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6.xml" ContentType="application/vnd.openxmlformats-officedocument.spreadsheetml.pivotTable+xml"/>
  <Override PartName="/xl/drawings/drawing4.xml" ContentType="application/vnd.openxmlformats-officedocument.drawing+xml"/>
  <Override PartName="/xl/pivotTables/pivotTable7.xml" ContentType="application/vnd.openxmlformats-officedocument.spreadsheetml.pivotTable+xml"/>
  <Override PartName="/xl/drawings/drawing5.xml" ContentType="application/vnd.openxmlformats-officedocument.drawing+xml"/>
  <Override PartName="/xl/pivotTables/pivotTable8.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pivotTables/pivotTable9.xml" ContentType="application/vnd.openxmlformats-officedocument.spreadsheetml.pivotTable+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4.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1.xml" ContentType="application/vnd.openxmlformats-officedocument.drawing+xml"/>
  <Override PartName="/xl/tables/table3.xml" ContentType="application/vnd.openxmlformats-officedocument.spreadsheetml.table+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slicers/slicer6.xml" ContentType="application/vnd.ms-excel.slicer+xml"/>
  <Override PartName="/xl/pivotTables/pivotTable13.xml" ContentType="application/vnd.openxmlformats-officedocument.spreadsheetml.pivotTable+xml"/>
  <Override PartName="/xl/drawings/drawing13.xml" ContentType="application/vnd.openxmlformats-officedocument.drawing+xml"/>
  <Override PartName="/xl/slicers/slicer7.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hidePivotFieldList="1"/>
  <mc:AlternateContent xmlns:mc="http://schemas.openxmlformats.org/markup-compatibility/2006">
    <mc:Choice Requires="x15">
      <x15ac:absPath xmlns:x15ac="http://schemas.microsoft.com/office/spreadsheetml/2010/11/ac" url="https://uflorida-my.sharepoint.com/personal/jcartee_ufl_edu/Documents/"/>
    </mc:Choice>
  </mc:AlternateContent>
  <xr:revisionPtr revIDLastSave="0" documentId="8_{4126F250-B30A-E041-89EF-9E5E3479B5F0}" xr6:coauthVersionLast="47" xr6:coauthVersionMax="47" xr10:uidLastSave="{00000000-0000-0000-0000-000000000000}"/>
  <bookViews>
    <workbookView xWindow="0" yWindow="680" windowWidth="34560" windowHeight="20220" tabRatio="579" activeTab="7" xr2:uid="{00000000-000D-0000-FFFF-FFFF00000000}"/>
  </bookViews>
  <sheets>
    <sheet name="rls" sheetId="13" state="hidden" r:id="rId1"/>
    <sheet name="Released Formulated" sheetId="14" state="hidden" r:id="rId2"/>
    <sheet name="RTS" sheetId="15" state="hidden" r:id="rId3"/>
    <sheet name="Amvac CLT" sheetId="18" state="hidden" r:id="rId4"/>
    <sheet name="Barricade 65MC" sheetId="16" state="hidden" r:id="rId5"/>
    <sheet name="Sheet3" sheetId="21" state="hidden" r:id="rId6"/>
    <sheet name="Sheet1" sheetId="24" state="hidden" r:id="rId7"/>
    <sheet name="Comps" sheetId="9" r:id="rId8"/>
    <sheet name="Drop Down Terms" sheetId="23" state="hidden" r:id="rId9"/>
    <sheet name="Repacks" sheetId="22" r:id="rId10"/>
    <sheet name="PrintCOA" sheetId="5" state="hidden" r:id="rId11"/>
    <sheet name="Packlist" sheetId="6" state="hidden" r:id="rId12"/>
    <sheet name="formulas" sheetId="3" state="hidden" r:id="rId13"/>
    <sheet name="Lag" sheetId="7" state="hidden" r:id="rId14"/>
    <sheet name="PreAmine" sheetId="8" state="hidden" r:id="rId15"/>
    <sheet name="Prod 4L" sheetId="12" state="hidden" r:id="rId16"/>
    <sheet name="Tabls" sheetId="4" state="hidden" r:id="rId17"/>
  </sheets>
  <externalReferences>
    <externalReference r:id="rId18"/>
  </externalReferences>
  <definedNames>
    <definedName name="_xlnm._FilterDatabase" localSheetId="7" hidden="1">Comps!$BK$1970:$BK$1971</definedName>
    <definedName name="_xlnm._FilterDatabase" localSheetId="12" hidden="1">formulas!$A$140:$S$401</definedName>
    <definedName name="_xlnm._FilterDatabase" localSheetId="13" hidden="1">Lag!$F$2:$L$206</definedName>
    <definedName name="_xlnm._FilterDatabase" localSheetId="9" hidden="1">Repacks!$A$1:$J$8214</definedName>
    <definedName name="_xlnm._FilterDatabase" localSheetId="5" hidden="1">Sheet3!$H$31:$M$38</definedName>
    <definedName name="_xlnm._FilterDatabase" localSheetId="16" hidden="1">Tabls!$A$2:$A$287</definedName>
    <definedName name="cntAcross" localSheetId="3">[1]PrintCOA!$AA$1</definedName>
    <definedName name="cntAcross" localSheetId="9">PrintCOA!$AA$1</definedName>
    <definedName name="cntAcross">PrintCOA!$AA$1</definedName>
    <definedName name="cntDown" localSheetId="3">[1]PrintCOA!$Z$1</definedName>
    <definedName name="cntDown" localSheetId="9">PrintCOA!$Z$1</definedName>
    <definedName name="cntDown">PrintCOA!$Z$1</definedName>
    <definedName name="COAHeaders" localSheetId="12">formulas!$C$139:$V$407</definedName>
    <definedName name="COAlookupRange" localSheetId="3">[1]Comps!$BW$4:$EB$9207</definedName>
    <definedName name="COAlookupRange" localSheetId="9">Comps!$CI$4:$EM$9396</definedName>
    <definedName name="COAlookupRange">Comps!#REF!</definedName>
    <definedName name="crit_Comps">Comps!$A$1:$CD$2</definedName>
    <definedName name="_xlnm.Criteria" localSheetId="7">Comps!$A$1:$CD$2</definedName>
    <definedName name="_xlnm.Criteria" localSheetId="9">Repacks!$AA$1</definedName>
    <definedName name="_xlnm.Criteria" localSheetId="16">Tabls!$D$1:$D$2</definedName>
    <definedName name="critRepack" localSheetId="9">Repacks!$AA$1:$AA$1</definedName>
    <definedName name="critRepack">#REF!</definedName>
    <definedName name="db_Repack" localSheetId="9">Repacks!$A$1:$J$8214</definedName>
    <definedName name="db_Repack">#REF!</definedName>
    <definedName name="ext_comps">Comps!#REF!</definedName>
    <definedName name="ext_repack" localSheetId="9">Repacks!$O$1:$U$1</definedName>
    <definedName name="_xlnm.Extract" localSheetId="7">Comps!#REF!</definedName>
    <definedName name="_xlnm.Extract" localSheetId="9">Repacks!$O$1:$U$1</definedName>
    <definedName name="HeadNumbers" localSheetId="12">formulas!$A$1:$B$67</definedName>
    <definedName name="_xlnm.Print_Area" localSheetId="4">'Barricade 65MC'!$L$1:$S$31</definedName>
    <definedName name="_xlnm.Print_Area" localSheetId="11">Packlist!$F$1:$I$47</definedName>
    <definedName name="_xlnm.Print_Area" localSheetId="14">PreAmine!$A$1:$J$26</definedName>
    <definedName name="_xlnm.Print_Area" localSheetId="10">PrintCOA!$A$1:$M$52</definedName>
    <definedName name="_xlnm.Print_Area" localSheetId="15">'Prod 4L'!$A$1:$J$28</definedName>
    <definedName name="_xlnm.Print_Area" localSheetId="1">'Released Formulated'!$G$1:$I$38</definedName>
    <definedName name="_xlnm.Print_Area" localSheetId="0">rls!#REF!</definedName>
    <definedName name="Slicer_Alpha">#N/A</definedName>
    <definedName name="Slicer_Alpha1">#N/A</definedName>
    <definedName name="Slicer_Customer">#N/A</definedName>
    <definedName name="Slicer_Customer1">#N/A</definedName>
    <definedName name="Slicer_Customer11">#N/A</definedName>
    <definedName name="Slicer_Customer2">#N/A</definedName>
    <definedName name="Slicer_Lab_RTS">#N/A</definedName>
    <definedName name="Slicer_Lab_RTS1">#N/A</definedName>
    <definedName name="Slicer_Lot">#N/A</definedName>
    <definedName name="Slicer_Lot1">#N/A</definedName>
    <definedName name="Slicer_Lot2">#N/A</definedName>
    <definedName name="Slicer_month">#N/A</definedName>
    <definedName name="Slicer_month2">#N/A</definedName>
    <definedName name="Slicer_month3">#N/A</definedName>
    <definedName name="Slicer_Month4">#N/A</definedName>
    <definedName name="Slicer_PackList">#N/A</definedName>
    <definedName name="Slicer_PackList1">#N/A</definedName>
    <definedName name="Slicer_PackList2">#N/A</definedName>
    <definedName name="Slicer_Product">#N/A</definedName>
    <definedName name="Slicer_Product1">#N/A</definedName>
    <definedName name="Slicer_Product11">#N/A</definedName>
    <definedName name="Slicer_Product2">#N/A</definedName>
    <definedName name="Slicer_RLSD?1">#N/A</definedName>
    <definedName name="Slicer_RTS1">#N/A</definedName>
    <definedName name="Slicer_Site">#N/A</definedName>
    <definedName name="Slicer_Site1">#N/A</definedName>
    <definedName name="Slicer_Site2">#N/A</definedName>
    <definedName name="Slicer_Site3">#N/A</definedName>
    <definedName name="tblAlpha" localSheetId="3">'[1]Released Formulated'!$S$1:$T$27</definedName>
    <definedName name="tblAlpha" localSheetId="9">'Released Formulated'!$S$1:$T$27</definedName>
    <definedName name="tblAlpha">'Released Formulated'!$S$1:$T$27</definedName>
    <definedName name="tblCOA" localSheetId="10">OFFSET(PrintCOA!$A$1,0,0,cntDown,cntAcross)</definedName>
    <definedName name="tblLagPivot" localSheetId="13">OFFSET(Lag!$F$2,0,0,Lag!$R$1,6)</definedName>
    <definedName name="tbsRepackExtData" localSheetId="9">Repacks!$O$976:$U$2549</definedName>
    <definedName name="tbsRepackExtData">#REF!</definedName>
  </definedNames>
  <calcPr calcId="191029"/>
  <pivotCaches>
    <pivotCache cacheId="0" r:id="rId19"/>
    <pivotCache cacheId="1" r:id="rId20"/>
    <pivotCache cacheId="2" r:id="rId21"/>
    <pivotCache cacheId="3"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1066" i="9" l="1"/>
  <c r="BS1066" i="9"/>
  <c r="AQ1065" i="9"/>
  <c r="BS1065" i="9"/>
  <c r="AQ1064" i="9"/>
  <c r="BS1064" i="9"/>
  <c r="AQ1063" i="9"/>
  <c r="BS1063" i="9"/>
  <c r="AQ1062" i="9"/>
  <c r="BS1062" i="9"/>
  <c r="AQ129" i="9"/>
  <c r="BS129" i="9"/>
  <c r="AQ130" i="9"/>
  <c r="BS130" i="9"/>
  <c r="AQ131" i="9"/>
  <c r="BS131" i="9"/>
  <c r="AQ158" i="9"/>
  <c r="AQ155" i="9"/>
  <c r="AQ156" i="9"/>
  <c r="AQ157" i="9"/>
  <c r="BS155" i="9"/>
  <c r="BS157" i="9"/>
  <c r="F721" i="9"/>
  <c r="AQ721" i="9"/>
  <c r="BS721" i="9"/>
  <c r="F722" i="9"/>
  <c r="AQ722" i="9"/>
  <c r="BS722" i="9"/>
  <c r="F1464" i="9"/>
  <c r="AQ1464" i="9"/>
  <c r="BS1464" i="9"/>
  <c r="F861" i="9"/>
  <c r="AQ861" i="9"/>
  <c r="BS861" i="9"/>
  <c r="F720" i="9"/>
  <c r="AQ720" i="9"/>
  <c r="BS720" i="9"/>
  <c r="AQ1061" i="9"/>
  <c r="BS1061" i="9"/>
  <c r="AQ1060" i="9"/>
  <c r="BS1060" i="9"/>
  <c r="AQ1059" i="9"/>
  <c r="BS1059" i="9"/>
  <c r="AQ1058" i="9"/>
  <c r="BS1058" i="9"/>
  <c r="AQ1079" i="9"/>
  <c r="BS1079" i="9"/>
  <c r="AQ1078" i="9"/>
  <c r="BS1587" i="9"/>
  <c r="BS1584" i="9"/>
  <c r="BS1939" i="9"/>
  <c r="F719" i="9"/>
  <c r="AQ719" i="9"/>
  <c r="BS719" i="9"/>
  <c r="F718" i="9"/>
  <c r="AQ718" i="9"/>
  <c r="BS718" i="9"/>
  <c r="F716" i="9"/>
  <c r="AQ716" i="9"/>
  <c r="BS716" i="9"/>
  <c r="F717" i="9"/>
  <c r="AQ717" i="9"/>
  <c r="BS717" i="9"/>
  <c r="AQ153" i="9"/>
  <c r="AQ154" i="9"/>
  <c r="BS153" i="9"/>
  <c r="BS154" i="9"/>
  <c r="AQ1190" i="9"/>
  <c r="AQ1189" i="9"/>
  <c r="AQ1942" i="9"/>
  <c r="BS1942" i="9"/>
  <c r="AQ1943" i="9"/>
  <c r="BS1943" i="9"/>
  <c r="AQ1057" i="9"/>
  <c r="BS1057" i="9"/>
  <c r="AQ1056" i="9"/>
  <c r="BS1056" i="9"/>
  <c r="AQ1055" i="9"/>
  <c r="BS1055" i="9"/>
  <c r="AQ1054" i="9"/>
  <c r="BS1054" i="9"/>
  <c r="AQ1053" i="9"/>
  <c r="BS1053" i="9"/>
  <c r="F714" i="9"/>
  <c r="AQ714" i="9"/>
  <c r="BS714" i="9"/>
  <c r="F715" i="9"/>
  <c r="AQ715" i="9"/>
  <c r="BS715" i="9"/>
  <c r="F712" i="9"/>
  <c r="AQ712" i="9"/>
  <c r="BS712" i="9"/>
  <c r="F713" i="9"/>
  <c r="AQ713" i="9"/>
  <c r="BS713" i="9"/>
  <c r="E156" i="22"/>
  <c r="F156" i="22"/>
  <c r="AQ1777" i="9"/>
  <c r="AQ1052" i="9"/>
  <c r="BS1052" i="9"/>
  <c r="AQ1051" i="9"/>
  <c r="BS1051" i="9"/>
  <c r="AQ1050" i="9"/>
  <c r="BS1050" i="9"/>
  <c r="AQ1049" i="9"/>
  <c r="BS1049" i="9"/>
  <c r="AQ1048" i="9"/>
  <c r="BS1048" i="9"/>
  <c r="AQ1047" i="9"/>
  <c r="BS1047" i="9"/>
  <c r="AQ1941" i="9"/>
  <c r="BS1941" i="9"/>
  <c r="AQ1940" i="9"/>
  <c r="AQ1939" i="9"/>
  <c r="AQ1188" i="9"/>
  <c r="AQ1407" i="9"/>
  <c r="AQ1077" i="9"/>
  <c r="BS1077" i="9"/>
  <c r="AQ1076" i="9"/>
  <c r="AQ1075" i="9"/>
  <c r="BS1075" i="9"/>
  <c r="AQ148" i="9"/>
  <c r="AQ149" i="9"/>
  <c r="AQ150" i="9"/>
  <c r="AQ151" i="9"/>
  <c r="AQ152" i="9"/>
  <c r="BS150" i="9"/>
  <c r="BS151" i="9"/>
  <c r="BS152" i="9"/>
  <c r="F711" i="9"/>
  <c r="AQ711" i="9"/>
  <c r="BS711" i="9"/>
  <c r="E52" i="22"/>
  <c r="F52" i="22"/>
  <c r="E53" i="22"/>
  <c r="F53" i="22"/>
  <c r="E51" i="22"/>
  <c r="F51" i="22"/>
  <c r="F1854" i="9"/>
  <c r="AQ1854" i="9"/>
  <c r="BS1854" i="9"/>
  <c r="F860" i="9"/>
  <c r="AQ860" i="9"/>
  <c r="BS860" i="9"/>
  <c r="F859" i="9"/>
  <c r="AQ859" i="9"/>
  <c r="BS859" i="9"/>
  <c r="F710" i="9"/>
  <c r="AQ710" i="9"/>
  <c r="BS710" i="9"/>
  <c r="AQ1046" i="9"/>
  <c r="BS1046" i="9"/>
  <c r="AQ1045" i="9"/>
  <c r="BS1045" i="9"/>
  <c r="AQ1187" i="9"/>
  <c r="E174" i="22"/>
  <c r="F174" i="22"/>
  <c r="F708" i="9"/>
  <c r="AQ708" i="9"/>
  <c r="BS708" i="9"/>
  <c r="F709" i="9"/>
  <c r="AQ709" i="9"/>
  <c r="BS709" i="9"/>
  <c r="AQ140" i="9"/>
  <c r="AQ141" i="9"/>
  <c r="AQ142" i="9"/>
  <c r="AQ143" i="9"/>
  <c r="AQ144" i="9"/>
  <c r="AQ145" i="9"/>
  <c r="AQ146" i="9"/>
  <c r="AQ147" i="9"/>
  <c r="BS141" i="9"/>
  <c r="BS142" i="9"/>
  <c r="BS143" i="9"/>
  <c r="BS144" i="9"/>
  <c r="BS145" i="9"/>
  <c r="BS146" i="9"/>
  <c r="BS147" i="9"/>
  <c r="AQ1590" i="9"/>
  <c r="BS1590" i="9"/>
  <c r="AQ1587" i="9"/>
  <c r="AQ1588" i="9"/>
  <c r="AQ1589" i="9"/>
  <c r="AQ1586" i="9"/>
  <c r="BS1586" i="9"/>
  <c r="AQ1044" i="9"/>
  <c r="BS1044" i="9"/>
  <c r="AQ1043" i="9"/>
  <c r="BS1043" i="9"/>
  <c r="AQ1042" i="9"/>
  <c r="BS1042" i="9"/>
  <c r="AQ1041" i="9"/>
  <c r="BS1041" i="9"/>
  <c r="AQ1040" i="9"/>
  <c r="BS1040" i="9"/>
  <c r="AQ1039" i="9"/>
  <c r="BS1039" i="9"/>
  <c r="AQ1038" i="9"/>
  <c r="BS1038" i="9"/>
  <c r="F707" i="9"/>
  <c r="AQ707" i="9"/>
  <c r="BS707" i="9"/>
  <c r="F1336" i="9"/>
  <c r="AQ1336" i="9"/>
  <c r="BS1336" i="9"/>
  <c r="F1337" i="9"/>
  <c r="AQ1337" i="9"/>
  <c r="BS1337" i="9"/>
  <c r="F706" i="9"/>
  <c r="AQ706" i="9"/>
  <c r="BS706" i="9"/>
  <c r="F1335" i="9"/>
  <c r="AQ1335" i="9"/>
  <c r="BS1335" i="9"/>
  <c r="AQ1186" i="9"/>
  <c r="AQ1185" i="9"/>
  <c r="AQ1585" i="9"/>
  <c r="BS1585" i="9"/>
  <c r="AQ1146" i="9"/>
  <c r="AQ1145" i="9"/>
  <c r="AQ1144" i="9"/>
  <c r="F705" i="9"/>
  <c r="AQ705" i="9"/>
  <c r="BS705" i="9"/>
  <c r="F704" i="9"/>
  <c r="AQ704" i="9"/>
  <c r="BS704" i="9"/>
  <c r="E228" i="22"/>
  <c r="F228" i="22"/>
  <c r="E50" i="22"/>
  <c r="F50" i="22"/>
  <c r="AQ1584" i="9"/>
  <c r="AQ1037" i="9"/>
  <c r="BS1037" i="9"/>
  <c r="AQ1035" i="9"/>
  <c r="F1036" i="9"/>
  <c r="AQ1036" i="9"/>
  <c r="F858" i="9"/>
  <c r="AQ858" i="9"/>
  <c r="BS858" i="9"/>
  <c r="F1332" i="9"/>
  <c r="AQ1332" i="9"/>
  <c r="BS1332" i="9"/>
  <c r="F1333" i="9"/>
  <c r="AQ1333" i="9"/>
  <c r="BS1333" i="9"/>
  <c r="F1334" i="9"/>
  <c r="AQ1334" i="9"/>
  <c r="BS1334" i="9"/>
  <c r="F702" i="9"/>
  <c r="AQ702" i="9"/>
  <c r="BS702" i="9"/>
  <c r="F703" i="9"/>
  <c r="AQ703" i="9"/>
  <c r="BS703" i="9"/>
  <c r="E239" i="22"/>
  <c r="F239" i="22"/>
  <c r="E238" i="22"/>
  <c r="F238" i="22"/>
  <c r="E15" i="22"/>
  <c r="F15" i="22"/>
  <c r="E16" i="22"/>
  <c r="F16" i="22"/>
  <c r="E215" i="22"/>
  <c r="F215" i="22"/>
  <c r="E216" i="22"/>
  <c r="F216" i="22"/>
  <c r="E234" i="22"/>
  <c r="F234" i="22"/>
  <c r="E235" i="22"/>
  <c r="F235" i="22"/>
  <c r="E236" i="22"/>
  <c r="F236" i="22"/>
  <c r="E237" i="22"/>
  <c r="F237" i="22"/>
  <c r="E13" i="22"/>
  <c r="F13" i="22"/>
  <c r="E14" i="22"/>
  <c r="F14" i="22"/>
  <c r="E17" i="22"/>
  <c r="F17" i="22"/>
  <c r="E18" i="22"/>
  <c r="F18" i="22"/>
  <c r="E217" i="22"/>
  <c r="F217" i="22"/>
  <c r="AQ1582" i="9"/>
  <c r="BS1582" i="9"/>
  <c r="AQ1583" i="9"/>
  <c r="BS1583" i="9"/>
  <c r="AQ1143" i="9"/>
  <c r="BS1143" i="9"/>
  <c r="AQ1142" i="9"/>
  <c r="AQ1769" i="9"/>
  <c r="AQ1770" i="9"/>
  <c r="AQ1771" i="9"/>
  <c r="AQ1772" i="9"/>
  <c r="AQ1773" i="9"/>
  <c r="AQ1774" i="9"/>
  <c r="BS1769" i="9"/>
  <c r="BS1770" i="9"/>
  <c r="BS1771" i="9"/>
  <c r="BS1772" i="9"/>
  <c r="BS1773" i="9"/>
  <c r="BS1774" i="9"/>
  <c r="F700" i="9"/>
  <c r="AQ700" i="9"/>
  <c r="BS700" i="9"/>
  <c r="F701" i="9"/>
  <c r="AQ701" i="9"/>
  <c r="BS701" i="9"/>
  <c r="F699" i="9"/>
  <c r="AQ699" i="9"/>
  <c r="BS699" i="9"/>
  <c r="AQ1184" i="9"/>
  <c r="AQ1141" i="9"/>
  <c r="AQ1140" i="9"/>
  <c r="AQ1719" i="9"/>
  <c r="BS1719" i="9"/>
  <c r="AQ1716" i="9"/>
  <c r="AQ1717" i="9"/>
  <c r="AQ1718" i="9"/>
  <c r="BS1716" i="9"/>
  <c r="BS1717" i="9"/>
  <c r="BS1718" i="9"/>
  <c r="AQ1715" i="9"/>
  <c r="BS1715" i="9"/>
  <c r="F697" i="9"/>
  <c r="AQ697" i="9"/>
  <c r="BS697" i="9"/>
  <c r="F698" i="9"/>
  <c r="AQ698" i="9"/>
  <c r="BS698" i="9"/>
  <c r="E147" i="22"/>
  <c r="F147" i="22"/>
  <c r="E148" i="22"/>
  <c r="F148" i="22"/>
  <c r="E149" i="22"/>
  <c r="F149" i="22"/>
  <c r="F696" i="9"/>
  <c r="AQ696" i="9"/>
  <c r="BS696" i="9"/>
  <c r="F1331" i="9"/>
  <c r="AQ1331" i="9"/>
  <c r="BS1331" i="9"/>
  <c r="F1710" i="9"/>
  <c r="AQ1710" i="9"/>
  <c r="BS1710" i="9"/>
  <c r="F1711" i="9"/>
  <c r="AQ1711" i="9"/>
  <c r="BS1711" i="9"/>
  <c r="F1712" i="9"/>
  <c r="AQ1712" i="9"/>
  <c r="BS1712" i="9"/>
  <c r="F1713" i="9"/>
  <c r="AQ1713" i="9"/>
  <c r="BS1713" i="9"/>
  <c r="F1714" i="9"/>
  <c r="AQ1714" i="9"/>
  <c r="BS1714" i="9"/>
  <c r="F695" i="9"/>
  <c r="AQ695" i="9"/>
  <c r="BS695" i="9"/>
  <c r="F1329" i="9"/>
  <c r="AQ1329" i="9"/>
  <c r="BS1329" i="9"/>
  <c r="F1330" i="9"/>
  <c r="AQ1330" i="9"/>
  <c r="BS1330" i="9"/>
  <c r="F694" i="9"/>
  <c r="AQ694" i="9"/>
  <c r="BS694" i="9"/>
  <c r="F693" i="9"/>
  <c r="AQ693" i="9"/>
  <c r="BS693" i="9"/>
  <c r="AQ1139" i="9"/>
  <c r="AQ1705" i="9"/>
  <c r="AQ1706" i="9"/>
  <c r="AQ1707" i="9"/>
  <c r="AQ1708" i="9"/>
  <c r="AQ1709" i="9"/>
  <c r="BS1705" i="9"/>
  <c r="BS1706" i="9"/>
  <c r="BS1707" i="9"/>
  <c r="BS1708" i="9"/>
  <c r="BS1709" i="9"/>
  <c r="AQ1183" i="9"/>
  <c r="AQ1581" i="9"/>
  <c r="BS1581" i="9"/>
  <c r="AQ1580" i="9"/>
  <c r="AQ1579" i="9"/>
  <c r="AQ1554" i="9"/>
  <c r="AQ1553" i="9"/>
  <c r="BS1553" i="9"/>
  <c r="AQ1552" i="9"/>
  <c r="BS1552" i="9"/>
  <c r="F857" i="9"/>
  <c r="AQ857" i="9"/>
  <c r="BS857" i="9"/>
  <c r="F692" i="9"/>
  <c r="AQ692" i="9"/>
  <c r="BS692" i="9"/>
  <c r="F691" i="9"/>
  <c r="AQ691" i="9"/>
  <c r="BS691" i="9"/>
  <c r="E10" i="22"/>
  <c r="F10" i="22"/>
  <c r="E11" i="22"/>
  <c r="F11" i="22"/>
  <c r="E12" i="22"/>
  <c r="F12" i="22"/>
  <c r="F687" i="9"/>
  <c r="AQ687" i="9"/>
  <c r="BS687" i="9"/>
  <c r="F690" i="9"/>
  <c r="AQ690" i="9"/>
  <c r="BS690" i="9"/>
  <c r="F689" i="9"/>
  <c r="AQ689" i="9"/>
  <c r="BS689" i="9"/>
  <c r="F686" i="9"/>
  <c r="AQ686" i="9"/>
  <c r="BS686" i="9"/>
  <c r="F688" i="9"/>
  <c r="AQ688" i="9"/>
  <c r="BS688" i="9"/>
  <c r="F683" i="9"/>
  <c r="AQ683" i="9"/>
  <c r="BS683" i="9"/>
  <c r="F684" i="9"/>
  <c r="AQ684" i="9"/>
  <c r="BS684" i="9"/>
  <c r="F685" i="9"/>
  <c r="AQ685" i="9"/>
  <c r="BS685" i="9"/>
  <c r="F680" i="9"/>
  <c r="AQ680" i="9"/>
  <c r="BS680" i="9"/>
  <c r="F681" i="9"/>
  <c r="AQ681" i="9"/>
  <c r="BS681" i="9"/>
  <c r="F682" i="9"/>
  <c r="AQ682" i="9"/>
  <c r="BS682" i="9"/>
  <c r="AQ1138" i="9"/>
  <c r="AQ1182" i="9"/>
  <c r="AQ1533" i="9"/>
  <c r="AQ1136" i="9"/>
  <c r="AQ1137" i="9"/>
  <c r="AQ1133" i="9"/>
  <c r="AQ1134" i="9"/>
  <c r="AQ1135" i="9"/>
  <c r="F1763" i="9"/>
  <c r="AQ1763" i="9"/>
  <c r="BS1763" i="9"/>
  <c r="F1764" i="9"/>
  <c r="AQ1764" i="9"/>
  <c r="BS1764" i="9"/>
  <c r="F1765" i="9"/>
  <c r="AQ1765" i="9"/>
  <c r="BS1765" i="9"/>
  <c r="F1766" i="9"/>
  <c r="AQ1766" i="9"/>
  <c r="BS1766" i="9"/>
  <c r="F1767" i="9"/>
  <c r="AQ1767" i="9"/>
  <c r="BS1767" i="9"/>
  <c r="F1768" i="9"/>
  <c r="AQ1768" i="9"/>
  <c r="BS1768" i="9"/>
  <c r="F1033" i="9"/>
  <c r="AQ1033" i="9"/>
  <c r="BS1033" i="9"/>
  <c r="F1034" i="9"/>
  <c r="AQ1034" i="9"/>
  <c r="BS1034" i="9"/>
  <c r="F679" i="9"/>
  <c r="AQ679" i="9"/>
  <c r="BS679" i="9"/>
  <c r="F677" i="9"/>
  <c r="AQ677" i="9"/>
  <c r="BS677" i="9"/>
  <c r="F678" i="9"/>
  <c r="AQ678" i="9"/>
  <c r="BS678" i="9"/>
  <c r="F1327" i="9"/>
  <c r="AQ1327" i="9"/>
  <c r="BS1327" i="9"/>
  <c r="F1328" i="9"/>
  <c r="AQ1328" i="9"/>
  <c r="BS1328" i="9"/>
  <c r="E9" i="22"/>
  <c r="F9" i="22"/>
  <c r="F1551" i="9"/>
  <c r="AQ1551" i="9"/>
  <c r="BS1551" i="9"/>
  <c r="F1455" i="9"/>
  <c r="AQ1455" i="9"/>
  <c r="BS1455" i="9"/>
  <c r="F1032" i="9"/>
  <c r="AQ1032" i="9"/>
  <c r="BS1032" i="9"/>
  <c r="F1760" i="9"/>
  <c r="AQ1760" i="9"/>
  <c r="BS1760" i="9"/>
  <c r="F1761" i="9"/>
  <c r="AQ1761" i="9"/>
  <c r="BS1761" i="9"/>
  <c r="F1762" i="9"/>
  <c r="AQ1762" i="9"/>
  <c r="BS1762" i="9"/>
  <c r="F1756" i="9"/>
  <c r="AQ1756" i="9"/>
  <c r="BS1756" i="9"/>
  <c r="F1757" i="9"/>
  <c r="AQ1757" i="9"/>
  <c r="BS1757" i="9"/>
  <c r="F1758" i="9"/>
  <c r="AQ1758" i="9"/>
  <c r="BS1758" i="9"/>
  <c r="F1759" i="9"/>
  <c r="AQ1759" i="9"/>
  <c r="BS1759" i="9"/>
  <c r="AQ1454" i="9"/>
  <c r="F1454" i="9"/>
  <c r="BS1453" i="9"/>
  <c r="AQ1453" i="9"/>
  <c r="F1453" i="9"/>
  <c r="BS1452" i="9"/>
  <c r="AQ1452" i="9"/>
  <c r="F1452" i="9"/>
  <c r="BS1451" i="9"/>
  <c r="AQ1451" i="9"/>
  <c r="F1451" i="9"/>
  <c r="BS1450" i="9"/>
  <c r="AQ1450" i="9"/>
  <c r="F1450" i="9"/>
  <c r="BS1449" i="9"/>
  <c r="AQ1449" i="9"/>
  <c r="F1449" i="9"/>
  <c r="BS1448" i="9"/>
  <c r="AQ1448" i="9"/>
  <c r="F1448" i="9"/>
  <c r="BS1447" i="9"/>
  <c r="AQ1447" i="9"/>
  <c r="F1447" i="9"/>
  <c r="BS1446" i="9"/>
  <c r="AQ1446" i="9"/>
  <c r="F1446" i="9"/>
  <c r="BS1445" i="9"/>
  <c r="AQ1445" i="9"/>
  <c r="F1445" i="9"/>
  <c r="BS1444" i="9"/>
  <c r="AQ1444" i="9"/>
  <c r="F1444" i="9"/>
  <c r="BS1443" i="9"/>
  <c r="AQ1443" i="9"/>
  <c r="F1443" i="9"/>
  <c r="BS1442" i="9"/>
  <c r="AQ1442" i="9"/>
  <c r="F1442" i="9"/>
  <c r="BS1441" i="9"/>
  <c r="AQ1441" i="9"/>
  <c r="F1441" i="9"/>
  <c r="BS1440" i="9"/>
  <c r="AQ1440" i="9"/>
  <c r="F1440" i="9"/>
  <c r="BS1439" i="9"/>
  <c r="AQ1439" i="9"/>
  <c r="F1439" i="9"/>
  <c r="BS1438" i="9"/>
  <c r="AQ1438" i="9"/>
  <c r="F1438" i="9"/>
  <c r="F1853" i="9"/>
  <c r="AQ1853" i="9"/>
  <c r="BS1853" i="9"/>
  <c r="E233" i="22"/>
  <c r="F233" i="22"/>
  <c r="F856" i="9"/>
  <c r="AQ856" i="9"/>
  <c r="BS856" i="9"/>
  <c r="AQ1029" i="9"/>
  <c r="BS1029" i="9"/>
  <c r="F675" i="9"/>
  <c r="AQ675" i="9"/>
  <c r="BS675" i="9"/>
  <c r="F676" i="9"/>
  <c r="AQ676" i="9"/>
  <c r="BS676" i="9"/>
  <c r="F1030" i="9"/>
  <c r="AQ1030" i="9"/>
  <c r="F1031" i="9"/>
  <c r="AQ1031" i="9"/>
  <c r="BS1031" i="9"/>
  <c r="F1753" i="9"/>
  <c r="AQ1753" i="9"/>
  <c r="BS1753" i="9"/>
  <c r="F1754" i="9"/>
  <c r="AQ1754" i="9"/>
  <c r="BS1754" i="9"/>
  <c r="F1755" i="9"/>
  <c r="AQ1755" i="9"/>
  <c r="BS1755" i="9"/>
  <c r="F673" i="9"/>
  <c r="AQ673" i="9"/>
  <c r="BS673" i="9"/>
  <c r="F674" i="9"/>
  <c r="AQ674" i="9"/>
  <c r="BS674" i="9"/>
  <c r="F671" i="9"/>
  <c r="AQ671" i="9"/>
  <c r="BS671" i="9"/>
  <c r="F672" i="9"/>
  <c r="AQ672" i="9"/>
  <c r="BS672" i="9"/>
  <c r="F669" i="9"/>
  <c r="AQ669" i="9"/>
  <c r="BS669" i="9"/>
  <c r="F670" i="9"/>
  <c r="AQ670" i="9"/>
  <c r="BS670" i="9"/>
  <c r="F666" i="9"/>
  <c r="AQ666" i="9"/>
  <c r="BS666" i="9"/>
  <c r="F667" i="9"/>
  <c r="AQ667" i="9"/>
  <c r="BS667" i="9"/>
  <c r="F668" i="9"/>
  <c r="AQ668" i="9"/>
  <c r="BS668" i="9"/>
  <c r="F805" i="9"/>
  <c r="AQ805" i="9"/>
  <c r="BS805" i="9"/>
  <c r="F806" i="9"/>
  <c r="AQ806" i="9"/>
  <c r="BS806" i="9"/>
  <c r="F807" i="9"/>
  <c r="AQ807" i="9"/>
  <c r="BS807" i="9"/>
  <c r="F1749" i="9"/>
  <c r="AQ1749" i="9"/>
  <c r="BS1749" i="9"/>
  <c r="F1750" i="9"/>
  <c r="AQ1750" i="9"/>
  <c r="BS1750" i="9"/>
  <c r="F1751" i="9"/>
  <c r="AQ1751" i="9"/>
  <c r="BS1751" i="9"/>
  <c r="F1752" i="9"/>
  <c r="AQ1752" i="9"/>
  <c r="BS1752" i="9"/>
  <c r="E103" i="22"/>
  <c r="F103" i="22"/>
  <c r="AQ1532" i="9"/>
  <c r="AQ1531" i="9"/>
  <c r="AQ1530" i="9"/>
  <c r="AQ1132" i="9"/>
  <c r="AQ1131" i="9"/>
  <c r="AQ1130" i="9"/>
  <c r="AQ1129" i="9"/>
  <c r="AQ1746" i="9"/>
  <c r="BS1746" i="9"/>
  <c r="AQ1747" i="9"/>
  <c r="BS1747" i="9"/>
  <c r="AQ1748" i="9"/>
  <c r="BS1748" i="9"/>
  <c r="F663" i="9"/>
  <c r="AQ663" i="9"/>
  <c r="BS663" i="9"/>
  <c r="F664" i="9"/>
  <c r="AQ664" i="9"/>
  <c r="BS664" i="9"/>
  <c r="F665" i="9"/>
  <c r="AQ665" i="9"/>
  <c r="BS665" i="9"/>
  <c r="F24" i="9"/>
  <c r="AQ24" i="9"/>
  <c r="BS24" i="9"/>
  <c r="E88" i="22"/>
  <c r="F88" i="22"/>
  <c r="E169" i="22"/>
  <c r="F169" i="22"/>
  <c r="E168" i="22"/>
  <c r="F168" i="22"/>
  <c r="E162" i="22"/>
  <c r="F162" i="22"/>
  <c r="AQ1742" i="9"/>
  <c r="BS1742" i="9"/>
  <c r="AQ1743" i="9"/>
  <c r="BS1743" i="9"/>
  <c r="AQ1744" i="9"/>
  <c r="BS1744" i="9"/>
  <c r="AQ1745" i="9"/>
  <c r="BS1745" i="9"/>
  <c r="F1028" i="9"/>
  <c r="AQ1028" i="9"/>
  <c r="BS1028" i="9"/>
  <c r="AQ1738" i="9"/>
  <c r="BS1738" i="9"/>
  <c r="AQ1739" i="9"/>
  <c r="BS1739" i="9"/>
  <c r="AQ1740" i="9"/>
  <c r="BS1740" i="9"/>
  <c r="AQ1741" i="9"/>
  <c r="BS1741" i="9"/>
  <c r="AQ1128" i="9"/>
  <c r="AQ1127" i="9"/>
  <c r="AQ1126" i="9"/>
  <c r="AQ1125" i="9"/>
  <c r="AQ1124" i="9"/>
  <c r="BS1124" i="9"/>
  <c r="AQ1123" i="9"/>
  <c r="F1027" i="9"/>
  <c r="AQ1027" i="9"/>
  <c r="BS1027" i="9"/>
  <c r="AQ1735" i="9"/>
  <c r="BS1735" i="9"/>
  <c r="AQ1736" i="9"/>
  <c r="BS1736" i="9"/>
  <c r="AQ1737" i="9"/>
  <c r="BS1737" i="9"/>
  <c r="F662" i="9"/>
  <c r="AQ662" i="9"/>
  <c r="BS662" i="9"/>
  <c r="F1026" i="9"/>
  <c r="AQ1026" i="9"/>
  <c r="BS1026" i="9"/>
  <c r="F1732" i="9"/>
  <c r="AQ1732" i="9"/>
  <c r="BS1732" i="9"/>
  <c r="F1733" i="9"/>
  <c r="AQ1733" i="9"/>
  <c r="BS1733" i="9"/>
  <c r="F1734" i="9"/>
  <c r="AQ1734" i="9"/>
  <c r="BS1734" i="9"/>
  <c r="E86" i="22"/>
  <c r="F86" i="22"/>
  <c r="E87" i="22"/>
  <c r="F87" i="22"/>
  <c r="F660" i="9"/>
  <c r="AQ660" i="9"/>
  <c r="BS660" i="9"/>
  <c r="F661" i="9"/>
  <c r="AQ661" i="9"/>
  <c r="BS661" i="9"/>
  <c r="F804" i="9"/>
  <c r="AQ804" i="9"/>
  <c r="BS804" i="9"/>
  <c r="F855" i="9"/>
  <c r="AQ855" i="9"/>
  <c r="BS855" i="9"/>
  <c r="F1025" i="9"/>
  <c r="AQ1025" i="9"/>
  <c r="BS1025" i="9"/>
  <c r="F1024" i="9"/>
  <c r="AQ1024" i="9"/>
  <c r="BS1024" i="9"/>
  <c r="F1022" i="9"/>
  <c r="AQ1022" i="9"/>
  <c r="BS1022" i="9"/>
  <c r="F1023" i="9"/>
  <c r="AQ1023" i="9"/>
  <c r="BS1023" i="9"/>
  <c r="F1728" i="9"/>
  <c r="AQ1728" i="9"/>
  <c r="BS1728" i="9"/>
  <c r="F1729" i="9"/>
  <c r="AQ1729" i="9"/>
  <c r="BS1729" i="9"/>
  <c r="F1730" i="9"/>
  <c r="AQ1730" i="9"/>
  <c r="BS1730" i="9"/>
  <c r="F1731" i="9"/>
  <c r="AQ1731" i="9"/>
  <c r="BS1731" i="9"/>
  <c r="F801" i="9"/>
  <c r="AQ801" i="9"/>
  <c r="BS801" i="9"/>
  <c r="F802" i="9"/>
  <c r="AQ802" i="9"/>
  <c r="BS802" i="9"/>
  <c r="F803" i="9"/>
  <c r="AQ803" i="9"/>
  <c r="BS803" i="9"/>
  <c r="F657" i="9"/>
  <c r="AQ657" i="9"/>
  <c r="BS657" i="9"/>
  <c r="F658" i="9"/>
  <c r="AQ658" i="9"/>
  <c r="BS658" i="9"/>
  <c r="F659" i="9"/>
  <c r="AQ659" i="9"/>
  <c r="BS659" i="9"/>
  <c r="AQ1122" i="9"/>
  <c r="AQ1121" i="9"/>
  <c r="AQ1120" i="9"/>
  <c r="AQ1776" i="9"/>
  <c r="AQ1608" i="9"/>
  <c r="AQ1607" i="9"/>
  <c r="AQ1606" i="9"/>
  <c r="BS1606" i="9"/>
  <c r="AQ1605" i="9"/>
  <c r="AQ1604" i="9"/>
  <c r="AQ1603" i="9"/>
  <c r="E32" i="22"/>
  <c r="F32" i="22"/>
  <c r="F1201" i="9"/>
  <c r="AQ1201" i="9"/>
  <c r="BS1201" i="9"/>
  <c r="E65" i="22"/>
  <c r="F65" i="22"/>
  <c r="E64" i="22"/>
  <c r="F64" i="22"/>
  <c r="E29" i="22"/>
  <c r="F29" i="22"/>
  <c r="E30" i="22"/>
  <c r="F30" i="22"/>
  <c r="E31" i="22"/>
  <c r="F31" i="22"/>
  <c r="F1016" i="9"/>
  <c r="AQ1016" i="9"/>
  <c r="BS1016" i="9"/>
  <c r="F1017" i="9"/>
  <c r="AQ1017" i="9"/>
  <c r="BS1017" i="9"/>
  <c r="F1018" i="9"/>
  <c r="AQ1018" i="9"/>
  <c r="BS1018" i="9"/>
  <c r="F1019" i="9"/>
  <c r="AQ1019" i="9"/>
  <c r="BS1019" i="9"/>
  <c r="F1020" i="9"/>
  <c r="AQ1020" i="9"/>
  <c r="BS1020" i="9"/>
  <c r="F1021" i="9"/>
  <c r="AQ1021" i="9"/>
  <c r="BS1021" i="9"/>
  <c r="F1561" i="9"/>
  <c r="AQ1561" i="9"/>
  <c r="BS1561" i="9"/>
  <c r="AQ1697" i="9"/>
  <c r="BS1697" i="9"/>
  <c r="AQ1698" i="9"/>
  <c r="BS1698" i="9"/>
  <c r="AQ1699" i="9"/>
  <c r="BS1699" i="9"/>
  <c r="AQ1700" i="9"/>
  <c r="BS1700" i="9"/>
  <c r="AQ1701" i="9"/>
  <c r="BS1701" i="9"/>
  <c r="AQ1702" i="9"/>
  <c r="BS1702" i="9"/>
  <c r="AQ1703" i="9"/>
  <c r="BS1703" i="9"/>
  <c r="AQ1704" i="9"/>
  <c r="BS1704" i="9"/>
  <c r="F656" i="9"/>
  <c r="AQ656" i="9"/>
  <c r="BS656" i="9"/>
  <c r="F854" i="9"/>
  <c r="AQ854" i="9"/>
  <c r="BS854" i="9"/>
  <c r="F655" i="9"/>
  <c r="AQ655" i="9"/>
  <c r="BS655" i="9"/>
  <c r="F653" i="9"/>
  <c r="AQ653" i="9"/>
  <c r="BS653" i="9"/>
  <c r="F654" i="9"/>
  <c r="AQ654" i="9"/>
  <c r="BS654" i="9"/>
  <c r="F23" i="9"/>
  <c r="AQ23" i="9"/>
  <c r="BS23" i="9"/>
  <c r="F853" i="9"/>
  <c r="AQ853" i="9"/>
  <c r="BS853" i="9"/>
  <c r="F800" i="9"/>
  <c r="AQ800" i="9"/>
  <c r="BS800" i="9"/>
  <c r="F650" i="9"/>
  <c r="AQ650" i="9"/>
  <c r="BS650" i="9"/>
  <c r="F651" i="9"/>
  <c r="AQ651" i="9"/>
  <c r="BS651" i="9"/>
  <c r="F652" i="9"/>
  <c r="AQ652" i="9"/>
  <c r="BS652" i="9"/>
  <c r="F1200" i="9"/>
  <c r="AQ1200" i="9"/>
  <c r="BS1200" i="9"/>
  <c r="F1199" i="9"/>
  <c r="AQ1199" i="9"/>
  <c r="BS1199" i="9"/>
  <c r="F798" i="9"/>
  <c r="AQ798" i="9"/>
  <c r="BS798" i="9"/>
  <c r="F799" i="9"/>
  <c r="AQ799" i="9"/>
  <c r="BS799" i="9"/>
  <c r="F1691" i="9"/>
  <c r="AQ1691" i="9"/>
  <c r="BS1691" i="9"/>
  <c r="F1692" i="9"/>
  <c r="AQ1692" i="9"/>
  <c r="BS1692" i="9"/>
  <c r="F1693" i="9"/>
  <c r="AQ1693" i="9"/>
  <c r="BS1693" i="9"/>
  <c r="F1694" i="9"/>
  <c r="AQ1694" i="9"/>
  <c r="BS1694" i="9"/>
  <c r="F1695" i="9"/>
  <c r="AQ1695" i="9"/>
  <c r="BS1695" i="9"/>
  <c r="F1696" i="9"/>
  <c r="AQ1696" i="9"/>
  <c r="BS1696" i="9"/>
  <c r="F1686" i="9"/>
  <c r="AQ1686" i="9"/>
  <c r="BS1686" i="9"/>
  <c r="F1687" i="9"/>
  <c r="AQ1687" i="9"/>
  <c r="BS1687" i="9"/>
  <c r="F1688" i="9"/>
  <c r="AQ1688" i="9"/>
  <c r="BS1688" i="9"/>
  <c r="F1689" i="9"/>
  <c r="AQ1689" i="9"/>
  <c r="BS1689" i="9"/>
  <c r="F1690" i="9"/>
  <c r="AQ1690" i="9"/>
  <c r="BS1690" i="9"/>
  <c r="F649" i="9"/>
  <c r="AQ649" i="9"/>
  <c r="BS649" i="9"/>
  <c r="F645" i="9"/>
  <c r="AQ645" i="9"/>
  <c r="BS645" i="9"/>
  <c r="F646" i="9"/>
  <c r="AQ646" i="9"/>
  <c r="BS646" i="9"/>
  <c r="F647" i="9"/>
  <c r="AQ647" i="9"/>
  <c r="BS647" i="9"/>
  <c r="F648" i="9"/>
  <c r="AQ648" i="9"/>
  <c r="BS648" i="9"/>
  <c r="E28" i="22"/>
  <c r="F28" i="22"/>
  <c r="F642" i="9"/>
  <c r="AQ642" i="9"/>
  <c r="BS642" i="9"/>
  <c r="F643" i="9"/>
  <c r="AQ643" i="9"/>
  <c r="BS643" i="9"/>
  <c r="F644" i="9"/>
  <c r="AQ644" i="9"/>
  <c r="BS644" i="9"/>
  <c r="F796" i="9"/>
  <c r="AQ796" i="9"/>
  <c r="BS796" i="9"/>
  <c r="F797" i="9"/>
  <c r="AQ797" i="9"/>
  <c r="BS797" i="9"/>
  <c r="F852" i="9"/>
  <c r="AQ852" i="9"/>
  <c r="BS852" i="9"/>
  <c r="AQ1119" i="9"/>
  <c r="AQ1118" i="9"/>
  <c r="F1681" i="9"/>
  <c r="AQ1681" i="9"/>
  <c r="BS1681" i="9"/>
  <c r="F1682" i="9"/>
  <c r="AQ1682" i="9"/>
  <c r="BS1682" i="9"/>
  <c r="F1683" i="9"/>
  <c r="AQ1683" i="9"/>
  <c r="BS1683" i="9"/>
  <c r="F1684" i="9"/>
  <c r="AQ1684" i="9"/>
  <c r="BS1684" i="9"/>
  <c r="F1685" i="9"/>
  <c r="AQ1685" i="9"/>
  <c r="BS1685" i="9"/>
  <c r="E27" i="22"/>
  <c r="F27" i="22"/>
  <c r="E26" i="22"/>
  <c r="F26" i="22"/>
  <c r="E62" i="22"/>
  <c r="F62" i="22"/>
  <c r="E63" i="22"/>
  <c r="F63" i="22"/>
  <c r="F1015" i="9"/>
  <c r="AQ1015" i="9"/>
  <c r="BS1015" i="9"/>
  <c r="F122" i="9"/>
  <c r="AQ122" i="9"/>
  <c r="BS122" i="9"/>
  <c r="F117" i="9"/>
  <c r="AQ117" i="9"/>
  <c r="BS117" i="9"/>
  <c r="F118" i="9"/>
  <c r="AQ118" i="9"/>
  <c r="BS118" i="9"/>
  <c r="F119" i="9"/>
  <c r="AQ119" i="9"/>
  <c r="BS119" i="9"/>
  <c r="F120" i="9"/>
  <c r="AQ120" i="9"/>
  <c r="BS120" i="9"/>
  <c r="F121" i="9"/>
  <c r="AQ121" i="9"/>
  <c r="BS121" i="9"/>
  <c r="F111" i="9"/>
  <c r="AQ111" i="9"/>
  <c r="BS111" i="9"/>
  <c r="F112" i="9"/>
  <c r="AQ112" i="9"/>
  <c r="BS112" i="9"/>
  <c r="F113" i="9"/>
  <c r="AQ113" i="9"/>
  <c r="BS113" i="9"/>
  <c r="F114" i="9"/>
  <c r="AQ114" i="9"/>
  <c r="BS114" i="9"/>
  <c r="F115" i="9"/>
  <c r="AQ115" i="9"/>
  <c r="BS115" i="9"/>
  <c r="F116" i="9"/>
  <c r="AQ116" i="9"/>
  <c r="BS116" i="9"/>
  <c r="F851" i="9"/>
  <c r="AQ851" i="9"/>
  <c r="BS851" i="9"/>
  <c r="E7" i="22"/>
  <c r="F7" i="22"/>
  <c r="E8" i="22"/>
  <c r="F8" i="22"/>
  <c r="E60" i="22"/>
  <c r="F60" i="22"/>
  <c r="E61" i="22"/>
  <c r="F61" i="22"/>
  <c r="F641" i="9"/>
  <c r="AQ641" i="9"/>
  <c r="BS641" i="9"/>
  <c r="F640" i="9"/>
  <c r="AQ640" i="9"/>
  <c r="BS640" i="9"/>
  <c r="F639" i="9"/>
  <c r="AQ639" i="9"/>
  <c r="BS639" i="9"/>
  <c r="F795" i="9"/>
  <c r="AQ795" i="9"/>
  <c r="BS795" i="9"/>
  <c r="AQ1406" i="9"/>
  <c r="AQ1405" i="9"/>
  <c r="AQ1404" i="9"/>
  <c r="BS1404" i="9"/>
  <c r="F106" i="9"/>
  <c r="AQ106" i="9"/>
  <c r="BS106" i="9"/>
  <c r="F107" i="9"/>
  <c r="AQ107" i="9"/>
  <c r="BS107" i="9"/>
  <c r="F108" i="9"/>
  <c r="AQ108" i="9"/>
  <c r="BS108" i="9"/>
  <c r="F109" i="9"/>
  <c r="AQ109" i="9"/>
  <c r="BS109" i="9"/>
  <c r="F110" i="9"/>
  <c r="AQ110" i="9"/>
  <c r="BS110" i="9"/>
  <c r="F638" i="9"/>
  <c r="AQ638" i="9"/>
  <c r="BS638" i="9"/>
  <c r="F637" i="9"/>
  <c r="AQ637" i="9"/>
  <c r="BS637" i="9"/>
  <c r="F635" i="9"/>
  <c r="AQ635" i="9"/>
  <c r="BS635" i="9"/>
  <c r="F636" i="9"/>
  <c r="AQ636" i="9"/>
  <c r="BS636" i="9"/>
  <c r="F793" i="9"/>
  <c r="AQ793" i="9"/>
  <c r="BS793" i="9"/>
  <c r="F794" i="9"/>
  <c r="AQ794" i="9"/>
  <c r="BS794" i="9"/>
  <c r="F101" i="9"/>
  <c r="AQ101" i="9"/>
  <c r="BS101" i="9"/>
  <c r="F102" i="9"/>
  <c r="AQ102" i="9"/>
  <c r="BS102" i="9"/>
  <c r="F103" i="9"/>
  <c r="AQ103" i="9"/>
  <c r="BS103" i="9"/>
  <c r="F104" i="9"/>
  <c r="AQ104" i="9"/>
  <c r="BS104" i="9"/>
  <c r="F105" i="9"/>
  <c r="AQ105" i="9"/>
  <c r="BS105" i="9"/>
  <c r="F634" i="9"/>
  <c r="AQ634" i="9"/>
  <c r="BS634" i="9"/>
  <c r="F95" i="9"/>
  <c r="AQ95" i="9"/>
  <c r="BS95" i="9"/>
  <c r="F96" i="9"/>
  <c r="AQ96" i="9"/>
  <c r="BS96" i="9"/>
  <c r="F97" i="9"/>
  <c r="AQ97" i="9"/>
  <c r="BS97" i="9"/>
  <c r="F98" i="9"/>
  <c r="AQ98" i="9"/>
  <c r="BS98" i="9"/>
  <c r="F99" i="9"/>
  <c r="AQ99" i="9"/>
  <c r="BS99" i="9"/>
  <c r="F100" i="9"/>
  <c r="AQ100" i="9"/>
  <c r="BS100" i="9"/>
  <c r="F633" i="9"/>
  <c r="AQ633" i="9"/>
  <c r="BS633" i="9"/>
  <c r="F792" i="9"/>
  <c r="AQ792" i="9"/>
  <c r="BS792" i="9"/>
  <c r="E6" i="22"/>
  <c r="F6" i="22"/>
  <c r="F632" i="9"/>
  <c r="AQ632" i="9"/>
  <c r="BS632" i="9"/>
  <c r="F22" i="9"/>
  <c r="AQ22" i="9"/>
  <c r="BS22" i="9"/>
  <c r="F1014" i="9"/>
  <c r="AQ1014" i="9"/>
  <c r="BS1014" i="9"/>
  <c r="F90" i="9"/>
  <c r="AQ90" i="9"/>
  <c r="BS90" i="9"/>
  <c r="F91" i="9"/>
  <c r="AQ91" i="9"/>
  <c r="BS91" i="9"/>
  <c r="F92" i="9"/>
  <c r="AQ92" i="9"/>
  <c r="BS92" i="9"/>
  <c r="F93" i="9"/>
  <c r="AQ93" i="9"/>
  <c r="BS93" i="9"/>
  <c r="F94" i="9"/>
  <c r="AQ94" i="9"/>
  <c r="BS94" i="9"/>
  <c r="F631" i="9"/>
  <c r="AQ631" i="9"/>
  <c r="BS631" i="9"/>
  <c r="F791" i="9"/>
  <c r="AQ791" i="9"/>
  <c r="BS791" i="9"/>
  <c r="F630" i="9"/>
  <c r="AQ630" i="9"/>
  <c r="BS630" i="9"/>
  <c r="F83" i="9"/>
  <c r="AQ83" i="9"/>
  <c r="BS83" i="9"/>
  <c r="F84" i="9"/>
  <c r="AQ84" i="9"/>
  <c r="BS84" i="9"/>
  <c r="F85" i="9"/>
  <c r="AQ85" i="9"/>
  <c r="BS85" i="9"/>
  <c r="F86" i="9"/>
  <c r="AQ86" i="9"/>
  <c r="BS86" i="9"/>
  <c r="F87" i="9"/>
  <c r="AQ87" i="9"/>
  <c r="BS87" i="9"/>
  <c r="F88" i="9"/>
  <c r="AQ88" i="9"/>
  <c r="BS88" i="9"/>
  <c r="F89" i="9"/>
  <c r="AQ89" i="9"/>
  <c r="BS89" i="9"/>
  <c r="F625" i="9"/>
  <c r="AQ625" i="9"/>
  <c r="BS625" i="9"/>
  <c r="F624" i="9"/>
  <c r="AQ624" i="9"/>
  <c r="BS624" i="9"/>
  <c r="F628" i="9"/>
  <c r="AQ628" i="9"/>
  <c r="BS628" i="9"/>
  <c r="F629" i="9"/>
  <c r="AQ629" i="9"/>
  <c r="BS629" i="9"/>
  <c r="F1216" i="9"/>
  <c r="AQ1216" i="9"/>
  <c r="BS1216" i="9"/>
  <c r="F622" i="9"/>
  <c r="AQ622" i="9"/>
  <c r="BS622" i="9"/>
  <c r="F623" i="9"/>
  <c r="AQ623" i="9"/>
  <c r="BS623" i="9"/>
  <c r="F626" i="9"/>
  <c r="AQ626" i="9"/>
  <c r="BS626" i="9"/>
  <c r="F627" i="9"/>
  <c r="AQ627" i="9"/>
  <c r="BS627" i="9"/>
  <c r="AQ1403" i="9"/>
  <c r="AQ1402" i="9"/>
  <c r="BS1402" i="9"/>
  <c r="AQ1401" i="9"/>
  <c r="AQ1400" i="9"/>
  <c r="AQ1399" i="9"/>
  <c r="AQ1398" i="9"/>
  <c r="AQ1397" i="9"/>
  <c r="AQ1396" i="9"/>
  <c r="AQ1395" i="9"/>
  <c r="BS1395" i="9"/>
  <c r="AQ1394" i="9"/>
  <c r="BS1394" i="9"/>
  <c r="AQ1393" i="9"/>
  <c r="F79" i="9"/>
  <c r="F78" i="9"/>
  <c r="AQ78" i="9"/>
  <c r="BS78" i="9"/>
  <c r="AQ79" i="9"/>
  <c r="BS79" i="9"/>
  <c r="F80" i="9"/>
  <c r="AQ80" i="9"/>
  <c r="BS80" i="9"/>
  <c r="F81" i="9"/>
  <c r="AQ81" i="9"/>
  <c r="BS81" i="9"/>
  <c r="F82" i="9"/>
  <c r="AQ82" i="9"/>
  <c r="BS82" i="9"/>
  <c r="F73" i="9"/>
  <c r="AQ73" i="9"/>
  <c r="BS73" i="9"/>
  <c r="F74" i="9"/>
  <c r="AQ74" i="9"/>
  <c r="BS74" i="9"/>
  <c r="F75" i="9"/>
  <c r="AQ75" i="9"/>
  <c r="BS75" i="9"/>
  <c r="F76" i="9"/>
  <c r="AQ76" i="9"/>
  <c r="BS76" i="9"/>
  <c r="F77" i="9"/>
  <c r="AQ77" i="9"/>
  <c r="BS77" i="9"/>
  <c r="F619" i="9"/>
  <c r="AQ619" i="9"/>
  <c r="BS619" i="9"/>
  <c r="F620" i="9"/>
  <c r="AQ620" i="9"/>
  <c r="BS620" i="9"/>
  <c r="F621" i="9"/>
  <c r="AQ621" i="9"/>
  <c r="BS621" i="9"/>
  <c r="F1013" i="9"/>
  <c r="AQ1013" i="9"/>
  <c r="BS1013" i="9"/>
  <c r="F67" i="9"/>
  <c r="AQ67" i="9"/>
  <c r="BS67" i="9"/>
  <c r="F68" i="9"/>
  <c r="AQ68" i="9"/>
  <c r="BS68" i="9"/>
  <c r="F69" i="9"/>
  <c r="AQ69" i="9"/>
  <c r="BS69" i="9"/>
  <c r="F70" i="9"/>
  <c r="AQ70" i="9"/>
  <c r="BS70" i="9"/>
  <c r="F71" i="9"/>
  <c r="AQ71" i="9"/>
  <c r="BS71" i="9"/>
  <c r="F72" i="9"/>
  <c r="AQ72" i="9"/>
  <c r="BS72" i="9"/>
  <c r="F617" i="9"/>
  <c r="AQ617" i="9"/>
  <c r="BS617" i="9"/>
  <c r="F618" i="9"/>
  <c r="AQ618" i="9"/>
  <c r="BS618" i="9"/>
  <c r="F1799" i="9"/>
  <c r="AQ1799" i="9"/>
  <c r="BS1799" i="9"/>
  <c r="F1796" i="9"/>
  <c r="AQ1796" i="9"/>
  <c r="BS1796" i="9"/>
  <c r="F1797" i="9"/>
  <c r="AQ1797" i="9"/>
  <c r="BS1797" i="9"/>
  <c r="F1325" i="9"/>
  <c r="AQ1325" i="9"/>
  <c r="BS1325" i="9"/>
  <c r="F1326" i="9"/>
  <c r="AQ1326" i="9"/>
  <c r="BS1326" i="9"/>
  <c r="F66" i="9"/>
  <c r="AQ66" i="9"/>
  <c r="BS66" i="9"/>
  <c r="F58" i="9"/>
  <c r="AQ58" i="9"/>
  <c r="BS58" i="9"/>
  <c r="F59" i="9"/>
  <c r="AQ59" i="9"/>
  <c r="BS59" i="9"/>
  <c r="F60" i="9"/>
  <c r="AQ60" i="9"/>
  <c r="BS60" i="9"/>
  <c r="F61" i="9"/>
  <c r="AQ61" i="9"/>
  <c r="BS61" i="9"/>
  <c r="F62" i="9"/>
  <c r="AQ62" i="9"/>
  <c r="BS62" i="9"/>
  <c r="F63" i="9"/>
  <c r="AQ63" i="9"/>
  <c r="BS63" i="9"/>
  <c r="F64" i="9"/>
  <c r="AQ64" i="9"/>
  <c r="BS64" i="9"/>
  <c r="F65" i="9"/>
  <c r="AQ65" i="9"/>
  <c r="BS65" i="9"/>
  <c r="F1376" i="9"/>
  <c r="AQ1376" i="9"/>
  <c r="BS1376" i="9"/>
  <c r="F1377" i="9"/>
  <c r="AQ1377" i="9"/>
  <c r="BS1377" i="9"/>
  <c r="F1012" i="9"/>
  <c r="AQ1012" i="9"/>
  <c r="BS1012" i="9"/>
  <c r="F1008" i="9"/>
  <c r="AQ1008" i="9"/>
  <c r="BS1008" i="9"/>
  <c r="F1009" i="9"/>
  <c r="AQ1009" i="9"/>
  <c r="BS1009" i="9"/>
  <c r="F1010" i="9"/>
  <c r="AQ1010" i="9"/>
  <c r="BS1010" i="9"/>
  <c r="F1011" i="9"/>
  <c r="AQ1011" i="9"/>
  <c r="BS1011" i="9"/>
  <c r="F616" i="9"/>
  <c r="AQ616" i="9"/>
  <c r="BS616" i="9"/>
  <c r="F613" i="9"/>
  <c r="AQ613" i="9"/>
  <c r="BS613" i="9"/>
  <c r="F614" i="9"/>
  <c r="AQ614" i="9"/>
  <c r="BS614" i="9"/>
  <c r="F615" i="9"/>
  <c r="AQ615" i="9"/>
  <c r="BS615" i="9"/>
  <c r="F610" i="9"/>
  <c r="AQ610" i="9"/>
  <c r="BS610" i="9"/>
  <c r="F611" i="9"/>
  <c r="AQ611" i="9"/>
  <c r="BS611" i="9"/>
  <c r="F612" i="9"/>
  <c r="AQ612" i="9"/>
  <c r="BS612" i="9"/>
  <c r="F609" i="9"/>
  <c r="AQ609" i="9"/>
  <c r="BS609" i="9"/>
  <c r="F1324" i="9"/>
  <c r="AQ1324" i="9"/>
  <c r="BS1324" i="9"/>
  <c r="F1323" i="9"/>
  <c r="AQ1323" i="9"/>
  <c r="BS1323" i="9"/>
  <c r="F1338" i="9"/>
  <c r="AQ1338" i="9"/>
  <c r="BS1338" i="9"/>
  <c r="F607" i="9"/>
  <c r="AQ607" i="9"/>
  <c r="BS607" i="9"/>
  <c r="F608" i="9"/>
  <c r="AQ608" i="9"/>
  <c r="BS608" i="9"/>
  <c r="F1006" i="9"/>
  <c r="AQ1006" i="9"/>
  <c r="BS1006" i="9"/>
  <c r="F1007" i="9"/>
  <c r="AQ1007" i="9"/>
  <c r="BS1007" i="9"/>
  <c r="F1002" i="9"/>
  <c r="AQ1002" i="9"/>
  <c r="BS1002" i="9"/>
  <c r="F1003" i="9"/>
  <c r="AQ1003" i="9"/>
  <c r="BS1003" i="9"/>
  <c r="F1004" i="9"/>
  <c r="AQ1004" i="9"/>
  <c r="BS1004" i="9"/>
  <c r="F1005" i="9"/>
  <c r="AQ1005" i="9"/>
  <c r="BS1005" i="9"/>
  <c r="F1375" i="9"/>
  <c r="AQ1375" i="9"/>
  <c r="BS1375" i="9"/>
  <c r="F52" i="9"/>
  <c r="AQ52" i="9"/>
  <c r="BS52" i="9"/>
  <c r="F53" i="9"/>
  <c r="AQ53" i="9"/>
  <c r="BS53" i="9"/>
  <c r="F54" i="9"/>
  <c r="AQ54" i="9"/>
  <c r="BS54" i="9"/>
  <c r="F55" i="9"/>
  <c r="AQ55" i="9"/>
  <c r="BS55" i="9"/>
  <c r="F56" i="9"/>
  <c r="AQ56" i="9"/>
  <c r="BS56" i="9"/>
  <c r="F57" i="9"/>
  <c r="AQ57" i="9"/>
  <c r="BS57" i="9"/>
  <c r="F604" i="9"/>
  <c r="AQ604" i="9"/>
  <c r="BS604" i="9"/>
  <c r="F605" i="9"/>
  <c r="AQ605" i="9"/>
  <c r="BS605" i="9"/>
  <c r="F606" i="9"/>
  <c r="AQ606" i="9"/>
  <c r="BS606" i="9"/>
  <c r="F1798" i="9"/>
  <c r="AQ1798" i="9"/>
  <c r="BS1798" i="9"/>
  <c r="AQ1794" i="9"/>
  <c r="F1795" i="9"/>
  <c r="AQ1795" i="9"/>
  <c r="BS1795" i="9"/>
  <c r="F1322" i="9"/>
  <c r="AQ1322" i="9"/>
  <c r="BS1322" i="9"/>
  <c r="F603" i="9"/>
  <c r="AQ603" i="9"/>
  <c r="BS603" i="9"/>
  <c r="F1781" i="9"/>
  <c r="AQ1781" i="9"/>
  <c r="BS1781" i="9"/>
  <c r="F1782" i="9"/>
  <c r="AQ1782" i="9"/>
  <c r="BS1782" i="9"/>
  <c r="F1783" i="9"/>
  <c r="AQ1783" i="9"/>
  <c r="BS1783" i="9"/>
  <c r="F47" i="9"/>
  <c r="AQ47" i="9"/>
  <c r="BS47" i="9"/>
  <c r="F48" i="9"/>
  <c r="AQ48" i="9"/>
  <c r="BS48" i="9"/>
  <c r="F49" i="9"/>
  <c r="AQ49" i="9"/>
  <c r="BS49" i="9"/>
  <c r="F50" i="9"/>
  <c r="AQ50" i="9"/>
  <c r="BS50" i="9"/>
  <c r="F51" i="9"/>
  <c r="AQ51" i="9"/>
  <c r="BS51" i="9"/>
  <c r="F600" i="9"/>
  <c r="AQ600" i="9"/>
  <c r="BS600" i="9"/>
  <c r="F601" i="9"/>
  <c r="AQ601" i="9"/>
  <c r="BS601" i="9"/>
  <c r="F602" i="9"/>
  <c r="AQ602" i="9"/>
  <c r="BS602" i="9"/>
  <c r="F598" i="9"/>
  <c r="AQ598" i="9"/>
  <c r="BS598" i="9"/>
  <c r="F599" i="9"/>
  <c r="AQ599" i="9"/>
  <c r="BS599" i="9"/>
  <c r="F1000" i="9"/>
  <c r="AQ1000" i="9"/>
  <c r="BS1000" i="9"/>
  <c r="F1001" i="9"/>
  <c r="AQ1001" i="9"/>
  <c r="BS1001" i="9"/>
  <c r="F1780" i="9"/>
  <c r="AQ1780" i="9"/>
  <c r="BS1780" i="9"/>
  <c r="F44" i="9"/>
  <c r="AQ44" i="9"/>
  <c r="BS44" i="9"/>
  <c r="F45" i="9"/>
  <c r="AQ45" i="9"/>
  <c r="BS45" i="9"/>
  <c r="F46" i="9"/>
  <c r="AQ46" i="9"/>
  <c r="BS46" i="9"/>
  <c r="F850" i="9"/>
  <c r="AQ850" i="9"/>
  <c r="BS850" i="9"/>
  <c r="F595" i="9"/>
  <c r="AQ595" i="9"/>
  <c r="BS595" i="9"/>
  <c r="F596" i="9"/>
  <c r="AQ596" i="9"/>
  <c r="BS596" i="9"/>
  <c r="F597" i="9"/>
  <c r="AQ597" i="9"/>
  <c r="BS597" i="9"/>
  <c r="F41" i="9"/>
  <c r="AQ41" i="9"/>
  <c r="BS41" i="9"/>
  <c r="F42" i="9"/>
  <c r="AQ42" i="9"/>
  <c r="BS42" i="9"/>
  <c r="F43" i="9"/>
  <c r="AQ43" i="9"/>
  <c r="BS43" i="9"/>
  <c r="F592" i="9"/>
  <c r="AQ592" i="9"/>
  <c r="BS592" i="9"/>
  <c r="F594" i="9"/>
  <c r="AQ594" i="9"/>
  <c r="BS594" i="9"/>
  <c r="F1849" i="9"/>
  <c r="AQ1849" i="9"/>
  <c r="BS1849" i="9"/>
  <c r="F1850" i="9"/>
  <c r="AQ1850" i="9"/>
  <c r="BS1850" i="9"/>
  <c r="F593" i="9"/>
  <c r="AQ593" i="9"/>
  <c r="BS593" i="9"/>
  <c r="F999" i="9"/>
  <c r="AQ999" i="9"/>
  <c r="BS999" i="9"/>
  <c r="F38" i="9"/>
  <c r="AQ38" i="9"/>
  <c r="BS38" i="9"/>
  <c r="F39" i="9"/>
  <c r="AQ39" i="9"/>
  <c r="BS39" i="9"/>
  <c r="F40" i="9"/>
  <c r="AQ40" i="9"/>
  <c r="BS40" i="9"/>
  <c r="F590" i="9"/>
  <c r="AQ590" i="9"/>
  <c r="BS590" i="9"/>
  <c r="F591" i="9"/>
  <c r="AQ591" i="9"/>
  <c r="BS591" i="9"/>
  <c r="F848" i="9"/>
  <c r="AQ848" i="9"/>
  <c r="BS848" i="9"/>
  <c r="F997" i="9"/>
  <c r="AQ997" i="9"/>
  <c r="BS997" i="9"/>
  <c r="F998" i="9"/>
  <c r="AQ998" i="9"/>
  <c r="BS998" i="9"/>
  <c r="F34" i="9"/>
  <c r="AQ34" i="9"/>
  <c r="BS34" i="9"/>
  <c r="F35" i="9"/>
  <c r="AQ35" i="9"/>
  <c r="BS35" i="9"/>
  <c r="F36" i="9"/>
  <c r="AQ36" i="9"/>
  <c r="BS36" i="9"/>
  <c r="F37" i="9"/>
  <c r="AQ37" i="9"/>
  <c r="BS37" i="9"/>
  <c r="F258" i="9"/>
  <c r="AQ258" i="9"/>
  <c r="BS258" i="9"/>
  <c r="F1863" i="9"/>
  <c r="AQ1863" i="9"/>
  <c r="BS1863" i="9"/>
  <c r="F1320" i="9"/>
  <c r="AQ1320" i="9"/>
  <c r="BS1320" i="9"/>
  <c r="F1321" i="9"/>
  <c r="AQ1321" i="9"/>
  <c r="BS1321" i="9"/>
  <c r="F849" i="9"/>
  <c r="AQ849" i="9"/>
  <c r="BS849" i="9"/>
  <c r="F588" i="9"/>
  <c r="AQ588" i="9"/>
  <c r="BS588" i="9"/>
  <c r="F589" i="9"/>
  <c r="AQ589" i="9"/>
  <c r="BS589" i="9"/>
  <c r="F1847" i="9"/>
  <c r="AQ1847" i="9"/>
  <c r="BS1847" i="9"/>
  <c r="F1848" i="9"/>
  <c r="AQ1848" i="9"/>
  <c r="BS1848" i="9"/>
  <c r="F585" i="9"/>
  <c r="AQ585" i="9"/>
  <c r="BS585" i="9"/>
  <c r="F586" i="9"/>
  <c r="AQ586" i="9"/>
  <c r="BS586" i="9"/>
  <c r="F587" i="9"/>
  <c r="AQ587" i="9"/>
  <c r="BS587" i="9"/>
  <c r="F995" i="9"/>
  <c r="AQ995" i="9"/>
  <c r="BS995" i="9"/>
  <c r="F996" i="9"/>
  <c r="AQ996" i="9"/>
  <c r="BS996" i="9"/>
  <c r="F27" i="9"/>
  <c r="AQ27" i="9"/>
  <c r="BS27" i="9"/>
  <c r="F28" i="9"/>
  <c r="AQ28" i="9"/>
  <c r="BS28" i="9"/>
  <c r="F29" i="9"/>
  <c r="AQ29" i="9"/>
  <c r="BS29" i="9"/>
  <c r="F30" i="9"/>
  <c r="AQ30" i="9"/>
  <c r="BS30" i="9"/>
  <c r="F31" i="9"/>
  <c r="AQ31" i="9"/>
  <c r="BS31" i="9"/>
  <c r="F32" i="9"/>
  <c r="AQ32" i="9"/>
  <c r="BS32" i="9"/>
  <c r="F33" i="9"/>
  <c r="AQ33" i="9"/>
  <c r="BS33" i="9"/>
  <c r="F992" i="9"/>
  <c r="AQ992" i="9"/>
  <c r="BS992" i="9"/>
  <c r="F993" i="9"/>
  <c r="AQ993" i="9"/>
  <c r="BS993" i="9"/>
  <c r="F994" i="9"/>
  <c r="AQ994" i="9"/>
  <c r="BS994" i="9"/>
  <c r="F168" i="9"/>
  <c r="AQ168" i="9"/>
  <c r="BS168" i="9"/>
  <c r="F169" i="9"/>
  <c r="AQ169" i="9"/>
  <c r="BS169" i="9"/>
  <c r="F584" i="9"/>
  <c r="AQ584" i="9"/>
  <c r="BS584" i="9"/>
  <c r="F1316" i="9"/>
  <c r="AQ1316" i="9"/>
  <c r="BS1316" i="9"/>
  <c r="F1317" i="9"/>
  <c r="AQ1317" i="9"/>
  <c r="BS1317" i="9"/>
  <c r="F1318" i="9"/>
  <c r="AQ1318" i="9"/>
  <c r="BS1318" i="9"/>
  <c r="F1319" i="9"/>
  <c r="AQ1319" i="9"/>
  <c r="BS1319" i="9"/>
  <c r="F580" i="9"/>
  <c r="AQ580" i="9"/>
  <c r="BS580" i="9"/>
  <c r="F581" i="9"/>
  <c r="AQ581" i="9"/>
  <c r="BS581" i="9"/>
  <c r="F582" i="9"/>
  <c r="AQ582" i="9"/>
  <c r="BS582" i="9"/>
  <c r="F583" i="9"/>
  <c r="AQ583" i="9"/>
  <c r="BS583" i="9"/>
  <c r="F1938" i="9"/>
  <c r="AQ1938" i="9"/>
  <c r="BS1938" i="9"/>
  <c r="F990" i="9"/>
  <c r="AQ990" i="9"/>
  <c r="BS990" i="9"/>
  <c r="F991" i="9"/>
  <c r="AQ991" i="9"/>
  <c r="BS991" i="9"/>
  <c r="F988" i="9"/>
  <c r="AQ988" i="9"/>
  <c r="BS988" i="9"/>
  <c r="F989" i="9"/>
  <c r="AQ989" i="9"/>
  <c r="BS989" i="9"/>
  <c r="F178" i="9"/>
  <c r="AQ178" i="9"/>
  <c r="BS178" i="9"/>
  <c r="F1842" i="9"/>
  <c r="AQ1842" i="9"/>
  <c r="BS1842" i="9"/>
  <c r="F1843" i="9"/>
  <c r="AQ1843" i="9"/>
  <c r="BS1843" i="9"/>
  <c r="F1844" i="9"/>
  <c r="AQ1844" i="9"/>
  <c r="BS1844" i="9"/>
  <c r="F1845" i="9"/>
  <c r="AQ1845" i="9"/>
  <c r="BS1845" i="9"/>
  <c r="F1846" i="9"/>
  <c r="AQ1846" i="9"/>
  <c r="BS1846" i="9"/>
  <c r="F579" i="9"/>
  <c r="AQ579" i="9"/>
  <c r="BS579" i="9"/>
  <c r="AQ1117" i="9"/>
  <c r="AQ1116" i="9"/>
  <c r="F177" i="9"/>
  <c r="AQ177" i="9"/>
  <c r="BS177" i="9"/>
  <c r="F162" i="9"/>
  <c r="AQ162" i="9"/>
  <c r="BS162" i="9"/>
  <c r="F163" i="9"/>
  <c r="AQ163" i="9"/>
  <c r="BS163" i="9"/>
  <c r="F164" i="9"/>
  <c r="AQ164" i="9"/>
  <c r="BS164" i="9"/>
  <c r="F165" i="9"/>
  <c r="AQ165" i="9"/>
  <c r="BS165" i="9"/>
  <c r="F166" i="9"/>
  <c r="AQ166" i="9"/>
  <c r="BS166" i="9"/>
  <c r="F167" i="9"/>
  <c r="AQ167" i="9"/>
  <c r="BS167" i="9"/>
  <c r="F1935" i="9"/>
  <c r="AQ1935" i="9"/>
  <c r="BS1935" i="9"/>
  <c r="F1936" i="9"/>
  <c r="AQ1936" i="9"/>
  <c r="BS1936" i="9"/>
  <c r="F1937" i="9"/>
  <c r="AQ1937" i="9"/>
  <c r="BS1937" i="9"/>
  <c r="F981" i="9"/>
  <c r="AQ981" i="9"/>
  <c r="BS981" i="9"/>
  <c r="F982" i="9"/>
  <c r="AQ982" i="9"/>
  <c r="BS982" i="9"/>
  <c r="F983" i="9"/>
  <c r="AQ983" i="9"/>
  <c r="BS983" i="9"/>
  <c r="F984" i="9"/>
  <c r="AQ984" i="9"/>
  <c r="BS984" i="9"/>
  <c r="F985" i="9"/>
  <c r="AQ985" i="9"/>
  <c r="BS985" i="9"/>
  <c r="F986" i="9"/>
  <c r="AQ986" i="9"/>
  <c r="BS986" i="9"/>
  <c r="F987" i="9"/>
  <c r="AQ987" i="9"/>
  <c r="BS987" i="9"/>
  <c r="F578" i="9"/>
  <c r="AQ578" i="9"/>
  <c r="BS578" i="9"/>
  <c r="F577" i="9"/>
  <c r="AQ577" i="9"/>
  <c r="BS577" i="9"/>
  <c r="F574" i="9"/>
  <c r="AQ574" i="9"/>
  <c r="BS574" i="9"/>
  <c r="F575" i="9"/>
  <c r="AQ575" i="9"/>
  <c r="BS575" i="9"/>
  <c r="F576" i="9"/>
  <c r="AQ576" i="9"/>
  <c r="BS576" i="9"/>
  <c r="F847" i="9"/>
  <c r="AQ847" i="9"/>
  <c r="BS847" i="9"/>
  <c r="F1315" i="9"/>
  <c r="AQ1315" i="9"/>
  <c r="BS1315" i="9"/>
  <c r="F1862" i="9"/>
  <c r="AQ1862" i="9"/>
  <c r="BS1862" i="9"/>
  <c r="F1314" i="9"/>
  <c r="AQ1314" i="9"/>
  <c r="BS1314" i="9"/>
  <c r="F570" i="9"/>
  <c r="AQ570" i="9"/>
  <c r="BS570" i="9"/>
  <c r="F571" i="9"/>
  <c r="AQ571" i="9"/>
  <c r="BS571" i="9"/>
  <c r="F572" i="9"/>
  <c r="AQ572" i="9"/>
  <c r="BS572" i="9"/>
  <c r="F573" i="9"/>
  <c r="AQ573" i="9"/>
  <c r="BS573" i="9"/>
  <c r="E161" i="22"/>
  <c r="F161" i="22"/>
  <c r="F1313" i="9"/>
  <c r="AQ1313" i="9"/>
  <c r="BS1313" i="9"/>
  <c r="F846" i="9"/>
  <c r="AQ846" i="9"/>
  <c r="BS846" i="9"/>
  <c r="F569" i="9"/>
  <c r="AQ569" i="9"/>
  <c r="BS569" i="9"/>
  <c r="F978" i="9"/>
  <c r="AQ978" i="9"/>
  <c r="BS978" i="9"/>
  <c r="F979" i="9"/>
  <c r="AQ979" i="9"/>
  <c r="BS979" i="9"/>
  <c r="F980" i="9"/>
  <c r="AQ980" i="9"/>
  <c r="BS980" i="9"/>
  <c r="F1933" i="9"/>
  <c r="AQ1933" i="9"/>
  <c r="BS1933" i="9"/>
  <c r="F1934" i="9"/>
  <c r="AQ1934" i="9"/>
  <c r="BS1934" i="9"/>
  <c r="F975" i="9"/>
  <c r="AQ975" i="9"/>
  <c r="BS975" i="9"/>
  <c r="F976" i="9"/>
  <c r="AQ976" i="9"/>
  <c r="BS976" i="9"/>
  <c r="F977" i="9"/>
  <c r="AQ977" i="9"/>
  <c r="BS977" i="9"/>
  <c r="F567" i="9"/>
  <c r="AQ567" i="9"/>
  <c r="BS567" i="9"/>
  <c r="F568" i="9"/>
  <c r="AQ568" i="9"/>
  <c r="BS568" i="9"/>
  <c r="F1312" i="9"/>
  <c r="AQ1312" i="9"/>
  <c r="BS1312" i="9"/>
  <c r="F1841" i="9"/>
  <c r="AQ1841" i="9"/>
  <c r="BS1841" i="9"/>
  <c r="F1840" i="9"/>
  <c r="AQ1840" i="9"/>
  <c r="BS1840" i="9"/>
  <c r="F1897" i="9"/>
  <c r="AQ1897" i="9"/>
  <c r="BS1897" i="9"/>
  <c r="F564" i="9"/>
  <c r="AQ564" i="9"/>
  <c r="BS564" i="9"/>
  <c r="F565" i="9"/>
  <c r="AQ565" i="9"/>
  <c r="BS565" i="9"/>
  <c r="F566" i="9"/>
  <c r="AQ566" i="9"/>
  <c r="BS566" i="9"/>
  <c r="F256" i="9"/>
  <c r="AQ256" i="9"/>
  <c r="BS256" i="9"/>
  <c r="F257" i="9"/>
  <c r="AQ257" i="9"/>
  <c r="BS257" i="9"/>
  <c r="F1311" i="9"/>
  <c r="AQ1311" i="9"/>
  <c r="BS1311" i="9"/>
  <c r="F1838" i="9"/>
  <c r="AQ1838" i="9"/>
  <c r="BS1838" i="9"/>
  <c r="F1839" i="9"/>
  <c r="AQ1839" i="9"/>
  <c r="BS1839" i="9"/>
  <c r="F561" i="9"/>
  <c r="AQ561" i="9"/>
  <c r="BS561" i="9"/>
  <c r="F562" i="9"/>
  <c r="AQ562" i="9"/>
  <c r="BS562" i="9"/>
  <c r="F563" i="9"/>
  <c r="AQ563" i="9"/>
  <c r="BS563" i="9"/>
  <c r="F560" i="9"/>
  <c r="AQ560" i="9"/>
  <c r="BS560" i="9"/>
  <c r="F559" i="9"/>
  <c r="AQ559" i="9"/>
  <c r="BS559" i="9"/>
  <c r="F1896" i="9"/>
  <c r="AQ1896" i="9"/>
  <c r="BS1896" i="9"/>
  <c r="F1861" i="9"/>
  <c r="AQ1861" i="9"/>
  <c r="BS1861" i="9"/>
  <c r="F1310" i="9"/>
  <c r="AQ1310" i="9"/>
  <c r="BS1310" i="9"/>
  <c r="E101" i="22"/>
  <c r="F101" i="22"/>
  <c r="E102" i="22"/>
  <c r="F102" i="22"/>
  <c r="F1309" i="9"/>
  <c r="AQ1309" i="9"/>
  <c r="BS1309" i="9"/>
  <c r="F1308" i="9"/>
  <c r="AQ1308" i="9"/>
  <c r="BS1308" i="9"/>
  <c r="F557" i="9"/>
  <c r="AQ557" i="9"/>
  <c r="BS557" i="9"/>
  <c r="F558" i="9"/>
  <c r="AQ558" i="9"/>
  <c r="BS558" i="9"/>
  <c r="F1895" i="9"/>
  <c r="AQ1895" i="9"/>
  <c r="BS1895" i="9"/>
  <c r="F1837" i="9"/>
  <c r="AQ1837" i="9"/>
  <c r="BS1837" i="9"/>
  <c r="F1872" i="9"/>
  <c r="AQ1872" i="9"/>
  <c r="BS1872" i="9"/>
  <c r="F1873" i="9"/>
  <c r="AQ1873" i="9"/>
  <c r="BS1873" i="9"/>
  <c r="F1874" i="9"/>
  <c r="AQ1874" i="9"/>
  <c r="BS1874" i="9"/>
  <c r="F1875" i="9"/>
  <c r="AQ1875" i="9"/>
  <c r="BS1875" i="9"/>
  <c r="F845" i="9"/>
  <c r="AQ845" i="9"/>
  <c r="BS845" i="9"/>
  <c r="F556" i="9"/>
  <c r="AQ556" i="9"/>
  <c r="BS556" i="9"/>
  <c r="F1836" i="9"/>
  <c r="AQ1836" i="9"/>
  <c r="BS1836" i="9"/>
  <c r="F1835" i="9"/>
  <c r="AQ1835" i="9"/>
  <c r="BS1835" i="9"/>
  <c r="F555" i="9"/>
  <c r="AQ555" i="9"/>
  <c r="BS555" i="9"/>
  <c r="F1307" i="9"/>
  <c r="AQ1307" i="9"/>
  <c r="BS1307" i="9"/>
  <c r="F1894" i="9"/>
  <c r="AQ1894" i="9"/>
  <c r="BS1894" i="9"/>
  <c r="F552" i="9"/>
  <c r="AQ552" i="9"/>
  <c r="BS552" i="9"/>
  <c r="F553" i="9"/>
  <c r="AQ553" i="9"/>
  <c r="BS553" i="9"/>
  <c r="F554" i="9"/>
  <c r="AQ554" i="9"/>
  <c r="BS554" i="9"/>
  <c r="F550" i="9"/>
  <c r="AQ550" i="9"/>
  <c r="BS550" i="9"/>
  <c r="F551" i="9"/>
  <c r="AQ551" i="9"/>
  <c r="BS551" i="9"/>
  <c r="F547" i="9"/>
  <c r="AQ547" i="9"/>
  <c r="BS547" i="9"/>
  <c r="F548" i="9"/>
  <c r="AQ548" i="9"/>
  <c r="BS548" i="9"/>
  <c r="F549" i="9"/>
  <c r="AQ549" i="9"/>
  <c r="BS549" i="9"/>
  <c r="F1306" i="9"/>
  <c r="AQ1306" i="9"/>
  <c r="BS1306" i="9"/>
  <c r="F1860" i="9"/>
  <c r="AQ1860" i="9"/>
  <c r="BS1860" i="9"/>
  <c r="F1304" i="9"/>
  <c r="AQ1304" i="9"/>
  <c r="BS1304" i="9"/>
  <c r="F1305" i="9"/>
  <c r="AQ1305" i="9"/>
  <c r="BS1305" i="9"/>
  <c r="F844" i="9"/>
  <c r="AQ844" i="9"/>
  <c r="BS844" i="9"/>
  <c r="F1356" i="9"/>
  <c r="AQ1356" i="9"/>
  <c r="BS1356" i="9"/>
  <c r="F1357" i="9"/>
  <c r="AQ1357" i="9"/>
  <c r="BS1357" i="9"/>
  <c r="F14" i="9"/>
  <c r="AQ14" i="9"/>
  <c r="BS14" i="9"/>
  <c r="F546" i="9"/>
  <c r="AQ546" i="9"/>
  <c r="BS546" i="9"/>
  <c r="F543" i="9"/>
  <c r="AQ543" i="9"/>
  <c r="BS543" i="9"/>
  <c r="F544" i="9"/>
  <c r="AQ544" i="9"/>
  <c r="BS544" i="9"/>
  <c r="F1303" i="9"/>
  <c r="AQ1303" i="9"/>
  <c r="BS1303" i="9"/>
  <c r="F1539" i="9"/>
  <c r="AQ1539" i="9"/>
  <c r="BS1539" i="9"/>
  <c r="F13" i="9"/>
  <c r="AQ13" i="9"/>
  <c r="BS13" i="9"/>
  <c r="F541" i="9"/>
  <c r="AQ541" i="9"/>
  <c r="BS541" i="9"/>
  <c r="F542" i="9"/>
  <c r="AQ542" i="9"/>
  <c r="BS542" i="9"/>
  <c r="F545" i="9"/>
  <c r="AQ545" i="9"/>
  <c r="BS545" i="9"/>
  <c r="F1300" i="9"/>
  <c r="AQ1300" i="9"/>
  <c r="BS1300" i="9"/>
  <c r="F1301" i="9"/>
  <c r="AQ1301" i="9"/>
  <c r="BS1301" i="9"/>
  <c r="F1302" i="9"/>
  <c r="AQ1302" i="9"/>
  <c r="BS1302" i="9"/>
  <c r="F843" i="9"/>
  <c r="AQ843" i="9"/>
  <c r="BS843" i="9"/>
  <c r="F1355" i="9"/>
  <c r="AQ1355" i="9"/>
  <c r="BS1355" i="9"/>
  <c r="E145" i="22"/>
  <c r="F145" i="22"/>
  <c r="E146" i="22"/>
  <c r="F146" i="22"/>
  <c r="F974" i="9"/>
  <c r="AQ974" i="9"/>
  <c r="BS974" i="9"/>
  <c r="E144" i="22"/>
  <c r="F144" i="22"/>
  <c r="F11" i="9"/>
  <c r="AQ11" i="9"/>
  <c r="BS11" i="9"/>
  <c r="F12" i="9"/>
  <c r="AQ12" i="9"/>
  <c r="BS12" i="9"/>
  <c r="F1215" i="9"/>
  <c r="AQ1215" i="9"/>
  <c r="BS1215" i="9"/>
  <c r="F539" i="9"/>
  <c r="AQ539" i="9"/>
  <c r="BS539" i="9"/>
  <c r="F540" i="9"/>
  <c r="AQ540" i="9"/>
  <c r="BS540" i="9"/>
  <c r="F537" i="9"/>
  <c r="AQ537" i="9"/>
  <c r="BS537" i="9"/>
  <c r="F538" i="9"/>
  <c r="AQ538" i="9"/>
  <c r="BS538" i="9"/>
  <c r="F1859" i="9"/>
  <c r="AQ1859" i="9"/>
  <c r="BS1859" i="9"/>
  <c r="F1538" i="9"/>
  <c r="AQ1538" i="9"/>
  <c r="BS1538" i="9"/>
  <c r="F1354" i="9"/>
  <c r="AQ1354" i="9"/>
  <c r="BS1354" i="9"/>
  <c r="F1298" i="9"/>
  <c r="AQ1298" i="9"/>
  <c r="BS1298" i="9"/>
  <c r="F1299" i="9"/>
  <c r="AQ1299" i="9"/>
  <c r="BS1299" i="9"/>
  <c r="F842" i="9"/>
  <c r="AQ842" i="9"/>
  <c r="BS842" i="9"/>
  <c r="F534" i="9"/>
  <c r="AQ534" i="9"/>
  <c r="BS534" i="9"/>
  <c r="F535" i="9"/>
  <c r="AQ535" i="9"/>
  <c r="BS535" i="9"/>
  <c r="F536" i="9"/>
  <c r="AQ536" i="9"/>
  <c r="BS536" i="9"/>
  <c r="F1858" i="9"/>
  <c r="AQ1858" i="9"/>
  <c r="BS1858" i="9"/>
  <c r="F1214" i="9"/>
  <c r="AQ1214" i="9"/>
  <c r="BS1214" i="9"/>
  <c r="F532" i="9"/>
  <c r="AQ532" i="9"/>
  <c r="BS532" i="9"/>
  <c r="F533" i="9"/>
  <c r="AQ533" i="9"/>
  <c r="BS533" i="9"/>
  <c r="E143" i="22"/>
  <c r="F143" i="22"/>
  <c r="F1677" i="9"/>
  <c r="AQ1677" i="9"/>
  <c r="BS1677" i="9"/>
  <c r="F1678" i="9"/>
  <c r="AQ1678" i="9"/>
  <c r="BS1678" i="9"/>
  <c r="F1679" i="9"/>
  <c r="AQ1679" i="9"/>
  <c r="BS1679" i="9"/>
  <c r="F1680" i="9"/>
  <c r="AQ1680" i="9"/>
  <c r="BS1680" i="9"/>
  <c r="F1673" i="9"/>
  <c r="AQ1673" i="9"/>
  <c r="BS1673" i="9"/>
  <c r="F1674" i="9"/>
  <c r="AQ1674" i="9"/>
  <c r="BS1674" i="9"/>
  <c r="F1675" i="9"/>
  <c r="AQ1675" i="9"/>
  <c r="BS1675" i="9"/>
  <c r="F1676" i="9"/>
  <c r="AQ1676" i="9"/>
  <c r="BS1676" i="9"/>
  <c r="F1667" i="9"/>
  <c r="AQ1667" i="9"/>
  <c r="BS1667" i="9"/>
  <c r="F1668" i="9"/>
  <c r="AQ1668" i="9"/>
  <c r="BS1668" i="9"/>
  <c r="F1669" i="9"/>
  <c r="AQ1669" i="9"/>
  <c r="BS1669" i="9"/>
  <c r="F1670" i="9"/>
  <c r="AQ1670" i="9"/>
  <c r="BS1670" i="9"/>
  <c r="F1671" i="9"/>
  <c r="AQ1671" i="9"/>
  <c r="BS1671" i="9"/>
  <c r="F1672" i="9"/>
  <c r="AQ1672" i="9"/>
  <c r="BS1672" i="9"/>
  <c r="F1662" i="9"/>
  <c r="AQ1662" i="9"/>
  <c r="BS1662" i="9"/>
  <c r="F1663" i="9"/>
  <c r="AQ1663" i="9"/>
  <c r="BS1663" i="9"/>
  <c r="F1664" i="9"/>
  <c r="AQ1664" i="9"/>
  <c r="BS1664" i="9"/>
  <c r="F1665" i="9"/>
  <c r="AQ1665" i="9"/>
  <c r="BS1665" i="9"/>
  <c r="F1666" i="9"/>
  <c r="AQ1666" i="9"/>
  <c r="BS1666" i="9"/>
  <c r="F531" i="9"/>
  <c r="AQ531" i="9"/>
  <c r="BS531" i="9"/>
  <c r="F10" i="9"/>
  <c r="AQ10" i="9"/>
  <c r="BS10" i="9"/>
  <c r="F528" i="9"/>
  <c r="AQ528" i="9"/>
  <c r="BS528" i="9"/>
  <c r="F529" i="9"/>
  <c r="AQ529" i="9"/>
  <c r="BS529" i="9"/>
  <c r="F530" i="9"/>
  <c r="AQ530" i="9"/>
  <c r="BS530" i="9"/>
  <c r="F1296" i="9"/>
  <c r="F1294" i="9"/>
  <c r="AQ1294" i="9"/>
  <c r="BS1294" i="9"/>
  <c r="F1295" i="9"/>
  <c r="AQ1295" i="9"/>
  <c r="BS1295" i="9"/>
  <c r="AQ1296" i="9"/>
  <c r="BS1296" i="9"/>
  <c r="F1297" i="9"/>
  <c r="AQ1297" i="9"/>
  <c r="BS1297" i="9"/>
  <c r="F527" i="9"/>
  <c r="AQ527" i="9"/>
  <c r="BS527" i="9"/>
  <c r="F841" i="9"/>
  <c r="AQ841" i="9"/>
  <c r="BS841" i="9"/>
  <c r="F736" i="9"/>
  <c r="AQ736" i="9"/>
  <c r="BS736" i="9"/>
  <c r="E219" i="22"/>
  <c r="F219" i="22"/>
  <c r="F735" i="9"/>
  <c r="AQ735" i="9"/>
  <c r="BS735" i="9"/>
  <c r="F1353" i="9"/>
  <c r="AQ1353" i="9"/>
  <c r="BS1353" i="9"/>
  <c r="F734" i="9"/>
  <c r="AQ734" i="9"/>
  <c r="BS734" i="9"/>
  <c r="AQ973" i="9"/>
  <c r="BS973" i="9"/>
  <c r="AQ972" i="9"/>
  <c r="BS972" i="9"/>
  <c r="AQ1602" i="9"/>
  <c r="AQ1601" i="9"/>
  <c r="AQ1600" i="9"/>
  <c r="F1656" i="9"/>
  <c r="AQ1656" i="9"/>
  <c r="BS1656" i="9"/>
  <c r="F1657" i="9"/>
  <c r="AQ1657" i="9"/>
  <c r="BS1657" i="9"/>
  <c r="F1658" i="9"/>
  <c r="AQ1658" i="9"/>
  <c r="BS1658" i="9"/>
  <c r="F1659" i="9"/>
  <c r="AQ1659" i="9"/>
  <c r="BS1659" i="9"/>
  <c r="F1660" i="9"/>
  <c r="AQ1660" i="9"/>
  <c r="BS1660" i="9"/>
  <c r="F1661" i="9"/>
  <c r="AQ1661" i="9"/>
  <c r="BS1661" i="9"/>
  <c r="F1834" i="9"/>
  <c r="AQ1834" i="9"/>
  <c r="BS1834" i="9"/>
  <c r="F1293" i="9"/>
  <c r="AQ1293" i="9"/>
  <c r="BS1293" i="9"/>
  <c r="F526" i="9"/>
  <c r="AQ526" i="9"/>
  <c r="BS526" i="9"/>
  <c r="F1650" i="9"/>
  <c r="AQ1650" i="9"/>
  <c r="BS1650" i="9"/>
  <c r="F1651" i="9"/>
  <c r="AQ1651" i="9"/>
  <c r="BS1651" i="9"/>
  <c r="F1652" i="9"/>
  <c r="AQ1652" i="9"/>
  <c r="BS1652" i="9"/>
  <c r="F1653" i="9"/>
  <c r="AQ1653" i="9"/>
  <c r="BS1653" i="9"/>
  <c r="F1654" i="9"/>
  <c r="AQ1654" i="9"/>
  <c r="BS1654" i="9"/>
  <c r="F1655" i="9"/>
  <c r="AQ1655" i="9"/>
  <c r="BS1655" i="9"/>
  <c r="F525" i="9"/>
  <c r="AQ525" i="9"/>
  <c r="BS525" i="9"/>
  <c r="F1833" i="9"/>
  <c r="AQ1833" i="9"/>
  <c r="BS1833" i="9"/>
  <c r="F1292" i="9"/>
  <c r="AQ1292" i="9"/>
  <c r="BS1292" i="9"/>
  <c r="F1646" i="9"/>
  <c r="AQ1646" i="9"/>
  <c r="BS1646" i="9"/>
  <c r="F1647" i="9"/>
  <c r="AQ1647" i="9"/>
  <c r="BS1647" i="9"/>
  <c r="F1648" i="9"/>
  <c r="AQ1648" i="9"/>
  <c r="BS1648" i="9"/>
  <c r="F1649" i="9"/>
  <c r="AQ1649" i="9"/>
  <c r="BS1649" i="9"/>
  <c r="F1352" i="9"/>
  <c r="AQ1352" i="9"/>
  <c r="BS1352" i="9"/>
  <c r="F524" i="9"/>
  <c r="AQ524" i="9"/>
  <c r="BS524" i="9"/>
  <c r="E109" i="22"/>
  <c r="F109" i="22"/>
  <c r="E106" i="22"/>
  <c r="F106" i="22"/>
  <c r="F522" i="9"/>
  <c r="AQ522" i="9"/>
  <c r="BS522" i="9"/>
  <c r="F523" i="9"/>
  <c r="AQ523" i="9"/>
  <c r="BS523" i="9"/>
  <c r="F1290" i="9"/>
  <c r="AQ1290" i="9"/>
  <c r="BS1290" i="9"/>
  <c r="F1291" i="9"/>
  <c r="AQ1291" i="9"/>
  <c r="BS1291" i="9"/>
  <c r="F1832" i="9"/>
  <c r="AQ1832" i="9"/>
  <c r="BS1832" i="9"/>
  <c r="F521" i="9"/>
  <c r="AQ521" i="9"/>
  <c r="BS521" i="9"/>
  <c r="F971" i="9"/>
  <c r="AQ971" i="9"/>
  <c r="BS971" i="9"/>
  <c r="E222" i="22"/>
  <c r="F222" i="22"/>
  <c r="E36" i="22"/>
  <c r="F36" i="22"/>
  <c r="F1640" i="9"/>
  <c r="AQ1640" i="9"/>
  <c r="BS1640" i="9"/>
  <c r="F1641" i="9"/>
  <c r="AQ1641" i="9"/>
  <c r="BS1641" i="9"/>
  <c r="F1642" i="9"/>
  <c r="AQ1642" i="9"/>
  <c r="BS1642" i="9"/>
  <c r="F1643" i="9"/>
  <c r="AQ1643" i="9"/>
  <c r="BS1643" i="9"/>
  <c r="F1644" i="9"/>
  <c r="AQ1644" i="9"/>
  <c r="BS1644" i="9"/>
  <c r="F1645" i="9"/>
  <c r="AQ1645" i="9"/>
  <c r="BS1645" i="9"/>
  <c r="E141" i="22"/>
  <c r="F141" i="22"/>
  <c r="E142" i="22"/>
  <c r="F142" i="22"/>
  <c r="F520" i="9"/>
  <c r="AQ520" i="9"/>
  <c r="BS520" i="9"/>
  <c r="F519" i="9"/>
  <c r="AQ519" i="9"/>
  <c r="BS519" i="9"/>
  <c r="F518" i="9"/>
  <c r="AQ518" i="9"/>
  <c r="BS518" i="9"/>
  <c r="F516" i="9"/>
  <c r="AQ516" i="9"/>
  <c r="BS516" i="9"/>
  <c r="F517" i="9"/>
  <c r="AQ517" i="9"/>
  <c r="BS517" i="9"/>
  <c r="F1959" i="9"/>
  <c r="AQ1959" i="9"/>
  <c r="BS1959" i="9"/>
  <c r="AQ1374" i="9"/>
  <c r="AQ1373" i="9"/>
  <c r="AQ1946" i="9"/>
  <c r="AQ1945" i="9"/>
  <c r="AQ1944" i="9"/>
  <c r="F1631" i="9"/>
  <c r="AQ1631" i="9"/>
  <c r="BS1631" i="9"/>
  <c r="F1632" i="9"/>
  <c r="AQ1632" i="9"/>
  <c r="BS1632" i="9"/>
  <c r="F1633" i="9"/>
  <c r="AQ1633" i="9"/>
  <c r="BS1633" i="9"/>
  <c r="F1634" i="9"/>
  <c r="AQ1634" i="9"/>
  <c r="BS1634" i="9"/>
  <c r="F1635" i="9"/>
  <c r="AQ1635" i="9"/>
  <c r="BS1635" i="9"/>
  <c r="F1636" i="9"/>
  <c r="AQ1636" i="9"/>
  <c r="BS1636" i="9"/>
  <c r="F1637" i="9"/>
  <c r="AQ1637" i="9"/>
  <c r="BS1637" i="9"/>
  <c r="F1638" i="9"/>
  <c r="AQ1638" i="9"/>
  <c r="BS1638" i="9"/>
  <c r="F1639" i="9"/>
  <c r="AQ1639" i="9"/>
  <c r="BS1639" i="9"/>
  <c r="F513" i="9"/>
  <c r="AQ513" i="9"/>
  <c r="BS513" i="9"/>
  <c r="F514" i="9"/>
  <c r="AQ514" i="9"/>
  <c r="BS514" i="9"/>
  <c r="F515" i="9"/>
  <c r="AQ515" i="9"/>
  <c r="BS515" i="9"/>
  <c r="F1289" i="9"/>
  <c r="AQ1289" i="9"/>
  <c r="BS1289" i="9"/>
  <c r="F1956" i="9"/>
  <c r="AQ1956" i="9"/>
  <c r="BS1956" i="9"/>
  <c r="F1957" i="9"/>
  <c r="AQ1957" i="9"/>
  <c r="BS1957" i="9"/>
  <c r="F1958" i="9"/>
  <c r="AQ1958" i="9"/>
  <c r="BS1958" i="9"/>
  <c r="F1830" i="9"/>
  <c r="AQ1830" i="9"/>
  <c r="BS1830" i="9"/>
  <c r="F1831" i="9"/>
  <c r="AQ1831" i="9"/>
  <c r="BS1831" i="9"/>
  <c r="F839" i="9"/>
  <c r="AQ839" i="9"/>
  <c r="BS839" i="9"/>
  <c r="F840" i="9"/>
  <c r="AQ840" i="9"/>
  <c r="BS840" i="9"/>
  <c r="F511" i="9"/>
  <c r="AQ511" i="9"/>
  <c r="BS511" i="9"/>
  <c r="F512" i="9"/>
  <c r="AQ512" i="9"/>
  <c r="BS512" i="9"/>
  <c r="F509" i="9"/>
  <c r="AQ509" i="9"/>
  <c r="BS509" i="9"/>
  <c r="F506" i="9"/>
  <c r="AQ506" i="9"/>
  <c r="BS506" i="9"/>
  <c r="F504" i="9"/>
  <c r="AQ504" i="9"/>
  <c r="BS504" i="9"/>
  <c r="F1378" i="9"/>
  <c r="AQ1378" i="9"/>
  <c r="BS1378" i="9"/>
  <c r="F1288" i="9"/>
  <c r="AQ1288" i="9"/>
  <c r="BS1288" i="9"/>
  <c r="F969" i="9"/>
  <c r="AQ969" i="9"/>
  <c r="BS969" i="9"/>
  <c r="F970" i="9"/>
  <c r="AQ970" i="9"/>
  <c r="BS970" i="9"/>
  <c r="F1625" i="9"/>
  <c r="AQ1625" i="9"/>
  <c r="BS1625" i="9"/>
  <c r="F1626" i="9"/>
  <c r="AQ1626" i="9"/>
  <c r="BS1626" i="9"/>
  <c r="F1627" i="9"/>
  <c r="AQ1627" i="9"/>
  <c r="BS1627" i="9"/>
  <c r="F1628" i="9"/>
  <c r="AQ1628" i="9"/>
  <c r="BS1628" i="9"/>
  <c r="F1629" i="9"/>
  <c r="AQ1629" i="9"/>
  <c r="BS1629" i="9"/>
  <c r="F1630" i="9"/>
  <c r="AQ1630" i="9"/>
  <c r="BS1630" i="9"/>
  <c r="F510" i="9"/>
  <c r="AQ510" i="9"/>
  <c r="BS510" i="9"/>
  <c r="F1286" i="9"/>
  <c r="AQ1286" i="9"/>
  <c r="BS1286" i="9"/>
  <c r="F1287" i="9"/>
  <c r="AQ1287" i="9"/>
  <c r="BS1287" i="9"/>
  <c r="F1621" i="9"/>
  <c r="AQ1621" i="9"/>
  <c r="BS1621" i="9"/>
  <c r="F1622" i="9"/>
  <c r="AQ1622" i="9"/>
  <c r="BS1622" i="9"/>
  <c r="F1623" i="9"/>
  <c r="AQ1623" i="9"/>
  <c r="BS1623" i="9"/>
  <c r="F1624" i="9"/>
  <c r="AQ1624" i="9"/>
  <c r="BS1624" i="9"/>
  <c r="F508" i="9"/>
  <c r="AQ508" i="9"/>
  <c r="BS508" i="9"/>
  <c r="E231" i="22"/>
  <c r="F231" i="22"/>
  <c r="F232" i="22"/>
  <c r="E232" i="22"/>
  <c r="E139" i="22"/>
  <c r="F139" i="22"/>
  <c r="E140" i="22"/>
  <c r="F140" i="22"/>
  <c r="F746" i="9"/>
  <c r="AQ746" i="9"/>
  <c r="BS746" i="9"/>
  <c r="AQ1372" i="9"/>
  <c r="BS1372" i="9"/>
  <c r="AQ968" i="9"/>
  <c r="BS968" i="9"/>
  <c r="AQ1613" i="9"/>
  <c r="AQ1614" i="9"/>
  <c r="AQ1615" i="9"/>
  <c r="AQ1616" i="9"/>
  <c r="AQ1617" i="9"/>
  <c r="AQ1618" i="9"/>
  <c r="AQ1619" i="9"/>
  <c r="AQ1620" i="9"/>
  <c r="BS1613" i="9"/>
  <c r="BS1614" i="9"/>
  <c r="BS1615" i="9"/>
  <c r="BS1616" i="9"/>
  <c r="BS1617" i="9"/>
  <c r="BS1618" i="9"/>
  <c r="BS1619" i="9"/>
  <c r="BS1620" i="9"/>
  <c r="BS1954" i="9"/>
  <c r="F1954" i="9"/>
  <c r="AQ1954" i="9"/>
  <c r="F1955" i="9"/>
  <c r="AQ1955" i="9"/>
  <c r="BS1955" i="9"/>
  <c r="F1285" i="9"/>
  <c r="AQ1285" i="9"/>
  <c r="BS1285" i="9"/>
  <c r="F1284" i="9"/>
  <c r="AQ1284" i="9"/>
  <c r="BS1284" i="9"/>
  <c r="F1283" i="9"/>
  <c r="AQ1283" i="9"/>
  <c r="BS1283" i="9"/>
  <c r="F745" i="9"/>
  <c r="AQ745" i="9"/>
  <c r="BS745" i="9"/>
  <c r="F223" i="9" l="1"/>
  <c r="AQ223" i="9"/>
  <c r="BS223" i="9"/>
  <c r="F224" i="9"/>
  <c r="AQ224" i="9"/>
  <c r="BS224" i="9"/>
  <c r="F247" i="9"/>
  <c r="AQ247" i="9"/>
  <c r="BS247" i="9"/>
  <c r="F507" i="9"/>
  <c r="AQ507" i="9"/>
  <c r="BS507" i="9"/>
  <c r="F505" i="9"/>
  <c r="AQ505" i="9"/>
  <c r="BS505" i="9"/>
  <c r="F503" i="9"/>
  <c r="AQ503" i="9"/>
  <c r="BS503" i="9"/>
  <c r="E266" i="22"/>
  <c r="F266" i="22"/>
  <c r="AQ1610" i="9"/>
  <c r="AQ1611" i="9"/>
  <c r="AQ1612" i="9"/>
  <c r="BS1610" i="9"/>
  <c r="BS1611" i="9"/>
  <c r="BS1612" i="9"/>
  <c r="AQ967" i="9"/>
  <c r="BS967" i="9"/>
  <c r="AQ966" i="9"/>
  <c r="BS966" i="9"/>
  <c r="AQ965" i="9"/>
  <c r="BS965" i="9"/>
  <c r="AQ964" i="9"/>
  <c r="BS964" i="9"/>
  <c r="AQ1371" i="9"/>
  <c r="BS1371" i="9"/>
  <c r="BS1578" i="9"/>
  <c r="AQ1578" i="9"/>
  <c r="AQ1577" i="9"/>
  <c r="BS1577" i="9"/>
  <c r="F1953" i="9"/>
  <c r="AQ1953" i="9"/>
  <c r="BS1953" i="9"/>
  <c r="F502" i="9"/>
  <c r="AQ502" i="9"/>
  <c r="BS502" i="9"/>
  <c r="E265" i="22"/>
  <c r="F265" i="22"/>
  <c r="F501" i="9"/>
  <c r="AQ501" i="9"/>
  <c r="BS501" i="9"/>
  <c r="F1282" i="9"/>
  <c r="AQ1282" i="9"/>
  <c r="BS1282" i="9"/>
  <c r="F1809" i="9"/>
  <c r="AQ1809" i="9"/>
  <c r="BS1809" i="9"/>
  <c r="F1827" i="9"/>
  <c r="AQ1827" i="9"/>
  <c r="BS1827" i="9"/>
  <c r="F1828" i="9"/>
  <c r="AQ1828" i="9"/>
  <c r="BS1828" i="9"/>
  <c r="F1829" i="9"/>
  <c r="AQ1829" i="9"/>
  <c r="BS1829" i="9"/>
  <c r="F1930" i="9"/>
  <c r="AQ1930" i="9"/>
  <c r="BS1930" i="9"/>
  <c r="F1931" i="9"/>
  <c r="AQ1931" i="9"/>
  <c r="BS1931" i="9"/>
  <c r="F1932" i="9"/>
  <c r="AQ1932" i="9"/>
  <c r="BS1932" i="9"/>
  <c r="F134" i="9"/>
  <c r="AQ134" i="9"/>
  <c r="BS134" i="9"/>
  <c r="F135" i="9"/>
  <c r="AQ135" i="9"/>
  <c r="BS135" i="9"/>
  <c r="F136" i="9"/>
  <c r="AQ136" i="9"/>
  <c r="BS136" i="9"/>
  <c r="F137" i="9"/>
  <c r="AQ137" i="9"/>
  <c r="BS137" i="9"/>
  <c r="F138" i="9"/>
  <c r="AQ138" i="9"/>
  <c r="BS138" i="9"/>
  <c r="F139" i="9"/>
  <c r="AQ139" i="9"/>
  <c r="BS139" i="9"/>
  <c r="F838" i="9"/>
  <c r="AQ838" i="9"/>
  <c r="BS838" i="9"/>
  <c r="F499" i="9"/>
  <c r="AQ499" i="9"/>
  <c r="BS499" i="9"/>
  <c r="F500" i="9"/>
  <c r="AQ500" i="9"/>
  <c r="BS500" i="9"/>
  <c r="F497" i="9"/>
  <c r="AQ497" i="9"/>
  <c r="BS497" i="9"/>
  <c r="F498" i="9"/>
  <c r="AQ498" i="9"/>
  <c r="BS498" i="9"/>
  <c r="F1951" i="9"/>
  <c r="AQ1951" i="9"/>
  <c r="BS1951" i="9"/>
  <c r="F1952" i="9"/>
  <c r="AQ1952" i="9"/>
  <c r="BS1952" i="9"/>
  <c r="F1281" i="9"/>
  <c r="AQ1281" i="9"/>
  <c r="BS1281" i="9"/>
  <c r="E264" i="22"/>
  <c r="F264" i="22"/>
  <c r="AQ1115" i="9"/>
  <c r="AQ1460" i="9"/>
  <c r="AQ1727" i="9"/>
  <c r="AQ1160" i="9"/>
  <c r="AQ255" i="9"/>
  <c r="BS255" i="9"/>
  <c r="AQ254" i="9"/>
  <c r="BS254" i="9"/>
  <c r="E173" i="22"/>
  <c r="F173" i="22"/>
  <c r="E262" i="22"/>
  <c r="F262" i="22"/>
  <c r="F496" i="9"/>
  <c r="AQ496" i="9"/>
  <c r="BS496" i="9"/>
  <c r="F1280" i="9"/>
  <c r="AQ1280" i="9"/>
  <c r="BS1280" i="9"/>
  <c r="F1820" i="9"/>
  <c r="AQ1820" i="9"/>
  <c r="BS1820" i="9"/>
  <c r="F1824" i="9"/>
  <c r="AQ1824" i="9"/>
  <c r="BS1824" i="9"/>
  <c r="F1825" i="9"/>
  <c r="AQ1825" i="9"/>
  <c r="BS1825" i="9"/>
  <c r="F1826" i="9"/>
  <c r="AQ1826" i="9"/>
  <c r="BS1826" i="9"/>
  <c r="F1950" i="9"/>
  <c r="AQ1950" i="9"/>
  <c r="BS1950" i="9"/>
  <c r="F494" i="9"/>
  <c r="AQ494" i="9"/>
  <c r="BS494" i="9"/>
  <c r="F495" i="9"/>
  <c r="AQ495" i="9"/>
  <c r="BS495" i="9"/>
  <c r="F492" i="9"/>
  <c r="AQ492" i="9"/>
  <c r="BS492" i="9"/>
  <c r="F493" i="9"/>
  <c r="AQ493" i="9"/>
  <c r="BS493" i="9"/>
  <c r="F490" i="9"/>
  <c r="AQ490" i="9"/>
  <c r="BS490" i="9"/>
  <c r="F491" i="9"/>
  <c r="AQ491" i="9"/>
  <c r="BS491" i="9"/>
  <c r="E263" i="22"/>
  <c r="F263" i="22"/>
  <c r="F1279" i="9"/>
  <c r="AQ1279" i="9"/>
  <c r="BS1279" i="9"/>
  <c r="F1277" i="9"/>
  <c r="AQ1277" i="9"/>
  <c r="BS1277" i="9"/>
  <c r="F1278" i="9"/>
  <c r="AQ1278" i="9"/>
  <c r="BS1278" i="9"/>
  <c r="F245" i="9"/>
  <c r="AQ245" i="9"/>
  <c r="BS245" i="9"/>
  <c r="F246" i="9"/>
  <c r="AQ246" i="9"/>
  <c r="BS246" i="9"/>
  <c r="F219" i="9"/>
  <c r="AQ219" i="9"/>
  <c r="BS219" i="9"/>
  <c r="F220" i="9"/>
  <c r="AQ220" i="9"/>
  <c r="BS220" i="9"/>
  <c r="F221" i="9"/>
  <c r="AQ221" i="9"/>
  <c r="BS221" i="9"/>
  <c r="F222" i="9"/>
  <c r="AQ222" i="9"/>
  <c r="BS222" i="9"/>
  <c r="F1929" i="9"/>
  <c r="AQ1929" i="9"/>
  <c r="BS1929" i="9"/>
  <c r="F960" i="9"/>
  <c r="AQ960" i="9"/>
  <c r="BS960" i="9"/>
  <c r="F961" i="9"/>
  <c r="AQ961" i="9"/>
  <c r="BS961" i="9"/>
  <c r="F962" i="9"/>
  <c r="AQ962" i="9"/>
  <c r="BS962" i="9"/>
  <c r="AQ963" i="9"/>
  <c r="BS963" i="9"/>
  <c r="F1928" i="9"/>
  <c r="AQ1928" i="9"/>
  <c r="BS1928" i="9"/>
  <c r="F133" i="9"/>
  <c r="AQ133" i="9"/>
  <c r="BS133" i="9"/>
  <c r="F1821" i="9"/>
  <c r="AQ1821" i="9"/>
  <c r="BS1821" i="9"/>
  <c r="F1822" i="9"/>
  <c r="AQ1822" i="9"/>
  <c r="BS1822" i="9"/>
  <c r="F1823" i="9"/>
  <c r="AQ1823" i="9"/>
  <c r="BS1823" i="9"/>
  <c r="F1275" i="9"/>
  <c r="AQ1275" i="9"/>
  <c r="BS1275" i="9"/>
  <c r="F1276" i="9"/>
  <c r="AQ1276" i="9"/>
  <c r="BS1276" i="9"/>
  <c r="E261" i="22"/>
  <c r="F261" i="22"/>
  <c r="F1815" i="9"/>
  <c r="AQ1815" i="9"/>
  <c r="BS1815" i="9"/>
  <c r="F1814" i="9"/>
  <c r="AQ1814" i="9"/>
  <c r="BS1814" i="9"/>
  <c r="F1816" i="9"/>
  <c r="AQ1816" i="9"/>
  <c r="BS1816" i="9"/>
  <c r="F837" i="9"/>
  <c r="AQ837" i="9"/>
  <c r="BS837" i="9"/>
  <c r="F1212" i="9"/>
  <c r="AQ1212" i="9"/>
  <c r="BS1212" i="9"/>
  <c r="F1213" i="9"/>
  <c r="AQ1213" i="9"/>
  <c r="BS1213" i="9"/>
  <c r="F1947" i="9"/>
  <c r="AQ1947" i="9"/>
  <c r="BS1947" i="9"/>
  <c r="F1948" i="9"/>
  <c r="AQ1948" i="9"/>
  <c r="BS1948" i="9"/>
  <c r="F1949" i="9"/>
  <c r="AQ1949" i="9"/>
  <c r="BS1949" i="9"/>
  <c r="F489" i="9"/>
  <c r="AQ489" i="9"/>
  <c r="BS489" i="9"/>
  <c r="F488" i="9"/>
  <c r="AQ488" i="9"/>
  <c r="BS488" i="9"/>
  <c r="F487" i="9"/>
  <c r="AQ487" i="9"/>
  <c r="BS487" i="9"/>
  <c r="F486" i="9"/>
  <c r="AQ486" i="9"/>
  <c r="BS486" i="9"/>
  <c r="F485" i="9"/>
  <c r="AQ485" i="9"/>
  <c r="BS485" i="9"/>
  <c r="F1927" i="9"/>
  <c r="AQ1927" i="9"/>
  <c r="BS1927" i="9"/>
  <c r="F123" i="9"/>
  <c r="AQ123" i="9"/>
  <c r="BS123" i="9"/>
  <c r="F124" i="9"/>
  <c r="AQ124" i="9"/>
  <c r="BS124" i="9"/>
  <c r="F125" i="9"/>
  <c r="AQ125" i="9"/>
  <c r="BS125" i="9"/>
  <c r="F126" i="9"/>
  <c r="AQ126" i="9"/>
  <c r="BS126" i="9"/>
  <c r="F127" i="9"/>
  <c r="AQ127" i="9"/>
  <c r="BS127" i="9"/>
  <c r="F128" i="9"/>
  <c r="AQ128" i="9"/>
  <c r="BS128" i="9"/>
  <c r="F132" i="9"/>
  <c r="AQ132" i="9"/>
  <c r="BS132" i="9"/>
  <c r="E260" i="22"/>
  <c r="F260" i="22"/>
  <c r="E259" i="22"/>
  <c r="F259" i="22"/>
  <c r="F836" i="9"/>
  <c r="AQ836" i="9"/>
  <c r="BS836" i="9"/>
  <c r="F1571" i="9"/>
  <c r="AQ1571" i="9"/>
  <c r="BS1571" i="9"/>
  <c r="F1572" i="9"/>
  <c r="AQ1572" i="9"/>
  <c r="BS1572" i="9"/>
  <c r="F1573" i="9"/>
  <c r="AQ1573" i="9"/>
  <c r="BS1573" i="9"/>
  <c r="F1574" i="9"/>
  <c r="AQ1574" i="9"/>
  <c r="BS1574" i="9"/>
  <c r="F1575" i="9"/>
  <c r="AQ1575" i="9"/>
  <c r="BS1575" i="9"/>
  <c r="F1576" i="9"/>
  <c r="AQ1576" i="9"/>
  <c r="BS1576" i="9"/>
  <c r="F1922" i="9"/>
  <c r="AQ1922" i="9"/>
  <c r="BS1922" i="9"/>
  <c r="F1923" i="9"/>
  <c r="AQ1923" i="9"/>
  <c r="BS1923" i="9"/>
  <c r="F1924" i="9"/>
  <c r="AQ1924" i="9"/>
  <c r="BS1924" i="9"/>
  <c r="F1925" i="9"/>
  <c r="AQ1925" i="9"/>
  <c r="BS1925" i="9"/>
  <c r="F1926" i="9"/>
  <c r="AQ1926" i="9"/>
  <c r="BS1926" i="9"/>
  <c r="F956" i="9"/>
  <c r="AQ956" i="9"/>
  <c r="BS956" i="9"/>
  <c r="F957" i="9"/>
  <c r="AQ957" i="9"/>
  <c r="BS957" i="9"/>
  <c r="F958" i="9"/>
  <c r="AQ958" i="9"/>
  <c r="BS958" i="9"/>
  <c r="F959" i="9"/>
  <c r="AQ959" i="9"/>
  <c r="BS959" i="9"/>
  <c r="F952" i="9"/>
  <c r="AQ952" i="9"/>
  <c r="BS952" i="9"/>
  <c r="F953" i="9"/>
  <c r="AQ953" i="9"/>
  <c r="BS953" i="9"/>
  <c r="F954" i="9"/>
  <c r="AQ954" i="9"/>
  <c r="BS954" i="9"/>
  <c r="F955" i="9"/>
  <c r="AQ955" i="9"/>
  <c r="BS955" i="9"/>
  <c r="F946" i="9"/>
  <c r="AQ946" i="9"/>
  <c r="BS946" i="9"/>
  <c r="F947" i="9"/>
  <c r="AQ947" i="9"/>
  <c r="BS947" i="9"/>
  <c r="F948" i="9"/>
  <c r="AQ948" i="9"/>
  <c r="BS948" i="9"/>
  <c r="F949" i="9"/>
  <c r="AQ949" i="9"/>
  <c r="BS949" i="9"/>
  <c r="F950" i="9"/>
  <c r="AQ950" i="9"/>
  <c r="BS950" i="9"/>
  <c r="F951" i="9"/>
  <c r="AQ951" i="9"/>
  <c r="BS951" i="9"/>
  <c r="E230" i="22"/>
  <c r="F230" i="22"/>
  <c r="E214" i="22"/>
  <c r="F214" i="22"/>
  <c r="E229" i="22" l="1"/>
  <c r="F229" i="22"/>
  <c r="E5" i="22"/>
  <c r="F5" i="22"/>
  <c r="F1893" i="9"/>
  <c r="AQ1893" i="9"/>
  <c r="BS1893" i="9"/>
  <c r="F21" i="9"/>
  <c r="AQ21" i="9"/>
  <c r="BS21" i="9"/>
  <c r="F484" i="9"/>
  <c r="AQ484" i="9"/>
  <c r="BS484" i="9"/>
  <c r="F483" i="9"/>
  <c r="AQ483" i="9"/>
  <c r="BS483" i="9"/>
  <c r="F482" i="9"/>
  <c r="AQ482" i="9"/>
  <c r="BS482" i="9"/>
  <c r="F1892" i="9"/>
  <c r="AQ1892" i="9"/>
  <c r="BS1892" i="9"/>
  <c r="F1211" i="9"/>
  <c r="AQ1211" i="9"/>
  <c r="BS1211" i="9"/>
  <c r="F480" i="9"/>
  <c r="AQ480" i="9"/>
  <c r="BS480" i="9"/>
  <c r="F481" i="9"/>
  <c r="AQ481" i="9"/>
  <c r="BS481" i="9"/>
  <c r="E3" i="22"/>
  <c r="F3" i="22"/>
  <c r="E272" i="22"/>
  <c r="F272" i="22"/>
  <c r="E212" i="22"/>
  <c r="F212" i="22"/>
  <c r="E4" i="22"/>
  <c r="F4" i="22"/>
  <c r="E213" i="22"/>
  <c r="F213" i="22"/>
  <c r="E105" i="22"/>
  <c r="F105" i="22"/>
  <c r="F1210" i="9"/>
  <c r="AQ1210" i="9"/>
  <c r="BS1210" i="9"/>
  <c r="F244" i="9"/>
  <c r="AQ244" i="9"/>
  <c r="BS244" i="9"/>
  <c r="F479" i="9"/>
  <c r="AQ479" i="9"/>
  <c r="BS479" i="9"/>
  <c r="F1808" i="9"/>
  <c r="AQ1808" i="9"/>
  <c r="BS1808" i="9"/>
  <c r="F1891" i="9"/>
  <c r="AQ1891" i="9"/>
  <c r="BS1891" i="9"/>
  <c r="F1889" i="9"/>
  <c r="AQ1889" i="9"/>
  <c r="BS1889" i="9"/>
  <c r="F1890" i="9"/>
  <c r="AQ1890" i="9"/>
  <c r="BS1890" i="9"/>
  <c r="E49" i="22"/>
  <c r="F49" i="22"/>
  <c r="AQ1159" i="9"/>
  <c r="AQ1158" i="9"/>
  <c r="AQ253" i="9"/>
  <c r="BS253" i="9"/>
  <c r="AQ1722" i="9"/>
  <c r="AQ1723" i="9"/>
  <c r="AQ1724" i="9"/>
  <c r="AQ1725" i="9"/>
  <c r="AQ1726" i="9"/>
  <c r="BS1722" i="9"/>
  <c r="BS1723" i="9"/>
  <c r="BS1724" i="9"/>
  <c r="BS1725" i="9"/>
  <c r="BS1726" i="9"/>
  <c r="AQ1721" i="9"/>
  <c r="BS1721" i="9"/>
  <c r="AQ780" i="9"/>
  <c r="BS780" i="9"/>
  <c r="AQ1596" i="9"/>
  <c r="BS1596" i="9"/>
  <c r="AQ1595" i="9"/>
  <c r="F476" i="9"/>
  <c r="AQ476" i="9"/>
  <c r="BS476" i="9"/>
  <c r="F477" i="9"/>
  <c r="AQ477" i="9"/>
  <c r="BS477" i="9"/>
  <c r="F478" i="9"/>
  <c r="AQ478" i="9"/>
  <c r="BS478" i="9"/>
  <c r="F1888" i="9"/>
  <c r="AQ1888" i="9"/>
  <c r="BS1888" i="9"/>
  <c r="E211" i="22"/>
  <c r="F211" i="22"/>
  <c r="F473" i="9"/>
  <c r="AQ473" i="9"/>
  <c r="BS473" i="9"/>
  <c r="F474" i="9"/>
  <c r="AQ474" i="9"/>
  <c r="BS474" i="9"/>
  <c r="F475" i="9"/>
  <c r="AQ475" i="9"/>
  <c r="BS475" i="9"/>
  <c r="F1274" i="9"/>
  <c r="AQ1274" i="9"/>
  <c r="BS1274" i="9"/>
  <c r="E210" i="22"/>
  <c r="F210" i="22"/>
  <c r="E166" i="22"/>
  <c r="F166" i="22"/>
  <c r="E167" i="22"/>
  <c r="F167" i="22"/>
  <c r="E138" i="22"/>
  <c r="F138" i="22"/>
  <c r="AQ1157" i="9"/>
  <c r="AQ1156" i="9"/>
  <c r="AQ1155" i="9"/>
  <c r="F763" i="9"/>
  <c r="AQ763" i="9"/>
  <c r="BS763" i="9"/>
  <c r="F764" i="9"/>
  <c r="AQ764" i="9"/>
  <c r="BS764" i="9"/>
  <c r="F835" i="9"/>
  <c r="AQ835" i="9"/>
  <c r="BS835" i="9"/>
  <c r="F472" i="9"/>
  <c r="AQ472" i="9"/>
  <c r="BS472" i="9"/>
  <c r="F463" i="9"/>
  <c r="AQ463" i="9"/>
  <c r="BS463" i="9"/>
  <c r="E137" i="22"/>
  <c r="F137" i="22"/>
  <c r="F213" i="9"/>
  <c r="AQ213" i="9"/>
  <c r="BS213" i="9"/>
  <c r="F214" i="9"/>
  <c r="AQ214" i="9"/>
  <c r="BS214" i="9"/>
  <c r="F215" i="9"/>
  <c r="AQ215" i="9"/>
  <c r="BS215" i="9"/>
  <c r="F216" i="9"/>
  <c r="AQ216" i="9"/>
  <c r="BS216" i="9"/>
  <c r="F217" i="9"/>
  <c r="AQ217" i="9"/>
  <c r="BS217" i="9"/>
  <c r="F218" i="9"/>
  <c r="AQ218" i="9"/>
  <c r="BS218" i="9"/>
  <c r="E275" i="22"/>
  <c r="F275" i="22"/>
  <c r="F777" i="9"/>
  <c r="BS777" i="9"/>
  <c r="F778" i="9"/>
  <c r="AQ778" i="9"/>
  <c r="BS778" i="9"/>
  <c r="F779" i="9"/>
  <c r="AQ779" i="9"/>
  <c r="BS779" i="9"/>
  <c r="F775" i="9"/>
  <c r="AQ775" i="9"/>
  <c r="BS775" i="9"/>
  <c r="AQ776" i="9"/>
  <c r="BS776" i="9"/>
  <c r="F773" i="9"/>
  <c r="AQ773" i="9"/>
  <c r="BS773" i="9"/>
  <c r="F774" i="9"/>
  <c r="AQ774" i="9"/>
  <c r="BS774" i="9"/>
  <c r="F772" i="9"/>
  <c r="AQ772" i="9"/>
  <c r="BS772" i="9"/>
  <c r="F771" i="9"/>
  <c r="AQ771" i="9"/>
  <c r="BS771" i="9"/>
  <c r="AQ1529" i="9"/>
  <c r="AQ1788" i="9"/>
  <c r="BS1788" i="9"/>
  <c r="AQ1789" i="9"/>
  <c r="BS1789" i="9"/>
  <c r="AQ1787" i="9"/>
  <c r="BS1787" i="9"/>
  <c r="AQ1114" i="9"/>
  <c r="AQ1921" i="9"/>
  <c r="BS1921" i="9"/>
  <c r="AQ1920" i="9"/>
  <c r="BS1920" i="9"/>
  <c r="AQ1919" i="9"/>
  <c r="BS1919" i="9"/>
  <c r="F243" i="9"/>
  <c r="AQ243" i="9"/>
  <c r="BS243" i="9"/>
  <c r="F1813" i="9"/>
  <c r="AQ1813" i="9"/>
  <c r="BS1813" i="9"/>
  <c r="F1807" i="9"/>
  <c r="AQ1807" i="9"/>
  <c r="BS1807" i="9"/>
  <c r="F1272" i="9"/>
  <c r="AQ1272" i="9"/>
  <c r="BS1272" i="9"/>
  <c r="F1273" i="9"/>
  <c r="AQ1273" i="9"/>
  <c r="BS1273" i="9"/>
  <c r="F761" i="9"/>
  <c r="AQ761" i="9"/>
  <c r="BS761" i="9"/>
  <c r="F762" i="9"/>
  <c r="AQ762" i="9"/>
  <c r="BS762" i="9"/>
  <c r="F470" i="9"/>
  <c r="AQ470" i="9"/>
  <c r="BS470" i="9"/>
  <c r="F471" i="9"/>
  <c r="AQ471" i="9"/>
  <c r="BS471" i="9"/>
  <c r="F467" i="9"/>
  <c r="AQ467" i="9"/>
  <c r="BS467" i="9"/>
  <c r="F468" i="9"/>
  <c r="AQ468" i="9"/>
  <c r="BS468" i="9"/>
  <c r="F469" i="9"/>
  <c r="AQ469" i="9"/>
  <c r="BS469" i="9"/>
  <c r="E136" i="22"/>
  <c r="F136" i="22"/>
  <c r="AQ1786" i="9"/>
  <c r="BS1786" i="9"/>
  <c r="BS1437" i="9"/>
  <c r="AQ1437" i="9"/>
  <c r="AQ1435" i="9"/>
  <c r="BS1435" i="9"/>
  <c r="AQ1436" i="9"/>
  <c r="BS1436" i="9"/>
  <c r="E271" i="22"/>
  <c r="F271" i="22"/>
  <c r="F1271" i="9"/>
  <c r="AQ1271" i="9"/>
  <c r="BS1271" i="9"/>
  <c r="F834" i="9"/>
  <c r="AQ834" i="9"/>
  <c r="BS834" i="9"/>
  <c r="F465" i="9"/>
  <c r="AQ465" i="9"/>
  <c r="BS465" i="9"/>
  <c r="F466" i="9"/>
  <c r="AQ466" i="9"/>
  <c r="BS466" i="9"/>
  <c r="E47" i="22"/>
  <c r="F47" i="22"/>
  <c r="E48" i="22"/>
  <c r="F48" i="22"/>
  <c r="E135" i="22"/>
  <c r="F135" i="22"/>
  <c r="F464" i="9" l="1"/>
  <c r="AQ464" i="9"/>
  <c r="BS464" i="9"/>
  <c r="F1270" i="9"/>
  <c r="AQ1270" i="9"/>
  <c r="BS1270" i="9"/>
  <c r="E165" i="22"/>
  <c r="F165" i="22"/>
  <c r="E134" i="22"/>
  <c r="F134" i="22"/>
  <c r="F1720" i="9"/>
  <c r="AQ1720" i="9"/>
  <c r="BS1720" i="9"/>
  <c r="F1918" i="9"/>
  <c r="AQ1918" i="9"/>
  <c r="BS1918" i="9"/>
  <c r="F1917" i="9"/>
  <c r="AQ1917" i="9"/>
  <c r="BS1917" i="9"/>
  <c r="F1916" i="9"/>
  <c r="AQ1916" i="9"/>
  <c r="BS1916" i="9"/>
  <c r="F1812" i="9"/>
  <c r="AQ1812" i="9"/>
  <c r="BS1812" i="9"/>
  <c r="F1266" i="9"/>
  <c r="AQ1266" i="9"/>
  <c r="BS1266" i="9"/>
  <c r="F1267" i="9"/>
  <c r="AQ1267" i="9"/>
  <c r="BS1267" i="9"/>
  <c r="F1268" i="9"/>
  <c r="AQ1268" i="9"/>
  <c r="BS1268" i="9"/>
  <c r="F1269" i="9"/>
  <c r="AQ1269" i="9"/>
  <c r="BS1269" i="9"/>
  <c r="F833" i="9"/>
  <c r="AQ833" i="9"/>
  <c r="BS833" i="9"/>
  <c r="F760" i="9"/>
  <c r="AQ760" i="9"/>
  <c r="BS760" i="9"/>
  <c r="E160" i="22"/>
  <c r="F160" i="22"/>
  <c r="F945" i="9"/>
  <c r="AQ945" i="9"/>
  <c r="BS945" i="9"/>
  <c r="F944" i="9"/>
  <c r="AQ944" i="9"/>
  <c r="BS944" i="9"/>
  <c r="F1434" i="9"/>
  <c r="AQ1434" i="9"/>
  <c r="BS1434" i="9"/>
  <c r="F1433" i="9"/>
  <c r="AQ1433" i="9"/>
  <c r="BS1433" i="9"/>
  <c r="F1351" i="9"/>
  <c r="AQ1351" i="9"/>
  <c r="BS1351" i="9"/>
  <c r="F758" i="9"/>
  <c r="AQ758" i="9"/>
  <c r="BS758" i="9"/>
  <c r="F759" i="9"/>
  <c r="AQ759" i="9"/>
  <c r="BS759" i="9"/>
  <c r="F461" i="9"/>
  <c r="AQ461" i="9"/>
  <c r="BS461" i="9"/>
  <c r="F462" i="9"/>
  <c r="AQ462" i="9"/>
  <c r="BS462" i="9"/>
  <c r="F459" i="9"/>
  <c r="AQ459" i="9"/>
  <c r="BS459" i="9"/>
  <c r="E186" i="22"/>
  <c r="F186" i="22"/>
  <c r="F460" i="9"/>
  <c r="AQ460" i="9"/>
  <c r="BS460" i="9"/>
  <c r="F1811" i="9"/>
  <c r="AQ1811" i="9"/>
  <c r="BS1811" i="9"/>
  <c r="F1265" i="9"/>
  <c r="AQ1265" i="9"/>
  <c r="BS1265" i="9"/>
  <c r="F757" i="9"/>
  <c r="AQ757" i="9"/>
  <c r="BS757" i="9"/>
  <c r="F457" i="9"/>
  <c r="AQ457" i="9"/>
  <c r="BS457" i="9"/>
  <c r="F458" i="9"/>
  <c r="AQ458" i="9"/>
  <c r="BS458" i="9"/>
  <c r="E185" i="22"/>
  <c r="F185" i="22"/>
  <c r="E133" i="22"/>
  <c r="F133" i="22"/>
  <c r="F1261" i="9"/>
  <c r="AQ1261" i="9"/>
  <c r="BS1261" i="9"/>
  <c r="F1262" i="9"/>
  <c r="AQ1262" i="9"/>
  <c r="BS1262" i="9"/>
  <c r="F1264" i="9"/>
  <c r="AQ1264" i="9"/>
  <c r="BS1264" i="9"/>
  <c r="F1263" i="9"/>
  <c r="AQ1263" i="9"/>
  <c r="BS1263" i="9"/>
  <c r="F450" i="9"/>
  <c r="AQ450" i="9"/>
  <c r="BS450" i="9"/>
  <c r="F456" i="9"/>
  <c r="AQ456" i="9"/>
  <c r="BS456" i="9"/>
  <c r="F832" i="9" l="1"/>
  <c r="AQ832" i="9"/>
  <c r="BS832" i="9"/>
  <c r="F756" i="9" l="1"/>
  <c r="AQ756" i="9"/>
  <c r="BS756" i="9"/>
  <c r="F453" i="9"/>
  <c r="AQ453" i="9"/>
  <c r="BS453" i="9"/>
  <c r="F454" i="9"/>
  <c r="AQ454" i="9"/>
  <c r="BS454" i="9"/>
  <c r="F455" i="9"/>
  <c r="AQ455" i="9"/>
  <c r="BS455" i="9"/>
  <c r="AQ943" i="9"/>
  <c r="BS943" i="9"/>
  <c r="AQ942" i="9"/>
  <c r="BS942" i="9"/>
  <c r="AQ1432" i="9"/>
  <c r="BS1432" i="9"/>
  <c r="AQ941" i="9"/>
  <c r="BS941" i="9"/>
  <c r="AQ938" i="9"/>
  <c r="AQ939" i="9"/>
  <c r="AQ940" i="9"/>
  <c r="BS938" i="9"/>
  <c r="BS939" i="9"/>
  <c r="BS940" i="9"/>
  <c r="AQ936" i="9"/>
  <c r="AQ937" i="9"/>
  <c r="BS936" i="9"/>
  <c r="BS937" i="9"/>
  <c r="AQ934" i="9"/>
  <c r="BS934" i="9"/>
  <c r="AQ935" i="9"/>
  <c r="BS935" i="9"/>
  <c r="F1810" i="9"/>
  <c r="AQ1810" i="9"/>
  <c r="BS1810" i="9"/>
  <c r="F755" i="9"/>
  <c r="AQ755" i="9"/>
  <c r="BS755" i="9"/>
  <c r="F451" i="9"/>
  <c r="AQ451" i="9"/>
  <c r="BS451" i="9"/>
  <c r="F452" i="9"/>
  <c r="AQ452" i="9"/>
  <c r="BS452" i="9"/>
  <c r="F830" i="9"/>
  <c r="AQ830" i="9"/>
  <c r="BS830" i="9"/>
  <c r="F831" i="9"/>
  <c r="AQ831" i="9"/>
  <c r="BS831" i="9"/>
  <c r="E131" i="22"/>
  <c r="F131" i="22"/>
  <c r="E132" i="22"/>
  <c r="F132" i="22"/>
  <c r="E130" i="22"/>
  <c r="F130" i="22"/>
  <c r="E129" i="22"/>
  <c r="F129" i="22"/>
  <c r="E184" i="22"/>
  <c r="F184" i="22"/>
  <c r="E45" i="22"/>
  <c r="F45" i="22"/>
  <c r="E46" i="22"/>
  <c r="F46" i="22"/>
  <c r="F242" i="9"/>
  <c r="AQ242" i="9"/>
  <c r="BS242" i="9"/>
  <c r="F211" i="9"/>
  <c r="AQ211" i="9"/>
  <c r="BS211" i="9"/>
  <c r="F212" i="9"/>
  <c r="AQ212" i="9"/>
  <c r="BS212" i="9"/>
  <c r="F449" i="9"/>
  <c r="AQ449" i="9"/>
  <c r="BS449" i="9"/>
  <c r="F754" i="9"/>
  <c r="AQ754" i="9"/>
  <c r="BS754" i="9"/>
  <c r="F447" i="9"/>
  <c r="AQ447" i="9"/>
  <c r="BS447" i="9"/>
  <c r="F448" i="9"/>
  <c r="AQ448" i="9"/>
  <c r="BS448" i="9"/>
  <c r="F1350" i="9"/>
  <c r="AQ1350" i="9"/>
  <c r="BS1350" i="9"/>
  <c r="F1260" i="9"/>
  <c r="AQ1260" i="9"/>
  <c r="BS1260" i="9"/>
  <c r="AQ1074" i="9"/>
  <c r="AQ1073" i="9"/>
  <c r="BS1073" i="9"/>
  <c r="AQ1072" i="9"/>
  <c r="BS1072" i="9"/>
  <c r="AQ1071" i="9"/>
  <c r="AQ1392" i="9"/>
  <c r="BS1392" i="9"/>
  <c r="AQ1391" i="9"/>
  <c r="AQ1550" i="9"/>
  <c r="BS1550" i="9"/>
  <c r="AQ1549" i="9"/>
  <c r="BS1549" i="9"/>
  <c r="AQ1548" i="9"/>
  <c r="BS1548" i="9"/>
  <c r="F446" i="9"/>
  <c r="AQ446" i="9"/>
  <c r="BS446" i="9"/>
  <c r="E44" i="22"/>
  <c r="F44" i="22"/>
  <c r="F1209" i="9"/>
  <c r="AQ1209" i="9"/>
  <c r="BS1209" i="9"/>
  <c r="E42" i="22"/>
  <c r="F42" i="22"/>
  <c r="E43" i="22"/>
  <c r="F43" i="22"/>
  <c r="E39" i="22"/>
  <c r="F39" i="22"/>
  <c r="E40" i="22"/>
  <c r="F40" i="22"/>
  <c r="E41" i="22"/>
  <c r="F41" i="22"/>
  <c r="F1258" i="9"/>
  <c r="AQ1258" i="9"/>
  <c r="BS1258" i="9"/>
  <c r="F1259" i="9"/>
  <c r="AQ1259" i="9"/>
  <c r="BS1259" i="9"/>
  <c r="F444" i="9"/>
  <c r="AQ444" i="9"/>
  <c r="BS444" i="9"/>
  <c r="F445" i="9"/>
  <c r="AQ445" i="9"/>
  <c r="BS445" i="9"/>
  <c r="F751" i="9" l="1"/>
  <c r="AQ751" i="9"/>
  <c r="BS751" i="9"/>
  <c r="F752" i="9"/>
  <c r="AQ752" i="9"/>
  <c r="BS752" i="9"/>
  <c r="F753" i="9"/>
  <c r="AQ753" i="9"/>
  <c r="BS753" i="9"/>
  <c r="F1256" i="9"/>
  <c r="AQ1256" i="9"/>
  <c r="BS1256" i="9"/>
  <c r="F1257" i="9"/>
  <c r="AQ1257" i="9"/>
  <c r="BS1257" i="9"/>
  <c r="F1208" i="9"/>
  <c r="AQ1208" i="9"/>
  <c r="BS1208" i="9"/>
  <c r="F441" i="9"/>
  <c r="AQ441" i="9"/>
  <c r="BS441" i="9"/>
  <c r="F442" i="9"/>
  <c r="AQ442" i="9"/>
  <c r="BS442" i="9"/>
  <c r="F443" i="9"/>
  <c r="AQ443" i="9"/>
  <c r="BS443" i="9"/>
  <c r="E221" i="22"/>
  <c r="F221" i="22"/>
  <c r="AQ1181" i="9"/>
  <c r="AQ1180" i="9"/>
  <c r="BS1180" i="9"/>
  <c r="AQ1179" i="9"/>
  <c r="AQ1178" i="9"/>
  <c r="AQ1177" i="9"/>
  <c r="AQ1547" i="9"/>
  <c r="AQ1546" i="9"/>
  <c r="BS1546" i="9"/>
  <c r="AQ1545" i="9"/>
  <c r="BS1545" i="9"/>
  <c r="AQ1544" i="9"/>
  <c r="BS1544" i="9"/>
  <c r="AQ1459" i="9"/>
  <c r="AQ932" i="9"/>
  <c r="AQ933" i="9"/>
  <c r="BS932" i="9"/>
  <c r="BS933" i="9"/>
  <c r="AQ922" i="9"/>
  <c r="BS922" i="9"/>
  <c r="AQ930" i="9"/>
  <c r="AQ931" i="9"/>
  <c r="BS930" i="9"/>
  <c r="BS931" i="9"/>
  <c r="AQ929" i="9"/>
  <c r="BS929" i="9"/>
  <c r="AQ928" i="9"/>
  <c r="BS928" i="9"/>
  <c r="AQ927" i="9"/>
  <c r="BS927" i="9"/>
  <c r="AQ926" i="9"/>
  <c r="BS926" i="9"/>
  <c r="AQ925" i="9"/>
  <c r="BS925" i="9"/>
  <c r="AQ924" i="9"/>
  <c r="BS924" i="9"/>
  <c r="AQ923" i="9"/>
  <c r="BS923" i="9"/>
  <c r="AQ921" i="9"/>
  <c r="BS921" i="9"/>
  <c r="AQ920" i="9"/>
  <c r="BS920" i="9"/>
  <c r="AQ919" i="9"/>
  <c r="BS919" i="9"/>
  <c r="F209" i="9"/>
  <c r="AQ209" i="9"/>
  <c r="BS209" i="9"/>
  <c r="F210" i="9"/>
  <c r="AQ210" i="9"/>
  <c r="BS210" i="9"/>
  <c r="F207" i="9"/>
  <c r="AQ207" i="9"/>
  <c r="BS207" i="9"/>
  <c r="F208" i="9"/>
  <c r="AQ208" i="9"/>
  <c r="BS208" i="9"/>
  <c r="F241" i="9"/>
  <c r="AQ241" i="9"/>
  <c r="BS241" i="9"/>
  <c r="F439" i="9"/>
  <c r="AQ439" i="9"/>
  <c r="BS439" i="9"/>
  <c r="F440" i="9"/>
  <c r="AQ440" i="9"/>
  <c r="BS440" i="9"/>
  <c r="F1349" i="9"/>
  <c r="AQ1349" i="9"/>
  <c r="BS1349" i="9"/>
  <c r="E108" i="22"/>
  <c r="F108" i="22"/>
  <c r="F1207" i="9"/>
  <c r="AQ1207" i="9"/>
  <c r="BS1207" i="9"/>
  <c r="F829" i="9"/>
  <c r="AQ829" i="9"/>
  <c r="BS829" i="9"/>
  <c r="BS743" i="9"/>
  <c r="AQ743" i="9"/>
  <c r="F743" i="9"/>
  <c r="BS742" i="9"/>
  <c r="AQ742" i="9"/>
  <c r="F742" i="9"/>
  <c r="BS741" i="9"/>
  <c r="AQ741" i="9"/>
  <c r="F741" i="9"/>
  <c r="BS740" i="9"/>
  <c r="AQ740" i="9"/>
  <c r="F740" i="9"/>
  <c r="BS739" i="9"/>
  <c r="AQ739" i="9"/>
  <c r="F739" i="9"/>
  <c r="BS738" i="9"/>
  <c r="AQ738" i="9"/>
  <c r="F738" i="9"/>
  <c r="F436" i="9"/>
  <c r="AQ436" i="9"/>
  <c r="BS436" i="9"/>
  <c r="F437" i="9"/>
  <c r="AQ437" i="9"/>
  <c r="BS437" i="9"/>
  <c r="F438" i="9"/>
  <c r="AQ438" i="9"/>
  <c r="BS438" i="9"/>
  <c r="F1348" i="9"/>
  <c r="AQ1348" i="9"/>
  <c r="BS1348" i="9"/>
  <c r="F1206" i="9"/>
  <c r="AQ1206" i="9"/>
  <c r="BS1206" i="9"/>
  <c r="F435" i="9"/>
  <c r="AQ435" i="9"/>
  <c r="BS435" i="9"/>
  <c r="E159" i="22"/>
  <c r="F159" i="22"/>
  <c r="E107" i="22"/>
  <c r="F107" i="22"/>
  <c r="F432" i="9"/>
  <c r="AQ432" i="9"/>
  <c r="BS432" i="9"/>
  <c r="F433" i="9"/>
  <c r="AQ433" i="9"/>
  <c r="BS433" i="9"/>
  <c r="F434" i="9"/>
  <c r="AQ434" i="9"/>
  <c r="BS434" i="9"/>
  <c r="F750" i="9"/>
  <c r="AQ750" i="9"/>
  <c r="BS750" i="9"/>
  <c r="E158" i="22"/>
  <c r="F158" i="22"/>
  <c r="F748" i="9"/>
  <c r="AQ748" i="9"/>
  <c r="BS748" i="9"/>
  <c r="F749" i="9"/>
  <c r="AQ749" i="9"/>
  <c r="BS749" i="9"/>
  <c r="F431" i="9"/>
  <c r="AQ431" i="9"/>
  <c r="BS431" i="9"/>
  <c r="AQ1176" i="9"/>
  <c r="AQ1175" i="9"/>
  <c r="AQ1174" i="9"/>
  <c r="BS1174" i="9"/>
  <c r="AQ1173" i="9"/>
  <c r="BS1173" i="9"/>
  <c r="AQ1543" i="9"/>
  <c r="BS1543" i="9"/>
  <c r="AQ1542" i="9"/>
  <c r="AQ1541" i="9"/>
  <c r="AQ1431" i="9"/>
  <c r="BS1431" i="9"/>
  <c r="AQ1430" i="9"/>
  <c r="BS1430" i="9"/>
  <c r="AQ1429" i="9"/>
  <c r="AQ918" i="9"/>
  <c r="BS918" i="9"/>
  <c r="AQ917" i="9"/>
  <c r="BS917" i="9"/>
  <c r="AQ1390" i="9"/>
  <c r="F429" i="9"/>
  <c r="AQ429" i="9"/>
  <c r="BS429" i="9"/>
  <c r="F430" i="9"/>
  <c r="AQ430" i="9"/>
  <c r="BS430" i="9"/>
  <c r="F1463" i="9"/>
  <c r="AQ1463" i="9"/>
  <c r="BS1463" i="9"/>
  <c r="F1205" i="9"/>
  <c r="AQ1205" i="9"/>
  <c r="BS1205" i="9"/>
  <c r="F427" i="9"/>
  <c r="AQ427" i="9"/>
  <c r="BS427" i="9"/>
  <c r="F428" i="9"/>
  <c r="AQ428" i="9"/>
  <c r="BS428" i="9"/>
  <c r="F744" i="9"/>
  <c r="AQ744" i="9"/>
  <c r="BS744" i="9"/>
  <c r="E171" i="22"/>
  <c r="F171" i="22"/>
  <c r="F1523" i="9"/>
  <c r="AQ1523" i="9"/>
  <c r="BS1523" i="9"/>
  <c r="F1524" i="9"/>
  <c r="AQ1524" i="9"/>
  <c r="BS1524" i="9"/>
  <c r="F1525" i="9"/>
  <c r="AQ1525" i="9"/>
  <c r="BS1525" i="9"/>
  <c r="F1526" i="9"/>
  <c r="AQ1526" i="9"/>
  <c r="BS1526" i="9"/>
  <c r="F1527" i="9"/>
  <c r="AQ1527" i="9"/>
  <c r="BS1527" i="9"/>
  <c r="F426" i="9"/>
  <c r="AQ426" i="9"/>
  <c r="BS426" i="9"/>
  <c r="F1347" i="9"/>
  <c r="AQ1347" i="9"/>
  <c r="BS1347" i="9"/>
  <c r="F424" i="9"/>
  <c r="AQ424" i="9"/>
  <c r="BS424" i="9"/>
  <c r="F425" i="9"/>
  <c r="AQ425" i="9"/>
  <c r="BS425" i="9"/>
  <c r="E274" i="22"/>
  <c r="F274" i="22"/>
  <c r="AQ1428" i="9"/>
  <c r="BS1428" i="9"/>
  <c r="AQ1427" i="9"/>
  <c r="BS1427" i="9"/>
  <c r="AQ1426" i="9"/>
  <c r="BS1426" i="9"/>
  <c r="AQ1425" i="9"/>
  <c r="BS1425" i="9"/>
  <c r="AQ1424" i="9"/>
  <c r="BS1424" i="9"/>
  <c r="F1255" i="9"/>
  <c r="AQ1255" i="9"/>
  <c r="BS1255" i="9"/>
  <c r="F1346" i="9"/>
  <c r="AQ1346" i="9"/>
  <c r="BS1346" i="9"/>
  <c r="F1254" i="9"/>
  <c r="AQ1254" i="9"/>
  <c r="BS1254" i="9"/>
  <c r="F240" i="9"/>
  <c r="AQ240" i="9"/>
  <c r="BS240" i="9"/>
  <c r="F205" i="9"/>
  <c r="AQ205" i="9"/>
  <c r="BS205" i="9"/>
  <c r="F206" i="9"/>
  <c r="AQ206" i="9"/>
  <c r="BS206" i="9"/>
  <c r="E155" i="22"/>
  <c r="F155" i="22"/>
  <c r="F1253" i="9"/>
  <c r="AQ1253" i="9"/>
  <c r="BS1253" i="9"/>
  <c r="E199" i="22"/>
  <c r="F199" i="22"/>
  <c r="F733" i="9"/>
  <c r="AQ733" i="9"/>
  <c r="BS733" i="9"/>
  <c r="AQ1172" i="9"/>
  <c r="AQ1171" i="9"/>
  <c r="AQ1170" i="9"/>
  <c r="AQ1113" i="9"/>
  <c r="AQ1112" i="9"/>
  <c r="BS1112" i="9"/>
  <c r="AQ1111" i="9"/>
  <c r="BS1111" i="9"/>
  <c r="F1251" i="9"/>
  <c r="AQ1251" i="9"/>
  <c r="BS1251" i="9"/>
  <c r="F1252" i="9"/>
  <c r="AQ1252" i="9"/>
  <c r="BS1252" i="9"/>
  <c r="E154" i="22"/>
  <c r="F154" i="22"/>
  <c r="F1514" i="9"/>
  <c r="AQ1514" i="9"/>
  <c r="BS1514" i="9"/>
  <c r="F1515" i="9"/>
  <c r="AQ1515" i="9"/>
  <c r="BS1515" i="9"/>
  <c r="F1516" i="9"/>
  <c r="AQ1516" i="9"/>
  <c r="BS1516" i="9"/>
  <c r="F1517" i="9"/>
  <c r="AQ1517" i="9"/>
  <c r="BS1517" i="9"/>
  <c r="F1518" i="9"/>
  <c r="AQ1518" i="9"/>
  <c r="BS1518" i="9"/>
  <c r="F1519" i="9"/>
  <c r="AQ1519" i="9"/>
  <c r="BS1519" i="9"/>
  <c r="F1520" i="9"/>
  <c r="AQ1520" i="9"/>
  <c r="BS1520" i="9"/>
  <c r="F1521" i="9"/>
  <c r="AQ1521" i="9"/>
  <c r="BS1521" i="9"/>
  <c r="F1522" i="9"/>
  <c r="AQ1522" i="9"/>
  <c r="BS1522" i="9"/>
  <c r="F732" i="9"/>
  <c r="AQ732" i="9"/>
  <c r="BS732" i="9"/>
  <c r="E198" i="22"/>
  <c r="F198" i="22"/>
  <c r="F1345" i="9"/>
  <c r="AQ1345" i="9"/>
  <c r="BS1345" i="9"/>
  <c r="F729" i="9"/>
  <c r="AQ729" i="9"/>
  <c r="BS729" i="9"/>
  <c r="F730" i="9"/>
  <c r="AQ730" i="9"/>
  <c r="BS730" i="9"/>
  <c r="F731" i="9"/>
  <c r="AQ731" i="9"/>
  <c r="BS731" i="9"/>
  <c r="E197" i="22"/>
  <c r="F197" i="22"/>
  <c r="E153" i="22"/>
  <c r="F153" i="22"/>
  <c r="F157" i="22"/>
  <c r="E157" i="22"/>
  <c r="AQ1423" i="9"/>
  <c r="BS1423" i="9"/>
  <c r="AQ1422" i="9"/>
  <c r="BS1422" i="9"/>
  <c r="F420" i="9"/>
  <c r="AQ420" i="9"/>
  <c r="BS420" i="9"/>
  <c r="F421" i="9"/>
  <c r="AQ421" i="9"/>
  <c r="BS421" i="9"/>
  <c r="F422" i="9"/>
  <c r="AQ422" i="9"/>
  <c r="BS422" i="9"/>
  <c r="F423" i="9"/>
  <c r="AQ423" i="9"/>
  <c r="BS423" i="9"/>
  <c r="AQ1110" i="9"/>
  <c r="AQ1594" i="9"/>
  <c r="AQ1593" i="9"/>
  <c r="AQ1508" i="9"/>
  <c r="AQ1509" i="9"/>
  <c r="AQ1510" i="9"/>
  <c r="AQ1511" i="9"/>
  <c r="AQ1512" i="9"/>
  <c r="AQ1513" i="9"/>
  <c r="BS1508" i="9"/>
  <c r="BS1509" i="9"/>
  <c r="BS1510" i="9"/>
  <c r="BS1511" i="9"/>
  <c r="BS1512" i="9"/>
  <c r="BS1513" i="9"/>
  <c r="F1169" i="9"/>
  <c r="BS1169" i="9"/>
  <c r="AQ1168" i="9"/>
  <c r="AQ1167" i="9"/>
  <c r="E258" i="22"/>
  <c r="F258" i="22"/>
  <c r="E128" i="22"/>
  <c r="F128" i="22"/>
  <c r="E196" i="22"/>
  <c r="F196" i="22"/>
  <c r="F239" i="9"/>
  <c r="AQ239" i="9"/>
  <c r="BS239" i="9"/>
  <c r="F1250" i="9"/>
  <c r="AQ1250" i="9"/>
  <c r="BS1250" i="9"/>
  <c r="E195" i="22"/>
  <c r="F195" i="22"/>
  <c r="F1249" i="9"/>
  <c r="AQ1249" i="9"/>
  <c r="BS1249" i="9"/>
  <c r="F418" i="9"/>
  <c r="AQ418" i="9"/>
  <c r="BS418" i="9"/>
  <c r="F419" i="9"/>
  <c r="AQ419" i="9"/>
  <c r="BS419" i="9"/>
  <c r="E257" i="22"/>
  <c r="F257" i="22"/>
  <c r="E127" i="22"/>
  <c r="F127" i="22"/>
  <c r="F417" i="9"/>
  <c r="AQ417" i="9"/>
  <c r="BS417" i="9"/>
  <c r="F416" i="9"/>
  <c r="AQ416" i="9"/>
  <c r="BS416" i="9"/>
  <c r="F413" i="9"/>
  <c r="AQ413" i="9"/>
  <c r="BS413" i="9"/>
  <c r="F414" i="9"/>
  <c r="AQ414" i="9"/>
  <c r="BS414" i="9"/>
  <c r="F415" i="9"/>
  <c r="AQ415" i="9"/>
  <c r="BS415" i="9"/>
  <c r="E256" i="22"/>
  <c r="F256" i="22"/>
  <c r="E125" i="22"/>
  <c r="F125" i="22"/>
  <c r="E126" i="22"/>
  <c r="F126" i="22"/>
  <c r="E255" i="22"/>
  <c r="F255" i="22"/>
  <c r="E254" i="22"/>
  <c r="F254" i="22"/>
  <c r="F828" i="9"/>
  <c r="AQ828" i="9"/>
  <c r="BS828" i="9"/>
  <c r="F1246" i="9"/>
  <c r="AQ1246" i="9"/>
  <c r="BS1246" i="9"/>
  <c r="F1247" i="9"/>
  <c r="AQ1247" i="9"/>
  <c r="BS1247" i="9"/>
  <c r="F1248" i="9"/>
  <c r="AQ1248" i="9"/>
  <c r="BS1248" i="9"/>
  <c r="AQ1505" i="9"/>
  <c r="AQ1506" i="9"/>
  <c r="AQ1507" i="9"/>
  <c r="BS1505" i="9"/>
  <c r="BS1506" i="9"/>
  <c r="BS1507" i="9"/>
  <c r="AQ1504" i="9"/>
  <c r="BS1504" i="9"/>
  <c r="AQ1592" i="9"/>
  <c r="AQ1109" i="9"/>
  <c r="BS1109" i="9"/>
  <c r="AQ1421" i="9"/>
  <c r="BS1421" i="9"/>
  <c r="AQ1420" i="9"/>
  <c r="BS1420" i="9"/>
  <c r="AQ1419" i="9"/>
  <c r="BS1419" i="9"/>
  <c r="F411" i="9"/>
  <c r="AQ411" i="9"/>
  <c r="BS411" i="9"/>
  <c r="F412" i="9"/>
  <c r="AQ412" i="9"/>
  <c r="BS412" i="9"/>
  <c r="F827" i="9"/>
  <c r="AQ827" i="9"/>
  <c r="BS827" i="9"/>
  <c r="F1793" i="9"/>
  <c r="AQ1793" i="9"/>
  <c r="BS1793" i="9"/>
  <c r="F1245" i="9"/>
  <c r="AQ1245" i="9"/>
  <c r="BS1245" i="9"/>
  <c r="F1244" i="9"/>
  <c r="AQ1244" i="9"/>
  <c r="BS1244" i="9"/>
  <c r="F1871" i="9"/>
  <c r="AQ1871" i="9"/>
  <c r="BS1871" i="9"/>
  <c r="F1805" i="9"/>
  <c r="AQ1805" i="9"/>
  <c r="BS1805" i="9"/>
  <c r="F1806" i="9"/>
  <c r="AQ1806" i="9"/>
  <c r="BS1806" i="9"/>
  <c r="E252" i="22"/>
  <c r="F252" i="22"/>
  <c r="E253" i="22"/>
  <c r="F253" i="22"/>
  <c r="E194" i="22"/>
  <c r="F194" i="22"/>
  <c r="E251" i="22"/>
  <c r="F251" i="22"/>
  <c r="F1792" i="9"/>
  <c r="AQ1792" i="9"/>
  <c r="BS1792" i="9"/>
  <c r="F826" i="9"/>
  <c r="AQ826" i="9"/>
  <c r="BS826" i="9"/>
  <c r="F410" i="9"/>
  <c r="AQ410" i="9"/>
  <c r="BS410" i="9"/>
  <c r="F409" i="9"/>
  <c r="AQ409" i="9"/>
  <c r="BS409" i="9"/>
  <c r="F1870" i="9"/>
  <c r="AQ1870" i="9"/>
  <c r="BS1870" i="9"/>
  <c r="E124" i="22"/>
  <c r="F124" i="22"/>
  <c r="E203" i="22"/>
  <c r="F203" i="22"/>
  <c r="E193" i="22"/>
  <c r="F193" i="22"/>
  <c r="F823" i="9"/>
  <c r="AQ823" i="9"/>
  <c r="BS823" i="9"/>
  <c r="F824" i="9"/>
  <c r="AQ824" i="9"/>
  <c r="BS824" i="9"/>
  <c r="F407" i="9"/>
  <c r="AQ407" i="9"/>
  <c r="BS407" i="9"/>
  <c r="F408" i="9"/>
  <c r="AQ408" i="9"/>
  <c r="BS408" i="9"/>
  <c r="F1869" i="9"/>
  <c r="AQ1869" i="9"/>
  <c r="BS1869" i="9"/>
  <c r="F825" i="9"/>
  <c r="AQ825" i="9"/>
  <c r="BS825" i="9"/>
  <c r="E250" i="22"/>
  <c r="F250" i="22"/>
  <c r="E192" i="22"/>
  <c r="F192" i="22"/>
  <c r="AQ1418" i="9"/>
  <c r="BS1418" i="9"/>
  <c r="AQ1166" i="9"/>
  <c r="AQ1165" i="9"/>
  <c r="AQ1164" i="9"/>
  <c r="BS1164" i="9"/>
  <c r="AQ1163" i="9"/>
  <c r="AQ1162" i="9"/>
  <c r="AQ1108" i="9"/>
  <c r="AQ1107" i="9"/>
  <c r="BS1107" i="9"/>
  <c r="AQ1106" i="9"/>
  <c r="BS1106" i="9"/>
  <c r="AQ1105" i="9"/>
  <c r="BS1105" i="9"/>
  <c r="AQ1417" i="9"/>
  <c r="BS1417" i="9"/>
  <c r="AQ1416" i="9"/>
  <c r="BS1416" i="9"/>
  <c r="AQ916" i="9"/>
  <c r="BS916" i="9"/>
  <c r="AQ915" i="9"/>
  <c r="BS915" i="9"/>
  <c r="AQ914" i="9"/>
  <c r="BS914" i="9"/>
  <c r="AQ737" i="9"/>
  <c r="F406" i="9"/>
  <c r="AQ406" i="9"/>
  <c r="BS406" i="9"/>
  <c r="F405" i="9"/>
  <c r="AQ405" i="9"/>
  <c r="BS405" i="9"/>
  <c r="F238" i="9"/>
  <c r="AQ238" i="9"/>
  <c r="BS238" i="9"/>
  <c r="F404" i="9"/>
  <c r="AQ404" i="9"/>
  <c r="BS404" i="9"/>
  <c r="F400" i="9"/>
  <c r="AQ400" i="9"/>
  <c r="BS400" i="9"/>
  <c r="F248" i="22" l="1"/>
  <c r="E248" i="22"/>
  <c r="E249" i="22"/>
  <c r="F249" i="22"/>
  <c r="F402" i="9"/>
  <c r="AQ402" i="9"/>
  <c r="BS402" i="9"/>
  <c r="F403" i="9"/>
  <c r="AQ403" i="9"/>
  <c r="BS403" i="9"/>
  <c r="F401" i="9"/>
  <c r="AQ401" i="9"/>
  <c r="BS401" i="9"/>
  <c r="F1242" i="9"/>
  <c r="AQ1242" i="9"/>
  <c r="BS1242" i="9"/>
  <c r="F1243" i="9"/>
  <c r="AQ1243" i="9"/>
  <c r="BS1243" i="9"/>
  <c r="E191" i="22"/>
  <c r="F191" i="22"/>
  <c r="F399" i="9"/>
  <c r="AQ399" i="9"/>
  <c r="BS399" i="9"/>
  <c r="F1241" i="9"/>
  <c r="AQ1241" i="9"/>
  <c r="BS1241" i="9"/>
  <c r="F397" i="9"/>
  <c r="AQ397" i="9"/>
  <c r="BS397" i="9"/>
  <c r="F398" i="9"/>
  <c r="AQ398" i="9"/>
  <c r="BS398" i="9"/>
  <c r="AQ1570" i="9"/>
  <c r="AQ1568" i="9"/>
  <c r="BS1568" i="9"/>
  <c r="AQ1569" i="9"/>
  <c r="BS1569" i="9"/>
  <c r="AQ1104" i="9"/>
  <c r="AQ1103" i="9"/>
  <c r="BS1103" i="9"/>
  <c r="AQ1503" i="9"/>
  <c r="BS1503" i="9"/>
  <c r="AQ1502" i="9"/>
  <c r="BS1502" i="9"/>
  <c r="AQ1501" i="9"/>
  <c r="BS1501" i="9"/>
  <c r="AQ1567" i="9"/>
  <c r="BS1567" i="9"/>
  <c r="AQ913" i="9"/>
  <c r="BS913" i="9"/>
  <c r="AQ912" i="9"/>
  <c r="BS912" i="9"/>
  <c r="AQ911" i="9"/>
  <c r="BS911" i="9"/>
  <c r="AQ910" i="9"/>
  <c r="BS910" i="9"/>
  <c r="AQ909" i="9"/>
  <c r="BS909" i="9"/>
  <c r="AQ908" i="9"/>
  <c r="BS908" i="9"/>
  <c r="AQ907" i="9"/>
  <c r="BS907" i="9"/>
  <c r="AQ906" i="9"/>
  <c r="BS906" i="9"/>
  <c r="AQ905" i="9"/>
  <c r="BS905" i="9"/>
  <c r="AQ904" i="9"/>
  <c r="AQ903" i="9"/>
  <c r="BS903" i="9"/>
  <c r="AQ902" i="9"/>
  <c r="BS902" i="9"/>
  <c r="AQ1102" i="9"/>
  <c r="AQ1101" i="9"/>
  <c r="BS1101" i="9"/>
  <c r="AQ1100" i="9"/>
  <c r="BS1100" i="9"/>
  <c r="AQ1099" i="9"/>
  <c r="AQ1098" i="9"/>
  <c r="AQ1097" i="9"/>
  <c r="F1096" i="9"/>
  <c r="AQ1096" i="9"/>
  <c r="E59" i="22"/>
  <c r="F59" i="22"/>
  <c r="F1804" i="9"/>
  <c r="AQ1804" i="9"/>
  <c r="BS1804" i="9"/>
  <c r="F1857" i="9"/>
  <c r="AQ1857" i="9"/>
  <c r="BS1857" i="9"/>
  <c r="F1195" i="9"/>
  <c r="AQ1195" i="9"/>
  <c r="BS1195" i="9"/>
  <c r="BS723" i="9"/>
  <c r="AQ723" i="9"/>
  <c r="F723" i="9"/>
  <c r="F728" i="9"/>
  <c r="AQ728" i="9"/>
  <c r="BS728" i="9"/>
  <c r="F727" i="9"/>
  <c r="AQ727" i="9"/>
  <c r="BS727" i="9"/>
  <c r="E58" i="22"/>
  <c r="F58" i="22"/>
  <c r="F726" i="9"/>
  <c r="AQ726" i="9"/>
  <c r="BS726" i="9"/>
  <c r="AQ1161" i="9"/>
  <c r="F1801" i="9"/>
  <c r="AQ1801" i="9"/>
  <c r="BS1801" i="9"/>
  <c r="F1802" i="9"/>
  <c r="AQ1802" i="9"/>
  <c r="BS1802" i="9"/>
  <c r="F1803" i="9"/>
  <c r="AQ1803" i="9"/>
  <c r="BS1803" i="9"/>
  <c r="F725" i="9"/>
  <c r="AQ725" i="9"/>
  <c r="BS725" i="9"/>
  <c r="F1194" i="9" l="1"/>
  <c r="AQ1194" i="9"/>
  <c r="BS1194" i="9"/>
  <c r="F237" i="9"/>
  <c r="AQ237" i="9"/>
  <c r="BS237" i="9"/>
  <c r="F202" i="9"/>
  <c r="AQ202" i="9"/>
  <c r="BS202" i="9"/>
  <c r="F203" i="9"/>
  <c r="AQ203" i="9"/>
  <c r="BS203" i="9"/>
  <c r="F204" i="9"/>
  <c r="AQ204" i="9"/>
  <c r="BS204" i="9"/>
  <c r="E57" i="22"/>
  <c r="F57" i="22"/>
  <c r="E270" i="22"/>
  <c r="F270" i="22"/>
  <c r="F235" i="9"/>
  <c r="AQ235" i="9"/>
  <c r="BS235" i="9"/>
  <c r="F236" i="9"/>
  <c r="AQ236" i="9"/>
  <c r="BS236" i="9"/>
  <c r="F199" i="9"/>
  <c r="AQ199" i="9"/>
  <c r="BS199" i="9"/>
  <c r="F200" i="9"/>
  <c r="AQ200" i="9"/>
  <c r="BS200" i="9"/>
  <c r="F201" i="9"/>
  <c r="AQ201" i="9"/>
  <c r="BS201" i="9"/>
  <c r="F396" i="9"/>
  <c r="AQ396" i="9"/>
  <c r="BS396" i="9"/>
  <c r="F1204" i="9"/>
  <c r="AQ1204" i="9"/>
  <c r="BS1204" i="9"/>
  <c r="F1856" i="9"/>
  <c r="AQ1856" i="9"/>
  <c r="BS1856" i="9"/>
  <c r="F1191" i="9"/>
  <c r="AQ1191" i="9"/>
  <c r="BS1191" i="9"/>
  <c r="F1192" i="9"/>
  <c r="AQ1192" i="9"/>
  <c r="BS1192" i="9"/>
  <c r="E56" i="22"/>
  <c r="F56" i="22"/>
  <c r="F395" i="9"/>
  <c r="AQ395" i="9"/>
  <c r="BS395" i="9"/>
  <c r="F394" i="9"/>
  <c r="AQ394" i="9"/>
  <c r="BS394" i="9"/>
  <c r="BS1203" i="9"/>
  <c r="AQ1203" i="9"/>
  <c r="F1203" i="9"/>
  <c r="F393" i="9"/>
  <c r="AQ393" i="9"/>
  <c r="BS393" i="9"/>
  <c r="F392" i="9"/>
  <c r="AQ392" i="9"/>
  <c r="BS392" i="9"/>
  <c r="F822" i="9"/>
  <c r="AQ822" i="9"/>
  <c r="BS822" i="9"/>
  <c r="F390" i="9"/>
  <c r="AQ390" i="9"/>
  <c r="BS390" i="9"/>
  <c r="F391" i="9"/>
  <c r="AQ391" i="9"/>
  <c r="BS391" i="9"/>
  <c r="E55" i="22"/>
  <c r="F55" i="22"/>
  <c r="E123" i="22"/>
  <c r="F123" i="22"/>
  <c r="F1560" i="9"/>
  <c r="AQ1560" i="9"/>
  <c r="BS1560" i="9"/>
  <c r="F1911" i="9"/>
  <c r="AQ1911" i="9"/>
  <c r="BS1911" i="9"/>
  <c r="AQ1912" i="9"/>
  <c r="BS1912" i="9"/>
  <c r="F1913" i="9"/>
  <c r="AQ1913" i="9"/>
  <c r="BS1913" i="9"/>
  <c r="F1914" i="9"/>
  <c r="AQ1914" i="9"/>
  <c r="BS1914" i="9"/>
  <c r="F1915" i="9"/>
  <c r="AQ1915" i="9"/>
  <c r="BS1915" i="9"/>
  <c r="F1965" i="9"/>
  <c r="AQ1965" i="9"/>
  <c r="BS1965" i="9"/>
  <c r="D1970" i="9"/>
  <c r="D1971" i="9"/>
  <c r="F1499" i="9"/>
  <c r="AQ1499" i="9"/>
  <c r="BS1499" i="9"/>
  <c r="F1500" i="9"/>
  <c r="AQ1500" i="9"/>
  <c r="BS1500" i="9"/>
  <c r="F388" i="9"/>
  <c r="AQ388" i="9"/>
  <c r="BS388" i="9"/>
  <c r="F389" i="9"/>
  <c r="AQ389" i="9"/>
  <c r="BS389" i="9"/>
  <c r="F1344" i="9"/>
  <c r="AQ1344" i="9"/>
  <c r="BS1344" i="9"/>
  <c r="F1343" i="9"/>
  <c r="AQ1343" i="9"/>
  <c r="BS1343" i="9"/>
  <c r="F234" i="9"/>
  <c r="AQ234" i="9"/>
  <c r="BS234" i="9"/>
  <c r="F198" i="9"/>
  <c r="AQ198" i="9"/>
  <c r="BS198" i="9"/>
  <c r="E247" i="22"/>
  <c r="F247" i="22"/>
  <c r="E122" i="22"/>
  <c r="F122" i="22"/>
  <c r="F387" i="9"/>
  <c r="AQ387" i="9"/>
  <c r="BS387" i="9"/>
  <c r="F386" i="9"/>
  <c r="AQ386" i="9"/>
  <c r="BS386" i="9"/>
  <c r="F1494" i="9"/>
  <c r="AQ1494" i="9"/>
  <c r="BS1494" i="9"/>
  <c r="F1495" i="9"/>
  <c r="AQ1495" i="9"/>
  <c r="BS1495" i="9"/>
  <c r="F1496" i="9"/>
  <c r="AQ1496" i="9"/>
  <c r="BS1496" i="9"/>
  <c r="F1497" i="9"/>
  <c r="AQ1497" i="9"/>
  <c r="BS1497" i="9"/>
  <c r="F1498" i="9"/>
  <c r="AQ1498" i="9"/>
  <c r="BS1498" i="9"/>
  <c r="F385" i="9"/>
  <c r="AQ385" i="9"/>
  <c r="BS385" i="9"/>
  <c r="F383" i="9"/>
  <c r="AQ383" i="9"/>
  <c r="BS383" i="9"/>
  <c r="F384" i="9"/>
  <c r="AQ384" i="9"/>
  <c r="BS384" i="9"/>
  <c r="E246" i="22"/>
  <c r="F246" i="22"/>
  <c r="E121" i="22"/>
  <c r="F121" i="22"/>
  <c r="F382" i="9"/>
  <c r="AQ382" i="9"/>
  <c r="BS382" i="9"/>
  <c r="E120" i="22"/>
  <c r="F120" i="22"/>
  <c r="E245" i="22"/>
  <c r="F245" i="22"/>
  <c r="F1240" i="9"/>
  <c r="AQ1240" i="9"/>
  <c r="BS1240" i="9"/>
  <c r="F379" i="9"/>
  <c r="AQ379" i="9"/>
  <c r="BS379" i="9"/>
  <c r="F380" i="9"/>
  <c r="AQ380" i="9"/>
  <c r="BS380" i="9"/>
  <c r="F381" i="9"/>
  <c r="AQ381" i="9"/>
  <c r="BS381" i="9"/>
  <c r="F197" i="9"/>
  <c r="AQ197" i="9"/>
  <c r="BS197" i="9"/>
  <c r="AQ1489" i="9" l="1"/>
  <c r="AQ1490" i="9"/>
  <c r="AQ1491" i="9"/>
  <c r="AQ1492" i="9"/>
  <c r="AQ1493" i="9"/>
  <c r="BS1489" i="9"/>
  <c r="BS1490" i="9"/>
  <c r="BS1491" i="9"/>
  <c r="BS1492" i="9"/>
  <c r="BS1493" i="9"/>
  <c r="AQ900" i="9"/>
  <c r="AQ901" i="9"/>
  <c r="BS900" i="9"/>
  <c r="BS901" i="9"/>
  <c r="AQ899" i="9"/>
  <c r="BS899" i="9"/>
  <c r="AQ898" i="9"/>
  <c r="BS898" i="9"/>
  <c r="AQ1963" i="9"/>
  <c r="F1963" i="9"/>
  <c r="AQ1479" i="9"/>
  <c r="AQ1478" i="9"/>
  <c r="BS1478" i="9"/>
  <c r="AQ1409" i="9"/>
  <c r="F378" i="9"/>
  <c r="AQ378" i="9"/>
  <c r="BS378" i="9"/>
  <c r="F821" i="9"/>
  <c r="AQ821" i="9"/>
  <c r="BS821" i="9"/>
  <c r="F377" i="9"/>
  <c r="AQ377" i="9"/>
  <c r="BS377" i="9"/>
  <c r="E244" i="22"/>
  <c r="F244" i="22"/>
  <c r="E119" i="22"/>
  <c r="F119" i="22"/>
  <c r="E175" i="22"/>
  <c r="F175" i="22"/>
  <c r="F1239" i="9"/>
  <c r="AQ1239" i="9"/>
  <c r="BS1239" i="9"/>
  <c r="F376" i="9"/>
  <c r="AQ376" i="9"/>
  <c r="BS376" i="9"/>
  <c r="E118" i="22"/>
  <c r="F118" i="22"/>
  <c r="F374" i="9"/>
  <c r="AQ374" i="9"/>
  <c r="BS374" i="9"/>
  <c r="F375" i="9"/>
  <c r="AQ375" i="9"/>
  <c r="BS375" i="9"/>
  <c r="F17" i="9"/>
  <c r="AQ17" i="9"/>
  <c r="BS17" i="9"/>
  <c r="F1238" i="9"/>
  <c r="AQ1238" i="9"/>
  <c r="BS1238" i="9"/>
  <c r="F1237" i="9"/>
  <c r="AQ1237" i="9"/>
  <c r="BS1237" i="9"/>
  <c r="F373" i="9"/>
  <c r="AQ373" i="9"/>
  <c r="BS373" i="9"/>
  <c r="F1342" i="9"/>
  <c r="AQ1342" i="9"/>
  <c r="BS1342" i="9"/>
  <c r="F364" i="9"/>
  <c r="AQ364" i="9"/>
  <c r="BS364" i="9"/>
  <c r="F371" i="9"/>
  <c r="AQ371" i="9"/>
  <c r="BS371" i="9"/>
  <c r="F372" i="9"/>
  <c r="AQ372" i="9"/>
  <c r="BS372" i="9"/>
  <c r="F369" i="9"/>
  <c r="AQ369" i="9"/>
  <c r="BS369" i="9"/>
  <c r="F370" i="9"/>
  <c r="AQ370" i="9"/>
  <c r="BS370" i="9"/>
  <c r="F233" i="9"/>
  <c r="AQ233" i="9"/>
  <c r="BS233" i="9"/>
  <c r="F196" i="9"/>
  <c r="AQ196" i="9"/>
  <c r="BS196" i="9"/>
  <c r="F16" i="9"/>
  <c r="AQ16" i="9"/>
  <c r="BS16" i="9"/>
  <c r="E269" i="22"/>
  <c r="F269" i="22"/>
  <c r="E25" i="22"/>
  <c r="F25" i="22"/>
  <c r="E116" i="22"/>
  <c r="F116" i="22"/>
  <c r="E117" i="22"/>
  <c r="F117" i="22"/>
  <c r="AQ1477" i="9"/>
  <c r="BS897" i="9"/>
  <c r="AQ897" i="9"/>
  <c r="AQ1415" i="9"/>
  <c r="BS1415" i="9"/>
  <c r="AQ1910" i="9"/>
  <c r="BS1910" i="9"/>
  <c r="AQ1485" i="9"/>
  <c r="AQ1486" i="9"/>
  <c r="AQ1487" i="9"/>
  <c r="AQ1488" i="9"/>
  <c r="BS1485" i="9"/>
  <c r="BS1486" i="9"/>
  <c r="BS1487" i="9"/>
  <c r="BS1488" i="9"/>
  <c r="AQ1775" i="9"/>
  <c r="F368" i="9"/>
  <c r="AQ368" i="9"/>
  <c r="BS368" i="9"/>
  <c r="AQ1909" i="9"/>
  <c r="BS1909" i="9"/>
  <c r="AQ1908" i="9"/>
  <c r="BS1908" i="9"/>
  <c r="AQ1907" i="9"/>
  <c r="BS1907" i="9"/>
  <c r="AQ1906" i="9"/>
  <c r="BS1906" i="9"/>
  <c r="AQ1413" i="9"/>
  <c r="BS1413" i="9"/>
  <c r="AQ1414" i="9"/>
  <c r="BS1414" i="9"/>
  <c r="BS1412" i="9"/>
  <c r="AQ1412" i="9"/>
  <c r="AQ896" i="9"/>
  <c r="BS896" i="9"/>
  <c r="AQ895" i="9"/>
  <c r="BS895" i="9"/>
  <c r="AQ894" i="9"/>
  <c r="BS894" i="9"/>
  <c r="AQ893" i="9"/>
  <c r="AQ1476" i="9"/>
  <c r="BS1476" i="9"/>
  <c r="AQ1475" i="9"/>
  <c r="AQ1474" i="9"/>
  <c r="BS1474" i="9"/>
  <c r="AQ1473" i="9"/>
  <c r="F820" i="9"/>
  <c r="AQ820" i="9"/>
  <c r="BS820" i="9"/>
  <c r="F1236" i="9"/>
  <c r="AQ1236" i="9"/>
  <c r="BS1236" i="9"/>
  <c r="E24" i="22"/>
  <c r="F24" i="22"/>
  <c r="F1235" i="9"/>
  <c r="AQ1235" i="9"/>
  <c r="BS1235" i="9"/>
  <c r="F367" i="9"/>
  <c r="AQ367" i="9"/>
  <c r="BS367" i="9"/>
  <c r="F366" i="9"/>
  <c r="AQ366" i="9"/>
  <c r="BS366" i="9"/>
  <c r="F195" i="9"/>
  <c r="AQ195" i="9"/>
  <c r="BS195" i="9"/>
  <c r="E115" i="22" l="1"/>
  <c r="F115" i="22"/>
  <c r="E114" i="22"/>
  <c r="F114" i="22"/>
  <c r="E22" i="22"/>
  <c r="F22" i="22"/>
  <c r="E23" i="22"/>
  <c r="F23" i="22"/>
  <c r="E209" i="22"/>
  <c r="F209" i="22"/>
  <c r="F1234" i="9"/>
  <c r="AQ1234" i="9"/>
  <c r="BS1234" i="9"/>
  <c r="F363" i="9"/>
  <c r="AQ363" i="9"/>
  <c r="BS363" i="9"/>
  <c r="F1233" i="9"/>
  <c r="AQ1233" i="9"/>
  <c r="BS1233" i="9"/>
  <c r="F365" i="9"/>
  <c r="AQ365" i="9"/>
  <c r="BS365" i="9"/>
  <c r="E21" i="22"/>
  <c r="F21" i="22"/>
  <c r="E208" i="22"/>
  <c r="F208" i="22"/>
  <c r="E279" i="22"/>
  <c r="F279" i="22"/>
  <c r="F1800" i="9"/>
  <c r="AQ1800" i="9"/>
  <c r="BS1800" i="9"/>
  <c r="F362" i="9"/>
  <c r="AQ362" i="9"/>
  <c r="BS362" i="9"/>
  <c r="E278" i="22"/>
  <c r="F278" i="22"/>
  <c r="E207" i="22"/>
  <c r="F207" i="22"/>
  <c r="E20" i="22"/>
  <c r="F20" i="22"/>
  <c r="F1232" i="9"/>
  <c r="AQ1232" i="9"/>
  <c r="BS1232" i="9"/>
  <c r="F1341" i="9"/>
  <c r="AQ1341" i="9"/>
  <c r="BS1341" i="9"/>
  <c r="E277" i="22"/>
  <c r="F277" i="22"/>
  <c r="F361" i="9"/>
  <c r="AQ361" i="9"/>
  <c r="BS361" i="9"/>
  <c r="AQ1599" i="9"/>
  <c r="F819" i="9"/>
  <c r="AQ819" i="9"/>
  <c r="BS819" i="9"/>
  <c r="F1231" i="9"/>
  <c r="AQ1231" i="9"/>
  <c r="BS1231" i="9"/>
  <c r="BS293" i="9"/>
  <c r="BS294" i="9"/>
  <c r="BS295" i="9"/>
  <c r="BS296" i="9"/>
  <c r="BS297" i="9"/>
  <c r="BS298" i="9"/>
  <c r="BS299" i="9"/>
  <c r="BS300" i="9"/>
  <c r="BS301" i="9"/>
  <c r="BS302" i="9"/>
  <c r="BS303" i="9"/>
  <c r="BS304" i="9"/>
  <c r="BS305" i="9"/>
  <c r="BS306" i="9"/>
  <c r="BS307" i="9"/>
  <c r="BS308" i="9"/>
  <c r="BS309" i="9"/>
  <c r="BS310" i="9"/>
  <c r="BS311" i="9"/>
  <c r="BS312" i="9"/>
  <c r="BS313" i="9"/>
  <c r="BS314" i="9"/>
  <c r="BS315" i="9"/>
  <c r="BS316" i="9"/>
  <c r="BS317" i="9"/>
  <c r="BS318" i="9"/>
  <c r="BS319" i="9"/>
  <c r="BS320" i="9"/>
  <c r="BS321" i="9"/>
  <c r="BS322" i="9"/>
  <c r="BS323" i="9"/>
  <c r="BS324" i="9"/>
  <c r="BS325" i="9"/>
  <c r="BS326" i="9"/>
  <c r="BS327" i="9"/>
  <c r="BS328" i="9"/>
  <c r="BS329" i="9"/>
  <c r="BS330" i="9"/>
  <c r="BS331" i="9"/>
  <c r="BS332" i="9"/>
  <c r="BS333" i="9"/>
  <c r="BS334" i="9"/>
  <c r="BS335" i="9"/>
  <c r="BS336" i="9"/>
  <c r="BS337" i="9"/>
  <c r="BS338" i="9"/>
  <c r="BS339" i="9"/>
  <c r="BS340" i="9"/>
  <c r="BS341" i="9"/>
  <c r="BS342" i="9"/>
  <c r="BS343" i="9"/>
  <c r="BS344" i="9"/>
  <c r="BS345" i="9"/>
  <c r="BS346" i="9"/>
  <c r="BS353" i="9"/>
  <c r="F359" i="9"/>
  <c r="AQ359" i="9"/>
  <c r="BS359" i="9"/>
  <c r="F360" i="9"/>
  <c r="AQ360" i="9"/>
  <c r="BS360" i="9"/>
  <c r="F232" i="9"/>
  <c r="AQ232" i="9"/>
  <c r="BS232" i="9"/>
  <c r="F231" i="9"/>
  <c r="AQ231" i="9"/>
  <c r="BS231" i="9"/>
  <c r="F193" i="9"/>
  <c r="AQ193" i="9"/>
  <c r="BS193" i="9"/>
  <c r="F194" i="9"/>
  <c r="AQ194" i="9"/>
  <c r="BS194" i="9"/>
  <c r="E202" i="22"/>
  <c r="F202" i="22"/>
  <c r="E276" i="22"/>
  <c r="F276" i="22"/>
  <c r="E206" i="22"/>
  <c r="F206" i="22"/>
  <c r="AQ1598" i="9"/>
  <c r="AQ1597" i="9"/>
  <c r="AQ1472" i="9"/>
  <c r="F19" i="22"/>
  <c r="E19" i="22"/>
  <c r="E205" i="22"/>
  <c r="F205" i="22"/>
  <c r="F358" i="9"/>
  <c r="AQ358" i="9"/>
  <c r="BS358" i="9"/>
  <c r="F357" i="9"/>
  <c r="AQ357" i="9"/>
  <c r="BS357" i="9"/>
  <c r="E151" i="22"/>
  <c r="F151" i="22"/>
  <c r="E201" i="22"/>
  <c r="F201" i="22"/>
  <c r="E200" i="22"/>
  <c r="F200" i="22"/>
  <c r="F1340" i="9"/>
  <c r="AQ1340" i="9"/>
  <c r="BS1340" i="9"/>
  <c r="F355" i="9"/>
  <c r="AQ355" i="9"/>
  <c r="BS355" i="9"/>
  <c r="F356" i="9"/>
  <c r="AQ356" i="9"/>
  <c r="BS356" i="9"/>
  <c r="F354" i="9"/>
  <c r="AQ354" i="9"/>
  <c r="BS354" i="9"/>
  <c r="F1230" i="9"/>
  <c r="AQ1230" i="9"/>
  <c r="BS1230" i="9"/>
  <c r="F352" i="9"/>
  <c r="AQ352" i="9"/>
  <c r="BS352" i="9"/>
  <c r="F353" i="9"/>
  <c r="AQ353" i="9"/>
  <c r="AQ1471" i="9"/>
  <c r="AQ1470" i="9"/>
  <c r="AQ1469" i="9"/>
  <c r="AQ1070" i="9"/>
  <c r="AQ1069" i="9"/>
  <c r="F351" i="9"/>
  <c r="AQ351" i="9"/>
  <c r="BS351" i="9"/>
  <c r="F350" i="9"/>
  <c r="AQ350" i="9"/>
  <c r="BS350" i="9"/>
  <c r="F818" i="9"/>
  <c r="AQ818" i="9"/>
  <c r="BS818" i="9"/>
  <c r="E268" i="22"/>
  <c r="F268" i="22"/>
  <c r="F349" i="9"/>
  <c r="AQ349" i="9"/>
  <c r="BS349" i="9"/>
  <c r="F348" i="9"/>
  <c r="AQ348" i="9"/>
  <c r="BS348" i="9"/>
  <c r="F1852" i="9"/>
  <c r="AQ1852" i="9"/>
  <c r="BS1852" i="9"/>
  <c r="E150" i="22"/>
  <c r="F150" i="22"/>
  <c r="F1229" i="9"/>
  <c r="AQ1229" i="9"/>
  <c r="BS1229" i="9"/>
  <c r="E85" i="22"/>
  <c r="F85" i="22"/>
  <c r="F347" i="9"/>
  <c r="AQ347" i="9"/>
  <c r="BS347" i="9"/>
  <c r="F1468" i="9"/>
  <c r="AQ1468" i="9"/>
  <c r="BS1468" i="9"/>
  <c r="F346" i="9"/>
  <c r="AQ346" i="9"/>
  <c r="E100" i="22"/>
  <c r="F100" i="22"/>
  <c r="F817" i="9"/>
  <c r="AQ817" i="9"/>
  <c r="BS817" i="9"/>
  <c r="F345" i="9"/>
  <c r="AQ345" i="9"/>
  <c r="F342" i="9"/>
  <c r="AQ342" i="9"/>
  <c r="F343" i="9"/>
  <c r="AQ343" i="9"/>
  <c r="F344" i="9"/>
  <c r="AQ344" i="9"/>
  <c r="F1228" i="9"/>
  <c r="AQ1228" i="9"/>
  <c r="BS1228" i="9"/>
  <c r="F341" i="9"/>
  <c r="AQ341" i="9"/>
  <c r="E243" i="22"/>
  <c r="F243" i="22"/>
  <c r="F339" i="9"/>
  <c r="AQ339" i="9"/>
  <c r="F340" i="9"/>
  <c r="AQ340" i="9"/>
  <c r="E242" i="22"/>
  <c r="F242" i="22"/>
  <c r="F337" i="9"/>
  <c r="AQ337" i="9"/>
  <c r="F338" i="9"/>
  <c r="AQ338" i="9"/>
  <c r="AQ1467" i="9"/>
  <c r="F1339" i="9"/>
  <c r="AQ1339" i="9"/>
  <c r="BS1339" i="9"/>
  <c r="F335" i="9"/>
  <c r="AQ335" i="9"/>
  <c r="F336" i="9"/>
  <c r="AQ336" i="9"/>
  <c r="E241" i="22"/>
  <c r="F241" i="22"/>
  <c r="E99" i="22"/>
  <c r="F99" i="22"/>
  <c r="AQ1068" i="9"/>
  <c r="BS1068" i="9"/>
  <c r="AQ1067" i="9"/>
  <c r="AQ892" i="9"/>
  <c r="BS892" i="9"/>
  <c r="AQ891" i="9"/>
  <c r="BS891" i="9"/>
  <c r="AQ890" i="9"/>
  <c r="BS890" i="9"/>
  <c r="E240" i="22"/>
  <c r="F240" i="22"/>
  <c r="E98" i="22"/>
  <c r="F98" i="22"/>
  <c r="F333" i="9"/>
  <c r="AQ333" i="9"/>
  <c r="F334" i="9"/>
  <c r="AQ334" i="9"/>
  <c r="F332" i="9"/>
  <c r="AQ332" i="9"/>
  <c r="E164" i="22"/>
  <c r="F164" i="22"/>
  <c r="F1227" i="9"/>
  <c r="AQ1227" i="9"/>
  <c r="BS1227" i="9"/>
  <c r="F330" i="9"/>
  <c r="AQ330" i="9"/>
  <c r="F331" i="9"/>
  <c r="AQ331" i="9"/>
  <c r="E163" i="22"/>
  <c r="F163" i="22"/>
  <c r="F866" i="9"/>
  <c r="AQ866" i="9"/>
  <c r="BS866" i="9"/>
  <c r="E220" i="22"/>
  <c r="F220" i="22"/>
  <c r="F1226" i="9"/>
  <c r="AQ1226" i="9"/>
  <c r="BS1226" i="9"/>
  <c r="F329" i="9"/>
  <c r="AQ329" i="9"/>
  <c r="F328" i="9"/>
  <c r="AQ328" i="9"/>
  <c r="F229" i="9"/>
  <c r="AQ229" i="9"/>
  <c r="BS229" i="9"/>
  <c r="F230" i="9"/>
  <c r="AQ230" i="9"/>
  <c r="BS230" i="9"/>
  <c r="F191" i="9"/>
  <c r="AQ191" i="9"/>
  <c r="BS191" i="9"/>
  <c r="F192" i="9"/>
  <c r="AQ192" i="9"/>
  <c r="BS192" i="9"/>
  <c r="F816" i="9"/>
  <c r="AQ816" i="9"/>
  <c r="BS816" i="9"/>
  <c r="F326" i="9"/>
  <c r="AQ326" i="9"/>
  <c r="F327" i="9"/>
  <c r="AQ327" i="9"/>
  <c r="AQ868" i="9"/>
  <c r="AQ867" i="9"/>
  <c r="AQ865" i="9"/>
  <c r="AQ864" i="9"/>
  <c r="F1224" i="9"/>
  <c r="AQ1224" i="9"/>
  <c r="BS1224" i="9"/>
  <c r="F325" i="9"/>
  <c r="AQ325" i="9"/>
  <c r="E97" i="22"/>
  <c r="F97" i="22"/>
  <c r="F322" i="9"/>
  <c r="AQ322" i="9"/>
  <c r="F323" i="9"/>
  <c r="AQ323" i="9"/>
  <c r="F324" i="9"/>
  <c r="AQ324" i="9"/>
  <c r="F1225" i="9"/>
  <c r="AQ1225" i="9"/>
  <c r="BS1225" i="9"/>
  <c r="AQ863" i="9"/>
  <c r="E96" i="22"/>
  <c r="F96" i="22"/>
  <c r="F321" i="9"/>
  <c r="AQ321" i="9"/>
  <c r="F189" i="9"/>
  <c r="AQ189" i="9"/>
  <c r="BS189" i="9"/>
  <c r="F190" i="9"/>
  <c r="AQ190" i="9"/>
  <c r="BS190" i="9"/>
  <c r="E267" i="22"/>
  <c r="F267" i="22"/>
  <c r="E95" i="22"/>
  <c r="F95" i="22"/>
  <c r="F320" i="9"/>
  <c r="AQ320" i="9"/>
  <c r="F188" i="9"/>
  <c r="AQ188" i="9"/>
  <c r="BS188" i="9"/>
  <c r="F1223" i="9"/>
  <c r="AQ1223" i="9"/>
  <c r="BS1223" i="9"/>
  <c r="E104" i="22"/>
  <c r="F104" i="22"/>
  <c r="E84" i="22"/>
  <c r="F84" i="22"/>
  <c r="F815" i="9"/>
  <c r="AQ815" i="9"/>
  <c r="BS815" i="9"/>
  <c r="F317" i="9"/>
  <c r="AQ317" i="9"/>
  <c r="F318" i="9"/>
  <c r="AQ318" i="9"/>
  <c r="F319" i="9"/>
  <c r="AQ319" i="9"/>
  <c r="F316" i="9"/>
  <c r="AQ316" i="9"/>
  <c r="E83" i="22"/>
  <c r="F83" i="22"/>
  <c r="F1222" i="9"/>
  <c r="AQ1222" i="9"/>
  <c r="BS1222" i="9"/>
  <c r="F315" i="9"/>
  <c r="AQ315" i="9"/>
  <c r="AQ862" i="9"/>
  <c r="F1884" i="9"/>
  <c r="AQ1884" i="9"/>
  <c r="BS1884" i="9"/>
  <c r="F1221" i="9"/>
  <c r="AQ1221" i="9"/>
  <c r="BS1221" i="9"/>
  <c r="F313" i="9"/>
  <c r="AQ313" i="9"/>
  <c r="F314" i="9"/>
  <c r="AQ314" i="9"/>
  <c r="F187" i="9"/>
  <c r="AQ187" i="9"/>
  <c r="BS187" i="9"/>
  <c r="E35" i="22"/>
  <c r="F35" i="22"/>
  <c r="E82" i="22"/>
  <c r="F82" i="22"/>
  <c r="E81" i="22"/>
  <c r="F81" i="22"/>
  <c r="AQ1389" i="9"/>
  <c r="BS1389" i="9"/>
  <c r="AQ1388" i="9"/>
  <c r="BS1388" i="9"/>
  <c r="AQ1387" i="9"/>
  <c r="BS1387" i="9"/>
  <c r="AQ888" i="9"/>
  <c r="BS888" i="9"/>
  <c r="F889" i="9"/>
  <c r="AQ889" i="9"/>
  <c r="BS889" i="9"/>
  <c r="E190" i="22"/>
  <c r="F190" i="22"/>
  <c r="E113" i="22"/>
  <c r="F113" i="22"/>
  <c r="F1883" i="9"/>
  <c r="AQ1883" i="9"/>
  <c r="BS1883" i="9"/>
  <c r="F312" i="9"/>
  <c r="AQ312" i="9"/>
  <c r="F311" i="9"/>
  <c r="AQ311" i="9"/>
  <c r="F310" i="9"/>
  <c r="AQ310" i="9"/>
  <c r="F1220" i="9"/>
  <c r="AQ1220" i="9"/>
  <c r="BS1220" i="9"/>
  <c r="F1219" i="9"/>
  <c r="AQ1219" i="9"/>
  <c r="BS1219" i="9"/>
  <c r="E80" i="22"/>
  <c r="F80" i="22"/>
  <c r="E189" i="22"/>
  <c r="F189" i="22"/>
  <c r="F309" i="9"/>
  <c r="AQ309" i="9"/>
  <c r="F1877" i="9"/>
  <c r="AQ1877" i="9"/>
  <c r="BS1877" i="9"/>
  <c r="F308" i="9"/>
  <c r="AQ308" i="9"/>
  <c r="E79" i="22"/>
  <c r="F79" i="22"/>
  <c r="AQ1154" i="9"/>
  <c r="AQ1153" i="9"/>
  <c r="AQ1152" i="9"/>
  <c r="AQ1151" i="9"/>
  <c r="F307" i="9"/>
  <c r="AQ307" i="9"/>
  <c r="E78" i="22"/>
  <c r="F78" i="22"/>
  <c r="F306" i="9"/>
  <c r="AQ306" i="9"/>
  <c r="E188" i="22"/>
  <c r="F188" i="22"/>
  <c r="F228" i="9"/>
  <c r="AQ228" i="9"/>
  <c r="BS228" i="9"/>
  <c r="AQ887" i="9"/>
  <c r="BS887" i="9"/>
  <c r="AQ885" i="9"/>
  <c r="BS885" i="9"/>
  <c r="AQ886" i="9"/>
  <c r="BS886" i="9"/>
  <c r="AQ884" i="9"/>
  <c r="BS884" i="9"/>
  <c r="AQ883" i="9"/>
  <c r="BS883" i="9"/>
  <c r="AQ882" i="9"/>
  <c r="BS882" i="9"/>
  <c r="AQ881" i="9"/>
  <c r="BS881" i="9"/>
  <c r="F305" i="9"/>
  <c r="AQ305" i="9"/>
  <c r="F1886" i="9"/>
  <c r="AQ1886" i="9"/>
  <c r="BS1886" i="9"/>
  <c r="F1887" i="9"/>
  <c r="AQ1887" i="9"/>
  <c r="BS1887" i="9"/>
  <c r="E227" i="22"/>
  <c r="F227" i="22"/>
  <c r="E77" i="22"/>
  <c r="F77" i="22"/>
  <c r="F1217" i="9"/>
  <c r="AQ1217" i="9"/>
  <c r="BS1217" i="9"/>
  <c r="F1218" i="9"/>
  <c r="AQ1218" i="9"/>
  <c r="BS1218" i="9"/>
  <c r="F303" i="9"/>
  <c r="AQ303" i="9"/>
  <c r="F304" i="9"/>
  <c r="AQ304" i="9"/>
  <c r="E112" i="22"/>
  <c r="F112" i="22"/>
  <c r="F301" i="9"/>
  <c r="AQ301" i="9"/>
  <c r="F302" i="9"/>
  <c r="AQ302" i="9"/>
  <c r="F186" i="9"/>
  <c r="AQ186" i="9"/>
  <c r="BS186" i="9"/>
  <c r="E76" i="22"/>
  <c r="F76" i="22"/>
  <c r="F299" i="9"/>
  <c r="AQ299" i="9"/>
  <c r="F300" i="9"/>
  <c r="AQ300" i="9"/>
  <c r="AQ1150" i="9"/>
  <c r="AQ1149" i="9"/>
  <c r="AQ1386" i="9"/>
  <c r="AQ1370" i="9"/>
  <c r="BS1370" i="9"/>
  <c r="BS1876" i="9"/>
  <c r="AQ1876" i="9"/>
  <c r="F1876" i="9"/>
  <c r="F227" i="9"/>
  <c r="AQ227" i="9"/>
  <c r="BS227" i="9"/>
  <c r="E75" i="22"/>
  <c r="F75" i="22"/>
  <c r="F184" i="9"/>
  <c r="AQ184" i="9"/>
  <c r="BS184" i="9"/>
  <c r="F185" i="9"/>
  <c r="AQ185" i="9"/>
  <c r="BS185" i="9"/>
  <c r="F297" i="9"/>
  <c r="AQ297" i="9"/>
  <c r="F298" i="9"/>
  <c r="AQ298" i="9"/>
  <c r="F296" i="9"/>
  <c r="AQ296" i="9"/>
  <c r="E178" i="22"/>
  <c r="F178" i="22"/>
  <c r="E179" i="22"/>
  <c r="F179" i="22"/>
  <c r="AQ252" i="9"/>
  <c r="BS252" i="9"/>
  <c r="AQ1369" i="9"/>
  <c r="BS1369" i="9"/>
  <c r="AQ1368" i="9"/>
  <c r="AQ1367" i="9"/>
  <c r="F814" i="9"/>
  <c r="AQ814" i="9"/>
  <c r="BS814" i="9"/>
  <c r="F295" i="9"/>
  <c r="AQ295" i="9"/>
  <c r="AQ1148" i="9"/>
  <c r="AQ1147" i="9"/>
  <c r="BS1147" i="9"/>
  <c r="AQ880" i="9"/>
  <c r="BS880" i="9"/>
  <c r="AQ879" i="9"/>
  <c r="BS879" i="9"/>
  <c r="AQ878" i="9"/>
  <c r="BS878" i="9"/>
  <c r="E74" i="22"/>
  <c r="F74" i="22"/>
  <c r="F1198" i="9"/>
  <c r="AQ1198" i="9"/>
  <c r="BS1198" i="9"/>
  <c r="F294" i="9"/>
  <c r="AQ294" i="9"/>
  <c r="F293" i="9"/>
  <c r="AQ293" i="9"/>
  <c r="F20" i="9"/>
  <c r="AQ20" i="9"/>
  <c r="BS20" i="9"/>
  <c r="F292" i="9"/>
  <c r="AQ292" i="9"/>
  <c r="BS292" i="9"/>
  <c r="F813" i="9"/>
  <c r="AQ813" i="9"/>
  <c r="BS813" i="9"/>
  <c r="E73" i="22"/>
  <c r="F73" i="22"/>
  <c r="F290" i="9"/>
  <c r="F289" i="9"/>
  <c r="AQ289" i="9"/>
  <c r="BS289" i="9"/>
  <c r="AQ290" i="9"/>
  <c r="BS290" i="9"/>
  <c r="F291" i="9"/>
  <c r="AQ291" i="9"/>
  <c r="BS291" i="9"/>
  <c r="F19" i="9"/>
  <c r="AQ19" i="9"/>
  <c r="BS19" i="9"/>
  <c r="AQ1905" i="9"/>
  <c r="BS1905" i="9"/>
  <c r="AQ1904" i="9"/>
  <c r="BS1904" i="9"/>
  <c r="AQ877" i="9"/>
  <c r="BS877" i="9"/>
  <c r="AQ1411" i="9"/>
  <c r="BS1411" i="9"/>
  <c r="AQ876" i="9"/>
  <c r="BS876" i="9"/>
  <c r="F875" i="9"/>
  <c r="AQ875" i="9"/>
  <c r="BS875" i="9"/>
  <c r="AQ1385" i="9"/>
  <c r="AQ1384" i="9"/>
  <c r="E72" i="22"/>
  <c r="F72" i="22"/>
  <c r="E71" i="22"/>
  <c r="F71" i="22"/>
  <c r="AQ1366" i="9"/>
  <c r="AQ1365" i="9"/>
  <c r="AQ1364" i="9"/>
  <c r="AQ1095" i="9"/>
  <c r="AQ1094" i="9"/>
  <c r="AQ1093" i="9"/>
  <c r="BS1093" i="9"/>
  <c r="F790" i="9"/>
  <c r="AQ790" i="9"/>
  <c r="BS790" i="9"/>
  <c r="F181" i="9"/>
  <c r="AQ181" i="9"/>
  <c r="BS181" i="9"/>
  <c r="F182" i="9"/>
  <c r="AQ182" i="9"/>
  <c r="BS182" i="9"/>
  <c r="F183" i="9"/>
  <c r="AQ183" i="9"/>
  <c r="BS183" i="9"/>
  <c r="F789" i="9" l="1"/>
  <c r="AQ789" i="9"/>
  <c r="BS789" i="9"/>
  <c r="E70" i="22"/>
  <c r="F70" i="22"/>
  <c r="F788" i="9"/>
  <c r="AQ788" i="9"/>
  <c r="BS788" i="9"/>
  <c r="AQ159" i="9"/>
  <c r="AQ160" i="9"/>
  <c r="BS160" i="9"/>
  <c r="AQ161" i="9"/>
  <c r="AQ251" i="9"/>
  <c r="BS251" i="9"/>
  <c r="AQ250" i="9"/>
  <c r="BS250" i="9"/>
  <c r="F787" i="9"/>
  <c r="AQ787" i="9"/>
  <c r="BS787" i="9"/>
  <c r="F812" i="9"/>
  <c r="AQ812" i="9"/>
  <c r="BS812" i="9"/>
  <c r="F226" i="9"/>
  <c r="AQ226" i="9"/>
  <c r="BS226" i="9"/>
  <c r="F786" i="9"/>
  <c r="AQ786" i="9"/>
  <c r="BS786" i="9"/>
  <c r="F785" i="9"/>
  <c r="AQ785" i="9"/>
  <c r="BS785" i="9"/>
  <c r="F783" i="9"/>
  <c r="AQ783" i="9"/>
  <c r="BS783" i="9"/>
  <c r="F784" i="9"/>
  <c r="AQ784" i="9"/>
  <c r="BS784" i="9"/>
  <c r="E69" i="22"/>
  <c r="F69" i="22"/>
  <c r="E68" i="22"/>
  <c r="F68" i="22"/>
  <c r="E67" i="22"/>
  <c r="F67" i="22"/>
  <c r="F782" i="9"/>
  <c r="AQ782" i="9"/>
  <c r="BS782" i="9"/>
  <c r="AQ1383" i="9"/>
  <c r="BS1383" i="9"/>
  <c r="AQ1382" i="9"/>
  <c r="AQ874" i="9"/>
  <c r="BS874" i="9"/>
  <c r="AQ873" i="9"/>
  <c r="BS873" i="9"/>
  <c r="AQ1092" i="9"/>
  <c r="AQ1091" i="9"/>
  <c r="F781" i="9"/>
  <c r="AQ781" i="9"/>
  <c r="BS781" i="9"/>
  <c r="F1882" i="9"/>
  <c r="AQ1882" i="9"/>
  <c r="BS1882" i="9"/>
  <c r="F288" i="9"/>
  <c r="AQ288" i="9"/>
  <c r="BS288" i="9"/>
  <c r="F287" i="9"/>
  <c r="AQ287" i="9"/>
  <c r="BS287" i="9"/>
  <c r="F1202" i="9"/>
  <c r="AQ1202" i="9"/>
  <c r="BS1202" i="9"/>
  <c r="F286" i="9"/>
  <c r="AQ286" i="9"/>
  <c r="BS286" i="9"/>
  <c r="E66" i="22"/>
  <c r="F66" i="22"/>
  <c r="F811" i="9"/>
  <c r="AQ811" i="9"/>
  <c r="BS811" i="9"/>
  <c r="E93" i="22"/>
  <c r="F93" i="22"/>
  <c r="E94" i="22"/>
  <c r="F94" i="22"/>
  <c r="F810" i="9"/>
  <c r="AQ810" i="9"/>
  <c r="BS810" i="9"/>
  <c r="AQ1363" i="9"/>
  <c r="BS1363" i="9"/>
  <c r="AQ1362" i="9"/>
  <c r="BS1362" i="9"/>
  <c r="AQ1361" i="9"/>
  <c r="BS1361" i="9"/>
  <c r="AQ872" i="9"/>
  <c r="BS872" i="9"/>
  <c r="AQ870" i="9"/>
  <c r="AQ871" i="9"/>
  <c r="BS870" i="9"/>
  <c r="BS871" i="9"/>
  <c r="AQ1090" i="9"/>
  <c r="AQ174" i="9"/>
  <c r="BS174" i="9"/>
  <c r="AQ176" i="9"/>
  <c r="BS176" i="9"/>
  <c r="AQ175" i="9"/>
  <c r="BS175" i="9"/>
  <c r="E92" i="22"/>
  <c r="F92" i="22"/>
  <c r="F285" i="9"/>
  <c r="AQ285" i="9"/>
  <c r="BS285" i="9"/>
  <c r="AQ869" i="9"/>
  <c r="BS869" i="9"/>
  <c r="AQ1089" i="9"/>
  <c r="BS1089" i="9"/>
  <c r="AQ1088" i="9"/>
  <c r="E91" i="22"/>
  <c r="F91" i="22"/>
  <c r="E90" i="22"/>
  <c r="F90" i="22"/>
  <c r="E38" i="22"/>
  <c r="F38" i="22"/>
  <c r="AQ1563" i="9"/>
  <c r="BS1563" i="9"/>
  <c r="AQ1565" i="9"/>
  <c r="AQ1566" i="9"/>
  <c r="BS1565" i="9"/>
  <c r="BS1566" i="9"/>
  <c r="AQ1360" i="9"/>
  <c r="AQ1087" i="9"/>
  <c r="F284" i="9"/>
  <c r="AQ284" i="9"/>
  <c r="BS284" i="9"/>
  <c r="E37" i="22"/>
  <c r="F37" i="22"/>
  <c r="F283" i="9"/>
  <c r="AQ283" i="9"/>
  <c r="BS283" i="9"/>
  <c r="F282" i="9" l="1"/>
  <c r="AQ282" i="9"/>
  <c r="BS282" i="9"/>
  <c r="E2" i="22"/>
  <c r="F2" i="22"/>
  <c r="F281" i="9"/>
  <c r="AQ281" i="9"/>
  <c r="BS281" i="9"/>
  <c r="F809" i="9"/>
  <c r="AQ809" i="9"/>
  <c r="BS809" i="9"/>
  <c r="E89" i="22"/>
  <c r="F89" i="22"/>
  <c r="F280" i="9"/>
  <c r="AQ280" i="9"/>
  <c r="BS280" i="9"/>
  <c r="E111" i="22"/>
  <c r="F111" i="22"/>
  <c r="F1082" i="9"/>
  <c r="AQ1082" i="9"/>
  <c r="BS1082" i="9"/>
  <c r="F1083" i="9"/>
  <c r="AQ1083" i="9"/>
  <c r="BS1083" i="9"/>
  <c r="F1084" i="9"/>
  <c r="AQ1084" i="9"/>
  <c r="BS1084" i="9"/>
  <c r="F1085" i="9"/>
  <c r="AQ1085" i="9"/>
  <c r="BS1085" i="9"/>
  <c r="F1086" i="9"/>
  <c r="AQ1086" i="9"/>
  <c r="BS1086" i="9"/>
  <c r="F279" i="9"/>
  <c r="AQ279" i="9"/>
  <c r="BS279" i="9"/>
  <c r="F278" i="9"/>
  <c r="AQ278" i="9"/>
  <c r="BS278" i="9"/>
  <c r="F277" i="9"/>
  <c r="AQ277" i="9"/>
  <c r="BS277" i="9"/>
  <c r="F1358" i="9"/>
  <c r="AQ1358" i="9"/>
  <c r="BS1358" i="9"/>
  <c r="F1359" i="9"/>
  <c r="AQ1359" i="9"/>
  <c r="BS1359" i="9"/>
  <c r="F170" i="9"/>
  <c r="AQ170" i="9"/>
  <c r="BS170" i="9"/>
  <c r="F171" i="9"/>
  <c r="AQ171" i="9"/>
  <c r="BS171" i="9"/>
  <c r="F172" i="9"/>
  <c r="AQ172" i="9"/>
  <c r="BS172" i="9"/>
  <c r="F173" i="9"/>
  <c r="AQ173" i="9"/>
  <c r="BS173" i="9"/>
  <c r="F1903" i="9"/>
  <c r="AQ1903" i="9"/>
  <c r="BS1903" i="9"/>
  <c r="F1901" i="9"/>
  <c r="AQ1901" i="9"/>
  <c r="BS1901" i="9"/>
  <c r="F1902" i="9"/>
  <c r="AQ1902" i="9"/>
  <c r="BS1902" i="9"/>
  <c r="F1536" i="9"/>
  <c r="AQ1536" i="9"/>
  <c r="BS1536" i="9"/>
  <c r="F1537" i="9"/>
  <c r="AQ1537" i="9"/>
  <c r="F276" i="9"/>
  <c r="AQ276" i="9"/>
  <c r="BS276" i="9"/>
  <c r="F273" i="9"/>
  <c r="AQ273" i="9"/>
  <c r="BS273" i="9"/>
  <c r="F274" i="9"/>
  <c r="AQ274" i="9"/>
  <c r="BS274" i="9"/>
  <c r="F275" i="9"/>
  <c r="AQ275" i="9"/>
  <c r="BS275" i="9"/>
  <c r="E224" i="22"/>
  <c r="F224" i="22"/>
  <c r="F1867" i="9"/>
  <c r="AQ1867" i="9"/>
  <c r="BS1867" i="9"/>
  <c r="F1868" i="9"/>
  <c r="AQ1868" i="9"/>
  <c r="BS1868" i="9"/>
  <c r="F225" i="9"/>
  <c r="AQ225" i="9"/>
  <c r="BS225" i="9"/>
  <c r="F271" i="9"/>
  <c r="AQ271" i="9"/>
  <c r="BS271" i="9"/>
  <c r="F272" i="9"/>
  <c r="AQ272" i="9"/>
  <c r="BS272" i="9"/>
  <c r="F270" i="9"/>
  <c r="AQ270" i="9"/>
  <c r="BS270" i="9"/>
  <c r="F269" i="9"/>
  <c r="AQ269" i="9"/>
  <c r="BS269" i="9"/>
  <c r="F268" i="9"/>
  <c r="AQ268" i="9"/>
  <c r="BS268" i="9"/>
  <c r="F1866" i="9"/>
  <c r="AQ1866" i="9"/>
  <c r="BS1866" i="9"/>
  <c r="F267" i="9"/>
  <c r="AQ267" i="9"/>
  <c r="BS267" i="9"/>
  <c r="F266" i="9"/>
  <c r="AQ266" i="9"/>
  <c r="BS266" i="9"/>
  <c r="F1534" i="9"/>
  <c r="AQ1534" i="9"/>
  <c r="BS1534" i="9"/>
  <c r="F1535" i="9"/>
  <c r="AQ1535" i="9"/>
  <c r="BS1535" i="9"/>
  <c r="F1900" i="9"/>
  <c r="AQ1900" i="9"/>
  <c r="BS1900" i="9"/>
  <c r="F1080" i="9"/>
  <c r="AQ1080" i="9"/>
  <c r="BS1080" i="9"/>
  <c r="F1081" i="9"/>
  <c r="AQ1081" i="9"/>
  <c r="BS1081" i="9"/>
  <c r="F1865" i="9"/>
  <c r="AQ1865" i="9"/>
  <c r="BS1865" i="9"/>
  <c r="F265" i="9"/>
  <c r="AQ265" i="9"/>
  <c r="BS265" i="9"/>
  <c r="F263" i="9"/>
  <c r="AQ263" i="9"/>
  <c r="BS263" i="9"/>
  <c r="F264" i="9"/>
  <c r="AQ264" i="9"/>
  <c r="BS264" i="9"/>
  <c r="F262" i="9"/>
  <c r="AQ262" i="9"/>
  <c r="BS262" i="9"/>
  <c r="F261" i="9"/>
  <c r="AQ261" i="9"/>
  <c r="BS261" i="9"/>
  <c r="F249" i="9"/>
  <c r="AQ249" i="9"/>
  <c r="BS249" i="9"/>
  <c r="F260" i="9"/>
  <c r="AQ260" i="9"/>
  <c r="BS260" i="9"/>
  <c r="F259" i="9"/>
  <c r="AQ259" i="9"/>
  <c r="BS259" i="9"/>
  <c r="F1791" i="9"/>
  <c r="AQ1791" i="9"/>
  <c r="BS1791" i="9"/>
  <c r="F180" i="9"/>
  <c r="AQ180" i="9"/>
  <c r="BS180" i="9"/>
  <c r="F1899" i="9"/>
  <c r="AQ1899" i="9"/>
  <c r="BS1899" i="9"/>
  <c r="AQ1564" i="9"/>
  <c r="BS1564" i="9"/>
  <c r="F1559" i="9"/>
  <c r="AQ1559" i="9"/>
  <c r="BS1559" i="9"/>
  <c r="F1540" i="9"/>
  <c r="AQ1540" i="9"/>
  <c r="BS1540" i="9"/>
  <c r="F1480" i="9"/>
  <c r="AQ1480" i="9"/>
  <c r="BS1480" i="9"/>
  <c r="AQ1410" i="9"/>
  <c r="BS1410" i="9"/>
  <c r="F8" i="9"/>
  <c r="AQ8" i="9"/>
  <c r="BS8" i="9"/>
  <c r="AQ1408" i="9"/>
  <c r="F248" i="9"/>
  <c r="AQ248" i="9"/>
  <c r="BS248" i="9"/>
  <c r="F1818" i="9"/>
  <c r="AQ1818" i="9"/>
  <c r="BS1818" i="9"/>
  <c r="F747" i="9" l="1"/>
  <c r="AQ747" i="9"/>
  <c r="BS747" i="9"/>
  <c r="E223" i="22"/>
  <c r="F223" i="22"/>
  <c r="F1790" i="9"/>
  <c r="AQ1790" i="9"/>
  <c r="BS1790" i="9"/>
  <c r="F1851" i="9"/>
  <c r="AQ1851" i="9"/>
  <c r="BS1851" i="9"/>
  <c r="F1458" i="9" l="1"/>
  <c r="AQ1458" i="9"/>
  <c r="BS1458" i="9"/>
  <c r="F18" i="9" l="1"/>
  <c r="AQ18" i="9"/>
  <c r="BS18" i="9"/>
  <c r="F1462" i="9"/>
  <c r="AQ1462" i="9"/>
  <c r="BS1462" i="9"/>
  <c r="F1558" i="9"/>
  <c r="AQ1558" i="9"/>
  <c r="BS1558" i="9"/>
  <c r="F1557" i="9"/>
  <c r="AQ1557" i="9"/>
  <c r="BS1557" i="9"/>
  <c r="E172" i="22"/>
  <c r="F172" i="22"/>
  <c r="AQ1196" i="9"/>
  <c r="BS1196" i="9"/>
  <c r="F1528" i="9" l="1"/>
  <c r="AQ1528" i="9"/>
  <c r="BS1528" i="9"/>
  <c r="F1197" i="9"/>
  <c r="AQ1197" i="9" l="1"/>
  <c r="BS1197" i="9"/>
  <c r="E225" i="22"/>
  <c r="F225" i="22"/>
  <c r="F1556" i="9" l="1"/>
  <c r="AQ1556" i="9"/>
  <c r="BS1556" i="9"/>
  <c r="E152" i="22"/>
  <c r="F152" i="22"/>
  <c r="AQ1562" i="9"/>
  <c r="F1878" i="9" l="1"/>
  <c r="AQ1878" i="9"/>
  <c r="BS1878" i="9"/>
  <c r="F808" i="9"/>
  <c r="AQ808" i="9"/>
  <c r="BS808" i="9"/>
  <c r="F1483" i="9" l="1"/>
  <c r="AQ1483" i="9"/>
  <c r="BS1483" i="9"/>
  <c r="F1466" i="9" l="1"/>
  <c r="AQ1466" i="9"/>
  <c r="BS1466" i="9"/>
  <c r="F1794" i="9" l="1"/>
  <c r="BS1794" i="9"/>
  <c r="F1457" i="9" l="1"/>
  <c r="AQ1457" i="9"/>
  <c r="BS1457" i="9"/>
  <c r="E187" i="22" l="1"/>
  <c r="F187" i="22"/>
  <c r="F1819" i="9" l="1"/>
  <c r="AQ1819" i="9"/>
  <c r="BS1819" i="9"/>
  <c r="E218" i="22" l="1"/>
  <c r="F218" i="22"/>
  <c r="E177" i="22" l="1"/>
  <c r="F177" i="22"/>
  <c r="F1817" i="9" l="1"/>
  <c r="AQ1817" i="9"/>
  <c r="BS1817" i="9"/>
  <c r="F9" i="9" l="1"/>
  <c r="AQ9" i="9"/>
  <c r="BS9" i="9"/>
  <c r="E204" i="22" l="1"/>
  <c r="F204" i="22"/>
  <c r="E110" i="22" l="1"/>
  <c r="F110" i="22"/>
  <c r="F724" i="9"/>
  <c r="AQ724" i="9"/>
  <c r="BS724" i="9"/>
  <c r="F1855" i="9" l="1"/>
  <c r="BS1855" i="9"/>
  <c r="E226" i="22" l="1"/>
  <c r="F226" i="22"/>
  <c r="F33" i="22" l="1"/>
  <c r="E33" i="22"/>
  <c r="E180" i="22" l="1"/>
  <c r="F180" i="22"/>
  <c r="E182" i="22" l="1"/>
  <c r="F182" i="22"/>
  <c r="AQ25" i="9"/>
  <c r="BS25" i="9"/>
  <c r="E183" i="22"/>
  <c r="F183" i="22"/>
  <c r="F1193" i="9" l="1"/>
  <c r="AQ1193" i="9"/>
  <c r="BS1193" i="9"/>
  <c r="E170" i="22" l="1"/>
  <c r="F170" i="22"/>
  <c r="E34" i="22" l="1"/>
  <c r="F34" i="22"/>
  <c r="F1482" i="9" l="1"/>
  <c r="AQ1482" i="9"/>
  <c r="BS1482" i="9"/>
  <c r="E273" i="22" l="1"/>
  <c r="F273" i="22"/>
  <c r="F1898" i="9" l="1"/>
  <c r="AQ1898" i="9"/>
  <c r="BS1898" i="9"/>
  <c r="F1779" i="9" l="1"/>
  <c r="AQ1779" i="9"/>
  <c r="BS1779" i="9"/>
  <c r="E176" i="22" l="1"/>
  <c r="F176" i="22"/>
  <c r="F1381" i="9" l="1"/>
  <c r="AQ1381" i="9"/>
  <c r="BS1381" i="9"/>
  <c r="F1380" i="9" l="1"/>
  <c r="AQ1380" i="9"/>
  <c r="BS1380" i="9"/>
  <c r="F767" i="9" l="1"/>
  <c r="AQ767" i="9"/>
  <c r="BS767" i="9"/>
  <c r="F769" i="9" l="1"/>
  <c r="AQ769" i="9"/>
  <c r="BS769" i="9"/>
  <c r="F15" i="9" l="1"/>
  <c r="AQ15" i="9"/>
  <c r="BS15" i="9"/>
  <c r="F1461" i="9" l="1"/>
  <c r="AQ1461" i="9"/>
  <c r="BS1461" i="9"/>
  <c r="F1484" i="9" l="1"/>
  <c r="AQ1484" i="9"/>
  <c r="F26" i="9" l="1"/>
  <c r="AQ26" i="9"/>
  <c r="BS26" i="9"/>
  <c r="F1609" i="9" l="1"/>
  <c r="AQ1609" i="9"/>
  <c r="AQ1591" i="9" l="1"/>
  <c r="F1465" i="9" l="1"/>
  <c r="AQ1465" i="9"/>
  <c r="BS1465" i="9"/>
  <c r="F1481" i="9" l="1"/>
  <c r="AQ1481" i="9"/>
  <c r="BS1481" i="9"/>
  <c r="BS1379" i="9" l="1"/>
  <c r="BS1456" i="9"/>
  <c r="BS1555" i="9"/>
  <c r="BS1778" i="9"/>
  <c r="BS1784" i="9"/>
  <c r="BS1864" i="9"/>
  <c r="BS1880" i="9"/>
  <c r="BS1879" i="9"/>
  <c r="BS1881" i="9"/>
  <c r="BS1885" i="9"/>
  <c r="BS1960" i="9"/>
  <c r="BS1961" i="9"/>
  <c r="BS1962" i="9"/>
  <c r="F1961" i="9" l="1"/>
  <c r="AQ1961" i="9"/>
  <c r="F1962" i="9" l="1"/>
  <c r="AQ1962" i="9"/>
  <c r="F1784" i="9" l="1"/>
  <c r="AQ1784" i="9"/>
  <c r="F1960" i="9" l="1"/>
  <c r="AQ1960" i="9"/>
  <c r="F1555" i="9" l="1"/>
  <c r="AQ1555" i="9"/>
  <c r="F1964" i="9" l="1"/>
  <c r="AQ1964" i="9"/>
  <c r="BT1971" i="9" l="1"/>
  <c r="F179" i="9"/>
  <c r="F765" i="9"/>
  <c r="F766" i="9"/>
  <c r="F768" i="9"/>
  <c r="F770" i="9"/>
  <c r="F1379" i="9"/>
  <c r="F1456" i="9"/>
  <c r="F1778" i="9"/>
  <c r="F1785" i="9"/>
  <c r="F1864" i="9"/>
  <c r="F1880" i="9"/>
  <c r="F1879" i="9"/>
  <c r="F1881" i="9"/>
  <c r="F1885" i="9"/>
  <c r="AQ1379" i="9" l="1"/>
  <c r="F7" i="9" l="1"/>
  <c r="BV1971" i="9" l="1"/>
  <c r="AQ765" i="9" l="1"/>
  <c r="BS765" i="9"/>
  <c r="E54" i="22" l="1"/>
  <c r="F54" i="22"/>
  <c r="AQ1880" i="9" l="1"/>
  <c r="AQ1879" i="9" l="1"/>
  <c r="AQ1785" i="9" l="1"/>
  <c r="BT1972" i="9"/>
  <c r="BU1972" i="9"/>
  <c r="BV1972" i="9"/>
  <c r="BW1972" i="9"/>
  <c r="BW1971" i="9"/>
  <c r="BU1971" i="9"/>
  <c r="AQ1778" i="9"/>
  <c r="AQ1885" i="9"/>
  <c r="H23" i="12"/>
  <c r="H22" i="12"/>
  <c r="H17" i="12"/>
  <c r="H16" i="12"/>
  <c r="F12" i="12"/>
  <c r="F11" i="12"/>
  <c r="W4" i="12"/>
  <c r="I21" i="12" s="1"/>
  <c r="W3" i="12"/>
  <c r="I20" i="12" s="1"/>
  <c r="W2" i="12"/>
  <c r="I19" i="12" s="1"/>
  <c r="W1" i="12"/>
  <c r="I18" i="12" s="1"/>
  <c r="H19" i="8"/>
  <c r="H18" i="8"/>
  <c r="H17" i="8"/>
  <c r="H16" i="8"/>
  <c r="F12" i="8"/>
  <c r="F11" i="8"/>
  <c r="F10" i="8"/>
  <c r="L206" i="7"/>
  <c r="L205" i="7"/>
  <c r="L204" i="7"/>
  <c r="L203" i="7"/>
  <c r="L202" i="7"/>
  <c r="L201" i="7"/>
  <c r="L200" i="7"/>
  <c r="L199" i="7"/>
  <c r="L198" i="7"/>
  <c r="L197" i="7"/>
  <c r="L196" i="7"/>
  <c r="L195" i="7"/>
  <c r="L194" i="7"/>
  <c r="L193" i="7"/>
  <c r="L192" i="7"/>
  <c r="L191" i="7"/>
  <c r="L190" i="7"/>
  <c r="L189" i="7"/>
  <c r="L188" i="7"/>
  <c r="L187" i="7"/>
  <c r="L186" i="7"/>
  <c r="L185" i="7"/>
  <c r="L184" i="7"/>
  <c r="L183" i="7"/>
  <c r="L182" i="7"/>
  <c r="L181" i="7"/>
  <c r="L180" i="7"/>
  <c r="L179" i="7"/>
  <c r="L178" i="7"/>
  <c r="L177" i="7"/>
  <c r="L176" i="7"/>
  <c r="L175" i="7"/>
  <c r="L174" i="7"/>
  <c r="L173" i="7"/>
  <c r="L172" i="7"/>
  <c r="L171" i="7"/>
  <c r="L170" i="7"/>
  <c r="L169" i="7"/>
  <c r="L168" i="7"/>
  <c r="L167" i="7"/>
  <c r="L166" i="7"/>
  <c r="L165" i="7"/>
  <c r="L164" i="7"/>
  <c r="L163" i="7"/>
  <c r="L162" i="7"/>
  <c r="L161" i="7"/>
  <c r="L160" i="7"/>
  <c r="L159" i="7"/>
  <c r="L158" i="7"/>
  <c r="L157" i="7"/>
  <c r="L156" i="7"/>
  <c r="L155" i="7"/>
  <c r="L154" i="7"/>
  <c r="L153" i="7"/>
  <c r="L152" i="7"/>
  <c r="L151" i="7"/>
  <c r="L150" i="7"/>
  <c r="L149" i="7"/>
  <c r="L148" i="7"/>
  <c r="L147" i="7"/>
  <c r="L146" i="7"/>
  <c r="L145" i="7"/>
  <c r="L144" i="7"/>
  <c r="L143" i="7"/>
  <c r="L142" i="7"/>
  <c r="L141" i="7"/>
  <c r="L140" i="7"/>
  <c r="L139" i="7"/>
  <c r="L138" i="7"/>
  <c r="L137" i="7"/>
  <c r="L136" i="7"/>
  <c r="L135" i="7"/>
  <c r="L134" i="7"/>
  <c r="L133" i="7"/>
  <c r="L132" i="7"/>
  <c r="L131" i="7"/>
  <c r="L130" i="7"/>
  <c r="L129" i="7"/>
  <c r="L128" i="7"/>
  <c r="L127" i="7"/>
  <c r="L126" i="7"/>
  <c r="L125" i="7"/>
  <c r="L124" i="7"/>
  <c r="L123" i="7"/>
  <c r="L122" i="7"/>
  <c r="L121" i="7"/>
  <c r="L120" i="7"/>
  <c r="L119" i="7"/>
  <c r="L118" i="7"/>
  <c r="L117" i="7"/>
  <c r="L116" i="7"/>
  <c r="L115" i="7"/>
  <c r="L114" i="7"/>
  <c r="L113" i="7"/>
  <c r="L112" i="7"/>
  <c r="L111" i="7"/>
  <c r="L110" i="7"/>
  <c r="L109" i="7"/>
  <c r="L108" i="7"/>
  <c r="L107" i="7"/>
  <c r="L106" i="7"/>
  <c r="L105" i="7"/>
  <c r="L104" i="7"/>
  <c r="L103" i="7"/>
  <c r="L102" i="7"/>
  <c r="L101" i="7"/>
  <c r="L100" i="7"/>
  <c r="L99" i="7"/>
  <c r="L98" i="7"/>
  <c r="L97" i="7"/>
  <c r="L96" i="7"/>
  <c r="L95" i="7"/>
  <c r="L94" i="7"/>
  <c r="L93" i="7"/>
  <c r="L92" i="7"/>
  <c r="L91" i="7"/>
  <c r="L90" i="7"/>
  <c r="L89" i="7"/>
  <c r="L88" i="7"/>
  <c r="L87" i="7"/>
  <c r="L86" i="7"/>
  <c r="L85" i="7"/>
  <c r="L84" i="7"/>
  <c r="L83" i="7"/>
  <c r="L82"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S2" i="7"/>
  <c r="S1" i="7"/>
  <c r="R1" i="7"/>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D130" i="3"/>
  <c r="D129" i="3"/>
  <c r="D128" i="3"/>
  <c r="D127" i="3"/>
  <c r="D126" i="3"/>
  <c r="D125" i="3"/>
  <c r="D124" i="3"/>
  <c r="D123" i="3"/>
  <c r="D122" i="3"/>
  <c r="D121" i="3"/>
  <c r="D120" i="3"/>
  <c r="D119" i="3"/>
  <c r="D118" i="3"/>
  <c r="A120" i="5" s="1"/>
  <c r="D117" i="3"/>
  <c r="D116" i="3"/>
  <c r="D115" i="3"/>
  <c r="D114" i="3"/>
  <c r="A116" i="5" s="1"/>
  <c r="D113" i="3"/>
  <c r="D112" i="3"/>
  <c r="D111" i="3"/>
  <c r="D110" i="3"/>
  <c r="D109" i="3"/>
  <c r="D108" i="3"/>
  <c r="A110" i="5" s="1"/>
  <c r="D107" i="3"/>
  <c r="A109" i="5" s="1"/>
  <c r="D106" i="3"/>
  <c r="A108" i="5" s="1"/>
  <c r="D105" i="3"/>
  <c r="A107" i="5" s="1"/>
  <c r="D104" i="3"/>
  <c r="A106" i="5" s="1"/>
  <c r="D103" i="3"/>
  <c r="D102" i="3"/>
  <c r="A104" i="5" s="1"/>
  <c r="D101" i="3"/>
  <c r="D100" i="3"/>
  <c r="D99" i="3"/>
  <c r="D98" i="3"/>
  <c r="A100" i="5" s="1"/>
  <c r="D97" i="3"/>
  <c r="A99" i="5" s="1"/>
  <c r="D96" i="3"/>
  <c r="A98" i="5" s="1"/>
  <c r="D95" i="3"/>
  <c r="D94" i="3"/>
  <c r="A96" i="5" s="1"/>
  <c r="D93" i="3"/>
  <c r="D92" i="3"/>
  <c r="D91" i="3"/>
  <c r="D90" i="3"/>
  <c r="A92" i="5" s="1"/>
  <c r="D89" i="3"/>
  <c r="D88" i="3"/>
  <c r="A90" i="5" s="1"/>
  <c r="D87" i="3"/>
  <c r="D86" i="3"/>
  <c r="A88" i="5" s="1"/>
  <c r="D85" i="3"/>
  <c r="D84" i="3"/>
  <c r="D83" i="3"/>
  <c r="D82" i="3"/>
  <c r="A84" i="5" s="1"/>
  <c r="D81" i="3"/>
  <c r="D80" i="3"/>
  <c r="A82" i="5" s="1"/>
  <c r="D79" i="3"/>
  <c r="D78" i="3"/>
  <c r="A80" i="5" s="1"/>
  <c r="D77" i="3"/>
  <c r="D76" i="3"/>
  <c r="D75" i="3"/>
  <c r="D74" i="3"/>
  <c r="D73" i="3"/>
  <c r="D72" i="3"/>
  <c r="D71" i="3"/>
  <c r="A75" i="5" s="1"/>
  <c r="F75" i="5" s="1"/>
  <c r="D70" i="3"/>
  <c r="A74" i="5" s="1"/>
  <c r="D69" i="3"/>
  <c r="D68" i="3"/>
  <c r="D67" i="3"/>
  <c r="D66" i="3"/>
  <c r="A70" i="5" s="1"/>
  <c r="H70" i="5" s="1"/>
  <c r="D65" i="3"/>
  <c r="D64" i="3"/>
  <c r="D63" i="3"/>
  <c r="A67" i="5" s="1"/>
  <c r="E67" i="5" s="1"/>
  <c r="D62" i="3"/>
  <c r="D61" i="3"/>
  <c r="D60" i="3"/>
  <c r="D59" i="3"/>
  <c r="A63" i="5" s="1"/>
  <c r="F63" i="5" s="1"/>
  <c r="D58" i="3"/>
  <c r="D57" i="3"/>
  <c r="D56" i="3"/>
  <c r="A60" i="5" s="1"/>
  <c r="H60" i="5" s="1"/>
  <c r="D55" i="3"/>
  <c r="D54" i="3"/>
  <c r="D53" i="3"/>
  <c r="D52" i="3"/>
  <c r="D51" i="3"/>
  <c r="D50" i="3"/>
  <c r="D49" i="3"/>
  <c r="D48" i="3"/>
  <c r="D47" i="3"/>
  <c r="A51" i="5" s="1"/>
  <c r="D46" i="3"/>
  <c r="A50" i="5" s="1"/>
  <c r="H50" i="5" s="1"/>
  <c r="D45" i="3"/>
  <c r="D44" i="3"/>
  <c r="D43" i="3"/>
  <c r="D42" i="3"/>
  <c r="D41" i="3"/>
  <c r="A45" i="5" s="1"/>
  <c r="E45" i="5" s="1"/>
  <c r="D40" i="3"/>
  <c r="D39" i="3"/>
  <c r="D38" i="3"/>
  <c r="D37" i="3"/>
  <c r="A41" i="5" s="1"/>
  <c r="J41" i="5" s="1"/>
  <c r="D36" i="3"/>
  <c r="D35" i="3"/>
  <c r="D34" i="3"/>
  <c r="D33" i="3"/>
  <c r="A37" i="5" s="1"/>
  <c r="D32" i="3"/>
  <c r="D31" i="3"/>
  <c r="A35" i="5" s="1"/>
  <c r="J35" i="5" s="1"/>
  <c r="D30" i="3"/>
  <c r="A34" i="5" s="1"/>
  <c r="I34" i="5" s="1"/>
  <c r="D29" i="3"/>
  <c r="D28" i="3"/>
  <c r="D27" i="3"/>
  <c r="A31" i="5" s="1"/>
  <c r="K31" i="5" s="1"/>
  <c r="D26" i="3"/>
  <c r="A30" i="5" s="1"/>
  <c r="F30" i="5" s="1"/>
  <c r="D25" i="3"/>
  <c r="D24" i="3"/>
  <c r="A28" i="5" s="1"/>
  <c r="H28" i="5" s="1"/>
  <c r="D23" i="3"/>
  <c r="A27" i="5" s="1"/>
  <c r="D22" i="3"/>
  <c r="D21" i="3"/>
  <c r="D20" i="3"/>
  <c r="A24" i="5" s="1"/>
  <c r="K24" i="5" s="1"/>
  <c r="D19" i="3"/>
  <c r="A23" i="5" s="1"/>
  <c r="J23" i="5" s="1"/>
  <c r="D18" i="3"/>
  <c r="D17" i="3"/>
  <c r="D16" i="3"/>
  <c r="A20" i="5" s="1"/>
  <c r="E20" i="5" s="1"/>
  <c r="D15" i="3"/>
  <c r="A19" i="5" s="1"/>
  <c r="K19" i="5" s="1"/>
  <c r="D14" i="3"/>
  <c r="D13" i="3"/>
  <c r="A17" i="5" s="1"/>
  <c r="L17" i="5" s="1"/>
  <c r="D12" i="3"/>
  <c r="A16" i="5" s="1"/>
  <c r="D11" i="3"/>
  <c r="A15" i="5" s="1"/>
  <c r="K15" i="5" s="1"/>
  <c r="D10" i="3"/>
  <c r="A14" i="5" s="1"/>
  <c r="D9" i="3"/>
  <c r="A13" i="5" s="1"/>
  <c r="H13" i="5" s="1"/>
  <c r="D8" i="3"/>
  <c r="D7" i="3"/>
  <c r="A11" i="5" s="1"/>
  <c r="E11" i="5" s="1"/>
  <c r="D6" i="3"/>
  <c r="D5" i="3"/>
  <c r="D4" i="3"/>
  <c r="D3" i="3"/>
  <c r="A7" i="5" s="1"/>
  <c r="D2" i="3"/>
  <c r="C2" i="3"/>
  <c r="C1" i="3"/>
  <c r="K1" i="3" s="1"/>
  <c r="AB2" i="6"/>
  <c r="F3" i="6" s="1"/>
  <c r="F2" i="6"/>
  <c r="C3" i="5"/>
  <c r="I1" i="5"/>
  <c r="F181" i="22"/>
  <c r="E181" i="22"/>
  <c r="BS770" i="9"/>
  <c r="AQ770" i="9"/>
  <c r="BS768" i="9"/>
  <c r="AQ768" i="9"/>
  <c r="BS766" i="9"/>
  <c r="BS179" i="9"/>
  <c r="AQ179" i="9"/>
  <c r="BS7" i="9"/>
  <c r="AQ7" i="9"/>
  <c r="C53" i="21"/>
  <c r="B53" i="21"/>
  <c r="M52" i="21"/>
  <c r="J52" i="21"/>
  <c r="I52" i="21"/>
  <c r="D52" i="21"/>
  <c r="M51" i="21"/>
  <c r="J51" i="21"/>
  <c r="I51" i="21"/>
  <c r="D51" i="21"/>
  <c r="M50" i="21"/>
  <c r="J50" i="21"/>
  <c r="I50" i="21"/>
  <c r="D50" i="21"/>
  <c r="M49" i="21"/>
  <c r="J49" i="21"/>
  <c r="I49" i="21"/>
  <c r="D49" i="21"/>
  <c r="M48" i="21"/>
  <c r="J48" i="21"/>
  <c r="I48" i="21"/>
  <c r="D48" i="21"/>
  <c r="M47" i="21"/>
  <c r="J47" i="21"/>
  <c r="I47" i="21"/>
  <c r="D47" i="21"/>
  <c r="M46" i="21"/>
  <c r="J46" i="21"/>
  <c r="I46" i="21"/>
  <c r="D46" i="21"/>
  <c r="C44" i="21"/>
  <c r="B44" i="21"/>
  <c r="D43" i="21"/>
  <c r="D42" i="21"/>
  <c r="D41" i="21"/>
  <c r="C39" i="21"/>
  <c r="B39" i="21"/>
  <c r="J38" i="21"/>
  <c r="I38" i="21"/>
  <c r="D38" i="21"/>
  <c r="J37" i="21"/>
  <c r="I37" i="21"/>
  <c r="D37" i="21"/>
  <c r="J36" i="21"/>
  <c r="I36" i="21"/>
  <c r="D36" i="21"/>
  <c r="J35" i="21"/>
  <c r="I35" i="21"/>
  <c r="D35" i="21"/>
  <c r="J34" i="21"/>
  <c r="I34" i="21"/>
  <c r="D34" i="21"/>
  <c r="J33" i="21"/>
  <c r="I33" i="21"/>
  <c r="D33" i="21"/>
  <c r="J32" i="21"/>
  <c r="I32" i="21"/>
  <c r="D32" i="21"/>
  <c r="C30" i="21"/>
  <c r="B30" i="21"/>
  <c r="D29" i="21"/>
  <c r="D28" i="21"/>
  <c r="D24" i="21"/>
  <c r="C24" i="21"/>
  <c r="S50" i="16"/>
  <c r="R50" i="16"/>
  <c r="Q50" i="16"/>
  <c r="P50" i="16"/>
  <c r="O50" i="16"/>
  <c r="N50" i="16"/>
  <c r="M50" i="16"/>
  <c r="L50" i="16"/>
  <c r="S49" i="16"/>
  <c r="R49" i="16"/>
  <c r="Q49" i="16"/>
  <c r="P49" i="16"/>
  <c r="O49" i="16"/>
  <c r="N49" i="16"/>
  <c r="M49" i="16"/>
  <c r="L49" i="16"/>
  <c r="S48" i="16"/>
  <c r="R48" i="16"/>
  <c r="Q48" i="16"/>
  <c r="P48" i="16"/>
  <c r="O48" i="16"/>
  <c r="N48" i="16"/>
  <c r="M48" i="16"/>
  <c r="L48" i="16"/>
  <c r="S47" i="16"/>
  <c r="R47" i="16"/>
  <c r="Q47" i="16"/>
  <c r="P47" i="16"/>
  <c r="O47" i="16"/>
  <c r="N47" i="16"/>
  <c r="M47" i="16"/>
  <c r="L47" i="16"/>
  <c r="S46" i="16"/>
  <c r="R46" i="16"/>
  <c r="Q46" i="16"/>
  <c r="P46" i="16"/>
  <c r="O46" i="16"/>
  <c r="N46" i="16"/>
  <c r="M46" i="16"/>
  <c r="L46" i="16"/>
  <c r="S45" i="16"/>
  <c r="R45" i="16"/>
  <c r="Q45" i="16"/>
  <c r="P45" i="16"/>
  <c r="O45" i="16"/>
  <c r="N45" i="16"/>
  <c r="M45" i="16"/>
  <c r="L45" i="16"/>
  <c r="S44" i="16"/>
  <c r="R44" i="16"/>
  <c r="Q44" i="16"/>
  <c r="P44" i="16"/>
  <c r="O44" i="16"/>
  <c r="N44" i="16"/>
  <c r="M44" i="16"/>
  <c r="L44" i="16"/>
  <c r="S43" i="16"/>
  <c r="R43" i="16"/>
  <c r="Q43" i="16"/>
  <c r="P43" i="16"/>
  <c r="O43" i="16"/>
  <c r="N43" i="16"/>
  <c r="M43" i="16"/>
  <c r="L43" i="16"/>
  <c r="S42" i="16"/>
  <c r="R42" i="16"/>
  <c r="Q42" i="16"/>
  <c r="P42" i="16"/>
  <c r="O42" i="16"/>
  <c r="N42" i="16"/>
  <c r="M42" i="16"/>
  <c r="L42" i="16"/>
  <c r="S41" i="16"/>
  <c r="R41" i="16"/>
  <c r="Q41" i="16"/>
  <c r="P41" i="16"/>
  <c r="O41" i="16"/>
  <c r="N41" i="16"/>
  <c r="M41" i="16"/>
  <c r="L41" i="16"/>
  <c r="S40" i="16"/>
  <c r="R40" i="16"/>
  <c r="Q40" i="16"/>
  <c r="P40" i="16"/>
  <c r="O40" i="16"/>
  <c r="N40" i="16"/>
  <c r="M40" i="16"/>
  <c r="L40" i="16"/>
  <c r="S39" i="16"/>
  <c r="R39" i="16"/>
  <c r="Q39" i="16"/>
  <c r="P39" i="16"/>
  <c r="O39" i="16"/>
  <c r="N39" i="16"/>
  <c r="M39" i="16"/>
  <c r="L39" i="16"/>
  <c r="S38" i="16"/>
  <c r="R38" i="16"/>
  <c r="Q38" i="16"/>
  <c r="P38" i="16"/>
  <c r="O38" i="16"/>
  <c r="N38" i="16"/>
  <c r="M38" i="16"/>
  <c r="L38" i="16"/>
  <c r="S37" i="16"/>
  <c r="R37" i="16"/>
  <c r="Q37" i="16"/>
  <c r="P37" i="16"/>
  <c r="O37" i="16"/>
  <c r="N37" i="16"/>
  <c r="M37" i="16"/>
  <c r="L37" i="16"/>
  <c r="S36" i="16"/>
  <c r="R36" i="16"/>
  <c r="Q36" i="16"/>
  <c r="P36" i="16"/>
  <c r="O36" i="16"/>
  <c r="N36" i="16"/>
  <c r="M36" i="16"/>
  <c r="L36" i="16"/>
  <c r="S35" i="16"/>
  <c r="R35" i="16"/>
  <c r="Q35" i="16"/>
  <c r="P35" i="16"/>
  <c r="O35" i="16"/>
  <c r="N35" i="16"/>
  <c r="M35" i="16"/>
  <c r="L35" i="16"/>
  <c r="S34" i="16"/>
  <c r="R34" i="16"/>
  <c r="Q34" i="16"/>
  <c r="P34" i="16"/>
  <c r="O34" i="16"/>
  <c r="N34" i="16"/>
  <c r="M34" i="16"/>
  <c r="L34" i="16"/>
  <c r="S33" i="16"/>
  <c r="R33" i="16"/>
  <c r="Q33" i="16"/>
  <c r="P33" i="16"/>
  <c r="O33" i="16"/>
  <c r="N33" i="16"/>
  <c r="M33" i="16"/>
  <c r="L33" i="16"/>
  <c r="S32" i="16"/>
  <c r="R32" i="16"/>
  <c r="Q32" i="16"/>
  <c r="P32" i="16"/>
  <c r="O32" i="16"/>
  <c r="N32" i="16"/>
  <c r="M32" i="16"/>
  <c r="L32" i="16"/>
  <c r="S31" i="16"/>
  <c r="R31" i="16"/>
  <c r="Q31" i="16"/>
  <c r="P31" i="16"/>
  <c r="O31" i="16"/>
  <c r="N31" i="16"/>
  <c r="M31" i="16"/>
  <c r="L31" i="16"/>
  <c r="S30" i="16"/>
  <c r="R30" i="16"/>
  <c r="Q30" i="16"/>
  <c r="P30" i="16"/>
  <c r="O30" i="16"/>
  <c r="N30" i="16"/>
  <c r="M30" i="16"/>
  <c r="L30" i="16"/>
  <c r="S29" i="16"/>
  <c r="R29" i="16"/>
  <c r="Q29" i="16"/>
  <c r="P29" i="16"/>
  <c r="O29" i="16"/>
  <c r="N29" i="16"/>
  <c r="M29" i="16"/>
  <c r="L29" i="16"/>
  <c r="S28" i="16"/>
  <c r="R28" i="16"/>
  <c r="Q28" i="16"/>
  <c r="P28" i="16"/>
  <c r="O28" i="16"/>
  <c r="N28" i="16"/>
  <c r="M28" i="16"/>
  <c r="L28" i="16"/>
  <c r="S27" i="16"/>
  <c r="R27" i="16"/>
  <c r="Q27" i="16"/>
  <c r="P27" i="16"/>
  <c r="O27" i="16"/>
  <c r="N27" i="16"/>
  <c r="M27" i="16"/>
  <c r="L27" i="16"/>
  <c r="S26" i="16"/>
  <c r="R26" i="16"/>
  <c r="Q26" i="16"/>
  <c r="P26" i="16"/>
  <c r="O26" i="16"/>
  <c r="N26" i="16"/>
  <c r="M26" i="16"/>
  <c r="L26" i="16"/>
  <c r="S25" i="16"/>
  <c r="R25" i="16"/>
  <c r="Q25" i="16"/>
  <c r="P25" i="16"/>
  <c r="O25" i="16"/>
  <c r="N25" i="16"/>
  <c r="M25" i="16"/>
  <c r="L25" i="16"/>
  <c r="S24" i="16"/>
  <c r="R24" i="16"/>
  <c r="Q24" i="16"/>
  <c r="P24" i="16"/>
  <c r="O24" i="16"/>
  <c r="N24" i="16"/>
  <c r="M24" i="16"/>
  <c r="L24" i="16"/>
  <c r="S23" i="16"/>
  <c r="R23" i="16"/>
  <c r="Q23" i="16"/>
  <c r="P23" i="16"/>
  <c r="O23" i="16"/>
  <c r="N23" i="16"/>
  <c r="M23" i="16"/>
  <c r="L23" i="16"/>
  <c r="S22" i="16"/>
  <c r="R22" i="16"/>
  <c r="Q22" i="16"/>
  <c r="P22" i="16"/>
  <c r="O22" i="16"/>
  <c r="N22" i="16"/>
  <c r="M22" i="16"/>
  <c r="L22" i="16"/>
  <c r="S21" i="16"/>
  <c r="R21" i="16"/>
  <c r="Q21" i="16"/>
  <c r="P21" i="16"/>
  <c r="O21" i="16"/>
  <c r="N21" i="16"/>
  <c r="M21" i="16"/>
  <c r="L21" i="16"/>
  <c r="S20" i="16"/>
  <c r="R20" i="16"/>
  <c r="Q20" i="16"/>
  <c r="P20" i="16"/>
  <c r="O20" i="16"/>
  <c r="N20" i="16"/>
  <c r="M20" i="16"/>
  <c r="L20" i="16"/>
  <c r="S19" i="16"/>
  <c r="R19" i="16"/>
  <c r="Q19" i="16"/>
  <c r="P19" i="16"/>
  <c r="O19" i="16"/>
  <c r="N19" i="16"/>
  <c r="M19" i="16"/>
  <c r="L19" i="16"/>
  <c r="S18" i="16"/>
  <c r="R18" i="16"/>
  <c r="Q18" i="16"/>
  <c r="P18" i="16"/>
  <c r="O18" i="16"/>
  <c r="N18" i="16"/>
  <c r="M18" i="16"/>
  <c r="L18" i="16"/>
  <c r="S17" i="16"/>
  <c r="R17" i="16"/>
  <c r="Q17" i="16"/>
  <c r="P17" i="16"/>
  <c r="O17" i="16"/>
  <c r="N17" i="16"/>
  <c r="M17" i="16"/>
  <c r="L17" i="16"/>
  <c r="S16" i="16"/>
  <c r="R16" i="16"/>
  <c r="Q16" i="16"/>
  <c r="P16" i="16"/>
  <c r="O16" i="16"/>
  <c r="N16" i="16"/>
  <c r="M16" i="16"/>
  <c r="L16" i="16"/>
  <c r="S15" i="16"/>
  <c r="R15" i="16"/>
  <c r="Q15" i="16"/>
  <c r="P15" i="16"/>
  <c r="O15" i="16"/>
  <c r="N15" i="16"/>
  <c r="M15" i="16"/>
  <c r="L15" i="16"/>
  <c r="S14" i="16"/>
  <c r="R14" i="16"/>
  <c r="Q14" i="16"/>
  <c r="P14" i="16"/>
  <c r="O14" i="16"/>
  <c r="N14" i="16"/>
  <c r="M14" i="16"/>
  <c r="L14" i="16"/>
  <c r="S13" i="16"/>
  <c r="R13" i="16"/>
  <c r="Q13" i="16"/>
  <c r="P13" i="16"/>
  <c r="O13" i="16"/>
  <c r="N13" i="16"/>
  <c r="M13" i="16"/>
  <c r="L13" i="16"/>
  <c r="S12" i="16"/>
  <c r="R12" i="16"/>
  <c r="Q12" i="16"/>
  <c r="P12" i="16"/>
  <c r="O12" i="16"/>
  <c r="N12" i="16"/>
  <c r="M12" i="16"/>
  <c r="L12" i="16"/>
  <c r="S11" i="16"/>
  <c r="R11" i="16"/>
  <c r="Q11" i="16"/>
  <c r="P11" i="16"/>
  <c r="O11" i="16"/>
  <c r="N11" i="16"/>
  <c r="M11" i="16"/>
  <c r="L11" i="16"/>
  <c r="S10" i="16"/>
  <c r="R10" i="16"/>
  <c r="Q10" i="16"/>
  <c r="P10" i="16"/>
  <c r="O10" i="16"/>
  <c r="N10" i="16"/>
  <c r="M10" i="16"/>
  <c r="L10" i="16"/>
  <c r="S9" i="16"/>
  <c r="R9" i="16"/>
  <c r="Q9" i="16"/>
  <c r="P9" i="16"/>
  <c r="O9" i="16"/>
  <c r="N9" i="16"/>
  <c r="M9" i="16"/>
  <c r="L9" i="16"/>
  <c r="S8" i="16"/>
  <c r="R8" i="16"/>
  <c r="Q8" i="16"/>
  <c r="P8" i="16"/>
  <c r="O8" i="16"/>
  <c r="N8" i="16"/>
  <c r="M8" i="16"/>
  <c r="L8" i="16"/>
  <c r="S7" i="16"/>
  <c r="R7" i="16"/>
  <c r="Q7" i="16"/>
  <c r="P7" i="16"/>
  <c r="O7" i="16"/>
  <c r="N7" i="16"/>
  <c r="M7" i="16"/>
  <c r="L7" i="16"/>
  <c r="S6" i="16"/>
  <c r="R6" i="16"/>
  <c r="Q6" i="16"/>
  <c r="P6" i="16"/>
  <c r="O6" i="16"/>
  <c r="N6" i="16"/>
  <c r="M6" i="16"/>
  <c r="L6" i="16"/>
  <c r="S5" i="16"/>
  <c r="R5" i="16"/>
  <c r="Q5" i="16"/>
  <c r="P5" i="16"/>
  <c r="O5" i="16"/>
  <c r="N5" i="16"/>
  <c r="M5" i="16"/>
  <c r="L5" i="16"/>
  <c r="S25" i="18"/>
  <c r="R25" i="18"/>
  <c r="Q25" i="18"/>
  <c r="P25" i="18"/>
  <c r="O25" i="18"/>
  <c r="N25" i="18"/>
  <c r="M25" i="18"/>
  <c r="L25" i="18"/>
  <c r="K25" i="18"/>
  <c r="S24" i="18"/>
  <c r="R24" i="18"/>
  <c r="Q24" i="18"/>
  <c r="P24" i="18"/>
  <c r="O24" i="18"/>
  <c r="N24" i="18"/>
  <c r="M24" i="18"/>
  <c r="L24" i="18"/>
  <c r="K24" i="18"/>
  <c r="S23" i="18"/>
  <c r="R23" i="18"/>
  <c r="Q23" i="18"/>
  <c r="P23" i="18"/>
  <c r="O23" i="18"/>
  <c r="N23" i="18"/>
  <c r="M23" i="18"/>
  <c r="L23" i="18"/>
  <c r="K23" i="18"/>
  <c r="S22" i="18"/>
  <c r="R22" i="18"/>
  <c r="Q22" i="18"/>
  <c r="P22" i="18"/>
  <c r="O22" i="18"/>
  <c r="N22" i="18"/>
  <c r="M22" i="18"/>
  <c r="L22" i="18"/>
  <c r="K22" i="18"/>
  <c r="S21" i="18"/>
  <c r="R21" i="18"/>
  <c r="Q21" i="18"/>
  <c r="P21" i="18"/>
  <c r="O21" i="18"/>
  <c r="N21" i="18"/>
  <c r="M21" i="18"/>
  <c r="L21" i="18"/>
  <c r="K21" i="18"/>
  <c r="S20" i="18"/>
  <c r="R20" i="18"/>
  <c r="Q20" i="18"/>
  <c r="P20" i="18"/>
  <c r="O20" i="18"/>
  <c r="N20" i="18"/>
  <c r="M20" i="18"/>
  <c r="L20" i="18"/>
  <c r="K20" i="18"/>
  <c r="S19" i="18"/>
  <c r="R19" i="18"/>
  <c r="Q19" i="18"/>
  <c r="P19" i="18"/>
  <c r="O19" i="18"/>
  <c r="N19" i="18"/>
  <c r="M19" i="18"/>
  <c r="L19" i="18"/>
  <c r="K19" i="18"/>
  <c r="S18" i="18"/>
  <c r="R18" i="18"/>
  <c r="Q18" i="18"/>
  <c r="P18" i="18"/>
  <c r="O18" i="18"/>
  <c r="N18" i="18"/>
  <c r="M18" i="18"/>
  <c r="L18" i="18"/>
  <c r="K18" i="18"/>
  <c r="S17" i="18"/>
  <c r="R17" i="18"/>
  <c r="Q17" i="18"/>
  <c r="P17" i="18"/>
  <c r="O17" i="18"/>
  <c r="N17" i="18"/>
  <c r="M17" i="18"/>
  <c r="L17" i="18"/>
  <c r="K17" i="18"/>
  <c r="S16" i="18"/>
  <c r="R16" i="18"/>
  <c r="Q16" i="18"/>
  <c r="P16" i="18"/>
  <c r="O16" i="18"/>
  <c r="N16" i="18"/>
  <c r="M16" i="18"/>
  <c r="L16" i="18"/>
  <c r="K16" i="18"/>
  <c r="S15" i="18"/>
  <c r="R15" i="18"/>
  <c r="Q15" i="18"/>
  <c r="P15" i="18"/>
  <c r="O15" i="18"/>
  <c r="N15" i="18"/>
  <c r="M15" i="18"/>
  <c r="L15" i="18"/>
  <c r="K15" i="18"/>
  <c r="S14" i="18"/>
  <c r="R14" i="18"/>
  <c r="Q14" i="18"/>
  <c r="P14" i="18"/>
  <c r="O14" i="18"/>
  <c r="N14" i="18"/>
  <c r="M14" i="18"/>
  <c r="L14" i="18"/>
  <c r="K14" i="18"/>
  <c r="S13" i="18"/>
  <c r="R13" i="18"/>
  <c r="Q13" i="18"/>
  <c r="P13" i="18"/>
  <c r="O13" i="18"/>
  <c r="N13" i="18"/>
  <c r="M13" i="18"/>
  <c r="L13" i="18"/>
  <c r="K13" i="18"/>
  <c r="S12" i="18"/>
  <c r="R12" i="18"/>
  <c r="Q12" i="18"/>
  <c r="P12" i="18"/>
  <c r="O12" i="18"/>
  <c r="N12" i="18"/>
  <c r="M12" i="18"/>
  <c r="L12" i="18"/>
  <c r="K12" i="18"/>
  <c r="S11" i="18"/>
  <c r="R11" i="18"/>
  <c r="Q11" i="18"/>
  <c r="P11" i="18"/>
  <c r="O11" i="18"/>
  <c r="N11" i="18"/>
  <c r="M11" i="18"/>
  <c r="L11" i="18"/>
  <c r="K11" i="18"/>
  <c r="S10" i="18"/>
  <c r="R10" i="18"/>
  <c r="Q10" i="18"/>
  <c r="P10" i="18"/>
  <c r="O10" i="18"/>
  <c r="N10" i="18"/>
  <c r="M10" i="18"/>
  <c r="L10" i="18"/>
  <c r="K10" i="18"/>
  <c r="S9" i="18"/>
  <c r="R9" i="18"/>
  <c r="Q9" i="18"/>
  <c r="P9" i="18"/>
  <c r="O9" i="18"/>
  <c r="N9" i="18"/>
  <c r="M9" i="18"/>
  <c r="L9" i="18"/>
  <c r="K9" i="18"/>
  <c r="S8" i="18"/>
  <c r="R8" i="18"/>
  <c r="Q8" i="18"/>
  <c r="P8" i="18"/>
  <c r="O8" i="18"/>
  <c r="N8" i="18"/>
  <c r="M8" i="18"/>
  <c r="L8" i="18"/>
  <c r="K8" i="18"/>
  <c r="Y2" i="15"/>
  <c r="F2" i="15"/>
  <c r="Y1" i="15"/>
  <c r="F1" i="15"/>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M34" i="13"/>
  <c r="I34" i="13"/>
  <c r="M33" i="13"/>
  <c r="I33" i="13"/>
  <c r="M32" i="13"/>
  <c r="I32" i="13"/>
  <c r="M31" i="13"/>
  <c r="I31" i="13"/>
  <c r="M30" i="13"/>
  <c r="I30" i="13"/>
  <c r="M29" i="13"/>
  <c r="I29" i="13"/>
  <c r="M28" i="13"/>
  <c r="I28" i="13"/>
  <c r="N27" i="13"/>
  <c r="M27" i="13"/>
  <c r="I27" i="13"/>
  <c r="N26" i="13"/>
  <c r="M26" i="13"/>
  <c r="I26" i="13"/>
  <c r="N25" i="13"/>
  <c r="M25" i="13"/>
  <c r="I25" i="13"/>
  <c r="O24" i="13"/>
  <c r="N24" i="13"/>
  <c r="M24" i="13"/>
  <c r="I24" i="13"/>
  <c r="O23" i="13"/>
  <c r="N23" i="13"/>
  <c r="M23" i="13"/>
  <c r="I23" i="13"/>
  <c r="O22" i="13"/>
  <c r="N22" i="13"/>
  <c r="M22" i="13"/>
  <c r="I22" i="13"/>
  <c r="O21" i="13"/>
  <c r="N21" i="13"/>
  <c r="M21" i="13"/>
  <c r="I21" i="13"/>
  <c r="O20" i="13"/>
  <c r="N20" i="13"/>
  <c r="M20" i="13"/>
  <c r="I20" i="13"/>
  <c r="O19" i="13"/>
  <c r="N19" i="13"/>
  <c r="M19" i="13"/>
  <c r="I19" i="13"/>
  <c r="O18" i="13"/>
  <c r="N18" i="13"/>
  <c r="M18" i="13"/>
  <c r="I18" i="13"/>
  <c r="O17" i="13"/>
  <c r="N17" i="13"/>
  <c r="M17" i="13"/>
  <c r="I17" i="13"/>
  <c r="O16" i="13"/>
  <c r="N16" i="13"/>
  <c r="M16" i="13"/>
  <c r="I16" i="13"/>
  <c r="O15" i="13"/>
  <c r="N15" i="13"/>
  <c r="M15" i="13"/>
  <c r="I15" i="13"/>
  <c r="O14" i="13"/>
  <c r="N14" i="13"/>
  <c r="M14" i="13"/>
  <c r="I14" i="13"/>
  <c r="O13" i="13"/>
  <c r="N13" i="13"/>
  <c r="M13" i="13"/>
  <c r="I13" i="13"/>
  <c r="O12" i="13"/>
  <c r="N12" i="13"/>
  <c r="M12" i="13"/>
  <c r="I12" i="13"/>
  <c r="O11" i="13"/>
  <c r="N11" i="13"/>
  <c r="M11" i="13"/>
  <c r="I11" i="13"/>
  <c r="O10" i="13"/>
  <c r="N10" i="13"/>
  <c r="M10" i="13"/>
  <c r="I10" i="13"/>
  <c r="O9" i="13"/>
  <c r="N9" i="13"/>
  <c r="M9" i="13"/>
  <c r="I9" i="13"/>
  <c r="I8" i="13"/>
  <c r="I7" i="13"/>
  <c r="N5" i="13"/>
  <c r="M5" i="13"/>
  <c r="J3" i="13"/>
  <c r="F60" i="5" l="1"/>
  <c r="I20" i="5"/>
  <c r="H20" i="5"/>
  <c r="E41" i="5"/>
  <c r="E50" i="5"/>
  <c r="F24" i="5"/>
  <c r="E70" i="5"/>
  <c r="S3" i="7"/>
  <c r="N2" i="7" s="1"/>
  <c r="H31" i="5"/>
  <c r="I13" i="5"/>
  <c r="F13" i="5"/>
  <c r="K13" i="5"/>
  <c r="E44" i="21"/>
  <c r="L45" i="5"/>
  <c r="E15" i="5"/>
  <c r="K51" i="5"/>
  <c r="F51" i="5"/>
  <c r="H11" i="5"/>
  <c r="J31" i="5"/>
  <c r="H75" i="5"/>
  <c r="I31" i="5"/>
  <c r="L11" i="5"/>
  <c r="K27" i="3"/>
  <c r="K5" i="3"/>
  <c r="K34" i="3"/>
  <c r="K18" i="3"/>
  <c r="K9" i="3"/>
  <c r="K20" i="3"/>
  <c r="K30" i="3"/>
  <c r="K6" i="3"/>
  <c r="I50" i="5"/>
  <c r="K14" i="3"/>
  <c r="E23" i="5"/>
  <c r="H24" i="5"/>
  <c r="Q1" i="3"/>
  <c r="Q33" i="3" s="1"/>
  <c r="N37" i="5" s="1"/>
  <c r="E24" i="5"/>
  <c r="F23" i="5"/>
  <c r="L23" i="5"/>
  <c r="K23" i="5"/>
  <c r="F15" i="5"/>
  <c r="H23" i="5"/>
  <c r="I23" i="5"/>
  <c r="I60" i="5"/>
  <c r="H41" i="5"/>
  <c r="J45" i="5"/>
  <c r="F11" i="5"/>
  <c r="K34" i="5"/>
  <c r="K96" i="3"/>
  <c r="H98" i="5" s="1"/>
  <c r="K80" i="3"/>
  <c r="H82" i="5" s="1"/>
  <c r="K41" i="5"/>
  <c r="K27" i="5"/>
  <c r="H27" i="5"/>
  <c r="E27" i="5"/>
  <c r="J14" i="5"/>
  <c r="K14" i="5"/>
  <c r="H14" i="5"/>
  <c r="E14" i="5"/>
  <c r="F28" i="5"/>
  <c r="I28" i="5"/>
  <c r="H35" i="5"/>
  <c r="F35" i="5"/>
  <c r="K29" i="3"/>
  <c r="L35" i="5"/>
  <c r="K28" i="5"/>
  <c r="K94" i="3"/>
  <c r="H96" i="5" s="1"/>
  <c r="E60" i="5"/>
  <c r="J51" i="5"/>
  <c r="K45" i="3"/>
  <c r="K37" i="3"/>
  <c r="K91" i="3"/>
  <c r="H93" i="5" s="1"/>
  <c r="K130" i="3"/>
  <c r="K58" i="3"/>
  <c r="K95" i="3"/>
  <c r="H97" i="5" s="1"/>
  <c r="K62" i="3"/>
  <c r="K50" i="3"/>
  <c r="K56" i="3"/>
  <c r="K109" i="3"/>
  <c r="H111" i="5" s="1"/>
  <c r="K125" i="3"/>
  <c r="K100" i="3"/>
  <c r="H102" i="5" s="1"/>
  <c r="K78" i="3"/>
  <c r="K42" i="3"/>
  <c r="K7" i="3"/>
  <c r="K2" i="3"/>
  <c r="K24" i="3"/>
  <c r="K70" i="3"/>
  <c r="K41" i="3"/>
  <c r="K121" i="3"/>
  <c r="K88" i="3"/>
  <c r="H90" i="5" s="1"/>
  <c r="K90" i="3"/>
  <c r="H92" i="5" s="1"/>
  <c r="K71" i="3"/>
  <c r="K23" i="3"/>
  <c r="K84" i="3"/>
  <c r="H86" i="5" s="1"/>
  <c r="K59" i="3"/>
  <c r="K26" i="3"/>
  <c r="K60" i="3"/>
  <c r="K66" i="3"/>
  <c r="K98" i="3"/>
  <c r="H100" i="5" s="1"/>
  <c r="K61" i="3"/>
  <c r="K55" i="3"/>
  <c r="K38" i="3"/>
  <c r="K102" i="3"/>
  <c r="H104" i="5" s="1"/>
  <c r="K69" i="3"/>
  <c r="K15" i="3"/>
  <c r="K21" i="3"/>
  <c r="A117" i="5"/>
  <c r="K47" i="3"/>
  <c r="K97" i="3"/>
  <c r="H99" i="5" s="1"/>
  <c r="A29" i="5"/>
  <c r="A33" i="5"/>
  <c r="L33" i="5" s="1"/>
  <c r="A40" i="5"/>
  <c r="I40" i="5" s="1"/>
  <c r="K36" i="3"/>
  <c r="K83" i="3"/>
  <c r="H85" i="5" s="1"/>
  <c r="A114" i="5"/>
  <c r="K112" i="3"/>
  <c r="H114" i="5" s="1"/>
  <c r="K116" i="3"/>
  <c r="H118" i="5" s="1"/>
  <c r="I19" i="5"/>
  <c r="L19" i="5"/>
  <c r="F19" i="5"/>
  <c r="K22" i="3"/>
  <c r="A53" i="5"/>
  <c r="K53" i="5" s="1"/>
  <c r="K49" i="3"/>
  <c r="A57" i="5"/>
  <c r="E57" i="5" s="1"/>
  <c r="A61" i="5"/>
  <c r="I61" i="5" s="1"/>
  <c r="A44" i="5"/>
  <c r="J44" i="5" s="1"/>
  <c r="K40" i="3"/>
  <c r="K76" i="3"/>
  <c r="M1" i="3"/>
  <c r="M128" i="3" s="1"/>
  <c r="F1" i="3"/>
  <c r="F4" i="3" s="1"/>
  <c r="C8" i="5" s="1"/>
  <c r="N1" i="3"/>
  <c r="N74" i="3" s="1"/>
  <c r="K76" i="5" s="1"/>
  <c r="G1" i="3"/>
  <c r="G73" i="3" s="1"/>
  <c r="L1" i="3"/>
  <c r="L40" i="3" s="1"/>
  <c r="T1" i="3"/>
  <c r="T58" i="3" s="1"/>
  <c r="Q60" i="5" s="1"/>
  <c r="O1" i="3"/>
  <c r="O62" i="3" s="1"/>
  <c r="L64" i="5" s="1"/>
  <c r="J1" i="3"/>
  <c r="J4" i="3" s="1"/>
  <c r="D1" i="3"/>
  <c r="A5" i="5" s="1"/>
  <c r="A8" i="5"/>
  <c r="E8" i="5" s="1"/>
  <c r="A12" i="5"/>
  <c r="K12" i="5" s="1"/>
  <c r="H16" i="5"/>
  <c r="K16" i="5"/>
  <c r="F16" i="5"/>
  <c r="P1" i="3"/>
  <c r="P36" i="3" s="1"/>
  <c r="M38" i="5" s="1"/>
  <c r="E35" i="5"/>
  <c r="I35" i="5"/>
  <c r="K35" i="5"/>
  <c r="E51" i="5"/>
  <c r="L51" i="5"/>
  <c r="M51" i="5"/>
  <c r="R1" i="3"/>
  <c r="R18" i="3" s="1"/>
  <c r="O22" i="5" s="1"/>
  <c r="F14" i="5"/>
  <c r="A46" i="5"/>
  <c r="J46" i="5" s="1"/>
  <c r="A54" i="5"/>
  <c r="J54" i="5" s="1"/>
  <c r="A58" i="5"/>
  <c r="A62" i="5"/>
  <c r="E62" i="5" s="1"/>
  <c r="A91" i="5"/>
  <c r="K89" i="3"/>
  <c r="H91" i="5" s="1"/>
  <c r="A101" i="5"/>
  <c r="A115" i="5"/>
  <c r="L14" i="5"/>
  <c r="I14" i="5"/>
  <c r="A47" i="5"/>
  <c r="A77" i="5"/>
  <c r="I77" i="5" s="1"/>
  <c r="A112" i="5"/>
  <c r="A118" i="5"/>
  <c r="L15" i="5"/>
  <c r="I15" i="5"/>
  <c r="H15" i="5"/>
  <c r="J15" i="5"/>
  <c r="K35" i="3"/>
  <c r="A39" i="5"/>
  <c r="K39" i="5" s="1"/>
  <c r="I37" i="5"/>
  <c r="L37" i="5"/>
  <c r="E37" i="5"/>
  <c r="F37" i="5"/>
  <c r="K37" i="5"/>
  <c r="J37" i="5"/>
  <c r="A102" i="5"/>
  <c r="K120" i="3"/>
  <c r="K106" i="3"/>
  <c r="H108" i="5" s="1"/>
  <c r="H37" i="5"/>
  <c r="K105" i="3"/>
  <c r="H107" i="5" s="1"/>
  <c r="K118" i="3"/>
  <c r="H120" i="5" s="1"/>
  <c r="K81" i="3"/>
  <c r="H83" i="5" s="1"/>
  <c r="K126" i="3"/>
  <c r="K110" i="3"/>
  <c r="H112" i="5" s="1"/>
  <c r="K28" i="3"/>
  <c r="K75" i="3"/>
  <c r="K33" i="3"/>
  <c r="K43" i="3"/>
  <c r="K99" i="3"/>
  <c r="H101" i="5" s="1"/>
  <c r="K12" i="3"/>
  <c r="K122" i="3"/>
  <c r="K54" i="3"/>
  <c r="K8" i="3"/>
  <c r="K85" i="3"/>
  <c r="H87" i="5" s="1"/>
  <c r="K4" i="3"/>
  <c r="K129" i="3"/>
  <c r="K113" i="3"/>
  <c r="H115" i="5" s="1"/>
  <c r="K108" i="3"/>
  <c r="H110" i="5" s="1"/>
  <c r="K92" i="3"/>
  <c r="H94" i="5" s="1"/>
  <c r="K82" i="3"/>
  <c r="H84" i="5" s="1"/>
  <c r="K115" i="3"/>
  <c r="H117" i="5" s="1"/>
  <c r="K86" i="3"/>
  <c r="H88" i="5" s="1"/>
  <c r="K65" i="3"/>
  <c r="K46" i="3"/>
  <c r="K63" i="3"/>
  <c r="K52" i="3"/>
  <c r="K19" i="3"/>
  <c r="K3" i="3"/>
  <c r="H5" i="5"/>
  <c r="K25" i="3"/>
  <c r="K13" i="3"/>
  <c r="I27" i="5"/>
  <c r="L27" i="5"/>
  <c r="J27" i="5"/>
  <c r="F27" i="5"/>
  <c r="A6" i="5"/>
  <c r="E6" i="5" s="1"/>
  <c r="A55" i="5"/>
  <c r="I55" i="5" s="1"/>
  <c r="K51" i="3"/>
  <c r="A59" i="5"/>
  <c r="I59" i="5" s="1"/>
  <c r="A71" i="5"/>
  <c r="F71" i="5" s="1"/>
  <c r="I75" i="5"/>
  <c r="E75" i="5"/>
  <c r="A76" i="5"/>
  <c r="A86" i="5"/>
  <c r="K10" i="3"/>
  <c r="K17" i="3"/>
  <c r="K32" i="3"/>
  <c r="K11" i="3"/>
  <c r="K31" i="3"/>
  <c r="K67" i="3"/>
  <c r="K57" i="3"/>
  <c r="K73" i="3"/>
  <c r="K74" i="3"/>
  <c r="K104" i="3"/>
  <c r="H106" i="5" s="1"/>
  <c r="K117" i="3"/>
  <c r="H119" i="5" s="1"/>
  <c r="K77" i="3"/>
  <c r="K114" i="3"/>
  <c r="H116" i="5" s="1"/>
  <c r="K107" i="3"/>
  <c r="H109" i="5" s="1"/>
  <c r="K53" i="3"/>
  <c r="H7" i="5"/>
  <c r="I7" i="5"/>
  <c r="A64" i="5"/>
  <c r="A72" i="5"/>
  <c r="E72" i="5" s="1"/>
  <c r="K68" i="3"/>
  <c r="I16" i="5"/>
  <c r="E16" i="5"/>
  <c r="A22" i="5"/>
  <c r="A26" i="5"/>
  <c r="J26" i="5" s="1"/>
  <c r="A78" i="5"/>
  <c r="A94" i="5"/>
  <c r="A52" i="5"/>
  <c r="E52" i="5" s="1"/>
  <c r="A81" i="5"/>
  <c r="K79" i="3"/>
  <c r="H81" i="5" s="1"/>
  <c r="A113" i="5"/>
  <c r="K111" i="3"/>
  <c r="H113" i="5" s="1"/>
  <c r="K127" i="3"/>
  <c r="I17" i="5"/>
  <c r="J17" i="5"/>
  <c r="K17" i="5"/>
  <c r="H17" i="5"/>
  <c r="A9" i="5"/>
  <c r="L9" i="5" s="1"/>
  <c r="A42" i="5"/>
  <c r="F42" i="5" s="1"/>
  <c r="A65" i="5"/>
  <c r="A69" i="5"/>
  <c r="H69" i="5" s="1"/>
  <c r="A79" i="5"/>
  <c r="I79" i="5" s="1"/>
  <c r="A87" i="5"/>
  <c r="A95" i="5"/>
  <c r="K93" i="3"/>
  <c r="H95" i="5" s="1"/>
  <c r="A103" i="5"/>
  <c r="A111" i="5"/>
  <c r="A119" i="5"/>
  <c r="K124" i="3"/>
  <c r="K128" i="3"/>
  <c r="A48" i="5"/>
  <c r="K44" i="3"/>
  <c r="A68" i="5"/>
  <c r="A89" i="5"/>
  <c r="A97" i="5"/>
  <c r="A121" i="5"/>
  <c r="K64" i="3"/>
  <c r="K119" i="3"/>
  <c r="H121" i="5" s="1"/>
  <c r="K87" i="3"/>
  <c r="H89" i="5" s="1"/>
  <c r="K48" i="3"/>
  <c r="K101" i="3"/>
  <c r="H103" i="5" s="1"/>
  <c r="A105" i="5"/>
  <c r="K123" i="3"/>
  <c r="K7" i="5"/>
  <c r="G7" i="5"/>
  <c r="M7" i="5"/>
  <c r="J7" i="5"/>
  <c r="A10" i="5"/>
  <c r="A43" i="5"/>
  <c r="K43" i="5" s="1"/>
  <c r="K39" i="3"/>
  <c r="J11" i="5"/>
  <c r="K11" i="5"/>
  <c r="I11" i="5"/>
  <c r="A56" i="5"/>
  <c r="A66" i="5"/>
  <c r="F66" i="5" s="1"/>
  <c r="I70" i="5"/>
  <c r="F70" i="5"/>
  <c r="A85" i="5"/>
  <c r="A93" i="5"/>
  <c r="A18" i="5"/>
  <c r="F18" i="5" s="1"/>
  <c r="A21" i="5"/>
  <c r="I21" i="5" s="1"/>
  <c r="A25" i="5"/>
  <c r="L31" i="5"/>
  <c r="F31" i="5"/>
  <c r="E31" i="5"/>
  <c r="L34" i="5"/>
  <c r="E34" i="5"/>
  <c r="A83" i="5"/>
  <c r="K103" i="3"/>
  <c r="H105" i="5" s="1"/>
  <c r="K72" i="3"/>
  <c r="I63" i="5"/>
  <c r="E63" i="5"/>
  <c r="H63" i="5"/>
  <c r="A73" i="5"/>
  <c r="E17" i="5"/>
  <c r="F17" i="5"/>
  <c r="D39" i="21"/>
  <c r="E39" i="21"/>
  <c r="H51" i="5"/>
  <c r="I51" i="5"/>
  <c r="D53" i="21"/>
  <c r="E53" i="21"/>
  <c r="A49" i="5"/>
  <c r="A32" i="5"/>
  <c r="A36" i="5"/>
  <c r="A38" i="5"/>
  <c r="E38" i="5" s="1"/>
  <c r="I45" i="5"/>
  <c r="F45" i="5"/>
  <c r="K45" i="5"/>
  <c r="H45" i="5"/>
  <c r="F20" i="5"/>
  <c r="L20" i="5"/>
  <c r="J24" i="5"/>
  <c r="L24" i="5"/>
  <c r="J28" i="5"/>
  <c r="L28" i="5"/>
  <c r="E28" i="5"/>
  <c r="H80" i="5"/>
  <c r="I80" i="5"/>
  <c r="K16" i="3"/>
  <c r="I24" i="5"/>
  <c r="K20" i="5"/>
  <c r="F7" i="5"/>
  <c r="L7" i="5"/>
  <c r="E7" i="5"/>
  <c r="J34" i="5"/>
  <c r="H34" i="5"/>
  <c r="F34" i="5"/>
  <c r="E1" i="3"/>
  <c r="I1" i="3"/>
  <c r="I72" i="3" s="1"/>
  <c r="S1" i="3"/>
  <c r="H1" i="3"/>
  <c r="H69" i="3" s="1"/>
  <c r="J16" i="5"/>
  <c r="L16" i="5"/>
  <c r="H19" i="5"/>
  <c r="J19" i="5"/>
  <c r="E19" i="5"/>
  <c r="I41" i="5"/>
  <c r="F41" i="5"/>
  <c r="L41" i="5"/>
  <c r="E24" i="21"/>
  <c r="D30" i="21"/>
  <c r="D44" i="21"/>
  <c r="H30" i="5"/>
  <c r="L30" i="5"/>
  <c r="K30" i="5"/>
  <c r="I30" i="5"/>
  <c r="J30" i="5"/>
  <c r="E30" i="5"/>
  <c r="I67" i="5"/>
  <c r="F67" i="5"/>
  <c r="H67" i="5"/>
  <c r="H74" i="5"/>
  <c r="F74" i="5"/>
  <c r="E74" i="5"/>
  <c r="I74" i="5"/>
  <c r="J13" i="5"/>
  <c r="L13" i="5"/>
  <c r="E13" i="5"/>
  <c r="L50" i="5"/>
  <c r="M50" i="5"/>
  <c r="F50" i="5"/>
  <c r="J50" i="5"/>
  <c r="K50" i="5"/>
  <c r="J20" i="5"/>
  <c r="J40" i="3" l="1"/>
  <c r="G44" i="5" s="1"/>
  <c r="L106" i="3"/>
  <c r="I108" i="5" s="1"/>
  <c r="Q35" i="3"/>
  <c r="N39" i="5" s="1"/>
  <c r="N28" i="3"/>
  <c r="N128" i="3"/>
  <c r="M73" i="3"/>
  <c r="J75" i="5" s="1"/>
  <c r="M85" i="3"/>
  <c r="J87" i="5" s="1"/>
  <c r="M61" i="3"/>
  <c r="J63" i="5" s="1"/>
  <c r="M45" i="3"/>
  <c r="M118" i="3"/>
  <c r="J120" i="5" s="1"/>
  <c r="N55" i="3"/>
  <c r="K57" i="5" s="1"/>
  <c r="J87" i="3"/>
  <c r="G89" i="5" s="1"/>
  <c r="N122" i="3"/>
  <c r="F62" i="5"/>
  <c r="L12" i="5"/>
  <c r="N101" i="3"/>
  <c r="K103" i="5" s="1"/>
  <c r="E12" i="5"/>
  <c r="Q89" i="3"/>
  <c r="N91" i="5" s="1"/>
  <c r="Q20" i="3"/>
  <c r="N24" i="5" s="1"/>
  <c r="Q66" i="3"/>
  <c r="N68" i="5" s="1"/>
  <c r="Q85" i="3"/>
  <c r="N87" i="5" s="1"/>
  <c r="L79" i="3"/>
  <c r="I81" i="5" s="1"/>
  <c r="Q24" i="3"/>
  <c r="N28" i="5" s="1"/>
  <c r="Q112" i="3"/>
  <c r="N114" i="5" s="1"/>
  <c r="Q115" i="3"/>
  <c r="N117" i="5" s="1"/>
  <c r="Q129" i="3"/>
  <c r="M52" i="5"/>
  <c r="Q99" i="3"/>
  <c r="N101" i="5" s="1"/>
  <c r="Q27" i="3"/>
  <c r="N31" i="5" s="1"/>
  <c r="Q7" i="3"/>
  <c r="N11" i="5" s="1"/>
  <c r="Q44" i="3"/>
  <c r="N48" i="5" s="1"/>
  <c r="Q57" i="3"/>
  <c r="N59" i="5" s="1"/>
  <c r="Q50" i="3"/>
  <c r="N54" i="5" s="1"/>
  <c r="Q2" i="3"/>
  <c r="N6" i="5" s="1"/>
  <c r="Q11" i="3"/>
  <c r="N15" i="5" s="1"/>
  <c r="Q82" i="3"/>
  <c r="N84" i="5" s="1"/>
  <c r="Q116" i="3"/>
  <c r="N118" i="5" s="1"/>
  <c r="Q15" i="3"/>
  <c r="N19" i="5" s="1"/>
  <c r="Q37" i="3"/>
  <c r="N41" i="5" s="1"/>
  <c r="Q127" i="3"/>
  <c r="Q75" i="3"/>
  <c r="N77" i="5" s="1"/>
  <c r="L82" i="3"/>
  <c r="I84" i="5" s="1"/>
  <c r="Q40" i="3"/>
  <c r="N44" i="5" s="1"/>
  <c r="Q103" i="3"/>
  <c r="N105" i="5" s="1"/>
  <c r="Q65" i="3"/>
  <c r="N67" i="5" s="1"/>
  <c r="Q69" i="3"/>
  <c r="N71" i="5" s="1"/>
  <c r="L119" i="3"/>
  <c r="I121" i="5" s="1"/>
  <c r="Q101" i="3"/>
  <c r="N103" i="5" s="1"/>
  <c r="Q63" i="3"/>
  <c r="N65" i="5" s="1"/>
  <c r="Q17" i="3"/>
  <c r="N21" i="5" s="1"/>
  <c r="Q107" i="3"/>
  <c r="N109" i="5" s="1"/>
  <c r="R55" i="3"/>
  <c r="O57" i="5" s="1"/>
  <c r="R8" i="3"/>
  <c r="O12" i="5" s="1"/>
  <c r="P72" i="3"/>
  <c r="M74" i="5" s="1"/>
  <c r="H44" i="5"/>
  <c r="F80" i="3"/>
  <c r="C82" i="5" s="1"/>
  <c r="R48" i="3"/>
  <c r="O50" i="5" s="1"/>
  <c r="R104" i="3"/>
  <c r="O106" i="5" s="1"/>
  <c r="R46" i="3"/>
  <c r="O48" i="5" s="1"/>
  <c r="R61" i="3"/>
  <c r="O63" i="5" s="1"/>
  <c r="R14" i="3"/>
  <c r="O18" i="5" s="1"/>
  <c r="I44" i="5"/>
  <c r="R59" i="3"/>
  <c r="O61" i="5" s="1"/>
  <c r="R82" i="3"/>
  <c r="O84" i="5" s="1"/>
  <c r="I12" i="5"/>
  <c r="J21" i="5"/>
  <c r="T104" i="3"/>
  <c r="Q106" i="5" s="1"/>
  <c r="R53" i="3"/>
  <c r="O55" i="5" s="1"/>
  <c r="R70" i="3"/>
  <c r="O72" i="5" s="1"/>
  <c r="T77" i="3"/>
  <c r="Q79" i="5" s="1"/>
  <c r="R81" i="3"/>
  <c r="O83" i="5" s="1"/>
  <c r="R23" i="3"/>
  <c r="O27" i="5" s="1"/>
  <c r="O88" i="3"/>
  <c r="L90" i="5" s="1"/>
  <c r="R44" i="3"/>
  <c r="O46" i="5" s="1"/>
  <c r="R4" i="3"/>
  <c r="O8" i="5" s="1"/>
  <c r="R128" i="3"/>
  <c r="P35" i="3"/>
  <c r="M37" i="5" s="1"/>
  <c r="P103" i="3"/>
  <c r="M105" i="5" s="1"/>
  <c r="R24" i="3"/>
  <c r="O28" i="5" s="1"/>
  <c r="R106" i="3"/>
  <c r="O108" i="5" s="1"/>
  <c r="P59" i="3"/>
  <c r="M61" i="5" s="1"/>
  <c r="T55" i="3"/>
  <c r="Q57" i="5" s="1"/>
  <c r="O40" i="3"/>
  <c r="P43" i="3"/>
  <c r="M45" i="5" s="1"/>
  <c r="R31" i="3"/>
  <c r="T127" i="3"/>
  <c r="R47" i="3"/>
  <c r="O49" i="5" s="1"/>
  <c r="R76" i="3"/>
  <c r="O78" i="5" s="1"/>
  <c r="R120" i="3"/>
  <c r="T26" i="3"/>
  <c r="Q30" i="5" s="1"/>
  <c r="P119" i="3"/>
  <c r="M121" i="5" s="1"/>
  <c r="R20" i="3"/>
  <c r="O24" i="5" s="1"/>
  <c r="R3" i="3"/>
  <c r="O7" i="5" s="1"/>
  <c r="R110" i="3"/>
  <c r="O112" i="5" s="1"/>
  <c r="R65" i="3"/>
  <c r="O67" i="5" s="1"/>
  <c r="T50" i="3"/>
  <c r="Q52" i="5" s="1"/>
  <c r="O114" i="3"/>
  <c r="L116" i="5" s="1"/>
  <c r="R100" i="3"/>
  <c r="O102" i="5" s="1"/>
  <c r="T101" i="3"/>
  <c r="Q103" i="5" s="1"/>
  <c r="P127" i="3"/>
  <c r="T87" i="3"/>
  <c r="Q89" i="5" s="1"/>
  <c r="R88" i="3"/>
  <c r="O90" i="5" s="1"/>
  <c r="R130" i="3"/>
  <c r="R109" i="3"/>
  <c r="O111" i="5" s="1"/>
  <c r="T52" i="3"/>
  <c r="Q54" i="5" s="1"/>
  <c r="J33" i="3"/>
  <c r="G37" i="5" s="1"/>
  <c r="P42" i="3"/>
  <c r="M44" i="5" s="1"/>
  <c r="J9" i="3"/>
  <c r="G13" i="5" s="1"/>
  <c r="J48" i="3"/>
  <c r="G52" i="5" s="1"/>
  <c r="J122" i="3"/>
  <c r="J78" i="3"/>
  <c r="G80" i="5" s="1"/>
  <c r="P50" i="3"/>
  <c r="J114" i="3"/>
  <c r="G116" i="5" s="1"/>
  <c r="J103" i="3"/>
  <c r="G105" i="5" s="1"/>
  <c r="J91" i="3"/>
  <c r="G93" i="5" s="1"/>
  <c r="O68" i="3"/>
  <c r="L70" i="5" s="1"/>
  <c r="O7" i="3"/>
  <c r="P128" i="3"/>
  <c r="J126" i="3"/>
  <c r="P86" i="3"/>
  <c r="M88" i="5" s="1"/>
  <c r="P91" i="3"/>
  <c r="M93" i="5" s="1"/>
  <c r="P53" i="3"/>
  <c r="P8" i="3"/>
  <c r="M12" i="5" s="1"/>
  <c r="I33" i="5"/>
  <c r="P38" i="3"/>
  <c r="M40" i="5" s="1"/>
  <c r="E33" i="5"/>
  <c r="O93" i="3"/>
  <c r="L95" i="5" s="1"/>
  <c r="J62" i="3"/>
  <c r="G66" i="5" s="1"/>
  <c r="P123" i="3"/>
  <c r="O16" i="3"/>
  <c r="P111" i="3"/>
  <c r="M113" i="5" s="1"/>
  <c r="P82" i="3"/>
  <c r="M84" i="5" s="1"/>
  <c r="P33" i="3"/>
  <c r="P129" i="3"/>
  <c r="J66" i="3"/>
  <c r="G70" i="5" s="1"/>
  <c r="H79" i="5"/>
  <c r="P46" i="3"/>
  <c r="M48" i="5" s="1"/>
  <c r="O87" i="3"/>
  <c r="L89" i="5" s="1"/>
  <c r="J124" i="3"/>
  <c r="J20" i="3"/>
  <c r="G24" i="5" s="1"/>
  <c r="J45" i="3"/>
  <c r="G49" i="5" s="1"/>
  <c r="J39" i="3"/>
  <c r="G43" i="5" s="1"/>
  <c r="J31" i="3"/>
  <c r="G35" i="5" s="1"/>
  <c r="J12" i="3"/>
  <c r="G16" i="5" s="1"/>
  <c r="J113" i="3"/>
  <c r="G115" i="5" s="1"/>
  <c r="J72" i="3"/>
  <c r="J16" i="3"/>
  <c r="G20" i="5" s="1"/>
  <c r="J51" i="3"/>
  <c r="G55" i="5" s="1"/>
  <c r="J116" i="3"/>
  <c r="G118" i="5" s="1"/>
  <c r="J70" i="3"/>
  <c r="G74" i="5" s="1"/>
  <c r="J54" i="3"/>
  <c r="G58" i="5" s="1"/>
  <c r="J25" i="3"/>
  <c r="G29" i="5" s="1"/>
  <c r="J112" i="3"/>
  <c r="G114" i="5" s="1"/>
  <c r="J127" i="3"/>
  <c r="J93" i="3"/>
  <c r="G95" i="5" s="1"/>
  <c r="J52" i="3"/>
  <c r="G56" i="5" s="1"/>
  <c r="J108" i="3"/>
  <c r="G110" i="5" s="1"/>
  <c r="J130" i="3"/>
  <c r="J69" i="3"/>
  <c r="G73" i="5" s="1"/>
  <c r="L40" i="5"/>
  <c r="J100" i="3"/>
  <c r="G102" i="5" s="1"/>
  <c r="J27" i="3"/>
  <c r="G31" i="5" s="1"/>
  <c r="J17" i="3"/>
  <c r="G21" i="5" s="1"/>
  <c r="J94" i="3"/>
  <c r="G96" i="5" s="1"/>
  <c r="J13" i="3"/>
  <c r="G17" i="5" s="1"/>
  <c r="J82" i="3"/>
  <c r="G84" i="5" s="1"/>
  <c r="J10" i="3"/>
  <c r="G14" i="5" s="1"/>
  <c r="J21" i="3"/>
  <c r="G25" i="5" s="1"/>
  <c r="H57" i="5"/>
  <c r="J14" i="3"/>
  <c r="G18" i="5" s="1"/>
  <c r="J65" i="3"/>
  <c r="G69" i="5" s="1"/>
  <c r="J30" i="3"/>
  <c r="G34" i="5" s="1"/>
  <c r="J80" i="3"/>
  <c r="G82" i="5" s="1"/>
  <c r="H40" i="5"/>
  <c r="J74" i="3"/>
  <c r="G76" i="5" s="1"/>
  <c r="J58" i="3"/>
  <c r="G62" i="5" s="1"/>
  <c r="J64" i="3"/>
  <c r="G68" i="5" s="1"/>
  <c r="J117" i="3"/>
  <c r="G119" i="5" s="1"/>
  <c r="J77" i="3"/>
  <c r="G79" i="5" s="1"/>
  <c r="J34" i="3"/>
  <c r="G38" i="5" s="1"/>
  <c r="G5" i="5"/>
  <c r="J47" i="3"/>
  <c r="G51" i="5" s="1"/>
  <c r="J115" i="3"/>
  <c r="G117" i="5" s="1"/>
  <c r="J99" i="3"/>
  <c r="G101" i="5" s="1"/>
  <c r="J55" i="3"/>
  <c r="G59" i="5" s="1"/>
  <c r="J111" i="3"/>
  <c r="G113" i="5" s="1"/>
  <c r="J37" i="3"/>
  <c r="G41" i="5" s="1"/>
  <c r="R35" i="3"/>
  <c r="O37" i="5" s="1"/>
  <c r="T90" i="3"/>
  <c r="Q92" i="5" s="1"/>
  <c r="T100" i="3"/>
  <c r="Q102" i="5" s="1"/>
  <c r="T9" i="3"/>
  <c r="Q13" i="5" s="1"/>
  <c r="T4" i="3"/>
  <c r="Q8" i="5" s="1"/>
  <c r="T54" i="3"/>
  <c r="Q56" i="5" s="1"/>
  <c r="T121" i="3"/>
  <c r="G8" i="5"/>
  <c r="J104" i="3"/>
  <c r="G106" i="5" s="1"/>
  <c r="J107" i="3"/>
  <c r="G109" i="5" s="1"/>
  <c r="J89" i="3"/>
  <c r="G91" i="5" s="1"/>
  <c r="J68" i="3"/>
  <c r="G72" i="5" s="1"/>
  <c r="J101" i="3"/>
  <c r="G103" i="5" s="1"/>
  <c r="J67" i="3"/>
  <c r="G71" i="5" s="1"/>
  <c r="J22" i="3"/>
  <c r="G26" i="5" s="1"/>
  <c r="J125" i="3"/>
  <c r="J96" i="3"/>
  <c r="G98" i="5" s="1"/>
  <c r="R69" i="3"/>
  <c r="O71" i="5" s="1"/>
  <c r="G72" i="3"/>
  <c r="J42" i="3"/>
  <c r="G46" i="5" s="1"/>
  <c r="F19" i="3"/>
  <c r="C23" i="5" s="1"/>
  <c r="J18" i="3"/>
  <c r="G22" i="5" s="1"/>
  <c r="R99" i="3"/>
  <c r="O101" i="5" s="1"/>
  <c r="T5" i="3"/>
  <c r="Q9" i="5" s="1"/>
  <c r="R9" i="3"/>
  <c r="O13" i="5" s="1"/>
  <c r="R123" i="3"/>
  <c r="J73" i="3"/>
  <c r="T48" i="3"/>
  <c r="Q50" i="5" s="1"/>
  <c r="R41" i="3"/>
  <c r="O43" i="5" s="1"/>
  <c r="J95" i="3"/>
  <c r="G97" i="5" s="1"/>
  <c r="J44" i="3"/>
  <c r="G48" i="5" s="1"/>
  <c r="R54" i="3"/>
  <c r="O56" i="5" s="1"/>
  <c r="R32" i="3"/>
  <c r="O34" i="5" s="1"/>
  <c r="R129" i="3"/>
  <c r="R21" i="3"/>
  <c r="O25" i="5" s="1"/>
  <c r="R108" i="3"/>
  <c r="O110" i="5" s="1"/>
  <c r="R114" i="3"/>
  <c r="O116" i="5" s="1"/>
  <c r="R124" i="3"/>
  <c r="J61" i="3"/>
  <c r="G65" i="5" s="1"/>
  <c r="J5" i="3"/>
  <c r="G9" i="5" s="1"/>
  <c r="J86" i="3"/>
  <c r="G88" i="5" s="1"/>
  <c r="J32" i="3"/>
  <c r="G36" i="5" s="1"/>
  <c r="J90" i="3"/>
  <c r="G92" i="5" s="1"/>
  <c r="J92" i="3"/>
  <c r="G94" i="5" s="1"/>
  <c r="J106" i="3"/>
  <c r="G108" i="5" s="1"/>
  <c r="J3" i="3"/>
  <c r="J36" i="3"/>
  <c r="G40" i="5" s="1"/>
  <c r="J129" i="3"/>
  <c r="J26" i="3"/>
  <c r="G30" i="5" s="1"/>
  <c r="J63" i="3"/>
  <c r="G67" i="5" s="1"/>
  <c r="J60" i="3"/>
  <c r="G64" i="5" s="1"/>
  <c r="J35" i="3"/>
  <c r="G39" i="5" s="1"/>
  <c r="R126" i="3"/>
  <c r="J79" i="3"/>
  <c r="G81" i="5" s="1"/>
  <c r="J76" i="3"/>
  <c r="G78" i="5" s="1"/>
  <c r="J88" i="3"/>
  <c r="G90" i="5" s="1"/>
  <c r="T113" i="3"/>
  <c r="Q115" i="5" s="1"/>
  <c r="T108" i="3"/>
  <c r="Q110" i="5" s="1"/>
  <c r="T27" i="3"/>
  <c r="Q31" i="5" s="1"/>
  <c r="T62" i="3"/>
  <c r="Q64" i="5" s="1"/>
  <c r="H42" i="3"/>
  <c r="E59" i="5"/>
  <c r="J98" i="3"/>
  <c r="G100" i="5" s="1"/>
  <c r="F29" i="3"/>
  <c r="C33" i="5" s="1"/>
  <c r="J28" i="3"/>
  <c r="G32" i="5" s="1"/>
  <c r="J46" i="3"/>
  <c r="G50" i="5" s="1"/>
  <c r="J24" i="3"/>
  <c r="G28" i="5" s="1"/>
  <c r="J43" i="3"/>
  <c r="G47" i="5" s="1"/>
  <c r="J123" i="3"/>
  <c r="J75" i="3"/>
  <c r="G77" i="5" s="1"/>
  <c r="J97" i="3"/>
  <c r="G99" i="5" s="1"/>
  <c r="J11" i="3"/>
  <c r="G15" i="5" s="1"/>
  <c r="J57" i="3"/>
  <c r="G61" i="5" s="1"/>
  <c r="J85" i="3"/>
  <c r="G87" i="5" s="1"/>
  <c r="J6" i="3"/>
  <c r="G10" i="5" s="1"/>
  <c r="J38" i="3"/>
  <c r="G42" i="5" s="1"/>
  <c r="J19" i="3"/>
  <c r="G23" i="5" s="1"/>
  <c r="R68" i="3"/>
  <c r="O70" i="5" s="1"/>
  <c r="R103" i="3"/>
  <c r="O105" i="5" s="1"/>
  <c r="J110" i="3"/>
  <c r="G112" i="5" s="1"/>
  <c r="J118" i="3"/>
  <c r="G120" i="5" s="1"/>
  <c r="R40" i="3"/>
  <c r="O42" i="5" s="1"/>
  <c r="R38" i="3"/>
  <c r="O40" i="5" s="1"/>
  <c r="J7" i="3"/>
  <c r="G11" i="5" s="1"/>
  <c r="J119" i="3"/>
  <c r="G121" i="5" s="1"/>
  <c r="R87" i="3"/>
  <c r="O89" i="5" s="1"/>
  <c r="R26" i="3"/>
  <c r="O30" i="5" s="1"/>
  <c r="R75" i="3"/>
  <c r="O77" i="5" s="1"/>
  <c r="R71" i="3"/>
  <c r="O73" i="5" s="1"/>
  <c r="R16" i="3"/>
  <c r="O20" i="5" s="1"/>
  <c r="R39" i="3"/>
  <c r="O41" i="5" s="1"/>
  <c r="R112" i="3"/>
  <c r="O114" i="5" s="1"/>
  <c r="J128" i="3"/>
  <c r="J120" i="3"/>
  <c r="T38" i="3"/>
  <c r="Q40" i="5" s="1"/>
  <c r="J2" i="3"/>
  <c r="J84" i="3"/>
  <c r="G86" i="5" s="1"/>
  <c r="J56" i="3"/>
  <c r="G60" i="5" s="1"/>
  <c r="J83" i="3"/>
  <c r="G85" i="5" s="1"/>
  <c r="J59" i="3"/>
  <c r="G63" i="5" s="1"/>
  <c r="J8" i="3"/>
  <c r="G12" i="5" s="1"/>
  <c r="J53" i="3"/>
  <c r="G57" i="5" s="1"/>
  <c r="J81" i="3"/>
  <c r="G83" i="5" s="1"/>
  <c r="J71" i="3"/>
  <c r="G75" i="5" s="1"/>
  <c r="J105" i="3"/>
  <c r="G107" i="5" s="1"/>
  <c r="J29" i="3"/>
  <c r="G33" i="5" s="1"/>
  <c r="J15" i="3"/>
  <c r="G19" i="5" s="1"/>
  <c r="R43" i="3"/>
  <c r="O45" i="5" s="1"/>
  <c r="F22" i="3"/>
  <c r="C26" i="5" s="1"/>
  <c r="J23" i="3"/>
  <c r="G27" i="5" s="1"/>
  <c r="T128" i="3"/>
  <c r="T35" i="3"/>
  <c r="Q37" i="5" s="1"/>
  <c r="T67" i="3"/>
  <c r="Q69" i="5" s="1"/>
  <c r="T80" i="3"/>
  <c r="Q82" i="5" s="1"/>
  <c r="T112" i="3"/>
  <c r="Q114" i="5" s="1"/>
  <c r="T3" i="3"/>
  <c r="Q7" i="5" s="1"/>
  <c r="L118" i="3"/>
  <c r="I120" i="5" s="1"/>
  <c r="Q72" i="3"/>
  <c r="N74" i="5" s="1"/>
  <c r="Q98" i="3"/>
  <c r="N100" i="5" s="1"/>
  <c r="Q71" i="3"/>
  <c r="N73" i="5" s="1"/>
  <c r="Q13" i="3"/>
  <c r="N17" i="5" s="1"/>
  <c r="Q95" i="3"/>
  <c r="N97" i="5" s="1"/>
  <c r="Q81" i="3"/>
  <c r="N83" i="5" s="1"/>
  <c r="Q100" i="3"/>
  <c r="N102" i="5" s="1"/>
  <c r="Q110" i="3"/>
  <c r="N112" i="5" s="1"/>
  <c r="Q19" i="3"/>
  <c r="N23" i="5" s="1"/>
  <c r="Q117" i="3"/>
  <c r="N119" i="5" s="1"/>
  <c r="Q41" i="3"/>
  <c r="N45" i="5" s="1"/>
  <c r="Q128" i="3"/>
  <c r="Q108" i="3"/>
  <c r="N110" i="5" s="1"/>
  <c r="Q43" i="3"/>
  <c r="N47" i="5" s="1"/>
  <c r="Q26" i="3"/>
  <c r="N30" i="5" s="1"/>
  <c r="Q76" i="3"/>
  <c r="N78" i="5" s="1"/>
  <c r="Q105" i="3"/>
  <c r="N107" i="5" s="1"/>
  <c r="Q120" i="3"/>
  <c r="Q94" i="3"/>
  <c r="N96" i="5" s="1"/>
  <c r="Q123" i="3"/>
  <c r="L42" i="5"/>
  <c r="Q42" i="3"/>
  <c r="N46" i="5" s="1"/>
  <c r="Q86" i="3"/>
  <c r="N88" i="5" s="1"/>
  <c r="Q31" i="3"/>
  <c r="N35" i="5" s="1"/>
  <c r="M69" i="3"/>
  <c r="J71" i="5" s="1"/>
  <c r="L64" i="3"/>
  <c r="J55" i="5"/>
  <c r="Q64" i="3"/>
  <c r="N66" i="5" s="1"/>
  <c r="Q124" i="3"/>
  <c r="Q111" i="3"/>
  <c r="N113" i="5" s="1"/>
  <c r="Q21" i="3"/>
  <c r="N25" i="5" s="1"/>
  <c r="M114" i="3"/>
  <c r="J116" i="5" s="1"/>
  <c r="M42" i="3"/>
  <c r="Q84" i="3"/>
  <c r="N86" i="5" s="1"/>
  <c r="Q4" i="3"/>
  <c r="N8" i="5" s="1"/>
  <c r="Q30" i="3"/>
  <c r="N34" i="5" s="1"/>
  <c r="Q36" i="3"/>
  <c r="N40" i="5" s="1"/>
  <c r="Q49" i="3"/>
  <c r="N53" i="5" s="1"/>
  <c r="Q23" i="3"/>
  <c r="N27" i="5" s="1"/>
  <c r="H119" i="3"/>
  <c r="E121" i="5" s="1"/>
  <c r="L39" i="3"/>
  <c r="Q39" i="3"/>
  <c r="N43" i="5" s="1"/>
  <c r="Q34" i="3"/>
  <c r="N38" i="5" s="1"/>
  <c r="Q60" i="3"/>
  <c r="N62" i="5" s="1"/>
  <c r="Q22" i="3"/>
  <c r="N26" i="5" s="1"/>
  <c r="Q28" i="3"/>
  <c r="N32" i="5" s="1"/>
  <c r="Q55" i="3"/>
  <c r="N57" i="5" s="1"/>
  <c r="Q126" i="3"/>
  <c r="Q118" i="3"/>
  <c r="N120" i="5" s="1"/>
  <c r="Q51" i="3"/>
  <c r="N55" i="5" s="1"/>
  <c r="Q8" i="3"/>
  <c r="N12" i="5" s="1"/>
  <c r="Q92" i="3"/>
  <c r="N94" i="5" s="1"/>
  <c r="Q61" i="3"/>
  <c r="N63" i="5" s="1"/>
  <c r="Q109" i="3"/>
  <c r="N111" i="5" s="1"/>
  <c r="Q78" i="3"/>
  <c r="N80" i="5" s="1"/>
  <c r="Q97" i="3"/>
  <c r="N99" i="5" s="1"/>
  <c r="Q56" i="3"/>
  <c r="N58" i="5" s="1"/>
  <c r="Q38" i="3"/>
  <c r="N42" i="5" s="1"/>
  <c r="Q18" i="3"/>
  <c r="N22" i="5" s="1"/>
  <c r="Q70" i="3"/>
  <c r="N72" i="5" s="1"/>
  <c r="Q122" i="3"/>
  <c r="H55" i="5"/>
  <c r="Q90" i="3"/>
  <c r="N92" i="5" s="1"/>
  <c r="Q9" i="3"/>
  <c r="N13" i="5" s="1"/>
  <c r="M21" i="3"/>
  <c r="Q62" i="3"/>
  <c r="N64" i="5" s="1"/>
  <c r="M95" i="3"/>
  <c r="J97" i="5" s="1"/>
  <c r="Q87" i="3"/>
  <c r="N89" i="5" s="1"/>
  <c r="M93" i="3"/>
  <c r="J95" i="5" s="1"/>
  <c r="Q48" i="3"/>
  <c r="N52" i="5" s="1"/>
  <c r="Q68" i="3"/>
  <c r="N70" i="5" s="1"/>
  <c r="M12" i="3"/>
  <c r="M18" i="3"/>
  <c r="Q74" i="3"/>
  <c r="N76" i="5" s="1"/>
  <c r="M116" i="3"/>
  <c r="J118" i="5" s="1"/>
  <c r="Q14" i="3"/>
  <c r="N18" i="5" s="1"/>
  <c r="Q3" i="3"/>
  <c r="N7" i="5" s="1"/>
  <c r="Q47" i="3"/>
  <c r="N51" i="5" s="1"/>
  <c r="Q59" i="3"/>
  <c r="N61" i="5" s="1"/>
  <c r="Q88" i="3"/>
  <c r="N90" i="5" s="1"/>
  <c r="Q106" i="3"/>
  <c r="N108" i="5" s="1"/>
  <c r="L127" i="3"/>
  <c r="Q80" i="3"/>
  <c r="N82" i="5" s="1"/>
  <c r="Q45" i="3"/>
  <c r="N49" i="5" s="1"/>
  <c r="Q104" i="3"/>
  <c r="N106" i="5" s="1"/>
  <c r="Q125" i="3"/>
  <c r="Q96" i="3"/>
  <c r="N98" i="5" s="1"/>
  <c r="Q77" i="3"/>
  <c r="N79" i="5" s="1"/>
  <c r="Q16" i="3"/>
  <c r="N20" i="5" s="1"/>
  <c r="Q46" i="3"/>
  <c r="N50" i="5" s="1"/>
  <c r="Q91" i="3"/>
  <c r="N93" i="5" s="1"/>
  <c r="Q119" i="3"/>
  <c r="N121" i="5" s="1"/>
  <c r="Q29" i="3"/>
  <c r="N33" i="5" s="1"/>
  <c r="Q83" i="3"/>
  <c r="N85" i="5" s="1"/>
  <c r="Q73" i="3"/>
  <c r="N75" i="5" s="1"/>
  <c r="Q54" i="3"/>
  <c r="N56" i="5" s="1"/>
  <c r="Q67" i="3"/>
  <c r="N69" i="5" s="1"/>
  <c r="Q25" i="3"/>
  <c r="N29" i="5" s="1"/>
  <c r="Q102" i="3"/>
  <c r="N104" i="5" s="1"/>
  <c r="Q58" i="3"/>
  <c r="N60" i="5" s="1"/>
  <c r="Q113" i="3"/>
  <c r="N115" i="5" s="1"/>
  <c r="Q5" i="3"/>
  <c r="N9" i="5" s="1"/>
  <c r="Q130" i="3"/>
  <c r="Q79" i="3"/>
  <c r="N81" i="5" s="1"/>
  <c r="Q93" i="3"/>
  <c r="N95" i="5" s="1"/>
  <c r="Q6" i="3"/>
  <c r="N10" i="5" s="1"/>
  <c r="M55" i="5"/>
  <c r="M117" i="3"/>
  <c r="J119" i="5" s="1"/>
  <c r="M63" i="3"/>
  <c r="J65" i="5" s="1"/>
  <c r="M94" i="3"/>
  <c r="J96" i="5" s="1"/>
  <c r="M100" i="3"/>
  <c r="J102" i="5" s="1"/>
  <c r="N5" i="5"/>
  <c r="Q53" i="3"/>
  <c r="Q10" i="3"/>
  <c r="N14" i="5" s="1"/>
  <c r="Q52" i="3"/>
  <c r="Q12" i="3"/>
  <c r="N16" i="5" s="1"/>
  <c r="M103" i="3"/>
  <c r="J105" i="5" s="1"/>
  <c r="Q32" i="3"/>
  <c r="N36" i="5" s="1"/>
  <c r="Q121" i="3"/>
  <c r="F85" i="3"/>
  <c r="C87" i="5" s="1"/>
  <c r="F93" i="3"/>
  <c r="C95" i="5" s="1"/>
  <c r="F113" i="3"/>
  <c r="C115" i="5" s="1"/>
  <c r="F16" i="3"/>
  <c r="C20" i="5" s="1"/>
  <c r="F32" i="3"/>
  <c r="C36" i="5" s="1"/>
  <c r="F53" i="5"/>
  <c r="M84" i="3"/>
  <c r="J86" i="5" s="1"/>
  <c r="I6" i="5"/>
  <c r="F81" i="3"/>
  <c r="C83" i="5" s="1"/>
  <c r="F31" i="3"/>
  <c r="C35" i="5" s="1"/>
  <c r="F9" i="3"/>
  <c r="C13" i="5" s="1"/>
  <c r="M27" i="3"/>
  <c r="M57" i="3"/>
  <c r="J59" i="5" s="1"/>
  <c r="M81" i="3"/>
  <c r="J83" i="5" s="1"/>
  <c r="M70" i="3"/>
  <c r="J72" i="5" s="1"/>
  <c r="M90" i="3"/>
  <c r="J92" i="5" s="1"/>
  <c r="M109" i="3"/>
  <c r="J111" i="5" s="1"/>
  <c r="M99" i="3"/>
  <c r="J101" i="5" s="1"/>
  <c r="F118" i="3"/>
  <c r="C120" i="5" s="1"/>
  <c r="F99" i="3"/>
  <c r="C101" i="5" s="1"/>
  <c r="M11" i="3"/>
  <c r="F68" i="3"/>
  <c r="C72" i="5" s="1"/>
  <c r="M127" i="3"/>
  <c r="M66" i="3"/>
  <c r="J68" i="5" s="1"/>
  <c r="M129" i="3"/>
  <c r="M19" i="3"/>
  <c r="M62" i="3"/>
  <c r="J64" i="5" s="1"/>
  <c r="M67" i="3"/>
  <c r="J69" i="5" s="1"/>
  <c r="M35" i="3"/>
  <c r="M47" i="3"/>
  <c r="F70" i="3"/>
  <c r="C74" i="5" s="1"/>
  <c r="F36" i="3"/>
  <c r="C40" i="5" s="1"/>
  <c r="E54" i="5"/>
  <c r="M112" i="3"/>
  <c r="J114" i="5" s="1"/>
  <c r="F69" i="3"/>
  <c r="C73" i="5" s="1"/>
  <c r="I39" i="5"/>
  <c r="F52" i="3"/>
  <c r="C56" i="5" s="1"/>
  <c r="F7" i="3"/>
  <c r="C11" i="5" s="1"/>
  <c r="F119" i="3"/>
  <c r="C121" i="5" s="1"/>
  <c r="M79" i="3"/>
  <c r="J81" i="5" s="1"/>
  <c r="M4" i="3"/>
  <c r="M110" i="3"/>
  <c r="J112" i="5" s="1"/>
  <c r="M31" i="3"/>
  <c r="M80" i="3"/>
  <c r="J82" i="5" s="1"/>
  <c r="M105" i="3"/>
  <c r="J107" i="5" s="1"/>
  <c r="M124" i="3"/>
  <c r="F8" i="5"/>
  <c r="H54" i="5"/>
  <c r="E26" i="5"/>
  <c r="M7" i="3"/>
  <c r="F72" i="3"/>
  <c r="F78" i="3"/>
  <c r="C80" i="5" s="1"/>
  <c r="M123" i="3"/>
  <c r="M119" i="3"/>
  <c r="J121" i="5" s="1"/>
  <c r="F101" i="3"/>
  <c r="C103" i="5" s="1"/>
  <c r="M38" i="3"/>
  <c r="M111" i="3"/>
  <c r="J113" i="5" s="1"/>
  <c r="M20" i="3"/>
  <c r="M115" i="3"/>
  <c r="J117" i="5" s="1"/>
  <c r="M102" i="3"/>
  <c r="J104" i="5" s="1"/>
  <c r="M6" i="3"/>
  <c r="F43" i="3"/>
  <c r="C47" i="5" s="1"/>
  <c r="F106" i="3"/>
  <c r="C108" i="5" s="1"/>
  <c r="L26" i="5"/>
  <c r="H8" i="5"/>
  <c r="M44" i="3"/>
  <c r="F126" i="3"/>
  <c r="F44" i="3"/>
  <c r="C48" i="5" s="1"/>
  <c r="M65" i="3"/>
  <c r="J67" i="5" s="1"/>
  <c r="M68" i="3"/>
  <c r="J70" i="5" s="1"/>
  <c r="M41" i="3"/>
  <c r="M36" i="3"/>
  <c r="M9" i="3"/>
  <c r="M82" i="3"/>
  <c r="J84" i="5" s="1"/>
  <c r="F122" i="3"/>
  <c r="F74" i="3"/>
  <c r="C76" i="5" s="1"/>
  <c r="M14" i="3"/>
  <c r="M8" i="5"/>
  <c r="M120" i="3"/>
  <c r="M43" i="3"/>
  <c r="M72" i="3"/>
  <c r="J74" i="5" s="1"/>
  <c r="F100" i="3"/>
  <c r="C102" i="5" s="1"/>
  <c r="F103" i="3"/>
  <c r="C105" i="5" s="1"/>
  <c r="M64" i="3"/>
  <c r="J66" i="5" s="1"/>
  <c r="M5" i="3"/>
  <c r="M48" i="3"/>
  <c r="M17" i="3"/>
  <c r="M83" i="3"/>
  <c r="J85" i="5" s="1"/>
  <c r="M32" i="3"/>
  <c r="M3" i="3"/>
  <c r="M92" i="3"/>
  <c r="J94" i="5" s="1"/>
  <c r="L115" i="3"/>
  <c r="I117" i="5" s="1"/>
  <c r="L72" i="3"/>
  <c r="L77" i="3"/>
  <c r="L44" i="3"/>
  <c r="F59" i="3"/>
  <c r="C63" i="5" s="1"/>
  <c r="L126" i="3"/>
  <c r="L111" i="3"/>
  <c r="I113" i="5" s="1"/>
  <c r="L84" i="3"/>
  <c r="I86" i="5" s="1"/>
  <c r="E61" i="5"/>
  <c r="L48" i="3"/>
  <c r="F75" i="3"/>
  <c r="C77" i="5" s="1"/>
  <c r="L55" i="3"/>
  <c r="L109" i="3"/>
  <c r="I111" i="5" s="1"/>
  <c r="L103" i="3"/>
  <c r="I105" i="5" s="1"/>
  <c r="F69" i="5"/>
  <c r="L47" i="3"/>
  <c r="L69" i="3"/>
  <c r="L95" i="3"/>
  <c r="I97" i="5" s="1"/>
  <c r="L120" i="3"/>
  <c r="L101" i="3"/>
  <c r="I103" i="5" s="1"/>
  <c r="Q114" i="3"/>
  <c r="N116" i="5" s="1"/>
  <c r="L85" i="3"/>
  <c r="I87" i="5" s="1"/>
  <c r="F65" i="3"/>
  <c r="C69" i="5" s="1"/>
  <c r="L38" i="3"/>
  <c r="L35" i="3"/>
  <c r="L43" i="3"/>
  <c r="L123" i="3"/>
  <c r="L87" i="3"/>
  <c r="I89" i="5" s="1"/>
  <c r="F79" i="3"/>
  <c r="C81" i="5" s="1"/>
  <c r="L128" i="3"/>
  <c r="L116" i="3"/>
  <c r="I118" i="5" s="1"/>
  <c r="L4" i="3"/>
  <c r="L124" i="3"/>
  <c r="P106" i="3"/>
  <c r="M108" i="5" s="1"/>
  <c r="T75" i="3"/>
  <c r="Q77" i="5" s="1"/>
  <c r="L112" i="3"/>
  <c r="I114" i="5" s="1"/>
  <c r="K33" i="5"/>
  <c r="J33" i="5"/>
  <c r="N14" i="3"/>
  <c r="O112" i="3"/>
  <c r="L114" i="5" s="1"/>
  <c r="O101" i="3"/>
  <c r="L103" i="5" s="1"/>
  <c r="N69" i="3"/>
  <c r="K71" i="5" s="1"/>
  <c r="O66" i="3"/>
  <c r="L68" i="5" s="1"/>
  <c r="N48" i="3"/>
  <c r="O52" i="3"/>
  <c r="H77" i="5"/>
  <c r="N56" i="3"/>
  <c r="K58" i="5" s="1"/>
  <c r="N91" i="3"/>
  <c r="K93" i="5" s="1"/>
  <c r="H47" i="3"/>
  <c r="O41" i="3"/>
  <c r="O107" i="3"/>
  <c r="L109" i="5" s="1"/>
  <c r="N64" i="3"/>
  <c r="K66" i="5" s="1"/>
  <c r="N93" i="3"/>
  <c r="K95" i="5" s="1"/>
  <c r="O115" i="3"/>
  <c r="L117" i="5" s="1"/>
  <c r="G93" i="3"/>
  <c r="D95" i="5" s="1"/>
  <c r="E46" i="5"/>
  <c r="M53" i="3"/>
  <c r="G103" i="3"/>
  <c r="D105" i="5" s="1"/>
  <c r="G95" i="3"/>
  <c r="D97" i="5" s="1"/>
  <c r="G48" i="3"/>
  <c r="D52" i="5" s="1"/>
  <c r="L18" i="5"/>
  <c r="M46" i="5"/>
  <c r="G58" i="3"/>
  <c r="D62" i="5" s="1"/>
  <c r="G127" i="3"/>
  <c r="G64" i="3"/>
  <c r="D68" i="5" s="1"/>
  <c r="K46" i="5"/>
  <c r="G35" i="3"/>
  <c r="D39" i="5" s="1"/>
  <c r="G69" i="3"/>
  <c r="D73" i="5" s="1"/>
  <c r="G77" i="3"/>
  <c r="D79" i="5" s="1"/>
  <c r="G79" i="3"/>
  <c r="D81" i="5" s="1"/>
  <c r="G67" i="3"/>
  <c r="D71" i="5" s="1"/>
  <c r="H61" i="5"/>
  <c r="G87" i="3"/>
  <c r="D89" i="5" s="1"/>
  <c r="G119" i="3"/>
  <c r="D121" i="5" s="1"/>
  <c r="G61" i="3"/>
  <c r="D65" i="5" s="1"/>
  <c r="G60" i="3"/>
  <c r="D64" i="5" s="1"/>
  <c r="G120" i="3"/>
  <c r="F61" i="5"/>
  <c r="G107" i="3"/>
  <c r="D109" i="5" s="1"/>
  <c r="G128" i="3"/>
  <c r="G114" i="3"/>
  <c r="D116" i="5" s="1"/>
  <c r="M113" i="3"/>
  <c r="J115" i="5" s="1"/>
  <c r="L65" i="3"/>
  <c r="F64" i="5"/>
  <c r="I64" i="5"/>
  <c r="K44" i="5"/>
  <c r="L44" i="5"/>
  <c r="E44" i="5"/>
  <c r="M9" i="5"/>
  <c r="K9" i="5"/>
  <c r="J52" i="5"/>
  <c r="K52" i="5"/>
  <c r="H52" i="5"/>
  <c r="P40" i="3"/>
  <c r="M42" i="5" s="1"/>
  <c r="P126" i="3"/>
  <c r="P121" i="3"/>
  <c r="P10" i="3"/>
  <c r="M14" i="5" s="1"/>
  <c r="P55" i="3"/>
  <c r="M57" i="5" s="1"/>
  <c r="P67" i="3"/>
  <c r="M69" i="5" s="1"/>
  <c r="P27" i="3"/>
  <c r="M31" i="5" s="1"/>
  <c r="P102" i="3"/>
  <c r="M104" i="5" s="1"/>
  <c r="P64" i="3"/>
  <c r="M66" i="5" s="1"/>
  <c r="P85" i="3"/>
  <c r="M87" i="5" s="1"/>
  <c r="P87" i="3"/>
  <c r="M89" i="5" s="1"/>
  <c r="P39" i="3"/>
  <c r="M41" i="5" s="1"/>
  <c r="P125" i="3"/>
  <c r="P81" i="3"/>
  <c r="M83" i="5" s="1"/>
  <c r="P22" i="3"/>
  <c r="M26" i="5" s="1"/>
  <c r="P77" i="3"/>
  <c r="M79" i="5" s="1"/>
  <c r="P94" i="3"/>
  <c r="M96" i="5" s="1"/>
  <c r="P68" i="3"/>
  <c r="M70" i="5" s="1"/>
  <c r="P117" i="3"/>
  <c r="M119" i="5" s="1"/>
  <c r="P118" i="3"/>
  <c r="M120" i="5" s="1"/>
  <c r="P83" i="3"/>
  <c r="M85" i="5" s="1"/>
  <c r="P110" i="3"/>
  <c r="M112" i="5" s="1"/>
  <c r="O25" i="3"/>
  <c r="O29" i="3"/>
  <c r="O8" i="3"/>
  <c r="O77" i="3"/>
  <c r="L79" i="5" s="1"/>
  <c r="O58" i="3"/>
  <c r="L60" i="5" s="1"/>
  <c r="O47" i="3"/>
  <c r="L49" i="5" s="1"/>
  <c r="O72" i="3"/>
  <c r="L74" i="5" s="1"/>
  <c r="O128" i="3"/>
  <c r="O126" i="3"/>
  <c r="O129" i="3"/>
  <c r="O33" i="3"/>
  <c r="O44" i="3"/>
  <c r="O69" i="3"/>
  <c r="L71" i="5" s="1"/>
  <c r="O64" i="3"/>
  <c r="L66" i="5" s="1"/>
  <c r="O100" i="3"/>
  <c r="L102" i="5" s="1"/>
  <c r="O109" i="3"/>
  <c r="L111" i="5" s="1"/>
  <c r="N119" i="3"/>
  <c r="K121" i="5" s="1"/>
  <c r="N106" i="3"/>
  <c r="K108" i="5" s="1"/>
  <c r="K5" i="5"/>
  <c r="N38" i="3"/>
  <c r="N111" i="3"/>
  <c r="K113" i="5" s="1"/>
  <c r="N41" i="3"/>
  <c r="N109" i="3"/>
  <c r="K111" i="5" s="1"/>
  <c r="N61" i="3"/>
  <c r="K63" i="5" s="1"/>
  <c r="N100" i="3"/>
  <c r="K102" i="5" s="1"/>
  <c r="T69" i="3"/>
  <c r="Q71" i="5" s="1"/>
  <c r="F17" i="3"/>
  <c r="C21" i="5" s="1"/>
  <c r="F91" i="3"/>
  <c r="C93" i="5" s="1"/>
  <c r="F94" i="3"/>
  <c r="C96" i="5" s="1"/>
  <c r="F50" i="3"/>
  <c r="C54" i="5" s="1"/>
  <c r="F10" i="3"/>
  <c r="C14" i="5" s="1"/>
  <c r="F25" i="3"/>
  <c r="C29" i="5" s="1"/>
  <c r="F54" i="3"/>
  <c r="C58" i="5" s="1"/>
  <c r="F88" i="3"/>
  <c r="C90" i="5" s="1"/>
  <c r="F125" i="3"/>
  <c r="R34" i="3"/>
  <c r="O36" i="5" s="1"/>
  <c r="R78" i="3"/>
  <c r="O80" i="5" s="1"/>
  <c r="R93" i="3"/>
  <c r="O95" i="5" s="1"/>
  <c r="R113" i="3"/>
  <c r="O115" i="5" s="1"/>
  <c r="R60" i="3"/>
  <c r="O62" i="5" s="1"/>
  <c r="R64" i="3"/>
  <c r="O66" i="5" s="1"/>
  <c r="F117" i="3"/>
  <c r="C119" i="5" s="1"/>
  <c r="T85" i="3"/>
  <c r="Q87" i="5" s="1"/>
  <c r="R77" i="3"/>
  <c r="O79" i="5" s="1"/>
  <c r="R67" i="3"/>
  <c r="O69" i="5" s="1"/>
  <c r="R117" i="3"/>
  <c r="O119" i="5" s="1"/>
  <c r="R42" i="3"/>
  <c r="O44" i="5" s="1"/>
  <c r="R111" i="3"/>
  <c r="O113" i="5" s="1"/>
  <c r="R95" i="3"/>
  <c r="O97" i="5" s="1"/>
  <c r="F95" i="3"/>
  <c r="C97" i="5" s="1"/>
  <c r="R17" i="3"/>
  <c r="O21" i="5" s="1"/>
  <c r="O5" i="5"/>
  <c r="R29" i="3"/>
  <c r="O33" i="5" s="1"/>
  <c r="R37" i="3"/>
  <c r="O39" i="5" s="1"/>
  <c r="R56" i="3"/>
  <c r="O58" i="5" s="1"/>
  <c r="R22" i="3"/>
  <c r="O26" i="5" s="1"/>
  <c r="R36" i="3"/>
  <c r="O38" i="5" s="1"/>
  <c r="R74" i="3"/>
  <c r="O76" i="5" s="1"/>
  <c r="R27" i="3"/>
  <c r="O31" i="5" s="1"/>
  <c r="R52" i="3"/>
  <c r="O54" i="5" s="1"/>
  <c r="R122" i="3"/>
  <c r="R116" i="3"/>
  <c r="O118" i="5" s="1"/>
  <c r="R115" i="3"/>
  <c r="O117" i="5" s="1"/>
  <c r="F120" i="3"/>
  <c r="R101" i="3"/>
  <c r="O103" i="5" s="1"/>
  <c r="R85" i="3"/>
  <c r="O87" i="5" s="1"/>
  <c r="F61" i="3"/>
  <c r="C65" i="5" s="1"/>
  <c r="R63" i="3"/>
  <c r="O65" i="5" s="1"/>
  <c r="R58" i="3"/>
  <c r="O60" i="5" s="1"/>
  <c r="R51" i="3"/>
  <c r="O53" i="5" s="1"/>
  <c r="T117" i="3"/>
  <c r="Q119" i="5" s="1"/>
  <c r="F98" i="3"/>
  <c r="C100" i="5" s="1"/>
  <c r="F112" i="3"/>
  <c r="C114" i="5" s="1"/>
  <c r="F26" i="3"/>
  <c r="C30" i="5" s="1"/>
  <c r="T109" i="3"/>
  <c r="Q111" i="5" s="1"/>
  <c r="T41" i="3"/>
  <c r="Q43" i="5" s="1"/>
  <c r="T25" i="3"/>
  <c r="Q29" i="5" s="1"/>
  <c r="T105" i="3"/>
  <c r="Q107" i="5" s="1"/>
  <c r="T71" i="3"/>
  <c r="Q73" i="5" s="1"/>
  <c r="T86" i="3"/>
  <c r="Q88" i="5" s="1"/>
  <c r="T126" i="3"/>
  <c r="T57" i="3"/>
  <c r="Q59" i="5" s="1"/>
  <c r="T125" i="3"/>
  <c r="L57" i="3"/>
  <c r="R72" i="3"/>
  <c r="O74" i="5" s="1"/>
  <c r="R13" i="3"/>
  <c r="O17" i="5" s="1"/>
  <c r="F116" i="3"/>
  <c r="C118" i="5" s="1"/>
  <c r="F47" i="3"/>
  <c r="C51" i="5" s="1"/>
  <c r="F23" i="3"/>
  <c r="C27" i="5" s="1"/>
  <c r="F41" i="3"/>
  <c r="C45" i="5" s="1"/>
  <c r="F92" i="3"/>
  <c r="C94" i="5" s="1"/>
  <c r="F90" i="3"/>
  <c r="C92" i="5" s="1"/>
  <c r="F97" i="3"/>
  <c r="C99" i="5" s="1"/>
  <c r="F33" i="3"/>
  <c r="C37" i="5" s="1"/>
  <c r="R57" i="3"/>
  <c r="O59" i="5" s="1"/>
  <c r="R19" i="3"/>
  <c r="O23" i="5" s="1"/>
  <c r="R83" i="3"/>
  <c r="O85" i="5" s="1"/>
  <c r="R96" i="3"/>
  <c r="O98" i="5" s="1"/>
  <c r="R79" i="3"/>
  <c r="O81" i="5" s="1"/>
  <c r="R66" i="3"/>
  <c r="O68" i="5" s="1"/>
  <c r="R84" i="3"/>
  <c r="O86" i="5" s="1"/>
  <c r="R105" i="3"/>
  <c r="O107" i="5" s="1"/>
  <c r="R10" i="3"/>
  <c r="O14" i="5" s="1"/>
  <c r="R97" i="3"/>
  <c r="O99" i="5" s="1"/>
  <c r="R127" i="3"/>
  <c r="R119" i="3"/>
  <c r="O121" i="5" s="1"/>
  <c r="R73" i="3"/>
  <c r="O75" i="5" s="1"/>
  <c r="R107" i="3"/>
  <c r="O109" i="5" s="1"/>
  <c r="R45" i="3"/>
  <c r="O47" i="5" s="1"/>
  <c r="R86" i="3"/>
  <c r="O88" i="5" s="1"/>
  <c r="R102" i="3"/>
  <c r="O104" i="5" s="1"/>
  <c r="R121" i="3"/>
  <c r="R28" i="3"/>
  <c r="O32" i="5" s="1"/>
  <c r="R90" i="3"/>
  <c r="O92" i="5" s="1"/>
  <c r="R7" i="3"/>
  <c r="O11" i="5" s="1"/>
  <c r="R49" i="3"/>
  <c r="O51" i="5" s="1"/>
  <c r="R80" i="3"/>
  <c r="O82" i="5" s="1"/>
  <c r="R62" i="3"/>
  <c r="O64" i="5" s="1"/>
  <c r="R11" i="3"/>
  <c r="O15" i="5" s="1"/>
  <c r="F124" i="3"/>
  <c r="T120" i="3"/>
  <c r="F109" i="3"/>
  <c r="C111" i="5" s="1"/>
  <c r="F5" i="3"/>
  <c r="C9" i="5" s="1"/>
  <c r="R6" i="3"/>
  <c r="O10" i="5" s="1"/>
  <c r="R125" i="3"/>
  <c r="R50" i="3"/>
  <c r="O52" i="5" s="1"/>
  <c r="F111" i="3"/>
  <c r="C113" i="5" s="1"/>
  <c r="F114" i="3"/>
  <c r="C116" i="5" s="1"/>
  <c r="T68" i="3"/>
  <c r="Q70" i="5" s="1"/>
  <c r="F89" i="3"/>
  <c r="C91" i="5" s="1"/>
  <c r="F12" i="3"/>
  <c r="C16" i="5" s="1"/>
  <c r="R2" i="3"/>
  <c r="O6" i="5" s="1"/>
  <c r="T6" i="3"/>
  <c r="Q10" i="5" s="1"/>
  <c r="T78" i="3"/>
  <c r="Q80" i="5" s="1"/>
  <c r="T74" i="3"/>
  <c r="Q76" i="5" s="1"/>
  <c r="T12" i="3"/>
  <c r="Q16" i="5" s="1"/>
  <c r="T37" i="3"/>
  <c r="Q39" i="5" s="1"/>
  <c r="T70" i="3"/>
  <c r="Q72" i="5" s="1"/>
  <c r="T63" i="3"/>
  <c r="Q65" i="5" s="1"/>
  <c r="M76" i="3"/>
  <c r="J78" i="5" s="1"/>
  <c r="K38" i="5"/>
  <c r="M25" i="3"/>
  <c r="J38" i="5"/>
  <c r="G124" i="3"/>
  <c r="G54" i="3"/>
  <c r="D58" i="5" s="1"/>
  <c r="G25" i="3"/>
  <c r="D29" i="5" s="1"/>
  <c r="G109" i="3"/>
  <c r="D111" i="5" s="1"/>
  <c r="G123" i="3"/>
  <c r="G47" i="3"/>
  <c r="D51" i="5" s="1"/>
  <c r="R25" i="3"/>
  <c r="O29" i="5" s="1"/>
  <c r="G116" i="3"/>
  <c r="D118" i="5" s="1"/>
  <c r="G44" i="3"/>
  <c r="D48" i="5" s="1"/>
  <c r="G8" i="3"/>
  <c r="D12" i="5" s="1"/>
  <c r="G110" i="3"/>
  <c r="D112" i="5" s="1"/>
  <c r="G83" i="3"/>
  <c r="D85" i="5" s="1"/>
  <c r="I38" i="5"/>
  <c r="G106" i="3"/>
  <c r="D108" i="5" s="1"/>
  <c r="G53" i="3"/>
  <c r="D57" i="5" s="1"/>
  <c r="H22" i="5"/>
  <c r="K22" i="5"/>
  <c r="J53" i="5"/>
  <c r="L53" i="5"/>
  <c r="H53" i="5"/>
  <c r="E53" i="5"/>
  <c r="I53" i="5"/>
  <c r="M53" i="5"/>
  <c r="E42" i="5"/>
  <c r="H42" i="5"/>
  <c r="K42" i="5"/>
  <c r="F46" i="5"/>
  <c r="L46" i="5"/>
  <c r="H46" i="5"/>
  <c r="I46" i="5"/>
  <c r="O36" i="3"/>
  <c r="O110" i="3"/>
  <c r="L112" i="5" s="1"/>
  <c r="O99" i="3"/>
  <c r="L101" i="5" s="1"/>
  <c r="O60" i="3"/>
  <c r="L62" i="5" s="1"/>
  <c r="O21" i="3"/>
  <c r="O111" i="3"/>
  <c r="L113" i="5" s="1"/>
  <c r="O125" i="3"/>
  <c r="O96" i="3"/>
  <c r="L98" i="5" s="1"/>
  <c r="O71" i="3"/>
  <c r="L73" i="5" s="1"/>
  <c r="O27" i="3"/>
  <c r="L5" i="5"/>
  <c r="O2" i="3"/>
  <c r="O17" i="3"/>
  <c r="O98" i="3"/>
  <c r="L100" i="5" s="1"/>
  <c r="O117" i="3"/>
  <c r="L119" i="5" s="1"/>
  <c r="O74" i="3"/>
  <c r="L76" i="5" s="1"/>
  <c r="O42" i="3"/>
  <c r="O34" i="3"/>
  <c r="O3" i="3"/>
  <c r="O10" i="3"/>
  <c r="O9" i="3"/>
  <c r="O94" i="3"/>
  <c r="L96" i="5" s="1"/>
  <c r="O67" i="3"/>
  <c r="L69" i="5" s="1"/>
  <c r="O31" i="3"/>
  <c r="O82" i="3"/>
  <c r="L84" i="5" s="1"/>
  <c r="O65" i="3"/>
  <c r="L67" i="5" s="1"/>
  <c r="O84" i="3"/>
  <c r="L86" i="5" s="1"/>
  <c r="O61" i="3"/>
  <c r="L63" i="5" s="1"/>
  <c r="O90" i="3"/>
  <c r="L92" i="5" s="1"/>
  <c r="O19" i="3"/>
  <c r="O121" i="3"/>
  <c r="O55" i="3"/>
  <c r="L57" i="5" s="1"/>
  <c r="O11" i="3"/>
  <c r="O78" i="3"/>
  <c r="L80" i="5" s="1"/>
  <c r="O38" i="3"/>
  <c r="O63" i="3"/>
  <c r="L65" i="5" s="1"/>
  <c r="O127" i="3"/>
  <c r="O48" i="3"/>
  <c r="O43" i="3"/>
  <c r="O20" i="3"/>
  <c r="O51" i="3"/>
  <c r="O6" i="3"/>
  <c r="O92" i="3"/>
  <c r="L94" i="5" s="1"/>
  <c r="O53" i="3"/>
  <c r="O22" i="3"/>
  <c r="O89" i="3"/>
  <c r="L91" i="5" s="1"/>
  <c r="O57" i="3"/>
  <c r="L59" i="5" s="1"/>
  <c r="O113" i="3"/>
  <c r="L115" i="5" s="1"/>
  <c r="O5" i="3"/>
  <c r="O123" i="3"/>
  <c r="O39" i="3"/>
  <c r="O95" i="3"/>
  <c r="L97" i="5" s="1"/>
  <c r="O45" i="3"/>
  <c r="O130" i="3"/>
  <c r="O120" i="3"/>
  <c r="O32" i="3"/>
  <c r="O118" i="3"/>
  <c r="L120" i="5" s="1"/>
  <c r="O76" i="3"/>
  <c r="L78" i="5" s="1"/>
  <c r="O80" i="3"/>
  <c r="L82" i="5" s="1"/>
  <c r="O122" i="3"/>
  <c r="O103" i="3"/>
  <c r="L105" i="5" s="1"/>
  <c r="O124" i="3"/>
  <c r="O105" i="3"/>
  <c r="L107" i="5" s="1"/>
  <c r="O106" i="3"/>
  <c r="L108" i="5" s="1"/>
  <c r="O23" i="3"/>
  <c r="O15" i="3"/>
  <c r="O102" i="3"/>
  <c r="L104" i="5" s="1"/>
  <c r="O18" i="3"/>
  <c r="O85" i="3"/>
  <c r="L87" i="5" s="1"/>
  <c r="O28" i="3"/>
  <c r="O104" i="3"/>
  <c r="L106" i="5" s="1"/>
  <c r="O24" i="3"/>
  <c r="O13" i="3"/>
  <c r="O73" i="3"/>
  <c r="L75" i="5" s="1"/>
  <c r="O37" i="3"/>
  <c r="O108" i="3"/>
  <c r="L110" i="5" s="1"/>
  <c r="O12" i="3"/>
  <c r="O81" i="3"/>
  <c r="L83" i="5" s="1"/>
  <c r="O86" i="3"/>
  <c r="L88" i="5" s="1"/>
  <c r="O26" i="3"/>
  <c r="O4" i="3"/>
  <c r="O79" i="3"/>
  <c r="L81" i="5" s="1"/>
  <c r="O75" i="3"/>
  <c r="L77" i="5" s="1"/>
  <c r="O97" i="3"/>
  <c r="L99" i="5" s="1"/>
  <c r="O35" i="3"/>
  <c r="O14" i="3"/>
  <c r="O54" i="3"/>
  <c r="L56" i="5" s="1"/>
  <c r="O70" i="3"/>
  <c r="L72" i="5" s="1"/>
  <c r="O91" i="3"/>
  <c r="L93" i="5" s="1"/>
  <c r="O83" i="3"/>
  <c r="L85" i="5" s="1"/>
  <c r="O116" i="3"/>
  <c r="L118" i="5" s="1"/>
  <c r="O119" i="3"/>
  <c r="L121" i="5" s="1"/>
  <c r="O56" i="3"/>
  <c r="L58" i="5" s="1"/>
  <c r="O30" i="3"/>
  <c r="O46" i="3"/>
  <c r="L48" i="5" s="1"/>
  <c r="O50" i="3"/>
  <c r="O59" i="3"/>
  <c r="L61" i="5" s="1"/>
  <c r="N113" i="3"/>
  <c r="K115" i="5" s="1"/>
  <c r="N108" i="3"/>
  <c r="K110" i="5" s="1"/>
  <c r="N121" i="3"/>
  <c r="N24" i="3"/>
  <c r="N80" i="3"/>
  <c r="K82" i="5" s="1"/>
  <c r="N130" i="3"/>
  <c r="N126" i="3"/>
  <c r="N97" i="3"/>
  <c r="K99" i="5" s="1"/>
  <c r="N84" i="3"/>
  <c r="K86" i="5" s="1"/>
  <c r="N31" i="3"/>
  <c r="N71" i="3"/>
  <c r="K73" i="5" s="1"/>
  <c r="N10" i="3"/>
  <c r="N98" i="3"/>
  <c r="K100" i="5" s="1"/>
  <c r="N27" i="3"/>
  <c r="N58" i="3"/>
  <c r="K60" i="5" s="1"/>
  <c r="N26" i="3"/>
  <c r="N70" i="3"/>
  <c r="K72" i="5" s="1"/>
  <c r="N96" i="3"/>
  <c r="K98" i="5" s="1"/>
  <c r="N54" i="3"/>
  <c r="K56" i="5" s="1"/>
  <c r="N102" i="3"/>
  <c r="K104" i="5" s="1"/>
  <c r="N114" i="3"/>
  <c r="K116" i="5" s="1"/>
  <c r="N11" i="3"/>
  <c r="N94" i="3"/>
  <c r="K96" i="5" s="1"/>
  <c r="N23" i="3"/>
  <c r="N37" i="3"/>
  <c r="N92" i="3"/>
  <c r="K94" i="5" s="1"/>
  <c r="N15" i="3"/>
  <c r="N75" i="3"/>
  <c r="K77" i="5" s="1"/>
  <c r="N17" i="3"/>
  <c r="N16" i="3"/>
  <c r="N82" i="3"/>
  <c r="K84" i="5" s="1"/>
  <c r="N88" i="3"/>
  <c r="K90" i="5" s="1"/>
  <c r="N43" i="3"/>
  <c r="N110" i="3"/>
  <c r="K112" i="5" s="1"/>
  <c r="N89" i="3"/>
  <c r="K91" i="5" s="1"/>
  <c r="N90" i="3"/>
  <c r="K92" i="5" s="1"/>
  <c r="N62" i="3"/>
  <c r="K64" i="5" s="1"/>
  <c r="N45" i="3"/>
  <c r="N53" i="3"/>
  <c r="N2" i="3"/>
  <c r="N7" i="3"/>
  <c r="N33" i="3"/>
  <c r="N66" i="3"/>
  <c r="K68" i="5" s="1"/>
  <c r="N4" i="3"/>
  <c r="N129" i="3"/>
  <c r="N99" i="3"/>
  <c r="K101" i="5" s="1"/>
  <c r="N39" i="3"/>
  <c r="N30" i="3"/>
  <c r="N86" i="3"/>
  <c r="K88" i="5" s="1"/>
  <c r="N9" i="3"/>
  <c r="N32" i="3"/>
  <c r="N20" i="3"/>
  <c r="N6" i="3"/>
  <c r="N19" i="3"/>
  <c r="N49" i="3"/>
  <c r="N73" i="3"/>
  <c r="K75" i="5" s="1"/>
  <c r="N40" i="3"/>
  <c r="N42" i="3"/>
  <c r="N21" i="3"/>
  <c r="N35" i="3"/>
  <c r="N51" i="3"/>
  <c r="N60" i="3"/>
  <c r="K62" i="5" s="1"/>
  <c r="N104" i="3"/>
  <c r="K106" i="5" s="1"/>
  <c r="N22" i="3"/>
  <c r="N46" i="3"/>
  <c r="N47" i="3"/>
  <c r="N36" i="3"/>
  <c r="N107" i="3"/>
  <c r="K109" i="5" s="1"/>
  <c r="N127" i="3"/>
  <c r="N65" i="3"/>
  <c r="K67" i="5" s="1"/>
  <c r="N85" i="3"/>
  <c r="K87" i="5" s="1"/>
  <c r="N95" i="3"/>
  <c r="K97" i="5" s="1"/>
  <c r="N123" i="3"/>
  <c r="N72" i="3"/>
  <c r="K74" i="5" s="1"/>
  <c r="N115" i="3"/>
  <c r="K117" i="5" s="1"/>
  <c r="N117" i="3"/>
  <c r="K119" i="5" s="1"/>
  <c r="N59" i="3"/>
  <c r="K61" i="5" s="1"/>
  <c r="N25" i="3"/>
  <c r="N29" i="3"/>
  <c r="N83" i="3"/>
  <c r="K85" i="5" s="1"/>
  <c r="N112" i="3"/>
  <c r="K114" i="5" s="1"/>
  <c r="N57" i="3"/>
  <c r="K59" i="5" s="1"/>
  <c r="N103" i="3"/>
  <c r="K105" i="5" s="1"/>
  <c r="N67" i="3"/>
  <c r="K69" i="5" s="1"/>
  <c r="N81" i="3"/>
  <c r="K83" i="5" s="1"/>
  <c r="N8" i="3"/>
  <c r="N13" i="3"/>
  <c r="N105" i="3"/>
  <c r="K107" i="5" s="1"/>
  <c r="N52" i="3"/>
  <c r="N76" i="3"/>
  <c r="K78" i="5" s="1"/>
  <c r="N79" i="3"/>
  <c r="K81" i="5" s="1"/>
  <c r="N5" i="3"/>
  <c r="N120" i="3"/>
  <c r="N44" i="3"/>
  <c r="N77" i="3"/>
  <c r="K79" i="5" s="1"/>
  <c r="N124" i="3"/>
  <c r="N118" i="3"/>
  <c r="K120" i="5" s="1"/>
  <c r="N125" i="3"/>
  <c r="N18" i="3"/>
  <c r="N50" i="3"/>
  <c r="N116" i="3"/>
  <c r="K118" i="5" s="1"/>
  <c r="N68" i="3"/>
  <c r="K70" i="5" s="1"/>
  <c r="N78" i="3"/>
  <c r="K80" i="5" s="1"/>
  <c r="N12" i="3"/>
  <c r="N34" i="3"/>
  <c r="N63" i="3"/>
  <c r="K65" i="5" s="1"/>
  <c r="N3" i="3"/>
  <c r="N87" i="3"/>
  <c r="K89" i="5" s="1"/>
  <c r="E40" i="5"/>
  <c r="J40" i="5"/>
  <c r="F40" i="5"/>
  <c r="K40" i="5"/>
  <c r="H29" i="5"/>
  <c r="I29" i="5"/>
  <c r="J29" i="5"/>
  <c r="F29" i="5"/>
  <c r="L29" i="5"/>
  <c r="K29" i="5"/>
  <c r="E29" i="5"/>
  <c r="I58" i="5"/>
  <c r="F58" i="5"/>
  <c r="H58" i="5"/>
  <c r="E58" i="5"/>
  <c r="E21" i="5"/>
  <c r="H21" i="5"/>
  <c r="F21" i="5"/>
  <c r="I78" i="5"/>
  <c r="H78" i="5"/>
  <c r="H72" i="5"/>
  <c r="L22" i="5"/>
  <c r="O49" i="3"/>
  <c r="E47" i="5"/>
  <c r="L47" i="5"/>
  <c r="K47" i="5"/>
  <c r="F47" i="5"/>
  <c r="M47" i="5"/>
  <c r="J47" i="5"/>
  <c r="H47" i="5"/>
  <c r="I47" i="5"/>
  <c r="P97" i="3"/>
  <c r="M99" i="5" s="1"/>
  <c r="P130" i="3"/>
  <c r="P92" i="3"/>
  <c r="M94" i="5" s="1"/>
  <c r="P63" i="3"/>
  <c r="M65" i="5" s="1"/>
  <c r="P24" i="3"/>
  <c r="M28" i="5" s="1"/>
  <c r="P78" i="3"/>
  <c r="M80" i="5" s="1"/>
  <c r="P60" i="3"/>
  <c r="M62" i="5" s="1"/>
  <c r="P75" i="3"/>
  <c r="M77" i="5" s="1"/>
  <c r="P28" i="3"/>
  <c r="M32" i="5" s="1"/>
  <c r="P30" i="3"/>
  <c r="M34" i="5" s="1"/>
  <c r="P70" i="3"/>
  <c r="M72" i="5" s="1"/>
  <c r="P52" i="3"/>
  <c r="P80" i="3"/>
  <c r="M82" i="5" s="1"/>
  <c r="P21" i="3"/>
  <c r="M25" i="5" s="1"/>
  <c r="P32" i="3"/>
  <c r="P14" i="3"/>
  <c r="M18" i="5" s="1"/>
  <c r="P19" i="3"/>
  <c r="M23" i="5" s="1"/>
  <c r="P41" i="3"/>
  <c r="M43" i="5" s="1"/>
  <c r="P12" i="3"/>
  <c r="M16" i="5" s="1"/>
  <c r="P108" i="3"/>
  <c r="M110" i="5" s="1"/>
  <c r="P58" i="3"/>
  <c r="M60" i="5" s="1"/>
  <c r="P37" i="3"/>
  <c r="M39" i="5" s="1"/>
  <c r="P9" i="3"/>
  <c r="M13" i="5" s="1"/>
  <c r="P23" i="3"/>
  <c r="M27" i="5" s="1"/>
  <c r="P26" i="3"/>
  <c r="M30" i="5" s="1"/>
  <c r="P2" i="3"/>
  <c r="P51" i="3"/>
  <c r="P16" i="3"/>
  <c r="M20" i="5" s="1"/>
  <c r="P122" i="3"/>
  <c r="P114" i="3"/>
  <c r="M116" i="5" s="1"/>
  <c r="P73" i="3"/>
  <c r="M75" i="5" s="1"/>
  <c r="P11" i="3"/>
  <c r="M15" i="5" s="1"/>
  <c r="P18" i="3"/>
  <c r="M22" i="5" s="1"/>
  <c r="P45" i="3"/>
  <c r="P66" i="3"/>
  <c r="M68" i="5" s="1"/>
  <c r="P25" i="3"/>
  <c r="M29" i="5" s="1"/>
  <c r="P7" i="3"/>
  <c r="M11" i="5" s="1"/>
  <c r="P99" i="3"/>
  <c r="M101" i="5" s="1"/>
  <c r="M5" i="5"/>
  <c r="P112" i="3"/>
  <c r="M114" i="5" s="1"/>
  <c r="P76" i="3"/>
  <c r="M78" i="5" s="1"/>
  <c r="P31" i="3"/>
  <c r="M35" i="5" s="1"/>
  <c r="P62" i="3"/>
  <c r="M64" i="5" s="1"/>
  <c r="P13" i="3"/>
  <c r="M17" i="5" s="1"/>
  <c r="P3" i="3"/>
  <c r="L8" i="5"/>
  <c r="I8" i="5"/>
  <c r="T130" i="3"/>
  <c r="T30" i="3"/>
  <c r="T110" i="3"/>
  <c r="Q112" i="5" s="1"/>
  <c r="Q5" i="5"/>
  <c r="T56" i="3"/>
  <c r="Q58" i="5" s="1"/>
  <c r="T11" i="3"/>
  <c r="Q15" i="5" s="1"/>
  <c r="T42" i="3"/>
  <c r="Q44" i="5" s="1"/>
  <c r="T16" i="3"/>
  <c r="Q20" i="5" s="1"/>
  <c r="T10" i="3"/>
  <c r="Q14" i="5" s="1"/>
  <c r="T122" i="3"/>
  <c r="T34" i="3"/>
  <c r="Q36" i="5" s="1"/>
  <c r="T28" i="3"/>
  <c r="Q32" i="5" s="1"/>
  <c r="T88" i="3"/>
  <c r="Q90" i="5" s="1"/>
  <c r="T21" i="3"/>
  <c r="Q25" i="5" s="1"/>
  <c r="T99" i="3"/>
  <c r="Q101" i="5" s="1"/>
  <c r="T46" i="3"/>
  <c r="Q48" i="5" s="1"/>
  <c r="T81" i="3"/>
  <c r="Q83" i="5" s="1"/>
  <c r="T60" i="3"/>
  <c r="Q62" i="5" s="1"/>
  <c r="T32" i="3"/>
  <c r="Q34" i="5" s="1"/>
  <c r="T47" i="3"/>
  <c r="Q49" i="5" s="1"/>
  <c r="T106" i="3"/>
  <c r="Q108" i="5" s="1"/>
  <c r="T2" i="3"/>
  <c r="Q6" i="5" s="1"/>
  <c r="T94" i="3"/>
  <c r="Q96" i="5" s="1"/>
  <c r="T17" i="3"/>
  <c r="Q21" i="5" s="1"/>
  <c r="T91" i="3"/>
  <c r="Q93" i="5" s="1"/>
  <c r="T15" i="3"/>
  <c r="Q19" i="5" s="1"/>
  <c r="T24" i="3"/>
  <c r="Q28" i="5" s="1"/>
  <c r="T20" i="3"/>
  <c r="Q24" i="5" s="1"/>
  <c r="F55" i="3"/>
  <c r="C59" i="5" s="1"/>
  <c r="F108" i="3"/>
  <c r="C110" i="5" s="1"/>
  <c r="F27" i="3"/>
  <c r="C31" i="5" s="1"/>
  <c r="F60" i="3"/>
  <c r="C64" i="5" s="1"/>
  <c r="F71" i="3"/>
  <c r="C75" i="5" s="1"/>
  <c r="F37" i="3"/>
  <c r="C41" i="5" s="1"/>
  <c r="F57" i="3"/>
  <c r="C61" i="5" s="1"/>
  <c r="F34" i="3"/>
  <c r="C38" i="5" s="1"/>
  <c r="F20" i="3"/>
  <c r="C24" i="5" s="1"/>
  <c r="C5" i="5"/>
  <c r="T76" i="3"/>
  <c r="Q78" i="5" s="1"/>
  <c r="T29" i="3"/>
  <c r="Q33" i="5" s="1"/>
  <c r="T115" i="3"/>
  <c r="Q117" i="5" s="1"/>
  <c r="J12" i="5"/>
  <c r="P88" i="3"/>
  <c r="M90" i="5" s="1"/>
  <c r="P105" i="3"/>
  <c r="M107" i="5" s="1"/>
  <c r="P113" i="3"/>
  <c r="M115" i="5" s="1"/>
  <c r="F44" i="5"/>
  <c r="J9" i="5"/>
  <c r="E9" i="5"/>
  <c r="I52" i="5"/>
  <c r="L52" i="5"/>
  <c r="H38" i="5"/>
  <c r="F12" i="5"/>
  <c r="F13" i="3"/>
  <c r="C17" i="5" s="1"/>
  <c r="T102" i="3"/>
  <c r="Q104" i="5" s="1"/>
  <c r="J8" i="5"/>
  <c r="F55" i="5"/>
  <c r="F21" i="3"/>
  <c r="C25" i="5" s="1"/>
  <c r="F14" i="3"/>
  <c r="C18" i="5" s="1"/>
  <c r="F30" i="3"/>
  <c r="C34" i="5" s="1"/>
  <c r="F6" i="3"/>
  <c r="C10" i="5" s="1"/>
  <c r="F39" i="3"/>
  <c r="C43" i="5" s="1"/>
  <c r="F110" i="3"/>
  <c r="C112" i="5" s="1"/>
  <c r="F46" i="3"/>
  <c r="C50" i="5" s="1"/>
  <c r="F107" i="3"/>
  <c r="C109" i="5" s="1"/>
  <c r="F63" i="3"/>
  <c r="C67" i="5" s="1"/>
  <c r="F82" i="3"/>
  <c r="C84" i="5" s="1"/>
  <c r="F58" i="3"/>
  <c r="C62" i="5" s="1"/>
  <c r="F51" i="3"/>
  <c r="C55" i="5" s="1"/>
  <c r="F115" i="3"/>
  <c r="C117" i="5" s="1"/>
  <c r="F67" i="3"/>
  <c r="C71" i="5" s="1"/>
  <c r="F84" i="3"/>
  <c r="C86" i="5" s="1"/>
  <c r="T44" i="3"/>
  <c r="Q46" i="5" s="1"/>
  <c r="K55" i="5"/>
  <c r="P44" i="3"/>
  <c r="F87" i="3"/>
  <c r="C89" i="5" s="1"/>
  <c r="T64" i="3"/>
  <c r="Q66" i="5" s="1"/>
  <c r="F128" i="3"/>
  <c r="P109" i="3"/>
  <c r="M111" i="5" s="1"/>
  <c r="T93" i="3"/>
  <c r="Q95" i="5" s="1"/>
  <c r="P65" i="3"/>
  <c r="M67" i="5" s="1"/>
  <c r="T61" i="3"/>
  <c r="Q63" i="5" s="1"/>
  <c r="P79" i="3"/>
  <c r="M81" i="5" s="1"/>
  <c r="F48" i="3"/>
  <c r="C52" i="5" s="1"/>
  <c r="P69" i="3"/>
  <c r="M71" i="5" s="1"/>
  <c r="P98" i="3"/>
  <c r="M100" i="5" s="1"/>
  <c r="K8" i="5"/>
  <c r="P71" i="3"/>
  <c r="M73" i="5" s="1"/>
  <c r="F102" i="3"/>
  <c r="C104" i="5" s="1"/>
  <c r="F130" i="3"/>
  <c r="F28" i="3"/>
  <c r="C32" i="5" s="1"/>
  <c r="F105" i="3"/>
  <c r="C107" i="5" s="1"/>
  <c r="P90" i="3"/>
  <c r="M92" i="5" s="1"/>
  <c r="P56" i="3"/>
  <c r="M58" i="5" s="1"/>
  <c r="P104" i="3"/>
  <c r="M106" i="5" s="1"/>
  <c r="P17" i="3"/>
  <c r="M21" i="5" s="1"/>
  <c r="P15" i="3"/>
  <c r="M19" i="5" s="1"/>
  <c r="T84" i="3"/>
  <c r="Q86" i="5" s="1"/>
  <c r="P6" i="3"/>
  <c r="M10" i="5" s="1"/>
  <c r="P115" i="3"/>
  <c r="M117" i="5" s="1"/>
  <c r="P47" i="3"/>
  <c r="M49" i="5" s="1"/>
  <c r="P107" i="3"/>
  <c r="M109" i="5" s="1"/>
  <c r="P49" i="3"/>
  <c r="P124" i="3"/>
  <c r="P120" i="3"/>
  <c r="H12" i="5"/>
  <c r="F35" i="3"/>
  <c r="C39" i="5" s="1"/>
  <c r="T51" i="3"/>
  <c r="Q53" i="5" s="1"/>
  <c r="T53" i="3"/>
  <c r="Q55" i="5" s="1"/>
  <c r="T43" i="3"/>
  <c r="Q45" i="5" s="1"/>
  <c r="T31" i="3"/>
  <c r="T129" i="3"/>
  <c r="T14" i="3"/>
  <c r="Q18" i="5" s="1"/>
  <c r="T49" i="3"/>
  <c r="Q51" i="5" s="1"/>
  <c r="T39" i="3"/>
  <c r="Q41" i="5" s="1"/>
  <c r="T33" i="3"/>
  <c r="Q35" i="5" s="1"/>
  <c r="T83" i="3"/>
  <c r="Q85" i="5" s="1"/>
  <c r="T114" i="3"/>
  <c r="Q116" i="5" s="1"/>
  <c r="T107" i="3"/>
  <c r="Q109" i="5" s="1"/>
  <c r="T98" i="3"/>
  <c r="Q100" i="5" s="1"/>
  <c r="T59" i="3"/>
  <c r="Q61" i="5" s="1"/>
  <c r="T19" i="3"/>
  <c r="Q23" i="5" s="1"/>
  <c r="T124" i="3"/>
  <c r="T96" i="3"/>
  <c r="Q98" i="5" s="1"/>
  <c r="H62" i="5"/>
  <c r="I62" i="5"/>
  <c r="M54" i="5"/>
  <c r="K54" i="5"/>
  <c r="L54" i="5"/>
  <c r="I54" i="5"/>
  <c r="F54" i="5"/>
  <c r="R12" i="3"/>
  <c r="O16" i="5" s="1"/>
  <c r="R94" i="3"/>
  <c r="O96" i="5" s="1"/>
  <c r="R33" i="3"/>
  <c r="O35" i="5" s="1"/>
  <c r="R5" i="3"/>
  <c r="O9" i="5" s="1"/>
  <c r="R118" i="3"/>
  <c r="O120" i="5" s="1"/>
  <c r="R91" i="3"/>
  <c r="O93" i="5" s="1"/>
  <c r="R15" i="3"/>
  <c r="O19" i="5" s="1"/>
  <c r="R92" i="3"/>
  <c r="O94" i="5" s="1"/>
  <c r="R98" i="3"/>
  <c r="O100" i="5" s="1"/>
  <c r="R30" i="3"/>
  <c r="R89" i="3"/>
  <c r="O91" i="5" s="1"/>
  <c r="L16" i="3"/>
  <c r="L129" i="3"/>
  <c r="L90" i="3"/>
  <c r="I92" i="5" s="1"/>
  <c r="L122" i="3"/>
  <c r="L46" i="3"/>
  <c r="L97" i="3"/>
  <c r="I99" i="5" s="1"/>
  <c r="L20" i="3"/>
  <c r="L92" i="3"/>
  <c r="I94" i="5" s="1"/>
  <c r="L52" i="3"/>
  <c r="L12" i="3"/>
  <c r="L86" i="3"/>
  <c r="I88" i="5" s="1"/>
  <c r="L94" i="3"/>
  <c r="I96" i="5" s="1"/>
  <c r="L59" i="3"/>
  <c r="L89" i="3"/>
  <c r="I91" i="5" s="1"/>
  <c r="L41" i="3"/>
  <c r="L45" i="3"/>
  <c r="L121" i="3"/>
  <c r="L70" i="3"/>
  <c r="L81" i="3"/>
  <c r="I83" i="5" s="1"/>
  <c r="L75" i="3"/>
  <c r="L125" i="3"/>
  <c r="L78" i="3"/>
  <c r="L91" i="3"/>
  <c r="I93" i="5" s="1"/>
  <c r="L58" i="3"/>
  <c r="L31" i="3"/>
  <c r="L15" i="3"/>
  <c r="L26" i="3"/>
  <c r="L30" i="3"/>
  <c r="L108" i="3"/>
  <c r="I110" i="5" s="1"/>
  <c r="L105" i="3"/>
  <c r="I107" i="5" s="1"/>
  <c r="L68" i="3"/>
  <c r="L2" i="3"/>
  <c r="L9" i="3"/>
  <c r="L34" i="3"/>
  <c r="L113" i="3"/>
  <c r="I115" i="5" s="1"/>
  <c r="L28" i="3"/>
  <c r="L74" i="3"/>
  <c r="L117" i="3"/>
  <c r="I119" i="5" s="1"/>
  <c r="L61" i="3"/>
  <c r="L51" i="3"/>
  <c r="L19" i="3"/>
  <c r="L107" i="3"/>
  <c r="I109" i="5" s="1"/>
  <c r="L60" i="3"/>
  <c r="L10" i="3"/>
  <c r="L21" i="3"/>
  <c r="L24" i="3"/>
  <c r="L130" i="3"/>
  <c r="L96" i="3"/>
  <c r="I98" i="5" s="1"/>
  <c r="L99" i="3"/>
  <c r="I101" i="5" s="1"/>
  <c r="L8" i="3"/>
  <c r="L11" i="3"/>
  <c r="L80" i="3"/>
  <c r="I82" i="5" s="1"/>
  <c r="L6" i="3"/>
  <c r="L17" i="3"/>
  <c r="L98" i="3"/>
  <c r="I100" i="5" s="1"/>
  <c r="L54" i="3"/>
  <c r="L50" i="3"/>
  <c r="L114" i="3"/>
  <c r="I116" i="5" s="1"/>
  <c r="L49" i="3"/>
  <c r="L67" i="3"/>
  <c r="L37" i="3"/>
  <c r="L27" i="3"/>
  <c r="L7" i="3"/>
  <c r="L42" i="3"/>
  <c r="L66" i="3"/>
  <c r="L32" i="3"/>
  <c r="L22" i="3"/>
  <c r="L110" i="3"/>
  <c r="I112" i="5" s="1"/>
  <c r="L56" i="3"/>
  <c r="L88" i="3"/>
  <c r="I90" i="5" s="1"/>
  <c r="L53" i="3"/>
  <c r="L104" i="3"/>
  <c r="I106" i="5" s="1"/>
  <c r="L83" i="3"/>
  <c r="I85" i="5" s="1"/>
  <c r="L33" i="3"/>
  <c r="L3" i="3"/>
  <c r="L76" i="3"/>
  <c r="L102" i="3"/>
  <c r="I104" i="5" s="1"/>
  <c r="L71" i="3"/>
  <c r="L63" i="3"/>
  <c r="L29" i="3"/>
  <c r="L36" i="3"/>
  <c r="L73" i="3"/>
  <c r="L5" i="3"/>
  <c r="L100" i="3"/>
  <c r="I102" i="5" s="1"/>
  <c r="L93" i="3"/>
  <c r="I95" i="5" s="1"/>
  <c r="L62" i="3"/>
  <c r="L23" i="3"/>
  <c r="L14" i="3"/>
  <c r="I5" i="5"/>
  <c r="L13" i="3"/>
  <c r="M78" i="3"/>
  <c r="J80" i="5" s="1"/>
  <c r="M37" i="3"/>
  <c r="M101" i="3"/>
  <c r="J103" i="5" s="1"/>
  <c r="M97" i="3"/>
  <c r="J99" i="5" s="1"/>
  <c r="M107" i="3"/>
  <c r="J109" i="5" s="1"/>
  <c r="M51" i="3"/>
  <c r="M33" i="3"/>
  <c r="M52" i="3"/>
  <c r="M86" i="3"/>
  <c r="J88" i="5" s="1"/>
  <c r="M98" i="3"/>
  <c r="J100" i="5" s="1"/>
  <c r="M28" i="3"/>
  <c r="M75" i="3"/>
  <c r="J77" i="5" s="1"/>
  <c r="M96" i="3"/>
  <c r="J98" i="5" s="1"/>
  <c r="M91" i="3"/>
  <c r="J93" i="5" s="1"/>
  <c r="M58" i="3"/>
  <c r="J60" i="5" s="1"/>
  <c r="M108" i="3"/>
  <c r="J110" i="5" s="1"/>
  <c r="M24" i="3"/>
  <c r="M71" i="3"/>
  <c r="J73" i="5" s="1"/>
  <c r="M74" i="3"/>
  <c r="J76" i="5" s="1"/>
  <c r="M26" i="3"/>
  <c r="M106" i="3"/>
  <c r="J108" i="5" s="1"/>
  <c r="M77" i="3"/>
  <c r="J79" i="5" s="1"/>
  <c r="M56" i="3"/>
  <c r="J58" i="5" s="1"/>
  <c r="M89" i="3"/>
  <c r="J91" i="5" s="1"/>
  <c r="M23" i="3"/>
  <c r="M104" i="3"/>
  <c r="J106" i="5" s="1"/>
  <c r="J5" i="5"/>
  <c r="M88" i="3"/>
  <c r="J90" i="5" s="1"/>
  <c r="M15" i="3"/>
  <c r="M30" i="3"/>
  <c r="M121" i="3"/>
  <c r="M125" i="3"/>
  <c r="M16" i="3"/>
  <c r="M46" i="3"/>
  <c r="M10" i="3"/>
  <c r="M34" i="3"/>
  <c r="M50" i="3"/>
  <c r="M130" i="3"/>
  <c r="M54" i="3"/>
  <c r="J56" i="5" s="1"/>
  <c r="M8" i="3"/>
  <c r="M13" i="3"/>
  <c r="M2" i="3"/>
  <c r="M126" i="3"/>
  <c r="M55" i="3"/>
  <c r="J57" i="5" s="1"/>
  <c r="M39" i="3"/>
  <c r="M60" i="3"/>
  <c r="J62" i="5" s="1"/>
  <c r="M59" i="3"/>
  <c r="J61" i="5" s="1"/>
  <c r="M22" i="3"/>
  <c r="M29" i="3"/>
  <c r="M40" i="3"/>
  <c r="M122" i="3"/>
  <c r="M87" i="3"/>
  <c r="J89" i="5" s="1"/>
  <c r="F76" i="3"/>
  <c r="C78" i="5" s="1"/>
  <c r="G40" i="3"/>
  <c r="D44" i="5" s="1"/>
  <c r="F53" i="3"/>
  <c r="C57" i="5" s="1"/>
  <c r="M49" i="3"/>
  <c r="P29" i="3"/>
  <c r="M33" i="5" s="1"/>
  <c r="F52" i="5"/>
  <c r="L55" i="5"/>
  <c r="F83" i="3"/>
  <c r="C85" i="5" s="1"/>
  <c r="F104" i="3"/>
  <c r="C106" i="5" s="1"/>
  <c r="F8" i="3"/>
  <c r="C12" i="5" s="1"/>
  <c r="F73" i="3"/>
  <c r="F86" i="3"/>
  <c r="C88" i="5" s="1"/>
  <c r="F49" i="3"/>
  <c r="C53" i="5" s="1"/>
  <c r="F15" i="3"/>
  <c r="C19" i="5" s="1"/>
  <c r="F11" i="3"/>
  <c r="C15" i="5" s="1"/>
  <c r="F129" i="3"/>
  <c r="F62" i="3"/>
  <c r="C66" i="5" s="1"/>
  <c r="F3" i="3"/>
  <c r="C7" i="5" s="1"/>
  <c r="F56" i="3"/>
  <c r="C60" i="5" s="1"/>
  <c r="F45" i="3"/>
  <c r="C49" i="5" s="1"/>
  <c r="F24" i="3"/>
  <c r="C28" i="5" s="1"/>
  <c r="F121" i="3"/>
  <c r="F77" i="3"/>
  <c r="C79" i="5" s="1"/>
  <c r="T119" i="3"/>
  <c r="Q121" i="5" s="1"/>
  <c r="F123" i="3"/>
  <c r="T103" i="3"/>
  <c r="Q105" i="5" s="1"/>
  <c r="E55" i="5"/>
  <c r="F38" i="3"/>
  <c r="C42" i="5" s="1"/>
  <c r="P48" i="3"/>
  <c r="T65" i="3"/>
  <c r="Q67" i="5" s="1"/>
  <c r="T111" i="3"/>
  <c r="Q113" i="5" s="1"/>
  <c r="P95" i="3"/>
  <c r="M97" i="5" s="1"/>
  <c r="F64" i="3"/>
  <c r="C68" i="5" s="1"/>
  <c r="P101" i="3"/>
  <c r="M103" i="5" s="1"/>
  <c r="P61" i="3"/>
  <c r="M63" i="5" s="1"/>
  <c r="F2" i="3"/>
  <c r="C6" i="5" s="1"/>
  <c r="F127" i="3"/>
  <c r="T79" i="3"/>
  <c r="Q81" i="5" s="1"/>
  <c r="T92" i="3"/>
  <c r="Q94" i="5" s="1"/>
  <c r="F18" i="3"/>
  <c r="C22" i="5" s="1"/>
  <c r="T45" i="3"/>
  <c r="Q47" i="5" s="1"/>
  <c r="F40" i="3"/>
  <c r="C44" i="5" s="1"/>
  <c r="F66" i="3"/>
  <c r="C70" i="5" s="1"/>
  <c r="F42" i="3"/>
  <c r="C46" i="5" s="1"/>
  <c r="F96" i="3"/>
  <c r="C98" i="5" s="1"/>
  <c r="P84" i="3"/>
  <c r="M86" i="5" s="1"/>
  <c r="P4" i="3"/>
  <c r="P54" i="3"/>
  <c r="M56" i="5" s="1"/>
  <c r="P5" i="3"/>
  <c r="P74" i="3"/>
  <c r="M76" i="5" s="1"/>
  <c r="P20" i="3"/>
  <c r="M24" i="5" s="1"/>
  <c r="P96" i="3"/>
  <c r="M98" i="5" s="1"/>
  <c r="P57" i="3"/>
  <c r="M59" i="5" s="1"/>
  <c r="P89" i="3"/>
  <c r="M91" i="5" s="1"/>
  <c r="P34" i="3"/>
  <c r="M36" i="5" s="1"/>
  <c r="P100" i="3"/>
  <c r="M102" i="5" s="1"/>
  <c r="T89" i="3"/>
  <c r="Q91" i="5" s="1"/>
  <c r="T73" i="3"/>
  <c r="Q75" i="5" s="1"/>
  <c r="T13" i="3"/>
  <c r="Q17" i="5" s="1"/>
  <c r="T66" i="3"/>
  <c r="Q68" i="5" s="1"/>
  <c r="T36" i="3"/>
  <c r="Q38" i="5" s="1"/>
  <c r="T8" i="3"/>
  <c r="Q12" i="5" s="1"/>
  <c r="T82" i="3"/>
  <c r="Q84" i="5" s="1"/>
  <c r="T118" i="3"/>
  <c r="Q120" i="5" s="1"/>
  <c r="T97" i="3"/>
  <c r="Q99" i="5" s="1"/>
  <c r="T40" i="3"/>
  <c r="Q42" i="5" s="1"/>
  <c r="T18" i="3"/>
  <c r="Q22" i="5" s="1"/>
  <c r="T7" i="3"/>
  <c r="Q11" i="5" s="1"/>
  <c r="T22" i="3"/>
  <c r="Q26" i="5" s="1"/>
  <c r="T95" i="3"/>
  <c r="Q97" i="5" s="1"/>
  <c r="T23" i="3"/>
  <c r="Q27" i="5" s="1"/>
  <c r="T116" i="3"/>
  <c r="Q118" i="5" s="1"/>
  <c r="T123" i="3"/>
  <c r="P93" i="3"/>
  <c r="M95" i="5" s="1"/>
  <c r="J49" i="3"/>
  <c r="G53" i="5" s="1"/>
  <c r="J121" i="3"/>
  <c r="J41" i="3"/>
  <c r="G45" i="5" s="1"/>
  <c r="J109" i="3"/>
  <c r="G111" i="5" s="1"/>
  <c r="J50" i="3"/>
  <c r="G54" i="5" s="1"/>
  <c r="J102" i="3"/>
  <c r="G104" i="5" s="1"/>
  <c r="G130" i="3"/>
  <c r="G20" i="3"/>
  <c r="D24" i="5" s="1"/>
  <c r="G81" i="3"/>
  <c r="D83" i="5" s="1"/>
  <c r="G68" i="3"/>
  <c r="D72" i="5" s="1"/>
  <c r="G16" i="3"/>
  <c r="D20" i="5" s="1"/>
  <c r="G99" i="3"/>
  <c r="D101" i="5" s="1"/>
  <c r="G28" i="3"/>
  <c r="D32" i="5" s="1"/>
  <c r="G45" i="3"/>
  <c r="D49" i="5" s="1"/>
  <c r="G85" i="3"/>
  <c r="D87" i="5" s="1"/>
  <c r="G66" i="3"/>
  <c r="D70" i="5" s="1"/>
  <c r="G91" i="3"/>
  <c r="D93" i="5" s="1"/>
  <c r="G10" i="3"/>
  <c r="D14" i="5" s="1"/>
  <c r="G75" i="3"/>
  <c r="D77" i="5" s="1"/>
  <c r="G39" i="3"/>
  <c r="D43" i="5" s="1"/>
  <c r="G13" i="3"/>
  <c r="D17" i="5" s="1"/>
  <c r="G125" i="3"/>
  <c r="G108" i="3"/>
  <c r="D110" i="5" s="1"/>
  <c r="G90" i="3"/>
  <c r="D92" i="5" s="1"/>
  <c r="G92" i="3"/>
  <c r="D94" i="5" s="1"/>
  <c r="G63" i="3"/>
  <c r="D67" i="5" s="1"/>
  <c r="G102" i="3"/>
  <c r="D104" i="5" s="1"/>
  <c r="G74" i="3"/>
  <c r="D76" i="5" s="1"/>
  <c r="G27" i="3"/>
  <c r="D31" i="5" s="1"/>
  <c r="G11" i="3"/>
  <c r="D15" i="5" s="1"/>
  <c r="G33" i="3"/>
  <c r="D37" i="5" s="1"/>
  <c r="G50" i="3"/>
  <c r="D54" i="5" s="1"/>
  <c r="G70" i="3"/>
  <c r="D74" i="5" s="1"/>
  <c r="G22" i="3"/>
  <c r="D26" i="5" s="1"/>
  <c r="G9" i="3"/>
  <c r="D13" i="5" s="1"/>
  <c r="G111" i="3"/>
  <c r="D113" i="5" s="1"/>
  <c r="G113" i="3"/>
  <c r="D115" i="5" s="1"/>
  <c r="G86" i="3"/>
  <c r="D88" i="5" s="1"/>
  <c r="G84" i="3"/>
  <c r="D86" i="5" s="1"/>
  <c r="G71" i="3"/>
  <c r="D75" i="5" s="1"/>
  <c r="G65" i="3"/>
  <c r="D69" i="5" s="1"/>
  <c r="G78" i="3"/>
  <c r="D80" i="5" s="1"/>
  <c r="G23" i="3"/>
  <c r="D27" i="5" s="1"/>
  <c r="G3" i="3"/>
  <c r="D7" i="5" s="1"/>
  <c r="G14" i="3"/>
  <c r="D18" i="5" s="1"/>
  <c r="G30" i="3"/>
  <c r="D34" i="5" s="1"/>
  <c r="G2" i="3"/>
  <c r="D6" i="5" s="1"/>
  <c r="G126" i="3"/>
  <c r="G118" i="3"/>
  <c r="D120" i="5" s="1"/>
  <c r="G122" i="3"/>
  <c r="G62" i="3"/>
  <c r="D66" i="5" s="1"/>
  <c r="G43" i="3"/>
  <c r="D47" i="5" s="1"/>
  <c r="G129" i="3"/>
  <c r="G100" i="3"/>
  <c r="D102" i="5" s="1"/>
  <c r="G59" i="3"/>
  <c r="D63" i="5" s="1"/>
  <c r="G42" i="3"/>
  <c r="D46" i="5" s="1"/>
  <c r="G38" i="3"/>
  <c r="D42" i="5" s="1"/>
  <c r="G37" i="3"/>
  <c r="D41" i="5" s="1"/>
  <c r="G41" i="3"/>
  <c r="D45" i="5" s="1"/>
  <c r="G4" i="3"/>
  <c r="D8" i="5" s="1"/>
  <c r="G97" i="3"/>
  <c r="D99" i="5" s="1"/>
  <c r="G24" i="3"/>
  <c r="D28" i="5" s="1"/>
  <c r="G56" i="3"/>
  <c r="D60" i="5" s="1"/>
  <c r="G51" i="3"/>
  <c r="D55" i="5" s="1"/>
  <c r="G5" i="3"/>
  <c r="D9" i="5" s="1"/>
  <c r="G104" i="3"/>
  <c r="D106" i="5" s="1"/>
  <c r="G80" i="3"/>
  <c r="D82" i="5" s="1"/>
  <c r="G19" i="3"/>
  <c r="D23" i="5" s="1"/>
  <c r="G26" i="3"/>
  <c r="D30" i="5" s="1"/>
  <c r="G12" i="3"/>
  <c r="D16" i="5" s="1"/>
  <c r="G21" i="3"/>
  <c r="D25" i="5" s="1"/>
  <c r="G121" i="3"/>
  <c r="G96" i="3"/>
  <c r="D98" i="5" s="1"/>
  <c r="G55" i="3"/>
  <c r="D59" i="5" s="1"/>
  <c r="G52" i="3"/>
  <c r="D56" i="5" s="1"/>
  <c r="G15" i="3"/>
  <c r="D19" i="5" s="1"/>
  <c r="G29" i="3"/>
  <c r="D33" i="5" s="1"/>
  <c r="G89" i="3"/>
  <c r="D91" i="5" s="1"/>
  <c r="G98" i="3"/>
  <c r="D100" i="5" s="1"/>
  <c r="G57" i="3"/>
  <c r="D61" i="5" s="1"/>
  <c r="D5" i="5"/>
  <c r="G18" i="3"/>
  <c r="D22" i="5" s="1"/>
  <c r="G32" i="3"/>
  <c r="D36" i="5" s="1"/>
  <c r="G115" i="3"/>
  <c r="D117" i="5" s="1"/>
  <c r="G94" i="3"/>
  <c r="D96" i="5" s="1"/>
  <c r="G101" i="3"/>
  <c r="D103" i="5" s="1"/>
  <c r="G46" i="3"/>
  <c r="D50" i="5" s="1"/>
  <c r="G31" i="3"/>
  <c r="D35" i="5" s="1"/>
  <c r="G36" i="3"/>
  <c r="D40" i="5" s="1"/>
  <c r="G17" i="3"/>
  <c r="D21" i="5" s="1"/>
  <c r="G117" i="3"/>
  <c r="D119" i="5" s="1"/>
  <c r="G88" i="3"/>
  <c r="D90" i="5" s="1"/>
  <c r="G105" i="3"/>
  <c r="D107" i="5" s="1"/>
  <c r="G49" i="3"/>
  <c r="D53" i="5" s="1"/>
  <c r="G7" i="3"/>
  <c r="D11" i="5" s="1"/>
  <c r="G6" i="3"/>
  <c r="D10" i="5" s="1"/>
  <c r="G112" i="3"/>
  <c r="D114" i="5" s="1"/>
  <c r="G82" i="3"/>
  <c r="D84" i="5" s="1"/>
  <c r="G34" i="3"/>
  <c r="D38" i="5" s="1"/>
  <c r="G76" i="3"/>
  <c r="D78" i="5" s="1"/>
  <c r="T72" i="3"/>
  <c r="Q74" i="5" s="1"/>
  <c r="I57" i="5"/>
  <c r="F57" i="5"/>
  <c r="L18" i="3"/>
  <c r="P116" i="3"/>
  <c r="M118" i="5" s="1"/>
  <c r="H33" i="5"/>
  <c r="F33" i="5"/>
  <c r="L25" i="3"/>
  <c r="K6" i="5"/>
  <c r="L6" i="5"/>
  <c r="I79" i="3"/>
  <c r="F81" i="5" s="1"/>
  <c r="K18" i="5"/>
  <c r="L38" i="5"/>
  <c r="I69" i="5"/>
  <c r="H6" i="5"/>
  <c r="J22" i="5"/>
  <c r="E22" i="5"/>
  <c r="F22" i="5"/>
  <c r="I22" i="5"/>
  <c r="I72" i="5"/>
  <c r="F72" i="5"/>
  <c r="H64" i="5"/>
  <c r="E64" i="5"/>
  <c r="H76" i="5"/>
  <c r="I76" i="5"/>
  <c r="L39" i="5"/>
  <c r="J39" i="5"/>
  <c r="F39" i="5"/>
  <c r="E39" i="5"/>
  <c r="H39" i="5"/>
  <c r="G6" i="5"/>
  <c r="I71" i="5"/>
  <c r="H71" i="5"/>
  <c r="I97" i="3"/>
  <c r="F99" i="5" s="1"/>
  <c r="E69" i="5"/>
  <c r="H43" i="5"/>
  <c r="E71" i="5"/>
  <c r="F6" i="5"/>
  <c r="I13" i="3"/>
  <c r="I18" i="5"/>
  <c r="F38" i="5"/>
  <c r="J6" i="5"/>
  <c r="M6" i="5"/>
  <c r="K26" i="5"/>
  <c r="I26" i="5"/>
  <c r="F26" i="5"/>
  <c r="H26" i="5"/>
  <c r="F59" i="5"/>
  <c r="H59" i="5"/>
  <c r="H68" i="5"/>
  <c r="E68" i="5"/>
  <c r="I68" i="5"/>
  <c r="F68" i="5"/>
  <c r="K25" i="5"/>
  <c r="E25" i="5"/>
  <c r="J25" i="5"/>
  <c r="F25" i="5"/>
  <c r="I25" i="5"/>
  <c r="L25" i="5"/>
  <c r="H25" i="5"/>
  <c r="J43" i="5"/>
  <c r="I43" i="5"/>
  <c r="F43" i="5"/>
  <c r="L43" i="5"/>
  <c r="E43" i="5"/>
  <c r="K10" i="5"/>
  <c r="J10" i="5"/>
  <c r="H10" i="5"/>
  <c r="E10" i="5"/>
  <c r="F10" i="5"/>
  <c r="I10" i="5"/>
  <c r="L10" i="5"/>
  <c r="H65" i="5"/>
  <c r="F65" i="5"/>
  <c r="I65" i="5"/>
  <c r="E65" i="5"/>
  <c r="I118" i="3"/>
  <c r="F120" i="5" s="1"/>
  <c r="H18" i="5"/>
  <c r="J18" i="5"/>
  <c r="H66" i="5"/>
  <c r="E66" i="5"/>
  <c r="I66" i="5"/>
  <c r="J48" i="5"/>
  <c r="H48" i="5"/>
  <c r="I48" i="5"/>
  <c r="E48" i="5"/>
  <c r="F48" i="5"/>
  <c r="K48" i="5"/>
  <c r="I42" i="5"/>
  <c r="J42" i="5"/>
  <c r="H56" i="5"/>
  <c r="E56" i="5"/>
  <c r="F56" i="5"/>
  <c r="I56" i="5"/>
  <c r="I76" i="3"/>
  <c r="F78" i="5" s="1"/>
  <c r="E18" i="5"/>
  <c r="L21" i="5"/>
  <c r="K21" i="5"/>
  <c r="F9" i="5"/>
  <c r="I9" i="5"/>
  <c r="H9" i="5"/>
  <c r="E52" i="3"/>
  <c r="B56" i="5" s="1"/>
  <c r="E26" i="3"/>
  <c r="B30" i="5" s="1"/>
  <c r="E47" i="3"/>
  <c r="B51" i="5" s="1"/>
  <c r="E106" i="3"/>
  <c r="B108" i="5" s="1"/>
  <c r="E129" i="3"/>
  <c r="E109" i="3"/>
  <c r="B111" i="5" s="1"/>
  <c r="E46" i="3"/>
  <c r="B50" i="5" s="1"/>
  <c r="E20" i="3"/>
  <c r="B24" i="5" s="1"/>
  <c r="E108" i="3"/>
  <c r="B110" i="5" s="1"/>
  <c r="E14" i="3"/>
  <c r="B18" i="5" s="1"/>
  <c r="E61" i="3"/>
  <c r="B65" i="5" s="1"/>
  <c r="E103" i="3"/>
  <c r="B105" i="5" s="1"/>
  <c r="E38" i="3"/>
  <c r="B42" i="5" s="1"/>
  <c r="E53" i="3"/>
  <c r="B57" i="5" s="1"/>
  <c r="E21" i="3"/>
  <c r="B25" i="5" s="1"/>
  <c r="E90" i="3"/>
  <c r="B92" i="5" s="1"/>
  <c r="E51" i="3"/>
  <c r="B55" i="5" s="1"/>
  <c r="E65" i="3"/>
  <c r="B69" i="5" s="1"/>
  <c r="E68" i="3"/>
  <c r="B72" i="5" s="1"/>
  <c r="E30" i="3"/>
  <c r="B34" i="5" s="1"/>
  <c r="E11" i="3"/>
  <c r="B15" i="5" s="1"/>
  <c r="E76" i="3"/>
  <c r="B78" i="5" s="1"/>
  <c r="E81" i="3"/>
  <c r="B83" i="5" s="1"/>
  <c r="E89" i="3"/>
  <c r="B91" i="5" s="1"/>
  <c r="E124" i="3"/>
  <c r="E48" i="3"/>
  <c r="B52" i="5" s="1"/>
  <c r="E85" i="3"/>
  <c r="B87" i="5" s="1"/>
  <c r="E82" i="3"/>
  <c r="B84" i="5" s="1"/>
  <c r="E130" i="3"/>
  <c r="E75" i="3"/>
  <c r="B77" i="5" s="1"/>
  <c r="E42" i="3"/>
  <c r="B46" i="5" s="1"/>
  <c r="E19" i="3"/>
  <c r="B23" i="5" s="1"/>
  <c r="E117" i="3"/>
  <c r="B119" i="5" s="1"/>
  <c r="E6" i="3"/>
  <c r="B10" i="5" s="1"/>
  <c r="E70" i="3"/>
  <c r="B74" i="5" s="1"/>
  <c r="E56" i="3"/>
  <c r="B60" i="5" s="1"/>
  <c r="E71" i="3"/>
  <c r="B75" i="5" s="1"/>
  <c r="E98" i="3"/>
  <c r="B100" i="5" s="1"/>
  <c r="E59" i="3"/>
  <c r="B63" i="5" s="1"/>
  <c r="E83" i="3"/>
  <c r="B85" i="5" s="1"/>
  <c r="E123" i="3"/>
  <c r="E63" i="3"/>
  <c r="B67" i="5" s="1"/>
  <c r="E41" i="3"/>
  <c r="B45" i="5" s="1"/>
  <c r="E50" i="3"/>
  <c r="B54" i="5" s="1"/>
  <c r="E125" i="3"/>
  <c r="E57" i="3"/>
  <c r="B61" i="5" s="1"/>
  <c r="E128" i="3"/>
  <c r="E80" i="3"/>
  <c r="B82" i="5" s="1"/>
  <c r="E3" i="3"/>
  <c r="B7" i="5" s="1"/>
  <c r="E5" i="3"/>
  <c r="B9" i="5" s="1"/>
  <c r="E27" i="3"/>
  <c r="B31" i="5" s="1"/>
  <c r="E17" i="3"/>
  <c r="B21" i="5" s="1"/>
  <c r="E28" i="3"/>
  <c r="B32" i="5" s="1"/>
  <c r="E112" i="3"/>
  <c r="B114" i="5" s="1"/>
  <c r="E35" i="3"/>
  <c r="B39" i="5" s="1"/>
  <c r="E36" i="3"/>
  <c r="B40" i="5" s="1"/>
  <c r="E100" i="3"/>
  <c r="B102" i="5" s="1"/>
  <c r="E8" i="3"/>
  <c r="B12" i="5" s="1"/>
  <c r="E32" i="3"/>
  <c r="B36" i="5" s="1"/>
  <c r="E74" i="3"/>
  <c r="B76" i="5" s="1"/>
  <c r="E7" i="3"/>
  <c r="B11" i="5" s="1"/>
  <c r="E78" i="3"/>
  <c r="B80" i="5" s="1"/>
  <c r="E25" i="3"/>
  <c r="B29" i="5" s="1"/>
  <c r="E101" i="3"/>
  <c r="B103" i="5" s="1"/>
  <c r="E116" i="3"/>
  <c r="B118" i="5" s="1"/>
  <c r="E60" i="3"/>
  <c r="B64" i="5" s="1"/>
  <c r="E111" i="3"/>
  <c r="B113" i="5" s="1"/>
  <c r="E62" i="3"/>
  <c r="B66" i="5" s="1"/>
  <c r="E39" i="3"/>
  <c r="B43" i="5" s="1"/>
  <c r="E94" i="3"/>
  <c r="B96" i="5" s="1"/>
  <c r="E99" i="3"/>
  <c r="B101" i="5" s="1"/>
  <c r="E114" i="3"/>
  <c r="B116" i="5" s="1"/>
  <c r="E24" i="3"/>
  <c r="B28" i="5" s="1"/>
  <c r="E119" i="3"/>
  <c r="B121" i="5" s="1"/>
  <c r="E33" i="3"/>
  <c r="B37" i="5" s="1"/>
  <c r="E88" i="3"/>
  <c r="B90" i="5" s="1"/>
  <c r="E122" i="3"/>
  <c r="E79" i="3"/>
  <c r="B81" i="5" s="1"/>
  <c r="E43" i="3"/>
  <c r="B47" i="5" s="1"/>
  <c r="E102" i="3"/>
  <c r="B104" i="5" s="1"/>
  <c r="E2" i="3"/>
  <c r="B6" i="5" s="1"/>
  <c r="E37" i="3"/>
  <c r="B41" i="5" s="1"/>
  <c r="E12" i="3"/>
  <c r="B16" i="5" s="1"/>
  <c r="E104" i="3"/>
  <c r="B106" i="5" s="1"/>
  <c r="E58" i="3"/>
  <c r="B62" i="5" s="1"/>
  <c r="E22" i="3"/>
  <c r="B26" i="5" s="1"/>
  <c r="E55" i="3"/>
  <c r="B59" i="5" s="1"/>
  <c r="E127" i="3"/>
  <c r="E40" i="3"/>
  <c r="B44" i="5" s="1"/>
  <c r="E93" i="3"/>
  <c r="B95" i="5" s="1"/>
  <c r="E67" i="3"/>
  <c r="B71" i="5" s="1"/>
  <c r="E118" i="3"/>
  <c r="B120" i="5" s="1"/>
  <c r="E86" i="3"/>
  <c r="B88" i="5" s="1"/>
  <c r="E23" i="3"/>
  <c r="B27" i="5" s="1"/>
  <c r="E87" i="3"/>
  <c r="B89" i="5" s="1"/>
  <c r="E54" i="3"/>
  <c r="B58" i="5" s="1"/>
  <c r="E4" i="3"/>
  <c r="B8" i="5" s="1"/>
  <c r="E10" i="3"/>
  <c r="B14" i="5" s="1"/>
  <c r="E113" i="3"/>
  <c r="B115" i="5" s="1"/>
  <c r="E77" i="3"/>
  <c r="B79" i="5" s="1"/>
  <c r="E16" i="3"/>
  <c r="B20" i="5" s="1"/>
  <c r="E105" i="3"/>
  <c r="B107" i="5" s="1"/>
  <c r="E15" i="3"/>
  <c r="B19" i="5" s="1"/>
  <c r="E84" i="3"/>
  <c r="B86" i="5" s="1"/>
  <c r="E120" i="3"/>
  <c r="E18" i="3"/>
  <c r="B22" i="5" s="1"/>
  <c r="E91" i="3"/>
  <c r="B93" i="5" s="1"/>
  <c r="E115" i="3"/>
  <c r="B117" i="5" s="1"/>
  <c r="B5" i="5"/>
  <c r="E64" i="3"/>
  <c r="B68" i="5" s="1"/>
  <c r="E13" i="3"/>
  <c r="B17" i="5" s="1"/>
  <c r="E73" i="3"/>
  <c r="E9" i="3"/>
  <c r="B13" i="5" s="1"/>
  <c r="E92" i="3"/>
  <c r="B94" i="5" s="1"/>
  <c r="E96" i="3"/>
  <c r="B98" i="5" s="1"/>
  <c r="E95" i="3"/>
  <c r="B97" i="5" s="1"/>
  <c r="E49" i="3"/>
  <c r="B53" i="5" s="1"/>
  <c r="E110" i="3"/>
  <c r="B112" i="5" s="1"/>
  <c r="E44" i="3"/>
  <c r="B48" i="5" s="1"/>
  <c r="E66" i="3"/>
  <c r="B70" i="5" s="1"/>
  <c r="E107" i="3"/>
  <c r="B109" i="5" s="1"/>
  <c r="E121" i="3"/>
  <c r="E97" i="3"/>
  <c r="B99" i="5" s="1"/>
  <c r="E31" i="3"/>
  <c r="B35" i="5" s="1"/>
  <c r="H84" i="3"/>
  <c r="E86" i="5" s="1"/>
  <c r="H102" i="3"/>
  <c r="E104" i="5" s="1"/>
  <c r="H127" i="3"/>
  <c r="H107" i="3"/>
  <c r="E109" i="5" s="1"/>
  <c r="H92" i="3"/>
  <c r="E94" i="5" s="1"/>
  <c r="H98" i="3"/>
  <c r="E100" i="5" s="1"/>
  <c r="H111" i="3"/>
  <c r="E113" i="5" s="1"/>
  <c r="H123" i="3"/>
  <c r="H78" i="3"/>
  <c r="E80" i="5" s="1"/>
  <c r="H105" i="3"/>
  <c r="E107" i="5" s="1"/>
  <c r="H125" i="3"/>
  <c r="H100" i="3"/>
  <c r="E102" i="5" s="1"/>
  <c r="H59" i="3"/>
  <c r="H35" i="3"/>
  <c r="H34" i="3"/>
  <c r="H103" i="3"/>
  <c r="E105" i="5" s="1"/>
  <c r="H116" i="3"/>
  <c r="E118" i="5" s="1"/>
  <c r="H83" i="3"/>
  <c r="E85" i="5" s="1"/>
  <c r="H115" i="3"/>
  <c r="E117" i="5" s="1"/>
  <c r="H94" i="3"/>
  <c r="E96" i="5" s="1"/>
  <c r="H96" i="3"/>
  <c r="E98" i="5" s="1"/>
  <c r="H93" i="3"/>
  <c r="E95" i="5" s="1"/>
  <c r="H32" i="3"/>
  <c r="H74" i="3"/>
  <c r="E76" i="5" s="1"/>
  <c r="H15" i="3"/>
  <c r="H28" i="3"/>
  <c r="H90" i="3"/>
  <c r="E92" i="5" s="1"/>
  <c r="H55" i="3"/>
  <c r="H97" i="3"/>
  <c r="E99" i="5" s="1"/>
  <c r="H44" i="3"/>
  <c r="H61" i="3"/>
  <c r="H67" i="3"/>
  <c r="H41" i="3"/>
  <c r="H101" i="3"/>
  <c r="E103" i="5" s="1"/>
  <c r="H79" i="3"/>
  <c r="E81" i="5" s="1"/>
  <c r="H39" i="3"/>
  <c r="H7" i="3"/>
  <c r="H68" i="3"/>
  <c r="H19" i="3"/>
  <c r="H121" i="3"/>
  <c r="H106" i="3"/>
  <c r="E108" i="5" s="1"/>
  <c r="H88" i="3"/>
  <c r="E90" i="5" s="1"/>
  <c r="H65" i="3"/>
  <c r="H20" i="3"/>
  <c r="H109" i="3"/>
  <c r="E111" i="5" s="1"/>
  <c r="H45" i="3"/>
  <c r="H64" i="3"/>
  <c r="H130" i="3"/>
  <c r="H114" i="3"/>
  <c r="E116" i="5" s="1"/>
  <c r="H76" i="3"/>
  <c r="E78" i="5" s="1"/>
  <c r="H66" i="3"/>
  <c r="H99" i="3"/>
  <c r="E101" i="5" s="1"/>
  <c r="H25" i="3"/>
  <c r="H9" i="3"/>
  <c r="E5" i="5"/>
  <c r="H124" i="3"/>
  <c r="H46" i="3"/>
  <c r="H63" i="3"/>
  <c r="H23" i="3"/>
  <c r="H49" i="3"/>
  <c r="H113" i="3"/>
  <c r="E115" i="5" s="1"/>
  <c r="H86" i="3"/>
  <c r="E88" i="5" s="1"/>
  <c r="H120" i="3"/>
  <c r="H112" i="3"/>
  <c r="E114" i="5" s="1"/>
  <c r="H57" i="3"/>
  <c r="H53" i="3"/>
  <c r="H16" i="3"/>
  <c r="H48" i="3"/>
  <c r="H12" i="3"/>
  <c r="H27" i="3"/>
  <c r="H11" i="3"/>
  <c r="H126" i="3"/>
  <c r="H104" i="3"/>
  <c r="E106" i="5" s="1"/>
  <c r="H52" i="3"/>
  <c r="H62" i="3"/>
  <c r="H87" i="3"/>
  <c r="E89" i="5" s="1"/>
  <c r="H21" i="3"/>
  <c r="H5" i="3"/>
  <c r="H14" i="3"/>
  <c r="H22" i="3"/>
  <c r="H6" i="3"/>
  <c r="H81" i="3"/>
  <c r="E83" i="5" s="1"/>
  <c r="H117" i="3"/>
  <c r="E119" i="5" s="1"/>
  <c r="H8" i="3"/>
  <c r="H3" i="3"/>
  <c r="H129" i="3"/>
  <c r="H89" i="3"/>
  <c r="E91" i="5" s="1"/>
  <c r="H73" i="3"/>
  <c r="H118" i="3"/>
  <c r="E120" i="5" s="1"/>
  <c r="H54" i="3"/>
  <c r="H29" i="3"/>
  <c r="H33" i="3"/>
  <c r="H10" i="3"/>
  <c r="H18" i="3"/>
  <c r="H75" i="3"/>
  <c r="E77" i="5" s="1"/>
  <c r="H108" i="3"/>
  <c r="E110" i="5" s="1"/>
  <c r="H70" i="3"/>
  <c r="H91" i="3"/>
  <c r="E93" i="5" s="1"/>
  <c r="H13" i="3"/>
  <c r="H30" i="3"/>
  <c r="H2" i="3"/>
  <c r="H31" i="3"/>
  <c r="H40" i="3"/>
  <c r="H80" i="3"/>
  <c r="E82" i="5" s="1"/>
  <c r="H82" i="3"/>
  <c r="E84" i="5" s="1"/>
  <c r="H60" i="3"/>
  <c r="H24" i="3"/>
  <c r="H110" i="3"/>
  <c r="E112" i="5" s="1"/>
  <c r="H51" i="3"/>
  <c r="H95" i="3"/>
  <c r="E97" i="5" s="1"/>
  <c r="H17" i="3"/>
  <c r="H26" i="3"/>
  <c r="H77" i="3"/>
  <c r="E79" i="5" s="1"/>
  <c r="H43" i="3"/>
  <c r="H50" i="3"/>
  <c r="H38" i="3"/>
  <c r="H85" i="3"/>
  <c r="E87" i="5" s="1"/>
  <c r="H128" i="3"/>
  <c r="H71" i="3"/>
  <c r="H4" i="3"/>
  <c r="H122" i="3"/>
  <c r="H58" i="3"/>
  <c r="H36" i="3"/>
  <c r="H37" i="3"/>
  <c r="H56" i="3"/>
  <c r="E34" i="3"/>
  <c r="B38" i="5" s="1"/>
  <c r="E45" i="3"/>
  <c r="B49" i="5" s="1"/>
  <c r="I69" i="3"/>
  <c r="F73" i="5"/>
  <c r="H73" i="5"/>
  <c r="E73" i="5"/>
  <c r="I73" i="5"/>
  <c r="H72" i="3"/>
  <c r="E72" i="3"/>
  <c r="E126" i="3"/>
  <c r="E29" i="3"/>
  <c r="B33" i="5" s="1"/>
  <c r="S58" i="3"/>
  <c r="P60" i="5" s="1"/>
  <c r="S8" i="3"/>
  <c r="P12" i="5" s="1"/>
  <c r="S64" i="3"/>
  <c r="P66" i="5" s="1"/>
  <c r="S79" i="3"/>
  <c r="P81" i="5" s="1"/>
  <c r="S107" i="3"/>
  <c r="P109" i="5" s="1"/>
  <c r="S48" i="3"/>
  <c r="P50" i="5" s="1"/>
  <c r="S32" i="3"/>
  <c r="P34" i="5" s="1"/>
  <c r="S109" i="3"/>
  <c r="P111" i="5" s="1"/>
  <c r="S91" i="3"/>
  <c r="P93" i="5" s="1"/>
  <c r="S81" i="3"/>
  <c r="P83" i="5" s="1"/>
  <c r="S118" i="3"/>
  <c r="P120" i="5" s="1"/>
  <c r="S35" i="3"/>
  <c r="P37" i="5" s="1"/>
  <c r="S70" i="3"/>
  <c r="P72" i="5" s="1"/>
  <c r="S37" i="3"/>
  <c r="P39" i="5" s="1"/>
  <c r="S110" i="3"/>
  <c r="P112" i="5" s="1"/>
  <c r="S126" i="3"/>
  <c r="S77" i="3"/>
  <c r="P79" i="5" s="1"/>
  <c r="S53" i="3"/>
  <c r="P55" i="5" s="1"/>
  <c r="S44" i="3"/>
  <c r="P46" i="5" s="1"/>
  <c r="S51" i="3"/>
  <c r="P53" i="5" s="1"/>
  <c r="S116" i="3"/>
  <c r="P118" i="5" s="1"/>
  <c r="S73" i="3"/>
  <c r="P75" i="5" s="1"/>
  <c r="S83" i="3"/>
  <c r="P85" i="5" s="1"/>
  <c r="S112" i="3"/>
  <c r="P114" i="5" s="1"/>
  <c r="S103" i="3"/>
  <c r="P105" i="5" s="1"/>
  <c r="S66" i="3"/>
  <c r="P68" i="5" s="1"/>
  <c r="S12" i="3"/>
  <c r="P16" i="5" s="1"/>
  <c r="S114" i="3"/>
  <c r="P116" i="5" s="1"/>
  <c r="S87" i="3"/>
  <c r="P89" i="5" s="1"/>
  <c r="S62" i="3"/>
  <c r="P64" i="5" s="1"/>
  <c r="S28" i="3"/>
  <c r="P32" i="5" s="1"/>
  <c r="S122" i="3"/>
  <c r="S105" i="3"/>
  <c r="P107" i="5" s="1"/>
  <c r="S43" i="3"/>
  <c r="P45" i="5" s="1"/>
  <c r="S99" i="3"/>
  <c r="P101" i="5" s="1"/>
  <c r="S130" i="3"/>
  <c r="S50" i="3"/>
  <c r="P52" i="5" s="1"/>
  <c r="S68" i="3"/>
  <c r="P70" i="5" s="1"/>
  <c r="S2" i="3"/>
  <c r="P6" i="5" s="1"/>
  <c r="S89" i="3"/>
  <c r="P91" i="5" s="1"/>
  <c r="S41" i="3"/>
  <c r="P43" i="5" s="1"/>
  <c r="S54" i="3"/>
  <c r="P56" i="5" s="1"/>
  <c r="S29" i="3"/>
  <c r="P33" i="5" s="1"/>
  <c r="S121" i="3"/>
  <c r="S106" i="3"/>
  <c r="P108" i="5" s="1"/>
  <c r="S123" i="3"/>
  <c r="S111" i="3"/>
  <c r="P113" i="5" s="1"/>
  <c r="S88" i="3"/>
  <c r="P90" i="5" s="1"/>
  <c r="S80" i="3"/>
  <c r="P82" i="5" s="1"/>
  <c r="S90" i="3"/>
  <c r="P92" i="5" s="1"/>
  <c r="S76" i="3"/>
  <c r="P78" i="5" s="1"/>
  <c r="S61" i="3"/>
  <c r="P63" i="5" s="1"/>
  <c r="S71" i="3"/>
  <c r="P73" i="5" s="1"/>
  <c r="S59" i="3"/>
  <c r="P61" i="5" s="1"/>
  <c r="S23" i="3"/>
  <c r="P27" i="5" s="1"/>
  <c r="S15" i="3"/>
  <c r="P19" i="5" s="1"/>
  <c r="S7" i="3"/>
  <c r="P11" i="5" s="1"/>
  <c r="S4" i="3"/>
  <c r="P8" i="5" s="1"/>
  <c r="S101" i="3"/>
  <c r="P103" i="5" s="1"/>
  <c r="S128" i="3"/>
  <c r="S95" i="3"/>
  <c r="P97" i="5" s="1"/>
  <c r="S36" i="3"/>
  <c r="P38" i="5" s="1"/>
  <c r="S56" i="3"/>
  <c r="P58" i="5" s="1"/>
  <c r="S45" i="3"/>
  <c r="P47" i="5" s="1"/>
  <c r="S14" i="3"/>
  <c r="P18" i="5" s="1"/>
  <c r="S117" i="3"/>
  <c r="P119" i="5" s="1"/>
  <c r="S119" i="3"/>
  <c r="P121" i="5" s="1"/>
  <c r="S96" i="3"/>
  <c r="P98" i="5" s="1"/>
  <c r="S104" i="3"/>
  <c r="P106" i="5" s="1"/>
  <c r="S98" i="3"/>
  <c r="P100" i="5" s="1"/>
  <c r="S78" i="3"/>
  <c r="P80" i="5" s="1"/>
  <c r="S42" i="3"/>
  <c r="P44" i="5" s="1"/>
  <c r="S67" i="3"/>
  <c r="P69" i="5" s="1"/>
  <c r="S31" i="3"/>
  <c r="S33" i="3"/>
  <c r="P35" i="5" s="1"/>
  <c r="S25" i="3"/>
  <c r="P29" i="5" s="1"/>
  <c r="S13" i="3"/>
  <c r="P17" i="5" s="1"/>
  <c r="S40" i="3"/>
  <c r="P42" i="5" s="1"/>
  <c r="S47" i="3"/>
  <c r="P49" i="5" s="1"/>
  <c r="S16" i="3"/>
  <c r="P20" i="5" s="1"/>
  <c r="S24" i="3"/>
  <c r="P28" i="5" s="1"/>
  <c r="S85" i="3"/>
  <c r="P87" i="5" s="1"/>
  <c r="S125" i="3"/>
  <c r="S127" i="3"/>
  <c r="S92" i="3"/>
  <c r="P94" i="5" s="1"/>
  <c r="S82" i="3"/>
  <c r="P84" i="5" s="1"/>
  <c r="S65" i="3"/>
  <c r="P67" i="5" s="1"/>
  <c r="S52" i="3"/>
  <c r="P54" i="5" s="1"/>
  <c r="P5" i="5"/>
  <c r="S21" i="3"/>
  <c r="P25" i="5" s="1"/>
  <c r="S10" i="3"/>
  <c r="P14" i="5" s="1"/>
  <c r="S115" i="3"/>
  <c r="P117" i="5" s="1"/>
  <c r="S84" i="3"/>
  <c r="P86" i="5" s="1"/>
  <c r="S74" i="3"/>
  <c r="P76" i="5" s="1"/>
  <c r="S57" i="3"/>
  <c r="P59" i="5" s="1"/>
  <c r="S27" i="3"/>
  <c r="P31" i="5" s="1"/>
  <c r="S11" i="3"/>
  <c r="P15" i="5" s="1"/>
  <c r="S38" i="3"/>
  <c r="P40" i="5" s="1"/>
  <c r="S6" i="3"/>
  <c r="P10" i="5" s="1"/>
  <c r="S5" i="3"/>
  <c r="P9" i="5" s="1"/>
  <c r="S113" i="3"/>
  <c r="P115" i="5" s="1"/>
  <c r="S108" i="3"/>
  <c r="P110" i="5" s="1"/>
  <c r="S46" i="3"/>
  <c r="P48" i="5" s="1"/>
  <c r="S63" i="3"/>
  <c r="P65" i="5" s="1"/>
  <c r="S34" i="3"/>
  <c r="P36" i="5" s="1"/>
  <c r="S17" i="3"/>
  <c r="P21" i="5" s="1"/>
  <c r="S129" i="3"/>
  <c r="S49" i="3"/>
  <c r="P51" i="5" s="1"/>
  <c r="S26" i="3"/>
  <c r="P30" i="5" s="1"/>
  <c r="S60" i="3"/>
  <c r="P62" i="5" s="1"/>
  <c r="S39" i="3"/>
  <c r="P41" i="5" s="1"/>
  <c r="S93" i="3"/>
  <c r="P95" i="5" s="1"/>
  <c r="S20" i="3"/>
  <c r="P24" i="5" s="1"/>
  <c r="S97" i="3"/>
  <c r="P99" i="5" s="1"/>
  <c r="S75" i="3"/>
  <c r="P77" i="5" s="1"/>
  <c r="S22" i="3"/>
  <c r="P26" i="5" s="1"/>
  <c r="S18" i="3"/>
  <c r="P22" i="5" s="1"/>
  <c r="S94" i="3"/>
  <c r="P96" i="5" s="1"/>
  <c r="S120" i="3"/>
  <c r="S102" i="3"/>
  <c r="P104" i="5" s="1"/>
  <c r="S100" i="3"/>
  <c r="P102" i="5" s="1"/>
  <c r="S19" i="3"/>
  <c r="P23" i="5" s="1"/>
  <c r="S30" i="3"/>
  <c r="S9" i="3"/>
  <c r="P13" i="5" s="1"/>
  <c r="S72" i="3"/>
  <c r="P74" i="5" s="1"/>
  <c r="S86" i="3"/>
  <c r="P88" i="5" s="1"/>
  <c r="S55" i="3"/>
  <c r="P57" i="5" s="1"/>
  <c r="S3" i="3"/>
  <c r="P7" i="5" s="1"/>
  <c r="J32" i="5"/>
  <c r="L32" i="5"/>
  <c r="H32" i="5"/>
  <c r="F32" i="5"/>
  <c r="K32" i="5"/>
  <c r="I32" i="5"/>
  <c r="E32" i="5"/>
  <c r="E69" i="3"/>
  <c r="B73" i="5" s="1"/>
  <c r="J36" i="5"/>
  <c r="K36" i="5"/>
  <c r="H36" i="5"/>
  <c r="I36" i="5"/>
  <c r="F36" i="5"/>
  <c r="L36" i="5"/>
  <c r="E36" i="5"/>
  <c r="I49" i="5"/>
  <c r="F49" i="5"/>
  <c r="J49" i="5"/>
  <c r="K49" i="5"/>
  <c r="H49" i="5"/>
  <c r="E49" i="5"/>
  <c r="I83" i="3"/>
  <c r="F85" i="5" s="1"/>
  <c r="I48" i="3"/>
  <c r="I126" i="3"/>
  <c r="I36" i="3"/>
  <c r="I49" i="3"/>
  <c r="I20" i="3"/>
  <c r="I88" i="3"/>
  <c r="F90" i="5" s="1"/>
  <c r="I127" i="3"/>
  <c r="I60" i="3"/>
  <c r="I108" i="3"/>
  <c r="F110" i="5" s="1"/>
  <c r="I29" i="3"/>
  <c r="I8" i="3"/>
  <c r="I10" i="3"/>
  <c r="I101" i="3"/>
  <c r="F103" i="5" s="1"/>
  <c r="I39" i="3"/>
  <c r="I35" i="3"/>
  <c r="I100" i="3"/>
  <c r="F102" i="5" s="1"/>
  <c r="I2" i="3"/>
  <c r="I129" i="3"/>
  <c r="I55" i="3"/>
  <c r="I65" i="3"/>
  <c r="I23" i="3"/>
  <c r="I64" i="3"/>
  <c r="I75" i="3"/>
  <c r="F77" i="5" s="1"/>
  <c r="I37" i="3"/>
  <c r="I15" i="3"/>
  <c r="F5" i="5"/>
  <c r="I74" i="3"/>
  <c r="F76" i="5" s="1"/>
  <c r="I50" i="3"/>
  <c r="I18" i="3"/>
  <c r="I119" i="3"/>
  <c r="F121" i="5" s="1"/>
  <c r="I113" i="3"/>
  <c r="F115" i="5" s="1"/>
  <c r="I94" i="3"/>
  <c r="F96" i="5" s="1"/>
  <c r="I31" i="3"/>
  <c r="I41" i="3"/>
  <c r="I123" i="3"/>
  <c r="I98" i="3"/>
  <c r="F100" i="5" s="1"/>
  <c r="I106" i="3"/>
  <c r="F108" i="5" s="1"/>
  <c r="I71" i="3"/>
  <c r="I11" i="3"/>
  <c r="I77" i="3"/>
  <c r="F79" i="5" s="1"/>
  <c r="I44" i="3"/>
  <c r="I43" i="3"/>
  <c r="I130" i="3"/>
  <c r="I54" i="3"/>
  <c r="I42" i="3"/>
  <c r="I89" i="3"/>
  <c r="F91" i="5" s="1"/>
  <c r="I57" i="3"/>
  <c r="I121" i="3"/>
  <c r="I124" i="3"/>
  <c r="I116" i="3"/>
  <c r="F118" i="5" s="1"/>
  <c r="I105" i="3"/>
  <c r="F107" i="5" s="1"/>
  <c r="I34" i="3"/>
  <c r="I6" i="3"/>
  <c r="I78" i="3"/>
  <c r="F80" i="5" s="1"/>
  <c r="I84" i="3"/>
  <c r="F86" i="5" s="1"/>
  <c r="I96" i="3"/>
  <c r="F98" i="5" s="1"/>
  <c r="I45" i="3"/>
  <c r="I51" i="3"/>
  <c r="I102" i="3"/>
  <c r="F104" i="5" s="1"/>
  <c r="I114" i="3"/>
  <c r="F116" i="5" s="1"/>
  <c r="I109" i="3"/>
  <c r="F111" i="5" s="1"/>
  <c r="I86" i="3"/>
  <c r="F88" i="5" s="1"/>
  <c r="I111" i="3"/>
  <c r="F113" i="5" s="1"/>
  <c r="I5" i="3"/>
  <c r="I66" i="3"/>
  <c r="I128" i="3"/>
  <c r="I120" i="3"/>
  <c r="I95" i="3"/>
  <c r="F97" i="5" s="1"/>
  <c r="I62" i="3"/>
  <c r="I85" i="3"/>
  <c r="F87" i="5" s="1"/>
  <c r="I27" i="3"/>
  <c r="I4" i="3"/>
  <c r="I67" i="3"/>
  <c r="I9" i="3"/>
  <c r="I53" i="3"/>
  <c r="I47" i="3"/>
  <c r="I91" i="3"/>
  <c r="F93" i="5" s="1"/>
  <c r="I92" i="3"/>
  <c r="F94" i="5" s="1"/>
  <c r="I122" i="3"/>
  <c r="I107" i="3"/>
  <c r="F109" i="5" s="1"/>
  <c r="I28" i="3"/>
  <c r="I30" i="3"/>
  <c r="I87" i="3"/>
  <c r="F89" i="5" s="1"/>
  <c r="I19" i="3"/>
  <c r="I61" i="3"/>
  <c r="I52" i="3"/>
  <c r="I110" i="3"/>
  <c r="F112" i="5" s="1"/>
  <c r="I3" i="3"/>
  <c r="I38" i="3"/>
  <c r="I21" i="3"/>
  <c r="I80" i="3"/>
  <c r="F82" i="5" s="1"/>
  <c r="I104" i="3"/>
  <c r="F106" i="5" s="1"/>
  <c r="I112" i="3"/>
  <c r="F114" i="5" s="1"/>
  <c r="I81" i="3"/>
  <c r="F83" i="5" s="1"/>
  <c r="I58" i="3"/>
  <c r="I56" i="3"/>
  <c r="I25" i="3"/>
  <c r="I14" i="3"/>
  <c r="I22" i="3"/>
  <c r="I16" i="3"/>
  <c r="I99" i="3"/>
  <c r="F101" i="5" s="1"/>
  <c r="I33" i="3"/>
  <c r="I7" i="3"/>
  <c r="I24" i="3"/>
  <c r="I26" i="3"/>
  <c r="I17" i="3"/>
  <c r="I40" i="3"/>
  <c r="I68" i="3"/>
  <c r="I90" i="3"/>
  <c r="F92" i="5" s="1"/>
  <c r="I73" i="3"/>
  <c r="I117" i="3"/>
  <c r="F119" i="5" s="1"/>
  <c r="I93" i="3"/>
  <c r="F95" i="5" s="1"/>
  <c r="I12" i="3"/>
  <c r="I63" i="3"/>
  <c r="I70" i="3"/>
  <c r="I125" i="3"/>
  <c r="I59" i="3"/>
  <c r="I115" i="3"/>
  <c r="F117" i="5" s="1"/>
  <c r="I82" i="3"/>
  <c r="F84" i="5" s="1"/>
  <c r="I46" i="3"/>
  <c r="I32" i="3"/>
  <c r="I103" i="3"/>
  <c r="F105" i="5" s="1"/>
  <c r="S124" i="3"/>
  <c r="S69" i="3"/>
  <c r="P71" i="5" s="1"/>
</calcChain>
</file>

<file path=xl/sharedStrings.xml><?xml version="1.0" encoding="utf-8"?>
<sst xmlns="http://schemas.openxmlformats.org/spreadsheetml/2006/main" count="25147" uniqueCount="7128">
  <si>
    <t>Site</t>
  </si>
  <si>
    <t>Product</t>
  </si>
  <si>
    <t>Customer</t>
  </si>
  <si>
    <t>Lot #</t>
  </si>
  <si>
    <t>Date</t>
  </si>
  <si>
    <t>Assay</t>
  </si>
  <si>
    <t>Assay2</t>
  </si>
  <si>
    <t>Assay3</t>
  </si>
  <si>
    <t>Assay4</t>
  </si>
  <si>
    <t>P.S.</t>
  </si>
  <si>
    <t>ps-10</t>
  </si>
  <si>
    <t>ps-50</t>
  </si>
  <si>
    <t>ps-90</t>
  </si>
  <si>
    <t>ps-95</t>
  </si>
  <si>
    <t>visc</t>
  </si>
  <si>
    <t>sp. grav</t>
  </si>
  <si>
    <t>dens</t>
  </si>
  <si>
    <t>pH</t>
  </si>
  <si>
    <t>Susp/Sed</t>
  </si>
  <si>
    <t>Sp sed</t>
  </si>
  <si>
    <t>disp</t>
  </si>
  <si>
    <t>moist</t>
  </si>
  <si>
    <t>wet time</t>
  </si>
  <si>
    <t>w-50</t>
  </si>
  <si>
    <t>w-60</t>
  </si>
  <si>
    <t>w-100</t>
  </si>
  <si>
    <t>w-120</t>
  </si>
  <si>
    <t>w-200</t>
  </si>
  <si>
    <t>w-325</t>
  </si>
  <si>
    <t>d-7</t>
  </si>
  <si>
    <t>d-8</t>
  </si>
  <si>
    <t>d-10</t>
  </si>
  <si>
    <t>d-12</t>
  </si>
  <si>
    <t>d-14</t>
  </si>
  <si>
    <t>d-16</t>
  </si>
  <si>
    <t>d-20</t>
  </si>
  <si>
    <t>d-30</t>
  </si>
  <si>
    <t>d-40</t>
  </si>
  <si>
    <t>d-45</t>
  </si>
  <si>
    <t>d-50</t>
  </si>
  <si>
    <t>d-60</t>
  </si>
  <si>
    <t>d-80</t>
  </si>
  <si>
    <t>d-100</t>
  </si>
  <si>
    <t>d-140</t>
  </si>
  <si>
    <t>pan</t>
  </si>
  <si>
    <t>month</t>
  </si>
  <si>
    <t>appear</t>
  </si>
  <si>
    <t>Att-Hard</t>
  </si>
  <si>
    <t>Emulsion</t>
  </si>
  <si>
    <t>foam</t>
  </si>
  <si>
    <t>Foam-121</t>
  </si>
  <si>
    <t>342ppm</t>
  </si>
  <si>
    <t>Burden</t>
  </si>
  <si>
    <t>Emul 1hr</t>
  </si>
  <si>
    <t>Emul 24hr</t>
  </si>
  <si>
    <t>RTS</t>
  </si>
  <si>
    <t>Note</t>
  </si>
  <si>
    <t>PackList</t>
  </si>
  <si>
    <t>Ocilla</t>
  </si>
  <si>
    <t>Abamectin 0.15 EC</t>
  </si>
  <si>
    <t>Mana</t>
  </si>
  <si>
    <t>CSI</t>
  </si>
  <si>
    <t>Abamectin EC Borrada</t>
  </si>
  <si>
    <t>Abba Ultra</t>
  </si>
  <si>
    <t>Amvac</t>
  </si>
  <si>
    <t>off-white</t>
  </si>
  <si>
    <t>Amid Thin</t>
  </si>
  <si>
    <t>Bifen 2EC (Fanfare)</t>
  </si>
  <si>
    <t>Bifen IT</t>
  </si>
  <si>
    <t>uniform</t>
  </si>
  <si>
    <t>Bifenthrin 2SC (Fanfare ES)</t>
  </si>
  <si>
    <t xml:space="preserve">Ocilla </t>
  </si>
  <si>
    <t>Bonide</t>
  </si>
  <si>
    <t>Captan 80WDG</t>
  </si>
  <si>
    <t>Captan 80WDG Supra</t>
  </si>
  <si>
    <t>Captan 4L Gold</t>
  </si>
  <si>
    <t>Captan mill tech</t>
  </si>
  <si>
    <t>Tifton</t>
  </si>
  <si>
    <t>Cavalcade 65WDG</t>
  </si>
  <si>
    <t>Sipcam</t>
  </si>
  <si>
    <t>Chlorosel 720</t>
  </si>
  <si>
    <t>Agrisel</t>
  </si>
  <si>
    <t>Chlorothalonil 82.5WDG</t>
  </si>
  <si>
    <t>Chlorpyrifos 4EC</t>
  </si>
  <si>
    <t>Chlorpyrifos 4EC AG</t>
  </si>
  <si>
    <t>Clethodim 240EC</t>
  </si>
  <si>
    <t>Clethodim 2EC</t>
  </si>
  <si>
    <t>Clortram P-98</t>
  </si>
  <si>
    <t>Sostram</t>
  </si>
  <si>
    <t>CLT 720</t>
  </si>
  <si>
    <t>Copper 8%</t>
  </si>
  <si>
    <t>Alligare</t>
  </si>
  <si>
    <t>Copper 9%</t>
  </si>
  <si>
    <t>Couraze 4F</t>
  </si>
  <si>
    <t>Cotoran 4L</t>
  </si>
  <si>
    <t>CPF 4E</t>
  </si>
  <si>
    <t>Current</t>
  </si>
  <si>
    <t>Phoenix</t>
  </si>
  <si>
    <t>Dacthal 6F</t>
  </si>
  <si>
    <t>Dacthal 75 WP</t>
  </si>
  <si>
    <t>Direx 4L</t>
  </si>
  <si>
    <t>Dithiopyr 20</t>
  </si>
  <si>
    <t>Dithiopyr 40WP</t>
  </si>
  <si>
    <t>Diuron 4SC</t>
  </si>
  <si>
    <t>Willowood</t>
  </si>
  <si>
    <t>Diuron 4L</t>
  </si>
  <si>
    <t>Diverge IF</t>
  </si>
  <si>
    <t>Echo 82.5WDG</t>
  </si>
  <si>
    <t>Enclave 5.3</t>
  </si>
  <si>
    <t>Equus ZN</t>
  </si>
  <si>
    <t>Ethephon 2SL</t>
  </si>
  <si>
    <t>Ethephon 6  (Boll'd)</t>
  </si>
  <si>
    <t>Ethofumesate SC</t>
  </si>
  <si>
    <t>Fanfare 2EC</t>
  </si>
  <si>
    <t>Galvan</t>
  </si>
  <si>
    <t>Glory 4L</t>
  </si>
  <si>
    <t>Imid 240SC (Alias)</t>
  </si>
  <si>
    <t>Imid 2F</t>
  </si>
  <si>
    <t>Imid  2F</t>
  </si>
  <si>
    <t>Imid 2F(Alias)</t>
  </si>
  <si>
    <t>Imidacloprid 1.47</t>
  </si>
  <si>
    <t>Amtide</t>
  </si>
  <si>
    <t>Imidacloprid 4SC</t>
  </si>
  <si>
    <t>Imidacloprid 60WP</t>
  </si>
  <si>
    <t>Albaugh</t>
  </si>
  <si>
    <t xml:space="preserve">Imidacloprid 75WP </t>
  </si>
  <si>
    <t>Ipro 2SE</t>
  </si>
  <si>
    <t>Ipro 240SC (Overall)</t>
  </si>
  <si>
    <t>Mana Canada</t>
  </si>
  <si>
    <t>Ipro 240SE</t>
  </si>
  <si>
    <t>Karmex DF</t>
  </si>
  <si>
    <t>Klean Pik 500SC</t>
  </si>
  <si>
    <t>Lambda-Cyhalothrin</t>
  </si>
  <si>
    <t>Linex 4L</t>
  </si>
  <si>
    <t>TKI</t>
  </si>
  <si>
    <t>Linex 4L (recert)</t>
  </si>
  <si>
    <t>Mana 720</t>
  </si>
  <si>
    <t>Mefenoxam AQ</t>
  </si>
  <si>
    <t>Myclobutanil 40WP</t>
  </si>
  <si>
    <t>Nevado 4F</t>
  </si>
  <si>
    <t>Oryzalin 4 (fugitive)</t>
  </si>
  <si>
    <t>Oxyflo 4SC</t>
  </si>
  <si>
    <t>Paradigm (Lambda CY VC)</t>
  </si>
  <si>
    <t>Parallel PCS</t>
  </si>
  <si>
    <t>Pasada 1.6</t>
  </si>
  <si>
    <t>PCNB 95</t>
  </si>
  <si>
    <t>PPZ (Bumper) ES</t>
  </si>
  <si>
    <t>Pre-Amine 65MC</t>
  </si>
  <si>
    <t>ProActive</t>
  </si>
  <si>
    <t>Prodiamine 4L</t>
  </si>
  <si>
    <t>Prodiamine 65MC</t>
  </si>
  <si>
    <t>Prodiamine 65WDG</t>
  </si>
  <si>
    <t>Pronamide 3.3SC</t>
  </si>
  <si>
    <t>Propanil 4</t>
  </si>
  <si>
    <t>Propanil 4SC (rework)</t>
  </si>
  <si>
    <t>Propiconazole 14.3</t>
  </si>
  <si>
    <t>Propiconazole 41.8 EC</t>
  </si>
  <si>
    <t>Propicure 3.6F</t>
  </si>
  <si>
    <t>Adama-US</t>
  </si>
  <si>
    <t>Pyrinex 480</t>
  </si>
  <si>
    <t>Redi-Pik 1.5EC</t>
  </si>
  <si>
    <t>Revere 2.0</t>
  </si>
  <si>
    <t>Silencer</t>
  </si>
  <si>
    <t>Skyraider</t>
  </si>
  <si>
    <t>Streptomycin Harbour</t>
  </si>
  <si>
    <t>Tailwind</t>
  </si>
  <si>
    <t>Teb 3.6 (Orius)</t>
  </si>
  <si>
    <t>Teb 3.6</t>
  </si>
  <si>
    <t>Tegrol 3.6F</t>
  </si>
  <si>
    <t>Luxembourg</t>
  </si>
  <si>
    <t>Terraclor 75WP</t>
  </si>
  <si>
    <t>TM 4.5</t>
  </si>
  <si>
    <t>TM/C</t>
  </si>
  <si>
    <t>TMI 20/20</t>
  </si>
  <si>
    <t>T-Nex 1</t>
  </si>
  <si>
    <t>Torment</t>
  </si>
  <si>
    <t>Tupersan 50WP</t>
  </si>
  <si>
    <t>Gowan</t>
  </si>
  <si>
    <t>Vise</t>
  </si>
  <si>
    <t>Vulcan VC (chlorpyrifos)</t>
  </si>
  <si>
    <t>Luxemburg</t>
  </si>
  <si>
    <t>Vitalonil</t>
  </si>
  <si>
    <t>Vireo 2E (Metalaxyl)</t>
  </si>
  <si>
    <t>Nufarm</t>
  </si>
  <si>
    <t>Ultra Flourish</t>
  </si>
  <si>
    <t>Tupersan 70WP</t>
  </si>
  <si>
    <t>Chemtura</t>
  </si>
  <si>
    <t>Turfcide 80</t>
  </si>
  <si>
    <t>Att/Hard</t>
  </si>
  <si>
    <t>repose</t>
  </si>
  <si>
    <t>Turfcide 75 WDG</t>
  </si>
  <si>
    <t>bright</t>
  </si>
  <si>
    <t>Tuffcide 960</t>
  </si>
  <si>
    <t>Tuffcide 404</t>
  </si>
  <si>
    <t>Turfcide 400</t>
  </si>
  <si>
    <t>TM+CTN</t>
  </si>
  <si>
    <t>Taminco</t>
  </si>
  <si>
    <t>Thiram 65WP</t>
  </si>
  <si>
    <t>Thiram F</t>
  </si>
  <si>
    <t>ThioMeth 85</t>
  </si>
  <si>
    <t>Arysta</t>
  </si>
  <si>
    <t>Thidiazuron 4SC</t>
  </si>
  <si>
    <t>Terrazole</t>
  </si>
  <si>
    <t>Terranil 90DF</t>
  </si>
  <si>
    <t>Terraclor Tech AM</t>
  </si>
  <si>
    <t>Terraclor</t>
  </si>
  <si>
    <t>Wildwood</t>
  </si>
  <si>
    <t>Tebuconazole AM</t>
  </si>
  <si>
    <t>Tebuconazole 45WP</t>
  </si>
  <si>
    <t>Tebuconazole 3.6F</t>
  </si>
  <si>
    <t>Source Dynamics</t>
  </si>
  <si>
    <t>Tebuconazole 3.6</t>
  </si>
  <si>
    <t>UPI</t>
  </si>
  <si>
    <t>Tebucon 3.6F</t>
  </si>
  <si>
    <t>Teb-Monsoon</t>
  </si>
  <si>
    <t>T-Bird 85 WDG</t>
  </si>
  <si>
    <t>T-Bird 4.5L</t>
  </si>
  <si>
    <t>Regal</t>
  </si>
  <si>
    <t>Systec F</t>
  </si>
  <si>
    <t>Systec DF</t>
  </si>
  <si>
    <t>Systar</t>
  </si>
  <si>
    <t>Symmetry</t>
  </si>
  <si>
    <t>Surflan</t>
  </si>
  <si>
    <t>Starfighter 3.17F</t>
  </si>
  <si>
    <t>Stalwart</t>
  </si>
  <si>
    <t>Spotrete F</t>
  </si>
  <si>
    <t>Spera 240FS</t>
  </si>
  <si>
    <t>Spectro</t>
  </si>
  <si>
    <t>Simtrol 90DF</t>
  </si>
  <si>
    <t>Simtrol 4L</t>
  </si>
  <si>
    <t>Sativa M RTU</t>
  </si>
  <si>
    <t>Sativa IM RTU</t>
  </si>
  <si>
    <t>Sativa IM Max</t>
  </si>
  <si>
    <t>Sativa</t>
  </si>
  <si>
    <t>Rumble</t>
  </si>
  <si>
    <t>Rubigan A.S.</t>
  </si>
  <si>
    <t>Quizalofop EC</t>
  </si>
  <si>
    <t>Quinclorac 4FL</t>
  </si>
  <si>
    <t>Purshade Reflect</t>
  </si>
  <si>
    <t>Purshade</t>
  </si>
  <si>
    <t>Protram 40AD</t>
  </si>
  <si>
    <t>Protram 20AD</t>
  </si>
  <si>
    <t>Propensity 1.3M</t>
  </si>
  <si>
    <t>PPZ 50</t>
  </si>
  <si>
    <t>Propazine 4L/MiloPro R</t>
  </si>
  <si>
    <t>Propazine 4L/MiloPro</t>
  </si>
  <si>
    <t>Propanil EC</t>
  </si>
  <si>
    <t>Propanil 80 DF</t>
  </si>
  <si>
    <t>Propanil 60 DF</t>
  </si>
  <si>
    <t>Pronamide 50WP</t>
  </si>
  <si>
    <t>Profile</t>
  </si>
  <si>
    <t>Prodiamine 65WDG (Proclipse)</t>
  </si>
  <si>
    <t>Prodiamine 65WDG(FS)</t>
  </si>
  <si>
    <t>Prodiamine 65MC (FS)</t>
  </si>
  <si>
    <t>Procure 50WS</t>
  </si>
  <si>
    <t>Pipron</t>
  </si>
  <si>
    <t>Permethrin</t>
  </si>
  <si>
    <t>Pegasus HPX</t>
  </si>
  <si>
    <t>Pegasus 6L</t>
  </si>
  <si>
    <t>PCNB Tech</t>
  </si>
  <si>
    <t>PCNB 80%</t>
  </si>
  <si>
    <t>PCNB 75WP</t>
  </si>
  <si>
    <t>PCNB 75DG</t>
  </si>
  <si>
    <t>Resusp</t>
  </si>
  <si>
    <t>PCNB 4F</t>
  </si>
  <si>
    <t>P-98</t>
  </si>
  <si>
    <t>Oxadiazon SC</t>
  </si>
  <si>
    <t>Oxadiazon 50MC</t>
  </si>
  <si>
    <t>Oryzalin 4-MANA</t>
  </si>
  <si>
    <t>Oryzalin 4</t>
  </si>
  <si>
    <t>Oryza 4</t>
  </si>
  <si>
    <t>Ole 75 WP</t>
  </si>
  <si>
    <t>Nuprid 2F (Rework from Senator)</t>
  </si>
  <si>
    <t>Nuprid 2F (Rework from 4.0)</t>
  </si>
  <si>
    <t>IBC</t>
  </si>
  <si>
    <t>NeXgen</t>
  </si>
  <si>
    <t>Nevado 4L</t>
  </si>
  <si>
    <t>Myclobutanil 20 EW</t>
  </si>
  <si>
    <t>Muscle 3.6F</t>
  </si>
  <si>
    <t>Micromite 4L</t>
  </si>
  <si>
    <t>Meturon 80DF</t>
  </si>
  <si>
    <t>Metalaxyl 318</t>
  </si>
  <si>
    <t>Metalaxyl</t>
  </si>
  <si>
    <t>Merpan Tech AM</t>
  </si>
  <si>
    <t>insol</t>
  </si>
  <si>
    <t>Mepiquat</t>
  </si>
  <si>
    <t>Menace 7.9</t>
  </si>
  <si>
    <t>Mefenoxam</t>
  </si>
  <si>
    <t>Mallet MC</t>
  </si>
  <si>
    <t>MagCarb SN-90</t>
  </si>
  <si>
    <t>Lorox DF</t>
  </si>
  <si>
    <t xml:space="preserve">Linex 4L </t>
  </si>
  <si>
    <t>LayBy Pro</t>
  </si>
  <si>
    <t>Lambda Cyhalothrin</t>
  </si>
  <si>
    <t>Knighthawk</t>
  </si>
  <si>
    <t>Klean-Pik</t>
  </si>
  <si>
    <t>Kestrel MEX</t>
  </si>
  <si>
    <t>Dow</t>
  </si>
  <si>
    <t>Kerb 50WP</t>
  </si>
  <si>
    <t>Iprodione 4L</t>
  </si>
  <si>
    <t>Imidacloprid MC</t>
  </si>
  <si>
    <t>Imidacloprid 75WP</t>
  </si>
  <si>
    <t>Imidacloprid 5.0</t>
  </si>
  <si>
    <t>Sharda</t>
  </si>
  <si>
    <t>Imidacloprid 4.0</t>
  </si>
  <si>
    <t>Imidacloprid 2.0</t>
  </si>
  <si>
    <t>Imidacloprid 2F</t>
  </si>
  <si>
    <t>Imid 4F</t>
  </si>
  <si>
    <t>Imidacloprid 1.6</t>
  </si>
  <si>
    <t>Harvade 5F</t>
  </si>
  <si>
    <t>Harvade 25F</t>
  </si>
  <si>
    <t>Goldwing</t>
  </si>
  <si>
    <t>Goal</t>
  </si>
  <si>
    <t>Gallery WP</t>
  </si>
  <si>
    <t>Gallery DF</t>
  </si>
  <si>
    <t>Formesafen 2SL</t>
  </si>
  <si>
    <t>ISK</t>
  </si>
  <si>
    <t>Fluazinam(Omega)</t>
  </si>
  <si>
    <t>Nichino</t>
  </si>
  <si>
    <t>Fluazinam</t>
  </si>
  <si>
    <t>Flutolanil 40SC</t>
  </si>
  <si>
    <t>Flomet 4L</t>
  </si>
  <si>
    <t>Scotts</t>
  </si>
  <si>
    <t>FF3</t>
  </si>
  <si>
    <t>Gal Pkd</t>
  </si>
  <si>
    <t>FF2</t>
  </si>
  <si>
    <t>FF1</t>
  </si>
  <si>
    <t>Fenpyroximate 5EC</t>
  </si>
  <si>
    <t>Ethephon 6L</t>
  </si>
  <si>
    <t>ET-751</t>
  </si>
  <si>
    <t>Endosulfan 3EC</t>
  </si>
  <si>
    <t>Erazor</t>
  </si>
  <si>
    <t>Equus 720</t>
  </si>
  <si>
    <t>W-100</t>
  </si>
  <si>
    <t>W-50</t>
  </si>
  <si>
    <t>Lilly</t>
  </si>
  <si>
    <t>Elector PSP</t>
  </si>
  <si>
    <t>Elector</t>
  </si>
  <si>
    <t>Edict 2SC</t>
  </si>
  <si>
    <t>Echo Zn</t>
  </si>
  <si>
    <t>Echo RTU</t>
  </si>
  <si>
    <t>Echo Lite</t>
  </si>
  <si>
    <t>Echo 90DF (Domestic)</t>
  </si>
  <si>
    <t>Echo 90DF (Australian)</t>
  </si>
  <si>
    <t>Echo 90DF (Canadian)</t>
  </si>
  <si>
    <t>Echo 90DF</t>
  </si>
  <si>
    <t>Echo 75WDG</t>
  </si>
  <si>
    <t>Echo 720 SC</t>
  </si>
  <si>
    <t>Echo 720</t>
  </si>
  <si>
    <t>Echo 500 SC</t>
  </si>
  <si>
    <t>Echo 500</t>
  </si>
  <si>
    <t>FMC</t>
  </si>
  <si>
    <t>Echelon SC</t>
  </si>
  <si>
    <t>Echelon</t>
  </si>
  <si>
    <t>Dynamo 40WP</t>
  </si>
  <si>
    <t>Diuron Tech</t>
  </si>
  <si>
    <t>Diuron 80DF</t>
  </si>
  <si>
    <t>Dithiopyr Conc</t>
  </si>
  <si>
    <t>emulsion</t>
  </si>
  <si>
    <t>Dithiopyr 2L (VC)</t>
  </si>
  <si>
    <t>Discipline F</t>
  </si>
  <si>
    <t>Discipline 2 EC</t>
  </si>
  <si>
    <t>Diquat</t>
  </si>
  <si>
    <t>Dimilin 4L</t>
  </si>
  <si>
    <t>Dimilin 2L</t>
  </si>
  <si>
    <t>Dimension 40 WP</t>
  </si>
  <si>
    <t>Jar</t>
  </si>
  <si>
    <t>sed-100</t>
  </si>
  <si>
    <t>sed-50</t>
  </si>
  <si>
    <t>Bayer</t>
  </si>
  <si>
    <t>Define 60 DF</t>
  </si>
  <si>
    <t>Consyst</t>
  </si>
  <si>
    <t>Concorde P-40</t>
  </si>
  <si>
    <t>Chlorosel P-98</t>
  </si>
  <si>
    <t>Clortram F-40</t>
  </si>
  <si>
    <t>Visc</t>
  </si>
  <si>
    <t xml:space="preserve">dens </t>
  </si>
  <si>
    <t>Chlorpyrifos 2EC</t>
  </si>
  <si>
    <t>Chlorpyrifos VC</t>
  </si>
  <si>
    <t>Champ</t>
  </si>
  <si>
    <t>Cavalcade 65PQ</t>
  </si>
  <si>
    <t>Captan 4L</t>
  </si>
  <si>
    <t>Brigade 2EC</t>
  </si>
  <si>
    <t>Botran</t>
  </si>
  <si>
    <t>Blizzard</t>
  </si>
  <si>
    <t>Bifenthrin SC</t>
  </si>
  <si>
    <t>Bifenthrin MUP</t>
  </si>
  <si>
    <t>Bifenthrin MC</t>
  </si>
  <si>
    <t>UAP</t>
  </si>
  <si>
    <t xml:space="preserve">Balan DF </t>
  </si>
  <si>
    <t>B-Nine</t>
  </si>
  <si>
    <t>Avocet PLX</t>
  </si>
  <si>
    <t>MeadWestvaco</t>
  </si>
  <si>
    <t>AQ</t>
  </si>
  <si>
    <t>Amical WP</t>
  </si>
  <si>
    <t>Amical F</t>
  </si>
  <si>
    <t>Amical 4L</t>
  </si>
  <si>
    <t>Acramite 50 W</t>
  </si>
  <si>
    <t>Too Many Selected</t>
  </si>
  <si>
    <t>Ambush 2EC</t>
  </si>
  <si>
    <t>Ambush 25W</t>
  </si>
  <si>
    <t>Products</t>
  </si>
  <si>
    <t>T-Methyl 4.5</t>
  </si>
  <si>
    <t>T-Methyl 50WP</t>
  </si>
  <si>
    <t>Customers</t>
  </si>
  <si>
    <t>Aceto</t>
  </si>
  <si>
    <t>Ag Specialities</t>
  </si>
  <si>
    <t>Agra-Med</t>
  </si>
  <si>
    <t>Agriphar</t>
  </si>
  <si>
    <t>Agrium</t>
  </si>
  <si>
    <t>AgSaver</t>
  </si>
  <si>
    <t>Argite</t>
  </si>
  <si>
    <t>Arysta LifeScience</t>
  </si>
  <si>
    <t>Everris NA</t>
  </si>
  <si>
    <t>Evonik</t>
  </si>
  <si>
    <t>Excel Ag Corp</t>
  </si>
  <si>
    <t>FMC Corporation</t>
  </si>
  <si>
    <t>Gen-X Energy</t>
  </si>
  <si>
    <t>Helena</t>
  </si>
  <si>
    <t>Helm Agro</t>
  </si>
  <si>
    <t>Loveland</t>
  </si>
  <si>
    <t>MANA</t>
  </si>
  <si>
    <t>MANA–Canada</t>
  </si>
  <si>
    <t>Noble One</t>
  </si>
  <si>
    <t>PBI Gordon</t>
  </si>
  <si>
    <t>Select Source</t>
  </si>
  <si>
    <t>Tacoma Ag</t>
  </si>
  <si>
    <t>Verdesian</t>
  </si>
  <si>
    <t>Certificate of Analysis</t>
  </si>
  <si>
    <t>.</t>
  </si>
  <si>
    <t>Captan 80WDG Gold</t>
  </si>
  <si>
    <t>Ipro 240SC</t>
  </si>
  <si>
    <t>Bonide Grind Conc</t>
  </si>
  <si>
    <t xml:space="preserve">Rumble </t>
  </si>
  <si>
    <t xml:space="preserve">Pummel </t>
  </si>
  <si>
    <t>Imida 2F</t>
  </si>
  <si>
    <t>Adama-Canada</t>
  </si>
  <si>
    <t>Packing List</t>
  </si>
  <si>
    <t>Grand Total</t>
  </si>
  <si>
    <t>Lot Number</t>
  </si>
  <si>
    <t>Date Rec'd</t>
  </si>
  <si>
    <t>Date Lag</t>
  </si>
  <si>
    <t># of Lots</t>
  </si>
  <si>
    <t>t</t>
  </si>
  <si>
    <t>Release Timeliness Report</t>
  </si>
  <si>
    <t>PROACTIVE, LLC</t>
  </si>
  <si>
    <t>CERTIFICATE OF ANALYSIS</t>
  </si>
  <si>
    <t>Product:</t>
  </si>
  <si>
    <t>Lot Number:</t>
  </si>
  <si>
    <t>Manufacture/Analysis Date:</t>
  </si>
  <si>
    <t>EPA Registration Number:</t>
  </si>
  <si>
    <t>74468-9</t>
  </si>
  <si>
    <t>TEST NAME</t>
  </si>
  <si>
    <t>SPECIFICATION</t>
  </si>
  <si>
    <t>SHIPMENT ANALYSIS</t>
  </si>
  <si>
    <t>% Prodiamine</t>
  </si>
  <si>
    <t>63.1% - 66.9%</t>
  </si>
  <si>
    <t>Particle Size, VM</t>
  </si>
  <si>
    <r>
      <t xml:space="preserve">&lt; 10 </t>
    </r>
    <r>
      <rPr>
        <sz val="12"/>
        <rFont val="Calibri"/>
        <family val="2"/>
      </rPr>
      <t>μ</t>
    </r>
  </si>
  <si>
    <t>Density</t>
  </si>
  <si>
    <t>Approved by the Quality Assurance Department</t>
  </si>
  <si>
    <t>This Certificate of Analysis was generated by a computer and is valid without a signature.</t>
  </si>
  <si>
    <t>Disclaimer: Adama GA, a contract formulator for PROACTIVE, LLC, certifies that the material described above has been tested and conforms with the standard of the agreement.</t>
  </si>
  <si>
    <t>By Products</t>
  </si>
  <si>
    <t>Month</t>
  </si>
  <si>
    <t>Mar</t>
  </si>
  <si>
    <t>Feb</t>
  </si>
  <si>
    <t>Jan</t>
  </si>
  <si>
    <t>Days Lag</t>
  </si>
  <si>
    <t>Apr</t>
  </si>
  <si>
    <t>May</t>
  </si>
  <si>
    <t>Jun</t>
  </si>
  <si>
    <t>Jul</t>
  </si>
  <si>
    <t>Aug</t>
  </si>
  <si>
    <t>Sep</t>
  </si>
  <si>
    <t>Oct</t>
  </si>
  <si>
    <t>Nov</t>
  </si>
  <si>
    <t>Dec</t>
  </si>
  <si>
    <t>Crossover (Teb/Lambda)</t>
  </si>
  <si>
    <t>Rimon 0.83EC</t>
  </si>
  <si>
    <t>p-1,2,3,4,5</t>
  </si>
  <si>
    <t>X-Act</t>
  </si>
  <si>
    <t>Voltage (Endurx)</t>
  </si>
  <si>
    <t>Solidify</t>
  </si>
  <si>
    <t>Barricade 65 WG</t>
  </si>
  <si>
    <t>Syngenta</t>
  </si>
  <si>
    <t>Barricade 65 MC</t>
  </si>
  <si>
    <t>BT5268103</t>
  </si>
  <si>
    <t>Apollo SC</t>
  </si>
  <si>
    <t>TM 85 WDG</t>
  </si>
  <si>
    <t>Glory DF</t>
  </si>
  <si>
    <t>Prodiamine 65 WDG</t>
  </si>
  <si>
    <t>p-5</t>
  </si>
  <si>
    <t>p-1,2,3</t>
  </si>
  <si>
    <t>p-3,4</t>
  </si>
  <si>
    <t>Prodiamine 65 WDG QP</t>
  </si>
  <si>
    <t>BT4062041</t>
  </si>
  <si>
    <t>p-1,2</t>
  </si>
  <si>
    <t>p-3,4,5</t>
  </si>
  <si>
    <t>p-1,2,3,4</t>
  </si>
  <si>
    <t>Captan Supra</t>
  </si>
  <si>
    <t>Rimon 0.83 EC</t>
  </si>
  <si>
    <t>Quinvac 75 DF</t>
  </si>
  <si>
    <t>Adama</t>
  </si>
  <si>
    <t>Captan Gold 80WDG</t>
  </si>
  <si>
    <t>Captan Gold 80 WDG</t>
  </si>
  <si>
    <t>Imidacloprid Tech</t>
  </si>
  <si>
    <t>BT6048003</t>
  </si>
  <si>
    <t>20151212</t>
  </si>
  <si>
    <t>Squadron</t>
  </si>
  <si>
    <t>Fosetyl</t>
  </si>
  <si>
    <t>Derive 75 DF</t>
  </si>
  <si>
    <t>Sombrero</t>
  </si>
  <si>
    <t>BT6074002</t>
  </si>
  <si>
    <t>Delete (Royaltac)</t>
  </si>
  <si>
    <t>GoldRush Duo</t>
  </si>
  <si>
    <t>BO4F20P030</t>
  </si>
  <si>
    <t>Latir</t>
  </si>
  <si>
    <t>BV6078002</t>
  </si>
  <si>
    <t>Impose</t>
  </si>
  <si>
    <t>89442-26</t>
  </si>
  <si>
    <t>39.9% - 41.1%</t>
  </si>
  <si>
    <t>3.0-5.0</t>
  </si>
  <si>
    <t>6rpm; 2400-3000cps</t>
  </si>
  <si>
    <t>12rpm; 1500-1900cps</t>
  </si>
  <si>
    <t>30rpm; 900-1200cps</t>
  </si>
  <si>
    <t>60rpm; 650-950cps</t>
  </si>
  <si>
    <t>7.0-8.0</t>
  </si>
  <si>
    <t>9.6-10.0</t>
  </si>
  <si>
    <t xml:space="preserve">Acephate </t>
  </si>
  <si>
    <t>Quinclorac 75DF</t>
  </si>
  <si>
    <t>ADAMA-Canada</t>
  </si>
  <si>
    <t>Halts Pro</t>
  </si>
  <si>
    <t>BT5206078</t>
  </si>
  <si>
    <t>CLT 82.5</t>
  </si>
  <si>
    <t>Lambda Cy</t>
  </si>
  <si>
    <t>BO3050003</t>
  </si>
  <si>
    <t>BO5043002</t>
  </si>
  <si>
    <t>Flopan 80WDG</t>
  </si>
  <si>
    <t>Echo 90DF Canadian</t>
  </si>
  <si>
    <t>Oryzalin 4L</t>
  </si>
  <si>
    <t>BO6134010</t>
  </si>
  <si>
    <t>Agent X-Act</t>
  </si>
  <si>
    <t>Pedestal</t>
  </si>
  <si>
    <t>Flupro</t>
  </si>
  <si>
    <t>BO6169006</t>
  </si>
  <si>
    <t>Parazone 3SL</t>
  </si>
  <si>
    <t>Royaltac M</t>
  </si>
  <si>
    <t>Dithiopyr 2L QP</t>
  </si>
  <si>
    <t>BT6189016</t>
  </si>
  <si>
    <t>BT6190017</t>
  </si>
  <si>
    <t>Klean Pik(Vacate)</t>
  </si>
  <si>
    <t xml:space="preserve">Royaltac </t>
  </si>
  <si>
    <t>BO6B01P004</t>
  </si>
  <si>
    <t>Diquat 2L AG</t>
  </si>
  <si>
    <t>BO6C03P028</t>
  </si>
  <si>
    <t>Devour (Parazone 3SL)</t>
  </si>
  <si>
    <t>BT6204009</t>
  </si>
  <si>
    <t>BO6188008</t>
  </si>
  <si>
    <t>p1,2,3,4,5</t>
  </si>
  <si>
    <t>TopNotch</t>
  </si>
  <si>
    <t>Procure 480 SC</t>
  </si>
  <si>
    <t>Primere One</t>
  </si>
  <si>
    <t>Phantom 2SL (Imazethapyr)</t>
  </si>
  <si>
    <t>Clear/yellowish brown</t>
  </si>
  <si>
    <t>Gelling 40F</t>
  </si>
  <si>
    <t>Gelling 60F</t>
  </si>
  <si>
    <t>Yes</t>
  </si>
  <si>
    <t>Dithiopyr L</t>
  </si>
  <si>
    <t>New Product</t>
  </si>
  <si>
    <t>Repack Product</t>
  </si>
  <si>
    <t>Released for Shipment</t>
  </si>
  <si>
    <t>Repack White</t>
  </si>
  <si>
    <t>New White</t>
  </si>
  <si>
    <t xml:space="preserve">Stonewall </t>
  </si>
  <si>
    <t>Formulated Product</t>
  </si>
  <si>
    <t>A</t>
  </si>
  <si>
    <t>B</t>
  </si>
  <si>
    <t>C</t>
  </si>
  <si>
    <t>D</t>
  </si>
  <si>
    <t>E</t>
  </si>
  <si>
    <t>F</t>
  </si>
  <si>
    <t>G</t>
  </si>
  <si>
    <t>H</t>
  </si>
  <si>
    <t>I</t>
  </si>
  <si>
    <t>J</t>
  </si>
  <si>
    <t>K</t>
  </si>
  <si>
    <t>L</t>
  </si>
  <si>
    <t>M</t>
  </si>
  <si>
    <t>N</t>
  </si>
  <si>
    <t>O</t>
  </si>
  <si>
    <t>P</t>
  </si>
  <si>
    <t>Q</t>
  </si>
  <si>
    <t>R</t>
  </si>
  <si>
    <t>S</t>
  </si>
  <si>
    <t>T</t>
  </si>
  <si>
    <t>U</t>
  </si>
  <si>
    <t>V</t>
  </si>
  <si>
    <t>W</t>
  </si>
  <si>
    <t>X</t>
  </si>
  <si>
    <t>Y</t>
  </si>
  <si>
    <t>Z</t>
  </si>
  <si>
    <t>a-b</t>
  </si>
  <si>
    <t>c</t>
  </si>
  <si>
    <t>d-e</t>
  </si>
  <si>
    <t>f-l</t>
  </si>
  <si>
    <t>m-o</t>
  </si>
  <si>
    <t>p-r</t>
  </si>
  <si>
    <t>s-t</t>
  </si>
  <si>
    <t>u-z</t>
  </si>
  <si>
    <t>Nimitz Pro G</t>
  </si>
  <si>
    <t>p-4,5</t>
  </si>
  <si>
    <t>Zurax (Quinclorac)</t>
  </si>
  <si>
    <t>p-2,3,4,5</t>
  </si>
  <si>
    <t>BV7024013</t>
  </si>
  <si>
    <t>Odor</t>
  </si>
  <si>
    <t>ADT7A29014</t>
  </si>
  <si>
    <t>Resolute 65WG</t>
  </si>
  <si>
    <t>BO7031001</t>
  </si>
  <si>
    <t>p-1,2,3,4,5,6,7,8</t>
  </si>
  <si>
    <t>Diamond 0.83EC</t>
  </si>
  <si>
    <t>BO7024P02</t>
  </si>
  <si>
    <t>Cormoran EC</t>
  </si>
  <si>
    <t>BO7053001</t>
  </si>
  <si>
    <t>Nimitz 4.0</t>
  </si>
  <si>
    <t>Trevo 2SC</t>
  </si>
  <si>
    <t>p-5,6,7,8,9,10</t>
  </si>
  <si>
    <t>p-6,7,8,9,10</t>
  </si>
  <si>
    <t>BT7080034</t>
  </si>
  <si>
    <t>p-1,2,3,4,5,6,7,8,9</t>
  </si>
  <si>
    <t>BO7040001</t>
  </si>
  <si>
    <t>p-1,2,3,4,5,6</t>
  </si>
  <si>
    <t>BO7100034</t>
  </si>
  <si>
    <t>BO7103001</t>
  </si>
  <si>
    <t>BV7110007</t>
  </si>
  <si>
    <t>Ipro 2QP</t>
  </si>
  <si>
    <t>Areca Fosetyl</t>
  </si>
  <si>
    <t>BO7040002</t>
  </si>
  <si>
    <t>Row Labels</t>
  </si>
  <si>
    <t>Repack</t>
  </si>
  <si>
    <t>Kilter</t>
  </si>
  <si>
    <t xml:space="preserve">Fosetyl Select 80WDG </t>
  </si>
  <si>
    <t>Karmex DF(Israel)</t>
  </si>
  <si>
    <t>BO7100P003</t>
  </si>
  <si>
    <t>BV7144005</t>
  </si>
  <si>
    <t>Prodiamine 4SC</t>
  </si>
  <si>
    <t>BT6088003</t>
  </si>
  <si>
    <t>tests per product</t>
  </si>
  <si>
    <t>p-1-3</t>
  </si>
  <si>
    <t>Terrazole 35 WP</t>
  </si>
  <si>
    <t>BO717705</t>
  </si>
  <si>
    <t>P 1-4</t>
  </si>
  <si>
    <t>AMVAC</t>
  </si>
  <si>
    <t>Intaglio</t>
  </si>
  <si>
    <t>BO7166001</t>
  </si>
  <si>
    <t>BO7168002</t>
  </si>
  <si>
    <t>BO7166P02</t>
  </si>
  <si>
    <t>BO7170003</t>
  </si>
  <si>
    <t>BO7170004</t>
  </si>
  <si>
    <t>p-1-4</t>
  </si>
  <si>
    <t>BC717906</t>
  </si>
  <si>
    <t>p-1-5</t>
  </si>
  <si>
    <t>BO7171005</t>
  </si>
  <si>
    <t>BO7172006</t>
  </si>
  <si>
    <t>BO7173007</t>
  </si>
  <si>
    <t>BO7175008</t>
  </si>
  <si>
    <t>BO7177009</t>
  </si>
  <si>
    <t>BO7177010</t>
  </si>
  <si>
    <t>BO7179011</t>
  </si>
  <si>
    <t>BO7179P01</t>
  </si>
  <si>
    <t>BO7180012</t>
  </si>
  <si>
    <t>RLSD?</t>
  </si>
  <si>
    <t>No. of Yes</t>
  </si>
  <si>
    <t>No. of No</t>
  </si>
  <si>
    <t>Repkg Product</t>
  </si>
  <si>
    <t>BO7181013</t>
  </si>
  <si>
    <t>BO7186014</t>
  </si>
  <si>
    <t xml:space="preserve">Date </t>
  </si>
  <si>
    <t>BO7187015</t>
  </si>
  <si>
    <t>BO7188016</t>
  </si>
  <si>
    <t>BO7191017</t>
  </si>
  <si>
    <t>BO7192018</t>
  </si>
  <si>
    <t>BO7188017</t>
  </si>
  <si>
    <t>yellow</t>
  </si>
  <si>
    <t>Lot#</t>
  </si>
  <si>
    <t>%AI</t>
  </si>
  <si>
    <t>Moist</t>
  </si>
  <si>
    <t>w-200m</t>
  </si>
  <si>
    <t>w-325m</t>
  </si>
  <si>
    <t>Analytical Data Summary</t>
  </si>
  <si>
    <t>Barricade 65MC</t>
  </si>
  <si>
    <t>PS</t>
  </si>
  <si>
    <t>Sp. Gr.</t>
  </si>
  <si>
    <t>w-50m</t>
  </si>
  <si>
    <t>w-100m</t>
  </si>
  <si>
    <t>BO7209047</t>
  </si>
  <si>
    <t>p-1-7</t>
  </si>
  <si>
    <t>QCM Review</t>
  </si>
  <si>
    <t>BT7221034</t>
  </si>
  <si>
    <t>BT7262013</t>
  </si>
  <si>
    <t>BT7263023</t>
  </si>
  <si>
    <t>7310170901GA</t>
  </si>
  <si>
    <t>p1-4</t>
  </si>
  <si>
    <t>BT7298001</t>
  </si>
  <si>
    <t>Lab RTS</t>
  </si>
  <si>
    <t>BT7300005</t>
  </si>
  <si>
    <t>Fosetyl QP 80WDG</t>
  </si>
  <si>
    <t>BT7317002</t>
  </si>
  <si>
    <t>BO7320007</t>
  </si>
  <si>
    <t>p-9-11</t>
  </si>
  <si>
    <t>RTP Date</t>
  </si>
  <si>
    <t>RTP Time</t>
  </si>
  <si>
    <t>Released  Product</t>
  </si>
  <si>
    <t>BV7354017</t>
  </si>
  <si>
    <t>visc 1</t>
  </si>
  <si>
    <t>visc 2</t>
  </si>
  <si>
    <t>visc 3</t>
  </si>
  <si>
    <t>visc 4</t>
  </si>
  <si>
    <t>BO8006004</t>
  </si>
  <si>
    <t>Incognito 85 WDG</t>
  </si>
  <si>
    <t xml:space="preserve">Paczol </t>
  </si>
  <si>
    <t>BO8031P01</t>
  </si>
  <si>
    <t>year</t>
  </si>
  <si>
    <t>BV8044004</t>
  </si>
  <si>
    <t>BV8047005</t>
  </si>
  <si>
    <t>Strobe Pro 167SE</t>
  </si>
  <si>
    <t>Enclave 5.3F</t>
  </si>
  <si>
    <t xml:space="preserve">BV8072045 </t>
  </si>
  <si>
    <t>Postscript</t>
  </si>
  <si>
    <t>Phantom 240SL</t>
  </si>
  <si>
    <t>BV8080025</t>
  </si>
  <si>
    <t>Davai 80 SL</t>
  </si>
  <si>
    <t>BO8080036</t>
  </si>
  <si>
    <t>clear, pale yellow</t>
  </si>
  <si>
    <t>Captan 80 WDG</t>
  </si>
  <si>
    <t>p-1,6</t>
  </si>
  <si>
    <t>BV8087010</t>
  </si>
  <si>
    <t>aqueous, light grey</t>
  </si>
  <si>
    <t>BV8096004</t>
  </si>
  <si>
    <t>Varsity (Flumioxazin)</t>
  </si>
  <si>
    <t>Imazamox 120SL</t>
  </si>
  <si>
    <t>Areca OHP</t>
  </si>
  <si>
    <t>BV8108002</t>
  </si>
  <si>
    <t>BV8109003</t>
  </si>
  <si>
    <t>Flumi 51</t>
  </si>
  <si>
    <t>BT8114023</t>
  </si>
  <si>
    <t>BO8120005</t>
  </si>
  <si>
    <t>BO8125040</t>
  </si>
  <si>
    <t>BT8129012</t>
  </si>
  <si>
    <t>BT8156091</t>
  </si>
  <si>
    <t>BO8194003</t>
  </si>
  <si>
    <t>BO8118P14</t>
  </si>
  <si>
    <t>BO8212013</t>
  </si>
  <si>
    <t>BV8213014</t>
  </si>
  <si>
    <t>(blank)</t>
  </si>
  <si>
    <t>p4-6</t>
  </si>
  <si>
    <t>BT7283008</t>
  </si>
  <si>
    <t>Dithiopyr 20%</t>
  </si>
  <si>
    <t>BO8249002</t>
  </si>
  <si>
    <t>BO8242002</t>
  </si>
  <si>
    <t>BO8249001</t>
  </si>
  <si>
    <t>BO8253002</t>
  </si>
  <si>
    <t>Diuron Tech Total</t>
  </si>
  <si>
    <t>Diamond 0.83EC Total</t>
  </si>
  <si>
    <t>Chlorothalonil 82.5WDG Total</t>
  </si>
  <si>
    <t>p-6,7</t>
  </si>
  <si>
    <t>BO8262078</t>
  </si>
  <si>
    <t>CLT 82.5 Total</t>
  </si>
  <si>
    <t>BO8267051</t>
  </si>
  <si>
    <t>BT8267056</t>
  </si>
  <si>
    <t>BT8270111</t>
  </si>
  <si>
    <t>BT8249001-A</t>
  </si>
  <si>
    <t>BT8280007-A</t>
  </si>
  <si>
    <t>Kade 65WDG</t>
  </si>
  <si>
    <t>BV8291037</t>
  </si>
  <si>
    <t>Patron/Adjuvant</t>
  </si>
  <si>
    <t>BT8295001</t>
  </si>
  <si>
    <t>BT8298029</t>
  </si>
  <si>
    <t>BO8303123</t>
  </si>
  <si>
    <t>BV8309004</t>
  </si>
  <si>
    <t>BV8310002</t>
  </si>
  <si>
    <t>BO8313012</t>
  </si>
  <si>
    <t>BO8330047</t>
  </si>
  <si>
    <t>Ref ck</t>
  </si>
  <si>
    <t>BO8345013</t>
  </si>
  <si>
    <t>BO8347004</t>
  </si>
  <si>
    <t>BO8353037</t>
  </si>
  <si>
    <t>BO8347008</t>
  </si>
  <si>
    <t>BO9002001</t>
  </si>
  <si>
    <t>BO9002002</t>
  </si>
  <si>
    <t>BO9003003</t>
  </si>
  <si>
    <t>BO9003004</t>
  </si>
  <si>
    <t>BO9004005</t>
  </si>
  <si>
    <t>BO9008001</t>
  </si>
  <si>
    <t>p-1-9</t>
  </si>
  <si>
    <t>10529 Heritage Bay Blvd.</t>
  </si>
  <si>
    <t>Naples, FL 34120</t>
  </si>
  <si>
    <t>Telephone No.: 239-331-3010</t>
  </si>
  <si>
    <t>Prodiamine 4SC Select</t>
  </si>
  <si>
    <t>Terraclor 75 WP</t>
  </si>
  <si>
    <t>BO7031001 Total</t>
  </si>
  <si>
    <t>BO9008001 Total</t>
  </si>
  <si>
    <t>(blank) Total</t>
  </si>
  <si>
    <t>Acephate  Total</t>
  </si>
  <si>
    <t>BT7317002 Total</t>
  </si>
  <si>
    <t>Agent X-Act Total</t>
  </si>
  <si>
    <t>BO8347008 Total</t>
  </si>
  <si>
    <t>Apollo SC Total</t>
  </si>
  <si>
    <t>BO8303123 Total</t>
  </si>
  <si>
    <t>Captan Gold 80 WDG Total</t>
  </si>
  <si>
    <t>BO8125040 Total</t>
  </si>
  <si>
    <t>Captan Supra Total</t>
  </si>
  <si>
    <t>BT6189016 Total</t>
  </si>
  <si>
    <t>Cavalcade 65WDG Total</t>
  </si>
  <si>
    <t>BO8262078 Total</t>
  </si>
  <si>
    <t>BO4F20P030 Total</t>
  </si>
  <si>
    <t>Delete (Royaltac) Total</t>
  </si>
  <si>
    <t>BV8072045  Total</t>
  </si>
  <si>
    <t>Derive 75 DF Total</t>
  </si>
  <si>
    <t>BV7110007 Total</t>
  </si>
  <si>
    <t>Devour (Parazone 3SL) Total</t>
  </si>
  <si>
    <t>BV8044004 Total</t>
  </si>
  <si>
    <t>Diquat 2L AG Total</t>
  </si>
  <si>
    <t>BT6074002 Total</t>
  </si>
  <si>
    <t>Dithiopyr 2L QP Total</t>
  </si>
  <si>
    <t>160229493 Total</t>
  </si>
  <si>
    <t>171235862 Total</t>
  </si>
  <si>
    <t>BO8330047 Total</t>
  </si>
  <si>
    <t>Echo 90DF Canadian Total</t>
  </si>
  <si>
    <t>BO6169006 Total</t>
  </si>
  <si>
    <t>Flopan 80WDG Total</t>
  </si>
  <si>
    <t>BO7166P02 Total</t>
  </si>
  <si>
    <t>Flupro Total</t>
  </si>
  <si>
    <t>BO7040001 Total</t>
  </si>
  <si>
    <t>Fosetyl Total</t>
  </si>
  <si>
    <t>BV8108002 Total</t>
  </si>
  <si>
    <t>BV8109003 Total</t>
  </si>
  <si>
    <t>Glory DF Total</t>
  </si>
  <si>
    <t>BT5206078 Total</t>
  </si>
  <si>
    <t>Halts Pro Total</t>
  </si>
  <si>
    <t>BO6188008 Total</t>
  </si>
  <si>
    <t>Imidacloprid 4SC Total</t>
  </si>
  <si>
    <t>20151212 Total</t>
  </si>
  <si>
    <t>Imidacloprid Tech Total</t>
  </si>
  <si>
    <t>BV8096004 Total</t>
  </si>
  <si>
    <t>Impose Total</t>
  </si>
  <si>
    <t>BV8213014 Total</t>
  </si>
  <si>
    <t>Karmex DF Total</t>
  </si>
  <si>
    <t>BT6204009 Total</t>
  </si>
  <si>
    <t>Klean Pik(Vacate) Total</t>
  </si>
  <si>
    <t>BO5043002 Total</t>
  </si>
  <si>
    <t>Lambda Cy Total</t>
  </si>
  <si>
    <t>BV6078002 Total</t>
  </si>
  <si>
    <t>Latir Total</t>
  </si>
  <si>
    <t>BT7080034 Total</t>
  </si>
  <si>
    <t>Parazone 3SL Total</t>
  </si>
  <si>
    <t>BO7179P01 Total</t>
  </si>
  <si>
    <t>Pedestal Total</t>
  </si>
  <si>
    <t>Primere One Total</t>
  </si>
  <si>
    <t>BO8118P14 Total</t>
  </si>
  <si>
    <t>Procure 480 SC Total</t>
  </si>
  <si>
    <t>BT5268103 Total</t>
  </si>
  <si>
    <t>Prodiamine 65 WDG Total</t>
  </si>
  <si>
    <t>BT4062041 Total</t>
  </si>
  <si>
    <t>Prodiamine 65 WDG QP Total</t>
  </si>
  <si>
    <t>BT8267056 Total</t>
  </si>
  <si>
    <t>Quinclorac 75DF Total</t>
  </si>
  <si>
    <t>BV7024013 Total</t>
  </si>
  <si>
    <t>Quinvac 75 DF Total</t>
  </si>
  <si>
    <t>BO8353037 Total</t>
  </si>
  <si>
    <t>Rimon 0.83 EC Total</t>
  </si>
  <si>
    <t>BO6B01P004 Total</t>
  </si>
  <si>
    <t>Royaltac  Total</t>
  </si>
  <si>
    <t>BO6C03P028 Total</t>
  </si>
  <si>
    <t>Royaltac M Total</t>
  </si>
  <si>
    <t>BO6134010 Total</t>
  </si>
  <si>
    <t>Silencer Total</t>
  </si>
  <si>
    <t>BO3050003 Total</t>
  </si>
  <si>
    <t>Skyraider Total</t>
  </si>
  <si>
    <t>BO8242002 Total</t>
  </si>
  <si>
    <t>Sombrero Total</t>
  </si>
  <si>
    <t>BV8047005 Total</t>
  </si>
  <si>
    <t>Squadron Total</t>
  </si>
  <si>
    <t>BO8120005 Total</t>
  </si>
  <si>
    <t>TM 85 WDG Total</t>
  </si>
  <si>
    <t>BO9002001 Total</t>
  </si>
  <si>
    <t>BO9002002 Total</t>
  </si>
  <si>
    <t>BO9003003 Total</t>
  </si>
  <si>
    <t>BO9003004 Total</t>
  </si>
  <si>
    <t>BO9004005 Total</t>
  </si>
  <si>
    <t>TopNotch Total</t>
  </si>
  <si>
    <t>BT6048003 Total</t>
  </si>
  <si>
    <t>X-Act Total</t>
  </si>
  <si>
    <t>BT6190017 Total</t>
  </si>
  <si>
    <t>Stonewall  Total</t>
  </si>
  <si>
    <t>BO8194003 Total</t>
  </si>
  <si>
    <t>Nimitz Pro G Total</t>
  </si>
  <si>
    <t>BV7354017 Total</t>
  </si>
  <si>
    <t>Zurax (Quinclorac) Total</t>
  </si>
  <si>
    <t>ADT7A29014 Total</t>
  </si>
  <si>
    <t>Resolute 65WG Total</t>
  </si>
  <si>
    <t>BO8267051 Total</t>
  </si>
  <si>
    <t>BO7024P02 Total</t>
  </si>
  <si>
    <t>Dimilin 2L Total</t>
  </si>
  <si>
    <t>BO8212013 Total</t>
  </si>
  <si>
    <t>Cormoran EC Total</t>
  </si>
  <si>
    <t>BO8313012 Total</t>
  </si>
  <si>
    <t>Nimitz 4.0 Total</t>
  </si>
  <si>
    <t>BO7100P003 Total</t>
  </si>
  <si>
    <t>Dimilin 4L Total</t>
  </si>
  <si>
    <t>BO7040002 Total</t>
  </si>
  <si>
    <t>Areca Fosetyl Total</t>
  </si>
  <si>
    <t>BO8345013 Total</t>
  </si>
  <si>
    <t>Fosetyl Select 80WDG  Total</t>
  </si>
  <si>
    <t>BV7144005 Total</t>
  </si>
  <si>
    <t>Karmex DF(Israel) Total</t>
  </si>
  <si>
    <t>BT6088003 Total</t>
  </si>
  <si>
    <t>Prodiamine 4SC Total</t>
  </si>
  <si>
    <t>BO717705 Total</t>
  </si>
  <si>
    <t>Terrazole 35 WP Total</t>
  </si>
  <si>
    <t>BT7221034 Total</t>
  </si>
  <si>
    <t>Prodiamine 65WDG Total</t>
  </si>
  <si>
    <t>BO7188017 Total</t>
  </si>
  <si>
    <t>Chlorpyrifos VC Total</t>
  </si>
  <si>
    <t>BO7320007 Total</t>
  </si>
  <si>
    <t>Fosetyl QP 80WDG Total</t>
  </si>
  <si>
    <t>BO8006004 Total</t>
  </si>
  <si>
    <t>Incognito 85 WDG Total</t>
  </si>
  <si>
    <t>BT7262013 Total</t>
  </si>
  <si>
    <t>Oryzalin 4 Total</t>
  </si>
  <si>
    <t>BO8031P01 Total</t>
  </si>
  <si>
    <t>Paczol  Total</t>
  </si>
  <si>
    <t>BV8310002 Total</t>
  </si>
  <si>
    <t>Postscript Total</t>
  </si>
  <si>
    <t>BV8080025 Total</t>
  </si>
  <si>
    <t>BV8291037 Total</t>
  </si>
  <si>
    <t>Phantom 240SL Total</t>
  </si>
  <si>
    <t>BO8347004 Total</t>
  </si>
  <si>
    <t>Areca OHP Total</t>
  </si>
  <si>
    <t>BO8080036 Total</t>
  </si>
  <si>
    <t>Captan 80 WDG Total</t>
  </si>
  <si>
    <t>BV8087010 Total</t>
  </si>
  <si>
    <t>Davai 80 SL Total</t>
  </si>
  <si>
    <t>BT8129012 Total</t>
  </si>
  <si>
    <t>Flumi 51 Total</t>
  </si>
  <si>
    <t>BV8309004 Total</t>
  </si>
  <si>
    <t>Imazamox 120SL Total</t>
  </si>
  <si>
    <t>BT8114023 Total</t>
  </si>
  <si>
    <t>Varsity (Flumioxazin) Total</t>
  </si>
  <si>
    <t>BT7283008 Total</t>
  </si>
  <si>
    <t>Oxadiazon SC Total</t>
  </si>
  <si>
    <t>BT8156091 Total</t>
  </si>
  <si>
    <t>Kade 65WDG Total</t>
  </si>
  <si>
    <t>BT8295001 Total</t>
  </si>
  <si>
    <t>Patron/Adjuvant Total</t>
  </si>
  <si>
    <t>BC717906 Total</t>
  </si>
  <si>
    <t>Terraclor 75 WP Total</t>
  </si>
  <si>
    <t>BT9024817060</t>
  </si>
  <si>
    <t xml:space="preserve">Record </t>
  </si>
  <si>
    <t>Record (lb/cu.ft.)</t>
  </si>
  <si>
    <t xml:space="preserve">Alias 240SC </t>
  </si>
  <si>
    <t>P-1-4</t>
  </si>
  <si>
    <t>P-1-10</t>
  </si>
  <si>
    <t>ADT9D23020</t>
  </si>
  <si>
    <t>ADT9D23030</t>
  </si>
  <si>
    <t>ADT9D23040</t>
  </si>
  <si>
    <t>ADT9D24050</t>
  </si>
  <si>
    <t>ADT9D24060</t>
  </si>
  <si>
    <t>ADT9D25070</t>
  </si>
  <si>
    <t>ADT9D26080</t>
  </si>
  <si>
    <t>ADT9D26090</t>
  </si>
  <si>
    <t>ADT9D27100</t>
  </si>
  <si>
    <t>ADT9D28110</t>
  </si>
  <si>
    <t>ADT9D29120</t>
  </si>
  <si>
    <t>ADT9D29130</t>
  </si>
  <si>
    <t>ADT9E01020</t>
  </si>
  <si>
    <t>BO9045076020</t>
  </si>
  <si>
    <t>BO9055076030</t>
  </si>
  <si>
    <t>BO9055076040</t>
  </si>
  <si>
    <t>ADT9E01030</t>
  </si>
  <si>
    <t>P-1-12</t>
  </si>
  <si>
    <t>ADT9E01040</t>
  </si>
  <si>
    <t>BO9055076050</t>
  </si>
  <si>
    <t>BO9055076060</t>
  </si>
  <si>
    <t>BO9055076070</t>
  </si>
  <si>
    <t>Thidiazuron 4SC/Vacate</t>
  </si>
  <si>
    <t>Thidiazuron 4SC/Daze</t>
  </si>
  <si>
    <t>BO9065539020</t>
  </si>
  <si>
    <t>BO9065539030</t>
  </si>
  <si>
    <t>WG</t>
  </si>
  <si>
    <t>Direx 4L/Diuron 4L(Loveland)</t>
  </si>
  <si>
    <t>BT9085639020</t>
  </si>
  <si>
    <t>2940/1850/1028/666</t>
  </si>
  <si>
    <t>ADT9H31070</t>
  </si>
  <si>
    <t>ADT9I01080</t>
  </si>
  <si>
    <t>ADT9I01090</t>
  </si>
  <si>
    <t>ADT9I02100</t>
  </si>
  <si>
    <t>ADT9I02110</t>
  </si>
  <si>
    <t>ADT9I02120</t>
  </si>
  <si>
    <t>BT9095833040</t>
  </si>
  <si>
    <t>BT9095536030</t>
  </si>
  <si>
    <t>BO9085523020</t>
  </si>
  <si>
    <t>BO9085610130</t>
  </si>
  <si>
    <t>BO9085481040</t>
  </si>
  <si>
    <t>ADT9I03130</t>
  </si>
  <si>
    <t>ADT9I03140</t>
  </si>
  <si>
    <t>BT9095623020</t>
  </si>
  <si>
    <t>BT9095536040</t>
  </si>
  <si>
    <t>BO9095481050</t>
  </si>
  <si>
    <t>BO9095610140</t>
  </si>
  <si>
    <t>BT9095740020</t>
  </si>
  <si>
    <t>BT9095536050</t>
  </si>
  <si>
    <t>BO9085757790</t>
  </si>
  <si>
    <t>BO9085757800</t>
  </si>
  <si>
    <t>BO9085757810</t>
  </si>
  <si>
    <t>BO9085757820</t>
  </si>
  <si>
    <t>ADT9I03150</t>
  </si>
  <si>
    <t>ADT9I04160</t>
  </si>
  <si>
    <t>BO9095523030</t>
  </si>
  <si>
    <t>BT9095623030</t>
  </si>
  <si>
    <t>BO9095481060</t>
  </si>
  <si>
    <t>ADT9I04170</t>
  </si>
  <si>
    <t>ADT9I05180</t>
  </si>
  <si>
    <t>BO9095610150</t>
  </si>
  <si>
    <t>BO9095610160</t>
  </si>
  <si>
    <t>ADT9I05190</t>
  </si>
  <si>
    <t>BO9095481070</t>
  </si>
  <si>
    <t>BO9095522020</t>
  </si>
  <si>
    <t>BO9095523040</t>
  </si>
  <si>
    <t>BT9095861020</t>
  </si>
  <si>
    <t>BT9095633020</t>
  </si>
  <si>
    <t>BO9095610170</t>
  </si>
  <si>
    <t>ADT9I06200</t>
  </si>
  <si>
    <t>ADT9I06210</t>
  </si>
  <si>
    <t>ADT9I07020</t>
  </si>
  <si>
    <t>ADT9I07030</t>
  </si>
  <si>
    <t>ADT9I08040</t>
  </si>
  <si>
    <t>ADT9I08050</t>
  </si>
  <si>
    <t>ADT9I09060</t>
  </si>
  <si>
    <t>Particle Size, um</t>
  </si>
  <si>
    <t>ADT9I09070</t>
  </si>
  <si>
    <t>ADT9I10080</t>
  </si>
  <si>
    <t>ADT9I10090</t>
  </si>
  <si>
    <t>ADT9I11100</t>
  </si>
  <si>
    <t>ADT9I12110</t>
  </si>
  <si>
    <t>ADT9I12120</t>
  </si>
  <si>
    <t>ADT9I13130</t>
  </si>
  <si>
    <t>ADT9I13140</t>
  </si>
  <si>
    <t>ADT9I13150</t>
  </si>
  <si>
    <t>ADT9I13160</t>
  </si>
  <si>
    <t>ADT9I14170</t>
  </si>
  <si>
    <t>ADT9I15180</t>
  </si>
  <si>
    <t>ADT9I15190</t>
  </si>
  <si>
    <t>BT9095861030</t>
  </si>
  <si>
    <t>ADT9I16200</t>
  </si>
  <si>
    <t>ADT9I16210</t>
  </si>
  <si>
    <t>ADT9I17220</t>
  </si>
  <si>
    <t>BO9095610180</t>
  </si>
  <si>
    <t>ADT9I18230</t>
  </si>
  <si>
    <t>BT9095615050</t>
  </si>
  <si>
    <t>BO9095598020</t>
  </si>
  <si>
    <t>BT9095719040</t>
  </si>
  <si>
    <t>ADT9I18240</t>
  </si>
  <si>
    <t>BO9095522030</t>
  </si>
  <si>
    <t>BO9095597020</t>
  </si>
  <si>
    <t>BO9095629020</t>
  </si>
  <si>
    <t>BT9095719050</t>
  </si>
  <si>
    <t>BO9095598030</t>
  </si>
  <si>
    <t>ADT9I19250</t>
  </si>
  <si>
    <t>ADT9I20260</t>
  </si>
  <si>
    <t>ADT9I20270</t>
  </si>
  <si>
    <t>BO9095522040</t>
  </si>
  <si>
    <t>BO9095598040</t>
  </si>
  <si>
    <t>BO9095598050</t>
  </si>
  <si>
    <t>BT9095881020</t>
  </si>
  <si>
    <t>BT9095881030</t>
  </si>
  <si>
    <t>BT9095881040</t>
  </si>
  <si>
    <t>BT9095535020</t>
  </si>
  <si>
    <t>BT9095719060</t>
  </si>
  <si>
    <t>BO9095629030</t>
  </si>
  <si>
    <t>BO9095595020</t>
  </si>
  <si>
    <t>BO9095597030</t>
  </si>
  <si>
    <t>BO9095522050</t>
  </si>
  <si>
    <t>BO9095522060</t>
  </si>
  <si>
    <t>BO9095522070</t>
  </si>
  <si>
    <t>BO9095595030</t>
  </si>
  <si>
    <t>BO9095629040</t>
  </si>
  <si>
    <t>BO9095595040</t>
  </si>
  <si>
    <t>BO9095595050</t>
  </si>
  <si>
    <t>BO9095595060</t>
  </si>
  <si>
    <t>BO9095629050</t>
  </si>
  <si>
    <t>BO9095853020</t>
  </si>
  <si>
    <t>BT9095535030</t>
  </si>
  <si>
    <t>BO9095853030</t>
  </si>
  <si>
    <t>BO9095853040</t>
  </si>
  <si>
    <t>BO9095853050</t>
  </si>
  <si>
    <t>BO9095522080</t>
  </si>
  <si>
    <t>BO9095629060</t>
  </si>
  <si>
    <t>BO9095853060</t>
  </si>
  <si>
    <t>BO9095853070</t>
  </si>
  <si>
    <t>BO9095853080</t>
  </si>
  <si>
    <t>BO9095853090</t>
  </si>
  <si>
    <t>BO9095522090</t>
  </si>
  <si>
    <t>BO9095629070</t>
  </si>
  <si>
    <t>BO9095853100</t>
  </si>
  <si>
    <t>BO9095853110</t>
  </si>
  <si>
    <t>BO9095853120</t>
  </si>
  <si>
    <t>BT9095678020</t>
  </si>
  <si>
    <t>BO9095853130</t>
  </si>
  <si>
    <t>BO9095853140</t>
  </si>
  <si>
    <t>BO9095853150</t>
  </si>
  <si>
    <t>BO9095853160</t>
  </si>
  <si>
    <t>BO9095595070</t>
  </si>
  <si>
    <t>BO9095522100</t>
  </si>
  <si>
    <t>BT9095929020</t>
  </si>
  <si>
    <t>BT9095929030</t>
  </si>
  <si>
    <t>BT9095655020</t>
  </si>
  <si>
    <t>BO9095629080</t>
  </si>
  <si>
    <t>BO9095595080</t>
  </si>
  <si>
    <t>BO9095522110</t>
  </si>
  <si>
    <t>BO9095595090</t>
  </si>
  <si>
    <t>BO9095522120</t>
  </si>
  <si>
    <t>BT9095655040</t>
  </si>
  <si>
    <t>BT9095655050</t>
  </si>
  <si>
    <t>BT9095655060</t>
  </si>
  <si>
    <t>BT9095655070</t>
  </si>
  <si>
    <t>BT9095655030</t>
  </si>
  <si>
    <t>BO9095853170</t>
  </si>
  <si>
    <t>BO9095853180</t>
  </si>
  <si>
    <t>BO9095853190</t>
  </si>
  <si>
    <t>BT9095929040</t>
  </si>
  <si>
    <t>BT9095535040</t>
  </si>
  <si>
    <t>BT9095655080</t>
  </si>
  <si>
    <t>BT9095655090</t>
  </si>
  <si>
    <t>BT9095535050</t>
  </si>
  <si>
    <t>BT9095655100</t>
  </si>
  <si>
    <t>BT9095655110</t>
  </si>
  <si>
    <t>BT9105678030</t>
  </si>
  <si>
    <t>BT9105655120</t>
  </si>
  <si>
    <t>BT9105929060</t>
  </si>
  <si>
    <t>BT9105655130</t>
  </si>
  <si>
    <t>BT9105655140</t>
  </si>
  <si>
    <t>BT9105655150</t>
  </si>
  <si>
    <t>BT9105655160</t>
  </si>
  <si>
    <t>BT9105655170</t>
  </si>
  <si>
    <t>BT9105655180</t>
  </si>
  <si>
    <t>BT9105655190</t>
  </si>
  <si>
    <t>BT9105655200</t>
  </si>
  <si>
    <t>BT9105655210</t>
  </si>
  <si>
    <t>BT9105655220</t>
  </si>
  <si>
    <t>BT9105655230</t>
  </si>
  <si>
    <t>BT9105679020</t>
  </si>
  <si>
    <t>BT9105679030</t>
  </si>
  <si>
    <t>BT9105655240</t>
  </si>
  <si>
    <t>BT9105655250</t>
  </si>
  <si>
    <t>BT9105655260</t>
  </si>
  <si>
    <t>BT9105655270</t>
  </si>
  <si>
    <t>BT9105655280</t>
  </si>
  <si>
    <t>BT9105655290</t>
  </si>
  <si>
    <t>BT9095881050</t>
  </si>
  <si>
    <t>BT9095881060</t>
  </si>
  <si>
    <t>BT9095881070</t>
  </si>
  <si>
    <t>BT9095881080</t>
  </si>
  <si>
    <t>BT9095881090</t>
  </si>
  <si>
    <t>BT9095881100</t>
  </si>
  <si>
    <t>BT9095881130</t>
  </si>
  <si>
    <t>BT9095881140</t>
  </si>
  <si>
    <t>BT9095881150</t>
  </si>
  <si>
    <t>BT9095881160</t>
  </si>
  <si>
    <t>BT9095881170</t>
  </si>
  <si>
    <t>BT9095881180</t>
  </si>
  <si>
    <t>BT9095881190</t>
  </si>
  <si>
    <t>BT9095535060</t>
  </si>
  <si>
    <t>BT9105679040</t>
  </si>
  <si>
    <t>BT9105655300</t>
  </si>
  <si>
    <t>BT9105655310</t>
  </si>
  <si>
    <t>BT9105655320</t>
  </si>
  <si>
    <t>BT9105655330</t>
  </si>
  <si>
    <t>BT9105679050</t>
  </si>
  <si>
    <t>BT9105535080</t>
  </si>
  <si>
    <t>BT9105535090</t>
  </si>
  <si>
    <t>BT9105679060</t>
  </si>
  <si>
    <t>BT9105535100</t>
  </si>
  <si>
    <t>BT9105535110</t>
  </si>
  <si>
    <t>BT9105535120</t>
  </si>
  <si>
    <t>BT9105535130</t>
  </si>
  <si>
    <t>BT9105535140</t>
  </si>
  <si>
    <t>BT9105535150</t>
  </si>
  <si>
    <t>BT9105535160</t>
  </si>
  <si>
    <t>BT9105535170</t>
  </si>
  <si>
    <t>BT9105535180</t>
  </si>
  <si>
    <t>BT9095535070</t>
  </si>
  <si>
    <t>BT9105535190</t>
  </si>
  <si>
    <t>BT9105535200</t>
  </si>
  <si>
    <t>BT9105679070</t>
  </si>
  <si>
    <t>BT9105679080</t>
  </si>
  <si>
    <t>BT9105535210</t>
  </si>
  <si>
    <t>BT9105535220</t>
  </si>
  <si>
    <t>BT9105535230</t>
  </si>
  <si>
    <t>BT9105681020</t>
  </si>
  <si>
    <t>BT9105535240</t>
  </si>
  <si>
    <t>Sum of Lots #</t>
  </si>
  <si>
    <t>(Multiple Items)</t>
  </si>
  <si>
    <t>Dry</t>
  </si>
  <si>
    <t>Liq</t>
  </si>
  <si>
    <t>Ocila</t>
  </si>
  <si>
    <t>Type</t>
  </si>
  <si>
    <t>Plant</t>
  </si>
  <si>
    <t>Total</t>
  </si>
  <si>
    <t>NOK</t>
  </si>
  <si>
    <t>Captan Gold 4L</t>
  </si>
  <si>
    <t>Enclave</t>
  </si>
  <si>
    <t>Ethephon 6L/2SL</t>
  </si>
  <si>
    <t>Ipro 2SE/2QP</t>
  </si>
  <si>
    <t>RFT</t>
  </si>
  <si>
    <t>Diurex</t>
  </si>
  <si>
    <t>Prodiamine WDG</t>
  </si>
  <si>
    <t>Prodiamine WP</t>
  </si>
  <si>
    <t>NOT RFT</t>
  </si>
  <si>
    <t>Captan WDG</t>
  </si>
  <si>
    <t>CTL WDG</t>
  </si>
  <si>
    <t>Solution</t>
  </si>
  <si>
    <t>Problem</t>
  </si>
  <si>
    <t>Caused By</t>
  </si>
  <si>
    <t>RTFT</t>
  </si>
  <si>
    <t>Pallet per Lot-Dry</t>
  </si>
  <si>
    <t>Batches per Lot- Liquid</t>
  </si>
  <si>
    <t>Total NRTFT Pallets-Dry</t>
  </si>
  <si>
    <t>Total NRTFT Batches-Liquid</t>
  </si>
  <si>
    <t>Unit</t>
  </si>
  <si>
    <t>Product Type</t>
  </si>
  <si>
    <t>Date Known</t>
  </si>
  <si>
    <t>Color</t>
  </si>
  <si>
    <t>Assay5</t>
  </si>
  <si>
    <t>Assay 5</t>
  </si>
  <si>
    <t>#Dry Pallet</t>
  </si>
  <si>
    <t>#NRFTPallet</t>
  </si>
  <si>
    <t>#Liq Batches</t>
  </si>
  <si>
    <t>#NRTFT Batches</t>
  </si>
  <si>
    <t>Caused by</t>
  </si>
  <si>
    <t xml:space="preserve">Problem </t>
  </si>
  <si>
    <t>Dry Screens</t>
  </si>
  <si>
    <t>Wet Screens</t>
  </si>
  <si>
    <t>Moisture</t>
  </si>
  <si>
    <t xml:space="preserve">Caused by terms </t>
  </si>
  <si>
    <t>Initial Batching</t>
  </si>
  <si>
    <t>Operator Error</t>
  </si>
  <si>
    <t>Sample Quality</t>
  </si>
  <si>
    <t>Assay Adjustment</t>
  </si>
  <si>
    <t>Viscosity Adjustment</t>
  </si>
  <si>
    <t>pH Adjustment</t>
  </si>
  <si>
    <t>Bulk density</t>
  </si>
  <si>
    <t>Lab Adjustment Error</t>
  </si>
  <si>
    <t>Solution terms</t>
  </si>
  <si>
    <t>Batch Sheet Error</t>
  </si>
  <si>
    <t>Blend</t>
  </si>
  <si>
    <t>Rework In-process</t>
  </si>
  <si>
    <t>BO0016022020</t>
  </si>
  <si>
    <t>BT0015979030</t>
  </si>
  <si>
    <t>SC</t>
  </si>
  <si>
    <t>B-Nine WSG</t>
  </si>
  <si>
    <t>B-Nine SP</t>
  </si>
  <si>
    <t>Production Adjustment</t>
  </si>
  <si>
    <t>6190/30, Calculation error on Batch Sheet</t>
  </si>
  <si>
    <t>Filter Sub total</t>
  </si>
  <si>
    <t>Total Lot Sum</t>
  </si>
  <si>
    <t>Total Sums</t>
  </si>
  <si>
    <t>Viscosity Adjustment, pH Adjustment</t>
  </si>
  <si>
    <t>Assay Adjustment, Viscosity Adjustment</t>
  </si>
  <si>
    <t>Stable</t>
  </si>
  <si>
    <t>Customer Released OOS</t>
  </si>
  <si>
    <t>Foam-121ppm</t>
  </si>
  <si>
    <t>Foam- 342ppm</t>
  </si>
  <si>
    <t>SG</t>
  </si>
  <si>
    <t>SP</t>
  </si>
  <si>
    <t>WP</t>
  </si>
  <si>
    <t>EC/SL</t>
  </si>
  <si>
    <t># samples rec'd</t>
  </si>
  <si>
    <t># tests</t>
  </si>
  <si>
    <t>3:00pm</t>
  </si>
  <si>
    <t>Galigan 2EC</t>
  </si>
  <si>
    <t>ADDIT (Bison adjuvant)</t>
  </si>
  <si>
    <t>BT8036002</t>
  </si>
  <si>
    <t>cloudy</t>
  </si>
  <si>
    <t>2.2mL</t>
  </si>
  <si>
    <t>Barricade 65 WG (Korea)</t>
  </si>
  <si>
    <t>light yellow</t>
  </si>
  <si>
    <t>Bison 400SC</t>
  </si>
  <si>
    <t>BT8033001</t>
  </si>
  <si>
    <t>white</t>
  </si>
  <si>
    <t>RTS per Celso 180206</t>
  </si>
  <si>
    <t>1:50pm</t>
  </si>
  <si>
    <t>Bumper 432EC (PPZ)</t>
  </si>
  <si>
    <t>extrude</t>
  </si>
  <si>
    <t>BT9024955020</t>
  </si>
  <si>
    <t>clear</t>
  </si>
  <si>
    <t>4862/20</t>
  </si>
  <si>
    <t>10:30pm</t>
  </si>
  <si>
    <t>Flagstaff 2.8</t>
  </si>
  <si>
    <t>Innvictus</t>
  </si>
  <si>
    <t>Imidacloprid 75 WP</t>
  </si>
  <si>
    <t>Redi Pik 1.5EC</t>
  </si>
  <si>
    <t>Reveal 2.0 (Bifenthrin)</t>
  </si>
  <si>
    <t>Reveal Endurx (Bifenthrin)</t>
  </si>
  <si>
    <t>Silencer VXN</t>
  </si>
  <si>
    <t>Strobe Pro G Premix</t>
  </si>
  <si>
    <t>BT9065390020</t>
  </si>
  <si>
    <t>cl/tr</t>
  </si>
  <si>
    <t>&lt;0.05</t>
  </si>
  <si>
    <t>99.9/99.9</t>
  </si>
  <si>
    <t>Clear Pale Yellow</t>
  </si>
  <si>
    <t>clear amber</t>
  </si>
  <si>
    <t>0/0/0</t>
  </si>
  <si>
    <t>0.00/0.00/0.00</t>
  </si>
  <si>
    <t>5570/20</t>
  </si>
  <si>
    <t>2:30am</t>
  </si>
  <si>
    <t>SE</t>
  </si>
  <si>
    <t xml:space="preserve">per Chuck per Celso email </t>
  </si>
  <si>
    <t>Foam</t>
  </si>
  <si>
    <t>Production Hold Outs</t>
  </si>
  <si>
    <t>Zurax L</t>
  </si>
  <si>
    <t>Equipment/Unit Process</t>
  </si>
  <si>
    <t>Clear</t>
  </si>
  <si>
    <t>Alias 4F</t>
  </si>
  <si>
    <t>Orius 430F</t>
  </si>
  <si>
    <t>Custodia</t>
  </si>
  <si>
    <t>Mix Longer</t>
  </si>
  <si>
    <t>In-Process WO/POS</t>
  </si>
  <si>
    <t>Composite Notes</t>
  </si>
  <si>
    <t>RFT Disposition Notes</t>
  </si>
  <si>
    <t>Calculation error on Batch Sheet</t>
  </si>
  <si>
    <t xml:space="preserve">(H) Assay </t>
  </si>
  <si>
    <t>(L) Assay</t>
  </si>
  <si>
    <t>(H) Viscosity</t>
  </si>
  <si>
    <t>(L) Viscosity</t>
  </si>
  <si>
    <t xml:space="preserve">(H) Particle Size </t>
  </si>
  <si>
    <t xml:space="preserve">(L) Particle Size </t>
  </si>
  <si>
    <t xml:space="preserve">(H) pH </t>
  </si>
  <si>
    <t xml:space="preserve">(L) pH </t>
  </si>
  <si>
    <t>clear, no particles</t>
  </si>
  <si>
    <t>Transparent free of particles</t>
  </si>
  <si>
    <t>P-1-9</t>
  </si>
  <si>
    <t>Other</t>
  </si>
  <si>
    <t>Filter Subtotal</t>
  </si>
  <si>
    <t>Adama US</t>
  </si>
  <si>
    <t>ADAMA US</t>
  </si>
  <si>
    <t>ADAMA Canada</t>
  </si>
  <si>
    <t>Derive 4L (Metribuzin)</t>
  </si>
  <si>
    <t>ADAMA</t>
  </si>
  <si>
    <t>Batch Scale-up</t>
  </si>
  <si>
    <t>Terrazole 25EC</t>
  </si>
  <si>
    <t>Terrazole 35W Hammer</t>
  </si>
  <si>
    <t>BO0183P01</t>
  </si>
  <si>
    <t>Terrazole 35WP (Air Milled)</t>
  </si>
  <si>
    <t>BO0190P01</t>
  </si>
  <si>
    <t>Clear, Amber</t>
  </si>
  <si>
    <t>CLT 720F</t>
  </si>
  <si>
    <t>BO0097205020</t>
  </si>
  <si>
    <t>Captan 78 WDG Platinum</t>
  </si>
  <si>
    <t>BO0097106020</t>
  </si>
  <si>
    <t>light brown granule</t>
  </si>
  <si>
    <t>batch scale up</t>
  </si>
  <si>
    <t>(H) Assay , (L) Viscosity</t>
  </si>
  <si>
    <t>off white</t>
  </si>
  <si>
    <t>Triclopyr 4EC</t>
  </si>
  <si>
    <t>1Yes pallets per lot</t>
  </si>
  <si>
    <t>ADAMA GA</t>
  </si>
  <si>
    <t>BT1017469020</t>
  </si>
  <si>
    <t>clear, transparent</t>
  </si>
  <si>
    <t>7297/30</t>
  </si>
  <si>
    <t>8:10pm</t>
  </si>
  <si>
    <t>(L) Assay, (L) Viscosity</t>
  </si>
  <si>
    <t>MC</t>
  </si>
  <si>
    <t>740am</t>
  </si>
  <si>
    <t>BO1027658020</t>
  </si>
  <si>
    <t>7713/20</t>
  </si>
  <si>
    <t>6:40pm</t>
  </si>
  <si>
    <t>&lt; 0.05</t>
  </si>
  <si>
    <t>See Notes</t>
  </si>
  <si>
    <t>Pulled out/ On Hold</t>
  </si>
  <si>
    <t>Silencer 1EC</t>
  </si>
  <si>
    <t>555pm</t>
  </si>
  <si>
    <t>Production held out water from first batch</t>
  </si>
  <si>
    <t>Initial Batching, Production Hold Outs</t>
  </si>
  <si>
    <t xml:space="preserve">CSI </t>
  </si>
  <si>
    <t>Rimon 0.10EC Chemtura</t>
  </si>
  <si>
    <t>BT1037664020</t>
  </si>
  <si>
    <t>7712/20</t>
  </si>
  <si>
    <t>629pm</t>
  </si>
  <si>
    <t>Amber</t>
  </si>
  <si>
    <t>GCS</t>
  </si>
  <si>
    <t>BT1037802020</t>
  </si>
  <si>
    <t>414pm</t>
  </si>
  <si>
    <t>4:30pm</t>
  </si>
  <si>
    <t>7809/20,30</t>
  </si>
  <si>
    <t>Highcard</t>
  </si>
  <si>
    <t>BO1027660020</t>
  </si>
  <si>
    <t>Havoc Amine</t>
  </si>
  <si>
    <t>BT1037837020</t>
  </si>
  <si>
    <t>7891/20</t>
  </si>
  <si>
    <t>1125pm</t>
  </si>
  <si>
    <t>per Original COAs</t>
  </si>
  <si>
    <t xml:space="preserve">deep blue </t>
  </si>
  <si>
    <t>Ravage</t>
  </si>
  <si>
    <t>BO1037883020</t>
  </si>
  <si>
    <t>7908/20</t>
  </si>
  <si>
    <t>4:50pm</t>
  </si>
  <si>
    <t>7807/</t>
  </si>
  <si>
    <t>7807/030</t>
  </si>
  <si>
    <t xml:space="preserve">First Act </t>
  </si>
  <si>
    <t>500pm</t>
  </si>
  <si>
    <t>Turbidity</t>
  </si>
  <si>
    <t>Provoke (Imidacloprid 4SC)</t>
  </si>
  <si>
    <t>Uniform</t>
  </si>
  <si>
    <t>Zone 4F</t>
  </si>
  <si>
    <t>Helm</t>
  </si>
  <si>
    <t>BTZ411321020</t>
  </si>
  <si>
    <t>135pm</t>
  </si>
  <si>
    <t>8097/20,30</t>
  </si>
  <si>
    <t>Pourability</t>
  </si>
  <si>
    <t>Conductivity</t>
  </si>
  <si>
    <t>Initial Batching, Batch Scale-up</t>
  </si>
  <si>
    <t>8084/20</t>
  </si>
  <si>
    <t>BO1047965020</t>
  </si>
  <si>
    <t>(H) Density</t>
  </si>
  <si>
    <t>(L) Density</t>
  </si>
  <si>
    <t>Acephate  (Livid 90 Prill)</t>
  </si>
  <si>
    <t>BT1057974020</t>
  </si>
  <si>
    <t>UPL</t>
  </si>
  <si>
    <t>Metribuzin 4L</t>
  </si>
  <si>
    <t>8170/20,30</t>
  </si>
  <si>
    <t>925am</t>
  </si>
  <si>
    <t>Soratel</t>
  </si>
  <si>
    <t>Viscosity Adjustment, Blend</t>
  </si>
  <si>
    <t>BT1068247020</t>
  </si>
  <si>
    <t>8252/20</t>
  </si>
  <si>
    <t>TM 4.5 (Incognito)</t>
  </si>
  <si>
    <t>Batch Scale-up/1st time Campaign</t>
  </si>
  <si>
    <t>off white/uniform</t>
  </si>
  <si>
    <t>Innvictis</t>
  </si>
  <si>
    <t>Preface 2SL (Imazethapyr)</t>
  </si>
  <si>
    <t>Prodiamine 65 MC</t>
  </si>
  <si>
    <t>Barricade 4L</t>
  </si>
  <si>
    <t>ADT1I02020</t>
  </si>
  <si>
    <t>Yellow Liquid</t>
  </si>
  <si>
    <t>8520/20</t>
  </si>
  <si>
    <t>218pm</t>
  </si>
  <si>
    <t>Initial Batching, Batch Scale-up/1st time Campaign</t>
  </si>
  <si>
    <t>Panoramic 2SL</t>
  </si>
  <si>
    <t>PCNB airmilled tech</t>
  </si>
  <si>
    <t>QP Acephate 90% Prill</t>
  </si>
  <si>
    <t>5#</t>
  </si>
  <si>
    <t>Phantom 240SL (Imazethapyr)</t>
  </si>
  <si>
    <t>Galigan H2O</t>
  </si>
  <si>
    <t>Off White</t>
  </si>
  <si>
    <t>First run for Barricade 4L for Syngenta</t>
  </si>
  <si>
    <t>5.5 lbs</t>
  </si>
  <si>
    <t>P-1-14</t>
  </si>
  <si>
    <t>BO1108585020</t>
  </si>
  <si>
    <t>8612/20</t>
  </si>
  <si>
    <t>B01108718050</t>
  </si>
  <si>
    <t>Nimitz CA</t>
  </si>
  <si>
    <t>P-1-5</t>
  </si>
  <si>
    <t>BO2018977020</t>
  </si>
  <si>
    <t>BT2018881030</t>
  </si>
  <si>
    <t>8902/20,40</t>
  </si>
  <si>
    <t>1225am</t>
  </si>
  <si>
    <t>(L) Assay, (L) Density</t>
  </si>
  <si>
    <t>BT2018935020</t>
  </si>
  <si>
    <t>8982/20</t>
  </si>
  <si>
    <t>515am</t>
  </si>
  <si>
    <t>BV2018934020</t>
  </si>
  <si>
    <t>yes</t>
  </si>
  <si>
    <t>no</t>
  </si>
  <si>
    <t>BO2018969020</t>
  </si>
  <si>
    <t>8987/30</t>
  </si>
  <si>
    <t>915am</t>
  </si>
  <si>
    <t>Silk SC (Diverge)</t>
  </si>
  <si>
    <t>BO2019024020</t>
  </si>
  <si>
    <t>P-1-21</t>
  </si>
  <si>
    <t>1 qt</t>
  </si>
  <si>
    <t>1255pm</t>
  </si>
  <si>
    <t>BO2018990020</t>
  </si>
  <si>
    <t>TM 85 WDG (Incognito)</t>
  </si>
  <si>
    <t>BO2018928020</t>
  </si>
  <si>
    <t>5 LB</t>
  </si>
  <si>
    <t>BT2018932020</t>
  </si>
  <si>
    <t>8979/20,30</t>
  </si>
  <si>
    <t xml:space="preserve">(L) Viscosity, (H) Assay </t>
  </si>
  <si>
    <t>Bravo WeatherStik (Eluvium)</t>
  </si>
  <si>
    <t>1115am</t>
  </si>
  <si>
    <t>Assay Adjustment, Viscosity Adjustment, pH Adjustment</t>
  </si>
  <si>
    <t>P-1-30</t>
  </si>
  <si>
    <t>BV2028956020</t>
  </si>
  <si>
    <t>Barricade 65 WG(China)</t>
  </si>
  <si>
    <t>(L) Assay, (H) pH , (L) Viscosity</t>
  </si>
  <si>
    <t>BV2029044020</t>
  </si>
  <si>
    <t>BT2029072020</t>
  </si>
  <si>
    <t>135am</t>
  </si>
  <si>
    <t>9102/20</t>
  </si>
  <si>
    <t>BV2029056020</t>
  </si>
  <si>
    <t>Resolute 65 WG</t>
  </si>
  <si>
    <t>ADT2C03020</t>
  </si>
  <si>
    <t>p1-10</t>
  </si>
  <si>
    <t>1000am</t>
  </si>
  <si>
    <t>trace</t>
  </si>
  <si>
    <t>Adama Canada</t>
  </si>
  <si>
    <t>2x10.08 lts.</t>
  </si>
  <si>
    <t>BO2039167020</t>
  </si>
  <si>
    <t xml:space="preserve">Lorox L </t>
  </si>
  <si>
    <t>BV2039099020</t>
  </si>
  <si>
    <t>0.0/0.0</t>
  </si>
  <si>
    <t>BO2039164020</t>
  </si>
  <si>
    <t>@12-943/@30-552</t>
  </si>
  <si>
    <t>9206/20</t>
  </si>
  <si>
    <t>312pm</t>
  </si>
  <si>
    <t>BO2039191020</t>
  </si>
  <si>
    <t>9195 / 20</t>
  </si>
  <si>
    <t>ZIVATA</t>
  </si>
  <si>
    <t>Silencer VXN (ZIVATA)</t>
  </si>
  <si>
    <t>Soraduo</t>
  </si>
  <si>
    <t>Soratel &amp; Orius</t>
  </si>
  <si>
    <t>ADAMA-US</t>
  </si>
  <si>
    <t>BV2049185030</t>
  </si>
  <si>
    <t>Flash Point</t>
  </si>
  <si>
    <t xml:space="preserve">(L) Viscosity, (H) pH </t>
  </si>
  <si>
    <t>835am</t>
  </si>
  <si>
    <t>BO2049305020</t>
  </si>
  <si>
    <t>2A</t>
  </si>
  <si>
    <t>BO2049363020</t>
  </si>
  <si>
    <t>9364/20</t>
  </si>
  <si>
    <t>541pm</t>
  </si>
  <si>
    <t>BV2059400020</t>
  </si>
  <si>
    <t>p-1-6</t>
  </si>
  <si>
    <t>p-1-10</t>
  </si>
  <si>
    <t>BO2059341060</t>
  </si>
  <si>
    <t>Rework In-process, See Notes</t>
  </si>
  <si>
    <t>reworked</t>
  </si>
  <si>
    <t xml:space="preserve">(H) Assay , (L) Viscosity, (H) pH </t>
  </si>
  <si>
    <t>&lt;1.0</t>
  </si>
  <si>
    <t>QP Fosetyl AL 80 WDG</t>
  </si>
  <si>
    <t>1ml</t>
  </si>
  <si>
    <t>BT2059383020</t>
  </si>
  <si>
    <t>9437/70</t>
  </si>
  <si>
    <t>1200am</t>
  </si>
  <si>
    <t>BT2059482050</t>
  </si>
  <si>
    <t>9433/220</t>
  </si>
  <si>
    <t>8:59am</t>
  </si>
  <si>
    <t>9487-20</t>
  </si>
  <si>
    <t>800am</t>
  </si>
  <si>
    <t>BO2145P01</t>
  </si>
  <si>
    <t>9465-20</t>
  </si>
  <si>
    <t>600am</t>
  </si>
  <si>
    <t>BO2059486020</t>
  </si>
  <si>
    <t>Pramitol 25E</t>
  </si>
  <si>
    <t>BT2069601020</t>
  </si>
  <si>
    <t>9564/20</t>
  </si>
  <si>
    <t>0.00/0.00</t>
  </si>
  <si>
    <t>BV2069572020</t>
  </si>
  <si>
    <t>BT2069537020</t>
  </si>
  <si>
    <t>Amber-Brown</t>
  </si>
  <si>
    <t>9587/20</t>
  </si>
  <si>
    <t xml:space="preserve">Bravo ZN </t>
  </si>
  <si>
    <t>BT2079573020</t>
  </si>
  <si>
    <t>p-1-20</t>
  </si>
  <si>
    <t>1:00pm</t>
  </si>
  <si>
    <t>1009am</t>
  </si>
  <si>
    <t>BO2089727020</t>
  </si>
  <si>
    <t>9751 / 20</t>
  </si>
  <si>
    <t>Adama -US</t>
  </si>
  <si>
    <t>9621/01</t>
  </si>
  <si>
    <t>9631/60020</t>
  </si>
  <si>
    <t>96101/18050</t>
  </si>
  <si>
    <t>9651/41060</t>
  </si>
  <si>
    <t>2,4-D Ester 700</t>
  </si>
  <si>
    <t>BT2089646020</t>
  </si>
  <si>
    <t>Amber,Clear</t>
  </si>
  <si>
    <t>Stable/0ml</t>
  </si>
  <si>
    <t>9660/30</t>
  </si>
  <si>
    <t>Galigan 2E</t>
  </si>
  <si>
    <t>BV2089742020</t>
  </si>
  <si>
    <t xml:space="preserve">Nimitz </t>
  </si>
  <si>
    <t>Pendant 50WDG</t>
  </si>
  <si>
    <t>Emulsifier added within SPSF limits (at top limit) due to failed emulsion.</t>
  </si>
  <si>
    <t>7:00pm</t>
  </si>
  <si>
    <t>BO2099711020</t>
  </si>
  <si>
    <t>Azoxystrobin Millbase</t>
  </si>
  <si>
    <t>sent COA to AMVAC 220928- RTS Amvac 9-26-22</t>
  </si>
  <si>
    <t>10040/20</t>
  </si>
  <si>
    <t>10040/60</t>
  </si>
  <si>
    <t>10040/70</t>
  </si>
  <si>
    <t>10040/10</t>
  </si>
  <si>
    <t>BV21110109026</t>
  </si>
  <si>
    <t>Vantana (fluazinam)</t>
  </si>
  <si>
    <t>BT2018967020</t>
  </si>
  <si>
    <t>8897-20</t>
  </si>
  <si>
    <t xml:space="preserve">(L) pH , (L) Viscosity, (H) Assay </t>
  </si>
  <si>
    <t>pH Adjustment, Viscosity Adjustment, Assay Adjustment</t>
  </si>
  <si>
    <t>Metribuzin 4L (Glory 4L)</t>
  </si>
  <si>
    <t>Metribuzin 4L (Derive 4L)</t>
  </si>
  <si>
    <t>Parallel ( Metalachlor 930EC Dichlormid)</t>
  </si>
  <si>
    <t>QC Lab Composite DB 2025</t>
  </si>
  <si>
    <t>COPQ-QC WO to RTP [HRS]</t>
  </si>
  <si>
    <t>Boulder (Triclopyr)</t>
  </si>
  <si>
    <t>Havoc LV- SIX (2,4D)</t>
  </si>
  <si>
    <t>Leopard (Quizalofop p ethyl)</t>
  </si>
  <si>
    <t>Goltix (Metamitron 700SC )</t>
  </si>
  <si>
    <t>Palouse</t>
  </si>
  <si>
    <t>Pramitol 25E (w/o sponto)</t>
  </si>
  <si>
    <t>Klean-Pik (Thidiazuron 4SC)</t>
  </si>
  <si>
    <t>Klean-Pik (Daze)</t>
  </si>
  <si>
    <t>Clethodim 2EC (Arrow)</t>
  </si>
  <si>
    <t>Captan Milled Tech</t>
  </si>
  <si>
    <t>Captan 80 WDG Supra</t>
  </si>
  <si>
    <t>Avatar (Clethodim 2EC)</t>
  </si>
  <si>
    <t>BO50112477020</t>
  </si>
  <si>
    <t>12477-20</t>
  </si>
  <si>
    <t>BO50112323040</t>
  </si>
  <si>
    <t>12358-40</t>
  </si>
  <si>
    <t>12:25pm</t>
  </si>
  <si>
    <t>BO50112334110</t>
  </si>
  <si>
    <t>12360-380</t>
  </si>
  <si>
    <t>4:48pm</t>
  </si>
  <si>
    <t>BO50112334120</t>
  </si>
  <si>
    <t>12460-20</t>
  </si>
  <si>
    <t>12:11am</t>
  </si>
  <si>
    <t>BT50112392020</t>
  </si>
  <si>
    <t>12394/20</t>
  </si>
  <si>
    <t>1205am</t>
  </si>
  <si>
    <t>12394/30</t>
  </si>
  <si>
    <t>BT50112392030</t>
  </si>
  <si>
    <t>BO50112334130</t>
  </si>
  <si>
    <t>12460-30</t>
  </si>
  <si>
    <t>9:55am</t>
  </si>
  <si>
    <t>BO50112334140</t>
  </si>
  <si>
    <t>12460-40</t>
  </si>
  <si>
    <t>1:56pm</t>
  </si>
  <si>
    <t>Bravo WeatherStik (Praiz NG)</t>
  </si>
  <si>
    <t>Winfield Sol</t>
  </si>
  <si>
    <t>BO50112448020</t>
  </si>
  <si>
    <t>12460 / 50 &amp; 60</t>
  </si>
  <si>
    <t xml:space="preserve">During the batching process, extra water was added to Batch # 12460 / 50, causing the assay to be low. Production held out additional water on Batch # 12460 / 60 to blend with Batch # 50 </t>
  </si>
  <si>
    <t>BO50112334150</t>
  </si>
  <si>
    <t>12460 / 70</t>
  </si>
  <si>
    <t>10:45pm</t>
  </si>
  <si>
    <t>BO50112334160</t>
  </si>
  <si>
    <t>12460-80</t>
  </si>
  <si>
    <t>3:41pm</t>
  </si>
  <si>
    <t>BO50112409020</t>
  </si>
  <si>
    <t>12194 / 50</t>
  </si>
  <si>
    <t>BT50112396040</t>
  </si>
  <si>
    <t>12397/70,80,90</t>
  </si>
  <si>
    <t>1235pm</t>
  </si>
  <si>
    <t>602am</t>
  </si>
  <si>
    <t>12397/100,110</t>
  </si>
  <si>
    <t>BT50112396050</t>
  </si>
  <si>
    <t>BT50112401020</t>
  </si>
  <si>
    <t>12485/20</t>
  </si>
  <si>
    <t>905pm</t>
  </si>
  <si>
    <t>BT50112444020</t>
  </si>
  <si>
    <t>12463/20</t>
  </si>
  <si>
    <t>820pm</t>
  </si>
  <si>
    <t>307am</t>
  </si>
  <si>
    <t>12463/30</t>
  </si>
  <si>
    <t>BT50112444030</t>
  </si>
  <si>
    <t>BO50112334170</t>
  </si>
  <si>
    <t>12460 / 90</t>
  </si>
  <si>
    <t>9:50pm</t>
  </si>
  <si>
    <t>BO50112334180</t>
  </si>
  <si>
    <t>12460-100</t>
  </si>
  <si>
    <t>5:25am</t>
  </si>
  <si>
    <t>12194-60</t>
  </si>
  <si>
    <t>9:20am</t>
  </si>
  <si>
    <t>BO50112334190</t>
  </si>
  <si>
    <t>12460-110</t>
  </si>
  <si>
    <t>12:23pm</t>
  </si>
  <si>
    <t>Teb 3.6 F</t>
  </si>
  <si>
    <t>BO50112409030</t>
  </si>
  <si>
    <t>BO50112334200</t>
  </si>
  <si>
    <t>12460-120</t>
  </si>
  <si>
    <t>3:18pm</t>
  </si>
  <si>
    <t>BO50112334100</t>
  </si>
  <si>
    <t>12460-370</t>
  </si>
  <si>
    <t>9:30am</t>
  </si>
  <si>
    <t>BO50112334210</t>
  </si>
  <si>
    <t>BO50112334220</t>
  </si>
  <si>
    <t>12460-140</t>
  </si>
  <si>
    <t>12:18pm</t>
  </si>
  <si>
    <t>12460-130</t>
  </si>
  <si>
    <t>8:55am</t>
  </si>
  <si>
    <t>BO5003P01</t>
  </si>
  <si>
    <t>BO50112409040</t>
  </si>
  <si>
    <t>BO50112409050</t>
  </si>
  <si>
    <t>12489-30</t>
  </si>
  <si>
    <t>12489-20</t>
  </si>
  <si>
    <t>11:50pm</t>
  </si>
  <si>
    <t>7:55am</t>
  </si>
  <si>
    <t>BV50112396040</t>
  </si>
  <si>
    <t xml:space="preserve">Bravo WeatherStik </t>
  </si>
  <si>
    <t>BO50112424020</t>
  </si>
  <si>
    <t>BO50112424030</t>
  </si>
  <si>
    <t>12460-150</t>
  </si>
  <si>
    <t>2:01pm</t>
  </si>
  <si>
    <t>BO50112424040</t>
  </si>
  <si>
    <t>12460-160</t>
  </si>
  <si>
    <t>7:53pm</t>
  </si>
  <si>
    <t>BO50112424050</t>
  </si>
  <si>
    <t>12460-170</t>
  </si>
  <si>
    <t>7:15am</t>
  </si>
  <si>
    <t>BT50112444040</t>
  </si>
  <si>
    <t>12463/40</t>
  </si>
  <si>
    <t>1230am</t>
  </si>
  <si>
    <t>BT50112444050</t>
  </si>
  <si>
    <t>BT50112401030</t>
  </si>
  <si>
    <t>12485/30</t>
  </si>
  <si>
    <t>1030pm</t>
  </si>
  <si>
    <t>1126pm</t>
  </si>
  <si>
    <t>12485/40</t>
  </si>
  <si>
    <t>BT50112401040</t>
  </si>
  <si>
    <t>BT50112401050</t>
  </si>
  <si>
    <t>12485/50</t>
  </si>
  <si>
    <t>Barricade 65 WG (Japan)</t>
  </si>
  <si>
    <t>ADT5A07020</t>
  </si>
  <si>
    <t>ADT5A08030</t>
  </si>
  <si>
    <t>ADT5A09040</t>
  </si>
  <si>
    <t>ADT5A09050</t>
  </si>
  <si>
    <t>1-925</t>
  </si>
  <si>
    <t>12484/20</t>
  </si>
  <si>
    <t>12484/30</t>
  </si>
  <si>
    <t>12484/40</t>
  </si>
  <si>
    <t>12484/50</t>
  </si>
  <si>
    <t>BT50112393020</t>
  </si>
  <si>
    <t>12395/20</t>
  </si>
  <si>
    <t>900am</t>
  </si>
  <si>
    <t>800pm</t>
  </si>
  <si>
    <t>12395/30</t>
  </si>
  <si>
    <t>BT50112393030</t>
  </si>
  <si>
    <t>BO50112424060</t>
  </si>
  <si>
    <t>12460-180</t>
  </si>
  <si>
    <t>8:45pm</t>
  </si>
  <si>
    <t>BO50112424070</t>
  </si>
  <si>
    <t>12460-190</t>
  </si>
  <si>
    <t>2:03am</t>
  </si>
  <si>
    <t>BO50112424080</t>
  </si>
  <si>
    <t>12460 / 200</t>
  </si>
  <si>
    <t>12:46pm</t>
  </si>
  <si>
    <t>BT50112396060</t>
  </si>
  <si>
    <t>12397/120,130,140</t>
  </si>
  <si>
    <t>720pm</t>
  </si>
  <si>
    <t>12397/150,160,170</t>
  </si>
  <si>
    <t>BT50112396070</t>
  </si>
  <si>
    <t>BT50112396080</t>
  </si>
  <si>
    <t>12397/180,190,200</t>
  </si>
  <si>
    <t>755am</t>
  </si>
  <si>
    <t>12397/210,220</t>
  </si>
  <si>
    <t>BT50112396090</t>
  </si>
  <si>
    <t>BT50112396100</t>
  </si>
  <si>
    <t>12397/230,240</t>
  </si>
  <si>
    <t>340pm</t>
  </si>
  <si>
    <t>Defy Amine</t>
  </si>
  <si>
    <t>BV501125000200</t>
  </si>
  <si>
    <t>p-1,10,20</t>
  </si>
  <si>
    <t>BO50112424090</t>
  </si>
  <si>
    <t>12460-210</t>
  </si>
  <si>
    <t>10:14pm</t>
  </si>
  <si>
    <t>Captan Gold 480 SC</t>
  </si>
  <si>
    <t>BO50112427020</t>
  </si>
  <si>
    <t>P 1-10</t>
  </si>
  <si>
    <t>10Lt.</t>
  </si>
  <si>
    <t>BO50112473020</t>
  </si>
  <si>
    <t>12476-20</t>
  </si>
  <si>
    <t>11:30am</t>
  </si>
  <si>
    <t>BO50112424100</t>
  </si>
  <si>
    <t>12460-220</t>
  </si>
  <si>
    <t>3:40am</t>
  </si>
  <si>
    <t>BO50112503020</t>
  </si>
  <si>
    <t>10#</t>
  </si>
  <si>
    <t>BO50112424110</t>
  </si>
  <si>
    <t>12460-230</t>
  </si>
  <si>
    <t>4:15pm</t>
  </si>
  <si>
    <t>BO50112424120</t>
  </si>
  <si>
    <t>12460-240</t>
  </si>
  <si>
    <t>8:40am</t>
  </si>
  <si>
    <t>Bravo Ultrex</t>
  </si>
  <si>
    <t>BO50112501020</t>
  </si>
  <si>
    <t>P-1-17</t>
  </si>
  <si>
    <t>27.4#</t>
  </si>
  <si>
    <t>BO50112424130</t>
  </si>
  <si>
    <t>12460 / 260</t>
  </si>
  <si>
    <t>7:10pm</t>
  </si>
  <si>
    <t>Initial Batching, Operator Error</t>
  </si>
  <si>
    <t>Blend, Production Adjustment</t>
  </si>
  <si>
    <t>PO 210 RFT, PO 220 L VISC (COPQ 3.20)</t>
  </si>
  <si>
    <t>PO 230 L VISC(COPQ 1.00), PO 240 RFT</t>
  </si>
  <si>
    <t>PO 180 NRFT H VISC (COPQ 0.45), PO 190, 200 RFT</t>
  </si>
  <si>
    <t>PO 120,130 RFT. PO 140 NRFT H VISC (COPQ 0.40)</t>
  </si>
  <si>
    <t>PO 70 RFT, PO 80 NRFT H VISC (COPQ 1.15), PO 90 RFT</t>
  </si>
  <si>
    <t>BT50112432020</t>
  </si>
  <si>
    <t>No</t>
  </si>
  <si>
    <t>BT50112393040</t>
  </si>
  <si>
    <t>12395/40</t>
  </si>
  <si>
    <t>PO 40 L Assay (COPQ 5.30)</t>
  </si>
  <si>
    <t>BT50112404020</t>
  </si>
  <si>
    <t>BT50112403030</t>
  </si>
  <si>
    <t>BT50112402020</t>
  </si>
  <si>
    <t>1 mL</t>
  </si>
  <si>
    <t>12488/30</t>
  </si>
  <si>
    <t>Different packing configuration</t>
  </si>
  <si>
    <t>BT50112403020</t>
  </si>
  <si>
    <t>12488/20</t>
  </si>
  <si>
    <t>BO50112501030</t>
  </si>
  <si>
    <t>BO50112427030</t>
  </si>
  <si>
    <t>BO50112427040</t>
  </si>
  <si>
    <t>12397/250, 12456/20,30</t>
  </si>
  <si>
    <t>PO 250, 30 RFT. PO 20 (COPQ 1.00) L VISC</t>
  </si>
  <si>
    <t>BT50112432030</t>
  </si>
  <si>
    <t>12456/40,50,60</t>
  </si>
  <si>
    <t>11:10AM</t>
  </si>
  <si>
    <t>PO 40, 50 RFT. PO 60 L VISC (COPQ 1.40)</t>
  </si>
  <si>
    <t>BT50112432040</t>
  </si>
  <si>
    <t>12456/70, 80,90</t>
  </si>
  <si>
    <t>Defy LV-Six (2,4-D)</t>
  </si>
  <si>
    <t>BT50112431020</t>
  </si>
  <si>
    <t>Yellowish Brown</t>
  </si>
  <si>
    <t>12466/20</t>
  </si>
  <si>
    <t>BO50112424140</t>
  </si>
  <si>
    <t>12460/250 &amp; 270</t>
  </si>
  <si>
    <t>2:26pm</t>
  </si>
  <si>
    <t>Operator Error, Initial Batching</t>
  </si>
  <si>
    <t xml:space="preserve">During the batching process, extra water was added to Batch # 12460 / 250, causing the assay to be low. Production held out additional water on Batch # 12460 / 270 to blend with Batch # 250 </t>
  </si>
  <si>
    <t>BO50112427050</t>
  </si>
  <si>
    <t>Barricade 65 WG (SAO)</t>
  </si>
  <si>
    <t>ADT5A13020</t>
  </si>
  <si>
    <t>Barricade 65 WG (EGO)</t>
  </si>
  <si>
    <t>ADT5A17020</t>
  </si>
  <si>
    <t>ADT5A10060</t>
  </si>
  <si>
    <t>12484/60</t>
  </si>
  <si>
    <t>BT50112432050</t>
  </si>
  <si>
    <t>12456/100,110,120</t>
  </si>
  <si>
    <t>(L) Viscosity, (H) Assay , (H) Viscosity</t>
  </si>
  <si>
    <t>Viscosity Adjustment, Assay Adjustment, Blend</t>
  </si>
  <si>
    <t>PO 100 L VISC (COPQ 1.00), PO 110 H Assay, L VISC (COPQ 4.00), PO 120 H Assay, H VISC (COPQ 16.00)</t>
  </si>
  <si>
    <t>BT50112431030</t>
  </si>
  <si>
    <t>BT50112430030</t>
  </si>
  <si>
    <t>12466/30</t>
  </si>
  <si>
    <t>Different packing configuration same as lot BT50112431030</t>
  </si>
  <si>
    <t>BT50112430040</t>
  </si>
  <si>
    <t>12466/40</t>
  </si>
  <si>
    <t>BT50112393050</t>
  </si>
  <si>
    <t>12395/50</t>
  </si>
  <si>
    <t>6:10pm</t>
  </si>
  <si>
    <t>BT50112393060</t>
  </si>
  <si>
    <t>12395/60</t>
  </si>
  <si>
    <t>2:16am</t>
  </si>
  <si>
    <t>BT50112393070</t>
  </si>
  <si>
    <t>12395/70</t>
  </si>
  <si>
    <t>2:30PM</t>
  </si>
  <si>
    <t>BO50112473030</t>
  </si>
  <si>
    <t>12476-30</t>
  </si>
  <si>
    <t>11:05am</t>
  </si>
  <si>
    <t>BO50112427060</t>
  </si>
  <si>
    <t>BO50112427070</t>
  </si>
  <si>
    <t>P 1-5</t>
  </si>
  <si>
    <t>BO50112473040</t>
  </si>
  <si>
    <t>0905am</t>
  </si>
  <si>
    <t>BO50112505020</t>
  </si>
  <si>
    <t>2.5 gal.</t>
  </si>
  <si>
    <t>BO50112424150</t>
  </si>
  <si>
    <t>12460-280</t>
  </si>
  <si>
    <t>2:55am</t>
  </si>
  <si>
    <t>BO50112417020</t>
  </si>
  <si>
    <t>12457-20</t>
  </si>
  <si>
    <t>11:16am</t>
  </si>
  <si>
    <t>BO50112424160</t>
  </si>
  <si>
    <t>12460-290</t>
  </si>
  <si>
    <t>8:23am</t>
  </si>
  <si>
    <t>BO50112424170</t>
  </si>
  <si>
    <t>12460-300</t>
  </si>
  <si>
    <t>4:13pm</t>
  </si>
  <si>
    <t>BO50112415020</t>
  </si>
  <si>
    <t>8:35pm</t>
  </si>
  <si>
    <t>Batch 20 had a high assay and was blended with batch 30</t>
  </si>
  <si>
    <t>12483/20 &amp; 30</t>
  </si>
  <si>
    <t>BO50112413020</t>
  </si>
  <si>
    <t>12480-20</t>
  </si>
  <si>
    <t>BT50112432060</t>
  </si>
  <si>
    <t>12456/130,140,150</t>
  </si>
  <si>
    <t>PO 130 H Assay, L Visc; adj made for assay and visc (COPQ 6.00) * Note plant closed due to snow; did not count those 36 hours for COPQ. PO 140,150 RFT</t>
  </si>
  <si>
    <t>BT50112432070</t>
  </si>
  <si>
    <t>12456/160,170,180</t>
  </si>
  <si>
    <t>PO 160, 180 RFT. PO 170 L Visc (COPQ 1.00)</t>
  </si>
  <si>
    <t>BT50112430050</t>
  </si>
  <si>
    <t>12466/50</t>
  </si>
  <si>
    <t>Pallet 5 and Pallet 6 had high moisture. * Note COPQ not calculated for Dry Side per S. Eaves.</t>
  </si>
  <si>
    <t>BT50112430060</t>
  </si>
  <si>
    <t>12466/60</t>
  </si>
  <si>
    <t>Glory 4L (Metribuzin)</t>
  </si>
  <si>
    <t>BT50112437020</t>
  </si>
  <si>
    <t>12454/20,30,40</t>
  </si>
  <si>
    <t>Combined for packing purposes</t>
  </si>
  <si>
    <t>(H) Assay , (H) Viscosity</t>
  </si>
  <si>
    <t>Viscosity Adjustment, Blend, Assay Adjustment</t>
  </si>
  <si>
    <t>PO 20 H Assay (COPQ 2.30) Prd held out 150 gal H2O for startup, PO 30 H Assay, H VISC (COPQ 5.00), PO 40 H VISC (COPQ 1.00)</t>
  </si>
  <si>
    <t>BT50112437030</t>
  </si>
  <si>
    <t>12454/50</t>
  </si>
  <si>
    <t>BO50112413030</t>
  </si>
  <si>
    <t>12480-30</t>
  </si>
  <si>
    <t>5:40am</t>
  </si>
  <si>
    <t>BO50112505030</t>
  </si>
  <si>
    <t>BO50112505040</t>
  </si>
  <si>
    <t>BO50112505050</t>
  </si>
  <si>
    <t>BO50112413040</t>
  </si>
  <si>
    <t>BO50112413050</t>
  </si>
  <si>
    <t>12480-40</t>
  </si>
  <si>
    <t>4:00am</t>
  </si>
  <si>
    <t>12480-50</t>
  </si>
  <si>
    <t>BO50112413060</t>
  </si>
  <si>
    <t>12480-60</t>
  </si>
  <si>
    <t>1:17pm</t>
  </si>
  <si>
    <t>BO50112413070</t>
  </si>
  <si>
    <t>12480-70</t>
  </si>
  <si>
    <t>7:46am</t>
  </si>
  <si>
    <t>BO5024P02</t>
  </si>
  <si>
    <t>BO50112473050</t>
  </si>
  <si>
    <t>12476-40</t>
  </si>
  <si>
    <t>12476-50</t>
  </si>
  <si>
    <t>7:00am</t>
  </si>
  <si>
    <t>BO50112412020</t>
  </si>
  <si>
    <t>12487 / 20</t>
  </si>
  <si>
    <t>1:42pm</t>
  </si>
  <si>
    <t>BO50112413080</t>
  </si>
  <si>
    <t>12480 / 80</t>
  </si>
  <si>
    <t>5:40pm</t>
  </si>
  <si>
    <t>BT50112392040</t>
  </si>
  <si>
    <t>12394/40</t>
  </si>
  <si>
    <t>12:05PM</t>
  </si>
  <si>
    <t>BT50112392050</t>
  </si>
  <si>
    <t>12394/50</t>
  </si>
  <si>
    <t>4:08am</t>
  </si>
  <si>
    <t>ADT5A20020</t>
  </si>
  <si>
    <t>ADT5A20030</t>
  </si>
  <si>
    <t>ADT5A24040</t>
  </si>
  <si>
    <t>(L) Assay, Moisture</t>
  </si>
  <si>
    <t xml:space="preserve">Pallet 3 L Assay, recheck pallet sample was in spec for assay, Pallet 5 H Moisture, took three rechecks and it was in spec. </t>
  </si>
  <si>
    <t>BO50112413090</t>
  </si>
  <si>
    <t>12480-90</t>
  </si>
  <si>
    <t>1:20am</t>
  </si>
  <si>
    <t>BO50112505060</t>
  </si>
  <si>
    <t>BO50112413100</t>
  </si>
  <si>
    <t>12480-100</t>
  </si>
  <si>
    <t>BO50112477030</t>
  </si>
  <si>
    <t>BO50112477040</t>
  </si>
  <si>
    <t>BO50112477050</t>
  </si>
  <si>
    <t>12477 / 30</t>
  </si>
  <si>
    <t>12477 / 40</t>
  </si>
  <si>
    <t>12477 / 50</t>
  </si>
  <si>
    <t>BO50112413110</t>
  </si>
  <si>
    <t>12480 / 110</t>
  </si>
  <si>
    <t>0505am</t>
  </si>
  <si>
    <t>BO50112411020</t>
  </si>
  <si>
    <t>12482 / 20</t>
  </si>
  <si>
    <t>0850am</t>
  </si>
  <si>
    <t>BT50112432080</t>
  </si>
  <si>
    <t>12456/190,200,210</t>
  </si>
  <si>
    <t>Blended for packing purposes</t>
  </si>
  <si>
    <t>BT50112432090</t>
  </si>
  <si>
    <t>12456/220,230,240</t>
  </si>
  <si>
    <t>Viscosity Adjustment, Production Adjustment, Blend</t>
  </si>
  <si>
    <t xml:space="preserve">(L) Viscosity, (H) Particle Size , (H) Viscosity, (H) pH </t>
  </si>
  <si>
    <t>PO 220 No post mix per production; add made to adj visc and RTP (COPQ 3.00) PO 230 L Visc, H Particle size, H Visc; was moved to AT prior to PS being in spec; moved back to mills and adj by blending. (COPQ 17.00), PO 240 H PH, L Visc due to no post mix per production; add made for visc and recheck pH. (COPQ 1.40)</t>
  </si>
  <si>
    <t>BT50112432100</t>
  </si>
  <si>
    <t>12456/250,260</t>
  </si>
  <si>
    <t>10:15am</t>
  </si>
  <si>
    <t>Blend, Mix Longer</t>
  </si>
  <si>
    <t>PO 250 H Visc blended to adj (COPQ 4.15), PO 260 H Visc mix longer (COPQ .30)</t>
  </si>
  <si>
    <t>BT50112393080</t>
  </si>
  <si>
    <t>12395/80</t>
  </si>
  <si>
    <t xml:space="preserve">PO 80 L Assay (COPQ 23.00) Total add of tech 650 lbs. </t>
  </si>
  <si>
    <t>BT50112393090</t>
  </si>
  <si>
    <t>12395/90</t>
  </si>
  <si>
    <t>7:25pm</t>
  </si>
  <si>
    <t xml:space="preserve">PO 90 L Assay (COPQ 8.00) Total tech add of 580 lbs. </t>
  </si>
  <si>
    <t>BT50112393100</t>
  </si>
  <si>
    <t>12395/100</t>
  </si>
  <si>
    <t>12:55am</t>
  </si>
  <si>
    <t>PO 100 L Assay (COPQ 6.30) Total tech add of 220 lbs.</t>
  </si>
  <si>
    <t xml:space="preserve">BO50112505070 </t>
  </si>
  <si>
    <t>BO50112505080</t>
  </si>
  <si>
    <t>BT50112437040</t>
  </si>
  <si>
    <t>12454/60, 70</t>
  </si>
  <si>
    <t>PO 60 RFT, PO 70 L Visc (COPQ 5.45) 2 adds made for visc adj.</t>
  </si>
  <si>
    <t>BT50112508020</t>
  </si>
  <si>
    <t>12454/80,90,100</t>
  </si>
  <si>
    <t>PO 80 H Assay (COPQ 2.30), PO 90 RFT, PO 100 L Visc (COPQ 3.00) Visc adj</t>
  </si>
  <si>
    <t>12466/70</t>
  </si>
  <si>
    <t>BT50112430070</t>
  </si>
  <si>
    <t>BT50112430080</t>
  </si>
  <si>
    <t>12466/80</t>
  </si>
  <si>
    <t>BT50112440020</t>
  </si>
  <si>
    <t>Packed as Defy LV-Six and Havoc LV Six</t>
  </si>
  <si>
    <t>BT50112440030</t>
  </si>
  <si>
    <t>12466/90</t>
  </si>
  <si>
    <t>BT50112431040</t>
  </si>
  <si>
    <t>12466/100</t>
  </si>
  <si>
    <t>BT50112401060</t>
  </si>
  <si>
    <t>12485/60</t>
  </si>
  <si>
    <t>BT50112401070</t>
  </si>
  <si>
    <t>12485/70</t>
  </si>
  <si>
    <t>BO50112412030</t>
  </si>
  <si>
    <t>12487 / 30</t>
  </si>
  <si>
    <t>8:08pm</t>
  </si>
  <si>
    <t>BO50112447020</t>
  </si>
  <si>
    <t>BO50112447030</t>
  </si>
  <si>
    <t>BO50112447040</t>
  </si>
  <si>
    <t>12460 / 310</t>
  </si>
  <si>
    <t>12460 / 320</t>
  </si>
  <si>
    <t>12460 / 330</t>
  </si>
  <si>
    <t>2:40pm</t>
  </si>
  <si>
    <t>0310am</t>
  </si>
  <si>
    <t>1048am</t>
  </si>
  <si>
    <t>BO50112505090</t>
  </si>
  <si>
    <t>P 1-13</t>
  </si>
  <si>
    <t>BO50112492020</t>
  </si>
  <si>
    <t>12493 / 30</t>
  </si>
  <si>
    <t>5:00pm</t>
  </si>
  <si>
    <t>BO50112473060</t>
  </si>
  <si>
    <t>12476 / 60</t>
  </si>
  <si>
    <t>BO50112447050</t>
  </si>
  <si>
    <t>12460 / 340</t>
  </si>
  <si>
    <t>8:50pm</t>
  </si>
  <si>
    <t>BO50112412040</t>
  </si>
  <si>
    <t>12487 / 40</t>
  </si>
  <si>
    <t>2:12pm</t>
  </si>
  <si>
    <t>12460 / 350</t>
  </si>
  <si>
    <t>0855am</t>
  </si>
  <si>
    <t>BO50212562020</t>
  </si>
  <si>
    <t>12460-360</t>
  </si>
  <si>
    <t>5:17pm</t>
  </si>
  <si>
    <t>BO50112411030</t>
  </si>
  <si>
    <t>12482-30</t>
  </si>
  <si>
    <t>9:23am</t>
  </si>
  <si>
    <t>BO50212513020</t>
  </si>
  <si>
    <t>BT50112560020</t>
  </si>
  <si>
    <t>12466/110</t>
  </si>
  <si>
    <t>BT50212560030</t>
  </si>
  <si>
    <t>12466/120</t>
  </si>
  <si>
    <t>BT50212560040</t>
  </si>
  <si>
    <t>12466/130</t>
  </si>
  <si>
    <t>BT50112506020</t>
  </si>
  <si>
    <t>12507/20,30,40</t>
  </si>
  <si>
    <t>BT50212506030</t>
  </si>
  <si>
    <t>12507/50,60,70</t>
  </si>
  <si>
    <t xml:space="preserve">(L) Viscosity, (H) Particle Size </t>
  </si>
  <si>
    <t>Viscosity Adjustment, Production Adjustment</t>
  </si>
  <si>
    <t>PO 50 L Visc (COPQ 2.45) Visc adjustment, PO 60 L Visc, H P.S. (COPQ 19.00), PO 70 RFT</t>
  </si>
  <si>
    <t>BO50212562030</t>
  </si>
  <si>
    <t>5:20am</t>
  </si>
  <si>
    <t>BO50112426020</t>
  </si>
  <si>
    <t>12459-20</t>
  </si>
  <si>
    <t>3:15pm</t>
  </si>
  <si>
    <t>12592-20</t>
  </si>
  <si>
    <t>7:10am</t>
  </si>
  <si>
    <t>BT50112393110</t>
  </si>
  <si>
    <t>12395/110</t>
  </si>
  <si>
    <t>PO 110 L Assay (COPQ 4.30) Total tech add 600 lbs.</t>
  </si>
  <si>
    <t>BT50212393120</t>
  </si>
  <si>
    <t>12395/120</t>
  </si>
  <si>
    <t>PO 120 H Assay (COPQ 5.10) 870 lb AU-740 to bring in spec.</t>
  </si>
  <si>
    <t>BT50212393130</t>
  </si>
  <si>
    <t>12395/130</t>
  </si>
  <si>
    <t>BT50212392060</t>
  </si>
  <si>
    <t>12394/60</t>
  </si>
  <si>
    <t>BV50212509020</t>
  </si>
  <si>
    <t>BV50212537020</t>
  </si>
  <si>
    <t>BO50212562040</t>
  </si>
  <si>
    <t>12573-20</t>
  </si>
  <si>
    <t>3:04pm</t>
  </si>
  <si>
    <t>BO50112447060</t>
  </si>
  <si>
    <t>Clear, amber</t>
  </si>
  <si>
    <t>BO50212589020</t>
  </si>
  <si>
    <t>BO50212562050</t>
  </si>
  <si>
    <t>12573-30</t>
  </si>
  <si>
    <t>10:17am</t>
  </si>
  <si>
    <t>BO50212562060</t>
  </si>
  <si>
    <t>12573-40</t>
  </si>
  <si>
    <t>7:08pm</t>
  </si>
  <si>
    <t>BO5031P01</t>
  </si>
  <si>
    <t>12479-20</t>
  </si>
  <si>
    <t>7:56pm</t>
  </si>
  <si>
    <t>BO50212594020</t>
  </si>
  <si>
    <t>BO50212594030</t>
  </si>
  <si>
    <t>12594-20</t>
  </si>
  <si>
    <t>12594-30</t>
  </si>
  <si>
    <t>BO50212513030</t>
  </si>
  <si>
    <t>BT50212393140</t>
  </si>
  <si>
    <t>12395/140,150</t>
  </si>
  <si>
    <t>BT50112508030</t>
  </si>
  <si>
    <t>12454/110</t>
  </si>
  <si>
    <t>BT50212506040</t>
  </si>
  <si>
    <t>12507/80,90,100</t>
  </si>
  <si>
    <t>(H) Viscosity, (L) Viscosity</t>
  </si>
  <si>
    <t>Viscosity Adjustment, Blend, Mix Longer</t>
  </si>
  <si>
    <t>PO 80 H Visc (COPQ added with PO 90 due to blend). PO 90 L Visc (COPQ 12.45) Missing post mix. PO 100 L Visc (COPQ 3.30)</t>
  </si>
  <si>
    <t>BT50212506050</t>
  </si>
  <si>
    <t>12507/110,120,130</t>
  </si>
  <si>
    <t>7:49am</t>
  </si>
  <si>
    <t>PO 110 L Visc (COPQ 2.30), PO 120 L Visc (COPQ 2.06), PO 130 L Visc (COPQ 4.00)</t>
  </si>
  <si>
    <t>Per WL, production held out 20gal water.</t>
  </si>
  <si>
    <t>BO50212562070</t>
  </si>
  <si>
    <t>BO50212562080</t>
  </si>
  <si>
    <t>12573-50</t>
  </si>
  <si>
    <t>12573-60</t>
  </si>
  <si>
    <t>5:49pm</t>
  </si>
  <si>
    <t>7:50pm</t>
  </si>
  <si>
    <t>BO50212513040</t>
  </si>
  <si>
    <t>BO50212594040</t>
  </si>
  <si>
    <t>12594 / 40</t>
  </si>
  <si>
    <t>BO50212562090</t>
  </si>
  <si>
    <t>12573-70</t>
  </si>
  <si>
    <t>1:36pm</t>
  </si>
  <si>
    <t>BO50212562100</t>
  </si>
  <si>
    <t>12573-80</t>
  </si>
  <si>
    <t>2:38pm</t>
  </si>
  <si>
    <t>BO50212526020</t>
  </si>
  <si>
    <t>12459-30</t>
  </si>
  <si>
    <t>8:00am</t>
  </si>
  <si>
    <t>BV50212500030</t>
  </si>
  <si>
    <t>Bravo WeatherStik</t>
  </si>
  <si>
    <t>BO50212534020</t>
  </si>
  <si>
    <t>BO50212534030</t>
  </si>
  <si>
    <t>12573-90</t>
  </si>
  <si>
    <t>2:45am</t>
  </si>
  <si>
    <t>12573-100</t>
  </si>
  <si>
    <t>12:02pm</t>
  </si>
  <si>
    <t>BO50212516020</t>
  </si>
  <si>
    <t>12568-20</t>
  </si>
  <si>
    <t>11:26am</t>
  </si>
  <si>
    <t>BO50212515020</t>
  </si>
  <si>
    <t>12568-30</t>
  </si>
  <si>
    <t>1:02pm</t>
  </si>
  <si>
    <t>10 Lt.</t>
  </si>
  <si>
    <t>BO50212513050</t>
  </si>
  <si>
    <t>BO50112492030</t>
  </si>
  <si>
    <t>12493 / 50</t>
  </si>
  <si>
    <t>0400am</t>
  </si>
  <si>
    <t>Added 5 # Kelzan &amp; 15 # Propylene Glycol</t>
  </si>
  <si>
    <t>BO50212491020</t>
  </si>
  <si>
    <t>12493 / 20 &amp; 40 Blend</t>
  </si>
  <si>
    <t>8:48pm</t>
  </si>
  <si>
    <t>BO50212497020</t>
  </si>
  <si>
    <t>Batch # 20 was a smaller batch due to a product spill. The batchers inadvertently added the entire amount of postmix causing the Viscosity to be OOS. The postmix was left out of Batch # 40 to blend with Batch # 20. Mixing issues (lumps of Kelzan in the blend) resulted in extra time to blend the batch.</t>
  </si>
  <si>
    <t>BO50212562110</t>
  </si>
  <si>
    <t>12573-110</t>
  </si>
  <si>
    <t>9:49pm</t>
  </si>
  <si>
    <t>BT50212560050</t>
  </si>
  <si>
    <t>12583/20</t>
  </si>
  <si>
    <t>BT50212560060</t>
  </si>
  <si>
    <t>12583/30</t>
  </si>
  <si>
    <t>BT50212560070</t>
  </si>
  <si>
    <t>12583/40</t>
  </si>
  <si>
    <t>3:17am</t>
  </si>
  <si>
    <t>BT50212560080</t>
  </si>
  <si>
    <t>12583/50</t>
  </si>
  <si>
    <t>BT50212560090</t>
  </si>
  <si>
    <t>BT50212610020</t>
  </si>
  <si>
    <t>12583/60</t>
  </si>
  <si>
    <t>Packed in totes</t>
  </si>
  <si>
    <t>Packed in 2 x 2.5 gallons</t>
  </si>
  <si>
    <t>BT50212610030</t>
  </si>
  <si>
    <t>12583/70</t>
  </si>
  <si>
    <t>BO5034P03</t>
  </si>
  <si>
    <t>BO5035P03</t>
  </si>
  <si>
    <t>BV50212523020</t>
  </si>
  <si>
    <t>p-1-12</t>
  </si>
  <si>
    <t>BO50212562120</t>
  </si>
  <si>
    <t>12573-120</t>
  </si>
  <si>
    <t>5:47am</t>
  </si>
  <si>
    <t>BO50212513060</t>
  </si>
  <si>
    <t>BO50212562130</t>
  </si>
  <si>
    <t>12573-130</t>
  </si>
  <si>
    <t>1:33pm</t>
  </si>
  <si>
    <t>Melt tech was used in this batch- per DF. Just keeping up with where the melt tech started</t>
  </si>
  <si>
    <t>BT50212506060</t>
  </si>
  <si>
    <t>12507/140,150,160</t>
  </si>
  <si>
    <t>12:10am</t>
  </si>
  <si>
    <t>PO 140, 150 RFT. PO 160 L Visc (4.40 COPQ)</t>
  </si>
  <si>
    <t>BT50212506070</t>
  </si>
  <si>
    <t>12507/170,180,190</t>
  </si>
  <si>
    <t>PO 170 RFT, PO 180 L Visc (COPQ 6.10). PO 190 L Visc (COPQ 0.45)</t>
  </si>
  <si>
    <t>BT50212506080</t>
  </si>
  <si>
    <t>12507/200,210,220</t>
  </si>
  <si>
    <t>2:15am</t>
  </si>
  <si>
    <t>PO 200 L Visc (COPQ 2.09), PO 210 L Visc (COPQ 2.30), PO 220 RFT</t>
  </si>
  <si>
    <t>BT50212506090</t>
  </si>
  <si>
    <t>12507/230,240</t>
  </si>
  <si>
    <t>PO 230 RFT, PO 240 L Visc (COPQ 5.20)</t>
  </si>
  <si>
    <t>BO50212513070</t>
  </si>
  <si>
    <t>BO50212562140</t>
  </si>
  <si>
    <t>12573-140</t>
  </si>
  <si>
    <t>11:26pm</t>
  </si>
  <si>
    <t>Terrazole 4EC (Terramaster)</t>
  </si>
  <si>
    <t>Terrazole 4EC (Envu)</t>
  </si>
  <si>
    <t>BO5037P01</t>
  </si>
  <si>
    <t>BO50212562150</t>
  </si>
  <si>
    <t>12573-150</t>
  </si>
  <si>
    <t>p-13-32</t>
  </si>
  <si>
    <t>BO50212513080</t>
  </si>
  <si>
    <t>BO50212516030</t>
  </si>
  <si>
    <t>12568-40</t>
  </si>
  <si>
    <t>BO50212515030</t>
  </si>
  <si>
    <t>12568-50</t>
  </si>
  <si>
    <t>12:30pm</t>
  </si>
  <si>
    <t>BO50212562160</t>
  </si>
  <si>
    <t>12573-160</t>
  </si>
  <si>
    <t>BO50212562170</t>
  </si>
  <si>
    <t>12573-170</t>
  </si>
  <si>
    <t>5:08pm</t>
  </si>
  <si>
    <t>BO50212562180</t>
  </si>
  <si>
    <t>12573 / 180</t>
  </si>
  <si>
    <t>BO50212587020</t>
  </si>
  <si>
    <t>clean</t>
  </si>
  <si>
    <t>12599 / 20</t>
  </si>
  <si>
    <t>1135am</t>
  </si>
  <si>
    <t>Initial Viscosity was low. Batch was adjusted with 13# Kelzan and 43# Propylene Glycol.</t>
  </si>
  <si>
    <t>BV50212559020</t>
  </si>
  <si>
    <t>P-1,10,20</t>
  </si>
  <si>
    <t>p-33-41</t>
  </si>
  <si>
    <t>BT50212610050</t>
  </si>
  <si>
    <t>1 ml</t>
  </si>
  <si>
    <t>12583/90</t>
  </si>
  <si>
    <t>BT50212610040</t>
  </si>
  <si>
    <t>12583/80</t>
  </si>
  <si>
    <t>BT50212508040</t>
  </si>
  <si>
    <t>12454/120,130,140</t>
  </si>
  <si>
    <t>BT50212508050</t>
  </si>
  <si>
    <t>12454/150,160,180</t>
  </si>
  <si>
    <t>BT50212522020</t>
  </si>
  <si>
    <t>12454/190</t>
  </si>
  <si>
    <t>BO50212513090</t>
  </si>
  <si>
    <t>BO50212513100</t>
  </si>
  <si>
    <t>Areca Fungicide</t>
  </si>
  <si>
    <t>BO50212475020</t>
  </si>
  <si>
    <t>BO50212594050</t>
  </si>
  <si>
    <t>12594 / 50</t>
  </si>
  <si>
    <t>BO50212562190</t>
  </si>
  <si>
    <t>BO50212528020</t>
  </si>
  <si>
    <t>12573 / 190</t>
  </si>
  <si>
    <t>12573 / 200</t>
  </si>
  <si>
    <t>0150am</t>
  </si>
  <si>
    <t>0814am</t>
  </si>
  <si>
    <t>BO50212515040</t>
  </si>
  <si>
    <t>12568 / 70</t>
  </si>
  <si>
    <t>BO50212587030</t>
  </si>
  <si>
    <t>12599 / 30</t>
  </si>
  <si>
    <t>0235am</t>
  </si>
  <si>
    <t>Initial Viscosity was low. Batch was adjusted with 10# Kelzan and 30# Propylene Glycol.</t>
  </si>
  <si>
    <t>BT50212518020</t>
  </si>
  <si>
    <t>12569/20,30,40</t>
  </si>
  <si>
    <t>Viscosity Adjustment, Assay Adjustment</t>
  </si>
  <si>
    <t>BO50212528030</t>
  </si>
  <si>
    <t>12573 / 210</t>
  </si>
  <si>
    <t>11:35pm</t>
  </si>
  <si>
    <t>BO50212516040</t>
  </si>
  <si>
    <t>12568 / 60</t>
  </si>
  <si>
    <t>6:00pm</t>
  </si>
  <si>
    <t>BO50212513110</t>
  </si>
  <si>
    <t>BO50212528040</t>
  </si>
  <si>
    <t>12573 / 220</t>
  </si>
  <si>
    <t>0819am</t>
  </si>
  <si>
    <t>BO50212528060</t>
  </si>
  <si>
    <t>12573-240</t>
  </si>
  <si>
    <t>4:10am</t>
  </si>
  <si>
    <t>BO50212528050</t>
  </si>
  <si>
    <t>12573-230</t>
  </si>
  <si>
    <t>6:35pm</t>
  </si>
  <si>
    <t>BO50212528070</t>
  </si>
  <si>
    <t>12573-250</t>
  </si>
  <si>
    <t>4:31pm</t>
  </si>
  <si>
    <t>BO50212589030</t>
  </si>
  <si>
    <t>12592-30</t>
  </si>
  <si>
    <t>BO50212513120</t>
  </si>
  <si>
    <t>P 1-11</t>
  </si>
  <si>
    <t>BO50212527020</t>
  </si>
  <si>
    <t>P-1-16</t>
  </si>
  <si>
    <t>BO50212515050</t>
  </si>
  <si>
    <t>12568-90</t>
  </si>
  <si>
    <t>4:03pm</t>
  </si>
  <si>
    <t>BO50212594060</t>
  </si>
  <si>
    <t>12594-60</t>
  </si>
  <si>
    <t>BO50212528080</t>
  </si>
  <si>
    <t>12573-260</t>
  </si>
  <si>
    <t>8:01am</t>
  </si>
  <si>
    <t>BO50212539020</t>
  </si>
  <si>
    <t>BO50212538020</t>
  </si>
  <si>
    <t>9.6Lt.</t>
  </si>
  <si>
    <t>BO50212594070</t>
  </si>
  <si>
    <t>BO50212594080</t>
  </si>
  <si>
    <t>12594 / 70</t>
  </si>
  <si>
    <t>12594 / 80</t>
  </si>
  <si>
    <t>BO50212528090</t>
  </si>
  <si>
    <t>12573 / 270</t>
  </si>
  <si>
    <t>1130am</t>
  </si>
  <si>
    <t>BO50212539030</t>
  </si>
  <si>
    <t>BT50212518030</t>
  </si>
  <si>
    <t>12569/50,60,110</t>
  </si>
  <si>
    <t>BO50212515060</t>
  </si>
  <si>
    <t>12568-100</t>
  </si>
  <si>
    <t>11:25am</t>
  </si>
  <si>
    <t>BO50212528100</t>
  </si>
  <si>
    <t>BO50212528110</t>
  </si>
  <si>
    <t>BO50212528120</t>
  </si>
  <si>
    <t>12573-280</t>
  </si>
  <si>
    <t>12573-290</t>
  </si>
  <si>
    <t>12573-300</t>
  </si>
  <si>
    <t>4:50am</t>
  </si>
  <si>
    <t>9:36am</t>
  </si>
  <si>
    <t>9:40pm</t>
  </si>
  <si>
    <t>BO50212539040</t>
  </si>
  <si>
    <t>BO50212528130</t>
  </si>
  <si>
    <t>12573 / 310</t>
  </si>
  <si>
    <t>1110am</t>
  </si>
  <si>
    <t>BO50212516050</t>
  </si>
  <si>
    <t>12568 / 80</t>
  </si>
  <si>
    <t>5:56pm</t>
  </si>
  <si>
    <t>BO50212526030</t>
  </si>
  <si>
    <t>12572-20</t>
  </si>
  <si>
    <t>1:55pm</t>
  </si>
  <si>
    <t>PO 20 NRFT L Assay, L Visc (COPQ 32.00) PO 30 NRFT H Assay L Visc (COPQ 8.20) PO 40 H Assay L Visc (COPQ 5.20)</t>
  </si>
  <si>
    <t xml:space="preserve">Pos 50 NRFT L Visc (COPQ 1.10) Pos 60 NRFT L Visc (COPQ 4.30) </t>
  </si>
  <si>
    <t>BT50212518040</t>
  </si>
  <si>
    <t>12569/120,130,170</t>
  </si>
  <si>
    <t>11:53pm</t>
  </si>
  <si>
    <t>PO 120 RFT, PO 130 H Assay, L Visc (COPQ 3.48), PO 170 L Visc (COPQ 2.45)</t>
  </si>
  <si>
    <t>BT50212518050</t>
  </si>
  <si>
    <t>12569/180,190</t>
  </si>
  <si>
    <t>PO 180 AT sample had chunks in sample. Mixed longer and it was RTP. PO 190 RFT</t>
  </si>
  <si>
    <t>BT50212519020</t>
  </si>
  <si>
    <t>12569/70,80,90</t>
  </si>
  <si>
    <t>11:00pm</t>
  </si>
  <si>
    <t>Production Adjustment, Viscosity Adjustment</t>
  </si>
  <si>
    <t xml:space="preserve">PO 70 Held out 150 gal water for startup in u-3. H Visc-production adj by adding product then L Visc (COPQ 9.00), PO 80 L Visc (COPQ 3.00), PO 90 L Visc (COPQ 2.15) </t>
  </si>
  <si>
    <t>packed in totes</t>
  </si>
  <si>
    <t>BT50212519030</t>
  </si>
  <si>
    <t>12569/100,140</t>
  </si>
  <si>
    <t>PO 100 RFT, PO 140 L Assay, L Visc (COPQ 5.15)</t>
  </si>
  <si>
    <t>BO50212528140</t>
  </si>
  <si>
    <t>BO50212528150</t>
  </si>
  <si>
    <t>12573 / 320</t>
  </si>
  <si>
    <t>5:05pm</t>
  </si>
  <si>
    <t>Added 60 gal H2O</t>
  </si>
  <si>
    <t>BO50212589040</t>
  </si>
  <si>
    <t>12592 / 40</t>
  </si>
  <si>
    <t>2:30pm</t>
  </si>
  <si>
    <t>BO50212594090</t>
  </si>
  <si>
    <t>BO50212594100</t>
  </si>
  <si>
    <t>12594 / 90</t>
  </si>
  <si>
    <t>12594 / 100</t>
  </si>
  <si>
    <t>BO5038P04</t>
  </si>
  <si>
    <t>BO5044P05</t>
  </si>
  <si>
    <t>BO50212528160</t>
  </si>
  <si>
    <t>12573-330</t>
  </si>
  <si>
    <t>12573-340</t>
  </si>
  <si>
    <t>4:55am</t>
  </si>
  <si>
    <t>BO50212528170</t>
  </si>
  <si>
    <t>12573-350</t>
  </si>
  <si>
    <t>BO50212516060</t>
  </si>
  <si>
    <t>12568-110</t>
  </si>
  <si>
    <t>BO50212544020</t>
  </si>
  <si>
    <t>BT50212518060</t>
  </si>
  <si>
    <t>12569/150,160,200</t>
  </si>
  <si>
    <t>12:43am</t>
  </si>
  <si>
    <t>PO 150 NRFT L Visc(COPQ 2.15) PO 160 NRFT H. Assay, L Visc (COPQ 7.00) PO 200 NRFT L Visc (COPQ 1.30)</t>
  </si>
  <si>
    <t>BO50212474020</t>
  </si>
  <si>
    <t>BO50212528180</t>
  </si>
  <si>
    <t>BO50212528190</t>
  </si>
  <si>
    <t>12573 / 360</t>
  </si>
  <si>
    <t>12573 / 370</t>
  </si>
  <si>
    <t>1058am</t>
  </si>
  <si>
    <t>BO50212515070</t>
  </si>
  <si>
    <t>12568 / 120</t>
  </si>
  <si>
    <t>1:57pm</t>
  </si>
  <si>
    <t>BO50212474030</t>
  </si>
  <si>
    <t>P-1-7</t>
  </si>
  <si>
    <t>BO50212528200</t>
  </si>
  <si>
    <t>12573 / 380</t>
  </si>
  <si>
    <t>0644am</t>
  </si>
  <si>
    <t>BO50212528210</t>
  </si>
  <si>
    <t>12573/390</t>
  </si>
  <si>
    <t>12573/400</t>
  </si>
  <si>
    <t>BO50212528220</t>
  </si>
  <si>
    <t>8:12am</t>
  </si>
  <si>
    <t>4:28pm</t>
  </si>
  <si>
    <t>BO50212539050</t>
  </si>
  <si>
    <t>BO50212545020</t>
  </si>
  <si>
    <t>BT50212610060</t>
  </si>
  <si>
    <t>12583/100</t>
  </si>
  <si>
    <t>BT50212610070</t>
  </si>
  <si>
    <t>12583/110</t>
  </si>
  <si>
    <t>BT50212610080</t>
  </si>
  <si>
    <t>12583/120</t>
  </si>
  <si>
    <t>BT50212522030</t>
  </si>
  <si>
    <t>12454/170,200,210</t>
  </si>
  <si>
    <t xml:space="preserve">PO 170 moved to R stock L Assay with no tech to fix. PO 200, 210 RFT. Note PO 170 and 200 were blended to bring PO 170 in spec. </t>
  </si>
  <si>
    <t>BT50212522040</t>
  </si>
  <si>
    <t>12454/220,230</t>
  </si>
  <si>
    <t>BO50212539060</t>
  </si>
  <si>
    <t>BO50212545030</t>
  </si>
  <si>
    <t>BO50212528230</t>
  </si>
  <si>
    <t>BO50212528240</t>
  </si>
  <si>
    <t>12573 / 410</t>
  </si>
  <si>
    <t>12573 / 420</t>
  </si>
  <si>
    <t>0701am</t>
  </si>
  <si>
    <t>1238am</t>
  </si>
  <si>
    <t>Fanfare II EC (Reveal CA)</t>
  </si>
  <si>
    <t>BO50212541020</t>
  </si>
  <si>
    <t>12566 / 20</t>
  </si>
  <si>
    <t>12:38pm</t>
  </si>
  <si>
    <t>BT50212533020</t>
  </si>
  <si>
    <t>12575/20,30,40</t>
  </si>
  <si>
    <t>20-Feb025</t>
  </si>
  <si>
    <t>PO 20 Held out 150 gal water, no post mix added before AT sample received (COPQ 6.30), PO 30 L Visc, no post mix added (COPQ 4.00), PO 40 RFT</t>
  </si>
  <si>
    <t>BO50212528250</t>
  </si>
  <si>
    <t>BO50212528260</t>
  </si>
  <si>
    <t>12573-430</t>
  </si>
  <si>
    <t>12573-440</t>
  </si>
  <si>
    <t>3:14pm</t>
  </si>
  <si>
    <t>3:15am</t>
  </si>
  <si>
    <t>BO50212591020</t>
  </si>
  <si>
    <t>P-10.27</t>
  </si>
  <si>
    <t>A-6.20</t>
  </si>
  <si>
    <t>12600 / 20</t>
  </si>
  <si>
    <t>2:20pm</t>
  </si>
  <si>
    <t>BO50212545040</t>
  </si>
  <si>
    <t>BO50212528270</t>
  </si>
  <si>
    <t>BO50212528280</t>
  </si>
  <si>
    <t>12573 / 450</t>
  </si>
  <si>
    <t>12573 / 460</t>
  </si>
  <si>
    <t>1:19pm</t>
  </si>
  <si>
    <t>7:15pm</t>
  </si>
  <si>
    <t>BO50212545050</t>
  </si>
  <si>
    <t>BO50212528290</t>
  </si>
  <si>
    <t>12573-470</t>
  </si>
  <si>
    <t>BO50212516070</t>
  </si>
  <si>
    <t>12568 / 130</t>
  </si>
  <si>
    <t>12:12pm</t>
  </si>
  <si>
    <t>BO50212528300</t>
  </si>
  <si>
    <t>BO50212528310</t>
  </si>
  <si>
    <t>BO50212534040</t>
  </si>
  <si>
    <t>12573 / 480</t>
  </si>
  <si>
    <t>12573 / 490</t>
  </si>
  <si>
    <t>12573 / 510</t>
  </si>
  <si>
    <t>BO50212534050</t>
  </si>
  <si>
    <t>12573 / 520</t>
  </si>
  <si>
    <t>0314am</t>
  </si>
  <si>
    <t>8:14pm</t>
  </si>
  <si>
    <t>0950am</t>
  </si>
  <si>
    <t>BO50212589050</t>
  </si>
  <si>
    <t>12592 / 50</t>
  </si>
  <si>
    <t>BO50212539070</t>
  </si>
  <si>
    <t>P 1-8</t>
  </si>
  <si>
    <t>BO50212528320</t>
  </si>
  <si>
    <t>12573 / 500</t>
  </si>
  <si>
    <t>BT50212533030</t>
  </si>
  <si>
    <t>12575/50,60,70</t>
  </si>
  <si>
    <t>313am</t>
  </si>
  <si>
    <t>PO 50 H Visc (COPQ 2.00), PO 60 H Assay, H Visc (COPQ 7.00), PO 70 H Visc (COPQ 1.05)</t>
  </si>
  <si>
    <t>BO50212528330</t>
  </si>
  <si>
    <t>12573-530</t>
  </si>
  <si>
    <t>1:09pm</t>
  </si>
  <si>
    <t>BO50212513130</t>
  </si>
  <si>
    <t>P 1-6</t>
  </si>
  <si>
    <t>BO50212515080</t>
  </si>
  <si>
    <t>12568-150</t>
  </si>
  <si>
    <t>12:00pm</t>
  </si>
  <si>
    <t>Dicamba 4L DMA</t>
  </si>
  <si>
    <t>BV50212624020</t>
  </si>
  <si>
    <t>BO50212591030</t>
  </si>
  <si>
    <t>P-10.08</t>
  </si>
  <si>
    <t>A-5.85</t>
  </si>
  <si>
    <t>4:00pm</t>
  </si>
  <si>
    <t>BO50212526040</t>
  </si>
  <si>
    <t>12572-30</t>
  </si>
  <si>
    <t>1:45pm</t>
  </si>
  <si>
    <t>BO50212534060</t>
  </si>
  <si>
    <t>12573 / 540</t>
  </si>
  <si>
    <t>0350am</t>
  </si>
  <si>
    <t>12600 / 30</t>
  </si>
  <si>
    <t>BO50212534070</t>
  </si>
  <si>
    <t>12573 / 550</t>
  </si>
  <si>
    <t>12:53pm</t>
  </si>
  <si>
    <t>BO50212538030</t>
  </si>
  <si>
    <t>BO50212589060</t>
  </si>
  <si>
    <t>12592 / 60</t>
  </si>
  <si>
    <t>0720am</t>
  </si>
  <si>
    <t>BO50212534080</t>
  </si>
  <si>
    <t>12573 / 560</t>
  </si>
  <si>
    <t>7:45pm</t>
  </si>
  <si>
    <t>BO50212534090</t>
  </si>
  <si>
    <t>12573 / 570</t>
  </si>
  <si>
    <t>BT50212521020</t>
  </si>
  <si>
    <t>12454/240,250,260</t>
  </si>
  <si>
    <t>PO 240 H Visc (COPQ 1.30), PO 250 RFT, PO 260 RFT</t>
  </si>
  <si>
    <t>BT50212521030</t>
  </si>
  <si>
    <t>12454/270</t>
  </si>
  <si>
    <t xml:space="preserve">PO 270 L Visc (COPQ 3.30) End of campaign </t>
  </si>
  <si>
    <t>BT50212533040</t>
  </si>
  <si>
    <t>12575/80,90,100</t>
  </si>
  <si>
    <t>PO 80 H Visc (COPQ 1.30), PO 90 H Assay (COPQ 4.20), PO 100 H Assay, H Visc (COPQ 2.40)</t>
  </si>
  <si>
    <t>BT50212533050</t>
  </si>
  <si>
    <t>12575/110,120,130</t>
  </si>
  <si>
    <t>Assay Adjustment, Production Adjustment, Viscosity Adjustment</t>
  </si>
  <si>
    <t xml:space="preserve">PO 110 H Assay, H Visc (COPQ 4.35) Product Added by production to try and fix but still had to add H2O, PO 120 H Assay, L Visc (COPQ 2.35) Water added for Assay resulted in L visc so adj made to bring in spec, PO 130 H Assay, H Visc (COPQ 3.00) Water added to adjust. </t>
  </si>
  <si>
    <t>BT50212533060</t>
  </si>
  <si>
    <t>12575/140</t>
  </si>
  <si>
    <t xml:space="preserve">PO 140 H Assay (COPQ 2.30) Adjusted with 1 water add. </t>
  </si>
  <si>
    <t>BO50212534100</t>
  </si>
  <si>
    <t>BO50312676020</t>
  </si>
  <si>
    <t>12573 / 590</t>
  </si>
  <si>
    <t>0535am</t>
  </si>
  <si>
    <t>BO50212516080</t>
  </si>
  <si>
    <t>12568 / 140</t>
  </si>
  <si>
    <t>2:05pm</t>
  </si>
  <si>
    <t>BO50312676030</t>
  </si>
  <si>
    <t>12573 / 600</t>
  </si>
  <si>
    <t>12573/580 &amp; 12950/20</t>
  </si>
  <si>
    <t>0837am</t>
  </si>
  <si>
    <t>Batch # 12573/580 had a low assay on both the COG and PM samples. The 50-gal flush was held out of Batch #  12950/20 and the two were blended together.</t>
  </si>
  <si>
    <t>BO50312676040</t>
  </si>
  <si>
    <t>BO50312676050</t>
  </si>
  <si>
    <t>12950 / 30</t>
  </si>
  <si>
    <t>12950 / 40</t>
  </si>
  <si>
    <t>0928am</t>
  </si>
  <si>
    <t>3:51pm</t>
  </si>
  <si>
    <t>BO50212541030</t>
  </si>
  <si>
    <t>12566 / 30</t>
  </si>
  <si>
    <t>12:16pm</t>
  </si>
  <si>
    <t>Leopard</t>
  </si>
  <si>
    <t>BV50212635020</t>
  </si>
  <si>
    <t>BV50312977020</t>
  </si>
  <si>
    <t>BV50312709020</t>
  </si>
  <si>
    <t>BO50312676060</t>
  </si>
  <si>
    <t>12950 / 50</t>
  </si>
  <si>
    <t>0656am</t>
  </si>
  <si>
    <t>BO50312676070</t>
  </si>
  <si>
    <t>12950 / 60</t>
  </si>
  <si>
    <t>Maxentis EC</t>
  </si>
  <si>
    <t>BO50312708020</t>
  </si>
  <si>
    <t>8.45 LT</t>
  </si>
  <si>
    <t>BO50312969020</t>
  </si>
  <si>
    <t>BT50312978020</t>
  </si>
  <si>
    <t>12575/150,160,170</t>
  </si>
  <si>
    <t>PO 150 H. Assay made 1 water add (COPQ 2.20), PO 160 L Visc made 2 kelzan adds (COPQ3.40), PO 170 RFT</t>
  </si>
  <si>
    <t>BT50212511020</t>
  </si>
  <si>
    <t>12598/20,30,40</t>
  </si>
  <si>
    <t>(H) Particle Size , (L) Viscosity</t>
  </si>
  <si>
    <t>BT50312510020</t>
  </si>
  <si>
    <t>12598/50,60</t>
  </si>
  <si>
    <t>4:32am</t>
  </si>
  <si>
    <t>Viscosity Adjustment, Mix Longer</t>
  </si>
  <si>
    <t>PO 20 H P.S., L Visc (COPQ 20.30) blended with PO 30 and visc adj [Note COPQ time includes time pending for blending with PO 30]. PO 30 L Visc (COPQ 6.40) made 3 adj for visc. PO 40 RFT; Note Production held out 150 gallons of H2O for startup.</t>
  </si>
  <si>
    <t xml:space="preserve">PO 50 RFT. PO 60 L Visc (COPQ 3.00) made 1 kelzan add and on second sample instructed production to mix longer. </t>
  </si>
  <si>
    <t>BO50312614020</t>
  </si>
  <si>
    <t>BO50312708030</t>
  </si>
  <si>
    <t>Vantana</t>
  </si>
  <si>
    <t>BV50312637020</t>
  </si>
  <si>
    <t>BO50212594110</t>
  </si>
  <si>
    <t>BO50312971020</t>
  </si>
  <si>
    <t>12594 / 110</t>
  </si>
  <si>
    <t>12971-020</t>
  </si>
  <si>
    <t>BO5049P06</t>
  </si>
  <si>
    <t>BO5057P07</t>
  </si>
  <si>
    <t>BO50312676080</t>
  </si>
  <si>
    <t>BO50312676090</t>
  </si>
  <si>
    <t>12950-80</t>
  </si>
  <si>
    <t>12950-90</t>
  </si>
  <si>
    <t>243pm</t>
  </si>
  <si>
    <t>420am</t>
  </si>
  <si>
    <t>BO50312748020</t>
  </si>
  <si>
    <t>12980-20</t>
  </si>
  <si>
    <t>1223PM</t>
  </si>
  <si>
    <t>BO50312968020</t>
  </si>
  <si>
    <t>12970-20</t>
  </si>
  <si>
    <t>3:58pm</t>
  </si>
  <si>
    <t>BT50312510030</t>
  </si>
  <si>
    <t>12598/70,80</t>
  </si>
  <si>
    <t>PO 70 H Assay, L Visc (COPQ 6.30). Assay adj brought visc too low. Made 2 visc adds to RTP. PO 80 L Visc (COPQ 3.10) made 2 visc adj to RTP.</t>
  </si>
  <si>
    <t>BO50312676100</t>
  </si>
  <si>
    <t>12950-110</t>
  </si>
  <si>
    <t>11:10am</t>
  </si>
  <si>
    <t>BO50312614030</t>
  </si>
  <si>
    <t>12566-40</t>
  </si>
  <si>
    <t>6:08pm</t>
  </si>
  <si>
    <t>BO50312747020</t>
  </si>
  <si>
    <t>12980-30</t>
  </si>
  <si>
    <t>12:09pm</t>
  </si>
  <si>
    <t>BO50312969030</t>
  </si>
  <si>
    <t>BO50312708040</t>
  </si>
  <si>
    <t>BO50312614040</t>
  </si>
  <si>
    <t>BO50312676110</t>
  </si>
  <si>
    <t>12950-120</t>
  </si>
  <si>
    <t>BO50312517020</t>
  </si>
  <si>
    <t>12565-20</t>
  </si>
  <si>
    <t>BO50312614050</t>
  </si>
  <si>
    <t>BO50312708050</t>
  </si>
  <si>
    <t>BO50312969040</t>
  </si>
  <si>
    <t>BO50312665030</t>
  </si>
  <si>
    <t>12950-150</t>
  </si>
  <si>
    <t>4:47am</t>
  </si>
  <si>
    <t>BO50312748030</t>
  </si>
  <si>
    <t>12980-40</t>
  </si>
  <si>
    <t>7:25am</t>
  </si>
  <si>
    <t>BO50312676120</t>
  </si>
  <si>
    <t>BO50312541040</t>
  </si>
  <si>
    <t>BO50312747030</t>
  </si>
  <si>
    <t>12980-60</t>
  </si>
  <si>
    <t>BO50312708060</t>
  </si>
  <si>
    <t>BO50312969050</t>
  </si>
  <si>
    <t>BO50312969060</t>
  </si>
  <si>
    <t>BV50312733020</t>
  </si>
  <si>
    <t>Diamond</t>
  </si>
  <si>
    <t>BO50312649020</t>
  </si>
  <si>
    <t>p-1 - 20</t>
  </si>
  <si>
    <t>BO50312971030</t>
  </si>
  <si>
    <t>12971 / 30</t>
  </si>
  <si>
    <t>BO50312665040</t>
  </si>
  <si>
    <t>BO50312665050</t>
  </si>
  <si>
    <t>12950 / 160</t>
  </si>
  <si>
    <t>12950 / 170 Blend</t>
  </si>
  <si>
    <t>Blend of 12950 / 170 and 1/2 of 12950 / 100</t>
  </si>
  <si>
    <t>1156am</t>
  </si>
  <si>
    <t>During the batching process, extra water was added to the BT for Batch # 12950/100, causing the assay to be extremely low. After several attempts to adjust additional batches for blending, it was decided to split Batch # 110 and blend it with 2 batches, # 140 and 170.</t>
  </si>
  <si>
    <t>BO50312747040</t>
  </si>
  <si>
    <t>12980 / 70</t>
  </si>
  <si>
    <t>5:07pm</t>
  </si>
  <si>
    <t>BO50312969070</t>
  </si>
  <si>
    <t>Avenger Max</t>
  </si>
  <si>
    <t>BO50312606020</t>
  </si>
  <si>
    <t>12609 / 20</t>
  </si>
  <si>
    <t>0900am</t>
  </si>
  <si>
    <t xml:space="preserve">Both assays were OOS (high). The initial calculations called for 200 gallons of water. Since this was the first batch of the campaign, 100 gallons of water was held out, so 100 gallons of water was added back. The assays were still high so additional water was added, 100 gallons and 55 gallons, for a total of 255 gallons. </t>
  </si>
  <si>
    <t>BO50312747050</t>
  </si>
  <si>
    <t>12980 / 80</t>
  </si>
  <si>
    <t>3:35pm</t>
  </si>
  <si>
    <t>BO50312968030</t>
  </si>
  <si>
    <t>12970 / 30</t>
  </si>
  <si>
    <t>0722am</t>
  </si>
  <si>
    <t>Per the Production Supervisor, 4 drums of tech were left out during the batching process. They were left in the hot box and not brought to the unit.</t>
  </si>
  <si>
    <t>BT50312978030</t>
  </si>
  <si>
    <t>12575/180,190, 12957/20</t>
  </si>
  <si>
    <t>PO 180 L Visc (COPQ 1.12) 1 Kelzan add RTP, PO 190 No post mix in AT sample, L Visc (COPQ 1.20) Production added post mix and RTP. PO 20 H Assay (COPQ 2.25) 1 water add and small kelzan add to keep visc in spec; RTP.</t>
  </si>
  <si>
    <t>BT50312978040</t>
  </si>
  <si>
    <t>BT50312978050</t>
  </si>
  <si>
    <t>12957/30,40,50</t>
  </si>
  <si>
    <t>12957/60,70,80</t>
  </si>
  <si>
    <t>PO 60 RFT, PO 70 RFT, PO 80 H Visc (COPQ 2.30) Production added more product; RTP.</t>
  </si>
  <si>
    <t>BT50312673020</t>
  </si>
  <si>
    <t>12957/90,100,110</t>
  </si>
  <si>
    <t>BT50312717020</t>
  </si>
  <si>
    <t>12963/20</t>
  </si>
  <si>
    <t xml:space="preserve">PO 20 L Assay, L Density (COPQ 4.00) mixed longer and resample was in spec. </t>
  </si>
  <si>
    <t>BT50312717030</t>
  </si>
  <si>
    <t>12963/30</t>
  </si>
  <si>
    <t>BT50312717040</t>
  </si>
  <si>
    <t>Cloudy</t>
  </si>
  <si>
    <t>12963/40</t>
  </si>
  <si>
    <t>Per Naiara we can release if cloudy</t>
  </si>
  <si>
    <t>BT50312717050</t>
  </si>
  <si>
    <t>12963/50</t>
  </si>
  <si>
    <t>Also packed as Havoc LV Six BT50312719020</t>
  </si>
  <si>
    <t>Havoc LV Six (2,4-D)</t>
  </si>
  <si>
    <t>BT50312719020</t>
  </si>
  <si>
    <t>BT50312719030</t>
  </si>
  <si>
    <t>BT50312988020</t>
  </si>
  <si>
    <t>12963/60</t>
  </si>
  <si>
    <t>Different packaging configuration</t>
  </si>
  <si>
    <t>Also packed as Defy LV Six BT50312717050</t>
  </si>
  <si>
    <t>BT50312639020</t>
  </si>
  <si>
    <t>12975/20</t>
  </si>
  <si>
    <t>BT50312639030</t>
  </si>
  <si>
    <t>12975/30</t>
  </si>
  <si>
    <t>BT50312639040</t>
  </si>
  <si>
    <t>12975/40</t>
  </si>
  <si>
    <t>BT50312639050</t>
  </si>
  <si>
    <t>12975/50</t>
  </si>
  <si>
    <t>BO50312665060</t>
  </si>
  <si>
    <t>12950/180</t>
  </si>
  <si>
    <t>624pm</t>
  </si>
  <si>
    <t>Prodoxaben 3.7 SC (Gemini)</t>
  </si>
  <si>
    <t>BT50312512020</t>
  </si>
  <si>
    <t>12596/20</t>
  </si>
  <si>
    <t xml:space="preserve">Batch sheet issued without COA's per Brian by Brian. When COAs became available Lab issued batch sheet and traveller. Production confirmed 100 gallons of water was not held out as intended. </t>
  </si>
  <si>
    <t>BT50312638020</t>
  </si>
  <si>
    <t>BT50312638030</t>
  </si>
  <si>
    <t>BT50312638040</t>
  </si>
  <si>
    <t>BT50312638050</t>
  </si>
  <si>
    <t>BT50312638060</t>
  </si>
  <si>
    <t>12973/20</t>
  </si>
  <si>
    <t>12973/30</t>
  </si>
  <si>
    <t>12973/40</t>
  </si>
  <si>
    <t>12973/50</t>
  </si>
  <si>
    <t>12973/60</t>
  </si>
  <si>
    <t>(L) Assay, Wet Screens</t>
  </si>
  <si>
    <t>Assay Adjustment, Production Adjustment</t>
  </si>
  <si>
    <t>BT50312639060</t>
  </si>
  <si>
    <t>12975/60</t>
  </si>
  <si>
    <t>12:40am</t>
  </si>
  <si>
    <t>BT50312988030</t>
  </si>
  <si>
    <t>12963/70</t>
  </si>
  <si>
    <t>Packed as Defy LV Six Lot BT50312718020</t>
  </si>
  <si>
    <t>BT50312718020</t>
  </si>
  <si>
    <t>Packed as Havoc LV Six Lot BT50312988030</t>
  </si>
  <si>
    <t>BT50312673030</t>
  </si>
  <si>
    <t>12957/120,130,140</t>
  </si>
  <si>
    <t>PO 120 RFT. PO 130 L Visc (COPQ 4.25) 2 kelzan adds to RTP. PO 140 RFT.</t>
  </si>
  <si>
    <t>BO50312649030</t>
  </si>
  <si>
    <t>BO50312649040</t>
  </si>
  <si>
    <t>BO50312969080</t>
  </si>
  <si>
    <t>BO50312682020</t>
  </si>
  <si>
    <t>P-1-20</t>
  </si>
  <si>
    <t>BO50312606030</t>
  </si>
  <si>
    <t>12609 / 30</t>
  </si>
  <si>
    <t>BO50312971040</t>
  </si>
  <si>
    <t>12971 / 40</t>
  </si>
  <si>
    <t>BO5069P08</t>
  </si>
  <si>
    <t>Praiz NG</t>
  </si>
  <si>
    <t>BO50312722020</t>
  </si>
  <si>
    <t>Tanker</t>
  </si>
  <si>
    <t>1008am</t>
  </si>
  <si>
    <t>BO50312665070</t>
  </si>
  <si>
    <t>BO50312665020</t>
  </si>
  <si>
    <t>BO50312665080</t>
  </si>
  <si>
    <t>BO50312665090</t>
  </si>
  <si>
    <t>15950 / 70 &amp; 130 Blend</t>
  </si>
  <si>
    <t>4:25pm</t>
  </si>
  <si>
    <t>Batch # 12950/70 had a low assay. The 50-gallon flush was feld out of Batch # 130 so that the 2 could be blended.</t>
  </si>
  <si>
    <t>12950 / 140 Blend</t>
  </si>
  <si>
    <t>8:05pm</t>
  </si>
  <si>
    <t>Blend of 12950 / 140 and 1/2 of 12950 / 100</t>
  </si>
  <si>
    <t>1014am</t>
  </si>
  <si>
    <t>12950 / 210</t>
  </si>
  <si>
    <t>12950 / 220</t>
  </si>
  <si>
    <t>10:00pm</t>
  </si>
  <si>
    <t>BO50312541050</t>
  </si>
  <si>
    <t>12566 / 50</t>
  </si>
  <si>
    <t>BO50312665100</t>
  </si>
  <si>
    <t>12950 / 230</t>
  </si>
  <si>
    <t>4:01pm</t>
  </si>
  <si>
    <t>BO50312747060</t>
  </si>
  <si>
    <t>12980-90</t>
  </si>
  <si>
    <t>4:53pm</t>
  </si>
  <si>
    <t>BO50312747070</t>
  </si>
  <si>
    <t>12980-100</t>
  </si>
  <si>
    <t>3:53pm</t>
  </si>
  <si>
    <t>12609-40</t>
  </si>
  <si>
    <t>9:15am</t>
  </si>
  <si>
    <t>BO50312665110</t>
  </si>
  <si>
    <t>BO50312665120</t>
  </si>
  <si>
    <t>12950-260</t>
  </si>
  <si>
    <t>12950-250</t>
  </si>
  <si>
    <t>BO50312649050</t>
  </si>
  <si>
    <t>BO50312665130</t>
  </si>
  <si>
    <t>12950 / 270</t>
  </si>
  <si>
    <t>2:25pm</t>
  </si>
  <si>
    <t>12980 / 110</t>
  </si>
  <si>
    <t>BO50312607020</t>
  </si>
  <si>
    <t>BV50312685020</t>
  </si>
  <si>
    <t>BO50312649060</t>
  </si>
  <si>
    <t>BO50312692020</t>
  </si>
  <si>
    <t>BO50312665140</t>
  </si>
  <si>
    <t>12950-290</t>
  </si>
  <si>
    <t>12:05pm</t>
  </si>
  <si>
    <t>BO50312968040</t>
  </si>
  <si>
    <t>12970-40</t>
  </si>
  <si>
    <t>9:10am</t>
  </si>
  <si>
    <t>BO50312665150</t>
  </si>
  <si>
    <t>12950-310</t>
  </si>
  <si>
    <t>4:10pm</t>
  </si>
  <si>
    <t>BT50312554020</t>
  </si>
  <si>
    <t>Off white</t>
  </si>
  <si>
    <t>12582/20</t>
  </si>
  <si>
    <t xml:space="preserve">(H) pH, (L) Viscosity </t>
  </si>
  <si>
    <t xml:space="preserve">PO 20 H pH adj with 1 citric acid add, L Visc adj with 2 kelzan adds. (COPQ 4.15) </t>
  </si>
  <si>
    <t xml:space="preserve">This position contains rework of 6 totes between 3 lot numbers. See Lab workbook for list of lot numbers included. </t>
  </si>
  <si>
    <t>BT50312554030</t>
  </si>
  <si>
    <t>12582/30,40</t>
  </si>
  <si>
    <t>12:46am</t>
  </si>
  <si>
    <t>(H) PS</t>
  </si>
  <si>
    <t>Production Adjustment, Mix Longer</t>
  </si>
  <si>
    <t xml:space="preserve">PO 30 RFT, PO 40 H PS Production adjusted by mixing longer. At time of AT receipt and reporting of H PS Lab was told that the mixer was not on. </t>
  </si>
  <si>
    <t>BT50312978060</t>
  </si>
  <si>
    <t>12957/150,160,170</t>
  </si>
  <si>
    <t>4:05pm</t>
  </si>
  <si>
    <t>BT50312978070</t>
  </si>
  <si>
    <t>12957/180,190</t>
  </si>
  <si>
    <t>PO 180 L Visc (COPQ 5.00) 2 Kelzan adds to RTP, PO 190 H Assay, H Visc (COPQ 4.35) 2 water adds to RTP.</t>
  </si>
  <si>
    <t>BT50312666020</t>
  </si>
  <si>
    <t>Brown</t>
  </si>
  <si>
    <t>5 mL</t>
  </si>
  <si>
    <t>1:10am</t>
  </si>
  <si>
    <t>12951/20,30,40</t>
  </si>
  <si>
    <t>BT50312666030</t>
  </si>
  <si>
    <t>6 mL</t>
  </si>
  <si>
    <t>12951/50,60,70</t>
  </si>
  <si>
    <t>BT50312718030</t>
  </si>
  <si>
    <t>12963/80</t>
  </si>
  <si>
    <t>BT50312718040</t>
  </si>
  <si>
    <t>12963/90</t>
  </si>
  <si>
    <t>BT50312718050</t>
  </si>
  <si>
    <t>BT50312718060</t>
  </si>
  <si>
    <t>12963/100</t>
  </si>
  <si>
    <t>12963/110</t>
  </si>
  <si>
    <t>1:31am</t>
  </si>
  <si>
    <t>BT50312638070</t>
  </si>
  <si>
    <t>BT50312638080</t>
  </si>
  <si>
    <t>BT50312638090</t>
  </si>
  <si>
    <t>BT50312638100</t>
  </si>
  <si>
    <t>BT50312638110</t>
  </si>
  <si>
    <t>12973/70</t>
  </si>
  <si>
    <t>12973/80</t>
  </si>
  <si>
    <t>12973/90</t>
  </si>
  <si>
    <t>12973/100</t>
  </si>
  <si>
    <t>12973/110</t>
  </si>
  <si>
    <t>Per LaBarron RTS with Prodiamine present on wet screen</t>
  </si>
  <si>
    <t>BO50312971050</t>
  </si>
  <si>
    <t>12971 / 50</t>
  </si>
  <si>
    <t>BO50312665160</t>
  </si>
  <si>
    <t>BO50312665170</t>
  </si>
  <si>
    <t>BO50312722030</t>
  </si>
  <si>
    <t>12650 / 320</t>
  </si>
  <si>
    <t>12950 / 330</t>
  </si>
  <si>
    <t>12950 / 280 &amp; 300</t>
  </si>
  <si>
    <t>12950 / 190 &amp; 200</t>
  </si>
  <si>
    <t>1026am</t>
  </si>
  <si>
    <t>12:49pm</t>
  </si>
  <si>
    <t>BO50312748040</t>
  </si>
  <si>
    <t>12980 / 50</t>
  </si>
  <si>
    <t>3:10pm</t>
  </si>
  <si>
    <t>BO50312692030</t>
  </si>
  <si>
    <t>P-1-15</t>
  </si>
  <si>
    <t>BO50312649070</t>
  </si>
  <si>
    <t>BO50312665180</t>
  </si>
  <si>
    <t>12950 / 340</t>
  </si>
  <si>
    <t>0105am</t>
  </si>
  <si>
    <t>BO50312649080</t>
  </si>
  <si>
    <t>BO50312692040</t>
  </si>
  <si>
    <t>BO50312665190</t>
  </si>
  <si>
    <t>BO50312665200</t>
  </si>
  <si>
    <t>12950 / 350</t>
  </si>
  <si>
    <t>12950 / 360</t>
  </si>
  <si>
    <t>0957am</t>
  </si>
  <si>
    <t>1140pm</t>
  </si>
  <si>
    <t>BO50312414020</t>
  </si>
  <si>
    <t>12486 / 20</t>
  </si>
  <si>
    <t>3:25pm</t>
  </si>
  <si>
    <t>BO50312665210</t>
  </si>
  <si>
    <t>12950 / 370</t>
  </si>
  <si>
    <t>BT50312638120</t>
  </si>
  <si>
    <t>BT50312638130</t>
  </si>
  <si>
    <t>BT50312638140</t>
  </si>
  <si>
    <t>BT50312638150</t>
  </si>
  <si>
    <t>BT50312638160</t>
  </si>
  <si>
    <t>12973/120</t>
  </si>
  <si>
    <t>12973/130</t>
  </si>
  <si>
    <t>12973/140</t>
  </si>
  <si>
    <t>12973/150</t>
  </si>
  <si>
    <t>12973/160</t>
  </si>
  <si>
    <t>BO50312665220</t>
  </si>
  <si>
    <t>2:45pm</t>
  </si>
  <si>
    <t>BO50312665230</t>
  </si>
  <si>
    <t>12950 / 380</t>
  </si>
  <si>
    <t>12950 / 390</t>
  </si>
  <si>
    <t>BO50312649090</t>
  </si>
  <si>
    <t>BO50312692050</t>
  </si>
  <si>
    <t>BO50312971060</t>
  </si>
  <si>
    <t>12971 / 60</t>
  </si>
  <si>
    <t>BO5071P09</t>
  </si>
  <si>
    <t>BO50312541060</t>
  </si>
  <si>
    <t>12566 / 60</t>
  </si>
  <si>
    <t>7:05pm</t>
  </si>
  <si>
    <t xml:space="preserve">Fanfare II EC </t>
  </si>
  <si>
    <t>BO50312738020</t>
  </si>
  <si>
    <t>12982 / 20</t>
  </si>
  <si>
    <t>10:45am</t>
  </si>
  <si>
    <t>BO50312665240</t>
  </si>
  <si>
    <t>BO50312665250</t>
  </si>
  <si>
    <t>1101am</t>
  </si>
  <si>
    <t>12950 / 400</t>
  </si>
  <si>
    <t>12950 / 410</t>
  </si>
  <si>
    <t>4:41pm</t>
  </si>
  <si>
    <t>BT50312638170</t>
  </si>
  <si>
    <t>12973/170</t>
  </si>
  <si>
    <t>12973/180</t>
  </si>
  <si>
    <t>BT50312638180</t>
  </si>
  <si>
    <t>BT50312666040</t>
  </si>
  <si>
    <t>4 ml</t>
  </si>
  <si>
    <t>12951/80,90</t>
  </si>
  <si>
    <t>1:11AM</t>
  </si>
  <si>
    <t>BT50312639070</t>
  </si>
  <si>
    <t>12975/70</t>
  </si>
  <si>
    <t>905:PM</t>
  </si>
  <si>
    <t>7:45PM</t>
  </si>
  <si>
    <t>12975/80</t>
  </si>
  <si>
    <t>BT50312639080</t>
  </si>
  <si>
    <t>BT50312639090</t>
  </si>
  <si>
    <t>BT50312639100</t>
  </si>
  <si>
    <t>BT50312639110</t>
  </si>
  <si>
    <t>12975/90</t>
  </si>
  <si>
    <t>12975/100</t>
  </si>
  <si>
    <t>12975/110</t>
  </si>
  <si>
    <t>12:06AM</t>
  </si>
  <si>
    <t>11:00PM</t>
  </si>
  <si>
    <t>12:26AM</t>
  </si>
  <si>
    <t>BT50312670020</t>
  </si>
  <si>
    <t>12956/20</t>
  </si>
  <si>
    <t xml:space="preserve">PO 20 H. Assay (COPQ 4.0) </t>
  </si>
  <si>
    <t>BO50312649100</t>
  </si>
  <si>
    <t>p-1 - 8</t>
  </si>
  <si>
    <t>Captan L</t>
  </si>
  <si>
    <t>BO50312987020</t>
  </si>
  <si>
    <t>BO50312720020</t>
  </si>
  <si>
    <t>BO50312720030</t>
  </si>
  <si>
    <t>12950 / 420</t>
  </si>
  <si>
    <t>12950 / 430</t>
  </si>
  <si>
    <t>0300am</t>
  </si>
  <si>
    <t>3:47pm</t>
  </si>
  <si>
    <t>BO50312968050</t>
  </si>
  <si>
    <t>12970 / 50</t>
  </si>
  <si>
    <t>0740am</t>
  </si>
  <si>
    <t>BO50312588040</t>
  </si>
  <si>
    <t>12597 / 40</t>
  </si>
  <si>
    <t>0510am</t>
  </si>
  <si>
    <t>BO50312720040</t>
  </si>
  <si>
    <t>12950/440 &amp; 450</t>
  </si>
  <si>
    <t>1010am</t>
  </si>
  <si>
    <t xml:space="preserve">Batch # 12950/440 had an OOS pH of 9.10. It was adjusted to 8.67 so that the entire batch could be blended. It was decided to blend 2/3 of # 440 with 12950 / 450. The pH of # 450 was in-spec, but it was adjusted down to ensure that the blend was within spec. The other 1/3 of # 450 was blended with # 460. </t>
  </si>
  <si>
    <t>BO50312720050</t>
  </si>
  <si>
    <t>12950 / 470</t>
  </si>
  <si>
    <t>0121am</t>
  </si>
  <si>
    <t>BO50312650020</t>
  </si>
  <si>
    <t>12948 / 20</t>
  </si>
  <si>
    <t>2:59pm</t>
  </si>
  <si>
    <t>BO50312720060</t>
  </si>
  <si>
    <t>12950/440 &amp; 460</t>
  </si>
  <si>
    <t>12:58pm</t>
  </si>
  <si>
    <t>Batch # 12950/440 had an OOS pH of 9.10. It was adjusted to 8.67 so that the entire batch could be blended. It was decided to blend 2/3 of # 440 with 12950 / 450. The pH of # 450 was in-spec, but it was adjusted down to ensure that the blend was within spec. The other 1/3 of # 450 was blended with # 460. Batch # 460 also had an OOS pH and was adjusted prior to blending with 1/3 of Batch # 440.</t>
  </si>
  <si>
    <t>BO50312720070</t>
  </si>
  <si>
    <t>12950/480</t>
  </si>
  <si>
    <t>104pm</t>
  </si>
  <si>
    <t>BO50312987030</t>
  </si>
  <si>
    <t>BO50312588020</t>
  </si>
  <si>
    <t>BO50312588030</t>
  </si>
  <si>
    <t>12597 / 20</t>
  </si>
  <si>
    <t>12597 / 30</t>
  </si>
  <si>
    <t xml:space="preserve">(L) Assay, (L) Viscosity, (H) pH </t>
  </si>
  <si>
    <t>BO50312414030</t>
  </si>
  <si>
    <t>12486 / 30</t>
  </si>
  <si>
    <t>8:06pm</t>
  </si>
  <si>
    <t>Batcher added an extra 50 # of Soprophor BSU during the batching process. The lance slipped.</t>
  </si>
  <si>
    <t>BO50312650030</t>
  </si>
  <si>
    <t>12948 / 30</t>
  </si>
  <si>
    <t>BO50312751020</t>
  </si>
  <si>
    <t>12983 / 20</t>
  </si>
  <si>
    <t>0615am</t>
  </si>
  <si>
    <t>BO50312676130</t>
  </si>
  <si>
    <t>Totes were packed on 03/10/25. Samples Received on 03/28/25</t>
  </si>
  <si>
    <t>BO50312971070</t>
  </si>
  <si>
    <t>BO50312971080</t>
  </si>
  <si>
    <t>BO50312971090</t>
  </si>
  <si>
    <t>12971 / 70</t>
  </si>
  <si>
    <t>12971 / 80</t>
  </si>
  <si>
    <t>12971 / 90</t>
  </si>
  <si>
    <t>BO5077P10</t>
  </si>
  <si>
    <t>BO50312682030</t>
  </si>
  <si>
    <t>BO50312987040</t>
  </si>
  <si>
    <t>BO50312971100</t>
  </si>
  <si>
    <t>BO50312971110</t>
  </si>
  <si>
    <t>BO50312971120</t>
  </si>
  <si>
    <t>12971 / 100</t>
  </si>
  <si>
    <t>12971 / 110</t>
  </si>
  <si>
    <t>12971 / 120</t>
  </si>
  <si>
    <t>BO5084P11</t>
  </si>
  <si>
    <t>BO5086P12</t>
  </si>
  <si>
    <t>BO50312588050</t>
  </si>
  <si>
    <t>12597 / 50</t>
  </si>
  <si>
    <t>0735am</t>
  </si>
  <si>
    <t>BO50312687030</t>
  </si>
  <si>
    <t>BO50312687040</t>
  </si>
  <si>
    <t>12981 / 30</t>
  </si>
  <si>
    <t>12981 / 40</t>
  </si>
  <si>
    <t>Aqueous, white, flowable</t>
  </si>
  <si>
    <t>1042am</t>
  </si>
  <si>
    <t>0820am</t>
  </si>
  <si>
    <t>BO50312742020</t>
  </si>
  <si>
    <t>BO50312742030</t>
  </si>
  <si>
    <t>BO50312742040</t>
  </si>
  <si>
    <t>12945 / 30</t>
  </si>
  <si>
    <t>12945 / 20</t>
  </si>
  <si>
    <t>0756am</t>
  </si>
  <si>
    <t>1:13pm</t>
  </si>
  <si>
    <t>1125am</t>
  </si>
  <si>
    <t>Diverge Silk (Propanil)</t>
  </si>
  <si>
    <t>BT50312677020</t>
  </si>
  <si>
    <t xml:space="preserve">Flowable Suspension </t>
  </si>
  <si>
    <t>12958/20,30,40</t>
  </si>
  <si>
    <t>(H) Assay , (L) Assay, (L) Viscosity, (L) pH , (H) Viscosity</t>
  </si>
  <si>
    <t>Assay Adjustment, Viscosity Adjustment, pH Adjustment, Blend</t>
  </si>
  <si>
    <t>PO 20 L Assay, blend with some of PO 30, H Assay, L pH, L Visc (COPQ 10.00), PO 30 H Assay,L pH, H Visc (COPQ 8.10), PO 40 H Assay, L pH (COPQ 4.00).</t>
  </si>
  <si>
    <t>BO50312687050</t>
  </si>
  <si>
    <t>12981-50</t>
  </si>
  <si>
    <t>BO50312987050</t>
  </si>
  <si>
    <t>BO50312687060</t>
  </si>
  <si>
    <t>12981-60</t>
  </si>
  <si>
    <t>2:35pm</t>
  </si>
  <si>
    <t>BO50312687020</t>
  </si>
  <si>
    <t>12981-20</t>
  </si>
  <si>
    <t>5:20pm</t>
  </si>
  <si>
    <t>BO50312687070</t>
  </si>
  <si>
    <t>12981-70</t>
  </si>
  <si>
    <t>12:17pm</t>
  </si>
  <si>
    <t>BO50312747080</t>
  </si>
  <si>
    <t>BO50312588060</t>
  </si>
  <si>
    <t>12597 / 60</t>
  </si>
  <si>
    <t>12:31pm</t>
  </si>
  <si>
    <t>Ethephon (Setup 6SL)</t>
  </si>
  <si>
    <t>12945 / 40</t>
  </si>
  <si>
    <t>BO50312414040</t>
  </si>
  <si>
    <t>12486 / 40</t>
  </si>
  <si>
    <t>BO50312742050</t>
  </si>
  <si>
    <t>1024am</t>
  </si>
  <si>
    <t>BO50312987060</t>
  </si>
  <si>
    <t>P-1-25</t>
  </si>
  <si>
    <t>BT50312644020</t>
  </si>
  <si>
    <t>12947/20,30,40</t>
  </si>
  <si>
    <t>BT50312644030</t>
  </si>
  <si>
    <t>12947/50,60,70</t>
  </si>
  <si>
    <t>1:20pm</t>
  </si>
  <si>
    <t>BT50312644040</t>
  </si>
  <si>
    <t>12947/80,90,100</t>
  </si>
  <si>
    <t>11:15am</t>
  </si>
  <si>
    <t>BT50312644050</t>
  </si>
  <si>
    <t>12947/110,120,130</t>
  </si>
  <si>
    <t>BT50312644060</t>
  </si>
  <si>
    <t>12947/140,150,160</t>
  </si>
  <si>
    <t>12:10pm</t>
  </si>
  <si>
    <t>BT50312644070</t>
  </si>
  <si>
    <t>12947/170</t>
  </si>
  <si>
    <t>1:10pm</t>
  </si>
  <si>
    <t>12947/180,190,200</t>
  </si>
  <si>
    <t>BT50312718070</t>
  </si>
  <si>
    <t>12963/120</t>
  </si>
  <si>
    <t>1:30pm</t>
  </si>
  <si>
    <t>BT50312718080</t>
  </si>
  <si>
    <t>12963/130</t>
  </si>
  <si>
    <t>1:18am</t>
  </si>
  <si>
    <t>BT50312718090</t>
  </si>
  <si>
    <t>12963/140</t>
  </si>
  <si>
    <t>9:20pm</t>
  </si>
  <si>
    <t>BT50312718100</t>
  </si>
  <si>
    <t>12963/150</t>
  </si>
  <si>
    <t>7:05am</t>
  </si>
  <si>
    <t>BT50312718120</t>
  </si>
  <si>
    <t>BT50312718130</t>
  </si>
  <si>
    <t>12963/160</t>
  </si>
  <si>
    <t>12963/170</t>
  </si>
  <si>
    <t>BT50312718150</t>
  </si>
  <si>
    <t>12963/180</t>
  </si>
  <si>
    <t>10:55pm</t>
  </si>
  <si>
    <t>BT50312718160</t>
  </si>
  <si>
    <t>12963/190</t>
  </si>
  <si>
    <t>11:19am</t>
  </si>
  <si>
    <t>BT50312718170</t>
  </si>
  <si>
    <t>12963/200</t>
  </si>
  <si>
    <t>12963/210</t>
  </si>
  <si>
    <t>1:35pm</t>
  </si>
  <si>
    <t>BT50312718190</t>
  </si>
  <si>
    <t>12963/220</t>
  </si>
  <si>
    <t>3:55am</t>
  </si>
  <si>
    <t>BT50312718200</t>
  </si>
  <si>
    <t>12963/230</t>
  </si>
  <si>
    <t>2:18pm</t>
  </si>
  <si>
    <t>BT50312803020</t>
  </si>
  <si>
    <t>12976/20,30,40</t>
  </si>
  <si>
    <t>Blended together for packing purposes</t>
  </si>
  <si>
    <t>12973/190</t>
  </si>
  <si>
    <t>BT50312638190</t>
  </si>
  <si>
    <t>BT50312638200</t>
  </si>
  <si>
    <t>12973/200</t>
  </si>
  <si>
    <t>BT50312638210</t>
  </si>
  <si>
    <t>12973/210</t>
  </si>
  <si>
    <t>BT50312644080</t>
  </si>
  <si>
    <t>PO 140 L Assay (COPQ 7.00) 1 tech add but mix time increased COPQ</t>
  </si>
  <si>
    <t>BT50312718180</t>
  </si>
  <si>
    <t>PO 20 H Assay, L Visc (COPQ 3.30), PO 30 H Assay (COPQ 3.40), PO 40 L Visc (COPQ 1.30)</t>
  </si>
  <si>
    <t>PO 50 H Assay (COPQ 4.30), PO 60 RFT, PO 70 RFT</t>
  </si>
  <si>
    <t>PO 80 H Visc (COPQ 1.15) Mix longer recheck was good. PO 90 RFT, PO 100 L Visc (COPQ 2.00) 1 add to RTP.</t>
  </si>
  <si>
    <t>Mix Longer, Viscosity Adjustment</t>
  </si>
  <si>
    <t>PO 110 H Assay (COPQ 6.00), PO 120 L Visc (COPQ 1.20), PO 130 RFT</t>
  </si>
  <si>
    <t>PO 180, 190 RFT. PO 200 L Visc (COPQ 2.00) 1 add to RTP</t>
  </si>
  <si>
    <t>BT50312644090</t>
  </si>
  <si>
    <t>12947/210</t>
  </si>
  <si>
    <t>BT50412644100</t>
  </si>
  <si>
    <t>12947/220,230,240</t>
  </si>
  <si>
    <t>PO 220 L Visc (COPQ 4.00), PO 230 RFT, PO 240 RFT</t>
  </si>
  <si>
    <t>BT50312640020</t>
  </si>
  <si>
    <t>BT50312803030</t>
  </si>
  <si>
    <t>12976/50,60,70</t>
  </si>
  <si>
    <t>BT50412803040</t>
  </si>
  <si>
    <t>12976/80,90,100</t>
  </si>
  <si>
    <t>12950 / 490</t>
  </si>
  <si>
    <t>12950 / 500</t>
  </si>
  <si>
    <t>BO50413038020</t>
  </si>
  <si>
    <t>13104 / 20</t>
  </si>
  <si>
    <t>12:15pm</t>
  </si>
  <si>
    <t>13110 / 20</t>
  </si>
  <si>
    <t>1106am</t>
  </si>
  <si>
    <t>BV50413043020</t>
  </si>
  <si>
    <t>p-1-15</t>
  </si>
  <si>
    <t>captured above</t>
  </si>
  <si>
    <t>BO50413037020</t>
  </si>
  <si>
    <t>13104-30</t>
  </si>
  <si>
    <t>1:25pm</t>
  </si>
  <si>
    <t>BO50413038030</t>
  </si>
  <si>
    <t>13104-40</t>
  </si>
  <si>
    <t>13110-50</t>
  </si>
  <si>
    <t>8:30pm</t>
  </si>
  <si>
    <t>13110-60</t>
  </si>
  <si>
    <t>13110-70</t>
  </si>
  <si>
    <t>5:25pm</t>
  </si>
  <si>
    <t>BO50413083020</t>
  </si>
  <si>
    <t>BO50413083030</t>
  </si>
  <si>
    <t>BO50413083040</t>
  </si>
  <si>
    <t>BO50413083050</t>
  </si>
  <si>
    <t>13110 / 30 &amp; 40 Blend</t>
  </si>
  <si>
    <t>Batch # 13110/40 had a high pH of 8.80. The pH was adjusted with 6# Phosphoric Acid to 8.19 wich was still OOS. Batch # 40 was blended with # 13110/30 because the pH could not be adjusted within specification.</t>
  </si>
  <si>
    <t>BO50413083060</t>
  </si>
  <si>
    <t>BO50413083070</t>
  </si>
  <si>
    <t>BO50413083080</t>
  </si>
  <si>
    <t>BO50413083090</t>
  </si>
  <si>
    <t>13110 / 80</t>
  </si>
  <si>
    <t>BO5091P13</t>
  </si>
  <si>
    <t>White</t>
  </si>
  <si>
    <t>Ethephon (Velour)</t>
  </si>
  <si>
    <t>BO50413068020</t>
  </si>
  <si>
    <t>BO50413068030</t>
  </si>
  <si>
    <t>BO50413083100</t>
  </si>
  <si>
    <t>13110 / 90</t>
  </si>
  <si>
    <t>7:06pm</t>
  </si>
  <si>
    <t>BO50413054020</t>
  </si>
  <si>
    <t>13110 / 100</t>
  </si>
  <si>
    <t>Brevis (Metamitron 150SC)</t>
  </si>
  <si>
    <t>BT50312664020</t>
  </si>
  <si>
    <t>Off White Flowable</t>
  </si>
  <si>
    <t>12954/20,30,40</t>
  </si>
  <si>
    <t>PO 20 H Assay (COPQ 18.00), PO 30 H Assay, H pH, L Visc (COPQ 5.10), PO 40 H Assay, H pH (COPQ 5.00) First Production Campaign NRFT Does not count</t>
  </si>
  <si>
    <t>First time production. NRFT does not count</t>
  </si>
  <si>
    <t>BT50312718110</t>
  </si>
  <si>
    <t>13002/20</t>
  </si>
  <si>
    <t>BT50312718140</t>
  </si>
  <si>
    <t>13002/30</t>
  </si>
  <si>
    <t>BT50313001020</t>
  </si>
  <si>
    <t>13002/40</t>
  </si>
  <si>
    <t>BT50313001030</t>
  </si>
  <si>
    <t>13002/50</t>
  </si>
  <si>
    <t>BT50413030020</t>
  </si>
  <si>
    <t>12947/250, 260, 13015/20</t>
  </si>
  <si>
    <t>9:00am</t>
  </si>
  <si>
    <t>BT50413030030</t>
  </si>
  <si>
    <t>13015/30,40,50</t>
  </si>
  <si>
    <t>BT50413030040</t>
  </si>
  <si>
    <t>13015/60,70,80</t>
  </si>
  <si>
    <t>BT50413030050</t>
  </si>
  <si>
    <t>13015/90,100,110</t>
  </si>
  <si>
    <t>PO 90 RFT, PO 100 RFT, PO 110 L Visc (COPQ 2.10)</t>
  </si>
  <si>
    <t>BT50312677030</t>
  </si>
  <si>
    <t>12958/50,60</t>
  </si>
  <si>
    <t>(L) Assay, (H) Assay , (L) Viscosity</t>
  </si>
  <si>
    <t>Blend, Viscosity Adjustment</t>
  </si>
  <si>
    <t>PO 50 L Assay (COPQ 13.20), PO 60 H Assay to blend with PO 50 and L Visc (COPQ 2.45)</t>
  </si>
  <si>
    <t>BT50412677040</t>
  </si>
  <si>
    <t>12958/70,80</t>
  </si>
  <si>
    <t>(H) Assay , (L) pH , Other, (L) Viscosity</t>
  </si>
  <si>
    <t>Assay Adjustment, Viscosity Adjustment, Mix Longer, pH Adjustment</t>
  </si>
  <si>
    <t>PO 70 H Assay, L pH, Appearance/ Kelzan lumps (COPQ 12.30), PO 80 H Assay, L Visc (COPQ 2.00)</t>
  </si>
  <si>
    <t>BT50413055020</t>
  </si>
  <si>
    <t>12958/90,100</t>
  </si>
  <si>
    <t>(H) Assay , (L) pH , (L) Viscosity</t>
  </si>
  <si>
    <t>Assay Adjustment, pH Adjustment, Viscosity Adjustment</t>
  </si>
  <si>
    <t>PO 90 H Assay, L pH, L Visc (COPQ 5.00), PO 100 RFT</t>
  </si>
  <si>
    <t>BT50413055030</t>
  </si>
  <si>
    <t xml:space="preserve">(L) pH , (H) Assay </t>
  </si>
  <si>
    <t>pH Adjustment, Assay Adjustment</t>
  </si>
  <si>
    <t>PO 110 H Assay (COPQ 1.30), PO 120 L pH (COPQ 3.00)</t>
  </si>
  <si>
    <t>BT50413055040</t>
  </si>
  <si>
    <t>12958/110,120</t>
  </si>
  <si>
    <t>13117/20</t>
  </si>
  <si>
    <t>p-16-30</t>
  </si>
  <si>
    <t>BO50413068040</t>
  </si>
  <si>
    <t>BO50413129020</t>
  </si>
  <si>
    <t>13135 / 20</t>
  </si>
  <si>
    <t>0726am</t>
  </si>
  <si>
    <t>BO50413128020</t>
  </si>
  <si>
    <t>13139 / 20</t>
  </si>
  <si>
    <t>BO50413083120</t>
  </si>
  <si>
    <t>BO50413083110</t>
  </si>
  <si>
    <t>13110 / 110</t>
  </si>
  <si>
    <t>13110 / 120</t>
  </si>
  <si>
    <t>7:40pm</t>
  </si>
  <si>
    <t>0901am</t>
  </si>
  <si>
    <t>BO50312968060</t>
  </si>
  <si>
    <t>BO50412968070</t>
  </si>
  <si>
    <t>12970 / 60</t>
  </si>
  <si>
    <t>12970 / 70</t>
  </si>
  <si>
    <t>0801am</t>
  </si>
  <si>
    <t>8:40pm</t>
  </si>
  <si>
    <t>p-31-37</t>
  </si>
  <si>
    <t>BV50413096020</t>
  </si>
  <si>
    <t>BO50413143020</t>
  </si>
  <si>
    <t>BO50413128030</t>
  </si>
  <si>
    <t>BO50413083130</t>
  </si>
  <si>
    <t>13110-130</t>
  </si>
  <si>
    <t>3:50pm</t>
  </si>
  <si>
    <t>pH was 7.87. Added 3# Phosphoric Acid. Final pH was 7.45</t>
  </si>
  <si>
    <t>pH was 7.88.  Added 3# Phosphoric Acid. Final pH was 7.36.</t>
  </si>
  <si>
    <t>pH was 7.76.  Added 3# Phosphoric Acid. Final pH was 7.11.</t>
  </si>
  <si>
    <t>pH was 7.86.  Added 3# Phosphoric Acid. Final pH was 7.55.</t>
  </si>
  <si>
    <t>pH was 7.80.  Added 3# Phosphoric Acid. Final pH was 7.51.</t>
  </si>
  <si>
    <t>pH was 7.77.  Added 3# Phosphoric Acid. Final pH was 7.65.</t>
  </si>
  <si>
    <t>pH was 8.33.  Added 6# Phosphoric Acid. Final pH was 7.62.</t>
  </si>
  <si>
    <t>pH was 8.10.  Added 6# Phosphoric Acid. Final pH was 7.26</t>
  </si>
  <si>
    <t>pH was 8.04.  Added 6# Phosphoric Acid. Final pH was 7.44</t>
  </si>
  <si>
    <t>pH was 8.20.  Added 6# Phosphoric Acid. Final pH was 7.53</t>
  </si>
  <si>
    <t>pH was 7.76.  Added 3# Phosphoric Acid. Final pH was 7.47.</t>
  </si>
  <si>
    <t>pH was 7.89.  Added 3# Phosphoric Acid. Final pH was 7.50.</t>
  </si>
  <si>
    <t>BO50413083140</t>
  </si>
  <si>
    <t>13110 / 140</t>
  </si>
  <si>
    <t>0451am</t>
  </si>
  <si>
    <t>BO50413129030</t>
  </si>
  <si>
    <t>13135 / 30</t>
  </si>
  <si>
    <t>BO50413041020</t>
  </si>
  <si>
    <t>13108 / 20</t>
  </si>
  <si>
    <t>3:36pm</t>
  </si>
  <si>
    <t>13139 / 30</t>
  </si>
  <si>
    <t>0255am</t>
  </si>
  <si>
    <t>7:49pm</t>
  </si>
  <si>
    <t>1st batch of campaign. 150 gallons of water held out. Added 100 gallons of water.</t>
  </si>
  <si>
    <t>2nd batch of campaign. Held out 50 gallons of water. Added 105 gallons of water to adjust the Assay. This caused the Viscosity to be low.</t>
  </si>
  <si>
    <t>BO50413068050</t>
  </si>
  <si>
    <t>pH was 7.95.  Added 3# Phosphoric Acid. Final pH was 7.36.</t>
  </si>
  <si>
    <t>pH was 7.87.  Added 3# Phosphoric Acid. Final pH was 7.56.</t>
  </si>
  <si>
    <t>pH was 7.46.  Added 3# Phosphoric Acid. Final pH was 7.59.</t>
  </si>
  <si>
    <t>pH was 8.07.  Added 5# Phosphoric Acid. Final pH was 7.57.</t>
  </si>
  <si>
    <t>pH was 7.86.  Added 5# Phosphoric Acid. Final pH was 7.59.</t>
  </si>
  <si>
    <t>pH was 8.15.  Added 6# Phosphoric Acid. Final pH was 7.62.</t>
  </si>
  <si>
    <t>pH was 7.86.  Added 3# Phosphoric Acid. Final pH was 7.63.</t>
  </si>
  <si>
    <t>pH was 7.83.  Added 3# Phosphoric Acid. Final pH was 7.37.</t>
  </si>
  <si>
    <t>p-38-43</t>
  </si>
  <si>
    <t>BO50413068060</t>
  </si>
  <si>
    <t>BO50413068070</t>
  </si>
  <si>
    <t>BO50413148020</t>
  </si>
  <si>
    <t>BO50413039020</t>
  </si>
  <si>
    <t>13098 / 20</t>
  </si>
  <si>
    <t>12945 / 50</t>
  </si>
  <si>
    <t>3:54pm</t>
  </si>
  <si>
    <t>BO50413128040</t>
  </si>
  <si>
    <t>13139 / 40</t>
  </si>
  <si>
    <t>0458am</t>
  </si>
  <si>
    <t>BO50413038040</t>
  </si>
  <si>
    <t>3:30pm</t>
  </si>
  <si>
    <t>BO50413038050</t>
  </si>
  <si>
    <t>2:50pm</t>
  </si>
  <si>
    <t>BO50413041030</t>
  </si>
  <si>
    <t>13108 / 30</t>
  </si>
  <si>
    <t>4:18pm</t>
  </si>
  <si>
    <t>Batch was relesed per QCM.</t>
  </si>
  <si>
    <t>BO50413129040</t>
  </si>
  <si>
    <t>13135 / 40</t>
  </si>
  <si>
    <t>0800am</t>
  </si>
  <si>
    <t>BO50413047020</t>
  </si>
  <si>
    <t>BO50413047030</t>
  </si>
  <si>
    <t>13110-150</t>
  </si>
  <si>
    <t>13110-170</t>
  </si>
  <si>
    <t>4:19pm</t>
  </si>
  <si>
    <t>BT50413001040</t>
  </si>
  <si>
    <t>BT50413001050</t>
  </si>
  <si>
    <t>13117/30</t>
  </si>
  <si>
    <t>BT50413001060</t>
  </si>
  <si>
    <t>13117/40</t>
  </si>
  <si>
    <t>BT50413001070</t>
  </si>
  <si>
    <t>13117/50</t>
  </si>
  <si>
    <t>BT50413030060</t>
  </si>
  <si>
    <t>13015/120,130,140</t>
  </si>
  <si>
    <t>9_apr-25</t>
  </si>
  <si>
    <t>BT50413061020</t>
  </si>
  <si>
    <t>13107/20,30,40</t>
  </si>
  <si>
    <t xml:space="preserve">(L) Assay, (H) pH </t>
  </si>
  <si>
    <t>Assay Adjustment, pH Adjustment, Mix Longer</t>
  </si>
  <si>
    <t>PO 20 L Assay (COPQ 4.15) 1 tech add and mix longer to RTP, PO 30 RFT, PO 40 L Assay, H pH (COPQ 7.00) 1 tech add, mix longer, and pH adjustment by production to RTP</t>
  </si>
  <si>
    <t>BT50413061030</t>
  </si>
  <si>
    <t>Clear/ Yellowish brown</t>
  </si>
  <si>
    <t>13107/50,60,70</t>
  </si>
  <si>
    <t>Assay Adjustment, Mix Longer</t>
  </si>
  <si>
    <t>PO 50, 60 RFT. PO 70 L Assay (COPQ 5.20) Two tech adds and mix longer to RTP.</t>
  </si>
  <si>
    <t>BT50412638220</t>
  </si>
  <si>
    <t>YES</t>
  </si>
  <si>
    <t>12973/220</t>
  </si>
  <si>
    <t>BT50412638230</t>
  </si>
  <si>
    <t>BT50412638240</t>
  </si>
  <si>
    <t>BT50412638250</t>
  </si>
  <si>
    <t>12973/230</t>
  </si>
  <si>
    <t>12973/240</t>
  </si>
  <si>
    <t>12973/250</t>
  </si>
  <si>
    <t>BO50413038060</t>
  </si>
  <si>
    <t>BO50413040020</t>
  </si>
  <si>
    <t>BO50413037030</t>
  </si>
  <si>
    <t>13104/60</t>
  </si>
  <si>
    <t>13104/70</t>
  </si>
  <si>
    <t>13104-50</t>
  </si>
  <si>
    <t>2:00pm</t>
  </si>
  <si>
    <t>13104-90</t>
  </si>
  <si>
    <t>BO50413129050</t>
  </si>
  <si>
    <t>13135-50</t>
  </si>
  <si>
    <t>6:55am</t>
  </si>
  <si>
    <t>BO50413068080</t>
  </si>
  <si>
    <t>BO50413068090</t>
  </si>
  <si>
    <t>BO50413143030</t>
  </si>
  <si>
    <t>BO50413143040</t>
  </si>
  <si>
    <t>BO50413068100</t>
  </si>
  <si>
    <t>BO50413047040</t>
  </si>
  <si>
    <t>BO50413047050</t>
  </si>
  <si>
    <t>BO50413047060</t>
  </si>
  <si>
    <t>13110/160 &amp; 180 Blend</t>
  </si>
  <si>
    <t>13110 / 190</t>
  </si>
  <si>
    <t>13110 / 200</t>
  </si>
  <si>
    <t>Blended for tanker. Tanker was cancelled</t>
  </si>
  <si>
    <t>9:05pm</t>
  </si>
  <si>
    <t>0245am</t>
  </si>
  <si>
    <t>Ethephon (Boll'd 6SL)</t>
  </si>
  <si>
    <t>BO50413047070</t>
  </si>
  <si>
    <t>BO50413084020</t>
  </si>
  <si>
    <t>13110/210 &amp; 220</t>
  </si>
  <si>
    <t>13110 / 230</t>
  </si>
  <si>
    <t>0500am</t>
  </si>
  <si>
    <t>BO50413143050</t>
  </si>
  <si>
    <t>BO50413068110</t>
  </si>
  <si>
    <t>BO50413047080</t>
  </si>
  <si>
    <t>BO50413047090</t>
  </si>
  <si>
    <t>13110 / 250</t>
  </si>
  <si>
    <t>13110 / 260</t>
  </si>
  <si>
    <t>10:34pm</t>
  </si>
  <si>
    <t>pH was 7.73.  Added 3# Phosphoric Acid. Final pH was 7.35.</t>
  </si>
  <si>
    <t>BO50413037040</t>
  </si>
  <si>
    <t>13104 / 80</t>
  </si>
  <si>
    <t>2:27pm</t>
  </si>
  <si>
    <t>p-44-57</t>
  </si>
  <si>
    <t>BO50413040030</t>
  </si>
  <si>
    <t>13104 / 100</t>
  </si>
  <si>
    <t>0941am</t>
  </si>
  <si>
    <t>BO5098P14</t>
  </si>
  <si>
    <t>p-58-70</t>
  </si>
  <si>
    <t>BO50413143060</t>
  </si>
  <si>
    <t>p-1 - 21</t>
  </si>
  <si>
    <t>BO50413079020</t>
  </si>
  <si>
    <t>P-1-18</t>
  </si>
  <si>
    <t>BT50413055050</t>
  </si>
  <si>
    <t>12958/150,160</t>
  </si>
  <si>
    <t xml:space="preserve">PO 150 RFT, PO 160 H Assay (COPQ 4.20) 2 adj to RTP. </t>
  </si>
  <si>
    <t>PO 130 H Assay (COPQ 1.30) 1 adj to RTP, PO 140 RFT</t>
  </si>
  <si>
    <t>BT50413055060</t>
  </si>
  <si>
    <t>12958/170,180,190</t>
  </si>
  <si>
    <t xml:space="preserve">(H) Assay , (H) Particle Size </t>
  </si>
  <si>
    <t>Assay Adjustment, Blend</t>
  </si>
  <si>
    <t>PO 170 H Assay (COPQ 2.20) 1 adj to RTP, PO 180 RFT, PO 190 H Assay, H particle size (COPQ 3.00) 1 adj to release to blend with portion of 200.</t>
  </si>
  <si>
    <t>PO 200 H Assay (COPQ 4.00) 1 adj to RTP, PO 210 H Assay (COPQ 8.00) 3 adj to RTP, PO 220 H assay (COPQ 1.45) 1 adj to RTP.</t>
  </si>
  <si>
    <t>12958/200,210,220</t>
  </si>
  <si>
    <t>BT50413055070</t>
  </si>
  <si>
    <t>BT50412638260</t>
  </si>
  <si>
    <t>BT50412638270</t>
  </si>
  <si>
    <t>BT50412638280</t>
  </si>
  <si>
    <t>BT50412638290</t>
  </si>
  <si>
    <t>BT50412638300</t>
  </si>
  <si>
    <t>BT50412638310</t>
  </si>
  <si>
    <t>12973/260</t>
  </si>
  <si>
    <t>12973/270</t>
  </si>
  <si>
    <t>12973/280</t>
  </si>
  <si>
    <t>12973/290</t>
  </si>
  <si>
    <t>12973/300</t>
  </si>
  <si>
    <t>BT50413061040</t>
  </si>
  <si>
    <t>Clear/ Yellowish Brown</t>
  </si>
  <si>
    <t>13107/80,90,100</t>
  </si>
  <si>
    <t>PO 80, 90 RFT. PO 100 H Assay (COPQ 3.20) 1 adj to RTP</t>
  </si>
  <si>
    <t>BT50413061050</t>
  </si>
  <si>
    <t>Clear/Yellowish Brown</t>
  </si>
  <si>
    <t>13107/110,120</t>
  </si>
  <si>
    <t>PO 110 H Assay (COPQ 1.50) 1 adj to RTP, PO 120 H Assay (COPQ 5.15) 2 adj to RTP.</t>
  </si>
  <si>
    <t>BT50412645020</t>
  </si>
  <si>
    <t>13015/150,170,180</t>
  </si>
  <si>
    <t>1:15am</t>
  </si>
  <si>
    <t>PO 150 H PS (COPQ 5.00) Blend with 170, PO 180 RTP</t>
  </si>
  <si>
    <t>BO50413047100</t>
  </si>
  <si>
    <t>13110-270</t>
  </si>
  <si>
    <t>7:14am</t>
  </si>
  <si>
    <t>BO50413047110</t>
  </si>
  <si>
    <t>13110-280</t>
  </si>
  <si>
    <t>5:30pm</t>
  </si>
  <si>
    <t>BO50413047120</t>
  </si>
  <si>
    <t>13110-290</t>
  </si>
  <si>
    <t>13110-300</t>
  </si>
  <si>
    <t>BO50413047130</t>
  </si>
  <si>
    <t>9:41pm</t>
  </si>
  <si>
    <t>BT50413001080</t>
  </si>
  <si>
    <t>13117/60</t>
  </si>
  <si>
    <t>BT50413001090</t>
  </si>
  <si>
    <t>13117/70</t>
  </si>
  <si>
    <t>Duplex</t>
  </si>
  <si>
    <t>pH was 8.39.  Added 6# Phosphoric Acid. Final pH was 7.88.</t>
  </si>
  <si>
    <t>BV50413123020</t>
  </si>
  <si>
    <t>p-1</t>
  </si>
  <si>
    <t>Kojami</t>
  </si>
  <si>
    <t>BO50413093020</t>
  </si>
  <si>
    <t>p-1-20; Repack of Maxentis Lots # BO4111223060, BO41112236070, BO41112236120, BO41112236130</t>
  </si>
  <si>
    <t>BO50413153020</t>
  </si>
  <si>
    <t>BO50413153030</t>
  </si>
  <si>
    <t>BO50413153040</t>
  </si>
  <si>
    <t>13111 / 20</t>
  </si>
  <si>
    <t>13111 / 30</t>
  </si>
  <si>
    <t>13111 / 40</t>
  </si>
  <si>
    <t>10:43am</t>
  </si>
  <si>
    <t>BO50413036020</t>
  </si>
  <si>
    <t>13099 / 20</t>
  </si>
  <si>
    <t>BO50413093030</t>
  </si>
  <si>
    <t>1210am</t>
  </si>
  <si>
    <t>13111 / 50</t>
  </si>
  <si>
    <t>BO50413153050</t>
  </si>
  <si>
    <t>BT50412638320</t>
  </si>
  <si>
    <t>13156/310</t>
  </si>
  <si>
    <t>13156/320</t>
  </si>
  <si>
    <t>13156/330</t>
  </si>
  <si>
    <t>BT50412638330</t>
  </si>
  <si>
    <t>BT50412638340</t>
  </si>
  <si>
    <t>BT50412638350</t>
  </si>
  <si>
    <t>BT50412638360</t>
  </si>
  <si>
    <t>BT50412638370</t>
  </si>
  <si>
    <t>BT50412638380</t>
  </si>
  <si>
    <t>BT50412638390</t>
  </si>
  <si>
    <t>BT50412638400</t>
  </si>
  <si>
    <t>13156/340</t>
  </si>
  <si>
    <t>13156/390</t>
  </si>
  <si>
    <t>13156/350</t>
  </si>
  <si>
    <t>13156/360</t>
  </si>
  <si>
    <t>13156/370</t>
  </si>
  <si>
    <t>13156/380</t>
  </si>
  <si>
    <t>p-2-13</t>
  </si>
  <si>
    <t>BO50413040040</t>
  </si>
  <si>
    <t>BO50413040050</t>
  </si>
  <si>
    <t>13104 / 110</t>
  </si>
  <si>
    <t>13104 / 130</t>
  </si>
  <si>
    <t>0825am</t>
  </si>
  <si>
    <t>0723am</t>
  </si>
  <si>
    <t>BT50413030070</t>
  </si>
  <si>
    <t>13015/160</t>
  </si>
  <si>
    <t>BT50412645030</t>
  </si>
  <si>
    <t>13015/190,200,210</t>
  </si>
  <si>
    <t>PO 190, 200 RFT. PO 210 H Visc (COPQ 2.50) Production made adj with adding more product RTP</t>
  </si>
  <si>
    <t>BT50412645040</t>
  </si>
  <si>
    <t>13015/220,230,240</t>
  </si>
  <si>
    <t>(L) Viscosity, (H) Viscosity</t>
  </si>
  <si>
    <t>PO 220 L Visc (COPQ 3.00) 2 adds to RTP. PO 230 RFT, PO 240 H Visc (COPQ 2.00) 1 add to RTP</t>
  </si>
  <si>
    <t>BT50413055080</t>
  </si>
  <si>
    <t>12958/230,240,250</t>
  </si>
  <si>
    <t xml:space="preserve">(H) Assay , (L) pH </t>
  </si>
  <si>
    <t>Assay Adjustment, pH Adjustment</t>
  </si>
  <si>
    <t xml:space="preserve">PO 230 H Assay (COPQ 3.00) 1 add to RTP, PO 240 H Assay (COPQ 3.15) 1 add to RTP, PO 250 L pH (COPQ 1.25) 1 add to RTP. </t>
  </si>
  <si>
    <t>BT50413055090</t>
  </si>
  <si>
    <t>12958/260, 270</t>
  </si>
  <si>
    <t xml:space="preserve">(L) Viscosity, (L) pH </t>
  </si>
  <si>
    <t>PO 260 RFT, PO 270 L Visc, L pH (COPQ 6.05) 4 adds to RTP</t>
  </si>
  <si>
    <t>BT50413055100</t>
  </si>
  <si>
    <t>12958/280,290,300</t>
  </si>
  <si>
    <t xml:space="preserve">(H) Viscosity, (H) Assay </t>
  </si>
  <si>
    <t>Blend, Assay Adjustment</t>
  </si>
  <si>
    <t xml:space="preserve">PO 280 H Visc (COPQ 8.00) Blend with 290. PO 290 H Assay (COPQ 2.05) Blend with 280. PO 300 H Assay (COPQ 2.30) 1 water add to RTP. </t>
  </si>
  <si>
    <t>BO50413153060</t>
  </si>
  <si>
    <t>13111 / 60</t>
  </si>
  <si>
    <t>BO50413093040</t>
  </si>
  <si>
    <t>P-1-13; Repack of Maxentis  Lots # BO41112236030 and BO41112236110</t>
  </si>
  <si>
    <t>BO50413152020</t>
  </si>
  <si>
    <t>13104-80</t>
  </si>
  <si>
    <t>BV5041312020</t>
  </si>
  <si>
    <t>p-14-18</t>
  </si>
  <si>
    <t>BO50413142020</t>
  </si>
  <si>
    <t>BO50413142030</t>
  </si>
  <si>
    <t>13142 / 20</t>
  </si>
  <si>
    <t>13142 / 30</t>
  </si>
  <si>
    <t>BO5112P15</t>
  </si>
  <si>
    <t>BO50413152030</t>
  </si>
  <si>
    <t>13104 / 120</t>
  </si>
  <si>
    <t>BO50413036030</t>
  </si>
  <si>
    <t>13099 / 30</t>
  </si>
  <si>
    <t>BO50413040060</t>
  </si>
  <si>
    <t>13104-140</t>
  </si>
  <si>
    <t>9:01am</t>
  </si>
  <si>
    <t>BT50413001100</t>
  </si>
  <si>
    <t>13117/80</t>
  </si>
  <si>
    <t>BT50413001110</t>
  </si>
  <si>
    <t>13117/90</t>
  </si>
  <si>
    <t>BT50413001120</t>
  </si>
  <si>
    <t>13117/100</t>
  </si>
  <si>
    <t>BT50413001130</t>
  </si>
  <si>
    <t>13117/110</t>
  </si>
  <si>
    <t>BT50413001140</t>
  </si>
  <si>
    <t>13117/120</t>
  </si>
  <si>
    <t>7:20pm</t>
  </si>
  <si>
    <t>BO50413046020</t>
  </si>
  <si>
    <t>P-1-29</t>
  </si>
  <si>
    <t>8.6 Lt.</t>
  </si>
  <si>
    <t>BO50413047140</t>
  </si>
  <si>
    <t>BO50413047150</t>
  </si>
  <si>
    <t>13110 / 310</t>
  </si>
  <si>
    <t>13110 / 320</t>
  </si>
  <si>
    <t>3:23pm</t>
  </si>
  <si>
    <t>1245am</t>
  </si>
  <si>
    <t>BO50413036040</t>
  </si>
  <si>
    <t>13099 / 40</t>
  </si>
  <si>
    <t>0945am</t>
  </si>
  <si>
    <t>BO50413049020</t>
  </si>
  <si>
    <t xml:space="preserve">During night shift on 04/22/25, production left a valve open and part of batch # 330 went to the PT before completion of the milling process. After the batch was completed, the assay was found to be OOS (low). Batch # 13110/330 was held and blended with Batch # 13110/340 </t>
  </si>
  <si>
    <t>BT50412638410</t>
  </si>
  <si>
    <t>BT50412638420</t>
  </si>
  <si>
    <t>BT50412638430</t>
  </si>
  <si>
    <t>BT50412638440</t>
  </si>
  <si>
    <t>BT50412638450</t>
  </si>
  <si>
    <t>13156/400</t>
  </si>
  <si>
    <t>13156/410</t>
  </si>
  <si>
    <t>13156/420</t>
  </si>
  <si>
    <t>13156/430</t>
  </si>
  <si>
    <t>13156/440</t>
  </si>
  <si>
    <t>13156/450</t>
  </si>
  <si>
    <t>BV50413154020</t>
  </si>
  <si>
    <t>BO50413044020</t>
  </si>
  <si>
    <t>13109 / 20</t>
  </si>
  <si>
    <t>1120am</t>
  </si>
  <si>
    <t>p-1-20; Repack of Maxentis Lots # BO4111223030, BO41112236040, BO41112236060, BO41112236080, BO4111223090, BO41112236110, BO41112236180</t>
  </si>
  <si>
    <t>BO5041347160</t>
  </si>
  <si>
    <t>BO5041347170</t>
  </si>
  <si>
    <t>13110/330 &amp; 340 Blend</t>
  </si>
  <si>
    <t>13110 / 380</t>
  </si>
  <si>
    <t>1035am</t>
  </si>
  <si>
    <t>0738am</t>
  </si>
  <si>
    <t>13110/350 &amp; 240 Blend</t>
  </si>
  <si>
    <t>BO50413029020</t>
  </si>
  <si>
    <t>13157 / 30</t>
  </si>
  <si>
    <t>0737am</t>
  </si>
  <si>
    <t>Initial Viscosity was 1620. The specification range is 1600 - 2400. Added 5# Kelzan &amp; 15# Propylene Glycol to enusre that the final viscosity was within specification.</t>
  </si>
  <si>
    <t>BO50413035020</t>
  </si>
  <si>
    <t>13103 / 20</t>
  </si>
  <si>
    <t>BO50413130020</t>
  </si>
  <si>
    <t>BO50413130030</t>
  </si>
  <si>
    <t>13136 / 20 &amp; 30 Blend</t>
  </si>
  <si>
    <t>13136 / 40</t>
  </si>
  <si>
    <t>Batch # 13136 / 30 had an OOS assay of 27.40. Specification Range is 23.30 - 24.30. It was blended with Batch # 13136 / 20.</t>
  </si>
  <si>
    <t>0550am</t>
  </si>
  <si>
    <t>BO5041347180</t>
  </si>
  <si>
    <t>BO50413054030</t>
  </si>
  <si>
    <t>13110 / 370</t>
  </si>
  <si>
    <t>13110 / 390</t>
  </si>
  <si>
    <t>12:41pm</t>
  </si>
  <si>
    <t>Batch # 13110 / 370 was shorted 150 gallons water to blend with batch #  13110 / 240. It was not needed so the water was added back.</t>
  </si>
  <si>
    <t>BT50413032020</t>
  </si>
  <si>
    <t>13100/20,30,40</t>
  </si>
  <si>
    <t>8:35am</t>
  </si>
  <si>
    <t xml:space="preserve">PO 20, 30 RFT. PO 40 H Visc (COPQ 6.00) 2 adj to RTP (water add and more product). </t>
  </si>
  <si>
    <t>BT50413081020</t>
  </si>
  <si>
    <t>13167/20</t>
  </si>
  <si>
    <t>BT50413162020</t>
  </si>
  <si>
    <t>13167/30</t>
  </si>
  <si>
    <t>BT50413081030</t>
  </si>
  <si>
    <t>13167/40</t>
  </si>
  <si>
    <t>BT50413001150</t>
  </si>
  <si>
    <t xml:space="preserve">Yes </t>
  </si>
  <si>
    <t>13117/130</t>
  </si>
  <si>
    <t xml:space="preserve">PO 130 L Assay (COPQ 2.00) Re-check after mixing longer was good RTP with no adds made. </t>
  </si>
  <si>
    <t>BT50413001160</t>
  </si>
  <si>
    <t>13117/140</t>
  </si>
  <si>
    <t>BT50413001170</t>
  </si>
  <si>
    <t>13117/150</t>
  </si>
  <si>
    <t>BT50413024020</t>
  </si>
  <si>
    <t>50475/20</t>
  </si>
  <si>
    <t xml:space="preserve">(L) Assay, (H) Assay </t>
  </si>
  <si>
    <t>Mix Longer, Assay Adjustment</t>
  </si>
  <si>
    <t>PO 20 L Assay, H Assay (COPQ 16.00). Little tech was detected on sample, mix longer. Then H Assay. 1 adj to RTP</t>
  </si>
  <si>
    <t>BT50413024030</t>
  </si>
  <si>
    <t>50475/30,40</t>
  </si>
  <si>
    <t>PO 30 H Assay (COPQ 11.00) 2 adds to RTP. PO 40 H Assay (COPQ 4.10) 1 add to RTP</t>
  </si>
  <si>
    <t>BT50413024040</t>
  </si>
  <si>
    <t>50475/50,60</t>
  </si>
  <si>
    <t>PO 50 H Assay (COPQ 1.45) 1 add to RTP. PO 60 H Assay (COPQ5.20) 1 add to RTP</t>
  </si>
  <si>
    <t>BT50413024050</t>
  </si>
  <si>
    <t>50475/ 70,80</t>
  </si>
  <si>
    <t>BT50413055110</t>
  </si>
  <si>
    <t>12958/310,320</t>
  </si>
  <si>
    <t>BT50413055120</t>
  </si>
  <si>
    <t>12958/330, 340</t>
  </si>
  <si>
    <t>BT50413055130</t>
  </si>
  <si>
    <t>12958/ 350,360</t>
  </si>
  <si>
    <t>12:39am</t>
  </si>
  <si>
    <t>PO 350 RFT. PO 360 L pH (COPQ 3.00) 2 adds to RTP.</t>
  </si>
  <si>
    <t>BT50413055140</t>
  </si>
  <si>
    <t>12958/ 370, 380</t>
  </si>
  <si>
    <t>PO 370 L pH (COPQ 1.30) 1 add to RTP. PO 380 L pH (COPQ4.00) 1 add to RTP.</t>
  </si>
  <si>
    <t>BO50413054040</t>
  </si>
  <si>
    <t>13110 / 400</t>
  </si>
  <si>
    <t>BO50413029030</t>
  </si>
  <si>
    <t>13157 / 20</t>
  </si>
  <si>
    <t>13157 / 40</t>
  </si>
  <si>
    <t>7:54pm</t>
  </si>
  <si>
    <t>BO50413079030</t>
  </si>
  <si>
    <t>BO50413029040</t>
  </si>
  <si>
    <t>BO50413029050</t>
  </si>
  <si>
    <t>13157 / 50</t>
  </si>
  <si>
    <t>0932am</t>
  </si>
  <si>
    <t>BO50413054060</t>
  </si>
  <si>
    <t>BO50413054070</t>
  </si>
  <si>
    <t>13110 / 420</t>
  </si>
  <si>
    <t>13110 / 430</t>
  </si>
  <si>
    <t>10:15pm</t>
  </si>
  <si>
    <t>BO50413054050</t>
  </si>
  <si>
    <t>13110 / 410</t>
  </si>
  <si>
    <t>10:35pm</t>
  </si>
  <si>
    <t>Cosayr</t>
  </si>
  <si>
    <t>BO50413086020</t>
  </si>
  <si>
    <t>P-1</t>
  </si>
  <si>
    <t>1 Lt</t>
  </si>
  <si>
    <t>BO50413079040</t>
  </si>
  <si>
    <t>BO50413054080</t>
  </si>
  <si>
    <t>13110 / 360 &amp; 240 Blend</t>
  </si>
  <si>
    <t xml:space="preserve">On 04/12/2025 Batch # 13110 / 240 was found to have an OOS assay. The assay of 48.97 was too low to blend with a single batch. Approximately 1/2 of Batch # 140 was mixed with a full batch of # 13110 / 350 and 1/2 was mixed with 13110 / 360. </t>
  </si>
  <si>
    <t>BO50413035030</t>
  </si>
  <si>
    <t>13103 / 30</t>
  </si>
  <si>
    <t>BO50413036050</t>
  </si>
  <si>
    <t>13099 / 50</t>
  </si>
  <si>
    <t>5:36pm</t>
  </si>
  <si>
    <t>RTP per Plant Manager. Assay was 23.47 (Specification: 23.50-24.50). FP Assay was 23.32 which is within the CSF allowance.</t>
  </si>
  <si>
    <t>BO50513207020</t>
  </si>
  <si>
    <t>BO50513207030</t>
  </si>
  <si>
    <t>BO50513201020</t>
  </si>
  <si>
    <t>13110 / 440</t>
  </si>
  <si>
    <t>13110 / 450</t>
  </si>
  <si>
    <t>13110 / 460</t>
  </si>
  <si>
    <t>12:56pm</t>
  </si>
  <si>
    <t>BO50413044030</t>
  </si>
  <si>
    <t>BO50413044040</t>
  </si>
  <si>
    <t>13109 / 30</t>
  </si>
  <si>
    <t>7:35pm</t>
  </si>
  <si>
    <t>BO50413129060</t>
  </si>
  <si>
    <t>13135 / 60</t>
  </si>
  <si>
    <t>0700am</t>
  </si>
  <si>
    <t>BO50413035040</t>
  </si>
  <si>
    <t>13103 / 40</t>
  </si>
  <si>
    <t>1155am</t>
  </si>
  <si>
    <t>BO50413087020</t>
  </si>
  <si>
    <t>6 Lt</t>
  </si>
  <si>
    <t>BO50513191020</t>
  </si>
  <si>
    <t>13099 / 60</t>
  </si>
  <si>
    <t>BO50513201030</t>
  </si>
  <si>
    <t>BO50513201040</t>
  </si>
  <si>
    <t>13110 / 470</t>
  </si>
  <si>
    <t>13110 / 480</t>
  </si>
  <si>
    <t>0215am</t>
  </si>
  <si>
    <t>BO5114P16</t>
  </si>
  <si>
    <t>BO50413142040</t>
  </si>
  <si>
    <t>BO50413142050</t>
  </si>
  <si>
    <t>BO50413142060</t>
  </si>
  <si>
    <t>BO50413142070</t>
  </si>
  <si>
    <t>13142 / 40</t>
  </si>
  <si>
    <t>13142 / 50</t>
  </si>
  <si>
    <t>13142 / 60</t>
  </si>
  <si>
    <t>13142 / 70</t>
  </si>
  <si>
    <t>BT50413162030</t>
  </si>
  <si>
    <t>13167/50</t>
  </si>
  <si>
    <t>BT50413162040</t>
  </si>
  <si>
    <t>13167/60</t>
  </si>
  <si>
    <t>BT50413081040</t>
  </si>
  <si>
    <t>13167/70</t>
  </si>
  <si>
    <t>BT50413081060</t>
  </si>
  <si>
    <t>13167/80</t>
  </si>
  <si>
    <t>BT50413162050</t>
  </si>
  <si>
    <t>Different Packaging Configuration</t>
  </si>
  <si>
    <t>BT50413081070</t>
  </si>
  <si>
    <t>13167/90</t>
  </si>
  <si>
    <t>BT50413081080</t>
  </si>
  <si>
    <t>BT50513162060</t>
  </si>
  <si>
    <t>1mL</t>
  </si>
  <si>
    <t>13167/100</t>
  </si>
  <si>
    <t>BT50513081090</t>
  </si>
  <si>
    <t>BT5051308110</t>
  </si>
  <si>
    <t>13167/110</t>
  </si>
  <si>
    <t>13167/120</t>
  </si>
  <si>
    <t>BT50513162070</t>
  </si>
  <si>
    <t>BT50513081110</t>
  </si>
  <si>
    <t>13167/130</t>
  </si>
  <si>
    <t xml:space="preserve">13167/140 </t>
  </si>
  <si>
    <t>BT50413081050</t>
  </si>
  <si>
    <t>13117/160</t>
  </si>
  <si>
    <t>BT50513162080</t>
  </si>
  <si>
    <t>BT50513081120</t>
  </si>
  <si>
    <t>13249/20</t>
  </si>
  <si>
    <t>11:32PM</t>
  </si>
  <si>
    <t>BT50413172020</t>
  </si>
  <si>
    <t>13173/20</t>
  </si>
  <si>
    <t>BT50513172030</t>
  </si>
  <si>
    <t>13173/30</t>
  </si>
  <si>
    <t>PO 30 H Assay (COPQ 5.20) 1 add to RTP</t>
  </si>
  <si>
    <t>BT50413024060</t>
  </si>
  <si>
    <t>13124/90,100</t>
  </si>
  <si>
    <t>BT50413024070</t>
  </si>
  <si>
    <t>13124/110</t>
  </si>
  <si>
    <t>BT50513024080</t>
  </si>
  <si>
    <t>13124/120</t>
  </si>
  <si>
    <t>BT50513253020</t>
  </si>
  <si>
    <t>13254/20</t>
  </si>
  <si>
    <t>PO 20 H Assay (COPQ 1.30) 1 add to RTP</t>
  </si>
  <si>
    <t>BT50413055150</t>
  </si>
  <si>
    <t>12958/400</t>
  </si>
  <si>
    <t xml:space="preserve">PO 400 L pH (COPQ 2.30) 1 add to RTP. PO 410 L pH (COPQ 2.00) 1 add to RTP. PO 420 L pH (COPQ 1.00) 1 add to RTP. </t>
  </si>
  <si>
    <t>BT50413055160</t>
  </si>
  <si>
    <t>12958/430,440,450</t>
  </si>
  <si>
    <t>PO 430 L pH (COPQ 1.40) 1 add to RTP, PO 440 RFT, PO 450 RFT.</t>
  </si>
  <si>
    <t>BT50513055170</t>
  </si>
  <si>
    <t>12958/460,470,480</t>
  </si>
  <si>
    <t>(L) pH , (L) Viscosity</t>
  </si>
  <si>
    <t>pH Adjustment, Viscosity Adjustment</t>
  </si>
  <si>
    <t>PO 460 L pH, L Visc (COPQ 1.30) 1 add to RTP, PO 470 RFT, PO 480 RFT</t>
  </si>
  <si>
    <t>BT50513055180</t>
  </si>
  <si>
    <t>12958/490,500</t>
  </si>
  <si>
    <t>BT50513055190</t>
  </si>
  <si>
    <t>12958/510,520</t>
  </si>
  <si>
    <t xml:space="preserve">PO 510 RFT. PO 520 L pH (COPQ 1.30) 1 add to RTP. </t>
  </si>
  <si>
    <t>BO50513067020</t>
  </si>
  <si>
    <t>9.44 LT</t>
  </si>
  <si>
    <t>BO50513201050</t>
  </si>
  <si>
    <t>BO50513201060</t>
  </si>
  <si>
    <t>BO50513201070</t>
  </si>
  <si>
    <t>13110 / 490</t>
  </si>
  <si>
    <t>13241 / 20</t>
  </si>
  <si>
    <t>13241 / 30</t>
  </si>
  <si>
    <t>11:15pm</t>
  </si>
  <si>
    <t>0410am</t>
  </si>
  <si>
    <t>1:59pm</t>
  </si>
  <si>
    <t>BO50413035050</t>
  </si>
  <si>
    <t>13103 / 50</t>
  </si>
  <si>
    <t>1100am</t>
  </si>
  <si>
    <t>BO50513192020</t>
  </si>
  <si>
    <t>BO50513192030</t>
  </si>
  <si>
    <t>13236 / 20</t>
  </si>
  <si>
    <t>13236 / 30</t>
  </si>
  <si>
    <t>0750am</t>
  </si>
  <si>
    <t>BO50513185020</t>
  </si>
  <si>
    <t>BO50513185030</t>
  </si>
  <si>
    <t>BO50513185040</t>
  </si>
  <si>
    <t>13157 / 70</t>
  </si>
  <si>
    <t>13157 / 60</t>
  </si>
  <si>
    <t>13157 / 80</t>
  </si>
  <si>
    <t>1004am</t>
  </si>
  <si>
    <t>10:10pm</t>
  </si>
  <si>
    <t>BO50513201080</t>
  </si>
  <si>
    <t>BO50513201090</t>
  </si>
  <si>
    <t>13241 / 40</t>
  </si>
  <si>
    <t>13241 / 50</t>
  </si>
  <si>
    <t>1105am</t>
  </si>
  <si>
    <t>pH was 7.81.  Added 3# Phosphoric Acid. Final pH was 7.37.</t>
  </si>
  <si>
    <t>BO50513192040</t>
  </si>
  <si>
    <t>BO50513195020</t>
  </si>
  <si>
    <t>13236 / 40</t>
  </si>
  <si>
    <t>6:22pm</t>
  </si>
  <si>
    <t>BO50513216020</t>
  </si>
  <si>
    <t>BO50513216030</t>
  </si>
  <si>
    <t>BO50513216040</t>
  </si>
  <si>
    <t>BO50513216050</t>
  </si>
  <si>
    <t>BO50513216060</t>
  </si>
  <si>
    <t>BO50513031020</t>
  </si>
  <si>
    <t>BO50513216070</t>
  </si>
  <si>
    <t>BO50513201100</t>
  </si>
  <si>
    <t>13241 / 60</t>
  </si>
  <si>
    <t>3:20pm</t>
  </si>
  <si>
    <t>BT50513253030</t>
  </si>
  <si>
    <t>13254/30, 40</t>
  </si>
  <si>
    <t>12:17am</t>
  </si>
  <si>
    <t>BT50513253040</t>
  </si>
  <si>
    <t>13254/50</t>
  </si>
  <si>
    <t>BT50513253050</t>
  </si>
  <si>
    <t>13254/60</t>
  </si>
  <si>
    <t>BT50413032030</t>
  </si>
  <si>
    <t>13100/50,60</t>
  </si>
  <si>
    <t xml:space="preserve">PO 50 RFT. PO 60 L Visc (COPQ 79.00) 2 adds to RTP. LONG COPQ due to inerts not being available to adjust. </t>
  </si>
  <si>
    <t>BT50513252020</t>
  </si>
  <si>
    <t>13100/70,80</t>
  </si>
  <si>
    <t>9:42pm</t>
  </si>
  <si>
    <t>BT50513042020</t>
  </si>
  <si>
    <t>13100/90,100,110</t>
  </si>
  <si>
    <t>PO 90 H Visc (COPQ 5.00) More product added by production to RTP. PO 100 L Visc (1.00) 1 add to RTP. PO 110 RFT.</t>
  </si>
  <si>
    <t>BT50513042030</t>
  </si>
  <si>
    <t>13100/120,130,140</t>
  </si>
  <si>
    <t>BT50513042040</t>
  </si>
  <si>
    <t>13100/150,160,170</t>
  </si>
  <si>
    <t>BT50513042050</t>
  </si>
  <si>
    <t>13100/180,190</t>
  </si>
  <si>
    <t xml:space="preserve">PO 180 RFT. PO 190 EOC L VISC (5.30 COPQ) 2 adds to RTP. </t>
  </si>
  <si>
    <t>BO50513195030</t>
  </si>
  <si>
    <t>BO50513191030</t>
  </si>
  <si>
    <t>13232-20</t>
  </si>
  <si>
    <t>BO50513201110</t>
  </si>
  <si>
    <t>BO50513201120</t>
  </si>
  <si>
    <t>13241-70</t>
  </si>
  <si>
    <t>13241-80</t>
  </si>
  <si>
    <t>3:42pm</t>
  </si>
  <si>
    <t>11:30pm</t>
  </si>
  <si>
    <t>BO50513060020</t>
  </si>
  <si>
    <t>13157-100</t>
  </si>
  <si>
    <t>BO50513201130</t>
  </si>
  <si>
    <t>13241-90</t>
  </si>
  <si>
    <t>5:46am</t>
  </si>
  <si>
    <t>BO50512365020</t>
  </si>
  <si>
    <t>BO50512365030</t>
  </si>
  <si>
    <t>13265 / 20</t>
  </si>
  <si>
    <t>13265 / 30</t>
  </si>
  <si>
    <t>BO5120P17</t>
  </si>
  <si>
    <t>Batch was transferred from the GT to the FT to facilitate mixing. Released with a viscosity of 2790 (range 1600 - 2400) per QCM.</t>
  </si>
  <si>
    <t>BO50513216080</t>
  </si>
  <si>
    <t>BO50513216090</t>
  </si>
  <si>
    <t>Jury</t>
  </si>
  <si>
    <t>BO50513092020</t>
  </si>
  <si>
    <t>p-1-26</t>
  </si>
  <si>
    <t>3.76 Lt</t>
  </si>
  <si>
    <t>BO50513188020</t>
  </si>
  <si>
    <t>BO50513188030</t>
  </si>
  <si>
    <t>BO50513188040</t>
  </si>
  <si>
    <t>BO50513188050</t>
  </si>
  <si>
    <t>BO50513267020</t>
  </si>
  <si>
    <t>13269 / 30</t>
  </si>
  <si>
    <t>BO50513129070</t>
  </si>
  <si>
    <t>13269 / 20</t>
  </si>
  <si>
    <t>0930am</t>
  </si>
  <si>
    <t>BO50513202020</t>
  </si>
  <si>
    <t>BO50513207040</t>
  </si>
  <si>
    <t>13241 / 140</t>
  </si>
  <si>
    <t>11:24am</t>
  </si>
  <si>
    <t>BO50513060030</t>
  </si>
  <si>
    <t>13157 / 90</t>
  </si>
  <si>
    <t>4:40pm</t>
  </si>
  <si>
    <t>Silencer 120EC</t>
  </si>
  <si>
    <t>BO50513199020</t>
  </si>
  <si>
    <t>13230 / 20</t>
  </si>
  <si>
    <t>1020am</t>
  </si>
  <si>
    <t>BT50513162090</t>
  </si>
  <si>
    <t>BT50513162100</t>
  </si>
  <si>
    <t>13167/150</t>
  </si>
  <si>
    <t>13167/160</t>
  </si>
  <si>
    <t>BT50513162110</t>
  </si>
  <si>
    <t>BT50513162130</t>
  </si>
  <si>
    <t>13167/170</t>
  </si>
  <si>
    <t>13167/180</t>
  </si>
  <si>
    <t>BT50513162140</t>
  </si>
  <si>
    <t>BT50513162150</t>
  </si>
  <si>
    <t>BT50513162160</t>
  </si>
  <si>
    <t>BT50513219020</t>
  </si>
  <si>
    <t>13167/190</t>
  </si>
  <si>
    <t>13167/200</t>
  </si>
  <si>
    <t>13167/210</t>
  </si>
  <si>
    <t>BT50513219030</t>
  </si>
  <si>
    <t>13167/220</t>
  </si>
  <si>
    <t>9:00pm</t>
  </si>
  <si>
    <t>BT50513162120</t>
  </si>
  <si>
    <t>13249/30</t>
  </si>
  <si>
    <t>BT50513219040</t>
  </si>
  <si>
    <t>13249/40</t>
  </si>
  <si>
    <t>BO50513207050</t>
  </si>
  <si>
    <t>BO50513207060</t>
  </si>
  <si>
    <t>BO50513207070</t>
  </si>
  <si>
    <t>13241/110 and 160</t>
  </si>
  <si>
    <t>13241/130 and 150</t>
  </si>
  <si>
    <t>13241 / 170</t>
  </si>
  <si>
    <t>13241 / 180</t>
  </si>
  <si>
    <t>0507am</t>
  </si>
  <si>
    <t>3:32pm</t>
  </si>
  <si>
    <t>6:55pm</t>
  </si>
  <si>
    <t xml:space="preserve">Batch # 13241 / 130 had a low (OOS) assay. Additional water was held out of Batch # 13241 / 150 to blend with 130. </t>
  </si>
  <si>
    <t>BO50513277020</t>
  </si>
  <si>
    <t>13101 / 40</t>
  </si>
  <si>
    <t>7:46pm</t>
  </si>
  <si>
    <t>Batch # 13101 / 40 was tested at Step 9. The Viscosity was 1050. Kelzan and Propylene Glycol were added by lab W/O.</t>
  </si>
  <si>
    <t>BO50513267030</t>
  </si>
  <si>
    <t>13269 / 40</t>
  </si>
  <si>
    <t>6:50pm</t>
  </si>
  <si>
    <t>BO50513201140</t>
  </si>
  <si>
    <t>BO50513201150</t>
  </si>
  <si>
    <t>13241 / 100</t>
  </si>
  <si>
    <t>13241 / 120</t>
  </si>
  <si>
    <t>2:10pm</t>
  </si>
  <si>
    <t>BO50513196020</t>
  </si>
  <si>
    <t>13236 / 60</t>
  </si>
  <si>
    <t>0800 am</t>
  </si>
  <si>
    <t>BO50513196030</t>
  </si>
  <si>
    <t>BO50513195040</t>
  </si>
  <si>
    <t>BO50513195050</t>
  </si>
  <si>
    <t>13236 / 70</t>
  </si>
  <si>
    <t>13236 / 80</t>
  </si>
  <si>
    <t>1200pm</t>
  </si>
  <si>
    <t>13236 / 50</t>
  </si>
  <si>
    <t>BO50513188060</t>
  </si>
  <si>
    <t>BO50513092030</t>
  </si>
  <si>
    <t>BO50513207080</t>
  </si>
  <si>
    <t>BO50513207090</t>
  </si>
  <si>
    <t>13241 / 200</t>
  </si>
  <si>
    <t>0228am</t>
  </si>
  <si>
    <t>BO50513276020</t>
  </si>
  <si>
    <t>13101 / 20 and 30 Blend</t>
  </si>
  <si>
    <t>Batch # 20 had OOS (High) Viscosity. It was blended with Batch # 30.</t>
  </si>
  <si>
    <t>BO50513195060</t>
  </si>
  <si>
    <t>13236 / 90</t>
  </si>
  <si>
    <t>0810am</t>
  </si>
  <si>
    <t>BO50513199030</t>
  </si>
  <si>
    <t>13230 / 30</t>
  </si>
  <si>
    <t>BO50513207110</t>
  </si>
  <si>
    <t>13241 / 230</t>
  </si>
  <si>
    <t>9:43pm</t>
  </si>
  <si>
    <t>pH was 7.79.  Added 3# Phosphoric Acid. Final pH was 7.47.</t>
  </si>
  <si>
    <t>BO50513092040</t>
  </si>
  <si>
    <t>BO50513207100</t>
  </si>
  <si>
    <t>13241 / 220</t>
  </si>
  <si>
    <t>BO50513207120</t>
  </si>
  <si>
    <t>BO50513207130</t>
  </si>
  <si>
    <t>13241 / 240</t>
  </si>
  <si>
    <t>13241 / 260</t>
  </si>
  <si>
    <t>7:52pm</t>
  </si>
  <si>
    <t>2:03pm</t>
  </si>
  <si>
    <t>BO50513276030</t>
  </si>
  <si>
    <t>BO50513276040</t>
  </si>
  <si>
    <t>13101 / 60</t>
  </si>
  <si>
    <t>13101 / 70</t>
  </si>
  <si>
    <t>pH was 8.47. Added 6# Phosphoric Acid. Final pH was 7.71</t>
  </si>
  <si>
    <t>Viscosity was 1010. Added 18# Kelzan and 54# Propylene Glycol.</t>
  </si>
  <si>
    <t>4:08pm</t>
  </si>
  <si>
    <t xml:space="preserve">Added 575 # DI Water, 26 # Kelzan and 78 # Propylene Glycol </t>
  </si>
  <si>
    <t>13232 / 30</t>
  </si>
  <si>
    <t>05/08//25</t>
  </si>
  <si>
    <t>1206am</t>
  </si>
  <si>
    <t>BT50513219050</t>
  </si>
  <si>
    <t>13167/230</t>
  </si>
  <si>
    <t>BT50513219080</t>
  </si>
  <si>
    <t>13167/240</t>
  </si>
  <si>
    <t>1220pm</t>
  </si>
  <si>
    <t>BT50513162180</t>
  </si>
  <si>
    <t>13167/250</t>
  </si>
  <si>
    <t>BT50513162190</t>
  </si>
  <si>
    <t>13167/260</t>
  </si>
  <si>
    <t>BO50513079040</t>
  </si>
  <si>
    <t>BO50513276050</t>
  </si>
  <si>
    <t>13101 / 80</t>
  </si>
  <si>
    <t>0219am</t>
  </si>
  <si>
    <t>BO50513267040</t>
  </si>
  <si>
    <t>13269 / 50</t>
  </si>
  <si>
    <t>BO50513196040</t>
  </si>
  <si>
    <t>BO50513195070</t>
  </si>
  <si>
    <t>BO50513196050</t>
  </si>
  <si>
    <t>BO50513195080</t>
  </si>
  <si>
    <t>13236 / 100</t>
  </si>
  <si>
    <t>13236 / 110</t>
  </si>
  <si>
    <t>0755am</t>
  </si>
  <si>
    <t>BO50513199040</t>
  </si>
  <si>
    <t>13230 / 40</t>
  </si>
  <si>
    <t>BT50513255020</t>
  </si>
  <si>
    <t>13256/20</t>
  </si>
  <si>
    <t>130pm</t>
  </si>
  <si>
    <t>BT50513255030</t>
  </si>
  <si>
    <t>13256/30</t>
  </si>
  <si>
    <t>830pm</t>
  </si>
  <si>
    <t>BT50513255040</t>
  </si>
  <si>
    <t>13256/40</t>
  </si>
  <si>
    <t>257am</t>
  </si>
  <si>
    <t>BT50513027020</t>
  </si>
  <si>
    <t>21/6</t>
  </si>
  <si>
    <t>13127/20</t>
  </si>
  <si>
    <t>BO50513188070</t>
  </si>
  <si>
    <t>BO50513268020</t>
  </si>
  <si>
    <t>BO50513196060</t>
  </si>
  <si>
    <t>13236 / 120</t>
  </si>
  <si>
    <t>BO50513207140</t>
  </si>
  <si>
    <t>13241 / 270 &amp; 290 Blend</t>
  </si>
  <si>
    <t>6:19pm</t>
  </si>
  <si>
    <t>pH Adjustment, Blend</t>
  </si>
  <si>
    <t>(H) pH , (L) Assay</t>
  </si>
  <si>
    <t>Due to a batching error, Extra Trilon B was added to Batch # 270. It was blended with Batch # 290.</t>
  </si>
  <si>
    <t>BO50513188080</t>
  </si>
  <si>
    <t>BO50513216100</t>
  </si>
  <si>
    <t>BO50513216110</t>
  </si>
  <si>
    <t>BO50513201170</t>
  </si>
  <si>
    <t>BO50513221020</t>
  </si>
  <si>
    <t>13241 / 300</t>
  </si>
  <si>
    <t>12:45pm</t>
  </si>
  <si>
    <t>BO50513267050</t>
  </si>
  <si>
    <t>13269 / 60</t>
  </si>
  <si>
    <t>10:05pm</t>
  </si>
  <si>
    <t>BO50513196070</t>
  </si>
  <si>
    <t>6:39pm</t>
  </si>
  <si>
    <t>BO50513228020</t>
  </si>
  <si>
    <t>P-1-44</t>
  </si>
  <si>
    <t>115.2Lt.</t>
  </si>
  <si>
    <t>BT50513219060</t>
  </si>
  <si>
    <t>13249/50</t>
  </si>
  <si>
    <t>BT50513219070</t>
  </si>
  <si>
    <t>13249/60</t>
  </si>
  <si>
    <t>BT50513162170</t>
  </si>
  <si>
    <t>BT50513189020</t>
  </si>
  <si>
    <t>PO 20 L Assay for Diuron (COPQ 12.16) 6 tech adds to get RTP. PO 30 L Assay for Diuron (COPQ 1.40) 1 tech add to RTP. PO 40 RFT</t>
  </si>
  <si>
    <t>BO50513188090</t>
  </si>
  <si>
    <t>BO50513201180</t>
  </si>
  <si>
    <t>BO50513201190</t>
  </si>
  <si>
    <t>BO50513201200</t>
  </si>
  <si>
    <t>13241 / 310</t>
  </si>
  <si>
    <t>13241 / 320</t>
  </si>
  <si>
    <t>13241 / 330</t>
  </si>
  <si>
    <t>5:10pm</t>
  </si>
  <si>
    <t>0718am</t>
  </si>
  <si>
    <t>BO50513221030</t>
  </si>
  <si>
    <t>BO50513221040</t>
  </si>
  <si>
    <t>13241 / 350</t>
  </si>
  <si>
    <t>13241 / 360</t>
  </si>
  <si>
    <t>0225am</t>
  </si>
  <si>
    <t>BO50513276060</t>
  </si>
  <si>
    <t>BO50513276070</t>
  </si>
  <si>
    <t>13101 / 90 &amp; 100 Blend</t>
  </si>
  <si>
    <t>9:11pm</t>
  </si>
  <si>
    <t>Assay Adjustment, Viscosity Adjustment, Blend</t>
  </si>
  <si>
    <t>13101 / 110 &amp; 120 Blend</t>
  </si>
  <si>
    <t>Batch # 13101 / 90 had high Assay and high viscosity. Water was added to adjust both. The assay was within specificationm but the viscosity was still high. Batch # 13101 / 100 had high assay and low viscosity, after adjusting, it was decided to blend the 2 batches.</t>
  </si>
  <si>
    <t>1:22pm</t>
  </si>
  <si>
    <t>Batch # 13101 / 110 had high viscosity. Water was added to adjust the viscosity, but it was still OOS. Batch # 120 had low viscosity. The 2 batches were blended to fix the viscosity issue.</t>
  </si>
  <si>
    <t>BO50513196080</t>
  </si>
  <si>
    <t>BO50513196090</t>
  </si>
  <si>
    <t>13236 / 130</t>
  </si>
  <si>
    <t>13236 / 140</t>
  </si>
  <si>
    <t>13236 / 150</t>
  </si>
  <si>
    <t>6:04pm</t>
  </si>
  <si>
    <t>BO50513187020</t>
  </si>
  <si>
    <t>13230 / 50</t>
  </si>
  <si>
    <t>8:53pm</t>
  </si>
  <si>
    <t>BO50513199050</t>
  </si>
  <si>
    <t>BO5122P18</t>
  </si>
  <si>
    <t>BT50513255050</t>
  </si>
  <si>
    <t>13256/50</t>
  </si>
  <si>
    <t>BT50513255060</t>
  </si>
  <si>
    <t>13256/60</t>
  </si>
  <si>
    <t>BT50513255070</t>
  </si>
  <si>
    <t>13256/70</t>
  </si>
  <si>
    <t>BT50513186020</t>
  </si>
  <si>
    <t>13234/20</t>
  </si>
  <si>
    <t xml:space="preserve">PO 20 L Visc (COPQ 7.30) 2 adds to RTP. </t>
  </si>
  <si>
    <t>BT50513189030</t>
  </si>
  <si>
    <t>13237/50,60,70</t>
  </si>
  <si>
    <t>13237/20,30,40</t>
  </si>
  <si>
    <t>BT50513189040</t>
  </si>
  <si>
    <t>13237/80,90,100</t>
  </si>
  <si>
    <t>BT50513189050</t>
  </si>
  <si>
    <t>BT50513189060</t>
  </si>
  <si>
    <t>13237/110,120,130</t>
  </si>
  <si>
    <t>13237/140,150,160</t>
  </si>
  <si>
    <t>BT50513026020</t>
  </si>
  <si>
    <t>21/11</t>
  </si>
  <si>
    <t>13126/20,30,40</t>
  </si>
  <si>
    <t>(H) Assay , (L) Viscosity, (H) Viscosity</t>
  </si>
  <si>
    <t>Initial Batching, Lab Adjustment Error</t>
  </si>
  <si>
    <t>Assay Adjustment, Viscosity Adjustment, Blend, Mix Longer</t>
  </si>
  <si>
    <t xml:space="preserve">PO 20 H Assay, L Visc (COPQ 4.40) 3 adds to RTP. PO 30 H Assay, L Visc, H Visc (COPQ 13.40) Lab over adjusted L Visc and had to blend product to get H VISC back down 8 adds to RTP. PO 40 L Visc (COPQ 7.30) 3 adds to RTP. </t>
  </si>
  <si>
    <t>BT50513026030</t>
  </si>
  <si>
    <t>28/15</t>
  </si>
  <si>
    <t>13126/50,60,70</t>
  </si>
  <si>
    <t xml:space="preserve">PO 50 H Assay, L Visc (COPQ 3.00) 2 adds to RTP, PO 60 H Assay, L Visc (COPQ 12.00) 3 adds to RTP. PO 70 H Assay, L Visc (COPQ 3.30) 2 adds to RTP. </t>
  </si>
  <si>
    <t>BT50513205020</t>
  </si>
  <si>
    <t>13229/20</t>
  </si>
  <si>
    <t>7:30pm</t>
  </si>
  <si>
    <t>6:35am</t>
  </si>
  <si>
    <t>13229/30</t>
  </si>
  <si>
    <t>BT50513205030</t>
  </si>
  <si>
    <t>BT50513205040</t>
  </si>
  <si>
    <t>13229/40</t>
  </si>
  <si>
    <t>11:55pm</t>
  </si>
  <si>
    <t>8:55pm</t>
  </si>
  <si>
    <t>13229/50</t>
  </si>
  <si>
    <t>BT50513205050</t>
  </si>
  <si>
    <t>BT50513205060</t>
  </si>
  <si>
    <t>13229/60</t>
  </si>
  <si>
    <t>11:10pm</t>
  </si>
  <si>
    <t>13229/70</t>
  </si>
  <si>
    <t>BT50513212020</t>
  </si>
  <si>
    <t>13229/90</t>
  </si>
  <si>
    <t>9:15pm</t>
  </si>
  <si>
    <t>13229/100</t>
  </si>
  <si>
    <t>BT50513212030</t>
  </si>
  <si>
    <t>BO50513200020</t>
  </si>
  <si>
    <t>BO50512365040</t>
  </si>
  <si>
    <t>BO50512365050</t>
  </si>
  <si>
    <t>BO50512365060</t>
  </si>
  <si>
    <t>BO50512365070</t>
  </si>
  <si>
    <t>BO50512365080</t>
  </si>
  <si>
    <t>BO50512365090</t>
  </si>
  <si>
    <t>13265 / 40</t>
  </si>
  <si>
    <t>13265 / 50</t>
  </si>
  <si>
    <t>13265 / 60</t>
  </si>
  <si>
    <t>13265 / 70</t>
  </si>
  <si>
    <t>13265 / 80</t>
  </si>
  <si>
    <t>13265 / 90</t>
  </si>
  <si>
    <t>BO50513188100</t>
  </si>
  <si>
    <t>BO50513201160</t>
  </si>
  <si>
    <t>13241 / 190</t>
  </si>
  <si>
    <t>BO50513201210</t>
  </si>
  <si>
    <t>13241 / 340</t>
  </si>
  <si>
    <t>BO50513267060</t>
  </si>
  <si>
    <t>13269 / 70</t>
  </si>
  <si>
    <t>0730am</t>
  </si>
  <si>
    <t>Captan Gold 4L (480 SC)</t>
  </si>
  <si>
    <t>BO50513290020</t>
  </si>
  <si>
    <t>BO50513290030</t>
  </si>
  <si>
    <t>13101 / 130</t>
  </si>
  <si>
    <t>13101 / 140</t>
  </si>
  <si>
    <t>0645am</t>
  </si>
  <si>
    <t>BT50513260020</t>
  </si>
  <si>
    <t>13261/20,30,40</t>
  </si>
  <si>
    <t>PO 20 L Visc (COPQ 2.00) 1 add to RTP. PO 30 L Visc (1.30 COPQ) 1 add to RTP. PO 40 RFT</t>
  </si>
  <si>
    <t>BT50513260030</t>
  </si>
  <si>
    <t>13261/50,60,70</t>
  </si>
  <si>
    <t>PO 50 L Visc (COPQ 1.30) 1 add to RTP. PO 60 L Visc no postmix added (COPQ 3.00) 1 additional add to RTP after production added post mix. PO 70 RFT.</t>
  </si>
  <si>
    <t>BT50513260040</t>
  </si>
  <si>
    <t>13261/80,90,100</t>
  </si>
  <si>
    <t xml:space="preserve">PO 80 and 100 RFT. PO 90 H Visc (COPQ 8.45) Production added more product. </t>
  </si>
  <si>
    <t>BO50513188110</t>
  </si>
  <si>
    <t>p-1 - 14</t>
  </si>
  <si>
    <t>BO50513268030</t>
  </si>
  <si>
    <t>BO50513268040</t>
  </si>
  <si>
    <t>BO50513215020</t>
  </si>
  <si>
    <t>BO50513195090</t>
  </si>
  <si>
    <t>13236 / 160</t>
  </si>
  <si>
    <t>1:40pm</t>
  </si>
  <si>
    <t>BO50513221050</t>
  </si>
  <si>
    <t>BO50513221060</t>
  </si>
  <si>
    <t>BO50513220020</t>
  </si>
  <si>
    <t>13241 / 380</t>
  </si>
  <si>
    <t>13241 / 390</t>
  </si>
  <si>
    <t>13241 / 400</t>
  </si>
  <si>
    <t>0204am</t>
  </si>
  <si>
    <t>0524am</t>
  </si>
  <si>
    <t>BO50513215030</t>
  </si>
  <si>
    <t>BO50513184020</t>
  </si>
  <si>
    <t>13238 / 20</t>
  </si>
  <si>
    <t>This was the first bath of the campaign. 150 gal of water was left out.</t>
  </si>
  <si>
    <t>BO50513220030</t>
  </si>
  <si>
    <t>BO50513220040</t>
  </si>
  <si>
    <t>BO50513220050</t>
  </si>
  <si>
    <t>13241 / 410</t>
  </si>
  <si>
    <t>13241 / 420</t>
  </si>
  <si>
    <t>13241 / 430</t>
  </si>
  <si>
    <t>0306am</t>
  </si>
  <si>
    <t>10:16pm</t>
  </si>
  <si>
    <t>pH was 7.93.  Added 3# Phosphoric Acid. Final pH was 7.63.</t>
  </si>
  <si>
    <t>pH was 7.82.  Added 3# Phosphoric Acid. Final pH was 7.47.</t>
  </si>
  <si>
    <t>BT50513211020</t>
  </si>
  <si>
    <t>13239/20,30,40</t>
  </si>
  <si>
    <t>PO 20 L assay (COPQ 3.00) 1 add to RTP. PO 30 H Assay (COPQ 14.30) 1 water add to get in spec. PO 40 RFT</t>
  </si>
  <si>
    <t>BT50513211030</t>
  </si>
  <si>
    <t>13239/50,60</t>
  </si>
  <si>
    <t>BT50513205070</t>
  </si>
  <si>
    <t>13229/80</t>
  </si>
  <si>
    <t>BT50513205080</t>
  </si>
  <si>
    <t>BT50513205090</t>
  </si>
  <si>
    <t>13229/110</t>
  </si>
  <si>
    <t>BT50513027030</t>
  </si>
  <si>
    <t>BT50513027040</t>
  </si>
  <si>
    <t>BT50513027050</t>
  </si>
  <si>
    <t>BT50513027060</t>
  </si>
  <si>
    <t>BT50513027070</t>
  </si>
  <si>
    <t>BT50513027080</t>
  </si>
  <si>
    <t>18/5</t>
  </si>
  <si>
    <t>15/0</t>
  </si>
  <si>
    <t>12/0</t>
  </si>
  <si>
    <t>10/0</t>
  </si>
  <si>
    <t>17/2</t>
  </si>
  <si>
    <t>14/0</t>
  </si>
  <si>
    <t>13127/30</t>
  </si>
  <si>
    <t>13127/40</t>
  </si>
  <si>
    <t>13127/50</t>
  </si>
  <si>
    <t>13127/60</t>
  </si>
  <si>
    <t>13127/70</t>
  </si>
  <si>
    <t>13127/80</t>
  </si>
  <si>
    <t>H Particle Size on Pallet 1</t>
  </si>
  <si>
    <t xml:space="preserve">No pallets were out of spec. But additional samples received on pack hopper and blenders for particle size check per Sal. </t>
  </si>
  <si>
    <t>See notes</t>
  </si>
  <si>
    <t>BT50513293020</t>
  </si>
  <si>
    <t>13294/20</t>
  </si>
  <si>
    <t>BT50513260050</t>
  </si>
  <si>
    <t>13261/110,120,130</t>
  </si>
  <si>
    <t>PO 110 L Visc (COPQ 2.30) 1 add to RTP, PO 120 RFT, PO 130 L Visc (COPQ 2.10) 1 add to RTP</t>
  </si>
  <si>
    <t>BT50513260060</t>
  </si>
  <si>
    <t>13261/140,150</t>
  </si>
  <si>
    <t xml:space="preserve">PO 140 RFT. PO 150 L Visc, H PS (COPQ 7.15) 1 add for visc and production adj for H PS. </t>
  </si>
  <si>
    <t>BO50513216120</t>
  </si>
  <si>
    <t>BO50513184030</t>
  </si>
  <si>
    <t>BO50613184040</t>
  </si>
  <si>
    <t>BO50613183020</t>
  </si>
  <si>
    <t>13238 / 30</t>
  </si>
  <si>
    <t>13238 / 40</t>
  </si>
  <si>
    <t>5:45pm</t>
  </si>
  <si>
    <t>BO50513187030</t>
  </si>
  <si>
    <t>13230 / 60</t>
  </si>
  <si>
    <t>0925am</t>
  </si>
  <si>
    <t>BO50513220060</t>
  </si>
  <si>
    <t>13241 / 440</t>
  </si>
  <si>
    <t>9:21pm</t>
  </si>
  <si>
    <t>BO5142P19</t>
  </si>
  <si>
    <t>BO50513190020</t>
  </si>
  <si>
    <t>13235 / 20</t>
  </si>
  <si>
    <t>BO50513193020</t>
  </si>
  <si>
    <t>BO50613215050</t>
  </si>
  <si>
    <t>BO50613365030</t>
  </si>
  <si>
    <t>20#</t>
  </si>
  <si>
    <t>BO50513215040</t>
  </si>
  <si>
    <t>BO50513209020</t>
  </si>
  <si>
    <t>BO50613365020</t>
  </si>
  <si>
    <t>BO50613220070</t>
  </si>
  <si>
    <t>BO50613338020</t>
  </si>
  <si>
    <t>13241 / 450</t>
  </si>
  <si>
    <t>13241 / 460</t>
  </si>
  <si>
    <t>0151AM</t>
  </si>
  <si>
    <t>4:38PM</t>
  </si>
  <si>
    <t>BO50513190030</t>
  </si>
  <si>
    <t>13235 / 30</t>
  </si>
  <si>
    <t>0915am</t>
  </si>
  <si>
    <t>BO50613183030</t>
  </si>
  <si>
    <t>640PM</t>
  </si>
  <si>
    <t>BO50613338030</t>
  </si>
  <si>
    <t>13241/470</t>
  </si>
  <si>
    <t>250AM</t>
  </si>
  <si>
    <t>BO50613339020</t>
  </si>
  <si>
    <t>13241/480</t>
  </si>
  <si>
    <t>656PM</t>
  </si>
  <si>
    <t>BO50613339030</t>
  </si>
  <si>
    <t>13350/20</t>
  </si>
  <si>
    <t>925PM</t>
  </si>
  <si>
    <t>BO50513141020</t>
  </si>
  <si>
    <t>1110AM</t>
  </si>
  <si>
    <t>BO50613183040</t>
  </si>
  <si>
    <t>402am</t>
  </si>
  <si>
    <t>13238/60 [2/3] &amp; 70 blend</t>
  </si>
  <si>
    <t>2/3 of PO-60 [low assay]  blended with PO-70</t>
  </si>
  <si>
    <t>1/3 of PO-60 [low assay]  blended with PO-50</t>
  </si>
  <si>
    <t>13238/50 &amp; [1/3] of 60 blend</t>
  </si>
  <si>
    <t>BO50613365040</t>
  </si>
  <si>
    <t>BO50613303020</t>
  </si>
  <si>
    <t>BO50613215060</t>
  </si>
  <si>
    <t>P-1-26</t>
  </si>
  <si>
    <t>BO50613303030</t>
  </si>
  <si>
    <t>BT50513295020</t>
  </si>
  <si>
    <t>13249/70</t>
  </si>
  <si>
    <t>13249/80</t>
  </si>
  <si>
    <t>BT50613336020</t>
  </si>
  <si>
    <t>BT50613336030</t>
  </si>
  <si>
    <t>13356/20</t>
  </si>
  <si>
    <t>2:40am</t>
  </si>
  <si>
    <t>13356/30</t>
  </si>
  <si>
    <t>BT50613337020</t>
  </si>
  <si>
    <t>BT50613336040</t>
  </si>
  <si>
    <t>13356/40</t>
  </si>
  <si>
    <t>1:53am</t>
  </si>
  <si>
    <t>13356/50</t>
  </si>
  <si>
    <t>BT50613337030</t>
  </si>
  <si>
    <t>BT50613336050</t>
  </si>
  <si>
    <t>13356/60</t>
  </si>
  <si>
    <t>13356/70</t>
  </si>
  <si>
    <t>BT50613337040</t>
  </si>
  <si>
    <t>BT50613336060</t>
  </si>
  <si>
    <t>13356/80</t>
  </si>
  <si>
    <t>13356/90</t>
  </si>
  <si>
    <t>BT50613337050</t>
  </si>
  <si>
    <t>BT50613336070</t>
  </si>
  <si>
    <t>13356/100</t>
  </si>
  <si>
    <t>4:12am</t>
  </si>
  <si>
    <t>13356/110</t>
  </si>
  <si>
    <t>BT50613337060</t>
  </si>
  <si>
    <t>BT50613337070</t>
  </si>
  <si>
    <t>13356/120</t>
  </si>
  <si>
    <t>11:45am</t>
  </si>
  <si>
    <t>13356/130</t>
  </si>
  <si>
    <t>BT50613336080</t>
  </si>
  <si>
    <t>BT50613300020</t>
  </si>
  <si>
    <t>13363/20</t>
  </si>
  <si>
    <t>9:25pm</t>
  </si>
  <si>
    <t>1:00am</t>
  </si>
  <si>
    <t>13363/30</t>
  </si>
  <si>
    <t>BT50613300030</t>
  </si>
  <si>
    <t>BT50613300040</t>
  </si>
  <si>
    <t>13363/40</t>
  </si>
  <si>
    <t>8:15pm</t>
  </si>
  <si>
    <t>13363/50</t>
  </si>
  <si>
    <t>BT50613300050</t>
  </si>
  <si>
    <t>BT50613300060</t>
  </si>
  <si>
    <t>13363/60</t>
  </si>
  <si>
    <t>BT50613262020</t>
  </si>
  <si>
    <t>13264/20,30,40</t>
  </si>
  <si>
    <t>9:30pm</t>
  </si>
  <si>
    <t>13264/50,60,70</t>
  </si>
  <si>
    <t>BT50613262030</t>
  </si>
  <si>
    <t>BT50613262040</t>
  </si>
  <si>
    <t>13264/80,90,100</t>
  </si>
  <si>
    <t>10:50am</t>
  </si>
  <si>
    <t>6:15pm</t>
  </si>
  <si>
    <t>13264/110,120,130</t>
  </si>
  <si>
    <t>BT50613263020</t>
  </si>
  <si>
    <t>BT50613263030</t>
  </si>
  <si>
    <t>13264/140,150,160</t>
  </si>
  <si>
    <t>9:17am</t>
  </si>
  <si>
    <t>BO50613357020</t>
  </si>
  <si>
    <t>BO50613332020</t>
  </si>
  <si>
    <t>8:56pm</t>
  </si>
  <si>
    <t>BO50613332030</t>
  </si>
  <si>
    <t>BT50613263040</t>
  </si>
  <si>
    <t>13264/170,180,190</t>
  </si>
  <si>
    <t>2:07am</t>
  </si>
  <si>
    <t>Barricade 65 WDG(Stonewall)</t>
  </si>
  <si>
    <t>Barricade 65 WDG(Resolute)</t>
  </si>
  <si>
    <t>ADT5F04020</t>
  </si>
  <si>
    <t>ADT5F05030</t>
  </si>
  <si>
    <t>ADT5F06040</t>
  </si>
  <si>
    <t>ADT5F09050</t>
  </si>
  <si>
    <t>ADT5F10060</t>
  </si>
  <si>
    <t>ADT5F10070</t>
  </si>
  <si>
    <t>ADT5F11020</t>
  </si>
  <si>
    <t>13258/20</t>
  </si>
  <si>
    <t>13258/30</t>
  </si>
  <si>
    <t>13258/40</t>
  </si>
  <si>
    <t>13258/50</t>
  </si>
  <si>
    <t>13258/60</t>
  </si>
  <si>
    <t>13258/70</t>
  </si>
  <si>
    <t>BT50613300070</t>
  </si>
  <si>
    <t>13363/70</t>
  </si>
  <si>
    <t xml:space="preserve">Bravo WeatherStik  </t>
  </si>
  <si>
    <t>13350-30</t>
  </si>
  <si>
    <t>2:20am</t>
  </si>
  <si>
    <t>13350-40</t>
  </si>
  <si>
    <t>2:550pm</t>
  </si>
  <si>
    <t>13350-50</t>
  </si>
  <si>
    <t>1:50am</t>
  </si>
  <si>
    <t>13350-60</t>
  </si>
  <si>
    <t>9:03pm</t>
  </si>
  <si>
    <t>13350-70</t>
  </si>
  <si>
    <t>n/a</t>
  </si>
  <si>
    <t>BO50613325020</t>
  </si>
  <si>
    <t>2mL</t>
  </si>
  <si>
    <t>13354-20</t>
  </si>
  <si>
    <t>BO50613325030</t>
  </si>
  <si>
    <t>13354-30</t>
  </si>
  <si>
    <t>BO50613325040</t>
  </si>
  <si>
    <t>13354-40</t>
  </si>
  <si>
    <t>11:01pm</t>
  </si>
  <si>
    <t>BO50513190040</t>
  </si>
  <si>
    <t>13235-40</t>
  </si>
  <si>
    <t>2:07pm</t>
  </si>
  <si>
    <t>BO50513190050</t>
  </si>
  <si>
    <t>13235-20</t>
  </si>
  <si>
    <t>9:08am</t>
  </si>
  <si>
    <t>pH was 7.86- made 3# add to keep in spec</t>
  </si>
  <si>
    <t>pH was 8.08- made 3# add to keep in spec</t>
  </si>
  <si>
    <t>BO50613357030</t>
  </si>
  <si>
    <t>13358/30</t>
  </si>
  <si>
    <t>13358/20</t>
  </si>
  <si>
    <t>700am</t>
  </si>
  <si>
    <t>BO50613194020</t>
  </si>
  <si>
    <t>13231/20</t>
  </si>
  <si>
    <t>BO50513187040</t>
  </si>
  <si>
    <t>BO50613199060</t>
  </si>
  <si>
    <t>13230/70</t>
  </si>
  <si>
    <t>420pm</t>
  </si>
  <si>
    <t>BO50613332040</t>
  </si>
  <si>
    <t>BO50613313020</t>
  </si>
  <si>
    <t>BO50613313030</t>
  </si>
  <si>
    <t>BO50613305020</t>
  </si>
  <si>
    <t>BO50613305030</t>
  </si>
  <si>
    <t>BO50613305040</t>
  </si>
  <si>
    <t>BO50613305050</t>
  </si>
  <si>
    <t>ADT5F11030</t>
  </si>
  <si>
    <t>BT50613300080</t>
  </si>
  <si>
    <t>13363/80</t>
  </si>
  <si>
    <t>BT50613337080</t>
  </si>
  <si>
    <t>13356/140</t>
  </si>
  <si>
    <t>11:52am</t>
  </si>
  <si>
    <t>8:00pm</t>
  </si>
  <si>
    <t>13356/150</t>
  </si>
  <si>
    <t>BT50613336090</t>
  </si>
  <si>
    <t>BT50613337090</t>
  </si>
  <si>
    <t>13356/160</t>
  </si>
  <si>
    <t>10:55am</t>
  </si>
  <si>
    <t>13356/170</t>
  </si>
  <si>
    <t>BT50613336100</t>
  </si>
  <si>
    <t>BT50613300090</t>
  </si>
  <si>
    <t>13363/90</t>
  </si>
  <si>
    <t>BO50512365100</t>
  </si>
  <si>
    <t>BO50512365110</t>
  </si>
  <si>
    <t>BO50512365120</t>
  </si>
  <si>
    <t>BO50613265130</t>
  </si>
  <si>
    <t>13265 / 100</t>
  </si>
  <si>
    <t>13265 / 110</t>
  </si>
  <si>
    <t>13265 / 120</t>
  </si>
  <si>
    <t>13265 / 130</t>
  </si>
  <si>
    <t>BO5147P20</t>
  </si>
  <si>
    <t>BO5153P21</t>
  </si>
  <si>
    <t>BO50613313040</t>
  </si>
  <si>
    <t>BO50613313050</t>
  </si>
  <si>
    <t>13346/20</t>
  </si>
  <si>
    <t>13346/30</t>
  </si>
  <si>
    <t>13346/40</t>
  </si>
  <si>
    <t>13346/50</t>
  </si>
  <si>
    <t>BO50613309020</t>
  </si>
  <si>
    <t>5:26pm</t>
  </si>
  <si>
    <t>0912am</t>
  </si>
  <si>
    <t>0803am</t>
  </si>
  <si>
    <t>BO50613332060</t>
  </si>
  <si>
    <t>BO50613319020</t>
  </si>
  <si>
    <t>BO50613319030</t>
  </si>
  <si>
    <t>13350 / 80</t>
  </si>
  <si>
    <t>13350 / 90 and 100 Blend</t>
  </si>
  <si>
    <t>1250am</t>
  </si>
  <si>
    <t>11:42pm</t>
  </si>
  <si>
    <t>Batch # 90 had an assay of 52.80 (lower limit 52.40 and target is 54.00. Blended with # 100 for the assay)</t>
  </si>
  <si>
    <t>BO50613338040</t>
  </si>
  <si>
    <t>BO50613338050</t>
  </si>
  <si>
    <t>BO50613338060</t>
  </si>
  <si>
    <t>BO50613338070</t>
  </si>
  <si>
    <t>BO50613338080</t>
  </si>
  <si>
    <t>BO50613319040</t>
  </si>
  <si>
    <t>BO50613319050</t>
  </si>
  <si>
    <t>13350 / 110</t>
  </si>
  <si>
    <t>13350 / 120</t>
  </si>
  <si>
    <t>5:35pm</t>
  </si>
  <si>
    <t>pH was 7.81- made 3# add to keep in spec</t>
  </si>
  <si>
    <t>BO50613319060</t>
  </si>
  <si>
    <t>BO50613319070</t>
  </si>
  <si>
    <t>13350 / 130</t>
  </si>
  <si>
    <t>13350 / 140</t>
  </si>
  <si>
    <t>4:46pm</t>
  </si>
  <si>
    <t>BO50613325050</t>
  </si>
  <si>
    <t>Yellow to Pink-Pass</t>
  </si>
  <si>
    <t>0 mL</t>
  </si>
  <si>
    <t>13354 / 50</t>
  </si>
  <si>
    <t>BO50613305060</t>
  </si>
  <si>
    <t>BO50613305070</t>
  </si>
  <si>
    <t>BO50613305080</t>
  </si>
  <si>
    <t>22 sec</t>
  </si>
  <si>
    <t>26 sec</t>
  </si>
  <si>
    <t>24 sec</t>
  </si>
  <si>
    <t>28 sec</t>
  </si>
  <si>
    <t>27 sec</t>
  </si>
  <si>
    <t>13305 / 20</t>
  </si>
  <si>
    <t>13305 / 30</t>
  </si>
  <si>
    <t>13305 / 40</t>
  </si>
  <si>
    <t>13305 / 50</t>
  </si>
  <si>
    <t>13305 / 60</t>
  </si>
  <si>
    <t>13305 / 70</t>
  </si>
  <si>
    <t>13305 / 80</t>
  </si>
  <si>
    <t>BO50613309030</t>
  </si>
  <si>
    <t>13346/60</t>
  </si>
  <si>
    <t>BO50613319080</t>
  </si>
  <si>
    <t>13350 / 150</t>
  </si>
  <si>
    <t>BO50613332050</t>
  </si>
  <si>
    <t>BV50613330020</t>
  </si>
  <si>
    <t>BT50613293030</t>
  </si>
  <si>
    <t>13294/30</t>
  </si>
  <si>
    <t>BT50613293040</t>
  </si>
  <si>
    <t>13294/40</t>
  </si>
  <si>
    <t>BT50613260070</t>
  </si>
  <si>
    <t>13261/160,170,180</t>
  </si>
  <si>
    <t>PO 160 L Visc (COPQ 15.00) 2 adds to RTP. PO 170 H Assay, H Visc (COPQ 6.00) 1 add to RTP, PO 180 RFT.</t>
  </si>
  <si>
    <t>BT50513027090</t>
  </si>
  <si>
    <t>10/1</t>
  </si>
  <si>
    <t>13127/90</t>
  </si>
  <si>
    <t>BT50613327020</t>
  </si>
  <si>
    <t>13352/20</t>
  </si>
  <si>
    <t>PO 20 H Assay (COPQ 1.36) 1 add to RTP</t>
  </si>
  <si>
    <t>BT50613186030</t>
  </si>
  <si>
    <t>13234/30</t>
  </si>
  <si>
    <t xml:space="preserve">PO 30, 40 RFT. PO 50 L Visc (COPQ 3.02) 1 add to RTP. EOC. </t>
  </si>
  <si>
    <t>BO50613332070</t>
  </si>
  <si>
    <t>BO50613309040</t>
  </si>
  <si>
    <t>13346 / 70</t>
  </si>
  <si>
    <t>0840am</t>
  </si>
  <si>
    <t>BO50613325060</t>
  </si>
  <si>
    <t>BO50613325070</t>
  </si>
  <si>
    <t>2:47pm</t>
  </si>
  <si>
    <t>13354 / 70</t>
  </si>
  <si>
    <t>13354 / 60</t>
  </si>
  <si>
    <t>BO50613319090</t>
  </si>
  <si>
    <t>BO50613319100</t>
  </si>
  <si>
    <t>BO50613319110</t>
  </si>
  <si>
    <t>BO50613319120</t>
  </si>
  <si>
    <t>13350 / 160</t>
  </si>
  <si>
    <t>13350 / 170</t>
  </si>
  <si>
    <t>13350 / 180</t>
  </si>
  <si>
    <t>13350 / 190</t>
  </si>
  <si>
    <t>12:55pm</t>
  </si>
  <si>
    <t>11:48pm</t>
  </si>
  <si>
    <t>BO50613357040</t>
  </si>
  <si>
    <t>13358 / 40</t>
  </si>
  <si>
    <t>10:09pm</t>
  </si>
  <si>
    <t>ADT5F12040</t>
  </si>
  <si>
    <t>ADT5F13050</t>
  </si>
  <si>
    <t>ADT5F16060</t>
  </si>
  <si>
    <t>ADT5F17070</t>
  </si>
  <si>
    <t>ADT5F17080</t>
  </si>
  <si>
    <t>ADT5F17090</t>
  </si>
  <si>
    <t>13258/80</t>
  </si>
  <si>
    <t>13258/90</t>
  </si>
  <si>
    <t>BT50613300100</t>
  </si>
  <si>
    <t>13363/100</t>
  </si>
  <si>
    <t>6:30pm</t>
  </si>
  <si>
    <t>13363/110</t>
  </si>
  <si>
    <t>BT50613300110</t>
  </si>
  <si>
    <t>BT50613300120</t>
  </si>
  <si>
    <t>13363/120</t>
  </si>
  <si>
    <t>BO50613305090</t>
  </si>
  <si>
    <t>BO50613305100</t>
  </si>
  <si>
    <t>BO50613305110</t>
  </si>
  <si>
    <t>23 sec</t>
  </si>
  <si>
    <t>25 sec</t>
  </si>
  <si>
    <t>13305 / 90</t>
  </si>
  <si>
    <t>13305 / 100</t>
  </si>
  <si>
    <t>13305 / 110</t>
  </si>
  <si>
    <t>BO50613312020</t>
  </si>
  <si>
    <t>13341 / 20</t>
  </si>
  <si>
    <t>5:53pm</t>
  </si>
  <si>
    <t>BO50613309050</t>
  </si>
  <si>
    <t>13346 / 80</t>
  </si>
  <si>
    <t>BO50613319130</t>
  </si>
  <si>
    <t>13350 / 200</t>
  </si>
  <si>
    <t>BO50613332080</t>
  </si>
  <si>
    <t>BO50613319140</t>
  </si>
  <si>
    <t>13350 / 210</t>
  </si>
  <si>
    <t>10:42am</t>
  </si>
  <si>
    <t>pH was 8.18. Added 5# Phosphoric Acid. Final pH was 7.47</t>
  </si>
  <si>
    <t>pH was 7.74.  Added 3# Phosphoric Acid. Final pH was 7.46.</t>
  </si>
  <si>
    <t>BO50613325080</t>
  </si>
  <si>
    <t>13354 / 80</t>
  </si>
  <si>
    <t>0112am</t>
  </si>
  <si>
    <t>BO50613303050</t>
  </si>
  <si>
    <t>BT50613299020</t>
  </si>
  <si>
    <t>13264/200</t>
  </si>
  <si>
    <t>BT50613301020</t>
  </si>
  <si>
    <t>BT50613359020</t>
  </si>
  <si>
    <t>13364/20</t>
  </si>
  <si>
    <t>11:00am</t>
  </si>
  <si>
    <t>BT50613336110</t>
  </si>
  <si>
    <t>13356/180</t>
  </si>
  <si>
    <t>BT50613336120</t>
  </si>
  <si>
    <t>13356/190</t>
  </si>
  <si>
    <t>BT50613336130</t>
  </si>
  <si>
    <t>13356/200</t>
  </si>
  <si>
    <t>BT50613336140</t>
  </si>
  <si>
    <t>13356/210</t>
  </si>
  <si>
    <t>BT50613298020</t>
  </si>
  <si>
    <t>20/18</t>
  </si>
  <si>
    <t>13362/20</t>
  </si>
  <si>
    <t>BT50613298030</t>
  </si>
  <si>
    <t>BT50613298040</t>
  </si>
  <si>
    <t>BT50613298050</t>
  </si>
  <si>
    <t>19/16</t>
  </si>
  <si>
    <t>16/13</t>
  </si>
  <si>
    <t>13362/30</t>
  </si>
  <si>
    <t>13362/40</t>
  </si>
  <si>
    <t>13362/50</t>
  </si>
  <si>
    <t>BO50613332090</t>
  </si>
  <si>
    <t>BO50613319150</t>
  </si>
  <si>
    <t>13350 / 210 &amp; 220 Blend</t>
  </si>
  <si>
    <t>0539am</t>
  </si>
  <si>
    <t>BO50613323020</t>
  </si>
  <si>
    <t>13350 / 230 &amp; 240 Blend</t>
  </si>
  <si>
    <t>0733am</t>
  </si>
  <si>
    <t>BO5131P22</t>
  </si>
  <si>
    <t>BO50613265140</t>
  </si>
  <si>
    <t>BO50613265150</t>
  </si>
  <si>
    <t>13265-140</t>
  </si>
  <si>
    <t>13265-150</t>
  </si>
  <si>
    <t>3-P01</t>
  </si>
  <si>
    <t>4-P02</t>
  </si>
  <si>
    <t>4-P03</t>
  </si>
  <si>
    <t>5-P03</t>
  </si>
  <si>
    <t>8-P04</t>
  </si>
  <si>
    <t>4-P05</t>
  </si>
  <si>
    <t>9-P06</t>
  </si>
  <si>
    <t>7-P07</t>
  </si>
  <si>
    <t>9-P08</t>
  </si>
  <si>
    <t>1-P09</t>
  </si>
  <si>
    <t>7-P10</t>
  </si>
  <si>
    <t>4-P11</t>
  </si>
  <si>
    <t>6-P12</t>
  </si>
  <si>
    <t>1-P13</t>
  </si>
  <si>
    <t>8-P14</t>
  </si>
  <si>
    <t>2-P15</t>
  </si>
  <si>
    <t>4-P16</t>
  </si>
  <si>
    <t>0-P17</t>
  </si>
  <si>
    <t>2-P18</t>
  </si>
  <si>
    <t>2-P19</t>
  </si>
  <si>
    <t>7-P20</t>
  </si>
  <si>
    <t>3-P21</t>
  </si>
  <si>
    <t>1-P22</t>
  </si>
  <si>
    <t>BO50613318020</t>
  </si>
  <si>
    <t>13349-20</t>
  </si>
  <si>
    <t>BO50613319180</t>
  </si>
  <si>
    <t>13350 / 270</t>
  </si>
  <si>
    <t>8:07pm</t>
  </si>
  <si>
    <t>BO50613309060</t>
  </si>
  <si>
    <t>13346 / 90</t>
  </si>
  <si>
    <t>BO50613315020</t>
  </si>
  <si>
    <t>13346 / 100</t>
  </si>
  <si>
    <t>BO50613309070</t>
  </si>
  <si>
    <t>13346 / 110</t>
  </si>
  <si>
    <t>BO50613325090</t>
  </si>
  <si>
    <t>BO50613325100</t>
  </si>
  <si>
    <t>13354 / 90</t>
  </si>
  <si>
    <t>13354 / 100</t>
  </si>
  <si>
    <t>0316am</t>
  </si>
  <si>
    <t>BT50613298060</t>
  </si>
  <si>
    <t>BT50613298070</t>
  </si>
  <si>
    <t>BT50613298080</t>
  </si>
  <si>
    <t>BT50613298090</t>
  </si>
  <si>
    <t>BT50613298100</t>
  </si>
  <si>
    <t>BT50613298110</t>
  </si>
  <si>
    <t>BT50613298120</t>
  </si>
  <si>
    <t>BT50613298130</t>
  </si>
  <si>
    <t>22/17</t>
  </si>
  <si>
    <t>21/18</t>
  </si>
  <si>
    <t>24/19</t>
  </si>
  <si>
    <t>22/15</t>
  </si>
  <si>
    <t>22/20</t>
  </si>
  <si>
    <t>18/16</t>
  </si>
  <si>
    <t>20/17</t>
  </si>
  <si>
    <t>21/16</t>
  </si>
  <si>
    <t>13362/60</t>
  </si>
  <si>
    <t>13362/70</t>
  </si>
  <si>
    <t>13362/80</t>
  </si>
  <si>
    <t>13362/90</t>
  </si>
  <si>
    <t>13362/100</t>
  </si>
  <si>
    <t>13362/110</t>
  </si>
  <si>
    <t>13362/120</t>
  </si>
  <si>
    <t>13362/130</t>
  </si>
  <si>
    <t>BT50613336150</t>
  </si>
  <si>
    <t>13356/220</t>
  </si>
  <si>
    <t>BT50613359030</t>
  </si>
  <si>
    <t>13364/30</t>
  </si>
  <si>
    <t>BO50613318030</t>
  </si>
  <si>
    <t>13349 / 30</t>
  </si>
  <si>
    <t>3:38pm</t>
  </si>
  <si>
    <t>BO50613304030</t>
  </si>
  <si>
    <t>BO50613304020</t>
  </si>
  <si>
    <t>BO50613303040</t>
  </si>
  <si>
    <t>BO50613319190</t>
  </si>
  <si>
    <t>13350 / 290</t>
  </si>
  <si>
    <t>0145am</t>
  </si>
  <si>
    <t>BT50613298140</t>
  </si>
  <si>
    <t>BT50613298150</t>
  </si>
  <si>
    <t>BT50613298160</t>
  </si>
  <si>
    <t>BT50613298170</t>
  </si>
  <si>
    <t>19/15</t>
  </si>
  <si>
    <t>13362/140</t>
  </si>
  <si>
    <t>13362/150</t>
  </si>
  <si>
    <t>22/18</t>
  </si>
  <si>
    <t>20/16</t>
  </si>
  <si>
    <t>13362/160</t>
  </si>
  <si>
    <t>13362/170</t>
  </si>
  <si>
    <t>16/14</t>
  </si>
  <si>
    <t>BO50613309080</t>
  </si>
  <si>
    <t>BO50613310020</t>
  </si>
  <si>
    <t>13346 / 120</t>
  </si>
  <si>
    <t>3:40pm</t>
  </si>
  <si>
    <t>BO50613339040</t>
  </si>
  <si>
    <t>13350 / 300</t>
  </si>
  <si>
    <t>BT50613298180</t>
  </si>
  <si>
    <t>BT50613298190</t>
  </si>
  <si>
    <t>BT50613298200</t>
  </si>
  <si>
    <t>BT50613298210</t>
  </si>
  <si>
    <t>BT50613298220</t>
  </si>
  <si>
    <t>BT50613298230</t>
  </si>
  <si>
    <t>13362/180</t>
  </si>
  <si>
    <t>13362/190</t>
  </si>
  <si>
    <t>13362/200</t>
  </si>
  <si>
    <t>13362/210</t>
  </si>
  <si>
    <t>13362/220</t>
  </si>
  <si>
    <t>13362/230</t>
  </si>
  <si>
    <t>22/19</t>
  </si>
  <si>
    <t>22/16</t>
  </si>
  <si>
    <t>25/17</t>
  </si>
  <si>
    <t>BT50613336160</t>
  </si>
  <si>
    <t>13356/230</t>
  </si>
  <si>
    <t>6:53am</t>
  </si>
  <si>
    <t>13356/240</t>
  </si>
  <si>
    <t>BT50613336170</t>
  </si>
  <si>
    <t>BO50613310030</t>
  </si>
  <si>
    <t>13346 / 140</t>
  </si>
  <si>
    <t>0923am</t>
  </si>
  <si>
    <t>FluZoxy-T</t>
  </si>
  <si>
    <t>BO5061313102</t>
  </si>
  <si>
    <t>13138 / 20, 30, 40 Blend</t>
  </si>
  <si>
    <t>RTS per GA Site Leader</t>
  </si>
  <si>
    <t>BO50613319160</t>
  </si>
  <si>
    <t>BO50613319170</t>
  </si>
  <si>
    <t>13350 / 250</t>
  </si>
  <si>
    <t>13350 / 260</t>
  </si>
  <si>
    <t>9:45pm</t>
  </si>
  <si>
    <t>pH was 7.86.  Added 3# Phosphoric Acid. Final pH was 7.52.</t>
  </si>
  <si>
    <t>BO50613319200</t>
  </si>
  <si>
    <t>13350 / 280 &amp; 310 Blend</t>
  </si>
  <si>
    <t>5:51pm</t>
  </si>
  <si>
    <t>BO50613339050</t>
  </si>
  <si>
    <t>BO50613319210</t>
  </si>
  <si>
    <t>13350 / 320</t>
  </si>
  <si>
    <t>13350 / 330</t>
  </si>
  <si>
    <t>RTS per NA Quality Mgr</t>
  </si>
  <si>
    <t>9:58pm</t>
  </si>
  <si>
    <t>BO50613357050</t>
  </si>
  <si>
    <t>BO50613357060</t>
  </si>
  <si>
    <t>13358 / 50</t>
  </si>
  <si>
    <t>13358 / 60</t>
  </si>
  <si>
    <t>10:51pm</t>
  </si>
  <si>
    <t>03:52am</t>
  </si>
  <si>
    <t>BO50613305120</t>
  </si>
  <si>
    <t>BO50613305130</t>
  </si>
  <si>
    <t>13305 / 120</t>
  </si>
  <si>
    <t>13305 / 130</t>
  </si>
  <si>
    <t>BO50613325110</t>
  </si>
  <si>
    <t>BO50613325120</t>
  </si>
  <si>
    <t>BO50613340020</t>
  </si>
  <si>
    <t>13354 / 110</t>
  </si>
  <si>
    <t>13354 / 120</t>
  </si>
  <si>
    <t>7:18pm</t>
  </si>
  <si>
    <t>0100am</t>
  </si>
  <si>
    <t>PO 20 Product separation noted; production mixed longer and resample was RTP (COPQ 2.00). PO 30 and PO 40 RFT</t>
  </si>
  <si>
    <t>BO50613315030</t>
  </si>
  <si>
    <t>13346 / 130</t>
  </si>
  <si>
    <t>0828am</t>
  </si>
  <si>
    <t>BO50613339060</t>
  </si>
  <si>
    <t>BO50613339070</t>
  </si>
  <si>
    <t>13350 / 360</t>
  </si>
  <si>
    <t>6:18pm</t>
  </si>
  <si>
    <t>500 Extra pounds of Propylene Glycol was added to this batch.</t>
  </si>
  <si>
    <t>BO50613319220</t>
  </si>
  <si>
    <t>13350 / 340</t>
  </si>
  <si>
    <t>13350 / 350</t>
  </si>
  <si>
    <t>0130am</t>
  </si>
  <si>
    <t>This batch was held because batch # 360 had extra propylene glycol added to it and might have needed blending. When It was determined that # 340 was not needed to blend with 360, and add was made to adjust the viscosity. It is believed that the flush was left out of this batch. The add was calculated as 51 gallons, which is the exact quantity of the mill flush.</t>
  </si>
  <si>
    <t>1:15pm</t>
  </si>
  <si>
    <t>BT50613298240</t>
  </si>
  <si>
    <t>BT50613298250</t>
  </si>
  <si>
    <t>BT50613298260</t>
  </si>
  <si>
    <t>BT50613298270</t>
  </si>
  <si>
    <t>19/14</t>
  </si>
  <si>
    <t>21/17</t>
  </si>
  <si>
    <t>13362/240</t>
  </si>
  <si>
    <t>13362/250</t>
  </si>
  <si>
    <t>13362/260</t>
  </si>
  <si>
    <t>13362/270</t>
  </si>
  <si>
    <t>13362/280</t>
  </si>
  <si>
    <t>13362/290</t>
  </si>
  <si>
    <t>13362/300</t>
  </si>
  <si>
    <t>13362/310</t>
  </si>
  <si>
    <t>13362/320</t>
  </si>
  <si>
    <t>31/28</t>
  </si>
  <si>
    <t>26/12</t>
  </si>
  <si>
    <t>BT50613298280</t>
  </si>
  <si>
    <t>BT50613298290</t>
  </si>
  <si>
    <t>BT50613298300</t>
  </si>
  <si>
    <t>BT50613298310</t>
  </si>
  <si>
    <t>BT50613298320</t>
  </si>
  <si>
    <t>Vacate (Thidiazuron)</t>
  </si>
  <si>
    <t>BT50613316020</t>
  </si>
  <si>
    <t>PO 20 RFT. PO 30 H Visc (COPQ 3.06) 1 add to RTP. PO 40 RFT</t>
  </si>
  <si>
    <t>13347/20,30,40</t>
  </si>
  <si>
    <t>BT50613316030</t>
  </si>
  <si>
    <t>13347/50,60,70</t>
  </si>
  <si>
    <t>PO 50 H Visc (COPQ 1.25) after mixing recheck was good. PO 60, 70 RFT.</t>
  </si>
  <si>
    <t>BT50613316040</t>
  </si>
  <si>
    <t>13347/80,90,100</t>
  </si>
  <si>
    <t>7:10PM</t>
  </si>
  <si>
    <t xml:space="preserve">PO 80 H pH (COPQ 5.03) 3 adds to RTP. PO 90, 100 RFT. </t>
  </si>
  <si>
    <t>BT50613359040</t>
  </si>
  <si>
    <t>13364/40</t>
  </si>
  <si>
    <t>PO 40 H Assay (COPQ 5.15) 2 adds to RTP.</t>
  </si>
  <si>
    <t>BT50613359050</t>
  </si>
  <si>
    <t>13364/50</t>
  </si>
  <si>
    <t>PO 50 H Assay (4.30) 1 add to RTP.</t>
  </si>
  <si>
    <t>BO50613325130</t>
  </si>
  <si>
    <t>2 mL</t>
  </si>
  <si>
    <t>13354 / 130</t>
  </si>
  <si>
    <t>0435am</t>
  </si>
  <si>
    <t>BO50613339080</t>
  </si>
  <si>
    <t>BO50613339090</t>
  </si>
  <si>
    <t>BO50613339100</t>
  </si>
  <si>
    <t>BO50613319230</t>
  </si>
  <si>
    <t>BO50613319240</t>
  </si>
  <si>
    <t>13350 / 370</t>
  </si>
  <si>
    <t>13350 / 380</t>
  </si>
  <si>
    <t>1207am</t>
  </si>
  <si>
    <t>13350 / 390</t>
  </si>
  <si>
    <t>1:00PM</t>
  </si>
  <si>
    <t>13350 / 400</t>
  </si>
  <si>
    <t>10:06pm</t>
  </si>
  <si>
    <t>BO50613304040</t>
  </si>
  <si>
    <t>BO50613304050</t>
  </si>
  <si>
    <t>p-1 - 25</t>
  </si>
  <si>
    <t>BT50613298330</t>
  </si>
  <si>
    <t>BT50613298340</t>
  </si>
  <si>
    <t>BT50613298350</t>
  </si>
  <si>
    <t>BT50613298360</t>
  </si>
  <si>
    <t>16/10</t>
  </si>
  <si>
    <t>23/17</t>
  </si>
  <si>
    <t>13383/330</t>
  </si>
  <si>
    <t>13383/340</t>
  </si>
  <si>
    <t>13383/350</t>
  </si>
  <si>
    <t>13383/360</t>
  </si>
  <si>
    <t>13383/370</t>
  </si>
  <si>
    <t>13383/380</t>
  </si>
  <si>
    <t>Arrow 2E</t>
  </si>
  <si>
    <t>BV50613378020</t>
  </si>
  <si>
    <t>Parallel</t>
  </si>
  <si>
    <t>BV50513272020</t>
  </si>
  <si>
    <t>BT50613336180</t>
  </si>
  <si>
    <t>13356/250</t>
  </si>
  <si>
    <t>10:26am</t>
  </si>
  <si>
    <t>BO50613319250</t>
  </si>
  <si>
    <t>13350 / 410</t>
  </si>
  <si>
    <t>1:05pm</t>
  </si>
  <si>
    <t>BO50613305140</t>
  </si>
  <si>
    <t>13305 / 140</t>
  </si>
  <si>
    <t>BO50613315040</t>
  </si>
  <si>
    <t>BO50713395020</t>
  </si>
  <si>
    <t>13346 / 150</t>
  </si>
  <si>
    <t>13346 / 160</t>
  </si>
  <si>
    <t>BO50713400020</t>
  </si>
  <si>
    <t>BO50713400030</t>
  </si>
  <si>
    <t>13350 / 420</t>
  </si>
  <si>
    <t>13350 / 430</t>
  </si>
  <si>
    <t>9:08pm</t>
  </si>
  <si>
    <t>0437am</t>
  </si>
  <si>
    <t>BO50613311020</t>
  </si>
  <si>
    <t>P-1-28</t>
  </si>
  <si>
    <t>p-21 - 24</t>
  </si>
  <si>
    <t>BO50713400040</t>
  </si>
  <si>
    <t>13350 / 440</t>
  </si>
  <si>
    <t>8:17pm</t>
  </si>
  <si>
    <t>BO50613307020</t>
  </si>
  <si>
    <t>13342 / 20</t>
  </si>
  <si>
    <t>7:21pm</t>
  </si>
  <si>
    <t>BT50713298370</t>
  </si>
  <si>
    <t>BT50713298380</t>
  </si>
  <si>
    <t>BT50713298390</t>
  </si>
  <si>
    <t>BT50713298400</t>
  </si>
  <si>
    <t>BT50713298410</t>
  </si>
  <si>
    <t>BT50713298420</t>
  </si>
  <si>
    <t>17/14</t>
  </si>
  <si>
    <t>13383/420</t>
  </si>
  <si>
    <t>13383/410</t>
  </si>
  <si>
    <t>13383/400</t>
  </si>
  <si>
    <t>13383/390</t>
  </si>
  <si>
    <t>BO50713395030</t>
  </si>
  <si>
    <t>13346 / 170</t>
  </si>
  <si>
    <t>BO50713392020</t>
  </si>
  <si>
    <t>BO50713400050</t>
  </si>
  <si>
    <t>13425 / 20</t>
  </si>
  <si>
    <t>0440am</t>
  </si>
  <si>
    <t>(H) Viscosity, (H) Assay , (L) Assay</t>
  </si>
  <si>
    <t>15 days, 5 hrs, 29 min</t>
  </si>
  <si>
    <t xml:space="preserve">This was a 3-batch campaign. The first batch had OOS (high) Viscosity. IT was held for blending with the next 2 batches. On the second batch, all 3 assay were OOS high. However, while trying the adjust the Teb and Azoxy assays, the Fluazinam went OOS (low). LM approved this batch for blending. The third batch had high assays and was adjusted prior to blending. All 3 bnatches were blended together and packed out as a single FP Lot #. </t>
  </si>
  <si>
    <t>BT50713298430</t>
  </si>
  <si>
    <t>BT50713298440</t>
  </si>
  <si>
    <t>BT50713298450</t>
  </si>
  <si>
    <t>BT50713298460</t>
  </si>
  <si>
    <t>BT50713298470</t>
  </si>
  <si>
    <t>BT50713298480</t>
  </si>
  <si>
    <t>15/10</t>
  </si>
  <si>
    <t>30/26</t>
  </si>
  <si>
    <t>26/20</t>
  </si>
  <si>
    <t>26/22</t>
  </si>
  <si>
    <t>13383/430</t>
  </si>
  <si>
    <t>13383/440</t>
  </si>
  <si>
    <t>13383/450</t>
  </si>
  <si>
    <t>13383/460</t>
  </si>
  <si>
    <t>13383/470</t>
  </si>
  <si>
    <t>13383/480</t>
  </si>
  <si>
    <t>BO50713400060</t>
  </si>
  <si>
    <t>13425 / 30</t>
  </si>
  <si>
    <t>03:13pm</t>
  </si>
  <si>
    <t>BO50713395040</t>
  </si>
  <si>
    <t>13423 / 20</t>
  </si>
  <si>
    <t>07:43am</t>
  </si>
  <si>
    <t>BO50713392030</t>
  </si>
  <si>
    <t>BT50713298490</t>
  </si>
  <si>
    <t>BT50713298500</t>
  </si>
  <si>
    <t>BT50713298510</t>
  </si>
  <si>
    <t>BT50713298520</t>
  </si>
  <si>
    <t>BT50713298530</t>
  </si>
  <si>
    <t>BT50713298540</t>
  </si>
  <si>
    <t>27/23</t>
  </si>
  <si>
    <t>28/24</t>
  </si>
  <si>
    <t>30/20</t>
  </si>
  <si>
    <t>24/21</t>
  </si>
  <si>
    <t>13383/490</t>
  </si>
  <si>
    <t>13383/500</t>
  </si>
  <si>
    <t>13383/510</t>
  </si>
  <si>
    <t>13383/520</t>
  </si>
  <si>
    <t>13383/530</t>
  </si>
  <si>
    <t>13383/540</t>
  </si>
  <si>
    <t>BT50713384020</t>
  </si>
  <si>
    <t>13366/20,30,40</t>
  </si>
  <si>
    <t>2:20PM</t>
  </si>
  <si>
    <t>PO 20 L Visc (COPQ 3.00) Prod held out 150 gallons of H2O for startup. 1 add to RTP. PO 30 L Visc (COPQ 5.40) 3 adds to RTP. PO 40 L Visc (COPQ 4.20) 2 adds to RTP</t>
  </si>
  <si>
    <t>BT50713384030</t>
  </si>
  <si>
    <t>13366/50,60,70</t>
  </si>
  <si>
    <t>PO 50 L Visc (COPQ 1.43) 1 add to RTP. PO 60 H Visc (COPQ 1.25) 1 production adj to RTP, PO 70 RFT</t>
  </si>
  <si>
    <t>BT50713384040</t>
  </si>
  <si>
    <t>13366/80</t>
  </si>
  <si>
    <t xml:space="preserve">PO 80 H Visc (COPQ 1.20) Mixed longer and recheck was RTP. </t>
  </si>
  <si>
    <t>BT50713411020</t>
  </si>
  <si>
    <t>2:05PM</t>
  </si>
  <si>
    <t>13430/20, 30</t>
  </si>
  <si>
    <t>BT50713411030</t>
  </si>
  <si>
    <t>13430/40</t>
  </si>
  <si>
    <t>BO50713401020</t>
  </si>
  <si>
    <t>13426 / 20 &amp; 30</t>
  </si>
  <si>
    <t>9:47pm</t>
  </si>
  <si>
    <t>BO50713393020</t>
  </si>
  <si>
    <t>13342 / 30</t>
  </si>
  <si>
    <t>BO50713409020</t>
  </si>
  <si>
    <t>13426 / 40</t>
  </si>
  <si>
    <t>BO50713314020</t>
  </si>
  <si>
    <t>P-1-22</t>
  </si>
  <si>
    <t>BO50713409030</t>
  </si>
  <si>
    <t>13426 / 50</t>
  </si>
  <si>
    <t>10:40pm</t>
  </si>
  <si>
    <t>BO50713433020</t>
  </si>
  <si>
    <t>13436 / 20</t>
  </si>
  <si>
    <t>0910am</t>
  </si>
  <si>
    <t>BO50713400070</t>
  </si>
  <si>
    <t>13425 / 40</t>
  </si>
  <si>
    <t>5:58pm</t>
  </si>
  <si>
    <t>BO50713395050</t>
  </si>
  <si>
    <t>BO50713395060</t>
  </si>
  <si>
    <t>13423 / 30</t>
  </si>
  <si>
    <t>4:45pm</t>
  </si>
  <si>
    <t>13423 / 40</t>
  </si>
  <si>
    <t>1235am</t>
  </si>
  <si>
    <t>BO50713397020</t>
  </si>
  <si>
    <t>BO50713397030</t>
  </si>
  <si>
    <t>13423 / 50</t>
  </si>
  <si>
    <t>3:08pm</t>
  </si>
  <si>
    <t>BO50713400080</t>
  </si>
  <si>
    <t>BO50713400090</t>
  </si>
  <si>
    <t>BO50713400100</t>
  </si>
  <si>
    <t>13425 / 50</t>
  </si>
  <si>
    <t>13425 / 60</t>
  </si>
  <si>
    <t>13425 / 70</t>
  </si>
  <si>
    <t>0241am</t>
  </si>
  <si>
    <t>Beige, Uniform</t>
  </si>
  <si>
    <t>13420 / 20</t>
  </si>
  <si>
    <t>Viscosity was 900 (Range is 900-1100). Added 2# Kelzan and 6# Propylene Glycol to ensure the Viscosity would be good in the FP</t>
  </si>
  <si>
    <t>BO50713400110</t>
  </si>
  <si>
    <t>13425 / 80</t>
  </si>
  <si>
    <t>0106am</t>
  </si>
  <si>
    <t>BT50713298550</t>
  </si>
  <si>
    <t>13383/550</t>
  </si>
  <si>
    <t>13383/560</t>
  </si>
  <si>
    <t>13383/570</t>
  </si>
  <si>
    <t>13383/580</t>
  </si>
  <si>
    <t>13383/590</t>
  </si>
  <si>
    <t>28/22</t>
  </si>
  <si>
    <t>24/20</t>
  </si>
  <si>
    <t>BT50713298560</t>
  </si>
  <si>
    <t>BT50713298570</t>
  </si>
  <si>
    <t>BT50713298580</t>
  </si>
  <si>
    <t>BT50713298590</t>
  </si>
  <si>
    <t>BT50713298600</t>
  </si>
  <si>
    <t>BT50713298610</t>
  </si>
  <si>
    <t>BT50713298620</t>
  </si>
  <si>
    <t>BT50713298630</t>
  </si>
  <si>
    <t>BT50713298640</t>
  </si>
  <si>
    <t>BT50713298650</t>
  </si>
  <si>
    <t>25/20</t>
  </si>
  <si>
    <t>29/24</t>
  </si>
  <si>
    <t>13383/600</t>
  </si>
  <si>
    <t>13383/610</t>
  </si>
  <si>
    <t>13383/620</t>
  </si>
  <si>
    <t>13383/630</t>
  </si>
  <si>
    <t>13383/640</t>
  </si>
  <si>
    <t>13383/650</t>
  </si>
  <si>
    <t>BT50713298660</t>
  </si>
  <si>
    <t>BT50713298670</t>
  </si>
  <si>
    <t>BT50713298680</t>
  </si>
  <si>
    <t>BT50713298690</t>
  </si>
  <si>
    <t>28/23</t>
  </si>
  <si>
    <t>13383/670</t>
  </si>
  <si>
    <t>13383/680</t>
  </si>
  <si>
    <t>13383/690</t>
  </si>
  <si>
    <t>13383/660</t>
  </si>
  <si>
    <t>BT50713298700</t>
  </si>
  <si>
    <t>BT50713298710</t>
  </si>
  <si>
    <t>BT50713298720</t>
  </si>
  <si>
    <t>BT50713298730</t>
  </si>
  <si>
    <t>25/19</t>
  </si>
  <si>
    <t>26/19</t>
  </si>
  <si>
    <t>13383/700</t>
  </si>
  <si>
    <t>13383/710</t>
  </si>
  <si>
    <t>13383/720</t>
  </si>
  <si>
    <t>13383/730</t>
  </si>
  <si>
    <t>BO50713391020</t>
  </si>
  <si>
    <t>BO50713400120</t>
  </si>
  <si>
    <t>BO50713400130</t>
  </si>
  <si>
    <t>13425 / 90</t>
  </si>
  <si>
    <t>13425 / 100</t>
  </si>
  <si>
    <t>10:40am</t>
  </si>
  <si>
    <t>5:38pm</t>
  </si>
  <si>
    <t>BO50712650040</t>
  </si>
  <si>
    <t>13422 / 20</t>
  </si>
  <si>
    <t>5:48pm</t>
  </si>
  <si>
    <t>BO50713434020</t>
  </si>
  <si>
    <t>Light red / brown</t>
  </si>
  <si>
    <t>13437 / 20</t>
  </si>
  <si>
    <t>6:45pm</t>
  </si>
  <si>
    <t>BO50713413020</t>
  </si>
  <si>
    <t>BO50713403020</t>
  </si>
  <si>
    <t>BO50713403030</t>
  </si>
  <si>
    <t>13425 / 110</t>
  </si>
  <si>
    <t>13425 / 130</t>
  </si>
  <si>
    <t>0422am</t>
  </si>
  <si>
    <t>BO50713433030</t>
  </si>
  <si>
    <t>13436 / 30</t>
  </si>
  <si>
    <t>8:42pm</t>
  </si>
  <si>
    <t>BO50713396020</t>
  </si>
  <si>
    <t>BO50713396030</t>
  </si>
  <si>
    <t>13423 / 60</t>
  </si>
  <si>
    <t>13423 / 70</t>
  </si>
  <si>
    <t>BO50713393030</t>
  </si>
  <si>
    <t>1030am</t>
  </si>
  <si>
    <t>13419 / 20</t>
  </si>
  <si>
    <t>BT50713441020</t>
  </si>
  <si>
    <t>13342/20,30,40</t>
  </si>
  <si>
    <t>BO50713434030</t>
  </si>
  <si>
    <t>13437 / 30</t>
  </si>
  <si>
    <t>12:22pm</t>
  </si>
  <si>
    <t>BO50713400140</t>
  </si>
  <si>
    <t>BO50713400150</t>
  </si>
  <si>
    <t>13425 / 120</t>
  </si>
  <si>
    <t>13425 / 140</t>
  </si>
  <si>
    <t>4:20pm</t>
  </si>
  <si>
    <t>BO50713412020</t>
  </si>
  <si>
    <t>BO50713412030</t>
  </si>
  <si>
    <t>13425 / 150</t>
  </si>
  <si>
    <t>13425 / 160</t>
  </si>
  <si>
    <t>11:34pm</t>
  </si>
  <si>
    <t>11:41pm</t>
  </si>
  <si>
    <t>BO50713302020</t>
  </si>
  <si>
    <t>13422 / 30</t>
  </si>
  <si>
    <t>BO50713394020</t>
  </si>
  <si>
    <t>BO50713394030</t>
  </si>
  <si>
    <t>BO50713394040</t>
  </si>
  <si>
    <t>99.9/0.025</t>
  </si>
  <si>
    <t>99.9/0.05</t>
  </si>
  <si>
    <t>99.9/0.20</t>
  </si>
  <si>
    <t>13420 / 30</t>
  </si>
  <si>
    <t>2:54pm</t>
  </si>
  <si>
    <t>3:05pm</t>
  </si>
  <si>
    <t>13420 / 40</t>
  </si>
  <si>
    <t>BO50713391030</t>
  </si>
  <si>
    <t>BT50713411040</t>
  </si>
  <si>
    <t>13445/20,30</t>
  </si>
  <si>
    <t>BO50713391040</t>
  </si>
  <si>
    <t>BO50713391050</t>
  </si>
  <si>
    <t>BO50713393040</t>
  </si>
  <si>
    <t>13419 / 30</t>
  </si>
  <si>
    <t>p-1 - 24</t>
  </si>
  <si>
    <t>BO50713433040</t>
  </si>
  <si>
    <t>13436 / 40</t>
  </si>
  <si>
    <t>BO50713396040</t>
  </si>
  <si>
    <t>BO50713396050</t>
  </si>
  <si>
    <t>BO50713396060</t>
  </si>
  <si>
    <t>2:55pm</t>
  </si>
  <si>
    <t>13423 / 80</t>
  </si>
  <si>
    <t>13423 / 90</t>
  </si>
  <si>
    <t>13423 / 100</t>
  </si>
  <si>
    <t>BO50713412040</t>
  </si>
  <si>
    <t>13425 / 170</t>
  </si>
  <si>
    <t>13425 / 180</t>
  </si>
  <si>
    <t>1232am</t>
  </si>
  <si>
    <t>0405am</t>
  </si>
  <si>
    <t>BO50713403050</t>
  </si>
  <si>
    <t>13425 / 200</t>
  </si>
  <si>
    <t>BO50713394050</t>
  </si>
  <si>
    <t>13420 / 50</t>
  </si>
  <si>
    <t>BT50713441030</t>
  </si>
  <si>
    <t>13342/50,60,70</t>
  </si>
  <si>
    <t>BO50713396070</t>
  </si>
  <si>
    <t>13423 / 110</t>
  </si>
  <si>
    <t>0809am</t>
  </si>
  <si>
    <t>BO50713412050</t>
  </si>
  <si>
    <t>BO50713412060</t>
  </si>
  <si>
    <t>BO50713403040</t>
  </si>
  <si>
    <t>13425 / 190</t>
  </si>
  <si>
    <t>7:43pm</t>
  </si>
  <si>
    <t>BO50713400160</t>
  </si>
  <si>
    <t>13425 / 220</t>
  </si>
  <si>
    <t>7:44pm</t>
  </si>
  <si>
    <t>BO50713394060</t>
  </si>
  <si>
    <t>13420 / 60</t>
  </si>
  <si>
    <t>10:44pm</t>
  </si>
  <si>
    <t>BO50713393050</t>
  </si>
  <si>
    <t>BO50713390020</t>
  </si>
  <si>
    <t>13419 / 40</t>
  </si>
  <si>
    <t>13419 / 50</t>
  </si>
  <si>
    <t>BO50713433050</t>
  </si>
  <si>
    <t>13436 / 50</t>
  </si>
  <si>
    <t>0450am</t>
  </si>
  <si>
    <t>BO50713396080</t>
  </si>
  <si>
    <t>BO50713396090</t>
  </si>
  <si>
    <t>13423 / 120</t>
  </si>
  <si>
    <t>13423 / 130</t>
  </si>
  <si>
    <t>0812am</t>
  </si>
  <si>
    <t>0741am</t>
  </si>
  <si>
    <t>BO50713434040</t>
  </si>
  <si>
    <t>13437 / 40</t>
  </si>
  <si>
    <t>5:50pm</t>
  </si>
  <si>
    <t>BO50713396100</t>
  </si>
  <si>
    <t>13423 / 140</t>
  </si>
  <si>
    <t>5:37pm</t>
  </si>
  <si>
    <t>BO50713400170</t>
  </si>
  <si>
    <t>BO50713400180</t>
  </si>
  <si>
    <t>BO50713400190</t>
  </si>
  <si>
    <t>13425 / 230</t>
  </si>
  <si>
    <t>13425 / 240</t>
  </si>
  <si>
    <t>13425 / 250 &amp; 260</t>
  </si>
  <si>
    <t>0315am</t>
  </si>
  <si>
    <t>BO50713400200</t>
  </si>
  <si>
    <t>BO50713400210</t>
  </si>
  <si>
    <t>13425 / 280</t>
  </si>
  <si>
    <t>13425 / 290</t>
  </si>
  <si>
    <t>BO50713403060</t>
  </si>
  <si>
    <t>BO50713403070</t>
  </si>
  <si>
    <t>BO50713403080</t>
  </si>
  <si>
    <t>13425/210</t>
  </si>
  <si>
    <t>13425/310</t>
  </si>
  <si>
    <t>13425/300</t>
  </si>
  <si>
    <t>1004pm</t>
  </si>
  <si>
    <t>0240am</t>
  </si>
  <si>
    <t>BO50713389020</t>
  </si>
  <si>
    <t>13424 / 20</t>
  </si>
  <si>
    <t>9:10pm</t>
  </si>
  <si>
    <t>BO50713396110</t>
  </si>
  <si>
    <t>13423 / 160</t>
  </si>
  <si>
    <t>BO50713400220</t>
  </si>
  <si>
    <t>BO50713392040</t>
  </si>
  <si>
    <t>13392 / 40</t>
  </si>
  <si>
    <t>13392 / 30</t>
  </si>
  <si>
    <t>13392 / 20</t>
  </si>
  <si>
    <t>BO50713392050</t>
  </si>
  <si>
    <t>30 sec</t>
  </si>
  <si>
    <t>BO50713400230</t>
  </si>
  <si>
    <t>13425/320</t>
  </si>
  <si>
    <t>8:33pm</t>
  </si>
  <si>
    <t>BO50713433060</t>
  </si>
  <si>
    <t>13436 / 60</t>
  </si>
  <si>
    <t>Temper More</t>
  </si>
  <si>
    <t>BT50713407020</t>
  </si>
  <si>
    <t>Beige</t>
  </si>
  <si>
    <t>13429/20</t>
  </si>
  <si>
    <t>13429/30</t>
  </si>
  <si>
    <t>BT50713407030</t>
  </si>
  <si>
    <t>BT50713407040</t>
  </si>
  <si>
    <t>13429/40</t>
  </si>
  <si>
    <t>11:05pm</t>
  </si>
  <si>
    <t>13429/50</t>
  </si>
  <si>
    <t>BT50713407050</t>
  </si>
  <si>
    <t>BO50713392060</t>
  </si>
  <si>
    <t>13392 / 60</t>
  </si>
  <si>
    <t>13392 / 50</t>
  </si>
  <si>
    <t>BO50713389030</t>
  </si>
  <si>
    <t>13424 / 30</t>
  </si>
  <si>
    <t>BO50713400240</t>
  </si>
  <si>
    <t>BO50713400250</t>
  </si>
  <si>
    <t>13425/330</t>
  </si>
  <si>
    <t>13425/340</t>
  </si>
  <si>
    <t>BO50713396120</t>
  </si>
  <si>
    <t>13423 / 170</t>
  </si>
  <si>
    <t>BO50713456020</t>
  </si>
  <si>
    <t>13423 / 150</t>
  </si>
  <si>
    <t>5:28pm</t>
  </si>
  <si>
    <t>BO50713406020</t>
  </si>
  <si>
    <t>P 1-20</t>
  </si>
  <si>
    <t>P 1-30</t>
  </si>
  <si>
    <t>BO50713396130</t>
  </si>
  <si>
    <t>13423 / 180</t>
  </si>
  <si>
    <t>0617am</t>
  </si>
  <si>
    <t>13437 / 50</t>
  </si>
  <si>
    <t>During the intial batching process, the batcher added too much PPZ Tech to the tank. The batcher stated that the scale malfunctioned during the weighing process.</t>
  </si>
  <si>
    <t>BO50713389040</t>
  </si>
  <si>
    <t>13424 / 40</t>
  </si>
  <si>
    <t>0447am</t>
  </si>
  <si>
    <t>BO50713400260</t>
  </si>
  <si>
    <t>BO50713400270</t>
  </si>
  <si>
    <t>13425/350</t>
  </si>
  <si>
    <t>13425/360</t>
  </si>
  <si>
    <t>9:36pm</t>
  </si>
  <si>
    <t>BO50713400280</t>
  </si>
  <si>
    <t>BO50713400290</t>
  </si>
  <si>
    <t>BO50713400300</t>
  </si>
  <si>
    <t>13425/370</t>
  </si>
  <si>
    <t>13425/380</t>
  </si>
  <si>
    <t>13425/390</t>
  </si>
  <si>
    <t>11:06pm</t>
  </si>
  <si>
    <t>112am</t>
  </si>
  <si>
    <t>9:34pm</t>
  </si>
  <si>
    <t>BO50713392070</t>
  </si>
  <si>
    <t>BO50713392080</t>
  </si>
  <si>
    <t>13392 / 70</t>
  </si>
  <si>
    <t>13392 / 80</t>
  </si>
  <si>
    <t>BO50713456030</t>
  </si>
  <si>
    <t>BT50713461020</t>
  </si>
  <si>
    <t>13460/20</t>
  </si>
  <si>
    <t>13522/20</t>
  </si>
  <si>
    <t>BT50813521020</t>
  </si>
  <si>
    <t>BO50813477020</t>
  </si>
  <si>
    <t>13425/400</t>
  </si>
  <si>
    <t>BO50813478020</t>
  </si>
  <si>
    <t>BO50813478030</t>
  </si>
  <si>
    <t>13425/420</t>
  </si>
  <si>
    <t>13508 / 20</t>
  </si>
  <si>
    <t>1:48pm</t>
  </si>
  <si>
    <t>7:33pm</t>
  </si>
  <si>
    <t>BO50813523020</t>
  </si>
  <si>
    <t>13424 / 50</t>
  </si>
  <si>
    <t>12:50pm</t>
  </si>
  <si>
    <t>BO50813489020</t>
  </si>
  <si>
    <t>13489 / 20</t>
  </si>
  <si>
    <t>BO50813489030</t>
  </si>
  <si>
    <t>13489 / 30</t>
  </si>
  <si>
    <t>BO50813490020</t>
  </si>
  <si>
    <t>13527 / 20</t>
  </si>
  <si>
    <t>BO50813477030</t>
  </si>
  <si>
    <t>BO50813477040</t>
  </si>
  <si>
    <t>13425/410</t>
  </si>
  <si>
    <t>13508 / 30</t>
  </si>
  <si>
    <t>BT50713463020</t>
  </si>
  <si>
    <t>13445/40</t>
  </si>
  <si>
    <t>11:40pm</t>
  </si>
  <si>
    <t>13445/50</t>
  </si>
  <si>
    <t>BT50813479020</t>
  </si>
  <si>
    <t>BT50813495020</t>
  </si>
  <si>
    <t>13445/60</t>
  </si>
  <si>
    <t>There was some concern that water from one of the batches was diverted into the other batch. We were also having equipment issues in the lab, so the assay results were not reliable.  It was decided to blend the 2 batches to ensure that the assay was within specification. Did NOT count as nRFT</t>
  </si>
  <si>
    <t>BT50813464020</t>
  </si>
  <si>
    <t>13469/20</t>
  </si>
  <si>
    <t>13469/30</t>
  </si>
  <si>
    <t>BT50813464030</t>
  </si>
  <si>
    <t>BT50813495030</t>
  </si>
  <si>
    <t>13509/20</t>
  </si>
  <si>
    <t>13509/30</t>
  </si>
  <si>
    <t>BT50813479030</t>
  </si>
  <si>
    <t>BT50813479040</t>
  </si>
  <si>
    <t>13509/40</t>
  </si>
  <si>
    <t>BO50813477050</t>
  </si>
  <si>
    <t>13508 / 40</t>
  </si>
  <si>
    <t>BO50813512020</t>
  </si>
  <si>
    <t>6:13pm</t>
  </si>
  <si>
    <t>BO50813476020</t>
  </si>
  <si>
    <t>13423 / 190</t>
  </si>
  <si>
    <t>Fanfare II EC</t>
  </si>
  <si>
    <t>BO50713459020</t>
  </si>
  <si>
    <t>P-1-31    Repack of BO50713390030 (Totes)</t>
  </si>
  <si>
    <t>1 gal</t>
  </si>
  <si>
    <t>BO50813477060</t>
  </si>
  <si>
    <t>BO50813477070</t>
  </si>
  <si>
    <t>BO50813477080</t>
  </si>
  <si>
    <t>BO50813477090</t>
  </si>
  <si>
    <t>13508 / 50</t>
  </si>
  <si>
    <t>13508 / 60</t>
  </si>
  <si>
    <t>13508 / 70</t>
  </si>
  <si>
    <t>13508 / 80</t>
  </si>
  <si>
    <t>10:18pm</t>
  </si>
  <si>
    <t>0338am</t>
  </si>
  <si>
    <t>BO50813490030</t>
  </si>
  <si>
    <t>13527 / 40</t>
  </si>
  <si>
    <t>BO50813516020</t>
  </si>
  <si>
    <t>13437 / 60</t>
  </si>
  <si>
    <t>BO50813476030</t>
  </si>
  <si>
    <t>13527 / 30</t>
  </si>
  <si>
    <t>0731am</t>
  </si>
  <si>
    <t>BO50813512030</t>
  </si>
  <si>
    <t>13513 / 30</t>
  </si>
  <si>
    <t>13513 / 20</t>
  </si>
  <si>
    <t>BO50813477100</t>
  </si>
  <si>
    <t>BO50813477110</t>
  </si>
  <si>
    <t>BO50813477120</t>
  </si>
  <si>
    <t>13508 / 90</t>
  </si>
  <si>
    <t>13508 / 100</t>
  </si>
  <si>
    <t>13508 / 110</t>
  </si>
  <si>
    <t>7:12pm</t>
  </si>
  <si>
    <t>0330am</t>
  </si>
  <si>
    <t>1248am</t>
  </si>
  <si>
    <t>BO50813477130</t>
  </si>
  <si>
    <t>13508 / 120</t>
  </si>
  <si>
    <t>0445am</t>
  </si>
  <si>
    <t>BO50813477140</t>
  </si>
  <si>
    <t>13508 / 130</t>
  </si>
  <si>
    <t>1053am</t>
  </si>
  <si>
    <t>BT50813495040</t>
  </si>
  <si>
    <t>13509/50</t>
  </si>
  <si>
    <t>4:21am</t>
  </si>
  <si>
    <t>13509/60</t>
  </si>
  <si>
    <t>BT50813479050</t>
  </si>
  <si>
    <t>BT50813495050</t>
  </si>
  <si>
    <t>13509/70</t>
  </si>
  <si>
    <t>13509/80</t>
  </si>
  <si>
    <t>BT50813479060</t>
  </si>
  <si>
    <t>BT50813495060</t>
  </si>
  <si>
    <t>13509/90</t>
  </si>
  <si>
    <t>13509/100</t>
  </si>
  <si>
    <t>BT50813479070</t>
  </si>
  <si>
    <t>BT50813495070</t>
  </si>
  <si>
    <t>13509/110</t>
  </si>
  <si>
    <t xml:space="preserve"> trial batch</t>
  </si>
  <si>
    <t>BT50813464040</t>
  </si>
  <si>
    <t>13469/40</t>
  </si>
  <si>
    <t>12:51am</t>
  </si>
  <si>
    <t>13469/50</t>
  </si>
  <si>
    <t>BT50813464050</t>
  </si>
  <si>
    <t>BT50813464060</t>
  </si>
  <si>
    <t>13469/60</t>
  </si>
  <si>
    <t>12:23am</t>
  </si>
  <si>
    <t>ADT5H07020</t>
  </si>
  <si>
    <t>13468/20</t>
  </si>
  <si>
    <t>13468/30</t>
  </si>
  <si>
    <t>13468/40</t>
  </si>
  <si>
    <t>13468/50</t>
  </si>
  <si>
    <t>13468/60</t>
  </si>
  <si>
    <t>13468/70</t>
  </si>
  <si>
    <t>ADT5H07030</t>
  </si>
  <si>
    <t>ADT5H07040</t>
  </si>
  <si>
    <t>ADT5H08050</t>
  </si>
  <si>
    <t>ADT5H08060</t>
  </si>
  <si>
    <t>ADT5H08070</t>
  </si>
  <si>
    <t>Barricade 65 WG (AEP)</t>
  </si>
  <si>
    <t>ADT5H08020</t>
  </si>
  <si>
    <t>BT50713458020</t>
  </si>
  <si>
    <t>13457/20,30</t>
  </si>
  <si>
    <t>PO 20 H Assay, L Visc, H pH (COPQ 13.00) 3 adds to RTP. pH naturally drops in this formulation. PO 30 RFT</t>
  </si>
  <si>
    <t>BT50813485020</t>
  </si>
  <si>
    <t>13457/40,50</t>
  </si>
  <si>
    <t>(H) Viscosity, (H) pH , (L) Viscosity</t>
  </si>
  <si>
    <t>BO50813477150</t>
  </si>
  <si>
    <t>3:49pm</t>
  </si>
  <si>
    <t>BO50813489040</t>
  </si>
  <si>
    <t>BO50813489050</t>
  </si>
  <si>
    <t>BO50813489060</t>
  </si>
  <si>
    <t>BO50813489070</t>
  </si>
  <si>
    <t>BO50813489080</t>
  </si>
  <si>
    <t>21 sec</t>
  </si>
  <si>
    <t>29 sec</t>
  </si>
  <si>
    <t>13489 / 40</t>
  </si>
  <si>
    <t>13489 / 50</t>
  </si>
  <si>
    <t>13489 / 60</t>
  </si>
  <si>
    <t>13489 / 70</t>
  </si>
  <si>
    <t>13489 / 80</t>
  </si>
  <si>
    <t>Barricade 65 WG (JG)</t>
  </si>
  <si>
    <t>ADT5H11020</t>
  </si>
  <si>
    <t>BT50813479080</t>
  </si>
  <si>
    <t>13509/120</t>
  </si>
  <si>
    <t>trial batch</t>
  </si>
  <si>
    <t>13509/130</t>
  </si>
  <si>
    <t>BT50813495080</t>
  </si>
  <si>
    <t>BT50813479090</t>
  </si>
  <si>
    <t>13509/150</t>
  </si>
  <si>
    <t>BT50813495090</t>
  </si>
  <si>
    <t>13509/140</t>
  </si>
  <si>
    <t>BT50813464070</t>
  </si>
  <si>
    <t>13469/70</t>
  </si>
  <si>
    <t>BO50813477160</t>
  </si>
  <si>
    <t>BO50813477170</t>
  </si>
  <si>
    <t>BO50813477180</t>
  </si>
  <si>
    <t>BO50813477190</t>
  </si>
  <si>
    <t>13508 / 150</t>
  </si>
  <si>
    <t>13508 / 140</t>
  </si>
  <si>
    <t>13508 / 160</t>
  </si>
  <si>
    <t>13508 / 170</t>
  </si>
  <si>
    <t>0449am</t>
  </si>
  <si>
    <t>12:36pm</t>
  </si>
  <si>
    <t>pH was 8.0 (upper limit). 3# phosphoric acid was added to keep it within spec.</t>
  </si>
  <si>
    <t>13508 / 180</t>
  </si>
  <si>
    <t>0831am</t>
  </si>
  <si>
    <t>BO50813476040</t>
  </si>
  <si>
    <t>BO50813490040</t>
  </si>
  <si>
    <t>BO50813476050</t>
  </si>
  <si>
    <t>BO50813490050</t>
  </si>
  <si>
    <t>13527 / 50</t>
  </si>
  <si>
    <t>13527 / 60</t>
  </si>
  <si>
    <t>13527 / 70</t>
  </si>
  <si>
    <t>13527 / 80</t>
  </si>
  <si>
    <t>BO50813477200</t>
  </si>
  <si>
    <t>13508 / 190</t>
  </si>
  <si>
    <t>0655am</t>
  </si>
  <si>
    <t>ADT5H12020</t>
  </si>
  <si>
    <t>ADT5H12030</t>
  </si>
  <si>
    <t>13531/20</t>
  </si>
  <si>
    <t>13531/30</t>
  </si>
  <si>
    <t>BT50813479100</t>
  </si>
  <si>
    <t>0.5ml</t>
  </si>
  <si>
    <t>13509/160</t>
  </si>
  <si>
    <t>13509/170</t>
  </si>
  <si>
    <t>BT50813495100</t>
  </si>
  <si>
    <t>BT50813479110</t>
  </si>
  <si>
    <t>0.8ml</t>
  </si>
  <si>
    <t>13509/180</t>
  </si>
  <si>
    <t>12:45am</t>
  </si>
  <si>
    <t>ADT5H13020</t>
  </si>
  <si>
    <t>ADT5H13030</t>
  </si>
  <si>
    <t>ADT5H14040</t>
  </si>
  <si>
    <t>ADT5H14050</t>
  </si>
  <si>
    <t>ADT5H14060</t>
  </si>
  <si>
    <t>ADT5H14070</t>
  </si>
  <si>
    <t>ADT5H14080</t>
  </si>
  <si>
    <t>26.52/21.64</t>
  </si>
  <si>
    <t>27.71/20.96</t>
  </si>
  <si>
    <t>27.60/21.41</t>
  </si>
  <si>
    <t>26.60/19.53</t>
  </si>
  <si>
    <t>26.49/19.77</t>
  </si>
  <si>
    <t>26.59/21.04</t>
  </si>
  <si>
    <t>27.46/19.03</t>
  </si>
  <si>
    <t>13388/20</t>
  </si>
  <si>
    <t>13388/30</t>
  </si>
  <si>
    <t>13388/40</t>
  </si>
  <si>
    <t>13388/50</t>
  </si>
  <si>
    <t>13388/60</t>
  </si>
  <si>
    <t>13388/70</t>
  </si>
  <si>
    <t>13388/80</t>
  </si>
  <si>
    <t>BT50813495110</t>
  </si>
  <si>
    <t>13509/190</t>
  </si>
  <si>
    <t>12:25am</t>
  </si>
  <si>
    <t>13509/200</t>
  </si>
  <si>
    <t>BT50813479120</t>
  </si>
  <si>
    <t>BO50813477210</t>
  </si>
  <si>
    <t>BO50813477220</t>
  </si>
  <si>
    <t>BO50813477230</t>
  </si>
  <si>
    <t>13508 / 200</t>
  </si>
  <si>
    <t>13508 / 210</t>
  </si>
  <si>
    <t>13508 / 220</t>
  </si>
  <si>
    <t>1012am</t>
  </si>
  <si>
    <t>1132am</t>
  </si>
  <si>
    <t>0918am</t>
  </si>
  <si>
    <t>BO50813489090</t>
  </si>
  <si>
    <t>13489 / 90</t>
  </si>
  <si>
    <t>13489 / 100</t>
  </si>
  <si>
    <t>BO50813489100</t>
  </si>
  <si>
    <t>BO50813524020</t>
  </si>
  <si>
    <t>BO50813524030</t>
  </si>
  <si>
    <t>aqueous, faint pink</t>
  </si>
  <si>
    <t>13525 / 30 &amp; 40 Blend</t>
  </si>
  <si>
    <t>UNIT 6</t>
  </si>
  <si>
    <t>12:14pm</t>
  </si>
  <si>
    <t>Batch # 13525 / 30 had a pink tint to it. It was blended with batch # 40 to dilute the color. The final blend had a very faint pink color, which was inspected by the QCM and the Plant Manager and found to be acceptable.</t>
  </si>
  <si>
    <t>13525 / 50</t>
  </si>
  <si>
    <t>BO50813512050</t>
  </si>
  <si>
    <t>13513 / 50</t>
  </si>
  <si>
    <t>5:39pm</t>
  </si>
  <si>
    <t>BO50813476060</t>
  </si>
  <si>
    <t>BO50813490060</t>
  </si>
  <si>
    <t>13527 / 90</t>
  </si>
  <si>
    <t>13527 / 100</t>
  </si>
  <si>
    <t>1001am</t>
  </si>
  <si>
    <t>1056am</t>
  </si>
  <si>
    <t>BO50813516030</t>
  </si>
  <si>
    <t>13437 / 70</t>
  </si>
  <si>
    <t>6:11pm</t>
  </si>
  <si>
    <t>BT50813533020</t>
  </si>
  <si>
    <t>13534/20</t>
  </si>
  <si>
    <t>3:16am</t>
  </si>
  <si>
    <t>ADT5H15090</t>
  </si>
  <si>
    <t>ADT5H15100</t>
  </si>
  <si>
    <t>ADT5H15110</t>
  </si>
  <si>
    <t>ADT5H15120</t>
  </si>
  <si>
    <t>27.68/20.89</t>
  </si>
  <si>
    <t>27.14/20.68</t>
  </si>
  <si>
    <t>27.90/22.06</t>
  </si>
  <si>
    <t>26.85/21.29</t>
  </si>
  <si>
    <t>13388/90</t>
  </si>
  <si>
    <t>13388/100</t>
  </si>
  <si>
    <t>13388/110</t>
  </si>
  <si>
    <t>13388/120</t>
  </si>
  <si>
    <t>BT50813495120</t>
  </si>
  <si>
    <t>13509/210</t>
  </si>
  <si>
    <t>2:06am</t>
  </si>
  <si>
    <t>13509/220</t>
  </si>
  <si>
    <t>BT50813479130</t>
  </si>
  <si>
    <t>BO50813512040</t>
  </si>
  <si>
    <t>13513 / 40</t>
  </si>
  <si>
    <t>2:51pm</t>
  </si>
  <si>
    <t>BO50813477240</t>
  </si>
  <si>
    <t>BO50813477250</t>
  </si>
  <si>
    <t>13508 / 240</t>
  </si>
  <si>
    <t>13508 / 260</t>
  </si>
  <si>
    <t>1028am</t>
  </si>
  <si>
    <t>9:51pm</t>
  </si>
  <si>
    <t>ADT5H18130</t>
  </si>
  <si>
    <t>ADT5H18140</t>
  </si>
  <si>
    <t>ADT5H18150</t>
  </si>
  <si>
    <t>27.13/21.50</t>
  </si>
  <si>
    <t>27.29/22.10</t>
  </si>
  <si>
    <t>26.14/19.53</t>
  </si>
  <si>
    <t>13388/130</t>
  </si>
  <si>
    <t>13388/140</t>
  </si>
  <si>
    <t>13388/150</t>
  </si>
  <si>
    <t>BT50813495130</t>
  </si>
  <si>
    <t>13509/230</t>
  </si>
  <si>
    <t>BO50813524040</t>
  </si>
  <si>
    <t>13525 / 60</t>
  </si>
  <si>
    <t>BO50813489110</t>
  </si>
  <si>
    <t>BO50813489120</t>
  </si>
  <si>
    <t>13489 / 110</t>
  </si>
  <si>
    <t>13489 / 120</t>
  </si>
  <si>
    <t>BO50813477270</t>
  </si>
  <si>
    <t>BO50813477260</t>
  </si>
  <si>
    <t>13508 / 270</t>
  </si>
  <si>
    <t>13508 / 230</t>
  </si>
  <si>
    <t>0934am</t>
  </si>
  <si>
    <t>ADT5H18160</t>
  </si>
  <si>
    <t>ADT5H19170</t>
  </si>
  <si>
    <t>ADT5H19180</t>
  </si>
  <si>
    <t>26.15/19.77</t>
  </si>
  <si>
    <t>26.31/20.04</t>
  </si>
  <si>
    <t>27.96/20.18</t>
  </si>
  <si>
    <t>13388/160</t>
  </si>
  <si>
    <t>13388/180</t>
  </si>
  <si>
    <t>13388/170</t>
  </si>
  <si>
    <t>BO50813477280</t>
  </si>
  <si>
    <t>13508/250 &amp; 280 Blend</t>
  </si>
  <si>
    <t>Batch # 13508/250 had a low (OOS) assay. The flush (50 gal) was held out of Batch # 13508/280 to blend it with # 250.</t>
  </si>
  <si>
    <t>BO50813477290</t>
  </si>
  <si>
    <t>BO50813477300</t>
  </si>
  <si>
    <t>12:54pm</t>
  </si>
  <si>
    <t>BO50813512060</t>
  </si>
  <si>
    <t>13513 / 60</t>
  </si>
  <si>
    <t>5:04pm</t>
  </si>
  <si>
    <t>ADT5H20190</t>
  </si>
  <si>
    <t>ADT5H20200</t>
  </si>
  <si>
    <t>ADT5H20210</t>
  </si>
  <si>
    <t>26.18/21.76</t>
  </si>
  <si>
    <t>26.51/21.09</t>
  </si>
  <si>
    <t>25.54/20.67</t>
  </si>
  <si>
    <t>13388/190</t>
  </si>
  <si>
    <t>13388/200</t>
  </si>
  <si>
    <t>13388/210</t>
  </si>
  <si>
    <t>Quinclorac 1.5L</t>
  </si>
  <si>
    <t>BT50813537020</t>
  </si>
  <si>
    <t>4ml</t>
  </si>
  <si>
    <t>13536/20,30</t>
  </si>
  <si>
    <t>BT50813479140</t>
  </si>
  <si>
    <t>13509/240</t>
  </si>
  <si>
    <t>13509/250</t>
  </si>
  <si>
    <t>BT50813495140</t>
  </si>
  <si>
    <t>BO50813477310</t>
  </si>
  <si>
    <t>BO50813524050</t>
  </si>
  <si>
    <t>13508 / 330</t>
  </si>
  <si>
    <t>13508 / 310</t>
  </si>
  <si>
    <t>13508 / 320</t>
  </si>
  <si>
    <t>13525 / 90</t>
  </si>
  <si>
    <t>0412am</t>
  </si>
  <si>
    <t>0127am</t>
  </si>
  <si>
    <t>BO50813477320</t>
  </si>
  <si>
    <t>BO50813477330</t>
  </si>
  <si>
    <t>BO50813477340</t>
  </si>
  <si>
    <t>13508 / 290</t>
  </si>
  <si>
    <t>13508 / 300</t>
  </si>
  <si>
    <t>13508 / 350</t>
  </si>
  <si>
    <t>1226am</t>
  </si>
  <si>
    <t>ADT5H20220</t>
  </si>
  <si>
    <t>ADT5H21230</t>
  </si>
  <si>
    <t>ADT5H21240</t>
  </si>
  <si>
    <t>ADT5H21250</t>
  </si>
  <si>
    <t>ADT5H22260</t>
  </si>
  <si>
    <t>26.19/20.22</t>
  </si>
  <si>
    <t>26.40/20.07</t>
  </si>
  <si>
    <t>26.92/20.54</t>
  </si>
  <si>
    <t>26.41/21.05</t>
  </si>
  <si>
    <t>25.77/20.94</t>
  </si>
  <si>
    <t>13388/220</t>
  </si>
  <si>
    <t>13388/230</t>
  </si>
  <si>
    <t>13388/240</t>
  </si>
  <si>
    <t>13388/250</t>
  </si>
  <si>
    <t>13388/260</t>
  </si>
  <si>
    <t>BT50813537030</t>
  </si>
  <si>
    <t>13536/40,50</t>
  </si>
  <si>
    <t>13536/60</t>
  </si>
  <si>
    <t>6ml</t>
  </si>
  <si>
    <t>BT50813527040</t>
  </si>
  <si>
    <t>BT50813538020</t>
  </si>
  <si>
    <t>13536/70</t>
  </si>
  <si>
    <t>4:17am</t>
  </si>
  <si>
    <t>BO50813477350</t>
  </si>
  <si>
    <t>13508 / 340</t>
  </si>
  <si>
    <t>2:33pm</t>
  </si>
  <si>
    <t>BO50813476070</t>
  </si>
  <si>
    <t>BO5227P01</t>
  </si>
  <si>
    <t>13530 / 20</t>
  </si>
  <si>
    <t>0922am</t>
  </si>
  <si>
    <t>BO5230P02</t>
  </si>
  <si>
    <t>13530 / 30</t>
  </si>
  <si>
    <t>1005am</t>
  </si>
  <si>
    <t>BO5234P05</t>
  </si>
  <si>
    <t>13530 / 60</t>
  </si>
  <si>
    <t>0926am</t>
  </si>
  <si>
    <t>BO50813477360</t>
  </si>
  <si>
    <t>13508 / 360</t>
  </si>
  <si>
    <t>1108am</t>
  </si>
  <si>
    <t>BO50813524060</t>
  </si>
  <si>
    <t>BO50813524070</t>
  </si>
  <si>
    <t>13525 / 80</t>
  </si>
  <si>
    <t>13525 / 100</t>
  </si>
  <si>
    <t>0817am</t>
  </si>
  <si>
    <t>ADT5H22270</t>
  </si>
  <si>
    <t>ADT5H22280</t>
  </si>
  <si>
    <t>ADT5H22290</t>
  </si>
  <si>
    <t>ADT5H22300</t>
  </si>
  <si>
    <t>ADT5H22310</t>
  </si>
  <si>
    <t>27.24/20.31</t>
  </si>
  <si>
    <t>26.52/20.19</t>
  </si>
  <si>
    <t>27.04/20.56</t>
  </si>
  <si>
    <t>27.38/21.04</t>
  </si>
  <si>
    <t>26.43/20.97</t>
  </si>
  <si>
    <t>13388/270</t>
  </si>
  <si>
    <t>13388/280</t>
  </si>
  <si>
    <t>13388/290</t>
  </si>
  <si>
    <t>13388/300</t>
  </si>
  <si>
    <t>13388/310</t>
  </si>
  <si>
    <t>13311/020</t>
  </si>
  <si>
    <t>03311/030</t>
  </si>
  <si>
    <t>23311/040</t>
  </si>
  <si>
    <t>BT50813541020</t>
  </si>
  <si>
    <t>13542/20</t>
  </si>
  <si>
    <t>12:31am</t>
  </si>
  <si>
    <t>BT50813479150</t>
  </si>
  <si>
    <t>13509/260</t>
  </si>
  <si>
    <t>9:50am</t>
  </si>
  <si>
    <t>13509/270</t>
  </si>
  <si>
    <t>BT50813495150</t>
  </si>
  <si>
    <t>BT50813495160</t>
  </si>
  <si>
    <t>13509/280</t>
  </si>
  <si>
    <t>1:52am</t>
  </si>
  <si>
    <t>13509/290</t>
  </si>
  <si>
    <t>BT50813495170</t>
  </si>
  <si>
    <t>BT50813479160</t>
  </si>
  <si>
    <t>13509/300</t>
  </si>
  <si>
    <t>2:00am</t>
  </si>
  <si>
    <t>13509/310</t>
  </si>
  <si>
    <t>BT50813495180</t>
  </si>
  <si>
    <t>BO50813524080</t>
  </si>
  <si>
    <t>13525 / 110</t>
  </si>
  <si>
    <t>0952am</t>
  </si>
  <si>
    <t>BO50813476080</t>
  </si>
  <si>
    <t>BO50813476090</t>
  </si>
  <si>
    <t>13527 / 110</t>
  </si>
  <si>
    <t>13527 / 120</t>
  </si>
  <si>
    <t>1002am</t>
  </si>
  <si>
    <t>BO50813477370</t>
  </si>
  <si>
    <t>BO50813477380</t>
  </si>
  <si>
    <t>13508 / 370</t>
  </si>
  <si>
    <t>13508 / 380</t>
  </si>
  <si>
    <t>Bravo WS SPC Project</t>
  </si>
  <si>
    <t>4:44pm</t>
  </si>
  <si>
    <t>1:14pm</t>
  </si>
  <si>
    <t>BO50813477390</t>
  </si>
  <si>
    <t>BO50813477400</t>
  </si>
  <si>
    <t>BO50813524090</t>
  </si>
  <si>
    <t>13508 / 390</t>
  </si>
  <si>
    <t>13508 / 420</t>
  </si>
  <si>
    <t>1:29pm</t>
  </si>
  <si>
    <t>1236am</t>
  </si>
  <si>
    <t>13525 / 120</t>
  </si>
  <si>
    <t>7:55pm</t>
  </si>
  <si>
    <t>BO50813477410</t>
  </si>
  <si>
    <t>BO50813477420</t>
  </si>
  <si>
    <t>BO50813478040</t>
  </si>
  <si>
    <t>aqueous, cream colored</t>
  </si>
  <si>
    <t>13508/400 &amp; 410 Blend</t>
  </si>
  <si>
    <t>0540am</t>
  </si>
  <si>
    <t>Batch # 13508 / 400 had an OOS viscosity. The operators reported that the post mix was added to batch # 410 during the blending process. However, it appears that the post-mix was added to this batch because of the OOS viscosity.</t>
  </si>
  <si>
    <t>13508 / 440</t>
  </si>
  <si>
    <t>13508 / 430</t>
  </si>
  <si>
    <t>BO50813524100</t>
  </si>
  <si>
    <t>13525 / 130</t>
  </si>
  <si>
    <t>BT50813495190</t>
  </si>
  <si>
    <t>13509/320</t>
  </si>
  <si>
    <t>13509/330</t>
  </si>
  <si>
    <t>BT50813479170</t>
  </si>
  <si>
    <t>BT50813495200</t>
  </si>
  <si>
    <t>13509/340</t>
  </si>
  <si>
    <t>1:24am</t>
  </si>
  <si>
    <t>13509/350</t>
  </si>
  <si>
    <t>BT50813495210</t>
  </si>
  <si>
    <t>BT50813540020</t>
  </si>
  <si>
    <t xml:space="preserve">Defy LV-Six (2,4-D) </t>
  </si>
  <si>
    <t>BT50813479180</t>
  </si>
  <si>
    <t>13509/360</t>
  </si>
  <si>
    <t>BT50813541030</t>
  </si>
  <si>
    <t>13542/30</t>
  </si>
  <si>
    <t>12:20pm</t>
  </si>
  <si>
    <t>13542/40</t>
  </si>
  <si>
    <t>BT50813541040</t>
  </si>
  <si>
    <t>ADT5H23320</t>
  </si>
  <si>
    <t>ADT5H23330</t>
  </si>
  <si>
    <t>26.29/19.36</t>
  </si>
  <si>
    <t>26.04/20.39</t>
  </si>
  <si>
    <t>13545/320</t>
  </si>
  <si>
    <t>13545/330</t>
  </si>
  <si>
    <t>13545/340</t>
  </si>
  <si>
    <t>13545/350</t>
  </si>
  <si>
    <t>13545/360</t>
  </si>
  <si>
    <t>13545/370</t>
  </si>
  <si>
    <t>13545/380</t>
  </si>
  <si>
    <t>13545/390</t>
  </si>
  <si>
    <t>13545/400</t>
  </si>
  <si>
    <t>13545/410</t>
  </si>
  <si>
    <t>27.18/19.66</t>
  </si>
  <si>
    <t>26.09/18.98</t>
  </si>
  <si>
    <t>26.38/19.70</t>
  </si>
  <si>
    <t>26.48/19.37</t>
  </si>
  <si>
    <t>27.05/19.96</t>
  </si>
  <si>
    <t>27.34/20.26</t>
  </si>
  <si>
    <t>25.16/19.94</t>
  </si>
  <si>
    <t>27.02/18.90</t>
  </si>
  <si>
    <t>ADT5H23340</t>
  </si>
  <si>
    <t>ADT5H25350</t>
  </si>
  <si>
    <t>ADT5H25360</t>
  </si>
  <si>
    <t>ADT5H25370</t>
  </si>
  <si>
    <t>ADT5H27380</t>
  </si>
  <si>
    <t>ADT5H27390</t>
  </si>
  <si>
    <t>ADT5H27400</t>
  </si>
  <si>
    <t>ADT5H27410</t>
  </si>
  <si>
    <t>BO50813476100</t>
  </si>
  <si>
    <t>BO50813476110</t>
  </si>
  <si>
    <t>13527 / 130</t>
  </si>
  <si>
    <t>13527 / 140</t>
  </si>
  <si>
    <t>0757am</t>
  </si>
  <si>
    <t>BO5232P03</t>
  </si>
  <si>
    <t>13530 / 40</t>
  </si>
  <si>
    <t>1154am</t>
  </si>
  <si>
    <t>BO5233P04</t>
  </si>
  <si>
    <t>13530 / 50</t>
  </si>
  <si>
    <t>0842am</t>
  </si>
  <si>
    <t>13530 / 70</t>
  </si>
  <si>
    <t>BO5237P06</t>
  </si>
  <si>
    <t>BO50813524110</t>
  </si>
  <si>
    <t>13525 / 140</t>
  </si>
  <si>
    <t>1:24pm</t>
  </si>
  <si>
    <t>ADT5H28420</t>
  </si>
  <si>
    <t>ADT5H28430</t>
  </si>
  <si>
    <t>ADT5H28440</t>
  </si>
  <si>
    <t>ADT5H28450</t>
  </si>
  <si>
    <t>ADT5H28460</t>
  </si>
  <si>
    <t>ADT5H29470</t>
  </si>
  <si>
    <t>26.61/19.06</t>
  </si>
  <si>
    <t>26.17/19.73</t>
  </si>
  <si>
    <t>25.74/19.11</t>
  </si>
  <si>
    <t>25.24/18.63</t>
  </si>
  <si>
    <t>25.15/18.39</t>
  </si>
  <si>
    <t>26.44/18.52</t>
  </si>
  <si>
    <t>13545/420</t>
  </si>
  <si>
    <t>13545/430</t>
  </si>
  <si>
    <t>13545/440</t>
  </si>
  <si>
    <t>13545/450</t>
  </si>
  <si>
    <t>13545/460</t>
  </si>
  <si>
    <t>13545/470</t>
  </si>
  <si>
    <t>BT50813540030</t>
  </si>
  <si>
    <t>13509/370</t>
  </si>
  <si>
    <t>3:06am</t>
  </si>
  <si>
    <t>13509/380</t>
  </si>
  <si>
    <t>BT50813479190</t>
  </si>
  <si>
    <t>BO50813477430</t>
  </si>
  <si>
    <t>BO50813477440</t>
  </si>
  <si>
    <t>BO50813478050</t>
  </si>
  <si>
    <t>13508 / 450</t>
  </si>
  <si>
    <t>13508 / 460</t>
  </si>
  <si>
    <t>13508 / 470</t>
  </si>
  <si>
    <t>0146am</t>
  </si>
  <si>
    <t>1:28pm</t>
  </si>
  <si>
    <t>BO50813524120</t>
  </si>
  <si>
    <t>13525 / 150</t>
  </si>
  <si>
    <t>3:07pm</t>
  </si>
  <si>
    <t>ADT5H29480</t>
  </si>
  <si>
    <t>ADT5H29490</t>
  </si>
  <si>
    <t>ADT5H29500</t>
  </si>
  <si>
    <t>ADT5H29510</t>
  </si>
  <si>
    <t>ADT5H29520</t>
  </si>
  <si>
    <t>26.17/19.51</t>
  </si>
  <si>
    <t>26.73/19.82</t>
  </si>
  <si>
    <t>13545/480</t>
  </si>
  <si>
    <t>13545/490</t>
  </si>
  <si>
    <t>13545/500</t>
  </si>
  <si>
    <t>13545/510</t>
  </si>
  <si>
    <t>13545/520</t>
  </si>
  <si>
    <t>26.54/19.81</t>
  </si>
  <si>
    <t>27.80/19.98</t>
  </si>
  <si>
    <t>26.19/18.38</t>
  </si>
  <si>
    <t>BT50813540040</t>
  </si>
  <si>
    <t>13509/390</t>
  </si>
  <si>
    <t>ADT5H29530</t>
  </si>
  <si>
    <t>ADT5I02540</t>
  </si>
  <si>
    <t>ADT5I02548</t>
  </si>
  <si>
    <t>ADT5I02550</t>
  </si>
  <si>
    <t>ADT5I02560</t>
  </si>
  <si>
    <t>ADT5I02564</t>
  </si>
  <si>
    <t>ADT5I02566</t>
  </si>
  <si>
    <t>26.24/19.11</t>
  </si>
  <si>
    <t>26.25/19.33</t>
  </si>
  <si>
    <t>27.48/20.71</t>
  </si>
  <si>
    <t>27.05/20.30</t>
  </si>
  <si>
    <t>25.66/18.14</t>
  </si>
  <si>
    <t>13545/530</t>
  </si>
  <si>
    <t>13545/540</t>
  </si>
  <si>
    <t>13545/550</t>
  </si>
  <si>
    <t>13545/560</t>
  </si>
  <si>
    <t>13545/570</t>
  </si>
  <si>
    <t>BT50913576020</t>
  </si>
  <si>
    <t>0.4ml</t>
  </si>
  <si>
    <t>13509/400</t>
  </si>
  <si>
    <t>1:27am</t>
  </si>
  <si>
    <t>BT50813488020</t>
  </si>
  <si>
    <t>13503/20,30,40</t>
  </si>
  <si>
    <t>PO 20 Held out 150 gal water, H Assay (COPQ 2.15) 1 add to RTP. PO 30,40 RFT</t>
  </si>
  <si>
    <t>BT50813488030</t>
  </si>
  <si>
    <t>13503/50,60,70</t>
  </si>
  <si>
    <t>BT50813488040</t>
  </si>
  <si>
    <t>13503/80</t>
  </si>
  <si>
    <t>BT50813472020</t>
  </si>
  <si>
    <t>13503/90,100,110</t>
  </si>
  <si>
    <t>PO 90, 100 RFT. PO 110 L Visc (COPQ 3.00) 2 adds to RTP</t>
  </si>
  <si>
    <t>BT50813472030</t>
  </si>
  <si>
    <t>13503/120, 130, 140</t>
  </si>
  <si>
    <t>PO 120, 130 RFT. PO 140 L Visc (COPQ 3.00) 2 adds to RTP</t>
  </si>
  <si>
    <t>BT50813472040</t>
  </si>
  <si>
    <t>13503/150,160,170</t>
  </si>
  <si>
    <t>PO 150 L Visc (COPQ 4.00) 2 adds to RTP. PO 160, 170 RFT.</t>
  </si>
  <si>
    <t>BT50813472050</t>
  </si>
  <si>
    <t>13503/180,190,200</t>
  </si>
  <si>
    <t>PO 180 L Visc due to no post mix being added (COPQ 3.30) RTP after post mix added. PO 190, 200 RFT</t>
  </si>
  <si>
    <t>BT50813472060</t>
  </si>
  <si>
    <t>13503/210,220,230</t>
  </si>
  <si>
    <t>PO 210 L Visc (COPQ 1.45) 1 add to RTP. PO 220, 230 RFT</t>
  </si>
  <si>
    <t>BT50813472070</t>
  </si>
  <si>
    <t>13503/240,250,260</t>
  </si>
  <si>
    <t>PO 240 L Visc (COPQ 2.00) 1 add to RTP. PO 250 L Visc (COPQ 1.15) 1 add to RTP. PO 260 RFT</t>
  </si>
  <si>
    <t>BT50813472080</t>
  </si>
  <si>
    <t>13503/270,280,290</t>
  </si>
  <si>
    <t>BT50813472090</t>
  </si>
  <si>
    <t>13503/300,310,320</t>
  </si>
  <si>
    <t>PO 300 RFT. PO 310  L VISC (COPQ 4.10) 1 add to RTP. PO 320 RFT.</t>
  </si>
  <si>
    <t>BO50713438020</t>
  </si>
  <si>
    <t>91 sec</t>
  </si>
  <si>
    <t>Tan</t>
  </si>
  <si>
    <t>(L) Assay, (H) Density, Other</t>
  </si>
  <si>
    <t>Customer agreed to accep product with the OOS PS, Bulk Density and wet time.</t>
  </si>
  <si>
    <t>BO50813524130</t>
  </si>
  <si>
    <t>13525 / 160</t>
  </si>
  <si>
    <t>BO50813524140</t>
  </si>
  <si>
    <t>13525 / 170</t>
  </si>
  <si>
    <t>0426am</t>
  </si>
  <si>
    <t>BO50813524150</t>
  </si>
  <si>
    <t>13525 / 180</t>
  </si>
  <si>
    <t>BO50813486020</t>
  </si>
  <si>
    <t>13506 / 20</t>
  </si>
  <si>
    <t>BO50813477450</t>
  </si>
  <si>
    <t>13508 / 480</t>
  </si>
  <si>
    <t>BO50913569020</t>
  </si>
  <si>
    <t>13508 / 490</t>
  </si>
  <si>
    <t>BO50913569030</t>
  </si>
  <si>
    <t>13508 / 500</t>
  </si>
  <si>
    <t>BO50913569040</t>
  </si>
  <si>
    <t>BO50913569050</t>
  </si>
  <si>
    <t>13508 / 510</t>
  </si>
  <si>
    <t>13581 / 20</t>
  </si>
  <si>
    <t>11:59pm</t>
  </si>
  <si>
    <t>0312am</t>
  </si>
  <si>
    <t>ADT5I03570</t>
  </si>
  <si>
    <t>ADT5I03580</t>
  </si>
  <si>
    <t>ADT5I03590</t>
  </si>
  <si>
    <t>ADT5I03600</t>
  </si>
  <si>
    <t>ADT5I03610</t>
  </si>
  <si>
    <t>ADT5I03620</t>
  </si>
  <si>
    <t>ADT5I03630</t>
  </si>
  <si>
    <t>ADT5I04640</t>
  </si>
  <si>
    <t>27.51/19.58</t>
  </si>
  <si>
    <t>26.61/19.34</t>
  </si>
  <si>
    <t>27.08/19.83</t>
  </si>
  <si>
    <t>27.30/20.55</t>
  </si>
  <si>
    <t>27.47/21.06</t>
  </si>
  <si>
    <t>26.61/18.91</t>
  </si>
  <si>
    <t>26.05/19.21</t>
  </si>
  <si>
    <t>13545/580</t>
  </si>
  <si>
    <t>13545/590</t>
  </si>
  <si>
    <t>13545/600</t>
  </si>
  <si>
    <t>13545/630</t>
  </si>
  <si>
    <t>13545/610</t>
  </si>
  <si>
    <t>13545/620</t>
  </si>
  <si>
    <t>13545/640</t>
  </si>
  <si>
    <t>BT50913576040</t>
  </si>
  <si>
    <t>13509/420</t>
  </si>
  <si>
    <t>BT50913576030</t>
  </si>
  <si>
    <t>13509/410</t>
  </si>
  <si>
    <t>11:55am</t>
  </si>
  <si>
    <t>BO50913569060</t>
  </si>
  <si>
    <t>13581 / 30</t>
  </si>
  <si>
    <t>0514am</t>
  </si>
  <si>
    <t>BO50913546020</t>
  </si>
  <si>
    <t>13549 / 20</t>
  </si>
  <si>
    <t>0233am</t>
  </si>
  <si>
    <t>BO50913569070</t>
  </si>
  <si>
    <t>13581 / 40</t>
  </si>
  <si>
    <t>ADT5I04650</t>
  </si>
  <si>
    <t>27.17/20.63</t>
  </si>
  <si>
    <t>13590/650</t>
  </si>
  <si>
    <t>13590/660</t>
  </si>
  <si>
    <t>13590/670</t>
  </si>
  <si>
    <t>13590/680</t>
  </si>
  <si>
    <t>13590/690</t>
  </si>
  <si>
    <t>27.74/20.81</t>
  </si>
  <si>
    <t>27.18/20.15</t>
  </si>
  <si>
    <t>25.71/18.08</t>
  </si>
  <si>
    <t>27.44/19.16</t>
  </si>
  <si>
    <t>ADT5I04660</t>
  </si>
  <si>
    <t>ADT5I04670</t>
  </si>
  <si>
    <t>ADT5I04680</t>
  </si>
  <si>
    <t>ADT5I04690</t>
  </si>
  <si>
    <t xml:space="preserve">Defy LV-Six (2,4-D)  </t>
  </si>
  <si>
    <t>BT50913576050</t>
  </si>
  <si>
    <t>13583/20</t>
  </si>
  <si>
    <t>2:05am</t>
  </si>
  <si>
    <t>13583/30</t>
  </si>
  <si>
    <t>BT50913582020</t>
  </si>
  <si>
    <t>7:32pm</t>
  </si>
  <si>
    <t>BO50913584020</t>
  </si>
  <si>
    <t>13514 / 20</t>
  </si>
  <si>
    <t>13137 / 20</t>
  </si>
  <si>
    <t>BO50913569080</t>
  </si>
  <si>
    <t>13581 / 50</t>
  </si>
  <si>
    <t>0347am</t>
  </si>
  <si>
    <t>BO50913571020</t>
  </si>
  <si>
    <t>BO50913546030</t>
  </si>
  <si>
    <t>13549 / 30</t>
  </si>
  <si>
    <t>6:26pm</t>
  </si>
  <si>
    <t>BO50913569090</t>
  </si>
  <si>
    <t>13581 / 60</t>
  </si>
  <si>
    <t>1123am</t>
  </si>
  <si>
    <t>ADT5I05700</t>
  </si>
  <si>
    <t>ADT5I05710</t>
  </si>
  <si>
    <t>ADT5I05720</t>
  </si>
  <si>
    <t>ADT5I05730</t>
  </si>
  <si>
    <t>ADT5I05740</t>
  </si>
  <si>
    <t>ADT5I05750</t>
  </si>
  <si>
    <t>26.40/19.93</t>
  </si>
  <si>
    <t>26.60/20.19</t>
  </si>
  <si>
    <t>27.09/20.25</t>
  </si>
  <si>
    <t>26.74/19.97</t>
  </si>
  <si>
    <t>26.26/18.68</t>
  </si>
  <si>
    <t>25.61/19.14</t>
  </si>
  <si>
    <t>13590/700</t>
  </si>
  <si>
    <t>13590/710</t>
  </si>
  <si>
    <t>13590/720</t>
  </si>
  <si>
    <t>13590/730</t>
  </si>
  <si>
    <t>13590/740</t>
  </si>
  <si>
    <t>13590/750</t>
  </si>
  <si>
    <t>BT50913582030</t>
  </si>
  <si>
    <t>BT50913576060</t>
  </si>
  <si>
    <t>13583/40</t>
  </si>
  <si>
    <t>1:11am</t>
  </si>
  <si>
    <t xml:space="preserve">PO 40 H Visc, H pH (COPQ 0.30). Product/PO-50 was blended with PO 40 to RTP; 1 add to RTP. PO 50 L Visc (COPQ 8.10) 5 adds to RTP </t>
  </si>
  <si>
    <t>BO50913569100</t>
  </si>
  <si>
    <t>13581 / 70</t>
  </si>
  <si>
    <t>ADT5I06760</t>
  </si>
  <si>
    <t>ADT5I06770</t>
  </si>
  <si>
    <t>ADT5I08780</t>
  </si>
  <si>
    <t>ADT5I08790</t>
  </si>
  <si>
    <t>ADT5108800</t>
  </si>
  <si>
    <t>25.46/18.91</t>
  </si>
  <si>
    <t>26.39/19.71</t>
  </si>
  <si>
    <t>26.47/19.86</t>
  </si>
  <si>
    <t>26.51/20.08</t>
  </si>
  <si>
    <t>27.60/20.53</t>
  </si>
  <si>
    <t>13590/760</t>
  </si>
  <si>
    <t>13590/770</t>
  </si>
  <si>
    <t>13590/780</t>
  </si>
  <si>
    <t>13590/790</t>
  </si>
  <si>
    <t>13590/800</t>
  </si>
  <si>
    <t>BO50913546040</t>
  </si>
  <si>
    <t>BO50913546050</t>
  </si>
  <si>
    <t>13549 / 40</t>
  </si>
  <si>
    <t>13549 / 50</t>
  </si>
  <si>
    <t>0356am</t>
  </si>
  <si>
    <t>1150am</t>
  </si>
  <si>
    <t>BO50913569110</t>
  </si>
  <si>
    <t>BO50913569120</t>
  </si>
  <si>
    <t>13581 / 80</t>
  </si>
  <si>
    <t>13581 / 90</t>
  </si>
  <si>
    <t>0502am</t>
  </si>
  <si>
    <t>BO50913569130</t>
  </si>
  <si>
    <t>BO50913569140</t>
  </si>
  <si>
    <t>13581 / 100</t>
  </si>
  <si>
    <t>13581 / 110</t>
  </si>
  <si>
    <t>0142am</t>
  </si>
  <si>
    <t>ADT5I08810</t>
  </si>
  <si>
    <t>28.10/24.45</t>
  </si>
  <si>
    <t>13590/810</t>
  </si>
  <si>
    <t>13590/820</t>
  </si>
  <si>
    <t>13590/830</t>
  </si>
  <si>
    <t>13590/840</t>
  </si>
  <si>
    <t>13590/850</t>
  </si>
  <si>
    <t>27.01/19.96</t>
  </si>
  <si>
    <t>25.41/20.50</t>
  </si>
  <si>
    <t>27.16/20.24</t>
  </si>
  <si>
    <t>26.01/18.69</t>
  </si>
  <si>
    <t>ADT5I09820</t>
  </si>
  <si>
    <t>ADT5I09830</t>
  </si>
  <si>
    <t>ADT5I09840</t>
  </si>
  <si>
    <t>ADT5I09850</t>
  </si>
  <si>
    <t>BT50913582040</t>
  </si>
  <si>
    <t>13583/50</t>
  </si>
  <si>
    <t>1:30am</t>
  </si>
  <si>
    <t>BT50913565020</t>
  </si>
  <si>
    <t>13503/330,340</t>
  </si>
  <si>
    <t>BT50913566020</t>
  </si>
  <si>
    <t>13503/350,360,370</t>
  </si>
  <si>
    <t xml:space="preserve">PO 350 RFT, PO 360 H Assay (COPQ 5.30) 1 add to RTP, PO 370 H Assay, L Visc (COPQ 8.00) 2 adds to RTP. </t>
  </si>
  <si>
    <t>BT50913566030</t>
  </si>
  <si>
    <t>13503/380</t>
  </si>
  <si>
    <t>PO 380 L Visc (COPQ 6.00) 2 adds to RTP. End of Campaign.</t>
  </si>
  <si>
    <t>BO50913546060</t>
  </si>
  <si>
    <t>13549 / 80</t>
  </si>
  <si>
    <t>BO50913569150</t>
  </si>
  <si>
    <t>BO50913569160</t>
  </si>
  <si>
    <t>BO50913569170</t>
  </si>
  <si>
    <t>13581 / 120</t>
  </si>
  <si>
    <t>13581 / 130</t>
  </si>
  <si>
    <t>13581 / 140</t>
  </si>
  <si>
    <t>0719am</t>
  </si>
  <si>
    <t>5:52pm</t>
  </si>
  <si>
    <t>BO50913579030</t>
  </si>
  <si>
    <t>BO50913579040</t>
  </si>
  <si>
    <t>BO50913571030</t>
  </si>
  <si>
    <t>BO50913571040</t>
  </si>
  <si>
    <t>BO50913553020</t>
  </si>
  <si>
    <t>13553 / 20</t>
  </si>
  <si>
    <t>1144am</t>
  </si>
  <si>
    <t>ADT5I09020</t>
  </si>
  <si>
    <t>ADT5I10030</t>
  </si>
  <si>
    <t>ADT5I10040</t>
  </si>
  <si>
    <t>ADT5I10050</t>
  </si>
  <si>
    <t>ADT5I10060</t>
  </si>
  <si>
    <t>ADT5I10070</t>
  </si>
  <si>
    <t>26.21/19.48</t>
  </si>
  <si>
    <t>26.27/20.16</t>
  </si>
  <si>
    <t>25.16/19.39</t>
  </si>
  <si>
    <t>27.19/21.54</t>
  </si>
  <si>
    <t>26.38/19.29</t>
  </si>
  <si>
    <t>26.87/19.70</t>
  </si>
  <si>
    <t>13590/20</t>
  </si>
  <si>
    <t>13590/30</t>
  </si>
  <si>
    <t>13590/40</t>
  </si>
  <si>
    <t>13590/50</t>
  </si>
  <si>
    <t>13590/60</t>
  </si>
  <si>
    <t>13590/70</t>
  </si>
  <si>
    <t>ADT5I11080</t>
  </si>
  <si>
    <t>ADT5I11090</t>
  </si>
  <si>
    <t>ADT5I11100</t>
  </si>
  <si>
    <t>ADT5I12110</t>
  </si>
  <si>
    <t>ADT5I12120</t>
  </si>
  <si>
    <t>27.45/19.73</t>
  </si>
  <si>
    <t>26.59/20.94</t>
  </si>
  <si>
    <t>27.19/21.36</t>
  </si>
  <si>
    <t>28.46/19.66</t>
  </si>
  <si>
    <t>26.27/20.09</t>
  </si>
  <si>
    <t>13590/80</t>
  </si>
  <si>
    <t>13590/90</t>
  </si>
  <si>
    <t>13590/100</t>
  </si>
  <si>
    <t>13590/110</t>
  </si>
  <si>
    <t>13590/120</t>
  </si>
  <si>
    <t>BT50913576070</t>
  </si>
  <si>
    <t>13583/60</t>
  </si>
  <si>
    <t>ADT5I12130</t>
  </si>
  <si>
    <t>26.14/19.35</t>
  </si>
  <si>
    <t>13590/130</t>
  </si>
  <si>
    <t>BT50913495220</t>
  </si>
  <si>
    <t>13583/70</t>
  </si>
  <si>
    <t>BO50913579050</t>
  </si>
  <si>
    <t>BO50913579060</t>
  </si>
  <si>
    <t>BO50913554020</t>
  </si>
  <si>
    <t>BO50913554030</t>
  </si>
  <si>
    <t>BT50913556020</t>
  </si>
  <si>
    <t>BT50913556030</t>
  </si>
  <si>
    <t>BT50913556040</t>
  </si>
  <si>
    <t>BT50913556050</t>
  </si>
  <si>
    <t>BT50913556060</t>
  </si>
  <si>
    <t>26/17</t>
  </si>
  <si>
    <t>20/12</t>
  </si>
  <si>
    <t>18/8</t>
  </si>
  <si>
    <t>21/14</t>
  </si>
  <si>
    <t>13597/20</t>
  </si>
  <si>
    <t>13597/30</t>
  </si>
  <si>
    <t>13597/40</t>
  </si>
  <si>
    <t>13597/50</t>
  </si>
  <si>
    <t>13597/60</t>
  </si>
  <si>
    <t>BT50913563020</t>
  </si>
  <si>
    <t>13548/20,30,40</t>
  </si>
  <si>
    <t>1:58am</t>
  </si>
  <si>
    <t xml:space="preserve">PO 20 L Visc (COPQ 6.30) 1 add to RTP Note: Held out 150 gal of H2O, PO 30 L Visc (COPQ 5.40) 2 adds to RTP, PO 40 L Visc (COPQ 0.30) 1 add to RTP. </t>
  </si>
  <si>
    <t>BT50913563030</t>
  </si>
  <si>
    <t>13548/50,60,70</t>
  </si>
  <si>
    <t>9:35pm</t>
  </si>
  <si>
    <t>PO 50 L Visc (COPQ 6.00) 1 add to RTP. PO 60,70 RFT</t>
  </si>
  <si>
    <t>BO50913553030</t>
  </si>
  <si>
    <t>13553 / 30</t>
  </si>
  <si>
    <t>BO50913546070</t>
  </si>
  <si>
    <t>BO50913546080</t>
  </si>
  <si>
    <t>13549 / 90</t>
  </si>
  <si>
    <t>13549 / 100</t>
  </si>
  <si>
    <t>BO50913569180</t>
  </si>
  <si>
    <t>BO50913569190</t>
  </si>
  <si>
    <t>BO50913569200</t>
  </si>
  <si>
    <t>13581 / 150</t>
  </si>
  <si>
    <t>13581 / 160</t>
  </si>
  <si>
    <t>13581 / 170</t>
  </si>
  <si>
    <t>0243am</t>
  </si>
  <si>
    <t>1151am</t>
  </si>
  <si>
    <t>BO50913554040</t>
  </si>
  <si>
    <t>BO50913569210</t>
  </si>
  <si>
    <t>BO50913569220</t>
  </si>
  <si>
    <t>BO50913569230</t>
  </si>
  <si>
    <t>13581 / 180</t>
  </si>
  <si>
    <t>13581 / 190</t>
  </si>
  <si>
    <t>13581 / 200</t>
  </si>
  <si>
    <t>13581 / 210</t>
  </si>
  <si>
    <t>BO50913572020</t>
  </si>
  <si>
    <t>10:52pm</t>
  </si>
  <si>
    <t>BO50913569240</t>
  </si>
  <si>
    <t>13581 / 220</t>
  </si>
  <si>
    <t>BT50913556070</t>
  </si>
  <si>
    <t>BT50913556080</t>
  </si>
  <si>
    <t>BT50913556090</t>
  </si>
  <si>
    <t>BT50913556100</t>
  </si>
  <si>
    <t>BT50913556110</t>
  </si>
  <si>
    <t>24/16</t>
  </si>
  <si>
    <t>22/14</t>
  </si>
  <si>
    <t>18/12</t>
  </si>
  <si>
    <t>20/14</t>
  </si>
  <si>
    <t>24/18</t>
  </si>
  <si>
    <t>13597/70</t>
  </si>
  <si>
    <t>13597/80</t>
  </si>
  <si>
    <t>13597/90</t>
  </si>
  <si>
    <t>13597/100</t>
  </si>
  <si>
    <t>13597/110</t>
  </si>
  <si>
    <t>BT50913556120</t>
  </si>
  <si>
    <t>BT50913556130</t>
  </si>
  <si>
    <t>BT50913556140</t>
  </si>
  <si>
    <t>BT50913556150</t>
  </si>
  <si>
    <t>BT50913556160</t>
  </si>
  <si>
    <t>BT50913556170</t>
  </si>
  <si>
    <t>20/15</t>
  </si>
  <si>
    <t>23/19</t>
  </si>
  <si>
    <t>19/10</t>
  </si>
  <si>
    <t>13597/170</t>
  </si>
  <si>
    <t>13597/120</t>
  </si>
  <si>
    <t>13597/130</t>
  </si>
  <si>
    <t>13597/140</t>
  </si>
  <si>
    <t>13597/150</t>
  </si>
  <si>
    <t>13597/160</t>
  </si>
  <si>
    <t>BO50913546090</t>
  </si>
  <si>
    <t>BO50913546100</t>
  </si>
  <si>
    <t>13549/ 110</t>
  </si>
  <si>
    <t>13549/ 120</t>
  </si>
  <si>
    <t>1035pm</t>
  </si>
  <si>
    <t>BO50913593020</t>
  </si>
  <si>
    <t>13560/20</t>
  </si>
  <si>
    <t>754am</t>
  </si>
  <si>
    <t>BO50913593030</t>
  </si>
  <si>
    <t>13560/ 30</t>
  </si>
  <si>
    <t>225pm</t>
  </si>
  <si>
    <t>BO50913569250</t>
  </si>
  <si>
    <t>13581/230</t>
  </si>
  <si>
    <t>424am</t>
  </si>
  <si>
    <t>BO50913569260</t>
  </si>
  <si>
    <t>BO50913569270</t>
  </si>
  <si>
    <t>13581/240</t>
  </si>
  <si>
    <t>13581/250</t>
  </si>
  <si>
    <t>1202pm</t>
  </si>
  <si>
    <t>541am</t>
  </si>
  <si>
    <t>BO50913546110</t>
  </si>
  <si>
    <t>BO50913553040</t>
  </si>
  <si>
    <t>BO50913584030</t>
  </si>
  <si>
    <t>13514 / 30</t>
  </si>
  <si>
    <t>310pm</t>
  </si>
  <si>
    <t>BO50913569280</t>
  </si>
  <si>
    <t>BO50913569290</t>
  </si>
  <si>
    <t>13581 / 260</t>
  </si>
  <si>
    <t>355pm</t>
  </si>
  <si>
    <t>13581 / 270</t>
  </si>
  <si>
    <t>443am</t>
  </si>
  <si>
    <t>BO50913569300</t>
  </si>
  <si>
    <t>13581 / 280</t>
  </si>
  <si>
    <t>3pm</t>
  </si>
  <si>
    <t>BO50913553050</t>
  </si>
  <si>
    <t>1045pm</t>
  </si>
  <si>
    <t>BO50913569310</t>
  </si>
  <si>
    <t>13581 / 290</t>
  </si>
  <si>
    <t>409am</t>
  </si>
  <si>
    <t>BT50913556180</t>
  </si>
  <si>
    <t>BT50913556190</t>
  </si>
  <si>
    <t>BT50913556200</t>
  </si>
  <si>
    <t>BT50913556210</t>
  </si>
  <si>
    <t>BT50913559020</t>
  </si>
  <si>
    <t>BT50913559030</t>
  </si>
  <si>
    <t>BT50913559040</t>
  </si>
  <si>
    <t>BT50913559050</t>
  </si>
  <si>
    <t>18/14</t>
  </si>
  <si>
    <t>25/21</t>
  </si>
  <si>
    <t>13597/180</t>
  </si>
  <si>
    <t>13597/190</t>
  </si>
  <si>
    <t>13597/200</t>
  </si>
  <si>
    <t>13597/210</t>
  </si>
  <si>
    <t>13589/20</t>
  </si>
  <si>
    <t>12:24am</t>
  </si>
  <si>
    <t>BT50913495230</t>
  </si>
  <si>
    <t>13583/80</t>
  </si>
  <si>
    <t>3:53am</t>
  </si>
  <si>
    <t>13583/90</t>
  </si>
  <si>
    <t>BT50913582050</t>
  </si>
  <si>
    <t>BT50913495240</t>
  </si>
  <si>
    <t>13583/100</t>
  </si>
  <si>
    <t>13583/110</t>
  </si>
  <si>
    <t>BT50913495250</t>
  </si>
  <si>
    <t>BT50913582060</t>
  </si>
  <si>
    <t>13583/120</t>
  </si>
  <si>
    <t>2:57am</t>
  </si>
  <si>
    <t>BT50913495260</t>
  </si>
  <si>
    <t>BT50913495270</t>
  </si>
  <si>
    <t>13583/130</t>
  </si>
  <si>
    <t>BT50913576080</t>
  </si>
  <si>
    <t>BT50913576090</t>
  </si>
  <si>
    <t>13583/140</t>
  </si>
  <si>
    <t>1:54am</t>
  </si>
  <si>
    <t>13583/150</t>
  </si>
  <si>
    <t>BT50913576100</t>
  </si>
  <si>
    <t>BO50913554050</t>
  </si>
  <si>
    <t>BO50913554060</t>
  </si>
  <si>
    <t>BO50913554070</t>
  </si>
  <si>
    <t>BO50913579070</t>
  </si>
  <si>
    <t>BO50913579080</t>
  </si>
  <si>
    <t>P-1-8</t>
  </si>
  <si>
    <t>BO50913593040</t>
  </si>
  <si>
    <t>13560 / 40</t>
  </si>
  <si>
    <t>BO50913554080</t>
  </si>
  <si>
    <t>BT50913562020</t>
  </si>
  <si>
    <t>13591/20,30,50</t>
  </si>
  <si>
    <t xml:space="preserve">(L) Viscosity, (H) Viscosity, (H) Assay </t>
  </si>
  <si>
    <t>PO 20 L Visc (COPQ 4.45) 3 adds to RTP, PO 30 L Visc (COPQ 12.20) 2 adds to RTP, PO 50 H Assay, H Visc (COPQ 1.45) 1 add to RTP</t>
  </si>
  <si>
    <t>BT50913562030</t>
  </si>
  <si>
    <t>13591/40,60,70</t>
  </si>
  <si>
    <t xml:space="preserve">(L) Assay, (L) Viscosity, (H) Assay </t>
  </si>
  <si>
    <t>PO 40 L Assay, L Visc (COPQ 2.00) 4 adds to RTP, PO 60 L Visc (COPQ 7.30) 3 adds to RTP, PO 70 H Assay, L Visc (COPQ 4.25) 2 adds to RTP</t>
  </si>
  <si>
    <t>BT50913562040</t>
  </si>
  <si>
    <t>13591/80,90,100</t>
  </si>
  <si>
    <t>8:55AM</t>
  </si>
  <si>
    <t>(L) Viscosity, (H) Viscosity, Wet Screens</t>
  </si>
  <si>
    <t>PO 80 L Visc (COPQ 6.00) 3 adds to RTP, PO 90 H Visc, Clumps on wet screen (COPQ 7.00) No adds made, recheck passed. PO 100 L Visc (COPQ 2.15) 1 add to RTP</t>
  </si>
  <si>
    <t>BT50913562050</t>
  </si>
  <si>
    <t>13591/110,120,130</t>
  </si>
  <si>
    <t>PO 110 L Visc (COPQ 1.14) 1 add to RTP, PO 120 RFT. PO 130 RFT.</t>
  </si>
  <si>
    <t>BT50913562060</t>
  </si>
  <si>
    <t>13591/140,150,160</t>
  </si>
  <si>
    <t>BT50913562070</t>
  </si>
  <si>
    <t>13591/170</t>
  </si>
  <si>
    <t>PO 140 RFT. PO 150 RFT. PO 160 L Visc (COPQ 1.37) 1 add to RTP.</t>
  </si>
  <si>
    <t>PO 170 L Visc (COPQ 1.20) 2 adds to RTP. EOC</t>
  </si>
  <si>
    <t>BT50913588020</t>
  </si>
  <si>
    <t>13592/20</t>
  </si>
  <si>
    <t>BT50913563040</t>
  </si>
  <si>
    <t>13548/80,90,100</t>
  </si>
  <si>
    <t>PO 80 RFT. PO 90 H P. Size (COPQ 2.20) blend with PO 80. PO 100 RFT</t>
  </si>
  <si>
    <t>BT50913563050</t>
  </si>
  <si>
    <t>BT50913563060</t>
  </si>
  <si>
    <t>13548/110, 120</t>
  </si>
  <si>
    <t>PO 110 RFT. PO 120 L Visc (COPQ 4.10) 1 add to RTP.</t>
  </si>
  <si>
    <t>13548/ 130, 140, 150,160</t>
  </si>
  <si>
    <t xml:space="preserve">PO 130 H P. Size (COPQ 11.00) Blend with PO 140. PO 140, 150, 160 RFT. </t>
  </si>
  <si>
    <t>BO50913569320</t>
  </si>
  <si>
    <t>BO50913569330</t>
  </si>
  <si>
    <t>BO50913569340</t>
  </si>
  <si>
    <t>13581 / 300</t>
  </si>
  <si>
    <t>13581 / 310</t>
  </si>
  <si>
    <t>13581 / 320</t>
  </si>
  <si>
    <t>6:05pm</t>
  </si>
  <si>
    <t>BO50913546130</t>
  </si>
  <si>
    <t>BO50913546140</t>
  </si>
  <si>
    <t>13549 / 130</t>
  </si>
  <si>
    <t>13549 / 140</t>
  </si>
  <si>
    <t>13549 / 150</t>
  </si>
  <si>
    <t>0935am</t>
  </si>
  <si>
    <t>BO50913546120</t>
  </si>
  <si>
    <t>13549 / 60 &amp; 70 Blend</t>
  </si>
  <si>
    <t>Product was blended, but was not mixing. It was moved several times to improve the mixing.</t>
  </si>
  <si>
    <t>BT50913587020</t>
  </si>
  <si>
    <t>BT50913587030</t>
  </si>
  <si>
    <t>BT50913587040</t>
  </si>
  <si>
    <t>BT50913587050</t>
  </si>
  <si>
    <t>7/0</t>
  </si>
  <si>
    <t>3/0</t>
  </si>
  <si>
    <t>15/3</t>
  </si>
  <si>
    <t>13598/20</t>
  </si>
  <si>
    <t>13598/30</t>
  </si>
  <si>
    <t>13598/40</t>
  </si>
  <si>
    <t>13598/50</t>
  </si>
  <si>
    <t xml:space="preserve">Defy LV-Six (2,4-D)   </t>
  </si>
  <si>
    <t>BT50913576110</t>
  </si>
  <si>
    <t>13583/160</t>
  </si>
  <si>
    <t>13583/170</t>
  </si>
  <si>
    <t>13583/180</t>
  </si>
  <si>
    <t>BT50913576120</t>
  </si>
  <si>
    <t>BT50913495280</t>
  </si>
  <si>
    <t>BT50913495290</t>
  </si>
  <si>
    <t>BT50913495300</t>
  </si>
  <si>
    <t>13583/190</t>
  </si>
  <si>
    <t>BO50913553060</t>
  </si>
  <si>
    <t>BO50913546150</t>
  </si>
  <si>
    <t>13549 / 160</t>
  </si>
  <si>
    <t>BO50913569350</t>
  </si>
  <si>
    <t>BO50913569360</t>
  </si>
  <si>
    <t>13581 / 330</t>
  </si>
  <si>
    <t>13581 / 340</t>
  </si>
  <si>
    <t>10:04pm</t>
  </si>
  <si>
    <t>BO50913578020</t>
  </si>
  <si>
    <t>BO50913578030</t>
  </si>
  <si>
    <t>BT50913587060</t>
  </si>
  <si>
    <t>BT50913587070</t>
  </si>
  <si>
    <t>5/0</t>
  </si>
  <si>
    <t>6/0</t>
  </si>
  <si>
    <t>925-25</t>
  </si>
  <si>
    <t>13598/60</t>
  </si>
  <si>
    <t>13598/70</t>
  </si>
  <si>
    <t>13598/80</t>
  </si>
  <si>
    <t>8/0</t>
  </si>
  <si>
    <t>BT50913587080</t>
  </si>
  <si>
    <t>BT50913495310</t>
  </si>
  <si>
    <t>13583/200</t>
  </si>
  <si>
    <t>6:04am</t>
  </si>
  <si>
    <t>BO50913569370</t>
  </si>
  <si>
    <t>13581 / 350</t>
  </si>
  <si>
    <t>1129am</t>
  </si>
  <si>
    <t>BT50913587090</t>
  </si>
  <si>
    <t>BT50913587100</t>
  </si>
  <si>
    <t>BT50913587110</t>
  </si>
  <si>
    <t>8/1</t>
  </si>
  <si>
    <t>13598/90</t>
  </si>
  <si>
    <t>13598/100</t>
  </si>
  <si>
    <t>13598/110</t>
  </si>
  <si>
    <t>BT50913495320</t>
  </si>
  <si>
    <t>13583/210</t>
  </si>
  <si>
    <t>BT50913563070</t>
  </si>
  <si>
    <t>13548/170, 180, 190</t>
  </si>
  <si>
    <t>PO 170 L Visc (COPQ 1.30) 1 add to RTP. PO 180 RFT. PO 190 L Visc ( COPQ 4.30) 1 add to RTP.</t>
  </si>
  <si>
    <t>BT50913563080</t>
  </si>
  <si>
    <t>13548/200, 210, 220</t>
  </si>
  <si>
    <t>BT50913563090</t>
  </si>
  <si>
    <t>13548/ 230, 240, 250</t>
  </si>
  <si>
    <t>PO 230 L Visc (COPQ 1.00) 1 add to RTP. PO 240 RFT. PO 250 H Assay (COPQ 2.45) 2 adds to RTP.</t>
  </si>
  <si>
    <t>BT50913563100</t>
  </si>
  <si>
    <t>13548/ 260, 270, 280</t>
  </si>
  <si>
    <t>PO 260 H Assay (COPQ 2.25) 1 add RTP. PO 270 RFT. PO 280 L Visc (COPQ 0.50) 1 add to RTP</t>
  </si>
  <si>
    <t>BT50913563110</t>
  </si>
  <si>
    <t>13548/290, 300, 310</t>
  </si>
  <si>
    <t xml:space="preserve">PO 290 RFT. PO 300 L Visc (COPQ2.50) 2 adds to RTP. PO 310 L Visc (COPQ 5.15) 2 adds to RTP. </t>
  </si>
  <si>
    <t>BT50913563120</t>
  </si>
  <si>
    <t>13548/ 320, 330, 340</t>
  </si>
  <si>
    <t xml:space="preserve">PO 320 L visc (COPQ 6.30) 4 adds to RTP. PO 330 RFT. PO 340 L Visc (COPQ 4.20) 2 adds to RTP. </t>
  </si>
  <si>
    <t>BT50913587120</t>
  </si>
  <si>
    <t>BT50913587130</t>
  </si>
  <si>
    <t>BT50913587140</t>
  </si>
  <si>
    <t>BT50913587150</t>
  </si>
  <si>
    <t>7/2</t>
  </si>
  <si>
    <t>13598/120</t>
  </si>
  <si>
    <t>13598/130</t>
  </si>
  <si>
    <t>13598/140</t>
  </si>
  <si>
    <t>13598/150</t>
  </si>
  <si>
    <t>BT50913495330</t>
  </si>
  <si>
    <t>13583/220</t>
  </si>
  <si>
    <t>BT50913587160</t>
  </si>
  <si>
    <t>BT50913587170</t>
  </si>
  <si>
    <t>BT50913587180</t>
  </si>
  <si>
    <t>BT50913587190</t>
  </si>
  <si>
    <t>9/2</t>
  </si>
  <si>
    <t>9/1</t>
  </si>
  <si>
    <t>13598/160</t>
  </si>
  <si>
    <t>13598/170</t>
  </si>
  <si>
    <t>13598/180</t>
  </si>
  <si>
    <t>13598/190</t>
  </si>
  <si>
    <t>BT50913576130</t>
  </si>
  <si>
    <t>13583/230</t>
  </si>
  <si>
    <t>BO50913567020</t>
  </si>
  <si>
    <t>P-1-31    Repack of BO50713390020 and 030 (Totes)</t>
  </si>
  <si>
    <t>BO50913551020</t>
  </si>
  <si>
    <t>BO50913578040</t>
  </si>
  <si>
    <t>BO50913551030</t>
  </si>
  <si>
    <t>BO50913584040</t>
  </si>
  <si>
    <t>13514 / 40</t>
  </si>
  <si>
    <t>BO50913569380</t>
  </si>
  <si>
    <t>BO50913569390</t>
  </si>
  <si>
    <t>BO50913569400</t>
  </si>
  <si>
    <t>13581 / 360</t>
  </si>
  <si>
    <t>13581 / 370</t>
  </si>
  <si>
    <t>13581 / 380</t>
  </si>
  <si>
    <t>2:28pm</t>
  </si>
  <si>
    <t>5:18pm</t>
  </si>
  <si>
    <t>BT50913587200</t>
  </si>
  <si>
    <t>BT50913587210</t>
  </si>
  <si>
    <t>11/3</t>
  </si>
  <si>
    <t>13598/200</t>
  </si>
  <si>
    <t>13598/210</t>
  </si>
  <si>
    <t>13598/220</t>
  </si>
  <si>
    <t>BT50913587220</t>
  </si>
  <si>
    <t>BT50913563130</t>
  </si>
  <si>
    <t>13548/350, 360, 370</t>
  </si>
  <si>
    <t xml:space="preserve">PO 350 RFT. PO 360 L Visc (COPQ 0.55) 1 add to RTP. PO 370 L Visc, H P. Size (COPQ 22.00) 2 adds and blend to RTP. </t>
  </si>
  <si>
    <t>BT50913563140</t>
  </si>
  <si>
    <t>13548/ 380, 390, 400</t>
  </si>
  <si>
    <t>PO 380 L Visc (COPQ 3.00) 3 adds to RTP, PO 390 L Visc (COPQ 4.00) 2 adds to RTP. PO 400 L Visc (COPQ 4.00) 3 adds to RTP.</t>
  </si>
  <si>
    <t>BT50913563150</t>
  </si>
  <si>
    <t>13548/ 410, 420, 430</t>
  </si>
  <si>
    <t xml:space="preserve">PO 410 H Visc (COPQ 2.00) 1 add to RTP. PO 420 L Visc (COPQ 2.20) 1 add to RTP. PO 430 L Visc (COPQ 2.30) 2 adds to RTP. </t>
  </si>
  <si>
    <t>BT50913563160</t>
  </si>
  <si>
    <t>13548/ 440, 450, 460</t>
  </si>
  <si>
    <t>PO 440 RFT. PO 450 L Visc (COPQ 1.10) 1 add to RTP. PO 460 L Visc (COPQ 2.15) 1 add to RTP.</t>
  </si>
  <si>
    <t>BT50913606020</t>
  </si>
  <si>
    <t>14/9</t>
  </si>
  <si>
    <t>13607/ 20, 30, 40</t>
  </si>
  <si>
    <t>PO 20 H Assay, L Visc (COPQ 6.40) 4 adds to RTP. Note held out 150 gal of H2O for startup. PO 30 L visc (COPQ 6.00) 2 adds to RTP. PO 40 L visc (COPQ 2.00) 1 add to RTP</t>
  </si>
  <si>
    <t>BT50913606030</t>
  </si>
  <si>
    <t>15/5</t>
  </si>
  <si>
    <t>13607/ 50, 60, 70</t>
  </si>
  <si>
    <t>(H) Viscosity, (H) Assay , (L) Viscosity</t>
  </si>
  <si>
    <t xml:space="preserve">PO 50 H Visc (COPQ 1. 30) 1 add to RTP. PO 60 H Assay, L Visc (COPQ 1.45) 1 add to RTP. PO 70 RFT. </t>
  </si>
  <si>
    <t>BT50913606040</t>
  </si>
  <si>
    <t>24/10</t>
  </si>
  <si>
    <t>13607/ 80</t>
  </si>
  <si>
    <t>PO 80 H Assay (COPQ 1.45) 1 add to RTP.</t>
  </si>
  <si>
    <t>BO50713406030</t>
  </si>
  <si>
    <t>BT51013587230</t>
  </si>
  <si>
    <t>BT51013587240</t>
  </si>
  <si>
    <t>BT51013587250</t>
  </si>
  <si>
    <t>BT51013587260</t>
  </si>
  <si>
    <t>4/1</t>
  </si>
  <si>
    <t>6/2</t>
  </si>
  <si>
    <t>7/1</t>
  </si>
  <si>
    <t>13598/230</t>
  </si>
  <si>
    <t>13598/240</t>
  </si>
  <si>
    <t>13598/250</t>
  </si>
  <si>
    <t>13598/260</t>
  </si>
  <si>
    <t>BO50913546160</t>
  </si>
  <si>
    <t>BO50913546170</t>
  </si>
  <si>
    <t>BO50913546180</t>
  </si>
  <si>
    <t>13549 / 170</t>
  </si>
  <si>
    <t>13549 / 180</t>
  </si>
  <si>
    <t>13549 / 190</t>
  </si>
  <si>
    <t>0248am</t>
  </si>
  <si>
    <t>On the morning of 09/29/2025, a production operator pumped a batch of Bravo WS inot the PT containing CLT 720, Batch # 13549 / 190. The product was mixed and tested. The viscosity was OOS. A portion of product equal to the quantity of the Bravo WS batch was pumped into the other PT. The material remaining, CLT 720, was adjusted to bring the viscosity back in spec.</t>
  </si>
  <si>
    <t>BO50913569410</t>
  </si>
  <si>
    <t>BO50913569420</t>
  </si>
  <si>
    <t>13581 / 390</t>
  </si>
  <si>
    <t>13581 / 400</t>
  </si>
  <si>
    <t>7:51pm</t>
  </si>
  <si>
    <t>3# Phosphoric Acid added to ensure pH remains in spec</t>
  </si>
  <si>
    <t>8:49pm</t>
  </si>
  <si>
    <t>BO50913572030</t>
  </si>
  <si>
    <t>BO50913572040</t>
  </si>
  <si>
    <t>BO51013676020</t>
  </si>
  <si>
    <t>13581 / 410</t>
  </si>
  <si>
    <t>13581 / 420</t>
  </si>
  <si>
    <t>0327am</t>
  </si>
  <si>
    <t>0444am</t>
  </si>
  <si>
    <t>BO51013636020</t>
  </si>
  <si>
    <t>BO51013636030</t>
  </si>
  <si>
    <t>13581 / 430</t>
  </si>
  <si>
    <t>13581 / 440</t>
  </si>
  <si>
    <t>2:24pm</t>
  </si>
  <si>
    <t>0611am</t>
  </si>
  <si>
    <t>BO51013676030</t>
  </si>
  <si>
    <t>BO51013676040</t>
  </si>
  <si>
    <t>13605 / 30</t>
  </si>
  <si>
    <t>4:26pm</t>
  </si>
  <si>
    <t>13605 / 40</t>
  </si>
  <si>
    <t>BT51013587270</t>
  </si>
  <si>
    <t>BT51013587280</t>
  </si>
  <si>
    <t>BT51013587290</t>
  </si>
  <si>
    <t>8/2</t>
  </si>
  <si>
    <t>BT51013660020</t>
  </si>
  <si>
    <t>13583/240</t>
  </si>
  <si>
    <t>13583/250</t>
  </si>
  <si>
    <t>BT51013661020</t>
  </si>
  <si>
    <t>BO51013636040</t>
  </si>
  <si>
    <t>BO51013676050</t>
  </si>
  <si>
    <t>BT50913495340</t>
  </si>
  <si>
    <t>trial batch/ packed as Defy</t>
  </si>
  <si>
    <t xml:space="preserve">PO 240 contains 1.5 totes of finshed goods of PO 230. It was an operator/batching error. Sample of PO 240 tested RFT and then another sample received once discovered it contained some of PO 230 and that was also in spec. COPQ counted from when PO 240 was RTP on 9/26/25 to when sample of blend was released on 9/29/2025. </t>
  </si>
  <si>
    <t>13581 / 450</t>
  </si>
  <si>
    <t>13620 / 20</t>
  </si>
  <si>
    <t>8:24pm</t>
  </si>
  <si>
    <t>BO51013680020</t>
  </si>
  <si>
    <t>13682 / 20</t>
  </si>
  <si>
    <t xml:space="preserve">Rimon .83 EC, Chemtura </t>
  </si>
  <si>
    <t>BO51013630020</t>
  </si>
  <si>
    <t>Strobe Pro 167 SE</t>
  </si>
  <si>
    <t>BO51013501020</t>
  </si>
  <si>
    <t>P-9.60</t>
  </si>
  <si>
    <t>A-6.16</t>
  </si>
  <si>
    <t>13515 / 20</t>
  </si>
  <si>
    <t>1136am</t>
  </si>
  <si>
    <t xml:space="preserve">PO 60 H Assay (COPQ 12.05) mix longer and recheck was in spec for RTP. </t>
  </si>
  <si>
    <t>trial batch, Different packaging, same as Defy 13509/350</t>
  </si>
  <si>
    <t>trial batch, Different packaging, same as Havoc 13583/40.</t>
  </si>
  <si>
    <t>trial batch, different packaging, same as Defy 13583/120</t>
  </si>
  <si>
    <t>trial batch, same as Havoc 13583/120</t>
  </si>
  <si>
    <t>trial batch, same as Defy 13583/130</t>
  </si>
  <si>
    <t>trial batch, same as Defy 13583/170</t>
  </si>
  <si>
    <t>trial batch, same as Defy 13583/230</t>
  </si>
  <si>
    <t>BT51013587300</t>
  </si>
  <si>
    <t>BT51013587310</t>
  </si>
  <si>
    <t>BT51013587320</t>
  </si>
  <si>
    <t>BT51013587330</t>
  </si>
  <si>
    <t>10/2</t>
  </si>
  <si>
    <t>9/5</t>
  </si>
  <si>
    <t>BT51013587340</t>
  </si>
  <si>
    <t>BT51013587350</t>
  </si>
  <si>
    <t>9/0</t>
  </si>
  <si>
    <t>13693/340</t>
  </si>
  <si>
    <t>13693/270</t>
  </si>
  <si>
    <t>13693/280</t>
  </si>
  <si>
    <t>13693/290</t>
  </si>
  <si>
    <t>13693/300</t>
  </si>
  <si>
    <t>13693/310</t>
  </si>
  <si>
    <t>13693/320</t>
  </si>
  <si>
    <t>13693/330</t>
  </si>
  <si>
    <t>13693/350</t>
  </si>
  <si>
    <t>13693/360</t>
  </si>
  <si>
    <t>BT51013587360</t>
  </si>
  <si>
    <t>13583/260</t>
  </si>
  <si>
    <t>10-1--25</t>
  </si>
  <si>
    <t>3:18am</t>
  </si>
  <si>
    <t>BT51013661030</t>
  </si>
  <si>
    <t>trial batch, same as Defy 13583/260</t>
  </si>
  <si>
    <t>BT51013611020</t>
  </si>
  <si>
    <t>13688/20,30</t>
  </si>
  <si>
    <t>BO51013632020</t>
  </si>
  <si>
    <t>BO51013640020</t>
  </si>
  <si>
    <t>BO51013632030</t>
  </si>
  <si>
    <t>13669 / 20</t>
  </si>
  <si>
    <t>1119am</t>
  </si>
  <si>
    <t>BO51013676060</t>
  </si>
  <si>
    <t>BO51013636050</t>
  </si>
  <si>
    <t>13620 / 30</t>
  </si>
  <si>
    <t>13620 / 40</t>
  </si>
  <si>
    <t>1220am</t>
  </si>
  <si>
    <t>BO51013636060</t>
  </si>
  <si>
    <t>13620 / 50</t>
  </si>
  <si>
    <t>1:34pm</t>
  </si>
  <si>
    <t>During the first stage of batching, a production operator added an additional 105# of Trilon B. This extra material caused a high pH. Phosphoric acid was added to lower the pH.</t>
  </si>
  <si>
    <t>BT50913570020</t>
  </si>
  <si>
    <t>BT51013659020</t>
  </si>
  <si>
    <t>BT51013659030</t>
  </si>
  <si>
    <t>13672/20</t>
  </si>
  <si>
    <t>13672/30</t>
  </si>
  <si>
    <t>BT51013659040</t>
  </si>
  <si>
    <t>BT51013587370</t>
  </si>
  <si>
    <t>BT51013587380</t>
  </si>
  <si>
    <t>BT51013587390</t>
  </si>
  <si>
    <t>BT51013587400</t>
  </si>
  <si>
    <t>BT51013587410</t>
  </si>
  <si>
    <t>BT51013587420</t>
  </si>
  <si>
    <t>13693/370</t>
  </si>
  <si>
    <t>13693/380</t>
  </si>
  <si>
    <t>13693/390</t>
  </si>
  <si>
    <t>13693/400</t>
  </si>
  <si>
    <t>13693/410</t>
  </si>
  <si>
    <t>13693/420</t>
  </si>
  <si>
    <t>BT50913563170</t>
  </si>
  <si>
    <t>13548/470,480,490</t>
  </si>
  <si>
    <t xml:space="preserve">PO 470 RFT. PO 480 H Visc (COPQ 7.15) Blend with PO 490. PO 490 L Visc (COPQ 7.00) 1 add to RTP. </t>
  </si>
  <si>
    <t>13548/500</t>
  </si>
  <si>
    <t>PO 500 L Visc (COPQ 1.21) 1 add to RTP.</t>
  </si>
  <si>
    <t>BT50913563180</t>
  </si>
  <si>
    <t>BT51013628020</t>
  </si>
  <si>
    <t>13548/ 510, 520, 530</t>
  </si>
  <si>
    <t>(H) Particle Size , (H) Viscosity, (L) Viscosity</t>
  </si>
  <si>
    <t>PO 510 H P. Size, H Visc (COPQ 7.07) Blend to RTP. PO 520 L Visc (COPQ 1.20) 1 add to RTP. PO 530 RFT</t>
  </si>
  <si>
    <t>BT51013628030</t>
  </si>
  <si>
    <t>13548/540, 550, 560</t>
  </si>
  <si>
    <t>PO 540 RFT. PO 550 L Visc (COPQ 3.00) 1 add to RTP. PO 560 RFT</t>
  </si>
  <si>
    <t>BT51013628040</t>
  </si>
  <si>
    <t>13548/570 13685 20, 30</t>
  </si>
  <si>
    <t xml:space="preserve">PO 570 H Visc (COPQ 2.00) blend to RTP. PO 20 H Visc (COPQ 2.30) Blend to RTP. PO 30 L Visc (COPQ 2.15) 1 add to RTP. </t>
  </si>
  <si>
    <t>BT51013606050</t>
  </si>
  <si>
    <t>17/4</t>
  </si>
  <si>
    <t>13607/90,100</t>
  </si>
  <si>
    <t xml:space="preserve">PO 90 L Visc (COPQ 24.40) 2 adds to RTP. PO 100 H Assay, L Visc (COPQ 14.00) 5 adds to RTP. Note longer COPQ due to running out of post mix to adjust. Had to wait on delivery. </t>
  </si>
  <si>
    <t>BT51013643020</t>
  </si>
  <si>
    <t>13670/20, 30 40</t>
  </si>
  <si>
    <t xml:space="preserve">New Tech Source </t>
  </si>
  <si>
    <t>PO 20 H Assay, L pH, L Visc (COPQ 2.30) Held out 150 gallons H2O, 1 add to RTP. PO 30 L Visc (COPQ 3.00) 1 add to RTP. PO 40 RFT.</t>
  </si>
  <si>
    <t>BT51013628050</t>
  </si>
  <si>
    <t>13685/40,50,60</t>
  </si>
  <si>
    <t xml:space="preserve">(H) Particle Size , (L) Viscosity, (H) Assay </t>
  </si>
  <si>
    <t>Blend, Viscosity Adjustment, Assay Adjustment</t>
  </si>
  <si>
    <t xml:space="preserve">PO 40 H P Size, L Visc (COPQ 25.15) 2 adds to RTB with PO 50 (11# Keltrol total), PO 50 H Assay, L Visc (COPQ 4.10) 2 adds to RTP (8# Keltrol total). PO 60 L Visc (COPQ 1.45) 1 add to RTP (5# Keltrol). </t>
  </si>
  <si>
    <t>BO51013636070</t>
  </si>
  <si>
    <t>BO51013636080</t>
  </si>
  <si>
    <t>BO51013636090</t>
  </si>
  <si>
    <t>13620 / 60</t>
  </si>
  <si>
    <t>0324am</t>
  </si>
  <si>
    <t>13620 / 70</t>
  </si>
  <si>
    <t>BO51013636100</t>
  </si>
  <si>
    <t>13620 / 80</t>
  </si>
  <si>
    <t>13620 / 90</t>
  </si>
  <si>
    <t>BO51013691020</t>
  </si>
  <si>
    <t>12:39pm</t>
  </si>
  <si>
    <t>13605/20 &amp; 50 Blend</t>
  </si>
  <si>
    <t>On the morning of 09/29/25, a Production Operator pumped Batch # 13605/20 into the pack tank containing a batch of CLT 720. The product was mixed and sampled and the viscosity was found to be OOS @ 22,000. Batch # 20 was blended with Batch # 50.</t>
  </si>
  <si>
    <t>BO51013691030</t>
  </si>
  <si>
    <t>BO51013691040</t>
  </si>
  <si>
    <t>13681 / 20</t>
  </si>
  <si>
    <t>11:07pm</t>
  </si>
  <si>
    <t>13681 / 30</t>
  </si>
  <si>
    <t>During the batching process, the Production Operator added an extra 255 # of Propylene Glycol. No real impact to the product.</t>
  </si>
  <si>
    <t>BO51013636110</t>
  </si>
  <si>
    <t>BO51013636120</t>
  </si>
  <si>
    <t>13620 / 100</t>
  </si>
  <si>
    <t>BO51013636130</t>
  </si>
  <si>
    <t>13620 / 110</t>
  </si>
  <si>
    <t>13620 / 120</t>
  </si>
  <si>
    <t>5:43pm</t>
  </si>
  <si>
    <t>0522am</t>
  </si>
  <si>
    <t>BO51013691050</t>
  </si>
  <si>
    <t>13681 / 40</t>
  </si>
  <si>
    <t>BO51013640030</t>
  </si>
  <si>
    <t>BO51013640040</t>
  </si>
  <si>
    <t>BO51013640050</t>
  </si>
  <si>
    <t>BO51013636140</t>
  </si>
  <si>
    <t>13620 / 130</t>
  </si>
  <si>
    <t>8:16pm</t>
  </si>
  <si>
    <t>BO51013636150</t>
  </si>
  <si>
    <t>13620 / 140</t>
  </si>
  <si>
    <t>0141am</t>
  </si>
  <si>
    <t>BO51013680030</t>
  </si>
  <si>
    <t>13682 / 30</t>
  </si>
  <si>
    <t>BO51013691060</t>
  </si>
  <si>
    <t>BT51013611030</t>
  </si>
  <si>
    <t>13688/40</t>
  </si>
  <si>
    <t>BT51013611040</t>
  </si>
  <si>
    <t>13688/50</t>
  </si>
  <si>
    <t>BT51013611050</t>
  </si>
  <si>
    <t>13688/60</t>
  </si>
  <si>
    <t xml:space="preserve">PO 60 H Assay (COPQ 3.05) 40 gallons H2O add to RTP. </t>
  </si>
  <si>
    <t>BT51013614020</t>
  </si>
  <si>
    <t>BT51013612020</t>
  </si>
  <si>
    <t>13687/20</t>
  </si>
  <si>
    <t>Different packaging configuration/ same as BT51013614020</t>
  </si>
  <si>
    <t xml:space="preserve">PO 20 H Assay (COPQ 6.00) 1 add of 3,415 # A-100 add to RTP. </t>
  </si>
  <si>
    <t>BT51013675020</t>
  </si>
  <si>
    <t>13687/30</t>
  </si>
  <si>
    <t>BT51013643030</t>
  </si>
  <si>
    <t>13670/50,60,70</t>
  </si>
  <si>
    <t xml:space="preserve">PO 50 L pH (COPQ 3.00) 2 adds of 7# total caustic soda to RTP. PO 60 RFT. PO 70 L pH (COPQ 4.00) 2 adds of 8# total caustic soda to RTP. </t>
  </si>
  <si>
    <t>BT51013695020</t>
  </si>
  <si>
    <t>BT51013695030</t>
  </si>
  <si>
    <t>BT51013695040</t>
  </si>
  <si>
    <t>BT51013695050</t>
  </si>
  <si>
    <t>BT51013695060</t>
  </si>
  <si>
    <t>21/15</t>
  </si>
  <si>
    <t>15/9</t>
  </si>
  <si>
    <t>14/6</t>
  </si>
  <si>
    <t>13696/20</t>
  </si>
  <si>
    <t>13696/30</t>
  </si>
  <si>
    <t>13696/40</t>
  </si>
  <si>
    <t>13696/50</t>
  </si>
  <si>
    <t>13696/60</t>
  </si>
  <si>
    <t>BT51013628060</t>
  </si>
  <si>
    <t>13685/70,80,90</t>
  </si>
  <si>
    <t>PO 70 L Visc (COPQ 4.35) 9# Keltrol total added to RTP. PO 80 L Visc (COPQ 2.15) 6# Keltrol added to RTP. PO 90 RFT</t>
  </si>
  <si>
    <t>BO51013636160</t>
  </si>
  <si>
    <t>13620 / 160</t>
  </si>
  <si>
    <t>911pm</t>
  </si>
  <si>
    <t>did not add Kelzan or p. gylcol- added and brought another sampel</t>
  </si>
  <si>
    <t>841pm</t>
  </si>
  <si>
    <t>13681/50</t>
  </si>
  <si>
    <t>BO51013632040</t>
  </si>
  <si>
    <t>BO51013632050</t>
  </si>
  <si>
    <t>13669/30</t>
  </si>
  <si>
    <t>725am</t>
  </si>
  <si>
    <t>1236pm</t>
  </si>
  <si>
    <t>13669/40</t>
  </si>
  <si>
    <t>BO51013691070</t>
  </si>
  <si>
    <t>13681/60</t>
  </si>
  <si>
    <t>631pm</t>
  </si>
  <si>
    <t>BT51013695070</t>
  </si>
  <si>
    <t>BT51013695080</t>
  </si>
  <si>
    <t>BT51013695090</t>
  </si>
  <si>
    <t>BT51013695100</t>
  </si>
  <si>
    <t>BT51013695110</t>
  </si>
  <si>
    <t>16/1</t>
  </si>
  <si>
    <t>20/7</t>
  </si>
  <si>
    <t>17/5</t>
  </si>
  <si>
    <t>12/4</t>
  </si>
  <si>
    <t>18/10</t>
  </si>
  <si>
    <t>13696/70</t>
  </si>
  <si>
    <t>13696/80</t>
  </si>
  <si>
    <t>13696/90</t>
  </si>
  <si>
    <t>13696/100</t>
  </si>
  <si>
    <t>13696/110</t>
  </si>
  <si>
    <t>BO51013632060</t>
  </si>
  <si>
    <t>13669/50</t>
  </si>
  <si>
    <t>433pm</t>
  </si>
  <si>
    <t>BO51013636170</t>
  </si>
  <si>
    <t>13620/150</t>
  </si>
  <si>
    <t>339am</t>
  </si>
  <si>
    <t>BO51013630060</t>
  </si>
  <si>
    <t>BO51013630050</t>
  </si>
  <si>
    <t>BO51013630040</t>
  </si>
  <si>
    <t>??</t>
  </si>
  <si>
    <t>BO51013702030</t>
  </si>
  <si>
    <t>13681/80</t>
  </si>
  <si>
    <t>200PM</t>
  </si>
  <si>
    <t>BO51013702020</t>
  </si>
  <si>
    <t>13681/70</t>
  </si>
  <si>
    <t>430pm</t>
  </si>
  <si>
    <t>BT51013695120</t>
  </si>
  <si>
    <t>BT51013695130</t>
  </si>
  <si>
    <t>BT51013695140</t>
  </si>
  <si>
    <t>BT51013695150</t>
  </si>
  <si>
    <t>19/11</t>
  </si>
  <si>
    <t>16/6</t>
  </si>
  <si>
    <t>13696/120</t>
  </si>
  <si>
    <t>13696/130</t>
  </si>
  <si>
    <t>13696/140</t>
  </si>
  <si>
    <t>13696/150</t>
  </si>
  <si>
    <t>BT51013695160</t>
  </si>
  <si>
    <t>12/2</t>
  </si>
  <si>
    <t>13696/160</t>
  </si>
  <si>
    <t>BT51013628070</t>
  </si>
  <si>
    <t>13685/100,110,120</t>
  </si>
  <si>
    <t>Viscosity Adjustment, See Notes</t>
  </si>
  <si>
    <t>BT51013628080</t>
  </si>
  <si>
    <t>13685/130,140,150</t>
  </si>
  <si>
    <t xml:space="preserve">PO 100 L Visc (COPQ 1.30) 6# Keltrol total added to RTP in 1 add. PO 110 RFT. PO 120 Production moved product to pack tank without RTP from lab. PO 120 was still L Visc. RTS given based on COMP data and is noted on PO worksheet. No COPQ time calculated for PO 120. </t>
  </si>
  <si>
    <t xml:space="preserve">PO 130 H P. Size, L Visc (COPQ 14.30) 8# Keltrol in 1 add to RTP. P. Size was rechecked and in spec to RTP. PO 140 L Visc (COPQ 1.40) 4# Keltrol in 1 add to RTP. PO 150 H P. Size (COPQ  11.50) Product added from PO 160 to PO 150 to reduce PS. Official RTB not issued as this was a production adjustment. </t>
  </si>
  <si>
    <t>BT51013643040</t>
  </si>
  <si>
    <t>13670/80,90,100</t>
  </si>
  <si>
    <t>PO 90, 100 released OOS with H P.Size per Naiara</t>
  </si>
  <si>
    <t>BO51013702040</t>
  </si>
  <si>
    <t>13681/90</t>
  </si>
  <si>
    <t>145am</t>
  </si>
  <si>
    <t>13620/180</t>
  </si>
  <si>
    <t>BO51013676080</t>
  </si>
  <si>
    <t>253AM</t>
  </si>
  <si>
    <t>BO51013676070</t>
  </si>
  <si>
    <t>13620/170</t>
  </si>
  <si>
    <t>737pm</t>
  </si>
  <si>
    <t>BT51013587430</t>
  </si>
  <si>
    <t>BT51013587440</t>
  </si>
  <si>
    <t>BT51013587450</t>
  </si>
  <si>
    <t>BT51013587460</t>
  </si>
  <si>
    <t>BT51013587470</t>
  </si>
  <si>
    <t>BT51013587480</t>
  </si>
  <si>
    <t>13693/430</t>
  </si>
  <si>
    <t>13693/440</t>
  </si>
  <si>
    <t>13693/450</t>
  </si>
  <si>
    <t>13693/460</t>
  </si>
  <si>
    <t>13693/470</t>
  </si>
  <si>
    <t>13693/480</t>
  </si>
  <si>
    <t>BT51013628090</t>
  </si>
  <si>
    <t>13685/160, 170, 180</t>
  </si>
  <si>
    <t>(H) Viscosity, (H) Particle Size , (L) Viscosity</t>
  </si>
  <si>
    <t xml:space="preserve">Po 160 RFT. PO 170 H Visc, H P Size (COPQ 13.25) PRD ADJ to reduce Visc and Psize. PO 180 L Visc (COPQ 4.30) 28# Keltrol over 3 adds to RTP. </t>
  </si>
  <si>
    <t>BT51013628100</t>
  </si>
  <si>
    <t>13685/ 190, 200, 210</t>
  </si>
  <si>
    <t>No mill samples received on any of these 3 positions/ Rod notified</t>
  </si>
  <si>
    <t>BT51013614030</t>
  </si>
  <si>
    <t>BT51013612030</t>
  </si>
  <si>
    <t>13687/40</t>
  </si>
  <si>
    <t xml:space="preserve">Different packaging configuration </t>
  </si>
  <si>
    <t>BO51013649040</t>
  </si>
  <si>
    <t>Maxentis SC</t>
  </si>
  <si>
    <t>BO51013641050</t>
  </si>
  <si>
    <t>BO51013630030</t>
  </si>
  <si>
    <t>BO51013640060</t>
  </si>
  <si>
    <t>BO51013649020</t>
  </si>
  <si>
    <t>BO51013640070</t>
  </si>
  <si>
    <t>BO51013649030</t>
  </si>
  <si>
    <t>BO51013641020</t>
  </si>
  <si>
    <t>BO51013630070</t>
  </si>
  <si>
    <t>BO51013630080</t>
  </si>
  <si>
    <t>P-1-19</t>
  </si>
  <si>
    <t>BO51013641030</t>
  </si>
  <si>
    <t>BO51013641040</t>
  </si>
  <si>
    <t>BO51013702050</t>
  </si>
  <si>
    <t>BO51013702060</t>
  </si>
  <si>
    <t>13681 / 100</t>
  </si>
  <si>
    <t>13681 / 110</t>
  </si>
  <si>
    <t>BO51013632070</t>
  </si>
  <si>
    <t>BO51013632080</t>
  </si>
  <si>
    <t>BO51013632090</t>
  </si>
  <si>
    <t>13669 / 60</t>
  </si>
  <si>
    <t>13669 / 70</t>
  </si>
  <si>
    <t>13669 / 80</t>
  </si>
  <si>
    <t>5:22pm</t>
  </si>
  <si>
    <t>3:34pm</t>
  </si>
  <si>
    <t>BO51013680040</t>
  </si>
  <si>
    <t>13682 / 40</t>
  </si>
  <si>
    <t>6:31pm</t>
  </si>
  <si>
    <t>BT51013672040</t>
  </si>
  <si>
    <t>Per Brian Product has H2O introduced during pack process</t>
  </si>
  <si>
    <t>NO</t>
  </si>
  <si>
    <t>PO 40 water was introduced during the pack process when it was transferred to a tank that water was used in to test for leaks and not properly drained.  Placed in R stock per JCAR on 10-20-2025</t>
  </si>
  <si>
    <t>BT51013672050</t>
  </si>
  <si>
    <t>3563 gallons of PO 50 had water introduced during the pack process when it was transferred to a tank that water was used in to test for leaks and not properly drained. Placed in R stock per JCAR 10-20-2025</t>
  </si>
  <si>
    <t>BT51013659050</t>
  </si>
  <si>
    <t xml:space="preserve">13672/50 </t>
  </si>
  <si>
    <t>Partial PO 50 that did not have H2O introduced</t>
  </si>
  <si>
    <t>13672/40</t>
  </si>
  <si>
    <t>13672/50</t>
  </si>
  <si>
    <t>BT51013614040</t>
  </si>
  <si>
    <t>13687/50</t>
  </si>
  <si>
    <t>BO51013654020</t>
  </si>
  <si>
    <t>BO51013638020</t>
  </si>
  <si>
    <t>BO51013702070</t>
  </si>
  <si>
    <t>BO51013702080</t>
  </si>
  <si>
    <t>13681 / 120</t>
  </si>
  <si>
    <t>13681 / 130</t>
  </si>
  <si>
    <t>11:01am</t>
  </si>
  <si>
    <t>2:58pm</t>
  </si>
  <si>
    <t>BT51013628110</t>
  </si>
  <si>
    <t>13685/220,230,240</t>
  </si>
  <si>
    <t>PO 220 L Visc (COPQ 4.00) 10# Keltrol total added over two adds to RTP. PO 230 L VISC (COPQ 9.40) 12# Keltrol total added over 2 adds to RTP. PO 240 L Visc (COPQ 3.30) 10# Keltrol total added over 2 adds to RTP.</t>
  </si>
  <si>
    <t>BT51013628120</t>
  </si>
  <si>
    <t>13685/250,260,270</t>
  </si>
  <si>
    <t xml:space="preserve">PO 250 L Visc (COPQ 6.00) 14# Keltrol over 2 adds to RTP. PO 260 RFT. PO 270 RFT. </t>
  </si>
  <si>
    <t>BT51013628130</t>
  </si>
  <si>
    <t>13685/280, 290</t>
  </si>
  <si>
    <t>10:05am</t>
  </si>
  <si>
    <t>PO 280 L Visc (COPQ 2.20) 5# Keltrol made over 1 add to RTP. PO 290 L Visc (2.15 COPQ) 6# Keltrol over 1 add.  EOC</t>
  </si>
  <si>
    <t>BT51013674020</t>
  </si>
  <si>
    <t>13687/60</t>
  </si>
  <si>
    <t>BT51013643050</t>
  </si>
  <si>
    <t>13670/110,120,130</t>
  </si>
  <si>
    <t>(L) Assay, (H) Viscosity, (L) Viscosity</t>
  </si>
  <si>
    <t xml:space="preserve">PO 110 L Assay, H Visc (COPQ 4.00) Blend with 120 to RTP. PO 120 L Visc (COPQ 2.45) 6# Kelzan add to RTP/Blend. PO 130 RFT. </t>
  </si>
  <si>
    <t xml:space="preserve">Per Naiara RTS with H PS. </t>
  </si>
  <si>
    <t>BT51013643060</t>
  </si>
  <si>
    <t>13670/140, 150, 160</t>
  </si>
  <si>
    <t>BO51013701020</t>
  </si>
  <si>
    <t>13669-90</t>
  </si>
  <si>
    <t>944am</t>
  </si>
  <si>
    <t>13681/140</t>
  </si>
  <si>
    <t>BO51013702090</t>
  </si>
  <si>
    <t>BO51013632100</t>
  </si>
  <si>
    <t>BO51013701030</t>
  </si>
  <si>
    <t>13669/100</t>
  </si>
  <si>
    <t>834am</t>
  </si>
  <si>
    <t>BO51013702100</t>
  </si>
  <si>
    <t>13681/150</t>
  </si>
  <si>
    <t>1243am</t>
  </si>
  <si>
    <t>BT51013660030</t>
  </si>
  <si>
    <t>13672/60</t>
  </si>
  <si>
    <t>Trial batch - Totes</t>
  </si>
  <si>
    <t>BT51013659060</t>
  </si>
  <si>
    <t>13672/70</t>
  </si>
  <si>
    <t>Trial Batch</t>
  </si>
  <si>
    <t>BT51013660040</t>
  </si>
  <si>
    <t>13672/80</t>
  </si>
  <si>
    <t>Trial Batch- Totes</t>
  </si>
  <si>
    <t>BT51013659070</t>
  </si>
  <si>
    <t>13672/90</t>
  </si>
  <si>
    <t>BT51013660050</t>
  </si>
  <si>
    <t>BT51013659080</t>
  </si>
  <si>
    <t>13672/110</t>
  </si>
  <si>
    <t>13672/100</t>
  </si>
  <si>
    <t>BT51013660060</t>
  </si>
  <si>
    <t>13672/120</t>
  </si>
  <si>
    <t>Trial Batch Totes</t>
  </si>
  <si>
    <t>BT51013675050</t>
  </si>
  <si>
    <t>13687/70, 80,100</t>
  </si>
  <si>
    <t>BT51013675030</t>
  </si>
  <si>
    <t>BT51013675040</t>
  </si>
  <si>
    <t>BT51013613020</t>
  </si>
  <si>
    <t>13687/90</t>
  </si>
  <si>
    <t>BT51013675060</t>
  </si>
  <si>
    <t>ADT5J21020</t>
  </si>
  <si>
    <t>ADT5J21030</t>
  </si>
  <si>
    <t>ADT5J22040</t>
  </si>
  <si>
    <t>ADT5J22050</t>
  </si>
  <si>
    <t>ADT5J23060</t>
  </si>
  <si>
    <t>ADT5J23070</t>
  </si>
  <si>
    <t>ADT5J23080</t>
  </si>
  <si>
    <t>ADT5J23090</t>
  </si>
  <si>
    <t>13689/20</t>
  </si>
  <si>
    <t>13689/30</t>
  </si>
  <si>
    <t>13689/40</t>
  </si>
  <si>
    <t>13689/50</t>
  </si>
  <si>
    <t>13689/60</t>
  </si>
  <si>
    <t>13689/70</t>
  </si>
  <si>
    <t>13689/80</t>
  </si>
  <si>
    <t>13689/90</t>
  </si>
  <si>
    <t>4pm</t>
  </si>
  <si>
    <t>13681/170</t>
  </si>
  <si>
    <t>BO51013702120</t>
  </si>
  <si>
    <t>BO51013702110</t>
  </si>
  <si>
    <t>13681/160</t>
  </si>
  <si>
    <t>919pm</t>
  </si>
  <si>
    <t>13687/110, 120</t>
  </si>
  <si>
    <t>BV51013646020</t>
  </si>
  <si>
    <t>pH Adjustment, Production Adjustment, Customer Released OOS, See Notes</t>
  </si>
  <si>
    <t>(L) pH , Other, (H) Particle Size , (L) Viscosity</t>
  </si>
  <si>
    <t xml:space="preserve">PO 80 L pH (COPQ 8.15) 2 adds of 10# total caustic soda to RTP. PO 90 Clumps present in initial AT sample, H Psize, L pH, L Visc adj for pH and Visc. RTP OOS per Naiara for PS. PO 100 H PS (no COPQ calculated) released OOS per Naiara. </t>
  </si>
  <si>
    <t>BT51013643070</t>
  </si>
  <si>
    <t>28-Ot-25</t>
  </si>
  <si>
    <t>13670/170, 180, 190</t>
  </si>
  <si>
    <t>Per Naiara RTS with H PS.</t>
  </si>
  <si>
    <t>See Notes, Customer Released OOS</t>
  </si>
  <si>
    <t>PO 140 H PS (COPQ Not Calculated) RTP OOS per Naiara. PO 150 RFT. PO 160 RFT.</t>
  </si>
  <si>
    <t>pH Adjustment, Customer Released OOS</t>
  </si>
  <si>
    <t xml:space="preserve">PO 170 L pH (COPQ 3.00) 2# Caustic Soda total in 1 add to RTP. PO 180 L pH (COPQ 3.45) 5# Caustic Soda total in 2 adds to RTP. PO 190 RFT. COMP PS is OOS High. Per Naiara RTS. </t>
  </si>
  <si>
    <t>BT51013659090</t>
  </si>
  <si>
    <t>13672/130</t>
  </si>
  <si>
    <t xml:space="preserve">Trial Batch </t>
  </si>
  <si>
    <t>BT51013660070</t>
  </si>
  <si>
    <t>13672/140</t>
  </si>
  <si>
    <t>BO51013676090</t>
  </si>
  <si>
    <t>13681 / 180</t>
  </si>
  <si>
    <t>5:34pm</t>
  </si>
  <si>
    <t>BO51013680050</t>
  </si>
  <si>
    <t>BO51013680060</t>
  </si>
  <si>
    <t>13682 / 50</t>
  </si>
  <si>
    <t>13682 / 60</t>
  </si>
  <si>
    <t>10:12pm</t>
  </si>
  <si>
    <t>Production did not have enough monoethenolamine. Made batch anyway and sent sample to lab. When additional material arrived, the batch was completed.</t>
  </si>
  <si>
    <t>BO51013501030</t>
  </si>
  <si>
    <t>P-9.99</t>
  </si>
  <si>
    <t>A-6.25</t>
  </si>
  <si>
    <t>13515 / 30</t>
  </si>
  <si>
    <t>Did not have enough PPZ Tech for the full batch size. Tried to make a smaller batch, but it did not reach the blade so it could not mix properly. Had a low PPZ assay; additional PPZ Tech was ordered, which delayed completion of the batch.</t>
  </si>
  <si>
    <t>BO51013654030</t>
  </si>
  <si>
    <t>BO51013654040</t>
  </si>
  <si>
    <t>BO51013654050</t>
  </si>
  <si>
    <t>P-1-11</t>
  </si>
  <si>
    <t>BO51013631020</t>
  </si>
  <si>
    <t>BO51013702130</t>
  </si>
  <si>
    <t>ADT5J24100</t>
  </si>
  <si>
    <t>ADT5J28110</t>
  </si>
  <si>
    <t>ADT5J28120</t>
  </si>
  <si>
    <t>ADT5J28130</t>
  </si>
  <si>
    <t>ADT5J30140</t>
  </si>
  <si>
    <t>13689/100</t>
  </si>
  <si>
    <t>13689/110</t>
  </si>
  <si>
    <t>13689/120</t>
  </si>
  <si>
    <t>13689/130</t>
  </si>
  <si>
    <t>13689/140</t>
  </si>
  <si>
    <t>Dry Screens, Moisture</t>
  </si>
  <si>
    <t>BT51013634020</t>
  </si>
  <si>
    <t>13686/20,30,40</t>
  </si>
  <si>
    <t>7:30am</t>
  </si>
  <si>
    <t xml:space="preserve">PO 20 L Visc (5.00 COPQ) 19#Keltrol total 2 adds to RTP. PO 30 RFT. PO 40 L Visc (COPQ 1.45) 4# Keltrol in 1 add to RTP. </t>
  </si>
  <si>
    <t>BT51013634030</t>
  </si>
  <si>
    <t>13686/50,60,70</t>
  </si>
  <si>
    <t>PO 50 H Visc (2.00 COPQ) No adj made. Recheck was good. PO 60, 70 RFT</t>
  </si>
  <si>
    <t>BT51013634040</t>
  </si>
  <si>
    <t>13686/90</t>
  </si>
  <si>
    <t>BT51013629020</t>
  </si>
  <si>
    <t>13686/80,100,110</t>
  </si>
  <si>
    <t>PO 80 L Visc (COPQ 13.10) No Post Mix per Prod. 5#Keltrol in 1 add to RTP. PO 100, 110 RFT</t>
  </si>
  <si>
    <t>BT51013643080</t>
  </si>
  <si>
    <t>13670/200,210,220</t>
  </si>
  <si>
    <t>Per Naiara RTS with H PS</t>
  </si>
  <si>
    <t>(L) pH , Other</t>
  </si>
  <si>
    <t>pH Adjustment, See Notes, Customer Released OOS</t>
  </si>
  <si>
    <t>PO 200 L pH (COPQ 2.00) 11# caustic add in 2 total adds. PO 210 L pH (COPQ 2.15) 2# caustic add in 1 adj to RTP. PO 220 Failed appearance. Chunky product. After 2 rechecks it was RTP. Per Naiara RTS with H PS.</t>
  </si>
  <si>
    <t>BT51013708020</t>
  </si>
  <si>
    <t>13710/20</t>
  </si>
  <si>
    <t xml:space="preserve">Reduced target AI% on BS to 59.90% per Brian V. </t>
  </si>
  <si>
    <t>BT51013708030</t>
  </si>
  <si>
    <t>13710/30</t>
  </si>
  <si>
    <t>BT51013708040</t>
  </si>
  <si>
    <t>13710/40</t>
  </si>
  <si>
    <t>BT51013659100</t>
  </si>
  <si>
    <t>13672/150</t>
  </si>
  <si>
    <t>BT51013660080</t>
  </si>
  <si>
    <t>13672/160</t>
  </si>
  <si>
    <t>BT51013659110</t>
  </si>
  <si>
    <t>13672/170</t>
  </si>
  <si>
    <t>Start trial batch with lower %AI</t>
  </si>
  <si>
    <t>Trial Batch-Ranges now permanent. No longer calling a trial.</t>
  </si>
  <si>
    <t>BT51013660090</t>
  </si>
  <si>
    <t>13672/180</t>
  </si>
  <si>
    <t>Totes</t>
  </si>
  <si>
    <t>BT51013659120</t>
  </si>
  <si>
    <t>13672/190</t>
  </si>
  <si>
    <t>BT51013660100</t>
  </si>
  <si>
    <t>13672/200</t>
  </si>
  <si>
    <t>BT51013697020</t>
  </si>
  <si>
    <t xml:space="preserve">Same as BT50913588020 just got in addl cartons to finish packing out. </t>
  </si>
  <si>
    <t>BV51013586030</t>
  </si>
  <si>
    <t>p-7-12</t>
  </si>
  <si>
    <t>BO51013702140</t>
  </si>
  <si>
    <t>BO51013702150</t>
  </si>
  <si>
    <t>BO51013702160</t>
  </si>
  <si>
    <t>BO51013702170</t>
  </si>
  <si>
    <t>13620 / 190</t>
  </si>
  <si>
    <t>13620 / 200</t>
  </si>
  <si>
    <t>6:21pm</t>
  </si>
  <si>
    <t>13620 / 230</t>
  </si>
  <si>
    <t>13620 / 240</t>
  </si>
  <si>
    <t>0816pm</t>
  </si>
  <si>
    <t>0129am</t>
  </si>
  <si>
    <t>4# Phosphoric Acid added to ensure pH remains in spec</t>
  </si>
  <si>
    <t>BT51013659130</t>
  </si>
  <si>
    <t>13672/210</t>
  </si>
  <si>
    <t>BT51013660110</t>
  </si>
  <si>
    <t>13672/220</t>
  </si>
  <si>
    <t>BT51013660120</t>
  </si>
  <si>
    <t>13672/230</t>
  </si>
  <si>
    <t>BT51013660130</t>
  </si>
  <si>
    <t>BT51013659140</t>
  </si>
  <si>
    <t>13672/240</t>
  </si>
  <si>
    <t>BT51013708050</t>
  </si>
  <si>
    <t>BT51013709020</t>
  </si>
  <si>
    <t>13710/50</t>
  </si>
  <si>
    <t>Reduced target AI% on BS to 59.90% per Brian V. -Same as BT51013708050</t>
  </si>
  <si>
    <t>BT51013643090</t>
  </si>
  <si>
    <t>13670/230, 240, 250</t>
  </si>
  <si>
    <t xml:space="preserve">PO 230 L pH (COPQ 1.30) 5# Caustic Soda in 2 total adds to RTP. PO 240 and 250 L pH. No COPQ calculated as adds were made during milling phase so AT samples were RFT. </t>
  </si>
  <si>
    <t>BT51013643100</t>
  </si>
  <si>
    <t>13670/260</t>
  </si>
  <si>
    <t>8:47am</t>
  </si>
  <si>
    <t xml:space="preserve">(H) pH , (L) pH </t>
  </si>
  <si>
    <t>Lab Adjustment Error, Initial Batching</t>
  </si>
  <si>
    <t>Blend, pH Adjustment</t>
  </si>
  <si>
    <t xml:space="preserve">PO 260 (COPQ 3.15) L pH initially and lab added 6# caustic soda over 2 adds total. Overadjustment as sample had H pH. Blended with some of PO 250 per Rod to RTP. </t>
  </si>
  <si>
    <t>ADT5J31150</t>
  </si>
  <si>
    <t>ADT5J31160</t>
  </si>
  <si>
    <t>Yellow</t>
  </si>
  <si>
    <t>13689/150</t>
  </si>
  <si>
    <t>13689/160</t>
  </si>
  <si>
    <t>(L) Density, Moisture</t>
  </si>
  <si>
    <t>BO51013702180</t>
  </si>
  <si>
    <t>13620/250</t>
  </si>
  <si>
    <t>712am</t>
  </si>
  <si>
    <t>BO51113732020</t>
  </si>
  <si>
    <t>13620/210</t>
  </si>
  <si>
    <t>755pm</t>
  </si>
  <si>
    <t>not included-SE</t>
  </si>
  <si>
    <t>BO51113732030</t>
  </si>
  <si>
    <t>13620/220</t>
  </si>
  <si>
    <t>727am</t>
  </si>
  <si>
    <t>BO51113747020</t>
  </si>
  <si>
    <t>13620/260</t>
  </si>
  <si>
    <t>618pm</t>
  </si>
  <si>
    <t>PO 20 Assay in spec but higher than target AI for new range. Made 1 add to RTP. COPQ 2.00 | did not count agaisnt RFT, since in spec to begin with-compling w/Customer Request</t>
  </si>
  <si>
    <t>PO 90 L Assay (COPQ 12.00) New tech received from prod to recalibrate instrument. Re-check was in spec to RTP. Did not count against RFT- product in spec- lab processing was issue</t>
  </si>
  <si>
    <t>PO 50 L Assay (COPQ 11.30) New tech was received and standard/ref made and recalibrated. PO was in spec when rechecked for RTP. Did not count against RFT- product in spec- lab processing was issue</t>
  </si>
  <si>
    <t>See Notes, Mix Longer</t>
  </si>
  <si>
    <t>BT51113719020</t>
  </si>
  <si>
    <t>13686/120,130,140</t>
  </si>
  <si>
    <t>PO 120 L Visc (COPQ 1.40) 4# Keltrol in 1 add to RTP. PO 130 L Visc (COPQ 5.00) No post mix then 1 add of 5# Keltrol to RTP. PO 140 RFT.</t>
  </si>
  <si>
    <t>BT51113719030</t>
  </si>
  <si>
    <t>13686/150,160</t>
  </si>
  <si>
    <t>BT51113745020</t>
  </si>
  <si>
    <t>BT51113746020</t>
  </si>
  <si>
    <t>13672/250</t>
  </si>
  <si>
    <t>BT51113746030</t>
  </si>
  <si>
    <t>13776/20</t>
  </si>
  <si>
    <t>BT51113745030</t>
  </si>
  <si>
    <t>13776/30</t>
  </si>
  <si>
    <t>BO51113747030</t>
  </si>
  <si>
    <t>13620/270</t>
  </si>
  <si>
    <t>822pm</t>
  </si>
  <si>
    <t>BO51113787020</t>
  </si>
  <si>
    <t>13780/20</t>
  </si>
  <si>
    <t>828pm</t>
  </si>
  <si>
    <t>BO51113706020</t>
  </si>
  <si>
    <t>13707/20</t>
  </si>
  <si>
    <t>123pm</t>
  </si>
  <si>
    <t>Blend, See Notes</t>
  </si>
  <si>
    <t>Prod held out 150gal water; 1st part was RTBlend and finshed goods OK-RTP</t>
  </si>
  <si>
    <t>BO51113747040</t>
  </si>
  <si>
    <t>BO51113747050</t>
  </si>
  <si>
    <t>13620/280</t>
  </si>
  <si>
    <t>400pm</t>
  </si>
  <si>
    <t>13778/20</t>
  </si>
  <si>
    <t>704pm</t>
  </si>
  <si>
    <t>ADT5J31170</t>
  </si>
  <si>
    <t>ADT5K01180</t>
  </si>
  <si>
    <t>ADT5K04190</t>
  </si>
  <si>
    <t>13689/170</t>
  </si>
  <si>
    <t>13689/190</t>
  </si>
  <si>
    <t>13689/180</t>
  </si>
  <si>
    <t>ADT5K04200</t>
  </si>
  <si>
    <t>13689/200</t>
  </si>
  <si>
    <t>Wet Screens, Moisture</t>
  </si>
  <si>
    <t>ADT5K05020</t>
  </si>
  <si>
    <t>ADT5K05030</t>
  </si>
  <si>
    <t>ADT5K06040</t>
  </si>
  <si>
    <t>BT51113746040</t>
  </si>
  <si>
    <t>13776/40</t>
  </si>
  <si>
    <t>BT51113745040</t>
  </si>
  <si>
    <t>13776/50</t>
  </si>
  <si>
    <t>BT51113746050</t>
  </si>
  <si>
    <t>13776/60</t>
  </si>
  <si>
    <t>BT51113745050</t>
  </si>
  <si>
    <t>BT51113746060</t>
  </si>
  <si>
    <t>13764/80</t>
  </si>
  <si>
    <t>13764/70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</si>
</sst>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
    <numFmt numFmtId="165" formatCode="0.000"/>
    <numFmt numFmtId="166" formatCode="0.0000"/>
    <numFmt numFmtId="167" formatCode="#,##0.0"/>
    <numFmt numFmtId="168" formatCode="mmmm\ d\,\ yyyy"/>
    <numFmt numFmtId="169" formatCode="[$-409]d\-mmm\-yy;@"/>
    <numFmt numFmtId="170" formatCode="[$-409]d\-mmm;@"/>
    <numFmt numFmtId="171" formatCode="#,##0.000"/>
    <numFmt numFmtId="172" formatCode="[$-F400]h:mm:ss\ AM/PM"/>
    <numFmt numFmtId="173" formatCode="m/d/yy;@"/>
    <numFmt numFmtId="174" formatCode="[$-409]h:mm\ AM/PM;@"/>
  </numFmts>
  <fonts count="344">
    <font>
      <sz val="11"/>
      <color theme="1"/>
      <name val="Calibri"/>
      <family val="2"/>
    </font>
    <font>
      <sz val="11"/>
      <color theme="1"/>
      <name val="Calibri"/>
      <family val="2"/>
      <scheme val="minor"/>
    </font>
    <font>
      <b/>
      <sz val="11"/>
      <color theme="0"/>
      <name val="Calibri"/>
      <family val="2"/>
    </font>
    <font>
      <sz val="8"/>
      <color theme="1"/>
      <name val="Calibri"/>
      <family val="2"/>
      <scheme val="minor"/>
    </font>
    <font>
      <sz val="9"/>
      <name val="AGaramond"/>
    </font>
    <font>
      <b/>
      <sz val="8"/>
      <name val="Tahoma"/>
      <family val="2"/>
    </font>
    <font>
      <b/>
      <sz val="8"/>
      <color theme="4" tint="-0.499984740745262"/>
      <name val="Tahoma"/>
      <family val="2"/>
    </font>
    <font>
      <sz val="8"/>
      <color theme="2" tint="-0.749992370372631"/>
      <name val="Calibri"/>
      <family val="2"/>
      <scheme val="minor"/>
    </font>
    <font>
      <sz val="8"/>
      <name val="Calibri"/>
      <family val="2"/>
      <scheme val="minor"/>
    </font>
    <font>
      <sz val="8"/>
      <name val="Tahoma"/>
      <family val="2"/>
    </font>
    <font>
      <sz val="8"/>
      <color indexed="18"/>
      <name val="Tahoma"/>
      <family val="2"/>
    </font>
    <font>
      <sz val="8"/>
      <color indexed="18"/>
      <name val="AGaramond"/>
    </font>
    <font>
      <sz val="8"/>
      <name val="AGaramond"/>
    </font>
    <font>
      <sz val="8"/>
      <color theme="3"/>
      <name val="AGaramond"/>
    </font>
    <font>
      <sz val="8"/>
      <color indexed="10"/>
      <name val="Tahoma"/>
      <family val="2"/>
    </font>
    <font>
      <sz val="8"/>
      <color indexed="60"/>
      <name val="Tahoma"/>
      <family val="2"/>
    </font>
    <font>
      <b/>
      <sz val="8"/>
      <color indexed="60"/>
      <name val="Tahoma"/>
      <family val="2"/>
    </font>
    <font>
      <b/>
      <sz val="8"/>
      <color theme="0"/>
      <name val="Tahoma"/>
      <family val="2"/>
    </font>
    <font>
      <b/>
      <sz val="12"/>
      <name val="Tahoma"/>
      <family val="2"/>
    </font>
    <font>
      <b/>
      <sz val="16"/>
      <color theme="1" tint="0.249977111117893"/>
      <name val="Tahoma"/>
      <family val="2"/>
    </font>
    <font>
      <sz val="10"/>
      <name val="Times New Roman"/>
      <family val="1"/>
    </font>
    <font>
      <sz val="10"/>
      <name val="Calibri"/>
      <family val="2"/>
    </font>
    <font>
      <b/>
      <sz val="10"/>
      <color indexed="9"/>
      <name val="Tahoma"/>
      <family val="2"/>
    </font>
    <font>
      <b/>
      <sz val="14"/>
      <name val="Tahoma"/>
      <family val="2"/>
    </font>
    <font>
      <sz val="16"/>
      <name val="MS Sans Serif"/>
      <family val="2"/>
    </font>
    <font>
      <sz val="12"/>
      <name val="MS Sans Serif"/>
      <family val="2"/>
    </font>
    <font>
      <b/>
      <sz val="11"/>
      <name val="Tahoma"/>
      <family val="2"/>
    </font>
    <font>
      <sz val="12"/>
      <name val="Times New Roman"/>
      <family val="1"/>
    </font>
    <font>
      <b/>
      <sz val="10"/>
      <name val="Tahoma"/>
      <family val="2"/>
    </font>
    <font>
      <b/>
      <sz val="10"/>
      <name val="MS Sans Serif"/>
      <family val="2"/>
    </font>
    <font>
      <sz val="10"/>
      <name val="MS Sans Serif"/>
      <family val="2"/>
    </font>
    <font>
      <b/>
      <sz val="11"/>
      <color theme="1"/>
      <name val="Calibri"/>
      <family val="2"/>
    </font>
    <font>
      <sz val="12"/>
      <name val="Garamond"/>
      <family val="1"/>
    </font>
    <font>
      <sz val="12"/>
      <name val="Calibri"/>
      <family val="2"/>
    </font>
    <font>
      <i/>
      <sz val="11"/>
      <color theme="1"/>
      <name val="Calibri"/>
      <family val="2"/>
    </font>
    <font>
      <b/>
      <i/>
      <sz val="10"/>
      <color theme="1"/>
      <name val="Calibri"/>
      <family val="2"/>
    </font>
    <font>
      <sz val="10"/>
      <color theme="1"/>
      <name val="Calibri"/>
      <family val="2"/>
    </font>
    <font>
      <b/>
      <sz val="11"/>
      <name val="Calibri"/>
      <family val="2"/>
    </font>
    <font>
      <sz val="11"/>
      <name val="Calibri Light"/>
      <family val="2"/>
      <scheme val="major"/>
    </font>
    <font>
      <i/>
      <sz val="10"/>
      <name val="Calibri Light"/>
      <family val="2"/>
      <scheme val="major"/>
    </font>
    <font>
      <sz val="11"/>
      <color theme="7" tint="0.79998168889431442"/>
      <name val="Calibri"/>
      <family val="2"/>
    </font>
    <font>
      <sz val="12"/>
      <name val="Georgia"/>
      <family val="1"/>
    </font>
    <font>
      <b/>
      <u/>
      <sz val="22"/>
      <name val="Georgia"/>
      <family val="1"/>
    </font>
    <font>
      <b/>
      <sz val="22"/>
      <name val="Georgia"/>
      <family val="1"/>
    </font>
    <font>
      <b/>
      <sz val="20"/>
      <name val="Georgia"/>
      <family val="1"/>
    </font>
    <font>
      <i/>
      <sz val="12"/>
      <name val="Georgia"/>
      <family val="1"/>
    </font>
    <font>
      <b/>
      <sz val="18"/>
      <name val="Georgia"/>
      <family val="1"/>
    </font>
    <font>
      <b/>
      <sz val="12"/>
      <name val="Georgia"/>
      <family val="1"/>
    </font>
    <font>
      <sz val="8"/>
      <name val="Georgia"/>
      <family val="1"/>
    </font>
    <font>
      <b/>
      <sz val="20"/>
      <color theme="5"/>
      <name val="Eras Bold ITC"/>
      <family val="2"/>
    </font>
    <font>
      <sz val="10"/>
      <color theme="2" tint="-0.749992370372631"/>
      <name val="Calibri"/>
      <family val="2"/>
      <scheme val="minor"/>
    </font>
    <font>
      <b/>
      <sz val="10"/>
      <color theme="1"/>
      <name val="Calibri"/>
      <family val="2"/>
    </font>
    <font>
      <sz val="11"/>
      <name val="Calibri"/>
      <family val="2"/>
    </font>
    <font>
      <sz val="11"/>
      <color theme="1"/>
      <name val="Arial"/>
      <family val="2"/>
    </font>
    <font>
      <sz val="9"/>
      <color theme="1"/>
      <name val="Arial"/>
      <family val="2"/>
    </font>
    <font>
      <b/>
      <sz val="11"/>
      <color theme="1"/>
      <name val="Arial"/>
      <family val="2"/>
    </font>
    <font>
      <b/>
      <sz val="9"/>
      <color theme="1"/>
      <name val="Arial"/>
      <family val="2"/>
    </font>
    <font>
      <i/>
      <sz val="10"/>
      <color theme="1"/>
      <name val="Arial"/>
      <family val="2"/>
    </font>
    <font>
      <sz val="11"/>
      <color theme="0" tint="-0.14999847407452621"/>
      <name val="Calibri"/>
      <family val="2"/>
    </font>
    <font>
      <b/>
      <sz val="12"/>
      <color theme="1"/>
      <name val="Calibri"/>
      <family val="2"/>
    </font>
    <font>
      <b/>
      <sz val="16"/>
      <color rgb="FF00B050"/>
      <name val="Calibri"/>
      <family val="2"/>
    </font>
    <font>
      <b/>
      <sz val="14"/>
      <color theme="1"/>
      <name val="Calibri"/>
      <family val="2"/>
    </font>
    <font>
      <b/>
      <sz val="10"/>
      <color theme="0"/>
      <name val="Calibri"/>
      <family val="2"/>
    </font>
    <font>
      <sz val="11"/>
      <color theme="1"/>
      <name val="Calibri"/>
      <family val="2"/>
    </font>
    <font>
      <b/>
      <sz val="8"/>
      <color theme="4" tint="-0.249977111117893"/>
      <name val="Tahoma"/>
      <family val="2"/>
    </font>
    <font>
      <b/>
      <sz val="8"/>
      <color theme="5"/>
      <name val="Tahoma"/>
      <family val="2"/>
    </font>
    <font>
      <sz val="10"/>
      <color theme="9" tint="-0.499984740745262"/>
      <name val="Calibri"/>
      <family val="2"/>
    </font>
    <font>
      <sz val="6"/>
      <color theme="1"/>
      <name val="Calibri"/>
      <family val="2"/>
    </font>
    <font>
      <sz val="10"/>
      <color theme="4" tint="-0.499984740745262"/>
      <name val="Calibri"/>
      <family val="2"/>
    </font>
    <font>
      <b/>
      <sz val="14"/>
      <color rgb="FF00B050"/>
      <name val="Calibri"/>
      <family val="2"/>
    </font>
    <font>
      <b/>
      <sz val="8"/>
      <color theme="0"/>
      <name val="Calibri Light"/>
      <family val="2"/>
    </font>
    <font>
      <b/>
      <sz val="8"/>
      <color theme="6" tint="-0.249977111117893"/>
      <name val="Tahoma"/>
      <family val="2"/>
    </font>
    <font>
      <sz val="11"/>
      <color theme="1"/>
      <name val="Calibri"/>
      <family val="2"/>
    </font>
    <font>
      <b/>
      <sz val="9"/>
      <color rgb="FF9933FF"/>
      <name val="Calibri Light"/>
      <family val="2"/>
    </font>
    <font>
      <sz val="8"/>
      <color theme="2" tint="-0.749992370372631"/>
      <name val="Calibri"/>
      <family val="2"/>
      <scheme val="minor"/>
    </font>
    <font>
      <sz val="9"/>
      <color theme="5"/>
      <name val="Calibri"/>
      <family val="2"/>
    </font>
    <font>
      <b/>
      <sz val="7"/>
      <color theme="6" tint="-0.249977111117893"/>
      <name val="Tahoma"/>
      <family val="2"/>
    </font>
    <font>
      <b/>
      <i/>
      <sz val="8"/>
      <color theme="6" tint="-0.249977111117893"/>
      <name val="Tahoma"/>
      <family val="2"/>
    </font>
    <font>
      <b/>
      <sz val="9"/>
      <color theme="0"/>
      <name val="Calibri"/>
      <family val="2"/>
      <scheme val="minor"/>
    </font>
    <font>
      <i/>
      <sz val="7"/>
      <color theme="2" tint="-0.749992370372631"/>
      <name val="Calibri"/>
      <family val="2"/>
      <scheme val="minor"/>
    </font>
    <font>
      <b/>
      <sz val="8"/>
      <color theme="2" tint="-0.749992370372631"/>
      <name val="Calibri"/>
      <family val="2"/>
      <scheme val="minor"/>
    </font>
    <font>
      <sz val="8"/>
      <color rgb="FFFF0000"/>
      <name val="Calibri"/>
      <family val="2"/>
      <scheme val="minor"/>
    </font>
    <font>
      <sz val="7"/>
      <color theme="2" tint="-0.749992370372631"/>
      <name val="Calibri"/>
      <family val="2"/>
      <scheme val="minor"/>
    </font>
    <font>
      <i/>
      <sz val="7"/>
      <name val="Calibri"/>
      <family val="2"/>
      <scheme val="minor"/>
    </font>
    <font>
      <sz val="11"/>
      <name val="Calibri"/>
      <family val="2"/>
    </font>
    <font>
      <b/>
      <sz val="9"/>
      <name val="Arial"/>
      <family val="2"/>
    </font>
    <font>
      <sz val="11"/>
      <name val="Calibri"/>
      <family val="2"/>
      <scheme val="minor"/>
    </font>
    <font>
      <sz val="9"/>
      <name val="Arial"/>
      <family val="2"/>
    </font>
    <font>
      <b/>
      <sz val="7"/>
      <color theme="2" tint="-0.749992370372631"/>
      <name val="Calibri"/>
      <family val="2"/>
      <scheme val="minor"/>
    </font>
    <font>
      <sz val="8"/>
      <color theme="1"/>
      <name val="Calibri"/>
      <family val="2"/>
    </font>
    <font>
      <sz val="8"/>
      <name val="Calibri"/>
      <family val="2"/>
    </font>
    <font>
      <sz val="11"/>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b/>
      <sz val="36"/>
      <color theme="0"/>
      <name val="Calibri"/>
      <family val="2"/>
      <scheme val="minor"/>
    </font>
    <font>
      <i/>
      <sz val="7"/>
      <color rgb="FFFF0000"/>
      <name val="Calibri"/>
      <family val="2"/>
      <scheme val="minor"/>
    </font>
    <font>
      <sz val="8"/>
      <color theme="2" tint="-0.749992370372631"/>
      <name val="Calibri"/>
      <family val="2"/>
      <scheme val="minor"/>
    </font>
    <font>
      <sz val="8"/>
      <name val="Calibri"/>
      <family val="2"/>
      <scheme val="minor"/>
    </font>
    <font>
      <b/>
      <sz val="8"/>
      <color theme="2" tint="-0.749992370372631"/>
      <name val="Calibri"/>
      <family val="2"/>
      <scheme val="minor"/>
    </font>
    <font>
      <i/>
      <sz val="7"/>
      <color theme="1"/>
      <name val="Calibri"/>
      <family val="2"/>
      <scheme val="minor"/>
    </font>
    <font>
      <i/>
      <sz val="8"/>
      <color theme="2" tint="-0.749992370372631"/>
      <name val="Calibri"/>
      <family val="2"/>
      <scheme val="minor"/>
    </font>
    <font>
      <i/>
      <sz val="6"/>
      <color rgb="FF00B050"/>
      <name val="Calibri"/>
      <family val="2"/>
      <scheme val="minor"/>
    </font>
    <font>
      <i/>
      <sz val="8"/>
      <color rgb="FF00B050"/>
      <name val="Calibri"/>
      <family val="2"/>
      <scheme val="minor"/>
    </font>
    <font>
      <sz val="8"/>
      <color theme="2" tint="-0.749992370372631"/>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sz val="8"/>
      <color theme="0"/>
      <name val="Calibri"/>
      <family val="2"/>
      <scheme val="minor"/>
    </font>
    <font>
      <b/>
      <sz val="8"/>
      <color theme="2" tint="-0.749992370372631"/>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rgb="FFFF0000"/>
      <name val="Calibri"/>
      <family val="2"/>
    </font>
    <font>
      <b/>
      <sz val="9"/>
      <name val="Calibri Light"/>
      <family val="2"/>
    </font>
    <font>
      <b/>
      <sz val="8"/>
      <color rgb="FF0070C0"/>
      <name val="Calibri"/>
      <family val="2"/>
      <scheme val="minor"/>
    </font>
    <font>
      <sz val="6"/>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2" tint="-0.749992370372631"/>
      <name val="Calibri"/>
      <family val="2"/>
      <scheme val="minor"/>
    </font>
    <font>
      <b/>
      <sz val="9"/>
      <color theme="0"/>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1"/>
      <name val="Calibri"/>
      <family val="2"/>
    </font>
    <font>
      <sz val="20"/>
      <name val="Arial"/>
      <family val="2"/>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b/>
      <sz val="9"/>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1"/>
      <name val="Calibri"/>
      <family val="2"/>
    </font>
    <font>
      <sz val="8"/>
      <color theme="2" tint="-0.749992370372631"/>
      <name val="Calibri"/>
      <family val="2"/>
      <scheme val="minor"/>
    </font>
    <font>
      <b/>
      <sz val="9"/>
      <color theme="0"/>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1"/>
      <name val="Calibri"/>
      <family val="2"/>
    </font>
    <font>
      <sz val="8"/>
      <color rgb="FF00B050"/>
      <name val="Calibri"/>
      <family val="2"/>
      <scheme val="minor"/>
    </font>
    <font>
      <sz val="10"/>
      <color theme="1"/>
      <name val="Calibri"/>
      <family val="2"/>
    </font>
    <font>
      <sz val="10"/>
      <color theme="9" tint="-0.499984740745262"/>
      <name val="Calibri"/>
      <family val="2"/>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10"/>
      <color theme="1"/>
      <name val="Calibri"/>
      <family val="2"/>
    </font>
    <font>
      <sz val="10"/>
      <color theme="9" tint="-0.499984740745262"/>
      <name val="Calibri"/>
      <family val="2"/>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10"/>
      <color theme="1"/>
      <name val="Calibri"/>
      <family val="2"/>
    </font>
    <font>
      <sz val="10"/>
      <color theme="9" tint="-0.499984740745262"/>
      <name val="Calibri"/>
      <family val="2"/>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10"/>
      <color theme="1"/>
      <name val="Calibri"/>
      <family val="2"/>
    </font>
    <font>
      <sz val="10"/>
      <color theme="9" tint="-0.499984740745262"/>
      <name val="Calibri"/>
      <family val="2"/>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b/>
      <sz val="8"/>
      <color rgb="FFFF000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1"/>
      <name val="Calibri"/>
      <family val="2"/>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1"/>
      <name val="Calibri"/>
      <family val="2"/>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9"/>
      <color theme="1"/>
      <name val="Calibri"/>
      <family val="2"/>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b/>
      <sz val="9"/>
      <color theme="0"/>
      <name val="Calibri"/>
      <family val="2"/>
      <scheme val="minor"/>
    </font>
    <font>
      <sz val="8"/>
      <color theme="0"/>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10"/>
      <color theme="1"/>
      <name val="Calibri"/>
      <family val="2"/>
    </font>
    <font>
      <sz val="10"/>
      <color theme="9" tint="-0.499984740745262"/>
      <name val="Calibri"/>
      <family val="2"/>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b/>
      <sz val="9"/>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2" tint="-0.749992370372631"/>
      <name val="Calibri"/>
      <family val="2"/>
      <scheme val="minor"/>
    </font>
    <font>
      <b/>
      <sz val="9"/>
      <color theme="0"/>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2" tint="-0.749992370372631"/>
      <name val="Calibri"/>
      <family val="2"/>
      <scheme val="minor"/>
    </font>
    <font>
      <sz val="8"/>
      <name val="Calibri"/>
      <family val="2"/>
      <scheme val="minor"/>
    </font>
    <font>
      <i/>
      <sz val="7"/>
      <color theme="2" tint="-0.749992370372631"/>
      <name val="Calibri"/>
      <family val="2"/>
      <scheme val="minor"/>
    </font>
    <font>
      <b/>
      <sz val="8"/>
      <color theme="2" tint="-0.749992370372631"/>
      <name val="Calibri"/>
      <family val="2"/>
      <scheme val="minor"/>
    </font>
    <font>
      <sz val="8"/>
      <color theme="0"/>
      <name val="Calibri"/>
      <family val="2"/>
      <scheme val="minor"/>
    </font>
    <font>
      <sz val="11"/>
      <color rgb="FFFF0000"/>
      <name val="Calibri"/>
      <family val="2"/>
    </font>
    <font>
      <sz val="8"/>
      <color theme="2" tint="-0.749992370372631"/>
      <name val="Calibri"/>
      <family val="2"/>
      <scheme val="minor"/>
    </font>
    <font>
      <sz val="8"/>
      <name val="Calibri"/>
      <family val="2"/>
      <scheme val="minor"/>
    </font>
    <font>
      <b/>
      <sz val="8"/>
      <color theme="2" tint="-0.749992370372631"/>
      <name val="Calibri"/>
      <family val="2"/>
      <scheme val="minor"/>
    </font>
    <font>
      <i/>
      <sz val="7"/>
      <color theme="2" tint="-0.749992370372631"/>
      <name val="Calibri"/>
      <family val="2"/>
      <scheme val="minor"/>
    </font>
    <font>
      <sz val="8"/>
      <color theme="0"/>
      <name val="Calibri"/>
      <family val="2"/>
      <scheme val="minor"/>
    </font>
    <font>
      <b/>
      <sz val="9"/>
      <color theme="0"/>
      <name val="Calibri"/>
      <family val="2"/>
      <scheme val="minor"/>
    </font>
    <font>
      <sz val="8"/>
      <color theme="1"/>
      <name val="Calibri"/>
      <family val="2"/>
    </font>
    <font>
      <sz val="8"/>
      <color rgb="FF000000"/>
      <name val="Segoe UI"/>
      <charset val="1"/>
    </font>
  </fonts>
  <fills count="21">
    <fill>
      <patternFill patternType="none"/>
    </fill>
    <fill>
      <patternFill patternType="gray125"/>
    </fill>
    <fill>
      <patternFill patternType="solid">
        <fgColor theme="3" tint="0.59999389629810485"/>
        <bgColor indexed="64"/>
      </patternFill>
    </fill>
    <fill>
      <patternFill patternType="solid">
        <fgColor theme="6" tint="0.59996337778862885"/>
        <bgColor indexed="64"/>
      </patternFill>
    </fill>
    <fill>
      <patternFill patternType="solid">
        <fgColor theme="5"/>
        <bgColor theme="5"/>
      </patternFill>
    </fill>
    <fill>
      <patternFill patternType="solid">
        <fgColor indexed="54"/>
        <bgColor indexed="64"/>
      </patternFill>
    </fill>
    <fill>
      <patternFill patternType="solid">
        <fgColor indexed="47"/>
        <bgColor indexed="64"/>
      </patternFill>
    </fill>
    <fill>
      <patternFill patternType="solid">
        <fgColor theme="1"/>
        <bgColor indexed="64"/>
      </patternFill>
    </fill>
    <fill>
      <patternFill patternType="solid">
        <fgColor theme="0"/>
        <bgColor indexed="64"/>
      </patternFill>
    </fill>
    <fill>
      <patternFill patternType="solid">
        <fgColor theme="4" tint="0.39997558519241921"/>
        <bgColor indexed="64"/>
      </patternFill>
    </fill>
    <fill>
      <patternFill patternType="solid">
        <fgColor theme="5" tint="0.79998168889431442"/>
        <bgColor theme="4" tint="0.59999389629810485"/>
      </patternFill>
    </fill>
    <fill>
      <patternFill patternType="solid">
        <fgColor theme="5" tint="0.79998168889431442"/>
        <bgColor theme="4" tint="0.79998168889431442"/>
      </patternFill>
    </fill>
    <fill>
      <patternFill patternType="solid">
        <fgColor theme="2"/>
        <bgColor indexed="64"/>
      </patternFill>
    </fill>
    <fill>
      <patternFill patternType="solid">
        <fgColor theme="4" tint="0.79998168889431442"/>
        <bgColor indexed="64"/>
      </patternFill>
    </fill>
    <fill>
      <patternFill patternType="solid">
        <fgColor theme="9"/>
        <bgColor theme="9"/>
      </patternFill>
    </fill>
    <fill>
      <patternFill patternType="solid">
        <fgColor theme="9" tint="0.39997558519241921"/>
        <bgColor indexed="64"/>
      </patternFill>
    </fill>
    <fill>
      <patternFill patternType="solid">
        <fgColor theme="1" tint="0.499984740745262"/>
        <bgColor indexed="64"/>
      </patternFill>
    </fill>
    <fill>
      <patternFill patternType="solid">
        <fgColor rgb="FFFF0000"/>
        <bgColor indexed="64"/>
      </patternFill>
    </fill>
    <fill>
      <patternFill patternType="solid">
        <fgColor theme="5"/>
      </patternFill>
    </fill>
    <fill>
      <patternFill patternType="solid">
        <fgColor rgb="FFCC99FF"/>
        <bgColor indexed="64"/>
      </patternFill>
    </fill>
    <fill>
      <patternFill patternType="solid">
        <fgColor rgb="FFFFFF00"/>
        <bgColor indexed="64"/>
      </patternFill>
    </fill>
  </fills>
  <borders count="41">
    <border>
      <left/>
      <right/>
      <top/>
      <bottom/>
      <diagonal/>
    </border>
    <border>
      <left/>
      <right/>
      <top style="dotted">
        <color theme="5" tint="0.39994506668294322"/>
      </top>
      <bottom/>
      <diagonal/>
    </border>
    <border>
      <left/>
      <right/>
      <top style="thin">
        <color theme="6"/>
      </top>
      <bottom style="thin">
        <color theme="6"/>
      </bottom>
      <diagonal/>
    </border>
    <border>
      <left/>
      <right/>
      <top/>
      <bottom style="double">
        <color indexed="56"/>
      </bottom>
      <diagonal/>
    </border>
    <border>
      <left/>
      <right/>
      <top/>
      <bottom style="thin">
        <color theme="6"/>
      </bottom>
      <diagonal/>
    </border>
    <border>
      <left/>
      <right/>
      <top/>
      <bottom style="thin">
        <color indexed="64"/>
      </bottom>
      <diagonal/>
    </border>
    <border>
      <left/>
      <right/>
      <top/>
      <bottom style="hair">
        <color indexed="64"/>
      </bottom>
      <diagonal/>
    </border>
    <border>
      <left/>
      <right/>
      <top/>
      <bottom style="double">
        <color indexed="64"/>
      </bottom>
      <diagonal/>
    </border>
    <border>
      <left/>
      <right/>
      <top/>
      <bottom style="medium">
        <color indexed="64"/>
      </bottom>
      <diagonal/>
    </border>
    <border>
      <left/>
      <right/>
      <top style="medium">
        <color indexed="64"/>
      </top>
      <bottom/>
      <diagonal/>
    </border>
    <border>
      <left/>
      <right/>
      <top style="thin">
        <color theme="9"/>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right/>
      <top style="thin">
        <color theme="0" tint="-0.34998626667073579"/>
      </top>
      <bottom style="double">
        <color theme="0" tint="-0.34998626667073579"/>
      </bottom>
      <diagonal/>
    </border>
    <border>
      <left/>
      <right/>
      <top style="thin">
        <color indexed="64"/>
      </top>
      <bottom style="hair">
        <color indexed="64"/>
      </bottom>
      <diagonal/>
    </border>
    <border>
      <left/>
      <right/>
      <top style="medium">
        <color theme="9" tint="-0.249977111117893"/>
      </top>
      <bottom/>
      <diagonal/>
    </border>
    <border>
      <left/>
      <right/>
      <top style="medium">
        <color theme="5" tint="-0.249977111117893"/>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theme="6"/>
      </top>
      <bottom/>
      <diagonal/>
    </border>
    <border>
      <left/>
      <right/>
      <top/>
      <bottom style="thin">
        <color theme="0" tint="-0.34998626667073579"/>
      </bottom>
      <diagonal/>
    </border>
    <border>
      <left/>
      <right/>
      <top style="dotted">
        <color theme="5" tint="0.39994506668294322"/>
      </top>
      <bottom style="thin">
        <color theme="5"/>
      </bottom>
      <diagonal/>
    </border>
    <border>
      <left/>
      <right style="thin">
        <color indexed="64"/>
      </right>
      <top style="thin">
        <color theme="6"/>
      </top>
      <bottom/>
      <diagonal/>
    </border>
    <border>
      <left/>
      <right style="thin">
        <color indexed="64"/>
      </right>
      <top/>
      <bottom/>
      <diagonal/>
    </border>
    <border>
      <left style="thin">
        <color theme="5"/>
      </left>
      <right/>
      <top style="dotted">
        <color theme="5" tint="0.39994506668294322"/>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s>
  <cellStyleXfs count="4">
    <xf numFmtId="169" fontId="0" fillId="0" borderId="0"/>
    <xf numFmtId="9" fontId="63" fillId="0" borderId="0" applyFont="0" applyFill="0" applyBorder="0" applyAlignment="0" applyProtection="0"/>
    <xf numFmtId="0" fontId="91" fillId="18" borderId="0" applyNumberFormat="0" applyBorder="0" applyAlignment="0" applyProtection="0"/>
    <xf numFmtId="164" fontId="4" fillId="0" borderId="0">
      <alignment horizontal="center"/>
    </xf>
  </cellStyleXfs>
  <cellXfs count="1634">
    <xf numFmtId="169" fontId="0" fillId="0" borderId="0" xfId="0"/>
    <xf numFmtId="169" fontId="0" fillId="0" borderId="0" xfId="0" applyAlignment="1">
      <alignment horizontal="center"/>
    </xf>
    <xf numFmtId="15" fontId="7" fillId="2" borderId="1" xfId="0" applyNumberFormat="1" applyFont="1" applyFill="1" applyBorder="1"/>
    <xf numFmtId="169" fontId="9" fillId="0" borderId="0" xfId="0" applyFont="1"/>
    <xf numFmtId="169" fontId="9" fillId="0" borderId="0" xfId="0" applyFont="1" applyAlignment="1">
      <alignment horizontal="center"/>
    </xf>
    <xf numFmtId="169" fontId="10" fillId="0" borderId="0" xfId="0" applyFont="1"/>
    <xf numFmtId="169" fontId="10" fillId="0" borderId="0" xfId="0" applyFont="1" applyAlignment="1">
      <alignment horizontal="center"/>
    </xf>
    <xf numFmtId="169" fontId="11" fillId="0" borderId="0" xfId="0" applyFont="1"/>
    <xf numFmtId="169" fontId="11" fillId="0" borderId="0" xfId="0" applyFont="1" applyAlignment="1">
      <alignment horizontal="center"/>
    </xf>
    <xf numFmtId="169" fontId="12" fillId="0" borderId="0" xfId="0" applyFont="1"/>
    <xf numFmtId="169" fontId="12" fillId="5" borderId="0" xfId="0" applyFont="1" applyFill="1"/>
    <xf numFmtId="169" fontId="8" fillId="5" borderId="0" xfId="0" applyFont="1" applyFill="1"/>
    <xf numFmtId="169" fontId="13" fillId="5" borderId="0" xfId="0" applyFont="1" applyFill="1"/>
    <xf numFmtId="169" fontId="14" fillId="0" borderId="0" xfId="0" applyFont="1"/>
    <xf numFmtId="169" fontId="9" fillId="6" borderId="0" xfId="0" applyFont="1" applyFill="1"/>
    <xf numFmtId="169" fontId="16" fillId="0" borderId="0" xfId="0" applyFont="1"/>
    <xf numFmtId="169" fontId="9" fillId="0" borderId="0" xfId="0" applyFont="1" applyAlignment="1">
      <alignment horizontal="left"/>
    </xf>
    <xf numFmtId="169" fontId="4" fillId="0" borderId="0" xfId="0" applyFont="1" applyAlignment="1">
      <alignment horizontal="center"/>
    </xf>
    <xf numFmtId="2" fontId="12" fillId="0" borderId="0" xfId="0" applyNumberFormat="1" applyFont="1"/>
    <xf numFmtId="164" fontId="12" fillId="0" borderId="0" xfId="0" applyNumberFormat="1" applyFont="1" applyAlignment="1">
      <alignment horizontal="center"/>
    </xf>
    <xf numFmtId="15" fontId="12" fillId="0" borderId="0" xfId="0" applyNumberFormat="1" applyFont="1" applyAlignment="1">
      <alignment horizontal="center"/>
    </xf>
    <xf numFmtId="169" fontId="12" fillId="0" borderId="0" xfId="0" applyFont="1" applyAlignment="1">
      <alignment horizontal="center"/>
    </xf>
    <xf numFmtId="15" fontId="6" fillId="0" borderId="3" xfId="0" applyNumberFormat="1" applyFont="1" applyBorder="1" applyAlignment="1">
      <alignment horizontal="center"/>
    </xf>
    <xf numFmtId="2" fontId="6" fillId="0" borderId="3" xfId="0" applyNumberFormat="1" applyFont="1" applyBorder="1" applyAlignment="1">
      <alignment horizontal="center"/>
    </xf>
    <xf numFmtId="164" fontId="6" fillId="0" borderId="3" xfId="0" applyNumberFormat="1" applyFont="1" applyBorder="1" applyAlignment="1">
      <alignment horizontal="center"/>
    </xf>
    <xf numFmtId="14" fontId="9" fillId="0" borderId="0" xfId="0" applyNumberFormat="1" applyFont="1" applyAlignment="1">
      <alignment horizontal="center"/>
    </xf>
    <xf numFmtId="169" fontId="17" fillId="7" borderId="0" xfId="0" applyFont="1" applyFill="1"/>
    <xf numFmtId="169" fontId="5" fillId="0" borderId="0" xfId="0" applyFont="1"/>
    <xf numFmtId="15" fontId="9" fillId="0" borderId="0" xfId="0" applyNumberFormat="1" applyFont="1" applyAlignment="1">
      <alignment horizontal="center"/>
    </xf>
    <xf numFmtId="165" fontId="0" fillId="0" borderId="0" xfId="0" applyNumberFormat="1"/>
    <xf numFmtId="3" fontId="0" fillId="0" borderId="0" xfId="0" applyNumberFormat="1"/>
    <xf numFmtId="165" fontId="20" fillId="0" borderId="0" xfId="0" applyNumberFormat="1" applyFont="1"/>
    <xf numFmtId="1" fontId="0" fillId="0" borderId="0" xfId="0" applyNumberFormat="1" applyAlignment="1">
      <alignment horizontal="center"/>
    </xf>
    <xf numFmtId="3" fontId="20" fillId="0" borderId="0" xfId="0" applyNumberFormat="1" applyFont="1"/>
    <xf numFmtId="165" fontId="23" fillId="0" borderId="0" xfId="0" applyNumberFormat="1" applyFont="1"/>
    <xf numFmtId="165" fontId="24" fillId="0" borderId="0" xfId="0" applyNumberFormat="1" applyFont="1"/>
    <xf numFmtId="165" fontId="25" fillId="0" borderId="0" xfId="0" applyNumberFormat="1" applyFont="1"/>
    <xf numFmtId="165" fontId="26" fillId="0" borderId="0" xfId="0" applyNumberFormat="1" applyFont="1" applyAlignment="1">
      <alignment horizontal="right"/>
    </xf>
    <xf numFmtId="165" fontId="28" fillId="0" borderId="5" xfId="0" applyNumberFormat="1" applyFont="1" applyBorder="1" applyAlignment="1">
      <alignment horizontal="center"/>
    </xf>
    <xf numFmtId="4" fontId="20" fillId="0" borderId="6" xfId="0" applyNumberFormat="1" applyFont="1" applyBorder="1" applyAlignment="1">
      <alignment horizontal="center"/>
    </xf>
    <xf numFmtId="169" fontId="30" fillId="0" borderId="0" xfId="0" applyFont="1"/>
    <xf numFmtId="169" fontId="5" fillId="0" borderId="0" xfId="0" applyFont="1" applyAlignment="1">
      <alignment horizontal="center"/>
    </xf>
    <xf numFmtId="169" fontId="0" fillId="10" borderId="0" xfId="0" applyFill="1"/>
    <xf numFmtId="169" fontId="0" fillId="11" borderId="0" xfId="0" applyFill="1"/>
    <xf numFmtId="169" fontId="2" fillId="4" borderId="0" xfId="0" applyFont="1" applyFill="1"/>
    <xf numFmtId="169" fontId="23" fillId="0" borderId="0" xfId="0" applyFont="1" applyAlignment="1">
      <alignment horizontal="left"/>
    </xf>
    <xf numFmtId="169" fontId="32" fillId="0" borderId="0" xfId="0" applyFont="1"/>
    <xf numFmtId="169" fontId="0" fillId="0" borderId="0" xfId="0" pivotButton="1"/>
    <xf numFmtId="169" fontId="34" fillId="0" borderId="0" xfId="0" applyFont="1"/>
    <xf numFmtId="169" fontId="35" fillId="0" borderId="0" xfId="0" applyFont="1"/>
    <xf numFmtId="169" fontId="38" fillId="0" borderId="0" xfId="0" applyFont="1"/>
    <xf numFmtId="169" fontId="39" fillId="0" borderId="0" xfId="0" applyFont="1"/>
    <xf numFmtId="169" fontId="39" fillId="0" borderId="0" xfId="0" applyFont="1" applyAlignment="1">
      <alignment horizontal="left"/>
    </xf>
    <xf numFmtId="169" fontId="37" fillId="13" borderId="7" xfId="0" applyFont="1" applyFill="1" applyBorder="1"/>
    <xf numFmtId="169" fontId="0" fillId="13" borderId="7" xfId="0" applyFill="1" applyBorder="1"/>
    <xf numFmtId="169" fontId="31" fillId="0" borderId="7" xfId="0" applyFont="1" applyBorder="1"/>
    <xf numFmtId="169" fontId="31" fillId="0" borderId="7" xfId="0" applyFont="1" applyBorder="1" applyAlignment="1">
      <alignment horizontal="center"/>
    </xf>
    <xf numFmtId="169" fontId="36" fillId="0" borderId="0" xfId="0" applyFont="1"/>
    <xf numFmtId="169" fontId="40" fillId="0" borderId="0" xfId="0" applyFont="1"/>
    <xf numFmtId="169" fontId="41" fillId="0" borderId="0" xfId="0" applyFont="1"/>
    <xf numFmtId="169" fontId="42" fillId="0" borderId="0" xfId="0" applyFont="1" applyAlignment="1">
      <alignment horizontal="center"/>
    </xf>
    <xf numFmtId="169" fontId="44" fillId="0" borderId="0" xfId="0" applyFont="1" applyAlignment="1">
      <alignment horizontal="center"/>
    </xf>
    <xf numFmtId="169" fontId="41" fillId="0" borderId="0" xfId="0" applyFont="1" applyAlignment="1">
      <alignment horizontal="center"/>
    </xf>
    <xf numFmtId="169" fontId="41" fillId="0" borderId="0" xfId="0" applyFont="1" applyAlignment="1">
      <alignment horizontal="left"/>
    </xf>
    <xf numFmtId="169" fontId="45" fillId="0" borderId="0" xfId="0" applyFont="1" applyAlignment="1">
      <alignment horizontal="center"/>
    </xf>
    <xf numFmtId="169" fontId="41" fillId="0" borderId="0" xfId="0" applyFont="1" applyAlignment="1">
      <alignment horizontal="right"/>
    </xf>
    <xf numFmtId="169" fontId="46" fillId="0" borderId="0" xfId="0" applyFont="1" applyAlignment="1">
      <alignment horizontal="center"/>
    </xf>
    <xf numFmtId="169" fontId="47" fillId="0" borderId="0" xfId="0" applyFont="1"/>
    <xf numFmtId="168" fontId="41" fillId="0" borderId="0" xfId="0" applyNumberFormat="1" applyFont="1" applyAlignment="1" applyProtection="1">
      <alignment horizontal="center"/>
      <protection locked="0"/>
    </xf>
    <xf numFmtId="169" fontId="41" fillId="0" borderId="0" xfId="0" applyFont="1" applyAlignment="1" applyProtection="1">
      <alignment horizontal="center"/>
      <protection locked="0"/>
    </xf>
    <xf numFmtId="169" fontId="41" fillId="0" borderId="8" xfId="0" applyFont="1" applyBorder="1" applyAlignment="1">
      <alignment horizontal="center"/>
    </xf>
    <xf numFmtId="169" fontId="47" fillId="0" borderId="8" xfId="0" applyFont="1" applyBorder="1" applyAlignment="1">
      <alignment horizontal="center"/>
    </xf>
    <xf numFmtId="169" fontId="41" fillId="0" borderId="8" xfId="0" applyFont="1" applyBorder="1"/>
    <xf numFmtId="169" fontId="36" fillId="0" borderId="0" xfId="0" pivotButton="1" applyFont="1"/>
    <xf numFmtId="169" fontId="0" fillId="0" borderId="0" xfId="0" applyAlignment="1">
      <alignment horizontal="right"/>
    </xf>
    <xf numFmtId="169" fontId="51" fillId="0" borderId="0" xfId="0" applyFont="1" applyAlignment="1">
      <alignment horizontal="center"/>
    </xf>
    <xf numFmtId="169" fontId="36" fillId="0" borderId="0" xfId="0" applyFont="1" applyAlignment="1">
      <alignment horizontal="right" vertical="center"/>
    </xf>
    <xf numFmtId="169" fontId="51" fillId="0" borderId="0" xfId="0" applyFont="1" applyAlignment="1">
      <alignment horizontal="right"/>
    </xf>
    <xf numFmtId="165" fontId="19" fillId="0" borderId="0" xfId="0" applyNumberFormat="1" applyFont="1" applyAlignment="1">
      <alignment horizontal="center" vertical="center"/>
    </xf>
    <xf numFmtId="2" fontId="20" fillId="0" borderId="6" xfId="0" applyNumberFormat="1" applyFont="1" applyBorder="1" applyAlignment="1">
      <alignment horizontal="center"/>
    </xf>
    <xf numFmtId="165" fontId="19" fillId="0" borderId="0" xfId="0" applyNumberFormat="1" applyFont="1" applyAlignment="1">
      <alignment vertical="center"/>
    </xf>
    <xf numFmtId="165" fontId="19" fillId="0" borderId="0" xfId="0" applyNumberFormat="1" applyFont="1" applyAlignment="1">
      <alignment horizontal="right" vertical="center"/>
    </xf>
    <xf numFmtId="165" fontId="20" fillId="0" borderId="6" xfId="0" applyNumberFormat="1" applyFont="1" applyBorder="1" applyAlignment="1">
      <alignment horizontal="center"/>
    </xf>
    <xf numFmtId="169" fontId="21" fillId="0" borderId="0" xfId="0" applyFont="1"/>
    <xf numFmtId="165" fontId="28" fillId="0" borderId="0" xfId="0" applyNumberFormat="1" applyFont="1" applyAlignment="1">
      <alignment horizontal="center"/>
    </xf>
    <xf numFmtId="1" fontId="20" fillId="0" borderId="6" xfId="0" applyNumberFormat="1" applyFont="1" applyBorder="1" applyAlignment="1">
      <alignment horizontal="center"/>
    </xf>
    <xf numFmtId="1" fontId="49" fillId="0" borderId="0" xfId="0" applyNumberFormat="1" applyFont="1" applyAlignment="1">
      <alignment horizontal="right"/>
    </xf>
    <xf numFmtId="0" fontId="0" fillId="0" borderId="0" xfId="0" applyNumberFormat="1"/>
    <xf numFmtId="0" fontId="0" fillId="0" borderId="0" xfId="0" pivotButton="1" applyNumberFormat="1"/>
    <xf numFmtId="0" fontId="41" fillId="0" borderId="0" xfId="0" applyNumberFormat="1" applyFont="1" applyAlignment="1">
      <alignment horizontal="center"/>
    </xf>
    <xf numFmtId="0" fontId="41" fillId="0" borderId="0" xfId="0" applyNumberFormat="1" applyFont="1"/>
    <xf numFmtId="164" fontId="41" fillId="0" borderId="0" xfId="0" applyNumberFormat="1" applyFont="1" applyAlignment="1">
      <alignment horizontal="center"/>
    </xf>
    <xf numFmtId="2" fontId="41" fillId="0" borderId="0" xfId="0" applyNumberFormat="1" applyFont="1" applyAlignment="1">
      <alignment horizontal="center"/>
    </xf>
    <xf numFmtId="1" fontId="41" fillId="0" borderId="0" xfId="0" applyNumberFormat="1" applyFont="1" applyAlignment="1">
      <alignment horizontal="center"/>
    </xf>
    <xf numFmtId="171" fontId="20" fillId="0" borderId="6" xfId="0" applyNumberFormat="1" applyFont="1" applyBorder="1" applyAlignment="1">
      <alignment horizontal="center"/>
    </xf>
    <xf numFmtId="165" fontId="27" fillId="0" borderId="0" xfId="0" applyNumberFormat="1" applyFont="1"/>
    <xf numFmtId="165" fontId="18" fillId="0" borderId="0" xfId="0" applyNumberFormat="1" applyFont="1" applyAlignment="1">
      <alignment horizontal="left"/>
    </xf>
    <xf numFmtId="165" fontId="22" fillId="0" borderId="0" xfId="0" applyNumberFormat="1" applyFont="1" applyAlignment="1">
      <alignment horizontal="left"/>
    </xf>
    <xf numFmtId="169" fontId="0" fillId="0" borderId="0" xfId="0" applyAlignment="1">
      <alignment horizontal="left"/>
    </xf>
    <xf numFmtId="165" fontId="0" fillId="0" borderId="0" xfId="0" applyNumberFormat="1" applyAlignment="1">
      <alignment horizontal="left"/>
    </xf>
    <xf numFmtId="4" fontId="20" fillId="0" borderId="6" xfId="0" applyNumberFormat="1" applyFont="1" applyBorder="1" applyAlignment="1">
      <alignment horizontal="left"/>
    </xf>
    <xf numFmtId="166" fontId="20" fillId="0" borderId="6" xfId="0" applyNumberFormat="1" applyFont="1" applyBorder="1" applyAlignment="1">
      <alignment horizontal="center"/>
    </xf>
    <xf numFmtId="0" fontId="31" fillId="0" borderId="0" xfId="0" applyNumberFormat="1" applyFont="1"/>
    <xf numFmtId="0" fontId="50" fillId="12" borderId="0" xfId="0" applyNumberFormat="1" applyFont="1" applyFill="1" applyAlignment="1">
      <alignment horizontal="center"/>
    </xf>
    <xf numFmtId="0" fontId="0" fillId="0" borderId="0" xfId="0" applyNumberFormat="1" applyAlignment="1">
      <alignment horizontal="center"/>
    </xf>
    <xf numFmtId="169" fontId="36" fillId="0" borderId="0" xfId="0" applyFont="1" applyAlignment="1">
      <alignment horizontal="left"/>
    </xf>
    <xf numFmtId="0" fontId="36" fillId="0" borderId="0" xfId="0" applyNumberFormat="1" applyFont="1"/>
    <xf numFmtId="0" fontId="53" fillId="0" borderId="0" xfId="0" applyNumberFormat="1" applyFont="1"/>
    <xf numFmtId="172" fontId="54" fillId="0" borderId="0" xfId="0" applyNumberFormat="1" applyFont="1"/>
    <xf numFmtId="169" fontId="55" fillId="0" borderId="0" xfId="0" applyFont="1"/>
    <xf numFmtId="169" fontId="56" fillId="0" borderId="0" xfId="0" applyFont="1"/>
    <xf numFmtId="0" fontId="0" fillId="0" borderId="0" xfId="0" applyNumberFormat="1" applyAlignment="1">
      <alignment horizontal="right"/>
    </xf>
    <xf numFmtId="0" fontId="58" fillId="0" borderId="0" xfId="0" applyNumberFormat="1" applyFont="1"/>
    <xf numFmtId="0" fontId="1" fillId="0" borderId="0" xfId="0" applyNumberFormat="1" applyFont="1"/>
    <xf numFmtId="169" fontId="1" fillId="0" borderId="0" xfId="0" applyFont="1"/>
    <xf numFmtId="0" fontId="0" fillId="15" borderId="0" xfId="0" applyNumberFormat="1" applyFill="1"/>
    <xf numFmtId="0" fontId="36" fillId="15" borderId="0" xfId="0" applyNumberFormat="1" applyFont="1" applyFill="1"/>
    <xf numFmtId="14" fontId="0" fillId="0" borderId="0" xfId="0" applyNumberFormat="1"/>
    <xf numFmtId="0" fontId="0" fillId="12" borderId="0" xfId="0" applyNumberFormat="1" applyFill="1" applyAlignment="1">
      <alignment horizontal="center"/>
    </xf>
    <xf numFmtId="169" fontId="0" fillId="12" borderId="0" xfId="0" applyFill="1" applyAlignment="1">
      <alignment horizontal="center"/>
    </xf>
    <xf numFmtId="169" fontId="0" fillId="16" borderId="0" xfId="0" applyFill="1"/>
    <xf numFmtId="0" fontId="0" fillId="0" borderId="0" xfId="0" applyNumberFormat="1" applyAlignment="1">
      <alignment horizontal="right" vertical="top"/>
    </xf>
    <xf numFmtId="169" fontId="29" fillId="0" borderId="0" xfId="0" applyFont="1" applyAlignment="1">
      <alignment horizontal="center"/>
    </xf>
    <xf numFmtId="169" fontId="20" fillId="0" borderId="6" xfId="0" applyFont="1" applyBorder="1" applyAlignment="1">
      <alignment horizontal="left"/>
    </xf>
    <xf numFmtId="169" fontId="0" fillId="0" borderId="0" xfId="0" applyAlignment="1">
      <alignment horizontal="left" indent="1"/>
    </xf>
    <xf numFmtId="0" fontId="0" fillId="0" borderId="0" xfId="0" applyNumberFormat="1" applyAlignment="1">
      <alignment horizontal="left" indent="1"/>
    </xf>
    <xf numFmtId="0" fontId="0" fillId="0" borderId="0" xfId="0" applyNumberFormat="1" applyAlignment="1">
      <alignment horizontal="left" indent="2"/>
    </xf>
    <xf numFmtId="0" fontId="5" fillId="0" borderId="0" xfId="0" applyNumberFormat="1" applyFont="1" applyAlignment="1">
      <alignment horizontal="center"/>
    </xf>
    <xf numFmtId="0" fontId="9" fillId="0" borderId="0" xfId="0" applyNumberFormat="1" applyFont="1"/>
    <xf numFmtId="0" fontId="9" fillId="0" borderId="0" xfId="0" applyNumberFormat="1" applyFont="1" applyAlignment="1">
      <alignment horizontal="center"/>
    </xf>
    <xf numFmtId="0" fontId="17" fillId="7" borderId="0" xfId="0" applyNumberFormat="1" applyFont="1" applyFill="1"/>
    <xf numFmtId="0" fontId="12" fillId="0" borderId="0" xfId="0" applyNumberFormat="1" applyFont="1" applyAlignment="1">
      <alignment horizontal="center"/>
    </xf>
    <xf numFmtId="0" fontId="16" fillId="0" borderId="0" xfId="0" applyNumberFormat="1" applyFont="1"/>
    <xf numFmtId="0" fontId="15" fillId="0" borderId="0" xfId="0" applyNumberFormat="1" applyFont="1"/>
    <xf numFmtId="0" fontId="10" fillId="0" borderId="0" xfId="0" applyNumberFormat="1" applyFont="1"/>
    <xf numFmtId="0" fontId="14" fillId="0" borderId="0" xfId="0" applyNumberFormat="1" applyFont="1"/>
    <xf numFmtId="0" fontId="12" fillId="0" borderId="0" xfId="0" applyNumberFormat="1" applyFont="1"/>
    <xf numFmtId="14" fontId="5" fillId="0" borderId="0" xfId="0" applyNumberFormat="1" applyFont="1" applyAlignment="1">
      <alignment horizontal="center"/>
    </xf>
    <xf numFmtId="14" fontId="9" fillId="0" borderId="0" xfId="0" applyNumberFormat="1" applyFont="1"/>
    <xf numFmtId="14" fontId="17" fillId="7" borderId="0" xfId="0" applyNumberFormat="1" applyFont="1" applyFill="1"/>
    <xf numFmtId="14" fontId="6" fillId="0" borderId="3" xfId="0" applyNumberFormat="1" applyFont="1" applyBorder="1" applyAlignment="1">
      <alignment horizontal="center"/>
    </xf>
    <xf numFmtId="14" fontId="12" fillId="0" borderId="0" xfId="0" applyNumberFormat="1" applyFont="1" applyAlignment="1">
      <alignment horizontal="center"/>
    </xf>
    <xf numFmtId="14" fontId="10" fillId="0" borderId="0" xfId="0" applyNumberFormat="1" applyFont="1"/>
    <xf numFmtId="0" fontId="9" fillId="6" borderId="0" xfId="0" applyNumberFormat="1" applyFont="1" applyFill="1" applyAlignment="1">
      <alignment horizontal="center"/>
    </xf>
    <xf numFmtId="0" fontId="16" fillId="0" borderId="0" xfId="0" applyNumberFormat="1" applyFont="1" applyAlignment="1">
      <alignment horizontal="center"/>
    </xf>
    <xf numFmtId="0" fontId="11" fillId="0" borderId="0" xfId="0" applyNumberFormat="1" applyFont="1" applyAlignment="1">
      <alignment horizontal="center"/>
    </xf>
    <xf numFmtId="0" fontId="12" fillId="5" borderId="0" xfId="0" applyNumberFormat="1" applyFont="1" applyFill="1" applyAlignment="1">
      <alignment horizontal="center"/>
    </xf>
    <xf numFmtId="0" fontId="8" fillId="5" borderId="0" xfId="0" applyNumberFormat="1" applyFont="1" applyFill="1" applyAlignment="1">
      <alignment horizontal="center"/>
    </xf>
    <xf numFmtId="0" fontId="3" fillId="5" borderId="0" xfId="0" applyNumberFormat="1" applyFont="1" applyFill="1" applyAlignment="1">
      <alignment horizontal="center"/>
    </xf>
    <xf numFmtId="0" fontId="10" fillId="0" borderId="0" xfId="0" applyNumberFormat="1" applyFont="1" applyAlignment="1">
      <alignment horizontal="center"/>
    </xf>
    <xf numFmtId="2" fontId="9" fillId="0" borderId="0" xfId="0" applyNumberFormat="1" applyFont="1" applyAlignment="1">
      <alignment horizontal="center"/>
    </xf>
    <xf numFmtId="164" fontId="9" fillId="0" borderId="0" xfId="0" applyNumberFormat="1" applyFont="1" applyAlignment="1">
      <alignment horizontal="center"/>
    </xf>
    <xf numFmtId="169" fontId="20" fillId="0" borderId="6" xfId="0" applyFont="1" applyBorder="1" applyAlignment="1">
      <alignment horizontal="center"/>
    </xf>
    <xf numFmtId="169" fontId="30" fillId="0" borderId="0" xfId="0" applyFont="1" applyAlignment="1">
      <alignment horizontal="center"/>
    </xf>
    <xf numFmtId="169" fontId="2" fillId="14" borderId="16" xfId="0" applyFont="1" applyFill="1" applyBorder="1" applyAlignment="1">
      <alignment horizontal="right"/>
    </xf>
    <xf numFmtId="0" fontId="0" fillId="0" borderId="0" xfId="0" applyNumberFormat="1" applyAlignment="1">
      <alignment horizontal="left"/>
    </xf>
    <xf numFmtId="169" fontId="2" fillId="4" borderId="17" xfId="0" applyFont="1" applyFill="1" applyBorder="1" applyAlignment="1">
      <alignment horizontal="right"/>
    </xf>
    <xf numFmtId="164" fontId="0" fillId="0" borderId="0" xfId="0" applyNumberFormat="1" applyAlignment="1">
      <alignment horizontal="center"/>
    </xf>
    <xf numFmtId="173" fontId="0" fillId="0" borderId="0" xfId="0" applyNumberFormat="1" applyAlignment="1">
      <alignment horizontal="center"/>
    </xf>
    <xf numFmtId="173" fontId="31" fillId="0" borderId="7" xfId="0" applyNumberFormat="1" applyFont="1" applyBorder="1" applyAlignment="1">
      <alignment horizontal="center"/>
    </xf>
    <xf numFmtId="169" fontId="54" fillId="0" borderId="0" xfId="0" applyFont="1"/>
    <xf numFmtId="169" fontId="59" fillId="0" borderId="0" xfId="0" applyFont="1" applyAlignment="1">
      <alignment horizontal="center"/>
    </xf>
    <xf numFmtId="0" fontId="59" fillId="0" borderId="0" xfId="0" applyNumberFormat="1" applyFont="1" applyAlignment="1">
      <alignment horizontal="center"/>
    </xf>
    <xf numFmtId="2" fontId="0" fillId="0" borderId="0" xfId="0" applyNumberFormat="1" applyAlignment="1">
      <alignment horizontal="center"/>
    </xf>
    <xf numFmtId="166" fontId="0" fillId="0" borderId="0" xfId="0" applyNumberFormat="1" applyAlignment="1">
      <alignment horizontal="center"/>
    </xf>
    <xf numFmtId="2" fontId="0" fillId="0" borderId="0" xfId="0" applyNumberFormat="1"/>
    <xf numFmtId="166" fontId="0" fillId="0" borderId="0" xfId="0" applyNumberFormat="1"/>
    <xf numFmtId="1" fontId="0" fillId="0" borderId="0" xfId="0" applyNumberFormat="1"/>
    <xf numFmtId="0" fontId="60" fillId="0" borderId="0" xfId="0" applyNumberFormat="1" applyFont="1"/>
    <xf numFmtId="169" fontId="61" fillId="0" borderId="18" xfId="0" applyFont="1" applyBorder="1" applyAlignment="1">
      <alignment horizontal="center"/>
    </xf>
    <xf numFmtId="169" fontId="61" fillId="0" borderId="19" xfId="0" applyFont="1" applyBorder="1" applyAlignment="1">
      <alignment horizontal="center"/>
    </xf>
    <xf numFmtId="0" fontId="61" fillId="0" borderId="19" xfId="0" applyNumberFormat="1" applyFont="1" applyBorder="1" applyAlignment="1">
      <alignment horizontal="center"/>
    </xf>
    <xf numFmtId="169" fontId="61" fillId="0" borderId="20" xfId="0" applyFont="1" applyBorder="1" applyAlignment="1">
      <alignment horizontal="center"/>
    </xf>
    <xf numFmtId="169" fontId="0" fillId="0" borderId="18" xfId="0" applyBorder="1" applyAlignment="1">
      <alignment horizontal="center"/>
    </xf>
    <xf numFmtId="169" fontId="0" fillId="0" borderId="19" xfId="0" applyBorder="1" applyAlignment="1">
      <alignment horizontal="center"/>
    </xf>
    <xf numFmtId="2" fontId="0" fillId="0" borderId="19" xfId="0" applyNumberFormat="1" applyBorder="1" applyAlignment="1">
      <alignment horizontal="center"/>
    </xf>
    <xf numFmtId="1" fontId="0" fillId="0" borderId="19" xfId="0" applyNumberFormat="1" applyBorder="1" applyAlignment="1">
      <alignment horizontal="center"/>
    </xf>
    <xf numFmtId="166" fontId="0" fillId="0" borderId="19" xfId="0" applyNumberFormat="1" applyBorder="1" applyAlignment="1">
      <alignment horizontal="center"/>
    </xf>
    <xf numFmtId="166" fontId="0" fillId="0" borderId="20" xfId="0" applyNumberFormat="1" applyBorder="1" applyAlignment="1">
      <alignment horizontal="center"/>
    </xf>
    <xf numFmtId="169" fontId="0" fillId="0" borderId="21" xfId="0" applyBorder="1" applyAlignment="1">
      <alignment horizontal="center"/>
    </xf>
    <xf numFmtId="169" fontId="0" fillId="0" borderId="22" xfId="0" applyBorder="1" applyAlignment="1">
      <alignment horizontal="center"/>
    </xf>
    <xf numFmtId="2" fontId="0" fillId="0" borderId="22" xfId="0" applyNumberFormat="1" applyBorder="1" applyAlignment="1">
      <alignment horizontal="center"/>
    </xf>
    <xf numFmtId="1" fontId="0" fillId="0" borderId="22" xfId="0" applyNumberFormat="1" applyBorder="1" applyAlignment="1">
      <alignment horizontal="center"/>
    </xf>
    <xf numFmtId="166" fontId="0" fillId="0" borderId="22" xfId="0" applyNumberFormat="1" applyBorder="1" applyAlignment="1">
      <alignment horizontal="center"/>
    </xf>
    <xf numFmtId="166" fontId="0" fillId="0" borderId="23" xfId="0" applyNumberFormat="1" applyBorder="1" applyAlignment="1">
      <alignment horizontal="center"/>
    </xf>
    <xf numFmtId="169" fontId="0" fillId="0" borderId="24" xfId="0" applyBorder="1" applyAlignment="1">
      <alignment horizontal="center"/>
    </xf>
    <xf numFmtId="169" fontId="0" fillId="0" borderId="25" xfId="0" applyBorder="1" applyAlignment="1">
      <alignment horizontal="center"/>
    </xf>
    <xf numFmtId="2" fontId="0" fillId="0" borderId="25" xfId="0" applyNumberFormat="1" applyBorder="1" applyAlignment="1">
      <alignment horizontal="center"/>
    </xf>
    <xf numFmtId="1" fontId="0" fillId="0" borderId="25" xfId="0" applyNumberFormat="1" applyBorder="1" applyAlignment="1">
      <alignment horizontal="center"/>
    </xf>
    <xf numFmtId="166" fontId="0" fillId="0" borderId="25" xfId="0" applyNumberFormat="1" applyBorder="1" applyAlignment="1">
      <alignment horizontal="center"/>
    </xf>
    <xf numFmtId="166" fontId="0" fillId="0" borderId="26" xfId="0" applyNumberFormat="1" applyBorder="1" applyAlignment="1">
      <alignment horizontal="center"/>
    </xf>
    <xf numFmtId="164" fontId="0" fillId="0" borderId="0" xfId="0" applyNumberFormat="1"/>
    <xf numFmtId="167" fontId="36" fillId="0" borderId="0" xfId="0" applyNumberFormat="1" applyFont="1"/>
    <xf numFmtId="169" fontId="62" fillId="14" borderId="0" xfId="0" applyFont="1" applyFill="1"/>
    <xf numFmtId="0" fontId="62" fillId="14" borderId="0" xfId="0" applyNumberFormat="1" applyFont="1" applyFill="1"/>
    <xf numFmtId="169" fontId="62" fillId="14" borderId="0" xfId="0" applyFont="1" applyFill="1" applyAlignment="1">
      <alignment horizontal="center"/>
    </xf>
    <xf numFmtId="169" fontId="63" fillId="0" borderId="0" xfId="0" applyFont="1"/>
    <xf numFmtId="15" fontId="64" fillId="0" borderId="11" xfId="0" applyNumberFormat="1" applyFont="1" applyBorder="1" applyAlignment="1">
      <alignment horizontal="center"/>
    </xf>
    <xf numFmtId="15" fontId="64" fillId="0" borderId="12" xfId="0" applyNumberFormat="1" applyFont="1" applyBorder="1" applyAlignment="1">
      <alignment horizontal="center"/>
    </xf>
    <xf numFmtId="164" fontId="64" fillId="0" borderId="12" xfId="0" applyNumberFormat="1" applyFont="1" applyBorder="1" applyAlignment="1">
      <alignment horizontal="center"/>
    </xf>
    <xf numFmtId="15" fontId="65" fillId="0" borderId="13" xfId="0" applyNumberFormat="1" applyFont="1" applyBorder="1" applyAlignment="1">
      <alignment horizontal="center"/>
    </xf>
    <xf numFmtId="169" fontId="66" fillId="0" borderId="10" xfId="0" applyFont="1" applyBorder="1" applyAlignment="1">
      <alignment horizontal="center"/>
    </xf>
    <xf numFmtId="169" fontId="63" fillId="0" borderId="0" xfId="0" applyFont="1" applyAlignment="1">
      <alignment horizontal="center"/>
    </xf>
    <xf numFmtId="169" fontId="66" fillId="0" borderId="0" xfId="0" applyFont="1" applyAlignment="1">
      <alignment horizontal="center"/>
    </xf>
    <xf numFmtId="169" fontId="67" fillId="0" borderId="10" xfId="0" applyFont="1" applyBorder="1"/>
    <xf numFmtId="0" fontId="63" fillId="0" borderId="0" xfId="0" applyNumberFormat="1" applyFont="1"/>
    <xf numFmtId="169" fontId="66" fillId="8" borderId="10" xfId="0" applyFont="1" applyFill="1" applyBorder="1" applyAlignment="1">
      <alignment horizontal="center"/>
    </xf>
    <xf numFmtId="169" fontId="63" fillId="8" borderId="0" xfId="0" applyFont="1" applyFill="1"/>
    <xf numFmtId="169" fontId="68" fillId="0" borderId="0" xfId="0" applyFont="1" applyAlignment="1">
      <alignment horizontal="center"/>
    </xf>
    <xf numFmtId="169" fontId="36" fillId="0" borderId="10" xfId="0" applyFont="1" applyBorder="1"/>
    <xf numFmtId="169" fontId="36" fillId="0" borderId="10" xfId="0" applyFont="1" applyBorder="1" applyAlignment="1">
      <alignment horizontal="center"/>
    </xf>
    <xf numFmtId="0" fontId="36" fillId="0" borderId="10" xfId="0" applyNumberFormat="1" applyFont="1" applyBorder="1" applyAlignment="1">
      <alignment horizontal="center"/>
    </xf>
    <xf numFmtId="0" fontId="36" fillId="0" borderId="0" xfId="0" applyNumberFormat="1" applyFont="1" applyAlignment="1">
      <alignment horizontal="center"/>
    </xf>
    <xf numFmtId="169" fontId="36" fillId="0" borderId="0" xfId="0" applyFont="1" applyAlignment="1">
      <alignment horizontal="center"/>
    </xf>
    <xf numFmtId="0" fontId="36" fillId="0" borderId="10" xfId="0" quotePrefix="1" applyNumberFormat="1" applyFont="1" applyBorder="1" applyAlignment="1">
      <alignment horizontal="center"/>
    </xf>
    <xf numFmtId="164" fontId="20" fillId="0" borderId="6" xfId="0" applyNumberFormat="1" applyFont="1" applyBorder="1" applyAlignment="1">
      <alignment horizontal="center"/>
    </xf>
    <xf numFmtId="165" fontId="0" fillId="0" borderId="0" xfId="0" applyNumberFormat="1" applyAlignment="1">
      <alignment horizontal="center"/>
    </xf>
    <xf numFmtId="0" fontId="52" fillId="0" borderId="0" xfId="0" applyNumberFormat="1" applyFont="1"/>
    <xf numFmtId="169" fontId="85" fillId="0" borderId="0" xfId="0" applyFont="1"/>
    <xf numFmtId="169" fontId="86" fillId="0" borderId="0" xfId="0" applyFont="1"/>
    <xf numFmtId="169" fontId="87" fillId="0" borderId="0" xfId="0" applyFont="1"/>
    <xf numFmtId="0" fontId="86" fillId="0" borderId="0" xfId="0" applyNumberFormat="1" applyFont="1"/>
    <xf numFmtId="169" fontId="0" fillId="0" borderId="0" xfId="0" pivotButton="1" applyAlignment="1">
      <alignment horizontal="center"/>
    </xf>
    <xf numFmtId="0" fontId="54" fillId="0" borderId="0" xfId="0" applyNumberFormat="1" applyFont="1" applyAlignment="1">
      <alignment horizontal="left"/>
    </xf>
    <xf numFmtId="164" fontId="20" fillId="0" borderId="15" xfId="0" applyNumberFormat="1" applyFont="1" applyBorder="1" applyAlignment="1">
      <alignment horizontal="center"/>
    </xf>
    <xf numFmtId="0" fontId="56" fillId="0" borderId="0" xfId="0" applyNumberFormat="1" applyFont="1"/>
    <xf numFmtId="9" fontId="0" fillId="0" borderId="0" xfId="1" applyFont="1"/>
    <xf numFmtId="9" fontId="0" fillId="0" borderId="0" xfId="1" applyFont="1" applyAlignment="1">
      <alignment horizontal="center"/>
    </xf>
    <xf numFmtId="169" fontId="31" fillId="0" borderId="0" xfId="0" applyFont="1" applyAlignment="1">
      <alignment horizontal="center"/>
    </xf>
    <xf numFmtId="169" fontId="31" fillId="0" borderId="0" xfId="0" applyFont="1"/>
    <xf numFmtId="169" fontId="0" fillId="0" borderId="0" xfId="0" applyAlignment="1">
      <alignment vertical="center"/>
    </xf>
    <xf numFmtId="169" fontId="31" fillId="0" borderId="0" xfId="0" applyFont="1" applyAlignment="1">
      <alignment vertical="center"/>
    </xf>
    <xf numFmtId="169" fontId="36" fillId="8" borderId="10" xfId="0" applyFont="1" applyFill="1" applyBorder="1"/>
    <xf numFmtId="169" fontId="36" fillId="8" borderId="10" xfId="0" applyFont="1" applyFill="1" applyBorder="1" applyAlignment="1">
      <alignment horizontal="center"/>
    </xf>
    <xf numFmtId="169" fontId="36" fillId="8" borderId="0" xfId="0" applyFont="1" applyFill="1"/>
    <xf numFmtId="15" fontId="70" fillId="9" borderId="2" xfId="0" applyNumberFormat="1" applyFont="1" applyFill="1" applyBorder="1" applyAlignment="1">
      <alignment horizontal="center"/>
    </xf>
    <xf numFmtId="164" fontId="70" fillId="9" borderId="2" xfId="0" applyNumberFormat="1" applyFont="1" applyFill="1" applyBorder="1" applyAlignment="1">
      <alignment horizontal="center"/>
    </xf>
    <xf numFmtId="0" fontId="70" fillId="9" borderId="2" xfId="0" applyNumberFormat="1" applyFont="1" applyFill="1" applyBorder="1" applyAlignment="1">
      <alignment horizontal="center"/>
    </xf>
    <xf numFmtId="2" fontId="70" fillId="9" borderId="2" xfId="0" applyNumberFormat="1" applyFont="1" applyFill="1" applyBorder="1" applyAlignment="1">
      <alignment horizontal="center"/>
    </xf>
    <xf numFmtId="3" fontId="70" fillId="9" borderId="2" xfId="0" applyNumberFormat="1" applyFont="1" applyFill="1" applyBorder="1" applyAlignment="1">
      <alignment horizontal="center"/>
    </xf>
    <xf numFmtId="165" fontId="70" fillId="9" borderId="2" xfId="0" applyNumberFormat="1" applyFont="1" applyFill="1" applyBorder="1" applyAlignment="1">
      <alignment horizontal="center"/>
    </xf>
    <xf numFmtId="169" fontId="70" fillId="9" borderId="2" xfId="0" applyFont="1" applyFill="1" applyBorder="1" applyAlignment="1">
      <alignment horizontal="center"/>
    </xf>
    <xf numFmtId="166" fontId="70" fillId="9" borderId="2" xfId="0" applyNumberFormat="1" applyFont="1" applyFill="1" applyBorder="1" applyAlignment="1">
      <alignment horizontal="center"/>
    </xf>
    <xf numFmtId="1" fontId="70" fillId="9" borderId="2" xfId="0" applyNumberFormat="1" applyFont="1" applyFill="1" applyBorder="1" applyAlignment="1">
      <alignment horizontal="center"/>
    </xf>
    <xf numFmtId="170" fontId="70" fillId="9" borderId="2" xfId="0" applyNumberFormat="1" applyFont="1" applyFill="1" applyBorder="1" applyAlignment="1">
      <alignment horizontal="center"/>
    </xf>
    <xf numFmtId="169" fontId="72" fillId="0" borderId="0" xfId="0" applyFont="1"/>
    <xf numFmtId="169" fontId="73" fillId="0" borderId="4" xfId="0" applyFont="1" applyBorder="1"/>
    <xf numFmtId="0" fontId="73" fillId="0" borderId="4" xfId="0" applyNumberFormat="1" applyFont="1" applyBorder="1"/>
    <xf numFmtId="1" fontId="73" fillId="0" borderId="4" xfId="0" applyNumberFormat="1" applyFont="1" applyBorder="1"/>
    <xf numFmtId="170" fontId="73" fillId="0" borderId="4" xfId="0" applyNumberFormat="1" applyFont="1" applyBorder="1"/>
    <xf numFmtId="2" fontId="73" fillId="0" borderId="4" xfId="0" applyNumberFormat="1" applyFont="1" applyBorder="1"/>
    <xf numFmtId="169" fontId="75" fillId="0" borderId="0" xfId="0" applyFont="1" applyAlignment="1">
      <alignment horizontal="center"/>
    </xf>
    <xf numFmtId="0" fontId="75" fillId="0" borderId="0" xfId="0" applyNumberFormat="1" applyFont="1" applyAlignment="1">
      <alignment horizontal="center"/>
    </xf>
    <xf numFmtId="1" fontId="75" fillId="0" borderId="0" xfId="0" applyNumberFormat="1" applyFont="1" applyAlignment="1">
      <alignment horizontal="center"/>
    </xf>
    <xf numFmtId="170" fontId="75" fillId="0" borderId="0" xfId="0" applyNumberFormat="1" applyFont="1" applyAlignment="1">
      <alignment horizontal="center"/>
    </xf>
    <xf numFmtId="169" fontId="75" fillId="0" borderId="0" xfId="0" applyFont="1" applyAlignment="1">
      <alignment horizontal="right"/>
    </xf>
    <xf numFmtId="169" fontId="75" fillId="0" borderId="30" xfId="0" applyFont="1" applyBorder="1" applyAlignment="1">
      <alignment horizontal="right"/>
    </xf>
    <xf numFmtId="0" fontId="72" fillId="0" borderId="0" xfId="0" applyNumberFormat="1" applyFont="1"/>
    <xf numFmtId="1" fontId="72" fillId="0" borderId="0" xfId="0" applyNumberFormat="1" applyFont="1"/>
    <xf numFmtId="170" fontId="72" fillId="0" borderId="0" xfId="0" applyNumberFormat="1" applyFont="1"/>
    <xf numFmtId="169" fontId="72" fillId="0" borderId="0" xfId="0" applyFont="1" applyAlignment="1">
      <alignment horizontal="right"/>
    </xf>
    <xf numFmtId="169" fontId="72" fillId="0" borderId="31" xfId="0" applyFont="1" applyBorder="1" applyAlignment="1">
      <alignment horizontal="right"/>
    </xf>
    <xf numFmtId="169" fontId="72" fillId="8" borderId="0" xfId="0" applyFont="1" applyFill="1"/>
    <xf numFmtId="169" fontId="72" fillId="8" borderId="0" xfId="0" applyFont="1" applyFill="1" applyAlignment="1">
      <alignment horizontal="right"/>
    </xf>
    <xf numFmtId="169" fontId="72" fillId="8" borderId="31" xfId="0" applyFont="1" applyFill="1" applyBorder="1" applyAlignment="1">
      <alignment horizontal="right"/>
    </xf>
    <xf numFmtId="15" fontId="7" fillId="2" borderId="1" xfId="0" applyNumberFormat="1" applyFont="1" applyFill="1" applyBorder="1" applyAlignment="1">
      <alignment horizontal="center"/>
    </xf>
    <xf numFmtId="0" fontId="78" fillId="17" borderId="1" xfId="0" applyNumberFormat="1" applyFont="1" applyFill="1" applyBorder="1" applyAlignment="1">
      <alignment horizontal="center"/>
    </xf>
    <xf numFmtId="2" fontId="7" fillId="2" borderId="1" xfId="0" applyNumberFormat="1" applyFont="1" applyFill="1" applyBorder="1" applyAlignment="1">
      <alignment horizontal="center"/>
    </xf>
    <xf numFmtId="164" fontId="7" fillId="2" borderId="1" xfId="0" applyNumberFormat="1" applyFont="1" applyFill="1" applyBorder="1" applyAlignment="1">
      <alignment horizontal="center"/>
    </xf>
    <xf numFmtId="3" fontId="7" fillId="2" borderId="1" xfId="0" applyNumberFormat="1" applyFont="1" applyFill="1" applyBorder="1" applyAlignment="1">
      <alignment horizontal="center"/>
    </xf>
    <xf numFmtId="165" fontId="7" fillId="2" borderId="1" xfId="0" applyNumberFormat="1" applyFont="1" applyFill="1" applyBorder="1" applyAlignment="1">
      <alignment horizontal="center"/>
    </xf>
    <xf numFmtId="2" fontId="8" fillId="2" borderId="1" xfId="0" applyNumberFormat="1" applyFont="1" applyFill="1" applyBorder="1" applyAlignment="1">
      <alignment horizontal="center"/>
    </xf>
    <xf numFmtId="0" fontId="7" fillId="2" borderId="1" xfId="0" applyNumberFormat="1" applyFont="1" applyFill="1" applyBorder="1" applyAlignment="1">
      <alignment horizontal="center"/>
    </xf>
    <xf numFmtId="1" fontId="7" fillId="2" borderId="1" xfId="0" applyNumberFormat="1" applyFont="1" applyFill="1" applyBorder="1" applyAlignment="1">
      <alignment horizontal="center"/>
    </xf>
    <xf numFmtId="166" fontId="7" fillId="2" borderId="1" xfId="0" applyNumberFormat="1" applyFont="1" applyFill="1" applyBorder="1" applyAlignment="1">
      <alignment horizontal="center"/>
    </xf>
    <xf numFmtId="169" fontId="7" fillId="2" borderId="1" xfId="0" applyFont="1" applyFill="1" applyBorder="1" applyAlignment="1">
      <alignment horizontal="center"/>
    </xf>
    <xf numFmtId="166" fontId="92" fillId="2" borderId="1" xfId="0" applyNumberFormat="1" applyFont="1" applyFill="1" applyBorder="1" applyAlignment="1">
      <alignment horizontal="center"/>
    </xf>
    <xf numFmtId="1" fontId="7" fillId="3" borderId="1" xfId="0" applyNumberFormat="1" applyFont="1" applyFill="1" applyBorder="1" applyAlignment="1">
      <alignment horizontal="center"/>
    </xf>
    <xf numFmtId="169" fontId="79" fillId="2" borderId="1" xfId="0" applyFont="1" applyFill="1" applyBorder="1" applyAlignment="1">
      <alignment horizontal="center"/>
    </xf>
    <xf numFmtId="170" fontId="7" fillId="2" borderId="1" xfId="0" applyNumberFormat="1" applyFont="1" applyFill="1" applyBorder="1" applyAlignment="1">
      <alignment horizontal="center"/>
    </xf>
    <xf numFmtId="15" fontId="96" fillId="2" borderId="1" xfId="0" applyNumberFormat="1" applyFont="1" applyFill="1" applyBorder="1" applyAlignment="1">
      <alignment horizontal="center"/>
    </xf>
    <xf numFmtId="1" fontId="89" fillId="0" borderId="0" xfId="0" applyNumberFormat="1" applyFont="1" applyAlignment="1">
      <alignment horizontal="center"/>
    </xf>
    <xf numFmtId="169" fontId="89" fillId="0" borderId="0" xfId="0" applyFont="1" applyAlignment="1">
      <alignment horizontal="center"/>
    </xf>
    <xf numFmtId="3" fontId="80" fillId="8" borderId="1" xfId="0" applyNumberFormat="1" applyFont="1" applyFill="1" applyBorder="1" applyAlignment="1">
      <alignment horizontal="center"/>
    </xf>
    <xf numFmtId="174" fontId="80" fillId="8" borderId="0" xfId="0" applyNumberFormat="1" applyFont="1" applyFill="1" applyAlignment="1">
      <alignment horizontal="right"/>
    </xf>
    <xf numFmtId="2" fontId="81" fillId="2" borderId="1" xfId="0" applyNumberFormat="1" applyFont="1" applyFill="1" applyBorder="1" applyAlignment="1">
      <alignment horizontal="center"/>
    </xf>
    <xf numFmtId="15" fontId="82" fillId="2" borderId="1" xfId="0" applyNumberFormat="1" applyFont="1" applyFill="1" applyBorder="1" applyAlignment="1">
      <alignment horizontal="center"/>
    </xf>
    <xf numFmtId="15" fontId="8" fillId="2" borderId="1" xfId="0" applyNumberFormat="1" applyFont="1" applyFill="1" applyBorder="1" applyAlignment="1">
      <alignment horizontal="center"/>
    </xf>
    <xf numFmtId="15" fontId="8" fillId="2" borderId="1" xfId="0" applyNumberFormat="1" applyFont="1" applyFill="1" applyBorder="1"/>
    <xf numFmtId="3" fontId="7" fillId="2" borderId="1" xfId="0" quotePrefix="1" applyNumberFormat="1" applyFont="1" applyFill="1" applyBorder="1" applyAlignment="1">
      <alignment horizontal="center"/>
    </xf>
    <xf numFmtId="1" fontId="7" fillId="2" borderId="1" xfId="3" applyNumberFormat="1" applyFont="1" applyFill="1" applyBorder="1">
      <alignment horizontal="center"/>
    </xf>
    <xf numFmtId="169" fontId="79" fillId="2" borderId="1" xfId="0" quotePrefix="1" applyFont="1" applyFill="1" applyBorder="1" applyAlignment="1">
      <alignment horizontal="center"/>
    </xf>
    <xf numFmtId="15" fontId="78" fillId="17" borderId="1" xfId="0" applyNumberFormat="1" applyFont="1" applyFill="1" applyBorder="1" applyAlignment="1">
      <alignment horizontal="center"/>
    </xf>
    <xf numFmtId="169" fontId="80" fillId="8" borderId="0" xfId="0" applyFont="1" applyFill="1" applyAlignment="1">
      <alignment horizontal="right"/>
    </xf>
    <xf numFmtId="1" fontId="7" fillId="2" borderId="1" xfId="0" quotePrefix="1" applyNumberFormat="1" applyFont="1" applyFill="1" applyBorder="1" applyAlignment="1">
      <alignment horizontal="center"/>
    </xf>
    <xf numFmtId="169" fontId="52" fillId="0" borderId="0" xfId="0" applyFont="1"/>
    <xf numFmtId="165" fontId="7" fillId="2" borderId="1" xfId="0" quotePrefix="1" applyNumberFormat="1" applyFont="1" applyFill="1" applyBorder="1" applyAlignment="1">
      <alignment horizontal="center"/>
    </xf>
    <xf numFmtId="2" fontId="7" fillId="2" borderId="1" xfId="0" quotePrefix="1" applyNumberFormat="1" applyFont="1" applyFill="1" applyBorder="1" applyAlignment="1">
      <alignment horizontal="center"/>
    </xf>
    <xf numFmtId="166" fontId="7" fillId="2" borderId="1" xfId="0" quotePrefix="1" applyNumberFormat="1" applyFont="1" applyFill="1" applyBorder="1" applyAlignment="1">
      <alignment horizontal="center"/>
    </xf>
    <xf numFmtId="169" fontId="8" fillId="2" borderId="1" xfId="0" applyFont="1" applyFill="1" applyBorder="1" applyAlignment="1">
      <alignment horizontal="center"/>
    </xf>
    <xf numFmtId="2" fontId="8" fillId="2" borderId="1" xfId="0" quotePrefix="1" applyNumberFormat="1" applyFont="1" applyFill="1" applyBorder="1" applyAlignment="1">
      <alignment horizontal="center"/>
    </xf>
    <xf numFmtId="4" fontId="88" fillId="8" borderId="1" xfId="0" quotePrefix="1" applyNumberFormat="1" applyFont="1" applyFill="1" applyBorder="1" applyAlignment="1">
      <alignment horizontal="center"/>
    </xf>
    <xf numFmtId="164" fontId="7" fillId="2" borderId="0" xfId="0" applyNumberFormat="1" applyFont="1" applyFill="1" applyAlignment="1">
      <alignment horizontal="center"/>
    </xf>
    <xf numFmtId="3" fontId="80" fillId="8" borderId="1" xfId="0" quotePrefix="1" applyNumberFormat="1" applyFont="1" applyFill="1" applyBorder="1" applyAlignment="1">
      <alignment horizontal="center"/>
    </xf>
    <xf numFmtId="1" fontId="7" fillId="2" borderId="0" xfId="0" applyNumberFormat="1" applyFont="1" applyFill="1" applyAlignment="1">
      <alignment horizontal="center"/>
    </xf>
    <xf numFmtId="170" fontId="7" fillId="2" borderId="1" xfId="0" quotePrefix="1" applyNumberFormat="1" applyFont="1" applyFill="1" applyBorder="1" applyAlignment="1">
      <alignment horizontal="center"/>
    </xf>
    <xf numFmtId="169" fontId="7" fillId="2" borderId="0" xfId="0" applyFont="1" applyFill="1" applyAlignment="1">
      <alignment horizontal="center"/>
    </xf>
    <xf numFmtId="165" fontId="7" fillId="2" borderId="1" xfId="3" applyNumberFormat="1" applyFont="1" applyFill="1" applyBorder="1">
      <alignment horizontal="center"/>
    </xf>
    <xf numFmtId="15" fontId="3" fillId="2" borderId="1" xfId="0" applyNumberFormat="1" applyFont="1" applyFill="1" applyBorder="1" applyAlignment="1">
      <alignment horizontal="center"/>
    </xf>
    <xf numFmtId="2" fontId="3" fillId="2" borderId="1" xfId="0" applyNumberFormat="1" applyFont="1" applyFill="1" applyBorder="1" applyAlignment="1">
      <alignment horizontal="center"/>
    </xf>
    <xf numFmtId="2" fontId="99" fillId="2" borderId="1" xfId="0" applyNumberFormat="1" applyFont="1" applyFill="1" applyBorder="1" applyAlignment="1">
      <alignment horizontal="center"/>
    </xf>
    <xf numFmtId="164" fontId="99" fillId="2" borderId="1" xfId="0" applyNumberFormat="1" applyFont="1" applyFill="1" applyBorder="1" applyAlignment="1">
      <alignment horizontal="center"/>
    </xf>
    <xf numFmtId="169" fontId="99" fillId="2" borderId="1" xfId="0" applyFont="1" applyFill="1" applyBorder="1" applyAlignment="1">
      <alignment horizontal="center"/>
    </xf>
    <xf numFmtId="169" fontId="3" fillId="2" borderId="1" xfId="0" applyFont="1" applyFill="1" applyBorder="1" applyAlignment="1">
      <alignment horizontal="center"/>
    </xf>
    <xf numFmtId="3" fontId="3" fillId="2" borderId="1" xfId="0" applyNumberFormat="1" applyFont="1" applyFill="1" applyBorder="1" applyAlignment="1">
      <alignment horizontal="center"/>
    </xf>
    <xf numFmtId="164" fontId="3" fillId="2" borderId="1" xfId="0" applyNumberFormat="1" applyFont="1" applyFill="1" applyBorder="1" applyAlignment="1">
      <alignment horizontal="center"/>
    </xf>
    <xf numFmtId="1" fontId="3" fillId="2" borderId="1" xfId="3" applyNumberFormat="1" applyFont="1" applyFill="1" applyBorder="1">
      <alignment horizontal="center"/>
    </xf>
    <xf numFmtId="166" fontId="3" fillId="2" borderId="1" xfId="0" applyNumberFormat="1" applyFont="1" applyFill="1" applyBorder="1" applyAlignment="1">
      <alignment horizontal="center"/>
    </xf>
    <xf numFmtId="166" fontId="99" fillId="2" borderId="1" xfId="0" applyNumberFormat="1" applyFont="1" applyFill="1" applyBorder="1" applyAlignment="1">
      <alignment horizontal="center"/>
    </xf>
    <xf numFmtId="1" fontId="99" fillId="3" borderId="1" xfId="0" applyNumberFormat="1" applyFont="1" applyFill="1" applyBorder="1" applyAlignment="1">
      <alignment horizontal="center"/>
    </xf>
    <xf numFmtId="1" fontId="99" fillId="2" borderId="1" xfId="0" applyNumberFormat="1" applyFont="1" applyFill="1" applyBorder="1" applyAlignment="1">
      <alignment horizontal="center"/>
    </xf>
    <xf numFmtId="169" fontId="102" fillId="2" borderId="1" xfId="0" applyFont="1" applyFill="1" applyBorder="1" applyAlignment="1">
      <alignment horizontal="center"/>
    </xf>
    <xf numFmtId="170" fontId="3" fillId="2" borderId="1" xfId="0" applyNumberFormat="1" applyFont="1" applyFill="1" applyBorder="1" applyAlignment="1">
      <alignment horizontal="center"/>
    </xf>
    <xf numFmtId="3" fontId="101" fillId="8" borderId="1" xfId="0" applyNumberFormat="1" applyFont="1" applyFill="1" applyBorder="1" applyAlignment="1">
      <alignment horizontal="center"/>
    </xf>
    <xf numFmtId="174" fontId="101" fillId="8" borderId="0" xfId="0" applyNumberFormat="1" applyFont="1" applyFill="1" applyAlignment="1">
      <alignment horizontal="right"/>
    </xf>
    <xf numFmtId="15" fontId="99" fillId="2" borderId="1" xfId="0" applyNumberFormat="1" applyFont="1" applyFill="1" applyBorder="1" applyAlignment="1">
      <alignment horizontal="center"/>
    </xf>
    <xf numFmtId="164" fontId="7" fillId="2" borderId="1" xfId="0" quotePrefix="1" applyNumberFormat="1" applyFont="1" applyFill="1" applyBorder="1" applyAlignment="1">
      <alignment horizontal="center"/>
    </xf>
    <xf numFmtId="15" fontId="106" fillId="2" borderId="1" xfId="0" applyNumberFormat="1" applyFont="1" applyFill="1" applyBorder="1" applyAlignment="1">
      <alignment horizontal="center"/>
    </xf>
    <xf numFmtId="3" fontId="99" fillId="2" borderId="1" xfId="0" applyNumberFormat="1" applyFont="1" applyFill="1" applyBorder="1" applyAlignment="1">
      <alignment horizontal="center"/>
    </xf>
    <xf numFmtId="0" fontId="99" fillId="2" borderId="1" xfId="0" applyNumberFormat="1" applyFont="1" applyFill="1" applyBorder="1" applyAlignment="1">
      <alignment horizontal="center"/>
    </xf>
    <xf numFmtId="165" fontId="99" fillId="2" borderId="1" xfId="0" applyNumberFormat="1" applyFont="1" applyFill="1" applyBorder="1" applyAlignment="1">
      <alignment horizontal="center"/>
    </xf>
    <xf numFmtId="2" fontId="100" fillId="2" borderId="1" xfId="0" applyNumberFormat="1" applyFont="1" applyFill="1" applyBorder="1" applyAlignment="1">
      <alignment horizontal="center"/>
    </xf>
    <xf numFmtId="1" fontId="99" fillId="2" borderId="1" xfId="3" applyNumberFormat="1" applyFont="1" applyFill="1" applyBorder="1">
      <alignment horizontal="center"/>
    </xf>
    <xf numFmtId="169" fontId="7" fillId="2" borderId="1" xfId="0" quotePrefix="1" applyFont="1" applyFill="1" applyBorder="1" applyAlignment="1">
      <alignment horizontal="center"/>
    </xf>
    <xf numFmtId="0" fontId="8" fillId="2" borderId="1" xfId="0" applyNumberFormat="1" applyFont="1" applyFill="1" applyBorder="1" applyAlignment="1">
      <alignment horizontal="center"/>
    </xf>
    <xf numFmtId="3" fontId="8" fillId="2" borderId="1" xfId="0" applyNumberFormat="1" applyFont="1" applyFill="1" applyBorder="1" applyAlignment="1">
      <alignment horizontal="center"/>
    </xf>
    <xf numFmtId="165" fontId="8" fillId="2" borderId="1" xfId="0" applyNumberFormat="1" applyFont="1" applyFill="1" applyBorder="1" applyAlignment="1">
      <alignment horizontal="center"/>
    </xf>
    <xf numFmtId="164" fontId="8" fillId="2" borderId="1" xfId="0" applyNumberFormat="1" applyFont="1" applyFill="1" applyBorder="1" applyAlignment="1">
      <alignment horizontal="center"/>
    </xf>
    <xf numFmtId="1" fontId="8" fillId="2" borderId="1" xfId="3" applyNumberFormat="1" applyFont="1" applyFill="1" applyBorder="1">
      <alignment horizontal="center"/>
    </xf>
    <xf numFmtId="166" fontId="8" fillId="2" borderId="1" xfId="0" applyNumberFormat="1" applyFont="1" applyFill="1" applyBorder="1" applyAlignment="1">
      <alignment horizontal="center"/>
    </xf>
    <xf numFmtId="170" fontId="8" fillId="2" borderId="1" xfId="0" applyNumberFormat="1" applyFont="1" applyFill="1" applyBorder="1" applyAlignment="1">
      <alignment horizontal="center"/>
    </xf>
    <xf numFmtId="15" fontId="7" fillId="2" borderId="32" xfId="0" applyNumberFormat="1" applyFont="1" applyFill="1" applyBorder="1" applyAlignment="1">
      <alignment horizontal="center"/>
    </xf>
    <xf numFmtId="1" fontId="7" fillId="2" borderId="1" xfId="3" quotePrefix="1" applyNumberFormat="1" applyFont="1" applyFill="1" applyBorder="1">
      <alignment horizontal="center"/>
    </xf>
    <xf numFmtId="169" fontId="83" fillId="2" borderId="1" xfId="0" applyFont="1" applyFill="1" applyBorder="1" applyAlignment="1">
      <alignment horizontal="center"/>
    </xf>
    <xf numFmtId="15" fontId="3" fillId="2" borderId="1" xfId="0" applyNumberFormat="1" applyFont="1" applyFill="1" applyBorder="1"/>
    <xf numFmtId="2" fontId="8" fillId="2" borderId="1" xfId="3" applyNumberFormat="1" applyFont="1" applyFill="1" applyBorder="1">
      <alignment horizontal="center"/>
    </xf>
    <xf numFmtId="2" fontId="72" fillId="0" borderId="0" xfId="0" applyNumberFormat="1" applyFont="1"/>
    <xf numFmtId="3" fontId="81" fillId="2" borderId="1" xfId="0" applyNumberFormat="1" applyFont="1" applyFill="1" applyBorder="1" applyAlignment="1">
      <alignment horizontal="center"/>
    </xf>
    <xf numFmtId="2" fontId="7" fillId="2" borderId="1" xfId="3" applyNumberFormat="1" applyFont="1" applyFill="1" applyBorder="1">
      <alignment horizontal="center"/>
    </xf>
    <xf numFmtId="166" fontId="7" fillId="2" borderId="1" xfId="3" applyNumberFormat="1" applyFont="1" applyFill="1" applyBorder="1">
      <alignment horizontal="center"/>
    </xf>
    <xf numFmtId="164" fontId="7" fillId="2" borderId="1" xfId="3" applyFont="1" applyFill="1" applyBorder="1">
      <alignment horizontal="center"/>
    </xf>
    <xf numFmtId="1" fontId="81" fillId="2" borderId="1" xfId="0" applyNumberFormat="1" applyFont="1" applyFill="1" applyBorder="1" applyAlignment="1">
      <alignment horizontal="center"/>
    </xf>
    <xf numFmtId="170" fontId="81" fillId="2" borderId="1" xfId="0" applyNumberFormat="1" applyFont="1" applyFill="1" applyBorder="1" applyAlignment="1">
      <alignment horizontal="center"/>
    </xf>
    <xf numFmtId="165" fontId="7" fillId="2" borderId="1" xfId="3" quotePrefix="1" applyNumberFormat="1" applyFont="1" applyFill="1" applyBorder="1">
      <alignment horizontal="center"/>
    </xf>
    <xf numFmtId="2" fontId="7" fillId="2" borderId="1" xfId="3" quotePrefix="1" applyNumberFormat="1" applyFont="1" applyFill="1" applyBorder="1">
      <alignment horizontal="center"/>
    </xf>
    <xf numFmtId="164" fontId="82" fillId="2" borderId="1" xfId="3" applyFont="1" applyFill="1" applyBorder="1">
      <alignment horizontal="center"/>
    </xf>
    <xf numFmtId="170" fontId="7" fillId="2" borderId="0" xfId="0" applyNumberFormat="1" applyFont="1" applyFill="1" applyAlignment="1">
      <alignment horizontal="center"/>
    </xf>
    <xf numFmtId="15" fontId="92" fillId="2" borderId="1" xfId="0" applyNumberFormat="1" applyFont="1" applyFill="1" applyBorder="1" applyAlignment="1">
      <alignment horizontal="center"/>
    </xf>
    <xf numFmtId="2" fontId="92" fillId="2" borderId="1" xfId="0" applyNumberFormat="1" applyFont="1" applyFill="1" applyBorder="1" applyAlignment="1">
      <alignment horizontal="center"/>
    </xf>
    <xf numFmtId="164" fontId="92" fillId="2" borderId="1" xfId="0" applyNumberFormat="1" applyFont="1" applyFill="1" applyBorder="1" applyAlignment="1">
      <alignment horizontal="center"/>
    </xf>
    <xf numFmtId="169" fontId="92" fillId="2" borderId="1" xfId="0" applyFont="1" applyFill="1" applyBorder="1" applyAlignment="1">
      <alignment horizontal="center"/>
    </xf>
    <xf numFmtId="3" fontId="92" fillId="2" borderId="1" xfId="0" applyNumberFormat="1" applyFont="1" applyFill="1" applyBorder="1" applyAlignment="1">
      <alignment horizontal="center"/>
    </xf>
    <xf numFmtId="165" fontId="92" fillId="2" borderId="1" xfId="0" applyNumberFormat="1" applyFont="1" applyFill="1" applyBorder="1" applyAlignment="1">
      <alignment horizontal="center"/>
    </xf>
    <xf numFmtId="2" fontId="93" fillId="2" borderId="1" xfId="0" applyNumberFormat="1" applyFont="1" applyFill="1" applyBorder="1" applyAlignment="1">
      <alignment horizontal="center"/>
    </xf>
    <xf numFmtId="0" fontId="92" fillId="2" borderId="1" xfId="0" applyNumberFormat="1" applyFont="1" applyFill="1" applyBorder="1" applyAlignment="1">
      <alignment horizontal="center"/>
    </xf>
    <xf numFmtId="1" fontId="92" fillId="2" borderId="1" xfId="3" applyNumberFormat="1" applyFont="1" applyFill="1" applyBorder="1">
      <alignment horizontal="center"/>
    </xf>
    <xf numFmtId="1" fontId="92" fillId="3" borderId="1" xfId="0" applyNumberFormat="1" applyFont="1" applyFill="1" applyBorder="1" applyAlignment="1">
      <alignment horizontal="center"/>
    </xf>
    <xf numFmtId="1" fontId="92" fillId="2" borderId="1" xfId="0" applyNumberFormat="1" applyFont="1" applyFill="1" applyBorder="1" applyAlignment="1">
      <alignment horizontal="center"/>
    </xf>
    <xf numFmtId="1" fontId="92" fillId="2" borderId="1" xfId="0" quotePrefix="1" applyNumberFormat="1" applyFont="1" applyFill="1" applyBorder="1" applyAlignment="1">
      <alignment horizontal="center"/>
    </xf>
    <xf numFmtId="169" fontId="94" fillId="2" borderId="1" xfId="0" applyFont="1" applyFill="1" applyBorder="1" applyAlignment="1">
      <alignment horizontal="center"/>
    </xf>
    <xf numFmtId="170" fontId="92" fillId="2" borderId="1" xfId="0" applyNumberFormat="1" applyFont="1" applyFill="1" applyBorder="1" applyAlignment="1">
      <alignment horizontal="center"/>
    </xf>
    <xf numFmtId="0" fontId="80" fillId="2" borderId="29" xfId="0" applyNumberFormat="1" applyFont="1" applyFill="1" applyBorder="1"/>
    <xf numFmtId="0" fontId="80" fillId="2" borderId="0" xfId="0" applyNumberFormat="1" applyFont="1" applyFill="1"/>
    <xf numFmtId="1" fontId="80" fillId="2" borderId="29" xfId="0" applyNumberFormat="1" applyFont="1" applyFill="1" applyBorder="1"/>
    <xf numFmtId="2" fontId="80" fillId="2" borderId="29" xfId="0" applyNumberFormat="1" applyFont="1" applyFill="1" applyBorder="1"/>
    <xf numFmtId="169" fontId="84" fillId="0" borderId="0" xfId="0" applyFont="1"/>
    <xf numFmtId="1" fontId="84" fillId="0" borderId="0" xfId="0" applyNumberFormat="1" applyFont="1"/>
    <xf numFmtId="15" fontId="71" fillId="8" borderId="14" xfId="0" applyNumberFormat="1" applyFont="1" applyFill="1" applyBorder="1" applyAlignment="1">
      <alignment horizontal="center"/>
    </xf>
    <xf numFmtId="164" fontId="71" fillId="8" borderId="14" xfId="0" applyNumberFormat="1" applyFont="1" applyFill="1" applyBorder="1" applyAlignment="1">
      <alignment horizontal="center"/>
    </xf>
    <xf numFmtId="0" fontId="71" fillId="8" borderId="14" xfId="0" applyNumberFormat="1" applyFont="1" applyFill="1" applyBorder="1" applyAlignment="1">
      <alignment horizontal="center"/>
    </xf>
    <xf numFmtId="2" fontId="71" fillId="8" borderId="14" xfId="0" applyNumberFormat="1" applyFont="1" applyFill="1" applyBorder="1" applyAlignment="1">
      <alignment horizontal="center"/>
    </xf>
    <xf numFmtId="3" fontId="71" fillId="8" borderId="14" xfId="0" applyNumberFormat="1" applyFont="1" applyFill="1" applyBorder="1" applyAlignment="1">
      <alignment horizontal="center"/>
    </xf>
    <xf numFmtId="165" fontId="71" fillId="8" borderId="14" xfId="0" applyNumberFormat="1" applyFont="1" applyFill="1" applyBorder="1" applyAlignment="1">
      <alignment horizontal="center"/>
    </xf>
    <xf numFmtId="169" fontId="71" fillId="8" borderId="14" xfId="0" applyFont="1" applyFill="1" applyBorder="1" applyAlignment="1">
      <alignment horizontal="center"/>
    </xf>
    <xf numFmtId="166" fontId="71" fillId="8" borderId="14" xfId="0" applyNumberFormat="1" applyFont="1" applyFill="1" applyBorder="1" applyAlignment="1">
      <alignment horizontal="center"/>
    </xf>
    <xf numFmtId="1" fontId="71" fillId="8" borderId="14" xfId="0" applyNumberFormat="1" applyFont="1" applyFill="1" applyBorder="1" applyAlignment="1">
      <alignment horizontal="center"/>
    </xf>
    <xf numFmtId="1" fontId="71" fillId="8" borderId="14" xfId="0" applyNumberFormat="1" applyFont="1" applyFill="1" applyBorder="1" applyAlignment="1">
      <alignment horizontal="center" wrapText="1"/>
    </xf>
    <xf numFmtId="169" fontId="71" fillId="8" borderId="14" xfId="0" applyFont="1" applyFill="1" applyBorder="1" applyAlignment="1">
      <alignment horizontal="center" wrapText="1"/>
    </xf>
    <xf numFmtId="15" fontId="71" fillId="8" borderId="14" xfId="0" applyNumberFormat="1" applyFont="1" applyFill="1" applyBorder="1" applyAlignment="1">
      <alignment horizontal="center" wrapText="1"/>
    </xf>
    <xf numFmtId="170" fontId="71" fillId="8" borderId="14" xfId="0" applyNumberFormat="1" applyFont="1" applyFill="1" applyBorder="1" applyAlignment="1">
      <alignment horizontal="center" wrapText="1"/>
    </xf>
    <xf numFmtId="15" fontId="77" fillId="8" borderId="0" xfId="0" applyNumberFormat="1" applyFont="1" applyFill="1" applyAlignment="1">
      <alignment horizontal="center" wrapText="1"/>
    </xf>
    <xf numFmtId="0" fontId="7" fillId="2" borderId="0" xfId="0" applyNumberFormat="1" applyFont="1" applyFill="1" applyAlignment="1">
      <alignment horizontal="center"/>
    </xf>
    <xf numFmtId="15" fontId="107" fillId="2" borderId="1" xfId="0" applyNumberFormat="1" applyFont="1" applyFill="1" applyBorder="1" applyAlignment="1">
      <alignment horizontal="center"/>
    </xf>
    <xf numFmtId="2" fontId="107" fillId="2" borderId="1" xfId="0" applyNumberFormat="1" applyFont="1" applyFill="1" applyBorder="1" applyAlignment="1">
      <alignment horizontal="center"/>
    </xf>
    <xf numFmtId="164" fontId="107" fillId="2" borderId="1" xfId="0" applyNumberFormat="1" applyFont="1" applyFill="1" applyBorder="1" applyAlignment="1">
      <alignment horizontal="center"/>
    </xf>
    <xf numFmtId="169" fontId="107" fillId="2" borderId="1" xfId="0" applyFont="1" applyFill="1" applyBorder="1" applyAlignment="1">
      <alignment horizontal="center"/>
    </xf>
    <xf numFmtId="3" fontId="107" fillId="2" borderId="1" xfId="0" applyNumberFormat="1" applyFont="1" applyFill="1" applyBorder="1" applyAlignment="1">
      <alignment horizontal="center"/>
    </xf>
    <xf numFmtId="165" fontId="107" fillId="2" borderId="1" xfId="0" applyNumberFormat="1" applyFont="1" applyFill="1" applyBorder="1" applyAlignment="1">
      <alignment horizontal="center"/>
    </xf>
    <xf numFmtId="2" fontId="108" fillId="2" borderId="1" xfId="0" applyNumberFormat="1" applyFont="1" applyFill="1" applyBorder="1" applyAlignment="1">
      <alignment horizontal="center"/>
    </xf>
    <xf numFmtId="0" fontId="107" fillId="2" borderId="1" xfId="0" applyNumberFormat="1" applyFont="1" applyFill="1" applyBorder="1" applyAlignment="1">
      <alignment horizontal="center"/>
    </xf>
    <xf numFmtId="1" fontId="107" fillId="2" borderId="1" xfId="3" applyNumberFormat="1" applyFont="1" applyFill="1" applyBorder="1">
      <alignment horizontal="center"/>
    </xf>
    <xf numFmtId="166" fontId="107" fillId="2" borderId="1" xfId="0" applyNumberFormat="1" applyFont="1" applyFill="1" applyBorder="1" applyAlignment="1">
      <alignment horizontal="center"/>
    </xf>
    <xf numFmtId="1" fontId="107" fillId="3" borderId="1" xfId="0" applyNumberFormat="1" applyFont="1" applyFill="1" applyBorder="1" applyAlignment="1">
      <alignment horizontal="center"/>
    </xf>
    <xf numFmtId="1" fontId="107" fillId="2" borderId="1" xfId="0" applyNumberFormat="1" applyFont="1" applyFill="1" applyBorder="1" applyAlignment="1">
      <alignment horizontal="center"/>
    </xf>
    <xf numFmtId="169" fontId="109" fillId="2" borderId="1" xfId="0" quotePrefix="1" applyFont="1" applyFill="1" applyBorder="1" applyAlignment="1">
      <alignment horizontal="center"/>
    </xf>
    <xf numFmtId="170" fontId="107" fillId="2" borderId="1" xfId="0" applyNumberFormat="1" applyFont="1" applyFill="1" applyBorder="1" applyAlignment="1">
      <alignment horizontal="center"/>
    </xf>
    <xf numFmtId="15" fontId="110" fillId="2" borderId="1" xfId="0" applyNumberFormat="1" applyFont="1" applyFill="1" applyBorder="1" applyAlignment="1">
      <alignment horizontal="center"/>
    </xf>
    <xf numFmtId="165" fontId="107" fillId="2" borderId="1" xfId="3" applyNumberFormat="1" applyFont="1" applyFill="1" applyBorder="1">
      <alignment horizontal="center"/>
    </xf>
    <xf numFmtId="2" fontId="107" fillId="2" borderId="1" xfId="3" applyNumberFormat="1" applyFont="1" applyFill="1" applyBorder="1">
      <alignment horizontal="center"/>
    </xf>
    <xf numFmtId="164" fontId="107" fillId="2" borderId="1" xfId="3" applyFont="1" applyFill="1" applyBorder="1">
      <alignment horizontal="center"/>
    </xf>
    <xf numFmtId="1" fontId="107" fillId="2" borderId="1" xfId="0" quotePrefix="1" applyNumberFormat="1" applyFont="1" applyFill="1" applyBorder="1" applyAlignment="1">
      <alignment horizontal="center"/>
    </xf>
    <xf numFmtId="0" fontId="80" fillId="8" borderId="29" xfId="0" applyNumberFormat="1" applyFont="1" applyFill="1" applyBorder="1"/>
    <xf numFmtId="169" fontId="111" fillId="8" borderId="0" xfId="0" applyFont="1" applyFill="1" applyAlignment="1">
      <alignment horizontal="right"/>
    </xf>
    <xf numFmtId="169" fontId="82" fillId="8" borderId="0" xfId="0" applyFont="1" applyFill="1" applyAlignment="1">
      <alignment horizontal="left"/>
    </xf>
    <xf numFmtId="169" fontId="101" fillId="8" borderId="0" xfId="0" applyFont="1" applyFill="1" applyAlignment="1">
      <alignment horizontal="right"/>
    </xf>
    <xf numFmtId="169" fontId="72" fillId="8" borderId="0" xfId="0" applyFont="1" applyFill="1" applyAlignment="1">
      <alignment horizontal="center"/>
    </xf>
    <xf numFmtId="169" fontId="72" fillId="0" borderId="0" xfId="0" applyFont="1" applyAlignment="1">
      <alignment horizontal="center"/>
    </xf>
    <xf numFmtId="170" fontId="71" fillId="12" borderId="14" xfId="0" applyNumberFormat="1" applyFont="1" applyFill="1" applyBorder="1" applyAlignment="1">
      <alignment horizontal="center" wrapText="1"/>
    </xf>
    <xf numFmtId="1" fontId="71" fillId="12" borderId="14" xfId="0" applyNumberFormat="1" applyFont="1" applyFill="1" applyBorder="1" applyAlignment="1">
      <alignment horizontal="left" wrapText="1"/>
    </xf>
    <xf numFmtId="1" fontId="71" fillId="12" borderId="14" xfId="0" applyNumberFormat="1" applyFont="1" applyFill="1" applyBorder="1" applyAlignment="1">
      <alignment horizontal="center" wrapText="1"/>
    </xf>
    <xf numFmtId="2" fontId="71" fillId="12" borderId="14" xfId="0" applyNumberFormat="1" applyFont="1" applyFill="1" applyBorder="1" applyAlignment="1">
      <alignment horizontal="center" wrapText="1"/>
    </xf>
    <xf numFmtId="15" fontId="71" fillId="12" borderId="14" xfId="0" applyNumberFormat="1" applyFont="1" applyFill="1" applyBorder="1" applyAlignment="1">
      <alignment horizontal="center"/>
    </xf>
    <xf numFmtId="0" fontId="80" fillId="8" borderId="1" xfId="0" applyNumberFormat="1" applyFont="1" applyFill="1" applyBorder="1" applyAlignment="1">
      <alignment horizontal="center"/>
    </xf>
    <xf numFmtId="0" fontId="72" fillId="0" borderId="0" xfId="0" applyNumberFormat="1" applyFont="1" applyAlignment="1">
      <alignment horizontal="center"/>
    </xf>
    <xf numFmtId="0" fontId="72" fillId="8" borderId="0" xfId="0" applyNumberFormat="1" applyFont="1" applyFill="1" applyAlignment="1">
      <alignment horizontal="center"/>
    </xf>
    <xf numFmtId="0" fontId="76" fillId="8" borderId="14" xfId="0" applyNumberFormat="1" applyFont="1" applyFill="1" applyBorder="1" applyAlignment="1">
      <alignment horizontal="center" wrapText="1"/>
    </xf>
    <xf numFmtId="0" fontId="111" fillId="8" borderId="1" xfId="0" applyNumberFormat="1" applyFont="1" applyFill="1" applyBorder="1" applyAlignment="1">
      <alignment horizontal="center"/>
    </xf>
    <xf numFmtId="0" fontId="101" fillId="8" borderId="1" xfId="0" applyNumberFormat="1" applyFont="1" applyFill="1" applyBorder="1" applyAlignment="1">
      <alignment horizontal="center"/>
    </xf>
    <xf numFmtId="0" fontId="95" fillId="8" borderId="1" xfId="0" applyNumberFormat="1" applyFont="1" applyFill="1" applyBorder="1" applyAlignment="1">
      <alignment horizontal="center"/>
    </xf>
    <xf numFmtId="0" fontId="72" fillId="8" borderId="0" xfId="0" applyNumberFormat="1" applyFont="1" applyFill="1"/>
    <xf numFmtId="0" fontId="71" fillId="8" borderId="14" xfId="0" applyNumberFormat="1" applyFont="1" applyFill="1" applyBorder="1" applyAlignment="1">
      <alignment horizontal="center" wrapText="1"/>
    </xf>
    <xf numFmtId="0" fontId="7" fillId="8" borderId="1" xfId="0" applyNumberFormat="1" applyFont="1" applyFill="1" applyBorder="1" applyAlignment="1">
      <alignment horizontal="center"/>
    </xf>
    <xf numFmtId="0" fontId="7" fillId="8" borderId="1" xfId="0" quotePrefix="1" applyNumberFormat="1" applyFont="1" applyFill="1" applyBorder="1" applyAlignment="1">
      <alignment horizontal="center"/>
    </xf>
    <xf numFmtId="0" fontId="103" fillId="2" borderId="1" xfId="0" applyNumberFormat="1" applyFont="1" applyFill="1" applyBorder="1" applyAlignment="1">
      <alignment horizontal="center"/>
    </xf>
    <xf numFmtId="0" fontId="104" fillId="2" borderId="1" xfId="0" applyNumberFormat="1" applyFont="1" applyFill="1" applyBorder="1" applyAlignment="1">
      <alignment horizontal="center"/>
    </xf>
    <xf numFmtId="0" fontId="80" fillId="2" borderId="33" xfId="0" applyNumberFormat="1" applyFont="1" applyFill="1" applyBorder="1" applyAlignment="1">
      <alignment horizontal="right"/>
    </xf>
    <xf numFmtId="0" fontId="80" fillId="2" borderId="35" xfId="0" applyNumberFormat="1" applyFont="1" applyFill="1" applyBorder="1" applyAlignment="1">
      <alignment horizontal="right"/>
    </xf>
    <xf numFmtId="1" fontId="80" fillId="2" borderId="22" xfId="0" applyNumberFormat="1" applyFont="1" applyFill="1" applyBorder="1" applyAlignment="1">
      <alignment horizontal="center"/>
    </xf>
    <xf numFmtId="1" fontId="80" fillId="2" borderId="37" xfId="0" applyNumberFormat="1" applyFont="1" applyFill="1" applyBorder="1" applyAlignment="1">
      <alignment horizontal="center"/>
    </xf>
    <xf numFmtId="1" fontId="80" fillId="2" borderId="34" xfId="0" applyNumberFormat="1" applyFont="1" applyFill="1" applyBorder="1" applyAlignment="1">
      <alignment horizontal="center"/>
    </xf>
    <xf numFmtId="0" fontId="80" fillId="2" borderId="38" xfId="0" applyNumberFormat="1" applyFont="1" applyFill="1" applyBorder="1" applyAlignment="1">
      <alignment horizontal="right"/>
    </xf>
    <xf numFmtId="1" fontId="80" fillId="2" borderId="39" xfId="0" applyNumberFormat="1" applyFont="1" applyFill="1" applyBorder="1" applyAlignment="1">
      <alignment horizontal="center"/>
    </xf>
    <xf numFmtId="170" fontId="80" fillId="2" borderId="35" xfId="0" applyNumberFormat="1" applyFont="1" applyFill="1" applyBorder="1" applyAlignment="1">
      <alignment horizontal="right"/>
    </xf>
    <xf numFmtId="1" fontId="74" fillId="2" borderId="40" xfId="0" applyNumberFormat="1" applyFont="1" applyFill="1" applyBorder="1" applyAlignment="1">
      <alignment horizontal="center"/>
    </xf>
    <xf numFmtId="1" fontId="7" fillId="2" borderId="40" xfId="0" applyNumberFormat="1" applyFont="1" applyFill="1" applyBorder="1" applyAlignment="1">
      <alignment horizontal="center"/>
    </xf>
    <xf numFmtId="1" fontId="74" fillId="2" borderId="36" xfId="0" applyNumberFormat="1" applyFont="1" applyFill="1" applyBorder="1" applyAlignment="1">
      <alignment horizontal="center"/>
    </xf>
    <xf numFmtId="0" fontId="80" fillId="8" borderId="33" xfId="0" applyNumberFormat="1" applyFont="1" applyFill="1" applyBorder="1"/>
    <xf numFmtId="15" fontId="112" fillId="2" borderId="1" xfId="0" applyNumberFormat="1" applyFont="1" applyFill="1" applyBorder="1" applyAlignment="1">
      <alignment horizontal="center"/>
    </xf>
    <xf numFmtId="2" fontId="112" fillId="2" borderId="1" xfId="0" applyNumberFormat="1" applyFont="1" applyFill="1" applyBorder="1" applyAlignment="1">
      <alignment horizontal="center"/>
    </xf>
    <xf numFmtId="164" fontId="112" fillId="2" borderId="1" xfId="0" applyNumberFormat="1" applyFont="1" applyFill="1" applyBorder="1" applyAlignment="1">
      <alignment horizontal="center"/>
    </xf>
    <xf numFmtId="169" fontId="112" fillId="2" borderId="1" xfId="0" applyFont="1" applyFill="1" applyBorder="1" applyAlignment="1">
      <alignment horizontal="center"/>
    </xf>
    <xf numFmtId="3" fontId="112" fillId="2" borderId="1" xfId="0" applyNumberFormat="1" applyFont="1" applyFill="1" applyBorder="1" applyAlignment="1">
      <alignment horizontal="center"/>
    </xf>
    <xf numFmtId="165" fontId="112" fillId="2" borderId="1" xfId="0" applyNumberFormat="1" applyFont="1" applyFill="1" applyBorder="1" applyAlignment="1">
      <alignment horizontal="center"/>
    </xf>
    <xf numFmtId="0" fontId="112" fillId="2" borderId="1" xfId="0" applyNumberFormat="1" applyFont="1" applyFill="1" applyBorder="1" applyAlignment="1">
      <alignment horizontal="center"/>
    </xf>
    <xf numFmtId="1" fontId="112" fillId="2" borderId="1" xfId="3" applyNumberFormat="1" applyFont="1" applyFill="1" applyBorder="1">
      <alignment horizontal="center"/>
    </xf>
    <xf numFmtId="166" fontId="112" fillId="2" borderId="1" xfId="0" applyNumberFormat="1" applyFont="1" applyFill="1" applyBorder="1" applyAlignment="1">
      <alignment horizontal="center"/>
    </xf>
    <xf numFmtId="1" fontId="112" fillId="3" borderId="1" xfId="0" applyNumberFormat="1" applyFont="1" applyFill="1" applyBorder="1" applyAlignment="1">
      <alignment horizontal="center"/>
    </xf>
    <xf numFmtId="1" fontId="112" fillId="2" borderId="1" xfId="0" applyNumberFormat="1" applyFont="1" applyFill="1" applyBorder="1" applyAlignment="1">
      <alignment horizontal="center"/>
    </xf>
    <xf numFmtId="169" fontId="114" fillId="2" borderId="1" xfId="0" applyFont="1" applyFill="1" applyBorder="1" applyAlignment="1">
      <alignment horizontal="center"/>
    </xf>
    <xf numFmtId="170" fontId="112" fillId="2" borderId="1" xfId="0" applyNumberFormat="1" applyFont="1" applyFill="1" applyBorder="1" applyAlignment="1">
      <alignment horizontal="center"/>
    </xf>
    <xf numFmtId="0" fontId="115" fillId="8" borderId="1" xfId="0" applyNumberFormat="1" applyFont="1" applyFill="1" applyBorder="1" applyAlignment="1">
      <alignment horizontal="center"/>
    </xf>
    <xf numFmtId="169" fontId="115" fillId="8" borderId="0" xfId="0" applyFont="1" applyFill="1" applyAlignment="1">
      <alignment horizontal="right"/>
    </xf>
    <xf numFmtId="15" fontId="116" fillId="2" borderId="1" xfId="0" applyNumberFormat="1" applyFont="1" applyFill="1" applyBorder="1" applyAlignment="1">
      <alignment horizontal="center"/>
    </xf>
    <xf numFmtId="2" fontId="113" fillId="2" borderId="1" xfId="0" applyNumberFormat="1" applyFont="1" applyFill="1" applyBorder="1" applyAlignment="1">
      <alignment horizontal="center"/>
    </xf>
    <xf numFmtId="174" fontId="115" fillId="8" borderId="0" xfId="0" applyNumberFormat="1" applyFont="1" applyFill="1" applyAlignment="1">
      <alignment horizontal="right"/>
    </xf>
    <xf numFmtId="165" fontId="112" fillId="2" borderId="1" xfId="3" applyNumberFormat="1" applyFont="1" applyFill="1" applyBorder="1">
      <alignment horizontal="center"/>
    </xf>
    <xf numFmtId="2" fontId="112" fillId="2" borderId="1" xfId="3" applyNumberFormat="1" applyFont="1" applyFill="1" applyBorder="1">
      <alignment horizontal="center"/>
    </xf>
    <xf numFmtId="164" fontId="112" fillId="2" borderId="1" xfId="3" applyFont="1" applyFill="1" applyBorder="1">
      <alignment horizontal="center"/>
    </xf>
    <xf numFmtId="1" fontId="112" fillId="2" borderId="1" xfId="0" quotePrefix="1" applyNumberFormat="1" applyFont="1" applyFill="1" applyBorder="1" applyAlignment="1">
      <alignment horizontal="center"/>
    </xf>
    <xf numFmtId="1" fontId="81" fillId="2" borderId="0" xfId="0" applyNumberFormat="1" applyFont="1" applyFill="1" applyAlignment="1">
      <alignment horizontal="center"/>
    </xf>
    <xf numFmtId="170" fontId="81" fillId="2" borderId="0" xfId="0" applyNumberFormat="1" applyFont="1" applyFill="1" applyAlignment="1">
      <alignment horizontal="center"/>
    </xf>
    <xf numFmtId="1" fontId="7" fillId="3" borderId="1" xfId="0" quotePrefix="1" applyNumberFormat="1" applyFont="1" applyFill="1" applyBorder="1" applyAlignment="1">
      <alignment horizontal="center"/>
    </xf>
    <xf numFmtId="1" fontId="7" fillId="20" borderId="1" xfId="0" applyNumberFormat="1" applyFont="1" applyFill="1" applyBorder="1" applyAlignment="1">
      <alignment horizontal="center"/>
    </xf>
    <xf numFmtId="0" fontId="0" fillId="2" borderId="34" xfId="0" applyNumberFormat="1" applyFill="1" applyBorder="1" applyAlignment="1">
      <alignment horizontal="center"/>
    </xf>
    <xf numFmtId="0" fontId="0" fillId="2" borderId="36" xfId="0" applyNumberFormat="1" applyFill="1" applyBorder="1" applyAlignment="1">
      <alignment horizontal="center"/>
    </xf>
    <xf numFmtId="1" fontId="8" fillId="2" borderId="1" xfId="0" applyNumberFormat="1" applyFont="1" applyFill="1" applyBorder="1" applyAlignment="1">
      <alignment horizontal="center"/>
    </xf>
    <xf numFmtId="15" fontId="7" fillId="2" borderId="1" xfId="0" quotePrefix="1" applyNumberFormat="1" applyFont="1" applyFill="1" applyBorder="1" applyAlignment="1">
      <alignment horizontal="center"/>
    </xf>
    <xf numFmtId="164" fontId="92" fillId="2" borderId="0" xfId="0" applyNumberFormat="1" applyFont="1" applyFill="1" applyAlignment="1">
      <alignment horizontal="center"/>
    </xf>
    <xf numFmtId="2" fontId="119" fillId="2" borderId="1" xfId="0" applyNumberFormat="1" applyFont="1" applyFill="1" applyBorder="1" applyAlignment="1">
      <alignment horizontal="left"/>
    </xf>
    <xf numFmtId="2" fontId="119" fillId="0" borderId="1" xfId="0" applyNumberFormat="1" applyFont="1" applyBorder="1" applyAlignment="1">
      <alignment horizontal="left"/>
    </xf>
    <xf numFmtId="15" fontId="71" fillId="8" borderId="14" xfId="0" applyNumberFormat="1" applyFont="1" applyFill="1" applyBorder="1" applyAlignment="1">
      <alignment horizontal="left"/>
    </xf>
    <xf numFmtId="169" fontId="7" fillId="8" borderId="0" xfId="0" applyFont="1" applyFill="1" applyAlignment="1">
      <alignment horizontal="left"/>
    </xf>
    <xf numFmtId="15" fontId="8" fillId="2" borderId="32" xfId="0" applyNumberFormat="1" applyFont="1" applyFill="1" applyBorder="1" applyAlignment="1">
      <alignment horizontal="center"/>
    </xf>
    <xf numFmtId="165" fontId="73" fillId="0" borderId="4" xfId="0" applyNumberFormat="1" applyFont="1" applyBorder="1"/>
    <xf numFmtId="165" fontId="75" fillId="0" borderId="0" xfId="0" applyNumberFormat="1" applyFont="1" applyAlignment="1">
      <alignment horizontal="center"/>
    </xf>
    <xf numFmtId="165" fontId="72" fillId="0" borderId="0" xfId="0" applyNumberFormat="1" applyFont="1"/>
    <xf numFmtId="165" fontId="3" fillId="2" borderId="1" xfId="0" applyNumberFormat="1" applyFont="1" applyFill="1" applyBorder="1" applyAlignment="1">
      <alignment horizontal="center"/>
    </xf>
    <xf numFmtId="165" fontId="80" fillId="2" borderId="29" xfId="0" applyNumberFormat="1" applyFont="1" applyFill="1" applyBorder="1"/>
    <xf numFmtId="166" fontId="73" fillId="0" borderId="4" xfId="0" applyNumberFormat="1" applyFont="1" applyBorder="1"/>
    <xf numFmtId="166" fontId="75" fillId="0" borderId="0" xfId="0" applyNumberFormat="1" applyFont="1" applyAlignment="1">
      <alignment horizontal="center"/>
    </xf>
    <xf numFmtId="166" fontId="72" fillId="0" borderId="0" xfId="0" applyNumberFormat="1" applyFont="1"/>
    <xf numFmtId="166" fontId="80" fillId="2" borderId="29" xfId="0" applyNumberFormat="1" applyFont="1" applyFill="1" applyBorder="1"/>
    <xf numFmtId="164" fontId="107" fillId="2" borderId="0" xfId="0" applyNumberFormat="1" applyFont="1" applyFill="1" applyAlignment="1">
      <alignment horizontal="center"/>
    </xf>
    <xf numFmtId="15" fontId="121" fillId="2" borderId="1" xfId="0" applyNumberFormat="1" applyFont="1" applyFill="1" applyBorder="1" applyAlignment="1">
      <alignment horizontal="center"/>
    </xf>
    <xf numFmtId="0" fontId="122" fillId="17" borderId="1" xfId="0" applyNumberFormat="1" applyFont="1" applyFill="1" applyBorder="1" applyAlignment="1">
      <alignment horizontal="center"/>
    </xf>
    <xf numFmtId="2" fontId="121" fillId="2" borderId="1" xfId="0" applyNumberFormat="1" applyFont="1" applyFill="1" applyBorder="1" applyAlignment="1">
      <alignment horizontal="center"/>
    </xf>
    <xf numFmtId="164" fontId="121" fillId="2" borderId="1" xfId="0" applyNumberFormat="1" applyFont="1" applyFill="1" applyBorder="1" applyAlignment="1">
      <alignment horizontal="center"/>
    </xf>
    <xf numFmtId="169" fontId="121" fillId="2" borderId="1" xfId="0" applyFont="1" applyFill="1" applyBorder="1" applyAlignment="1">
      <alignment horizontal="center"/>
    </xf>
    <xf numFmtId="3" fontId="121" fillId="2" borderId="1" xfId="0" applyNumberFormat="1" applyFont="1" applyFill="1" applyBorder="1" applyAlignment="1">
      <alignment horizontal="center"/>
    </xf>
    <xf numFmtId="165" fontId="121" fillId="2" borderId="1" xfId="0" applyNumberFormat="1" applyFont="1" applyFill="1" applyBorder="1" applyAlignment="1">
      <alignment horizontal="center"/>
    </xf>
    <xf numFmtId="165" fontId="121" fillId="2" borderId="1" xfId="3" applyNumberFormat="1" applyFont="1" applyFill="1" applyBorder="1">
      <alignment horizontal="center"/>
    </xf>
    <xf numFmtId="2" fontId="123" fillId="2" borderId="1" xfId="0" applyNumberFormat="1" applyFont="1" applyFill="1" applyBorder="1" applyAlignment="1">
      <alignment horizontal="center"/>
    </xf>
    <xf numFmtId="166" fontId="121" fillId="2" borderId="1" xfId="0" applyNumberFormat="1" applyFont="1" applyFill="1" applyBorder="1" applyAlignment="1">
      <alignment horizontal="center"/>
    </xf>
    <xf numFmtId="1" fontId="121" fillId="2" borderId="1" xfId="3" applyNumberFormat="1" applyFont="1" applyFill="1" applyBorder="1">
      <alignment horizontal="center"/>
    </xf>
    <xf numFmtId="1" fontId="121" fillId="3" borderId="1" xfId="0" applyNumberFormat="1" applyFont="1" applyFill="1" applyBorder="1" applyAlignment="1">
      <alignment horizontal="center"/>
    </xf>
    <xf numFmtId="1" fontId="121" fillId="2" borderId="1" xfId="0" applyNumberFormat="1" applyFont="1" applyFill="1" applyBorder="1" applyAlignment="1">
      <alignment horizontal="center"/>
    </xf>
    <xf numFmtId="0" fontId="121" fillId="2" borderId="1" xfId="0" applyNumberFormat="1" applyFont="1" applyFill="1" applyBorder="1" applyAlignment="1">
      <alignment horizontal="center"/>
    </xf>
    <xf numFmtId="169" fontId="124" fillId="2" borderId="1" xfId="0" quotePrefix="1" applyFont="1" applyFill="1" applyBorder="1" applyAlignment="1">
      <alignment horizontal="center"/>
    </xf>
    <xf numFmtId="170" fontId="121" fillId="2" borderId="1" xfId="0" applyNumberFormat="1" applyFont="1" applyFill="1" applyBorder="1" applyAlignment="1">
      <alignment horizontal="center"/>
    </xf>
    <xf numFmtId="0" fontId="125" fillId="8" borderId="1" xfId="0" applyNumberFormat="1" applyFont="1" applyFill="1" applyBorder="1" applyAlignment="1">
      <alignment horizontal="center"/>
    </xf>
    <xf numFmtId="3" fontId="125" fillId="8" borderId="1" xfId="0" quotePrefix="1" applyNumberFormat="1" applyFont="1" applyFill="1" applyBorder="1" applyAlignment="1">
      <alignment horizontal="center"/>
    </xf>
    <xf numFmtId="169" fontId="125" fillId="8" borderId="0" xfId="0" applyFont="1" applyFill="1" applyAlignment="1">
      <alignment horizontal="right"/>
    </xf>
    <xf numFmtId="15" fontId="131" fillId="2" borderId="1" xfId="0" applyNumberFormat="1" applyFont="1" applyFill="1" applyBorder="1" applyAlignment="1">
      <alignment horizontal="center"/>
    </xf>
    <xf numFmtId="0" fontId="132" fillId="17" borderId="1" xfId="0" applyNumberFormat="1" applyFont="1" applyFill="1" applyBorder="1" applyAlignment="1">
      <alignment horizontal="center"/>
    </xf>
    <xf numFmtId="2" fontId="131" fillId="2" borderId="1" xfId="0" applyNumberFormat="1" applyFont="1" applyFill="1" applyBorder="1" applyAlignment="1">
      <alignment horizontal="center"/>
    </xf>
    <xf numFmtId="164" fontId="131" fillId="2" borderId="1" xfId="0" applyNumberFormat="1" applyFont="1" applyFill="1" applyBorder="1" applyAlignment="1">
      <alignment horizontal="center"/>
    </xf>
    <xf numFmtId="169" fontId="131" fillId="2" borderId="1" xfId="0" applyFont="1" applyFill="1" applyBorder="1" applyAlignment="1">
      <alignment horizontal="center"/>
    </xf>
    <xf numFmtId="3" fontId="131" fillId="2" borderId="1" xfId="0" applyNumberFormat="1" applyFont="1" applyFill="1" applyBorder="1" applyAlignment="1">
      <alignment horizontal="center"/>
    </xf>
    <xf numFmtId="165" fontId="131" fillId="2" borderId="1" xfId="0" applyNumberFormat="1" applyFont="1" applyFill="1" applyBorder="1" applyAlignment="1">
      <alignment horizontal="center"/>
    </xf>
    <xf numFmtId="165" fontId="131" fillId="2" borderId="1" xfId="3" applyNumberFormat="1" applyFont="1" applyFill="1" applyBorder="1">
      <alignment horizontal="center"/>
    </xf>
    <xf numFmtId="2" fontId="133" fillId="2" borderId="1" xfId="0" applyNumberFormat="1" applyFont="1" applyFill="1" applyBorder="1" applyAlignment="1">
      <alignment horizontal="center"/>
    </xf>
    <xf numFmtId="166" fontId="131" fillId="2" borderId="1" xfId="0" applyNumberFormat="1" applyFont="1" applyFill="1" applyBorder="1" applyAlignment="1">
      <alignment horizontal="center"/>
    </xf>
    <xf numFmtId="1" fontId="131" fillId="2" borderId="1" xfId="3" applyNumberFormat="1" applyFont="1" applyFill="1" applyBorder="1">
      <alignment horizontal="center"/>
    </xf>
    <xf numFmtId="1" fontId="131" fillId="3" borderId="1" xfId="0" applyNumberFormat="1" applyFont="1" applyFill="1" applyBorder="1" applyAlignment="1">
      <alignment horizontal="center"/>
    </xf>
    <xf numFmtId="1" fontId="131" fillId="2" borderId="1" xfId="0" applyNumberFormat="1" applyFont="1" applyFill="1" applyBorder="1" applyAlignment="1">
      <alignment horizontal="center"/>
    </xf>
    <xf numFmtId="0" fontId="131" fillId="2" borderId="1" xfId="0" applyNumberFormat="1" applyFont="1" applyFill="1" applyBorder="1" applyAlignment="1">
      <alignment horizontal="center"/>
    </xf>
    <xf numFmtId="169" fontId="134" fillId="2" borderId="1" xfId="0" quotePrefix="1" applyFont="1" applyFill="1" applyBorder="1" applyAlignment="1">
      <alignment horizontal="center"/>
    </xf>
    <xf numFmtId="170" fontId="131" fillId="2" borderId="1" xfId="0" applyNumberFormat="1" applyFont="1" applyFill="1" applyBorder="1" applyAlignment="1">
      <alignment horizontal="center"/>
    </xf>
    <xf numFmtId="0" fontId="135" fillId="8" borderId="1" xfId="0" applyNumberFormat="1" applyFont="1" applyFill="1" applyBorder="1" applyAlignment="1">
      <alignment horizontal="center"/>
    </xf>
    <xf numFmtId="3" fontId="135" fillId="8" borderId="1" xfId="0" quotePrefix="1" applyNumberFormat="1" applyFont="1" applyFill="1" applyBorder="1" applyAlignment="1">
      <alignment horizontal="center"/>
    </xf>
    <xf numFmtId="169" fontId="135" fillId="8" borderId="0" xfId="0" applyFont="1" applyFill="1" applyAlignment="1">
      <alignment horizontal="right"/>
    </xf>
    <xf numFmtId="174" fontId="135" fillId="8" borderId="0" xfId="0" applyNumberFormat="1" applyFont="1" applyFill="1" applyAlignment="1">
      <alignment horizontal="right"/>
    </xf>
    <xf numFmtId="15" fontId="136" fillId="2" borderId="1" xfId="0" applyNumberFormat="1" applyFont="1" applyFill="1" applyBorder="1" applyAlignment="1">
      <alignment horizontal="center"/>
    </xf>
    <xf numFmtId="169" fontId="72" fillId="0" borderId="1" xfId="0" applyFont="1" applyBorder="1"/>
    <xf numFmtId="1" fontId="89" fillId="0" borderId="1" xfId="0" applyNumberFormat="1" applyFont="1" applyBorder="1" applyAlignment="1">
      <alignment horizontal="center"/>
    </xf>
    <xf numFmtId="169" fontId="89" fillId="0" borderId="1" xfId="0" applyFont="1" applyBorder="1" applyAlignment="1">
      <alignment horizontal="center"/>
    </xf>
    <xf numFmtId="1" fontId="137" fillId="0" borderId="0" xfId="0" applyNumberFormat="1" applyFont="1" applyAlignment="1">
      <alignment horizontal="center"/>
    </xf>
    <xf numFmtId="169" fontId="117" fillId="0" borderId="0" xfId="0" applyFont="1" applyAlignment="1">
      <alignment horizontal="center"/>
    </xf>
    <xf numFmtId="1" fontId="117" fillId="0" borderId="0" xfId="0" applyNumberFormat="1" applyFont="1" applyAlignment="1">
      <alignment horizontal="center"/>
    </xf>
    <xf numFmtId="15" fontId="139" fillId="2" borderId="1" xfId="0" applyNumberFormat="1" applyFont="1" applyFill="1" applyBorder="1" applyAlignment="1">
      <alignment horizontal="center"/>
    </xf>
    <xf numFmtId="0" fontId="140" fillId="17" borderId="1" xfId="0" applyNumberFormat="1" applyFont="1" applyFill="1" applyBorder="1" applyAlignment="1">
      <alignment horizontal="center"/>
    </xf>
    <xf numFmtId="2" fontId="139" fillId="2" borderId="1" xfId="0" applyNumberFormat="1" applyFont="1" applyFill="1" applyBorder="1" applyAlignment="1">
      <alignment horizontal="center"/>
    </xf>
    <xf numFmtId="164" fontId="139" fillId="2" borderId="1" xfId="0" applyNumberFormat="1" applyFont="1" applyFill="1" applyBorder="1" applyAlignment="1">
      <alignment horizontal="center"/>
    </xf>
    <xf numFmtId="169" fontId="139" fillId="2" borderId="1" xfId="0" applyFont="1" applyFill="1" applyBorder="1" applyAlignment="1">
      <alignment horizontal="center"/>
    </xf>
    <xf numFmtId="3" fontId="139" fillId="2" borderId="1" xfId="0" quotePrefix="1" applyNumberFormat="1" applyFont="1" applyFill="1" applyBorder="1" applyAlignment="1">
      <alignment horizontal="center"/>
    </xf>
    <xf numFmtId="165" fontId="139" fillId="2" borderId="1" xfId="0" applyNumberFormat="1" applyFont="1" applyFill="1" applyBorder="1" applyAlignment="1">
      <alignment horizontal="center"/>
    </xf>
    <xf numFmtId="2" fontId="141" fillId="2" borderId="1" xfId="0" applyNumberFormat="1" applyFont="1" applyFill="1" applyBorder="1" applyAlignment="1">
      <alignment horizontal="center"/>
    </xf>
    <xf numFmtId="166" fontId="139" fillId="2" borderId="1" xfId="0" applyNumberFormat="1" applyFont="1" applyFill="1" applyBorder="1" applyAlignment="1">
      <alignment horizontal="center"/>
    </xf>
    <xf numFmtId="1" fontId="139" fillId="2" borderId="1" xfId="3" applyNumberFormat="1" applyFont="1" applyFill="1" applyBorder="1">
      <alignment horizontal="center"/>
    </xf>
    <xf numFmtId="1" fontId="139" fillId="3" borderId="1" xfId="0" applyNumberFormat="1" applyFont="1" applyFill="1" applyBorder="1" applyAlignment="1">
      <alignment horizontal="center"/>
    </xf>
    <xf numFmtId="1" fontId="139" fillId="2" borderId="1" xfId="0" applyNumberFormat="1" applyFont="1" applyFill="1" applyBorder="1" applyAlignment="1">
      <alignment horizontal="center"/>
    </xf>
    <xf numFmtId="169" fontId="142" fillId="2" borderId="1" xfId="0" quotePrefix="1" applyFont="1" applyFill="1" applyBorder="1" applyAlignment="1">
      <alignment horizontal="center"/>
    </xf>
    <xf numFmtId="170" fontId="139" fillId="2" borderId="1" xfId="0" applyNumberFormat="1" applyFont="1" applyFill="1" applyBorder="1" applyAlignment="1">
      <alignment horizontal="center"/>
    </xf>
    <xf numFmtId="0" fontId="139" fillId="2" borderId="1" xfId="0" applyNumberFormat="1" applyFont="1" applyFill="1" applyBorder="1" applyAlignment="1">
      <alignment horizontal="center"/>
    </xf>
    <xf numFmtId="0" fontId="143" fillId="8" borderId="1" xfId="0" applyNumberFormat="1" applyFont="1" applyFill="1" applyBorder="1" applyAlignment="1">
      <alignment horizontal="center"/>
    </xf>
    <xf numFmtId="3" fontId="143" fillId="8" borderId="1" xfId="0" applyNumberFormat="1" applyFont="1" applyFill="1" applyBorder="1" applyAlignment="1">
      <alignment horizontal="center"/>
    </xf>
    <xf numFmtId="169" fontId="143" fillId="8" borderId="0" xfId="0" applyFont="1" applyFill="1" applyAlignment="1">
      <alignment horizontal="right"/>
    </xf>
    <xf numFmtId="174" fontId="143" fillId="8" borderId="0" xfId="0" applyNumberFormat="1" applyFont="1" applyFill="1" applyAlignment="1">
      <alignment horizontal="right"/>
    </xf>
    <xf numFmtId="15" fontId="144" fillId="2" borderId="1" xfId="0" applyNumberFormat="1" applyFont="1" applyFill="1" applyBorder="1" applyAlignment="1">
      <alignment horizontal="center"/>
    </xf>
    <xf numFmtId="3" fontId="139" fillId="2" borderId="1" xfId="0" applyNumberFormat="1" applyFont="1" applyFill="1" applyBorder="1" applyAlignment="1">
      <alignment horizontal="center"/>
    </xf>
    <xf numFmtId="3" fontId="143" fillId="8" borderId="1" xfId="0" quotePrefix="1" applyNumberFormat="1" applyFont="1" applyFill="1" applyBorder="1" applyAlignment="1">
      <alignment horizontal="center"/>
    </xf>
    <xf numFmtId="4" fontId="80" fillId="8" borderId="1" xfId="0" quotePrefix="1" applyNumberFormat="1" applyFont="1" applyFill="1" applyBorder="1" applyAlignment="1">
      <alignment horizontal="center"/>
    </xf>
    <xf numFmtId="15" fontId="79" fillId="2" borderId="1" xfId="0" applyNumberFormat="1" applyFont="1" applyFill="1" applyBorder="1" applyAlignment="1">
      <alignment horizontal="center"/>
    </xf>
    <xf numFmtId="15" fontId="145" fillId="2" borderId="1" xfId="0" applyNumberFormat="1" applyFont="1" applyFill="1" applyBorder="1" applyAlignment="1">
      <alignment horizontal="center"/>
    </xf>
    <xf numFmtId="0" fontId="146" fillId="17" borderId="1" xfId="0" applyNumberFormat="1" applyFont="1" applyFill="1" applyBorder="1" applyAlignment="1">
      <alignment horizontal="center"/>
    </xf>
    <xf numFmtId="2" fontId="145" fillId="2" borderId="1" xfId="0" applyNumberFormat="1" applyFont="1" applyFill="1" applyBorder="1" applyAlignment="1">
      <alignment horizontal="center"/>
    </xf>
    <xf numFmtId="164" fontId="145" fillId="2" borderId="1" xfId="0" applyNumberFormat="1" applyFont="1" applyFill="1" applyBorder="1" applyAlignment="1">
      <alignment horizontal="center"/>
    </xf>
    <xf numFmtId="169" fontId="145" fillId="2" borderId="1" xfId="0" applyFont="1" applyFill="1" applyBorder="1" applyAlignment="1">
      <alignment horizontal="center"/>
    </xf>
    <xf numFmtId="3" fontId="145" fillId="2" borderId="1" xfId="0" applyNumberFormat="1" applyFont="1" applyFill="1" applyBorder="1" applyAlignment="1">
      <alignment horizontal="center"/>
    </xf>
    <xf numFmtId="165" fontId="145" fillId="2" borderId="1" xfId="0" applyNumberFormat="1" applyFont="1" applyFill="1" applyBorder="1" applyAlignment="1">
      <alignment horizontal="center"/>
    </xf>
    <xf numFmtId="2" fontId="147" fillId="2" borderId="1" xfId="0" applyNumberFormat="1" applyFont="1" applyFill="1" applyBorder="1" applyAlignment="1">
      <alignment horizontal="center"/>
    </xf>
    <xf numFmtId="166" fontId="145" fillId="2" borderId="1" xfId="0" applyNumberFormat="1" applyFont="1" applyFill="1" applyBorder="1" applyAlignment="1">
      <alignment horizontal="center"/>
    </xf>
    <xf numFmtId="1" fontId="145" fillId="2" borderId="1" xfId="3" applyNumberFormat="1" applyFont="1" applyFill="1" applyBorder="1">
      <alignment horizontal="center"/>
    </xf>
    <xf numFmtId="1" fontId="145" fillId="3" borderId="1" xfId="0" applyNumberFormat="1" applyFont="1" applyFill="1" applyBorder="1" applyAlignment="1">
      <alignment horizontal="center"/>
    </xf>
    <xf numFmtId="1" fontId="145" fillId="2" borderId="1" xfId="0" applyNumberFormat="1" applyFont="1" applyFill="1" applyBorder="1" applyAlignment="1">
      <alignment horizontal="center"/>
    </xf>
    <xf numFmtId="0" fontId="145" fillId="2" borderId="1" xfId="0" applyNumberFormat="1" applyFont="1" applyFill="1" applyBorder="1" applyAlignment="1">
      <alignment horizontal="center"/>
    </xf>
    <xf numFmtId="169" fontId="148" fillId="2" borderId="1" xfId="0" applyFont="1" applyFill="1" applyBorder="1" applyAlignment="1">
      <alignment horizontal="center"/>
    </xf>
    <xf numFmtId="170" fontId="145" fillId="2" borderId="1" xfId="0" applyNumberFormat="1" applyFont="1" applyFill="1" applyBorder="1" applyAlignment="1">
      <alignment horizontal="center"/>
    </xf>
    <xf numFmtId="0" fontId="149" fillId="8" borderId="1" xfId="0" applyNumberFormat="1" applyFont="1" applyFill="1" applyBorder="1" applyAlignment="1">
      <alignment horizontal="center"/>
    </xf>
    <xf numFmtId="3" fontId="149" fillId="8" borderId="1" xfId="0" quotePrefix="1" applyNumberFormat="1" applyFont="1" applyFill="1" applyBorder="1" applyAlignment="1">
      <alignment horizontal="center"/>
    </xf>
    <xf numFmtId="174" fontId="149" fillId="8" borderId="0" xfId="0" applyNumberFormat="1" applyFont="1" applyFill="1" applyAlignment="1">
      <alignment horizontal="right"/>
    </xf>
    <xf numFmtId="15" fontId="150" fillId="2" borderId="1" xfId="0" applyNumberFormat="1" applyFont="1" applyFill="1" applyBorder="1" applyAlignment="1">
      <alignment horizontal="center"/>
    </xf>
    <xf numFmtId="165" fontId="8" fillId="2" borderId="1" xfId="3" applyNumberFormat="1" applyFont="1" applyFill="1" applyBorder="1">
      <alignment horizontal="center"/>
    </xf>
    <xf numFmtId="15" fontId="151" fillId="2" borderId="1" xfId="0" applyNumberFormat="1" applyFont="1" applyFill="1" applyBorder="1" applyAlignment="1">
      <alignment horizontal="center"/>
    </xf>
    <xf numFmtId="2" fontId="151" fillId="2" borderId="1" xfId="0" applyNumberFormat="1" applyFont="1" applyFill="1" applyBorder="1" applyAlignment="1">
      <alignment horizontal="center"/>
    </xf>
    <xf numFmtId="164" fontId="151" fillId="2" borderId="1" xfId="0" applyNumberFormat="1" applyFont="1" applyFill="1" applyBorder="1" applyAlignment="1">
      <alignment horizontal="center"/>
    </xf>
    <xf numFmtId="169" fontId="151" fillId="2" borderId="1" xfId="0" applyFont="1" applyFill="1" applyBorder="1" applyAlignment="1">
      <alignment horizontal="center"/>
    </xf>
    <xf numFmtId="3" fontId="151" fillId="2" borderId="1" xfId="0" applyNumberFormat="1" applyFont="1" applyFill="1" applyBorder="1" applyAlignment="1">
      <alignment horizontal="center"/>
    </xf>
    <xf numFmtId="165" fontId="151" fillId="2" borderId="1" xfId="0" applyNumberFormat="1" applyFont="1" applyFill="1" applyBorder="1" applyAlignment="1">
      <alignment horizontal="center"/>
    </xf>
    <xf numFmtId="1" fontId="151" fillId="2" borderId="1" xfId="3" applyNumberFormat="1" applyFont="1" applyFill="1" applyBorder="1">
      <alignment horizontal="center"/>
    </xf>
    <xf numFmtId="166" fontId="151" fillId="2" borderId="1" xfId="0" applyNumberFormat="1" applyFont="1" applyFill="1" applyBorder="1" applyAlignment="1">
      <alignment horizontal="center"/>
    </xf>
    <xf numFmtId="1" fontId="151" fillId="3" borderId="1" xfId="0" applyNumberFormat="1" applyFont="1" applyFill="1" applyBorder="1" applyAlignment="1">
      <alignment horizontal="center"/>
    </xf>
    <xf numFmtId="1" fontId="151" fillId="2" borderId="1" xfId="0" applyNumberFormat="1" applyFont="1" applyFill="1" applyBorder="1" applyAlignment="1">
      <alignment horizontal="center"/>
    </xf>
    <xf numFmtId="0" fontId="151" fillId="2" borderId="1" xfId="0" applyNumberFormat="1" applyFont="1" applyFill="1" applyBorder="1" applyAlignment="1">
      <alignment horizontal="center"/>
    </xf>
    <xf numFmtId="169" fontId="152" fillId="2" borderId="1" xfId="0" applyFont="1" applyFill="1" applyBorder="1" applyAlignment="1">
      <alignment horizontal="center"/>
    </xf>
    <xf numFmtId="170" fontId="151" fillId="2" borderId="1" xfId="0" applyNumberFormat="1" applyFont="1" applyFill="1" applyBorder="1" applyAlignment="1">
      <alignment horizontal="center"/>
    </xf>
    <xf numFmtId="0" fontId="153" fillId="8" borderId="1" xfId="0" applyNumberFormat="1" applyFont="1" applyFill="1" applyBorder="1" applyAlignment="1">
      <alignment horizontal="center"/>
    </xf>
    <xf numFmtId="3" fontId="153" fillId="8" borderId="1" xfId="0" quotePrefix="1" applyNumberFormat="1" applyFont="1" applyFill="1" applyBorder="1" applyAlignment="1">
      <alignment horizontal="center"/>
    </xf>
    <xf numFmtId="169" fontId="153" fillId="8" borderId="0" xfId="0" applyFont="1" applyFill="1" applyAlignment="1">
      <alignment horizontal="right"/>
    </xf>
    <xf numFmtId="15" fontId="154" fillId="2" borderId="1" xfId="0" applyNumberFormat="1" applyFont="1" applyFill="1" applyBorder="1" applyAlignment="1">
      <alignment horizontal="center"/>
    </xf>
    <xf numFmtId="0" fontId="155" fillId="17" borderId="1" xfId="0" applyNumberFormat="1" applyFont="1" applyFill="1" applyBorder="1" applyAlignment="1">
      <alignment horizontal="center"/>
    </xf>
    <xf numFmtId="15" fontId="156" fillId="2" borderId="1" xfId="0" applyNumberFormat="1" applyFont="1" applyFill="1" applyBorder="1" applyAlignment="1">
      <alignment horizontal="center"/>
    </xf>
    <xf numFmtId="0" fontId="157" fillId="17" borderId="1" xfId="0" applyNumberFormat="1" applyFont="1" applyFill="1" applyBorder="1" applyAlignment="1">
      <alignment horizontal="center"/>
    </xf>
    <xf numFmtId="2" fontId="156" fillId="2" borderId="1" xfId="0" applyNumberFormat="1" applyFont="1" applyFill="1" applyBorder="1" applyAlignment="1">
      <alignment horizontal="center"/>
    </xf>
    <xf numFmtId="164" fontId="156" fillId="2" borderId="1" xfId="0" applyNumberFormat="1" applyFont="1" applyFill="1" applyBorder="1" applyAlignment="1">
      <alignment horizontal="center"/>
    </xf>
    <xf numFmtId="169" fontId="156" fillId="2" borderId="1" xfId="0" applyFont="1" applyFill="1" applyBorder="1" applyAlignment="1">
      <alignment horizontal="center"/>
    </xf>
    <xf numFmtId="3" fontId="156" fillId="2" borderId="1" xfId="0" applyNumberFormat="1" applyFont="1" applyFill="1" applyBorder="1" applyAlignment="1">
      <alignment horizontal="center"/>
    </xf>
    <xf numFmtId="2" fontId="158" fillId="2" borderId="1" xfId="0" applyNumberFormat="1" applyFont="1" applyFill="1" applyBorder="1" applyAlignment="1">
      <alignment horizontal="center"/>
    </xf>
    <xf numFmtId="165" fontId="156" fillId="2" borderId="1" xfId="0" applyNumberFormat="1" applyFont="1" applyFill="1" applyBorder="1" applyAlignment="1">
      <alignment horizontal="center"/>
    </xf>
    <xf numFmtId="166" fontId="156" fillId="2" borderId="1" xfId="0" applyNumberFormat="1" applyFont="1" applyFill="1" applyBorder="1" applyAlignment="1">
      <alignment horizontal="center"/>
    </xf>
    <xf numFmtId="1" fontId="156" fillId="2" borderId="1" xfId="3" applyNumberFormat="1" applyFont="1" applyFill="1" applyBorder="1">
      <alignment horizontal="center"/>
    </xf>
    <xf numFmtId="1" fontId="156" fillId="3" borderId="1" xfId="0" applyNumberFormat="1" applyFont="1" applyFill="1" applyBorder="1" applyAlignment="1">
      <alignment horizontal="center"/>
    </xf>
    <xf numFmtId="1" fontId="156" fillId="2" borderId="1" xfId="0" applyNumberFormat="1" applyFont="1" applyFill="1" applyBorder="1" applyAlignment="1">
      <alignment horizontal="center"/>
    </xf>
    <xf numFmtId="0" fontId="156" fillId="2" borderId="1" xfId="0" applyNumberFormat="1" applyFont="1" applyFill="1" applyBorder="1" applyAlignment="1">
      <alignment horizontal="center"/>
    </xf>
    <xf numFmtId="0" fontId="160" fillId="8" borderId="1" xfId="0" applyNumberFormat="1" applyFont="1" applyFill="1" applyBorder="1" applyAlignment="1">
      <alignment horizontal="center"/>
    </xf>
    <xf numFmtId="3" fontId="160" fillId="8" borderId="1" xfId="0" quotePrefix="1" applyNumberFormat="1" applyFont="1" applyFill="1" applyBorder="1" applyAlignment="1">
      <alignment horizontal="center"/>
    </xf>
    <xf numFmtId="169" fontId="160" fillId="8" borderId="0" xfId="0" applyFont="1" applyFill="1" applyAlignment="1">
      <alignment horizontal="right"/>
    </xf>
    <xf numFmtId="15" fontId="161" fillId="2" borderId="1" xfId="0" applyNumberFormat="1" applyFont="1" applyFill="1" applyBorder="1" applyAlignment="1">
      <alignment horizontal="center"/>
    </xf>
    <xf numFmtId="1" fontId="156" fillId="2" borderId="1" xfId="0" quotePrefix="1" applyNumberFormat="1" applyFont="1" applyFill="1" applyBorder="1" applyAlignment="1">
      <alignment horizontal="center"/>
    </xf>
    <xf numFmtId="170" fontId="156" fillId="2" borderId="1" xfId="0" applyNumberFormat="1" applyFont="1" applyFill="1" applyBorder="1" applyAlignment="1">
      <alignment horizontal="center"/>
    </xf>
    <xf numFmtId="169" fontId="159" fillId="2" borderId="1" xfId="0" quotePrefix="1" applyFont="1" applyFill="1" applyBorder="1" applyAlignment="1">
      <alignment horizontal="center"/>
    </xf>
    <xf numFmtId="0" fontId="80" fillId="20" borderId="1" xfId="0" applyNumberFormat="1" applyFont="1" applyFill="1" applyBorder="1" applyAlignment="1">
      <alignment horizontal="center"/>
    </xf>
    <xf numFmtId="165" fontId="156" fillId="2" borderId="1" xfId="3" quotePrefix="1" applyNumberFormat="1" applyFont="1" applyFill="1" applyBorder="1">
      <alignment horizontal="center"/>
    </xf>
    <xf numFmtId="169" fontId="80" fillId="0" borderId="0" xfId="0" applyFont="1" applyAlignment="1">
      <alignment horizontal="right"/>
    </xf>
    <xf numFmtId="174" fontId="80" fillId="0" borderId="0" xfId="0" applyNumberFormat="1" applyFont="1" applyAlignment="1">
      <alignment horizontal="right"/>
    </xf>
    <xf numFmtId="49" fontId="7" fillId="2" borderId="1" xfId="0" quotePrefix="1" applyNumberFormat="1" applyFont="1" applyFill="1" applyBorder="1" applyAlignment="1">
      <alignment horizontal="center"/>
    </xf>
    <xf numFmtId="15" fontId="162" fillId="2" borderId="1" xfId="0" applyNumberFormat="1" applyFont="1" applyFill="1" applyBorder="1" applyAlignment="1">
      <alignment horizontal="center"/>
    </xf>
    <xf numFmtId="0" fontId="163" fillId="17" borderId="1" xfId="0" applyNumberFormat="1" applyFont="1" applyFill="1" applyBorder="1" applyAlignment="1">
      <alignment horizontal="center"/>
    </xf>
    <xf numFmtId="2" fontId="162" fillId="2" borderId="1" xfId="0" applyNumberFormat="1" applyFont="1" applyFill="1" applyBorder="1" applyAlignment="1">
      <alignment horizontal="center"/>
    </xf>
    <xf numFmtId="164" fontId="162" fillId="2" borderId="1" xfId="0" applyNumberFormat="1" applyFont="1" applyFill="1" applyBorder="1" applyAlignment="1">
      <alignment horizontal="center"/>
    </xf>
    <xf numFmtId="169" fontId="162" fillId="2" borderId="1" xfId="0" applyFont="1" applyFill="1" applyBorder="1" applyAlignment="1">
      <alignment horizontal="center"/>
    </xf>
    <xf numFmtId="165" fontId="162" fillId="2" borderId="1" xfId="0" applyNumberFormat="1" applyFont="1" applyFill="1" applyBorder="1" applyAlignment="1">
      <alignment horizontal="center"/>
    </xf>
    <xf numFmtId="166" fontId="162" fillId="2" borderId="1" xfId="0" applyNumberFormat="1" applyFont="1" applyFill="1" applyBorder="1" applyAlignment="1">
      <alignment horizontal="center"/>
    </xf>
    <xf numFmtId="1" fontId="162" fillId="2" borderId="1" xfId="3" applyNumberFormat="1" applyFont="1" applyFill="1" applyBorder="1">
      <alignment horizontal="center"/>
    </xf>
    <xf numFmtId="1" fontId="162" fillId="3" borderId="1" xfId="0" applyNumberFormat="1" applyFont="1" applyFill="1" applyBorder="1" applyAlignment="1">
      <alignment horizontal="center"/>
    </xf>
    <xf numFmtId="1" fontId="162" fillId="2" borderId="1" xfId="0" applyNumberFormat="1" applyFont="1" applyFill="1" applyBorder="1" applyAlignment="1">
      <alignment horizontal="center"/>
    </xf>
    <xf numFmtId="0" fontId="162" fillId="2" borderId="1" xfId="0" applyNumberFormat="1" applyFont="1" applyFill="1" applyBorder="1" applyAlignment="1">
      <alignment horizontal="center"/>
    </xf>
    <xf numFmtId="170" fontId="162" fillId="2" borderId="1" xfId="0" applyNumberFormat="1" applyFont="1" applyFill="1" applyBorder="1" applyAlignment="1">
      <alignment horizontal="center"/>
    </xf>
    <xf numFmtId="0" fontId="165" fillId="8" borderId="1" xfId="0" applyNumberFormat="1" applyFont="1" applyFill="1" applyBorder="1" applyAlignment="1">
      <alignment horizontal="center"/>
    </xf>
    <xf numFmtId="169" fontId="165" fillId="8" borderId="0" xfId="0" applyFont="1" applyFill="1" applyAlignment="1">
      <alignment horizontal="right"/>
    </xf>
    <xf numFmtId="15" fontId="166" fillId="2" borderId="1" xfId="0" applyNumberFormat="1" applyFont="1" applyFill="1" applyBorder="1" applyAlignment="1">
      <alignment horizontal="center"/>
    </xf>
    <xf numFmtId="169" fontId="164" fillId="2" borderId="1" xfId="0" quotePrefix="1" applyFont="1" applyFill="1" applyBorder="1" applyAlignment="1">
      <alignment horizontal="center"/>
    </xf>
    <xf numFmtId="3" fontId="165" fillId="8" borderId="1" xfId="0" applyNumberFormat="1" applyFont="1" applyFill="1" applyBorder="1" applyAlignment="1">
      <alignment horizontal="center"/>
    </xf>
    <xf numFmtId="15" fontId="167" fillId="2" borderId="1" xfId="0" applyNumberFormat="1" applyFont="1" applyFill="1" applyBorder="1" applyAlignment="1">
      <alignment horizontal="center"/>
    </xf>
    <xf numFmtId="0" fontId="168" fillId="17" borderId="1" xfId="0" applyNumberFormat="1" applyFont="1" applyFill="1" applyBorder="1" applyAlignment="1">
      <alignment horizontal="center"/>
    </xf>
    <xf numFmtId="2" fontId="167" fillId="2" borderId="1" xfId="0" applyNumberFormat="1" applyFont="1" applyFill="1" applyBorder="1" applyAlignment="1">
      <alignment horizontal="center"/>
    </xf>
    <xf numFmtId="164" fontId="167" fillId="2" borderId="1" xfId="0" applyNumberFormat="1" applyFont="1" applyFill="1" applyBorder="1" applyAlignment="1">
      <alignment horizontal="center"/>
    </xf>
    <xf numFmtId="169" fontId="167" fillId="2" borderId="1" xfId="0" applyFont="1" applyFill="1" applyBorder="1" applyAlignment="1">
      <alignment horizontal="center"/>
    </xf>
    <xf numFmtId="3" fontId="167" fillId="2" borderId="1" xfId="0" applyNumberFormat="1" applyFont="1" applyFill="1" applyBorder="1" applyAlignment="1">
      <alignment horizontal="center"/>
    </xf>
    <xf numFmtId="165" fontId="167" fillId="2" borderId="1" xfId="0" applyNumberFormat="1" applyFont="1" applyFill="1" applyBorder="1" applyAlignment="1">
      <alignment horizontal="center"/>
    </xf>
    <xf numFmtId="2" fontId="169" fillId="2" borderId="1" xfId="0" applyNumberFormat="1" applyFont="1" applyFill="1" applyBorder="1" applyAlignment="1">
      <alignment horizontal="center"/>
    </xf>
    <xf numFmtId="166" fontId="167" fillId="2" borderId="1" xfId="0" applyNumberFormat="1" applyFont="1" applyFill="1" applyBorder="1" applyAlignment="1">
      <alignment horizontal="center"/>
    </xf>
    <xf numFmtId="1" fontId="167" fillId="2" borderId="1" xfId="3" applyNumberFormat="1" applyFont="1" applyFill="1" applyBorder="1">
      <alignment horizontal="center"/>
    </xf>
    <xf numFmtId="1" fontId="167" fillId="3" borderId="1" xfId="0" applyNumberFormat="1" applyFont="1" applyFill="1" applyBorder="1" applyAlignment="1">
      <alignment horizontal="center"/>
    </xf>
    <xf numFmtId="1" fontId="167" fillId="2" borderId="1" xfId="0" applyNumberFormat="1" applyFont="1" applyFill="1" applyBorder="1" applyAlignment="1">
      <alignment horizontal="center"/>
    </xf>
    <xf numFmtId="0" fontId="167" fillId="2" borderId="1" xfId="0" applyNumberFormat="1" applyFont="1" applyFill="1" applyBorder="1" applyAlignment="1">
      <alignment horizontal="center"/>
    </xf>
    <xf numFmtId="170" fontId="167" fillId="2" borderId="1" xfId="0" applyNumberFormat="1" applyFont="1" applyFill="1" applyBorder="1" applyAlignment="1">
      <alignment horizontal="center"/>
    </xf>
    <xf numFmtId="0" fontId="171" fillId="8" borderId="1" xfId="0" applyNumberFormat="1" applyFont="1" applyFill="1" applyBorder="1" applyAlignment="1">
      <alignment horizontal="center"/>
    </xf>
    <xf numFmtId="3" fontId="171" fillId="8" borderId="1" xfId="0" quotePrefix="1" applyNumberFormat="1" applyFont="1" applyFill="1" applyBorder="1" applyAlignment="1">
      <alignment horizontal="center"/>
    </xf>
    <xf numFmtId="169" fontId="171" fillId="8" borderId="0" xfId="0" applyFont="1" applyFill="1" applyAlignment="1">
      <alignment horizontal="right"/>
    </xf>
    <xf numFmtId="15" fontId="172" fillId="2" borderId="1" xfId="0" applyNumberFormat="1" applyFont="1" applyFill="1" applyBorder="1" applyAlignment="1">
      <alignment horizontal="center"/>
    </xf>
    <xf numFmtId="169" fontId="170" fillId="2" borderId="1" xfId="0" applyFont="1" applyFill="1" applyBorder="1" applyAlignment="1">
      <alignment horizontal="center"/>
    </xf>
    <xf numFmtId="164" fontId="73" fillId="0" borderId="4" xfId="0" applyNumberFormat="1" applyFont="1" applyBorder="1"/>
    <xf numFmtId="164" fontId="75" fillId="0" borderId="0" xfId="0" applyNumberFormat="1" applyFont="1" applyAlignment="1">
      <alignment horizontal="center"/>
    </xf>
    <xf numFmtId="164" fontId="63" fillId="0" borderId="0" xfId="0" applyNumberFormat="1" applyFont="1"/>
    <xf numFmtId="164" fontId="71" fillId="8" borderId="14" xfId="0" applyNumberFormat="1" applyFont="1" applyFill="1" applyBorder="1" applyAlignment="1">
      <alignment horizontal="center" wrapText="1"/>
    </xf>
    <xf numFmtId="164" fontId="80" fillId="2" borderId="29" xfId="0" applyNumberFormat="1" applyFont="1" applyFill="1" applyBorder="1"/>
    <xf numFmtId="15" fontId="173" fillId="2" borderId="1" xfId="0" applyNumberFormat="1" applyFont="1" applyFill="1" applyBorder="1" applyAlignment="1">
      <alignment horizontal="center"/>
    </xf>
    <xf numFmtId="0" fontId="174" fillId="17" borderId="1" xfId="0" applyNumberFormat="1" applyFont="1" applyFill="1" applyBorder="1" applyAlignment="1">
      <alignment horizontal="center"/>
    </xf>
    <xf numFmtId="2" fontId="173" fillId="2" borderId="1" xfId="0" applyNumberFormat="1" applyFont="1" applyFill="1" applyBorder="1" applyAlignment="1">
      <alignment horizontal="center"/>
    </xf>
    <xf numFmtId="164" fontId="173" fillId="2" borderId="1" xfId="0" applyNumberFormat="1" applyFont="1" applyFill="1" applyBorder="1" applyAlignment="1">
      <alignment horizontal="center"/>
    </xf>
    <xf numFmtId="169" fontId="173" fillId="2" borderId="1" xfId="0" applyFont="1" applyFill="1" applyBorder="1" applyAlignment="1">
      <alignment horizontal="center"/>
    </xf>
    <xf numFmtId="3" fontId="173" fillId="2" borderId="1" xfId="0" applyNumberFormat="1" applyFont="1" applyFill="1" applyBorder="1" applyAlignment="1">
      <alignment horizontal="center"/>
    </xf>
    <xf numFmtId="165" fontId="173" fillId="2" borderId="1" xfId="0" applyNumberFormat="1" applyFont="1" applyFill="1" applyBorder="1" applyAlignment="1">
      <alignment horizontal="center"/>
    </xf>
    <xf numFmtId="2" fontId="175" fillId="2" borderId="1" xfId="0" applyNumberFormat="1" applyFont="1" applyFill="1" applyBorder="1" applyAlignment="1">
      <alignment horizontal="center"/>
    </xf>
    <xf numFmtId="166" fontId="173" fillId="2" borderId="1" xfId="0" applyNumberFormat="1" applyFont="1" applyFill="1" applyBorder="1" applyAlignment="1">
      <alignment horizontal="center"/>
    </xf>
    <xf numFmtId="1" fontId="173" fillId="2" borderId="1" xfId="3" applyNumberFormat="1" applyFont="1" applyFill="1" applyBorder="1">
      <alignment horizontal="center"/>
    </xf>
    <xf numFmtId="1" fontId="173" fillId="3" borderId="1" xfId="0" applyNumberFormat="1" applyFont="1" applyFill="1" applyBorder="1" applyAlignment="1">
      <alignment horizontal="center"/>
    </xf>
    <xf numFmtId="1" fontId="173" fillId="2" borderId="1" xfId="0" applyNumberFormat="1" applyFont="1" applyFill="1" applyBorder="1" applyAlignment="1">
      <alignment horizontal="center"/>
    </xf>
    <xf numFmtId="0" fontId="173" fillId="2" borderId="1" xfId="0" applyNumberFormat="1" applyFont="1" applyFill="1" applyBorder="1" applyAlignment="1">
      <alignment horizontal="center"/>
    </xf>
    <xf numFmtId="169" fontId="176" fillId="2" borderId="1" xfId="0" quotePrefix="1" applyFont="1" applyFill="1" applyBorder="1" applyAlignment="1">
      <alignment horizontal="center"/>
    </xf>
    <xf numFmtId="170" fontId="173" fillId="2" borderId="1" xfId="0" applyNumberFormat="1" applyFont="1" applyFill="1" applyBorder="1" applyAlignment="1">
      <alignment horizontal="center"/>
    </xf>
    <xf numFmtId="0" fontId="177" fillId="8" borderId="1" xfId="0" applyNumberFormat="1" applyFont="1" applyFill="1" applyBorder="1" applyAlignment="1">
      <alignment horizontal="center"/>
    </xf>
    <xf numFmtId="3" fontId="177" fillId="8" borderId="1" xfId="0" quotePrefix="1" applyNumberFormat="1" applyFont="1" applyFill="1" applyBorder="1" applyAlignment="1">
      <alignment horizontal="center"/>
    </xf>
    <xf numFmtId="169" fontId="177" fillId="8" borderId="0" xfId="0" applyFont="1" applyFill="1" applyAlignment="1">
      <alignment horizontal="right"/>
    </xf>
    <xf numFmtId="174" fontId="177" fillId="8" borderId="0" xfId="0" applyNumberFormat="1" applyFont="1" applyFill="1" applyAlignment="1">
      <alignment horizontal="right"/>
    </xf>
    <xf numFmtId="15" fontId="178" fillId="2" borderId="1" xfId="0" applyNumberFormat="1" applyFont="1" applyFill="1" applyBorder="1" applyAlignment="1">
      <alignment horizontal="center"/>
    </xf>
    <xf numFmtId="1" fontId="179" fillId="0" borderId="0" xfId="0" applyNumberFormat="1" applyFont="1" applyAlignment="1">
      <alignment horizontal="center"/>
    </xf>
    <xf numFmtId="15" fontId="180" fillId="2" borderId="1" xfId="0" applyNumberFormat="1" applyFont="1" applyFill="1" applyBorder="1" applyAlignment="1">
      <alignment horizontal="center"/>
    </xf>
    <xf numFmtId="0" fontId="181" fillId="17" borderId="1" xfId="0" applyNumberFormat="1" applyFont="1" applyFill="1" applyBorder="1" applyAlignment="1">
      <alignment horizontal="center"/>
    </xf>
    <xf numFmtId="2" fontId="180" fillId="2" borderId="1" xfId="0" applyNumberFormat="1" applyFont="1" applyFill="1" applyBorder="1" applyAlignment="1">
      <alignment horizontal="center"/>
    </xf>
    <xf numFmtId="164" fontId="180" fillId="2" borderId="1" xfId="0" applyNumberFormat="1" applyFont="1" applyFill="1" applyBorder="1" applyAlignment="1">
      <alignment horizontal="center"/>
    </xf>
    <xf numFmtId="169" fontId="180" fillId="2" borderId="1" xfId="0" applyFont="1" applyFill="1" applyBorder="1" applyAlignment="1">
      <alignment horizontal="center"/>
    </xf>
    <xf numFmtId="165" fontId="180" fillId="2" borderId="1" xfId="0" applyNumberFormat="1" applyFont="1" applyFill="1" applyBorder="1" applyAlignment="1">
      <alignment horizontal="center"/>
    </xf>
    <xf numFmtId="166" fontId="180" fillId="2" borderId="1" xfId="0" applyNumberFormat="1" applyFont="1" applyFill="1" applyBorder="1" applyAlignment="1">
      <alignment horizontal="center"/>
    </xf>
    <xf numFmtId="1" fontId="180" fillId="2" borderId="1" xfId="3" applyNumberFormat="1" applyFont="1" applyFill="1" applyBorder="1">
      <alignment horizontal="center"/>
    </xf>
    <xf numFmtId="1" fontId="180" fillId="3" borderId="1" xfId="0" applyNumberFormat="1" applyFont="1" applyFill="1" applyBorder="1" applyAlignment="1">
      <alignment horizontal="center"/>
    </xf>
    <xf numFmtId="1" fontId="180" fillId="2" borderId="1" xfId="0" applyNumberFormat="1" applyFont="1" applyFill="1" applyBorder="1" applyAlignment="1">
      <alignment horizontal="center"/>
    </xf>
    <xf numFmtId="0" fontId="180" fillId="2" borderId="1" xfId="0" applyNumberFormat="1" applyFont="1" applyFill="1" applyBorder="1" applyAlignment="1">
      <alignment horizontal="center"/>
    </xf>
    <xf numFmtId="169" fontId="182" fillId="2" borderId="1" xfId="0" applyFont="1" applyFill="1" applyBorder="1" applyAlignment="1">
      <alignment horizontal="center"/>
    </xf>
    <xf numFmtId="0" fontId="183" fillId="8" borderId="1" xfId="0" applyNumberFormat="1" applyFont="1" applyFill="1" applyBorder="1" applyAlignment="1">
      <alignment horizontal="center"/>
    </xf>
    <xf numFmtId="3" fontId="183" fillId="8" borderId="1" xfId="0" quotePrefix="1" applyNumberFormat="1" applyFont="1" applyFill="1" applyBorder="1" applyAlignment="1">
      <alignment horizontal="center"/>
    </xf>
    <xf numFmtId="169" fontId="183" fillId="8" borderId="0" xfId="0" applyFont="1" applyFill="1" applyAlignment="1">
      <alignment horizontal="right"/>
    </xf>
    <xf numFmtId="15" fontId="184" fillId="2" borderId="1" xfId="0" applyNumberFormat="1" applyFont="1" applyFill="1" applyBorder="1" applyAlignment="1">
      <alignment horizontal="center"/>
    </xf>
    <xf numFmtId="1" fontId="180" fillId="2" borderId="1" xfId="0" quotePrefix="1" applyNumberFormat="1" applyFont="1" applyFill="1" applyBorder="1" applyAlignment="1">
      <alignment horizontal="center"/>
    </xf>
    <xf numFmtId="170" fontId="180" fillId="2" borderId="1" xfId="0" applyNumberFormat="1" applyFont="1" applyFill="1" applyBorder="1" applyAlignment="1">
      <alignment horizontal="center"/>
    </xf>
    <xf numFmtId="15" fontId="185" fillId="2" borderId="1" xfId="0" applyNumberFormat="1" applyFont="1" applyFill="1" applyBorder="1" applyAlignment="1">
      <alignment horizontal="center"/>
    </xf>
    <xf numFmtId="0" fontId="186" fillId="17" borderId="1" xfId="0" applyNumberFormat="1" applyFont="1" applyFill="1" applyBorder="1" applyAlignment="1">
      <alignment horizontal="center"/>
    </xf>
    <xf numFmtId="2" fontId="185" fillId="2" borderId="1" xfId="0" applyNumberFormat="1" applyFont="1" applyFill="1" applyBorder="1" applyAlignment="1">
      <alignment horizontal="center"/>
    </xf>
    <xf numFmtId="164" fontId="185" fillId="2" borderId="1" xfId="0" applyNumberFormat="1" applyFont="1" applyFill="1" applyBorder="1" applyAlignment="1">
      <alignment horizontal="center"/>
    </xf>
    <xf numFmtId="169" fontId="185" fillId="2" borderId="1" xfId="0" applyFont="1" applyFill="1" applyBorder="1" applyAlignment="1">
      <alignment horizontal="center"/>
    </xf>
    <xf numFmtId="3" fontId="185" fillId="2" borderId="1" xfId="0" applyNumberFormat="1" applyFont="1" applyFill="1" applyBorder="1" applyAlignment="1">
      <alignment horizontal="center"/>
    </xf>
    <xf numFmtId="165" fontId="185" fillId="2" borderId="1" xfId="0" applyNumberFormat="1" applyFont="1" applyFill="1" applyBorder="1" applyAlignment="1">
      <alignment horizontal="center"/>
    </xf>
    <xf numFmtId="165" fontId="185" fillId="2" borderId="1" xfId="3" applyNumberFormat="1" applyFont="1" applyFill="1" applyBorder="1">
      <alignment horizontal="center"/>
    </xf>
    <xf numFmtId="2" fontId="187" fillId="2" borderId="1" xfId="0" applyNumberFormat="1" applyFont="1" applyFill="1" applyBorder="1" applyAlignment="1">
      <alignment horizontal="center"/>
    </xf>
    <xf numFmtId="166" fontId="185" fillId="2" borderId="1" xfId="0" applyNumberFormat="1" applyFont="1" applyFill="1" applyBorder="1" applyAlignment="1">
      <alignment horizontal="center"/>
    </xf>
    <xf numFmtId="1" fontId="185" fillId="2" borderId="1" xfId="3" applyNumberFormat="1" applyFont="1" applyFill="1" applyBorder="1">
      <alignment horizontal="center"/>
    </xf>
    <xf numFmtId="1" fontId="185" fillId="3" borderId="1" xfId="0" applyNumberFormat="1" applyFont="1" applyFill="1" applyBorder="1" applyAlignment="1">
      <alignment horizontal="center"/>
    </xf>
    <xf numFmtId="1" fontId="185" fillId="2" borderId="1" xfId="0" applyNumberFormat="1" applyFont="1" applyFill="1" applyBorder="1" applyAlignment="1">
      <alignment horizontal="center"/>
    </xf>
    <xf numFmtId="0" fontId="185" fillId="2" borderId="1" xfId="0" applyNumberFormat="1" applyFont="1" applyFill="1" applyBorder="1" applyAlignment="1">
      <alignment horizontal="center"/>
    </xf>
    <xf numFmtId="1" fontId="185" fillId="2" borderId="1" xfId="0" quotePrefix="1" applyNumberFormat="1" applyFont="1" applyFill="1" applyBorder="1" applyAlignment="1">
      <alignment horizontal="center"/>
    </xf>
    <xf numFmtId="169" fontId="188" fillId="2" borderId="1" xfId="0" applyFont="1" applyFill="1" applyBorder="1" applyAlignment="1">
      <alignment horizontal="center"/>
    </xf>
    <xf numFmtId="170" fontId="185" fillId="2" borderId="1" xfId="0" applyNumberFormat="1" applyFont="1" applyFill="1" applyBorder="1" applyAlignment="1">
      <alignment horizontal="center"/>
    </xf>
    <xf numFmtId="0" fontId="189" fillId="8" borderId="1" xfId="0" applyNumberFormat="1" applyFont="1" applyFill="1" applyBorder="1" applyAlignment="1">
      <alignment horizontal="center"/>
    </xf>
    <xf numFmtId="3" fontId="189" fillId="8" borderId="1" xfId="0" quotePrefix="1" applyNumberFormat="1" applyFont="1" applyFill="1" applyBorder="1" applyAlignment="1">
      <alignment horizontal="center"/>
    </xf>
    <xf numFmtId="169" fontId="189" fillId="8" borderId="0" xfId="0" applyFont="1" applyFill="1" applyAlignment="1">
      <alignment horizontal="right"/>
    </xf>
    <xf numFmtId="15" fontId="190" fillId="2" borderId="1" xfId="0" applyNumberFormat="1" applyFont="1" applyFill="1" applyBorder="1" applyAlignment="1">
      <alignment horizontal="center"/>
    </xf>
    <xf numFmtId="2" fontId="185" fillId="2" borderId="1" xfId="3" applyNumberFormat="1" applyFont="1" applyFill="1" applyBorder="1">
      <alignment horizontal="center"/>
    </xf>
    <xf numFmtId="164" fontId="185" fillId="2" borderId="1" xfId="3" applyFont="1" applyFill="1" applyBorder="1">
      <alignment horizontal="center"/>
    </xf>
    <xf numFmtId="15" fontId="191" fillId="2" borderId="1" xfId="0" applyNumberFormat="1" applyFont="1" applyFill="1" applyBorder="1" applyAlignment="1">
      <alignment horizontal="center"/>
    </xf>
    <xf numFmtId="0" fontId="192" fillId="17" borderId="1" xfId="0" applyNumberFormat="1" applyFont="1" applyFill="1" applyBorder="1" applyAlignment="1">
      <alignment horizontal="center"/>
    </xf>
    <xf numFmtId="2" fontId="191" fillId="2" borderId="1" xfId="0" applyNumberFormat="1" applyFont="1" applyFill="1" applyBorder="1" applyAlignment="1">
      <alignment horizontal="center"/>
    </xf>
    <xf numFmtId="164" fontId="191" fillId="2" borderId="1" xfId="0" applyNumberFormat="1" applyFont="1" applyFill="1" applyBorder="1" applyAlignment="1">
      <alignment horizontal="center"/>
    </xf>
    <xf numFmtId="169" fontId="191" fillId="2" borderId="1" xfId="0" applyFont="1" applyFill="1" applyBorder="1" applyAlignment="1">
      <alignment horizontal="center"/>
    </xf>
    <xf numFmtId="3" fontId="191" fillId="2" borderId="1" xfId="0" applyNumberFormat="1" applyFont="1" applyFill="1" applyBorder="1" applyAlignment="1">
      <alignment horizontal="center"/>
    </xf>
    <xf numFmtId="165" fontId="191" fillId="2" borderId="1" xfId="0" applyNumberFormat="1" applyFont="1" applyFill="1" applyBorder="1" applyAlignment="1">
      <alignment horizontal="center"/>
    </xf>
    <xf numFmtId="165" fontId="191" fillId="2" borderId="1" xfId="3" applyNumberFormat="1" applyFont="1" applyFill="1" applyBorder="1">
      <alignment horizontal="center"/>
    </xf>
    <xf numFmtId="2" fontId="193" fillId="2" borderId="1" xfId="0" applyNumberFormat="1" applyFont="1" applyFill="1" applyBorder="1" applyAlignment="1">
      <alignment horizontal="center"/>
    </xf>
    <xf numFmtId="166" fontId="191" fillId="2" borderId="1" xfId="0" applyNumberFormat="1" applyFont="1" applyFill="1" applyBorder="1" applyAlignment="1">
      <alignment horizontal="center"/>
    </xf>
    <xf numFmtId="1" fontId="191" fillId="3" borderId="1" xfId="0" applyNumberFormat="1" applyFont="1" applyFill="1" applyBorder="1" applyAlignment="1">
      <alignment horizontal="center"/>
    </xf>
    <xf numFmtId="1" fontId="191" fillId="2" borderId="1" xfId="0" applyNumberFormat="1" applyFont="1" applyFill="1" applyBorder="1" applyAlignment="1">
      <alignment horizontal="center"/>
    </xf>
    <xf numFmtId="0" fontId="191" fillId="2" borderId="1" xfId="0" applyNumberFormat="1" applyFont="1" applyFill="1" applyBorder="1" applyAlignment="1">
      <alignment horizontal="center"/>
    </xf>
    <xf numFmtId="1" fontId="191" fillId="2" borderId="1" xfId="0" quotePrefix="1" applyNumberFormat="1" applyFont="1" applyFill="1" applyBorder="1" applyAlignment="1">
      <alignment horizontal="center"/>
    </xf>
    <xf numFmtId="164" fontId="191" fillId="2" borderId="1" xfId="0" quotePrefix="1" applyNumberFormat="1" applyFont="1" applyFill="1" applyBorder="1" applyAlignment="1">
      <alignment horizontal="center"/>
    </xf>
    <xf numFmtId="169" fontId="194" fillId="2" borderId="1" xfId="0" applyFont="1" applyFill="1" applyBorder="1" applyAlignment="1">
      <alignment horizontal="center"/>
    </xf>
    <xf numFmtId="170" fontId="191" fillId="2" borderId="1" xfId="0" applyNumberFormat="1" applyFont="1" applyFill="1" applyBorder="1" applyAlignment="1">
      <alignment horizontal="center"/>
    </xf>
    <xf numFmtId="0" fontId="195" fillId="8" borderId="1" xfId="0" applyNumberFormat="1" applyFont="1" applyFill="1" applyBorder="1" applyAlignment="1">
      <alignment horizontal="center"/>
    </xf>
    <xf numFmtId="3" fontId="195" fillId="8" borderId="1" xfId="0" quotePrefix="1" applyNumberFormat="1" applyFont="1" applyFill="1" applyBorder="1" applyAlignment="1">
      <alignment horizontal="center"/>
    </xf>
    <xf numFmtId="169" fontId="195" fillId="8" borderId="0" xfId="0" applyFont="1" applyFill="1" applyAlignment="1">
      <alignment horizontal="right"/>
    </xf>
    <xf numFmtId="174" fontId="195" fillId="8" borderId="0" xfId="0" applyNumberFormat="1" applyFont="1" applyFill="1" applyAlignment="1">
      <alignment horizontal="right"/>
    </xf>
    <xf numFmtId="15" fontId="196" fillId="2" borderId="1" xfId="0" applyNumberFormat="1" applyFont="1" applyFill="1" applyBorder="1" applyAlignment="1">
      <alignment horizontal="center"/>
    </xf>
    <xf numFmtId="15" fontId="7" fillId="2" borderId="0" xfId="0" applyNumberFormat="1" applyFont="1" applyFill="1"/>
    <xf numFmtId="15" fontId="7" fillId="2" borderId="0" xfId="0" applyNumberFormat="1" applyFont="1" applyFill="1" applyAlignment="1">
      <alignment horizontal="center"/>
    </xf>
    <xf numFmtId="15" fontId="96" fillId="2" borderId="0" xfId="0" applyNumberFormat="1" applyFont="1" applyFill="1" applyAlignment="1">
      <alignment horizontal="center"/>
    </xf>
    <xf numFmtId="15" fontId="197" fillId="2" borderId="1" xfId="0" applyNumberFormat="1" applyFont="1" applyFill="1" applyBorder="1" applyAlignment="1">
      <alignment horizontal="center"/>
    </xf>
    <xf numFmtId="0" fontId="198" fillId="17" borderId="1" xfId="0" applyNumberFormat="1" applyFont="1" applyFill="1" applyBorder="1" applyAlignment="1">
      <alignment horizontal="center"/>
    </xf>
    <xf numFmtId="2" fontId="197" fillId="2" borderId="1" xfId="0" applyNumberFormat="1" applyFont="1" applyFill="1" applyBorder="1" applyAlignment="1">
      <alignment horizontal="center"/>
    </xf>
    <xf numFmtId="164" fontId="197" fillId="2" borderId="1" xfId="0" applyNumberFormat="1" applyFont="1" applyFill="1" applyBorder="1" applyAlignment="1">
      <alignment horizontal="center"/>
    </xf>
    <xf numFmtId="169" fontId="197" fillId="2" borderId="1" xfId="0" applyFont="1" applyFill="1" applyBorder="1" applyAlignment="1">
      <alignment horizontal="center"/>
    </xf>
    <xf numFmtId="3" fontId="197" fillId="2" borderId="1" xfId="0" applyNumberFormat="1" applyFont="1" applyFill="1" applyBorder="1" applyAlignment="1">
      <alignment horizontal="center"/>
    </xf>
    <xf numFmtId="165" fontId="197" fillId="2" borderId="1" xfId="0" applyNumberFormat="1" applyFont="1" applyFill="1" applyBorder="1" applyAlignment="1">
      <alignment horizontal="center"/>
    </xf>
    <xf numFmtId="2" fontId="199" fillId="2" borderId="1" xfId="0" applyNumberFormat="1" applyFont="1" applyFill="1" applyBorder="1" applyAlignment="1">
      <alignment horizontal="center"/>
    </xf>
    <xf numFmtId="166" fontId="197" fillId="2" borderId="1" xfId="0" applyNumberFormat="1" applyFont="1" applyFill="1" applyBorder="1" applyAlignment="1">
      <alignment horizontal="center"/>
    </xf>
    <xf numFmtId="1" fontId="197" fillId="2" borderId="1" xfId="3" applyNumberFormat="1" applyFont="1" applyFill="1" applyBorder="1">
      <alignment horizontal="center"/>
    </xf>
    <xf numFmtId="1" fontId="197" fillId="3" borderId="1" xfId="0" applyNumberFormat="1" applyFont="1" applyFill="1" applyBorder="1" applyAlignment="1">
      <alignment horizontal="center"/>
    </xf>
    <xf numFmtId="1" fontId="197" fillId="2" borderId="1" xfId="0" applyNumberFormat="1" applyFont="1" applyFill="1" applyBorder="1" applyAlignment="1">
      <alignment horizontal="center"/>
    </xf>
    <xf numFmtId="169" fontId="200" fillId="2" borderId="1" xfId="0" quotePrefix="1" applyFont="1" applyFill="1" applyBorder="1" applyAlignment="1">
      <alignment horizontal="center"/>
    </xf>
    <xf numFmtId="170" fontId="197" fillId="2" borderId="1" xfId="0" applyNumberFormat="1" applyFont="1" applyFill="1" applyBorder="1" applyAlignment="1">
      <alignment horizontal="center"/>
    </xf>
    <xf numFmtId="0" fontId="197" fillId="2" borderId="1" xfId="0" applyNumberFormat="1" applyFont="1" applyFill="1" applyBorder="1" applyAlignment="1">
      <alignment horizontal="center"/>
    </xf>
    <xf numFmtId="0" fontId="201" fillId="8" borderId="1" xfId="0" applyNumberFormat="1" applyFont="1" applyFill="1" applyBorder="1" applyAlignment="1">
      <alignment horizontal="center"/>
    </xf>
    <xf numFmtId="3" fontId="201" fillId="8" borderId="1" xfId="0" quotePrefix="1" applyNumberFormat="1" applyFont="1" applyFill="1" applyBorder="1" applyAlignment="1">
      <alignment horizontal="center"/>
    </xf>
    <xf numFmtId="169" fontId="201" fillId="8" borderId="0" xfId="0" applyFont="1" applyFill="1" applyAlignment="1">
      <alignment horizontal="right"/>
    </xf>
    <xf numFmtId="15" fontId="202" fillId="2" borderId="0" xfId="0" applyNumberFormat="1" applyFont="1" applyFill="1" applyAlignment="1">
      <alignment horizontal="center"/>
    </xf>
    <xf numFmtId="1" fontId="203" fillId="0" borderId="0" xfId="0" applyNumberFormat="1" applyFont="1" applyAlignment="1">
      <alignment horizontal="center"/>
    </xf>
    <xf numFmtId="1" fontId="197" fillId="2" borderId="0" xfId="0" applyNumberFormat="1" applyFont="1" applyFill="1" applyAlignment="1">
      <alignment horizontal="center"/>
    </xf>
    <xf numFmtId="0" fontId="204" fillId="2" borderId="1" xfId="0" applyNumberFormat="1" applyFont="1" applyFill="1" applyBorder="1" applyAlignment="1">
      <alignment horizontal="center"/>
    </xf>
    <xf numFmtId="166" fontId="8" fillId="2" borderId="1" xfId="0" quotePrefix="1" applyNumberFormat="1" applyFont="1" applyFill="1" applyBorder="1" applyAlignment="1">
      <alignment horizontal="center"/>
    </xf>
    <xf numFmtId="165" fontId="8" fillId="2" borderId="1" xfId="0" quotePrefix="1" applyNumberFormat="1" applyFont="1" applyFill="1" applyBorder="1" applyAlignment="1">
      <alignment horizontal="center"/>
    </xf>
    <xf numFmtId="169" fontId="21" fillId="0" borderId="10" xfId="0" applyFont="1" applyBorder="1"/>
    <xf numFmtId="169" fontId="7" fillId="2" borderId="1" xfId="0" applyFont="1" applyFill="1" applyBorder="1" applyAlignment="1">
      <alignment horizontal="left" vertical="center" wrapText="1"/>
    </xf>
    <xf numFmtId="15" fontId="7" fillId="2" borderId="1" xfId="0" applyNumberFormat="1" applyFont="1" applyFill="1" applyBorder="1" applyAlignment="1">
      <alignment horizontal="center" vertical="center"/>
    </xf>
    <xf numFmtId="15" fontId="7" fillId="2" borderId="1" xfId="0" applyNumberFormat="1" applyFont="1" applyFill="1" applyBorder="1" applyAlignment="1">
      <alignment vertical="center"/>
    </xf>
    <xf numFmtId="0" fontId="78" fillId="17" borderId="1" xfId="0" applyNumberFormat="1" applyFont="1" applyFill="1" applyBorder="1" applyAlignment="1">
      <alignment horizontal="center" vertical="center"/>
    </xf>
    <xf numFmtId="2" fontId="7" fillId="2" borderId="1" xfId="0" applyNumberFormat="1" applyFont="1" applyFill="1" applyBorder="1" applyAlignment="1">
      <alignment horizontal="center" vertical="center"/>
    </xf>
    <xf numFmtId="164" fontId="7" fillId="2" borderId="1" xfId="0" applyNumberFormat="1" applyFont="1" applyFill="1" applyBorder="1" applyAlignment="1">
      <alignment horizontal="center" vertical="center"/>
    </xf>
    <xf numFmtId="169" fontId="7" fillId="2" borderId="1" xfId="0" applyFont="1" applyFill="1" applyBorder="1" applyAlignment="1">
      <alignment horizontal="center" vertical="center"/>
    </xf>
    <xf numFmtId="2" fontId="7" fillId="2" borderId="1" xfId="0" quotePrefix="1" applyNumberFormat="1" applyFont="1" applyFill="1" applyBorder="1" applyAlignment="1">
      <alignment horizontal="center" vertical="center"/>
    </xf>
    <xf numFmtId="3" fontId="7" fillId="2" borderId="1" xfId="0" applyNumberFormat="1" applyFont="1" applyFill="1" applyBorder="1" applyAlignment="1">
      <alignment horizontal="center" vertical="center"/>
    </xf>
    <xf numFmtId="165" fontId="7" fillId="2" borderId="1" xfId="3" applyNumberFormat="1" applyFont="1" applyFill="1" applyBorder="1" applyAlignment="1">
      <alignment horizontal="center" vertical="center"/>
    </xf>
    <xf numFmtId="2" fontId="8" fillId="2" borderId="1" xfId="0" applyNumberFormat="1" applyFont="1" applyFill="1" applyBorder="1" applyAlignment="1">
      <alignment horizontal="center" vertical="center"/>
    </xf>
    <xf numFmtId="165" fontId="7" fillId="2" borderId="1" xfId="0" applyNumberFormat="1" applyFont="1" applyFill="1" applyBorder="1" applyAlignment="1">
      <alignment horizontal="center" vertical="center"/>
    </xf>
    <xf numFmtId="166" fontId="7" fillId="2" borderId="1" xfId="0" applyNumberFormat="1" applyFont="1" applyFill="1" applyBorder="1" applyAlignment="1">
      <alignment horizontal="center" vertical="center"/>
    </xf>
    <xf numFmtId="1" fontId="7" fillId="2" borderId="1" xfId="3" applyNumberFormat="1" applyFont="1" applyFill="1" applyBorder="1" applyAlignment="1">
      <alignment horizontal="center" vertical="center"/>
    </xf>
    <xf numFmtId="1" fontId="7" fillId="3" borderId="1" xfId="0" applyNumberFormat="1" applyFont="1" applyFill="1" applyBorder="1" applyAlignment="1">
      <alignment horizontal="center" vertical="center"/>
    </xf>
    <xf numFmtId="1" fontId="7" fillId="2" borderId="1" xfId="0" applyNumberFormat="1" applyFont="1" applyFill="1" applyBorder="1" applyAlignment="1">
      <alignment horizontal="center" vertical="center"/>
    </xf>
    <xf numFmtId="0" fontId="7" fillId="2" borderId="1" xfId="0" applyNumberFormat="1" applyFont="1" applyFill="1" applyBorder="1" applyAlignment="1">
      <alignment horizontal="center" vertical="center"/>
    </xf>
    <xf numFmtId="0" fontId="7" fillId="8" borderId="1" xfId="0" applyNumberFormat="1" applyFont="1" applyFill="1" applyBorder="1" applyAlignment="1">
      <alignment horizontal="center" vertical="center"/>
    </xf>
    <xf numFmtId="0" fontId="80" fillId="8" borderId="1" xfId="0" applyNumberFormat="1" applyFont="1" applyFill="1" applyBorder="1" applyAlignment="1">
      <alignment horizontal="center" vertical="center"/>
    </xf>
    <xf numFmtId="3" fontId="80" fillId="8" borderId="1" xfId="0" quotePrefix="1" applyNumberFormat="1" applyFont="1" applyFill="1" applyBorder="1" applyAlignment="1">
      <alignment horizontal="center" vertical="center"/>
    </xf>
    <xf numFmtId="169" fontId="80" fillId="8" borderId="0" xfId="0" applyFont="1" applyFill="1" applyAlignment="1">
      <alignment horizontal="right" vertical="center"/>
    </xf>
    <xf numFmtId="174" fontId="80" fillId="8" borderId="0" xfId="0" applyNumberFormat="1" applyFont="1" applyFill="1" applyAlignment="1">
      <alignment horizontal="right" vertical="center"/>
    </xf>
    <xf numFmtId="15" fontId="96" fillId="2" borderId="1" xfId="0" applyNumberFormat="1" applyFont="1" applyFill="1" applyBorder="1" applyAlignment="1">
      <alignment horizontal="center" vertical="center"/>
    </xf>
    <xf numFmtId="1" fontId="7" fillId="2" borderId="1" xfId="0" quotePrefix="1" applyNumberFormat="1" applyFont="1" applyFill="1" applyBorder="1" applyAlignment="1">
      <alignment horizontal="center" vertical="center"/>
    </xf>
    <xf numFmtId="170" fontId="7" fillId="2" borderId="1" xfId="0" applyNumberFormat="1" applyFont="1" applyFill="1" applyBorder="1" applyAlignment="1">
      <alignment horizontal="center" vertical="center"/>
    </xf>
    <xf numFmtId="169" fontId="72" fillId="0" borderId="0" xfId="0" applyFont="1" applyAlignment="1">
      <alignment vertical="center"/>
    </xf>
    <xf numFmtId="169" fontId="80" fillId="20" borderId="0" xfId="0" applyFont="1" applyFill="1" applyAlignment="1">
      <alignment horizontal="right"/>
    </xf>
    <xf numFmtId="2" fontId="7" fillId="20" borderId="0" xfId="0" applyNumberFormat="1" applyFont="1" applyFill="1" applyAlignment="1">
      <alignment horizontal="center"/>
    </xf>
    <xf numFmtId="2" fontId="7" fillId="20" borderId="1" xfId="0" applyNumberFormat="1" applyFont="1" applyFill="1" applyBorder="1" applyAlignment="1">
      <alignment horizontal="center"/>
    </xf>
    <xf numFmtId="2" fontId="7" fillId="20" borderId="1" xfId="0" applyNumberFormat="1" applyFont="1" applyFill="1" applyBorder="1" applyAlignment="1">
      <alignment horizontal="center" vertical="center"/>
    </xf>
    <xf numFmtId="2" fontId="7" fillId="2" borderId="0" xfId="0" applyNumberFormat="1" applyFont="1" applyFill="1" applyAlignment="1">
      <alignment horizontal="center"/>
    </xf>
    <xf numFmtId="2" fontId="107" fillId="2" borderId="0" xfId="0" applyNumberFormat="1" applyFont="1" applyFill="1" applyAlignment="1">
      <alignment horizontal="center"/>
    </xf>
    <xf numFmtId="0" fontId="205" fillId="0" borderId="10" xfId="0" applyNumberFormat="1" applyFont="1" applyBorder="1" applyAlignment="1">
      <alignment horizontal="center"/>
    </xf>
    <xf numFmtId="169" fontId="205" fillId="0" borderId="10" xfId="0" applyFont="1" applyBorder="1" applyAlignment="1">
      <alignment horizontal="center"/>
    </xf>
    <xf numFmtId="169" fontId="206" fillId="0" borderId="10" xfId="0" applyFont="1" applyBorder="1" applyAlignment="1">
      <alignment horizontal="center"/>
    </xf>
    <xf numFmtId="169" fontId="79" fillId="2" borderId="1" xfId="0" applyFont="1" applyFill="1" applyBorder="1" applyAlignment="1">
      <alignment horizontal="center" vertical="center"/>
    </xf>
    <xf numFmtId="170" fontId="7" fillId="2" borderId="1" xfId="0" quotePrefix="1" applyNumberFormat="1" applyFont="1" applyFill="1" applyBorder="1" applyAlignment="1">
      <alignment horizontal="center" vertical="center"/>
    </xf>
    <xf numFmtId="169" fontId="7" fillId="2" borderId="1" xfId="0" applyFont="1" applyFill="1" applyBorder="1" applyAlignment="1">
      <alignment horizontal="left" vertical="center"/>
    </xf>
    <xf numFmtId="2" fontId="7" fillId="8" borderId="1" xfId="0" applyNumberFormat="1" applyFont="1" applyFill="1" applyBorder="1" applyAlignment="1">
      <alignment horizontal="center"/>
    </xf>
    <xf numFmtId="170" fontId="7" fillId="2" borderId="1" xfId="0" applyNumberFormat="1" applyFont="1" applyFill="1" applyBorder="1" applyAlignment="1">
      <alignment horizontal="center" wrapText="1"/>
    </xf>
    <xf numFmtId="15" fontId="207" fillId="2" borderId="1" xfId="0" applyNumberFormat="1" applyFont="1" applyFill="1" applyBorder="1" applyAlignment="1">
      <alignment horizontal="center"/>
    </xf>
    <xf numFmtId="2" fontId="207" fillId="2" borderId="1" xfId="0" applyNumberFormat="1" applyFont="1" applyFill="1" applyBorder="1" applyAlignment="1">
      <alignment horizontal="center"/>
    </xf>
    <xf numFmtId="164" fontId="207" fillId="2" borderId="1" xfId="0" applyNumberFormat="1" applyFont="1" applyFill="1" applyBorder="1" applyAlignment="1">
      <alignment horizontal="center"/>
    </xf>
    <xf numFmtId="169" fontId="207" fillId="2" borderId="1" xfId="0" applyFont="1" applyFill="1" applyBorder="1" applyAlignment="1">
      <alignment horizontal="center"/>
    </xf>
    <xf numFmtId="3" fontId="207" fillId="2" borderId="1" xfId="0" applyNumberFormat="1" applyFont="1" applyFill="1" applyBorder="1" applyAlignment="1">
      <alignment horizontal="center"/>
    </xf>
    <xf numFmtId="165" fontId="207" fillId="2" borderId="1" xfId="0" applyNumberFormat="1" applyFont="1" applyFill="1" applyBorder="1" applyAlignment="1">
      <alignment horizontal="center"/>
    </xf>
    <xf numFmtId="2" fontId="208" fillId="2" borderId="1" xfId="0" applyNumberFormat="1" applyFont="1" applyFill="1" applyBorder="1" applyAlignment="1">
      <alignment horizontal="center"/>
    </xf>
    <xf numFmtId="166" fontId="207" fillId="2" borderId="1" xfId="0" applyNumberFormat="1" applyFont="1" applyFill="1" applyBorder="1" applyAlignment="1">
      <alignment horizontal="center"/>
    </xf>
    <xf numFmtId="1" fontId="207" fillId="2" borderId="1" xfId="3" applyNumberFormat="1" applyFont="1" applyFill="1" applyBorder="1">
      <alignment horizontal="center"/>
    </xf>
    <xf numFmtId="1" fontId="207" fillId="3" borderId="1" xfId="0" applyNumberFormat="1" applyFont="1" applyFill="1" applyBorder="1" applyAlignment="1">
      <alignment horizontal="center"/>
    </xf>
    <xf numFmtId="1" fontId="207" fillId="2" borderId="1" xfId="0" applyNumberFormat="1" applyFont="1" applyFill="1" applyBorder="1" applyAlignment="1">
      <alignment horizontal="center"/>
    </xf>
    <xf numFmtId="0" fontId="207" fillId="2" borderId="1" xfId="0" applyNumberFormat="1" applyFont="1" applyFill="1" applyBorder="1" applyAlignment="1">
      <alignment horizontal="center"/>
    </xf>
    <xf numFmtId="169" fontId="209" fillId="2" borderId="1" xfId="0" applyFont="1" applyFill="1" applyBorder="1" applyAlignment="1">
      <alignment horizontal="center"/>
    </xf>
    <xf numFmtId="170" fontId="207" fillId="2" borderId="1" xfId="0" applyNumberFormat="1" applyFont="1" applyFill="1" applyBorder="1" applyAlignment="1">
      <alignment horizontal="center"/>
    </xf>
    <xf numFmtId="0" fontId="210" fillId="8" borderId="1" xfId="0" applyNumberFormat="1" applyFont="1" applyFill="1" applyBorder="1" applyAlignment="1">
      <alignment horizontal="center"/>
    </xf>
    <xf numFmtId="3" fontId="210" fillId="8" borderId="1" xfId="0" quotePrefix="1" applyNumberFormat="1" applyFont="1" applyFill="1" applyBorder="1" applyAlignment="1">
      <alignment horizontal="center"/>
    </xf>
    <xf numFmtId="169" fontId="210" fillId="8" borderId="0" xfId="0" applyFont="1" applyFill="1" applyAlignment="1">
      <alignment horizontal="right"/>
    </xf>
    <xf numFmtId="1" fontId="207" fillId="2" borderId="1" xfId="0" quotePrefix="1" applyNumberFormat="1" applyFont="1" applyFill="1" applyBorder="1" applyAlignment="1">
      <alignment horizontal="center"/>
    </xf>
    <xf numFmtId="174" fontId="210" fillId="8" borderId="0" xfId="0" applyNumberFormat="1" applyFont="1" applyFill="1" applyAlignment="1">
      <alignment horizontal="right"/>
    </xf>
    <xf numFmtId="15" fontId="211" fillId="2" borderId="1" xfId="0" applyNumberFormat="1" applyFont="1" applyFill="1" applyBorder="1" applyAlignment="1">
      <alignment horizontal="center"/>
    </xf>
    <xf numFmtId="15" fontId="81" fillId="2" borderId="1" xfId="0" applyNumberFormat="1" applyFont="1" applyFill="1" applyBorder="1" applyAlignment="1">
      <alignment horizontal="center"/>
    </xf>
    <xf numFmtId="15" fontId="81" fillId="2" borderId="1" xfId="0" applyNumberFormat="1" applyFont="1" applyFill="1" applyBorder="1"/>
    <xf numFmtId="15" fontId="212" fillId="2" borderId="1" xfId="0" applyNumberFormat="1" applyFont="1" applyFill="1" applyBorder="1" applyAlignment="1">
      <alignment horizontal="center"/>
    </xf>
    <xf numFmtId="0" fontId="213" fillId="17" borderId="1" xfId="0" applyNumberFormat="1" applyFont="1" applyFill="1" applyBorder="1" applyAlignment="1">
      <alignment horizontal="center"/>
    </xf>
    <xf numFmtId="2" fontId="212" fillId="2" borderId="1" xfId="0" applyNumberFormat="1" applyFont="1" applyFill="1" applyBorder="1" applyAlignment="1">
      <alignment horizontal="center"/>
    </xf>
    <xf numFmtId="164" fontId="212" fillId="2" borderId="1" xfId="0" applyNumberFormat="1" applyFont="1" applyFill="1" applyBorder="1" applyAlignment="1">
      <alignment horizontal="center"/>
    </xf>
    <xf numFmtId="169" fontId="212" fillId="2" borderId="1" xfId="0" applyFont="1" applyFill="1" applyBorder="1" applyAlignment="1">
      <alignment horizontal="center"/>
    </xf>
    <xf numFmtId="3" fontId="212" fillId="2" borderId="1" xfId="0" applyNumberFormat="1" applyFont="1" applyFill="1" applyBorder="1" applyAlignment="1">
      <alignment horizontal="center"/>
    </xf>
    <xf numFmtId="165" fontId="212" fillId="2" borderId="1" xfId="0" applyNumberFormat="1" applyFont="1" applyFill="1" applyBorder="1" applyAlignment="1">
      <alignment horizontal="center"/>
    </xf>
    <xf numFmtId="2" fontId="214" fillId="2" borderId="1" xfId="3" applyNumberFormat="1" applyFont="1" applyFill="1" applyBorder="1">
      <alignment horizontal="center"/>
    </xf>
    <xf numFmtId="166" fontId="212" fillId="2" borderId="1" xfId="0" applyNumberFormat="1" applyFont="1" applyFill="1" applyBorder="1" applyAlignment="1">
      <alignment horizontal="center"/>
    </xf>
    <xf numFmtId="1" fontId="212" fillId="2" borderId="1" xfId="3" applyNumberFormat="1" applyFont="1" applyFill="1" applyBorder="1">
      <alignment horizontal="center"/>
    </xf>
    <xf numFmtId="1" fontId="212" fillId="3" borderId="1" xfId="0" applyNumberFormat="1" applyFont="1" applyFill="1" applyBorder="1" applyAlignment="1">
      <alignment horizontal="center"/>
    </xf>
    <xf numFmtId="1" fontId="212" fillId="2" borderId="1" xfId="0" applyNumberFormat="1" applyFont="1" applyFill="1" applyBorder="1" applyAlignment="1">
      <alignment horizontal="center"/>
    </xf>
    <xf numFmtId="0" fontId="212" fillId="2" borderId="1" xfId="0" applyNumberFormat="1" applyFont="1" applyFill="1" applyBorder="1" applyAlignment="1">
      <alignment horizontal="center"/>
    </xf>
    <xf numFmtId="169" fontId="215" fillId="2" borderId="1" xfId="0" applyFont="1" applyFill="1" applyBorder="1" applyAlignment="1">
      <alignment horizontal="center"/>
    </xf>
    <xf numFmtId="170" fontId="212" fillId="2" borderId="1" xfId="0" applyNumberFormat="1" applyFont="1" applyFill="1" applyBorder="1" applyAlignment="1">
      <alignment horizontal="center"/>
    </xf>
    <xf numFmtId="0" fontId="216" fillId="8" borderId="1" xfId="0" applyNumberFormat="1" applyFont="1" applyFill="1" applyBorder="1" applyAlignment="1">
      <alignment horizontal="center"/>
    </xf>
    <xf numFmtId="3" fontId="216" fillId="8" borderId="1" xfId="0" quotePrefix="1" applyNumberFormat="1" applyFont="1" applyFill="1" applyBorder="1" applyAlignment="1">
      <alignment horizontal="center"/>
    </xf>
    <xf numFmtId="169" fontId="216" fillId="8" borderId="0" xfId="0" applyFont="1" applyFill="1" applyAlignment="1">
      <alignment horizontal="right"/>
    </xf>
    <xf numFmtId="15" fontId="217" fillId="2" borderId="1" xfId="0" applyNumberFormat="1" applyFont="1" applyFill="1" applyBorder="1" applyAlignment="1">
      <alignment horizontal="center"/>
    </xf>
    <xf numFmtId="0" fontId="218" fillId="0" borderId="10" xfId="0" applyNumberFormat="1" applyFont="1" applyBorder="1" applyAlignment="1">
      <alignment horizontal="center"/>
    </xf>
    <xf numFmtId="169" fontId="218" fillId="0" borderId="10" xfId="0" applyFont="1" applyBorder="1" applyAlignment="1">
      <alignment horizontal="center"/>
    </xf>
    <xf numFmtId="169" fontId="219" fillId="0" borderId="10" xfId="0" applyFont="1" applyBorder="1" applyAlignment="1">
      <alignment horizontal="center"/>
    </xf>
    <xf numFmtId="15" fontId="7" fillId="2" borderId="32" xfId="0" applyNumberFormat="1" applyFont="1" applyFill="1" applyBorder="1" applyAlignment="1">
      <alignment horizontal="center" vertical="center"/>
    </xf>
    <xf numFmtId="15" fontId="107" fillId="2" borderId="1" xfId="0" applyNumberFormat="1" applyFont="1" applyFill="1" applyBorder="1" applyAlignment="1">
      <alignment horizontal="center" vertical="center"/>
    </xf>
    <xf numFmtId="2" fontId="107" fillId="2" borderId="1" xfId="0" applyNumberFormat="1" applyFont="1" applyFill="1" applyBorder="1" applyAlignment="1">
      <alignment horizontal="center" vertical="center"/>
    </xf>
    <xf numFmtId="164" fontId="107" fillId="2" borderId="0" xfId="0" applyNumberFormat="1" applyFont="1" applyFill="1" applyAlignment="1">
      <alignment horizontal="center" vertical="center"/>
    </xf>
    <xf numFmtId="169" fontId="7" fillId="2" borderId="0" xfId="0" applyFont="1" applyFill="1" applyAlignment="1">
      <alignment horizontal="center" vertical="center"/>
    </xf>
    <xf numFmtId="169" fontId="107" fillId="2" borderId="1" xfId="0" applyFont="1" applyFill="1" applyBorder="1" applyAlignment="1">
      <alignment horizontal="center" vertical="center"/>
    </xf>
    <xf numFmtId="3" fontId="107" fillId="2" borderId="1" xfId="0" applyNumberFormat="1" applyFont="1" applyFill="1" applyBorder="1" applyAlignment="1">
      <alignment horizontal="center" vertical="center"/>
    </xf>
    <xf numFmtId="165" fontId="107" fillId="2" borderId="1" xfId="0" applyNumberFormat="1" applyFont="1" applyFill="1" applyBorder="1" applyAlignment="1">
      <alignment horizontal="center" vertical="center"/>
    </xf>
    <xf numFmtId="165" fontId="107" fillId="2" borderId="1" xfId="3" applyNumberFormat="1" applyFont="1" applyFill="1" applyBorder="1" applyAlignment="1">
      <alignment horizontal="center" vertical="center"/>
    </xf>
    <xf numFmtId="2" fontId="108" fillId="2" borderId="1" xfId="0" applyNumberFormat="1" applyFont="1" applyFill="1" applyBorder="1" applyAlignment="1">
      <alignment horizontal="center" vertical="center"/>
    </xf>
    <xf numFmtId="2" fontId="107" fillId="2" borderId="1" xfId="3" applyNumberFormat="1" applyFont="1" applyFill="1" applyBorder="1" applyAlignment="1">
      <alignment horizontal="center" vertical="center"/>
    </xf>
    <xf numFmtId="164" fontId="107" fillId="2" borderId="1" xfId="3" applyFont="1" applyFill="1" applyBorder="1" applyAlignment="1">
      <alignment horizontal="center" vertical="center"/>
    </xf>
    <xf numFmtId="166" fontId="107" fillId="2" borderId="1" xfId="0" applyNumberFormat="1" applyFont="1" applyFill="1" applyBorder="1" applyAlignment="1">
      <alignment horizontal="center" vertical="center"/>
    </xf>
    <xf numFmtId="1" fontId="107" fillId="2" borderId="1" xfId="3" applyNumberFormat="1" applyFont="1" applyFill="1" applyBorder="1" applyAlignment="1">
      <alignment horizontal="center" vertical="center"/>
    </xf>
    <xf numFmtId="1" fontId="107" fillId="3" borderId="1" xfId="0" applyNumberFormat="1" applyFont="1" applyFill="1" applyBorder="1" applyAlignment="1">
      <alignment horizontal="center" vertical="center"/>
    </xf>
    <xf numFmtId="1" fontId="107" fillId="2" borderId="1" xfId="0" applyNumberFormat="1" applyFont="1" applyFill="1" applyBorder="1" applyAlignment="1">
      <alignment horizontal="center" vertical="center"/>
    </xf>
    <xf numFmtId="0" fontId="107" fillId="2" borderId="1" xfId="0" applyNumberFormat="1" applyFont="1" applyFill="1" applyBorder="1" applyAlignment="1">
      <alignment horizontal="center" vertical="center"/>
    </xf>
    <xf numFmtId="164" fontId="107" fillId="2" borderId="1" xfId="0" applyNumberFormat="1" applyFont="1" applyFill="1" applyBorder="1" applyAlignment="1">
      <alignment horizontal="center" vertical="center"/>
    </xf>
    <xf numFmtId="1" fontId="107" fillId="2" borderId="1" xfId="0" quotePrefix="1" applyNumberFormat="1" applyFont="1" applyFill="1" applyBorder="1" applyAlignment="1">
      <alignment horizontal="center" vertical="center"/>
    </xf>
    <xf numFmtId="169" fontId="109" fillId="2" borderId="1" xfId="0" quotePrefix="1" applyFont="1" applyFill="1" applyBorder="1" applyAlignment="1">
      <alignment horizontal="center" vertical="center"/>
    </xf>
    <xf numFmtId="170" fontId="107" fillId="2" borderId="1" xfId="0" applyNumberFormat="1" applyFont="1" applyFill="1" applyBorder="1" applyAlignment="1">
      <alignment horizontal="center" vertical="center"/>
    </xf>
    <xf numFmtId="0" fontId="111" fillId="8" borderId="1" xfId="0" applyNumberFormat="1" applyFont="1" applyFill="1" applyBorder="1" applyAlignment="1">
      <alignment horizontal="center" vertical="center"/>
    </xf>
    <xf numFmtId="169" fontId="111" fillId="8" borderId="0" xfId="0" applyFont="1" applyFill="1" applyAlignment="1">
      <alignment horizontal="right" vertical="center"/>
    </xf>
    <xf numFmtId="15" fontId="110" fillId="2" borderId="1" xfId="0" applyNumberFormat="1" applyFont="1" applyFill="1" applyBorder="1" applyAlignment="1">
      <alignment horizontal="center" vertical="center"/>
    </xf>
    <xf numFmtId="15" fontId="220" fillId="2" borderId="1" xfId="0" applyNumberFormat="1" applyFont="1" applyFill="1" applyBorder="1" applyAlignment="1">
      <alignment horizontal="center"/>
    </xf>
    <xf numFmtId="2" fontId="220" fillId="2" borderId="1" xfId="0" applyNumberFormat="1" applyFont="1" applyFill="1" applyBorder="1" applyAlignment="1">
      <alignment horizontal="center"/>
    </xf>
    <xf numFmtId="164" fontId="220" fillId="2" borderId="1" xfId="0" applyNumberFormat="1" applyFont="1" applyFill="1" applyBorder="1" applyAlignment="1">
      <alignment horizontal="center"/>
    </xf>
    <xf numFmtId="169" fontId="220" fillId="2" borderId="1" xfId="0" applyFont="1" applyFill="1" applyBorder="1" applyAlignment="1">
      <alignment horizontal="center"/>
    </xf>
    <xf numFmtId="3" fontId="220" fillId="2" borderId="1" xfId="0" applyNumberFormat="1" applyFont="1" applyFill="1" applyBorder="1" applyAlignment="1">
      <alignment horizontal="center"/>
    </xf>
    <xf numFmtId="165" fontId="220" fillId="2" borderId="1" xfId="0" applyNumberFormat="1" applyFont="1" applyFill="1" applyBorder="1" applyAlignment="1">
      <alignment horizontal="center"/>
    </xf>
    <xf numFmtId="2" fontId="221" fillId="2" borderId="1" xfId="3" applyNumberFormat="1" applyFont="1" applyFill="1" applyBorder="1">
      <alignment horizontal="center"/>
    </xf>
    <xf numFmtId="166" fontId="220" fillId="2" borderId="1" xfId="0" applyNumberFormat="1" applyFont="1" applyFill="1" applyBorder="1" applyAlignment="1">
      <alignment horizontal="center"/>
    </xf>
    <xf numFmtId="1" fontId="220" fillId="2" borderId="1" xfId="3" applyNumberFormat="1" applyFont="1" applyFill="1" applyBorder="1">
      <alignment horizontal="center"/>
    </xf>
    <xf numFmtId="1" fontId="220" fillId="3" borderId="1" xfId="0" applyNumberFormat="1" applyFont="1" applyFill="1" applyBorder="1" applyAlignment="1">
      <alignment horizontal="center"/>
    </xf>
    <xf numFmtId="1" fontId="220" fillId="2" borderId="1" xfId="0" applyNumberFormat="1" applyFont="1" applyFill="1" applyBorder="1" applyAlignment="1">
      <alignment horizontal="center"/>
    </xf>
    <xf numFmtId="0" fontId="220" fillId="2" borderId="1" xfId="0" applyNumberFormat="1" applyFont="1" applyFill="1" applyBorder="1" applyAlignment="1">
      <alignment horizontal="center"/>
    </xf>
    <xf numFmtId="1" fontId="220" fillId="2" borderId="1" xfId="0" quotePrefix="1" applyNumberFormat="1" applyFont="1" applyFill="1" applyBorder="1" applyAlignment="1">
      <alignment horizontal="center"/>
    </xf>
    <xf numFmtId="169" fontId="222" fillId="2" borderId="1" xfId="0" applyFont="1" applyFill="1" applyBorder="1" applyAlignment="1">
      <alignment horizontal="center"/>
    </xf>
    <xf numFmtId="170" fontId="220" fillId="2" borderId="1" xfId="0" applyNumberFormat="1" applyFont="1" applyFill="1" applyBorder="1" applyAlignment="1">
      <alignment horizontal="center"/>
    </xf>
    <xf numFmtId="0" fontId="223" fillId="8" borderId="1" xfId="0" applyNumberFormat="1" applyFont="1" applyFill="1" applyBorder="1" applyAlignment="1">
      <alignment horizontal="center"/>
    </xf>
    <xf numFmtId="3" fontId="223" fillId="8" borderId="1" xfId="0" quotePrefix="1" applyNumberFormat="1" applyFont="1" applyFill="1" applyBorder="1" applyAlignment="1">
      <alignment horizontal="center"/>
    </xf>
    <xf numFmtId="169" fontId="223" fillId="8" borderId="0" xfId="0" applyFont="1" applyFill="1" applyAlignment="1">
      <alignment horizontal="right"/>
    </xf>
    <xf numFmtId="174" fontId="223" fillId="8" borderId="0" xfId="0" applyNumberFormat="1" applyFont="1" applyFill="1" applyAlignment="1">
      <alignment horizontal="right"/>
    </xf>
    <xf numFmtId="2" fontId="212" fillId="20" borderId="1" xfId="0" applyNumberFormat="1" applyFont="1" applyFill="1" applyBorder="1" applyAlignment="1">
      <alignment horizontal="center"/>
    </xf>
    <xf numFmtId="15" fontId="224" fillId="2" borderId="1" xfId="0" applyNumberFormat="1" applyFont="1" applyFill="1" applyBorder="1" applyAlignment="1">
      <alignment horizontal="center"/>
    </xf>
    <xf numFmtId="0" fontId="225" fillId="17" borderId="1" xfId="0" applyNumberFormat="1" applyFont="1" applyFill="1" applyBorder="1" applyAlignment="1">
      <alignment horizontal="center"/>
    </xf>
    <xf numFmtId="2" fontId="224" fillId="2" borderId="1" xfId="0" applyNumberFormat="1" applyFont="1" applyFill="1" applyBorder="1" applyAlignment="1">
      <alignment horizontal="center"/>
    </xf>
    <xf numFmtId="164" fontId="224" fillId="2" borderId="1" xfId="0" applyNumberFormat="1" applyFont="1" applyFill="1" applyBorder="1" applyAlignment="1">
      <alignment horizontal="center"/>
    </xf>
    <xf numFmtId="169" fontId="224" fillId="2" borderId="1" xfId="0" applyFont="1" applyFill="1" applyBorder="1" applyAlignment="1">
      <alignment horizontal="center"/>
    </xf>
    <xf numFmtId="2" fontId="224" fillId="2" borderId="1" xfId="0" quotePrefix="1" applyNumberFormat="1" applyFont="1" applyFill="1" applyBorder="1" applyAlignment="1">
      <alignment horizontal="center"/>
    </xf>
    <xf numFmtId="3" fontId="224" fillId="2" borderId="1" xfId="0" applyNumberFormat="1" applyFont="1" applyFill="1" applyBorder="1" applyAlignment="1">
      <alignment horizontal="center"/>
    </xf>
    <xf numFmtId="165" fontId="224" fillId="2" borderId="1" xfId="3" applyNumberFormat="1" applyFont="1" applyFill="1" applyBorder="1">
      <alignment horizontal="center"/>
    </xf>
    <xf numFmtId="2" fontId="226" fillId="2" borderId="1" xfId="0" applyNumberFormat="1" applyFont="1" applyFill="1" applyBorder="1" applyAlignment="1">
      <alignment horizontal="center"/>
    </xf>
    <xf numFmtId="165" fontId="224" fillId="2" borderId="1" xfId="0" applyNumberFormat="1" applyFont="1" applyFill="1" applyBorder="1" applyAlignment="1">
      <alignment horizontal="center"/>
    </xf>
    <xf numFmtId="166" fontId="224" fillId="2" borderId="1" xfId="0" applyNumberFormat="1" applyFont="1" applyFill="1" applyBorder="1" applyAlignment="1">
      <alignment horizontal="center"/>
    </xf>
    <xf numFmtId="1" fontId="224" fillId="2" borderId="1" xfId="3" applyNumberFormat="1" applyFont="1" applyFill="1" applyBorder="1">
      <alignment horizontal="center"/>
    </xf>
    <xf numFmtId="1" fontId="224" fillId="3" borderId="1" xfId="0" applyNumberFormat="1" applyFont="1" applyFill="1" applyBorder="1" applyAlignment="1">
      <alignment horizontal="center"/>
    </xf>
    <xf numFmtId="1" fontId="224" fillId="2" borderId="1" xfId="0" applyNumberFormat="1" applyFont="1" applyFill="1" applyBorder="1" applyAlignment="1">
      <alignment horizontal="center"/>
    </xf>
    <xf numFmtId="0" fontId="224" fillId="2" borderId="1" xfId="0" applyNumberFormat="1" applyFont="1" applyFill="1" applyBorder="1" applyAlignment="1">
      <alignment horizontal="center"/>
    </xf>
    <xf numFmtId="169" fontId="227" fillId="2" borderId="1" xfId="0" applyFont="1" applyFill="1" applyBorder="1" applyAlignment="1">
      <alignment horizontal="center"/>
    </xf>
    <xf numFmtId="170" fontId="224" fillId="2" borderId="1" xfId="0" quotePrefix="1" applyNumberFormat="1" applyFont="1" applyFill="1" applyBorder="1" applyAlignment="1">
      <alignment horizontal="center"/>
    </xf>
    <xf numFmtId="0" fontId="228" fillId="8" borderId="1" xfId="0" applyNumberFormat="1" applyFont="1" applyFill="1" applyBorder="1" applyAlignment="1">
      <alignment horizontal="center"/>
    </xf>
    <xf numFmtId="3" fontId="228" fillId="8" borderId="1" xfId="0" quotePrefix="1" applyNumberFormat="1" applyFont="1" applyFill="1" applyBorder="1" applyAlignment="1">
      <alignment horizontal="center"/>
    </xf>
    <xf numFmtId="169" fontId="228" fillId="8" borderId="0" xfId="0" applyFont="1" applyFill="1" applyAlignment="1">
      <alignment horizontal="right"/>
    </xf>
    <xf numFmtId="15" fontId="229" fillId="2" borderId="1" xfId="0" applyNumberFormat="1" applyFont="1" applyFill="1" applyBorder="1" applyAlignment="1">
      <alignment horizontal="center"/>
    </xf>
    <xf numFmtId="1" fontId="224" fillId="2" borderId="1" xfId="0" quotePrefix="1" applyNumberFormat="1" applyFont="1" applyFill="1" applyBorder="1" applyAlignment="1">
      <alignment horizontal="center"/>
    </xf>
    <xf numFmtId="170" fontId="224" fillId="2" borderId="1" xfId="0" applyNumberFormat="1" applyFont="1" applyFill="1" applyBorder="1" applyAlignment="1">
      <alignment horizontal="center"/>
    </xf>
    <xf numFmtId="0" fontId="230" fillId="0" borderId="10" xfId="0" applyNumberFormat="1" applyFont="1" applyBorder="1" applyAlignment="1">
      <alignment horizontal="center"/>
    </xf>
    <xf numFmtId="169" fontId="230" fillId="0" borderId="10" xfId="0" applyFont="1" applyBorder="1" applyAlignment="1">
      <alignment horizontal="center"/>
    </xf>
    <xf numFmtId="169" fontId="231" fillId="0" borderId="10" xfId="0" applyFont="1" applyBorder="1" applyAlignment="1">
      <alignment horizontal="center"/>
    </xf>
    <xf numFmtId="15" fontId="232" fillId="2" borderId="1" xfId="0" applyNumberFormat="1" applyFont="1" applyFill="1" applyBorder="1" applyAlignment="1">
      <alignment horizontal="center"/>
    </xf>
    <xf numFmtId="2" fontId="232" fillId="2" borderId="1" xfId="0" applyNumberFormat="1" applyFont="1" applyFill="1" applyBorder="1" applyAlignment="1">
      <alignment horizontal="center"/>
    </xf>
    <xf numFmtId="164" fontId="232" fillId="2" borderId="1" xfId="0" applyNumberFormat="1" applyFont="1" applyFill="1" applyBorder="1" applyAlignment="1">
      <alignment horizontal="center"/>
    </xf>
    <xf numFmtId="169" fontId="232" fillId="2" borderId="1" xfId="0" applyFont="1" applyFill="1" applyBorder="1" applyAlignment="1">
      <alignment horizontal="center"/>
    </xf>
    <xf numFmtId="3" fontId="232" fillId="2" borderId="1" xfId="0" applyNumberFormat="1" applyFont="1" applyFill="1" applyBorder="1" applyAlignment="1">
      <alignment horizontal="center"/>
    </xf>
    <xf numFmtId="165" fontId="232" fillId="2" borderId="1" xfId="0" applyNumberFormat="1" applyFont="1" applyFill="1" applyBorder="1" applyAlignment="1">
      <alignment horizontal="center"/>
    </xf>
    <xf numFmtId="2" fontId="233" fillId="2" borderId="1" xfId="0" applyNumberFormat="1" applyFont="1" applyFill="1" applyBorder="1" applyAlignment="1">
      <alignment horizontal="center"/>
    </xf>
    <xf numFmtId="166" fontId="232" fillId="2" borderId="1" xfId="0" applyNumberFormat="1" applyFont="1" applyFill="1" applyBorder="1" applyAlignment="1">
      <alignment horizontal="center"/>
    </xf>
    <xf numFmtId="1" fontId="232" fillId="2" borderId="1" xfId="3" applyNumberFormat="1" applyFont="1" applyFill="1" applyBorder="1">
      <alignment horizontal="center"/>
    </xf>
    <xf numFmtId="1" fontId="232" fillId="3" borderId="1" xfId="0" applyNumberFormat="1" applyFont="1" applyFill="1" applyBorder="1" applyAlignment="1">
      <alignment horizontal="center"/>
    </xf>
    <xf numFmtId="1" fontId="232" fillId="2" borderId="1" xfId="0" applyNumberFormat="1" applyFont="1" applyFill="1" applyBorder="1" applyAlignment="1">
      <alignment horizontal="center"/>
    </xf>
    <xf numFmtId="0" fontId="232" fillId="2" borderId="1" xfId="0" applyNumberFormat="1" applyFont="1" applyFill="1" applyBorder="1" applyAlignment="1">
      <alignment horizontal="center"/>
    </xf>
    <xf numFmtId="169" fontId="234" fillId="2" borderId="1" xfId="0" applyFont="1" applyFill="1" applyBorder="1" applyAlignment="1">
      <alignment horizontal="center"/>
    </xf>
    <xf numFmtId="170" fontId="232" fillId="2" borderId="1" xfId="0" applyNumberFormat="1" applyFont="1" applyFill="1" applyBorder="1" applyAlignment="1">
      <alignment horizontal="center"/>
    </xf>
    <xf numFmtId="0" fontId="235" fillId="8" borderId="1" xfId="0" applyNumberFormat="1" applyFont="1" applyFill="1" applyBorder="1" applyAlignment="1">
      <alignment horizontal="center"/>
    </xf>
    <xf numFmtId="3" fontId="235" fillId="8" borderId="1" xfId="0" quotePrefix="1" applyNumberFormat="1" applyFont="1" applyFill="1" applyBorder="1" applyAlignment="1">
      <alignment horizontal="center"/>
    </xf>
    <xf numFmtId="169" fontId="235" fillId="8" borderId="0" xfId="0" applyFont="1" applyFill="1" applyAlignment="1">
      <alignment horizontal="right"/>
    </xf>
    <xf numFmtId="0" fontId="236" fillId="0" borderId="10" xfId="0" quotePrefix="1" applyNumberFormat="1" applyFont="1" applyBorder="1" applyAlignment="1">
      <alignment horizontal="center"/>
    </xf>
    <xf numFmtId="169" fontId="236" fillId="0" borderId="10" xfId="0" applyFont="1" applyBorder="1" applyAlignment="1">
      <alignment horizontal="center"/>
    </xf>
    <xf numFmtId="169" fontId="237" fillId="0" borderId="10" xfId="0" applyFont="1" applyBorder="1" applyAlignment="1">
      <alignment horizontal="center"/>
    </xf>
    <xf numFmtId="0" fontId="236" fillId="0" borderId="10" xfId="0" applyNumberFormat="1" applyFont="1" applyBorder="1" applyAlignment="1">
      <alignment horizontal="center"/>
    </xf>
    <xf numFmtId="15" fontId="238" fillId="2" borderId="1" xfId="0" applyNumberFormat="1" applyFont="1" applyFill="1" applyBorder="1" applyAlignment="1">
      <alignment horizontal="center"/>
    </xf>
    <xf numFmtId="2" fontId="238" fillId="2" borderId="1" xfId="0" applyNumberFormat="1" applyFont="1" applyFill="1" applyBorder="1" applyAlignment="1">
      <alignment horizontal="center"/>
    </xf>
    <xf numFmtId="164" fontId="238" fillId="2" borderId="1" xfId="0" applyNumberFormat="1" applyFont="1" applyFill="1" applyBorder="1" applyAlignment="1">
      <alignment horizontal="center"/>
    </xf>
    <xf numFmtId="169" fontId="238" fillId="2" borderId="1" xfId="0" applyFont="1" applyFill="1" applyBorder="1" applyAlignment="1">
      <alignment horizontal="center"/>
    </xf>
    <xf numFmtId="3" fontId="238" fillId="2" borderId="1" xfId="0" applyNumberFormat="1" applyFont="1" applyFill="1" applyBorder="1" applyAlignment="1">
      <alignment horizontal="center"/>
    </xf>
    <xf numFmtId="165" fontId="238" fillId="2" borderId="1" xfId="0" applyNumberFormat="1" applyFont="1" applyFill="1" applyBorder="1" applyAlignment="1">
      <alignment horizontal="center"/>
    </xf>
    <xf numFmtId="2" fontId="239" fillId="2" borderId="1" xfId="0" applyNumberFormat="1" applyFont="1" applyFill="1" applyBorder="1" applyAlignment="1">
      <alignment horizontal="center"/>
    </xf>
    <xf numFmtId="166" fontId="238" fillId="2" borderId="1" xfId="0" applyNumberFormat="1" applyFont="1" applyFill="1" applyBorder="1" applyAlignment="1">
      <alignment horizontal="center"/>
    </xf>
    <xf numFmtId="1" fontId="238" fillId="2" borderId="1" xfId="3" applyNumberFormat="1" applyFont="1" applyFill="1" applyBorder="1">
      <alignment horizontal="center"/>
    </xf>
    <xf numFmtId="1" fontId="238" fillId="3" borderId="1" xfId="0" applyNumberFormat="1" applyFont="1" applyFill="1" applyBorder="1" applyAlignment="1">
      <alignment horizontal="center"/>
    </xf>
    <xf numFmtId="1" fontId="238" fillId="2" borderId="1" xfId="0" applyNumberFormat="1" applyFont="1" applyFill="1" applyBorder="1" applyAlignment="1">
      <alignment horizontal="center"/>
    </xf>
    <xf numFmtId="0" fontId="238" fillId="2" borderId="1" xfId="0" applyNumberFormat="1" applyFont="1" applyFill="1" applyBorder="1" applyAlignment="1">
      <alignment horizontal="center"/>
    </xf>
    <xf numFmtId="169" fontId="240" fillId="2" borderId="1" xfId="0" applyFont="1" applyFill="1" applyBorder="1" applyAlignment="1">
      <alignment horizontal="center"/>
    </xf>
    <xf numFmtId="170" fontId="238" fillId="2" borderId="1" xfId="0" applyNumberFormat="1" applyFont="1" applyFill="1" applyBorder="1" applyAlignment="1">
      <alignment horizontal="center"/>
    </xf>
    <xf numFmtId="0" fontId="241" fillId="8" borderId="1" xfId="0" applyNumberFormat="1" applyFont="1" applyFill="1" applyBorder="1" applyAlignment="1">
      <alignment horizontal="center"/>
    </xf>
    <xf numFmtId="3" fontId="241" fillId="8" borderId="1" xfId="0" quotePrefix="1" applyNumberFormat="1" applyFont="1" applyFill="1" applyBorder="1" applyAlignment="1">
      <alignment horizontal="center"/>
    </xf>
    <xf numFmtId="169" fontId="241" fillId="8" borderId="0" xfId="0" applyFont="1" applyFill="1" applyAlignment="1">
      <alignment horizontal="right"/>
    </xf>
    <xf numFmtId="174" fontId="241" fillId="8" borderId="0" xfId="0" applyNumberFormat="1" applyFont="1" applyFill="1" applyAlignment="1">
      <alignment horizontal="right"/>
    </xf>
    <xf numFmtId="15" fontId="242" fillId="2" borderId="1" xfId="0" applyNumberFormat="1" applyFont="1" applyFill="1" applyBorder="1" applyAlignment="1">
      <alignment horizontal="center"/>
    </xf>
    <xf numFmtId="165" fontId="238" fillId="2" borderId="1" xfId="3" applyNumberFormat="1" applyFont="1" applyFill="1" applyBorder="1">
      <alignment horizontal="center"/>
    </xf>
    <xf numFmtId="1" fontId="238" fillId="2" borderId="1" xfId="3" quotePrefix="1" applyNumberFormat="1" applyFont="1" applyFill="1" applyBorder="1">
      <alignment horizontal="center"/>
    </xf>
    <xf numFmtId="164" fontId="238" fillId="2" borderId="1" xfId="0" quotePrefix="1" applyNumberFormat="1" applyFont="1" applyFill="1" applyBorder="1" applyAlignment="1">
      <alignment horizontal="center"/>
    </xf>
    <xf numFmtId="169" fontId="240" fillId="2" borderId="1" xfId="0" quotePrefix="1" applyFont="1" applyFill="1" applyBorder="1" applyAlignment="1">
      <alignment horizontal="center"/>
    </xf>
    <xf numFmtId="15" fontId="243" fillId="2" borderId="1" xfId="0" applyNumberFormat="1" applyFont="1" applyFill="1" applyBorder="1" applyAlignment="1">
      <alignment horizontal="center"/>
    </xf>
    <xf numFmtId="0" fontId="244" fillId="17" borderId="1" xfId="0" applyNumberFormat="1" applyFont="1" applyFill="1" applyBorder="1" applyAlignment="1">
      <alignment horizontal="center"/>
    </xf>
    <xf numFmtId="2" fontId="243" fillId="2" borderId="1" xfId="0" applyNumberFormat="1" applyFont="1" applyFill="1" applyBorder="1" applyAlignment="1">
      <alignment horizontal="center"/>
    </xf>
    <xf numFmtId="164" fontId="243" fillId="2" borderId="1" xfId="0" applyNumberFormat="1" applyFont="1" applyFill="1" applyBorder="1" applyAlignment="1">
      <alignment horizontal="center"/>
    </xf>
    <xf numFmtId="169" fontId="243" fillId="2" borderId="1" xfId="0" applyFont="1" applyFill="1" applyBorder="1" applyAlignment="1">
      <alignment horizontal="center"/>
    </xf>
    <xf numFmtId="164" fontId="243" fillId="2" borderId="1" xfId="0" quotePrefix="1" applyNumberFormat="1" applyFont="1" applyFill="1" applyBorder="1" applyAlignment="1">
      <alignment horizontal="center"/>
    </xf>
    <xf numFmtId="3" fontId="243" fillId="2" borderId="1" xfId="0" applyNumberFormat="1" applyFont="1" applyFill="1" applyBorder="1" applyAlignment="1">
      <alignment horizontal="center"/>
    </xf>
    <xf numFmtId="165" fontId="243" fillId="2" borderId="1" xfId="3" applyNumberFormat="1" applyFont="1" applyFill="1" applyBorder="1">
      <alignment horizontal="center"/>
    </xf>
    <xf numFmtId="2" fontId="245" fillId="2" borderId="1" xfId="0" applyNumberFormat="1" applyFont="1" applyFill="1" applyBorder="1" applyAlignment="1">
      <alignment horizontal="center"/>
    </xf>
    <xf numFmtId="165" fontId="243" fillId="2" borderId="1" xfId="0" applyNumberFormat="1" applyFont="1" applyFill="1" applyBorder="1" applyAlignment="1">
      <alignment horizontal="center"/>
    </xf>
    <xf numFmtId="166" fontId="243" fillId="2" borderId="1" xfId="0" applyNumberFormat="1" applyFont="1" applyFill="1" applyBorder="1" applyAlignment="1">
      <alignment horizontal="center"/>
    </xf>
    <xf numFmtId="1" fontId="243" fillId="2" borderId="1" xfId="3" applyNumberFormat="1" applyFont="1" applyFill="1" applyBorder="1">
      <alignment horizontal="center"/>
    </xf>
    <xf numFmtId="1" fontId="243" fillId="3" borderId="1" xfId="0" applyNumberFormat="1" applyFont="1" applyFill="1" applyBorder="1" applyAlignment="1">
      <alignment horizontal="center"/>
    </xf>
    <xf numFmtId="1" fontId="243" fillId="2" borderId="1" xfId="0" applyNumberFormat="1" applyFont="1" applyFill="1" applyBorder="1" applyAlignment="1">
      <alignment horizontal="center"/>
    </xf>
    <xf numFmtId="0" fontId="243" fillId="2" borderId="1" xfId="0" applyNumberFormat="1" applyFont="1" applyFill="1" applyBorder="1" applyAlignment="1">
      <alignment horizontal="center"/>
    </xf>
    <xf numFmtId="169" fontId="246" fillId="2" borderId="1" xfId="0" applyFont="1" applyFill="1" applyBorder="1" applyAlignment="1">
      <alignment horizontal="center"/>
    </xf>
    <xf numFmtId="170" fontId="243" fillId="2" borderId="1" xfId="0" applyNumberFormat="1" applyFont="1" applyFill="1" applyBorder="1" applyAlignment="1">
      <alignment horizontal="center"/>
    </xf>
    <xf numFmtId="0" fontId="247" fillId="8" borderId="1" xfId="0" applyNumberFormat="1" applyFont="1" applyFill="1" applyBorder="1" applyAlignment="1">
      <alignment horizontal="center"/>
    </xf>
    <xf numFmtId="3" fontId="247" fillId="8" borderId="1" xfId="0" quotePrefix="1" applyNumberFormat="1" applyFont="1" applyFill="1" applyBorder="1" applyAlignment="1">
      <alignment horizontal="center"/>
    </xf>
    <xf numFmtId="169" fontId="247" fillId="8" borderId="0" xfId="0" applyFont="1" applyFill="1" applyAlignment="1">
      <alignment horizontal="right"/>
    </xf>
    <xf numFmtId="15" fontId="248" fillId="2" borderId="1" xfId="0" applyNumberFormat="1" applyFont="1" applyFill="1" applyBorder="1" applyAlignment="1">
      <alignment horizontal="center"/>
    </xf>
    <xf numFmtId="1" fontId="243" fillId="2" borderId="1" xfId="3" quotePrefix="1" applyNumberFormat="1" applyFont="1" applyFill="1" applyBorder="1">
      <alignment horizontal="center"/>
    </xf>
    <xf numFmtId="169" fontId="246" fillId="2" borderId="1" xfId="0" quotePrefix="1" applyFont="1" applyFill="1" applyBorder="1" applyAlignment="1">
      <alignment horizontal="center"/>
    </xf>
    <xf numFmtId="174" fontId="247" fillId="8" borderId="0" xfId="0" applyNumberFormat="1" applyFont="1" applyFill="1" applyAlignment="1">
      <alignment horizontal="right"/>
    </xf>
    <xf numFmtId="1" fontId="243" fillId="8" borderId="1" xfId="0" applyNumberFormat="1" applyFont="1" applyFill="1" applyBorder="1" applyAlignment="1">
      <alignment horizontal="center"/>
    </xf>
    <xf numFmtId="1" fontId="243" fillId="2" borderId="1" xfId="0" quotePrefix="1" applyNumberFormat="1" applyFont="1" applyFill="1" applyBorder="1" applyAlignment="1">
      <alignment horizontal="center"/>
    </xf>
    <xf numFmtId="2" fontId="238" fillId="20" borderId="1" xfId="0" applyNumberFormat="1" applyFont="1" applyFill="1" applyBorder="1" applyAlignment="1">
      <alignment horizontal="center"/>
    </xf>
    <xf numFmtId="2" fontId="243" fillId="2" borderId="1" xfId="0" quotePrefix="1" applyNumberFormat="1" applyFont="1" applyFill="1" applyBorder="1" applyAlignment="1">
      <alignment horizontal="center"/>
    </xf>
    <xf numFmtId="170" fontId="243" fillId="2" borderId="1" xfId="0" quotePrefix="1" applyNumberFormat="1" applyFont="1" applyFill="1" applyBorder="1" applyAlignment="1">
      <alignment horizontal="center"/>
    </xf>
    <xf numFmtId="2" fontId="245" fillId="2" borderId="1" xfId="3" applyNumberFormat="1" applyFont="1" applyFill="1" applyBorder="1">
      <alignment horizontal="center"/>
    </xf>
    <xf numFmtId="2" fontId="107" fillId="20" borderId="0" xfId="0" applyNumberFormat="1" applyFont="1" applyFill="1" applyAlignment="1">
      <alignment horizontal="center" vertical="center"/>
    </xf>
    <xf numFmtId="15" fontId="8" fillId="2" borderId="1" xfId="0" applyNumberFormat="1" applyFont="1" applyFill="1" applyBorder="1" applyAlignment="1">
      <alignment horizontal="left" vertical="center"/>
    </xf>
    <xf numFmtId="15" fontId="126" fillId="2" borderId="1" xfId="0" applyNumberFormat="1" applyFont="1" applyFill="1" applyBorder="1" applyAlignment="1">
      <alignment horizontal="left" vertical="center"/>
    </xf>
    <xf numFmtId="2" fontId="126" fillId="2" borderId="1" xfId="0" applyNumberFormat="1" applyFont="1" applyFill="1" applyBorder="1" applyAlignment="1">
      <alignment horizontal="left" vertical="center"/>
    </xf>
    <xf numFmtId="164" fontId="126" fillId="2" borderId="1" xfId="0" applyNumberFormat="1" applyFont="1" applyFill="1" applyBorder="1" applyAlignment="1">
      <alignment horizontal="left" vertical="center"/>
    </xf>
    <xf numFmtId="169" fontId="126" fillId="2" borderId="1" xfId="0" applyFont="1" applyFill="1" applyBorder="1" applyAlignment="1">
      <alignment horizontal="left" vertical="center"/>
    </xf>
    <xf numFmtId="165" fontId="8" fillId="2" borderId="1" xfId="0" applyNumberFormat="1" applyFont="1" applyFill="1" applyBorder="1" applyAlignment="1">
      <alignment horizontal="left" vertical="center"/>
    </xf>
    <xf numFmtId="165" fontId="126" fillId="2" borderId="1" xfId="0" applyNumberFormat="1" applyFont="1" applyFill="1" applyBorder="1" applyAlignment="1">
      <alignment horizontal="left" vertical="center"/>
    </xf>
    <xf numFmtId="166" fontId="126" fillId="2" borderId="1" xfId="0" applyNumberFormat="1" applyFont="1" applyFill="1" applyBorder="1" applyAlignment="1">
      <alignment horizontal="left" vertical="center"/>
    </xf>
    <xf numFmtId="1" fontId="126" fillId="2" borderId="1" xfId="3" applyNumberFormat="1" applyFont="1" applyFill="1" applyBorder="1" applyAlignment="1">
      <alignment horizontal="left" vertical="center"/>
    </xf>
    <xf numFmtId="1" fontId="126" fillId="2" borderId="1" xfId="0" applyNumberFormat="1" applyFont="1" applyFill="1" applyBorder="1" applyAlignment="1">
      <alignment horizontal="left" vertical="center"/>
    </xf>
    <xf numFmtId="0" fontId="7" fillId="2" borderId="1" xfId="0" applyNumberFormat="1" applyFont="1" applyFill="1" applyBorder="1" applyAlignment="1">
      <alignment horizontal="left" vertical="center"/>
    </xf>
    <xf numFmtId="1" fontId="7" fillId="2" borderId="1" xfId="0" applyNumberFormat="1" applyFont="1" applyFill="1" applyBorder="1" applyAlignment="1">
      <alignment horizontal="left" vertical="center"/>
    </xf>
    <xf numFmtId="169" fontId="72" fillId="0" borderId="0" xfId="0" applyFont="1" applyAlignment="1">
      <alignment horizontal="left" vertical="center"/>
    </xf>
    <xf numFmtId="15" fontId="8" fillId="2" borderId="1" xfId="0" applyNumberFormat="1" applyFont="1" applyFill="1" applyBorder="1" applyAlignment="1">
      <alignment horizontal="center" vertical="center"/>
    </xf>
    <xf numFmtId="15" fontId="126" fillId="2" borderId="1" xfId="0" applyNumberFormat="1" applyFont="1" applyFill="1" applyBorder="1" applyAlignment="1">
      <alignment horizontal="center" vertical="center"/>
    </xf>
    <xf numFmtId="2" fontId="126" fillId="2" borderId="1" xfId="0" applyNumberFormat="1" applyFont="1" applyFill="1" applyBorder="1" applyAlignment="1">
      <alignment horizontal="center" vertical="center"/>
    </xf>
    <xf numFmtId="169" fontId="126" fillId="2" borderId="1" xfId="0" applyFont="1" applyFill="1" applyBorder="1" applyAlignment="1">
      <alignment horizontal="center" vertical="center"/>
    </xf>
    <xf numFmtId="3" fontId="126" fillId="2" borderId="1" xfId="0" applyNumberFormat="1" applyFont="1" applyFill="1" applyBorder="1" applyAlignment="1">
      <alignment horizontal="center" vertical="center"/>
    </xf>
    <xf numFmtId="165" fontId="8" fillId="2" borderId="1" xfId="0" applyNumberFormat="1" applyFont="1" applyFill="1" applyBorder="1" applyAlignment="1">
      <alignment horizontal="center" vertical="center"/>
    </xf>
    <xf numFmtId="166" fontId="126" fillId="2" borderId="1" xfId="0" applyNumberFormat="1" applyFont="1" applyFill="1" applyBorder="1" applyAlignment="1">
      <alignment horizontal="center" vertical="center"/>
    </xf>
    <xf numFmtId="1" fontId="126" fillId="3" borderId="1" xfId="0" applyNumberFormat="1" applyFont="1" applyFill="1" applyBorder="1" applyAlignment="1">
      <alignment horizontal="center" vertical="center"/>
    </xf>
    <xf numFmtId="169" fontId="128" fillId="2" borderId="1" xfId="0" quotePrefix="1" applyFont="1" applyFill="1" applyBorder="1" applyAlignment="1">
      <alignment horizontal="center" vertical="center"/>
    </xf>
    <xf numFmtId="170" fontId="126" fillId="2" borderId="1" xfId="0" applyNumberFormat="1" applyFont="1" applyFill="1" applyBorder="1" applyAlignment="1">
      <alignment horizontal="center" vertical="center"/>
    </xf>
    <xf numFmtId="0" fontId="129" fillId="8" borderId="1" xfId="0" applyNumberFormat="1" applyFont="1" applyFill="1" applyBorder="1" applyAlignment="1">
      <alignment horizontal="center" vertical="center"/>
    </xf>
    <xf numFmtId="3" fontId="129" fillId="8" borderId="1" xfId="0" applyNumberFormat="1" applyFont="1" applyFill="1" applyBorder="1" applyAlignment="1">
      <alignment horizontal="center" vertical="center"/>
    </xf>
    <xf numFmtId="169" fontId="129" fillId="8" borderId="0" xfId="0" applyFont="1" applyFill="1" applyAlignment="1">
      <alignment horizontal="center" vertical="center"/>
    </xf>
    <xf numFmtId="174" fontId="80" fillId="8" borderId="0" xfId="0" applyNumberFormat="1" applyFont="1" applyFill="1" applyAlignment="1">
      <alignment horizontal="center" vertical="center"/>
    </xf>
    <xf numFmtId="15" fontId="130" fillId="2" borderId="1" xfId="0" applyNumberFormat="1" applyFont="1" applyFill="1" applyBorder="1" applyAlignment="1">
      <alignment horizontal="center" vertical="center"/>
    </xf>
    <xf numFmtId="1" fontId="8" fillId="2" borderId="1" xfId="0" applyNumberFormat="1" applyFont="1" applyFill="1" applyBorder="1" applyAlignment="1">
      <alignment horizontal="center" vertical="center"/>
    </xf>
    <xf numFmtId="170" fontId="8" fillId="2" borderId="1" xfId="0" applyNumberFormat="1" applyFont="1" applyFill="1" applyBorder="1" applyAlignment="1">
      <alignment horizontal="center" vertical="center"/>
    </xf>
    <xf numFmtId="15" fontId="249" fillId="2" borderId="1" xfId="0" applyNumberFormat="1" applyFont="1" applyFill="1" applyBorder="1" applyAlignment="1">
      <alignment horizontal="center"/>
    </xf>
    <xf numFmtId="2" fontId="249" fillId="2" borderId="1" xfId="0" applyNumberFormat="1" applyFont="1" applyFill="1" applyBorder="1" applyAlignment="1">
      <alignment horizontal="center"/>
    </xf>
    <xf numFmtId="164" fontId="249" fillId="2" borderId="1" xfId="0" applyNumberFormat="1" applyFont="1" applyFill="1" applyBorder="1" applyAlignment="1">
      <alignment horizontal="center"/>
    </xf>
    <xf numFmtId="169" fontId="249" fillId="2" borderId="1" xfId="0" applyFont="1" applyFill="1" applyBorder="1" applyAlignment="1">
      <alignment horizontal="center"/>
    </xf>
    <xf numFmtId="3" fontId="249" fillId="2" borderId="1" xfId="0" applyNumberFormat="1" applyFont="1" applyFill="1" applyBorder="1" applyAlignment="1">
      <alignment horizontal="center"/>
    </xf>
    <xf numFmtId="165" fontId="249" fillId="2" borderId="1" xfId="0" applyNumberFormat="1" applyFont="1" applyFill="1" applyBorder="1" applyAlignment="1">
      <alignment horizontal="center"/>
    </xf>
    <xf numFmtId="2" fontId="250" fillId="2" borderId="1" xfId="0" applyNumberFormat="1" applyFont="1" applyFill="1" applyBorder="1" applyAlignment="1">
      <alignment horizontal="center"/>
    </xf>
    <xf numFmtId="166" fontId="249" fillId="2" borderId="1" xfId="0" applyNumberFormat="1" applyFont="1" applyFill="1" applyBorder="1" applyAlignment="1">
      <alignment horizontal="center"/>
    </xf>
    <xf numFmtId="1" fontId="249" fillId="2" borderId="1" xfId="3" applyNumberFormat="1" applyFont="1" applyFill="1" applyBorder="1">
      <alignment horizontal="center"/>
    </xf>
    <xf numFmtId="1" fontId="249" fillId="3" borderId="1" xfId="0" quotePrefix="1" applyNumberFormat="1" applyFont="1" applyFill="1" applyBorder="1" applyAlignment="1">
      <alignment horizontal="center"/>
    </xf>
    <xf numFmtId="1" fontId="249" fillId="2" borderId="1" xfId="0" applyNumberFormat="1" applyFont="1" applyFill="1" applyBorder="1" applyAlignment="1">
      <alignment horizontal="center"/>
    </xf>
    <xf numFmtId="0" fontId="249" fillId="2" borderId="1" xfId="0" applyNumberFormat="1" applyFont="1" applyFill="1" applyBorder="1" applyAlignment="1">
      <alignment horizontal="center"/>
    </xf>
    <xf numFmtId="169" fontId="251" fillId="2" borderId="1" xfId="0" applyFont="1" applyFill="1" applyBorder="1" applyAlignment="1">
      <alignment horizontal="center"/>
    </xf>
    <xf numFmtId="170" fontId="249" fillId="2" borderId="1" xfId="0" quotePrefix="1" applyNumberFormat="1" applyFont="1" applyFill="1" applyBorder="1" applyAlignment="1">
      <alignment horizontal="center"/>
    </xf>
    <xf numFmtId="0" fontId="252" fillId="8" borderId="1" xfId="0" applyNumberFormat="1" applyFont="1" applyFill="1" applyBorder="1" applyAlignment="1">
      <alignment horizontal="center"/>
    </xf>
    <xf numFmtId="3" fontId="252" fillId="8" borderId="1" xfId="0" quotePrefix="1" applyNumberFormat="1" applyFont="1" applyFill="1" applyBorder="1" applyAlignment="1">
      <alignment horizontal="center"/>
    </xf>
    <xf numFmtId="169" fontId="252" fillId="8" borderId="0" xfId="0" applyFont="1" applyFill="1" applyAlignment="1">
      <alignment horizontal="right"/>
    </xf>
    <xf numFmtId="170" fontId="249" fillId="2" borderId="1" xfId="0" applyNumberFormat="1" applyFont="1" applyFill="1" applyBorder="1" applyAlignment="1">
      <alignment horizontal="center"/>
    </xf>
    <xf numFmtId="49" fontId="253" fillId="2" borderId="1" xfId="0" applyNumberFormat="1" applyFont="1" applyFill="1" applyBorder="1" applyAlignment="1">
      <alignment horizontal="center" wrapText="1"/>
    </xf>
    <xf numFmtId="1" fontId="8" fillId="2" borderId="0" xfId="0" applyNumberFormat="1" applyFont="1" applyFill="1" applyAlignment="1">
      <alignment horizontal="center"/>
    </xf>
    <xf numFmtId="1" fontId="3" fillId="2" borderId="1" xfId="0" applyNumberFormat="1" applyFont="1" applyFill="1" applyBorder="1" applyAlignment="1">
      <alignment horizontal="center"/>
    </xf>
    <xf numFmtId="169" fontId="89" fillId="0" borderId="10" xfId="0" applyFont="1" applyBorder="1"/>
    <xf numFmtId="169" fontId="89" fillId="0" borderId="10" xfId="0" applyFont="1" applyBorder="1" applyAlignment="1">
      <alignment horizontal="center"/>
    </xf>
    <xf numFmtId="0" fontId="157" fillId="17" borderId="1" xfId="0" applyNumberFormat="1" applyFont="1" applyFill="1" applyBorder="1" applyAlignment="1">
      <alignment horizontal="center" vertical="center"/>
    </xf>
    <xf numFmtId="2" fontId="156" fillId="2" borderId="1" xfId="0" applyNumberFormat="1" applyFont="1" applyFill="1" applyBorder="1" applyAlignment="1">
      <alignment horizontal="center" vertical="center"/>
    </xf>
    <xf numFmtId="164" fontId="156" fillId="2" borderId="1" xfId="0" applyNumberFormat="1" applyFont="1" applyFill="1" applyBorder="1" applyAlignment="1">
      <alignment horizontal="center" vertical="center"/>
    </xf>
    <xf numFmtId="169" fontId="156" fillId="2" borderId="0" xfId="0" applyFont="1" applyFill="1" applyAlignment="1">
      <alignment horizontal="center" vertical="center"/>
    </xf>
    <xf numFmtId="169" fontId="156" fillId="2" borderId="1" xfId="0" applyFont="1" applyFill="1" applyBorder="1" applyAlignment="1">
      <alignment horizontal="center" vertical="center"/>
    </xf>
    <xf numFmtId="3" fontId="156" fillId="2" borderId="1" xfId="0" applyNumberFormat="1" applyFont="1" applyFill="1" applyBorder="1" applyAlignment="1">
      <alignment horizontal="center" vertical="center"/>
    </xf>
    <xf numFmtId="165" fontId="156" fillId="2" borderId="1" xfId="0" applyNumberFormat="1" applyFont="1" applyFill="1" applyBorder="1" applyAlignment="1">
      <alignment horizontal="center" vertical="center"/>
    </xf>
    <xf numFmtId="165" fontId="156" fillId="2" borderId="1" xfId="3" quotePrefix="1" applyNumberFormat="1" applyFont="1" applyFill="1" applyBorder="1" applyAlignment="1">
      <alignment horizontal="center" vertical="center"/>
    </xf>
    <xf numFmtId="2" fontId="158" fillId="2" borderId="1" xfId="0" applyNumberFormat="1" applyFont="1" applyFill="1" applyBorder="1" applyAlignment="1">
      <alignment horizontal="center" vertical="center"/>
    </xf>
    <xf numFmtId="166" fontId="156" fillId="2" borderId="1" xfId="0" applyNumberFormat="1" applyFont="1" applyFill="1" applyBorder="1" applyAlignment="1">
      <alignment horizontal="center" vertical="center"/>
    </xf>
    <xf numFmtId="1" fontId="156" fillId="2" borderId="1" xfId="3" applyNumberFormat="1" applyFont="1" applyFill="1" applyBorder="1" applyAlignment="1">
      <alignment horizontal="center" vertical="center"/>
    </xf>
    <xf numFmtId="15" fontId="156" fillId="2" borderId="1" xfId="0" applyNumberFormat="1" applyFont="1" applyFill="1" applyBorder="1" applyAlignment="1">
      <alignment horizontal="center" vertical="center"/>
    </xf>
    <xf numFmtId="1" fontId="156" fillId="3" borderId="1" xfId="0" applyNumberFormat="1" applyFont="1" applyFill="1" applyBorder="1" applyAlignment="1">
      <alignment horizontal="center" vertical="center"/>
    </xf>
    <xf numFmtId="1" fontId="156" fillId="2" borderId="1" xfId="0" applyNumberFormat="1" applyFont="1" applyFill="1" applyBorder="1" applyAlignment="1">
      <alignment horizontal="center" vertical="center"/>
    </xf>
    <xf numFmtId="0" fontId="156" fillId="2" borderId="1" xfId="0" applyNumberFormat="1" applyFont="1" applyFill="1" applyBorder="1" applyAlignment="1">
      <alignment horizontal="center" vertical="center"/>
    </xf>
    <xf numFmtId="1" fontId="156" fillId="2" borderId="1" xfId="0" quotePrefix="1" applyNumberFormat="1" applyFont="1" applyFill="1" applyBorder="1" applyAlignment="1">
      <alignment horizontal="center" vertical="center"/>
    </xf>
    <xf numFmtId="169" fontId="159" fillId="2" borderId="1" xfId="0" quotePrefix="1" applyFont="1" applyFill="1" applyBorder="1" applyAlignment="1">
      <alignment horizontal="center" vertical="center"/>
    </xf>
    <xf numFmtId="170" fontId="156" fillId="2" borderId="1" xfId="0" applyNumberFormat="1" applyFont="1" applyFill="1" applyBorder="1" applyAlignment="1">
      <alignment horizontal="center" vertical="center"/>
    </xf>
    <xf numFmtId="0" fontId="160" fillId="8" borderId="1" xfId="0" applyNumberFormat="1" applyFont="1" applyFill="1" applyBorder="1" applyAlignment="1">
      <alignment horizontal="center" vertical="center"/>
    </xf>
    <xf numFmtId="3" fontId="160" fillId="8" borderId="1" xfId="0" quotePrefix="1" applyNumberFormat="1" applyFont="1" applyFill="1" applyBorder="1" applyAlignment="1">
      <alignment horizontal="center" vertical="center"/>
    </xf>
    <xf numFmtId="169" fontId="160" fillId="8" borderId="0" xfId="0" applyFont="1" applyFill="1" applyAlignment="1">
      <alignment horizontal="right" vertical="center"/>
    </xf>
    <xf numFmtId="15" fontId="161" fillId="2" borderId="1" xfId="0" applyNumberFormat="1" applyFont="1" applyFill="1" applyBorder="1" applyAlignment="1">
      <alignment horizontal="center" vertical="center"/>
    </xf>
    <xf numFmtId="1" fontId="7" fillId="2" borderId="0" xfId="0" applyNumberFormat="1" applyFont="1" applyFill="1" applyAlignment="1">
      <alignment horizontal="center" vertical="center"/>
    </xf>
    <xf numFmtId="1" fontId="156" fillId="2" borderId="0" xfId="0" applyNumberFormat="1" applyFont="1" applyFill="1" applyAlignment="1">
      <alignment horizontal="center" vertical="center"/>
    </xf>
    <xf numFmtId="170" fontId="7" fillId="2" borderId="0" xfId="0" applyNumberFormat="1" applyFont="1" applyFill="1" applyAlignment="1">
      <alignment horizontal="center" vertical="center"/>
    </xf>
    <xf numFmtId="2" fontId="156" fillId="2" borderId="0" xfId="0" applyNumberFormat="1" applyFont="1" applyFill="1" applyAlignment="1">
      <alignment horizontal="center" vertical="center"/>
    </xf>
    <xf numFmtId="170" fontId="156" fillId="2" borderId="0" xfId="0" applyNumberFormat="1" applyFont="1" applyFill="1" applyAlignment="1">
      <alignment horizontal="center" vertical="center"/>
    </xf>
    <xf numFmtId="2" fontId="156" fillId="20" borderId="1" xfId="0" applyNumberFormat="1" applyFont="1" applyFill="1" applyBorder="1" applyAlignment="1">
      <alignment horizontal="center" vertical="center"/>
    </xf>
    <xf numFmtId="1" fontId="153" fillId="8" borderId="1" xfId="0" applyNumberFormat="1" applyFont="1" applyFill="1" applyBorder="1" applyAlignment="1">
      <alignment horizontal="center"/>
    </xf>
    <xf numFmtId="2" fontId="151" fillId="20" borderId="1" xfId="0" applyNumberFormat="1" applyFont="1" applyFill="1" applyBorder="1" applyAlignment="1">
      <alignment horizontal="center"/>
    </xf>
    <xf numFmtId="15" fontId="254" fillId="2" borderId="1" xfId="0" applyNumberFormat="1" applyFont="1" applyFill="1" applyBorder="1" applyAlignment="1">
      <alignment horizontal="center"/>
    </xf>
    <xf numFmtId="0" fontId="255" fillId="17" borderId="1" xfId="0" applyNumberFormat="1" applyFont="1" applyFill="1" applyBorder="1" applyAlignment="1">
      <alignment horizontal="center"/>
    </xf>
    <xf numFmtId="2" fontId="254" fillId="2" borderId="1" xfId="0" applyNumberFormat="1" applyFont="1" applyFill="1" applyBorder="1" applyAlignment="1">
      <alignment horizontal="center"/>
    </xf>
    <xf numFmtId="164" fontId="254" fillId="2" borderId="1" xfId="0" applyNumberFormat="1" applyFont="1" applyFill="1" applyBorder="1" applyAlignment="1">
      <alignment horizontal="center"/>
    </xf>
    <xf numFmtId="169" fontId="254" fillId="2" borderId="1" xfId="0" applyFont="1" applyFill="1" applyBorder="1" applyAlignment="1">
      <alignment horizontal="center"/>
    </xf>
    <xf numFmtId="2" fontId="254" fillId="2" borderId="1" xfId="0" quotePrefix="1" applyNumberFormat="1" applyFont="1" applyFill="1" applyBorder="1" applyAlignment="1">
      <alignment horizontal="center"/>
    </xf>
    <xf numFmtId="3" fontId="254" fillId="2" borderId="1" xfId="0" applyNumberFormat="1" applyFont="1" applyFill="1" applyBorder="1" applyAlignment="1">
      <alignment horizontal="center"/>
    </xf>
    <xf numFmtId="165" fontId="254" fillId="2" borderId="1" xfId="3" applyNumberFormat="1" applyFont="1" applyFill="1" applyBorder="1">
      <alignment horizontal="center"/>
    </xf>
    <xf numFmtId="2" fontId="256" fillId="2" borderId="1" xfId="0" applyNumberFormat="1" applyFont="1" applyFill="1" applyBorder="1" applyAlignment="1">
      <alignment horizontal="center"/>
    </xf>
    <xf numFmtId="165" fontId="254" fillId="2" borderId="1" xfId="0" applyNumberFormat="1" applyFont="1" applyFill="1" applyBorder="1" applyAlignment="1">
      <alignment horizontal="center"/>
    </xf>
    <xf numFmtId="166" fontId="254" fillId="2" borderId="1" xfId="0" applyNumberFormat="1" applyFont="1" applyFill="1" applyBorder="1" applyAlignment="1">
      <alignment horizontal="center"/>
    </xf>
    <xf numFmtId="1" fontId="254" fillId="2" borderId="1" xfId="3" applyNumberFormat="1" applyFont="1" applyFill="1" applyBorder="1">
      <alignment horizontal="center"/>
    </xf>
    <xf numFmtId="1" fontId="254" fillId="3" borderId="1" xfId="0" applyNumberFormat="1" applyFont="1" applyFill="1" applyBorder="1" applyAlignment="1">
      <alignment horizontal="center"/>
    </xf>
    <xf numFmtId="1" fontId="254" fillId="2" borderId="1" xfId="0" applyNumberFormat="1" applyFont="1" applyFill="1" applyBorder="1" applyAlignment="1">
      <alignment horizontal="center"/>
    </xf>
    <xf numFmtId="0" fontId="254" fillId="2" borderId="1" xfId="0" applyNumberFormat="1" applyFont="1" applyFill="1" applyBorder="1" applyAlignment="1">
      <alignment horizontal="center"/>
    </xf>
    <xf numFmtId="169" fontId="257" fillId="2" borderId="1" xfId="0" applyFont="1" applyFill="1" applyBorder="1" applyAlignment="1">
      <alignment horizontal="center"/>
    </xf>
    <xf numFmtId="170" fontId="254" fillId="2" borderId="1" xfId="0" quotePrefix="1" applyNumberFormat="1" applyFont="1" applyFill="1" applyBorder="1" applyAlignment="1">
      <alignment horizontal="center"/>
    </xf>
    <xf numFmtId="0" fontId="258" fillId="8" borderId="1" xfId="0" applyNumberFormat="1" applyFont="1" applyFill="1" applyBorder="1" applyAlignment="1">
      <alignment horizontal="center"/>
    </xf>
    <xf numFmtId="3" fontId="258" fillId="8" borderId="1" xfId="0" quotePrefix="1" applyNumberFormat="1" applyFont="1" applyFill="1" applyBorder="1" applyAlignment="1">
      <alignment horizontal="center"/>
    </xf>
    <xf numFmtId="169" fontId="258" fillId="8" borderId="0" xfId="0" applyFont="1" applyFill="1" applyAlignment="1">
      <alignment horizontal="right"/>
    </xf>
    <xf numFmtId="15" fontId="259" fillId="2" borderId="1" xfId="0" applyNumberFormat="1" applyFont="1" applyFill="1" applyBorder="1" applyAlignment="1">
      <alignment horizontal="center"/>
    </xf>
    <xf numFmtId="170" fontId="254" fillId="2" borderId="1" xfId="0" applyNumberFormat="1" applyFont="1" applyFill="1" applyBorder="1" applyAlignment="1">
      <alignment horizontal="center"/>
    </xf>
    <xf numFmtId="164" fontId="254" fillId="2" borderId="1" xfId="3" applyFont="1" applyFill="1" applyBorder="1">
      <alignment horizontal="center"/>
    </xf>
    <xf numFmtId="1" fontId="254" fillId="2" borderId="1" xfId="0" quotePrefix="1" applyNumberFormat="1" applyFont="1" applyFill="1" applyBorder="1" applyAlignment="1">
      <alignment horizontal="center"/>
    </xf>
    <xf numFmtId="169" fontId="257" fillId="2" borderId="1" xfId="0" quotePrefix="1" applyFont="1" applyFill="1" applyBorder="1" applyAlignment="1">
      <alignment horizontal="center"/>
    </xf>
    <xf numFmtId="174" fontId="258" fillId="8" borderId="0" xfId="0" applyNumberFormat="1" applyFont="1" applyFill="1" applyAlignment="1">
      <alignment horizontal="right"/>
    </xf>
    <xf numFmtId="2" fontId="82" fillId="2" borderId="1" xfId="0" applyNumberFormat="1" applyFont="1" applyFill="1" applyBorder="1" applyAlignment="1">
      <alignment horizontal="center" vertical="center"/>
    </xf>
    <xf numFmtId="2" fontId="156" fillId="20" borderId="0" xfId="0" applyNumberFormat="1" applyFont="1" applyFill="1" applyAlignment="1">
      <alignment horizontal="center" vertical="center"/>
    </xf>
    <xf numFmtId="2" fontId="256" fillId="2" borderId="1" xfId="3" applyNumberFormat="1" applyFont="1" applyFill="1" applyBorder="1">
      <alignment horizontal="center"/>
    </xf>
    <xf numFmtId="0" fontId="127" fillId="17" borderId="1" xfId="0" applyNumberFormat="1" applyFont="1" applyFill="1" applyBorder="1" applyAlignment="1">
      <alignment horizontal="center" vertical="center"/>
    </xf>
    <xf numFmtId="2" fontId="204" fillId="2" borderId="1" xfId="0" applyNumberFormat="1" applyFont="1" applyFill="1" applyBorder="1" applyAlignment="1">
      <alignment horizontal="center" vertical="center"/>
    </xf>
    <xf numFmtId="2" fontId="204" fillId="2" borderId="1" xfId="0" applyNumberFormat="1" applyFont="1" applyFill="1" applyBorder="1" applyAlignment="1">
      <alignment horizontal="center"/>
    </xf>
    <xf numFmtId="15" fontId="260" fillId="2" borderId="1" xfId="0" applyNumberFormat="1" applyFont="1" applyFill="1" applyBorder="1" applyAlignment="1">
      <alignment horizontal="center"/>
    </xf>
    <xf numFmtId="2" fontId="260" fillId="2" borderId="1" xfId="0" applyNumberFormat="1" applyFont="1" applyFill="1" applyBorder="1" applyAlignment="1">
      <alignment horizontal="center"/>
    </xf>
    <xf numFmtId="164" fontId="260" fillId="2" borderId="1" xfId="0" applyNumberFormat="1" applyFont="1" applyFill="1" applyBorder="1" applyAlignment="1">
      <alignment horizontal="center"/>
    </xf>
    <xf numFmtId="169" fontId="260" fillId="2" borderId="1" xfId="0" applyFont="1" applyFill="1" applyBorder="1" applyAlignment="1">
      <alignment horizontal="center"/>
    </xf>
    <xf numFmtId="3" fontId="260" fillId="2" borderId="1" xfId="0" applyNumberFormat="1" applyFont="1" applyFill="1" applyBorder="1" applyAlignment="1">
      <alignment horizontal="center"/>
    </xf>
    <xf numFmtId="165" fontId="260" fillId="2" borderId="1" xfId="0" applyNumberFormat="1" applyFont="1" applyFill="1" applyBorder="1" applyAlignment="1">
      <alignment horizontal="center"/>
    </xf>
    <xf numFmtId="165" fontId="260" fillId="2" borderId="1" xfId="3" quotePrefix="1" applyNumberFormat="1" applyFont="1" applyFill="1" applyBorder="1">
      <alignment horizontal="center"/>
    </xf>
    <xf numFmtId="2" fontId="261" fillId="2" borderId="1" xfId="0" applyNumberFormat="1" applyFont="1" applyFill="1" applyBorder="1" applyAlignment="1">
      <alignment horizontal="center"/>
    </xf>
    <xf numFmtId="2" fontId="260" fillId="2" borderId="1" xfId="3" quotePrefix="1" applyNumberFormat="1" applyFont="1" applyFill="1" applyBorder="1">
      <alignment horizontal="center"/>
    </xf>
    <xf numFmtId="164" fontId="260" fillId="2" borderId="1" xfId="3" applyFont="1" applyFill="1" applyBorder="1">
      <alignment horizontal="center"/>
    </xf>
    <xf numFmtId="166" fontId="260" fillId="2" borderId="1" xfId="0" applyNumberFormat="1" applyFont="1" applyFill="1" applyBorder="1" applyAlignment="1">
      <alignment horizontal="center"/>
    </xf>
    <xf numFmtId="1" fontId="260" fillId="2" borderId="1" xfId="3" quotePrefix="1" applyNumberFormat="1" applyFont="1" applyFill="1" applyBorder="1">
      <alignment horizontal="center"/>
    </xf>
    <xf numFmtId="166" fontId="260" fillId="2" borderId="1" xfId="3" applyNumberFormat="1" applyFont="1" applyFill="1" applyBorder="1">
      <alignment horizontal="center"/>
    </xf>
    <xf numFmtId="1" fontId="260" fillId="3" borderId="1" xfId="0" applyNumberFormat="1" applyFont="1" applyFill="1" applyBorder="1" applyAlignment="1">
      <alignment horizontal="center"/>
    </xf>
    <xf numFmtId="1" fontId="260" fillId="2" borderId="1" xfId="0" applyNumberFormat="1" applyFont="1" applyFill="1" applyBorder="1" applyAlignment="1">
      <alignment horizontal="center"/>
    </xf>
    <xf numFmtId="0" fontId="260" fillId="2" borderId="1" xfId="0" applyNumberFormat="1" applyFont="1" applyFill="1" applyBorder="1" applyAlignment="1">
      <alignment horizontal="center"/>
    </xf>
    <xf numFmtId="1" fontId="260" fillId="2" borderId="1" xfId="0" quotePrefix="1" applyNumberFormat="1" applyFont="1" applyFill="1" applyBorder="1" applyAlignment="1">
      <alignment horizontal="center"/>
    </xf>
    <xf numFmtId="169" fontId="262" fillId="2" borderId="1" xfId="0" quotePrefix="1" applyFont="1" applyFill="1" applyBorder="1" applyAlignment="1">
      <alignment horizontal="center"/>
    </xf>
    <xf numFmtId="170" fontId="260" fillId="2" borderId="1" xfId="0" applyNumberFormat="1" applyFont="1" applyFill="1" applyBorder="1" applyAlignment="1">
      <alignment horizontal="center"/>
    </xf>
    <xf numFmtId="0" fontId="263" fillId="8" borderId="1" xfId="0" applyNumberFormat="1" applyFont="1" applyFill="1" applyBorder="1" applyAlignment="1">
      <alignment horizontal="center"/>
    </xf>
    <xf numFmtId="3" fontId="263" fillId="8" borderId="1" xfId="0" quotePrefix="1" applyNumberFormat="1" applyFont="1" applyFill="1" applyBorder="1" applyAlignment="1">
      <alignment horizontal="center"/>
    </xf>
    <xf numFmtId="169" fontId="263" fillId="8" borderId="0" xfId="0" applyFont="1" applyFill="1" applyAlignment="1">
      <alignment horizontal="right"/>
    </xf>
    <xf numFmtId="174" fontId="263" fillId="8" borderId="0" xfId="0" applyNumberFormat="1" applyFont="1" applyFill="1" applyAlignment="1">
      <alignment horizontal="right"/>
    </xf>
    <xf numFmtId="15" fontId="264" fillId="2" borderId="1" xfId="0" applyNumberFormat="1" applyFont="1" applyFill="1" applyBorder="1" applyAlignment="1">
      <alignment horizontal="center"/>
    </xf>
    <xf numFmtId="1" fontId="265" fillId="0" borderId="0" xfId="0" applyNumberFormat="1" applyFont="1" applyAlignment="1">
      <alignment horizontal="center"/>
    </xf>
    <xf numFmtId="164" fontId="260" fillId="2" borderId="0" xfId="0" applyNumberFormat="1" applyFont="1" applyFill="1" applyAlignment="1">
      <alignment horizontal="center"/>
    </xf>
    <xf numFmtId="169" fontId="260" fillId="2" borderId="0" xfId="0" applyFont="1" applyFill="1" applyAlignment="1">
      <alignment horizontal="center"/>
    </xf>
    <xf numFmtId="170" fontId="260" fillId="2" borderId="0" xfId="0" applyNumberFormat="1" applyFont="1" applyFill="1" applyAlignment="1">
      <alignment horizontal="center"/>
    </xf>
    <xf numFmtId="15" fontId="266" fillId="2" borderId="1" xfId="0" applyNumberFormat="1" applyFont="1" applyFill="1" applyBorder="1" applyAlignment="1">
      <alignment horizontal="center"/>
    </xf>
    <xf numFmtId="0" fontId="267" fillId="17" borderId="1" xfId="0" applyNumberFormat="1" applyFont="1" applyFill="1" applyBorder="1" applyAlignment="1">
      <alignment horizontal="center"/>
    </xf>
    <xf numFmtId="2" fontId="266" fillId="2" borderId="1" xfId="0" applyNumberFormat="1" applyFont="1" applyFill="1" applyBorder="1" applyAlignment="1">
      <alignment horizontal="center"/>
    </xf>
    <xf numFmtId="164" fontId="266" fillId="2" borderId="1" xfId="0" applyNumberFormat="1" applyFont="1" applyFill="1" applyBorder="1" applyAlignment="1">
      <alignment horizontal="center"/>
    </xf>
    <xf numFmtId="169" fontId="266" fillId="2" borderId="1" xfId="0" applyFont="1" applyFill="1" applyBorder="1" applyAlignment="1">
      <alignment horizontal="center"/>
    </xf>
    <xf numFmtId="3" fontId="266" fillId="2" borderId="1" xfId="0" applyNumberFormat="1" applyFont="1" applyFill="1" applyBorder="1" applyAlignment="1">
      <alignment horizontal="center"/>
    </xf>
    <xf numFmtId="165" fontId="266" fillId="2" borderId="1" xfId="0" applyNumberFormat="1" applyFont="1" applyFill="1" applyBorder="1" applyAlignment="1">
      <alignment horizontal="center"/>
    </xf>
    <xf numFmtId="2" fontId="268" fillId="2" borderId="1" xfId="3" applyNumberFormat="1" applyFont="1" applyFill="1" applyBorder="1">
      <alignment horizontal="center"/>
    </xf>
    <xf numFmtId="166" fontId="266" fillId="2" borderId="1" xfId="0" applyNumberFormat="1" applyFont="1" applyFill="1" applyBorder="1" applyAlignment="1">
      <alignment horizontal="center"/>
    </xf>
    <xf numFmtId="1" fontId="266" fillId="2" borderId="1" xfId="3" applyNumberFormat="1" applyFont="1" applyFill="1" applyBorder="1">
      <alignment horizontal="center"/>
    </xf>
    <xf numFmtId="1" fontId="266" fillId="3" borderId="1" xfId="0" applyNumberFormat="1" applyFont="1" applyFill="1" applyBorder="1" applyAlignment="1">
      <alignment horizontal="center"/>
    </xf>
    <xf numFmtId="1" fontId="266" fillId="2" borderId="1" xfId="0" applyNumberFormat="1" applyFont="1" applyFill="1" applyBorder="1" applyAlignment="1">
      <alignment horizontal="center"/>
    </xf>
    <xf numFmtId="0" fontId="266" fillId="2" borderId="1" xfId="0" applyNumberFormat="1" applyFont="1" applyFill="1" applyBorder="1" applyAlignment="1">
      <alignment horizontal="center"/>
    </xf>
    <xf numFmtId="1" fontId="266" fillId="2" borderId="1" xfId="0" quotePrefix="1" applyNumberFormat="1" applyFont="1" applyFill="1" applyBorder="1" applyAlignment="1">
      <alignment horizontal="center"/>
    </xf>
    <xf numFmtId="169" fontId="269" fillId="2" borderId="1" xfId="0" applyFont="1" applyFill="1" applyBorder="1" applyAlignment="1">
      <alignment horizontal="center"/>
    </xf>
    <xf numFmtId="170" fontId="266" fillId="2" borderId="1" xfId="0" applyNumberFormat="1" applyFont="1" applyFill="1" applyBorder="1" applyAlignment="1">
      <alignment horizontal="center"/>
    </xf>
    <xf numFmtId="0" fontId="270" fillId="8" borderId="1" xfId="0" applyNumberFormat="1" applyFont="1" applyFill="1" applyBorder="1" applyAlignment="1">
      <alignment horizontal="center"/>
    </xf>
    <xf numFmtId="3" fontId="270" fillId="8" borderId="1" xfId="0" quotePrefix="1" applyNumberFormat="1" applyFont="1" applyFill="1" applyBorder="1" applyAlignment="1">
      <alignment horizontal="center"/>
    </xf>
    <xf numFmtId="169" fontId="270" fillId="8" borderId="0" xfId="0" applyFont="1" applyFill="1" applyAlignment="1">
      <alignment horizontal="right"/>
    </xf>
    <xf numFmtId="174" fontId="270" fillId="8" borderId="0" xfId="0" applyNumberFormat="1" applyFont="1" applyFill="1" applyAlignment="1">
      <alignment horizontal="right"/>
    </xf>
    <xf numFmtId="15" fontId="271" fillId="2" borderId="1" xfId="0" applyNumberFormat="1" applyFont="1" applyFill="1" applyBorder="1" applyAlignment="1">
      <alignment horizontal="center"/>
    </xf>
    <xf numFmtId="1" fontId="272" fillId="0" borderId="0" xfId="0" applyNumberFormat="1" applyFont="1" applyAlignment="1">
      <alignment horizontal="center"/>
    </xf>
    <xf numFmtId="164" fontId="266" fillId="2" borderId="0" xfId="0" applyNumberFormat="1" applyFont="1" applyFill="1" applyAlignment="1">
      <alignment horizontal="center"/>
    </xf>
    <xf numFmtId="169" fontId="266" fillId="2" borderId="0" xfId="0" applyFont="1" applyFill="1" applyAlignment="1">
      <alignment horizontal="center"/>
    </xf>
    <xf numFmtId="165" fontId="266" fillId="2" borderId="1" xfId="3" quotePrefix="1" applyNumberFormat="1" applyFont="1" applyFill="1" applyBorder="1">
      <alignment horizontal="center"/>
    </xf>
    <xf numFmtId="2" fontId="268" fillId="2" borderId="1" xfId="0" applyNumberFormat="1" applyFont="1" applyFill="1" applyBorder="1" applyAlignment="1">
      <alignment horizontal="center"/>
    </xf>
    <xf numFmtId="2" fontId="266" fillId="2" borderId="1" xfId="3" quotePrefix="1" applyNumberFormat="1" applyFont="1" applyFill="1" applyBorder="1">
      <alignment horizontal="center"/>
    </xf>
    <xf numFmtId="164" fontId="266" fillId="2" borderId="1" xfId="3" applyFont="1" applyFill="1" applyBorder="1">
      <alignment horizontal="center"/>
    </xf>
    <xf numFmtId="1" fontId="266" fillId="2" borderId="1" xfId="3" quotePrefix="1" applyNumberFormat="1" applyFont="1" applyFill="1" applyBorder="1">
      <alignment horizontal="center"/>
    </xf>
    <xf numFmtId="166" fontId="266" fillId="2" borderId="1" xfId="3" applyNumberFormat="1" applyFont="1" applyFill="1" applyBorder="1">
      <alignment horizontal="center"/>
    </xf>
    <xf numFmtId="169" fontId="269" fillId="2" borderId="1" xfId="0" quotePrefix="1" applyFont="1" applyFill="1" applyBorder="1" applyAlignment="1">
      <alignment horizontal="center"/>
    </xf>
    <xf numFmtId="170" fontId="266" fillId="2" borderId="0" xfId="0" applyNumberFormat="1" applyFont="1" applyFill="1" applyAlignment="1">
      <alignment horizontal="center"/>
    </xf>
    <xf numFmtId="169" fontId="36" fillId="0" borderId="10" xfId="0" applyFont="1" applyBorder="1" applyAlignment="1">
      <alignment horizontal="center" vertical="center"/>
    </xf>
    <xf numFmtId="0" fontId="36" fillId="0" borderId="10" xfId="0" quotePrefix="1" applyNumberFormat="1" applyFont="1" applyBorder="1" applyAlignment="1">
      <alignment horizontal="center" vertical="center"/>
    </xf>
    <xf numFmtId="169" fontId="66" fillId="0" borderId="10" xfId="0" applyFont="1" applyBorder="1" applyAlignment="1">
      <alignment horizontal="center" vertical="center"/>
    </xf>
    <xf numFmtId="169" fontId="36" fillId="0" borderId="10" xfId="0" applyFont="1" applyBorder="1" applyAlignment="1">
      <alignment horizontal="left" vertical="center" wrapText="1"/>
    </xf>
    <xf numFmtId="169" fontId="36" fillId="0" borderId="10" xfId="0" applyFont="1" applyBorder="1" applyAlignment="1">
      <alignment horizontal="left" vertical="center"/>
    </xf>
    <xf numFmtId="15" fontId="273" fillId="2" borderId="1" xfId="0" applyNumberFormat="1" applyFont="1" applyFill="1" applyBorder="1" applyAlignment="1">
      <alignment horizontal="center"/>
    </xf>
    <xf numFmtId="2" fontId="273" fillId="2" borderId="1" xfId="0" applyNumberFormat="1" applyFont="1" applyFill="1" applyBorder="1" applyAlignment="1">
      <alignment horizontal="center"/>
    </xf>
    <xf numFmtId="164" fontId="273" fillId="2" borderId="1" xfId="0" applyNumberFormat="1" applyFont="1" applyFill="1" applyBorder="1" applyAlignment="1">
      <alignment horizontal="center"/>
    </xf>
    <xf numFmtId="169" fontId="273" fillId="2" borderId="1" xfId="0" applyFont="1" applyFill="1" applyBorder="1" applyAlignment="1">
      <alignment horizontal="center"/>
    </xf>
    <xf numFmtId="3" fontId="273" fillId="2" borderId="1" xfId="0" applyNumberFormat="1" applyFont="1" applyFill="1" applyBorder="1" applyAlignment="1">
      <alignment horizontal="center"/>
    </xf>
    <xf numFmtId="165" fontId="273" fillId="2" borderId="1" xfId="0" applyNumberFormat="1" applyFont="1" applyFill="1" applyBorder="1" applyAlignment="1">
      <alignment horizontal="center"/>
    </xf>
    <xf numFmtId="2" fontId="274" fillId="2" borderId="1" xfId="0" applyNumberFormat="1" applyFont="1" applyFill="1" applyBorder="1" applyAlignment="1">
      <alignment horizontal="center"/>
    </xf>
    <xf numFmtId="166" fontId="273" fillId="2" borderId="1" xfId="0" applyNumberFormat="1" applyFont="1" applyFill="1" applyBorder="1" applyAlignment="1">
      <alignment horizontal="center"/>
    </xf>
    <xf numFmtId="1" fontId="273" fillId="2" borderId="1" xfId="3" applyNumberFormat="1" applyFont="1" applyFill="1" applyBorder="1">
      <alignment horizontal="center"/>
    </xf>
    <xf numFmtId="1" fontId="273" fillId="3" borderId="1" xfId="0" applyNumberFormat="1" applyFont="1" applyFill="1" applyBorder="1" applyAlignment="1">
      <alignment horizontal="center"/>
    </xf>
    <xf numFmtId="1" fontId="273" fillId="2" borderId="1" xfId="0" applyNumberFormat="1" applyFont="1" applyFill="1" applyBorder="1" applyAlignment="1">
      <alignment horizontal="center"/>
    </xf>
    <xf numFmtId="0" fontId="273" fillId="2" borderId="1" xfId="0" applyNumberFormat="1" applyFont="1" applyFill="1" applyBorder="1" applyAlignment="1">
      <alignment horizontal="center"/>
    </xf>
    <xf numFmtId="169" fontId="275" fillId="2" borderId="1" xfId="0" applyFont="1" applyFill="1" applyBorder="1" applyAlignment="1">
      <alignment horizontal="center"/>
    </xf>
    <xf numFmtId="170" fontId="273" fillId="2" borderId="1" xfId="0" applyNumberFormat="1" applyFont="1" applyFill="1" applyBorder="1" applyAlignment="1">
      <alignment horizontal="center"/>
    </xf>
    <xf numFmtId="0" fontId="276" fillId="8" borderId="1" xfId="0" applyNumberFormat="1" applyFont="1" applyFill="1" applyBorder="1" applyAlignment="1">
      <alignment horizontal="center"/>
    </xf>
    <xf numFmtId="3" fontId="276" fillId="8" borderId="1" xfId="0" quotePrefix="1" applyNumberFormat="1" applyFont="1" applyFill="1" applyBorder="1" applyAlignment="1">
      <alignment horizontal="center"/>
    </xf>
    <xf numFmtId="169" fontId="276" fillId="8" borderId="0" xfId="0" applyFont="1" applyFill="1" applyAlignment="1">
      <alignment horizontal="right"/>
    </xf>
    <xf numFmtId="174" fontId="276" fillId="8" borderId="0" xfId="0" applyNumberFormat="1" applyFont="1" applyFill="1" applyAlignment="1">
      <alignment horizontal="right"/>
    </xf>
    <xf numFmtId="15" fontId="277" fillId="2" borderId="1" xfId="0" applyNumberFormat="1" applyFont="1" applyFill="1" applyBorder="1" applyAlignment="1">
      <alignment horizontal="center"/>
    </xf>
    <xf numFmtId="169" fontId="278" fillId="0" borderId="10" xfId="0" applyFont="1" applyBorder="1" applyAlignment="1">
      <alignment horizontal="left" vertical="center" wrapText="1"/>
    </xf>
    <xf numFmtId="15" fontId="8" fillId="2" borderId="1" xfId="0" applyNumberFormat="1" applyFont="1" applyFill="1" applyBorder="1" applyAlignment="1">
      <alignment vertical="center"/>
    </xf>
    <xf numFmtId="165" fontId="8" fillId="2" borderId="1" xfId="3" applyNumberFormat="1" applyFont="1" applyFill="1" applyBorder="1" applyAlignment="1">
      <alignment horizontal="center" vertical="center"/>
    </xf>
    <xf numFmtId="0" fontId="3" fillId="2" borderId="1" xfId="0" applyNumberFormat="1" applyFont="1" applyFill="1" applyBorder="1" applyAlignment="1">
      <alignment horizontal="center"/>
    </xf>
    <xf numFmtId="2" fontId="3" fillId="2" borderId="0" xfId="0" applyNumberFormat="1" applyFont="1" applyFill="1" applyAlignment="1">
      <alignment horizontal="center"/>
    </xf>
    <xf numFmtId="15" fontId="7" fillId="20" borderId="1" xfId="0" applyNumberFormat="1" applyFont="1" applyFill="1" applyBorder="1"/>
    <xf numFmtId="15" fontId="7" fillId="20" borderId="1" xfId="0" applyNumberFormat="1" applyFont="1" applyFill="1" applyBorder="1" applyAlignment="1">
      <alignment horizontal="center"/>
    </xf>
    <xf numFmtId="165" fontId="273" fillId="2" borderId="1" xfId="3" applyNumberFormat="1" applyFont="1" applyFill="1" applyBorder="1">
      <alignment horizontal="center"/>
    </xf>
    <xf numFmtId="2" fontId="273" fillId="2" borderId="1" xfId="3" applyNumberFormat="1" applyFont="1" applyFill="1" applyBorder="1">
      <alignment horizontal="center"/>
    </xf>
    <xf numFmtId="164" fontId="273" fillId="2" borderId="1" xfId="3" applyFont="1" applyFill="1" applyBorder="1">
      <alignment horizontal="center"/>
    </xf>
    <xf numFmtId="164" fontId="273" fillId="2" borderId="1" xfId="0" quotePrefix="1" applyNumberFormat="1" applyFont="1" applyFill="1" applyBorder="1" applyAlignment="1">
      <alignment horizontal="center"/>
    </xf>
    <xf numFmtId="1" fontId="273" fillId="2" borderId="1" xfId="0" quotePrefix="1" applyNumberFormat="1" applyFont="1" applyFill="1" applyBorder="1" applyAlignment="1">
      <alignment horizontal="center"/>
    </xf>
    <xf numFmtId="169" fontId="275" fillId="2" borderId="1" xfId="0" quotePrefix="1" applyFont="1" applyFill="1" applyBorder="1" applyAlignment="1">
      <alignment horizontal="center"/>
    </xf>
    <xf numFmtId="2" fontId="274" fillId="2" borderId="1" xfId="3" applyNumberFormat="1" applyFont="1" applyFill="1" applyBorder="1">
      <alignment horizontal="center"/>
    </xf>
    <xf numFmtId="164" fontId="273" fillId="2" borderId="0" xfId="0" applyNumberFormat="1" applyFont="1" applyFill="1" applyAlignment="1">
      <alignment horizontal="center"/>
    </xf>
    <xf numFmtId="169" fontId="273" fillId="2" borderId="0" xfId="0" applyFont="1" applyFill="1" applyAlignment="1">
      <alignment horizontal="center"/>
    </xf>
    <xf numFmtId="2" fontId="3" fillId="20" borderId="1" xfId="0" applyNumberFormat="1" applyFont="1" applyFill="1" applyBorder="1" applyAlignment="1">
      <alignment horizontal="center" vertical="center"/>
    </xf>
    <xf numFmtId="2" fontId="3" fillId="2" borderId="1" xfId="0" applyNumberFormat="1" applyFont="1" applyFill="1" applyBorder="1" applyAlignment="1">
      <alignment horizontal="center" vertical="center"/>
    </xf>
    <xf numFmtId="1" fontId="80" fillId="8" borderId="1" xfId="0" applyNumberFormat="1" applyFont="1" applyFill="1" applyBorder="1" applyAlignment="1">
      <alignment horizontal="center"/>
    </xf>
    <xf numFmtId="2" fontId="173" fillId="20" borderId="1" xfId="0" applyNumberFormat="1" applyFont="1" applyFill="1" applyBorder="1" applyAlignment="1">
      <alignment horizontal="center"/>
    </xf>
    <xf numFmtId="1" fontId="7" fillId="8" borderId="1" xfId="0" applyNumberFormat="1" applyFont="1" applyFill="1" applyBorder="1" applyAlignment="1">
      <alignment horizontal="center"/>
    </xf>
    <xf numFmtId="15" fontId="279" fillId="2" borderId="1" xfId="0" applyNumberFormat="1" applyFont="1" applyFill="1" applyBorder="1" applyAlignment="1">
      <alignment horizontal="center"/>
    </xf>
    <xf numFmtId="0" fontId="280" fillId="17" borderId="1" xfId="0" applyNumberFormat="1" applyFont="1" applyFill="1" applyBorder="1" applyAlignment="1">
      <alignment horizontal="center"/>
    </xf>
    <xf numFmtId="2" fontId="279" fillId="2" borderId="1" xfId="0" applyNumberFormat="1" applyFont="1" applyFill="1" applyBorder="1" applyAlignment="1">
      <alignment horizontal="center"/>
    </xf>
    <xf numFmtId="164" fontId="279" fillId="2" borderId="1" xfId="0" applyNumberFormat="1" applyFont="1" applyFill="1" applyBorder="1" applyAlignment="1">
      <alignment horizontal="center"/>
    </xf>
    <xf numFmtId="169" fontId="279" fillId="2" borderId="1" xfId="0" applyFont="1" applyFill="1" applyBorder="1" applyAlignment="1">
      <alignment horizontal="center"/>
    </xf>
    <xf numFmtId="2" fontId="279" fillId="2" borderId="1" xfId="0" quotePrefix="1" applyNumberFormat="1" applyFont="1" applyFill="1" applyBorder="1" applyAlignment="1">
      <alignment horizontal="center"/>
    </xf>
    <xf numFmtId="3" fontId="279" fillId="2" borderId="1" xfId="0" applyNumberFormat="1" applyFont="1" applyFill="1" applyBorder="1" applyAlignment="1">
      <alignment horizontal="center"/>
    </xf>
    <xf numFmtId="165" fontId="279" fillId="2" borderId="1" xfId="3" applyNumberFormat="1" applyFont="1" applyFill="1" applyBorder="1">
      <alignment horizontal="center"/>
    </xf>
    <xf numFmtId="2" fontId="281" fillId="2" borderId="1" xfId="0" applyNumberFormat="1" applyFont="1" applyFill="1" applyBorder="1" applyAlignment="1">
      <alignment horizontal="center"/>
    </xf>
    <xf numFmtId="165" fontId="279" fillId="2" borderId="1" xfId="0" applyNumberFormat="1" applyFont="1" applyFill="1" applyBorder="1" applyAlignment="1">
      <alignment horizontal="center"/>
    </xf>
    <xf numFmtId="166" fontId="279" fillId="2" borderId="1" xfId="0" applyNumberFormat="1" applyFont="1" applyFill="1" applyBorder="1" applyAlignment="1">
      <alignment horizontal="center"/>
    </xf>
    <xf numFmtId="1" fontId="279" fillId="2" borderId="1" xfId="3" applyNumberFormat="1" applyFont="1" applyFill="1" applyBorder="1">
      <alignment horizontal="center"/>
    </xf>
    <xf numFmtId="1" fontId="279" fillId="3" borderId="1" xfId="0" applyNumberFormat="1" applyFont="1" applyFill="1" applyBorder="1" applyAlignment="1">
      <alignment horizontal="center"/>
    </xf>
    <xf numFmtId="1" fontId="279" fillId="2" borderId="1" xfId="0" applyNumberFormat="1" applyFont="1" applyFill="1" applyBorder="1" applyAlignment="1">
      <alignment horizontal="center"/>
    </xf>
    <xf numFmtId="0" fontId="279" fillId="2" borderId="1" xfId="0" applyNumberFormat="1" applyFont="1" applyFill="1" applyBorder="1" applyAlignment="1">
      <alignment horizontal="center"/>
    </xf>
    <xf numFmtId="169" fontId="282" fillId="2" borderId="1" xfId="0" applyFont="1" applyFill="1" applyBorder="1" applyAlignment="1">
      <alignment horizontal="center"/>
    </xf>
    <xf numFmtId="170" fontId="279" fillId="2" borderId="1" xfId="0" quotePrefix="1" applyNumberFormat="1" applyFont="1" applyFill="1" applyBorder="1" applyAlignment="1">
      <alignment horizontal="center"/>
    </xf>
    <xf numFmtId="0" fontId="283" fillId="8" borderId="1" xfId="0" applyNumberFormat="1" applyFont="1" applyFill="1" applyBorder="1" applyAlignment="1">
      <alignment horizontal="center"/>
    </xf>
    <xf numFmtId="3" fontId="283" fillId="8" borderId="1" xfId="0" quotePrefix="1" applyNumberFormat="1" applyFont="1" applyFill="1" applyBorder="1" applyAlignment="1">
      <alignment horizontal="center"/>
    </xf>
    <xf numFmtId="169" fontId="283" fillId="8" borderId="0" xfId="0" applyFont="1" applyFill="1" applyAlignment="1">
      <alignment horizontal="right"/>
    </xf>
    <xf numFmtId="15" fontId="284" fillId="2" borderId="1" xfId="0" applyNumberFormat="1" applyFont="1" applyFill="1" applyBorder="1" applyAlignment="1">
      <alignment horizontal="center"/>
    </xf>
    <xf numFmtId="1" fontId="279" fillId="2" borderId="1" xfId="0" quotePrefix="1" applyNumberFormat="1" applyFont="1" applyFill="1" applyBorder="1" applyAlignment="1">
      <alignment horizontal="center"/>
    </xf>
    <xf numFmtId="170" fontId="279" fillId="2" borderId="1" xfId="0" applyNumberFormat="1" applyFont="1" applyFill="1" applyBorder="1" applyAlignment="1">
      <alignment horizontal="center"/>
    </xf>
    <xf numFmtId="1" fontId="279" fillId="2" borderId="0" xfId="0" applyNumberFormat="1" applyFont="1" applyFill="1" applyAlignment="1">
      <alignment horizontal="center"/>
    </xf>
    <xf numFmtId="2" fontId="8" fillId="20" borderId="1" xfId="0" applyNumberFormat="1" applyFont="1" applyFill="1" applyBorder="1" applyAlignment="1">
      <alignment horizontal="center"/>
    </xf>
    <xf numFmtId="2" fontId="8" fillId="0" borderId="1" xfId="0" applyNumberFormat="1" applyFont="1" applyBorder="1" applyAlignment="1">
      <alignment horizontal="center"/>
    </xf>
    <xf numFmtId="15" fontId="285" fillId="2" borderId="1" xfId="0" applyNumberFormat="1" applyFont="1" applyFill="1" applyBorder="1" applyAlignment="1">
      <alignment horizontal="center"/>
    </xf>
    <xf numFmtId="2" fontId="285" fillId="2" borderId="1" xfId="0" applyNumberFormat="1" applyFont="1" applyFill="1" applyBorder="1" applyAlignment="1">
      <alignment horizontal="center"/>
    </xf>
    <xf numFmtId="164" fontId="285" fillId="2" borderId="1" xfId="0" applyNumberFormat="1" applyFont="1" applyFill="1" applyBorder="1" applyAlignment="1">
      <alignment horizontal="center"/>
    </xf>
    <xf numFmtId="169" fontId="285" fillId="2" borderId="1" xfId="0" applyFont="1" applyFill="1" applyBorder="1" applyAlignment="1">
      <alignment horizontal="center"/>
    </xf>
    <xf numFmtId="3" fontId="285" fillId="2" borderId="1" xfId="0" applyNumberFormat="1" applyFont="1" applyFill="1" applyBorder="1" applyAlignment="1">
      <alignment horizontal="center"/>
    </xf>
    <xf numFmtId="165" fontId="285" fillId="2" borderId="1" xfId="0" applyNumberFormat="1" applyFont="1" applyFill="1" applyBorder="1" applyAlignment="1">
      <alignment horizontal="center"/>
    </xf>
    <xf numFmtId="2" fontId="286" fillId="2" borderId="1" xfId="3" applyNumberFormat="1" applyFont="1" applyFill="1" applyBorder="1">
      <alignment horizontal="center"/>
    </xf>
    <xf numFmtId="166" fontId="285" fillId="2" borderId="1" xfId="0" applyNumberFormat="1" applyFont="1" applyFill="1" applyBorder="1" applyAlignment="1">
      <alignment horizontal="center"/>
    </xf>
    <xf numFmtId="1" fontId="285" fillId="2" borderId="1" xfId="3" applyNumberFormat="1" applyFont="1" applyFill="1" applyBorder="1">
      <alignment horizontal="center"/>
    </xf>
    <xf numFmtId="1" fontId="285" fillId="3" borderId="1" xfId="0" applyNumberFormat="1" applyFont="1" applyFill="1" applyBorder="1" applyAlignment="1">
      <alignment horizontal="center"/>
    </xf>
    <xf numFmtId="1" fontId="285" fillId="2" borderId="1" xfId="0" applyNumberFormat="1" applyFont="1" applyFill="1" applyBorder="1" applyAlignment="1">
      <alignment horizontal="center"/>
    </xf>
    <xf numFmtId="0" fontId="285" fillId="2" borderId="1" xfId="0" applyNumberFormat="1" applyFont="1" applyFill="1" applyBorder="1" applyAlignment="1">
      <alignment horizontal="center"/>
    </xf>
    <xf numFmtId="1" fontId="285" fillId="2" borderId="1" xfId="0" quotePrefix="1" applyNumberFormat="1" applyFont="1" applyFill="1" applyBorder="1" applyAlignment="1">
      <alignment horizontal="center"/>
    </xf>
    <xf numFmtId="169" fontId="287" fillId="2" borderId="1" xfId="0" applyFont="1" applyFill="1" applyBorder="1" applyAlignment="1">
      <alignment horizontal="center"/>
    </xf>
    <xf numFmtId="170" fontId="285" fillId="2" borderId="1" xfId="0" applyNumberFormat="1" applyFont="1" applyFill="1" applyBorder="1" applyAlignment="1">
      <alignment horizontal="center"/>
    </xf>
    <xf numFmtId="0" fontId="288" fillId="8" borderId="1" xfId="0" applyNumberFormat="1" applyFont="1" applyFill="1" applyBorder="1" applyAlignment="1">
      <alignment horizontal="center"/>
    </xf>
    <xf numFmtId="3" fontId="288" fillId="8" borderId="1" xfId="0" quotePrefix="1" applyNumberFormat="1" applyFont="1" applyFill="1" applyBorder="1" applyAlignment="1">
      <alignment horizontal="center"/>
    </xf>
    <xf numFmtId="169" fontId="288" fillId="8" borderId="0" xfId="0" applyFont="1" applyFill="1" applyAlignment="1">
      <alignment horizontal="right"/>
    </xf>
    <xf numFmtId="174" fontId="288" fillId="8" borderId="0" xfId="0" applyNumberFormat="1" applyFont="1" applyFill="1" applyAlignment="1">
      <alignment horizontal="right"/>
    </xf>
    <xf numFmtId="2" fontId="107" fillId="8" borderId="0" xfId="0" applyNumberFormat="1" applyFont="1" applyFill="1" applyAlignment="1">
      <alignment horizontal="center" vertical="center"/>
    </xf>
    <xf numFmtId="2" fontId="204" fillId="0" borderId="1" xfId="0" applyNumberFormat="1" applyFont="1" applyBorder="1" applyAlignment="1">
      <alignment horizontal="center"/>
    </xf>
    <xf numFmtId="2" fontId="279" fillId="20" borderId="1" xfId="0" applyNumberFormat="1" applyFont="1" applyFill="1" applyBorder="1" applyAlignment="1">
      <alignment horizontal="center"/>
    </xf>
    <xf numFmtId="0" fontId="289" fillId="17" borderId="1" xfId="0" applyNumberFormat="1" applyFont="1" applyFill="1" applyBorder="1" applyAlignment="1">
      <alignment horizontal="center"/>
    </xf>
    <xf numFmtId="2" fontId="285" fillId="2" borderId="1" xfId="0" quotePrefix="1" applyNumberFormat="1" applyFont="1" applyFill="1" applyBorder="1" applyAlignment="1">
      <alignment horizontal="center"/>
    </xf>
    <xf numFmtId="165" fontId="285" fillId="2" borderId="1" xfId="3" applyNumberFormat="1" applyFont="1" applyFill="1" applyBorder="1">
      <alignment horizontal="center"/>
    </xf>
    <xf numFmtId="2" fontId="286" fillId="2" borderId="1" xfId="0" applyNumberFormat="1" applyFont="1" applyFill="1" applyBorder="1" applyAlignment="1">
      <alignment horizontal="center"/>
    </xf>
    <xf numFmtId="15" fontId="290" fillId="2" borderId="1" xfId="0" applyNumberFormat="1" applyFont="1" applyFill="1" applyBorder="1" applyAlignment="1">
      <alignment horizontal="center"/>
    </xf>
    <xf numFmtId="169" fontId="287" fillId="2" borderId="1" xfId="0" quotePrefix="1" applyFont="1" applyFill="1" applyBorder="1" applyAlignment="1">
      <alignment horizontal="center"/>
    </xf>
    <xf numFmtId="3" fontId="288" fillId="8" borderId="1" xfId="0" applyNumberFormat="1" applyFont="1" applyFill="1" applyBorder="1" applyAlignment="1">
      <alignment horizontal="center"/>
    </xf>
    <xf numFmtId="169" fontId="7" fillId="2" borderId="1" xfId="0" applyFont="1" applyFill="1" applyBorder="1" applyAlignment="1">
      <alignment horizontal="left"/>
    </xf>
    <xf numFmtId="15" fontId="291" fillId="2" borderId="1" xfId="0" applyNumberFormat="1" applyFont="1" applyFill="1" applyBorder="1" applyAlignment="1">
      <alignment horizontal="center"/>
    </xf>
    <xf numFmtId="0" fontId="292" fillId="17" borderId="1" xfId="0" applyNumberFormat="1" applyFont="1" applyFill="1" applyBorder="1" applyAlignment="1">
      <alignment horizontal="center"/>
    </xf>
    <xf numFmtId="2" fontId="291" fillId="2" borderId="1" xfId="0" applyNumberFormat="1" applyFont="1" applyFill="1" applyBorder="1" applyAlignment="1">
      <alignment horizontal="center"/>
    </xf>
    <xf numFmtId="164" fontId="291" fillId="2" borderId="1" xfId="0" applyNumberFormat="1" applyFont="1" applyFill="1" applyBorder="1" applyAlignment="1">
      <alignment horizontal="center"/>
    </xf>
    <xf numFmtId="169" fontId="291" fillId="2" borderId="1" xfId="0" applyFont="1" applyFill="1" applyBorder="1" applyAlignment="1">
      <alignment horizontal="center"/>
    </xf>
    <xf numFmtId="3" fontId="291" fillId="2" borderId="1" xfId="0" applyNumberFormat="1" applyFont="1" applyFill="1" applyBorder="1" applyAlignment="1">
      <alignment horizontal="center"/>
    </xf>
    <xf numFmtId="165" fontId="291" fillId="2" borderId="1" xfId="0" applyNumberFormat="1" applyFont="1" applyFill="1" applyBorder="1" applyAlignment="1">
      <alignment horizontal="center"/>
    </xf>
    <xf numFmtId="165" fontId="291" fillId="2" borderId="1" xfId="3" applyNumberFormat="1" applyFont="1" applyFill="1" applyBorder="1">
      <alignment horizontal="center"/>
    </xf>
    <xf numFmtId="2" fontId="293" fillId="2" borderId="1" xfId="0" applyNumberFormat="1" applyFont="1" applyFill="1" applyBorder="1" applyAlignment="1">
      <alignment horizontal="center"/>
    </xf>
    <xf numFmtId="166" fontId="291" fillId="2" borderId="1" xfId="0" applyNumberFormat="1" applyFont="1" applyFill="1" applyBorder="1" applyAlignment="1">
      <alignment horizontal="center"/>
    </xf>
    <xf numFmtId="1" fontId="291" fillId="2" borderId="1" xfId="3" applyNumberFormat="1" applyFont="1" applyFill="1" applyBorder="1">
      <alignment horizontal="center"/>
    </xf>
    <xf numFmtId="1" fontId="291" fillId="3" borderId="1" xfId="0" applyNumberFormat="1" applyFont="1" applyFill="1" applyBorder="1" applyAlignment="1">
      <alignment horizontal="center"/>
    </xf>
    <xf numFmtId="1" fontId="291" fillId="2" borderId="1" xfId="0" applyNumberFormat="1" applyFont="1" applyFill="1" applyBorder="1" applyAlignment="1">
      <alignment horizontal="center"/>
    </xf>
    <xf numFmtId="0" fontId="291" fillId="2" borderId="1" xfId="0" applyNumberFormat="1" applyFont="1" applyFill="1" applyBorder="1" applyAlignment="1">
      <alignment horizontal="center"/>
    </xf>
    <xf numFmtId="169" fontId="294" fillId="2" borderId="1" xfId="0" applyFont="1" applyFill="1" applyBorder="1" applyAlignment="1">
      <alignment horizontal="center"/>
    </xf>
    <xf numFmtId="170" fontId="291" fillId="2" borderId="1" xfId="0" applyNumberFormat="1" applyFont="1" applyFill="1" applyBorder="1" applyAlignment="1">
      <alignment horizontal="center"/>
    </xf>
    <xf numFmtId="0" fontId="295" fillId="8" borderId="1" xfId="0" applyNumberFormat="1" applyFont="1" applyFill="1" applyBorder="1" applyAlignment="1">
      <alignment horizontal="center"/>
    </xf>
    <xf numFmtId="3" fontId="295" fillId="8" borderId="1" xfId="0" quotePrefix="1" applyNumberFormat="1" applyFont="1" applyFill="1" applyBorder="1" applyAlignment="1">
      <alignment horizontal="center"/>
    </xf>
    <xf numFmtId="169" fontId="295" fillId="8" borderId="0" xfId="0" applyFont="1" applyFill="1" applyAlignment="1">
      <alignment horizontal="right"/>
    </xf>
    <xf numFmtId="15" fontId="296" fillId="2" borderId="1" xfId="0" applyNumberFormat="1" applyFont="1" applyFill="1" applyBorder="1" applyAlignment="1">
      <alignment horizontal="center"/>
    </xf>
    <xf numFmtId="0" fontId="297" fillId="0" borderId="10" xfId="0" applyNumberFormat="1" applyFont="1" applyBorder="1" applyAlignment="1">
      <alignment horizontal="center"/>
    </xf>
    <xf numFmtId="169" fontId="297" fillId="0" borderId="10" xfId="0" applyFont="1" applyBorder="1" applyAlignment="1">
      <alignment horizontal="center"/>
    </xf>
    <xf numFmtId="169" fontId="298" fillId="0" borderId="10" xfId="0" applyFont="1" applyBorder="1" applyAlignment="1">
      <alignment horizontal="center"/>
    </xf>
    <xf numFmtId="15" fontId="299" fillId="2" borderId="1" xfId="0" applyNumberFormat="1" applyFont="1" applyFill="1" applyBorder="1" applyAlignment="1">
      <alignment horizontal="center"/>
    </xf>
    <xf numFmtId="0" fontId="300" fillId="17" borderId="1" xfId="0" applyNumberFormat="1" applyFont="1" applyFill="1" applyBorder="1" applyAlignment="1">
      <alignment horizontal="center"/>
    </xf>
    <xf numFmtId="2" fontId="299" fillId="2" borderId="1" xfId="0" applyNumberFormat="1" applyFont="1" applyFill="1" applyBorder="1" applyAlignment="1">
      <alignment horizontal="center"/>
    </xf>
    <xf numFmtId="164" fontId="299" fillId="2" borderId="1" xfId="0" applyNumberFormat="1" applyFont="1" applyFill="1" applyBorder="1" applyAlignment="1">
      <alignment horizontal="center"/>
    </xf>
    <xf numFmtId="169" fontId="299" fillId="2" borderId="1" xfId="0" applyFont="1" applyFill="1" applyBorder="1" applyAlignment="1">
      <alignment horizontal="center"/>
    </xf>
    <xf numFmtId="3" fontId="299" fillId="2" borderId="1" xfId="0" applyNumberFormat="1" applyFont="1" applyFill="1" applyBorder="1" applyAlignment="1">
      <alignment horizontal="center"/>
    </xf>
    <xf numFmtId="165" fontId="299" fillId="2" borderId="1" xfId="0" applyNumberFormat="1" applyFont="1" applyFill="1" applyBorder="1" applyAlignment="1">
      <alignment horizontal="center"/>
    </xf>
    <xf numFmtId="165" fontId="299" fillId="2" borderId="1" xfId="3" applyNumberFormat="1" applyFont="1" applyFill="1" applyBorder="1">
      <alignment horizontal="center"/>
    </xf>
    <xf numFmtId="2" fontId="301" fillId="2" borderId="1" xfId="0" applyNumberFormat="1" applyFont="1" applyFill="1" applyBorder="1" applyAlignment="1">
      <alignment horizontal="center"/>
    </xf>
    <xf numFmtId="166" fontId="299" fillId="2" borderId="1" xfId="0" applyNumberFormat="1" applyFont="1" applyFill="1" applyBorder="1" applyAlignment="1">
      <alignment horizontal="center"/>
    </xf>
    <xf numFmtId="1" fontId="299" fillId="2" borderId="1" xfId="3" applyNumberFormat="1" applyFont="1" applyFill="1" applyBorder="1">
      <alignment horizontal="center"/>
    </xf>
    <xf numFmtId="1" fontId="299" fillId="3" borderId="1" xfId="0" applyNumberFormat="1" applyFont="1" applyFill="1" applyBorder="1" applyAlignment="1">
      <alignment horizontal="center"/>
    </xf>
    <xf numFmtId="1" fontId="299" fillId="2" borderId="1" xfId="0" applyNumberFormat="1" applyFont="1" applyFill="1" applyBorder="1" applyAlignment="1">
      <alignment horizontal="center"/>
    </xf>
    <xf numFmtId="0" fontId="299" fillId="2" borderId="1" xfId="0" applyNumberFormat="1" applyFont="1" applyFill="1" applyBorder="1" applyAlignment="1">
      <alignment horizontal="center"/>
    </xf>
    <xf numFmtId="169" fontId="302" fillId="2" borderId="1" xfId="0" applyFont="1" applyFill="1" applyBorder="1" applyAlignment="1">
      <alignment horizontal="center"/>
    </xf>
    <xf numFmtId="170" fontId="299" fillId="2" borderId="1" xfId="0" applyNumberFormat="1" applyFont="1" applyFill="1" applyBorder="1" applyAlignment="1">
      <alignment horizontal="center"/>
    </xf>
    <xf numFmtId="0" fontId="303" fillId="8" borderId="1" xfId="0" applyNumberFormat="1" applyFont="1" applyFill="1" applyBorder="1" applyAlignment="1">
      <alignment horizontal="center"/>
    </xf>
    <xf numFmtId="3" fontId="303" fillId="8" borderId="1" xfId="0" quotePrefix="1" applyNumberFormat="1" applyFont="1" applyFill="1" applyBorder="1" applyAlignment="1">
      <alignment horizontal="center"/>
    </xf>
    <xf numFmtId="169" fontId="303" fillId="8" borderId="0" xfId="0" applyFont="1" applyFill="1" applyAlignment="1">
      <alignment horizontal="right"/>
    </xf>
    <xf numFmtId="174" fontId="303" fillId="8" borderId="0" xfId="0" applyNumberFormat="1" applyFont="1" applyFill="1" applyAlignment="1">
      <alignment horizontal="right"/>
    </xf>
    <xf numFmtId="15" fontId="304" fillId="2" borderId="1" xfId="0" applyNumberFormat="1" applyFont="1" applyFill="1" applyBorder="1" applyAlignment="1">
      <alignment horizontal="center"/>
    </xf>
    <xf numFmtId="1" fontId="299" fillId="2" borderId="1" xfId="0" quotePrefix="1" applyNumberFormat="1" applyFont="1" applyFill="1" applyBorder="1" applyAlignment="1">
      <alignment horizontal="center"/>
    </xf>
    <xf numFmtId="169" fontId="302" fillId="2" borderId="1" xfId="0" quotePrefix="1" applyFont="1" applyFill="1" applyBorder="1" applyAlignment="1">
      <alignment horizontal="center"/>
    </xf>
    <xf numFmtId="2" fontId="7" fillId="20" borderId="1" xfId="0" quotePrefix="1" applyNumberFormat="1" applyFont="1" applyFill="1" applyBorder="1" applyAlignment="1">
      <alignment horizontal="center"/>
    </xf>
    <xf numFmtId="15" fontId="305" fillId="2" borderId="1" xfId="0" applyNumberFormat="1" applyFont="1" applyFill="1" applyBorder="1" applyAlignment="1">
      <alignment horizontal="center"/>
    </xf>
    <xf numFmtId="2" fontId="305" fillId="2" borderId="1" xfId="0" applyNumberFormat="1" applyFont="1" applyFill="1" applyBorder="1" applyAlignment="1">
      <alignment horizontal="center"/>
    </xf>
    <xf numFmtId="164" fontId="305" fillId="2" borderId="1" xfId="0" applyNumberFormat="1" applyFont="1" applyFill="1" applyBorder="1" applyAlignment="1">
      <alignment horizontal="center"/>
    </xf>
    <xf numFmtId="169" fontId="305" fillId="2" borderId="1" xfId="0" applyFont="1" applyFill="1" applyBorder="1" applyAlignment="1">
      <alignment horizontal="center"/>
    </xf>
    <xf numFmtId="3" fontId="305" fillId="2" borderId="1" xfId="0" applyNumberFormat="1" applyFont="1" applyFill="1" applyBorder="1" applyAlignment="1">
      <alignment horizontal="center"/>
    </xf>
    <xf numFmtId="165" fontId="305" fillId="2" borderId="1" xfId="0" applyNumberFormat="1" applyFont="1" applyFill="1" applyBorder="1" applyAlignment="1">
      <alignment horizontal="center"/>
    </xf>
    <xf numFmtId="2" fontId="306" fillId="2" borderId="1" xfId="0" applyNumberFormat="1" applyFont="1" applyFill="1" applyBorder="1" applyAlignment="1">
      <alignment horizontal="center"/>
    </xf>
    <xf numFmtId="166" fontId="305" fillId="2" borderId="1" xfId="0" applyNumberFormat="1" applyFont="1" applyFill="1" applyBorder="1" applyAlignment="1">
      <alignment horizontal="center"/>
    </xf>
    <xf numFmtId="1" fontId="305" fillId="2" borderId="1" xfId="3" applyNumberFormat="1" applyFont="1" applyFill="1" applyBorder="1">
      <alignment horizontal="center"/>
    </xf>
    <xf numFmtId="1" fontId="305" fillId="3" borderId="1" xfId="0" applyNumberFormat="1" applyFont="1" applyFill="1" applyBorder="1" applyAlignment="1">
      <alignment horizontal="center"/>
    </xf>
    <xf numFmtId="1" fontId="305" fillId="2" borderId="1" xfId="0" applyNumberFormat="1" applyFont="1" applyFill="1" applyBorder="1" applyAlignment="1">
      <alignment horizontal="center"/>
    </xf>
    <xf numFmtId="0" fontId="305" fillId="2" borderId="1" xfId="0" applyNumberFormat="1" applyFont="1" applyFill="1" applyBorder="1" applyAlignment="1">
      <alignment horizontal="center"/>
    </xf>
    <xf numFmtId="169" fontId="307" fillId="2" borderId="1" xfId="0" applyFont="1" applyFill="1" applyBorder="1" applyAlignment="1">
      <alignment horizontal="center"/>
    </xf>
    <xf numFmtId="170" fontId="305" fillId="2" borderId="1" xfId="0" applyNumberFormat="1" applyFont="1" applyFill="1" applyBorder="1" applyAlignment="1">
      <alignment horizontal="center"/>
    </xf>
    <xf numFmtId="0" fontId="308" fillId="8" borderId="1" xfId="0" applyNumberFormat="1" applyFont="1" applyFill="1" applyBorder="1" applyAlignment="1">
      <alignment horizontal="center"/>
    </xf>
    <xf numFmtId="3" fontId="308" fillId="8" borderId="1" xfId="0" quotePrefix="1" applyNumberFormat="1" applyFont="1" applyFill="1" applyBorder="1" applyAlignment="1">
      <alignment horizontal="center"/>
    </xf>
    <xf numFmtId="169" fontId="308" fillId="8" borderId="0" xfId="0" applyFont="1" applyFill="1" applyAlignment="1">
      <alignment horizontal="right"/>
    </xf>
    <xf numFmtId="174" fontId="308" fillId="8" borderId="0" xfId="0" applyNumberFormat="1" applyFont="1" applyFill="1" applyAlignment="1">
      <alignment horizontal="right"/>
    </xf>
    <xf numFmtId="15" fontId="309" fillId="2" borderId="1" xfId="0" applyNumberFormat="1" applyFont="1" applyFill="1" applyBorder="1" applyAlignment="1">
      <alignment horizontal="center"/>
    </xf>
    <xf numFmtId="2" fontId="7" fillId="8" borderId="1" xfId="0" quotePrefix="1" applyNumberFormat="1" applyFont="1" applyFill="1" applyBorder="1" applyAlignment="1">
      <alignment horizontal="center"/>
    </xf>
    <xf numFmtId="2" fontId="81" fillId="2" borderId="1" xfId="0" quotePrefix="1" applyNumberFormat="1" applyFont="1" applyFill="1" applyBorder="1" applyAlignment="1">
      <alignment horizontal="center"/>
    </xf>
    <xf numFmtId="2" fontId="81" fillId="8" borderId="1" xfId="0" quotePrefix="1" applyNumberFormat="1" applyFont="1" applyFill="1" applyBorder="1" applyAlignment="1">
      <alignment horizontal="center"/>
    </xf>
    <xf numFmtId="2" fontId="7" fillId="8" borderId="1" xfId="0" quotePrefix="1" applyNumberFormat="1" applyFont="1" applyFill="1" applyBorder="1" applyAlignment="1">
      <alignment horizontal="center" vertical="center"/>
    </xf>
    <xf numFmtId="2" fontId="3" fillId="8" borderId="1" xfId="0" quotePrefix="1" applyNumberFormat="1" applyFont="1" applyFill="1" applyBorder="1" applyAlignment="1">
      <alignment horizontal="center"/>
    </xf>
    <xf numFmtId="2" fontId="8" fillId="20" borderId="1" xfId="0" applyNumberFormat="1" applyFont="1" applyFill="1" applyBorder="1" applyAlignment="1">
      <alignment horizontal="center" vertical="center"/>
    </xf>
    <xf numFmtId="15" fontId="81" fillId="2" borderId="1" xfId="0" applyNumberFormat="1" applyFont="1" applyFill="1" applyBorder="1" applyAlignment="1">
      <alignment horizontal="center" vertical="center"/>
    </xf>
    <xf numFmtId="15" fontId="81" fillId="2" borderId="1" xfId="0" applyNumberFormat="1" applyFont="1" applyFill="1" applyBorder="1" applyAlignment="1">
      <alignment vertical="center"/>
    </xf>
    <xf numFmtId="170" fontId="305" fillId="2" borderId="1" xfId="0" applyNumberFormat="1" applyFont="1" applyFill="1" applyBorder="1" applyAlignment="1">
      <alignment horizontal="center" vertical="center"/>
    </xf>
    <xf numFmtId="1" fontId="305" fillId="2" borderId="1" xfId="0" applyNumberFormat="1" applyFont="1" applyFill="1" applyBorder="1" applyAlignment="1">
      <alignment horizontal="center" vertical="center"/>
    </xf>
    <xf numFmtId="0" fontId="308" fillId="8" borderId="1" xfId="0" applyNumberFormat="1" applyFont="1" applyFill="1" applyBorder="1" applyAlignment="1">
      <alignment horizontal="center" vertical="center"/>
    </xf>
    <xf numFmtId="3" fontId="308" fillId="8" borderId="1" xfId="0" quotePrefix="1" applyNumberFormat="1" applyFont="1" applyFill="1" applyBorder="1" applyAlignment="1">
      <alignment horizontal="center" vertical="center"/>
    </xf>
    <xf numFmtId="169" fontId="308" fillId="8" borderId="0" xfId="0" applyFont="1" applyFill="1" applyAlignment="1">
      <alignment horizontal="right" vertical="center"/>
    </xf>
    <xf numFmtId="15" fontId="309" fillId="2" borderId="1" xfId="0" applyNumberFormat="1" applyFont="1" applyFill="1" applyBorder="1" applyAlignment="1">
      <alignment horizontal="center" vertical="center"/>
    </xf>
    <xf numFmtId="15" fontId="305" fillId="2" borderId="1" xfId="0" applyNumberFormat="1" applyFont="1" applyFill="1" applyBorder="1" applyAlignment="1">
      <alignment horizontal="center" vertical="center"/>
    </xf>
    <xf numFmtId="2" fontId="305" fillId="2" borderId="1" xfId="0" applyNumberFormat="1" applyFont="1" applyFill="1" applyBorder="1" applyAlignment="1">
      <alignment horizontal="center" vertical="center"/>
    </xf>
    <xf numFmtId="164" fontId="305" fillId="2" borderId="1" xfId="0" applyNumberFormat="1" applyFont="1" applyFill="1" applyBorder="1" applyAlignment="1">
      <alignment horizontal="center" vertical="center"/>
    </xf>
    <xf numFmtId="169" fontId="305" fillId="2" borderId="1" xfId="0" applyFont="1" applyFill="1" applyBorder="1" applyAlignment="1">
      <alignment horizontal="center" vertical="center"/>
    </xf>
    <xf numFmtId="2" fontId="81" fillId="2" borderId="1" xfId="0" applyNumberFormat="1" applyFont="1" applyFill="1" applyBorder="1" applyAlignment="1">
      <alignment horizontal="center" vertical="center"/>
    </xf>
    <xf numFmtId="3" fontId="305" fillId="2" borderId="1" xfId="0" applyNumberFormat="1" applyFont="1" applyFill="1" applyBorder="1" applyAlignment="1">
      <alignment horizontal="center" vertical="center"/>
    </xf>
    <xf numFmtId="165" fontId="305" fillId="2" borderId="1" xfId="0" applyNumberFormat="1" applyFont="1" applyFill="1" applyBorder="1" applyAlignment="1">
      <alignment horizontal="center" vertical="center"/>
    </xf>
    <xf numFmtId="2" fontId="306" fillId="2" borderId="1" xfId="0" applyNumberFormat="1" applyFont="1" applyFill="1" applyBorder="1" applyAlignment="1">
      <alignment horizontal="center" vertical="center"/>
    </xf>
    <xf numFmtId="166" fontId="305" fillId="2" borderId="1" xfId="0" applyNumberFormat="1" applyFont="1" applyFill="1" applyBorder="1" applyAlignment="1">
      <alignment horizontal="center" vertical="center"/>
    </xf>
    <xf numFmtId="1" fontId="305" fillId="2" borderId="1" xfId="3" applyNumberFormat="1" applyFont="1" applyFill="1" applyBorder="1" applyAlignment="1">
      <alignment horizontal="center" vertical="center"/>
    </xf>
    <xf numFmtId="1" fontId="305" fillId="3" borderId="1" xfId="0" applyNumberFormat="1" applyFont="1" applyFill="1" applyBorder="1" applyAlignment="1">
      <alignment horizontal="center" vertical="center"/>
    </xf>
    <xf numFmtId="0" fontId="305" fillId="2" borderId="1" xfId="0" applyNumberFormat="1" applyFont="1" applyFill="1" applyBorder="1" applyAlignment="1">
      <alignment horizontal="center" vertical="center"/>
    </xf>
    <xf numFmtId="2" fontId="305" fillId="2" borderId="1" xfId="0" quotePrefix="1" applyNumberFormat="1" applyFont="1" applyFill="1" applyBorder="1" applyAlignment="1">
      <alignment horizontal="center" vertical="center"/>
    </xf>
    <xf numFmtId="169" fontId="307" fillId="2" borderId="1" xfId="0" applyFont="1" applyFill="1" applyBorder="1" applyAlignment="1">
      <alignment horizontal="center" vertical="center"/>
    </xf>
    <xf numFmtId="2" fontId="7" fillId="20" borderId="1" xfId="0" applyNumberFormat="1" applyFont="1" applyFill="1" applyBorder="1" applyAlignment="1">
      <alignment horizontal="center" vertical="center" wrapText="1"/>
    </xf>
    <xf numFmtId="2" fontId="156" fillId="8" borderId="1" xfId="0" applyNumberFormat="1" applyFont="1" applyFill="1" applyBorder="1" applyAlignment="1">
      <alignment horizontal="center" vertical="center"/>
    </xf>
    <xf numFmtId="15" fontId="81" fillId="2" borderId="32" xfId="0" applyNumberFormat="1" applyFont="1" applyFill="1" applyBorder="1" applyAlignment="1">
      <alignment horizontal="center" vertical="center"/>
    </xf>
    <xf numFmtId="0" fontId="80" fillId="8" borderId="1" xfId="0" quotePrefix="1" applyNumberFormat="1" applyFont="1" applyFill="1" applyBorder="1" applyAlignment="1">
      <alignment horizontal="center"/>
    </xf>
    <xf numFmtId="0" fontId="80" fillId="8" borderId="1" xfId="0" quotePrefix="1" applyNumberFormat="1" applyFont="1" applyFill="1" applyBorder="1" applyAlignment="1">
      <alignment horizontal="center" vertical="center"/>
    </xf>
    <xf numFmtId="2" fontId="3" fillId="8" borderId="1" xfId="0" quotePrefix="1" applyNumberFormat="1" applyFont="1" applyFill="1" applyBorder="1" applyAlignment="1">
      <alignment horizontal="center" vertical="center"/>
    </xf>
    <xf numFmtId="2" fontId="310" fillId="2" borderId="1" xfId="0" applyNumberFormat="1" applyFont="1" applyFill="1" applyBorder="1" applyAlignment="1">
      <alignment horizontal="center"/>
    </xf>
    <xf numFmtId="1" fontId="305" fillId="2" borderId="1" xfId="0" quotePrefix="1" applyNumberFormat="1" applyFont="1" applyFill="1" applyBorder="1" applyAlignment="1">
      <alignment horizontal="center"/>
    </xf>
    <xf numFmtId="15" fontId="310" fillId="2" borderId="1" xfId="0" applyNumberFormat="1" applyFont="1" applyFill="1" applyBorder="1" applyAlignment="1">
      <alignment horizontal="center"/>
    </xf>
    <xf numFmtId="164" fontId="310" fillId="2" borderId="1" xfId="0" applyNumberFormat="1" applyFont="1" applyFill="1" applyBorder="1" applyAlignment="1">
      <alignment horizontal="center"/>
    </xf>
    <xf numFmtId="169" fontId="310" fillId="2" borderId="1" xfId="0" applyFont="1" applyFill="1" applyBorder="1" applyAlignment="1">
      <alignment horizontal="center"/>
    </xf>
    <xf numFmtId="3" fontId="310" fillId="2" borderId="1" xfId="0" applyNumberFormat="1" applyFont="1" applyFill="1" applyBorder="1" applyAlignment="1">
      <alignment horizontal="center"/>
    </xf>
    <xf numFmtId="165" fontId="310" fillId="2" borderId="1" xfId="0" applyNumberFormat="1" applyFont="1" applyFill="1" applyBorder="1" applyAlignment="1">
      <alignment horizontal="center"/>
    </xf>
    <xf numFmtId="165" fontId="310" fillId="2" borderId="1" xfId="3" applyNumberFormat="1" applyFont="1" applyFill="1" applyBorder="1">
      <alignment horizontal="center"/>
    </xf>
    <xf numFmtId="2" fontId="311" fillId="2" borderId="1" xfId="0" applyNumberFormat="1" applyFont="1" applyFill="1" applyBorder="1" applyAlignment="1">
      <alignment horizontal="center"/>
    </xf>
    <xf numFmtId="2" fontId="310" fillId="2" borderId="1" xfId="3" applyNumberFormat="1" applyFont="1" applyFill="1" applyBorder="1">
      <alignment horizontal="center"/>
    </xf>
    <xf numFmtId="164" fontId="310" fillId="2" borderId="1" xfId="3" applyFont="1" applyFill="1" applyBorder="1">
      <alignment horizontal="center"/>
    </xf>
    <xf numFmtId="166" fontId="310" fillId="2" borderId="1" xfId="0" applyNumberFormat="1" applyFont="1" applyFill="1" applyBorder="1" applyAlignment="1">
      <alignment horizontal="center"/>
    </xf>
    <xf numFmtId="1" fontId="310" fillId="2" borderId="1" xfId="3" applyNumberFormat="1" applyFont="1" applyFill="1" applyBorder="1">
      <alignment horizontal="center"/>
    </xf>
    <xf numFmtId="166" fontId="310" fillId="2" borderId="1" xfId="3" applyNumberFormat="1" applyFont="1" applyFill="1" applyBorder="1">
      <alignment horizontal="center"/>
    </xf>
    <xf numFmtId="1" fontId="310" fillId="3" borderId="1" xfId="0" applyNumberFormat="1" applyFont="1" applyFill="1" applyBorder="1" applyAlignment="1">
      <alignment horizontal="center"/>
    </xf>
    <xf numFmtId="1" fontId="310" fillId="2" borderId="1" xfId="0" applyNumberFormat="1" applyFont="1" applyFill="1" applyBorder="1" applyAlignment="1">
      <alignment horizontal="center"/>
    </xf>
    <xf numFmtId="0" fontId="310" fillId="2" borderId="1" xfId="0" applyNumberFormat="1" applyFont="1" applyFill="1" applyBorder="1" applyAlignment="1">
      <alignment horizontal="center"/>
    </xf>
    <xf numFmtId="169" fontId="312" fillId="2" borderId="1" xfId="0" quotePrefix="1" applyFont="1" applyFill="1" applyBorder="1" applyAlignment="1">
      <alignment horizontal="center"/>
    </xf>
    <xf numFmtId="170" fontId="310" fillId="2" borderId="1" xfId="0" applyNumberFormat="1" applyFont="1" applyFill="1" applyBorder="1" applyAlignment="1">
      <alignment horizontal="center"/>
    </xf>
    <xf numFmtId="0" fontId="313" fillId="8" borderId="1" xfId="0" applyNumberFormat="1" applyFont="1" applyFill="1" applyBorder="1" applyAlignment="1">
      <alignment horizontal="center"/>
    </xf>
    <xf numFmtId="3" fontId="313" fillId="8" borderId="1" xfId="0" quotePrefix="1" applyNumberFormat="1" applyFont="1" applyFill="1" applyBorder="1" applyAlignment="1">
      <alignment horizontal="center"/>
    </xf>
    <xf numFmtId="169" fontId="313" fillId="8" borderId="0" xfId="0" applyFont="1" applyFill="1" applyAlignment="1">
      <alignment horizontal="right"/>
    </xf>
    <xf numFmtId="174" fontId="313" fillId="8" borderId="0" xfId="0" applyNumberFormat="1" applyFont="1" applyFill="1" applyAlignment="1">
      <alignment horizontal="right"/>
    </xf>
    <xf numFmtId="15" fontId="314" fillId="2" borderId="1" xfId="0" applyNumberFormat="1" applyFont="1" applyFill="1" applyBorder="1" applyAlignment="1">
      <alignment horizontal="center"/>
    </xf>
    <xf numFmtId="0" fontId="7" fillId="2" borderId="0" xfId="0" applyNumberFormat="1" applyFont="1" applyFill="1" applyAlignment="1">
      <alignment horizontal="center" vertical="center"/>
    </xf>
    <xf numFmtId="0" fontId="315" fillId="17" borderId="1" xfId="0" applyNumberFormat="1" applyFont="1" applyFill="1" applyBorder="1" applyAlignment="1">
      <alignment horizontal="center"/>
    </xf>
    <xf numFmtId="2" fontId="310" fillId="2" borderId="1" xfId="0" quotePrefix="1" applyNumberFormat="1" applyFont="1" applyFill="1" applyBorder="1" applyAlignment="1">
      <alignment horizontal="center"/>
    </xf>
    <xf numFmtId="169" fontId="312" fillId="2" borderId="1" xfId="0" applyFont="1" applyFill="1" applyBorder="1" applyAlignment="1">
      <alignment horizontal="center"/>
    </xf>
    <xf numFmtId="170" fontId="310" fillId="2" borderId="1" xfId="0" quotePrefix="1" applyNumberFormat="1" applyFont="1" applyFill="1" applyBorder="1" applyAlignment="1">
      <alignment horizontal="center"/>
    </xf>
    <xf numFmtId="0" fontId="313" fillId="8" borderId="1" xfId="0" quotePrefix="1" applyNumberFormat="1" applyFont="1" applyFill="1" applyBorder="1" applyAlignment="1">
      <alignment horizontal="center"/>
    </xf>
    <xf numFmtId="49" fontId="7" fillId="2" borderId="1" xfId="0" applyNumberFormat="1" applyFont="1" applyFill="1" applyBorder="1" applyAlignment="1">
      <alignment horizontal="left" wrapText="1"/>
    </xf>
    <xf numFmtId="169" fontId="310" fillId="2" borderId="1" xfId="0" applyFont="1" applyFill="1" applyBorder="1" applyAlignment="1">
      <alignment horizontal="left"/>
    </xf>
    <xf numFmtId="169" fontId="80" fillId="8" borderId="0" xfId="0" applyFont="1" applyFill="1" applyAlignment="1">
      <alignment horizontal="center" vertical="center"/>
    </xf>
    <xf numFmtId="15" fontId="70" fillId="9" borderId="2" xfId="0" applyNumberFormat="1" applyFont="1" applyFill="1" applyBorder="1" applyAlignment="1">
      <alignment horizontal="left"/>
    </xf>
    <xf numFmtId="169" fontId="73" fillId="0" borderId="4" xfId="0" applyFont="1" applyBorder="1" applyAlignment="1">
      <alignment horizontal="left"/>
    </xf>
    <xf numFmtId="15" fontId="7" fillId="2" borderId="1" xfId="0" applyNumberFormat="1" applyFont="1" applyFill="1" applyBorder="1" applyAlignment="1">
      <alignment horizontal="left"/>
    </xf>
    <xf numFmtId="169" fontId="162" fillId="2" borderId="1" xfId="0" applyFont="1" applyFill="1" applyBorder="1" applyAlignment="1">
      <alignment horizontal="left"/>
    </xf>
    <xf numFmtId="169" fontId="285" fillId="2" borderId="1" xfId="0" applyFont="1" applyFill="1" applyBorder="1" applyAlignment="1">
      <alignment horizontal="left"/>
    </xf>
    <xf numFmtId="169" fontId="81" fillId="2" borderId="1" xfId="0" applyFont="1" applyFill="1" applyBorder="1" applyAlignment="1">
      <alignment horizontal="left"/>
    </xf>
    <xf numFmtId="170" fontId="7" fillId="2" borderId="1" xfId="0" applyNumberFormat="1" applyFont="1" applyFill="1" applyBorder="1" applyAlignment="1">
      <alignment horizontal="left"/>
    </xf>
    <xf numFmtId="169" fontId="99" fillId="2" borderId="1" xfId="0" applyFont="1" applyFill="1" applyBorder="1" applyAlignment="1">
      <alignment horizontal="left"/>
    </xf>
    <xf numFmtId="169" fontId="243" fillId="2" borderId="1" xfId="0" applyFont="1" applyFill="1" applyBorder="1" applyAlignment="1">
      <alignment horizontal="left"/>
    </xf>
    <xf numFmtId="169" fontId="279" fillId="2" borderId="1" xfId="0" applyFont="1" applyFill="1" applyBorder="1" applyAlignment="1">
      <alignment horizontal="left"/>
    </xf>
    <xf numFmtId="169" fontId="254" fillId="2" borderId="1" xfId="0" applyFont="1" applyFill="1" applyBorder="1" applyAlignment="1">
      <alignment horizontal="left"/>
    </xf>
    <xf numFmtId="49" fontId="81" fillId="2" borderId="1" xfId="0" applyNumberFormat="1" applyFont="1" applyFill="1" applyBorder="1" applyAlignment="1">
      <alignment horizontal="left" wrapText="1"/>
    </xf>
    <xf numFmtId="169" fontId="139" fillId="2" borderId="1" xfId="0" applyFont="1" applyFill="1" applyBorder="1" applyAlignment="1">
      <alignment horizontal="left"/>
    </xf>
    <xf numFmtId="169" fontId="131" fillId="2" borderId="1" xfId="0" applyFont="1" applyFill="1" applyBorder="1" applyAlignment="1">
      <alignment horizontal="left"/>
    </xf>
    <xf numFmtId="169" fontId="8" fillId="2" borderId="1" xfId="0" applyFont="1" applyFill="1" applyBorder="1" applyAlignment="1">
      <alignment horizontal="left"/>
    </xf>
    <xf numFmtId="169" fontId="224" fillId="2" borderId="1" xfId="0" applyFont="1" applyFill="1" applyBorder="1" applyAlignment="1">
      <alignment horizontal="left"/>
    </xf>
    <xf numFmtId="169" fontId="291" fillId="2" borderId="1" xfId="0" applyFont="1" applyFill="1" applyBorder="1" applyAlignment="1">
      <alignment horizontal="left"/>
    </xf>
    <xf numFmtId="169" fontId="299" fillId="2" borderId="1" xfId="0" applyFont="1" applyFill="1" applyBorder="1" applyAlignment="1">
      <alignment horizontal="left"/>
    </xf>
    <xf numFmtId="49" fontId="7" fillId="2" borderId="1" xfId="0" applyNumberFormat="1" applyFont="1" applyFill="1" applyBorder="1" applyAlignment="1">
      <alignment horizontal="left"/>
    </xf>
    <xf numFmtId="169" fontId="238" fillId="2" borderId="1" xfId="0" applyFont="1" applyFill="1" applyBorder="1" applyAlignment="1">
      <alignment horizontal="left"/>
    </xf>
    <xf numFmtId="169" fontId="273" fillId="2" borderId="1" xfId="0" applyFont="1" applyFill="1" applyBorder="1" applyAlignment="1">
      <alignment horizontal="left"/>
    </xf>
    <xf numFmtId="169" fontId="305" fillId="2" borderId="1" xfId="0" applyFont="1" applyFill="1" applyBorder="1" applyAlignment="1">
      <alignment horizontal="left"/>
    </xf>
    <xf numFmtId="169" fontId="82" fillId="2" borderId="1" xfId="0" applyFont="1" applyFill="1" applyBorder="1" applyAlignment="1">
      <alignment horizontal="left"/>
    </xf>
    <xf numFmtId="49" fontId="254" fillId="2" borderId="1" xfId="0" applyNumberFormat="1" applyFont="1" applyFill="1" applyBorder="1" applyAlignment="1">
      <alignment horizontal="left"/>
    </xf>
    <xf numFmtId="169" fontId="7" fillId="2" borderId="1" xfId="0" applyFont="1" applyFill="1" applyBorder="1" applyAlignment="1">
      <alignment horizontal="left" wrapText="1"/>
    </xf>
    <xf numFmtId="169" fontId="120" fillId="2" borderId="1" xfId="0" applyFont="1" applyFill="1" applyBorder="1" applyAlignment="1">
      <alignment horizontal="left"/>
    </xf>
    <xf numFmtId="169" fontId="151" fillId="2" borderId="1" xfId="0" applyFont="1" applyFill="1" applyBorder="1" applyAlignment="1">
      <alignment horizontal="left"/>
    </xf>
    <xf numFmtId="169" fontId="212" fillId="2" borderId="1" xfId="0" applyFont="1" applyFill="1" applyBorder="1" applyAlignment="1">
      <alignment horizontal="left"/>
    </xf>
    <xf numFmtId="169" fontId="167" fillId="2" borderId="1" xfId="0" applyFont="1" applyFill="1" applyBorder="1" applyAlignment="1">
      <alignment horizontal="left"/>
    </xf>
    <xf numFmtId="0" fontId="7" fillId="2" borderId="1" xfId="0" applyNumberFormat="1" applyFont="1" applyFill="1" applyBorder="1" applyAlignment="1">
      <alignment horizontal="left"/>
    </xf>
    <xf numFmtId="0" fontId="305" fillId="2" borderId="1" xfId="0" applyNumberFormat="1" applyFont="1" applyFill="1" applyBorder="1" applyAlignment="1">
      <alignment horizontal="left"/>
    </xf>
    <xf numFmtId="0" fontId="7" fillId="2" borderId="1" xfId="0" applyNumberFormat="1" applyFont="1" applyFill="1" applyBorder="1" applyAlignment="1">
      <alignment horizontal="left" wrapText="1"/>
    </xf>
    <xf numFmtId="169" fontId="266" fillId="2" borderId="1" xfId="0" applyFont="1" applyFill="1" applyBorder="1" applyAlignment="1">
      <alignment horizontal="left"/>
    </xf>
    <xf numFmtId="169" fontId="98" fillId="2" borderId="1" xfId="0" applyFont="1" applyFill="1" applyBorder="1" applyAlignment="1">
      <alignment horizontal="left"/>
    </xf>
    <xf numFmtId="169" fontId="260" fillId="2" borderId="1" xfId="0" applyFont="1" applyFill="1" applyBorder="1" applyAlignment="1">
      <alignment horizontal="left"/>
    </xf>
    <xf numFmtId="169" fontId="3" fillId="2" borderId="1" xfId="0" applyFont="1" applyFill="1" applyBorder="1" applyAlignment="1">
      <alignment horizontal="left"/>
    </xf>
    <xf numFmtId="169" fontId="145" fillId="2" borderId="1" xfId="0" applyFont="1" applyFill="1" applyBorder="1" applyAlignment="1">
      <alignment horizontal="left"/>
    </xf>
    <xf numFmtId="169" fontId="180" fillId="2" borderId="1" xfId="0" applyFont="1" applyFill="1" applyBorder="1" applyAlignment="1">
      <alignment horizontal="left"/>
    </xf>
    <xf numFmtId="169" fontId="156" fillId="2" borderId="1" xfId="0" applyFont="1" applyFill="1" applyBorder="1" applyAlignment="1">
      <alignment horizontal="left"/>
    </xf>
    <xf numFmtId="169" fontId="185" fillId="2" borderId="1" xfId="0" applyFont="1" applyFill="1" applyBorder="1" applyAlignment="1">
      <alignment horizontal="left"/>
    </xf>
    <xf numFmtId="169" fontId="112" fillId="2" borderId="1" xfId="0" applyFont="1" applyFill="1" applyBorder="1" applyAlignment="1">
      <alignment horizontal="left"/>
    </xf>
    <xf numFmtId="169" fontId="105" fillId="2" borderId="1" xfId="0" applyFont="1" applyFill="1" applyBorder="1" applyAlignment="1">
      <alignment horizontal="left"/>
    </xf>
    <xf numFmtId="169" fontId="107" fillId="2" borderId="1" xfId="0" applyFont="1" applyFill="1" applyBorder="1" applyAlignment="1">
      <alignment horizontal="left"/>
    </xf>
    <xf numFmtId="169" fontId="207" fillId="2" borderId="1" xfId="0" applyFont="1" applyFill="1" applyBorder="1" applyAlignment="1">
      <alignment horizontal="left"/>
    </xf>
    <xf numFmtId="169" fontId="79" fillId="2" borderId="1" xfId="0" applyFont="1" applyFill="1" applyBorder="1" applyAlignment="1">
      <alignment horizontal="left"/>
    </xf>
    <xf numFmtId="169" fontId="197" fillId="2" borderId="1" xfId="0" applyFont="1" applyFill="1" applyBorder="1" applyAlignment="1">
      <alignment horizontal="left"/>
    </xf>
    <xf numFmtId="0" fontId="80" fillId="2" borderId="29" xfId="0" applyNumberFormat="1" applyFont="1" applyFill="1" applyBorder="1" applyAlignment="1">
      <alignment horizontal="left"/>
    </xf>
    <xf numFmtId="170" fontId="72" fillId="0" borderId="0" xfId="0" applyNumberFormat="1" applyFont="1" applyAlignment="1">
      <alignment horizontal="left"/>
    </xf>
    <xf numFmtId="169" fontId="72" fillId="0" borderId="0" xfId="0" applyFont="1" applyAlignment="1">
      <alignment horizontal="left"/>
    </xf>
    <xf numFmtId="14" fontId="7" fillId="2" borderId="1" xfId="0" applyNumberFormat="1" applyFont="1" applyFill="1" applyBorder="1" applyAlignment="1">
      <alignment horizontal="center"/>
    </xf>
    <xf numFmtId="15" fontId="316" fillId="2" borderId="1" xfId="0" applyNumberFormat="1" applyFont="1" applyFill="1" applyBorder="1" applyAlignment="1">
      <alignment horizontal="center"/>
    </xf>
    <xf numFmtId="2" fontId="316" fillId="2" borderId="1" xfId="0" applyNumberFormat="1" applyFont="1" applyFill="1" applyBorder="1" applyAlignment="1">
      <alignment horizontal="center"/>
    </xf>
    <xf numFmtId="164" fontId="316" fillId="2" borderId="1" xfId="0" applyNumberFormat="1" applyFont="1" applyFill="1" applyBorder="1" applyAlignment="1">
      <alignment horizontal="center"/>
    </xf>
    <xf numFmtId="169" fontId="316" fillId="2" borderId="1" xfId="0" applyFont="1" applyFill="1" applyBorder="1" applyAlignment="1">
      <alignment horizontal="center"/>
    </xf>
    <xf numFmtId="3" fontId="316" fillId="2" borderId="1" xfId="0" applyNumberFormat="1" applyFont="1" applyFill="1" applyBorder="1" applyAlignment="1">
      <alignment horizontal="center"/>
    </xf>
    <xf numFmtId="165" fontId="316" fillId="2" borderId="1" xfId="0" applyNumberFormat="1" applyFont="1" applyFill="1" applyBorder="1" applyAlignment="1">
      <alignment horizontal="center"/>
    </xf>
    <xf numFmtId="165" fontId="316" fillId="2" borderId="1" xfId="3" applyNumberFormat="1" applyFont="1" applyFill="1" applyBorder="1">
      <alignment horizontal="center"/>
    </xf>
    <xf numFmtId="2" fontId="317" fillId="2" borderId="1" xfId="0" applyNumberFormat="1" applyFont="1" applyFill="1" applyBorder="1" applyAlignment="1">
      <alignment horizontal="center"/>
    </xf>
    <xf numFmtId="2" fontId="316" fillId="2" borderId="1" xfId="3" applyNumberFormat="1" applyFont="1" applyFill="1" applyBorder="1">
      <alignment horizontal="center"/>
    </xf>
    <xf numFmtId="164" fontId="316" fillId="2" borderId="1" xfId="3" applyFont="1" applyFill="1" applyBorder="1">
      <alignment horizontal="center"/>
    </xf>
    <xf numFmtId="166" fontId="316" fillId="2" borderId="1" xfId="0" applyNumberFormat="1" applyFont="1" applyFill="1" applyBorder="1" applyAlignment="1">
      <alignment horizontal="center"/>
    </xf>
    <xf numFmtId="1" fontId="316" fillId="2" borderId="1" xfId="3" applyNumberFormat="1" applyFont="1" applyFill="1" applyBorder="1">
      <alignment horizontal="center"/>
    </xf>
    <xf numFmtId="1" fontId="316" fillId="3" borderId="1" xfId="0" applyNumberFormat="1" applyFont="1" applyFill="1" applyBorder="1" applyAlignment="1">
      <alignment horizontal="center"/>
    </xf>
    <xf numFmtId="1" fontId="316" fillId="2" borderId="1" xfId="0" applyNumberFormat="1" applyFont="1" applyFill="1" applyBorder="1" applyAlignment="1">
      <alignment horizontal="center"/>
    </xf>
    <xf numFmtId="0" fontId="316" fillId="2" borderId="1" xfId="0" applyNumberFormat="1" applyFont="1" applyFill="1" applyBorder="1" applyAlignment="1">
      <alignment horizontal="center"/>
    </xf>
    <xf numFmtId="1" fontId="316" fillId="2" borderId="1" xfId="0" quotePrefix="1" applyNumberFormat="1" applyFont="1" applyFill="1" applyBorder="1" applyAlignment="1">
      <alignment horizontal="center"/>
    </xf>
    <xf numFmtId="169" fontId="318" fillId="2" borderId="1" xfId="0" quotePrefix="1" applyFont="1" applyFill="1" applyBorder="1" applyAlignment="1">
      <alignment horizontal="center"/>
    </xf>
    <xf numFmtId="170" fontId="316" fillId="2" borderId="1" xfId="0" applyNumberFormat="1" applyFont="1" applyFill="1" applyBorder="1" applyAlignment="1">
      <alignment horizontal="center"/>
    </xf>
    <xf numFmtId="0" fontId="319" fillId="8" borderId="1" xfId="0" applyNumberFormat="1" applyFont="1" applyFill="1" applyBorder="1" applyAlignment="1">
      <alignment horizontal="center"/>
    </xf>
    <xf numFmtId="3" fontId="319" fillId="8" borderId="1" xfId="0" quotePrefix="1" applyNumberFormat="1" applyFont="1" applyFill="1" applyBorder="1" applyAlignment="1">
      <alignment horizontal="center"/>
    </xf>
    <xf numFmtId="169" fontId="319" fillId="8" borderId="0" xfId="0" applyFont="1" applyFill="1" applyAlignment="1">
      <alignment horizontal="right"/>
    </xf>
    <xf numFmtId="174" fontId="319" fillId="8" borderId="0" xfId="0" applyNumberFormat="1" applyFont="1" applyFill="1" applyAlignment="1">
      <alignment horizontal="right"/>
    </xf>
    <xf numFmtId="2" fontId="81" fillId="2" borderId="1" xfId="0" quotePrefix="1" applyNumberFormat="1" applyFont="1" applyFill="1" applyBorder="1" applyAlignment="1">
      <alignment horizontal="center" vertical="center"/>
    </xf>
    <xf numFmtId="15" fontId="81" fillId="2" borderId="1" xfId="0" applyNumberFormat="1" applyFont="1" applyFill="1" applyBorder="1" applyAlignment="1">
      <alignment horizontal="left" vertical="center"/>
    </xf>
    <xf numFmtId="49" fontId="7" fillId="2" borderId="1" xfId="0" applyNumberFormat="1" applyFont="1" applyFill="1" applyBorder="1" applyAlignment="1">
      <alignment horizontal="center"/>
    </xf>
    <xf numFmtId="169" fontId="318" fillId="2" borderId="1" xfId="0" applyFont="1" applyFill="1" applyBorder="1" applyAlignment="1">
      <alignment horizontal="center"/>
    </xf>
    <xf numFmtId="15" fontId="320" fillId="2" borderId="1" xfId="0" applyNumberFormat="1" applyFont="1" applyFill="1" applyBorder="1" applyAlignment="1">
      <alignment horizontal="center"/>
    </xf>
    <xf numFmtId="0" fontId="321" fillId="17" borderId="1" xfId="0" applyNumberFormat="1" applyFont="1" applyFill="1" applyBorder="1" applyAlignment="1">
      <alignment horizontal="center"/>
    </xf>
    <xf numFmtId="2" fontId="320" fillId="2" borderId="1" xfId="0" applyNumberFormat="1" applyFont="1" applyFill="1" applyBorder="1" applyAlignment="1">
      <alignment horizontal="center"/>
    </xf>
    <xf numFmtId="164" fontId="320" fillId="2" borderId="1" xfId="0" applyNumberFormat="1" applyFont="1" applyFill="1" applyBorder="1" applyAlignment="1">
      <alignment horizontal="center"/>
    </xf>
    <xf numFmtId="169" fontId="320" fillId="2" borderId="1" xfId="0" applyFont="1" applyFill="1" applyBorder="1" applyAlignment="1">
      <alignment horizontal="center"/>
    </xf>
    <xf numFmtId="2" fontId="320" fillId="2" borderId="1" xfId="0" quotePrefix="1" applyNumberFormat="1" applyFont="1" applyFill="1" applyBorder="1" applyAlignment="1">
      <alignment horizontal="center"/>
    </xf>
    <xf numFmtId="3" fontId="320" fillId="2" borderId="1" xfId="0" applyNumberFormat="1" applyFont="1" applyFill="1" applyBorder="1" applyAlignment="1">
      <alignment horizontal="center"/>
    </xf>
    <xf numFmtId="165" fontId="320" fillId="2" borderId="1" xfId="3" applyNumberFormat="1" applyFont="1" applyFill="1" applyBorder="1">
      <alignment horizontal="center"/>
    </xf>
    <xf numFmtId="2" fontId="322" fillId="2" borderId="1" xfId="0" applyNumberFormat="1" applyFont="1" applyFill="1" applyBorder="1" applyAlignment="1">
      <alignment horizontal="center"/>
    </xf>
    <xf numFmtId="165" fontId="320" fillId="2" borderId="1" xfId="0" applyNumberFormat="1" applyFont="1" applyFill="1" applyBorder="1" applyAlignment="1">
      <alignment horizontal="center"/>
    </xf>
    <xf numFmtId="166" fontId="320" fillId="2" borderId="1" xfId="0" applyNumberFormat="1" applyFont="1" applyFill="1" applyBorder="1" applyAlignment="1">
      <alignment horizontal="center"/>
    </xf>
    <xf numFmtId="1" fontId="320" fillId="2" borderId="1" xfId="3" applyNumberFormat="1" applyFont="1" applyFill="1" applyBorder="1">
      <alignment horizontal="center"/>
    </xf>
    <xf numFmtId="1" fontId="320" fillId="3" borderId="1" xfId="0" applyNumberFormat="1" applyFont="1" applyFill="1" applyBorder="1" applyAlignment="1">
      <alignment horizontal="center"/>
    </xf>
    <xf numFmtId="1" fontId="320" fillId="2" borderId="1" xfId="0" applyNumberFormat="1" applyFont="1" applyFill="1" applyBorder="1" applyAlignment="1">
      <alignment horizontal="center"/>
    </xf>
    <xf numFmtId="0" fontId="320" fillId="2" borderId="1" xfId="0" applyNumberFormat="1" applyFont="1" applyFill="1" applyBorder="1" applyAlignment="1">
      <alignment horizontal="center"/>
    </xf>
    <xf numFmtId="169" fontId="323" fillId="2" borderId="1" xfId="0" applyFont="1" applyFill="1" applyBorder="1" applyAlignment="1">
      <alignment horizontal="center"/>
    </xf>
    <xf numFmtId="170" fontId="320" fillId="2" borderId="1" xfId="0" quotePrefix="1" applyNumberFormat="1" applyFont="1" applyFill="1" applyBorder="1" applyAlignment="1">
      <alignment horizontal="center"/>
    </xf>
    <xf numFmtId="0" fontId="324" fillId="8" borderId="1" xfId="0" applyNumberFormat="1" applyFont="1" applyFill="1" applyBorder="1" applyAlignment="1">
      <alignment horizontal="center"/>
    </xf>
    <xf numFmtId="0" fontId="324" fillId="8" borderId="1" xfId="0" quotePrefix="1" applyNumberFormat="1" applyFont="1" applyFill="1" applyBorder="1" applyAlignment="1">
      <alignment horizontal="center"/>
    </xf>
    <xf numFmtId="3" fontId="324" fillId="8" borderId="1" xfId="0" quotePrefix="1" applyNumberFormat="1" applyFont="1" applyFill="1" applyBorder="1" applyAlignment="1">
      <alignment horizontal="center"/>
    </xf>
    <xf numFmtId="169" fontId="324" fillId="8" borderId="0" xfId="0" applyFont="1" applyFill="1" applyAlignment="1">
      <alignment horizontal="right"/>
    </xf>
    <xf numFmtId="15" fontId="325" fillId="2" borderId="1" xfId="0" applyNumberFormat="1" applyFont="1" applyFill="1" applyBorder="1" applyAlignment="1">
      <alignment horizontal="center"/>
    </xf>
    <xf numFmtId="170" fontId="320" fillId="2" borderId="1" xfId="0" applyNumberFormat="1" applyFont="1" applyFill="1" applyBorder="1" applyAlignment="1">
      <alignment horizontal="center"/>
    </xf>
    <xf numFmtId="169" fontId="320" fillId="2" borderId="1" xfId="0" applyFont="1" applyFill="1" applyBorder="1" applyAlignment="1">
      <alignment horizontal="left"/>
    </xf>
    <xf numFmtId="15" fontId="326" fillId="2" borderId="1" xfId="0" applyNumberFormat="1" applyFont="1" applyFill="1" applyBorder="1" applyAlignment="1">
      <alignment horizontal="center"/>
    </xf>
    <xf numFmtId="2" fontId="326" fillId="2" borderId="1" xfId="0" applyNumberFormat="1" applyFont="1" applyFill="1" applyBorder="1" applyAlignment="1">
      <alignment horizontal="center"/>
    </xf>
    <xf numFmtId="164" fontId="326" fillId="2" borderId="1" xfId="0" applyNumberFormat="1" applyFont="1" applyFill="1" applyBorder="1" applyAlignment="1">
      <alignment horizontal="center"/>
    </xf>
    <xf numFmtId="169" fontId="326" fillId="2" borderId="1" xfId="0" applyFont="1" applyFill="1" applyBorder="1" applyAlignment="1">
      <alignment horizontal="center"/>
    </xf>
    <xf numFmtId="3" fontId="326" fillId="2" borderId="1" xfId="0" applyNumberFormat="1" applyFont="1" applyFill="1" applyBorder="1" applyAlignment="1">
      <alignment horizontal="center"/>
    </xf>
    <xf numFmtId="165" fontId="326" fillId="2" borderId="1" xfId="0" applyNumberFormat="1" applyFont="1" applyFill="1" applyBorder="1" applyAlignment="1">
      <alignment horizontal="center"/>
    </xf>
    <xf numFmtId="2" fontId="327" fillId="2" borderId="1" xfId="3" applyNumberFormat="1" applyFont="1" applyFill="1" applyBorder="1">
      <alignment horizontal="center"/>
    </xf>
    <xf numFmtId="166" fontId="326" fillId="2" borderId="1" xfId="0" applyNumberFormat="1" applyFont="1" applyFill="1" applyBorder="1" applyAlignment="1">
      <alignment horizontal="center"/>
    </xf>
    <xf numFmtId="1" fontId="326" fillId="2" borderId="1" xfId="3" applyNumberFormat="1" applyFont="1" applyFill="1" applyBorder="1">
      <alignment horizontal="center"/>
    </xf>
    <xf numFmtId="1" fontId="326" fillId="3" borderId="1" xfId="0" applyNumberFormat="1" applyFont="1" applyFill="1" applyBorder="1" applyAlignment="1">
      <alignment horizontal="center"/>
    </xf>
    <xf numFmtId="1" fontId="326" fillId="2" borderId="1" xfId="0" applyNumberFormat="1" applyFont="1" applyFill="1" applyBorder="1" applyAlignment="1">
      <alignment horizontal="center"/>
    </xf>
    <xf numFmtId="0" fontId="326" fillId="2" borderId="1" xfId="0" applyNumberFormat="1" applyFont="1" applyFill="1" applyBorder="1" applyAlignment="1">
      <alignment horizontal="center"/>
    </xf>
    <xf numFmtId="1" fontId="326" fillId="2" borderId="1" xfId="0" quotePrefix="1" applyNumberFormat="1" applyFont="1" applyFill="1" applyBorder="1" applyAlignment="1">
      <alignment horizontal="center"/>
    </xf>
    <xf numFmtId="169" fontId="328" fillId="2" borderId="1" xfId="0" applyFont="1" applyFill="1" applyBorder="1" applyAlignment="1">
      <alignment horizontal="center"/>
    </xf>
    <xf numFmtId="170" fontId="326" fillId="2" borderId="1" xfId="0" applyNumberFormat="1" applyFont="1" applyFill="1" applyBorder="1" applyAlignment="1">
      <alignment horizontal="center"/>
    </xf>
    <xf numFmtId="0" fontId="329" fillId="8" borderId="1" xfId="0" applyNumberFormat="1" applyFont="1" applyFill="1" applyBorder="1" applyAlignment="1">
      <alignment horizontal="center"/>
    </xf>
    <xf numFmtId="3" fontId="329" fillId="8" borderId="1" xfId="0" quotePrefix="1" applyNumberFormat="1" applyFont="1" applyFill="1" applyBorder="1" applyAlignment="1">
      <alignment horizontal="center"/>
    </xf>
    <xf numFmtId="169" fontId="329" fillId="8" borderId="0" xfId="0" applyFont="1" applyFill="1" applyAlignment="1">
      <alignment horizontal="right"/>
    </xf>
    <xf numFmtId="174" fontId="329" fillId="8" borderId="0" xfId="0" applyNumberFormat="1" applyFont="1" applyFill="1" applyAlignment="1">
      <alignment horizontal="right"/>
    </xf>
    <xf numFmtId="2" fontId="326" fillId="20" borderId="1" xfId="0" applyNumberFormat="1" applyFont="1" applyFill="1" applyBorder="1" applyAlignment="1">
      <alignment horizontal="center"/>
    </xf>
    <xf numFmtId="15" fontId="330" fillId="2" borderId="1" xfId="0" applyNumberFormat="1" applyFont="1" applyFill="1" applyBorder="1" applyAlignment="1">
      <alignment horizontal="center"/>
    </xf>
    <xf numFmtId="2" fontId="330" fillId="2" borderId="1" xfId="0" applyNumberFormat="1" applyFont="1" applyFill="1" applyBorder="1" applyAlignment="1">
      <alignment horizontal="center"/>
    </xf>
    <xf numFmtId="164" fontId="330" fillId="2" borderId="1" xfId="0" applyNumberFormat="1" applyFont="1" applyFill="1" applyBorder="1" applyAlignment="1">
      <alignment horizontal="center"/>
    </xf>
    <xf numFmtId="169" fontId="330" fillId="2" borderId="1" xfId="0" applyFont="1" applyFill="1" applyBorder="1" applyAlignment="1">
      <alignment horizontal="center"/>
    </xf>
    <xf numFmtId="3" fontId="330" fillId="2" borderId="1" xfId="0" applyNumberFormat="1" applyFont="1" applyFill="1" applyBorder="1" applyAlignment="1">
      <alignment horizontal="center"/>
    </xf>
    <xf numFmtId="165" fontId="330" fillId="2" borderId="1" xfId="0" applyNumberFormat="1" applyFont="1" applyFill="1" applyBorder="1" applyAlignment="1">
      <alignment horizontal="center"/>
    </xf>
    <xf numFmtId="2" fontId="331" fillId="2" borderId="1" xfId="0" applyNumberFormat="1" applyFont="1" applyFill="1" applyBorder="1" applyAlignment="1">
      <alignment horizontal="center"/>
    </xf>
    <xf numFmtId="166" fontId="330" fillId="2" borderId="1" xfId="0" applyNumberFormat="1" applyFont="1" applyFill="1" applyBorder="1" applyAlignment="1">
      <alignment horizontal="center"/>
    </xf>
    <xf numFmtId="1" fontId="330" fillId="2" borderId="1" xfId="3" applyNumberFormat="1" applyFont="1" applyFill="1" applyBorder="1">
      <alignment horizontal="center"/>
    </xf>
    <xf numFmtId="1" fontId="330" fillId="3" borderId="1" xfId="0" applyNumberFormat="1" applyFont="1" applyFill="1" applyBorder="1" applyAlignment="1">
      <alignment horizontal="center"/>
    </xf>
    <xf numFmtId="1" fontId="330" fillId="2" borderId="1" xfId="0" applyNumberFormat="1" applyFont="1" applyFill="1" applyBorder="1" applyAlignment="1">
      <alignment horizontal="center"/>
    </xf>
    <xf numFmtId="0" fontId="330" fillId="2" borderId="1" xfId="0" applyNumberFormat="1" applyFont="1" applyFill="1" applyBorder="1" applyAlignment="1">
      <alignment horizontal="center"/>
    </xf>
    <xf numFmtId="1" fontId="330" fillId="2" borderId="1" xfId="0" quotePrefix="1" applyNumberFormat="1" applyFont="1" applyFill="1" applyBorder="1" applyAlignment="1">
      <alignment horizontal="center"/>
    </xf>
    <xf numFmtId="169" fontId="332" fillId="2" borderId="1" xfId="0" applyFont="1" applyFill="1" applyBorder="1" applyAlignment="1">
      <alignment horizontal="center"/>
    </xf>
    <xf numFmtId="170" fontId="330" fillId="2" borderId="1" xfId="0" applyNumberFormat="1" applyFont="1" applyFill="1" applyBorder="1" applyAlignment="1">
      <alignment horizontal="center"/>
    </xf>
    <xf numFmtId="0" fontId="333" fillId="8" borderId="1" xfId="0" applyNumberFormat="1" applyFont="1" applyFill="1" applyBorder="1" applyAlignment="1">
      <alignment horizontal="center"/>
    </xf>
    <xf numFmtId="3" fontId="333" fillId="8" borderId="1" xfId="0" quotePrefix="1" applyNumberFormat="1" applyFont="1" applyFill="1" applyBorder="1" applyAlignment="1">
      <alignment horizontal="center"/>
    </xf>
    <xf numFmtId="169" fontId="333" fillId="8" borderId="0" xfId="0" applyFont="1" applyFill="1" applyAlignment="1">
      <alignment horizontal="right"/>
    </xf>
    <xf numFmtId="174" fontId="333" fillId="8" borderId="0" xfId="0" applyNumberFormat="1" applyFont="1" applyFill="1" applyAlignment="1">
      <alignment horizontal="right"/>
    </xf>
    <xf numFmtId="15" fontId="334" fillId="2" borderId="1" xfId="0" applyNumberFormat="1" applyFont="1" applyFill="1" applyBorder="1" applyAlignment="1">
      <alignment horizontal="center"/>
    </xf>
    <xf numFmtId="49" fontId="330" fillId="2" borderId="1" xfId="0" applyNumberFormat="1" applyFont="1" applyFill="1" applyBorder="1" applyAlignment="1">
      <alignment horizontal="left"/>
    </xf>
    <xf numFmtId="49" fontId="7" fillId="2" borderId="1" xfId="0" applyNumberFormat="1" applyFont="1" applyFill="1" applyBorder="1" applyAlignment="1">
      <alignment horizontal="center" wrapText="1"/>
    </xf>
    <xf numFmtId="164" fontId="81" fillId="2" borderId="1" xfId="0" applyNumberFormat="1" applyFont="1" applyFill="1" applyBorder="1" applyAlignment="1">
      <alignment horizontal="center"/>
    </xf>
    <xf numFmtId="169" fontId="81" fillId="2" borderId="1" xfId="0" applyFont="1" applyFill="1" applyBorder="1" applyAlignment="1">
      <alignment horizontal="center"/>
    </xf>
    <xf numFmtId="165" fontId="81" fillId="2" borderId="1" xfId="0" applyNumberFormat="1" applyFont="1" applyFill="1" applyBorder="1" applyAlignment="1">
      <alignment horizontal="center"/>
    </xf>
    <xf numFmtId="166" fontId="81" fillId="2" borderId="1" xfId="0" applyNumberFormat="1" applyFont="1" applyFill="1" applyBorder="1" applyAlignment="1">
      <alignment horizontal="center"/>
    </xf>
    <xf numFmtId="1" fontId="81" fillId="2" borderId="1" xfId="3" applyNumberFormat="1" applyFont="1" applyFill="1" applyBorder="1">
      <alignment horizontal="center"/>
    </xf>
    <xf numFmtId="1" fontId="81" fillId="3" borderId="1" xfId="0" applyNumberFormat="1" applyFont="1" applyFill="1" applyBorder="1" applyAlignment="1">
      <alignment horizontal="center"/>
    </xf>
    <xf numFmtId="0" fontId="81" fillId="2" borderId="1" xfId="0" applyNumberFormat="1" applyFont="1" applyFill="1" applyBorder="1" applyAlignment="1">
      <alignment horizontal="center"/>
    </xf>
    <xf numFmtId="169" fontId="98" fillId="2" borderId="1" xfId="0" applyFont="1" applyFill="1" applyBorder="1" applyAlignment="1">
      <alignment horizontal="center"/>
    </xf>
    <xf numFmtId="0" fontId="81" fillId="8" borderId="1" xfId="0" applyNumberFormat="1" applyFont="1" applyFill="1" applyBorder="1" applyAlignment="1">
      <alignment horizontal="center"/>
    </xf>
    <xf numFmtId="0" fontId="253" fillId="8" borderId="1" xfId="0" applyNumberFormat="1" applyFont="1" applyFill="1" applyBorder="1" applyAlignment="1">
      <alignment horizontal="center"/>
    </xf>
    <xf numFmtId="3" fontId="253" fillId="8" borderId="1" xfId="0" quotePrefix="1" applyNumberFormat="1" applyFont="1" applyFill="1" applyBorder="1" applyAlignment="1">
      <alignment horizontal="center"/>
    </xf>
    <xf numFmtId="169" fontId="253" fillId="8" borderId="0" xfId="0" applyFont="1" applyFill="1" applyAlignment="1">
      <alignment horizontal="right"/>
    </xf>
    <xf numFmtId="174" fontId="253" fillId="8" borderId="0" xfId="0" applyNumberFormat="1" applyFont="1" applyFill="1" applyAlignment="1">
      <alignment horizontal="right"/>
    </xf>
    <xf numFmtId="169" fontId="335" fillId="0" borderId="0" xfId="0" applyFont="1"/>
    <xf numFmtId="169" fontId="81" fillId="2" borderId="1" xfId="0" applyFont="1" applyFill="1" applyBorder="1" applyAlignment="1">
      <alignment horizontal="left" wrapText="1"/>
    </xf>
    <xf numFmtId="15" fontId="336" fillId="2" borderId="1" xfId="0" applyNumberFormat="1" applyFont="1" applyFill="1" applyBorder="1" applyAlignment="1">
      <alignment horizontal="center"/>
    </xf>
    <xf numFmtId="2" fontId="336" fillId="2" borderId="1" xfId="0" applyNumberFormat="1" applyFont="1" applyFill="1" applyBorder="1" applyAlignment="1">
      <alignment horizontal="center"/>
    </xf>
    <xf numFmtId="164" fontId="336" fillId="2" borderId="1" xfId="0" applyNumberFormat="1" applyFont="1" applyFill="1" applyBorder="1" applyAlignment="1">
      <alignment horizontal="center"/>
    </xf>
    <xf numFmtId="169" fontId="336" fillId="2" borderId="1" xfId="0" applyFont="1" applyFill="1" applyBorder="1" applyAlignment="1">
      <alignment horizontal="center"/>
    </xf>
    <xf numFmtId="3" fontId="336" fillId="2" borderId="1" xfId="0" applyNumberFormat="1" applyFont="1" applyFill="1" applyBorder="1" applyAlignment="1">
      <alignment horizontal="center"/>
    </xf>
    <xf numFmtId="165" fontId="336" fillId="2" borderId="1" xfId="0" applyNumberFormat="1" applyFont="1" applyFill="1" applyBorder="1" applyAlignment="1">
      <alignment horizontal="center"/>
    </xf>
    <xf numFmtId="2" fontId="337" fillId="2" borderId="1" xfId="3" applyNumberFormat="1" applyFont="1" applyFill="1" applyBorder="1">
      <alignment horizontal="center"/>
    </xf>
    <xf numFmtId="166" fontId="336" fillId="2" borderId="1" xfId="0" applyNumberFormat="1" applyFont="1" applyFill="1" applyBorder="1" applyAlignment="1">
      <alignment horizontal="center"/>
    </xf>
    <xf numFmtId="1" fontId="336" fillId="2" borderId="1" xfId="3" applyNumberFormat="1" applyFont="1" applyFill="1" applyBorder="1">
      <alignment horizontal="center"/>
    </xf>
    <xf numFmtId="1" fontId="336" fillId="3" borderId="1" xfId="0" applyNumberFormat="1" applyFont="1" applyFill="1" applyBorder="1" applyAlignment="1">
      <alignment horizontal="center"/>
    </xf>
    <xf numFmtId="1" fontId="336" fillId="2" borderId="1" xfId="0" applyNumberFormat="1" applyFont="1" applyFill="1" applyBorder="1" applyAlignment="1">
      <alignment horizontal="center"/>
    </xf>
    <xf numFmtId="0" fontId="336" fillId="2" borderId="1" xfId="0" applyNumberFormat="1" applyFont="1" applyFill="1" applyBorder="1" applyAlignment="1">
      <alignment horizontal="center"/>
    </xf>
    <xf numFmtId="1" fontId="336" fillId="2" borderId="1" xfId="0" quotePrefix="1" applyNumberFormat="1" applyFont="1" applyFill="1" applyBorder="1" applyAlignment="1">
      <alignment horizontal="center"/>
    </xf>
    <xf numFmtId="170" fontId="336" fillId="2" borderId="1" xfId="0" applyNumberFormat="1" applyFont="1" applyFill="1" applyBorder="1" applyAlignment="1">
      <alignment horizontal="center"/>
    </xf>
    <xf numFmtId="0" fontId="338" fillId="8" borderId="1" xfId="0" applyNumberFormat="1" applyFont="1" applyFill="1" applyBorder="1" applyAlignment="1">
      <alignment horizontal="center"/>
    </xf>
    <xf numFmtId="3" fontId="338" fillId="8" borderId="1" xfId="0" quotePrefix="1" applyNumberFormat="1" applyFont="1" applyFill="1" applyBorder="1" applyAlignment="1">
      <alignment horizontal="center"/>
    </xf>
    <xf numFmtId="169" fontId="338" fillId="8" borderId="0" xfId="0" applyFont="1" applyFill="1" applyAlignment="1">
      <alignment horizontal="right"/>
    </xf>
    <xf numFmtId="174" fontId="338" fillId="8" borderId="0" xfId="0" applyNumberFormat="1" applyFont="1" applyFill="1" applyAlignment="1">
      <alignment horizontal="right"/>
    </xf>
    <xf numFmtId="165" fontId="7" fillId="2" borderId="1" xfId="3" quotePrefix="1" applyNumberFormat="1" applyFont="1" applyFill="1" applyBorder="1" applyAlignment="1">
      <alignment horizontal="center" vertical="center"/>
    </xf>
    <xf numFmtId="169" fontId="79" fillId="2" borderId="1" xfId="0" quotePrefix="1" applyFont="1" applyFill="1" applyBorder="1" applyAlignment="1">
      <alignment horizontal="center" vertical="center"/>
    </xf>
    <xf numFmtId="2" fontId="337" fillId="2" borderId="1" xfId="0" applyNumberFormat="1" applyFont="1" applyFill="1" applyBorder="1" applyAlignment="1">
      <alignment horizontal="center"/>
    </xf>
    <xf numFmtId="169" fontId="339" fillId="2" borderId="1" xfId="0" applyFont="1" applyFill="1" applyBorder="1" applyAlignment="1">
      <alignment horizontal="center"/>
    </xf>
    <xf numFmtId="15" fontId="340" fillId="2" borderId="1" xfId="0" applyNumberFormat="1" applyFont="1" applyFill="1" applyBorder="1" applyAlignment="1">
      <alignment horizontal="center"/>
    </xf>
    <xf numFmtId="169" fontId="336" fillId="2" borderId="1" xfId="0" applyFont="1" applyFill="1" applyBorder="1" applyAlignment="1">
      <alignment horizontal="left"/>
    </xf>
    <xf numFmtId="2" fontId="81" fillId="20" borderId="1" xfId="0" applyNumberFormat="1" applyFont="1" applyFill="1" applyBorder="1" applyAlignment="1">
      <alignment horizontal="center"/>
    </xf>
    <xf numFmtId="165" fontId="336" fillId="2" borderId="1" xfId="3" applyNumberFormat="1" applyFont="1" applyFill="1" applyBorder="1">
      <alignment horizontal="center"/>
    </xf>
    <xf numFmtId="1" fontId="336" fillId="2" borderId="1" xfId="3" quotePrefix="1" applyNumberFormat="1" applyFont="1" applyFill="1" applyBorder="1">
      <alignment horizontal="center"/>
    </xf>
    <xf numFmtId="164" fontId="336" fillId="2" borderId="1" xfId="0" quotePrefix="1" applyNumberFormat="1" applyFont="1" applyFill="1" applyBorder="1" applyAlignment="1">
      <alignment horizontal="center"/>
    </xf>
    <xf numFmtId="169" fontId="339" fillId="2" borderId="1" xfId="0" quotePrefix="1" applyFont="1" applyFill="1" applyBorder="1" applyAlignment="1">
      <alignment horizontal="center"/>
    </xf>
    <xf numFmtId="0" fontId="341" fillId="17" borderId="1" xfId="0" applyNumberFormat="1" applyFont="1" applyFill="1" applyBorder="1" applyAlignment="1">
      <alignment horizontal="center"/>
    </xf>
    <xf numFmtId="2" fontId="336" fillId="2" borderId="1" xfId="0" quotePrefix="1" applyNumberFormat="1" applyFont="1" applyFill="1" applyBorder="1" applyAlignment="1">
      <alignment horizontal="center"/>
    </xf>
    <xf numFmtId="165" fontId="336" fillId="2" borderId="1" xfId="0" quotePrefix="1" applyNumberFormat="1" applyFont="1" applyFill="1" applyBorder="1" applyAlignment="1">
      <alignment horizontal="center"/>
    </xf>
    <xf numFmtId="2" fontId="337" fillId="2" borderId="1" xfId="0" quotePrefix="1" applyNumberFormat="1" applyFont="1" applyFill="1" applyBorder="1" applyAlignment="1">
      <alignment horizontal="center"/>
    </xf>
    <xf numFmtId="1" fontId="342" fillId="0" borderId="0" xfId="0" applyNumberFormat="1" applyFont="1" applyAlignment="1">
      <alignment horizontal="center"/>
    </xf>
    <xf numFmtId="1" fontId="336" fillId="2" borderId="0" xfId="0" applyNumberFormat="1" applyFont="1" applyFill="1" applyAlignment="1">
      <alignment horizontal="center"/>
    </xf>
    <xf numFmtId="170" fontId="336" fillId="2" borderId="1" xfId="0" applyNumberFormat="1" applyFont="1" applyFill="1" applyBorder="1" applyAlignment="1">
      <alignment horizontal="left"/>
    </xf>
    <xf numFmtId="4" fontId="338" fillId="8" borderId="1" xfId="0" quotePrefix="1" applyNumberFormat="1" applyFont="1" applyFill="1" applyBorder="1" applyAlignment="1">
      <alignment horizontal="center"/>
    </xf>
    <xf numFmtId="0" fontId="7" fillId="20" borderId="1" xfId="0" applyNumberFormat="1" applyFont="1" applyFill="1" applyBorder="1" applyAlignment="1">
      <alignment horizontal="center"/>
    </xf>
    <xf numFmtId="0" fontId="57" fillId="0" borderId="0" xfId="0" applyNumberFormat="1" applyFont="1" applyAlignment="1">
      <alignment horizontal="left"/>
    </xf>
    <xf numFmtId="169" fontId="34" fillId="0" borderId="0" xfId="0" applyFont="1" applyAlignment="1">
      <alignment horizontal="center" vertical="center"/>
    </xf>
    <xf numFmtId="0" fontId="59" fillId="0" borderId="0" xfId="0" applyNumberFormat="1" applyFont="1" applyAlignment="1">
      <alignment horizontal="center"/>
    </xf>
    <xf numFmtId="169" fontId="59" fillId="0" borderId="0" xfId="0" applyFont="1" applyAlignment="1">
      <alignment horizontal="center"/>
    </xf>
    <xf numFmtId="0" fontId="69" fillId="0" borderId="0" xfId="0" applyNumberFormat="1" applyFont="1" applyAlignment="1">
      <alignment horizontal="center"/>
    </xf>
    <xf numFmtId="170" fontId="97" fillId="19" borderId="27" xfId="2" applyNumberFormat="1" applyFont="1" applyFill="1" applyBorder="1" applyAlignment="1" applyProtection="1">
      <alignment horizontal="center"/>
    </xf>
    <xf numFmtId="170" fontId="97" fillId="19" borderId="0" xfId="2" applyNumberFormat="1" applyFont="1" applyFill="1" applyBorder="1" applyAlignment="1" applyProtection="1">
      <alignment horizontal="center"/>
    </xf>
    <xf numFmtId="170" fontId="97" fillId="19" borderId="28" xfId="2" applyNumberFormat="1" applyFont="1" applyFill="1" applyBorder="1" applyAlignment="1" applyProtection="1">
      <alignment horizontal="center"/>
    </xf>
    <xf numFmtId="169" fontId="138" fillId="0" borderId="27" xfId="0" applyFont="1" applyBorder="1" applyAlignment="1">
      <alignment horizontal="center" vertical="center" wrapText="1"/>
    </xf>
    <xf numFmtId="169" fontId="138" fillId="0" borderId="0" xfId="0" applyFont="1" applyAlignment="1">
      <alignment horizontal="center" vertical="center" wrapText="1"/>
    </xf>
    <xf numFmtId="169" fontId="138" fillId="0" borderId="28" xfId="0" applyFont="1" applyBorder="1" applyAlignment="1">
      <alignment horizontal="center" vertical="center" wrapText="1"/>
    </xf>
    <xf numFmtId="169" fontId="118" fillId="0" borderId="2" xfId="0" applyFont="1" applyBorder="1" applyAlignment="1">
      <alignment horizontal="center"/>
    </xf>
    <xf numFmtId="169" fontId="48" fillId="0" borderId="0" xfId="0" applyFont="1" applyAlignment="1">
      <alignment horizontal="left" wrapText="1"/>
    </xf>
    <xf numFmtId="169" fontId="41" fillId="0" borderId="0" xfId="0" applyFont="1" applyAlignment="1">
      <alignment horizontal="center"/>
    </xf>
    <xf numFmtId="2" fontId="41" fillId="0" borderId="0" xfId="0" applyNumberFormat="1" applyFont="1" applyAlignment="1">
      <alignment horizontal="center"/>
    </xf>
    <xf numFmtId="164" fontId="41" fillId="0" borderId="0" xfId="0" applyNumberFormat="1" applyFont="1" applyAlignment="1">
      <alignment horizontal="center"/>
    </xf>
    <xf numFmtId="169" fontId="43" fillId="0" borderId="0" xfId="0" applyFont="1" applyAlignment="1">
      <alignment horizontal="center"/>
    </xf>
    <xf numFmtId="169" fontId="46" fillId="0" borderId="0" xfId="0" applyFont="1" applyAlignment="1">
      <alignment horizontal="center"/>
    </xf>
    <xf numFmtId="168" fontId="41" fillId="0" borderId="0" xfId="0" applyNumberFormat="1" applyFont="1" applyAlignment="1" applyProtection="1">
      <alignment horizontal="left"/>
      <protection locked="0"/>
    </xf>
    <xf numFmtId="169" fontId="41" fillId="0" borderId="0" xfId="0" applyFont="1" applyAlignment="1">
      <alignment horizontal="left"/>
    </xf>
    <xf numFmtId="169" fontId="47" fillId="0" borderId="8" xfId="0" applyFont="1" applyBorder="1" applyAlignment="1">
      <alignment horizontal="center"/>
    </xf>
    <xf numFmtId="2" fontId="41" fillId="0" borderId="9" xfId="0" applyNumberFormat="1" applyFont="1" applyBorder="1" applyAlignment="1">
      <alignment horizontal="center"/>
    </xf>
  </cellXfs>
  <cellStyles count="4">
    <cellStyle name="0.0" xfId="3" xr:uid="{00000000-0005-0000-0000-000000000000}"/>
    <cellStyle name="Accent2" xfId="2" builtinId="33"/>
    <cellStyle name="Normal" xfId="0" builtinId="0"/>
    <cellStyle name="Percent" xfId="1" builtinId="5"/>
  </cellStyles>
  <dxfs count="388">
    <dxf>
      <fill>
        <patternFill patternType="solid">
          <fgColor theme="4" tint="0.59999389629810485"/>
          <bgColor theme="5" tint="0.79998168889431442"/>
        </patternFill>
      </fill>
    </dxf>
    <dxf>
      <fill>
        <patternFill patternType="solid">
          <fgColor theme="4" tint="0.59999389629810485"/>
          <bgColor theme="5" tint="0.79998168889431442"/>
        </patternFill>
      </fill>
    </dxf>
    <dxf>
      <font>
        <b/>
        <i val="0"/>
        <strike val="0"/>
        <condense val="0"/>
        <extend val="0"/>
        <outline val="0"/>
        <shadow val="0"/>
        <u val="none"/>
        <vertAlign val="baseline"/>
        <sz val="11"/>
        <color theme="0"/>
        <name val="Calibri"/>
        <scheme val="none"/>
      </font>
      <fill>
        <patternFill patternType="solid">
          <fgColor theme="5"/>
          <bgColor theme="5"/>
        </patternFill>
      </fill>
    </dxf>
    <dxf>
      <numFmt numFmtId="0" formatCode="General"/>
    </dxf>
    <dxf>
      <numFmt numFmtId="0" formatCode="General"/>
    </dxf>
    <dxf>
      <font>
        <color theme="2"/>
      </font>
    </dxf>
    <dxf>
      <numFmt numFmtId="0" formatCode="General"/>
    </dxf>
    <dxf>
      <numFmt numFmtId="0" formatCode="General"/>
    </dxf>
    <dxf>
      <font>
        <color theme="2"/>
      </font>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scheme val="none"/>
      </font>
      <alignment horizontal="right" vertical="center" textRotation="0" wrapText="0" indent="0" justifyLastLine="0" shrinkToFit="0" readingOrder="0"/>
    </dxf>
    <dxf>
      <numFmt numFmtId="0" formatCode="General"/>
    </dxf>
    <dxf>
      <font>
        <sz val="10"/>
      </font>
    </dxf>
    <dxf>
      <font>
        <sz val="10"/>
      </font>
    </dxf>
    <dxf>
      <font>
        <sz val="10"/>
      </font>
    </dxf>
    <dxf>
      <alignment horizontal="center"/>
    </dxf>
    <dxf>
      <alignment horizontal="center"/>
    </dxf>
    <dxf>
      <alignment horizontal="genera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none">
          <bgColor indexed="65"/>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none">
          <bgColor indexed="65"/>
        </patternFill>
      </fill>
    </dxf>
    <dxf>
      <fill>
        <patternFill>
          <bgColor indexed="22"/>
        </patternFill>
      </fill>
    </dxf>
    <dxf>
      <fill>
        <patternFill>
          <bgColor indexed="54"/>
        </patternFill>
      </fill>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b val="0"/>
        <i val="0"/>
        <strike val="0"/>
        <condense val="0"/>
        <extend val="0"/>
        <outline val="0"/>
        <shadow val="0"/>
        <u val="none"/>
        <vertAlign val="baseline"/>
        <sz val="10"/>
        <color theme="1"/>
        <name val="Calibri"/>
        <scheme val="none"/>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0"/>
        <color theme="1"/>
        <name val="Calibri"/>
        <scheme val="none"/>
      </font>
      <border diagonalUp="0" diagonalDown="0">
        <left/>
        <right/>
        <top style="thin">
          <color theme="9"/>
        </top>
        <bottom/>
      </border>
    </dxf>
    <dxf>
      <font>
        <b val="0"/>
        <i val="0"/>
        <strike val="0"/>
        <condense val="0"/>
        <extend val="0"/>
        <outline val="0"/>
        <shadow val="0"/>
        <u val="none"/>
        <vertAlign val="baseline"/>
        <sz val="10"/>
        <color theme="9" tint="-0.499984740745262"/>
        <name val="Calibri"/>
        <scheme val="none"/>
      </font>
      <numFmt numFmtId="169" formatCode="[$-409]d\-mmm\-yy;@"/>
      <alignment horizontal="center"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numFmt numFmtId="169" formatCode="[$-409]d\-mmm\-yy;@"/>
      <alignment horizontal="center"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numFmt numFmtId="0" formatCode="General"/>
      <alignment horizontal="center"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numFmt numFmtId="0" formatCode="General"/>
      <alignment horizontal="center"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alignment horizontal="center"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alignment horizontal="center"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alignment horizontal="general" vertical="bottom" textRotation="0" wrapText="0" indent="0" justifyLastLine="0" shrinkToFit="0" readingOrder="0"/>
      <border diagonalUp="0" diagonalDown="0">
        <left/>
        <right/>
        <top style="thin">
          <color theme="9"/>
        </top>
        <bottom/>
      </border>
    </dxf>
    <dxf>
      <font>
        <b val="0"/>
        <i val="0"/>
        <strike val="0"/>
        <condense val="0"/>
        <extend val="0"/>
        <outline val="0"/>
        <shadow val="0"/>
        <u val="none"/>
        <vertAlign val="baseline"/>
        <sz val="10"/>
        <color theme="1"/>
        <name val="Calibri"/>
        <scheme val="none"/>
      </font>
      <border diagonalUp="0" diagonalDown="0">
        <left/>
        <right/>
        <top style="thin">
          <color theme="9"/>
        </top>
        <bottom/>
      </border>
    </dxf>
    <dxf>
      <border outline="0">
        <left style="thin">
          <color theme="9"/>
        </left>
        <right style="thin">
          <color theme="9"/>
        </right>
        <top style="thin">
          <color theme="9"/>
        </top>
        <bottom style="thin">
          <color theme="9"/>
        </bottom>
      </border>
    </dxf>
    <dxf>
      <font>
        <b/>
        <i val="0"/>
        <strike val="0"/>
        <condense val="0"/>
        <extend val="0"/>
        <outline val="0"/>
        <shadow val="0"/>
        <u val="none"/>
        <vertAlign val="baseline"/>
        <sz val="10"/>
        <color theme="0"/>
        <name val="Calibri"/>
        <scheme val="none"/>
      </font>
      <fill>
        <patternFill patternType="solid">
          <fgColor theme="9"/>
          <bgColor theme="9"/>
        </patternFill>
      </fill>
      <alignment horizontal="center" vertical="bottom" textRotation="0" wrapText="0" indent="0" justifyLastLine="0" shrinkToFit="0" readingOrder="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left" vertical="bottom" textRotation="0" wrapText="0" indent="0" justifyLastLine="0" shrinkToFit="0" readingOrder="0"/>
      <border diagonalUp="0" diagonalDown="0" outline="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70" formatCode="[$-409]d\-mmm;@"/>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70" formatCode="[$-409]d\-mmm;@"/>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70" formatCode="[$-409]d\-mmm;@"/>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70" formatCode="[$-409]d\-mmm;@"/>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strike val="0"/>
        <outline val="0"/>
        <shadow val="0"/>
        <u val="none"/>
        <vertAlign val="baseline"/>
        <sz val="8"/>
        <color theme="1"/>
        <name val="Calibri"/>
        <scheme val="none"/>
      </font>
      <numFmt numFmtId="1"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theme="0"/>
        <name val="Calibri"/>
        <scheme val="minor"/>
      </font>
      <numFmt numFmtId="20" formatCode="d\-mmm\-yy"/>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i val="0"/>
        <strike val="0"/>
        <condense val="0"/>
        <extend val="0"/>
        <outline val="0"/>
        <shadow val="0"/>
        <u val="none"/>
        <vertAlign val="baseline"/>
        <sz val="8"/>
        <color theme="2" tint="-0.749992370372631"/>
        <name val="Calibri"/>
        <scheme val="minor"/>
      </font>
      <numFmt numFmtId="174" formatCode="[$-409]h:mm\ AM/PM;@"/>
      <fill>
        <patternFill patternType="solid">
          <fgColor indexed="64"/>
          <bgColor theme="0"/>
        </patternFill>
      </fill>
      <alignment horizontal="right" vertical="bottom" textRotation="0" wrapText="0" indent="0" justifyLastLine="0" shrinkToFit="0" readingOrder="0"/>
      <protection locked="1" hidden="0"/>
    </dxf>
    <dxf>
      <font>
        <b/>
        <i val="0"/>
        <strike val="0"/>
        <condense val="0"/>
        <extend val="0"/>
        <outline val="0"/>
        <shadow val="0"/>
        <u val="none"/>
        <vertAlign val="baseline"/>
        <sz val="8"/>
        <color theme="2" tint="-0.749992370372631"/>
        <name val="Calibri"/>
        <scheme val="minor"/>
      </font>
      <numFmt numFmtId="169" formatCode="[$-409]d\-mmm\-yy;@"/>
      <fill>
        <patternFill patternType="solid">
          <fgColor indexed="64"/>
          <bgColor theme="0"/>
        </patternFill>
      </fill>
      <alignment horizontal="right" vertical="bottom" textRotation="0" wrapText="0" indent="0" justifyLastLine="0" shrinkToFit="0" readingOrder="0"/>
      <protection locked="1" hidden="0"/>
    </dxf>
    <dxf>
      <font>
        <b/>
        <i val="0"/>
        <strike val="0"/>
        <condense val="0"/>
        <extend val="0"/>
        <outline val="0"/>
        <shadow val="0"/>
        <u val="none"/>
        <vertAlign val="baseline"/>
        <sz val="8"/>
        <color theme="2" tint="-0.749992370372631"/>
        <name val="Calibri"/>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i val="0"/>
        <strike val="0"/>
        <condense val="0"/>
        <extend val="0"/>
        <outline val="0"/>
        <shadow val="0"/>
        <u val="none"/>
        <vertAlign val="baseline"/>
        <sz val="8"/>
        <color theme="2" tint="-0.749992370372631"/>
        <name val="Calibri"/>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i val="0"/>
        <strike val="0"/>
        <condense val="0"/>
        <extend val="0"/>
        <outline val="0"/>
        <shadow val="0"/>
        <u val="none"/>
        <vertAlign val="baseline"/>
        <sz val="8"/>
        <color theme="2" tint="-0.749992370372631"/>
        <name val="Calibri"/>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70" formatCode="[$-409]d\-mmm;@"/>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strike val="0"/>
        <condense val="0"/>
        <extend val="0"/>
        <outline val="0"/>
        <shadow val="0"/>
        <u val="none"/>
        <vertAlign val="baseline"/>
        <sz val="7"/>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4" formatCode="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64" formatCode="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64" formatCode="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family val="2"/>
        <scheme val="minor"/>
      </font>
      <numFmt numFmtId="164" formatCode="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6" tint="0.599963377788628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65" formatCode="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6" formatCode="0.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5" formatCode="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164" formatCode="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auto="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65" formatCode="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65" formatCode="0.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3" formatCode="#,##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164" formatCode="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 formatCode="0.00"/>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FF0000"/>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general"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general"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center" vertical="bottom" textRotation="0" wrapText="0" indent="0" justifyLastLine="0" shrinkToFit="0" readingOrder="0"/>
      <border diagonalUp="0" diagonalDown="0">
        <left/>
        <right/>
        <top style="dotted">
          <color theme="5" tint="0.39994506668294322"/>
        </top>
        <bottom/>
        <vertical/>
        <horizontal/>
      </border>
      <protection locked="1" hidden="0"/>
    </dxf>
    <dxf>
      <font>
        <b val="0"/>
        <i val="0"/>
        <strike val="0"/>
        <condense val="0"/>
        <extend val="0"/>
        <outline val="0"/>
        <shadow val="0"/>
        <u val="none"/>
        <vertAlign val="baseline"/>
        <sz val="8"/>
        <color theme="2" tint="-0.749992370372631"/>
        <name val="Calibri"/>
        <scheme val="minor"/>
      </font>
      <numFmt numFmtId="20" formatCode="d\-mmm\-yy"/>
      <fill>
        <patternFill patternType="solid">
          <fgColor indexed="64"/>
          <bgColor theme="3" tint="0.59999389629810485"/>
        </patternFill>
      </fill>
      <alignment horizontal="center" vertical="bottom" textRotation="0" wrapText="0" indent="0" justifyLastLine="0" shrinkToFit="0" readingOrder="0"/>
      <protection locked="1" hidden="0"/>
    </dxf>
    <dxf>
      <border>
        <bottom style="double">
          <color theme="0" tint="-0.34998626667073579"/>
        </bottom>
      </border>
    </dxf>
    <dxf>
      <font>
        <b/>
        <i val="0"/>
        <strike val="0"/>
        <condense val="0"/>
        <extend val="0"/>
        <outline val="0"/>
        <shadow val="0"/>
        <u val="none"/>
        <vertAlign val="baseline"/>
        <sz val="8"/>
        <color theme="6" tint="-0.249977111117893"/>
        <name val="Tahoma"/>
        <scheme val="none"/>
      </font>
      <numFmt numFmtId="20" formatCode="d\-mmm\-yy"/>
      <fill>
        <patternFill patternType="solid">
          <fgColor indexed="64"/>
          <bgColor theme="0"/>
        </patternFill>
      </fill>
      <alignment horizontal="center" vertical="bottom" textRotation="0" wrapText="0" indent="0" justifyLastLine="0" shrinkToFit="0" readingOrder="0"/>
      <protection locked="1" hidden="0"/>
    </dxf>
    <dxf>
      <fill>
        <patternFill>
          <bgColor rgb="FF00B050"/>
        </patternFill>
      </fill>
    </dxf>
    <dxf>
      <fill>
        <patternFill patternType="none">
          <bgColor indexed="65"/>
        </patternFill>
      </fill>
    </dxf>
    <dxf>
      <fill>
        <patternFill>
          <bgColor rgb="FF00B050"/>
        </patternFill>
      </fill>
    </dxf>
    <dxf>
      <fill>
        <patternFill>
          <bgColor rgb="FF00B050"/>
        </patternFill>
      </fill>
    </dxf>
    <dxf>
      <fill>
        <patternFill patternType="none">
          <bgColor indexed="65"/>
        </patternFill>
      </fill>
    </dxf>
    <dxf>
      <fill>
        <patternFill patternType="none">
          <bgColor indexed="65"/>
        </patternFill>
      </fill>
    </dxf>
    <dxf>
      <fill>
        <patternFill>
          <bgColor rgb="FFFF0000"/>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bgColor rgb="FF00B050"/>
        </patternFill>
      </fill>
    </dxf>
    <dxf>
      <fill>
        <patternFill patternType="none">
          <bgColor indexed="65"/>
        </patternFill>
      </fill>
    </dxf>
    <dxf>
      <numFmt numFmtId="169" formatCode="[$-409]d\-m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9" formatCode="[$-409]d\-mmm\-yy;@"/>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6" formatCode="0.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theme="0"/>
      </font>
    </dxf>
    <dxf>
      <numFmt numFmtId="0" formatCode="General"/>
    </dxf>
    <dxf>
      <font>
        <color theme="0"/>
      </font>
    </dxf>
    <dxf>
      <font>
        <b val="0"/>
        <i val="0"/>
      </font>
    </dxf>
    <dxf>
      <font>
        <color theme="0"/>
      </font>
    </dxf>
    <dxf>
      <font>
        <color theme="0"/>
      </font>
    </dxf>
    <dxf>
      <font>
        <b val="0"/>
        <i val="0"/>
      </font>
    </dxf>
    <dxf>
      <font>
        <color theme="0"/>
      </font>
    </dxf>
    <dxf>
      <font>
        <b val="0"/>
        <i val="0"/>
      </font>
    </dxf>
    <dxf>
      <font>
        <b val="0"/>
        <i val="0"/>
      </font>
    </dxf>
    <dxf>
      <font>
        <color theme="0"/>
      </font>
    </dxf>
    <dxf>
      <font>
        <color theme="0"/>
      </font>
    </dxf>
    <dxf>
      <font>
        <b val="0"/>
        <i val="0"/>
      </font>
    </dxf>
    <dxf>
      <font>
        <color theme="0"/>
      </font>
    </dxf>
    <dxf>
      <font>
        <color theme="0"/>
      </font>
    </dxf>
    <dxf>
      <font>
        <color theme="0"/>
      </font>
    </dxf>
    <dxf>
      <font>
        <color theme="0"/>
      </font>
    </dxf>
    <dxf>
      <font>
        <color theme="0"/>
      </font>
    </dxf>
    <dxf>
      <font>
        <color theme="0"/>
      </font>
    </dxf>
    <dxf>
      <font>
        <b/>
        <i/>
        <sz val="9"/>
        <color theme="9" tint="-0.24994659260841701"/>
      </font>
      <border>
        <bottom style="thin">
          <color theme="9"/>
        </bottom>
        <vertical/>
        <horizontal/>
      </border>
    </dxf>
    <dxf>
      <font>
        <b/>
        <i val="0"/>
        <sz val="9"/>
        <color theme="9" tint="-0.24994659260841701"/>
        <name val="Calibri"/>
        <scheme val="minor"/>
      </font>
      <border>
        <left style="thin">
          <color theme="9"/>
        </left>
        <right style="thin">
          <color theme="9"/>
        </right>
        <top style="thin">
          <color theme="9"/>
        </top>
        <bottom style="thin">
          <color theme="9"/>
        </bottom>
        <vertical/>
        <horizontal/>
      </border>
    </dxf>
    <dxf>
      <font>
        <b/>
        <i/>
        <sz val="9"/>
        <color theme="0"/>
      </font>
      <border diagonalUp="0" diagonalDown="0">
        <left/>
        <right/>
        <top/>
        <bottom/>
        <vertical/>
        <horizontal/>
      </border>
    </dxf>
    <dxf>
      <font>
        <sz val="9"/>
        <color theme="0"/>
      </font>
      <fill>
        <patternFill>
          <bgColor theme="1" tint="0.499984740745262"/>
        </patternFill>
      </fill>
      <border diagonalUp="0" diagonalDown="0">
        <left/>
        <right/>
        <top/>
        <bottom/>
        <vertical/>
        <horizontal/>
      </border>
    </dxf>
    <dxf>
      <font>
        <b/>
        <i/>
        <sz val="9"/>
        <color theme="5"/>
      </font>
      <border>
        <bottom style="thin">
          <color theme="5"/>
        </bottom>
        <vertical/>
        <horizontal/>
      </border>
    </dxf>
    <dxf>
      <font>
        <b/>
        <i val="0"/>
        <sz val="9"/>
        <color theme="1"/>
      </font>
      <border>
        <left style="thin">
          <color theme="5"/>
        </left>
        <right style="thin">
          <color theme="5"/>
        </right>
        <top style="thin">
          <color theme="5"/>
        </top>
        <bottom style="thin">
          <color theme="5"/>
        </bottom>
        <vertical/>
        <horizontal/>
      </border>
    </dxf>
    <dxf>
      <font>
        <b/>
        <i/>
        <sz val="9"/>
        <color theme="0"/>
      </font>
      <fill>
        <patternFill>
          <bgColor theme="1" tint="0.499984740745262"/>
        </patternFill>
      </fill>
      <border diagonalUp="0" diagonalDown="0">
        <left/>
        <right/>
        <top/>
        <bottom/>
        <vertical/>
        <horizontal/>
      </border>
    </dxf>
    <dxf>
      <font>
        <b/>
        <i val="0"/>
        <sz val="16"/>
        <color theme="1"/>
      </font>
      <fill>
        <patternFill>
          <bgColor theme="1" tint="0.499984740745262"/>
        </patternFill>
      </fill>
      <border diagonalUp="0" diagonalDown="0">
        <left/>
        <right/>
        <top/>
        <bottom/>
        <vertical/>
        <horizontal/>
      </border>
    </dxf>
  </dxfs>
  <tableStyles count="4" defaultTableStyle="TableStyleMedium2" defaultPivotStyle="PivotStyleLight16">
    <tableStyle name="SlicerStyleDark2 2" pivot="0" table="0" count="10" xr9:uid="{00000000-0011-0000-FFFF-FFFF00000000}">
      <tableStyleElement type="wholeTable" dxfId="387"/>
      <tableStyleElement type="headerRow" dxfId="386"/>
    </tableStyle>
    <tableStyle name="SlicerStyleLight2 2" pivot="0" table="0" count="10" xr9:uid="{00000000-0011-0000-FFFF-FFFF01000000}">
      <tableStyleElement type="wholeTable" dxfId="385"/>
      <tableStyleElement type="headerRow" dxfId="384"/>
    </tableStyle>
    <tableStyle name="SlicerStyleLight4 2" pivot="0" table="0" count="10" xr9:uid="{00000000-0011-0000-FFFF-FFFF02000000}">
      <tableStyleElement type="wholeTable" dxfId="383"/>
      <tableStyleElement type="headerRow" dxfId="382"/>
    </tableStyle>
    <tableStyle name="SlicerStyleLight6 2" pivot="0" table="0" count="10" xr9:uid="{00000000-0011-0000-FFFF-FFFF03000000}">
      <tableStyleElement type="wholeTable" dxfId="381"/>
      <tableStyleElement type="headerRow" dxfId="380"/>
    </tableStyle>
  </tableStyles>
  <colors>
    <mruColors>
      <color rgb="FFFFFFCC"/>
      <color rgb="FFCC99FF"/>
      <color rgb="FF9933FF"/>
      <color rgb="FF6F8AFB"/>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2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4.xml"/><Relationship Id="rId39" Type="http://schemas.microsoft.com/office/2007/relationships/slicerCache" Target="slicerCaches/slicerCache17.xml"/><Relationship Id="rId21" Type="http://schemas.openxmlformats.org/officeDocument/2006/relationships/pivotCacheDefinition" Target="pivotCache/pivotCacheDefinition3.xml"/><Relationship Id="rId34" Type="http://schemas.microsoft.com/office/2007/relationships/slicerCache" Target="slicerCaches/slicerCache12.xml"/><Relationship Id="rId42" Type="http://schemas.microsoft.com/office/2007/relationships/slicerCache" Target="slicerCaches/slicerCache20.xml"/><Relationship Id="rId47" Type="http://schemas.microsoft.com/office/2007/relationships/slicerCache" Target="slicerCaches/slicerCache25.xml"/><Relationship Id="rId50" Type="http://schemas.microsoft.com/office/2007/relationships/slicerCache" Target="slicerCaches/slicerCache28.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microsoft.com/office/2007/relationships/slicerCache" Target="slicerCaches/slicerCache15.xml"/><Relationship Id="rId40" Type="http://schemas.microsoft.com/office/2007/relationships/slicerCache" Target="slicerCaches/slicerCache18.xml"/><Relationship Id="rId45" Type="http://schemas.microsoft.com/office/2007/relationships/slicerCache" Target="slicerCaches/slicerCache23.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07/relationships/slicerCache" Target="slicerCaches/slicerCache9.xml"/><Relationship Id="rId44" Type="http://schemas.microsoft.com/office/2007/relationships/slicerCache" Target="slicerCaches/slicerCache22.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microsoft.com/office/2007/relationships/slicerCache" Target="slicerCaches/slicerCache21.xml"/><Relationship Id="rId48" Type="http://schemas.microsoft.com/office/2007/relationships/slicerCache" Target="slicerCaches/slicerCache26.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7/relationships/slicerCache" Target="slicerCaches/slicerCache16.xml"/><Relationship Id="rId46" Type="http://schemas.microsoft.com/office/2007/relationships/slicerCache" Target="slicerCaches/slicerCache24.xml"/><Relationship Id="rId20" Type="http://schemas.openxmlformats.org/officeDocument/2006/relationships/pivotCacheDefinition" Target="pivotCache/pivotCacheDefinition2.xml"/><Relationship Id="rId41" Type="http://schemas.microsoft.com/office/2007/relationships/slicerCache" Target="slicerCaches/slicerCache19.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microsoft.com/office/2007/relationships/slicerCache" Target="slicerCaches/slicerCache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Ocilla</a:t>
            </a:r>
            <a:r>
              <a:rPr lang="en-US" baseline="0"/>
              <a:t> RFT results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Sheet3!$I$31</c:f>
              <c:strCache>
                <c:ptCount val="1"/>
                <c:pt idx="0">
                  <c:v>RFT</c:v>
                </c:pt>
              </c:strCache>
            </c:strRef>
          </c:tx>
          <c:spPr>
            <a:solidFill>
              <a:schemeClr val="accent1"/>
            </a:solidFill>
            <a:ln>
              <a:noFill/>
            </a:ln>
            <a:effectLst/>
          </c:spPr>
          <c:invertIfNegative val="0"/>
          <c:dLbls>
            <c:dLbl>
              <c:idx val="0"/>
              <c:tx>
                <c:rich>
                  <a:bodyPr/>
                  <a:lstStyle/>
                  <a:p>
                    <a:fld id="{E1F3F7CE-2DAC-4723-87D4-A52B6756A09F}" type="CELLRANGE">
                      <a:rPr lang="en-US"/>
                      <a:pPr/>
                      <a:t>[CELLRANGE]</a:t>
                    </a:fld>
                    <a:endParaRPr lang="en-US" baseline="0"/>
                  </a:p>
                  <a:p>
                    <a:fld id="{229347AC-4A05-46CB-A088-C483E0CE645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044E-4FF8-AB59-1D92027FC629}"/>
                </c:ext>
              </c:extLst>
            </c:dLbl>
            <c:dLbl>
              <c:idx val="1"/>
              <c:tx>
                <c:rich>
                  <a:bodyPr/>
                  <a:lstStyle/>
                  <a:p>
                    <a:fld id="{068749C1-567B-4D47-BC1C-0EA85ECAC079}" type="CELLRANGE">
                      <a:rPr lang="en-US"/>
                      <a:pPr/>
                      <a:t>[CELLRANGE]</a:t>
                    </a:fld>
                    <a:endParaRPr lang="en-US" baseline="0"/>
                  </a:p>
                  <a:p>
                    <a:fld id="{7DCF5AEB-354B-46E4-9CFE-19B20586759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044E-4FF8-AB59-1D92027FC629}"/>
                </c:ext>
              </c:extLst>
            </c:dLbl>
            <c:dLbl>
              <c:idx val="2"/>
              <c:tx>
                <c:rich>
                  <a:bodyPr/>
                  <a:lstStyle/>
                  <a:p>
                    <a:fld id="{98226534-F12E-47CD-8224-BD813842A563}" type="CELLRANGE">
                      <a:rPr lang="en-US"/>
                      <a:pPr/>
                      <a:t>[CELLRANGE]</a:t>
                    </a:fld>
                    <a:endParaRPr lang="en-US" baseline="0"/>
                  </a:p>
                  <a:p>
                    <a:fld id="{AC38FBEE-3AA4-48A5-A830-B864C7B4082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044E-4FF8-AB59-1D92027FC629}"/>
                </c:ext>
              </c:extLst>
            </c:dLbl>
            <c:dLbl>
              <c:idx val="3"/>
              <c:tx>
                <c:rich>
                  <a:bodyPr/>
                  <a:lstStyle/>
                  <a:p>
                    <a:fld id="{470FDDE4-0271-4C99-9926-79EC75239DAA}" type="CELLRANGE">
                      <a:rPr lang="en-US"/>
                      <a:pPr/>
                      <a:t>[CELLRANGE]</a:t>
                    </a:fld>
                    <a:endParaRPr lang="en-US" baseline="0"/>
                  </a:p>
                  <a:p>
                    <a:fld id="{25C8BB90-6655-47A7-831B-607712DBE86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044E-4FF8-AB59-1D92027FC629}"/>
                </c:ext>
              </c:extLst>
            </c:dLbl>
            <c:dLbl>
              <c:idx val="4"/>
              <c:tx>
                <c:rich>
                  <a:bodyPr/>
                  <a:lstStyle/>
                  <a:p>
                    <a:fld id="{3A6E5951-5DA0-4B93-9D5F-68D4C3470B0D}" type="CELLRANGE">
                      <a:rPr lang="en-US"/>
                      <a:pPr/>
                      <a:t>[CELLRANGE]</a:t>
                    </a:fld>
                    <a:endParaRPr lang="en-US" baseline="0"/>
                  </a:p>
                  <a:p>
                    <a:fld id="{81DDB07F-E463-4470-86E1-513FF18BF67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044E-4FF8-AB59-1D92027FC629}"/>
                </c:ext>
              </c:extLst>
            </c:dLbl>
            <c:dLbl>
              <c:idx val="5"/>
              <c:delete val="1"/>
              <c:extLst>
                <c:ext xmlns:c15="http://schemas.microsoft.com/office/drawing/2012/chart" uri="{CE6537A1-D6FC-4f65-9D91-7224C49458BB}"/>
                <c:ext xmlns:c16="http://schemas.microsoft.com/office/drawing/2014/chart" uri="{C3380CC4-5D6E-409C-BE32-E72D297353CC}">
                  <c16:uniqueId val="{0000000E-044E-4FF8-AB59-1D92027FC629}"/>
                </c:ext>
              </c:extLst>
            </c:dLbl>
            <c:dLbl>
              <c:idx val="6"/>
              <c:delete val="1"/>
              <c:extLst>
                <c:ext xmlns:c15="http://schemas.microsoft.com/office/drawing/2012/chart" uri="{CE6537A1-D6FC-4f65-9D91-7224C49458BB}"/>
                <c:ext xmlns:c16="http://schemas.microsoft.com/office/drawing/2014/chart" uri="{C3380CC4-5D6E-409C-BE32-E72D297353CC}">
                  <c16:uniqueId val="{0000000F-044E-4FF8-AB59-1D92027FC6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Sheet3!$H$32:$H$38</c:f>
              <c:strCache>
                <c:ptCount val="7"/>
                <c:pt idx="0">
                  <c:v>Captan WDG</c:v>
                </c:pt>
                <c:pt idx="1">
                  <c:v>CTL WDG</c:v>
                </c:pt>
                <c:pt idx="2">
                  <c:v>Ethephon 6L/2SL</c:v>
                </c:pt>
                <c:pt idx="3">
                  <c:v>Enclave</c:v>
                </c:pt>
                <c:pt idx="4">
                  <c:v>Captan Gold 4L</c:v>
                </c:pt>
                <c:pt idx="5">
                  <c:v>CLT 720</c:v>
                </c:pt>
                <c:pt idx="6">
                  <c:v>Ipro 2SE/2QP</c:v>
                </c:pt>
              </c:strCache>
            </c:strRef>
          </c:cat>
          <c:val>
            <c:numRef>
              <c:f>Sheet3!$I$32:$I$38</c:f>
              <c:numCache>
                <c:formatCode>0%</c:formatCode>
                <c:ptCount val="7"/>
                <c:pt idx="0">
                  <c:v>1</c:v>
                </c:pt>
                <c:pt idx="1">
                  <c:v>1</c:v>
                </c:pt>
                <c:pt idx="2">
                  <c:v>0.8571428571428571</c:v>
                </c:pt>
                <c:pt idx="3">
                  <c:v>0.75</c:v>
                </c:pt>
                <c:pt idx="4">
                  <c:v>0.42857142857142855</c:v>
                </c:pt>
                <c:pt idx="5">
                  <c:v>0</c:v>
                </c:pt>
                <c:pt idx="6">
                  <c:v>0</c:v>
                </c:pt>
              </c:numCache>
            </c:numRef>
          </c:val>
          <c:extLst>
            <c:ext xmlns:c15="http://schemas.microsoft.com/office/drawing/2012/chart" uri="{02D57815-91ED-43cb-92C2-25804820EDAC}">
              <c15:datalabelsRange>
                <c15:f>Sheet3!$M$32:$M$38</c15:f>
                <c15:dlblRangeCache>
                  <c:ptCount val="7"/>
                  <c:pt idx="0">
                    <c:v>18</c:v>
                  </c:pt>
                  <c:pt idx="1">
                    <c:v>8</c:v>
                  </c:pt>
                  <c:pt idx="2">
                    <c:v>12</c:v>
                  </c:pt>
                  <c:pt idx="3">
                    <c:v>3</c:v>
                  </c:pt>
                  <c:pt idx="4">
                    <c:v>3</c:v>
                  </c:pt>
                  <c:pt idx="5">
                    <c:v>0</c:v>
                  </c:pt>
                  <c:pt idx="6">
                    <c:v>0</c:v>
                  </c:pt>
                </c15:dlblRangeCache>
              </c15:datalabelsRange>
            </c:ext>
            <c:ext xmlns:c16="http://schemas.microsoft.com/office/drawing/2014/chart" uri="{C3380CC4-5D6E-409C-BE32-E72D297353CC}">
              <c16:uniqueId val="{00000000-044E-4FF8-AB59-1D92027FC629}"/>
            </c:ext>
          </c:extLst>
        </c:ser>
        <c:ser>
          <c:idx val="1"/>
          <c:order val="1"/>
          <c:tx>
            <c:strRef>
              <c:f>Sheet3!$J$31</c:f>
              <c:strCache>
                <c:ptCount val="1"/>
                <c:pt idx="0">
                  <c:v>NOT RFT</c:v>
                </c:pt>
              </c:strCache>
            </c:strRef>
          </c:tx>
          <c:spPr>
            <a:solidFill>
              <a:schemeClr val="accent2"/>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9-044E-4FF8-AB59-1D92027FC629}"/>
                </c:ext>
              </c:extLst>
            </c:dLbl>
            <c:dLbl>
              <c:idx val="1"/>
              <c:delete val="1"/>
              <c:extLst>
                <c:ext xmlns:c15="http://schemas.microsoft.com/office/drawing/2012/chart" uri="{CE6537A1-D6FC-4f65-9D91-7224C49458BB}"/>
                <c:ext xmlns:c16="http://schemas.microsoft.com/office/drawing/2014/chart" uri="{C3380CC4-5D6E-409C-BE32-E72D297353CC}">
                  <c16:uniqueId val="{0000000A-044E-4FF8-AB59-1D92027FC629}"/>
                </c:ext>
              </c:extLst>
            </c:dLbl>
            <c:dLbl>
              <c:idx val="2"/>
              <c:tx>
                <c:rich>
                  <a:bodyPr/>
                  <a:lstStyle/>
                  <a:p>
                    <a:fld id="{DE22FEC0-BE75-4320-929B-3626212C0832}" type="CELLRANGE">
                      <a:rPr lang="en-US"/>
                      <a:pPr/>
                      <a:t>[CELLRANGE]</a:t>
                    </a:fld>
                    <a:endParaRPr lang="en-US" baseline="0"/>
                  </a:p>
                  <a:p>
                    <a:fld id="{8905B353-48D4-44D8-B524-2C520C59525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044E-4FF8-AB59-1D92027FC629}"/>
                </c:ext>
              </c:extLst>
            </c:dLbl>
            <c:dLbl>
              <c:idx val="3"/>
              <c:tx>
                <c:rich>
                  <a:bodyPr/>
                  <a:lstStyle/>
                  <a:p>
                    <a:fld id="{A2DFAE5B-F14F-40F8-951F-F530BBE83F07}" type="CELLRANGE">
                      <a:rPr lang="en-US"/>
                      <a:pPr/>
                      <a:t>[CELLRANGE]</a:t>
                    </a:fld>
                    <a:endParaRPr lang="en-US" baseline="0"/>
                  </a:p>
                  <a:p>
                    <a:fld id="{49655DB4-28CF-4969-9289-FB6DDD25C80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044E-4FF8-AB59-1D92027FC629}"/>
                </c:ext>
              </c:extLst>
            </c:dLbl>
            <c:dLbl>
              <c:idx val="4"/>
              <c:tx>
                <c:rich>
                  <a:bodyPr/>
                  <a:lstStyle/>
                  <a:p>
                    <a:fld id="{444E5007-6A84-46DA-A6FB-B2CA3123B42A}" type="CELLRANGE">
                      <a:rPr lang="en-US"/>
                      <a:pPr/>
                      <a:t>[CELLRANGE]</a:t>
                    </a:fld>
                    <a:endParaRPr lang="en-US" baseline="0"/>
                  </a:p>
                  <a:p>
                    <a:fld id="{BD471A00-29C9-49F9-BC5B-93F368ABA36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044E-4FF8-AB59-1D92027FC629}"/>
                </c:ext>
              </c:extLst>
            </c:dLbl>
            <c:dLbl>
              <c:idx val="5"/>
              <c:tx>
                <c:rich>
                  <a:bodyPr/>
                  <a:lstStyle/>
                  <a:p>
                    <a:fld id="{B861A657-697A-4E78-A7EF-BFF66994890B}" type="CELLRANGE">
                      <a:rPr lang="en-US"/>
                      <a:pPr/>
                      <a:t>[CELLRANGE]</a:t>
                    </a:fld>
                    <a:endParaRPr lang="en-US" baseline="0"/>
                  </a:p>
                  <a:p>
                    <a:fld id="{9A7D6ECB-A055-4633-8E6C-011E669D42A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044E-4FF8-AB59-1D92027FC629}"/>
                </c:ext>
              </c:extLst>
            </c:dLbl>
            <c:dLbl>
              <c:idx val="6"/>
              <c:tx>
                <c:rich>
                  <a:bodyPr/>
                  <a:lstStyle/>
                  <a:p>
                    <a:fld id="{DC58246A-9F6F-45CB-B726-78B334F3E35B}" type="CELLRANGE">
                      <a:rPr lang="en-US"/>
                      <a:pPr/>
                      <a:t>[CELLRANGE]</a:t>
                    </a:fld>
                    <a:endParaRPr lang="en-US" baseline="0"/>
                  </a:p>
                  <a:p>
                    <a:fld id="{F469CA87-511C-4F6C-9D60-3EA7BEEE670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1-044E-4FF8-AB59-1D92027FC6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Sheet3!$H$32:$H$38</c:f>
              <c:strCache>
                <c:ptCount val="7"/>
                <c:pt idx="0">
                  <c:v>Captan WDG</c:v>
                </c:pt>
                <c:pt idx="1">
                  <c:v>CTL WDG</c:v>
                </c:pt>
                <c:pt idx="2">
                  <c:v>Ethephon 6L/2SL</c:v>
                </c:pt>
                <c:pt idx="3">
                  <c:v>Enclave</c:v>
                </c:pt>
                <c:pt idx="4">
                  <c:v>Captan Gold 4L</c:v>
                </c:pt>
                <c:pt idx="5">
                  <c:v>CLT 720</c:v>
                </c:pt>
                <c:pt idx="6">
                  <c:v>Ipro 2SE/2QP</c:v>
                </c:pt>
              </c:strCache>
            </c:strRef>
          </c:cat>
          <c:val>
            <c:numRef>
              <c:f>Sheet3!$J$32:$J$38</c:f>
              <c:numCache>
                <c:formatCode>0%</c:formatCode>
                <c:ptCount val="7"/>
                <c:pt idx="0">
                  <c:v>0</c:v>
                </c:pt>
                <c:pt idx="1">
                  <c:v>0</c:v>
                </c:pt>
                <c:pt idx="2">
                  <c:v>0.14285714285714285</c:v>
                </c:pt>
                <c:pt idx="3">
                  <c:v>0.25</c:v>
                </c:pt>
                <c:pt idx="4">
                  <c:v>0.5714285714285714</c:v>
                </c:pt>
                <c:pt idx="5">
                  <c:v>1</c:v>
                </c:pt>
                <c:pt idx="6">
                  <c:v>1</c:v>
                </c:pt>
              </c:numCache>
            </c:numRef>
          </c:val>
          <c:extLst>
            <c:ext xmlns:c15="http://schemas.microsoft.com/office/drawing/2012/chart" uri="{02D57815-91ED-43cb-92C2-25804820EDAC}">
              <c15:datalabelsRange>
                <c15:f>Sheet3!$L$32:$L$38</c15:f>
                <c15:dlblRangeCache>
                  <c:ptCount val="7"/>
                  <c:pt idx="0">
                    <c:v>0</c:v>
                  </c:pt>
                  <c:pt idx="1">
                    <c:v>0</c:v>
                  </c:pt>
                  <c:pt idx="2">
                    <c:v>2</c:v>
                  </c:pt>
                  <c:pt idx="3">
                    <c:v>1</c:v>
                  </c:pt>
                  <c:pt idx="4">
                    <c:v>4</c:v>
                  </c:pt>
                  <c:pt idx="5">
                    <c:v>4</c:v>
                  </c:pt>
                  <c:pt idx="6">
                    <c:v>15</c:v>
                  </c:pt>
                </c15:dlblRangeCache>
              </c15:datalabelsRange>
            </c:ext>
            <c:ext xmlns:c16="http://schemas.microsoft.com/office/drawing/2014/chart" uri="{C3380CC4-5D6E-409C-BE32-E72D297353CC}">
              <c16:uniqueId val="{00000001-044E-4FF8-AB59-1D92027FC629}"/>
            </c:ext>
          </c:extLst>
        </c:ser>
        <c:dLbls>
          <c:showLegendKey val="0"/>
          <c:showVal val="0"/>
          <c:showCatName val="0"/>
          <c:showSerName val="0"/>
          <c:showPercent val="0"/>
          <c:showBubbleSize val="0"/>
        </c:dLbls>
        <c:gapWidth val="150"/>
        <c:overlap val="100"/>
        <c:axId val="203778384"/>
        <c:axId val="244459744"/>
      </c:barChart>
      <c:catAx>
        <c:axId val="20377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459744"/>
        <c:crosses val="autoZero"/>
        <c:auto val="1"/>
        <c:lblAlgn val="ctr"/>
        <c:lblOffset val="100"/>
        <c:noMultiLvlLbl val="0"/>
      </c:catAx>
      <c:valAx>
        <c:axId val="2444597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7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Tifton</a:t>
            </a:r>
            <a:r>
              <a:rPr lang="en-US" baseline="0"/>
              <a:t> RFT results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Sheet3!$I$31</c:f>
              <c:strCache>
                <c:ptCount val="1"/>
                <c:pt idx="0">
                  <c:v>RFT</c:v>
                </c:pt>
              </c:strCache>
            </c:strRef>
          </c:tx>
          <c:spPr>
            <a:solidFill>
              <a:schemeClr val="accent1"/>
            </a:solidFill>
            <a:ln>
              <a:noFill/>
            </a:ln>
            <a:effectLst/>
          </c:spPr>
          <c:invertIfNegative val="0"/>
          <c:dLbls>
            <c:dLbl>
              <c:idx val="0"/>
              <c:tx>
                <c:rich>
                  <a:bodyPr/>
                  <a:lstStyle/>
                  <a:p>
                    <a:fld id="{7118B050-85A9-4DDA-B24F-C704950540B5}" type="CELLRANGE">
                      <a:rPr lang="en-US"/>
                      <a:pPr/>
                      <a:t>[CELLRANGE]</a:t>
                    </a:fld>
                    <a:endParaRPr lang="en-US" baseline="0"/>
                  </a:p>
                  <a:p>
                    <a:fld id="{6C86ECBF-B179-4812-88C8-567BFBF6215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EC3B-466B-9690-88D5222A09A2}"/>
                </c:ext>
              </c:extLst>
            </c:dLbl>
            <c:dLbl>
              <c:idx val="1"/>
              <c:tx>
                <c:rich>
                  <a:bodyPr/>
                  <a:lstStyle/>
                  <a:p>
                    <a:fld id="{A654C02C-810F-473C-8860-D5A3CFF9F14E}" type="CELLRANGE">
                      <a:rPr lang="en-US"/>
                      <a:pPr/>
                      <a:t>[CELLRANGE]</a:t>
                    </a:fld>
                    <a:endParaRPr lang="en-US" baseline="0"/>
                  </a:p>
                  <a:p>
                    <a:fld id="{579606FD-3888-4C92-A0D2-D0ABD263C3C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EC3B-466B-9690-88D5222A09A2}"/>
                </c:ext>
              </c:extLst>
            </c:dLbl>
            <c:dLbl>
              <c:idx val="2"/>
              <c:tx>
                <c:rich>
                  <a:bodyPr/>
                  <a:lstStyle/>
                  <a:p>
                    <a:fld id="{0B3FDB27-EEC7-4159-B139-C1806AB610FD}" type="CELLRANGE">
                      <a:rPr lang="en-US"/>
                      <a:pPr/>
                      <a:t>[CELLRANGE]</a:t>
                    </a:fld>
                    <a:endParaRPr lang="en-US" baseline="0"/>
                  </a:p>
                  <a:p>
                    <a:fld id="{D9DA99F4-6790-43EB-9A10-456846C998D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EC3B-466B-9690-88D5222A09A2}"/>
                </c:ext>
              </c:extLst>
            </c:dLbl>
            <c:dLbl>
              <c:idx val="3"/>
              <c:tx>
                <c:rich>
                  <a:bodyPr/>
                  <a:lstStyle/>
                  <a:p>
                    <a:fld id="{4FFC2B99-5DCA-407C-8C68-51E2D382A9D3}" type="CELLRANGE">
                      <a:rPr lang="en-US"/>
                      <a:pPr/>
                      <a:t>[CELLRANGE]</a:t>
                    </a:fld>
                    <a:endParaRPr lang="en-US" baseline="0"/>
                  </a:p>
                  <a:p>
                    <a:fld id="{B7D881C7-12B0-4663-BB9D-54D036EA004B}"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EC3B-466B-9690-88D5222A09A2}"/>
                </c:ext>
              </c:extLst>
            </c:dLbl>
            <c:dLbl>
              <c:idx val="4"/>
              <c:delete val="1"/>
              <c:extLst>
                <c:ext xmlns:c15="http://schemas.microsoft.com/office/drawing/2012/chart" uri="{CE6537A1-D6FC-4f65-9D91-7224C49458BB}"/>
                <c:ext xmlns:c16="http://schemas.microsoft.com/office/drawing/2014/chart" uri="{C3380CC4-5D6E-409C-BE32-E72D297353CC}">
                  <c16:uniqueId val="{00000004-EC3B-466B-9690-88D5222A09A2}"/>
                </c:ext>
              </c:extLst>
            </c:dLbl>
            <c:dLbl>
              <c:idx val="5"/>
              <c:delete val="1"/>
              <c:extLst>
                <c:ext xmlns:c15="http://schemas.microsoft.com/office/drawing/2012/chart" uri="{CE6537A1-D6FC-4f65-9D91-7224C49458BB}"/>
                <c:ext xmlns:c16="http://schemas.microsoft.com/office/drawing/2014/chart" uri="{C3380CC4-5D6E-409C-BE32-E72D297353CC}">
                  <c16:uniqueId val="{0000000C-EC3B-466B-9690-88D5222A09A2}"/>
                </c:ext>
              </c:extLst>
            </c:dLbl>
            <c:dLbl>
              <c:idx val="6"/>
              <c:delete val="1"/>
              <c:extLst>
                <c:ext xmlns:c15="http://schemas.microsoft.com/office/drawing/2012/chart" uri="{CE6537A1-D6FC-4f65-9D91-7224C49458BB}"/>
                <c:ext xmlns:c16="http://schemas.microsoft.com/office/drawing/2014/chart" uri="{C3380CC4-5D6E-409C-BE32-E72D297353CC}">
                  <c16:uniqueId val="{0000000D-EC3B-466B-9690-88D5222A09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Sheet3!$H$46:$H$52</c:f>
              <c:strCache>
                <c:ptCount val="7"/>
                <c:pt idx="0">
                  <c:v>Prodiamine WP</c:v>
                </c:pt>
                <c:pt idx="1">
                  <c:v>Prodiamine WDG</c:v>
                </c:pt>
                <c:pt idx="2">
                  <c:v>Diurex</c:v>
                </c:pt>
                <c:pt idx="3">
                  <c:v>Thidiazuron 4SC</c:v>
                </c:pt>
                <c:pt idx="4">
                  <c:v>Dithiopyr L</c:v>
                </c:pt>
                <c:pt idx="5">
                  <c:v>Oryzalin 4L</c:v>
                </c:pt>
                <c:pt idx="6">
                  <c:v>Prodiamine 4L</c:v>
                </c:pt>
              </c:strCache>
            </c:strRef>
          </c:cat>
          <c:val>
            <c:numRef>
              <c:f>Sheet3!$I$46:$I$52</c:f>
              <c:numCache>
                <c:formatCode>0%</c:formatCode>
                <c:ptCount val="7"/>
                <c:pt idx="0">
                  <c:v>0.87892376681614348</c:v>
                </c:pt>
                <c:pt idx="1">
                  <c:v>0.84210526315789469</c:v>
                </c:pt>
                <c:pt idx="2">
                  <c:v>0.4</c:v>
                </c:pt>
                <c:pt idx="3">
                  <c:v>0.25</c:v>
                </c:pt>
                <c:pt idx="4">
                  <c:v>0</c:v>
                </c:pt>
                <c:pt idx="5">
                  <c:v>0</c:v>
                </c:pt>
                <c:pt idx="6">
                  <c:v>0</c:v>
                </c:pt>
              </c:numCache>
            </c:numRef>
          </c:val>
          <c:extLst>
            <c:ext xmlns:c15="http://schemas.microsoft.com/office/drawing/2012/chart" uri="{02D57815-91ED-43cb-92C2-25804820EDAC}">
              <c15:datalabelsRange>
                <c15:f>Sheet3!$M$46:$M$52</c15:f>
                <c15:dlblRangeCache>
                  <c:ptCount val="7"/>
                  <c:pt idx="0">
                    <c:v>196</c:v>
                  </c:pt>
                  <c:pt idx="1">
                    <c:v>64</c:v>
                  </c:pt>
                  <c:pt idx="2">
                    <c:v>4</c:v>
                  </c:pt>
                  <c:pt idx="3">
                    <c:v>2</c:v>
                  </c:pt>
                  <c:pt idx="4">
                    <c:v>0</c:v>
                  </c:pt>
                  <c:pt idx="5">
                    <c:v>0</c:v>
                  </c:pt>
                  <c:pt idx="6">
                    <c:v>0</c:v>
                  </c:pt>
                </c15:dlblRangeCache>
              </c15:datalabelsRange>
            </c:ext>
            <c:ext xmlns:c16="http://schemas.microsoft.com/office/drawing/2014/chart" uri="{C3380CC4-5D6E-409C-BE32-E72D297353CC}">
              <c16:uniqueId val="{00000005-EC3B-466B-9690-88D5222A09A2}"/>
            </c:ext>
          </c:extLst>
        </c:ser>
        <c:ser>
          <c:idx val="1"/>
          <c:order val="1"/>
          <c:tx>
            <c:strRef>
              <c:f>Sheet3!$J$31</c:f>
              <c:strCache>
                <c:ptCount val="1"/>
                <c:pt idx="0">
                  <c:v>NOT RFT</c:v>
                </c:pt>
              </c:strCache>
            </c:strRef>
          </c:tx>
          <c:spPr>
            <a:solidFill>
              <a:schemeClr val="accent2"/>
            </a:solidFill>
            <a:ln>
              <a:noFill/>
            </a:ln>
            <a:effectLst/>
          </c:spPr>
          <c:invertIfNegative val="0"/>
          <c:dLbls>
            <c:dLbl>
              <c:idx val="0"/>
              <c:tx>
                <c:rich>
                  <a:bodyPr/>
                  <a:lstStyle/>
                  <a:p>
                    <a:fld id="{E0061616-97FB-48CB-A74F-A3E3E557279C}" type="CELLRANGE">
                      <a:rPr lang="en-US"/>
                      <a:pPr/>
                      <a:t>[CELLRANGE]</a:t>
                    </a:fld>
                    <a:endParaRPr lang="en-US" baseline="0"/>
                  </a:p>
                  <a:p>
                    <a:fld id="{00EAFB8B-2324-4FAA-8405-FFFDF70A85E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EC3B-466B-9690-88D5222A09A2}"/>
                </c:ext>
              </c:extLst>
            </c:dLbl>
            <c:dLbl>
              <c:idx val="1"/>
              <c:tx>
                <c:rich>
                  <a:bodyPr/>
                  <a:lstStyle/>
                  <a:p>
                    <a:fld id="{104A0035-C90F-49E0-A62A-8403986FFE8E}" type="CELLRANGE">
                      <a:rPr lang="en-US"/>
                      <a:pPr/>
                      <a:t>[CELLRANGE]</a:t>
                    </a:fld>
                    <a:endParaRPr lang="en-US" baseline="0"/>
                  </a:p>
                  <a:p>
                    <a:fld id="{3C2E49AA-B052-43AD-BFEC-DF91F28C605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EC3B-466B-9690-88D5222A09A2}"/>
                </c:ext>
              </c:extLst>
            </c:dLbl>
            <c:dLbl>
              <c:idx val="2"/>
              <c:tx>
                <c:rich>
                  <a:bodyPr/>
                  <a:lstStyle/>
                  <a:p>
                    <a:fld id="{4FF42D69-2D0F-47B9-9F32-B31A27219589}" type="CELLRANGE">
                      <a:rPr lang="en-US"/>
                      <a:pPr/>
                      <a:t>[CELLRANGE]</a:t>
                    </a:fld>
                    <a:endParaRPr lang="en-US" baseline="0"/>
                  </a:p>
                  <a:p>
                    <a:fld id="{26495A97-FA66-4C26-BD0B-987BB7E273A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EC3B-466B-9690-88D5222A09A2}"/>
                </c:ext>
              </c:extLst>
            </c:dLbl>
            <c:dLbl>
              <c:idx val="3"/>
              <c:tx>
                <c:rich>
                  <a:bodyPr/>
                  <a:lstStyle/>
                  <a:p>
                    <a:fld id="{D3A281B1-6B9E-48FA-A91A-3AD0FA717A6E}" type="CELLRANGE">
                      <a:rPr lang="en-US"/>
                      <a:pPr/>
                      <a:t>[CELLRANGE]</a:t>
                    </a:fld>
                    <a:endParaRPr lang="en-US" baseline="0"/>
                  </a:p>
                  <a:p>
                    <a:fld id="{FAF68515-121B-4776-9B08-733EF47EEC5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EC3B-466B-9690-88D5222A09A2}"/>
                </c:ext>
              </c:extLst>
            </c:dLbl>
            <c:dLbl>
              <c:idx val="4"/>
              <c:tx>
                <c:rich>
                  <a:bodyPr/>
                  <a:lstStyle/>
                  <a:p>
                    <a:fld id="{B19E5DB1-7541-48A2-9D39-B011A6F18FE2}" type="CELLRANGE">
                      <a:rPr lang="en-US"/>
                      <a:pPr/>
                      <a:t>[CELLRANGE]</a:t>
                    </a:fld>
                    <a:endParaRPr lang="en-US" baseline="0"/>
                  </a:p>
                  <a:p>
                    <a:fld id="{B7421B2E-43C6-441E-B115-9415E046CFA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EC3B-466B-9690-88D5222A09A2}"/>
                </c:ext>
              </c:extLst>
            </c:dLbl>
            <c:dLbl>
              <c:idx val="5"/>
              <c:tx>
                <c:rich>
                  <a:bodyPr/>
                  <a:lstStyle/>
                  <a:p>
                    <a:fld id="{27B4AA38-088B-4AD6-96F5-4D66AC14D58B}" type="CELLRANGE">
                      <a:rPr lang="en-US"/>
                      <a:pPr/>
                      <a:t>[CELLRANGE]</a:t>
                    </a:fld>
                    <a:endParaRPr lang="en-US" baseline="0"/>
                  </a:p>
                  <a:p>
                    <a:fld id="{756A8619-1DFC-4D10-B77C-81B494564B4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EC3B-466B-9690-88D5222A09A2}"/>
                </c:ext>
              </c:extLst>
            </c:dLbl>
            <c:dLbl>
              <c:idx val="6"/>
              <c:tx>
                <c:rich>
                  <a:bodyPr/>
                  <a:lstStyle/>
                  <a:p>
                    <a:fld id="{9FAB419F-D927-4C30-A2F7-73E31166303E}" type="CELLRANGE">
                      <a:rPr lang="en-US"/>
                      <a:pPr/>
                      <a:t>[CELLRANGE]</a:t>
                    </a:fld>
                    <a:endParaRPr lang="en-US" baseline="0"/>
                  </a:p>
                  <a:p>
                    <a:fld id="{3E7C3EF9-960C-4244-82EA-CF738A39504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F-EC3B-466B-9690-88D5222A09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Sheet3!$H$46:$H$52</c:f>
              <c:strCache>
                <c:ptCount val="7"/>
                <c:pt idx="0">
                  <c:v>Prodiamine WP</c:v>
                </c:pt>
                <c:pt idx="1">
                  <c:v>Prodiamine WDG</c:v>
                </c:pt>
                <c:pt idx="2">
                  <c:v>Diurex</c:v>
                </c:pt>
                <c:pt idx="3">
                  <c:v>Thidiazuron 4SC</c:v>
                </c:pt>
                <c:pt idx="4">
                  <c:v>Dithiopyr L</c:v>
                </c:pt>
                <c:pt idx="5">
                  <c:v>Oryzalin 4L</c:v>
                </c:pt>
                <c:pt idx="6">
                  <c:v>Prodiamine 4L</c:v>
                </c:pt>
              </c:strCache>
            </c:strRef>
          </c:cat>
          <c:val>
            <c:numRef>
              <c:f>Sheet3!$J$46:$J$52</c:f>
              <c:numCache>
                <c:formatCode>0%</c:formatCode>
                <c:ptCount val="7"/>
                <c:pt idx="0">
                  <c:v>0.1210762331838565</c:v>
                </c:pt>
                <c:pt idx="1">
                  <c:v>0.15789473684210525</c:v>
                </c:pt>
                <c:pt idx="2">
                  <c:v>0.6</c:v>
                </c:pt>
                <c:pt idx="3">
                  <c:v>0.75</c:v>
                </c:pt>
                <c:pt idx="4">
                  <c:v>1</c:v>
                </c:pt>
                <c:pt idx="5">
                  <c:v>1</c:v>
                </c:pt>
                <c:pt idx="6">
                  <c:v>1</c:v>
                </c:pt>
              </c:numCache>
            </c:numRef>
          </c:val>
          <c:extLst>
            <c:ext xmlns:c15="http://schemas.microsoft.com/office/drawing/2012/chart" uri="{02D57815-91ED-43cb-92C2-25804820EDAC}">
              <c15:datalabelsRange>
                <c15:f>Sheet3!$L$46:$L$52</c15:f>
                <c15:dlblRangeCache>
                  <c:ptCount val="7"/>
                  <c:pt idx="0">
                    <c:v>27</c:v>
                  </c:pt>
                  <c:pt idx="1">
                    <c:v>12</c:v>
                  </c:pt>
                  <c:pt idx="2">
                    <c:v>6</c:v>
                  </c:pt>
                  <c:pt idx="3">
                    <c:v>6</c:v>
                  </c:pt>
                  <c:pt idx="4">
                    <c:v>1</c:v>
                  </c:pt>
                  <c:pt idx="5">
                    <c:v>3</c:v>
                  </c:pt>
                  <c:pt idx="6">
                    <c:v>5</c:v>
                  </c:pt>
                </c15:dlblRangeCache>
              </c15:datalabelsRange>
            </c:ext>
            <c:ext xmlns:c16="http://schemas.microsoft.com/office/drawing/2014/chart" uri="{C3380CC4-5D6E-409C-BE32-E72D297353CC}">
              <c16:uniqueId val="{0000000B-EC3B-466B-9690-88D5222A09A2}"/>
            </c:ext>
          </c:extLst>
        </c:ser>
        <c:dLbls>
          <c:showLegendKey val="0"/>
          <c:showVal val="0"/>
          <c:showCatName val="0"/>
          <c:showSerName val="0"/>
          <c:showPercent val="0"/>
          <c:showBubbleSize val="0"/>
        </c:dLbls>
        <c:gapWidth val="150"/>
        <c:overlap val="100"/>
        <c:axId val="243778704"/>
        <c:axId val="246440832"/>
      </c:barChart>
      <c:catAx>
        <c:axId val="24377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440832"/>
        <c:crosses val="autoZero"/>
        <c:auto val="1"/>
        <c:lblAlgn val="ctr"/>
        <c:lblOffset val="100"/>
        <c:noMultiLvlLbl val="0"/>
      </c:catAx>
      <c:valAx>
        <c:axId val="246440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7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2018 RTS Lag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114360704911887"/>
          <c:y val="0.22872739865850103"/>
          <c:w val="0.79123734533183354"/>
          <c:h val="0.66387321376494612"/>
        </c:manualLayout>
      </c:layout>
      <c:lineChart>
        <c:grouping val="standard"/>
        <c:varyColors val="0"/>
        <c:ser>
          <c:idx val="0"/>
          <c:order val="0"/>
          <c:tx>
            <c:strRef>
              <c:f>Lag!$B$14</c:f>
              <c:strCache>
                <c:ptCount val="1"/>
                <c:pt idx="0">
                  <c:v>Ocilla </c:v>
                </c:pt>
              </c:strCache>
            </c:strRef>
          </c:tx>
          <c:spPr>
            <a:ln w="28575" cap="rnd">
              <a:solidFill>
                <a:schemeClr val="accent6"/>
              </a:solidFill>
              <a:round/>
            </a:ln>
            <a:effectLst/>
          </c:spPr>
          <c:marker>
            <c:symbol val="none"/>
          </c:marker>
          <c:cat>
            <c:strRef>
              <c:f>Lag!$A$15:$A$24</c:f>
              <c:strCache>
                <c:ptCount val="10"/>
                <c:pt idx="0">
                  <c:v>Jan</c:v>
                </c:pt>
                <c:pt idx="1">
                  <c:v>Feb</c:v>
                </c:pt>
                <c:pt idx="2">
                  <c:v>Mar</c:v>
                </c:pt>
                <c:pt idx="3">
                  <c:v>Apr</c:v>
                </c:pt>
                <c:pt idx="4">
                  <c:v>May</c:v>
                </c:pt>
                <c:pt idx="5">
                  <c:v>Jun</c:v>
                </c:pt>
                <c:pt idx="6">
                  <c:v>Jul</c:v>
                </c:pt>
                <c:pt idx="7">
                  <c:v>Aug</c:v>
                </c:pt>
                <c:pt idx="8">
                  <c:v>Sep</c:v>
                </c:pt>
                <c:pt idx="9">
                  <c:v>Oct</c:v>
                </c:pt>
              </c:strCache>
            </c:strRef>
          </c:cat>
          <c:val>
            <c:numRef>
              <c:f>Lag!$B$15:$B$24</c:f>
              <c:numCache>
                <c:formatCode>General</c:formatCode>
                <c:ptCount val="10"/>
                <c:pt idx="0">
                  <c:v>1.228</c:v>
                </c:pt>
                <c:pt idx="1">
                  <c:v>1.875</c:v>
                </c:pt>
                <c:pt idx="2" formatCode="0.000">
                  <c:v>1.6</c:v>
                </c:pt>
                <c:pt idx="3" formatCode="0.000">
                  <c:v>1.5</c:v>
                </c:pt>
                <c:pt idx="4" formatCode="0.000">
                  <c:v>1.444</c:v>
                </c:pt>
                <c:pt idx="5" formatCode="0.000">
                  <c:v>1.3779999999999999</c:v>
                </c:pt>
                <c:pt idx="6" formatCode="0.000">
                  <c:v>1.552</c:v>
                </c:pt>
                <c:pt idx="7" formatCode="0.000">
                  <c:v>1.7</c:v>
                </c:pt>
                <c:pt idx="8" formatCode="0.000">
                  <c:v>1.554</c:v>
                </c:pt>
                <c:pt idx="9" formatCode="0.000">
                  <c:v>1.6659999999999999</c:v>
                </c:pt>
              </c:numCache>
            </c:numRef>
          </c:val>
          <c:smooth val="0"/>
          <c:extLst>
            <c:ext xmlns:c16="http://schemas.microsoft.com/office/drawing/2014/chart" uri="{C3380CC4-5D6E-409C-BE32-E72D297353CC}">
              <c16:uniqueId val="{00000000-77B1-4F16-BC35-CD714A93CFC8}"/>
            </c:ext>
          </c:extLst>
        </c:ser>
        <c:ser>
          <c:idx val="1"/>
          <c:order val="1"/>
          <c:tx>
            <c:strRef>
              <c:f>Lag!$C$14</c:f>
              <c:strCache>
                <c:ptCount val="1"/>
                <c:pt idx="0">
                  <c:v>Tifton</c:v>
                </c:pt>
              </c:strCache>
            </c:strRef>
          </c:tx>
          <c:spPr>
            <a:ln w="28575" cap="rnd">
              <a:solidFill>
                <a:schemeClr val="accent5"/>
              </a:solidFill>
              <a:round/>
            </a:ln>
            <a:effectLst/>
          </c:spPr>
          <c:marker>
            <c:symbol val="none"/>
          </c:marker>
          <c:cat>
            <c:strRef>
              <c:f>Lag!$A$15:$A$24</c:f>
              <c:strCache>
                <c:ptCount val="10"/>
                <c:pt idx="0">
                  <c:v>Jan</c:v>
                </c:pt>
                <c:pt idx="1">
                  <c:v>Feb</c:v>
                </c:pt>
                <c:pt idx="2">
                  <c:v>Mar</c:v>
                </c:pt>
                <c:pt idx="3">
                  <c:v>Apr</c:v>
                </c:pt>
                <c:pt idx="4">
                  <c:v>May</c:v>
                </c:pt>
                <c:pt idx="5">
                  <c:v>Jun</c:v>
                </c:pt>
                <c:pt idx="6">
                  <c:v>Jul</c:v>
                </c:pt>
                <c:pt idx="7">
                  <c:v>Aug</c:v>
                </c:pt>
                <c:pt idx="8">
                  <c:v>Sep</c:v>
                </c:pt>
                <c:pt idx="9">
                  <c:v>Oct</c:v>
                </c:pt>
              </c:strCache>
            </c:strRef>
          </c:cat>
          <c:val>
            <c:numRef>
              <c:f>Lag!$C$15:$C$24</c:f>
              <c:numCache>
                <c:formatCode>General</c:formatCode>
                <c:ptCount val="10"/>
                <c:pt idx="0">
                  <c:v>1.1259999999999999</c:v>
                </c:pt>
                <c:pt idx="1">
                  <c:v>3.4510000000000001</c:v>
                </c:pt>
                <c:pt idx="2" formatCode="0.000">
                  <c:v>2.1</c:v>
                </c:pt>
                <c:pt idx="3" formatCode="0.000">
                  <c:v>1.8</c:v>
                </c:pt>
                <c:pt idx="4" formatCode="0.000">
                  <c:v>1.6</c:v>
                </c:pt>
                <c:pt idx="5" formatCode="0.000">
                  <c:v>1.5649999999999999</c:v>
                </c:pt>
                <c:pt idx="6" formatCode="0.000">
                  <c:v>1.4</c:v>
                </c:pt>
                <c:pt idx="7" formatCode="0.000">
                  <c:v>1.734</c:v>
                </c:pt>
                <c:pt idx="8" formatCode="0.000">
                  <c:v>1.744</c:v>
                </c:pt>
                <c:pt idx="9" formatCode="0.000">
                  <c:v>1.714</c:v>
                </c:pt>
              </c:numCache>
            </c:numRef>
          </c:val>
          <c:smooth val="0"/>
          <c:extLst>
            <c:ext xmlns:c16="http://schemas.microsoft.com/office/drawing/2014/chart" uri="{C3380CC4-5D6E-409C-BE32-E72D297353CC}">
              <c16:uniqueId val="{00000001-77B1-4F16-BC35-CD714A93CFC8}"/>
            </c:ext>
          </c:extLst>
        </c:ser>
        <c:dLbls>
          <c:showLegendKey val="0"/>
          <c:showVal val="0"/>
          <c:showCatName val="0"/>
          <c:showSerName val="0"/>
          <c:showPercent val="0"/>
          <c:showBubbleSize val="0"/>
        </c:dLbls>
        <c:smooth val="0"/>
        <c:axId val="245590536"/>
        <c:axId val="478407160"/>
      </c:lineChart>
      <c:catAx>
        <c:axId val="245590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07160"/>
        <c:crosses val="autoZero"/>
        <c:auto val="1"/>
        <c:lblAlgn val="ctr"/>
        <c:lblOffset val="100"/>
        <c:noMultiLvlLbl val="0"/>
      </c:catAx>
      <c:valAx>
        <c:axId val="478407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59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O$1" lockText="1"/>
</file>

<file path=xl/ctrlProps/ctrlProp2.xml><?xml version="1.0" encoding="utf-8"?>
<formControlPr xmlns="http://schemas.microsoft.com/office/spreadsheetml/2009/9/main" objectType="CheckBox" fmlaLink="$O$2" lockText="1"/>
</file>

<file path=xl/ctrlProps/ctrlProp3.xml><?xml version="1.0" encoding="utf-8"?>
<formControlPr xmlns="http://schemas.microsoft.com/office/spreadsheetml/2009/9/main" objectType="Radio" checked="Checked" firstButton="1" fmlaLink="$AB$1" lockText="1"/>
</file>

<file path=xl/ctrlProps/ctrlProp4.xml><?xml version="1.0" encoding="utf-8"?>
<formControlPr xmlns="http://schemas.microsoft.com/office/spreadsheetml/2009/9/main" objectType="Radio" lockText="1"/>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3</xdr:col>
      <xdr:colOff>1231265</xdr:colOff>
      <xdr:row>0</xdr:row>
      <xdr:rowOff>9525</xdr:rowOff>
    </xdr:from>
    <xdr:to>
      <xdr:col>8</xdr:col>
      <xdr:colOff>186690</xdr:colOff>
      <xdr:row>2</xdr:row>
      <xdr:rowOff>600075</xdr:rowOff>
    </xdr:to>
    <mc:AlternateContent xmlns:mc="http://schemas.openxmlformats.org/markup-compatibility/2006" xmlns:a14="http://schemas.microsoft.com/office/drawing/2010/main">
      <mc:Choice Requires="a14">
        <xdr:graphicFrame macro="">
          <xdr:nvGraphicFramePr>
            <xdr:cNvPr id="6" name="RTS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TS 1"/>
            </a:graphicData>
          </a:graphic>
        </xdr:graphicFrame>
      </mc:Choice>
      <mc:Fallback xmlns="">
        <xdr:sp macro="" textlink="">
          <xdr:nvSpPr>
            <xdr:cNvPr id="0" name=""/>
            <xdr:cNvSpPr>
              <a:spLocks noTextEdit="1"/>
            </xdr:cNvSpPr>
          </xdr:nvSpPr>
          <xdr:spPr>
            <a:xfrm>
              <a:off x="4696460" y="9525"/>
              <a:ext cx="3704590" cy="1476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12</xdr:col>
          <xdr:colOff>1130300</xdr:colOff>
          <xdr:row>0</xdr:row>
          <xdr:rowOff>190500</xdr:rowOff>
        </xdr:from>
        <xdr:to>
          <xdr:col>13</xdr:col>
          <xdr:colOff>25400</xdr:colOff>
          <xdr:row>1</xdr:row>
          <xdr:rowOff>25400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977900</xdr:colOff>
          <xdr:row>1</xdr:row>
          <xdr:rowOff>101600</xdr:rowOff>
        </xdr:from>
        <xdr:to>
          <xdr:col>12</xdr:col>
          <xdr:colOff>1282700</xdr:colOff>
          <xdr:row>1</xdr:row>
          <xdr:rowOff>406400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xdr:twoCellAnchor editAs="oneCell">
    <xdr:from>
      <xdr:col>0</xdr:col>
      <xdr:colOff>47625</xdr:colOff>
      <xdr:row>0</xdr:row>
      <xdr:rowOff>57151</xdr:rowOff>
    </xdr:from>
    <xdr:to>
      <xdr:col>0</xdr:col>
      <xdr:colOff>1524000</xdr:colOff>
      <xdr:row>1</xdr:row>
      <xdr:rowOff>285750</xdr:rowOff>
    </xdr:to>
    <mc:AlternateContent xmlns:mc="http://schemas.openxmlformats.org/markup-compatibility/2006" xmlns:a14="http://schemas.microsoft.com/office/drawing/2010/main">
      <mc:Choice Requires="a14">
        <xdr:graphicFrame macro="">
          <xdr:nvGraphicFramePr>
            <xdr:cNvPr id="2" name="Site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Site 1"/>
            </a:graphicData>
          </a:graphic>
        </xdr:graphicFrame>
      </mc:Choice>
      <mc:Fallback xmlns="">
        <xdr:sp macro="" textlink="">
          <xdr:nvSpPr>
            <xdr:cNvPr id="0" name=""/>
            <xdr:cNvSpPr>
              <a:spLocks noTextEdit="1"/>
            </xdr:cNvSpPr>
          </xdr:nvSpPr>
          <xdr:spPr>
            <a:xfrm>
              <a:off x="47625" y="57151"/>
              <a:ext cx="1733550" cy="647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581024</xdr:colOff>
      <xdr:row>0</xdr:row>
      <xdr:rowOff>85725</xdr:rowOff>
    </xdr:from>
    <xdr:to>
      <xdr:col>3</xdr:col>
      <xdr:colOff>977265</xdr:colOff>
      <xdr:row>1</xdr:row>
      <xdr:rowOff>314325</xdr:rowOff>
    </xdr:to>
    <mc:AlternateContent xmlns:mc="http://schemas.openxmlformats.org/markup-compatibility/2006" xmlns:a14="http://schemas.microsoft.com/office/drawing/2010/main">
      <mc:Choice Requires="a14">
        <xdr:graphicFrame macro="">
          <xdr:nvGraphicFramePr>
            <xdr:cNvPr id="7" name="PackList 1">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PackList 1"/>
            </a:graphicData>
          </a:graphic>
        </xdr:graphicFrame>
      </mc:Choice>
      <mc:Fallback xmlns="">
        <xdr:sp macro="" textlink="">
          <xdr:nvSpPr>
            <xdr:cNvPr id="0" name=""/>
            <xdr:cNvSpPr>
              <a:spLocks noTextEdit="1"/>
            </xdr:cNvSpPr>
          </xdr:nvSpPr>
          <xdr:spPr>
            <a:xfrm>
              <a:off x="2171699" y="85725"/>
              <a:ext cx="1958341" cy="647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758190</xdr:colOff>
      <xdr:row>0</xdr:row>
      <xdr:rowOff>19051</xdr:rowOff>
    </xdr:from>
    <xdr:to>
      <xdr:col>9</xdr:col>
      <xdr:colOff>794385</xdr:colOff>
      <xdr:row>2</xdr:row>
      <xdr:rowOff>114300</xdr:rowOff>
    </xdr:to>
    <mc:AlternateContent xmlns:mc="http://schemas.openxmlformats.org/markup-compatibility/2006" xmlns:a14="http://schemas.microsoft.com/office/drawing/2010/main">
      <mc:Choice Requires="a14">
        <xdr:graphicFrame macro="">
          <xdr:nvGraphicFramePr>
            <xdr:cNvPr id="8" name="Site 3">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ite 3"/>
            </a:graphicData>
          </a:graphic>
        </xdr:graphicFrame>
      </mc:Choice>
      <mc:Fallback xmlns="">
        <xdr:sp macro="" textlink="">
          <xdr:nvSpPr>
            <xdr:cNvPr id="0" name=""/>
            <xdr:cNvSpPr>
              <a:spLocks noTextEdit="1"/>
            </xdr:cNvSpPr>
          </xdr:nvSpPr>
          <xdr:spPr>
            <a:xfrm>
              <a:off x="8972550" y="19051"/>
              <a:ext cx="857250" cy="9810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371475</xdr:colOff>
      <xdr:row>2</xdr:row>
      <xdr:rowOff>742950</xdr:rowOff>
    </xdr:from>
    <xdr:to>
      <xdr:col>6</xdr:col>
      <xdr:colOff>47625</xdr:colOff>
      <xdr:row>5</xdr:row>
      <xdr:rowOff>142875</xdr:rowOff>
    </xdr:to>
    <mc:AlternateContent xmlns:mc="http://schemas.openxmlformats.org/markup-compatibility/2006" xmlns:a14="http://schemas.microsoft.com/office/drawing/2010/main">
      <mc:Choice Requires="a14">
        <xdr:graphicFrame macro="">
          <xdr:nvGraphicFramePr>
            <xdr:cNvPr id="4" name="PackList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PackList 2"/>
            </a:graphicData>
          </a:graphic>
        </xdr:graphicFrame>
      </mc:Choice>
      <mc:Fallback xmlns="">
        <xdr:sp macro="" textlink="">
          <xdr:nvSpPr>
            <xdr:cNvPr id="0" name=""/>
            <xdr:cNvSpPr>
              <a:spLocks noTextEdit="1"/>
            </xdr:cNvSpPr>
          </xdr:nvSpPr>
          <xdr:spPr>
            <a:xfrm>
              <a:off x="5076825" y="1533525"/>
              <a:ext cx="123825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323852</xdr:rowOff>
    </xdr:from>
    <xdr:to>
      <xdr:col>3</xdr:col>
      <xdr:colOff>133350</xdr:colOff>
      <xdr:row>3</xdr:row>
      <xdr:rowOff>180976</xdr:rowOff>
    </xdr:to>
    <mc:AlternateContent xmlns:mc="http://schemas.openxmlformats.org/markup-compatibility/2006" xmlns:a14="http://schemas.microsoft.com/office/drawing/2010/main">
      <mc:Choice Requires="a14">
        <xdr:graphicFrame macro="">
          <xdr:nvGraphicFramePr>
            <xdr:cNvPr id="3" name="Lab RT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Lab RTS"/>
            </a:graphicData>
          </a:graphic>
        </xdr:graphicFrame>
      </mc:Choice>
      <mc:Fallback xmlns="">
        <xdr:sp macro="" textlink="">
          <xdr:nvSpPr>
            <xdr:cNvPr id="0" name=""/>
            <xdr:cNvSpPr>
              <a:spLocks noTextEdit="1"/>
            </xdr:cNvSpPr>
          </xdr:nvSpPr>
          <xdr:spPr>
            <a:xfrm>
              <a:off x="0" y="742952"/>
              <a:ext cx="3533775" cy="1114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266700</xdr:colOff>
      <xdr:row>4</xdr:row>
      <xdr:rowOff>104775</xdr:rowOff>
    </xdr:to>
    <mc:AlternateContent xmlns:mc="http://schemas.openxmlformats.org/markup-compatibility/2006" xmlns:a14="http://schemas.microsoft.com/office/drawing/2010/main">
      <mc:Choice Requires="a14">
        <xdr:graphicFrame macro="">
          <xdr:nvGraphicFramePr>
            <xdr:cNvPr id="3" name="Site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ite 2"/>
            </a:graphicData>
          </a:graphic>
        </xdr:graphicFrame>
      </mc:Choice>
      <mc:Fallback xmlns="">
        <xdr:sp macro="" textlink="">
          <xdr:nvSpPr>
            <xdr:cNvPr id="0" name=""/>
            <xdr:cNvSpPr>
              <a:spLocks noTextEdit="1"/>
            </xdr:cNvSpPr>
          </xdr:nvSpPr>
          <xdr:spPr>
            <a:xfrm>
              <a:off x="1" y="0"/>
              <a:ext cx="7620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428625</xdr:colOff>
      <xdr:row>6</xdr:row>
      <xdr:rowOff>47625</xdr:rowOff>
    </xdr:from>
    <xdr:to>
      <xdr:col>4</xdr:col>
      <xdr:colOff>428625</xdr:colOff>
      <xdr:row>34</xdr:row>
      <xdr:rowOff>104775</xdr:rowOff>
    </xdr:to>
    <mc:AlternateContent xmlns:mc="http://schemas.openxmlformats.org/markup-compatibility/2006" xmlns:a14="http://schemas.microsoft.com/office/drawing/2010/main">
      <mc:Choice Requires="a14">
        <xdr:graphicFrame macro="">
          <xdr:nvGraphicFramePr>
            <xdr:cNvPr id="4" name="Produc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mlns="">
        <xdr:sp macro="" textlink="">
          <xdr:nvSpPr>
            <xdr:cNvPr id="0" name=""/>
            <xdr:cNvSpPr>
              <a:spLocks noTextEdit="1"/>
            </xdr:cNvSpPr>
          </xdr:nvSpPr>
          <xdr:spPr>
            <a:xfrm>
              <a:off x="1038225" y="1190625"/>
              <a:ext cx="1828800" cy="539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257174</xdr:colOff>
      <xdr:row>0</xdr:row>
      <xdr:rowOff>9525</xdr:rowOff>
    </xdr:from>
    <xdr:to>
      <xdr:col>5</xdr:col>
      <xdr:colOff>838200</xdr:colOff>
      <xdr:row>6</xdr:row>
      <xdr:rowOff>28575</xdr:rowOff>
    </xdr:to>
    <mc:AlternateContent xmlns:mc="http://schemas.openxmlformats.org/markup-compatibility/2006" xmlns:a14="http://schemas.microsoft.com/office/drawing/2010/main">
      <mc:Choice Requires="a14">
        <xdr:graphicFrame macro="">
          <xdr:nvGraphicFramePr>
            <xdr:cNvPr id="5" name="Customer 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Customer 3"/>
            </a:graphicData>
          </a:graphic>
        </xdr:graphicFrame>
      </mc:Choice>
      <mc:Fallback xmlns="">
        <xdr:sp macro="" textlink="">
          <xdr:nvSpPr>
            <xdr:cNvPr id="0" name=""/>
            <xdr:cNvSpPr>
              <a:spLocks noTextEdit="1"/>
            </xdr:cNvSpPr>
          </xdr:nvSpPr>
          <xdr:spPr>
            <a:xfrm>
              <a:off x="866774" y="9525"/>
              <a:ext cx="3019426"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180975</xdr:colOff>
      <xdr:row>0</xdr:row>
      <xdr:rowOff>95250</xdr:rowOff>
    </xdr:from>
    <xdr:to>
      <xdr:col>11</xdr:col>
      <xdr:colOff>600075</xdr:colOff>
      <xdr:row>34</xdr:row>
      <xdr:rowOff>57150</xdr:rowOff>
    </xdr:to>
    <mc:AlternateContent xmlns:mc="http://schemas.openxmlformats.org/markup-compatibility/2006" xmlns:a14="http://schemas.microsoft.com/office/drawing/2010/main">
      <mc:Choice Requires="a14">
        <xdr:graphicFrame macro="">
          <xdr:nvGraphicFramePr>
            <xdr:cNvPr id="6" name="Lot # 2">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Lot # 2"/>
            </a:graphicData>
          </a:graphic>
        </xdr:graphicFrame>
      </mc:Choice>
      <mc:Fallback xmlns="">
        <xdr:sp macro="" textlink="">
          <xdr:nvSpPr>
            <xdr:cNvPr id="0" name=""/>
            <xdr:cNvSpPr>
              <a:spLocks noTextEdit="1"/>
            </xdr:cNvSpPr>
          </xdr:nvSpPr>
          <xdr:spPr>
            <a:xfrm>
              <a:off x="7639050" y="95250"/>
              <a:ext cx="1638300" cy="6438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304800</xdr:colOff>
      <xdr:row>0</xdr:row>
      <xdr:rowOff>28575</xdr:rowOff>
    </xdr:from>
    <xdr:to>
      <xdr:col>8</xdr:col>
      <xdr:colOff>514350</xdr:colOff>
      <xdr:row>1</xdr:row>
      <xdr:rowOff>123825</xdr:rowOff>
    </xdr:to>
    <xdr:sp macro="[0]!Refresh" textlink="">
      <xdr:nvSpPr>
        <xdr:cNvPr id="8" name="Bevel 7">
          <a:extLst>
            <a:ext uri="{FF2B5EF4-FFF2-40B4-BE49-F238E27FC236}">
              <a16:creationId xmlns:a16="http://schemas.microsoft.com/office/drawing/2014/main" id="{00000000-0008-0000-0100-000008000000}"/>
            </a:ext>
          </a:extLst>
        </xdr:cNvPr>
        <xdr:cNvSpPr/>
      </xdr:nvSpPr>
      <xdr:spPr>
        <a:xfrm>
          <a:off x="5924550" y="28575"/>
          <a:ext cx="1257300" cy="285750"/>
        </a:xfrm>
        <a:prstGeom prst="bevel">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l"/>
          <a:r>
            <a:rPr lang="en-US" sz="1400"/>
            <a:t>Click me first!</a:t>
          </a:r>
          <a:endParaRPr lang="en-US" sz="1100"/>
        </a:p>
      </xdr:txBody>
    </xdr:sp>
    <xdr:clientData fPrintsWithSheet="0"/>
  </xdr:twoCellAnchor>
  <xdr:twoCellAnchor editAs="oneCell">
    <xdr:from>
      <xdr:col>4</xdr:col>
      <xdr:colOff>400051</xdr:colOff>
      <xdr:row>6</xdr:row>
      <xdr:rowOff>76200</xdr:rowOff>
    </xdr:from>
    <xdr:to>
      <xdr:col>5</xdr:col>
      <xdr:colOff>657225</xdr:colOff>
      <xdr:row>36</xdr:row>
      <xdr:rowOff>28575</xdr:rowOff>
    </xdr:to>
    <mc:AlternateContent xmlns:mc="http://schemas.openxmlformats.org/markup-compatibility/2006" xmlns:a14="http://schemas.microsoft.com/office/drawing/2010/main">
      <mc:Choice Requires="a14">
        <xdr:graphicFrame macro="">
          <xdr:nvGraphicFramePr>
            <xdr:cNvPr id="9" name="Alpha">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Alpha"/>
            </a:graphicData>
          </a:graphic>
        </xdr:graphicFrame>
      </mc:Choice>
      <mc:Fallback xmlns="">
        <xdr:sp macro="" textlink="">
          <xdr:nvSpPr>
            <xdr:cNvPr id="0" name=""/>
            <xdr:cNvSpPr>
              <a:spLocks noTextEdit="1"/>
            </xdr:cNvSpPr>
          </xdr:nvSpPr>
          <xdr:spPr>
            <a:xfrm>
              <a:off x="2838451" y="1219200"/>
              <a:ext cx="866774" cy="5667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xdr:row>
      <xdr:rowOff>28575</xdr:rowOff>
    </xdr:from>
    <xdr:to>
      <xdr:col>1</xdr:col>
      <xdr:colOff>504825</xdr:colOff>
      <xdr:row>34</xdr:row>
      <xdr:rowOff>152400</xdr:rowOff>
    </xdr:to>
    <mc:AlternateContent xmlns:mc="http://schemas.openxmlformats.org/markup-compatibility/2006" xmlns:a14="http://schemas.microsoft.com/office/drawing/2010/main">
      <mc:Choice Requires="a14">
        <xdr:graphicFrame macro="">
          <xdr:nvGraphicFramePr>
            <xdr:cNvPr id="2" name="Lab RTS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Lab RTS 1"/>
            </a:graphicData>
          </a:graphic>
        </xdr:graphicFrame>
      </mc:Choice>
      <mc:Fallback xmlns="">
        <xdr:sp macro="" textlink="">
          <xdr:nvSpPr>
            <xdr:cNvPr id="0" name=""/>
            <xdr:cNvSpPr>
              <a:spLocks noTextEdit="1"/>
            </xdr:cNvSpPr>
          </xdr:nvSpPr>
          <xdr:spPr>
            <a:xfrm>
              <a:off x="0" y="1171575"/>
              <a:ext cx="1114425" cy="5457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295275</xdr:colOff>
      <xdr:row>4</xdr:row>
      <xdr:rowOff>123824</xdr:rowOff>
    </xdr:to>
    <mc:AlternateContent xmlns:mc="http://schemas.openxmlformats.org/markup-compatibility/2006" xmlns:a14="http://schemas.microsoft.com/office/drawing/2010/main">
      <mc:Choice Requires="a14">
        <xdr:graphicFrame macro="">
          <xdr:nvGraphicFramePr>
            <xdr:cNvPr id="4" name="month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0" y="0"/>
              <a:ext cx="2343150" cy="895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123824</xdr:colOff>
      <xdr:row>0</xdr:row>
      <xdr:rowOff>0</xdr:rowOff>
    </xdr:from>
    <xdr:to>
      <xdr:col>19</xdr:col>
      <xdr:colOff>1819275</xdr:colOff>
      <xdr:row>4</xdr:row>
      <xdr:rowOff>123825</xdr:rowOff>
    </xdr:to>
    <mc:AlternateContent xmlns:mc="http://schemas.openxmlformats.org/markup-compatibility/2006" xmlns:a14="http://schemas.microsoft.com/office/drawing/2010/main">
      <mc:Choice Requires="a14">
        <xdr:graphicFrame macro="">
          <xdr:nvGraphicFramePr>
            <xdr:cNvPr id="2" name="Month 4">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6705599" y="0"/>
              <a:ext cx="2333626"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43815</xdr:colOff>
      <xdr:row>0</xdr:row>
      <xdr:rowOff>152401</xdr:rowOff>
    </xdr:from>
    <xdr:to>
      <xdr:col>21</xdr:col>
      <xdr:colOff>438149</xdr:colOff>
      <xdr:row>4</xdr:row>
      <xdr:rowOff>19050</xdr:rowOff>
    </xdr:to>
    <mc:AlternateContent xmlns:mc="http://schemas.openxmlformats.org/markup-compatibility/2006" xmlns:a14="http://schemas.microsoft.com/office/drawing/2010/main">
      <mc:Choice Requires="a14">
        <xdr:graphicFrame macro="">
          <xdr:nvGraphicFramePr>
            <xdr:cNvPr id="3" name="RLSD?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RLSD? 1"/>
            </a:graphicData>
          </a:graphic>
        </xdr:graphicFrame>
      </mc:Choice>
      <mc:Fallback xmlns="">
        <xdr:sp macro="" textlink="">
          <xdr:nvSpPr>
            <xdr:cNvPr id="0" name=""/>
            <xdr:cNvSpPr>
              <a:spLocks noTextEdit="1"/>
            </xdr:cNvSpPr>
          </xdr:nvSpPr>
          <xdr:spPr>
            <a:xfrm>
              <a:off x="9124950" y="152401"/>
              <a:ext cx="1257299" cy="638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2</xdr:row>
      <xdr:rowOff>161925</xdr:rowOff>
    </xdr:from>
    <xdr:to>
      <xdr:col>5</xdr:col>
      <xdr:colOff>47625</xdr:colOff>
      <xdr:row>16</xdr:row>
      <xdr:rowOff>19050</xdr:rowOff>
    </xdr:to>
    <mc:AlternateContent xmlns:mc="http://schemas.openxmlformats.org/markup-compatibility/2006" xmlns:a14="http://schemas.microsoft.com/office/drawing/2010/main">
      <mc:Choice Requires="a14">
        <xdr:graphicFrame macro="">
          <xdr:nvGraphicFramePr>
            <xdr:cNvPr id="7" name="Alpha 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Alpha 1"/>
            </a:graphicData>
          </a:graphic>
        </xdr:graphicFrame>
      </mc:Choice>
      <mc:Fallback xmlns="">
        <xdr:sp macro="" textlink="">
          <xdr:nvSpPr>
            <xdr:cNvPr id="0" name=""/>
            <xdr:cNvSpPr>
              <a:spLocks noTextEdit="1"/>
            </xdr:cNvSpPr>
          </xdr:nvSpPr>
          <xdr:spPr>
            <a:xfrm>
              <a:off x="4200525" y="552450"/>
              <a:ext cx="7143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53340</xdr:colOff>
      <xdr:row>1</xdr:row>
      <xdr:rowOff>53340</xdr:rowOff>
    </xdr:from>
    <xdr:to>
      <xdr:col>12</xdr:col>
      <xdr:colOff>80010</xdr:colOff>
      <xdr:row>4</xdr:row>
      <xdr:rowOff>53340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6280" y="236220"/>
          <a:ext cx="1619250" cy="579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83820</xdr:colOff>
      <xdr:row>0</xdr:row>
      <xdr:rowOff>38100</xdr:rowOff>
    </xdr:from>
    <xdr:to>
      <xdr:col>13</xdr:col>
      <xdr:colOff>3810</xdr:colOff>
      <xdr:row>2</xdr:row>
      <xdr:rowOff>236220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9620" y="38100"/>
          <a:ext cx="1619250" cy="563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438150</xdr:colOff>
      <xdr:row>27</xdr:row>
      <xdr:rowOff>128587</xdr:rowOff>
    </xdr:from>
    <xdr:to>
      <xdr:col>21</xdr:col>
      <xdr:colOff>133350</xdr:colOff>
      <xdr:row>42</xdr:row>
      <xdr:rowOff>14287</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45</xdr:row>
      <xdr:rowOff>0</xdr:rowOff>
    </xdr:from>
    <xdr:to>
      <xdr:col>21</xdr:col>
      <xdr:colOff>304800</xdr:colOff>
      <xdr:row>59</xdr:row>
      <xdr:rowOff>76200</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923925</xdr:colOff>
      <xdr:row>0</xdr:row>
      <xdr:rowOff>19050</xdr:rowOff>
    </xdr:from>
    <xdr:to>
      <xdr:col>2</xdr:col>
      <xdr:colOff>76200</xdr:colOff>
      <xdr:row>1</xdr:row>
      <xdr:rowOff>19050</xdr:rowOff>
    </xdr:to>
    <xdr:sp macro="[0]!Extract_Comps" textlink="">
      <xdr:nvSpPr>
        <xdr:cNvPr id="3" name="Rounded Rectangle 2">
          <a:extLst>
            <a:ext uri="{FF2B5EF4-FFF2-40B4-BE49-F238E27FC236}">
              <a16:creationId xmlns:a16="http://schemas.microsoft.com/office/drawing/2014/main" id="{00000000-0008-0000-0700-000003000000}"/>
            </a:ext>
          </a:extLst>
        </xdr:cNvPr>
        <xdr:cNvSpPr/>
      </xdr:nvSpPr>
      <xdr:spPr>
        <a:xfrm>
          <a:off x="1343025" y="19050"/>
          <a:ext cx="400050" cy="1905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b="1"/>
            <a:t>EXT</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8</xdr:col>
      <xdr:colOff>1312144</xdr:colOff>
      <xdr:row>0</xdr:row>
      <xdr:rowOff>22125</xdr:rowOff>
    </xdr:from>
    <xdr:to>
      <xdr:col>8</xdr:col>
      <xdr:colOff>2045128</xdr:colOff>
      <xdr:row>1</xdr:row>
      <xdr:rowOff>150660</xdr:rowOff>
    </xdr:to>
    <xdr:sp macro="[0]!ext_Xrepack" textlink="">
      <xdr:nvSpPr>
        <xdr:cNvPr id="2" name="Rounded Rectangle 1">
          <a:extLst>
            <a:ext uri="{FF2B5EF4-FFF2-40B4-BE49-F238E27FC236}">
              <a16:creationId xmlns:a16="http://schemas.microsoft.com/office/drawing/2014/main" id="{00000000-0008-0000-0900-000002000000}"/>
            </a:ext>
          </a:extLst>
        </xdr:cNvPr>
        <xdr:cNvSpPr/>
      </xdr:nvSpPr>
      <xdr:spPr>
        <a:xfrm>
          <a:off x="7627219" y="22125"/>
          <a:ext cx="782514" cy="3126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000" b="1"/>
            <a:t>extract  X</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xdr:colOff>
      <xdr:row>0</xdr:row>
      <xdr:rowOff>0</xdr:rowOff>
    </xdr:from>
    <xdr:to>
      <xdr:col>1</xdr:col>
      <xdr:colOff>527558</xdr:colOff>
      <xdr:row>2</xdr:row>
      <xdr:rowOff>95250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 y="0"/>
          <a:ext cx="1693418" cy="57531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15</xdr:row>
      <xdr:rowOff>104776</xdr:rowOff>
    </xdr:from>
    <xdr:to>
      <xdr:col>3</xdr:col>
      <xdr:colOff>333375</xdr:colOff>
      <xdr:row>28</xdr:row>
      <xdr:rowOff>142876</xdr:rowOff>
    </xdr:to>
    <mc:AlternateContent xmlns:mc="http://schemas.openxmlformats.org/markup-compatibility/2006" xmlns:a14="http://schemas.microsoft.com/office/drawing/2010/main">
      <mc:Choice Requires="a14">
        <xdr:graphicFrame macro="">
          <xdr:nvGraphicFramePr>
            <xdr:cNvPr id="2" name="Product">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6200" y="2905126"/>
              <a:ext cx="2085975" cy="2514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428625</xdr:colOff>
      <xdr:row>1</xdr:row>
      <xdr:rowOff>161926</xdr:rowOff>
    </xdr:from>
    <xdr:to>
      <xdr:col>3</xdr:col>
      <xdr:colOff>390525</xdr:colOff>
      <xdr:row>15</xdr:row>
      <xdr:rowOff>9526</xdr:rowOff>
    </xdr:to>
    <mc:AlternateContent xmlns:mc="http://schemas.openxmlformats.org/markup-compatibility/2006" xmlns:a14="http://schemas.microsoft.com/office/drawing/2010/main">
      <mc:Choice Requires="a14">
        <xdr:graphicFrame macro="">
          <xdr:nvGraphicFramePr>
            <xdr:cNvPr id="3" name="Customer">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1038225" y="390526"/>
              <a:ext cx="1181100" cy="1171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180976</xdr:rowOff>
    </xdr:from>
    <xdr:to>
      <xdr:col>1</xdr:col>
      <xdr:colOff>409575</xdr:colOff>
      <xdr:row>8</xdr:row>
      <xdr:rowOff>76200</xdr:rowOff>
    </xdr:to>
    <mc:AlternateContent xmlns:mc="http://schemas.openxmlformats.org/markup-compatibility/2006" xmlns:a14="http://schemas.microsoft.com/office/drawing/2010/main">
      <mc:Choice Requires="a14">
        <xdr:graphicFrame macro="">
          <xdr:nvGraphicFramePr>
            <xdr:cNvPr id="4" name="PackList">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PackList"/>
            </a:graphicData>
          </a:graphic>
        </xdr:graphicFrame>
      </mc:Choice>
      <mc:Fallback xmlns="">
        <xdr:sp macro="" textlink="">
          <xdr:nvSpPr>
            <xdr:cNvPr id="0" name=""/>
            <xdr:cNvSpPr>
              <a:spLocks noTextEdit="1"/>
            </xdr:cNvSpPr>
          </xdr:nvSpPr>
          <xdr:spPr>
            <a:xfrm>
              <a:off x="0" y="409576"/>
              <a:ext cx="1019175" cy="11334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1</xdr:col>
          <xdr:colOff>101600</xdr:colOff>
          <xdr:row>1</xdr:row>
          <xdr:rowOff>25400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B00-000002180000}"/>
                </a:ext>
              </a:extLst>
            </xdr:cNvPr>
            <xdr:cNvSpPr/>
          </xdr:nvSpPr>
          <xdr:spPr bwMode="auto">
            <a:xfrm>
              <a:off x="0" y="0"/>
              <a:ext cx="0" cy="0"/>
            </a:xfrm>
            <a:prstGeom prst="rect">
              <a:avLst/>
            </a:prstGeom>
            <a:gradFill rotWithShape="1">
              <a:gsLst>
                <a:gs pos="0">
                  <a:srgbClr val="FFEBFA">
                    <a:alpha val="69000"/>
                  </a:srgbClr>
                </a:gs>
                <a:gs pos="30000">
                  <a:srgbClr val="C4D6EB">
                    <a:alpha val="63900"/>
                  </a:srgbClr>
                </a:gs>
                <a:gs pos="60001">
                  <a:srgbClr val="85C2FF">
                    <a:alpha val="58800"/>
                  </a:srgbClr>
                </a:gs>
                <a:gs pos="100000">
                  <a:srgbClr val="5E9EFF">
                    <a:alpha val="52000"/>
                  </a:srgbClr>
                </a:gs>
              </a:gsLst>
              <a:lin ang="5400000" scaled="1"/>
            </a:gradFill>
            <a:ln>
              <a:noFill/>
            </a:ln>
            <a:extLst>
              <a:ext uri="{91240B29-F687-4F45-9708-019B960494DF}">
                <a14:hiddenLine w="9525">
                  <a:solidFill>
                    <a:srgbClr val="3366FF" mc:Ignorable="a14" a14:legacySpreadsheetColorIndex="48"/>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TIfton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0</xdr:row>
          <xdr:rowOff>63500</xdr:rowOff>
        </xdr:from>
        <xdr:to>
          <xdr:col>2</xdr:col>
          <xdr:colOff>520700</xdr:colOff>
          <xdr:row>1</xdr:row>
          <xdr:rowOff>25400</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B00-000003180000}"/>
                </a:ext>
              </a:extLst>
            </xdr:cNvPr>
            <xdr:cNvSpPr/>
          </xdr:nvSpPr>
          <xdr:spPr bwMode="auto">
            <a:xfrm>
              <a:off x="0" y="0"/>
              <a:ext cx="0" cy="0"/>
            </a:xfrm>
            <a:prstGeom prst="rect">
              <a:avLst/>
            </a:prstGeom>
            <a:gradFill rotWithShape="1">
              <a:gsLst>
                <a:gs pos="0">
                  <a:srgbClr val="5E9EFF">
                    <a:alpha val="39999"/>
                  </a:srgbClr>
                </a:gs>
                <a:gs pos="39999">
                  <a:srgbClr val="85C2FF">
                    <a:alpha val="52400"/>
                  </a:srgbClr>
                </a:gs>
                <a:gs pos="70000">
                  <a:srgbClr val="C4D6EB">
                    <a:alpha val="61700"/>
                  </a:srgbClr>
                </a:gs>
                <a:gs pos="100000">
                  <a:srgbClr val="FFEBFA">
                    <a:alpha val="71001"/>
                  </a:srgbClr>
                </a:gs>
              </a:gsLst>
              <a:lin ang="5400000" scaled="1"/>
            </a:gradFill>
            <a:ln>
              <a:noFill/>
            </a:ln>
            <a:extLst>
              <a:ext uri="{91240B29-F687-4F45-9708-019B960494DF}">
                <a14:hiddenLine w="9525">
                  <a:solidFill>
                    <a:srgbClr val="3366FF" mc:Ignorable="a14" a14:legacySpreadsheetColorIndex="48"/>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Ocilla</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xdr:colOff>
      <xdr:row>7</xdr:row>
      <xdr:rowOff>76201</xdr:rowOff>
    </xdr:from>
    <xdr:to>
      <xdr:col>3</xdr:col>
      <xdr:colOff>0</xdr:colOff>
      <xdr:row>10</xdr:row>
      <xdr:rowOff>142875</xdr:rowOff>
    </xdr:to>
    <mc:AlternateContent xmlns:mc="http://schemas.openxmlformats.org/markup-compatibility/2006" xmlns:a14="http://schemas.microsoft.com/office/drawing/2010/main">
      <mc:Choice Requires="a14">
        <xdr:graphicFrame macro="">
          <xdr:nvGraphicFramePr>
            <xdr:cNvPr id="3" name="Site">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1" y="1428751"/>
              <a:ext cx="2190749" cy="638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723900</xdr:colOff>
      <xdr:row>0</xdr:row>
      <xdr:rowOff>0</xdr:rowOff>
    </xdr:from>
    <xdr:to>
      <xdr:col>4</xdr:col>
      <xdr:colOff>123825</xdr:colOff>
      <xdr:row>6</xdr:row>
      <xdr:rowOff>47625</xdr:rowOff>
    </xdr:to>
    <mc:AlternateContent xmlns:mc="http://schemas.openxmlformats.org/markup-compatibility/2006" xmlns:a14="http://schemas.microsoft.com/office/drawing/2010/main">
      <mc:Choice Requires="a14">
        <xdr:graphicFrame macro="">
          <xdr:nvGraphicFramePr>
            <xdr:cNvPr id="2" name="month 2">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333500" y="0"/>
              <a:ext cx="1771650" cy="120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29</xdr:row>
      <xdr:rowOff>6124</xdr:rowOff>
    </xdr:from>
    <xdr:to>
      <xdr:col>4</xdr:col>
      <xdr:colOff>348343</xdr:colOff>
      <xdr:row>42</xdr:row>
      <xdr:rowOff>1</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0</xdr:colOff>
      <xdr:row>0</xdr:row>
      <xdr:rowOff>9525</xdr:rowOff>
    </xdr:from>
    <xdr:to>
      <xdr:col>16</xdr:col>
      <xdr:colOff>514350</xdr:colOff>
      <xdr:row>1</xdr:row>
      <xdr:rowOff>323850</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7991475" y="9525"/>
          <a:ext cx="2905125" cy="6667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171449</xdr:colOff>
      <xdr:row>0</xdr:row>
      <xdr:rowOff>0</xdr:rowOff>
    </xdr:from>
    <xdr:to>
      <xdr:col>18</xdr:col>
      <xdr:colOff>526731</xdr:colOff>
      <xdr:row>1</xdr:row>
      <xdr:rowOff>66675</xdr:rowOff>
    </xdr:to>
    <mc:AlternateContent xmlns:mc="http://schemas.openxmlformats.org/markup-compatibility/2006" xmlns:a14="http://schemas.microsoft.com/office/drawing/2010/main">
      <mc:Choice Requires="a14">
        <xdr:graphicFrame macro="">
          <xdr:nvGraphicFramePr>
            <xdr:cNvPr id="2" name="Produc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8162924" y="0"/>
              <a:ext cx="4124325" cy="676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581024</xdr:colOff>
      <xdr:row>3</xdr:row>
      <xdr:rowOff>66676</xdr:rowOff>
    </xdr:from>
    <xdr:to>
      <xdr:col>10</xdr:col>
      <xdr:colOff>1790700</xdr:colOff>
      <xdr:row>9</xdr:row>
      <xdr:rowOff>247650</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867524" y="1419226"/>
              <a:ext cx="1209676" cy="2343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142874</xdr:rowOff>
    </xdr:from>
    <xdr:to>
      <xdr:col>4</xdr:col>
      <xdr:colOff>141314</xdr:colOff>
      <xdr:row>1</xdr:row>
      <xdr:rowOff>2380</xdr:rowOff>
    </xdr:to>
    <xdr:pic>
      <xdr:nvPicPr>
        <xdr:cNvPr id="7" name="Pictur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1"/>
        <a:stretch>
          <a:fillRect/>
        </a:stretch>
      </xdr:blipFill>
      <xdr:spPr>
        <a:xfrm>
          <a:off x="0" y="142874"/>
          <a:ext cx="2579714" cy="466725"/>
        </a:xfrm>
        <a:prstGeom prst="rect">
          <a:avLst/>
        </a:prstGeom>
      </xdr:spPr>
    </xdr:pic>
    <xdr:clientData/>
  </xdr:twoCellAnchor>
  <xdr:twoCellAnchor editAs="oneCell">
    <xdr:from>
      <xdr:col>10</xdr:col>
      <xdr:colOff>552450</xdr:colOff>
      <xdr:row>0</xdr:row>
      <xdr:rowOff>28575</xdr:rowOff>
    </xdr:from>
    <xdr:to>
      <xdr:col>10</xdr:col>
      <xdr:colOff>1962150</xdr:colOff>
      <xdr:row>3</xdr:row>
      <xdr:rowOff>9525</xdr:rowOff>
    </xdr:to>
    <mc:AlternateContent xmlns:mc="http://schemas.openxmlformats.org/markup-compatibility/2006" xmlns:a14="http://schemas.microsoft.com/office/drawing/2010/main">
      <mc:Choice Requires="a14">
        <xdr:graphicFrame macro="">
          <xdr:nvGraphicFramePr>
            <xdr:cNvPr id="5" name="Customer 1">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Customer 1"/>
            </a:graphicData>
          </a:graphic>
        </xdr:graphicFrame>
      </mc:Choice>
      <mc:Fallback xmlns="">
        <xdr:sp macro="" textlink="">
          <xdr:nvSpPr>
            <xdr:cNvPr id="0" name=""/>
            <xdr:cNvSpPr>
              <a:spLocks noTextEdit="1"/>
            </xdr:cNvSpPr>
          </xdr:nvSpPr>
          <xdr:spPr>
            <a:xfrm>
              <a:off x="6648450" y="28575"/>
              <a:ext cx="1352550" cy="134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380999</xdr:colOff>
      <xdr:row>10</xdr:row>
      <xdr:rowOff>38100</xdr:rowOff>
    </xdr:from>
    <xdr:to>
      <xdr:col>10</xdr:col>
      <xdr:colOff>1847849</xdr:colOff>
      <xdr:row>18</xdr:row>
      <xdr:rowOff>200025</xdr:rowOff>
    </xdr:to>
    <mc:AlternateContent xmlns:mc="http://schemas.openxmlformats.org/markup-compatibility/2006" xmlns:a14="http://schemas.microsoft.com/office/drawing/2010/main">
      <mc:Choice Requires="a14">
        <xdr:graphicFrame macro="">
          <xdr:nvGraphicFramePr>
            <xdr:cNvPr id="6" name="Lot #">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microsoft.com/office/drawing/2010/slicer">
              <sle:slicer xmlns:sle="http://schemas.microsoft.com/office/drawing/2010/slicer" name="Lot #"/>
            </a:graphicData>
          </a:graphic>
        </xdr:graphicFrame>
      </mc:Choice>
      <mc:Fallback xmlns="">
        <xdr:sp macro="" textlink="">
          <xdr:nvSpPr>
            <xdr:cNvPr id="0" name=""/>
            <xdr:cNvSpPr>
              <a:spLocks noTextEdit="1"/>
            </xdr:cNvSpPr>
          </xdr:nvSpPr>
          <xdr:spPr>
            <a:xfrm>
              <a:off x="6476999" y="3514725"/>
              <a:ext cx="14382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10</xdr:col>
      <xdr:colOff>276225</xdr:colOff>
      <xdr:row>2</xdr:row>
      <xdr:rowOff>171450</xdr:rowOff>
    </xdr:from>
    <xdr:to>
      <xdr:col>11</xdr:col>
      <xdr:colOff>581025</xdr:colOff>
      <xdr:row>5</xdr:row>
      <xdr:rowOff>125730</xdr:rowOff>
    </xdr:to>
    <mc:AlternateContent xmlns:mc="http://schemas.openxmlformats.org/markup-compatibility/2006" xmlns:a14="http://schemas.microsoft.com/office/drawing/2010/main">
      <mc:Choice Requires="a14">
        <xdr:graphicFrame macro="">
          <xdr:nvGraphicFramePr>
            <xdr:cNvPr id="2" name="Product 2">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6181725" y="1019175"/>
              <a:ext cx="1333500" cy="678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9524</xdr:rowOff>
    </xdr:from>
    <xdr:to>
      <xdr:col>4</xdr:col>
      <xdr:colOff>141314</xdr:colOff>
      <xdr:row>1</xdr:row>
      <xdr:rowOff>123824</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a:stretch>
          <a:fillRect/>
        </a:stretch>
      </xdr:blipFill>
      <xdr:spPr>
        <a:xfrm>
          <a:off x="0" y="9524"/>
          <a:ext cx="2640674" cy="461010"/>
        </a:xfrm>
        <a:prstGeom prst="rect">
          <a:avLst/>
        </a:prstGeom>
      </xdr:spPr>
    </xdr:pic>
    <xdr:clientData/>
  </xdr:twoCellAnchor>
  <xdr:twoCellAnchor editAs="oneCell">
    <xdr:from>
      <xdr:col>10</xdr:col>
      <xdr:colOff>352425</xdr:colOff>
      <xdr:row>0</xdr:row>
      <xdr:rowOff>57150</xdr:rowOff>
    </xdr:from>
    <xdr:to>
      <xdr:col>11</xdr:col>
      <xdr:colOff>514350</xdr:colOff>
      <xdr:row>2</xdr:row>
      <xdr:rowOff>209550</xdr:rowOff>
    </xdr:to>
    <mc:AlternateContent xmlns:mc="http://schemas.openxmlformats.org/markup-compatibility/2006" xmlns:a14="http://schemas.microsoft.com/office/drawing/2010/main">
      <mc:Choice Requires="a14">
        <xdr:graphicFrame macro="">
          <xdr:nvGraphicFramePr>
            <xdr:cNvPr id="5" name="Customer 2">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Customer 2"/>
            </a:graphicData>
          </a:graphic>
        </xdr:graphicFrame>
      </mc:Choice>
      <mc:Fallback xmlns="">
        <xdr:sp macro="" textlink="">
          <xdr:nvSpPr>
            <xdr:cNvPr id="0" name=""/>
            <xdr:cNvSpPr>
              <a:spLocks noTextEdit="1"/>
            </xdr:cNvSpPr>
          </xdr:nvSpPr>
          <xdr:spPr>
            <a:xfrm>
              <a:off x="6448425" y="57150"/>
              <a:ext cx="1221105" cy="9124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285749</xdr:colOff>
      <xdr:row>12</xdr:row>
      <xdr:rowOff>28575</xdr:rowOff>
    </xdr:from>
    <xdr:to>
      <xdr:col>11</xdr:col>
      <xdr:colOff>695324</xdr:colOff>
      <xdr:row>24</xdr:row>
      <xdr:rowOff>148590</xdr:rowOff>
    </xdr:to>
    <mc:AlternateContent xmlns:mc="http://schemas.openxmlformats.org/markup-compatibility/2006" xmlns:a14="http://schemas.microsoft.com/office/drawing/2010/main">
      <mc:Choice Requires="a14">
        <xdr:graphicFrame macro="">
          <xdr:nvGraphicFramePr>
            <xdr:cNvPr id="6" name="Lot # 1">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microsoft.com/office/drawing/2010/slicer">
              <sle:slicer xmlns:sle="http://schemas.microsoft.com/office/drawing/2010/slicer" name="Lot # 1"/>
            </a:graphicData>
          </a:graphic>
        </xdr:graphicFrame>
      </mc:Choice>
      <mc:Fallback xmlns="">
        <xdr:sp macro="" textlink="">
          <xdr:nvSpPr>
            <xdr:cNvPr id="0" name=""/>
            <xdr:cNvSpPr>
              <a:spLocks noTextEdit="1"/>
            </xdr:cNvSpPr>
          </xdr:nvSpPr>
          <xdr:spPr>
            <a:xfrm>
              <a:off x="6191249" y="3486150"/>
              <a:ext cx="14382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COAs/a_AMVAC/CLT%20720%2017072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ls"/>
      <sheetName val="Released Formulated"/>
      <sheetName val="RTS"/>
      <sheetName val="Amvac CLT"/>
      <sheetName val="Barricade65MC"/>
      <sheetName val="Comps"/>
      <sheetName val="Repacks"/>
      <sheetName val="PrintCOA"/>
      <sheetName val="Packlist"/>
      <sheetName val="Lag"/>
      <sheetName val="formulas"/>
      <sheetName val="PreAmine"/>
      <sheetName val="Prod 4L"/>
      <sheetName val="Tabls"/>
    </sheetNames>
    <sheetDataSet>
      <sheetData sheetId="0" refreshError="1"/>
      <sheetData sheetId="1">
        <row r="1">
          <cell r="S1">
            <v>2</v>
          </cell>
          <cell r="T1" t="str">
            <v>a-b</v>
          </cell>
        </row>
        <row r="2">
          <cell r="S2" t="str">
            <v>A</v>
          </cell>
          <cell r="T2" t="str">
            <v>a-b</v>
          </cell>
        </row>
        <row r="3">
          <cell r="S3" t="str">
            <v>B</v>
          </cell>
          <cell r="T3" t="str">
            <v>a-b</v>
          </cell>
        </row>
        <row r="4">
          <cell r="S4" t="str">
            <v>C</v>
          </cell>
          <cell r="T4" t="str">
            <v>c</v>
          </cell>
        </row>
        <row r="5">
          <cell r="S5" t="str">
            <v>D</v>
          </cell>
          <cell r="T5" t="str">
            <v>d-e</v>
          </cell>
        </row>
        <row r="6">
          <cell r="S6" t="str">
            <v>E</v>
          </cell>
          <cell r="T6" t="str">
            <v>d-e</v>
          </cell>
        </row>
        <row r="7">
          <cell r="S7" t="str">
            <v>F</v>
          </cell>
          <cell r="T7" t="str">
            <v>f-l</v>
          </cell>
        </row>
        <row r="8">
          <cell r="S8" t="str">
            <v>G</v>
          </cell>
          <cell r="T8" t="str">
            <v>f-l</v>
          </cell>
        </row>
        <row r="9">
          <cell r="S9" t="str">
            <v>H</v>
          </cell>
          <cell r="T9" t="str">
            <v>f-l</v>
          </cell>
        </row>
        <row r="10">
          <cell r="S10" t="str">
            <v>I</v>
          </cell>
          <cell r="T10" t="str">
            <v>f-l</v>
          </cell>
        </row>
        <row r="11">
          <cell r="S11" t="str">
            <v>J</v>
          </cell>
          <cell r="T11" t="str">
            <v>f-l</v>
          </cell>
        </row>
        <row r="12">
          <cell r="S12" t="str">
            <v>K</v>
          </cell>
          <cell r="T12" t="str">
            <v>f-l</v>
          </cell>
        </row>
        <row r="13">
          <cell r="S13" t="str">
            <v>L</v>
          </cell>
          <cell r="T13" t="str">
            <v>f-l</v>
          </cell>
        </row>
        <row r="14">
          <cell r="S14" t="str">
            <v>M</v>
          </cell>
          <cell r="T14" t="str">
            <v>m-o</v>
          </cell>
        </row>
        <row r="15">
          <cell r="S15" t="str">
            <v>N</v>
          </cell>
          <cell r="T15" t="str">
            <v>m-o</v>
          </cell>
        </row>
        <row r="16">
          <cell r="S16" t="str">
            <v>O</v>
          </cell>
          <cell r="T16" t="str">
            <v>m-o</v>
          </cell>
        </row>
        <row r="17">
          <cell r="S17" t="str">
            <v>P</v>
          </cell>
          <cell r="T17" t="str">
            <v>p-r</v>
          </cell>
        </row>
        <row r="18">
          <cell r="S18" t="str">
            <v>Q</v>
          </cell>
          <cell r="T18" t="str">
            <v>p-r</v>
          </cell>
        </row>
        <row r="19">
          <cell r="S19" t="str">
            <v>R</v>
          </cell>
          <cell r="T19" t="str">
            <v>p-r</v>
          </cell>
        </row>
        <row r="20">
          <cell r="S20" t="str">
            <v>S</v>
          </cell>
          <cell r="T20" t="str">
            <v>s-t</v>
          </cell>
        </row>
        <row r="21">
          <cell r="S21" t="str">
            <v>T</v>
          </cell>
          <cell r="T21" t="str">
            <v>s-t</v>
          </cell>
        </row>
        <row r="22">
          <cell r="S22" t="str">
            <v>U</v>
          </cell>
          <cell r="T22" t="str">
            <v>u-z</v>
          </cell>
        </row>
        <row r="23">
          <cell r="S23" t="str">
            <v>V</v>
          </cell>
          <cell r="T23" t="str">
            <v>u-z</v>
          </cell>
        </row>
        <row r="24">
          <cell r="S24" t="str">
            <v>W</v>
          </cell>
          <cell r="T24" t="str">
            <v>u-z</v>
          </cell>
        </row>
        <row r="25">
          <cell r="S25" t="str">
            <v>X</v>
          </cell>
          <cell r="T25" t="str">
            <v>u-z</v>
          </cell>
        </row>
        <row r="26">
          <cell r="S26" t="str">
            <v>Y</v>
          </cell>
          <cell r="T26" t="str">
            <v>u-z</v>
          </cell>
        </row>
        <row r="27">
          <cell r="S27" t="str">
            <v>Z</v>
          </cell>
          <cell r="T27" t="str">
            <v>u-z</v>
          </cell>
        </row>
      </sheetData>
      <sheetData sheetId="2" refreshError="1"/>
      <sheetData sheetId="3"/>
      <sheetData sheetId="4" refreshError="1"/>
      <sheetData sheetId="5">
        <row r="4">
          <cell r="BW4" t="str">
            <v>Lot #</v>
          </cell>
          <cell r="BX4" t="str">
            <v>Date</v>
          </cell>
          <cell r="BY4" t="str">
            <v>Assay</v>
          </cell>
          <cell r="BZ4" t="str">
            <v>Assay2</v>
          </cell>
          <cell r="CA4" t="str">
            <v>Assay3</v>
          </cell>
          <cell r="CB4" t="str">
            <v>Assay4</v>
          </cell>
          <cell r="CC4" t="str">
            <v>P.S.</v>
          </cell>
          <cell r="CD4" t="str">
            <v>ps-10</v>
          </cell>
          <cell r="CE4" t="str">
            <v>ps-50</v>
          </cell>
          <cell r="CF4" t="str">
            <v>ps-90</v>
          </cell>
          <cell r="CG4" t="str">
            <v>ps-95</v>
          </cell>
          <cell r="CH4" t="str">
            <v>visc</v>
          </cell>
          <cell r="CI4" t="str">
            <v>sp. grav</v>
          </cell>
          <cell r="CJ4" t="str">
            <v>dens</v>
          </cell>
          <cell r="CK4" t="str">
            <v>pH</v>
          </cell>
          <cell r="CL4" t="str">
            <v>Susp/Sed</v>
          </cell>
          <cell r="CM4" t="str">
            <v>Sp sed</v>
          </cell>
          <cell r="CN4" t="str">
            <v>disp</v>
          </cell>
          <cell r="CO4" t="str">
            <v>moist</v>
          </cell>
          <cell r="CP4" t="str">
            <v>wet time</v>
          </cell>
          <cell r="CQ4" t="str">
            <v>w-50</v>
          </cell>
          <cell r="CR4" t="str">
            <v>w-60</v>
          </cell>
          <cell r="CS4" t="str">
            <v>w-100</v>
          </cell>
          <cell r="CT4" t="str">
            <v>w-120</v>
          </cell>
          <cell r="CU4" t="str">
            <v>w-200</v>
          </cell>
          <cell r="CV4" t="str">
            <v>w-325</v>
          </cell>
          <cell r="CW4" t="str">
            <v>d-7</v>
          </cell>
          <cell r="CX4" t="str">
            <v>d-8</v>
          </cell>
          <cell r="CY4" t="str">
            <v>d-10</v>
          </cell>
          <cell r="CZ4" t="str">
            <v>d-12</v>
          </cell>
          <cell r="DA4" t="str">
            <v>d-14</v>
          </cell>
          <cell r="DB4" t="str">
            <v>d-16</v>
          </cell>
          <cell r="DC4" t="str">
            <v>d-20</v>
          </cell>
          <cell r="DD4" t="str">
            <v>d-30</v>
          </cell>
          <cell r="DE4" t="str">
            <v>d-40</v>
          </cell>
          <cell r="DF4" t="str">
            <v>d-45</v>
          </cell>
          <cell r="DG4" t="str">
            <v>d-50</v>
          </cell>
          <cell r="DH4" t="str">
            <v>d-60</v>
          </cell>
          <cell r="DI4" t="str">
            <v>d-80</v>
          </cell>
          <cell r="DJ4" t="str">
            <v>d-100</v>
          </cell>
          <cell r="DK4" t="str">
            <v>d-140</v>
          </cell>
          <cell r="DL4" t="str">
            <v>pan</v>
          </cell>
          <cell r="DM4" t="str">
            <v>month</v>
          </cell>
          <cell r="DN4" t="str">
            <v>appear</v>
          </cell>
          <cell r="DO4" t="str">
            <v>Att-Hard</v>
          </cell>
          <cell r="DP4" t="str">
            <v>Emulsion</v>
          </cell>
          <cell r="DQ4" t="str">
            <v>foam</v>
          </cell>
          <cell r="DR4" t="str">
            <v>Foam-121</v>
          </cell>
          <cell r="DS4" t="str">
            <v>342ppm</v>
          </cell>
          <cell r="DT4" t="str">
            <v>Burden</v>
          </cell>
          <cell r="DU4" t="str">
            <v>Emul 1hr</v>
          </cell>
          <cell r="DV4" t="str">
            <v>Emul 24hr</v>
          </cell>
          <cell r="DW4" t="str">
            <v>Solidify</v>
          </cell>
          <cell r="DX4" t="str">
            <v>Gelling 60F</v>
          </cell>
          <cell r="DY4" t="str">
            <v>Gelling 40F</v>
          </cell>
          <cell r="DZ4" t="str">
            <v>RTS</v>
          </cell>
          <cell r="EA4" t="str">
            <v>Note</v>
          </cell>
          <cell r="EB4" t="str">
            <v>PackList</v>
          </cell>
        </row>
        <row r="5">
          <cell r="BW5" t="str">
            <v>BC718007</v>
          </cell>
          <cell r="BX5">
            <v>42915</v>
          </cell>
          <cell r="BY5">
            <v>75.44</v>
          </cell>
          <cell r="CL5">
            <v>94.4</v>
          </cell>
          <cell r="CP5">
            <v>32</v>
          </cell>
          <cell r="CV5">
            <v>8.4199999999999997E-2</v>
          </cell>
          <cell r="DM5">
            <v>6</v>
          </cell>
          <cell r="DQ5">
            <v>1</v>
          </cell>
          <cell r="EB5" t="str">
            <v>x</v>
          </cell>
        </row>
        <row r="6">
          <cell r="BW6" t="str">
            <v>BC717708</v>
          </cell>
          <cell r="BX6">
            <v>42915</v>
          </cell>
          <cell r="BY6">
            <v>75.3</v>
          </cell>
          <cell r="CL6">
            <v>88.6</v>
          </cell>
          <cell r="CP6">
            <v>34</v>
          </cell>
          <cell r="CV6">
            <v>0.1908</v>
          </cell>
          <cell r="DM6">
            <v>6</v>
          </cell>
          <cell r="DQ6">
            <v>1</v>
          </cell>
          <cell r="EB6" t="str">
            <v>x</v>
          </cell>
        </row>
      </sheetData>
      <sheetData sheetId="6" refreshError="1"/>
      <sheetData sheetId="7"/>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H:/COAs/a_AMVAC/CLT%20720%20170728.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anie Eaves" refreshedDate="42944.359623842596" createdVersion="5" refreshedVersion="5" minRefreshableVersion="3" recordCount="1763" xr:uid="{00000000-000A-0000-FFFF-FFFF00000000}">
  <cacheSource type="worksheet">
    <worksheetSource name="_DBcomps" r:id="rId2"/>
  </cacheSource>
  <cacheFields count="70">
    <cacheField name="Site" numFmtId="15">
      <sharedItems count="2">
        <s v="Ocilla"/>
        <s v="Tifton"/>
      </sharedItems>
    </cacheField>
    <cacheField name="Product" numFmtId="15">
      <sharedItems count="108">
        <s v="Abamectin 0.15EC"/>
        <s v="Abba Ultra"/>
        <s v="Atrazine 4L"/>
        <s v="Barricade 65 MC"/>
        <s v="Barricade 65 WG"/>
        <s v="Bifen 25%"/>
        <s v="Bifen 2EC (Fanfare llE)"/>
        <s v="Bifenthrin 2SC (Fanfare ES)"/>
        <s v="Bumper 418EC"/>
        <s v="Captan 4L Gold"/>
        <s v="Captan 80WDG Supra"/>
        <s v="Captan Gold 80WDG"/>
        <s v="Captan Mill Tech"/>
        <s v="Cavalcade 65WDG"/>
        <s v="Chlorothalonil 82.5WDG"/>
        <s v="Chlorpyrifos 4EC"/>
        <s v="Chlorpyrifos 4EC AG"/>
        <s v="Chlorpyrifos VC"/>
        <s v="Chlorthalonil 720F"/>
        <s v="Clethodim 240EC"/>
        <s v="Clethodim 2EC"/>
        <s v="Clortram P-98"/>
        <s v="CLT 720"/>
        <s v="CLT 720F"/>
        <s v="Consyst"/>
        <s v="Copper 8%"/>
        <s v="Copper 9%"/>
        <s v="Cotoran 4L"/>
        <s v="Dacthal 6F"/>
        <s v="Dacthal 75 WP"/>
        <s v="Diflubenzuron 2L"/>
        <s v="Direx 4L"/>
        <s v="Dithiopyr 1.9L (Rework)"/>
        <s v="Dithiopyr 20"/>
        <s v="Dithiopyr 2L (VC)"/>
        <s v="Dithiopyr 40WP"/>
        <s v="Dithiopyr L"/>
        <s v="Diuron 4L"/>
        <s v="Echo 90DF(Canadian)"/>
        <s v="Enclave 5.3"/>
        <s v="Ethephon 2SL"/>
        <s v="Ethephon 6L"/>
        <s v="Fomesafen 1.88SL (Vamos)"/>
        <s v="Galvan"/>
        <s v="Glory 4L"/>
        <s v="GoldRush Duo"/>
        <s v="Imlach (Imazethapyr 2.0 SL)"/>
        <s v="Imid 240SC (Alias)"/>
        <s v="Imidacloprid 4SC"/>
        <s v="Imidacloprid 75WP "/>
        <s v="Ipro 2 QP"/>
        <s v="Ipro 2QP"/>
        <s v="Ipro 240SC (Overall)"/>
        <s v="Ipro 240SE"/>
        <s v="Ipro 2SE"/>
        <s v="Karmex DF"/>
        <s v="Kilter"/>
        <s v="Klean Pik 500SC"/>
        <s v="Lambda-Cyhalothrin"/>
        <s v="Linex 4L "/>
        <s v="Mana 720"/>
        <s v="Mefenoxam AQ"/>
        <s v="Myclobutanil 40WP"/>
        <s v="Nevado 4F"/>
        <s v="Oryzalin 4 (fugitive)"/>
        <s v="Oryzalin 4L"/>
        <s v="Oxadiazon 50MC"/>
        <s v="Oxadiazon SC"/>
        <s v="Oxyflo 4SC"/>
        <s v="Paradigm (Lambda CY VC)"/>
        <s v="Parallel PCS"/>
        <s v="PCNB 95"/>
        <s v="Phantom 2SL (Imazethapyr)"/>
        <s v="Pre-Amine 65MC"/>
        <s v="Prodiamine 4L"/>
        <s v="Prodiamine 65MC"/>
        <s v="Prodiamine 65WDG"/>
        <s v="Prodimaine 65MC"/>
        <s v="Prodoxaben"/>
        <s v="Pronamide 3.3SC"/>
        <s v="Propiconazole 14.3"/>
        <s v="Propiconazole 41.8 EC"/>
        <s v="Pummel"/>
        <s v="Pyrinex 480EC"/>
        <s v="Redi Pik 1.5EC"/>
        <s v="Reveal 2.0 (Bifenthrin)"/>
        <s v="Reveal Endurx (Bifenthrin)"/>
        <s v="Silencer VXN"/>
        <s v="Skyraider"/>
        <s v="Streptomycin Harbour"/>
        <s v="Strive"/>
        <s v="Systec DF"/>
        <s v="Tailwind"/>
        <s v="Teb 3.6F"/>
        <s v="Teb 3.6 (Orius)"/>
        <s v="TebUactin 3.6F"/>
        <s v="Tebucon 3.6 "/>
        <s v="Tegrol 3.6F"/>
        <s v="Terraclor 75WP"/>
        <s v="TM 4.5"/>
        <s v="TM 85 WDG"/>
        <s v="TMI 20/20"/>
        <s v="T-Nex 2"/>
        <s v="Torment"/>
        <s v="Trevo 2SC"/>
        <s v="Vesper"/>
        <s v="Vise"/>
        <s v="Voltage (Endurx)"/>
      </sharedItems>
    </cacheField>
    <cacheField name="Alpha" numFmtId="15">
      <sharedItems count="8">
        <s v="a-b"/>
        <s v="c"/>
        <s v="d-e"/>
        <s v="f-l"/>
        <s v="m-o"/>
        <s v="p-r"/>
        <s v="s-t"/>
        <s v="u-z"/>
      </sharedItems>
    </cacheField>
    <cacheField name="Customer" numFmtId="15">
      <sharedItems count="21">
        <s v="CSI"/>
        <s v="Adama-US"/>
        <s v="Syngenta"/>
        <s v="Tacoma AG"/>
        <s v="ADAMA-Canada"/>
        <s v="Asama-Us"/>
        <s v="Adama_Us"/>
        <s v="Sipcam"/>
        <s v="Sostram"/>
        <s v="AMVAC"/>
        <s v="Regal"/>
        <s v="Alligare"/>
        <s v="Willowood"/>
        <s v="Innvictus"/>
        <s v="Nufarm"/>
        <s v="TKI"/>
        <s v="Albaugh"/>
        <s v="ProActive"/>
        <s v="Repar"/>
        <s v="Luxembourg"/>
        <s v="Liberty Crop"/>
      </sharedItems>
    </cacheField>
    <cacheField name="Lot #" numFmtId="0">
      <sharedItems containsMixedTypes="1" containsNumber="1" containsInteger="1" minValue="216170331" maxValue="216171071" count="1679">
        <s v="BO7129001"/>
        <s v="BO7031001"/>
        <s v="BO7072002"/>
        <s v="BO7075003"/>
        <s v="BO7079004"/>
        <s v="BO7083005"/>
        <s v="BO7086006"/>
        <s v="BO7088007"/>
        <s v="BO7089008"/>
        <s v="BO7138009"/>
        <s v="BO7142010"/>
        <s v="BO7144011"/>
        <s v="BT6153001"/>
        <s v="ADT6L28106"/>
        <s v="ADT6L28107"/>
        <s v="ADT6L29108"/>
        <s v="ADT6L29109"/>
        <s v="ADT6L30110"/>
        <s v="ADT6L30111"/>
        <s v="ADT7C15001"/>
        <s v="ADT7C16002"/>
        <s v="ADT7C17003"/>
        <s v="ADT7C17004"/>
        <s v="ADT7C18005"/>
        <s v="ADT7C18006"/>
        <s v="ADT7C18007"/>
        <s v="ADT7C18008"/>
        <s v="ADT7C19009"/>
        <s v="ADT7C19010"/>
        <s v="ADT7C19011"/>
        <s v="ADT7C19012"/>
        <s v="ADT7C20013"/>
        <s v="ADT7C20014"/>
        <s v="ADT7C20015"/>
        <s v="ADT7C20016"/>
        <s v="ADT7C21017"/>
        <s v="ADT7C21018"/>
        <s v="ADT7C21019"/>
        <s v="ADT7C22020"/>
        <s v="ADT7C22021"/>
        <s v="ADT7C22022"/>
        <s v="ADT7C22023"/>
        <s v="ADT7C23024"/>
        <s v="ADT7F17025"/>
        <s v="ADT7F18026"/>
        <s v="ADT7F18027"/>
        <s v="ADT7F19028"/>
        <s v="ADT7F19029"/>
        <s v="ADT7F20030"/>
        <s v="ADT7F20031"/>
        <s v="ADT7F20032"/>
        <s v="ADT7F20033"/>
        <s v="ADT7F21034"/>
        <s v="ADT7F21035"/>
        <s v="ADT7F21036"/>
        <s v="ADT7F22037"/>
        <s v="ADT7F22038"/>
        <s v="ADT7F22039"/>
        <s v="ADT7F22040"/>
        <s v="ADT7G08041"/>
        <s v="ADT7G08042"/>
        <s v="ADT7G08043"/>
        <s v="ADT7G08044"/>
        <s v="ADT7G09045"/>
        <s v="ADT7G09046"/>
        <s v="ADT7G09047"/>
        <s v="ADT7G10048"/>
        <s v="ADT7G10049"/>
        <s v="ADT7G11050"/>
        <s v="ADT7G11051"/>
        <s v="ADT7G11052"/>
        <s v="ADT7G12053"/>
        <s v="ADT7G12054"/>
        <s v="ADT7G12055"/>
        <s v="ADT7G13056"/>
        <s v="ADT7G13057"/>
        <s v="ADT7G13058"/>
        <s v="ADT7G13059"/>
        <s v="ADT7G14060"/>
        <s v="ADT7G14061"/>
        <s v="ADT7G14062"/>
        <s v="ADT7G15063"/>
        <s v="ADT7G15064"/>
        <s v="ADT7G15065"/>
        <s v="ADT7G16066"/>
        <s v="ADT7G16067"/>
        <s v="ADT7G16068"/>
        <s v="ADT7G17069"/>
        <s v="ADT7G17070"/>
        <s v="ADT7G17071"/>
        <s v="ADT7G18072"/>
        <s v="ADT7G18073"/>
        <s v="ADT7G18074"/>
        <s v="ADT7G19075"/>
        <s v="ADT7G19076"/>
        <s v="ADT7G19077"/>
        <s v="ADT7G19078"/>
        <s v="ADT7G20079"/>
        <s v="ADT7G20080"/>
        <s v="ADT7G20081"/>
        <s v="ADT7G21082"/>
        <s v="ADT7G21083"/>
        <s v="ADT7G21084"/>
        <s v="ADT7G22085"/>
        <s v="ADT7G22086"/>
        <s v="ADT7G22087"/>
        <s v="ADT7G22088"/>
        <s v="ADT7G23089"/>
        <s v="ADT7G23090"/>
        <s v="ADT7G23091"/>
        <s v="ADT7A24001"/>
        <s v="ADT7A24002"/>
        <s v="ADT7A25003"/>
        <s v="ADT7A25004"/>
        <s v="ADT7A25005"/>
        <s v="ADT7A26006"/>
        <s v="ADT7A26007"/>
        <s v="ADT7A26008"/>
        <s v="ADT7A27009"/>
        <s v="ADT7A28010"/>
        <s v="ADT7A28011"/>
        <s v="ADT7A28012"/>
        <s v="ADT7A29013"/>
        <s v="ADT7A29014"/>
        <s v="ADT7B22015"/>
        <s v="ADT7B22016"/>
        <s v="ADT7B22017"/>
        <s v="ADT7B23018"/>
        <s v="ADT7B24019"/>
        <s v="ADT7B24020"/>
        <s v="ADT7B25021"/>
        <s v="ADT7C23022"/>
        <s v="ADT7C23023"/>
        <s v="ADT7C24024"/>
        <s v="ADT7C24025"/>
        <s v="ADT7C25026"/>
        <s v="ADT7C25027"/>
        <s v="ADT7C25028"/>
        <s v="ADT7C26029"/>
        <s v="ADT7C26030"/>
        <s v="ADT7C26031"/>
        <s v="ADT7C27032"/>
        <s v="ADT7C28033"/>
        <s v="ADT7C28034"/>
        <s v="ADT7C29035"/>
        <s v="ADT7C29036"/>
        <s v="ADT7C31037"/>
        <s v="ADT7D01038"/>
        <s v="ADT7D01039"/>
        <s v="ADT7D02040"/>
        <s v="ADT7D02041"/>
        <s v="ADT7D03042"/>
        <s v="ADT7D04043"/>
        <s v="ADT7D04044"/>
        <s v="ADT7D05045"/>
        <s v="ADT7D05046"/>
        <s v="ADT7F23047"/>
        <s v="ADT7F24048"/>
        <s v="ADT7F25049"/>
        <s v="ADT7F26050"/>
        <s v="ADT7F26051"/>
        <s v="ADT7F26052"/>
        <s v="ADT7F27053"/>
        <s v="ADT7F28054"/>
        <s v="ADT7F29055"/>
        <s v="ADT7F29056"/>
        <s v="ADT7F29057"/>
        <s v="ADT7F30058"/>
        <s v="ADT7F30060"/>
        <s v="ADT7F30059"/>
        <s v="ADT7G01061"/>
        <s v="ADT7G06062"/>
        <s v="ADT7G07063"/>
        <s v="ADT7G07064"/>
        <s v="BO7030001"/>
        <s v="BO7030002"/>
        <s v="BO7030003"/>
        <s v="BO7030004"/>
        <s v="BO7103005"/>
        <s v="BO7108006"/>
        <s v="BO7110007"/>
        <s v="BO7115008"/>
        <s v="BO7129009"/>
        <s v="BO7131010"/>
        <s v="BO7016001"/>
        <s v="BO7018002"/>
        <s v="BO7020003"/>
        <s v="BO7023004"/>
        <s v="BO7020005"/>
        <s v="BO7030006"/>
        <s v="BO7030007"/>
        <s v="BO7030008"/>
        <s v="BO7030009"/>
        <s v="BO7060010"/>
        <s v="BO7040011"/>
        <s v="BO7040012"/>
        <s v="BO7050013"/>
        <s v="BO7050014"/>
        <s v="BO7050015"/>
        <s v="BO7060016"/>
        <s v="BO7060017"/>
        <s v="BO7060018"/>
        <s v="BO7060019"/>
        <s v="BO7060020"/>
        <s v="BO7060021"/>
        <s v="BO7181022"/>
        <s v="BO7187023"/>
        <s v="BO7191024"/>
        <s v="BO7191025"/>
        <s v="BO7010001"/>
        <s v="BO7010002"/>
        <s v="BO7010003"/>
        <s v="BO7178004"/>
        <s v="BO7177005"/>
        <s v="BO7178006"/>
        <s v="BO7179007"/>
        <s v="BO7182008"/>
        <s v="BO7188009"/>
        <s v="BO7189010"/>
        <s v="BO7192011"/>
        <s v="BO7192012"/>
        <s v="BO7195013"/>
        <s v="BO7206014"/>
        <s v="BO7207015"/>
        <s v="BO7050001"/>
        <s v="BO7118001"/>
        <s v="BO7118002"/>
        <s v="BO7119003"/>
        <s v="BO7121004"/>
        <s v="BO7123005"/>
        <s v="BO7137006"/>
        <s v="BO7138007"/>
        <s v="BO7138008"/>
        <s v="BO7139009"/>
        <s v="BO7140010"/>
        <s v="BO7142011"/>
        <s v="BO7143012"/>
        <s v="BO7144013"/>
        <s v="BO7194014"/>
        <s v="BO7194015"/>
        <s v="BO7195016"/>
        <s v="BO7198017"/>
        <s v="BO7198018"/>
        <s v="BO7199019"/>
        <s v="BO7202020"/>
        <s v="BO7202021"/>
        <s v="BO7205022"/>
        <s v="BO7205023"/>
        <s v="BO7205024"/>
        <s v="BO7206025"/>
        <s v="BO7207026"/>
        <s v="BO7032002"/>
        <s v="BO7033003"/>
        <s v="BO7033004"/>
        <s v="BO7037005"/>
        <s v="BO7037006"/>
        <s v="BO7038007"/>
        <s v="BO7039008"/>
        <s v="BO7039009"/>
        <s v="BO7040010"/>
        <s v="BO7044012"/>
        <s v="BO7044013"/>
        <s v="BO7051014"/>
        <s v="BO7051015"/>
        <s v="BO7052016"/>
        <s v="BO7052017"/>
        <s v="BO7053018"/>
        <s v="BO7053019"/>
        <s v="BO7054020"/>
        <s v="BO7054021"/>
        <s v="BO7045001"/>
        <s v="BO7046002"/>
        <s v="BO7046003"/>
        <s v="BO7047004"/>
        <s v="BO7047005"/>
        <s v="BO7068006"/>
        <s v="BO7072007"/>
        <s v="BO7072008"/>
        <s v="BO7073009"/>
        <s v="BO7073010"/>
        <s v="BO7074011"/>
        <s v="BO7074012"/>
        <s v="BO7075013"/>
        <s v="BO7080014"/>
        <s v="BO7081015"/>
        <s v="BO7082016"/>
        <s v="BO7086017"/>
        <s v="BO7103018"/>
        <s v="BO7103019"/>
        <s v="BO7107020"/>
        <s v="BO7107021"/>
        <s v="BO7108022"/>
        <s v="BO7108023"/>
        <s v="BO7109024"/>
        <s v="BO7109025"/>
        <s v="BO7110026"/>
        <s v="BO7110027"/>
        <s v="BO7110028"/>
        <s v="BO7115029"/>
        <s v="BO7116030"/>
        <s v="BO7121031"/>
        <s v="BO7122032"/>
        <s v="BO7122033"/>
        <s v="BO7123034"/>
        <s v="BO7123035"/>
        <s v="BO7124036"/>
        <s v="BO7124037"/>
        <s v="BO7125038"/>
        <s v="BO7125039"/>
        <s v="BO7128040"/>
        <s v="BO7129041"/>
        <s v="BO7129042"/>
        <s v="BO7130043"/>
        <s v="BO7130044"/>
        <s v="BO7131045"/>
        <s v="BO7131046"/>
        <s v="BO7135047"/>
        <s v="BO7135048"/>
        <s v="BO7136049"/>
        <s v="BO7136050"/>
        <s v="BO7137051"/>
        <s v="BO7137052"/>
        <s v="BO7138053"/>
        <s v="BO7138054"/>
        <s v="BO7139055"/>
        <s v="BO7139056"/>
        <s v="BO7139057"/>
        <s v="BO7143058"/>
        <s v="BO7143059"/>
        <s v="BO7144060"/>
        <s v="BO7144061"/>
        <s v="BO7145062"/>
        <s v="BO7145063"/>
        <s v="BO7150064"/>
        <s v="BO7150065"/>
        <s v="BO7151066"/>
        <s v="BO7151067"/>
        <s v="BO7152068"/>
        <s v="BO7152069"/>
        <s v="BO7153070"/>
        <s v="BO7153071"/>
        <s v="BO7156072"/>
        <s v="BO7157073"/>
        <s v="BO7157074"/>
        <s v="BO7158075"/>
        <s v="BO7158076"/>
        <s v="BO7159077"/>
        <s v="BO7159078"/>
        <s v="BO7160079"/>
        <s v="BO7160080"/>
        <s v="BO7161081"/>
        <s v="BO7163082"/>
        <s v="BO7163083"/>
        <s v="BO7164084"/>
        <s v="BO7164085"/>
        <s v="BO7165086"/>
        <s v="BO7165087"/>
        <s v="BO7166088"/>
        <s v="BO7166089"/>
        <s v="BO7167090"/>
        <s v="BO7167091"/>
        <s v="BO7168092"/>
        <s v="BO7168093"/>
        <s v="BO7170094"/>
        <s v="BO7170095"/>
        <s v="BO7171096"/>
        <s v="BO7171097"/>
        <s v="BO7171098"/>
        <s v="BO7171099"/>
        <s v="BO7171100"/>
        <s v="BO7173101"/>
        <s v="BO7173102"/>
        <s v="BO7174103"/>
        <s v="BO7174104"/>
        <s v="BO7175105"/>
        <s v="BO7175106"/>
        <s v="BO7177107"/>
        <s v="BO7177108"/>
        <s v="BO7178109"/>
        <s v="BO7178110"/>
        <s v="BO7179111"/>
        <s v="BO7179112"/>
        <s v="BO7180113"/>
        <s v="BO7180114"/>
        <s v="BO7181115"/>
        <s v="BO7181116"/>
        <s v="BO7186117"/>
        <s v="BO7186118"/>
        <s v="BO7187119"/>
        <s v="BO7188120"/>
        <s v="BO7188121"/>
        <s v="BO7189122"/>
        <s v="BO7189123"/>
        <s v="BO7191124"/>
        <s v="BO7191125"/>
        <s v="BO7192126"/>
        <s v="BO7192127"/>
        <s v="BO7193128"/>
        <s v="BO7193129"/>
        <s v="BO7194130"/>
        <s v="BO7194131"/>
        <s v="BO7195132"/>
        <s v="BO7205133"/>
        <s v="BO7206134"/>
        <s v="BO7206135"/>
        <s v="BO7207136"/>
        <s v="BO7207137"/>
        <s v="BO7208138"/>
        <s v="BO7058001"/>
        <s v="BO7059001"/>
        <s v="BO7066002"/>
        <s v="BT7019001"/>
        <s v="BT7020002"/>
        <s v="BT7021003"/>
        <s v="BT7021004"/>
        <s v="BT7022005"/>
        <s v="BO6096001"/>
        <s v="BO6289120"/>
        <s v="BO6287001"/>
        <s v="BO6288002"/>
        <s v="BO7017001"/>
        <s v="BO7019002"/>
        <s v="BO7024004"/>
        <s v="BO7050005"/>
        <s v="BO7050006"/>
        <s v="BO7050007"/>
        <s v="BO7050008"/>
        <s v="BO7070009"/>
        <s v="BO7070010"/>
        <s v="BO7070011"/>
        <s v="BO7070012"/>
        <s v="BO7070013"/>
        <s v="BO7010004"/>
        <s v="BO7030005"/>
        <s v="BO7060011"/>
        <s v="BO7060012"/>
        <s v="BO7177013"/>
        <s v="BO7178014"/>
        <s v="BO7179015"/>
        <s v="BO7180016"/>
        <s v="BO7188017"/>
        <s v="BO7109001"/>
        <s v="BO7109002"/>
        <s v="BT6007001"/>
        <s v="BT6138012"/>
        <s v="BT7123001"/>
        <s v="BT7125002"/>
        <s v="BT7130003"/>
        <s v="BT7142004"/>
        <s v="BT7143005"/>
        <s v="BT7144006"/>
        <s v="BO7081001"/>
        <s v="BO7081002"/>
        <s v="BO7082003"/>
        <s v="BO7082004"/>
        <s v="BO7083006"/>
        <s v="BO7083007"/>
        <s v="BO7083008"/>
        <s v="BO7086009"/>
        <s v="BO7087010"/>
        <s v="BO7087011"/>
        <s v="BO7088012"/>
        <s v="BO7090013"/>
        <s v="BO7090014"/>
        <s v="BO7090015"/>
        <s v="BO7166001"/>
        <s v="BO7168002"/>
        <s v="BO7170003"/>
        <s v="BO7170004"/>
        <s v="BO7171005"/>
        <s v="BO7172006"/>
        <s v="BO7173007"/>
        <s v="BO7175008"/>
        <s v="BO7177009"/>
        <s v="BO7177010"/>
        <s v="BO7179011"/>
        <s v="BO7180012"/>
        <s v="BO7181013"/>
        <s v="BO7186014"/>
        <s v="BO7187015"/>
        <s v="BO7188016"/>
        <s v="BO7191017"/>
        <s v="BO7192018"/>
        <s v="BO7018003"/>
        <s v="BO7019004"/>
        <s v="BO7093005"/>
        <s v="BO7094006"/>
        <s v="BO7095007"/>
        <s v="BO7095008"/>
        <s v="BO7095009"/>
        <s v="BO7097010"/>
        <s v="BO7151011"/>
        <s v="BO7152012"/>
        <s v="BO7158013"/>
        <s v="BO7156014"/>
        <s v="BO7159015"/>
        <s v="BO7159016"/>
        <s v="BO6097001"/>
        <s v="BO6014008"/>
        <s v="BO7013001"/>
        <s v="BO7013002"/>
        <s v="BO7016003"/>
        <s v="BO7016004"/>
        <s v="BO7017005"/>
        <s v="BO7018006"/>
        <s v="BO7018007"/>
        <s v="BO7019008"/>
        <s v="BO7020009"/>
        <s v="BO7025001"/>
        <s v="BO7025002"/>
        <s v="BO7026003"/>
        <s v="BO7026004"/>
        <s v="BO7026005"/>
        <s v="BO7032006"/>
        <s v="BO7033007"/>
        <s v="BO7033008"/>
        <s v="BO7034009"/>
        <s v="BO7037010"/>
        <s v="BO7037011"/>
        <s v="BO7139012"/>
        <s v="BO7142013"/>
        <s v="BO7142014"/>
        <s v="BO7143015"/>
        <s v="BO7143016"/>
        <s v="BO7144017"/>
        <s v="BO7145018"/>
        <s v="BO7145019"/>
        <s v="BO7146020"/>
        <s v="BO7147021"/>
        <s v="BO7147022"/>
        <s v="BO7147023"/>
        <s v="BO7151024"/>
        <s v="BO7151025"/>
        <s v="BO7152026"/>
        <s v="BT7006048"/>
        <s v="BT7009049"/>
        <s v="BT7010050"/>
        <s v="BT7011051"/>
        <s v="BT7016002"/>
        <s v="BT7017003"/>
        <s v="BT7020004"/>
        <s v="BT7023005"/>
        <s v="BT7024006"/>
        <s v="BT7025007"/>
        <s v="BT7030008"/>
        <s v="BT7031009"/>
        <s v="BT7033010"/>
        <s v="BT7037011"/>
        <s v="BT7038012"/>
        <s v="BT7040013"/>
        <s v="BT7044014"/>
        <s v="BT7047015"/>
        <s v="BT7048016"/>
        <s v="BT7048017"/>
        <s v="BT7052018"/>
        <s v="BT7054019"/>
        <s v="BT7062020"/>
        <s v="BT7069021"/>
        <s v="BT7072022"/>
        <s v="BT7073023"/>
        <s v="BT7074024"/>
        <s v="BT7080025"/>
        <s v="BT7080026"/>
        <s v="BT7081027"/>
        <s v="BT7081028"/>
        <s v="BT7086029"/>
        <s v="BT7088030"/>
        <s v="BT7095031"/>
        <s v="BT7096032"/>
        <s v="BT7096033"/>
        <s v="BT7097034"/>
        <s v="BT7101035"/>
        <s v="BT7102036"/>
        <s v="BT7107037"/>
        <s v="BT7109038"/>
        <s v="BT7115039"/>
        <s v="BT7116040"/>
        <s v="BT7118041"/>
        <s v="BT7120042"/>
        <s v="BT7122043"/>
        <s v="BT7125044"/>
        <s v="BT7128045"/>
        <s v="BT7129046"/>
        <s v="BT6019001"/>
        <s v="BT6356043"/>
        <s v="BT6047001"/>
        <s v="BT6054019"/>
        <s v="BO7116001"/>
        <s v="BO7116002"/>
        <s v="BO7118003"/>
        <s v="BO7126006"/>
        <s v="BO7128007"/>
        <s v="BO7130008"/>
        <s v="BO7131009"/>
        <s v="BO7133010"/>
        <s v="BO7135011"/>
        <s v="BO7137012"/>
        <s v="BT7117001"/>
        <s v="BT7118002"/>
        <s v="BT7120003"/>
        <s v="BT7120004"/>
        <s v="BT7120005"/>
        <s v="BT7121006"/>
        <s v="BT7121007"/>
        <s v="BT7120008"/>
        <s v="BT7121009"/>
        <s v="BT7121010"/>
        <s v="BT7122011"/>
        <s v="BT7123012"/>
        <s v="BT7124013"/>
        <s v="BT7125014"/>
        <s v="BT7125015"/>
        <s v="BT7125016"/>
        <s v="BT7128017"/>
        <s v="BT7128018"/>
        <s v="BT7130019"/>
        <s v="BT7129020"/>
        <s v="BT7129021"/>
        <s v="BT7130022"/>
        <s v="BT7131023"/>
        <s v="BT7130024"/>
        <s v="BT7131025"/>
        <s v="BT7132026"/>
        <s v="BT7132027"/>
        <s v="BT7132028"/>
        <s v="BT7135029"/>
        <s v="BT7135030"/>
        <s v="BT7135031"/>
        <s v="BT7136032"/>
        <s v="BT7136033"/>
        <s v="BT7137034"/>
        <s v="BT7137035"/>
        <s v="BT7138036"/>
        <s v="BT7137037"/>
        <s v="BT7138038"/>
        <s v="BT7138039"/>
        <s v="BT7138041"/>
        <s v="BT7139040"/>
        <s v="BT7139042"/>
        <s v="BT7139044"/>
        <s v="BT7139045"/>
        <s v="BT7140046"/>
        <s v="BT7142047"/>
        <s v="BT7140048"/>
        <s v="BT7142049"/>
        <s v="BT7170050"/>
        <s v="BT7142051"/>
        <s v="BT7143053"/>
        <s v="BT7143054"/>
        <s v="BT7143055"/>
        <s v="BT7143056"/>
        <s v="BT7144057"/>
        <s v="BT7145058"/>
        <s v="BT7146059"/>
        <s v="BT7158060"/>
        <s v="BT7146061"/>
        <s v="BT7146062"/>
        <s v="BT7150063"/>
        <s v="BT7151064"/>
        <s v="BT7150065"/>
        <s v="BT7158066"/>
        <s v="BT7152067"/>
        <s v="BT7152068"/>
        <s v="BT7153069"/>
        <s v="BT7156070"/>
        <s v="BT7157071"/>
        <s v="BT7157072"/>
        <s v="BT7158073"/>
        <s v="BT7167074"/>
        <s v="BT7160075"/>
        <s v="BT7160076"/>
        <s v="BT7163077"/>
        <s v="BT7171078"/>
        <s v="BT7172079"/>
        <s v="BT7177080"/>
        <s v="BT6070001"/>
        <s v="BT6074002"/>
        <s v="BT6077003"/>
        <s v="BT7036001"/>
        <s v="BT7037002"/>
        <s v="BT7038003"/>
        <s v="BT7038004"/>
        <s v="BT7039005"/>
        <s v="BT7039006"/>
        <s v="BT7040007"/>
        <s v="BT7041008"/>
        <s v="BT7041009"/>
        <s v="BT7041010"/>
        <s v="BT7041011"/>
        <s v="BT7042012"/>
        <s v="BT7042013"/>
        <s v="BT7042014"/>
        <s v="BT7043015"/>
        <s v="BT7156016"/>
        <s v="BT7156017"/>
        <s v="BT7157018"/>
        <s v="BT7157019"/>
        <s v="BT7157020"/>
        <s v="BT7157021"/>
        <s v="BT7158022"/>
        <s v="BT7158023"/>
        <s v="BT7158024"/>
        <s v="BT7159025"/>
        <s v="BT7159026"/>
        <s v="BT7159027"/>
        <s v="BT7160028"/>
        <s v="BT7160029"/>
        <s v="BT7160030"/>
        <s v="BT7161031"/>
        <s v="BT7161032"/>
        <s v="BT5271001"/>
        <s v="BT5352003"/>
        <s v="BT7144001-A"/>
        <s v="BT7144002-A"/>
        <s v="BT7145003-A"/>
        <s v="BT7145004-A"/>
        <s v="BT7145005-A"/>
        <s v="BT7145006-A"/>
        <s v="BT7146007-A"/>
        <s v="BT7146008-A"/>
        <s v="BT7146009-A"/>
        <s v="BT7147010-A"/>
        <s v="BT6349001"/>
        <s v="BT6357006"/>
        <s v="BT7059001"/>
        <s v="BT7061002"/>
        <s v="BT7065003"/>
        <s v="BT7066004"/>
        <s v="BT7067005"/>
        <s v="BT7068006"/>
        <s v="BT7068007"/>
        <s v="BT7069008"/>
        <s v="BT7073009"/>
        <s v="BT7074010"/>
        <s v="BT7074011"/>
        <s v="BT7075012"/>
        <s v="BT7075013"/>
        <s v="BT7076014"/>
        <s v="BT7076015"/>
        <s v="BT7144016"/>
        <s v="BT7145017"/>
        <s v="BT7150018"/>
        <s v="BT7152019"/>
        <s v="BT7164020"/>
        <s v="BT7165021"/>
        <s v="BT7166022"/>
        <s v="BT7170023"/>
        <s v="BO7093001"/>
        <s v="BO7093002"/>
        <s v="BO7094003"/>
        <s v="BO7094004"/>
        <s v="BO7095005"/>
        <s v="BO7095006"/>
        <s v="BO7096008"/>
        <s v="BO7096009"/>
        <s v="BO7096010"/>
        <s v="BO7097011"/>
        <s v="BO7097012"/>
        <s v="BO7097013"/>
        <s v="BO7098014"/>
        <s v="BO7098015"/>
        <s v="BO7098016"/>
        <s v="BO7099017"/>
        <s v="BO7100018"/>
        <s v="BO7100019"/>
        <s v="BO7101020"/>
        <s v="BO7101021"/>
        <s v="BO7101022"/>
        <s v="BO7102023"/>
        <s v="BO7102024"/>
        <s v="BO7102025"/>
        <s v="BO7103026"/>
        <s v="BO7103027"/>
        <s v="BO7103028"/>
        <s v="BO7104029"/>
        <s v="BO7107030"/>
        <s v="BO7107031"/>
        <s v="BO7108032"/>
        <s v="BO7108033"/>
        <s v="BO7108034"/>
        <s v="BO7108035"/>
        <s v="BO7109036"/>
        <s v="BO7109037"/>
        <s v="BO7109038"/>
        <s v="BO7110039"/>
        <s v="BO7110040"/>
        <s v="BO7110041"/>
        <s v="BO7110042"/>
        <s v="BO7110043"/>
        <s v="BO7189001"/>
        <s v="BO7189002"/>
        <s v="BO7189003"/>
        <s v="BT6272001"/>
        <s v="BT7011065"/>
        <s v="BT7012066"/>
        <s v="BT7012067"/>
        <s v="BT7013001"/>
        <s v="BT7013068"/>
        <s v="BT7016003"/>
        <s v="BT7017004"/>
        <s v="BT7017005"/>
        <s v="BT7018006"/>
        <s v="BT7019007"/>
        <s v="BT7019008"/>
        <s v="BT7027009"/>
        <s v="BT7027010"/>
        <s v="BT7031011"/>
        <s v="BT7031012"/>
        <s v="BT7032013"/>
        <s v="BT7033014"/>
        <s v="BT7033015"/>
        <s v="BT7034016"/>
        <s v="BT7034017"/>
        <s v="BT7038018"/>
        <s v="BT7039019"/>
        <s v="BT7039020"/>
        <s v="BT7040021"/>
        <s v="BT7040022"/>
        <s v="BT7045023"/>
        <s v="BT7048024"/>
        <s v="BT7048025"/>
        <s v="BT7053026"/>
        <s v="BT7054027"/>
        <s v="BT7055028"/>
        <s v="BT7058029"/>
        <s v="BT7059030"/>
        <s v="BT7060031"/>
        <s v="BT7061032"/>
        <s v="BT7062033"/>
        <s v="BT7062034"/>
        <s v="BT7068035"/>
        <s v="BT7068036"/>
        <s v="BT7069037"/>
        <s v="BT7069038"/>
        <s v="BT7072039"/>
        <s v="BT7072040"/>
        <s v="BT7073041"/>
        <s v="BT7073042"/>
        <s v="BT7074043"/>
        <s v="BT7074044"/>
        <s v="BT7074045"/>
        <s v="BT7076046"/>
        <s v="BT7082001"/>
        <s v="BT7082002"/>
        <s v="BT7082003"/>
        <s v="BT7083004"/>
        <s v="BT7086005"/>
        <s v="BT7086006"/>
        <s v="BT7087007"/>
        <s v="BT7087008"/>
        <s v="BT7088009"/>
        <s v="BT7088010"/>
        <s v="BT7089011"/>
        <s v="BT7089012"/>
        <s v="BT7093013"/>
        <s v="BT7094014"/>
        <s v="BT7094015"/>
        <s v="BT7095016"/>
        <s v="BT7095017"/>
        <s v="BT7096018"/>
        <s v="BT7096019"/>
        <s v="BT7107020"/>
        <s v="BT7107021"/>
        <s v="BT7108022"/>
        <s v="BT7108023"/>
        <s v="BT7109024"/>
        <s v="BT7109025"/>
        <s v="BT7110026"/>
        <s v="BT7111027"/>
        <s v="BT7111028"/>
        <s v="BT7114029"/>
        <s v="BT7114030"/>
        <s v="BT7115031"/>
        <s v="BT7116032"/>
        <s v="BT7116033"/>
        <s v="BT7116034"/>
        <s v="BT7117035"/>
        <s v="BT7118036"/>
        <s v="BT7118037"/>
        <s v="BT7118038"/>
        <s v="BT7120039"/>
        <s v="BT7120040"/>
        <s v="BT7120041"/>
        <s v="BT7121042"/>
        <s v="BT7122044"/>
        <s v="BT7122045"/>
        <s v="BT7123046"/>
        <s v="BT7124047"/>
        <s v="BT7124048"/>
        <s v="BT7125049"/>
        <s v="BT7125050"/>
        <s v="BT7128051"/>
        <s v="BT7129052"/>
        <s v="BT7130053"/>
        <s v="BT7130054"/>
        <s v="BT7131055"/>
        <s v="BT7132056"/>
        <s v="BT7132057"/>
        <s v="BT7135058"/>
        <s v="BT7135059"/>
        <s v="BT7135060"/>
        <s v="Bt7136061"/>
        <s v="BT7137062"/>
        <s v="BT7137063"/>
        <s v="BT7137064"/>
        <s v="BT7138065"/>
        <s v="BT7138066"/>
        <s v="BT7138067"/>
        <s v="BT7139068"/>
        <s v="BT7142069"/>
        <s v="BT7143070"/>
        <s v="BT7143071"/>
        <s v="BT7143072"/>
        <s v="BT7143073"/>
        <s v="BT7144074"/>
        <s v="BT7145075"/>
        <s v="BT7145076"/>
        <s v="BT7145077"/>
        <s v="BT7146078"/>
        <s v="BT7146079"/>
        <s v="BT7146080"/>
        <s v="BT7150081"/>
        <s v="BT7150082"/>
        <s v="BT7151083"/>
        <s v="BT7152084"/>
        <s v="BT7152085"/>
        <s v="BT7152086"/>
        <s v="BT7156087"/>
        <s v="BT7156088"/>
        <s v="BT7157089"/>
        <s v="BT7158090"/>
        <s v="BT7158091"/>
        <s v="BT7158092"/>
        <s v="BT7159093"/>
        <s v="BT7159094"/>
        <s v="BT7159095"/>
        <s v="BT7159096"/>
        <s v="BT7160097"/>
        <s v="BT7160098"/>
        <s v="BT7160099"/>
        <s v="BT7163100"/>
        <s v="BT7163101"/>
        <s v="BT7164102"/>
        <s v="BT7164103"/>
        <s v="BT7164104"/>
        <s v="BT7165105"/>
        <s v="BT7166106"/>
        <s v="BT7166107"/>
        <s v="BT7166108"/>
        <s v="BT7166109"/>
        <s v="BT7167110"/>
        <s v="BT7167111"/>
        <s v="BT7170112"/>
        <s v="BT7170113"/>
        <s v="BT7170114"/>
        <s v="BT7170115"/>
        <s v="BT7171116"/>
        <s v="BT7171117"/>
        <s v="BT7171118"/>
        <s v="BT7172119"/>
        <s v="BT7172120"/>
        <s v="BT7172121"/>
        <s v="BT7173122"/>
        <s v="BT7173123"/>
        <s v="BT7173124"/>
        <s v="BT7173125"/>
        <s v="BT7174126"/>
        <s v="BT7177127"/>
        <s v="BT7177128"/>
        <s v="BT7177129"/>
        <s v="BT7178130"/>
        <s v="BT7178131"/>
        <s v="BT7179132"/>
        <s v="BT7179133"/>
        <s v="BT7180134"/>
        <s v="BT7181135"/>
        <s v="BT7191136"/>
        <s v="BT7191137"/>
        <s v="BT7192138"/>
        <s v="BT7192139"/>
        <s v="BT7192140"/>
        <s v="BT7193141"/>
        <s v="BT7193142"/>
        <s v="BT7193143"/>
        <s v="BT7193144"/>
        <s v="BT7194145"/>
        <s v="BT7194146"/>
        <s v="BT7195147"/>
        <s v="BT7195148"/>
        <s v="BT7195149"/>
        <s v="BT7198150"/>
        <s v="BT7198151"/>
        <s v="BT7198152"/>
        <s v="BT7198153"/>
        <s v="BT7199154"/>
        <s v="BT7199155"/>
        <s v="BT7200156"/>
        <s v="BT7200157"/>
        <s v="BT7200158"/>
        <s v="BT7200159"/>
        <s v="BT7201160"/>
        <s v="BT7201161"/>
        <s v="BT7201162"/>
        <s v="BT7201163"/>
        <s v="BT7202164"/>
        <s v="BT7202165"/>
        <s v="BT7202166"/>
        <s v="BT7205167"/>
        <s v="BT7205168"/>
        <s v="BT7205169"/>
        <s v="BT7205170"/>
        <s v="BT7206171"/>
        <s v="BT7206172"/>
        <s v="BT7206173"/>
        <s v="BT7207174"/>
        <s v="BT7208175"/>
        <s v="BT7208176"/>
        <s v="BO7159001"/>
        <s v="BO7161002"/>
        <s v="BO7163003"/>
        <s v="BO7164004"/>
        <s v="BO7166005"/>
        <s v="BO7167006"/>
        <s v="BO7170007"/>
        <s v="BO7171008"/>
        <s v="BO7172009"/>
        <s v="BO7174010"/>
        <s v="BO7175011"/>
        <s v="BO7177012"/>
        <s v="BO7178013"/>
        <s v="BO7179014"/>
        <s v="BO7180015"/>
        <s v="BO7181016"/>
        <s v="BO7186017"/>
        <s v="BO7187018"/>
        <s v="BO7191019"/>
        <s v="BO7192020"/>
        <s v="BO7193021"/>
        <s v="BO7194022"/>
        <s v="BO7196023"/>
        <s v="BO7198024"/>
        <s v="BO7200025"/>
        <s v="BO7200026"/>
        <s v="BO7202027"/>
        <s v="BO7202028"/>
        <s v="BO7203029"/>
        <s v="BO7205030"/>
        <s v="BO7206031"/>
        <s v="BT6154001"/>
        <s v="BT6175013"/>
        <s v="BT7019002"/>
        <s v="BT7024003"/>
        <s v="BT7026004"/>
        <s v="BT7030005"/>
        <s v="BT7032006"/>
        <s v="BT7034007"/>
        <s v="BT7037010"/>
        <s v="BT7039011"/>
        <s v="BT7039012"/>
        <s v="BT7040014"/>
        <s v="BT7044015"/>
        <s v="BT7045016"/>
        <s v="BT7045017"/>
        <s v="BT6007041"/>
        <s v="BT6309009"/>
        <s v="BO7103001"/>
        <s v="BO7108002"/>
        <s v="BO7110003"/>
        <s v="BO7111004"/>
        <s v="BO7113005"/>
        <s v="BO7193006"/>
        <s v="BO7120007"/>
        <s v="BO7121008"/>
        <s v="BO7121014"/>
        <s v="BO7122009"/>
        <s v="BO7123010"/>
        <s v="BO7126011"/>
        <s v="BO7128012"/>
        <s v="BO7129013"/>
        <s v="BO7132015"/>
        <s v="BO7133016"/>
        <s v="BO7136017"/>
        <s v="BO7136018"/>
        <s v="BO7137019"/>
        <s v="BO7138020"/>
        <s v="BO7139021"/>
        <s v="BO7140022"/>
        <s v="BO7142023"/>
        <s v="BO7143024"/>
        <s v="BO7144025"/>
        <s v="BO7146026"/>
        <s v="BO7147027"/>
        <s v="BO7150028"/>
        <s v="BO7151029"/>
        <s v="BO7153030"/>
        <s v="BO7154031"/>
        <s v="BO7157032"/>
        <s v="BO7158033"/>
        <s v="BO7159034"/>
        <s v="BO7163035"/>
        <s v="BO7164036"/>
        <s v="BO7164037"/>
        <s v="BO7167038"/>
        <s v="BO7171039"/>
        <s v="BO7171040"/>
        <s v="BO7174041"/>
        <s v="BO7177042"/>
        <s v="BO7179043"/>
        <s v="BO7180044"/>
        <s v="BO7198045"/>
        <s v="BO7207046"/>
        <s v="BT7171001"/>
        <s v="BT7174002"/>
        <s v="BO6011001"/>
        <s v="BO6015004"/>
        <s v="BO6147001"/>
        <s v="BO6193008"/>
        <s v="BO7068001"/>
        <s v="BO7069002"/>
        <s v="BO7070003"/>
        <s v="BO7072004"/>
        <s v="BO7073005"/>
        <s v="BO7074006"/>
        <s v="BO7109007"/>
        <s v="BO7110008"/>
        <s v="BO7111009"/>
        <s v="BO7112010"/>
        <s v="BO7132011"/>
        <s v="BO7135012"/>
        <s v="BO7136013"/>
        <s v="BO5028001"/>
        <s v="BO5334016"/>
        <s v="BO6336010"/>
        <s v="BO7079001"/>
        <s v="BO7079002"/>
        <s v="BO7084005"/>
        <s v="BO7093009"/>
        <s v="BO7093010"/>
        <s v="BO7110011"/>
        <s v="BO7113012"/>
        <s v="BO7115013"/>
        <s v="BO7117014"/>
        <s v="BO7119015"/>
        <s v="BO7121016"/>
        <s v="BO7122017"/>
        <s v="BO7125018"/>
        <s v="BO7198019"/>
        <s v="BO7199020"/>
        <s v="BO6069001"/>
        <s v="BO7044001"/>
        <s v="BO7053003"/>
        <s v="BO7054004"/>
        <s v="BO7066001"/>
        <s v="BO7072003"/>
        <s v="BT7112001"/>
        <s v="BT7113002"/>
        <s v="BT7114003"/>
        <s v="BT7114004"/>
        <s v="BT7114005"/>
        <s v="BT7115006"/>
        <s v="BT7115007"/>
        <s v="BT7116008"/>
        <s v="BT7116009"/>
        <s v="BT7117010"/>
        <s v="BT7117011"/>
        <s v="BT7118012"/>
        <s v="BT7118013"/>
        <s v="BT7119014"/>
        <s v="BT7119015"/>
        <s v="BT7119016"/>
        <s v="BT7119017"/>
        <s v="BT7120018"/>
        <s v="BT7120019"/>
        <s v="BT7120020"/>
        <s v="BT7121021"/>
        <s v="BT7121022"/>
        <s v="BT7121023"/>
        <s v="BT7122024"/>
        <s v="BT7122025"/>
        <s v="BT7123026"/>
        <s v="BT7123027"/>
        <s v="BT7123028"/>
        <s v="BT7124029"/>
        <s v="BT7124030"/>
        <s v="BT7125031"/>
        <s v="BT7125032"/>
        <s v="BT7126033"/>
        <s v="BT7126034"/>
        <s v="BT7127035"/>
        <s v="BT7127036"/>
        <s v="BO7124001"/>
        <s v="BO7126002"/>
        <s v="BO7128003"/>
        <s v="BT7165001"/>
        <s v="BT7167002"/>
        <s v="BT7181003"/>
        <s v="BT7174004"/>
        <s v="BT7178005"/>
        <s v="BT7180006"/>
        <s v="BT7191007"/>
        <s v="BT7194008"/>
        <s v="BT7195009"/>
        <s v="BT7200010"/>
        <s v="BT7201011"/>
        <s v="BT7201012"/>
        <s v="BT7202013"/>
        <s v="BT7205014"/>
        <s v="BT7205015"/>
        <s v="BT7206016"/>
        <s v="BT7206017"/>
        <s v="BT7207018"/>
        <s v="BT7208019"/>
        <s v="BO6138001"/>
        <s v="BO6154006"/>
        <s v="BO7062001"/>
        <s v="BO7065002"/>
        <s v="BO7130003"/>
        <s v="BO7096001"/>
        <s v="BO7100002"/>
        <s v="BO7102003"/>
        <s v="BO7108004"/>
        <s v="BO7110005"/>
        <s v="BO7112006"/>
        <s v="BO7140007"/>
        <s v="BO7145008"/>
        <s v="BO7147009"/>
        <s v="BO7208010"/>
        <s v="0216170041"/>
        <s v="0216170051"/>
        <s v="0216170061"/>
        <s v="0216170091"/>
        <s v="0216170101"/>
        <s v="0216170111"/>
        <s v="0216170121"/>
        <s v="0216170131"/>
        <s v="0216170161"/>
        <s v="0216170201"/>
        <s v="0216170231"/>
        <s v="0216170241"/>
        <s v="0216170251"/>
        <s v="0216170261"/>
        <s v="0216170271"/>
        <s v="0216170301"/>
        <s v="0216170311"/>
        <s v="0216170321"/>
        <n v="216170331"/>
        <s v="0216170341"/>
        <s v="0216170371"/>
        <s v="0216170381"/>
        <s v="0216170401"/>
        <s v="0216170441"/>
        <s v="0216170451"/>
        <s v="0216170461"/>
        <s v="0216170471"/>
        <s v="0216170481"/>
        <s v="0216170821"/>
        <s v="0216170831"/>
        <s v="0216170861"/>
        <s v="0216170871"/>
        <s v="0216170881"/>
        <s v="0216170891"/>
        <s v="0216171011"/>
        <s v="0216171021"/>
        <s v="0216171031"/>
        <n v="216171071"/>
        <s v="`0216170511"/>
        <s v="0216170051-B"/>
        <s v="0216170091-B"/>
        <s v="0216170101-B"/>
        <s v="0216170111-B"/>
        <s v="0216170111-C"/>
        <s v="0216170121-B"/>
        <s v="0216170231-B"/>
        <s v="0216170251-B"/>
        <s v="0216170261-B"/>
        <s v="0216170261-C"/>
        <s v="0216170261-D"/>
        <s v="0216170271-B"/>
        <s v="0216170271-C"/>
        <s v="0216170301-B"/>
        <s v="0216170331-B"/>
        <s v="0216170331-C"/>
        <s v="0216170341-B"/>
        <s v="0216170381-B"/>
        <s v="0216170401-B"/>
        <s v="0216170451-B"/>
        <s v="0216170461-B"/>
        <s v="0216170461-C"/>
        <s v="0216170461-D"/>
        <s v="0216170511-B"/>
        <s v="0216170831-B"/>
        <s v="0216170831-C"/>
        <s v="0216170861-B"/>
        <s v="0216170861-C"/>
        <s v="0216171011-B"/>
        <s v="0216171021-B"/>
        <s v="0216171031-B"/>
        <s v="BO7065001"/>
        <s v="BO7066003"/>
        <s v="BO7069004"/>
        <s v="BO7069005"/>
        <s v="BO7084007"/>
        <s v="BO7084008"/>
        <s v="BO7086010"/>
        <s v="BO7100012"/>
        <s v="BO7100013"/>
        <s v="BO7101014"/>
        <s v="BO7101015"/>
        <s v="BO7102016"/>
        <s v="BO7138017"/>
        <s v="BO7139018"/>
        <s v="BO7140019"/>
        <s v="BO7142020"/>
        <s v="BO7142021"/>
        <s v="BO7143022"/>
        <s v="BO7144023"/>
        <s v="BO7146024"/>
        <s v="BO7147025"/>
        <s v="BO7150026"/>
        <s v="BO7039001"/>
        <s v="BO7044002"/>
        <s v="BO7145003"/>
        <s v="BO7146004"/>
        <s v="BO7150005"/>
        <s v="7310161001GA"/>
        <s v="7310161005GA"/>
        <s v="BO7077001"/>
        <s v="BO7080003"/>
        <s v="BO7172004"/>
        <s v="BO7173005"/>
        <s v="BO7173006"/>
        <s v="BT7017001"/>
        <s v="BT7018002"/>
        <s v="BT7019003"/>
        <s v="BT7024005"/>
        <s v="BT7030006"/>
        <s v="BT7031007"/>
        <s v="BT7073008"/>
        <s v="BT7074009"/>
        <s v="BT7075010"/>
        <s v="BT7077011"/>
        <s v="BT7193012"/>
        <s v="BT7194013"/>
        <s v="BT7195014"/>
        <s v="BT7198015"/>
        <s v="BT7199016"/>
        <s v="BT7201017"/>
        <s v="BT7202018"/>
        <s v="BT7065001"/>
        <s v="BT7067002"/>
        <s v="BT7068003"/>
        <s v="BT7068004"/>
        <s v="BT7179005"/>
        <s v="BT6005001"/>
        <s v="BT6348033"/>
        <s v="BT6096001"/>
        <s v="BT6334009"/>
        <s v="BT5294003"/>
        <s v="BO7053001"/>
        <s v="BO7055002"/>
        <s v="BO7060003"/>
        <s v="BO7075005"/>
        <s v="BT7152001"/>
        <s v="BT7153002"/>
        <s v="BT7157003"/>
        <s v="BT7157004"/>
        <s v="BT7159005"/>
        <s v="BT7163006"/>
        <s v="BT7164007"/>
        <s v="BT7165008"/>
        <s v="BC703101"/>
        <s v="BC703102"/>
        <s v="BC703203"/>
        <s v="BC703204"/>
        <s v="BC703205"/>
        <s v="BC703206"/>
        <s v="BC703407"/>
        <s v="BC703408"/>
        <s v="BC703709"/>
        <s v="BT6315001"/>
        <s v="BT6320003"/>
        <s v="BT7016001"/>
        <s v="BT7017002"/>
        <s v="BT7037001"/>
        <s v="BT7038002"/>
        <s v="BT7040003"/>
        <s v="BT7044004"/>
        <s v="BT7045005"/>
        <s v="BT7046006"/>
        <s v="BT7047007"/>
        <s v="BT7048008"/>
        <s v="BT7051009"/>
        <s v="BT7107010"/>
        <s v="BT7108011"/>
        <s v="BT7109012"/>
        <s v="BT7118001"/>
        <s v="BT7007002"/>
        <s v="BT7007003"/>
        <s v="BT7007004"/>
        <s v="BT7008005"/>
        <s v="BT7008006"/>
        <s v="BT7010007"/>
        <s v="BT7010008"/>
        <s v="BT7011009"/>
        <s v="BT7011010"/>
        <s v="BT7011011"/>
        <s v="BT7012012"/>
        <s v="BT7012013"/>
        <s v="BT7012014"/>
        <s v="BT7013015"/>
        <s v="BT7013016"/>
        <s v="BT7013017"/>
        <s v="BT7014018"/>
        <s v="BT7014019"/>
        <s v="BT7057001"/>
        <s v="BT7057002"/>
        <s v="BT7058003"/>
        <s v="BT7058004"/>
        <s v="BT7058005"/>
        <s v="BT7058006"/>
        <s v="BT7058007"/>
        <s v="BT7059008"/>
        <s v="BT7059009"/>
        <s v="BT7059010"/>
        <s v="BT7059011"/>
        <s v="BT7060012"/>
        <s v="BT7060013"/>
        <s v="BT7060014"/>
        <s v="BT7060015"/>
        <s v="BT7061016"/>
        <s v="BT7061017"/>
        <s v="BT7061018"/>
        <s v="BT7061019"/>
        <s v="BT7062021"/>
        <s v="BT7062022"/>
        <s v="BT7063023"/>
        <s v="BT7063024"/>
        <s v="BT7063025"/>
        <s v="BT7064026"/>
        <s v="BT7064027"/>
        <s v="BT7064028"/>
        <s v="BT7065029"/>
        <s v="BT7065030"/>
        <s v="BT7065031"/>
        <s v="BT7066032"/>
        <s v="waiting on p-1"/>
        <s v="BT7205001 (p 2,3,4,5)"/>
        <s v="BT7208002"/>
        <s v="BT7208003"/>
        <s v="BT7047001"/>
        <s v="BT7049002"/>
        <s v="BT7049003"/>
        <s v="BT7049004"/>
        <s v="BT7049005"/>
        <s v="BT7050006"/>
        <s v="BT7050007"/>
        <s v="BT7050008"/>
        <s v="BT7051010"/>
        <s v="BT7051011"/>
        <s v="BT7052012"/>
        <s v="BT7067013"/>
        <s v="BT7067014"/>
        <s v="BT7068015"/>
        <s v="BT7068016"/>
        <s v="BT7069017"/>
        <s v="BT7069018"/>
        <s v="BT7069019"/>
        <s v="BT7070020"/>
        <s v="BT7070021"/>
        <s v="BT7071022"/>
        <s v="BT7071023"/>
        <s v="BT7071024"/>
        <s v="BT7072025"/>
        <s v="BT7072026"/>
        <s v="BT7072027"/>
        <s v="BT7073028"/>
        <s v="BT7073029"/>
        <s v="Bt7073030"/>
        <s v="BT7096031"/>
        <s v="BT7097032"/>
        <s v="BT7098033"/>
        <s v="BT7098034"/>
        <s v="BT7098035"/>
        <s v="BT7099036"/>
        <s v="BT7099037"/>
        <s v="BT7099038"/>
        <s v="BT7100039"/>
        <s v="BT7100040"/>
        <s v="BT7101041"/>
        <s v="BT7101042"/>
        <s v="BT7066033"/>
        <s v="BT7066034"/>
        <s v="BT7004001"/>
        <s v="BT6232001"/>
        <s v="BT6238002"/>
        <s v="BO7037002"/>
        <s v="BO7039003"/>
        <s v="BO7049004"/>
        <s v="BO7049005"/>
        <s v="BT7083001"/>
        <s v="BT7083002"/>
        <s v="BT7086003"/>
        <s v="BT7087004"/>
        <s v="BT7087005"/>
        <s v="BT7088006"/>
        <s v="BT7089007"/>
        <s v="BT7093008"/>
        <s v="BT7093009"/>
        <s v="BT7094010"/>
        <s v="BT7094011"/>
        <s v="BO7040006"/>
        <s v="BO7040007"/>
        <s v="BO7040008"/>
        <s v="BO7040009"/>
        <s v="BO7050010"/>
        <s v="BO7050011"/>
        <s v="BO7050012"/>
        <s v="BT7172001"/>
        <s v="BT7178003"/>
        <s v="BT7179004"/>
        <s v="BT7180007"/>
        <s v="BT7181008"/>
        <s v="BT7181009"/>
        <s v="BT7193010"/>
        <s v="BT7194011"/>
        <s v="BO7038003"/>
        <s v="BO7048004"/>
        <s v="BO7048005"/>
        <s v="BO7088006"/>
        <s v="BO7143007"/>
        <s v="BO7143008"/>
        <s v="BO7145009"/>
        <s v="BO7135001"/>
        <s v="BO7136002"/>
        <s v="BO7137003"/>
        <s v="BO6055001"/>
        <s v="BO6126003"/>
        <s v="BO5020001"/>
        <s v="BO5020003"/>
        <s v="BO7003001"/>
        <s v="BO7004002"/>
        <s v="BO7058003"/>
        <s v="BO7059004"/>
        <s v="BO7060005"/>
        <s v="BO7060006"/>
        <s v="BT6060006"/>
        <s v="BO6009001"/>
        <s v="BT7048002"/>
        <s v="BT7051003"/>
        <s v="BT7052004"/>
        <s v="BT7052005"/>
        <s v="BT7053006"/>
        <s v="BT7054007"/>
        <s v="BT7054008"/>
        <s v="BT7058009"/>
        <s v="BT7058010"/>
        <s v="BT7077015"/>
        <s v="BT7079016"/>
        <s v="BO7158001"/>
        <s v="BO7159002"/>
        <s v="BO7150001"/>
        <s v="BO7150002"/>
        <s v="BO7151003"/>
        <s v="BO7152004"/>
        <s v="BO7153005"/>
        <s v="BO7154006"/>
        <s v="BO7156007"/>
        <s v="BO7121001"/>
        <s v="BO7113001"/>
        <s v="BO7114002"/>
        <s v="BO7115003"/>
        <s v="BO7116004"/>
        <s v="BO6163001"/>
        <s v="BO6167005"/>
        <s v="BC703901"/>
        <s v="BC703902"/>
        <s v="BC704003"/>
        <s v="BC704004"/>
        <s v="BC704005"/>
        <s v="BC704006"/>
        <s v="BC718007"/>
        <s v="BC717708"/>
        <s v="BO7074001"/>
        <s v="BO7074002"/>
        <s v="BO7130002"/>
        <s v="BO7132004"/>
        <s v="BO7135005"/>
        <s v="BO7135006"/>
        <s v="BO7136007"/>
        <s v="BO7143010"/>
        <s v="BO7143011"/>
        <s v="BO7144012"/>
        <s v="BO7145013"/>
        <s v="BO7151014"/>
        <s v="BO7153015"/>
        <s v="BO7154016"/>
        <s v="BO6156017"/>
        <s v="BO6156018"/>
        <s v="BO6158019"/>
        <s v="BO6159020"/>
        <s v="BO7160021"/>
        <s v="BO6004001"/>
        <s v="BO6008001"/>
        <s v="BO6326011"/>
        <s v="BO6273001"/>
        <s v="BO6278003"/>
        <s v="BT6027001"/>
        <s v="BT7109001"/>
        <s v="BT7111002"/>
        <s v="BT7117004"/>
        <s v="BO7054002"/>
        <s v="BO7055003"/>
        <s v="BO7058004"/>
        <s v="BO7058005"/>
        <s v="BO7059006"/>
        <s v="BO7060007"/>
        <s v="BO7061008"/>
        <s v="BO7062009"/>
        <s v="BO7065010"/>
        <s v="BO7065011"/>
        <s v="BO7066012"/>
        <s v="BO7072014"/>
        <s v="BO7073013"/>
        <s v="BO7074015"/>
        <s v="BO7075016"/>
        <s v="BO7075017"/>
        <s v="BO7076018"/>
        <s v="BO7079019"/>
        <s v="BO7079020"/>
        <s v="BO7086021"/>
        <s v="BO7087022"/>
        <s v="BO7087023"/>
        <s v="BO7087024"/>
        <s v="BO7089025"/>
        <s v="BO7089026"/>
        <s v="BO7090027"/>
        <s v="BO7090028"/>
        <s v="BO7093029"/>
        <s v="BO7093030"/>
        <s v="BO7094031"/>
        <s v="BO7094032"/>
        <s v="BO7098033"/>
        <s v="BO7100034"/>
        <s v="BO7020004"/>
        <s v="BO7020006"/>
        <s v="BO7020007"/>
        <s v="BO7020008"/>
        <s v="BT7025001"/>
        <s v="BT7027002"/>
        <s v="BT7030003"/>
        <s v="BT7033018"/>
        <s v="BT7037004"/>
        <s v="BT7044006"/>
        <s v="BT7045007"/>
        <s v="BT7047008"/>
        <s v="BT7052010"/>
        <s v="BT7054011"/>
        <s v="BT7065012"/>
        <s v="BT7072014"/>
        <s v="BT7075015"/>
        <s v="BT7081017"/>
        <s v="BT7087019"/>
        <s v="BT7090020"/>
        <s v="BT7094021"/>
        <s v="BT7100023"/>
        <s v="BT7102024"/>
        <s v="BT7107026"/>
        <s v="BT7109027"/>
        <s v="BT7115029"/>
        <s v="BT7129033"/>
        <s v="BT7131034"/>
        <s v="BT7135035"/>
        <s v="BT7135036"/>
        <s v="BT7139038"/>
        <s v="BT7151039"/>
        <s v="BT7160040"/>
        <s v="BO7040001"/>
        <s v="BO7050002"/>
        <s v="BO7050003"/>
      </sharedItems>
    </cacheField>
    <cacheField name="Date " numFmtId="0">
      <sharedItems containsNonDate="0" containsDate="1" containsString="0" containsBlank="1" minDate="2015-01-28T00:00:00" maxDate="2017-07-28T00:00:00" count="253">
        <d v="2017-05-10T00:00:00"/>
        <d v="2017-01-31T00:00:00"/>
        <d v="2017-03-14T00:00:00"/>
        <d v="2017-03-17T00:00:00"/>
        <d v="2017-03-22T00:00:00"/>
        <d v="2017-03-25T00:00:00"/>
        <d v="2017-03-28T00:00:00"/>
        <d v="2017-03-30T00:00:00"/>
        <d v="2017-04-05T00:00:00"/>
        <d v="2017-05-19T00:00:00"/>
        <d v="2017-05-23T00:00:00"/>
        <d v="2017-05-26T00:00:00"/>
        <d v="2016-06-03T00:00:00"/>
        <d v="2016-12-28T00:00:00"/>
        <d v="2016-12-29T00:00:00"/>
        <d v="2016-12-30T00:00:00"/>
        <d v="2017-03-18T00:00:00"/>
        <d v="2017-03-19T00:00:00"/>
        <d v="2017-03-20T00:00:00"/>
        <d v="2017-03-23T00:00:00"/>
        <d v="2017-03-21T00:00:00"/>
        <d v="2017-06-18T00:00:00"/>
        <d v="2017-06-19T00:00:00"/>
        <d v="2017-06-20T00:00:00"/>
        <d v="2017-06-21T00:00:00"/>
        <d v="2017-06-22T00:00:00"/>
        <d v="2017-06-23T00:00:00"/>
        <d v="2017-06-24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1-24T00:00:00"/>
        <d v="2017-01-25T00:00:00"/>
        <d v="2017-01-26T00:00:00"/>
        <d v="2017-01-27T00:00:00"/>
        <d v="2017-01-28T00:00:00"/>
        <d v="2017-01-29T00:00:00"/>
        <d v="2017-02-22T00:00:00"/>
        <d v="2017-02-23T00:00:00"/>
        <d v="2017-02-24T00:00:00"/>
        <d v="2017-02-25T00:00:00"/>
        <d v="2017-03-24T00:00:00"/>
        <d v="2017-03-26T00:00:00"/>
        <d v="2017-03-27T00:00:00"/>
        <d v="2017-03-29T00:00:00"/>
        <d v="2017-03-31T00:00:00"/>
        <d v="2017-04-01T00:00:00"/>
        <d v="2017-04-02T00:00:00"/>
        <d v="2017-04-03T00:00:00"/>
        <d v="2017-04-04T00:00:00"/>
        <d v="2017-06-25T00:00:00"/>
        <d v="2017-06-26T00:00:00"/>
        <d v="2017-06-27T00:00:00"/>
        <d v="2017-06-28T00:00:00"/>
        <d v="2017-06-29T00:00:00"/>
        <d v="2017-06-30T00:00:00"/>
        <d v="2017-07-01T00:00:00"/>
        <d v="2017-07-06T00:00:00"/>
        <d v="2017-07-07T00:00:00"/>
        <d v="2017-04-18T00:00:00"/>
        <d v="2017-04-19T00:00:00"/>
        <d v="2017-04-20T00:00:00"/>
        <d v="2017-04-26T00:00:00"/>
        <d v="2017-01-17T00:00:00"/>
        <d v="2017-01-18T00:00:00"/>
        <d v="2017-01-20T00:00:00"/>
        <d v="2017-01-23T00:00:00"/>
        <d v="2017-02-27T00:00:00"/>
        <d v="2017-03-03T00:00:00"/>
        <d v="2017-03-02T00:00:00"/>
        <d v="2017-03-04T00:00:00"/>
        <d v="2017-04-11T00:00:00"/>
        <d v="2017-05-02T00:00:00"/>
        <d v="2017-05-05T00:00:00"/>
        <d v="2017-06-01T00:00:00"/>
        <d v="2017-06-05T00:00:00"/>
        <d v="2017-06-08T00:00:00"/>
        <d v="2017-06-09T00:00:00"/>
        <d v="2017-06-13T00:00:00"/>
        <d v="2017-06-17T00:00:00"/>
        <d v="2017-06-10T00:00:00"/>
        <d v="2017-07-25T00:00:00"/>
        <d v="2017-07-27T00:00:00"/>
        <d v="2017-05-17T00:00:00"/>
        <d v="2017-04-28T00:00:00"/>
        <d v="2017-04-29T00:00:00"/>
        <d v="2017-05-01T00:00:00"/>
        <d v="2017-05-06T00:00:00"/>
        <d v="2017-05-18T00:00:00"/>
        <d v="2017-05-20T00:00:00"/>
        <d v="2017-05-25T00:00:00"/>
        <d v="2017-07-26T00:00:00"/>
        <d v="2017-02-02T00:00:00"/>
        <d v="2017-02-03T00:00:00"/>
        <d v="2017-02-06T00:00:00"/>
        <d v="2017-02-07T00:00:00"/>
        <d v="2017-02-08T00:00:00"/>
        <d v="2017-02-09T00:00:00"/>
        <d v="2017-02-13T00:00:00"/>
        <d v="2017-02-14T00:00:00"/>
        <d v="2017-02-15T00:00:00"/>
        <d v="2017-02-21T00:00:00"/>
        <d v="2017-02-16T00:00:00"/>
        <d v="2017-02-17T00:00:00"/>
        <d v="2017-03-10T00:00:00"/>
        <d v="2017-03-13T00:00:00"/>
        <d v="2017-03-15T00:00:00"/>
        <d v="2017-03-16T00:00:00"/>
        <d v="2017-04-14T00:00:00"/>
        <d v="2017-04-17T00:00:00"/>
        <d v="2017-04-21T00:00:00"/>
        <d v="2017-04-24T00:00:00"/>
        <d v="2017-04-25T00:00:00"/>
        <d v="2017-04-27T00:00:00"/>
        <d v="2017-05-04T00:00:00"/>
        <d v="2017-05-03T00:00:00"/>
        <d v="2017-05-08T00:00:00"/>
        <d v="2017-05-09T00:00:00"/>
        <d v="2017-05-11T00:00:00"/>
        <d v="2017-05-12T00:00:00"/>
        <d v="2017-05-15T00:00:00"/>
        <d v="2017-05-16T00:00:00"/>
        <d v="2017-05-24T00:00:00"/>
        <d v="2017-05-30T00:00:00"/>
        <d v="2017-05-31T00:00:00"/>
        <d v="2017-06-02T00:00:00"/>
        <d v="2017-06-03T00:00:00"/>
        <d v="2017-06-06T00:00:00"/>
        <d v="2017-06-07T00:00:00"/>
        <d v="2017-06-11T00:00:00"/>
        <d v="2017-06-12T00:00:00"/>
        <d v="2017-06-14T00:00:00"/>
        <d v="2017-06-15T00:00:00"/>
        <d v="2017-06-16T00:00:00"/>
        <d v="2017-02-28T00:00:00"/>
        <d v="2017-03-07T00:00:00"/>
        <d v="2017-03-09T00:00:00"/>
        <d v="2017-01-21T00:00:00"/>
        <d v="2016-04-06T00:00:00"/>
        <d v="2016-10-15T00:00:00"/>
        <d v="2016-10-14T00:00:00"/>
        <d v="2017-01-19T00:00:00"/>
        <d v="2017-05-22T00:00:00"/>
        <d v="2017-01-12T00:00:00"/>
        <d v="2017-01-13T00:00:00"/>
        <d v="2017-01-16T00:00:00"/>
        <d v="2017-04-13T00:00:00"/>
        <d v="2016-01-13T00:00:00"/>
        <d v="2016-05-25T00:00:00"/>
        <d v="2017-07-05T00:00:00"/>
        <d v="2017-04-06T00:00:00"/>
        <d v="2017-04-07T00:00:00"/>
        <d v="2016-04-07T00:00:00"/>
        <d v="2016-01-15T00:00:00"/>
        <d v="2017-02-01T00:00:00"/>
        <d v="2017-05-27T00:00:00"/>
        <d v="2017-01-07T00:00:00"/>
        <d v="2017-01-09T00:00:00"/>
        <d v="2017-01-10T00:00:00"/>
        <d v="2017-01-11T00:00:00"/>
        <d v="2017-01-30T00:00:00"/>
        <d v="2017-02-18T00:00:00"/>
        <d v="2017-02-20T00:00:00"/>
        <d v="2017-03-11T00:00:00"/>
        <d v="2016-01-21T00:00:00"/>
        <d v="2016-12-21T00:00:00"/>
        <d v="2016-02-16T00:00:00"/>
        <d v="2016-02-24T00:00:00"/>
        <d v="2017-04-30T00:00:00"/>
        <d v="2016-03-10T00:00:00"/>
        <d v="2016-03-15T00:00:00"/>
        <d v="2016-03-17T00:00:00"/>
        <d v="2017-02-10T00:00:00"/>
        <d v="2017-02-11T00:00:00"/>
        <d v="2017-02-12T00:00:00"/>
        <d v="2015-09-30T00:00:00"/>
        <d v="2016-01-18T00:00:00"/>
        <d v="2016-12-14T00:00:00"/>
        <d v="2016-12-22T00:00:00"/>
        <d v="2017-03-08T00:00:00"/>
        <d v="2017-04-08T00:00:00"/>
        <d v="2017-04-09T00:00:00"/>
        <d v="2017-04-10T00:00:00"/>
        <d v="2017-04-12T00:00:00"/>
        <d v="2016-09-28T00:00:00"/>
        <d v="2017-03-06T00:00:00"/>
        <d v="2016-06-23T00:00:00"/>
        <d v="2016-01-07T00:00:00"/>
        <d v="2016-11-04T00:00:00"/>
        <d v="2017-05-13T00:00:00"/>
        <d v="2017-06-04T00:00:00"/>
        <d v="2016-01-12T00:00:00"/>
        <d v="2016-05-27T00:00:00"/>
        <d v="2016-07-12T00:00:00"/>
        <d v="2017-04-22T00:00:00"/>
        <d v="2015-01-28T00:00:00"/>
        <d v="2015-11-30T00:00:00"/>
        <d v="2016-12-02T00:00:00"/>
        <d v="2016-03-09T00:00:00"/>
        <d v="2017-04-23T00:00:00"/>
        <d v="2017-05-07T00:00:00"/>
        <d v="2016-05-18T00:00:00"/>
        <d v="2016-06-02T00:00:00"/>
        <d v="2017-01-05T00:00:00"/>
        <d v="2017-01-06T00:00:00"/>
        <d v="2016-10-11T00:00:00"/>
        <d v="2016-10-21T00:00:00"/>
        <d v="2016-01-05T00:00:00"/>
        <d v="2016-04-05T00:00:00"/>
        <d v="2016-11-30T00:00:00"/>
        <d v="2015-10-23T00:00:00"/>
        <d v="2017-02-04T00:00:00"/>
        <d v="2016-11-14T00:00:00"/>
        <d v="2016-11-15T00:00:00"/>
        <d v="2017-01-08T00:00:00"/>
        <d v="2017-01-22T00:00:00"/>
        <d v="2017-01-14T00:00:00"/>
        <d v="2017-02-26T00:00:00"/>
        <d v="2017-03-01T00:00:00"/>
        <d v="2017-03-05T00:00:00"/>
        <m/>
        <d v="2017-02-19T00:00:00"/>
        <d v="2017-03-12T00:00:00"/>
        <d v="2016-08-22T00:00:00"/>
        <d v="2016-08-26T00:00:00"/>
        <d v="2016-05-11T00:00:00"/>
        <d v="2015-02-12T00:00:00"/>
        <d v="2015-02-21T00:00:00"/>
        <d v="2017-01-04T00:00:00"/>
        <d v="2016-02-17T00:00:00"/>
        <d v="2016-03-01T00:00:00"/>
        <d v="2016-01-10T00:00:00"/>
        <d v="2016-06-11T00:00:00"/>
        <d v="2016-06-15T00:00:00"/>
        <d v="2016-01-06T00:00:00"/>
        <d v="2016-11-22T00:00:00"/>
        <d v="2016-09-29T00:00:00"/>
        <d v="2016-10-04T00:00:00"/>
        <d v="2016-01-28T00:00:00"/>
      </sharedItems>
    </cacheField>
    <cacheField name="Assay" numFmtId="2">
      <sharedItems containsBlank="1" containsMixedTypes="1" containsNumber="1" minValue="1.94" maxValue="98.6" count="1086">
        <n v="1.94"/>
        <n v="3.8"/>
        <n v="3.9"/>
        <n v="3.87"/>
        <n v="3.88"/>
        <n v="3.89"/>
        <n v="3.77"/>
        <n v="3.84"/>
        <n v="3.81"/>
        <n v="3.78"/>
        <m/>
        <n v="64.150000000000006"/>
        <n v="64.819999999999993"/>
        <n v="65.239999999999995"/>
        <n v="65.13"/>
        <n v="66.349999999999994"/>
        <n v="65.849999999999994"/>
        <n v="66.069999999999993"/>
        <n v="65.87"/>
        <n v="65.400000000000006"/>
        <n v="66.81"/>
        <n v="66.75"/>
        <n v="66.22"/>
        <n v="65.86"/>
        <n v="66.64"/>
        <n v="65.930000000000007"/>
        <n v="64.78"/>
        <n v="65.069999999999993"/>
        <n v="65.17"/>
        <n v="65.23"/>
        <n v="65.739999999999995"/>
        <n v="66.400000000000006"/>
        <n v="65.099999999999994"/>
        <n v="64.88"/>
        <n v="65.58"/>
        <n v="64.900000000000006"/>
        <n v="64.33"/>
        <n v="64.510000000000005"/>
        <n v="65.599999999999994"/>
        <n v="65.34"/>
        <n v="64.430000000000007"/>
        <n v="64.86"/>
        <n v="67"/>
        <n v="65.27"/>
        <n v="66.03"/>
        <n v="65.94"/>
        <n v="66.56"/>
        <n v="66.5"/>
        <n v="66.38"/>
        <n v="66"/>
        <n v="64.3"/>
        <n v="64.27"/>
        <n v="66.3"/>
        <n v="66.08"/>
        <n v="66.12"/>
        <n v="66.180000000000007"/>
        <n v="66.62"/>
        <n v="66.599999999999994"/>
        <n v="65.66"/>
        <n v="66.2"/>
        <n v="66.239999999999995"/>
        <n v="66.61"/>
        <n v="66.06"/>
        <n v="66.489999999999995"/>
        <n v="66.040000000000006"/>
        <n v="65.19"/>
        <n v="65.78"/>
        <n v="66.099999999999994"/>
        <n v="65.8"/>
        <n v="65.33"/>
        <n v="64.099999999999994"/>
        <n v="65.48"/>
        <n v="65.760000000000005"/>
        <n v="66.11"/>
        <n v="65.790000000000006"/>
        <n v="66.739999999999995"/>
        <n v="66.27"/>
        <n v="66.900000000000006"/>
        <n v="66.19"/>
        <n v="66.02"/>
        <n v="65.52"/>
        <n v="66.290000000000006"/>
        <n v="65.56"/>
        <n v="65.3"/>
        <n v="65.05"/>
        <n v="64.22"/>
        <n v="64.37"/>
        <n v="64.260000000000005"/>
        <n v="64.489999999999995"/>
        <n v="64.349999999999994"/>
        <n v="64.72"/>
        <n v="65.36"/>
        <n v="64.19"/>
        <n v="65.260000000000005"/>
        <n v="64.73"/>
        <n v="64.47"/>
        <n v="64.290000000000006"/>
        <n v="64.36"/>
        <n v="64.08"/>
        <n v="64.34"/>
        <n v="64.180000000000007"/>
        <n v="64.25"/>
        <n v="65.75"/>
        <n v="64.61"/>
        <n v="65.45"/>
        <n v="65.2"/>
        <n v="66.8"/>
        <n v="64.7"/>
        <n v="65.25"/>
        <n v="65.02"/>
        <n v="65.38"/>
        <n v="64.09"/>
        <n v="64.69"/>
        <n v="65.14"/>
        <n v="64.540000000000006"/>
        <n v="64.45"/>
        <n v="64.17"/>
        <n v="64.44"/>
        <n v="64.75"/>
        <n v="65.98"/>
        <n v="66.34"/>
        <n v="66.14"/>
        <n v="65.67"/>
        <n v="65.010000000000005"/>
        <n v="65"/>
        <n v="65.819999999999993"/>
        <n v="65.63"/>
        <n v="24.84"/>
        <n v="25.27"/>
        <n v="25.3"/>
        <n v="24.9"/>
        <n v="24.3"/>
        <n v="24.73"/>
        <n v="24.62"/>
        <n v="24.66"/>
        <n v="24.83"/>
        <n v="24.01"/>
        <n v="23.96"/>
        <n v="23.84"/>
        <n v="24.16"/>
        <n v="23.71"/>
        <n v="23.81"/>
        <n v="23.86"/>
        <n v="23.75"/>
        <n v="23.77"/>
        <n v="24.05"/>
        <n v="23.67"/>
        <n v="23.7"/>
        <n v="23.82"/>
        <n v="23.78"/>
        <n v="24.26"/>
        <n v="24.15"/>
        <n v="24.03"/>
        <n v="24.13"/>
        <n v="24.23"/>
        <n v="24.27"/>
        <n v="24.11"/>
        <n v="24.2"/>
        <n v="22.66"/>
        <n v="22.61"/>
        <n v="22.84"/>
        <n v="22.4"/>
        <n v="22.38"/>
        <n v="22.7"/>
        <n v="22.74"/>
        <n v="22.73"/>
        <n v="22.9"/>
        <n v="22.82"/>
        <n v="22.87"/>
        <n v="22.33"/>
        <n v="22.39"/>
        <n v="22.41"/>
        <n v="39.39"/>
        <n v="38.33"/>
        <n v="38.04"/>
        <n v="38.799999999999997"/>
        <n v="38.700000000000003"/>
        <n v="38.79"/>
        <n v="38.83"/>
        <n v="38.19"/>
        <n v="38.130000000000003"/>
        <n v="38.5"/>
        <n v="37.92"/>
        <n v="38.36"/>
        <n v="38.770000000000003"/>
        <n v="39.799999999999997"/>
        <n v="38.869999999999997"/>
        <n v="38.28"/>
        <n v="38.43"/>
        <n v="38.74"/>
        <n v="38.26"/>
        <n v="38.08"/>
        <n v="39.380000000000003"/>
        <n v="39.42"/>
        <n v="39.29"/>
        <n v="39.46"/>
        <n v="39.17"/>
        <n v="39.11"/>
        <n v="78.7"/>
        <n v="80.3"/>
        <n v="80.099999999999994"/>
        <n v="78.900000000000006"/>
        <n v="78.599999999999994"/>
        <n v="80.5"/>
        <n v="79.3"/>
        <n v="80.599999999999994"/>
        <n v="79.7"/>
        <n v="81.099999999999994"/>
        <n v="80"/>
        <n v="80.7"/>
        <n v="81.3"/>
        <n v="79.900000000000006"/>
        <n v="79.2"/>
        <n v="80.400000000000006"/>
        <n v="81.2"/>
        <n v="81.5"/>
        <n v="79.8"/>
        <n v="78.3"/>
        <n v="81.400000000000006"/>
        <n v="79.599999999999994"/>
        <n v="81.7"/>
        <n v="79.400000000000006"/>
        <n v="81.8"/>
        <n v="80.8"/>
        <n v="79.5"/>
        <n v="81"/>
        <n v="82"/>
        <n v="78.5"/>
        <n v="81.599999999999994"/>
        <n v="81.900000000000006"/>
        <n v="81.41"/>
        <n v="80.63"/>
        <n v="78.2"/>
        <n v="80.900000000000006"/>
        <n v="80.2"/>
        <n v="79.099999999999994"/>
        <n v="64.599999999999994"/>
        <n v="65.03"/>
        <n v="64.569999999999993"/>
        <n v="64.84"/>
        <n v="64.16"/>
        <n v="82.1"/>
        <n v="41.4"/>
        <n v="41.56"/>
        <n v="41.94"/>
        <n v="42.33"/>
        <n v="42.4"/>
        <n v="42.56"/>
        <n v="41.74"/>
        <n v="41.57"/>
        <n v="41.36"/>
        <n v="41.83"/>
        <n v="42.24"/>
        <n v="41.49"/>
        <n v="41.97"/>
        <n v="42.01"/>
        <n v="42.22"/>
        <n v="38.81"/>
        <n v="39.14"/>
        <n v="39.25"/>
        <n v="39.15"/>
        <n v="39.51"/>
        <n v="38.61"/>
        <n v="39.6"/>
        <n v="38.979999999999997"/>
        <n v="39.299999999999997"/>
        <n v="38.58"/>
        <n v="38.99"/>
        <n v="39.57"/>
        <n v="39.89"/>
        <n v="39.28"/>
        <n v="39.68"/>
        <n v="39.1"/>
        <n v="53.1"/>
        <n v="53.8"/>
        <n v="24.64"/>
        <n v="24.75"/>
        <n v="26.41"/>
        <n v="26.67"/>
        <n v="25.92"/>
        <n v="25.75"/>
        <n v="25.6"/>
        <n v="97.6"/>
        <n v="97.4"/>
        <n v="97.3"/>
        <n v="96.9"/>
        <n v="98.2"/>
        <n v="98"/>
        <n v="97.8"/>
        <n v="96.8"/>
        <n v="98.6"/>
        <n v="98.5"/>
        <n v="97.7"/>
        <n v="96.7"/>
        <n v="54.1"/>
        <n v="53"/>
        <n v="53.4"/>
        <n v="53.9"/>
        <n v="53.6"/>
        <n v="53.2"/>
        <n v="53.3"/>
        <n v="53.5"/>
        <n v="53.7"/>
        <n v="55"/>
        <n v="52.6"/>
        <n v="52.9"/>
        <n v="52.8"/>
        <n v="52.7"/>
        <n v="54.4"/>
        <n v="20.3"/>
        <n v="7.89"/>
        <n v="8.11"/>
        <n v="7.94"/>
        <n v="8.09"/>
        <n v="7.9"/>
        <n v="7.88"/>
        <n v="7.91"/>
        <n v="9.02"/>
        <n v="9.1"/>
        <n v="8.9600000000000009"/>
        <n v="9.08"/>
        <n v="9.0399999999999991"/>
        <n v="8.93"/>
        <n v="9"/>
        <n v="8.9700000000000006"/>
        <n v="9.1199999999999992"/>
        <n v="9.07"/>
        <n v="9.0500000000000007"/>
        <n v="9.11"/>
        <n v="9.01"/>
        <n v="8.98"/>
        <n v="9.0299999999999994"/>
        <n v="41.87"/>
        <n v="42.02"/>
        <n v="41.68"/>
        <n v="41.38"/>
        <n v="42.51"/>
        <n v="41.66"/>
        <n v="41.35"/>
        <n v="41.69"/>
        <n v="40.64"/>
        <n v="41.71"/>
        <n v="42.37"/>
        <n v="41.53"/>
        <n v="40.9"/>
        <n v="41.37"/>
        <n v="41.03"/>
        <n v="41.22"/>
        <n v="41"/>
        <n v="42.43"/>
        <n v="41.7"/>
        <n v="41.6"/>
        <n v="41.29"/>
        <n v="41.55"/>
        <n v="41.95"/>
        <n v="42.05"/>
        <n v="41.24"/>
        <n v="40.94"/>
        <n v="41.42"/>
        <n v="41.62"/>
        <n v="41.76"/>
        <n v="42.14"/>
        <n v="42.3"/>
        <n v="40.86"/>
        <n v="41.78"/>
        <n v="41.47"/>
        <n v="41.75"/>
        <n v="41.31"/>
        <n v="41.93"/>
        <n v="40.54"/>
        <n v="40.590000000000003"/>
        <n v="40.75"/>
        <n v="42.74"/>
        <n v="54.6"/>
        <n v="53.71"/>
        <n v="75.180000000000007"/>
        <n v="74.45"/>
        <n v="22.28"/>
        <n v="22.1"/>
        <n v="21.98"/>
        <n v="22.32"/>
        <n v="22.35"/>
        <n v="22.42"/>
        <n v="21.86"/>
        <n v="21.89"/>
        <n v="21.73"/>
        <n v="21.8"/>
        <n v="40.409999999999997"/>
        <n v="40.19"/>
        <n v="40.25"/>
        <n v="40.35"/>
        <n v="40.369999999999997"/>
        <n v="40.33"/>
        <n v="40.11"/>
        <n v="40.42"/>
        <n v="40.61"/>
        <n v="40.68"/>
        <n v="40.82"/>
        <n v="40.4"/>
        <n v="40.200000000000003"/>
        <n v="40.44"/>
        <n v="40.65"/>
        <n v="40.58"/>
        <n v="40.520000000000003"/>
        <n v="40.21"/>
        <n v="40.46"/>
        <n v="40.69"/>
        <n v="40.57"/>
        <n v="40.479999999999997"/>
        <n v="40.67"/>
        <n v="40.43"/>
        <n v="40.36"/>
        <n v="40.49"/>
        <n v="40.340000000000003"/>
        <n v="40.72"/>
        <n v="40.28"/>
        <n v="40.26"/>
        <n v="40.299999999999997"/>
        <n v="40.31"/>
        <n v="40.549999999999997"/>
        <n v="40.6"/>
        <n v="40.14"/>
        <n v="40.229999999999997"/>
        <n v="40.159999999999997"/>
        <n v="40.79"/>
        <n v="40.39"/>
        <n v="40.450000000000003"/>
        <n v="40.090000000000003"/>
        <n v="40.03"/>
        <n v="40.08"/>
        <n v="40.81"/>
        <n v="40.74"/>
        <n v="40.630000000000003"/>
        <n v="40.619999999999997"/>
        <n v="22.05"/>
        <n v="22.36"/>
        <n v="19.760000000000002"/>
        <n v="19.829999999999998"/>
        <n v="20.100000000000001"/>
        <n v="19.739999999999998"/>
        <n v="19.73"/>
        <n v="19.71"/>
        <n v="20.12"/>
        <n v="20.2"/>
        <n v="19.95"/>
        <n v="20.02"/>
        <n v="19.88"/>
        <n v="20.27"/>
        <n v="20.47"/>
        <n v="20.05"/>
        <n v="21.78"/>
        <n v="20.67"/>
        <n v="20.58"/>
        <n v="21.07"/>
        <n v="20.91"/>
        <n v="20.329999999999998"/>
        <n v="20.37"/>
        <n v="20.5"/>
        <n v="20.34"/>
        <n v="20.21"/>
        <n v="19.940000000000001"/>
        <n v="20.04"/>
        <n v="19.809999999999999"/>
        <n v="20.059999999999999"/>
        <n v="19.72"/>
        <n v="23.08"/>
        <n v="21.29"/>
        <n v="40.049999999999997"/>
        <n v="39.79"/>
        <n v="39.53"/>
        <n v="40"/>
        <n v="39.49"/>
        <n v="39.94"/>
        <n v="22.88"/>
        <n v="22.67"/>
        <n v="40.15"/>
        <n v="40.29"/>
        <n v="40.1"/>
        <n v="40.17"/>
        <n v="87.9"/>
        <n v="88.1"/>
        <n v="88"/>
        <n v="89.1"/>
        <n v="88.9"/>
        <n v="88.8"/>
        <n v="87.7"/>
        <n v="88.3"/>
        <n v="88.5"/>
        <n v="88.2"/>
        <n v="88.7"/>
        <n v="89.5"/>
        <n v="88.6"/>
        <n v="87.8"/>
        <n v="87.5"/>
        <n v="87.6"/>
        <n v="87.4"/>
        <n v="28.3"/>
        <n v="28.55"/>
        <n v="21.66"/>
        <n v="22.02"/>
        <n v="21.61"/>
        <n v="21.67"/>
        <n v="21.52"/>
        <n v="21.64"/>
        <n v="21.87"/>
        <n v="21.88"/>
        <n v="21.75"/>
        <n v="21.65"/>
        <n v="21.72"/>
        <n v="21.77"/>
        <n v="21.9"/>
        <n v="21.59"/>
        <n v="21.57"/>
        <n v="21.81"/>
        <n v="21.99"/>
        <n v="21.48"/>
        <n v="21.76"/>
        <n v="22.01"/>
        <n v="21.71"/>
        <n v="21.69"/>
        <n v="21.79"/>
        <n v="21.43"/>
        <n v="21.84"/>
        <n v="54.47"/>
        <n v="54.33"/>
        <n v="54.64"/>
        <n v="53.78"/>
        <n v="54.08"/>
        <n v="54.15"/>
        <n v="54.17"/>
        <n v="54.22"/>
        <n v="54.34"/>
        <n v="56.29"/>
        <n v="55.71"/>
        <n v="55.38"/>
        <n v="56.09"/>
        <n v="54.07"/>
        <n v="55.22"/>
        <n v="55.16"/>
        <n v="55.74"/>
        <n v="55.7"/>
        <n v="54.9"/>
        <n v="55.15"/>
        <n v="55.12"/>
        <n v="55.82"/>
        <n v="55.99"/>
        <n v="55.34"/>
        <n v="55.73"/>
        <n v="55.51"/>
        <n v="55.58"/>
        <n v="55.86"/>
        <n v="55.76"/>
        <n v="55.41"/>
        <n v="55.67"/>
        <n v="55.43"/>
        <n v="55.79"/>
        <n v="56.37"/>
        <n v="55.62"/>
        <n v="55.65"/>
        <n v="55.6"/>
        <n v="55.42"/>
        <n v="55.5"/>
        <n v="55.81"/>
        <n v="55.21"/>
        <n v="55.13"/>
        <n v="55.94"/>
        <n v="55.18"/>
        <n v="56.41"/>
        <n v="56.18"/>
        <n v="55.85"/>
        <n v="55.96"/>
        <n v="56.13"/>
        <n v="55.59"/>
        <n v="55.1"/>
        <n v="54.23"/>
        <n v="55.09"/>
        <n v="55.61"/>
        <n v="55.89"/>
        <n v="56.02"/>
        <n v="56.01"/>
        <n v="55.93"/>
        <n v="55.05"/>
        <n v="55.23"/>
        <n v="55.04"/>
        <n v="55.36"/>
        <n v="55.14"/>
        <n v="55.01"/>
        <n v="55.64"/>
        <n v="55.69"/>
        <n v="55.32"/>
        <n v="55.37"/>
        <n v="55.8"/>
        <n v="55.39"/>
        <n v="55.84"/>
        <n v="55.25"/>
        <n v="54.98"/>
        <n v="54.68"/>
        <n v="54.85"/>
        <n v="54.57"/>
        <n v="54.41"/>
        <n v="54.81"/>
        <n v="55.68"/>
        <n v="54.79"/>
        <n v="54.7"/>
        <n v="54.5"/>
        <n v="54.76"/>
        <n v="55.19"/>
        <n v="54.84"/>
        <n v="54.43"/>
        <n v="54.95"/>
        <n v="54.97"/>
        <n v="54.77"/>
        <n v="55.07"/>
        <n v="54.58"/>
        <n v="54.56"/>
        <n v="54.94"/>
        <n v="54.83"/>
        <n v="55.06"/>
        <n v="54.78"/>
        <n v="54.49"/>
        <n v="54.32"/>
        <n v="54.31"/>
        <n v="54.62"/>
        <n v="55.02"/>
        <n v="54.69"/>
        <n v="54.06"/>
        <n v="54.3"/>
        <n v="54.91"/>
        <n v="54.73"/>
        <n v="55.08"/>
        <n v="54.66"/>
        <n v="54.93"/>
        <n v="54.75"/>
        <n v="54.72"/>
        <n v="54.96"/>
        <n v="55.63"/>
        <n v="56.51"/>
        <n v="56.34"/>
        <n v="56.22"/>
        <n v="56.45"/>
        <n v="54.53"/>
        <n v="54.82"/>
        <n v="55.28"/>
        <n v="55.44"/>
        <n v="54.92"/>
        <n v="54.65"/>
        <n v="56.21"/>
        <n v="55.35"/>
        <n v="54.88"/>
        <n v="56.64"/>
        <n v="55.77"/>
        <n v="55.91"/>
        <n v="55.48"/>
        <n v="21.18"/>
        <n v="20.93"/>
        <n v="58.49"/>
        <n v="59.04"/>
        <n v="58.96"/>
        <n v="58.82"/>
        <n v="58.73"/>
        <n v="58.62"/>
        <n v="58.88"/>
        <n v="57.94"/>
        <n v="58.27"/>
        <n v="58.42"/>
        <n v="58.54"/>
        <n v="57.74"/>
        <n v="58.74"/>
        <n v="58.77"/>
        <n v="13.4"/>
        <n v="13.48"/>
        <n v="13.07"/>
        <n v="13.56"/>
        <n v="13.57"/>
        <n v="12.94"/>
        <n v="13.6"/>
        <n v="13.53"/>
        <n v="13.31"/>
        <n v="13.2"/>
        <n v="13.7"/>
        <n v="13.37"/>
        <n v="13.86"/>
        <n v="13.49"/>
        <n v="13.59"/>
        <n v="13.17"/>
        <n v="13.76"/>
        <n v="13.95"/>
        <n v="13.61"/>
        <n v="13.75"/>
        <n v="13.79"/>
        <n v="13.81"/>
        <n v="13.85"/>
        <n v="13.18"/>
        <n v="13.23"/>
        <n v="13.63"/>
        <n v="14.1"/>
        <n v="13.5"/>
        <n v="13.55"/>
        <n v="13.99"/>
        <n v="13.3"/>
        <n v="13.42"/>
        <n v="13.41"/>
        <n v="13.51"/>
        <n v="22.936"/>
        <n v="23.36"/>
        <n v="41.44"/>
        <n v="41.04"/>
        <n v="42"/>
        <n v="41.19"/>
        <n v="41.46"/>
        <n v="41.11"/>
        <n v="41.07"/>
        <n v="74.22"/>
        <n v="76.52"/>
        <n v="75.59"/>
        <n v="22.52"/>
        <n v="23.23"/>
        <n v="23.27"/>
        <n v="23.35"/>
        <n v="23.22"/>
        <n v="23.31"/>
        <n v="23.03"/>
        <n v="23.13"/>
        <n v="22.89"/>
        <n v="22.79"/>
        <n v="23.18"/>
        <n v="22.93"/>
        <n v="22.75"/>
        <n v="23.01"/>
        <n v="24"/>
        <n v="23.94"/>
        <n v="23.93"/>
        <n v="23.98"/>
        <n v="24.1"/>
        <n v="24.07"/>
        <n v="81.08"/>
        <n v="80.33"/>
        <n v="80.67"/>
        <n v="80.48"/>
        <n v="81.14"/>
        <n v="80.17"/>
        <n v="80.510000000000005"/>
        <n v="80.44"/>
        <n v="80.92"/>
        <n v="81.010000000000005"/>
        <n v="81.17"/>
        <n v="80.81"/>
        <n v="80.75"/>
        <n v="80.88"/>
        <n v="79.989999999999995"/>
        <n v="80.459999999999994"/>
        <n v="80.09"/>
        <n v="79.38"/>
        <n v="79.83"/>
        <n v="80.150000000000006"/>
        <n v="81.75"/>
        <n v="82.29"/>
        <n v="82.4"/>
        <n v="81.86"/>
        <n v="82.19"/>
        <n v="82.06"/>
        <n v="82.49"/>
        <n v="82.22"/>
        <n v="81.67"/>
        <n v="81.84"/>
        <n v="14.68"/>
        <n v="14.95"/>
        <n v="14.48"/>
        <n v="43.1"/>
        <n v="42.1"/>
        <n v="42.12"/>
        <n v="42.15"/>
        <n v="42.29"/>
        <n v="42.18"/>
        <n v="42.34"/>
        <n v="42.52"/>
        <n v="42.28"/>
        <n v="42.7"/>
        <n v="42.64"/>
        <n v="41.73"/>
        <n v="41.82"/>
        <n v="41.2"/>
        <n v="12.79"/>
        <n v="12.95"/>
        <n v="12.46"/>
        <n v="13.01"/>
        <n v="12.77"/>
        <n v="12.78"/>
        <n v="12.71"/>
        <n v="12.68"/>
        <n v="12.6"/>
        <n v="12.57"/>
        <n v="12.52"/>
        <n v="12.5"/>
        <n v="12.74"/>
        <n v="12.86"/>
        <n v="40.92"/>
        <n v="40.56"/>
        <n v="40.799999999999997"/>
        <n v="40.51"/>
        <n v="39.630000000000003"/>
        <n v="39.67"/>
        <n v="40.01"/>
        <n v="39.979999999999997"/>
        <n v="39.659999999999997"/>
        <n v="40.47"/>
        <n v="39.85"/>
        <n v="39.729999999999997"/>
        <n v="40.96"/>
        <n v="40.270000000000003"/>
        <n v="41.17"/>
        <n v="40.78"/>
        <n v="40.770000000000003"/>
        <n v="41.1"/>
        <n v="40.97"/>
        <n v="39.75"/>
        <n v="40.06"/>
        <n v="39.58"/>
        <n v="40.24"/>
        <n v="40.380000000000003"/>
        <n v="40.659999999999997"/>
        <n v="40.5"/>
        <n v="54.2"/>
        <n v="54"/>
        <n v="22.71"/>
        <n v="23.1"/>
        <n v="22.2"/>
        <n v="39.5"/>
        <n v="39.200000000000003"/>
        <n v="42.04"/>
        <n v="41.08"/>
        <n v="41.65"/>
        <n v="41.5"/>
        <n v="41.41"/>
        <n v="40.950000000000003"/>
        <n v="41.23"/>
        <n v="41.05"/>
        <n v="41.16"/>
        <n v="41.33"/>
        <n v="41.34"/>
        <n v="41.02"/>
        <n v="41.09"/>
        <n v="41.15"/>
        <n v="41.25"/>
        <n v="40.89"/>
        <n v="49.4"/>
        <n v="49.96"/>
        <n v="34.08"/>
        <n v="34.26"/>
        <n v="40.130000000000003"/>
        <n v="12.83"/>
        <n v="12.72"/>
        <n v="12.7"/>
        <n v="86.97"/>
        <n v="86.83"/>
        <n v="85.37"/>
        <n v="86.95"/>
        <n v="85.21"/>
        <n v="85.69"/>
        <n v="86.36"/>
        <n v="86.45"/>
        <n v="95.9"/>
        <n v="95.5"/>
        <n v="95.7"/>
        <n v="96.1"/>
        <n v="95.8"/>
        <n v="23.3"/>
        <n v="22.96"/>
        <n v="65.59"/>
        <n v="64.930000000000007"/>
        <n v="63.32"/>
        <n v="41.14"/>
        <n v="40.85"/>
        <n v="65.180000000000007"/>
        <n v="65.489999999999995"/>
        <n v="64.06"/>
        <n v="64.03"/>
        <n v="65.06"/>
        <n v="65.83"/>
        <n v="64.94"/>
        <n v="64.56"/>
        <n v="64.95"/>
        <n v="65.040000000000006"/>
        <n v="65.290000000000006"/>
        <n v="64.739999999999995"/>
        <n v="64.91"/>
        <n v="65.09"/>
        <n v="64.400000000000006"/>
        <n v="64.28"/>
        <n v="64.92"/>
        <n v="64.98"/>
        <n v="65.72"/>
        <n v="65.959999999999994"/>
        <n v="65.650000000000006"/>
        <n v="64.77"/>
        <n v="64.760000000000005"/>
        <n v="64.55"/>
        <n v="64.13"/>
        <n v="64.239999999999995"/>
        <n v="64.63"/>
        <n v="64.97"/>
        <n v="64.959999999999994"/>
        <n v="64.41"/>
        <n v="64.53"/>
        <n v="64.81"/>
        <n v="65.31"/>
        <n v="64.83"/>
        <n v="64.8"/>
        <n v="65.5"/>
        <n v="65.540000000000006"/>
        <n v="65.62"/>
        <n v="64.849999999999994"/>
        <s v="P-23.16 "/>
        <n v="35.299999999999997"/>
        <n v="36.25"/>
        <n v="14.22"/>
        <n v="42.2"/>
        <n v="42.09"/>
        <n v="56.27"/>
        <n v="56.35"/>
        <n v="56.4"/>
        <n v="56.44"/>
        <n v="56.72"/>
        <n v="56.63"/>
        <n v="55.97"/>
        <n v="56.04"/>
        <n v="44.7"/>
        <n v="44.81"/>
        <n v="45.59"/>
        <n v="44.8"/>
        <n v="43.92"/>
        <n v="44.99"/>
        <n v="45.99"/>
        <n v="45.83"/>
        <n v="45.33"/>
        <n v="45.54"/>
        <n v="11.71"/>
        <n v="11.59"/>
        <n v="11.62"/>
        <n v="11.7"/>
        <n v="11.58"/>
        <n v="11.81"/>
        <n v="11.79"/>
        <n v="12.04"/>
        <n v="12.13"/>
        <n v="25.07"/>
        <n v="25.17"/>
        <n v="25.39"/>
        <n v="24.89"/>
        <n v="25.24"/>
        <n v="25.13"/>
        <n v="25"/>
        <n v="24.45"/>
        <n v="24.77"/>
        <n v="21.5"/>
        <n v="22.13"/>
        <n v="31.96"/>
        <n v="31.48"/>
        <n v="84.8"/>
        <n v="59.31"/>
        <n v="59.41"/>
        <n v="59.85"/>
        <n v="59.33"/>
        <n v="59.1"/>
        <n v="59.56"/>
        <n v="59.64"/>
        <n v="59.26"/>
        <n v="59.3"/>
        <n v="59.14"/>
        <n v="59.55"/>
        <n v="59.6"/>
        <n v="59.91"/>
        <n v="60.05"/>
        <n v="59.9"/>
        <n v="60.22"/>
        <n v="38.57"/>
        <n v="39"/>
        <n v="38.29"/>
        <n v="38.6"/>
        <n v="38.270000000000003"/>
        <n v="38.49"/>
        <n v="38.32"/>
        <n v="38.299999999999997"/>
        <n v="38.67"/>
        <n v="37.880000000000003"/>
        <n v="38.71"/>
        <n v="76.900000000000006"/>
        <n v="76.599999999999994"/>
        <n v="76.099999999999994"/>
        <n v="76"/>
        <n v="76.8"/>
        <n v="75.44"/>
        <n v="75.3"/>
        <n v="45.05"/>
        <n v="45.68"/>
        <n v="46.33"/>
        <n v="46.17"/>
        <n v="46.04"/>
        <n v="45.51"/>
        <n v="46.37"/>
        <n v="46.6"/>
        <n v="46.69"/>
        <n v="45.5"/>
        <n v="45.43"/>
        <n v="45.7"/>
        <n v="46.11"/>
        <n v="46.3"/>
        <n v="46.32"/>
        <n v="46.08"/>
        <n v="46.06"/>
        <n v="45.94"/>
        <n v="45.63"/>
        <n v="86.2"/>
        <n v="84.4"/>
        <n v="85.1"/>
        <n v="19.43"/>
        <n v="19.8"/>
        <n v="11.18"/>
        <n v="22.46"/>
        <n v="22.21"/>
        <n v="22.3"/>
        <n v="22.25"/>
        <n v="22.99"/>
        <n v="22.76"/>
        <n v="22.62"/>
        <n v="23.43"/>
        <n v="23.33"/>
        <n v="23.24"/>
        <n v="23.52"/>
        <n v="23.39"/>
        <n v="23.21"/>
        <n v="23.12"/>
        <n v="23.04"/>
        <n v="23.42"/>
        <n v="22.78"/>
        <n v="22.59"/>
        <n v="23.57"/>
        <n v="22.86"/>
        <n v="23.11"/>
        <n v="22.47"/>
        <n v="23.45"/>
        <n v="23.32"/>
        <n v="22.95"/>
        <n v="22.56"/>
        <n v="44.28"/>
        <n v="44.21"/>
        <n v="44.34"/>
        <n v="44.91"/>
        <n v="44.67"/>
        <n v="44.68"/>
        <n v="44.73"/>
        <n v="44.4"/>
        <n v="44.58"/>
        <n v="49.24"/>
        <n v="47.93"/>
        <n v="48.24"/>
        <n v="49.48"/>
        <n v="47.26"/>
        <n v="49.65"/>
        <n v="49.58"/>
        <n v="49.01"/>
        <n v="49.2"/>
        <n v="49.38"/>
        <n v="49.18"/>
        <n v="49.56"/>
        <n v="49.51"/>
        <n v="49.14"/>
        <n v="49.54"/>
        <n v="49.28"/>
        <n v="49.66"/>
        <n v="49.5"/>
        <n v="49.32"/>
        <n v="49.33"/>
        <n v="49.27"/>
        <n v="49.04"/>
        <n v="49.08"/>
        <n v="49.05"/>
        <n v="49.1"/>
        <n v="49.36"/>
        <n v="49.46"/>
        <n v="49.62"/>
        <n v="49.63"/>
        <n v="49.15"/>
        <n v="28.58"/>
        <n v="28.91"/>
        <n v="28.7"/>
      </sharedItems>
    </cacheField>
    <cacheField name="Assay2" numFmtId="2">
      <sharedItems containsBlank="1" containsMixedTypes="1" containsNumber="1" minValue="2.8" maxValue="48.8"/>
    </cacheField>
    <cacheField name="Assay3" numFmtId="2">
      <sharedItems containsString="0" containsBlank="1" containsNumber="1" minValue="9.1999999999999993" maxValue="9.3000000000000007"/>
    </cacheField>
    <cacheField name="Assay4" numFmtId="0">
      <sharedItems containsString="0" containsBlank="1" containsNumber="1" minValue="2.78" maxValue="2.82"/>
    </cacheField>
    <cacheField name="P.S." numFmtId="0">
      <sharedItems containsString="0" containsBlank="1" containsNumber="1" minValue="0.9" maxValue="29.3" count="67">
        <m/>
        <n v="3.8"/>
        <n v="3.7"/>
        <n v="2.9"/>
        <n v="2.5"/>
        <n v="2"/>
        <n v="4.8"/>
        <n v="4.2"/>
        <n v="5.8"/>
        <n v="5.7"/>
        <n v="3.4"/>
        <n v="3.2"/>
        <n v="5.2"/>
        <n v="3.1"/>
        <n v="4.3"/>
        <n v="5.4"/>
        <n v="4"/>
        <n v="2.4"/>
        <n v="2.2000000000000002"/>
        <n v="2.1"/>
        <n v="1.9"/>
        <n v="2.2999999999999998"/>
        <n v="1.4"/>
        <n v="1.6"/>
        <n v="4.4000000000000004"/>
        <n v="4.5999999999999996"/>
        <n v="4.5"/>
        <n v="5.3"/>
        <n v="4.7"/>
        <n v="5"/>
        <n v="5.0999999999999996"/>
        <n v="4.0999999999999996"/>
        <n v="3.9"/>
        <n v="3"/>
        <n v="2.6"/>
        <n v="3.6"/>
        <n v="3.5"/>
        <n v="3.3"/>
        <n v="2.8"/>
        <n v="2.7"/>
        <n v="1"/>
        <n v="0.9"/>
        <n v="1.7"/>
        <n v="1.8"/>
        <n v="5.9"/>
        <n v="6"/>
        <n v="5.6"/>
        <n v="6.1"/>
        <n v="5.5"/>
        <n v="6.2"/>
        <n v="6.3"/>
        <n v="6.5"/>
        <n v="1.5"/>
        <n v="6.6"/>
        <n v="13"/>
        <n v="29.3"/>
        <n v="14.7"/>
        <n v="21.6"/>
        <n v="12.9"/>
        <n v="11.5"/>
        <n v="13.5"/>
        <n v="10.1"/>
        <n v="18.2"/>
        <n v="4.9000000000000004"/>
        <n v="1.3"/>
        <n v="1.2"/>
        <n v="1.1000000000000001"/>
      </sharedItems>
    </cacheField>
    <cacheField name="ps-10" numFmtId="0">
      <sharedItems containsNonDate="0" containsString="0" containsBlank="1"/>
    </cacheField>
    <cacheField name="ps-50" numFmtId="0">
      <sharedItems containsString="0" containsBlank="1" containsNumber="1" minValue="1.1000000000000001" maxValue="7.6"/>
    </cacheField>
    <cacheField name="ps-90" numFmtId="0">
      <sharedItems containsString="0" containsBlank="1" containsNumber="1" minValue="4.8" maxValue="25.5"/>
    </cacheField>
    <cacheField name="ps-95" numFmtId="0">
      <sharedItems containsNonDate="0" containsString="0" containsBlank="1"/>
    </cacheField>
    <cacheField name="visc" numFmtId="0">
      <sharedItems containsBlank="1" containsMixedTypes="1" containsNumber="1" minValue="20" maxValue="25560" count="391">
        <m/>
        <n v="1500"/>
        <n v="962.5"/>
        <n v="1213"/>
        <n v="1173"/>
        <n v="1120"/>
        <n v="967.5"/>
        <n v="1130"/>
        <n v="1045"/>
        <n v="1073"/>
        <n v="1005"/>
        <n v="980"/>
        <n v="970"/>
        <n v="972"/>
        <n v="975"/>
        <n v="1040"/>
        <n v="1178"/>
        <n v="1094"/>
        <n v="1068"/>
        <n v="1166"/>
        <n v="1252"/>
        <n v="982"/>
        <n v="958"/>
        <n v="976"/>
        <n v="1078"/>
        <n v="1036"/>
        <n v="1148"/>
        <n v="1084"/>
        <n v="1128"/>
        <n v="1110"/>
        <n v="1060"/>
        <n v="1106"/>
        <n v="1012"/>
        <n v="1030"/>
        <n v="1034"/>
        <n v="1142"/>
        <n v="1066"/>
        <n v="1262"/>
        <n v="1138"/>
        <n v="1074"/>
        <n v="20720"/>
        <n v="20960"/>
        <n v="20800"/>
        <n v="19680"/>
        <n v="20101"/>
        <n v="20160"/>
        <n v="18960"/>
        <n v="19080"/>
        <n v="19280"/>
        <n v="19440"/>
        <n v="18880"/>
        <n v="18400"/>
        <n v="19520"/>
        <n v="20891"/>
        <n v="20980"/>
        <n v="19040"/>
        <n v="19850"/>
        <n v="19380"/>
        <n v="20400"/>
        <n v="19200"/>
        <n v="18560"/>
        <n v="18800"/>
        <n v="20000"/>
        <n v="19760"/>
        <n v="18640"/>
        <n v="20240"/>
        <n v="18860"/>
        <n v="19000"/>
        <n v="32.4"/>
        <n v="41.4"/>
        <n v="40.299999999999997"/>
        <n v="36.200000000000003"/>
        <n v="39.799999999999997"/>
        <n v="38.299999999999997"/>
        <n v="39.299999999999997"/>
        <n v="38.6"/>
        <n v="36"/>
        <n v="55.6"/>
        <n v="56.1"/>
        <n v="57.4"/>
        <n v="55.8"/>
        <n v="54.1"/>
        <n v="55.1"/>
        <n v="48.1"/>
        <n v="49.3"/>
        <n v="51.9"/>
        <n v="51.3"/>
        <n v="53.5"/>
        <n v="48.4"/>
        <n v="51.2"/>
        <n v="47.3"/>
        <n v="53.4"/>
        <n v="54.4"/>
        <n v="52.4"/>
        <n v="49.5"/>
        <n v="50.9"/>
        <n v="51.4"/>
        <n v="51.5"/>
        <n v="54.3"/>
        <n v="54"/>
        <n v="1690"/>
        <n v="1688"/>
        <n v="1612"/>
        <n v="1590"/>
        <n v="1616"/>
        <n v="1764"/>
        <n v="1486"/>
        <n v="1554"/>
        <n v="1490"/>
        <n v="1494"/>
        <n v="1584"/>
        <n v="1506"/>
        <n v="1400"/>
        <n v="1582"/>
        <n v="1556"/>
        <n v="1562"/>
        <n v="1536"/>
        <n v="1586"/>
        <n v="1672"/>
        <n v="1416"/>
        <n v="1484"/>
        <n v="1550"/>
        <n v="1514"/>
        <n v="1670"/>
        <n v="1702"/>
        <n v="1660"/>
        <n v="1594"/>
        <n v="1644"/>
        <n v="1610"/>
        <n v="1578"/>
        <n v="1566"/>
        <n v="1452"/>
        <n v="1604"/>
        <n v="1564"/>
        <n v="1596"/>
        <n v="1498"/>
        <n v="1444"/>
        <n v="1454"/>
        <n v="1546"/>
        <n v="21000"/>
        <n v="850"/>
        <n v="835"/>
        <n v="905"/>
        <n v="890"/>
        <n v="840"/>
        <n v="830"/>
        <n v="750"/>
        <n v="805"/>
        <n v="810"/>
        <n v="795"/>
        <n v="855"/>
        <n v="930"/>
        <n v="978"/>
        <n v="1002"/>
        <n v="1042"/>
        <n v="1046"/>
        <n v="1194"/>
        <n v="974"/>
        <n v="998"/>
        <n v="1098"/>
        <n v="1004"/>
        <n v="924"/>
        <n v="1056"/>
        <n v="990"/>
        <n v="1028"/>
        <n v="946"/>
        <n v="952"/>
        <n v="996"/>
        <n v="994"/>
        <n v="954"/>
        <n v="984"/>
        <n v="988"/>
        <n v="992"/>
        <n v="1100"/>
        <n v="1064"/>
        <n v="1058"/>
        <n v="1024"/>
        <n v="1026"/>
        <n v="1032"/>
        <n v="917"/>
        <n v="964"/>
        <n v="912"/>
        <n v="932"/>
        <n v="1080"/>
        <n v="1096"/>
        <n v="936"/>
        <n v="1062"/>
        <n v="1022"/>
        <n v="960"/>
        <n v="987"/>
        <n v="910"/>
        <n v="1020"/>
        <n v="940"/>
        <n v="884"/>
        <n v="916"/>
        <n v="1016"/>
        <n v="1011"/>
        <n v="956"/>
        <n v="1050"/>
        <n v="1076"/>
        <n v="1082"/>
        <n v="1048"/>
        <n v="1072"/>
        <n v="1038"/>
        <n v="1010"/>
        <n v="986"/>
        <n v="944"/>
        <n v="1190"/>
        <n v="1188"/>
        <n v="1258"/>
        <n v="1360"/>
        <n v="4195"/>
        <n v="4370"/>
        <n v="3855"/>
        <n v="4827"/>
        <n v="7740"/>
        <n v="1002.5"/>
        <n v="2080"/>
        <n v="1655"/>
        <n v="1545"/>
        <n v="1318"/>
        <n v="1557.5"/>
        <n v="1605"/>
        <n v="1928"/>
        <n v="1218"/>
        <n v="1378"/>
        <n v="2298"/>
        <n v="2168"/>
        <n v="2010"/>
        <n v="2060"/>
        <n v="1758"/>
        <n v="2035"/>
        <n v="2015"/>
        <n v="1663"/>
        <n v="1710"/>
        <n v="1745"/>
        <n v="1992"/>
        <n v="1983"/>
        <n v="2318"/>
        <n v="2094"/>
        <n v="1763"/>
        <n v="1705"/>
        <n v="2378"/>
        <n v="1390"/>
        <n v="1748"/>
        <n v="1325"/>
        <n v="1075"/>
        <n v="1230"/>
        <n v="1087.5"/>
        <n v="1783"/>
        <n v="1402"/>
        <n v="2034"/>
        <n v="1430"/>
        <n v="375"/>
        <n v="462.5"/>
        <n v="2000"/>
        <n v="2030"/>
        <n v="1083"/>
        <n v="1055"/>
        <n v="1065"/>
        <n v="950"/>
        <n v="925"/>
        <n v="1090"/>
        <n v="704"/>
        <n v="756"/>
        <n v="828"/>
        <n v="848"/>
        <n v="708"/>
        <n v="760"/>
        <n v="772"/>
        <n v="844"/>
        <n v="812"/>
        <n v="812.5"/>
        <n v="792"/>
        <n v="764"/>
        <n v="808"/>
        <n v="784"/>
        <n v="870"/>
        <n v="752"/>
        <n v="660"/>
        <n v="1212"/>
        <n v="1192"/>
        <n v="591"/>
        <n v="908"/>
        <n v="1184"/>
        <n v="888"/>
        <n v="998.5"/>
        <n v="928"/>
        <n v="1018"/>
        <n v="904"/>
        <n v="1014"/>
        <n v="942"/>
        <n v="1182"/>
        <n v="1140"/>
        <n v="1200"/>
        <n v="1079"/>
        <n v="1164"/>
        <n v="1298"/>
        <n v="1176"/>
        <n v="1116"/>
        <n v="1156"/>
        <n v="1152"/>
        <n v="1112"/>
        <n v="1198"/>
        <n v="1114"/>
        <n v="1134"/>
        <n v="1136"/>
        <n v="1274"/>
        <n v="1158"/>
        <n v="1108"/>
        <n v="1146"/>
        <n v="1150"/>
        <n v="1000"/>
        <n v="1126"/>
        <n v="1154"/>
        <n v="1348"/>
        <n v="1264"/>
        <n v="1102"/>
        <n v="1350"/>
        <n v="1168"/>
        <n v="1144"/>
        <n v="1113"/>
        <n v="1013"/>
        <n v="1250"/>
        <n v="19360"/>
        <n v="17520"/>
        <n v="17600"/>
        <n v="19800"/>
        <n v="20320"/>
        <n v="20880"/>
        <n v="19840"/>
        <n v="18280"/>
        <n v="20080"/>
        <n v="20220"/>
        <n v="18240"/>
        <n v="25560"/>
        <n v="1008"/>
        <n v="900"/>
        <n v="1054"/>
        <n v="1035"/>
        <n v="1023"/>
        <n v="1413"/>
        <n v="1125"/>
        <n v="1070"/>
        <n v="1044"/>
        <s v="3100/1950/1060/690"/>
        <s v="2900/1850/1000/670"/>
        <n v="852"/>
        <n v="690"/>
        <n v="694"/>
        <n v="30"/>
        <n v="20"/>
        <n v="1240"/>
        <n v="774"/>
        <n v="740"/>
        <n v="860"/>
        <n v="863"/>
        <n v="889"/>
        <n v="818"/>
        <n v="1088"/>
        <n v="1122"/>
        <n v="1162"/>
        <n v="1132"/>
        <n v="1174"/>
        <n v="1186"/>
        <n v="926"/>
        <n v="605"/>
        <n v="707"/>
        <n v="745"/>
        <n v="692.5"/>
        <n v="742.5"/>
        <n v="727.5"/>
        <n v="680"/>
        <n v="817.5"/>
        <n v="655"/>
        <n v="650"/>
        <n v="685"/>
        <n v="707.5"/>
        <n v="755"/>
        <n v="715"/>
        <n v="762.5"/>
        <n v="765"/>
        <n v="757.5"/>
        <n v="645"/>
        <n v="642.5"/>
        <n v="682.5"/>
        <n v="667.5"/>
        <n v="672.5"/>
        <n v="702.5"/>
        <n v="710.5"/>
        <n v="695"/>
      </sharedItems>
    </cacheField>
    <cacheField name="sp. grav" numFmtId="0">
      <sharedItems containsString="0" containsBlank="1" containsNumber="1" minValue="0.93200000000000005" maxValue="9.8970000000000002" count="179">
        <n v="8.2110000000000003"/>
        <n v="8.1270000000000007"/>
        <n v="8.0399999999999991"/>
        <n v="8.0549999999999997"/>
        <n v="8.0679999999999996"/>
        <n v="8.06"/>
        <n v="8.0609999999999999"/>
        <n v="8.0640000000000001"/>
        <n v="8.0449999999999999"/>
        <n v="8.0579999999999998"/>
        <m/>
        <n v="0.95899999999999996"/>
        <n v="0.96599999999999997"/>
        <n v="0.96699999999999997"/>
        <n v="0.96"/>
        <n v="0.97399999999999998"/>
        <n v="0.96299999999999997"/>
        <n v="0.96199999999999997"/>
        <n v="1.0720000000000001"/>
        <n v="1.357"/>
        <n v="1.3640000000000001"/>
        <n v="1.3280000000000001"/>
        <n v="1.325"/>
        <n v="1.331"/>
        <n v="1.34"/>
        <n v="1.3540000000000001"/>
        <n v="1.353"/>
        <n v="1.3460000000000001"/>
        <n v="1.3480000000000001"/>
        <n v="1.35"/>
        <n v="1.351"/>
        <n v="1.3560000000000001"/>
        <n v="1.3420000000000001"/>
        <n v="1.337"/>
        <n v="1.345"/>
        <n v="1.3140000000000001"/>
        <n v="1.3240000000000001"/>
        <n v="1.3440000000000001"/>
        <n v="1.347"/>
        <n v="1.355"/>
        <n v="1.3520000000000001"/>
        <n v="1.3080000000000001"/>
        <n v="1.304"/>
        <n v="9.1270000000000007"/>
        <n v="9.1980000000000004"/>
        <n v="9.1920000000000002"/>
        <n v="8.9979999999999993"/>
        <n v="9.1739999999999995"/>
        <n v="9.1809999999999992"/>
        <n v="9.1300000000000008"/>
        <n v="9.1969999999999992"/>
        <n v="9.1890000000000001"/>
        <n v="9.1530000000000005"/>
        <n v="9.1820000000000004"/>
        <n v="9.1940000000000008"/>
        <n v="1.173"/>
        <n v="1.175"/>
        <n v="1.17"/>
        <n v="1.1719999999999999"/>
        <n v="1.167"/>
        <n v="1.171"/>
        <n v="1.169"/>
        <n v="1.1739999999999999"/>
        <n v="1.1779999999999999"/>
        <n v="1.181"/>
        <n v="1.179"/>
        <n v="1.18"/>
        <n v="1.1819999999999999"/>
        <n v="1.1759999999999999"/>
        <n v="1.113"/>
        <n v="1.119"/>
        <n v="1.0569999999999999"/>
        <n v="1.06"/>
        <n v="1.052"/>
        <n v="1.044"/>
        <n v="1.0589999999999999"/>
        <n v="1.0580000000000001"/>
        <n v="1.056"/>
        <n v="9.2810000000000006"/>
        <n v="9.27"/>
        <n v="1.103"/>
        <n v="1.0960000000000001"/>
        <n v="9.8810000000000002"/>
        <n v="9.8970000000000002"/>
        <n v="9.8759999999999994"/>
        <n v="9.85"/>
        <n v="9.8870000000000005"/>
        <n v="9.8550000000000004"/>
        <n v="9.8360000000000003"/>
        <n v="9.843"/>
        <n v="9.8450000000000006"/>
        <n v="9.8559999999999999"/>
        <n v="9.8510000000000009"/>
        <n v="9.8420000000000005"/>
        <n v="9.8580000000000005"/>
        <n v="9.8520000000000003"/>
        <n v="9.859"/>
        <n v="9.8439999999999994"/>
        <n v="9.8610000000000007"/>
        <n v="0.94120000000000004"/>
        <n v="0.9446"/>
        <n v="0.93899999999999995"/>
        <n v="0.93799999999999994"/>
        <n v="1.3340000000000001"/>
        <n v="1.359"/>
        <n v="1.3260000000000001"/>
        <n v="1.0780000000000001"/>
        <n v="1.079"/>
        <n v="1.0760000000000001"/>
        <n v="7.8680000000000003"/>
        <n v="7.8559999999999999"/>
        <n v="7.8090000000000002"/>
        <n v="7.806"/>
        <n v="7.82"/>
        <n v="9.2149999999999999"/>
        <n v="9.1999999999999993"/>
        <n v="9.2279999999999998"/>
        <n v="9.2349999999999994"/>
        <n v="9.2210000000000001"/>
        <n v="9.2040000000000006"/>
        <n v="9.2289999999999992"/>
        <n v="1.091"/>
        <n v="9.4260000000000002"/>
        <n v="9.3059999999999992"/>
        <n v="1.0820000000000001"/>
        <n v="1.08"/>
        <n v="1.0740000000000001"/>
        <n v="1.069"/>
        <n v="1.0680000000000001"/>
        <n v="1.085"/>
        <n v="1.0840000000000001"/>
        <n v="1.0649999999999999"/>
        <n v="1.0844"/>
        <n v="1.077"/>
        <n v="0.96499999999999997"/>
        <n v="0.96399999999999997"/>
        <n v="0.99399999999999999"/>
        <n v="1.0029999999999999"/>
        <n v="0.93600000000000005"/>
        <n v="0.93200000000000005"/>
        <n v="9.11"/>
        <n v="9.2200000000000006"/>
        <n v="1.099"/>
        <n v="1.0920000000000001"/>
        <n v="1.0980000000000001"/>
        <n v="1.1000000000000001"/>
        <n v="1.089"/>
        <n v="1.087"/>
        <n v="1.2090000000000001"/>
        <n v="1.1950000000000001"/>
        <n v="1.1879999999999999"/>
        <n v="1.21"/>
        <n v="1.2130000000000001"/>
        <n v="1.2070000000000001"/>
        <n v="1.198"/>
        <n v="1.196"/>
        <n v="1.2"/>
        <n v="1.194"/>
        <n v="1.19"/>
        <n v="1.1919999999999999"/>
        <n v="1.1890000000000001"/>
        <n v="1.1970000000000001"/>
        <n v="1.1930000000000001"/>
        <n v="1.101"/>
        <n v="1.107"/>
        <n v="1.105"/>
        <n v="1.1060000000000001"/>
        <n v="1.093"/>
        <n v="1.0940000000000001"/>
        <n v="1.1080000000000001"/>
        <n v="1.1040000000000001"/>
        <n v="1.095"/>
        <n v="1.097"/>
        <n v="1.1200000000000001"/>
        <n v="1.1240000000000001"/>
        <n v="1.123"/>
        <n v="1.125"/>
        <n v="1.1220000000000001"/>
        <n v="1.0620000000000001"/>
      </sharedItems>
    </cacheField>
    <cacheField name="dens" numFmtId="0">
      <sharedItems containsBlank="1" containsMixedTypes="1" containsNumber="1" minValue="0.06" maxValue="52.5" count="842">
        <m/>
        <s v="26.09/18.85"/>
        <s v="26.01/18.76"/>
        <s v="26.21/19.02"/>
        <s v="26.37/18.79"/>
        <s v="27.10/18.97"/>
        <s v="26.58/19.07"/>
        <s v="26.25/20.98"/>
        <s v="25.80/19.84"/>
        <s v="27.37/19.16"/>
        <s v="27.73/18.85"/>
        <s v="27.70/19.92"/>
        <s v="26.15/19.03"/>
        <s v="26.83/20.01"/>
        <s v="30.31/20.91"/>
        <s v="27.31/19.67"/>
        <s v="27.53/18.41"/>
        <s v="27.49/18.42"/>
        <s v="29.58/19.23"/>
        <s v="28.46/19.35"/>
        <s v="30.32/21.54"/>
        <s v="27.43/19.15"/>
        <s v="26.98/19.52"/>
        <s v="27.75/19.97"/>
        <s v="28.68/21.23"/>
        <s v="28.23/20.69"/>
        <s v="27.65/20.97"/>
        <s v="27.15/19.78"/>
        <s v="26.62/19.17"/>
        <s v="27.94/19.16"/>
        <s v="26.15/18.79"/>
        <s v="27.42/19.52"/>
        <s v="26.95/18.75"/>
        <s v="25.41/18.25"/>
        <s v="27.95/18.73"/>
        <s v="27.20/19.04"/>
        <s v="25.74/18.21"/>
        <s v="26.14/19.35"/>
        <s v="27.05/20.29"/>
        <s v="26.64/19.97"/>
        <s v="26.87/18.79"/>
        <s v="26.52/18.95"/>
        <s v="26.79/19.35"/>
        <s v="27.05/19.82"/>
        <s v="26.22/18.74"/>
        <s v="30.32/21.23"/>
        <s v="25.99/18.85"/>
        <s v="29.07/20.35"/>
        <s v="29.10/19.79"/>
        <s v="25.51/18.10"/>
        <s v="26.15/18.85"/>
        <s v="25.95/19.98"/>
        <s v="26.10/19.23"/>
        <s v="26.11/20.25"/>
        <s v="25.50/18.10"/>
        <s v="26.36/18.67"/>
        <s v="26.50/19.23"/>
        <s v="26.20/19.17"/>
        <s v="25.97/18.42"/>
        <s v="26.41/18.75"/>
        <s v="25.99/18.92"/>
        <s v="28.89/19.35"/>
        <s v="26.36/19.69"/>
        <s v="26.97/19.86"/>
        <s v="26.76/18.73"/>
        <s v="27.23/19.37"/>
        <s v="27.11/19.98"/>
        <s v="26.53/19.10"/>
        <s v="26.97/19.58"/>
        <s v="26.87/19.10"/>
        <s v="26.93/18.85"/>
        <s v="25.71/18.29"/>
        <s v="25.94/18.60"/>
        <s v="27.26/19.35"/>
        <s v="27.15/20.16"/>
        <s v="26.28/19.17"/>
        <s v="26.97/20.23"/>
        <s v="27.23/19.87"/>
        <s v="26.79/19.36"/>
        <s v="26.55/18.85"/>
        <s v="26.82/19.04"/>
        <s v="26.97/19.36"/>
        <s v="26.54/18.42"/>
        <s v="26.05/18.73"/>
        <s v="26.81/19.21"/>
        <s v="27.23/19.60"/>
        <s v="27.47/20.60"/>
        <s v="25.91/18.60"/>
        <s v="26.01/18.71"/>
        <s v="29.13/21.85"/>
        <s v="30.13/21.59"/>
        <s v="31.20/23.69"/>
        <n v="40.14"/>
        <n v="39.53"/>
        <n v="39.85"/>
        <n v="39.75"/>
        <n v="40.619999999999997"/>
        <n v="39.69"/>
        <n v="39.01"/>
        <n v="40.29"/>
        <n v="39.81"/>
        <n v="41.06"/>
        <n v="40.840000000000003"/>
        <n v="40.06"/>
        <n v="41.18"/>
        <n v="39.97"/>
        <n v="39.200000000000003"/>
        <n v="40.090000000000003"/>
        <n v="40.82"/>
        <n v="40.26"/>
        <n v="39.119999999999997"/>
        <n v="40.85"/>
        <n v="40.869999999999997"/>
        <n v="40.11"/>
        <n v="40.86"/>
        <n v="41.15"/>
        <n v="40.92"/>
        <n v="41.32"/>
        <n v="41.6"/>
        <n v="40.116"/>
        <n v="39.58"/>
        <n v="39.36"/>
        <n v="39.89"/>
        <n v="39.56"/>
        <n v="40.93"/>
        <n v="41.43"/>
        <n v="40.58"/>
        <n v="40.28"/>
        <n v="41.68"/>
        <n v="41.91"/>
        <n v="41.96"/>
        <n v="41.85"/>
        <n v="41.92"/>
        <n v="41.55"/>
        <n v="39.340000000000003"/>
        <n v="39.549999999999997"/>
        <n v="40.770000000000003"/>
        <n v="39.4"/>
        <n v="39.700000000000003"/>
        <n v="39.96"/>
        <n v="39.71"/>
        <n v="40.950000000000003"/>
        <n v="40.78"/>
        <n v="39.68"/>
        <n v="41.39"/>
        <n v="41.42"/>
        <n v="43.92"/>
        <n v="42.72"/>
        <n v="8.32"/>
        <n v="8.3239999999999998"/>
        <n v="8.3190000000000008"/>
        <n v="8.2040000000000006"/>
        <n v="8.3040000000000003"/>
        <n v="8.3000000000000007"/>
        <n v="8.3140000000000001"/>
        <n v="8.3119999999999994"/>
        <n v="8.2710000000000008"/>
        <n v="8.3170000000000002"/>
        <n v="8.3070000000000004"/>
        <n v="8.3179999999999996"/>
        <n v="8.2880000000000003"/>
        <n v="8.3149999999999995"/>
        <n v="8.2989999999999995"/>
        <n v="8.2949999999999999"/>
        <n v="8.8989999999999991"/>
        <n v="8.9979999999999993"/>
        <n v="8.9760000000000009"/>
        <n v="8.9019999999999992"/>
        <n v="8.907"/>
        <n v="8.9920000000000009"/>
        <n v="8.9540000000000006"/>
        <n v="8.8879999999999999"/>
        <n v="8.9499999999999993"/>
        <n v="8.9480000000000004"/>
        <n v="8.923"/>
        <n v="8.9380000000000006"/>
        <n v="8.9559999999999995"/>
        <n v="10.407"/>
        <n v="10.481"/>
        <n v="10.398999999999999"/>
        <n v="10.529"/>
        <n v="10.42"/>
        <n v="10.432"/>
        <n v="10.347"/>
        <n v="10.391999999999999"/>
        <n v="10.497"/>
        <n v="10.26"/>
        <n v="10.507"/>
        <n v="10.458"/>
        <n v="10.3"/>
        <n v="10.497999999999999"/>
        <n v="10.304"/>
        <n v="10.343999999999999"/>
        <n v="10.367000000000001"/>
        <n v="10.634"/>
        <n v="10.618"/>
        <n v="10.494"/>
        <n v="10.481999999999999"/>
        <n v="10.394"/>
        <n v="10.492000000000001"/>
        <n v="10.388"/>
        <n v="10.439"/>
        <n v="33.950000000000003"/>
        <n v="36"/>
        <n v="37"/>
        <n v="36.82"/>
        <n v="36.19"/>
        <n v="0.72599999999999998"/>
        <n v="0.751"/>
        <n v="9.4749999999999996"/>
        <n v="9.4809999999999999"/>
        <n v="9.2270000000000003"/>
        <n v="9.2739999999999991"/>
        <n v="9.2940000000000005"/>
        <n v="9.3689999999999998"/>
        <n v="9.3019999999999996"/>
        <n v="9.2569999999999997"/>
        <n v="9.2370000000000001"/>
        <n v="9.2449999999999992"/>
        <n v="9.2669999999999995"/>
        <n v="9.2490000000000006"/>
        <n v="9.2710000000000008"/>
        <n v="9.6180000000000003"/>
        <n v="9.4559999999999995"/>
        <n v="9.5790000000000006"/>
        <n v="9.5579999999999998"/>
        <n v="9.56"/>
        <n v="9.5009999999999994"/>
        <n v="9.5120000000000005"/>
        <n v="9.593"/>
        <n v="9.5679999999999996"/>
        <n v="9.5969999999999995"/>
        <n v="9.5920000000000005"/>
        <n v="9.5960000000000001"/>
        <n v="9.6010000000000009"/>
        <n v="9.5660000000000007"/>
        <n v="9.5709999999999997"/>
        <n v="8.07"/>
        <n v="8.0559999999999992"/>
        <n v="8.0579999999999998"/>
        <n v="8.0470000000000006"/>
        <n v="8.0589999999999993"/>
        <n v="8.0489999999999995"/>
        <n v="8.0640000000000001"/>
        <n v="8.0570000000000004"/>
        <n v="45.24"/>
        <n v="9.9149999999999991"/>
        <n v="9.9280000000000008"/>
        <n v="9.8889999999999993"/>
        <n v="9.9390000000000001"/>
        <n v="9.9039999999999999"/>
        <n v="9.84"/>
        <n v="9.8320000000000007"/>
        <n v="9.8390000000000004"/>
        <n v="9.9689999999999994"/>
        <n v="9.9879999999999995"/>
        <n v="10.087999999999999"/>
        <n v="9.9949999999999992"/>
        <n v="10.005000000000001"/>
        <n v="9.9979999999999993"/>
        <n v="9.9990000000000006"/>
        <n v="10.092000000000001"/>
        <n v="10.007"/>
        <n v="9.9870000000000001"/>
        <n v="9.984"/>
        <n v="10.009"/>
        <n v="10.041"/>
        <n v="9.9909999999999997"/>
        <n v="9.9619999999999997"/>
        <n v="9.9710000000000001"/>
        <n v="10.037000000000001"/>
        <n v="10.012"/>
        <n v="9.7639999999999993"/>
        <n v="9.7509999999999994"/>
        <n v="9.7560000000000002"/>
        <n v="9.7810000000000006"/>
        <n v="9.7729999999999997"/>
        <n v="9.69"/>
        <n v="9.6739999999999995"/>
        <n v="9.7720000000000002"/>
        <n v="9.7490000000000006"/>
        <n v="9.7940000000000005"/>
        <n v="9.8010000000000002"/>
        <n v="9.7859999999999996"/>
        <n v="9.76"/>
        <n v="9.8230000000000004"/>
        <n v="9.7919999999999998"/>
        <n v="9.8019999999999996"/>
        <n v="9.766"/>
        <n v="9.7569999999999997"/>
        <n v="9.7479999999999993"/>
        <n v="9.7629999999999999"/>
        <n v="9.7769999999999992"/>
        <n v="9.7609999999999992"/>
        <n v="9.7289999999999992"/>
        <n v="9.7360000000000007"/>
        <n v="9.7579999999999991"/>
        <n v="9.7379999999999995"/>
        <n v="9.7240000000000002"/>
        <n v="9.7279999999999998"/>
        <n v="9.7710000000000008"/>
        <n v="9.7739999999999991"/>
        <n v="9.7680000000000007"/>
        <n v="9.77"/>
        <n v="9.7530000000000001"/>
        <n v="9.7750000000000004"/>
        <n v="9.7759999999999998"/>
        <n v="9.7910000000000004"/>
        <n v="9.7780000000000005"/>
        <n v="9.8000000000000007"/>
        <n v="9.8030000000000008"/>
        <s v="0.250/0.328"/>
        <s v="0.2362/0.2511"/>
        <n v="1.17"/>
        <n v="1.1759999999999999"/>
        <n v="1.1739999999999999"/>
        <n v="1.179"/>
        <n v="1.173"/>
        <n v="1.175"/>
        <n v="1.1779999999999999"/>
        <n v="1.1719999999999999"/>
        <n v="1.177"/>
        <n v="1.18"/>
        <n v="1.171"/>
        <n v="8.5090000000000003"/>
        <n v="8.49"/>
        <n v="8.5139999999999993"/>
        <n v="27.946999999999999"/>
        <n v="26.484000000000002"/>
        <n v="28.673999999999999"/>
        <n v="30.440999999999999"/>
        <n v="24.471"/>
        <n v="30.231999999999999"/>
        <n v="32.5"/>
        <n v="34.880000000000003"/>
        <n v="31.97"/>
        <n v="31.87"/>
        <n v="32.119999999999997"/>
        <n v="31.67"/>
        <n v="28.91"/>
        <n v="31.8"/>
        <n v="30.16"/>
        <n v="22.94"/>
        <n v="25.14"/>
        <n v="24.64"/>
        <n v="22.35"/>
        <n v="23.84"/>
        <n v="27.17"/>
        <n v="27.62"/>
        <n v="26.91"/>
        <n v="26.89"/>
        <n v="27.7"/>
        <n v="27.41"/>
        <n v="26.83"/>
        <n v="23.68"/>
        <n v="26.67"/>
        <n v="26.25"/>
        <n v="26.22"/>
        <n v="23.34"/>
        <n v="8.5"/>
        <n v="8.5310000000000006"/>
        <n v="16.920000000000002"/>
        <n v="15.95"/>
        <n v="16.649999999999999"/>
        <n v="15.76"/>
        <n v="16.57"/>
        <n v="15.63"/>
        <n v="15.32"/>
        <n v="16.02"/>
        <n v="15.79"/>
        <n v="15.25"/>
        <n v="8.4700000000000006"/>
        <n v="8.4559999999999995"/>
        <n v="51.5"/>
        <n v="50.7"/>
        <n v="52.1"/>
        <n v="50.5"/>
        <n v="45.6"/>
        <n v="47.9"/>
        <n v="46.8"/>
        <n v="48.9"/>
        <n v="46.6"/>
        <n v="47.6"/>
        <n v="49.5"/>
        <n v="49.7"/>
        <n v="48.7"/>
        <n v="51.8"/>
        <n v="48.6"/>
        <n v="49.1"/>
        <n v="49.4"/>
        <n v="48.1"/>
        <n v="49.3"/>
        <n v="49.9"/>
        <n v="50"/>
        <n v="49.2"/>
        <n v="52.2"/>
        <n v="46.9"/>
        <n v="46.2"/>
        <n v="51.7"/>
        <n v="52.5"/>
        <n v="50.2"/>
        <n v="47"/>
        <n v="46.7"/>
        <n v="47.2"/>
        <n v="45"/>
        <n v="48.3"/>
        <n v="48.2"/>
        <n v="50.1"/>
        <n v="10.602"/>
        <n v="10.625999999999999"/>
        <n v="10.659000000000001"/>
        <n v="9.2530000000000001"/>
        <n v="9.2469999999999999"/>
        <n v="9.2810000000000006"/>
        <n v="9.2650000000000006"/>
        <n v="9.2970000000000006"/>
        <n v="9.3239999999999998"/>
        <n v="9.2680000000000007"/>
        <n v="9.2840000000000007"/>
        <n v="9.2780000000000005"/>
        <n v="9.2959999999999994"/>
        <n v="9.2759999999999998"/>
        <n v="9.2989999999999995"/>
        <n v="9.2690000000000001"/>
        <n v="9.2729999999999997"/>
        <n v="9.2919999999999998"/>
        <n v="9.2929999999999993"/>
        <n v="9.2829999999999995"/>
        <n v="9.26"/>
        <n v="9.2789999999999999"/>
        <n v="9.2750000000000004"/>
        <n v="9.282"/>
        <n v="9.3070000000000004"/>
        <n v="9.2880000000000003"/>
        <n v="9.2560000000000002"/>
        <n v="9.2720000000000002"/>
        <n v="9.2629999999999999"/>
        <n v="9.2859999999999996"/>
        <n v="9.27"/>
        <n v="9.3030000000000008"/>
        <n v="10.85"/>
        <n v="10.87"/>
        <n v="10.71"/>
        <n v="10.739000000000001"/>
        <n v="10.803000000000001"/>
        <n v="10.832000000000001"/>
        <n v="10.856"/>
        <n v="10.843"/>
        <n v="10.872"/>
        <n v="10.926"/>
        <n v="10.878"/>
        <n v="11.002000000000001"/>
        <n v="10.967000000000001"/>
        <n v="10.976000000000001"/>
        <n v="10.882"/>
        <n v="10.901999999999999"/>
        <n v="10.920999999999999"/>
        <n v="10.942"/>
        <n v="10.946"/>
        <n v="10.917"/>
        <n v="10.935"/>
        <n v="10.929"/>
        <n v="10.906000000000001"/>
        <n v="10.927"/>
        <n v="10.930999999999999"/>
        <n v="10.946999999999999"/>
        <n v="10.952"/>
        <n v="10.961"/>
        <n v="10.95"/>
        <n v="10.923999999999999"/>
        <n v="10.972"/>
        <n v="10.96"/>
        <n v="10.956"/>
        <n v="10.925000000000001"/>
        <n v="10.968"/>
        <n v="10.948"/>
        <n v="10.952999999999999"/>
        <n v="10.936"/>
        <n v="10.939"/>
        <n v="10.933999999999999"/>
        <n v="10.965"/>
        <n v="10.943"/>
        <n v="10.965999999999999"/>
        <n v="10.954000000000001"/>
        <n v="10.978"/>
        <n v="10.997999999999999"/>
        <n v="11.009"/>
        <n v="11"/>
        <n v="10.989000000000001"/>
        <n v="10.981"/>
        <n v="10.991"/>
        <n v="10.974"/>
        <n v="10.983000000000001"/>
        <n v="10.97"/>
        <n v="10.973000000000001"/>
        <n v="10.959"/>
        <n v="10.987"/>
        <n v="10.993"/>
        <n v="10.988"/>
        <n v="10.98"/>
        <n v="10.971"/>
        <n v="10.984"/>
        <n v="10.986000000000001"/>
        <n v="10.984999999999999"/>
        <n v="10.992000000000001"/>
        <n v="10.962"/>
        <n v="10.957000000000001"/>
        <n v="10.964"/>
        <n v="10.941000000000001"/>
        <n v="10.949"/>
        <n v="10.945"/>
        <n v="10.933"/>
        <n v="10.93"/>
        <n v="10.909000000000001"/>
        <n v="10.89"/>
        <n v="10.912000000000001"/>
        <n v="10.92"/>
        <n v="10.919"/>
        <n v="10.94"/>
        <n v="10.977"/>
        <n v="10.922000000000001"/>
        <n v="10.891999999999999"/>
        <n v="10.917999999999999"/>
        <n v="10.914"/>
        <n v="10.911"/>
        <n v="10.916"/>
        <n v="10.904"/>
        <n v="10.907"/>
        <n v="10.932"/>
        <n v="10.888999999999999"/>
        <n v="10.887"/>
        <n v="10.885999999999999"/>
        <n v="10.923"/>
        <n v="10.893000000000001"/>
        <n v="10.928000000000001"/>
        <n v="10.91"/>
        <n v="10.903"/>
        <n v="10.914999999999999"/>
        <n v="10.837999999999999"/>
        <n v="10.881"/>
        <n v="10.879"/>
        <n v="10.88"/>
        <n v="10.853"/>
        <n v="10.874000000000001"/>
        <n v="10.872999999999999"/>
        <n v="10.842000000000001"/>
        <n v="10.862"/>
        <n v="10.852"/>
        <n v="10.848000000000001"/>
        <n v="10.858000000000001"/>
        <n v="10.743"/>
        <n v="10.853999999999999"/>
        <n v="10.861000000000001"/>
        <n v="10.897"/>
        <n v="10.894"/>
        <n v="9.048"/>
        <n v="9.0169999999999995"/>
        <n v="9.0180000000000007"/>
        <n v="9.0449999999999999"/>
        <n v="9.0129999999999999"/>
        <n v="9.0239999999999991"/>
        <n v="9.0190000000000001"/>
        <n v="9.0020000000000007"/>
        <n v="9.0050000000000008"/>
        <n v="8.9960000000000004"/>
        <n v="8.9659999999999993"/>
        <n v="9.0259999999999998"/>
        <n v="9.0399999999999991"/>
        <n v="9.0150000000000006"/>
        <n v="9.31"/>
        <n v="9.3409999999999993"/>
        <n v="1.1890000000000001"/>
        <n v="9.9779999999999998"/>
        <n v="9.8859999999999992"/>
        <n v="9.8849999999999998"/>
        <n v="9.7690000000000001"/>
        <n v="9.6329999999999991"/>
        <n v="9.9329999999999998"/>
        <n v="9.8450000000000006"/>
        <n v="9.8960000000000008"/>
        <n v="9.7929999999999993"/>
        <n v="9.827"/>
        <n v="9.9019999999999992"/>
        <n v="9.9410000000000007"/>
        <n v="21.1"/>
        <n v="18.8"/>
        <n v="17.399999999999999"/>
        <n v="9.0619999999999994"/>
        <n v="9.1020000000000003"/>
        <n v="9.109"/>
        <n v="9.0709999999999997"/>
        <n v="9.11"/>
        <n v="9.0470000000000006"/>
        <n v="9.0909999999999993"/>
        <n v="9.1240000000000006"/>
        <n v="9.0640000000000001"/>
        <n v="9.0719999999999992"/>
        <n v="9.1370000000000005"/>
        <n v="9.0289999999999999"/>
        <n v="9.0749999999999993"/>
        <n v="9.0779999999999994"/>
        <n v="9.0890000000000004"/>
        <n v="9.09"/>
        <n v="9.0739999999999998"/>
        <n v="8.5419999999999998"/>
        <n v="8.5459999999999994"/>
        <n v="8.4169999999999998"/>
        <n v="8.57"/>
        <n v="8.4979999999999993"/>
        <n v="8.4949999999999992"/>
        <n v="8.5540000000000003"/>
        <n v="8.548"/>
        <n v="8.4969999999999999"/>
        <n v="0.65"/>
        <n v="0.59"/>
        <n v="0.56000000000000005"/>
        <n v="0.57999999999999996"/>
        <n v="0.62"/>
        <n v="0.06"/>
        <n v="0.63"/>
        <n v="0.6"/>
        <n v="0.55000000000000004"/>
        <n v="0.56999999999999995"/>
        <n v="0.61"/>
        <n v="9.2080000000000002"/>
        <n v="9.2479999999999993"/>
        <n v="9.2460000000000004"/>
        <n v="7.8029999999999999"/>
        <n v="7.8369999999999997"/>
        <n v="7.8170000000000002"/>
        <n v="7.8390000000000004"/>
        <n v="7.81"/>
        <n v="7.8239999999999998"/>
        <n v="7.8630000000000004"/>
        <n v="7.8419999999999996"/>
        <n v="7.8360000000000003"/>
        <n v="9.9570000000000007"/>
        <n v="9.9649999999999999"/>
        <n v="9.9629999999999992"/>
        <n v="9.9659999999999993"/>
        <n v="9.9830000000000005"/>
        <n v="9.9459999999999997"/>
        <n v="9.9469999999999992"/>
        <n v="9.9079999999999995"/>
        <n v="9.9190000000000005"/>
        <n v="9.9369999999999994"/>
        <n v="9.9480000000000004"/>
        <n v="9.8979999999999997"/>
        <n v="9.93"/>
        <n v="9.9139999999999997"/>
        <n v="9.9269999999999996"/>
        <n v="9.968"/>
        <n v="9.9160000000000004"/>
        <n v="9.9540000000000006"/>
        <n v="9.9760000000000009"/>
        <n v="9.9209999999999994"/>
        <n v="9.9090000000000007"/>
        <n v="9.92"/>
        <n v="9.9489999999999998"/>
        <n v="9.9849999999999994"/>
        <n v="9.9130000000000003"/>
        <n v="9.9339999999999993"/>
        <n v="9.952"/>
        <n v="9.9309999999999992"/>
        <n v="9.3902999999999999"/>
        <n v="9.9730000000000008"/>
        <n v="9.9529999999999994"/>
        <n v="9.9860000000000007"/>
        <n v="9.94"/>
        <n v="9.9009999999999998"/>
        <n v="9.923"/>
        <n v="9.875"/>
        <n v="9.9320000000000004"/>
        <n v="9.9420000000000002"/>
        <n v="9.9550000000000001"/>
        <n v="9.9290000000000003"/>
        <n v="9.9559999999999995"/>
        <n v="9.51"/>
        <n v="9.9740000000000002"/>
        <n v="9.9789999999999992"/>
        <n v="9.8759999999999994"/>
        <n v="9.89"/>
        <n v="9.9359999999999999"/>
        <n v="9.9260000000000002"/>
        <n v="0.25"/>
        <n v="0.26100000000000001"/>
        <n v="9.6869999999999994"/>
        <n v="9.64"/>
        <n v="9.6750000000000007"/>
        <n v="9.6389999999999993"/>
        <n v="9.6210000000000004"/>
        <n v="1.1659999999999999"/>
        <n v="1.1599999999999999"/>
        <n v="1.167"/>
        <n v="1.1679999999999999"/>
        <n v="1.165"/>
        <n v="1.163"/>
        <n v="19.399999999999999"/>
        <n v="18.850000000000001"/>
        <n v="1.103"/>
        <n v="1.109"/>
        <n v="17.16"/>
        <n v="18.059999999999999"/>
        <n v="17.52"/>
        <n v="18.72"/>
        <n v="9.7309999999999999"/>
        <n v="9.7129999999999992"/>
        <n v="9.5500000000000007"/>
        <n v="9.657"/>
        <n v="9.7899999999999991"/>
        <n v="9.6460000000000008"/>
        <n v="9.6929999999999996"/>
        <n v="9.7319999999999993"/>
        <n v="18.88"/>
        <n v="19.34"/>
        <n v="16.600000000000001"/>
        <n v="17.350000000000001"/>
        <n v="16.66"/>
        <n v="16.850000000000001"/>
        <n v="17.66"/>
        <n v="17.47"/>
        <n v="16.350000000000001"/>
        <n v="15.97"/>
        <n v="17.78"/>
        <n v="18.940000000000001"/>
        <n v="19.03"/>
        <n v="18.41"/>
        <n v="15.45"/>
        <n v="18.100000000000001"/>
        <n v="16.04"/>
        <n v="14.98"/>
        <n v="15.35"/>
        <n v="16.21"/>
        <n v="18.03"/>
        <n v="15.01"/>
        <n v="16.100000000000001"/>
        <n v="16.59"/>
        <n v="16.48"/>
        <n v="36.909999999999997"/>
        <n v="36.01"/>
        <n v="38.4"/>
        <n v="37.44"/>
        <n v="35.57"/>
        <n v="35.130000000000003"/>
        <n v="35.26"/>
        <n v="36.75"/>
        <n v="36.74"/>
        <n v="34.94"/>
        <n v="35.69"/>
        <n v="35.950000000000003"/>
        <n v="35.24"/>
        <n v="34.630000000000003"/>
        <n v="35.880000000000003"/>
        <n v="34.32"/>
        <n v="35.409999999999997"/>
        <n v="35.17"/>
        <n v="36.15"/>
        <n v="36.07"/>
        <n v="33.32"/>
        <n v="34.51"/>
        <n v="37.32"/>
        <n v="36.94"/>
        <n v="36.22"/>
        <n v="35.97"/>
        <n v="35.49"/>
        <n v="35.61"/>
        <n v="35.270000000000003"/>
        <n v="35.22"/>
        <n v="36.32"/>
        <n v="16.54"/>
        <n v="16.329999999999998"/>
        <n v="9.1229999999999993"/>
        <n v="9.1210000000000004"/>
        <n v="9.1010000000000009"/>
        <n v="9.0990000000000002"/>
        <n v="9.0969999999999995"/>
        <n v="9.1300000000000008"/>
        <n v="9.1050000000000004"/>
        <n v="9.1080000000000005"/>
        <n v="9.1110000000000007"/>
        <n v="8.2059999999999995"/>
        <n v="8.2010000000000005"/>
        <n v="8.2050000000000001"/>
        <n v="8.1989999999999998"/>
        <n v="8.1940000000000008"/>
        <n v="8.2249999999999996"/>
        <n v="8.202"/>
        <n v="8.2089999999999996"/>
        <n v="8.1969999999999992"/>
        <n v="8.2210000000000001"/>
        <n v="21.59"/>
        <n v="20.87"/>
        <n v="21.5"/>
        <n v="20.28"/>
        <n v="22.08"/>
        <n v="21.17"/>
        <n v="1.1163000000000001"/>
        <n v="9.0120000000000005"/>
        <n v="9.0340000000000007"/>
        <n v="9.0139999999999993"/>
        <n v="9.0359999999999996"/>
        <n v="9.01"/>
        <n v="9.0229999999999997"/>
        <n v="9.0350000000000001"/>
        <n v="9.0310000000000006"/>
        <n v="9.02"/>
        <n v="9.0269999999999992"/>
        <n v="9.0670000000000002"/>
        <n v="9.4160000000000004"/>
        <n v="9.3580000000000005"/>
        <n v="9.3539999999999992"/>
        <n v="9.3629999999999995"/>
        <n v="9.3450000000000006"/>
        <n v="9.7620000000000005"/>
        <n v="9.3710000000000004"/>
        <n v="9.35"/>
        <n v="9.3569999999999993"/>
        <n v="9.327"/>
        <n v="9.3130000000000006"/>
        <n v="9.3149999999999995"/>
        <n v="9.3140000000000001"/>
        <n v="9.3360000000000003"/>
        <n v="9.2850000000000001"/>
        <n v="9.3179999999999996"/>
        <n v="9.3160000000000007"/>
        <n v="9.298"/>
        <n v="9.3290000000000006"/>
        <n v="9.3109999999999999"/>
        <n v="9.3490000000000002"/>
        <n v="9.2799999999999994"/>
        <n v="9.3309999999999995"/>
        <n v="9.3059999999999992"/>
        <n v="9.3330000000000002"/>
        <n v="9.3170000000000002"/>
        <n v="9.3979999999999997"/>
        <n v="9.391"/>
        <n v="9.3919999999999995"/>
        <n v="9.3010000000000002"/>
        <n v="9.3279999999999994"/>
        <n v="9.3439999999999994"/>
        <n v="9.3390000000000004"/>
        <n v="9.3859999999999992"/>
      </sharedItems>
    </cacheField>
    <cacheField name="pH" numFmtId="0">
      <sharedItems containsString="0" containsBlank="1" containsNumber="1" minValue="1.171" maxValue="10.97" count="527">
        <m/>
        <n v="7.29"/>
        <n v="7.53"/>
        <n v="7.41"/>
        <n v="7.28"/>
        <n v="7.01"/>
        <n v="7.08"/>
        <n v="7.4"/>
        <n v="7.44"/>
        <n v="7.43"/>
        <n v="5.6"/>
        <n v="8.66"/>
        <n v="8.7200000000000006"/>
        <n v="8.8000000000000007"/>
        <n v="8.69"/>
        <n v="8.76"/>
        <n v="8.6999999999999993"/>
        <n v="8.5299999999999994"/>
        <n v="8.57"/>
        <n v="8.6300000000000008"/>
        <n v="8.4499999999999993"/>
        <n v="8.58"/>
        <n v="8.81"/>
        <n v="8.74"/>
        <n v="8.61"/>
        <n v="8.31"/>
        <n v="8.7100000000000009"/>
        <n v="8.5399999999999991"/>
        <n v="8.5500000000000007"/>
        <n v="8.52"/>
        <n v="8.49"/>
        <n v="8.24"/>
        <n v="8.65"/>
        <n v="8.7899999999999991"/>
        <n v="8.6199999999999992"/>
        <n v="8.83"/>
        <n v="8.84"/>
        <n v="8.91"/>
        <n v="8.9"/>
        <n v="9.01"/>
        <n v="9.07"/>
        <n v="8.9700000000000006"/>
        <n v="8.9600000000000009"/>
        <n v="8.99"/>
        <n v="8.94"/>
        <n v="8.98"/>
        <n v="8.92"/>
        <n v="9.09"/>
        <n v="9.06"/>
        <n v="8.8800000000000008"/>
        <n v="8.93"/>
        <n v="8.9499999999999993"/>
        <n v="9.11"/>
        <n v="9.1"/>
        <n v="9.18"/>
        <n v="9.17"/>
        <n v="9.0299999999999994"/>
        <n v="9.14"/>
        <n v="9.0500000000000007"/>
        <n v="8.75"/>
        <n v="9.1300000000000008"/>
        <n v="8.85"/>
        <n v="9"/>
        <n v="9.02"/>
        <n v="8.48"/>
        <n v="8.43"/>
        <n v="8.6"/>
        <n v="8.35"/>
        <n v="9.15"/>
        <n v="9.1199999999999992"/>
        <n v="8.2799999999999994"/>
        <n v="8.4700000000000006"/>
        <n v="8.67"/>
        <n v="8.5"/>
        <n v="8.56"/>
        <n v="8.0399999999999991"/>
        <n v="8.59"/>
        <n v="8.42"/>
        <n v="8.33"/>
        <n v="8.82"/>
        <n v="8.86"/>
        <n v="8.41"/>
        <n v="8.73"/>
        <n v="8.64"/>
        <n v="8.89"/>
        <n v="5.12"/>
        <n v="5"/>
        <n v="5.09"/>
        <n v="4.82"/>
        <n v="5.0999999999999996"/>
        <n v="4.9400000000000004"/>
        <n v="4.5"/>
        <n v="5.62"/>
        <n v="5.52"/>
        <n v="5.32"/>
        <n v="5.28"/>
        <n v="5.67"/>
        <n v="5.47"/>
        <n v="5.15"/>
        <n v="5.27"/>
        <n v="5.49"/>
        <n v="5.63"/>
        <n v="5.1100000000000003"/>
        <n v="5.35"/>
        <n v="4.41"/>
        <n v="5.87"/>
        <n v="5.54"/>
        <n v="5.29"/>
        <n v="6.44"/>
        <n v="5.83"/>
        <n v="5.85"/>
        <n v="5.73"/>
        <n v="5.5"/>
        <n v="5.42"/>
        <n v="5.56"/>
        <n v="5.64"/>
        <n v="6.03"/>
        <n v="6.33"/>
        <n v="6.17"/>
        <n v="6.09"/>
        <n v="6.22"/>
        <n v="6.15"/>
        <n v="6.29"/>
        <n v="6.35"/>
        <n v="6.46"/>
        <n v="6.31"/>
        <n v="6.19"/>
        <n v="6.32"/>
        <n v="6.13"/>
        <n v="6.94"/>
        <n v="6.02"/>
        <n v="6.01"/>
        <n v="7.15"/>
        <n v="6.12"/>
        <n v="6"/>
        <n v="6.52"/>
        <n v="6.64"/>
        <n v="7.61"/>
        <n v="7.18"/>
        <n v="6.62"/>
        <n v="7.12"/>
        <n v="7.31"/>
        <n v="7.13"/>
        <n v="6.1"/>
        <n v="5.59"/>
        <n v="5.7"/>
        <n v="6.25"/>
        <n v="6.53"/>
        <n v="7"/>
        <n v="7.45"/>
        <n v="9.4700000000000006"/>
        <n v="9.5299999999999994"/>
        <n v="9.61"/>
        <n v="9.39"/>
        <n v="9.19"/>
        <n v="9.99"/>
        <n v="9.5500000000000007"/>
        <n v="9.75"/>
        <n v="9.9700000000000006"/>
        <n v="9.92"/>
        <n v="9.93"/>
        <n v="9.89"/>
        <n v="9.77"/>
        <n v="9.34"/>
        <n v="9.7100000000000009"/>
        <n v="9.48"/>
        <n v="9.69"/>
        <n v="9.81"/>
        <n v="9.6199999999999992"/>
        <n v="9.84"/>
        <n v="9.5"/>
        <n v="9.44"/>
        <n v="9.51"/>
        <n v="9.6300000000000008"/>
        <n v="9.58"/>
        <n v="9.4600000000000009"/>
        <n v="9.6999999999999993"/>
        <n v="9.3350000000000009"/>
        <n v="9.74"/>
        <n v="9.16"/>
        <n v="9.27"/>
        <n v="9.4499999999999993"/>
        <n v="9.82"/>
        <n v="9.8000000000000007"/>
        <n v="9.56"/>
        <n v="9.32"/>
        <n v="9.3800000000000008"/>
        <n v="9.98"/>
        <n v="9.7200000000000006"/>
        <n v="9.64"/>
        <n v="9.42"/>
        <n v="9.8800000000000008"/>
        <n v="9.5399999999999991"/>
        <n v="9.2799999999999994"/>
        <n v="9.9600000000000009"/>
        <n v="9.7899999999999991"/>
        <n v="9.76"/>
        <n v="9.9499999999999993"/>
        <n v="9.68"/>
        <n v="9.91"/>
        <n v="9.73"/>
        <n v="9.86"/>
        <n v="9.65"/>
        <n v="10"/>
        <n v="9.85"/>
        <n v="9.9"/>
        <n v="9.8699999999999992"/>
        <n v="9.83"/>
        <n v="9.94"/>
        <n v="9.7799999999999994"/>
        <n v="9.3699999999999992"/>
        <n v="4.72"/>
        <n v="4.03"/>
        <n v="4.1100000000000003"/>
        <n v="4.4800000000000004"/>
        <n v="4.51"/>
        <n v="4.34"/>
        <n v="4.63"/>
        <n v="4.45"/>
        <n v="4.01"/>
        <n v="4.47"/>
        <n v="4.55"/>
        <n v="4.58"/>
        <n v="4.5199999999999996"/>
        <n v="6.8"/>
        <n v="7.55"/>
        <n v="7.17"/>
        <n v="7.54"/>
        <n v="7.84"/>
        <n v="7.24"/>
        <n v="7.42"/>
        <n v="7.47"/>
        <n v="7.38"/>
        <n v="6.98"/>
        <n v="7.65"/>
        <n v="7.37"/>
        <n v="7.74"/>
        <n v="7.76"/>
        <n v="7.75"/>
        <n v="7.3"/>
        <n v="7.57"/>
        <n v="7.66"/>
        <n v="7.69"/>
        <n v="7.68"/>
        <n v="7.6"/>
        <n v="7.94"/>
        <n v="7.63"/>
        <n v="9.31"/>
        <n v="9.3000000000000007"/>
        <n v="10.84"/>
        <n v="10.89"/>
        <n v="10.44"/>
        <n v="10.71"/>
        <n v="10.82"/>
        <n v="10.48"/>
        <n v="10.47"/>
        <n v="10.56"/>
        <n v="10.97"/>
        <n v="10.53"/>
        <n v="10.66"/>
        <n v="10.45"/>
        <n v="10.5"/>
        <n v="10.52"/>
        <n v="10.51"/>
        <n v="10.65"/>
        <n v="10.49"/>
        <n v="8.06"/>
        <n v="8.39"/>
        <n v="8.2100000000000009"/>
        <n v="8.11"/>
        <n v="7.88"/>
        <n v="8.1199999999999992"/>
        <n v="8.36"/>
        <n v="8.27"/>
        <n v="8.1999999999999993"/>
        <n v="8.3800000000000008"/>
        <n v="7.99"/>
        <n v="8.17"/>
        <n v="8.26"/>
        <n v="7.85"/>
        <n v="7.9"/>
        <n v="7.58"/>
        <n v="8.32"/>
        <n v="7.97"/>
        <n v="8.18"/>
        <n v="8.3000000000000007"/>
        <n v="8.0299999999999994"/>
        <n v="7.96"/>
        <n v="8.07"/>
        <n v="8.02"/>
        <n v="7.46"/>
        <n v="8.0500000000000007"/>
        <n v="7.81"/>
        <n v="6.14"/>
        <n v="6.9"/>
        <n v="7.1"/>
        <n v="6.04"/>
        <n v="7.83"/>
        <n v="6.61"/>
        <n v="6.84"/>
        <n v="7.2"/>
        <n v="4.7"/>
        <n v="5.13"/>
        <n v="5.51"/>
        <n v="5.58"/>
        <n v="5.0199999999999996"/>
        <n v="5.23"/>
        <n v="5.89"/>
        <n v="6.75"/>
        <n v="6.49"/>
        <n v="7.09"/>
        <n v="6.81"/>
        <n v="6.55"/>
        <n v="6.73"/>
        <n v="6.69"/>
        <n v="5.88"/>
        <n v="7.02"/>
        <n v="6.34"/>
        <n v="6.5"/>
        <n v="6.68"/>
        <n v="7.11"/>
        <n v="6.06"/>
        <n v="6.08"/>
        <n v="5.93"/>
        <n v="6.71"/>
        <n v="5.22"/>
        <n v="6.65"/>
        <n v="5.37"/>
        <n v="8.14"/>
        <n v="5.16"/>
        <n v="6.21"/>
        <n v="5.05"/>
        <n v="6.39"/>
        <n v="6.96"/>
        <n v="6.41"/>
        <n v="7.27"/>
        <n v="5.76"/>
        <n v="6.88"/>
        <n v="6.47"/>
        <n v="5.36"/>
        <n v="7.16"/>
        <n v="5.39"/>
        <n v="5.53"/>
        <n v="5.79"/>
        <n v="5.04"/>
        <n v="6.7"/>
        <n v="7.36"/>
        <n v="6.38"/>
        <n v="5.26"/>
        <n v="5.33"/>
        <n v="3.41"/>
        <n v="3.06"/>
        <n v="3.09"/>
        <n v="3.1"/>
        <n v="3.08"/>
        <n v="7.19"/>
        <n v="7.07"/>
        <n v="7.14"/>
        <n v="3.18"/>
        <n v="3.23"/>
        <n v="4.97"/>
        <n v="5.19"/>
        <n v="5.25"/>
        <n v="6.95"/>
        <n v="5.07"/>
        <n v="7.72"/>
        <n v="7.22"/>
        <n v="5.31"/>
        <n v="5.69"/>
        <n v="9.57"/>
        <n v="9.41"/>
        <n v="9.33"/>
        <n v="8.68"/>
        <n v="8.77"/>
        <n v="9.1999999999999993"/>
        <n v="9.2200000000000006"/>
        <n v="4.62"/>
        <n v="4.78"/>
        <n v="1.85"/>
        <n v="1.79"/>
        <n v="1.67"/>
        <n v="1.89"/>
        <n v="1.55"/>
        <n v="1.74"/>
        <n v="1.52"/>
        <n v="1.59"/>
        <n v="1.78"/>
        <n v="1.72"/>
        <n v="1.87"/>
        <n v="1.76"/>
        <n v="1.71"/>
        <n v="1.84"/>
        <n v="1.95"/>
        <n v="1.82"/>
        <n v="1.77"/>
        <n v="1.7"/>
        <n v="1.94"/>
        <n v="1.8"/>
        <n v="1.53"/>
        <n v="1.5"/>
        <n v="1.171"/>
        <n v="1.73"/>
        <n v="1.92"/>
        <n v="2"/>
        <n v="1.93"/>
        <n v="1.75"/>
        <n v="1.69"/>
        <n v="1.81"/>
        <n v="1.68"/>
        <n v="1.62"/>
        <n v="1.64"/>
        <n v="1.49"/>
        <n v="1.58"/>
        <n v="1.6"/>
        <n v="1.99"/>
        <n v="1.86"/>
        <n v="1.97"/>
        <n v="1.88"/>
        <n v="1.91"/>
        <n v="1.98"/>
        <n v="1.96"/>
        <n v="1.9"/>
        <n v="1.56"/>
        <n v="1.83"/>
        <n v="7.89"/>
        <n v="6.05"/>
        <n v="5.2"/>
        <n v="5.03"/>
        <n v="5.91"/>
        <n v="6.45"/>
        <n v="6.74"/>
        <n v="6.16"/>
        <n v="6.3"/>
        <n v="6.36"/>
        <n v="6.42"/>
        <n v="6.51"/>
        <n v="6.91"/>
        <n v="6.54"/>
        <n v="6.27"/>
        <n v="6.58"/>
        <n v="6.79"/>
        <n v="7.34"/>
        <n v="7.5"/>
        <n v="6.11"/>
        <n v="6.59"/>
        <n v="6.24"/>
        <n v="6.4"/>
        <n v="6.28"/>
        <n v="4.8"/>
        <n v="5.08"/>
        <n v="5.81"/>
        <n v="5.68"/>
        <n v="5.77"/>
        <n v="7.48"/>
        <n v="7.52"/>
        <n v="7.26"/>
        <n v="4.96"/>
        <n v="5.38"/>
        <n v="4.75"/>
        <n v="5.96"/>
        <n v="5.72"/>
        <n v="5.98"/>
        <n v="7.32"/>
        <n v="7.21"/>
        <n v="7.39"/>
        <n v="7.06"/>
        <n v="7.05"/>
        <n v="7.23"/>
        <n v="6.78"/>
        <n v="7.25"/>
        <n v="7.71"/>
        <n v="7.8"/>
        <n v="7.78"/>
        <n v="8"/>
        <n v="7.82"/>
        <n v="7.7"/>
        <n v="7.64"/>
        <n v="7.86"/>
        <n v="5.24"/>
        <n v="5.55"/>
        <n v="8.4600000000000009"/>
        <n v="8.15"/>
        <n v="8.19"/>
        <n v="6.07"/>
        <n v="8.8699999999999992"/>
        <n v="7.91"/>
        <n v="8.01"/>
        <n v="7.77"/>
        <n v="7.67"/>
        <n v="7.92"/>
        <n v="7.98"/>
        <n v="6.77"/>
        <n v="5.94"/>
        <n v="3.52"/>
        <n v="3.54"/>
        <n v="3.43"/>
        <n v="3.35"/>
        <n v="3.55"/>
        <n v="3.47"/>
        <n v="3.39"/>
        <n v="3.38"/>
        <n v="4.6100000000000003"/>
        <n v="4.7699999999999996"/>
        <n v="4.5999999999999996"/>
        <n v="4.8899999999999997"/>
        <n v="5.3"/>
        <n v="5.0599999999999996"/>
        <n v="4.9800000000000004"/>
        <n v="4.66"/>
        <n v="4.93"/>
        <n v="5.57"/>
        <n v="5.48"/>
        <n v="7.95"/>
        <n v="5.9"/>
        <n v="5.61"/>
        <n v="5.82"/>
        <n v="5.78"/>
        <n v="8.09"/>
        <n v="7.35"/>
        <n v="7.33"/>
        <n v="7.51"/>
        <n v="7.49"/>
        <n v="7.62"/>
        <n v="3.19"/>
        <n v="8.1300000000000008"/>
        <n v="6.37"/>
        <n v="7.93"/>
      </sharedItems>
    </cacheField>
    <cacheField name="Susp/Sed" numFmtId="0">
      <sharedItems containsBlank="1" containsMixedTypes="1" containsNumber="1" minValue="57.7" maxValue="99.9" count="323">
        <m/>
        <n v="93.26"/>
        <n v="92.84"/>
        <n v="87.76"/>
        <n v="88.98"/>
        <n v="87.17"/>
        <n v="88.22"/>
        <n v="89.22"/>
        <n v="90.74"/>
        <n v="88.4"/>
        <n v="87"/>
        <n v="87.34"/>
        <n v="89.19"/>
        <n v="85.7"/>
        <n v="86.43"/>
        <n v="91.95"/>
        <n v="92.44"/>
        <n v="92.4"/>
        <n v="91.88"/>
        <n v="91.18"/>
        <n v="92.54"/>
        <n v="92.83"/>
        <n v="93.17"/>
        <n v="92.78"/>
        <n v="92.92"/>
        <n v="92.96"/>
        <n v="91.81"/>
        <s v="92 .22"/>
        <s v="92. 87"/>
        <n v="90.63"/>
        <s v="91. 05"/>
        <n v="94.23"/>
        <n v="93.36"/>
        <n v="88.95"/>
        <n v="94.31"/>
        <n v="93.91"/>
        <n v="94.35"/>
        <n v="93.82"/>
        <n v="95.72"/>
        <n v="93.85"/>
        <n v="97"/>
        <n v="95.62"/>
        <n v="96.83"/>
        <n v="97.7"/>
        <n v="91.6"/>
        <n v="91.5"/>
        <n v="88.97"/>
        <n v="94.57"/>
        <n v="94.62"/>
        <n v="89.95"/>
        <n v="90.25"/>
        <n v="85.32"/>
        <n v="90.13"/>
        <n v="91.83"/>
        <n v="92.62"/>
        <n v="89.94"/>
        <n v="91.36"/>
        <n v="90.79"/>
        <n v="93.42"/>
        <n v="91.32"/>
        <n v="91.52"/>
        <n v="85.25"/>
        <n v="89.76"/>
        <n v="94.5"/>
        <n v="94.2"/>
        <n v="95.1"/>
        <n v="92.9"/>
        <n v="93.5"/>
        <n v="92.3"/>
        <n v="93.2"/>
        <n v="92.6"/>
        <n v="96.2"/>
        <n v="98.2"/>
        <n v="94"/>
        <n v="92.8"/>
        <n v="85.6"/>
        <n v="84.1"/>
        <n v="97.5"/>
        <n v="86.6"/>
        <n v="94.8"/>
        <n v="95.4"/>
        <n v="98.3"/>
        <n v="87.7"/>
        <n v="95.5"/>
        <n v="99.7"/>
        <n v="94.6"/>
        <n v="89.2"/>
        <n v="87.6"/>
        <n v="93.7"/>
        <n v="94.1"/>
        <n v="89.6"/>
        <n v="98.1"/>
        <n v="96.3"/>
        <n v="96.7"/>
        <n v="91.3"/>
        <n v="84.7"/>
        <n v="94.3"/>
        <n v="96.5"/>
        <n v="97.6"/>
        <n v="88.8"/>
        <n v="96.1"/>
        <n v="91.1"/>
        <n v="90"/>
        <n v="91.2"/>
        <n v="99.9"/>
        <n v="89.4"/>
        <n v="89.8"/>
        <n v="89.7"/>
        <n v="90.7"/>
        <n v="90.4"/>
        <n v="88.9"/>
        <n v="86.3"/>
        <n v="89.1"/>
        <n v="90.2"/>
        <n v="99.8"/>
        <n v="92"/>
        <n v="99"/>
        <n v="94.7"/>
        <n v="92.7"/>
        <n v="90.1"/>
        <n v="95"/>
        <n v="82.91"/>
        <n v="86.7"/>
        <n v="88.2"/>
        <n v="99.3"/>
        <n v="85.4"/>
        <n v="84.9"/>
        <n v="85.2"/>
        <n v="91.8"/>
        <n v="97.4"/>
        <n v="91.4"/>
        <n v="90.3"/>
        <n v="99.4"/>
        <n v="93.6"/>
        <n v="92.1"/>
        <n v="98.6"/>
        <n v="92.5"/>
        <n v="88.7"/>
        <n v="86.4"/>
        <n v="97.3"/>
        <n v="93.8"/>
        <n v="96.4"/>
        <n v="84.6"/>
        <n v="83.71"/>
        <n v="78.599999999999994"/>
        <n v="90.65"/>
        <n v="97.98"/>
        <n v="94.69"/>
        <n v="60.3"/>
        <n v="57.7"/>
        <n v="99.87"/>
        <n v="93"/>
        <n v="96.87"/>
        <n v="95.23"/>
        <s v="98.71"/>
        <s v="96.13"/>
        <s v="94.87"/>
        <s v="96.27"/>
        <s v="96.43"/>
        <s v="97.12"/>
        <s v="96.37"/>
        <s v="96.12"/>
        <n v="90.6"/>
        <n v="87.8"/>
        <n v="82"/>
        <n v="84.2"/>
        <n v="80.400000000000006"/>
        <n v="86"/>
        <n v="80.099999999999994"/>
        <n v="84.8"/>
        <n v="95.8"/>
        <n v="88.3"/>
        <n v="83.1"/>
        <n v="77.2"/>
        <n v="84.5"/>
        <n v="87.2"/>
        <n v="81"/>
        <n v="83.6"/>
        <n v="84.4"/>
        <n v="79.8"/>
        <n v="72.900000000000006"/>
        <n v="87.1"/>
        <n v="79.5"/>
        <n v="79.900000000000006"/>
        <n v="78.400000000000006"/>
        <n v="79.2"/>
        <n v="81.400000000000006"/>
        <n v="84"/>
        <n v="80.7"/>
        <n v="81.3"/>
        <n v="79.099999999999994"/>
        <n v="82.3"/>
        <n v="78.8"/>
        <n v="80.3"/>
        <n v="81.7"/>
        <n v="75.2"/>
        <n v="82.1"/>
        <s v="&lt;1.0,&lt;1.0,&lt;1.0"/>
        <s v="&lt;.05"/>
        <s v="&lt;0.05"/>
        <n v="85"/>
        <n v="83.2"/>
        <n v="98.22"/>
        <n v="94.4"/>
        <n v="86.84"/>
        <n v="92.28"/>
        <n v="90.52"/>
        <n v="93.65"/>
        <n v="94.22"/>
        <n v="93.22"/>
        <n v="90.41"/>
        <n v="90.14"/>
        <n v="92.47"/>
        <n v="89.27"/>
        <n v="87.63"/>
        <n v="91.87"/>
        <n v="89.98"/>
        <n v="86.39"/>
        <n v="88.71"/>
        <n v="89.26"/>
        <n v="90.05"/>
        <n v="91.25"/>
        <n v="89.78"/>
        <n v="87.02"/>
        <n v="93.63"/>
        <n v="79.37"/>
        <n v="83.26"/>
        <n v="90.29"/>
        <s v="90.21"/>
        <s v="92.49"/>
        <s v="90.87"/>
        <s v="91.82"/>
        <s v="90.97"/>
        <n v="90.31"/>
        <s v="&lt;0.06"/>
        <n v="70.7"/>
        <n v="73.599999999999994"/>
        <n v="80.760000000000005"/>
        <n v="79.44"/>
        <n v="70.47"/>
        <n v="71.010000000000005"/>
        <n v="73.349999999999994"/>
        <n v="74.97"/>
        <n v="75.77"/>
        <n v="75.08"/>
        <n v="75.19"/>
        <n v="77.150000000000006"/>
        <n v="76.61"/>
        <n v="76.319999999999993"/>
        <n v="77.02"/>
        <n v="76.48"/>
        <n v="76.27"/>
        <n v="75.14"/>
        <n v="76.790000000000006"/>
        <n v="71.510000000000005"/>
        <n v="74.73"/>
        <n v="73.58"/>
        <n v="76.67"/>
        <n v="85.66"/>
        <n v="80.819999999999993"/>
        <n v="73.87"/>
        <n v="73.7"/>
        <n v="73.569999999999993"/>
        <n v="78.709999999999994"/>
        <n v="75.36"/>
        <n v="74.45"/>
        <n v="75.11"/>
        <n v="74.87"/>
        <n v="75.069999999999993"/>
        <n v="86.14"/>
        <n v="82.82"/>
        <n v="81.180000000000007"/>
        <n v="82.23"/>
        <n v="83.64"/>
        <n v="83.97"/>
        <n v="82.41"/>
        <n v="86.51"/>
        <n v="83.74"/>
        <n v="83.77"/>
        <n v="81.48"/>
        <n v="82.18"/>
        <n v="84.12"/>
        <n v="81.34"/>
        <n v="81.760000000000005"/>
        <n v="84.19"/>
        <n v="85.11"/>
        <n v="81.44"/>
        <n v="79.53"/>
        <n v="80.12"/>
        <n v="81.37"/>
        <n v="80.44"/>
        <n v="79.23"/>
        <n v="80.180000000000007"/>
        <n v="80.790000000000006"/>
        <n v="79.63"/>
        <n v="80.13"/>
        <n v="81.59"/>
        <n v="86.82"/>
        <n v="85.77"/>
        <n v="82.8"/>
        <n v="79.86"/>
        <s v="78. 56"/>
        <s v="79. 12"/>
        <s v="81.49"/>
        <s v="79.52"/>
        <s v="80.26"/>
        <s v="79.81"/>
        <s v="79.89"/>
        <n v="80.11"/>
        <n v="87.43"/>
        <n v="80.22"/>
        <n v="86.62"/>
        <n v="75.13"/>
        <s v="99.99/99.99"/>
        <s v="99.9/99.9"/>
        <n v="75"/>
        <n v="72.099999999999994"/>
        <n v="76.900000000000006"/>
        <n v="77.3"/>
        <n v="88.6"/>
        <n v="87.3"/>
        <s v="&lt;1.0/&lt;1.0/&lt;1.0"/>
        <s v="&lt;1.0/&lt;1.0/&lt;1.0 "/>
      </sharedItems>
    </cacheField>
    <cacheField name="Resusp" numFmtId="0">
      <sharedItems containsBlank="1"/>
    </cacheField>
    <cacheField name="Sp sed" numFmtId="0">
      <sharedItems containsBlank="1"/>
    </cacheField>
    <cacheField name="disp" numFmtId="0">
      <sharedItems containsBlank="1" containsMixedTypes="1" containsNumber="1" containsInteger="1" minValue="6" maxValue="20" count="20">
        <m/>
        <n v="18"/>
        <n v="17"/>
        <n v="10"/>
        <n v="11"/>
        <n v="8"/>
        <n v="15"/>
        <n v="16"/>
        <n v="13"/>
        <n v="14"/>
        <n v="12"/>
        <n v="19"/>
        <n v="9"/>
        <n v="6"/>
        <s v="10"/>
        <s v="15"/>
        <s v="17"/>
        <n v="20"/>
        <s v="cl/tr"/>
        <s v="tr/tr"/>
      </sharedItems>
    </cacheField>
    <cacheField name="moist" numFmtId="2">
      <sharedItems containsString="0" containsBlank="1" containsNumber="1" minValue="0.11" maxValue="2.5099999999999998" count="137">
        <m/>
        <n v="1.31"/>
        <n v="1.43"/>
        <n v="1.3"/>
        <n v="1.2"/>
        <n v="1.1599999999999999"/>
        <n v="0.94"/>
        <n v="1"/>
        <n v="0.99"/>
        <n v="1.05"/>
        <n v="1.03"/>
        <n v="1.41"/>
        <n v="1.1200000000000001"/>
        <n v="1.02"/>
        <n v="1.01"/>
        <n v="0.98"/>
        <n v="1.27"/>
        <n v="1.19"/>
        <n v="0.81"/>
        <n v="1.1000000000000001"/>
        <n v="1.1499999999999999"/>
        <n v="1.42"/>
        <n v="1.46"/>
        <n v="1.37"/>
        <n v="1.21"/>
        <n v="1.1299999999999999"/>
        <n v="1.83"/>
        <n v="1.76"/>
        <n v="1.35"/>
        <n v="1.72"/>
        <n v="1.47"/>
        <n v="1.56"/>
        <n v="1.63"/>
        <n v="1.75"/>
        <n v="1.32"/>
        <n v="1.25"/>
        <n v="1.17"/>
        <n v="1.1100000000000001"/>
        <n v="1.28"/>
        <n v="0.89"/>
        <n v="0.96"/>
        <n v="1.44"/>
        <n v="1.1399999999999999"/>
        <n v="1.45"/>
        <n v="1.65"/>
        <n v="1.07"/>
        <n v="1.29"/>
        <n v="1.33"/>
        <n v="1.68"/>
        <n v="1.6"/>
        <n v="1.7"/>
        <n v="1.71"/>
        <n v="1.57"/>
        <n v="1.18"/>
        <n v="1.59"/>
        <n v="1.61"/>
        <n v="2.0099999999999998"/>
        <n v="1.22"/>
        <n v="1.39"/>
        <n v="1.58"/>
        <n v="1.34"/>
        <n v="1.84"/>
        <n v="1.64"/>
        <n v="1.0900000000000001"/>
        <n v="0.77"/>
        <n v="0.71"/>
        <n v="0.87"/>
        <n v="0.75"/>
        <n v="1.73"/>
        <n v="1.54"/>
        <n v="1.4"/>
        <n v="1.92"/>
        <n v="1.97"/>
        <n v="1.67"/>
        <n v="0.79"/>
        <n v="1.81"/>
        <n v="0.97"/>
        <n v="2.21"/>
        <n v="1.78"/>
        <n v="1.23"/>
        <n v="1.53"/>
        <n v="2.14"/>
        <n v="1.69"/>
        <n v="2.08"/>
        <n v="2.02"/>
        <n v="2.15"/>
        <n v="2.1800000000000002"/>
        <n v="2.06"/>
        <n v="1.62"/>
        <n v="0.8"/>
        <n v="0.83"/>
        <n v="0.84"/>
        <n v="2.5099999999999998"/>
        <n v="2.25"/>
        <n v="2.36"/>
        <n v="1.38"/>
        <n v="0.5"/>
        <n v="0.7"/>
        <n v="0.6"/>
        <n v="0.45"/>
        <n v="0.55000000000000004"/>
        <n v="0.3"/>
        <n v="0.4"/>
        <n v="0.25"/>
        <n v="0.2"/>
        <n v="0.35"/>
        <n v="0.85"/>
        <n v="0.65"/>
        <n v="0.12"/>
        <n v="0.34"/>
        <n v="0.14000000000000001"/>
        <n v="0.11"/>
        <n v="0.13"/>
        <n v="0.17"/>
        <n v="0.9"/>
        <n v="0.64"/>
        <n v="0.46"/>
        <n v="0.52"/>
        <n v="0.36"/>
        <n v="0.66"/>
        <n v="0.48"/>
        <n v="0.82"/>
        <n v="0.44"/>
        <n v="0.76"/>
        <n v="0.56000000000000005"/>
        <n v="0.32"/>
        <n v="0.72"/>
        <n v="0.68"/>
        <n v="0.86"/>
        <n v="0.26"/>
        <n v="0.24"/>
        <n v="0.28000000000000003"/>
        <n v="0.42"/>
        <n v="0.57999999999999996"/>
        <n v="0.74"/>
        <n v="0.62"/>
        <n v="0.88"/>
      </sharedItems>
    </cacheField>
    <cacheField name="wet time" numFmtId="0">
      <sharedItems containsBlank="1" containsMixedTypes="1" containsNumber="1" containsInteger="1" minValue="2" maxValue="149"/>
    </cacheField>
    <cacheField name="w-50" numFmtId="0">
      <sharedItems containsBlank="1" containsMixedTypes="1" containsNumber="1" minValue="0" maxValue="0.15629999999999999" count="34">
        <n v="0"/>
        <m/>
        <n v="3.8E-3"/>
        <n v="2.3999999999999998E-3"/>
        <n v="1.6000000000000001E-3"/>
        <n v="1.2999999999999999E-3"/>
        <n v="3.5000000000000001E-3"/>
        <n v="1.1999999999999999E-3"/>
        <n v="7.4000000000000003E-3"/>
        <n v="3.2000000000000002E-3"/>
        <n v="8.5000000000000006E-3"/>
        <n v="3.3E-3"/>
        <n v="6.0000000000000001E-3"/>
        <n v="2.3E-3"/>
        <n v="3.5999999999999999E-3"/>
        <n v="0.02"/>
        <n v="5.0000000000000001E-3"/>
        <n v="1.0000000000000001E-5"/>
        <s v="tr"/>
        <s v="cl"/>
        <n v="2E-3"/>
        <n v="7.0000000000000001E-3"/>
        <n v="9.4000000000000004E-3"/>
        <n v="1.9E-3"/>
        <n v="4.0000000000000001E-3"/>
        <n v="5.9999999999999995E-4"/>
        <n v="8.0000000000000004E-4"/>
        <n v="2.9999999999999997E-4"/>
        <n v="3.0000000000000001E-3"/>
        <n v="1E-3"/>
        <n v="0.15629999999999999"/>
        <n v="4.1020000000000001E-2"/>
        <n v="2.0000000000000001E-4"/>
        <n v="1.5E-3"/>
      </sharedItems>
    </cacheField>
    <cacheField name="w-60" numFmtId="0">
      <sharedItems containsNonDate="0" containsString="0" containsBlank="1"/>
    </cacheField>
    <cacheField name="w-100" numFmtId="166">
      <sharedItems containsString="0" containsBlank="1" containsNumber="1" minValue="0" maxValue="0.2384" count="104">
        <n v="0"/>
        <m/>
        <n v="1E-3"/>
        <n v="1.8E-3"/>
        <n v="1.4E-3"/>
        <n v="2.2000000000000001E-3"/>
        <n v="3.3E-3"/>
        <n v="1.6999999999999999E-3"/>
        <n v="1.01E-2"/>
        <n v="1.38E-2"/>
        <n v="1.67E-2"/>
        <n v="1.0500000000000001E-2"/>
        <n v="8.6E-3"/>
        <n v="7.4000000000000003E-3"/>
        <n v="5.5999999999999999E-3"/>
        <n v="1.04E-2"/>
        <n v="8.5000000000000006E-3"/>
        <n v="9.1000000000000004E-3"/>
        <n v="9.4000000000000004E-3"/>
        <n v="8.3999999999999995E-3"/>
        <n v="3.5999999999999997E-2"/>
        <n v="2.3800000000000002E-2"/>
        <n v="1.12E-2"/>
        <n v="5.1999999999999998E-3"/>
        <n v="8.0000000000000002E-3"/>
        <n v="1.9800000000000002E-2"/>
        <n v="1.78E-2"/>
        <n v="1.6199999999999999E-2"/>
        <n v="9.8000000000000004E-2"/>
        <n v="8.5999999999999993E-2"/>
        <n v="2.5999999999999999E-2"/>
        <n v="6.1999999999999998E-3"/>
        <n v="0.01"/>
        <n v="1.0000000000000001E-5"/>
        <n v="2.5999999999999999E-3"/>
        <n v="7.0000000000000001E-3"/>
        <n v="3.5000000000000001E-3"/>
        <n v="2.3999999999999998E-3"/>
        <n v="3.2000000000000002E-3"/>
        <n v="8.0000000000000004E-4"/>
        <n v="4.5999999999999999E-3"/>
        <n v="4.8999999999999998E-3"/>
        <n v="7.3000000000000001E-3"/>
        <n v="5.0000000000000001E-3"/>
        <n v="4.4000000000000003E-3"/>
        <n v="3.8999999999999998E-3"/>
        <n v="2.3E-3"/>
        <n v="3.0000000000000001E-3"/>
        <n v="3.5999999999999999E-3"/>
        <n v="3.3999999999999998E-3"/>
        <n v="2.0799999999999999E-2"/>
        <n v="7.9000000000000008E-3"/>
        <n v="2.8999999999999998E-3"/>
        <n v="1.26E-2"/>
        <n v="9.9000000000000008E-3"/>
        <n v="2.1499999999999998E-2"/>
        <n v="2E-3"/>
        <n v="4.0000000000000001E-3"/>
        <n v="4.1000000000000003E-3"/>
        <n v="1.5E-3"/>
        <n v="2.0999999999999999E-3"/>
        <n v="5.8999999999999999E-3"/>
        <n v="1.5299999999999999E-2"/>
        <n v="1.2800000000000001E-2"/>
        <n v="5.4999999999999997E-3"/>
        <n v="3.0999999999999999E-3"/>
        <n v="1.9E-3"/>
        <n v="2.8E-3"/>
        <n v="6.1000000000000004E-3"/>
        <n v="7.1999999999999998E-3"/>
        <n v="3.8E-3"/>
        <n v="1.4E-2"/>
        <n v="2.0000000000000001E-4"/>
        <n v="4.3E-3"/>
        <n v="2.7000000000000001E-3"/>
        <n v="8.9999999999999993E-3"/>
        <n v="3.7000000000000002E-3"/>
        <n v="1.6000000000000001E-3"/>
        <n v="4.1999999999999997E-3"/>
        <n v="5.1000000000000004E-3"/>
        <n v="2.5000000000000001E-3"/>
        <n v="4.4999999999999997E-3"/>
        <n v="5.4000000000000003E-3"/>
        <n v="5.7999999999999996E-3"/>
        <n v="7.6E-3"/>
        <n v="1.0999999999999999E-2"/>
        <n v="1.32E-2"/>
        <n v="0.02"/>
        <n v="0.04"/>
        <n v="0.03"/>
        <n v="1E-4"/>
        <n v="0.2384"/>
        <n v="8.1299999999999997E-2"/>
        <n v="1.1999999999999999E-3"/>
        <n v="7.1000000000000004E-3"/>
        <n v="1.03E-2"/>
        <n v="2.29E-2"/>
        <n v="6.4000000000000003E-3"/>
        <n v="1.6799999999999999E-2"/>
        <n v="2.3900000000000001E-2"/>
        <n v="2.5399999999999999E-2"/>
        <n v="2.98E-2"/>
        <n v="6.0000000000000001E-3"/>
        <n v="2.53E-2"/>
      </sharedItems>
    </cacheField>
    <cacheField name="w-120" numFmtId="0">
      <sharedItems containsNonDate="0" containsString="0" containsBlank="1"/>
    </cacheField>
    <cacheField name="w-200" numFmtId="0">
      <sharedItems containsString="0" containsBlank="1" containsNumber="1" minValue="0" maxValue="0.49490000000000001" count="157">
        <m/>
        <n v="0.12"/>
        <n v="0.1"/>
        <n v="0.24"/>
        <n v="0.18"/>
        <n v="0.31"/>
        <n v="0.44"/>
        <n v="0.32"/>
        <n v="0.28000000000000003"/>
        <n v="0.27"/>
        <n v="0.13"/>
        <n v="0.37"/>
        <n v="0.3"/>
        <n v="0.38"/>
        <n v="0.39"/>
        <n v="0.21"/>
        <n v="0.28999999999999998"/>
        <n v="0.49"/>
        <n v="0.33"/>
        <n v="0.36"/>
        <n v="0.43"/>
        <n v="0.26"/>
        <n v="7.0000000000000007E-2"/>
        <n v="0.09"/>
        <n v="0.08"/>
        <n v="0.11"/>
        <n v="0.25"/>
        <n v="0.15"/>
        <n v="0.23"/>
        <n v="0.35"/>
        <n v="0.14000000000000001"/>
        <n v="0.05"/>
        <n v="0.16"/>
        <n v="0.48"/>
        <n v="0.41"/>
        <n v="0.2"/>
        <n v="0.42"/>
        <n v="0.19"/>
        <n v="0.22"/>
        <n v="0.34"/>
        <n v="0.06"/>
        <n v="0.01"/>
        <n v="0.04"/>
        <n v="0.03"/>
        <n v="0.02"/>
        <n v="2E-3"/>
        <n v="0"/>
        <n v="4.0000000000000001E-3"/>
        <n v="2.5999999999999999E-2"/>
        <n v="4.5999999999999999E-3"/>
        <n v="4.4000000000000003E-3"/>
        <n v="1.5E-3"/>
        <n v="7.6E-3"/>
        <n v="3.8E-3"/>
        <n v="1.8E-3"/>
        <n v="2.5999999999999999E-3"/>
        <n v="1.3599999999999999E-2"/>
        <n v="1.12E-2"/>
        <n v="9.4000000000000004E-3"/>
        <n v="8.2000000000000007E-3"/>
        <n v="8.6E-3"/>
        <n v="5.0000000000000001E-3"/>
        <n v="1E-3"/>
        <n v="1.0800000000000001E-2"/>
        <n v="7.7999999999999996E-3"/>
        <n v="6.3E-3"/>
        <n v="2.8199999999999999E-2"/>
        <n v="1.0200000000000001E-2"/>
        <n v="1.0999999999999999E-2"/>
        <n v="1.06E-2"/>
        <n v="7.0000000000000001E-3"/>
        <n v="8.3999999999999995E-3"/>
        <n v="9.9000000000000008E-3"/>
        <n v="1.4E-3"/>
        <n v="1.14E-2"/>
        <n v="3.3999999999999998E-3"/>
        <n v="9.7999999999999997E-3"/>
        <n v="5.4000000000000003E-3"/>
        <n v="5.5999999999999999E-3"/>
        <n v="8.8000000000000005E-3"/>
        <n v="1.77E-2"/>
        <n v="2.1399999999999999E-2"/>
        <n v="7.7000000000000002E-3"/>
        <n v="6.4000000000000003E-3"/>
        <n v="7.1999999999999998E-3"/>
        <n v="1.1999999999999999E-3"/>
        <n v="1.2800000000000001E-2"/>
        <n v="3.6600000000000001E-2"/>
        <n v="1.7399999999999999E-2"/>
        <n v="2.2200000000000001E-2"/>
        <n v="6.0000000000000001E-3"/>
        <n v="2.92E-2"/>
        <n v="2.4E-2"/>
        <n v="1.4E-2"/>
        <n v="6.1999999999999998E-3"/>
        <n v="6.6E-3"/>
        <n v="2.0400000000000001E-2"/>
        <n v="1.9199999999999998E-2"/>
        <n v="2.76E-2"/>
        <n v="1.26E-2"/>
        <n v="1.7299999999999999E-2"/>
        <n v="7.9000000000000008E-3"/>
        <n v="3.0000000000000001E-3"/>
        <n v="1.1599999999999999E-2"/>
        <n v="4.5199999999999997E-2"/>
        <n v="3.8100000000000002E-2"/>
        <n v="4.1500000000000002E-2"/>
        <n v="2.1000000000000001E-2"/>
        <n v="4.36E-2"/>
        <n v="4.2000000000000003E-2"/>
        <n v="1.7999999999999999E-2"/>
        <n v="1.18E-2"/>
        <n v="1.84E-2"/>
        <n v="5.96E-2"/>
        <n v="2.3599999999999999E-2"/>
        <n v="1.9E-2"/>
        <n v="4.1599999999999998E-2"/>
        <n v="5.3199999999999997E-2"/>
        <n v="6.8199999999999997E-2"/>
        <n v="3.39E-2"/>
        <n v="2.12E-2"/>
        <n v="2.6800000000000001E-2"/>
        <n v="1.2E-2"/>
        <n v="1.24E-2"/>
        <n v="1.8800000000000001E-2"/>
        <n v="6.1199999999999997E-2"/>
        <n v="1.66E-2"/>
        <n v="8.9999999999999993E-3"/>
        <n v="2.8E-3"/>
        <n v="1.04E-2"/>
        <n v="8.0000000000000002E-3"/>
        <n v="7.3000000000000001E-3"/>
        <n v="6.8999999999999999E-3"/>
        <n v="9.1999999999999998E-3"/>
        <n v="2.1999999999999999E-2"/>
        <n v="7.4000000000000003E-3"/>
        <n v="2.4899999999999999E-2"/>
        <n v="3.1199999999999999E-2"/>
        <n v="1.9400000000000001E-2"/>
        <n v="1.8599999999999998E-2"/>
        <n v="1.3899999999999999E-2"/>
        <n v="0.1024"/>
        <n v="3.56E-2"/>
        <n v="0.1172"/>
        <n v="5.5399999999999998E-2"/>
        <n v="2.7E-2"/>
        <n v="3.7600000000000001E-2"/>
        <n v="9.2999999999999992E-3"/>
        <n v="3.7000000000000002E-3"/>
        <n v="1.4200000000000001E-2"/>
        <n v="3.15E-2"/>
        <n v="1.5699999999999999E-2"/>
        <n v="0.23080000000000001"/>
        <n v="0.30399999999999999"/>
        <n v="0.42399999999999999"/>
        <n v="0.40920000000000001"/>
        <n v="0.49490000000000001"/>
      </sharedItems>
    </cacheField>
    <cacheField name="w-325" numFmtId="0">
      <sharedItems containsString="0" containsBlank="1" containsNumber="1" minValue="0" maxValue="2.2784" count="279">
        <m/>
        <n v="0.36"/>
        <n v="0.25"/>
        <n v="0.54"/>
        <n v="0.49"/>
        <n v="0.56000000000000005"/>
        <n v="0.71"/>
        <n v="0.75"/>
        <n v="1.1599999999999999"/>
        <n v="0.84"/>
        <n v="1.04"/>
        <n v="0.79"/>
        <n v="1.21"/>
        <n v="0.98"/>
        <n v="1.18"/>
        <n v="1.03"/>
        <n v="0.87"/>
        <n v="0.99"/>
        <n v="0.81"/>
        <n v="1.99"/>
        <n v="0.72"/>
        <n v="0.77"/>
        <n v="0.7"/>
        <n v="1.49"/>
        <n v="1.57"/>
        <n v="1.39"/>
        <n v="1.44"/>
        <n v="1.63"/>
        <n v="0.47"/>
        <n v="0.76"/>
        <n v="0.42"/>
        <n v="0.46"/>
        <n v="0.34"/>
        <n v="0.48"/>
        <n v="0.67"/>
        <n v="1.35"/>
        <n v="0.56999999999999995"/>
        <n v="0.57999999999999996"/>
        <n v="0.6"/>
        <n v="0.55000000000000004"/>
        <n v="0.38"/>
        <n v="0.39"/>
        <n v="1.34"/>
        <n v="1.2"/>
        <n v="0.23"/>
        <n v="0.2"/>
        <n v="0.5"/>
        <n v="0.19"/>
        <n v="0.32"/>
        <n v="1.75"/>
        <n v="1.37"/>
        <n v="1.17"/>
        <n v="1.1000000000000001"/>
        <n v="0.35"/>
        <n v="0.94"/>
        <n v="0.69"/>
        <n v="0.83"/>
        <n v="0.96"/>
        <n v="0.74"/>
        <n v="0.24"/>
        <n v="0.3"/>
        <n v="0.43"/>
        <n v="0.52"/>
        <n v="1.25"/>
        <n v="1.23"/>
        <n v="0.91"/>
        <n v="1.4"/>
        <n v="1.47"/>
        <n v="0.92"/>
        <n v="0.28000000000000003"/>
        <n v="0.4"/>
        <n v="0.44"/>
        <n v="7.0999999999999994E-2"/>
        <n v="0.17"/>
        <n v="0.08"/>
        <n v="0.14000000000000001"/>
        <n v="0.18"/>
        <n v="0.16"/>
        <n v="0.21"/>
        <n v="0.06"/>
        <n v="0.09"/>
        <n v="0.1"/>
        <n v="7.0000000000000007E-2"/>
        <n v="0.02"/>
        <n v="0.03"/>
        <n v="0.05"/>
        <n v="0.31"/>
        <n v="0.04"/>
        <n v="0.53"/>
        <n v="0.12"/>
        <n v="0.01"/>
        <n v="0.45"/>
        <n v="0.27"/>
        <n v="0.28999999999999998"/>
        <n v="0"/>
        <n v="5.5999999999999999E-3"/>
        <n v="0.13600000000000001"/>
        <n v="5.6800000000000003E-2"/>
        <n v="1.24E-2"/>
        <n v="4.7E-2"/>
        <n v="4.0000000000000001E-3"/>
        <n v="8.6E-3"/>
        <n v="7.4000000000000003E-3"/>
        <n v="9.7999999999999997E-3"/>
        <n v="1.72E-2"/>
        <n v="4.48E-2"/>
        <n v="6.2799999999999995E-2"/>
        <n v="4.3799999999999999E-2"/>
        <n v="4.4999999999999998E-2"/>
        <n v="7.2400000000000006E-2"/>
        <n v="4.7199999999999999E-2"/>
        <n v="1.0200000000000001E-2"/>
        <n v="2.52E-2"/>
        <n v="1.49E-2"/>
        <n v="3.0599999999999999E-2"/>
        <n v="8.0000000000000002E-3"/>
        <n v="2.24E-2"/>
        <n v="1.8800000000000001E-2"/>
        <n v="0.10059999999999999"/>
        <n v="6.3600000000000004E-2"/>
        <n v="3.5200000000000002E-2"/>
        <n v="5.0599999999999999E-2"/>
        <n v="4.0599999999999997E-2"/>
        <n v="6.8199999999999997E-2"/>
        <n v="0.11840000000000001"/>
        <n v="8.9399999999999993E-2"/>
        <n v="2.7E-2"/>
        <n v="1.5599999999999999E-2"/>
        <n v="3.6600000000000001E-2"/>
        <n v="3.4799999999999998E-2"/>
        <n v="2.8400000000000002E-2"/>
        <n v="7.4200000000000002E-2"/>
        <n v="6.4299999999999996E-2"/>
        <n v="0.1022"/>
        <n v="1.7600000000000001E-2"/>
        <n v="8.1600000000000006E-2"/>
        <n v="1.6400000000000001E-2"/>
        <n v="3.0800000000000001E-2"/>
        <n v="5.1999999999999998E-2"/>
        <n v="4.1000000000000002E-2"/>
        <n v="7.8399999999999997E-2"/>
        <n v="2.6599999999999999E-2"/>
        <n v="5.6000000000000001E-2"/>
        <n v="4.9000000000000002E-2"/>
        <n v="5.4199999999999998E-2"/>
        <n v="9.5999999999999992E-3"/>
        <n v="2.1000000000000001E-2"/>
        <n v="4.82E-2"/>
        <n v="5.96E-2"/>
        <n v="4.1200000000000001E-2"/>
        <n v="5.6399999999999999E-2"/>
        <n v="7.8600000000000003E-2"/>
        <n v="3.5799999999999998E-2"/>
        <n v="0.1036"/>
        <n v="6.7199999999999996E-2"/>
        <n v="9.6000000000000002E-2"/>
        <n v="7.5600000000000001E-2"/>
        <n v="8.5400000000000004E-2"/>
        <n v="6.1199999999999997E-2"/>
        <n v="9.8199999999999996E-2"/>
        <n v="8.1799999999999998E-2"/>
        <n v="6.7799999999999999E-2"/>
        <n v="5.2200000000000003E-2"/>
        <n v="0.16220000000000001"/>
        <n v="2.41E-2"/>
        <n v="0.2016"/>
        <n v="4.8800000000000003E-2"/>
        <n v="2.0400000000000001E-2"/>
        <n v="3.2199999999999999E-2"/>
        <n v="4.3999999999999997E-2"/>
        <n v="0.11360000000000001"/>
        <n v="2.0199999999999999E-2"/>
        <n v="7.1199999999999999E-2"/>
        <n v="0.11219999999999999"/>
        <n v="8.4199999999999997E-2"/>
        <n v="8.3799999999999999E-2"/>
        <n v="4.5400000000000003E-2"/>
        <n v="2.1700000000000001E-2"/>
        <n v="3.1800000000000002E-2"/>
        <n v="4.8399999999999999E-2"/>
        <n v="0.11"/>
        <n v="0.16919999999999999"/>
        <n v="0.1938"/>
        <n v="4.9200000000000001E-2"/>
        <n v="8.6599999999999996E-2"/>
        <n v="0.10879999999999999"/>
        <n v="0.1744"/>
        <n v="0.17380000000000001"/>
        <n v="0.15"/>
        <n v="4.8099999999999997E-2"/>
        <n v="8.9200000000000002E-2"/>
        <n v="0.26979999999999998"/>
        <n v="0.21879999999999999"/>
        <n v="7.2599999999999998E-2"/>
        <n v="0.1716"/>
        <n v="0.22900000000000001"/>
        <n v="0.18940000000000001"/>
        <n v="0.16339999999999999"/>
        <n v="9.1399999999999995E-2"/>
        <n v="6.9400000000000003E-2"/>
        <n v="4.6199999999999998E-2"/>
        <n v="2.7199999999999998E-2"/>
        <n v="0.34189999999999998"/>
        <n v="2.76E-2"/>
        <n v="0.1321"/>
        <n v="0.1414"/>
        <n v="0.1032"/>
        <n v="0.1148"/>
        <n v="3.2000000000000001E-2"/>
        <n v="4.7800000000000002E-2"/>
        <n v="5.7200000000000001E-2"/>
        <n v="3.9E-2"/>
        <n v="7.3800000000000004E-2"/>
        <n v="4.1799999999999997E-2"/>
        <n v="2.12E-2"/>
        <n v="3.1E-2"/>
        <n v="3.4200000000000001E-2"/>
        <n v="0.1381"/>
        <n v="8.14E-2"/>
        <n v="0.109"/>
        <n v="8.1000000000000003E-2"/>
        <n v="9.8400000000000001E-2"/>
        <n v="9.1800000000000007E-2"/>
        <n v="0.1142"/>
        <n v="7.0400000000000004E-2"/>
        <n v="9.9199999999999997E-2"/>
        <n v="6.8400000000000002E-2"/>
        <n v="5.1700000000000003E-2"/>
        <n v="7.7200000000000005E-2"/>
        <n v="6.9199999999999998E-2"/>
        <n v="0.1404"/>
        <n v="3.8199999999999998E-2"/>
        <n v="0.1862"/>
        <n v="0.37640000000000001"/>
        <n v="0.26379999999999998"/>
        <n v="0.14699999999999999"/>
        <n v="0.24179999999999999"/>
        <n v="4.9399999999999999E-2"/>
        <n v="0.17080000000000001"/>
        <n v="0.1532"/>
        <n v="9.2100000000000001E-2"/>
        <n v="0.15679999999999999"/>
        <n v="0.19939999999999999"/>
        <n v="0.1084"/>
        <n v="3.9899999999999998E-2"/>
        <n v="0.129"/>
        <n v="6.3399999999999998E-2"/>
        <n v="5.4399999999999997E-2"/>
        <n v="4.5199999999999997E-2"/>
        <n v="7.0199999999999999E-2"/>
        <n v="0.19800000000000001"/>
        <n v="8.4099999999999994E-2"/>
        <n v="0.15690000000000001"/>
        <n v="0.12959999999999999"/>
        <n v="0.2155"/>
        <n v="0.2303"/>
        <n v="2.98E-2"/>
        <n v="0.17799999999999999"/>
        <n v="4.5699999999999998E-2"/>
        <n v="0.1176"/>
        <n v="0.3962"/>
        <n v="0.31209999999999999"/>
        <n v="0.18870000000000001"/>
        <n v="2.2784"/>
        <n v="0.6462"/>
        <n v="1.1235999999999999"/>
        <n v="1.0002"/>
        <n v="2.0019"/>
        <n v="1.6664000000000001"/>
        <n v="0.69020000000000004"/>
        <n v="0.63060000000000005"/>
        <n v="2.1850999999999998"/>
        <n v="1.52"/>
        <n v="1"/>
        <n v="5.8799999999999998E-2"/>
        <n v="8.09E-2"/>
        <n v="0.23760000000000001"/>
        <n v="0.28520000000000001"/>
        <n v="0.1908"/>
      </sharedItems>
    </cacheField>
    <cacheField name="d-7" numFmtId="0">
      <sharedItems containsString="0" containsBlank="1" containsNumber="1" containsInteger="1" minValue="0" maxValue="0"/>
    </cacheField>
    <cacheField name="d-8" numFmtId="0">
      <sharedItems containsString="0" containsBlank="1" containsNumber="1" minValue="0" maxValue="1.0345"/>
    </cacheField>
    <cacheField name="d-10" numFmtId="0">
      <sharedItems containsString="0" containsBlank="1" containsNumber="1" minValue="0" maxValue="0.29449999999999998" count="8">
        <m/>
        <n v="0"/>
        <n v="0.02"/>
        <n v="9.9999999999999995E-7"/>
        <n v="0.01"/>
        <n v="0.1173"/>
        <n v="2.8899999999999999E-2"/>
        <n v="0.29449999999999998"/>
      </sharedItems>
    </cacheField>
    <cacheField name="d-12" numFmtId="0">
      <sharedItems containsString="0" containsBlank="1" containsNumber="1" minValue="0" maxValue="0.04"/>
    </cacheField>
    <cacheField name="d-14" numFmtId="0">
      <sharedItems containsString="0" containsBlank="1" containsNumber="1" containsInteger="1" minValue="0" maxValue="0"/>
    </cacheField>
    <cacheField name="d-16" numFmtId="0">
      <sharedItems containsNonDate="0" containsString="0" containsBlank="1"/>
    </cacheField>
    <cacheField name="d-20" numFmtId="0">
      <sharedItems containsNonDate="0" containsString="0" containsBlank="1"/>
    </cacheField>
    <cacheField name="d-30" numFmtId="169">
      <sharedItems containsNonDate="0" containsString="0" containsBlank="1"/>
    </cacheField>
    <cacheField name="d-40" numFmtId="0">
      <sharedItems containsString="0" containsBlank="1" containsNumber="1" minValue="0.04" maxValue="99.96" count="80">
        <m/>
        <n v="0.27"/>
        <n v="2.2000000000000002"/>
        <n v="3.52"/>
        <n v="0.8"/>
        <n v="0.81"/>
        <n v="0.78"/>
        <n v="1.43"/>
        <n v="0.97"/>
        <n v="0.04"/>
        <n v="0.6"/>
        <n v="0.06"/>
        <n v="0.74"/>
        <n v="0.24"/>
        <n v="0.34"/>
        <n v="1.26"/>
        <n v="0.56999999999999995"/>
        <n v="0.55000000000000004"/>
        <n v="0.48"/>
        <n v="0.36"/>
        <n v="0.45"/>
        <n v="0.75"/>
        <n v="1.21"/>
        <n v="0.76"/>
        <n v="0.91"/>
        <n v="0.65"/>
        <n v="0.72"/>
        <n v="0.46"/>
        <n v="0.35"/>
        <n v="0.43"/>
        <n v="0.41"/>
        <n v="0.28000000000000003"/>
        <n v="0.28999999999999998"/>
        <n v="0.51"/>
        <n v="0.31"/>
        <n v="0.84"/>
        <n v="0.26"/>
        <n v="0.14000000000000001"/>
        <n v="0.25"/>
        <n v="3.03"/>
        <n v="2.41"/>
        <n v="0.7"/>
        <n v="0.87"/>
        <n v="0.68"/>
        <n v="0.59"/>
        <n v="1.9"/>
        <n v="1.97"/>
        <n v="1.73"/>
        <n v="1.56"/>
        <n v="1.88"/>
        <n v="0.95"/>
        <n v="2.52"/>
        <n v="2.46"/>
        <n v="1.19"/>
        <n v="97.52"/>
        <n v="97.6"/>
        <n v="98.41"/>
        <n v="99.1"/>
        <n v="99.13"/>
        <n v="99.83"/>
        <n v="99.94"/>
        <n v="99.46"/>
        <n v="99.84"/>
        <n v="99.72"/>
        <n v="99.86"/>
        <n v="99.7"/>
        <n v="99.81"/>
        <n v="99.6"/>
        <n v="99"/>
        <n v="99.8"/>
        <n v="98.9"/>
        <n v="99.4"/>
        <n v="99.91"/>
        <n v="99.5"/>
        <n v="99.9"/>
        <n v="99.3"/>
        <n v="99.2"/>
        <n v="99.87"/>
        <n v="99.96"/>
        <n v="99.85"/>
      </sharedItems>
    </cacheField>
    <cacheField name="d-45" numFmtId="169">
      <sharedItems containsNonDate="0" containsString="0" containsBlank="1"/>
    </cacheField>
    <cacheField name="d-50" numFmtId="0">
      <sharedItems containsNonDate="0" containsString="0" containsBlank="1"/>
    </cacheField>
    <cacheField name="d-60" numFmtId="0">
      <sharedItems containsString="0" containsBlank="1" containsNumber="1" minValue="1.0000000000000001E-5" maxValue="0.48" count="35">
        <m/>
        <n v="9.2999999999999999E-2"/>
        <n v="0.11"/>
        <n v="0.48"/>
        <n v="0.22"/>
        <n v="0.28999999999999998"/>
        <n v="0.16"/>
        <n v="0.37"/>
        <n v="0.41"/>
        <n v="0.18"/>
        <n v="0.36"/>
        <n v="0.13"/>
        <n v="0.19"/>
        <n v="7.0000000000000007E-2"/>
        <n v="0.08"/>
        <n v="0.12"/>
        <n v="0.17"/>
        <n v="0.09"/>
        <n v="0.03"/>
        <n v="0.04"/>
        <n v="0.05"/>
        <n v="1.0000000000000001E-5"/>
        <n v="2.9000000000000001E-2"/>
        <n v="0.1"/>
        <n v="0.02"/>
        <n v="0.06"/>
        <n v="0.14000000000000001"/>
        <n v="0.25"/>
        <n v="0.23"/>
        <n v="0.26"/>
        <n v="0.2"/>
        <n v="0.27"/>
        <n v="0.31"/>
        <n v="0.42"/>
        <n v="0.32"/>
      </sharedItems>
    </cacheField>
    <cacheField name="d-80" numFmtId="0">
      <sharedItems containsString="0" containsBlank="1" containsNumber="1" minValue="99.37" maxValue="99.92"/>
    </cacheField>
    <cacheField name="d-100" numFmtId="0">
      <sharedItems containsString="0" containsBlank="1" containsNumber="1" minValue="3.0999999999999999E-3" maxValue="1.99"/>
    </cacheField>
    <cacheField name="d-140" numFmtId="0">
      <sharedItems containsString="0" containsBlank="1" containsNumber="1" minValue="0.01" maxValue="0.08"/>
    </cacheField>
    <cacheField name="pan" numFmtId="0">
      <sharedItems containsString="0" containsBlank="1" containsNumber="1" minValue="3.0000000000000001E-3" maxValue="1.1200000000000001"/>
    </cacheField>
    <cacheField name="month" numFmtId="1">
      <sharedItems containsSemiMixedTypes="0" containsString="0" containsNumber="1" containsInteger="1" minValue="1" maxValue="12" count="12">
        <n v="5"/>
        <n v="1"/>
        <n v="3"/>
        <n v="4"/>
        <n v="6"/>
        <n v="12"/>
        <n v="7"/>
        <n v="2"/>
        <n v="10"/>
        <n v="9"/>
        <n v="11"/>
        <n v="8"/>
      </sharedItems>
    </cacheField>
    <cacheField name="appear" numFmtId="0">
      <sharedItems containsBlank="1"/>
    </cacheField>
    <cacheField name="Odor" numFmtId="0">
      <sharedItems containsBlank="1"/>
    </cacheField>
    <cacheField name="Att-Hard" numFmtId="0">
      <sharedItems containsString="0" containsBlank="1" containsNumber="1" minValue="67.5" maxValue="141.30000000000001"/>
    </cacheField>
    <cacheField name="Emulsion" numFmtId="0">
      <sharedItems containsBlank="1" containsMixedTypes="1" containsNumber="1" containsInteger="1" minValue="0" maxValue="0"/>
    </cacheField>
    <cacheField name="foam" numFmtId="0">
      <sharedItems containsBlank="1" containsMixedTypes="1" containsNumber="1" minValue="1" maxValue="58"/>
    </cacheField>
    <cacheField name="Foam-121" numFmtId="0">
      <sharedItems containsString="0" containsBlank="1" containsNumber="1" containsInteger="1" minValue="0" maxValue="2"/>
    </cacheField>
    <cacheField name="342ppm" numFmtId="0">
      <sharedItems containsBlank="1" containsMixedTypes="1" containsNumber="1" containsInteger="1" minValue="0" maxValue="59"/>
    </cacheField>
    <cacheField name="Burden" numFmtId="169">
      <sharedItems containsNonDate="0" containsString="0" containsBlank="1"/>
    </cacheField>
    <cacheField name="Emul 1hr" numFmtId="169">
      <sharedItems containsBlank="1"/>
    </cacheField>
    <cacheField name="Emul 24hr" numFmtId="0">
      <sharedItems containsBlank="1" containsMixedTypes="1" containsNumber="1" containsInteger="1" minValue="0" maxValue="0"/>
    </cacheField>
    <cacheField name="Solidify" numFmtId="169">
      <sharedItems containsBlank="1"/>
    </cacheField>
    <cacheField name="Gelling 60F" numFmtId="0">
      <sharedItems containsBlank="1"/>
    </cacheField>
    <cacheField name="Gelling 40F" numFmtId="0">
      <sharedItems containsBlank="1"/>
    </cacheField>
    <cacheField name="Review" numFmtId="169">
      <sharedItems containsDate="1" containsMixedTypes="1" minDate="2017-01-09T00:00:00" maxDate="2017-07-29T00:00:00"/>
    </cacheField>
    <cacheField name="RTS" numFmtId="170">
      <sharedItems containsDate="1" containsBlank="1" containsMixedTypes="1" minDate="2015-01-30T00:00:00" maxDate="2017-07-28T00:00:00" count="197">
        <d v="2017-05-10T00:00:00"/>
        <d v="2017-02-02T00:00:00"/>
        <d v="2017-03-15T00:00:00"/>
        <d v="2017-03-20T00:00:00"/>
        <d v="2017-03-23T00:00:00"/>
        <d v="2017-03-27T00:00:00"/>
        <d v="2017-03-29T00:00:00"/>
        <d v="2017-03-31T00:00:00"/>
        <d v="2017-04-07T00:00:00"/>
        <d v="2017-05-22T00:00:00"/>
        <d v="2017-05-24T00:00:00"/>
        <d v="2017-05-30T00:00:00"/>
        <d v="2016-06-03T00:00:00"/>
        <d v="2017-01-06T00:00:00"/>
        <d v="2017-03-22T00:00:00"/>
        <d v="2017-03-24T00:00:00"/>
        <d v="2017-06-21T00:00:00"/>
        <d v="2017-06-22T00:00:00"/>
        <d v="2017-06-23T00:00:00"/>
        <d v="2017-07-10T00:00:00"/>
        <d v="2017-07-11T00:00:00"/>
        <d v="2017-07-12T00:00:00"/>
        <d v="2017-07-14T00:00:00"/>
        <d v="2017-07-17T00:00:00"/>
        <d v="2017-07-18T00:00:00"/>
        <d v="2017-07-19T00:00:00"/>
        <d v="2017-07-20T00:00:00"/>
        <d v="2017-07-21T00:00:00"/>
        <d v="2017-07-23T00:00:00"/>
        <d v="2017-07-24T00:00:00"/>
        <d v="2017-01-25T00:00:00"/>
        <d v="2017-01-26T00:00:00"/>
        <d v="2017-01-27T00:00:00"/>
        <d v="2017-01-30T00:00:00"/>
        <d v="2017-02-23T00:00:00"/>
        <d v="2017-02-24T00:00:00"/>
        <d v="2017-02-27T00:00:00"/>
        <d v="2017-03-28T00:00:00"/>
        <d v="2017-03-30T00:00:00"/>
        <d v="2017-04-03T00:00:00"/>
        <d v="2017-04-04T00:00:00"/>
        <d v="2017-04-06T00:00:00"/>
        <d v="2017-06-28T00:00:00"/>
        <d v="2017-06-29T00:00:00"/>
        <d v="2017-06-30T00:00:00"/>
        <d v="2017-07-03T00:00:00"/>
        <d v="2017-07-06T00:00:00"/>
        <d v="2017-07-07T00:00:00"/>
        <d v="2017-04-19T00:00:00"/>
        <d v="2017-04-20T00:00:00"/>
        <d v="2017-04-21T00:00:00"/>
        <d v="2017-04-26T00:00:00"/>
        <d v="2017-05-12T00:00:00"/>
        <d v="2017-01-18T00:00:00"/>
        <d v="2017-01-23T00:00:00"/>
        <d v="2017-01-24T00:00:00"/>
        <d v="2017-02-28T00:00:00"/>
        <d v="2017-03-06T00:00:00"/>
        <d v="2017-03-03T00:00:00"/>
        <d v="2017-04-12T00:00:00"/>
        <d v="2017-05-03T00:00:00"/>
        <d v="2017-05-08T00:00:00"/>
        <d v="2017-06-02T00:00:00"/>
        <d v="2017-06-06T00:00:00"/>
        <d v="2017-06-09T00:00:00"/>
        <d v="2017-06-12T00:00:00"/>
        <d v="2017-06-14T00:00:00"/>
        <d v="2017-01-31T00:00:00"/>
        <d v="2017-07-25T00:00:00"/>
        <m/>
        <d v="2017-05-17T00:00:00"/>
        <d v="2017-04-30T00:00:00"/>
        <d v="2017-05-02T00:00:00"/>
        <d v="2017-05-05T00:00:00"/>
        <d v="2017-05-19T00:00:00"/>
        <d v="2017-05-25T00:00:00"/>
        <d v="2017-07-26T00:00:00"/>
        <d v="2017-07-27T00:00:00"/>
        <d v="2017-02-03T00:00:00"/>
        <d v="2017-02-07T00:00:00"/>
        <d v="2017-02-09T00:00:00"/>
        <d v="2017-02-10T00:00:00"/>
        <d v="2017-02-15T00:00:00"/>
        <d v="2017-02-16T00:00:00"/>
        <d v="2017-02-21T00:00:00"/>
        <d v="2017-02-22T00:00:00"/>
        <d v="2017-02-17T00:00:00"/>
        <d v="2017-02-20T00:00:00"/>
        <d v="2017-03-12T00:00:00"/>
        <d v="2017-03-14T00:00:00"/>
        <d v="2017-03-16T00:00:00"/>
        <d v="2017-04-18T00:00:00"/>
        <d v="2017-04-24T00:00:00"/>
        <d v="2017-04-27T00:00:00"/>
        <d v="2017-05-09T00:00:00"/>
        <d v="2017-05-11T00:00:00"/>
        <d v="2017-05-15T00:00:00"/>
        <d v="2017-05-16T00:00:00"/>
        <d v="2017-05-18T00:00:00"/>
        <d v="2017-05-23T00:00:00"/>
        <d v="2017-05-31T00:00:00"/>
        <d v="2017-06-01T00:00:00"/>
        <d v="2017-06-05T00:00:00"/>
        <d v="2017-06-08T00:00:00"/>
        <d v="2017-06-13T00:00:00"/>
        <d v="2017-06-15T00:00:00"/>
        <d v="2017-06-19T00:00:00"/>
        <d v="2017-06-26T00:00:00"/>
        <d v="2017-06-27T00:00:00"/>
        <d v="2017-07-13T00:00:00"/>
        <d v="2017-03-01T00:00:00"/>
        <d v="2017-03-09T00:00:00"/>
        <s v="—"/>
        <d v="2016-10-17T00:00:00"/>
        <d v="2017-05-26T00:00:00"/>
        <d v="2017-01-17T00:00:00"/>
        <d v="2017-04-13T00:00:00"/>
        <d v="2016-01-14T00:00:00"/>
        <d v="2016-05-25T00:00:00"/>
        <d v="2017-06-20T00:00:00"/>
        <d v="2017-04-05T00:00:00"/>
        <d v="2017-04-10T00:00:00"/>
        <d v="2016-04-08T00:00:00"/>
        <d v="2016-01-16T00:00:00"/>
        <d v="2017-01-20T00:00:00"/>
        <d v="2017-02-06T00:00:00"/>
        <d v="2017-01-09T00:00:00"/>
        <d v="2017-01-11T00:00:00"/>
        <d v="2017-01-12T00:00:00"/>
        <d v="2017-02-08T00:00:00"/>
        <d v="2017-03-17T00:00:00"/>
        <d v="2017-04-11T00:00:00"/>
        <d v="2017-04-17T00:00:00"/>
        <d v="2016-01-22T00:00:00"/>
        <d v="2016-12-30T00:00:00"/>
        <d v="2016-02-18T00:00:00"/>
        <d v="2016-02-25T00:00:00"/>
        <d v="2017-04-28T00:00:00"/>
        <d v="2017-05-01T00:00:00"/>
        <d v="2017-05-04T00:00:00"/>
        <d v="2017-06-07T00:00:00"/>
        <d v="2016-03-12T00:00:00"/>
        <d v="2016-03-16T00:00:00"/>
        <d v="2016-03-23T00:00:00"/>
        <d v="2017-02-13T00:00:00"/>
        <d v="2017-02-12T00:00:00"/>
        <d v="2015-10-17T00:00:00"/>
        <d v="2016-01-19T00:00:00"/>
        <d v="2016-12-15T00:00:00"/>
        <d v="2016-12-22T00:00:00"/>
        <d v="2017-03-08T00:00:00"/>
        <d v="2017-06-16T00:00:00"/>
        <d v="2016-09-29T00:00:00"/>
        <d v="2017-03-10T00:00:00"/>
        <d v="2017-04-25T00:00:00"/>
        <d v="2016-06-23T00:00:00"/>
        <d v="2017-02-01T00:00:00"/>
        <d v="2016-01-07T00:00:00"/>
        <d v="2016-11-04T00:00:00"/>
        <d v="2016-01-20T00:00:00"/>
        <d v="2016-05-31T00:00:00"/>
        <d v="2016-07-12T00:00:00"/>
        <d v="2015-01-30T00:00:00"/>
        <d v="2015-12-02T00:00:00"/>
        <d v="2016-12-05T00:00:00"/>
        <d v="2016-03-10T00:00:00"/>
        <d v="2016-05-19T00:00:00"/>
        <d v="2016-06-06T00:00:00"/>
        <d v="2017-01-10T00:00:00"/>
        <d v="2017-01-13T00:00:00"/>
        <d v="2016-10-12T00:00:00"/>
        <d v="2016-10-24T00:00:00"/>
        <d v="2016-01-06T00:00:00"/>
        <d v="2016-12-16T00:00:00"/>
        <d v="2016-04-05T00:00:00"/>
        <d v="2016-12-01T00:00:00"/>
        <d v="2015-10-25T00:00:00"/>
        <d v="2016-11-30T00:00:00"/>
        <d v="2017-03-02T00:00:00"/>
        <s v="-------"/>
        <d v="2016-08-22T00:00:00"/>
        <d v="2016-08-26T00:00:00"/>
        <d v="2016-05-12T00:00:00"/>
        <d v="2015-02-13T00:00:00"/>
        <d v="2015-02-23T00:00:00"/>
        <d v="2017-01-05T00:00:00"/>
        <d v="2016-02-17T00:00:00"/>
        <d v="2016-03-01T00:00:00"/>
        <d v="2016-01-11T00:00:00"/>
        <d v="2016-06-13T00:00:00"/>
        <d v="2016-06-16T00:00:00"/>
        <d v="2016-01-08T00:00:00"/>
        <d v="2016-11-23T00:00:00"/>
        <d v="2016-09-30T00:00:00"/>
        <d v="2016-10-05T00:00:00"/>
        <d v="2016-01-28T00:00:00"/>
        <d v="2017-02-14T00:00:00"/>
      </sharedItems>
    </cacheField>
    <cacheField name="Note" numFmtId="0">
      <sharedItems containsBlank="1"/>
    </cacheField>
    <cacheField name="PackList" numFmtId="3">
      <sharedItems containsNonDate="0" containsString="0" containsBlank="1" count="1">
        <m/>
      </sharedItems>
    </cacheField>
    <cacheField name="#of samples rec'd" numFmtId="3">
      <sharedItems containsString="0" containsBlank="1" containsNumber="1" containsInteger="1" minValue="2" maxValue="51"/>
    </cacheField>
    <cacheField name="tests per product" numFmtId="3">
      <sharedItems containsString="0" containsBlank="1" containsNumber="1" containsInteger="1" minValue="2" maxValue="15"/>
    </cacheField>
    <cacheField name="RLSD?" numFmtId="3">
      <sharedItems count="2">
        <s v="Yes"/>
        <s v="No"/>
      </sharedItems>
    </cacheField>
    <cacheField name="Column2" numFmtId="3">
      <sharedItems containsNonDate="0" containsString="0" containsBlank="1"/>
    </cacheField>
    <cacheField name="Column3" numFmtId="3">
      <sharedItems containsNonDate="0" containsString="0" containsBlank="1"/>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anie Eaves" refreshedDate="43482.426965162034" createdVersion="5" refreshedVersion="5" minRefreshableVersion="3" recordCount="85" xr:uid="{00000000-000A-0000-FFFF-FFFF01000000}">
  <cacheSource type="worksheet">
    <worksheetSource name="tblRepack"/>
  </cacheSource>
  <cacheFields count="10">
    <cacheField name="Site" numFmtId="169">
      <sharedItems containsBlank="1" count="3">
        <s v="Ocilla"/>
        <s v="Tifton"/>
        <m u="1"/>
      </sharedItems>
    </cacheField>
    <cacheField name="Product" numFmtId="169">
      <sharedItems containsBlank="1" count="99">
        <s v="Acephate "/>
        <s v="Agent X-Act"/>
        <s v="Apollo SC"/>
        <s v="Areca Fosetyl"/>
        <s v="Areca OHP"/>
        <s v="Captan Gold 80 WDG"/>
        <s v="Captan 80 WDG"/>
        <s v="Captan Supra"/>
        <s v="Cavalcade 65WDG"/>
        <s v="Chlorpyrifos VC"/>
        <s v="CLT 82.5"/>
        <s v="Cormoran EC"/>
        <s v="Davai 80 SL"/>
        <s v="Delete (Royaltac)"/>
        <s v="Derive 75 DF"/>
        <s v="Devour (Parazone 3SL)"/>
        <s v="Diamond 0.83EC"/>
        <s v="Dimilin 2L"/>
        <s v="Dimilin 4L"/>
        <s v="Diquat 2L AG"/>
        <s v="Dithiopyr 2L QP"/>
        <s v="Diuron Tech"/>
        <s v="Echo 90DF Canadian"/>
        <s v="Flopan 80WDG"/>
        <s v="Flumi 51"/>
        <s v="Flupro"/>
        <s v="Fosetyl"/>
        <s v="Fosetyl QP 80WDG"/>
        <s v="Fosetyl Select 80WDG "/>
        <s v="Glory DF"/>
        <s v="Halts Pro"/>
        <s v="Incognito 85 WDG"/>
        <s v="Imidacloprid 4SC"/>
        <s v="Imidacloprid Tech"/>
        <s v="Imazamox 120SL"/>
        <s v="Impose"/>
        <s v="Kade 65WDG"/>
        <s v="Karmex DF"/>
        <s v="Karmex DF(Israel)"/>
        <s v="Klean Pik(Vacate)"/>
        <s v="Lambda Cy"/>
        <s v="Latir"/>
        <s v="Nimitz 4.0"/>
        <s v="Nimitz Pro G"/>
        <s v="Oryzalin 4"/>
        <s v="Oxadiazon SC"/>
        <s v="Paczol "/>
        <s v="Parazone 3SL"/>
        <s v="Patron/Adjuvant"/>
        <s v="Pedestal"/>
        <s v="Phantom 240SL"/>
        <s v="Postscript"/>
        <s v="Primere One"/>
        <s v="Procure 480 SC"/>
        <s v="Prodiamine 4SC"/>
        <s v="Prodiamine 65 WDG"/>
        <s v="Prodiamine 65 WDG QP"/>
        <s v="Prodiamine 65WDG"/>
        <s v="Quinclorac 75DF"/>
        <s v="Quinvac 75 DF"/>
        <s v="Resolute 65WG"/>
        <s v="Rimon 0.83 EC"/>
        <s v="Royaltac "/>
        <s v="Royaltac M"/>
        <s v="Silencer"/>
        <s v="Skyraider"/>
        <s v="Sombrero"/>
        <s v="Squadron"/>
        <s v="Stonewall "/>
        <s v="Terraclor 75 WP"/>
        <s v="Terrazole 35 WP"/>
        <s v="TM 85 WDG"/>
        <s v="TopNotch"/>
        <s v="X-Act"/>
        <s v="Zurax (Quinclorac)"/>
        <s v="Varsity (Flumioxazin)"/>
        <m u="1"/>
        <s v="Captan  Gold 80WDG" u="1"/>
        <s v="Zurax" u="1"/>
        <s v="Barricade 65WDG(AEP)" u="1"/>
        <s v="Atrazine 90 DF " u="1"/>
        <s v="Nimitz" u="1"/>
        <s v="Echo 90DF" u="1"/>
        <s v="Diquat 2L" u="1"/>
        <s v="Foestyl Select 80WDG" u="1"/>
        <s v="Diuron" u="1"/>
        <s v="Royaltac" u="1"/>
        <s v="Glory" u="1"/>
        <s v="Blanco" u="1"/>
        <s v="Capatn Gold 80 WDG" u="1"/>
        <s v="Barricade 65WDG(EGO)" u="1"/>
        <s v="SysStar" u="1"/>
        <s v="Devour " u="1"/>
        <s v="Tifton" u="1"/>
        <s v="Dimond 0.83EC" u="1"/>
        <s v="Rimon 0.10EC" u="1"/>
        <s v="Barricade 65WDG" u="1"/>
        <s v="Captan Supra " u="1"/>
        <s v="Terraclor 75WP" u="1"/>
      </sharedItems>
    </cacheField>
    <cacheField name="Customer" numFmtId="169">
      <sharedItems/>
    </cacheField>
    <cacheField name="Lot #" numFmtId="0">
      <sharedItems containsBlank="1" containsMixedTypes="1" containsNumber="1" containsInteger="1" minValue="15028402" maxValue="171235862" count="96">
        <s v="BO7031001"/>
        <s v="BO9008001"/>
        <m/>
        <s v="BT7317002"/>
        <s v="BO8347008"/>
        <s v="BO7040002"/>
        <s v="BO8347004"/>
        <s v="BO8303123"/>
        <s v="BO8080036"/>
        <s v="BO8125040"/>
        <s v="BT6189016"/>
        <s v="BO7188017"/>
        <s v="BO8262078"/>
        <s v="BO8212013"/>
        <s v="BV8087010"/>
        <s v="BO4F20P030"/>
        <s v="BV8072045 "/>
        <s v="BV7110007"/>
        <s v="BO8267051"/>
        <s v="BO7024P02"/>
        <s v="BO7100P003"/>
        <s v="BV8044004"/>
        <s v="BT6074002"/>
        <n v="160229493"/>
        <n v="171235862"/>
        <s v="BO8330047"/>
        <s v="BO6169006"/>
        <s v="BT8129012"/>
        <s v="BO7166P02"/>
        <s v="BO7040001"/>
        <s v="BO7320007"/>
        <s v="BO8345013"/>
        <s v="BV8108002"/>
        <s v="BT5206078"/>
        <s v="BO8006004"/>
        <s v="BO6188008"/>
        <s v="20151212"/>
        <s v="BV8109003"/>
        <s v="BV8309004"/>
        <s v="BV8096004"/>
        <s v="BT8156091"/>
        <s v="BV8213014"/>
        <s v="BV7144005"/>
        <s v="BT6204009"/>
        <s v="BO5043002"/>
        <s v="BV6078002"/>
        <s v="BO8313012"/>
        <s v="BO8194003"/>
        <s v="BT7262013"/>
        <s v="BT7283008"/>
        <s v="BO8031P01"/>
        <s v="BT7080034"/>
        <s v="BT8295001"/>
        <s v="BO7179P01"/>
        <s v="BV8080025"/>
        <s v="BV8291037"/>
        <s v="BV8310002"/>
        <s v="BO8118P14"/>
        <s v="BT6088003"/>
        <s v="BT5268103"/>
        <s v="BT4062041"/>
        <s v="BT7221034"/>
        <s v="BT8267056"/>
        <s v="BV7024013"/>
        <s v="ADT7A29014"/>
        <s v="BO8353037"/>
        <s v="BO6B01P004"/>
        <s v="BO6C03P028"/>
        <s v="BO6134010"/>
        <s v="BO3050003"/>
        <s v="BO8242002"/>
        <s v="BV8047005"/>
        <s v="BT6190017"/>
        <s v="BC717906"/>
        <s v="BO717705"/>
        <s v="BO8120005"/>
        <s v="BO9002001"/>
        <s v="BO9002002"/>
        <s v="BO9003003"/>
        <s v="BO9003004"/>
        <s v="BO9004005"/>
        <s v="BT6048003"/>
        <s v="BV7354017"/>
        <s v="BT8114023"/>
        <n v="160229495" u="1"/>
        <n v="160229686" u="1"/>
        <n v="171235860" u="1"/>
        <n v="151028269" u="1"/>
        <n v="171235859" u="1"/>
        <n v="15028402" u="1"/>
        <n v="171235858" u="1"/>
        <n v="160229577" u="1"/>
        <n v="151028198" u="1"/>
        <n v="171235857" u="1"/>
        <n v="160229570" u="1"/>
        <n v="171235861" u="1"/>
      </sharedItems>
    </cacheField>
    <cacheField name="Month" numFmtId="0">
      <sharedItems containsSemiMixedTypes="0" containsString="0" containsNumber="1" containsInteger="1" minValue="1" maxValue="12" count="12">
        <n v="2"/>
        <n v="1"/>
        <n v="11"/>
        <n v="12"/>
        <n v="4"/>
        <n v="3"/>
        <n v="5"/>
        <n v="9"/>
        <n v="7"/>
        <n v="6"/>
        <n v="10"/>
        <n v="8"/>
      </sharedItems>
    </cacheField>
    <cacheField name="RLSD?" numFmtId="0">
      <sharedItems count="4">
        <s v="Yes"/>
        <s v="No"/>
        <s v="BO7297214" u="1"/>
        <s v="BO7226175" u="1"/>
      </sharedItems>
    </cacheField>
    <cacheField name="Date" numFmtId="169">
      <sharedItems containsNonDate="0" containsDate="1" containsString="0" containsBlank="1" minDate="2016-01-05T00:00:00" maxDate="2019-01-09T00:00:00"/>
    </cacheField>
    <cacheField name="RTS" numFmtId="169">
      <sharedItems containsNonDate="0" containsDate="1" containsString="0" containsBlank="1" minDate="1899-12-30T11:20:00" maxDate="2021-01-02T00:00:00" count="470">
        <d v="2017-02-02T00:00:00"/>
        <d v="2019-01-09T00:00:00"/>
        <m/>
        <d v="2017-11-15T00:00:00"/>
        <d v="2018-12-21T00:00:00"/>
        <d v="2017-04-28T00:00:00"/>
        <d v="2018-12-14T00:00:00"/>
        <d v="2018-11-20T00:00:00"/>
        <d v="2018-03-28T00:00:00"/>
        <d v="2018-05-14T00:00:00"/>
        <d v="2016-11-03T00:00:00"/>
        <d v="2017-09-28T00:00:00"/>
        <d v="2018-09-26T00:00:00"/>
        <d v="2018-08-01T00:00:00"/>
        <d v="2018-03-29T00:00:00"/>
        <d v="2016-03-21T00:00:00"/>
        <d v="2018-03-15T00:00:00"/>
        <d v="2017-04-24T00:00:00"/>
        <d v="2017-02-12T00:00:00"/>
        <d v="2017-04-12T00:00:00"/>
        <d v="2018-02-16T00:00:00"/>
        <d v="2016-07-06T00:00:00"/>
        <d v="2017-05-15T00:00:00"/>
        <d v="2018-11-26T00:00:00"/>
        <d v="2018-12-18T00:00:00"/>
        <d v="2016-06-20T00:00:00"/>
        <d v="2018-05-11T00:00:00"/>
        <d v="2017-06-20T00:00:00"/>
        <d v="2017-04-05T00:00:00"/>
        <d v="2017-11-21T00:00:00"/>
        <d v="2018-12-13T00:00:00"/>
        <d v="2018-04-19T00:00:00"/>
        <d v="2016-05-11T00:00:00"/>
        <d v="2018-01-25T00:00:00"/>
        <d v="2016-07-25T00:00:00"/>
        <d v="2016-02-23T00:00:00"/>
        <d v="2018-04-23T00:00:00"/>
        <d v="2018-11-07T00:00:00"/>
        <d v="2018-04-10T00:00:00"/>
        <d v="2018-10-23T00:00:00"/>
        <d v="2018-08-02T00:00:00"/>
        <d v="2017-05-26T00:00:00"/>
        <d v="2016-07-22T00:00:00"/>
        <d v="2016-04-27T00:00:00"/>
        <d v="2016-03-22T00:00:00"/>
        <d v="2018-11-14T00:00:00"/>
        <d v="2018-08-16T00:00:00"/>
        <d v="2018-01-03T00:00:00"/>
        <d v="2018-08-23T00:00:00"/>
        <d v="2018-02-07T00:00:00"/>
        <d v="2017-03-22T00:00:00"/>
        <d v="2018-10-25T00:00:00"/>
        <d v="2017-06-30T00:00:00"/>
        <d v="2018-03-22T00:00:00"/>
        <d v="2018-10-22T00:00:00"/>
        <d v="2018-11-09T00:00:00"/>
        <d v="2016-11-02T00:00:00"/>
        <d v="2018-07-25T00:00:00"/>
        <d v="2017-05-30T00:00:00"/>
        <d v="2016-01-05T00:00:00"/>
        <d v="2016-01-08T00:00:00"/>
        <d v="2017-09-01T00:00:00"/>
        <d v="2017-01-26T00:00:00"/>
        <d v="2018-12-20T00:00:00"/>
        <d v="2016-07-13T00:00:00"/>
        <d v="2016-07-15T00:00:00"/>
        <d v="2016-12-13T00:00:00"/>
        <d v="2016-04-25T00:00:00"/>
        <d v="2018-09-11T00:00:00"/>
        <d v="2018-02-20T00:00:00"/>
        <d v="2017-01-06T00:00:00"/>
        <d v="2017-06-21T00:00:00"/>
        <d v="2017-06-16T00:00:00"/>
        <d v="2018-05-04T00:00:00"/>
        <d v="2019-01-02T00:00:00"/>
        <d v="2019-01-03T00:00:00"/>
        <d v="2019-01-07T00:00:00"/>
        <d v="2016-02-19T00:00:00"/>
        <d v="2017-12-26T00:00:00"/>
        <d v="2018-04-27T00:00:00"/>
        <d v="2017-09-29T00:00:00" u="1"/>
        <d v="2016-10-25T00:00:00" u="1"/>
        <d v="2017-10-25T00:00:00" u="1"/>
        <d v="2017-10-27T00:00:00" u="1"/>
        <d v="2017-12-19T00:00:00" u="1"/>
        <d v="2017-12-21T00:00:00" u="1"/>
        <d v="2017-11-27T00:00:00" u="1"/>
        <d v="2016-02-02T00:00:00" u="1"/>
        <d v="2018-02-02T00:00:00" u="1"/>
        <d v="2016-02-04T00:00:00" u="1"/>
        <d v="2018-01-08T00:00:00" u="1"/>
        <d v="2016-12-29T00:00:00" u="1"/>
        <d v="2017-01-10T00:00:00" u="1"/>
        <d v="2018-01-10T00:00:00" u="1"/>
        <d v="2017-02-06T00:00:00" u="1"/>
        <d v="2018-02-06T00:00:00" u="1"/>
        <d v="2018-03-02T00:00:00" u="1"/>
        <d v="2017-01-12T00:00:00" u="1"/>
        <d v="2018-01-12T00:00:00" u="1"/>
        <d v="2017-02-08T00:00:00" u="1"/>
        <d v="2018-02-08T00:00:00" u="1"/>
        <d v="2017-02-10T00:00:00" u="1"/>
        <d v="2017-03-06T00:00:00" u="1"/>
        <d v="2018-03-06T00:00:00" u="1"/>
        <d v="2018-04-02T00:00:00" u="1"/>
        <d v="2018-01-16T00:00:00" u="1"/>
        <d v="2016-03-08T00:00:00" u="1"/>
        <d v="2018-02-12T00:00:00" u="1"/>
        <d v="2017-03-08T00:00:00" u="1"/>
        <d v="2016-04-04T00:00:00" u="1"/>
        <d v="2018-03-08T00:00:00" u="1"/>
        <d v="2017-04-04T00:00:00" u="1"/>
        <d v="2018-04-04T00:00:00" u="1"/>
        <d v="2017-01-18T00:00:00" u="1"/>
        <d v="2018-01-18T00:00:00" u="1"/>
        <d v="2016-03-10T00:00:00" u="1"/>
        <d v="2017-03-10T00:00:00" u="1"/>
        <d v="2016-04-06T00:00:00" u="1"/>
        <d v="2017-04-06T00:00:00" u="1"/>
        <d v="2016-05-02T00:00:00" u="1"/>
        <d v="2018-04-06T00:00:00" u="1"/>
        <d v="2017-05-02T00:00:00" u="1"/>
        <d v="2017-01-20T00:00:00" u="1"/>
        <d v="2017-02-16T00:00:00" u="1"/>
        <d v="2017-03-12T00:00:00" u="1"/>
        <d v="2018-03-12T00:00:00" u="1"/>
        <d v="2017-05-04T00:00:00" u="1"/>
        <d v="2018-01-22T00:00:00" u="1"/>
        <d v="2018-02-18T00:00:00" u="1"/>
        <d v="2017-03-14T00:00:00" u="1"/>
        <d v="2018-03-14T00:00:00" u="1"/>
        <d v="2017-04-10T00:00:00" u="1"/>
        <d v="2017-06-02T00:00:00" u="1"/>
        <d v="2017-01-24T00:00:00" u="1"/>
        <d v="2018-01-24T00:00:00" u="1"/>
        <d v="2017-02-20T00:00:00" u="1"/>
        <d v="2017-03-16T00:00:00" u="1"/>
        <d v="2016-04-12T00:00:00" u="1"/>
        <d v="2018-03-16T00:00:00" u="1"/>
        <d v="2018-04-12T00:00:00" u="1"/>
        <d v="2017-05-08T00:00:00" u="1"/>
        <d v="2018-05-08T00:00:00" u="1"/>
        <d v="2018-06-04T00:00:00" u="1"/>
        <d v="2016-02-22T00:00:00" u="1"/>
        <d v="2018-01-26T00:00:00" u="1"/>
        <d v="2017-02-22T00:00:00" u="1"/>
        <d v="2016-03-18T00:00:00" u="1"/>
        <d v="2018-02-22T00:00:00" u="1"/>
        <d v="2016-05-10T00:00:00" u="1"/>
        <d v="2016-06-06T00:00:00" u="1"/>
        <d v="2018-05-10T00:00:00" u="1"/>
        <d v="2018-06-06T00:00:00" u="1"/>
        <d v="2016-01-28T00:00:00" u="1"/>
        <d v="2017-02-24T00:00:00" u="1"/>
        <d v="2017-03-20T00:00:00" u="1"/>
        <d v="2018-03-20T00:00:00" u="1"/>
        <d v="2018-04-16T00:00:00" u="1"/>
        <d v="2017-05-12T00:00:00" u="1"/>
        <d v="2018-06-08T00:00:00" u="1"/>
        <d v="2018-07-04T00:00:00" u="1"/>
        <d v="2018-01-30T00:00:00" u="1"/>
        <d v="2018-02-26T00:00:00" u="1"/>
        <d v="2016-04-18T00:00:00" u="1"/>
        <d v="2018-04-18T00:00:00" u="1"/>
        <d v="2017-07-06T00:00:00" u="1"/>
        <d v="2017-08-02T00:00:00" u="1"/>
        <d v="2017-02-28T00:00:00" u="1"/>
        <d v="2018-02-28T00:00:00" u="1"/>
        <d v="2017-03-24T00:00:00" u="1"/>
        <d v="2017-04-20T00:00:00" u="1"/>
        <d v="2016-05-16T00:00:00" u="1"/>
        <d v="2018-04-20T00:00:00" u="1"/>
        <d v="2017-05-16T00:00:00" u="1"/>
        <d v="2018-05-16T00:00:00" u="1"/>
        <d v="2017-06-12T00:00:00" u="1"/>
        <d v="2017-08-04T00:00:00" u="1"/>
        <d v="2016-04-22T00:00:00" u="1"/>
        <d v="2018-03-26T00:00:00" u="1"/>
        <d v="2017-05-18T00:00:00" u="1"/>
        <d v="2018-05-18T00:00:00" u="1"/>
        <d v="2017-06-14T00:00:00" u="1"/>
        <d v="2018-06-14T00:00:00" u="1"/>
        <d v="2017-07-10T00:00:00" u="1"/>
        <d v="2018-07-10T00:00:00" u="1"/>
        <d v="2018-08-06T00:00:00" u="1"/>
        <d v="1988-08-08T00:00:00" u="1"/>
        <d v="2017-03-28T00:00:00" u="1"/>
        <d v="2018-04-24T00:00:00" u="1"/>
        <d v="2016-06-16T00:00:00" u="1"/>
        <d v="2017-07-12T00:00:00" u="1"/>
        <d v="2016-08-08T00:00:00" u="1"/>
        <d v="2018-07-12T00:00:00" u="1"/>
        <d v="2017-08-08T00:00:00" u="1"/>
        <d v="2018-08-08T00:00:00" u="1"/>
        <d v="2018-09-04T00:00:00" u="1"/>
        <d v="2017-03-30T00:00:00" u="1"/>
        <d v="2016-04-26T00:00:00" u="1"/>
        <d v="2017-04-26T00:00:00" u="1"/>
        <d v="2017-05-22T00:00:00" u="1"/>
        <d v="2018-05-22T00:00:00" u="1"/>
        <d v="2016-07-14T00:00:00" u="1"/>
        <d v="2017-07-14T00:00:00" u="1"/>
        <d v="2016-08-10T00:00:00" u="1"/>
        <d v="2018-08-10T00:00:00" u="1"/>
        <d v="2017-09-06T00:00:00" u="1"/>
        <d v="2018-09-06T00:00:00" u="1"/>
        <d v="2017-05-24T00:00:00" u="1"/>
        <d v="2018-05-24T00:00:00" u="1"/>
        <d v="2018-07-16T00:00:00" u="1"/>
        <d v="2017-08-12T00:00:00" u="1"/>
        <d v="2018-08-12T00:00:00" u="1"/>
        <d v="2017-09-08T00:00:00" u="1"/>
        <d v="2017-10-04T00:00:00" u="1"/>
        <d v="2017-04-30T00:00:00" u="1"/>
        <d v="2018-04-30T00:00:00" u="1"/>
        <d v="2017-06-22T00:00:00" u="1"/>
        <d v="2018-06-22T00:00:00" u="1"/>
        <d v="2017-07-18T00:00:00" u="1"/>
        <d v="2018-07-18T00:00:00" u="1"/>
        <d v="2018-08-14T00:00:00" u="1"/>
        <d v="2017-09-10T00:00:00" u="1"/>
        <d v="2018-09-10T00:00:00" u="1"/>
        <d v="2017-10-06T00:00:00" u="1"/>
        <d v="2017-11-02T00:00:00" u="1"/>
        <d v="2015-06-24T00:00:00" u="1"/>
        <d v="2016-06-24T00:00:00" u="1"/>
        <d v="2017-07-20T00:00:00" u="1"/>
        <d v="2018-07-20T00:00:00" u="1"/>
        <d v="2017-08-16T00:00:00" u="1"/>
        <d v="2018-09-12T00:00:00" u="1"/>
        <d v="2018-05-30T00:00:00" u="1"/>
        <d v="2017-06-26T00:00:00" u="1"/>
        <d v="2017-08-18T00:00:00" u="1"/>
        <d v="2017-09-14T00:00:00" u="1"/>
        <d v="2016-10-10T00:00:00" u="1"/>
        <d v="2018-09-14T00:00:00" u="1"/>
        <d v="2017-06-28T00:00:00" u="1"/>
        <d v="2018-07-24T00:00:00" u="1"/>
        <d v="2017-10-12T00:00:00" u="1"/>
        <d v="2017-11-08T00:00:00" u="1"/>
        <d v="2017-07-26T00:00:00" u="1"/>
        <d v="2018-07-26T00:00:00" u="1"/>
        <d v="2018-08-22T00:00:00" u="1"/>
        <d v="2018-09-18T00:00:00" u="1"/>
        <d v="2017-10-14T00:00:00" u="1"/>
        <d v="2017-11-10T00:00:00" u="1"/>
        <d v="2017-12-06T00:00:00" u="1"/>
        <d v="2017-08-24T00:00:00" u="1"/>
        <d v="2018-08-24T00:00:00" u="1"/>
        <d v="2017-10-16T00:00:00" u="1"/>
        <d v="2017-12-08T00:00:00" u="1"/>
        <d v="2016-08-26T00:00:00" u="1"/>
        <d v="2018-07-30T00:00:00" u="1"/>
        <d v="2017-10-18T00:00:00" u="1"/>
        <d v="2017-08-28T00:00:00" u="1"/>
        <d v="2018-08-28T00:00:00" u="1"/>
        <d v="2016-10-20T00:00:00" u="1"/>
        <d v="2017-11-16T00:00:00" u="1"/>
        <d v="2016-12-12T00:00:00" u="1"/>
        <d v="2017-12-12T00:00:00" u="1"/>
        <d v="2017-08-30T00:00:00" u="1"/>
        <d v="2018-08-30T00:00:00" u="1"/>
        <d v="2017-09-26T00:00:00" u="1"/>
        <d v="2017-12-14T00:00:00" u="1"/>
        <d v="2017-11-20T00:00:00" u="1"/>
        <d v="2017-10-26T00:00:00" u="1"/>
        <d v="1899-12-30T11:20:00" u="1"/>
        <d v="2017-12-18T00:00:00" u="1"/>
        <d v="2017-10-28T00:00:00" u="1"/>
        <d v="2016-12-20T00:00:00" u="1"/>
        <d v="2017-12-20T00:00:00" u="1"/>
        <d v="2016-01-01T00:00:00" u="1"/>
        <d v="2021-01-01T00:00:00" u="1"/>
        <d v="2017-10-30T00:00:00" u="1"/>
        <d v="2016-11-28T00:00:00" u="1"/>
        <d v="2017-01-05T00:00:00" u="1"/>
        <d v="2018-01-05T00:00:00" u="1"/>
        <d v="2018-02-01T00:00:00" u="1"/>
        <d v="2017-02-03T00:00:00" u="1"/>
        <d v="2017-12-28T00:00:00" u="1"/>
        <d v="2017-01-09T00:00:00" u="1"/>
        <d v="2018-01-09T00:00:00" u="1"/>
        <d v="2016-03-01T00:00:00" u="1"/>
        <d v="2018-02-05T00:00:00" u="1"/>
        <d v="2018-03-01T00:00:00" u="1"/>
        <d v="2016-01-11T00:00:00" u="1"/>
        <d v="2017-02-07T00:00:00" u="1"/>
        <d v="2016-03-03T00:00:00" u="1"/>
        <d v="2017-03-03T00:00:00" u="1"/>
        <d v="2017-01-13T00:00:00" u="1"/>
        <d v="2017-02-09T00:00:00" u="1"/>
        <d v="2018-02-09T00:00:00" u="1"/>
        <d v="2018-03-05T00:00:00" u="1"/>
        <d v="2016-01-15T00:00:00" u="1"/>
        <d v="2018-01-15T00:00:00" u="1"/>
        <d v="2016-03-07T00:00:00" u="1"/>
        <d v="2018-03-07T00:00:00" u="1"/>
        <d v="2017-04-03T00:00:00" u="1"/>
        <d v="2018-04-03T00:00:00" u="1"/>
        <d v="2017-01-17T00:00:00" u="1"/>
        <d v="2018-01-17T00:00:00" u="1"/>
        <d v="2017-02-13T00:00:00" u="1"/>
        <d v="2017-03-09T00:00:00" u="1"/>
        <d v="2018-04-05T00:00:00" u="1"/>
        <d v="2018-05-01T00:00:00" u="1"/>
        <d v="2018-01-19T00:00:00" u="1"/>
        <d v="2017-02-15T00:00:00" u="1"/>
        <d v="2018-02-15T00:00:00" u="1"/>
        <d v="2016-04-07T00:00:00" u="1"/>
        <d v="2017-04-07T00:00:00" u="1"/>
        <d v="2016-05-03T00:00:00" u="1"/>
        <d v="2017-05-03T00:00:00" u="1"/>
        <d v="2018-05-03T00:00:00" u="1"/>
        <d v="2016-01-21T00:00:00" u="1"/>
        <d v="2017-02-17T00:00:00" u="1"/>
        <d v="2018-03-13T00:00:00" u="1"/>
        <d v="2016-05-05T00:00:00" u="1"/>
        <d v="2018-04-09T00:00:00" u="1"/>
        <d v="2017-05-05T00:00:00" u="1"/>
        <d v="2018-06-01T00:00:00" u="1"/>
        <d v="2018-01-23T00:00:00" u="1"/>
        <d v="2018-02-19T00:00:00" u="1"/>
        <d v="2017-03-15T00:00:00" u="1"/>
        <d v="2017-04-11T00:00:00" u="1"/>
        <d v="2018-04-11T00:00:00" u="1"/>
        <d v="2016-06-03T00:00:00" u="1"/>
        <d v="2018-05-07T00:00:00" u="1"/>
        <d v="2017-01-25T00:00:00" u="1"/>
        <d v="2017-02-21T00:00:00" u="1"/>
        <d v="2018-02-21T00:00:00" u="1"/>
        <d v="2017-03-17T00:00:00" u="1"/>
        <d v="2017-04-13T00:00:00" u="1"/>
        <d v="2018-04-13T00:00:00" u="1"/>
        <d v="2017-05-09T00:00:00" u="1"/>
        <d v="2017-06-05T00:00:00" u="1"/>
        <d v="2018-06-05T00:00:00" u="1"/>
        <d v="2016-01-27T00:00:00" u="1"/>
        <d v="2017-02-23T00:00:00" u="1"/>
        <d v="2018-02-23T00:00:00" u="1"/>
        <d v="2016-04-15T00:00:00" u="1"/>
        <d v="2017-05-11T00:00:00" u="1"/>
        <d v="2016-06-07T00:00:00" u="1"/>
        <d v="2018-06-07T00:00:00" u="1"/>
        <d v="2017-07-03T00:00:00" u="1"/>
        <d v="2018-07-03T00:00:00" u="1"/>
        <d v="1977-07-07T00:00:00" u="1"/>
        <d v="2018-03-21T00:00:00" u="1"/>
        <d v="2017-04-17T00:00:00" u="1"/>
        <d v="2018-04-17T00:00:00" u="1"/>
        <d v="2017-06-09T00:00:00" u="1"/>
        <d v="2018-07-05T00:00:00" u="1"/>
        <d v="2017-08-01T00:00:00" u="1"/>
        <d v="2017-01-31T00:00:00" u="1"/>
        <d v="2016-02-27T00:00:00" u="1"/>
        <d v="2018-01-31T00:00:00" u="1"/>
        <d v="2017-02-27T00:00:00" u="1"/>
        <d v="2016-03-23T00:00:00" u="1"/>
        <d v="2018-02-27T00:00:00" u="1"/>
        <d v="2017-03-23T00:00:00" u="1"/>
        <d v="2018-03-23T00:00:00" u="1"/>
        <d v="2018-05-15T00:00:00" u="1"/>
        <d v="2016-07-07T00:00:00" u="1"/>
        <d v="2018-06-11T00:00:00" u="1"/>
        <d v="2017-07-07T00:00:00" u="1"/>
        <d v="2017-08-03T00:00:00" u="1"/>
        <d v="2018-08-03T00:00:00" u="1"/>
        <d v="2016-02-29T00:00:00" u="1"/>
        <d v="2016-04-21T00:00:00" u="1"/>
        <d v="2017-04-21T00:00:00" u="1"/>
        <d v="2016-05-17T00:00:00" u="1"/>
        <d v="2017-05-17T00:00:00" u="1"/>
        <d v="2018-05-17T00:00:00" u="1"/>
        <d v="2017-06-13T00:00:00" u="1"/>
        <d v="2018-06-13T00:00:00" u="1"/>
        <d v="2018-07-09T00:00:00" u="1"/>
        <d v="2017-03-27T00:00:00" u="1"/>
        <d v="2018-03-27T00:00:00" u="1"/>
        <d v="2017-05-19T00:00:00" u="1"/>
        <d v="2017-06-15T00:00:00" u="1"/>
        <d v="2017-07-11T00:00:00" u="1"/>
        <d v="2018-07-11T00:00:00" u="1"/>
        <d v="2018-08-07T00:00:00" u="1"/>
        <d v="2016-03-29T00:00:00" u="1"/>
        <d v="2017-03-29T00:00:00" u="1"/>
        <d v="2017-04-25T00:00:00" u="1"/>
        <d v="2018-04-25T00:00:00" u="1"/>
        <d v="2018-05-21T00:00:00" u="1"/>
        <d v="2017-07-13T00:00:00" u="1"/>
        <d v="2016-08-09T00:00:00" u="1"/>
        <d v="2018-07-13T00:00:00" u="1"/>
        <d v="2017-08-09T00:00:00" u="1"/>
        <d v="2017-09-05T00:00:00" u="1"/>
        <d v="2018-09-05T00:00:00" u="1"/>
        <d v="2017-03-31T00:00:00" u="1"/>
        <d v="2017-04-27T00:00:00" u="1"/>
        <d v="2017-05-23T00:00:00" u="1"/>
        <d v="2018-05-23T00:00:00" u="1"/>
        <d v="2017-06-19T00:00:00" u="1"/>
        <d v="2016-08-11T00:00:00" u="1"/>
        <d v="2017-08-11T00:00:00" u="1"/>
        <d v="2018-09-07T00:00:00" u="1"/>
        <d v="2017-10-03T00:00:00" u="1"/>
        <d v="2017-05-25T00:00:00" u="1"/>
        <d v="2018-05-25T00:00:00" u="1"/>
        <d v="2018-06-21T00:00:00" u="1"/>
        <d v="2017-07-17T00:00:00" u="1"/>
        <d v="2018-07-17T00:00:00" u="1"/>
        <d v="2016-09-09T00:00:00" u="1"/>
        <d v="2017-10-05T00:00:00" u="1"/>
        <d v="2017-11-01T00:00:00" u="1"/>
        <d v="2016-06-23T00:00:00" u="1"/>
        <d v="2017-06-23T00:00:00" u="1"/>
        <d v="2017-07-19T00:00:00" u="1"/>
        <d v="2018-07-19T00:00:00" u="1"/>
        <d v="2017-08-15T00:00:00" u="1"/>
        <d v="2018-08-15T00:00:00" u="1"/>
        <d v="2017-10-07T00:00:00" u="1"/>
        <d v="2017-11-03T00:00:00" u="1"/>
        <d v="2018-05-29T00:00:00" u="1"/>
        <d v="2018-06-25T00:00:00" u="1"/>
        <d v="2017-07-21T00:00:00" u="1"/>
        <d v="2017-08-17T00:00:00" u="1"/>
        <d v="2016-09-13T00:00:00" u="1"/>
        <d v="2018-08-17T00:00:00" u="1"/>
        <d v="2018-09-13T00:00:00" u="1"/>
        <d v="2016-12-01T00:00:00" u="1"/>
        <d v="2017-05-31T00:00:00" u="1"/>
        <d v="2016-06-27T00:00:00" u="1"/>
        <d v="2017-06-27T00:00:00" u="1"/>
        <d v="2017-07-23T00:00:00" u="1"/>
        <d v="2017-09-15T00:00:00" u="1"/>
        <d v="2017-10-11T00:00:00" u="1"/>
        <d v="2016-11-07T00:00:00" u="1"/>
        <d v="2017-11-07T00:00:00" u="1"/>
        <d v="2016-06-29T00:00:00" u="1"/>
        <d v="2017-06-29T00:00:00" u="1"/>
        <d v="2017-07-25T00:00:00" u="1"/>
        <d v="2018-08-21T00:00:00" u="1"/>
        <d v="2018-09-17T00:00:00" u="1"/>
        <d v="2017-10-13T00:00:00" u="1"/>
        <d v="2017-11-09T00:00:00" u="1"/>
        <d v="2016-12-05T00:00:00" u="1"/>
        <d v="2017-12-05T00:00:00" u="1"/>
        <d v="2016-08-23T00:00:00" u="1"/>
        <d v="2018-07-27T00:00:00" u="1"/>
        <d v="2017-08-23T00:00:00" u="1"/>
        <d v="2018-09-19T00:00:00" u="1"/>
        <d v="2016-11-11T00:00:00" u="1"/>
        <d v="2016-12-07T00:00:00" u="1"/>
        <d v="2017-12-07T00:00:00" u="1"/>
        <d v="2016-08-25T00:00:00" u="1"/>
        <d v="2017-08-25T00:00:00" u="1"/>
        <d v="2018-09-21T00:00:00" u="1"/>
        <d v="2017-10-17T00:00:00" u="1"/>
        <d v="2017-11-13T00:00:00" u="1"/>
        <d v="2017-12-09T00:00:00" u="1"/>
        <d v="2017-07-31T00:00:00" u="1"/>
        <d v="2018-07-31T00:00:00" u="1"/>
        <d v="2018-08-27T00:00:00" u="1"/>
        <d v="2017-10-19T00:00:00" u="1"/>
        <d v="2017-08-29T00:00:00" u="1"/>
        <d v="2018-08-29T00:00:00" u="1"/>
        <d v="2017-09-25T00:00:00" u="1"/>
        <d v="2016-11-17T00:00:00" u="1"/>
        <d v="2017-11-17T00:00:00" u="1"/>
        <d v="2017-12-13T00:00:00" u="1"/>
        <d v="2018-08-31T00:00:00" u="1"/>
        <d v="2017-09-27T00:00:00" u="1"/>
        <d v="2017-10-23T00:00:00" u="1"/>
        <d v="2017-12-15T00:00:00" u="1"/>
      </sharedItems>
    </cacheField>
    <cacheField name="Note" numFmtId="169">
      <sharedItems containsBlank="1" count="161">
        <m/>
        <s v="p-1-9"/>
        <s v="p1-4"/>
        <s v="p-1-4"/>
        <s v="p-1,2,3,4"/>
        <s v="p-5"/>
        <s v="p-1-3"/>
        <s v="p-1,6"/>
        <s v="p-1,2,3"/>
        <s v="p-1,2,3,4,5,6"/>
        <s v="p-2,3,4,5"/>
        <s v="p-1-5"/>
        <s v="p-9-11"/>
        <s v="p-1,2"/>
        <s v="p-1,2,3,4,5"/>
        <s v="p-1,2,3,4,5,6,7,8,9"/>
        <s v="p-6,7"/>
        <s v="p-1,2,3,4,5,6,7,8"/>
        <s v="p-3,4,5"/>
        <s v="p4-6"/>
        <s v="p1,2,3,4,5"/>
        <s v="p-3,4"/>
        <s v="p-4,5"/>
        <s v="p-6,7,8,9,10"/>
        <s v="P 1-4"/>
        <s v="p-1-7"/>
        <s v="p-5,6,7,8,9,10"/>
        <s v="p-16-21" u="1"/>
        <s v="p- 10" u="1"/>
        <s v="p-6-15" u="1"/>
        <s v="P- 1-7" u="1"/>
        <s v="p-1-2-3-4-5" u="1"/>
        <s v="p-14-18" u="1"/>
        <s v="p-3,4,5,6,7,8,9,10" u="1"/>
        <s v="p-28-30" u="1"/>
        <s v="P-,1, 2" u="1"/>
        <s v="p-22-33" u="1"/>
        <s v="p-32-33" u="1"/>
        <s v="P-.1, 2" u="1"/>
        <s v="p-14" u="1"/>
        <s v="p-1,3,4" u="1"/>
        <s v="p-1,5,6" u="1"/>
        <s v="p-2,3,4" u="1"/>
        <s v="p-4,5,6" u="1"/>
        <s v="p1,2" u="1"/>
        <s v="p1-2" u="1"/>
        <s v="p-1,2,3,4,5,6,7" u="1"/>
        <s v="P 5" u="1"/>
        <s v="p-3,4,5,6,7,8,9" u="1"/>
        <s v="p-1" u="1"/>
        <s v="p3-4" u="1"/>
        <s v="p-2" u="1"/>
        <s v="p-1,2,3,4,5,6,7,8,9,10" u="1"/>
        <s v="p-3" u="1"/>
        <s v="p-4" u="1"/>
        <s v="p4-5" u="1"/>
        <s v="p-6" u="1"/>
        <s v="p-7" u="1"/>
        <s v="p-9" u="1"/>
        <s v="p-17-22" u="1"/>
        <s v="p-1-11" u="1"/>
        <s v="1 pallet for this lot" u="1"/>
        <s v="p-2,4" u="1"/>
        <s v="p-1,2,3,4.5" u="1"/>
        <s v="p-8-11" u="1"/>
        <s v="p3,4,5,6,7,8,9" u="1"/>
        <s v="p-1-4  5KG" u="1"/>
        <s v="p1-3" u="1"/>
        <s v="p1" u="1"/>
        <s v="p-1-2  5KG" u="1"/>
        <s v="p-10-13" u="1"/>
        <s v="p-1-8" u="1"/>
        <s v="p- 1-10" u="1"/>
        <s v="p-18-21" u="1"/>
        <s v="p1,2,3,4,5,6,7" u="1"/>
        <s v="p-4-8" u="1"/>
        <s v="p-1-6" u="1"/>
        <s v="p-5-8" u="1"/>
        <s v="p-6-8" u="1"/>
        <s v="p-9,10" u="1"/>
        <s v="p-3-6" u="1"/>
        <s v="p-4-6" u="1"/>
        <s v="p-3 mixed pallet of BOTH lot#s" u="1"/>
        <s v="p-10" u="1"/>
        <s v="p-5-6" u="1"/>
        <s v="p-2-4" u="1"/>
        <s v="p-3-4" u="1"/>
        <s v="p-1-2" u="1"/>
        <s v="p-36-42" u="1"/>
        <s v="p-8-17" u="1"/>
        <s v="p-34-37" u="1"/>
        <s v="p-34-38" u="1"/>
        <s v="p-17-21, xtra pallet with both lot 7 and 8" u="1"/>
        <s v="p-11-12" u="1"/>
        <s v="p-11-13" u="1"/>
        <s v="p-11-14" u="1"/>
        <s v="Done by Celso Santos" u="1"/>
        <s v="P-8,9,10" u="1"/>
        <s v="p-1-10" u="1"/>
        <s v="p-2-10" u="1"/>
        <s v="p-3-10" u="1"/>
        <s v="p-4-10" u="1"/>
        <s v="p-5-10" u="1"/>
        <s v="p-6-10" u="1"/>
        <s v="P-7-10" u="1"/>
        <s v="p-8-10" u="1"/>
        <s v="p-9-10" u="1"/>
        <s v="p14" u="1"/>
        <s v="p-23-27" u="1"/>
        <s v="p-19-25" u="1"/>
        <s v="p-2,4,5" u="1"/>
        <s v="p-1,2,4" u="1"/>
        <s v="p-5,6,7" u="1"/>
        <s v="p-1-13" u="1"/>
        <s v="p-2-13" u="1"/>
        <s v="p-3-13" u="1"/>
        <s v="p-7,8,9" u="1"/>
        <s v="p1-5" u="1"/>
        <s v="p-5-13" u="1"/>
        <s v="p-2,3,4,5,6,7,8" u="1"/>
        <s v="p- 1-5" u="1"/>
        <s v="p-7-13" u="1"/>
        <s v="p-8-13" u="1"/>
        <s v="p-1,2,4,5,6,7,8,9,10" u="1"/>
        <s v="p-2,3,4,5,6,7,8,9,10" u="1"/>
        <s v="p-5,6,7,8" u="1"/>
        <s v="p-1,2,3," u="1"/>
        <s v="p-1,2,,4,5" u="1"/>
        <s v="1,2,3,4,5,6,7,8,9,10" u="1"/>
        <s v="p-15,16" u="1"/>
        <s v="p-3,5" u="1"/>
        <s v="p-26-31" u="1"/>
        <s v="p-1,3" u="1"/>
        <s v="1,3,4,5,6" u="1"/>
        <s v="p-8-16" u="1"/>
        <s v="p-38-42" u="1"/>
        <s v="p-1,3-5" u="1"/>
        <s v="p1-6" u="1"/>
        <s v="p-4,5,6,7,8,9,10" u="1"/>
        <s v="p 1-5" u="1"/>
        <s v="P-15-21" u="1"/>
        <s v="p-4-9" u="1"/>
        <s v="p-5-9" u="1"/>
        <s v="P-2-7" u="1"/>
        <s v="p-6-9" u="1"/>
        <s v="p-3-7" u="1"/>
        <s v="p-8-9" u="1"/>
        <s v="p-5-7" u="1"/>
        <s v="p-2-5" u="1"/>
        <s v="p-3-5" u="1"/>
        <s v="p-4-5" u="1"/>
        <s v="p-13" u="1"/>
        <s v="p-1-12" u="1"/>
        <s v="p-31-35" u="1"/>
        <s v="p-43" u="1"/>
        <s v="P-,1, 2, 3" u="1"/>
        <s v="product was repacked only not formulated" u="1"/>
        <s v="p-8-12" u="1"/>
        <s v="p-7,8,9,10" u="1"/>
        <s v="p-1,2.3,4,5,6" u="1"/>
        <s v="p-1-15" u="1"/>
      </sharedItems>
    </cacheField>
    <cacheField name="PackList" numFmtId="169">
      <sharedItems containsNonDate="0" containsBlank="1" count="7">
        <m/>
        <s v="q" u="1"/>
        <s v="z" u="1"/>
        <s v="a" u="1"/>
        <s v="w" u="1"/>
        <s v="s" u="1"/>
        <s v="x" u="1"/>
      </sharedItems>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anie Eaves" refreshedDate="43482.426965509258" createdVersion="5" refreshedVersion="5" minRefreshableVersion="3" recordCount="9" xr:uid="{00000000-000A-0000-FFFF-FFFF02000000}">
  <cacheSource type="worksheet">
    <worksheetSource name="tblLagPivot" sheet="Lag"/>
  </cacheSource>
  <cacheFields count="6">
    <cacheField name="Site" numFmtId="169">
      <sharedItems/>
    </cacheField>
    <cacheField name="Product" numFmtId="169">
      <sharedItems containsBlank="1" count="181">
        <s v="Clethodim 240EC"/>
        <s v="Dithiopyr 40WP"/>
        <s v="Pronamide 3.3SC"/>
        <s v="Vise"/>
        <s v="Dithiopyr L"/>
        <s v="Dithiopyr 20%"/>
        <m u="1"/>
        <s v="Pyrinex 480EC" u="1"/>
        <s v="Imlach (Imazethapyr 2.0 SL)" u="1"/>
        <s v="Kilter" u="1"/>
        <s v="Diuron 4SC" u="1"/>
        <s v="Atrazine 4L" u="1"/>
        <s v="Skyraider" u="1"/>
        <s v="Cotoran 4L" u="1"/>
        <s v="Bonide Grind Conc" u="1"/>
        <s v="Chlorothalonil 82.5WDG" u="1"/>
        <s v="Reveal Endurx (Bifenthrin)" u="1"/>
        <s v="Imid 2F(Alias)" u="1"/>
        <s v="Chlorpyrifos VC" u="1"/>
        <s v="GoldRush Duo" u="1"/>
        <s v="Barricade 65 WG" u="1"/>
        <s v="Pyrimax 3.2L" u="1"/>
        <s v="Clortram P-98" u="1"/>
        <s v="Captan 80WDG" u="1"/>
        <s v="Prodiamine 4L-(mana)" u="1"/>
        <s v="Oxadiazon 50MC" u="1"/>
        <s v="Prodimaine 65MC" u="1"/>
        <s v="Ipro 240SE" u="1"/>
        <s v="Oxyflo 4SC" u="1"/>
        <s v="Bifen 2EC (Fanfare llE)" u="1"/>
        <s v="Vesper" u="1"/>
        <s v="Pyrinex 480" u="1"/>
        <s v="Redi Pik 1.5EC" u="1"/>
        <s v="Bifen 25%" u="1"/>
        <s v="Cavalcade 65WDG" u="1"/>
        <s v="Linex 4L" u="1"/>
        <s v="Oxadiazon SC" u="1"/>
        <s v="TM 85 WDG" u="1"/>
        <s v="Silencer" u="1"/>
        <s v="Pasada 1.6" u="1"/>
        <s v="PPZ (Bumper) ES" u="1"/>
        <s v="T-Nex 1" u="1"/>
        <s v="Direx 4L" u="1"/>
        <s v="T-Nex 2" u="1"/>
        <s v="Intaglio" u="1"/>
        <s v="Tupersan 50WP" u="1"/>
        <s v="Bonide LPB" u="1"/>
        <s v="Captan 80WDG Gold" u="1"/>
        <s v="Tailwind" u="1"/>
        <s v="Prodiamine 4L" u="1"/>
        <s v="Lactofen 2.0" u="1"/>
        <s v="Prodiamine 65WDG" u="1"/>
        <s v="Chlorosel 720" u="1"/>
        <s v="Strobe Pro 167SE" u="1"/>
        <s v="Dacthal 6F" u="1"/>
        <s v="Captan 4L Gold" u="1"/>
        <s v="Imida(Alias 240SC) Rework" u="1"/>
        <s v="Teb 20AQ (Orius)" u="1"/>
        <s v="Bumper 41.8 EC (PPZ)" u="1"/>
        <s v="Diflubenzuron 2L" u="1"/>
        <s v="Echo 90DF (Canadian)" u="1"/>
        <s v="CLT720F" u="1"/>
        <s v="Propicure 3.6F" u="1"/>
        <s v="Oryzalin 4" u="1"/>
        <s v="Dithiopyr 20" u="1"/>
        <s v="Abba Ultra" u="1"/>
        <s v="Clorotram P-98" u="1"/>
        <s v="Imlach 2.0 (Imazethapyr)" u="1"/>
        <s v="Propiconazole 41.8 (Bumper)" u="1"/>
        <s v="Bifen XTS" u="1"/>
        <s v="Copper 8%" u="1"/>
        <s v="Captan Gold 80WDG" u="1"/>
        <s v="Trevo 2SC" u="1"/>
        <s v="Imid 2F" u="1"/>
        <s v="ADDIT (adjuvant)" u="1"/>
        <s v="Dithiopyr 1.9L (Rework)" u="1"/>
        <s v="Diuron 4L" u="1"/>
        <s v="Imid 240SC (Alias)" u="1"/>
        <s v="Bifenthrin (Reveal Endurx)" u="1"/>
        <s v="Echo 90DF(Canadian)" u="1"/>
        <s v="Echo 90DF (Australian)" u="1"/>
        <s v="Silencer VXN" u="1"/>
        <s v="Dithiopyr 2L (VC)" u="1"/>
        <s v="Propanil 5" u="1"/>
        <s v="Consyst" u="1"/>
        <s v="Mefenoxam AQ" u="1"/>
        <s v="Paradigm (Lambda CY VC)" u="1"/>
        <s v="Enclave 5.3" u="1"/>
        <s v="Bumper 432EC (PPZ)" u="1"/>
        <s v="Mana 720" u="1"/>
        <s v="Ipro 2QP" u="1"/>
        <s v="Pre-Amine 65MC" u="1"/>
        <s v="Imidacloprid 4SC" u="1"/>
        <s v="Teb 3.6 (Orius)" u="1"/>
        <s v="Streptomycin Harbour" u="1"/>
        <s v="Echo 90DF" u="1"/>
        <s v="Enclave 5.3F" u="1"/>
        <s v="Klean Pik 500SC" u="1"/>
        <s v="Propiconazole 14.3" u="1"/>
        <s v="Imidacloprid 75WP " u="1"/>
        <s v="Propiconazole 14.4" u="1"/>
        <s v="Oryzalin 4-CSI" u="1"/>
        <s v="PCNB 95" u="1"/>
        <s v="Systec DF" u="1"/>
        <s v="Propiconazole 41.8" u="1"/>
        <s v="Echo 82.5WDG" u="1"/>
        <s v="Amvac CLT 720" u="1"/>
        <s v="CLT Tech Milled" u="1"/>
        <s v="Lambda-Cyhalothrin" u="1"/>
        <s v="Oxadiazon SC-CSI" u="1"/>
        <s v="Redi-Pik 1.5EC" u="1"/>
        <s v="Pummel" u="1"/>
        <s v="Parallel PCS" u="1"/>
        <s v="Abamectin 0.15EC" u="1"/>
        <s v="CLT720" u="1"/>
        <s v="Derive 4L" u="1"/>
        <s v="Crossover (Teb/Lambda)" u="1"/>
        <s v="Ipro 240SC (Overall)" u="1"/>
        <s v="Linex 4L " u="1"/>
        <s v="Imid  2F" u="1"/>
        <s v="Captan 80WDG Supra" u="1"/>
        <s v="CPF 4E" u="1"/>
        <s v="Karmex DF" u="1"/>
        <s v="Voltage (Endurx)" u="1"/>
        <s v="Oxadiazon 50MC (CSI)" u="1"/>
        <s v="Oryzalin 4 (fugitive)" u="1"/>
        <s v="Abamectin 0.15 EC" u="1"/>
        <s v="Ethephon 2SL" u="1"/>
        <s v="Bison 400SC" u="1"/>
        <s v="Strobe T 2.67SC" u="1"/>
        <s v="Ipro 2SE" u="1"/>
        <s v="Ethofumesate SC" u="1"/>
        <s v="Rumble" u="1"/>
        <s v="Copper 9%" u="1"/>
        <s v="Fomesafen 1.88SL (Vamos)" u="1"/>
        <s v="Strive" u="1"/>
        <s v="Glory 4L" u="1"/>
        <s v="Tegrol 3.6F" u="1"/>
        <s v="Tebucon 3.6 " u="1"/>
        <s v="Imidacloprid 4SC (Alias 4F)" u="1"/>
        <s v="Ipro 2 QP" u="1"/>
        <s v="Captan Mill Tech" u="1"/>
        <s v="Torment" u="1"/>
        <s v="Bravo WeatherStik (CLT)" u="1"/>
        <s v="Chlorthalonil 720F" u="1"/>
        <s v="Phantom 2SL (Imazethapyr)" u="1"/>
        <s v="Propanil 6" u="1"/>
        <s v="Chlorpyrifos 4EC" u="1"/>
        <s v="Propiconazole 41.8 EC" u="1"/>
        <s v="Galvan" u="1"/>
        <s v="Vulcan VC (chlorpyrifos)" u="1"/>
        <s v="TM 4.5" u="1"/>
        <s v="TebUactin 3.6F" u="1"/>
        <s v="TMI 20/20" u="1"/>
        <s v="Linex 4L (recert)" u="1"/>
        <s v="Bifenthrin 2SC (Fanfare ES)" u="1"/>
        <s v="Cypermethrin TC" u="1"/>
        <s v="Dacthal 75 WP" u="1"/>
        <s v="Prodiamine 65MC" u="1"/>
        <s v="Pummel " u="1"/>
        <s v="Teb 3.6 " u="1"/>
        <s v="Teb 3.6" u="1"/>
        <s v="Abamectin EC Borrada" u="1"/>
        <s v="Product" u="1"/>
        <s v="Ethephon 6L" u="1"/>
        <s v="Teb 3.6F" u="1"/>
        <s v="Barricade 65 MC" u="1"/>
        <s v="Nevado 4F" u="1"/>
        <s v="Bumper 418EC" u="1"/>
        <s v="Chlorpyrifos 4EC AG" u="1"/>
        <s v="Oryzalin 4L" u="1"/>
        <s v="Terraclor 75WP" u="1"/>
        <s v="Myclobutanil 40WP" u="1"/>
        <s v="Propanil 4SC (rework)" u="1"/>
        <s v="CLT 720" u="1"/>
        <s v="Prodoxaben" u="1"/>
        <s v="Clethodim 2EC" u="1"/>
        <s v="CLT 721" u="1"/>
        <s v="Reveal 2.0 (Bifenthrin)" u="1"/>
        <s v="CLT 720F" u="1"/>
        <s v="Propanil 4" u="1"/>
      </sharedItems>
    </cacheField>
    <cacheField name="Lot #" numFmtId="169">
      <sharedItems/>
    </cacheField>
    <cacheField name="Date Rec'd" numFmtId="14">
      <sharedItems containsSemiMixedTypes="0" containsNonDate="0" containsDate="1" containsString="0" minDate="2017-10-12T00:00:00" maxDate="2018-10-27T00:00:00"/>
    </cacheField>
    <cacheField name="Lab RTS" numFmtId="14">
      <sharedItems containsSemiMixedTypes="0" containsNonDate="0" containsDate="1" containsString="0" minDate="2017-10-13T00:00:00" maxDate="2018-10-27T00:00:00"/>
    </cacheField>
    <cacheField name="year" numFmtId="169">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lso Henrique Magalhaes dos Santos" refreshedDate="43755.482841435187" missingItemsLimit="0" createdVersion="5" refreshedVersion="6" minRefreshableVersion="3" recordCount="1719" xr:uid="{00000000-000A-0000-FFFF-FFFF03000000}">
  <cacheSource type="worksheet">
    <worksheetSource name="_DBcomps"/>
  </cacheSource>
  <cacheFields count="61">
    <cacheField name="Site" numFmtId="15">
      <sharedItems containsBlank="1" count="3">
        <s v="Ocilla"/>
        <s v="Tifton"/>
        <m/>
      </sharedItems>
    </cacheField>
    <cacheField name="Product" numFmtId="15">
      <sharedItems containsBlank="1" count="126">
        <s v="Abba Ultra"/>
        <s v="ADDIT (Bison adjuvant)"/>
        <s v="Alias 240SC (Imidacloprid) Rework"/>
        <s v="Alias 240SC "/>
        <s v="Amvac CLT 720"/>
        <s v="Barricade 65 MC"/>
        <s v="Barricade 65 WG"/>
        <s v="Barricade 65 WG(Resolute)"/>
        <s v="Barricade 65 WG (China)"/>
        <s v="Barricade 65 WG (Korea)"/>
        <s v="Barricade 65 WG (Hong Kong)"/>
        <s v="Barricade 65 WG (Egypt)"/>
        <s v="Bifen 25%"/>
        <s v="Bifen XTS"/>
        <s v="Bonide LPB"/>
        <s v="Bison 400SC"/>
        <s v="Bravo WeatherStik (CLT 720)"/>
        <s v="Bumper 432EC (PPZ)"/>
        <s v="Captan 4L Gold"/>
        <s v="Captan 80WDG Supra"/>
        <s v="Captan Gold 80WDG"/>
        <s v="Captan Mill Tech"/>
        <s v="Cavalcade 65WDG"/>
        <s v="Chlorothalonil 82.5WDG"/>
        <s v="Chlorpyrifos 4EC"/>
        <s v="Chlorpyrifos 4EC AG"/>
        <s v="Chlorpyrifos VC"/>
        <s v="ClearGraze"/>
        <s v="Clethodim 2EC"/>
        <s v="Clethodim 240EC"/>
        <s v="Clorotram P-98"/>
        <s v="CLT Tech Milled"/>
        <s v="CLT 720"/>
        <s v="CLT 720 "/>
        <s v="CLT 720F"/>
        <s v="Consyst"/>
        <s v="Copper 8%"/>
        <s v="Copper 9%"/>
        <s v="Cotoran 4L"/>
        <s v="Cypermethrin TC"/>
        <s v="Derive 4L"/>
        <s v="Diflubenzuron 2L"/>
        <s v="Direx 4L"/>
        <s v="Direx 4L/Diuron 4L(Loveland)"/>
        <s v="Dithiopyr 20%"/>
        <s v="Dithiopyr 40WP"/>
        <s v="Dithiopyr L"/>
        <s v="Diuron 4L"/>
        <s v="Echo 90DF(Canadian)"/>
        <s v="Enclave 5.3F"/>
        <s v="Ethephon 2SL"/>
        <s v="Ethephon 6L"/>
        <s v="Ethephon 6L "/>
        <s v="Fanfare IIE (Bifen 2EC)"/>
        <s v="Fanfare ES (Bifen 2SC)"/>
        <s v="Flagstaff 2.8"/>
        <s v="Fomesafen 1.88SL (Vamos)"/>
        <s v="Galvan"/>
        <s v="Glory 4L"/>
        <s v="GoldRush Duo"/>
        <s v="Imlach 2.0 (Imazethapyr)"/>
        <s v="Imidacloprid 4SC"/>
        <s v="Imidacloprid 75 WP"/>
        <s v="Intaglio"/>
        <s v="Ipro 2QP"/>
        <s v="Ipro 240SC (Overall)"/>
        <s v="Ipro 240SE"/>
        <s v="Ipro 2SE"/>
        <s v="Karmex DF"/>
        <s v="Kilter"/>
        <s v="Klean Pik 500SC"/>
        <s v="Lactofen 2.0"/>
        <s v="Lambda-Cyhalothrin"/>
        <s v="Linex 4L "/>
        <s v="Mefenoxam AQ"/>
        <s v="Myclobutanil 40WP"/>
        <s v="Nevado 4F"/>
        <s v="Oryzalin 4 (Fugitive)"/>
        <s v="Oryzalin 4L"/>
        <s v="Oxadiazon 50MC"/>
        <s v="Oxadiazon SC"/>
        <s v="Paradigm (Lambda CY VC)"/>
        <s v="Parallel PCS"/>
        <s v="PCNB 95"/>
        <s v="Permethrin SFR"/>
        <s v="Permethrin 10%"/>
        <s v="Phantom 2SL (Imazethapyr)"/>
        <s v="Pre-Amine 65MC"/>
        <s v="Prodiamine 4L"/>
        <s v="Prodiamine 65MC"/>
        <s v="Prodiamine 65 WDG"/>
        <s v="Prodoxaben"/>
        <s v="Pronamide 3.3SC"/>
        <s v="Propiconazole 14.3"/>
        <s v="Propiconazole 41.8 (Bumper)"/>
        <s v="Pummel"/>
        <s v="Pyrinex 480EC"/>
        <s v="Redi Pik 1.5EC"/>
        <s v="Reveal 2.0 (Bifenthrin)"/>
        <s v="Reveal Endurx (Bifenthrin)"/>
        <s v="Silencer VXN"/>
        <s v="Streptomycin Harbour"/>
        <s v="Strive"/>
        <s v="Strobe Pro 167SE"/>
        <s v="Strobe Pro G Premix"/>
        <s v="Tailwind"/>
        <s v="Teb 3.6"/>
        <s v="Teb 3.6 (Orius)"/>
        <s v="TebUactin 3.6F"/>
        <s v="Tebucon 3.6 "/>
        <s v="Terraclor 75WP"/>
        <s v="Thidiazuron 4SC/Vacate"/>
        <s v="Thidiazuron 4SC/Daze"/>
        <s v="Thidiazuron 4SC/Daze,Klean Pik"/>
        <s v="Thidiazuron 4SC/Klean-Pik"/>
        <s v="Thidiazuron 4SC/Klean Pik "/>
        <s v="TM 4.5"/>
        <s v="TM 85 WDG"/>
        <s v="TMI 20/20"/>
        <s v="T-Nex 1"/>
        <s v="Torment"/>
        <s v="Trevo 2SC"/>
        <s v="Vesper"/>
        <s v="Vise"/>
        <s v="Voltage (Endurx)"/>
        <m/>
      </sharedItems>
    </cacheField>
    <cacheField name="Alpha" numFmtId="15">
      <sharedItems count="12">
        <s v="a-b"/>
        <s v="c"/>
        <s v="d-e"/>
        <s v="Direx 4L"/>
        <s v="f-l"/>
        <s v="m-o"/>
        <s v="p-r"/>
        <s v="Prodiamine 65 WDG"/>
        <s v="s-t"/>
        <s v="u-z"/>
        <s v="Vise"/>
        <e v="#N/A"/>
      </sharedItems>
    </cacheField>
    <cacheField name="Customer" numFmtId="15">
      <sharedItems containsBlank="1" count="22">
        <s v="Amvac"/>
        <s v="ADAMA-Canada"/>
        <s v="Syngenta"/>
        <s v="Tacoma AG"/>
        <s v="CSI"/>
        <s v="Bonide"/>
        <s v="Adama-US"/>
        <s v="Sipcam"/>
        <s v="Alligare"/>
        <s v="Regal"/>
        <s v="Willowood"/>
        <s v="Innvictis"/>
        <s v="Innvictus"/>
        <s v="Nufarm"/>
        <s v="TKI"/>
        <s v="Albaugh"/>
        <s v="ProActive"/>
        <s v="CSI(Adama)"/>
        <s v="Adama-Innvictis"/>
        <s v="Repar"/>
        <s v="Liberty Crop Protection"/>
        <m/>
      </sharedItems>
    </cacheField>
    <cacheField name="Lot #" numFmtId="0">
      <sharedItems containsBlank="1" count="1705">
        <s v="BO7230001"/>
        <s v="BT8036002"/>
        <s v="BT8338030"/>
        <s v="BO8050001"/>
        <s v="BO8062007"/>
        <s v="BO9024881020"/>
        <s v="BO9024881030"/>
        <s v="BO9002139"/>
        <s v="BO9007140"/>
        <s v="BO9008141"/>
        <s v="BO9010001"/>
        <s v="BO9009002"/>
        <s v="BO9012003"/>
        <s v="BO9015004"/>
        <s v="BO9010005"/>
        <s v="BO9015006"/>
        <s v="BO9016007"/>
        <s v="BO9024921020"/>
        <s v="BO9024921030"/>
        <s v="BO9024921040"/>
        <s v="BO9024921050"/>
        <s v="BO9024921060"/>
        <s v="BO9024998020"/>
        <s v="BO9024921070"/>
        <s v="BO9024921080"/>
        <s v="BO9024921090"/>
        <s v="BO9024921110"/>
        <s v="BO9024921100"/>
        <s v="BO9024998040"/>
        <s v="BO9024921120"/>
        <s v="BO9024998050"/>
        <s v="BO9024998060"/>
        <s v="BO9024998030"/>
        <s v="BO9035195020"/>
        <s v="BO9035215020"/>
        <s v="BO9035215030"/>
        <s v="BO9035215040"/>
        <s v="BO9035215050"/>
        <s v="BO9035215060"/>
        <s v="BO9035215070"/>
        <s v="BO9035215080"/>
        <s v="BO9035219020"/>
        <s v="BO9035219030"/>
        <s v="BO9035215100"/>
        <s v="BO9035215090"/>
        <s v="BO9035215120"/>
        <s v="BO9035215110"/>
        <s v="BO9035215130"/>
        <s v="BO9035215140"/>
        <s v="BO9035215150"/>
        <s v="BO9035215160"/>
        <s v="BO9045402020"/>
        <s v="BO9045403020"/>
        <s v="BO9045403030"/>
        <s v="BO9045403040"/>
        <s v="BO9045403050"/>
        <s v="BO9055403060"/>
        <s v="BO9055403070"/>
        <s v="BO9055404020"/>
        <s v="BO9055404030"/>
        <s v="BO9055404040"/>
        <s v="BO9055404050"/>
        <s v="BO9055404060"/>
        <s v="BO9055404070"/>
        <s v="BO9055404080"/>
        <s v="BO9055404090"/>
        <s v="BO9055404100"/>
        <s v="BO9055538020"/>
        <s v="BO9055538030"/>
        <s v="BO9055538040"/>
        <s v="BO9055538050"/>
        <s v="BO9055538060"/>
        <s v="BO9055538070"/>
        <s v="BO9055538080"/>
        <s v="BO9055538090"/>
        <s v="BO9055538100"/>
        <s v="BO9055538110"/>
        <s v="BO9055538120"/>
        <s v="BO9055538130"/>
        <s v="BO9055553020"/>
        <s v="BO9055553030"/>
        <s v="BO9065553040"/>
        <s v="BO9065553050"/>
        <s v="BO9065553060"/>
        <s v="BO9065553070"/>
        <s v="BO9065553080"/>
        <s v="BO9065553090"/>
        <s v="BO9065553100"/>
        <s v="BO9065553110"/>
        <s v="BO9065600020"/>
        <s v="BO9065420020"/>
        <s v="BO9075644020"/>
        <s v="BO9075634020"/>
        <s v="BO9075644030"/>
        <s v="BO9075644040"/>
        <s v="BO9075644050"/>
        <s v="BO9075405030"/>
        <s v="BO9075405020"/>
        <s v="BO9075405040"/>
        <s v="BO9075405050"/>
        <s v="ADT9A03001"/>
        <s v="ADT9A05002"/>
        <s v="ADT9A06003"/>
        <s v="ADT9A06004"/>
        <s v="ADT9A06005"/>
        <s v="ADT9A07006"/>
        <s v="ADT9A07007"/>
        <s v="ADT9A08008"/>
        <s v="ADT9A08009"/>
        <s v="ADT9A08010"/>
        <s v="ADT9A09011"/>
        <s v="ADT9A10012"/>
        <s v="ADT9A10013"/>
        <s v="ADT9A10014"/>
        <s v="ADT9A11015"/>
        <s v="ADT9A12016"/>
        <s v="ADT9A12017"/>
        <s v="ADT9A13018"/>
        <s v="ADT9A13019"/>
        <s v="ADT9A14020"/>
        <s v="ADT9A14021"/>
        <s v="ADT9A14022"/>
        <s v="ADT9A15023"/>
        <s v="ADT9A15024"/>
        <s v="ADT9C13020"/>
        <s v="ADT9C13030"/>
        <s v="ADT9C13040"/>
        <s v="ADT9C15050"/>
        <s v="ADT9C16020"/>
        <s v="ADT9C16030"/>
        <s v="ADT9C16040"/>
        <s v="ADT9C16050"/>
        <s v="ADT9C17060"/>
        <s v="ADT9C17070"/>
        <s v="ADT9C17080"/>
        <s v="ADT9C18090"/>
        <s v="ADT9C18100"/>
        <s v="ADT9C18110"/>
        <s v="ADT9D11120"/>
        <s v="ADT9D11130"/>
        <s v="ADT9D12140"/>
        <s v="ADT9D12150"/>
        <s v="ADT9D12160"/>
        <s v="ADT9D13170"/>
        <s v="ADT9D13180"/>
        <s v="ADT9D13190"/>
        <s v="ADT9D15200"/>
        <s v="ADT9D15210"/>
        <s v="ADT9D15220"/>
        <s v="ADT9D16230"/>
        <s v="ADT9D16240"/>
        <s v="ADT9D17250"/>
        <s v="ADT9D17260"/>
        <s v="ADT9D17270"/>
        <s v="ADT9D17280"/>
        <s v="ADT9E01290"/>
        <s v="ADT9E02300"/>
        <s v="ADT9E02310"/>
        <s v="ADT9E02320"/>
        <s v="ADT9E03330"/>
        <s v="ADT9C20020"/>
        <s v="ADT9D02020"/>
        <s v="ADT9D02030"/>
        <s v="ADT9D03040"/>
        <s v="ADT9D04050"/>
        <s v="ADT9D04060"/>
        <s v="ADT9D05070"/>
        <s v="ADT9D05080"/>
        <s v="ADT9D05090"/>
        <s v="ADT9D06100"/>
        <s v="ADT9D06110"/>
        <s v="ADT9D08120"/>
        <s v="ADT9D09130"/>
        <s v="ADT9D09140"/>
        <s v="ADT9D10150"/>
        <s v="ADT9D10160"/>
        <s v="ADT9D10170"/>
        <s v="ADT9D10180"/>
        <s v="ADT9D10190"/>
        <s v="ADT9D11200"/>
        <s v="ADT9E03210"/>
        <s v="ADT9E03220"/>
        <s v="ADT9H27020"/>
        <s v="ADT9H28030"/>
        <s v="ADT9H28040"/>
        <s v="ADT9H28050"/>
        <s v="ADT9H30060"/>
        <s v="ADT9H31070"/>
        <s v="ADT9I01080"/>
        <s v="ADT9I01090"/>
        <s v="ADT9I02100"/>
        <s v="ADT9I02110"/>
        <s v="ADT9I02120"/>
        <s v="ADT9I03130"/>
        <s v="ADT9I03140"/>
        <s v="ADT9I03150"/>
        <s v="ADT9I04160"/>
        <s v="ADT9I04170"/>
        <s v="ADT9I05180"/>
        <s v="ADT9I05190"/>
        <s v="ADT9I06200"/>
        <s v="ADT9I06210"/>
        <s v="ADT9I07020"/>
        <s v="ADT9I07030"/>
        <s v="ADT9I08040"/>
        <s v="ADT9I08050"/>
        <s v="ADT9I09060"/>
        <s v="ADT9I09070"/>
        <s v="ADT9I10080"/>
        <s v="ADT9I10090"/>
        <s v="ADT9I11100"/>
        <s v="ADT9I12110"/>
        <s v="ADT9I12120"/>
        <s v="ADT9I13130"/>
        <s v="ADT9I13140"/>
        <s v="ADT9I13150"/>
        <s v="ADT9I13160"/>
        <s v="ADT9I14170"/>
        <s v="ADT9I15180"/>
        <s v="ADT9I15190"/>
        <s v="ADT9I16200"/>
        <s v="ADT9I16210"/>
        <s v="ADT9I17220"/>
        <s v="ADT9I18230"/>
        <s v="ADT9I18240"/>
        <s v="ADT9I19250"/>
        <s v="ADT9I20260"/>
        <s v="ADT9I20270"/>
        <s v="ADT9D23020"/>
        <s v="ADT9D23030"/>
        <s v="ADT9D23040"/>
        <s v="ADT9D24050"/>
        <s v="ADT9D24060"/>
        <s v="ADT9D25070"/>
        <s v="ADT9D26080"/>
        <s v="ADT9D26090"/>
        <s v="ADT9D27100"/>
        <s v="ADT9D28110"/>
        <s v="ADT9D29120"/>
        <s v="ADT9D29130"/>
        <s v="ADT9E01020"/>
        <s v="ADT9E01030"/>
        <s v="ADT9E01040"/>
        <s v="ADT9H07020"/>
        <s v="ADT9H07030"/>
        <s v="ADT9H10040"/>
        <s v="ADT9H10050"/>
        <s v="ADT9H11060"/>
        <s v="ADT9H11070"/>
        <s v="ADT9H17080"/>
        <s v="ADT9H17090"/>
        <s v="ADT9H18100"/>
        <s v="ADT9H18110"/>
        <s v="ADT9H18120"/>
        <s v="ADT9H19020"/>
        <s v="ADT9H20030"/>
        <s v="ADT9H20040"/>
        <s v="ADT9H21050"/>
        <s v="ADT9H21060"/>
        <s v="ADT9H22070"/>
        <s v="ADT9H22080"/>
        <s v="ADT9H22090"/>
        <s v="ADT9H23100"/>
        <s v="ADT9H23110"/>
        <s v="ADT9H24120"/>
        <s v="ADT9H24130"/>
        <s v="ADT9H24140"/>
        <s v="ADT9H25150"/>
        <s v="ADT9H25160"/>
        <s v="ADT9H26170"/>
        <s v="ADT9H26180"/>
        <s v="ADT9H27190"/>
        <s v="ADT9H27200"/>
        <s v="ADT9D19020"/>
        <s v="ADT9D22030"/>
        <s v="ADT9H04020"/>
        <s v="ADT9H04030"/>
        <s v="ADT9H04040"/>
        <s v="ADT9A04002"/>
        <s v="ADT9D18020"/>
        <s v="ADT9D19030"/>
        <s v="ADT9H02020"/>
        <s v="ADT9H03030"/>
        <s v="ADT9G31020"/>
        <s v="BO8094001"/>
        <s v="BO8118014"/>
        <s v="BO8103001"/>
        <s v="BO8120007"/>
        <s v="BO8169001"/>
        <s v="BT8033001"/>
        <s v="BO8092001"/>
        <s v="BO8092002"/>
        <s v="BO9105894020"/>
        <s v="BO9105894030"/>
        <s v="BO9105894040"/>
        <s v="BO9105894050"/>
        <s v="BO9105894060"/>
        <s v="BO9105894070"/>
        <s v="BO9105894080"/>
        <s v="BO9105894090"/>
        <s v="BO9105894100"/>
        <s v="BO9105894110"/>
        <s v="BO9105894120"/>
        <s v="BO9105894130"/>
        <s v="BO9024883030"/>
        <s v="BO9024883020"/>
        <s v="BO9035110020"/>
        <s v="BO9035110030"/>
        <s v="BO9035058020"/>
        <s v="BO9045058030"/>
        <s v="BO9045058040"/>
        <s v="BO9045058050"/>
        <s v="BO9045058060"/>
        <s v="BO9045058070"/>
        <s v="BO9045058080"/>
        <s v="BO9045058090"/>
        <s v="BO9045058100"/>
        <s v="BO9045058110"/>
        <s v="BO9045058120"/>
        <s v="BO9085610020"/>
        <s v="BO9085610030"/>
        <s v="BO9085610040"/>
        <s v="BO9085610050"/>
        <s v="BO9085610060"/>
        <s v="BO9085610070"/>
        <s v="BO9085610080"/>
        <s v="BO9085610090"/>
        <s v="BO9085610100"/>
        <s v="BO9085610110"/>
        <s v="BO9085610120"/>
        <s v="BO9085610130"/>
        <s v="BO9095610140"/>
        <s v="BO9095610150"/>
        <s v="BO9095610160"/>
        <s v="BO9095610170"/>
        <s v="BO9095610180"/>
        <s v="BO9035103020"/>
        <s v="BO9035103030"/>
        <s v="BO9035103040"/>
        <s v="BO9035103050"/>
        <s v="BO9035103060"/>
        <s v="BO9035103070"/>
        <s v="BO9035103080"/>
        <s v="BO9035103090"/>
        <s v="BO9035103100"/>
        <s v="BO9035103110"/>
        <s v="BO9035103120"/>
        <s v="BO9035103130"/>
        <s v="BO9045297020"/>
        <s v="BO9045297030"/>
        <s v="BO9045297040"/>
        <s v="BO9045297050"/>
        <s v="BO9045297060"/>
        <s v="BO9045297070"/>
        <s v="BO9045297080"/>
        <s v="BO9045297090"/>
        <s v="BO9045297100"/>
        <s v="BO9045297110"/>
        <s v="BO9045297120"/>
        <s v="BO9045297130"/>
        <s v="BO9045297140"/>
        <s v="BO9045297150"/>
        <s v="BO9045297160"/>
        <s v="BO9045297170"/>
        <s v="BO9045292020"/>
        <s v="BO9045292030"/>
        <s v="BO9045292040"/>
        <s v="BO9045292050"/>
        <s v="BO9055447020"/>
        <s v="BO9055447030"/>
        <s v="BO9055447040"/>
        <s v="BO9055447050"/>
        <s v="BO9055447060"/>
        <s v="BO9055447070"/>
        <s v="BO9055447080"/>
        <s v="BO9055447090"/>
        <s v="BO9055447100"/>
        <s v="BO9055447110"/>
        <s v="BO9055447120"/>
        <s v="BO9055447130"/>
        <s v="BO9055447140"/>
        <s v="BO9035104020"/>
        <s v="BO9035104030"/>
        <s v="BO9035104040"/>
        <s v="BO9035104050"/>
        <s v="BO9035104060"/>
        <s v="BO9035104070"/>
        <s v="BO9035104080"/>
        <s v="BO9035104090"/>
        <s v="BO9035104100"/>
        <s v="BO9035104110"/>
        <s v="BO9035109120"/>
        <s v="BO9035104130"/>
        <s v="BO9035104140"/>
        <s v="BO9035104150"/>
        <s v="BO9035104160"/>
        <s v="BO9035104170"/>
        <s v="BO9035104180"/>
        <s v="BO9035104190"/>
        <s v="BO9035104200"/>
        <s v="BO9035104210"/>
        <s v="BO9025104220"/>
        <s v="BO9035104230"/>
        <s v="BO9045303020"/>
        <s v="BO9045303030"/>
        <s v="BO9045303040"/>
        <s v="BO9045303050"/>
        <s v="BO9045303060"/>
        <s v="BO9045303070"/>
        <s v="BO9045303080"/>
        <s v="BO9045303090"/>
        <s v="BO9045303100"/>
        <s v="BO9045303110"/>
        <s v="BO9045303130"/>
        <s v="BO9045303140"/>
        <s v="BO9045303150"/>
        <s v="BO9045303160"/>
        <s v="BO9045303170"/>
        <s v="BO9045303180"/>
        <s v="BO9045303190"/>
        <s v="BO9045303200"/>
        <s v="BO9045303210"/>
        <s v="BO9045303220"/>
        <s v="BO9045303230"/>
        <s v="BO9045303240"/>
        <s v="BO9045303250"/>
        <s v="BO9045303260"/>
        <s v="BO9045303270"/>
        <s v="BO9045303280"/>
        <s v="BO9055303290"/>
        <s v="BO9055431020"/>
        <s v="BO9055431030"/>
        <s v="BO9055431040"/>
        <s v="BO9055431050"/>
        <s v="BO9055431060"/>
        <s v="BO9055431070"/>
        <s v="BO9055431080"/>
        <s v="BO9055431090"/>
        <s v="BO9055431100"/>
        <s v="BO9055431120"/>
        <s v="BO9055431130"/>
        <s v="BO9055431140"/>
        <s v="BO9055431150"/>
        <s v="BO9055431160"/>
        <s v="BO9055431170"/>
        <s v="BO9055431180"/>
        <s v="BO9055431190"/>
        <s v="BO9055431200"/>
        <s v="BO9055431210"/>
        <s v="BO9055431220"/>
        <s v="BO9075674020"/>
        <s v="BO9075674030"/>
        <s v="BO9075674040"/>
        <s v="BO9075674050"/>
        <s v="BO9075674060"/>
        <s v="BO9075674070"/>
        <s v="BO9075674080"/>
        <s v="BO9075674090"/>
        <s v="BO9075674100"/>
        <s v="BO9075674110"/>
        <s v="BO9075674120"/>
        <s v="BO9075674130"/>
        <s v="BO9075674140"/>
        <s v="BO9075674150"/>
        <s v="BO9075674160"/>
        <s v="BO9075674170"/>
        <s v="BO9075674180"/>
        <s v="BO9075674190"/>
        <s v="BO9075674200"/>
        <s v="BO9075674210"/>
        <s v="BO9075674220"/>
        <s v="BO9075674230"/>
        <s v="BO9075674240"/>
        <s v="BO9075674250"/>
        <s v="BO9095853020"/>
        <s v="BO9095853030"/>
        <s v="BO9095853040"/>
        <s v="BO9095853050"/>
        <s v="BO9095853060"/>
        <s v="BO9095853070"/>
        <s v="BO9095853080"/>
        <s v="BO9095853090"/>
        <s v="BO9095853100"/>
        <s v="BO9095853110"/>
        <s v="BO9095853120"/>
        <s v="BO9095853130"/>
        <s v="BO9095853140"/>
        <s v="BO9095853150"/>
        <s v="BO9095853160"/>
        <s v="BO9095853170"/>
        <s v="BO9095853180"/>
        <s v="BO9095853190"/>
        <s v="BO9095853200"/>
        <s v="BO9095853210"/>
        <s v="BO9095853220"/>
        <s v="BO9105941020"/>
        <s v="BO9105941030"/>
        <s v="BO9105941040"/>
        <s v="BO9105941050"/>
        <s v="BO9105941060"/>
        <s v="BO9105941070"/>
        <s v="BO9105941080"/>
        <s v="B09105941090"/>
        <s v="BO9105941100"/>
        <s v="BO9105941110"/>
        <s v="BO9105941120"/>
        <s v="BO9105941130"/>
        <s v="BO9105941140"/>
        <s v="BO9105941150"/>
        <s v="BO9105941160"/>
        <s v="BO9105941170"/>
        <s v="BO9105941180"/>
        <s v="BO9105941190"/>
        <s v="BO9105941200"/>
        <s v="BO9105941210"/>
        <s v="BO9105941220"/>
        <s v="BO9105941230"/>
        <s v="BO8123006"/>
        <s v="BT7019001"/>
        <s v="BT7022005"/>
        <s v="BO8229001"/>
        <s v="BO8262078"/>
        <s v="BO9085757030"/>
        <s v="BO9085757040"/>
        <s v="BO9085757050"/>
        <s v="BO9085757060"/>
        <s v="BO9085757070"/>
        <s v="BO9085757080"/>
        <s v="BO9085757090"/>
        <s v="BO9085757100"/>
        <s v="BO9085757110"/>
        <s v="BO9085757120"/>
        <s v="BO9085757130"/>
        <s v="BO9085757140"/>
        <s v="BO9085757150"/>
        <s v="BO9085757160"/>
        <s v="BO9085757170"/>
        <s v="BO9085757180"/>
        <s v="BO9085757190"/>
        <s v="BO9085757200"/>
        <s v="BO9085757210"/>
        <s v="BO9085757220"/>
        <s v="BO9085757230"/>
        <s v="BO9085757240"/>
        <s v="BO9085757250"/>
        <s v="BO9085757260"/>
        <s v="BO9085757270"/>
        <s v="BO9085757280"/>
        <s v="BO9085757290"/>
        <s v="BO9085757300"/>
        <s v="BO9085757310"/>
        <s v="BO9085757320"/>
        <s v="BO9085757330"/>
        <s v="BO9085757340"/>
        <s v="BO9085757350"/>
        <s v="BO9085757360"/>
        <s v="BO9085757370"/>
        <s v="BO9085757380"/>
        <s v="BO9085757390"/>
        <s v="BO9085757400"/>
        <s v="BO9085757410"/>
        <s v="BO9085757420"/>
        <s v="BO9085757430"/>
        <s v="BO9085757440"/>
        <s v="BO9085757450"/>
        <s v="BO9085757460"/>
        <s v="BO9085757470"/>
        <s v="BO9085757480"/>
        <s v="BO9085757490"/>
        <s v="BO9085757500"/>
        <s v="BO9085757510"/>
        <s v="BO9085757520"/>
        <s v="BO9085757530"/>
        <s v="BO9085757540"/>
        <s v="BO9085757550"/>
        <s v="BO9085757560"/>
        <s v="BO9085757570"/>
        <s v="BO9085757600"/>
        <s v="BO9085757610"/>
        <s v="BO9085757580"/>
        <s v="BO9085757590"/>
        <s v="BO9085757620"/>
        <s v="BO9085757630"/>
        <s v="BO9085757640"/>
        <s v="BO9085757650"/>
        <s v="BO9085757660"/>
        <s v="BO9085757670"/>
        <s v="BO9085757680"/>
        <s v="BO9085757690"/>
        <s v="BO9085757700"/>
        <s v="BO9085757710"/>
        <s v="BO9085757720"/>
        <s v="BO9085757730"/>
        <s v="BO9085757740"/>
        <s v="BO9085757750"/>
        <s v="BO9085757760"/>
        <s v="BO9085757770"/>
        <s v="BO9085757780"/>
        <s v="BO9085757790"/>
        <s v="BO9085757800"/>
        <s v="BO9085757810"/>
        <s v="BO9085757820"/>
        <s v="BO8249001"/>
        <s v="BO8253002"/>
        <s v="BO9065476020"/>
        <s v="BO9034885020"/>
        <s v="BO9034885030"/>
        <s v="BO9065384020"/>
        <s v="BO9065384030"/>
        <s v="BO8020001"/>
        <s v="BO8057008"/>
        <s v="BT8022001"/>
        <s v="BT8023003"/>
        <s v="BT9024819020"/>
        <s v="BT9055255020"/>
        <s v="BT9055255030"/>
        <s v="BT9055255040"/>
        <s v="BT9024955020"/>
        <s v="BT9024955030"/>
        <s v="BT9055363020"/>
        <s v="BT9055015020"/>
        <s v="BT9055015030"/>
        <s v="BT9055015040"/>
        <s v="BO8047001"/>
        <s v="BO8323041"/>
        <s v="BC722701"/>
        <s v="BC722903"/>
        <s v="BO9016001"/>
        <s v="BO9017002"/>
        <s v="BO9018003"/>
        <s v="BO9024804020"/>
        <s v="BO9024805020"/>
        <s v="BO9024805030"/>
        <s v="BO9024805040"/>
        <s v="BO9024805050"/>
        <s v="BO9034926020"/>
        <s v="BO9034926030"/>
        <s v="BO9034926040"/>
        <s v="BO9034926050"/>
        <s v="BO9035101020"/>
        <s v="BO9035101030"/>
        <s v="BO9035101040"/>
        <s v="BO9035101050"/>
        <s v="BO9045190020"/>
        <s v="BO9045190030"/>
        <s v="BO9045190040"/>
        <s v="BO9045190050"/>
        <s v="BO9045190060"/>
        <s v="BO9045190070"/>
        <s v="BO9045190080"/>
        <s v="BO9045190090"/>
        <s v="BO9055336020"/>
        <s v="BO9055336030"/>
        <s v="BO9055553040"/>
        <s v="BO9055336050"/>
        <s v="BO9065337020"/>
        <s v="BO9065337030"/>
        <s v="BO9065337040"/>
        <s v="BO9065337050"/>
        <s v="BO9065337060"/>
        <s v="BO9065337070"/>
        <s v="BO9085337080"/>
        <s v="BO9085337090"/>
        <s v="BO9085337100"/>
        <s v="BO9085754020"/>
        <s v="BO9085754030"/>
        <s v="BO9085754040"/>
        <s v="BO9085754050"/>
        <s v="BO9085754060"/>
        <s v="BO9085754070"/>
        <s v="BO9085754080"/>
        <s v="BO9085754090"/>
        <s v="BO9095598020"/>
        <s v="BO9095598030"/>
        <s v="BO9095598040"/>
        <s v="BO9095598050"/>
        <s v="BO8069001"/>
        <s v="BO8198003"/>
        <s v="BO7355001"/>
        <s v="BO7362008"/>
        <s v="BO7013001"/>
        <s v="BO7020009"/>
        <s v="BO9002084"/>
        <s v="BO9002085"/>
        <s v="BO9002001"/>
        <s v="BO9003002"/>
        <s v="BO9003003"/>
        <s v="BO9003004"/>
        <s v="BO9004005"/>
        <s v="BO9004006"/>
        <s v="BO9004007"/>
        <s v="BO9004008"/>
        <s v="BO9007009"/>
        <s v="BO9007010"/>
        <s v="BO9007011"/>
        <s v="BO9007012"/>
        <s v="BO9007013"/>
        <s v="BO9008014"/>
        <s v="BO9008015"/>
        <s v="BO9008016"/>
        <s v="BO9010017"/>
        <s v="BO9011018"/>
        <s v="BO9014019"/>
        <s v="BO9015020"/>
        <s v="BO9015021"/>
        <s v="BO9065482020"/>
        <s v="BO9065482030"/>
        <s v="BO9065482040"/>
        <s v="BO9065482050"/>
        <s v="BO9065482060"/>
        <s v="BO9075482080"/>
        <s v="BO9075482090"/>
        <s v="BO9075482100"/>
        <s v="BO9075482110"/>
        <s v="BO9075482120"/>
        <s v="BO9105893020"/>
        <s v="BO9105893030"/>
        <s v="BO9105893040"/>
        <s v="BO9105893050"/>
        <s v="BO9105893060"/>
        <s v="BO9105893070"/>
        <s v="BO9105893080"/>
        <s v="BT9024821020"/>
        <s v="BT9024821030"/>
        <s v="BT9024821040"/>
        <s v="BT9014894020"/>
        <s v="BT9014894030"/>
        <s v="BT9014894040"/>
        <s v="BT9024821050"/>
        <s v="BT9024821060"/>
        <s v="BT9024821070"/>
        <s v="BT9034821080"/>
        <s v="BT9034821090"/>
        <s v="BT9034821100"/>
        <s v="BT9034821110"/>
        <s v="BT9034821120"/>
        <s v="BT9034821130"/>
        <s v="BT9034821140"/>
        <s v="BT9034821150"/>
        <s v="BT9034821160"/>
        <s v="BT9034821170"/>
        <s v="BT9034821180"/>
        <s v="BT9034821190"/>
        <s v="BT9045253020"/>
        <s v="BT9055024020"/>
        <s v="BT9055024030"/>
        <s v="BT9055024040"/>
        <s v="BT9055024050"/>
        <s v="BT9055024060"/>
        <s v="BT9055024070"/>
        <s v="BT9055024080"/>
        <s v="BT9055024090"/>
        <s v="BT9055024100"/>
        <s v="BT9055250020"/>
        <s v="BT9055250030"/>
        <s v="BT9055250040"/>
        <s v="BT9055250050"/>
        <s v="BT9055250060"/>
        <s v="BT9055250070"/>
        <s v="BT9055250080"/>
        <s v="BT9055250090"/>
        <s v="BO8095001"/>
        <s v="BO8199010"/>
        <s v="BT9045085020"/>
        <s v="BT9025038020"/>
        <s v="BT9025038030"/>
        <s v="BT9045084020"/>
        <s v="BT9045084030"/>
        <s v="BT9045084040"/>
        <s v="BT9045039020"/>
        <s v="BT9045039030"/>
        <s v="BO8118001"/>
        <s v="BO8120002"/>
        <s v="BT9008001"/>
        <s v="BT9008002"/>
        <s v="BT9009003"/>
        <s v="BT9009004"/>
        <s v="BT9009005"/>
        <s v="BT9010006"/>
        <s v="BT9010007"/>
        <s v="BT9011008"/>
        <s v="BT9011009"/>
        <s v="BT9014010"/>
        <s v="BT9014011"/>
        <s v="BT9014012"/>
        <s v="BT9015013"/>
        <s v="BT9015014"/>
        <s v="BT9016015"/>
        <s v="BT9017016"/>
        <s v="BT9017017"/>
        <s v="BT9018018"/>
        <s v="BT9018019"/>
        <s v="BT9024928020"/>
        <s v="BT9024928030"/>
        <s v="BT9024928040"/>
        <s v="BT9024928050"/>
        <s v="BT9024928060"/>
        <s v="BT9024855070"/>
        <s v="BT9024928080"/>
        <s v="BT9024928090"/>
        <s v="BT9025021020"/>
        <s v="BT9025021030"/>
        <s v="BT9025021040"/>
        <s v="BT9025021050"/>
        <s v="BT9025021060"/>
        <s v="BT9025021070"/>
        <s v="BT9035021080"/>
        <s v="BT9035223020"/>
        <s v="BT9035223030"/>
        <s v="BT9035223040"/>
        <s v="BT9035223050"/>
        <s v="BT9035223060"/>
        <s v="BT9035223070"/>
        <s v="BT9035223080"/>
        <s v="BT9035223090"/>
        <s v="BT9035223100"/>
        <s v="BT9055464020"/>
        <s v="BT9055464030"/>
        <s v="BT9055239020"/>
        <s v="BT9055239030"/>
        <s v="BT9055239040"/>
        <s v="BT9055239050"/>
        <s v="BT9055239060"/>
        <s v="BT9055239070"/>
        <s v="BT9055239080"/>
        <s v="BT9055239090"/>
        <s v="BT9055239100"/>
        <s v="BT9055239110"/>
        <s v="BT9055239120"/>
        <s v="BT9055239130"/>
        <s v="BT9055239140"/>
        <s v="BT9055239150"/>
        <s v="BT9055239160"/>
        <s v="BT9055239170"/>
        <s v="BT9075500020"/>
        <s v="BT9075500030"/>
        <s v="BT9075500040"/>
        <s v="BT9075500050"/>
        <s v="BT9075500060"/>
        <s v="BT9075500070"/>
        <s v="BT9075500080"/>
        <s v="BT9085500090"/>
        <s v="BT9085527020"/>
        <s v="BT9085527030"/>
        <s v="BT9085527040"/>
        <s v="BT9085527050"/>
        <s v="BT9085527060"/>
        <s v="BT9095740020"/>
        <s v="BT9095861020"/>
        <s v="BT9095861030"/>
        <s v="BT9085526020"/>
        <s v="BT9085526030"/>
        <s v="BT9085526040"/>
        <s v="BT9085526050"/>
        <s v="BT9085526060"/>
        <s v="BT9085526070"/>
        <s v="BT9085526080"/>
        <s v="BT9085526090"/>
        <s v="BT9085526100"/>
        <s v="BT9085526110"/>
        <s v="BT9085526120"/>
        <s v="BT9085526130"/>
        <s v="BT9085526140"/>
        <s v="BT9085526150"/>
        <s v="BT9085526160"/>
        <s v="BT9085833020"/>
        <s v="BT9085833030"/>
        <s v="BT9095833040"/>
        <s v="BT9095623020"/>
        <s v="BT9095623030"/>
        <s v="BT8233001"/>
        <s v="BT8298029"/>
        <s v="BT9065290020"/>
        <s v="BT9065290030"/>
        <s v="BT9065290040"/>
        <s v="BT9065290050"/>
        <s v="BT9065290060"/>
        <s v="BT9065290070"/>
        <s v="BT9065290080"/>
        <s v="BT9065290090"/>
        <s v="BT9065290100"/>
        <s v="BT9075290110"/>
        <s v="BT9075290120"/>
        <s v="BT9075290130"/>
        <s v="BT9075290140"/>
        <s v="BT9075280150"/>
        <s v="BT9075290160"/>
        <s v="BT9075290170"/>
        <s v="BT9075290180"/>
        <s v="BT9075290190"/>
        <s v="BT9075290200"/>
        <s v="BT9075290210"/>
        <s v="BT9075290220"/>
        <s v="BT9085290230"/>
        <s v="BT9085290240"/>
        <s v="BT8249001-A"/>
        <s v="BT8280007-A"/>
        <s v="BT9035001020"/>
        <s v="BT9095678020"/>
        <s v="BT9105678030"/>
        <s v="BT9024907020"/>
        <s v="BT9024907030"/>
        <s v="BT9024907040"/>
        <s v="BT9024907050"/>
        <s v="BT9024907060"/>
        <s v="BT9024907070"/>
        <s v="BT9024907080"/>
        <s v="BT9024907090"/>
        <s v="BT9024907100"/>
        <s v="BT9024907110"/>
        <s v="BT9024907120"/>
        <s v="BT9024907130"/>
        <s v="BT9024907140"/>
        <s v="BT9034907150"/>
        <s v="BT9034907160"/>
        <s v="BT9034907170"/>
        <s v="BT9034907180"/>
        <s v="BT9034907190"/>
        <s v="BT9034907200"/>
        <s v="BT9034907210"/>
        <s v="BT9034907220"/>
        <s v="BT9034907230"/>
        <s v="BT9045275020"/>
        <s v="BT9045275030"/>
        <s v="BT9045275040"/>
        <s v="BT9045275050"/>
        <s v="BT9045275060"/>
        <s v="BT9045275070"/>
        <s v="BT9045275080"/>
        <s v="BT9045275090"/>
        <s v="BT9045275100"/>
        <s v="BT9045275110"/>
        <s v="BT9045275120"/>
        <s v="BT9045275130"/>
        <s v="BT9045275140"/>
        <s v="BT9045275150"/>
        <s v="BT9045275160"/>
        <s v="BT9045275170"/>
        <s v="BT9105679020"/>
        <s v="BT9105679030"/>
        <s v="BT9105679040"/>
        <s v="BT9105679050"/>
        <s v="BT9105679060"/>
        <s v="BT9105679070"/>
        <s v="BT9105679080"/>
        <s v="BT9003001"/>
        <s v="5213/20"/>
        <s v="5213/30"/>
        <s v="5213/40"/>
        <s v="5213/50"/>
        <s v="5213/60"/>
        <s v="5213/70"/>
        <s v="5213/80"/>
        <s v="5213/90"/>
        <s v="5213/100"/>
        <s v="5213/110"/>
        <s v="5213/120"/>
        <s v="5213/130"/>
        <s v="5213/140"/>
        <s v="5213/150"/>
        <s v="5213/160"/>
        <s v="5213/170"/>
        <s v="5213/180"/>
        <s v="5213/190"/>
        <s v="5213/200"/>
        <s v="5213/210"/>
        <s v="BO9034989020"/>
        <s v="BO9034989030"/>
        <s v="BO9034989040"/>
        <s v="BO9085481020"/>
        <s v="BO9085481030"/>
        <s v="BO9085481040"/>
        <s v="BO9095481050"/>
        <s v="BO9095481060"/>
        <s v="BO9095481070"/>
        <s v="BO9045193020"/>
        <s v="BO9095597020"/>
        <s v="BO9095597030"/>
        <s v="BO9045075020"/>
        <s v="BO9045075030"/>
        <s v="BO9045075040"/>
        <s v="BO9045075050"/>
        <s v="BO9045075060"/>
        <s v="BO9045075070"/>
        <s v="BO9045075080"/>
        <s v="BO9045075090"/>
        <s v="BO9045069020"/>
        <s v="BO9045069030"/>
        <s v="BO9045069040"/>
        <s v="BO9045080020"/>
        <s v="BO9045080030"/>
        <s v="BO9045080040"/>
        <s v="BO9045080050"/>
        <s v="BO9045069050"/>
        <s v="BO9045069060"/>
        <s v="BO9045069070"/>
        <s v="BO9045069080"/>
        <s v="BO9045069090"/>
        <s v="BO9045069100"/>
        <s v="BO9045251020"/>
        <s v="BO9045251030"/>
        <s v="BO9045254020"/>
        <s v="BO9045080060"/>
        <s v="BO9045251040"/>
        <s v="BO9045254030"/>
        <s v="BO9055251050"/>
        <s v="BO9055251060"/>
        <s v="BO9055254040"/>
        <s v="BO9055251070"/>
        <s v="BO9055251080"/>
        <s v="BO9055251090"/>
        <s v="BO9055254050"/>
        <s v="BO9055254060"/>
        <s v="BO9055254070"/>
        <s v="BO9055254080"/>
        <s v="BO9055301020"/>
        <s v="BO9055301030"/>
        <s v="BO9055254090"/>
        <s v="BO9055301040"/>
        <s v="BO9055254100"/>
        <s v="BO9055301050"/>
        <s v="BO9055301060"/>
        <s v="BO9055301070"/>
        <s v="BO9055301080"/>
        <s v="BO9055301090"/>
        <s v="BO9055301100"/>
        <s v="BO9055426020"/>
        <s v="BO9055425030"/>
        <s v="BO9055426030"/>
        <s v="BO9055425040"/>
        <s v="BO9065425050"/>
        <s v="BO9065425060"/>
        <s v="BO9065426040"/>
        <s v="BO9065426050"/>
        <s v="BO9065425070"/>
        <s v="BO9065426060"/>
        <s v="BO9065425080"/>
        <s v="BO9065426070"/>
        <s v="BO9065425090"/>
        <s v="BO9065425100"/>
        <s v="BO9065506020"/>
        <s v="BO9065506030"/>
        <s v="BO9065506040"/>
        <s v="BO9065506050"/>
        <s v="BO9065505030"/>
        <s v="BO9065506060"/>
        <s v="BO9065505020"/>
        <s v="BO9065601020"/>
        <s v="BO9065506070"/>
        <s v="BO9065506080"/>
        <s v="BO9065424020"/>
        <s v="BO9065424030"/>
        <s v="BO9065601030"/>
        <s v="BO9065424040"/>
        <s v="BO9065424050"/>
        <s v="BO9065424060"/>
        <s v="BO9065424070"/>
        <s v="BO9065424080"/>
        <s v="BO9075507020"/>
        <s v="BO9075601040"/>
        <s v="BO9075507030"/>
        <s v="BO9075601050"/>
        <s v="BO9075507040"/>
        <s v="BO9075601060"/>
        <s v="BO9075507050"/>
        <s v="BO9075601070"/>
        <s v="BO9075507060"/>
        <s v="BO9075510020"/>
        <s v="BO9075507070"/>
        <s v="BO9075510030"/>
        <s v="BO9075510040"/>
        <s v="BO9075507080"/>
        <s v="BO9075510050"/>
        <s v="BO9075510060"/>
        <s v="BO9075510070"/>
        <s v="BO9075525020"/>
        <s v="BO9075507090"/>
        <s v="BO9075507100"/>
        <s v="BO9075507110"/>
        <s v="BO9075525030"/>
        <s v="BO9075525040"/>
        <s v="BO9085771020"/>
        <s v="BO9085771030"/>
        <s v="BO9085771040"/>
        <s v="BO9085771050"/>
        <s v="BO9085617020"/>
        <s v="BO9085771060"/>
        <s v="BO9085617030"/>
        <s v="BO9085771070"/>
        <s v="BO9085771080"/>
        <s v="BO9085771090"/>
        <s v="BO9085617040"/>
        <s v="BO9085771100"/>
        <s v="BO9085617050"/>
        <s v="BO9085795020"/>
        <s v="BO9085795030"/>
        <s v="BO9085617060"/>
        <s v="BO9085617070"/>
        <s v="BO9085617080"/>
        <s v="BO9085795040"/>
        <s v="BO9085795050"/>
        <s v="BO9085523020"/>
        <s v="BO9095523030"/>
        <s v="BO9095523040"/>
        <s v="BO9095522020"/>
        <s v="BO9095522030"/>
        <s v="BO9095522040"/>
        <s v="BO9095522050"/>
        <s v="BO9095522060"/>
        <s v="BO9095522070"/>
        <s v="BO9095522080"/>
        <s v="BO9095522090"/>
        <s v="BO9095522100"/>
        <s v="BO9095522110"/>
        <s v="BO9095522120"/>
        <s v="BO9105745020"/>
        <s v="BO9105745030"/>
        <s v="BO9105745050"/>
        <s v="BO9105745060"/>
        <s v="BO9105746020"/>
        <s v="BO9105745070"/>
        <s v="BO9105746030"/>
        <s v="BO9105745080"/>
        <s v="BO9105746040"/>
        <s v="BO9035109020"/>
        <s v="BO9034887020"/>
        <s v="BO9055244020"/>
        <s v="BO9055244030"/>
        <s v="BO9075504020"/>
        <s v="BO9024971020"/>
        <s v="BO9024971030"/>
        <s v="BO9024971040"/>
        <s v="BO9024971050"/>
        <s v="BO9024971060"/>
        <s v="BO9075727020"/>
        <s v="BO9075508020"/>
        <s v="BO9075508030"/>
        <s v="BO9075508040"/>
        <s v="BT9014867020"/>
        <s v="BT9014867030"/>
        <s v="BT9014867040"/>
        <s v="BT6154001"/>
        <s v="BT6175013"/>
        <s v="BT9025033020"/>
        <s v="BT9045033030"/>
        <s v="BT9045033040"/>
        <s v="BT9045033050"/>
        <s v="BT9045037020"/>
        <s v="BT9045037030"/>
        <s v="BT9045037040"/>
        <s v="BT9045037050"/>
        <s v="BT9045033060"/>
        <s v="BT9045033070"/>
        <s v="BT9045033080"/>
        <s v="BT9045033090"/>
        <s v="BT9045033100"/>
        <s v="BT9045033110"/>
        <s v="BT9045068020"/>
        <s v="BT9045068030"/>
        <s v="BT9045068040"/>
        <s v="BT9045068050"/>
        <s v="BT8043001"/>
        <s v="BT8115025"/>
        <s v="BO7103001"/>
        <s v="BO7209047"/>
        <s v="BT8171001"/>
        <s v="BT8198006"/>
        <s v="BO9019002"/>
        <s v="BO9024798020"/>
        <s v="BO9024798030"/>
        <s v="BO9024798040"/>
        <s v="BO8152001"/>
        <s v="BO8159007"/>
        <s v="BO8205001"/>
        <s v="BO8211005"/>
        <s v="BO8054001"/>
        <s v="BO8233040"/>
        <s v="BO9095595020"/>
        <s v="BO9095595030"/>
        <s v="BO9095595040"/>
        <s v="BO9095595050"/>
        <s v="BO9095595060"/>
        <s v="BO9095595070"/>
        <s v="BO9095595080"/>
        <s v="BO9095595090"/>
        <s v="BO8066012"/>
        <s v="BO8025001"/>
        <s v="BO8088003"/>
        <s v="BO9095629020"/>
        <s v="BO9095629030"/>
        <s v="BO9095629040"/>
        <s v="BO9095629050"/>
        <s v="BO9095629060"/>
        <s v="BO9095629070"/>
        <s v="BO9095629080"/>
        <s v="BT7112001"/>
        <s v="BT7127036"/>
        <s v="BT8040001"/>
        <s v="BT8104138"/>
        <s v="19057BO001"/>
        <s v="19059BO001"/>
        <s v="19060BO002"/>
        <s v="19060BO003"/>
        <s v="19065BO002"/>
        <s v="19065BO003"/>
        <s v="19068BO004"/>
        <s v="19070BO005"/>
        <s v="BT8169001"/>
        <s v="BT8228013"/>
        <s v="BT8122001"/>
        <s v="BT8191013"/>
        <s v="BO9007001"/>
        <s v="BO9011002"/>
        <s v="BO9014003"/>
        <s v="BO9002003"/>
        <s v="BO8045001"/>
        <s v="BO8169006"/>
        <s v="BO9024869020"/>
        <s v="BO9024870020"/>
        <s v="BO9024870030"/>
        <s v="BO9045064020"/>
        <s v="BO9045064030"/>
        <s v="BO9045064040"/>
        <s v="BO9045064050"/>
        <s v="BO9045064060"/>
        <s v="BO9055266020"/>
        <s v="BO9055266030"/>
        <s v="BO9055240020"/>
        <s v="BO9055240030"/>
        <s v="BO9055240040"/>
        <s v="BO9055240050"/>
        <s v="BO9055240060"/>
        <s v="BO9075643020"/>
        <s v="0216190171"/>
        <s v="BO7039001"/>
        <s v="BO7150005"/>
        <s v="7310170901GA"/>
        <s v="7310181201GA"/>
        <s v="BO9024877020"/>
        <s v="BO9024877030"/>
        <s v="BO9024877040"/>
        <s v="BO9024877050"/>
        <s v="BT9075502020"/>
        <s v="BT9075502030"/>
        <s v="BT9075502040"/>
        <s v="BT9075502050"/>
        <s v="BT9075339020"/>
        <s v="BT9075339030"/>
        <s v="BT9075339040"/>
        <s v="BT9095929020"/>
        <s v="BT9095929030"/>
        <s v="BT9095929040"/>
        <s v="BT9105929060"/>
        <s v="BT9025000020"/>
        <s v="BT9025000030"/>
        <s v="BT9035000040"/>
        <s v="BT9035000050"/>
        <s v="BT9035000060"/>
        <s v="BT9035000070"/>
        <s v="BT9035000080"/>
        <s v="BT9055280020"/>
        <s v="BT9055280030"/>
        <s v="BT9055280040"/>
        <s v="BT9055280050"/>
        <s v="BT9055280060"/>
        <s v="BT9055280070"/>
        <s v="BT9055280080"/>
        <s v="BT9055280090"/>
        <s v="BT9055280100"/>
        <s v="BT9055280110"/>
        <s v="BT9055280120"/>
        <s v="BT9055280130"/>
        <s v="BT9055280140"/>
        <s v="BT9055280150"/>
        <s v="BT9055280160"/>
        <s v="BT9055280170"/>
        <s v="BT9055280180"/>
        <s v="BT9055280190"/>
        <s v="BT9055280200"/>
        <s v="BT9055280210"/>
        <s v="BT9055280220"/>
        <s v="BT9055280230"/>
        <s v="BT9055280240"/>
        <s v="BT9055280250"/>
        <s v="BT9055280260"/>
        <s v="BT9055280270"/>
        <s v="BT9055280280"/>
        <s v="BT9055280290"/>
        <s v="BT9065280300"/>
        <s v="BT9065280310"/>
        <s v="BT9065280320"/>
        <s v="BT9065280330"/>
        <s v="BT9065280340"/>
        <s v="BT9065280350"/>
        <s v="BT9065280360"/>
        <s v="BT9065280370"/>
        <s v="BT9065280380"/>
        <s v="BT9065280390"/>
        <s v="BT9065280400"/>
        <s v="BT9065280410"/>
        <s v="BT9065280420"/>
        <s v="BT9065280430"/>
        <s v="BT9065280440"/>
        <s v="BT9065280450"/>
        <s v="BT9065280460"/>
        <s v="BT9065280470"/>
        <s v="BT9065280480"/>
        <s v="BT9065280490"/>
        <s v="BT9065280500"/>
        <s v="BT9065280510"/>
        <s v="BT9065280520"/>
        <s v="BT9055286020"/>
        <s v="BT9055286030"/>
        <s v="BT9055286040"/>
        <s v="BT9055286050"/>
        <s v="BT9055286060"/>
        <s v="BT9055286070"/>
        <s v="BT9055286080"/>
        <s v="BT9055286090"/>
        <s v="BT9055286100"/>
        <s v="BT9065286110"/>
        <s v="BT9065286120"/>
        <s v="BT9065286130"/>
        <s v="BT9065286140"/>
        <s v="BT9065286150"/>
        <s v="BT9065286160"/>
        <s v="BT9024855020"/>
        <s v="BT9024855030"/>
        <s v="BT9024855040"/>
        <s v="BT9065284020"/>
        <s v="BT9065284030"/>
        <s v="BT9065284040"/>
        <s v="BT9105681020"/>
        <s v="BO7053001"/>
        <s v="BO7075005"/>
        <s v="BT7152001"/>
        <s v="BT7263023"/>
        <s v="BC703101"/>
        <s v="BC703709"/>
        <s v="BO8128001"/>
        <s v="BO8158006"/>
        <s v="BO8171001"/>
        <s v="BO8193007"/>
        <s v="BT9055556020"/>
        <s v="BT9010001"/>
        <s v="BT9011002"/>
        <s v="BT9015003"/>
        <s v="BT9018004"/>
        <s v="BT9014817020"/>
        <s v="BT9014817030"/>
        <s v="BT9024817040"/>
        <s v="BT9024817050"/>
        <s v="BT9024817060"/>
        <s v="BT9045002020"/>
        <s v="BT9045002030"/>
        <s v="BT9045002040"/>
        <s v="BT9085536020"/>
        <s v="BT9095536030"/>
        <s v="BT9095536040"/>
        <s v="BT9095536050"/>
        <s v="BT9002003"/>
        <s v="BT9004004"/>
        <s v="BT9009001"/>
        <s v="BT9085639020"/>
        <s v="BT7005001"/>
        <s v="BT7014019"/>
        <s v="BT8178001"/>
        <s v="BT8270111"/>
        <s v="BT9095535020"/>
        <s v="BT9095535030"/>
        <s v="BT9095535040"/>
        <s v="BT9095535050"/>
        <s v="BT9095535060"/>
        <s v="BT9095535070"/>
        <s v="BT9105535080"/>
        <s v="BT9105535090"/>
        <s v="BT9105535100"/>
        <s v="BT9105535110"/>
        <s v="BT9105535120"/>
        <s v="BT9105535130"/>
        <s v="BT9105535140"/>
        <s v="BT9105535150"/>
        <s v="BT9105535160"/>
        <s v="BT9105535170"/>
        <s v="BT9105535180"/>
        <s v="BT9105535190"/>
        <s v="BT9105535200"/>
        <s v="BT9105535210"/>
        <s v="BT9105535220"/>
        <s v="BT9105535230"/>
        <s v="BT9105535240"/>
        <s v="BT9017001"/>
        <s v="BT9024866060"/>
        <s v="BT9024866070"/>
        <s v="BT9024866020"/>
        <s v="BT9024866030"/>
        <s v="BT9024866040"/>
        <s v="BT9024866050"/>
        <s v="BT9024866080"/>
        <s v="BT9024866090"/>
        <s v="BT9024866100"/>
        <s v="BT9024906020"/>
        <s v="BT9024906030"/>
        <s v="BT9024906040"/>
        <s v="BT9024906050"/>
        <s v="BT9024906060"/>
        <s v="BT9024906070"/>
        <s v="BT9024906080"/>
        <s v="BT9024906090"/>
        <s v="BT9024906100"/>
        <s v="BT9034906110"/>
        <s v="BT9034906120"/>
        <s v="BT9034906130"/>
        <s v="BT9034906140"/>
        <s v="BT9034906150"/>
        <s v="BT9034906160"/>
        <s v="BT9034906170"/>
        <s v="BT9034906180"/>
        <s v="BT9034906190"/>
        <s v="BT9034906200"/>
        <s v="BT9034906210"/>
        <s v="BT9034906220"/>
        <s v="BT9034906230"/>
        <s v="BT9034906240"/>
        <s v="BT9034906250"/>
        <s v="BT9034906260"/>
        <s v="BT9034906270"/>
        <s v="BT9034906280"/>
        <s v="BT9034906290"/>
        <s v="BT9034906300"/>
        <s v="BT9034906310"/>
        <s v="BT9034906320"/>
        <s v="BT9034906330"/>
        <s v="BT9034906340"/>
        <s v="BT9034906350"/>
        <s v="BT9034906360"/>
        <s v="BT9034906370"/>
        <s v="BT9034906380"/>
        <s v="BT9034906390"/>
        <s v="BT9034906400"/>
        <s v="BT9034906410"/>
        <s v="BT9034906420"/>
        <s v="BT9035329020"/>
        <s v="BT9065338020"/>
        <s v="BT9065338030"/>
        <s v="BT9065338040"/>
        <s v="BT9065338050"/>
        <s v="BT9075338060"/>
        <s v="BT9075338070"/>
        <s v="BT9075338080"/>
        <s v="BT9075338090"/>
        <s v="BT9075338100"/>
        <s v="BT9075338110"/>
        <s v="BT9075338120"/>
        <s v="BT9075338130"/>
        <s v="BT9075338140"/>
        <s v="BT9075338150"/>
        <s v="BT9075338160"/>
        <s v="BT9075338170"/>
        <s v="BT9075338180"/>
        <s v="BT9075338190"/>
        <s v="BT9075338200"/>
        <s v="BT9075338210"/>
        <s v="BT9075338220"/>
        <s v="BT9075338230"/>
        <s v="BT9075338240"/>
        <s v="BT9075338250"/>
        <s v="BT9095881020"/>
        <s v="BT9095881030"/>
        <s v="BT9095881040"/>
        <s v="BT9095881050"/>
        <s v="BT9095881060"/>
        <s v="BT9095881070"/>
        <s v="BT9095881080"/>
        <s v="BT9095881090"/>
        <s v="BT9095881100"/>
        <s v="BT9095881130"/>
        <s v="BT9095881140"/>
        <s v="BT9095881150"/>
        <s v="BT9095881160"/>
        <s v="BT9095881170"/>
        <s v="BT9095881180"/>
        <s v="BT9095881190"/>
        <s v="BT9095655020"/>
        <s v="BT9095655030"/>
        <s v="BT9095655040"/>
        <s v="BT9095655050"/>
        <s v="BT9095655060"/>
        <s v="BT9095655070"/>
        <s v="BT9095655080"/>
        <s v="BT9095655090"/>
        <s v="BT9095655100"/>
        <s v="BT9095655110"/>
        <s v="BT9105655120"/>
        <s v="BT9105655130"/>
        <s v="BT9105655140"/>
        <s v="BT9105655150"/>
        <s v="BT9105655160"/>
        <s v="BT9105655170"/>
        <s v="BT9105655180"/>
        <s v="BT9105655190"/>
        <s v="BT9105655200"/>
        <s v="BT9105655210"/>
        <s v="BT9105655220"/>
        <s v="BT9105655230"/>
        <s v="BT9105655240"/>
        <s v="BT9105655250"/>
        <s v="BT9105655260"/>
        <s v="BT9105655270"/>
        <s v="BT9105655280"/>
        <s v="BT9105655290"/>
        <s v="BT9105655300"/>
        <s v="BT9105655310"/>
        <s v="BT9105655320"/>
        <s v="BT9105655330"/>
        <s v="BT8089001"/>
        <s v="BT8093002"/>
        <s v="BT7298001"/>
        <s v="BT7300005"/>
        <s v="BO8066001"/>
        <s v="BO9055234020"/>
        <s v="BO9055234030"/>
        <s v="BO9055234040"/>
        <s v="BT9014899020"/>
        <s v="BT9014899030"/>
        <s v="BT9034897020"/>
        <s v="BT9034897030"/>
        <s v="BT9034897040"/>
        <s v="BT9034899040"/>
        <s v="BT9034899050"/>
        <s v="BO9016003"/>
        <s v="BO9024854020"/>
        <s v="BO9024854030"/>
        <s v="BO9024854040"/>
        <s v="BO9024854050"/>
        <s v="BT9055243020"/>
        <s v="BT9055377020"/>
        <s v="BT9055377030"/>
        <s v="BT9055377040"/>
        <s v="BT9065377050"/>
        <s v="BT9065377060"/>
        <s v="BT9065377070"/>
        <s v="BO9024896020"/>
        <s v="BO9024896030"/>
        <s v="BO9024895020"/>
        <s v="BO9024895030"/>
        <s v="BO9024901020"/>
        <s v="BO9034901030"/>
        <s v="BO9045079020"/>
        <s v="BO9045078020"/>
        <s v="BO9045073020"/>
        <s v="BO9075509020"/>
        <s v="BO9004003"/>
        <s v="BO9004004"/>
        <s v="BO9007005"/>
        <s v="BO9008006"/>
        <s v="BO9009007"/>
        <s v="BO9010008"/>
        <s v="BO9011009"/>
        <s v="BO9024889020"/>
        <s v="BO9024889030"/>
        <s v="BO9024889040"/>
        <s v="BO9024889050"/>
        <s v="BO9024889060"/>
        <s v="BO9024889070"/>
        <s v="BO9034972020"/>
        <s v="BO9034972030"/>
        <s v="BO9034972040"/>
        <s v="BO9044972050"/>
        <s v="BO9044972060"/>
        <s v="BO9044972070"/>
        <s v="BO9044972080"/>
        <s v="BO9044972090"/>
        <s v="BO9044972100"/>
        <s v="BT6060006"/>
        <s v="BO8061001"/>
        <s v="BO8249002"/>
        <s v="BO9085625020"/>
        <s v="BO9018001"/>
        <s v="BO9055335020"/>
        <s v="BO9055335030"/>
        <s v="BO9065335040"/>
        <s v="BT9055300020"/>
        <s v="BT9055300030"/>
        <s v="BT9055300040"/>
        <s v="BO9034929020"/>
        <s v="BO9034929030"/>
        <s v="BO9034929040"/>
        <s v="BO9075362020"/>
        <s v="BO9075362030"/>
        <s v="BO9075362040"/>
        <s v="BO9075362050"/>
        <s v="BO9075362060"/>
        <s v="BO9085602020"/>
        <s v="BO9085602030"/>
        <s v="BO9085602040"/>
        <s v="BO9085849020"/>
        <s v="BO7150001"/>
        <s v="BO7156007"/>
        <s v="BO7121001"/>
        <s v="BO7113001"/>
        <s v="BO7116004"/>
        <s v="BC910501"/>
        <s v="BC911202"/>
        <s v="BC911303"/>
        <s v="BC911604"/>
        <s v="BC911905"/>
        <s v="BC912106"/>
        <s v="BC915107"/>
        <s v="BT9065390020"/>
        <s v="BT9065390030"/>
        <s v="BT9065390040"/>
        <s v="BT9065390050"/>
        <s v="BT9095633020"/>
        <s v="BT9065375020"/>
        <s v="BT9065375030"/>
        <s v="BT9065375040"/>
        <s v="BT9065375050"/>
        <s v="BT9065375060"/>
        <s v="BT9065375070"/>
        <s v="BT9085719020"/>
        <s v="BT9085719030"/>
        <s v="BT9075554020"/>
        <s v="BT9075554030"/>
        <s v="BT9075554040"/>
        <s v="BT9085501020"/>
        <s v="BT9085528020"/>
        <s v="BT9085528030"/>
        <s v="BT9085528040"/>
        <s v="BT9085528050"/>
        <s v="BT9085528060"/>
        <s v="BT9085528070"/>
        <s v="BT9085528080"/>
        <s v="BT9085615020"/>
        <s v="BT9085615030"/>
        <s v="BT9085615040"/>
        <s v="BT9095615050"/>
        <s v="BT9095719040"/>
        <s v="BT9095719050"/>
        <s v="BT9095719060"/>
        <s v="BO8215001"/>
        <s v="BO8351013"/>
        <s v="BO9045052020"/>
        <s v="BO9045052030"/>
        <s v="BO9045052040"/>
        <s v="BO9045052050"/>
        <s v="BO9045052060"/>
        <s v="BO9045052070"/>
        <s v="BO9045052080"/>
        <s v="BO9045052090"/>
        <s v="BO9045052100"/>
        <s v="BO9045058130"/>
        <s v="BO9045058140"/>
        <s v="BO9045058150"/>
        <s v="BO9045232020"/>
        <s v="BO9045232030"/>
        <s v="BO9045232040"/>
        <s v="BO9045232050"/>
        <s v="BO9055232060"/>
        <s v="BO9055232080"/>
        <s v="BO9055232090"/>
        <s v="BO9095594020"/>
        <s v="BO9105594030"/>
        <s v="BO9105594040"/>
        <s v="BO9105594050"/>
        <s v="BO8003001"/>
        <s v="BO8120005"/>
        <s v="BO9095599020"/>
        <s v="BO9105599030"/>
        <s v="BO9105599040"/>
        <s v="BT8102001"/>
        <s v="BT8004008"/>
        <s v="BO7100034"/>
        <s v="BO9034976020"/>
        <s v="BO9034976030"/>
        <s v="BO9044975020"/>
        <s v="BO9044975030"/>
        <s v="BO9045415020"/>
        <s v="BT9025044020"/>
        <s v="BT9025044030"/>
        <s v="BT9025044040"/>
        <s v="BT9025044050"/>
        <s v="BT9025044060"/>
        <s v="BT9025044070"/>
        <s v="BT9034841020"/>
        <s v="BT9034841030"/>
        <s v="BT9034841040"/>
        <s v="BT9034841050"/>
        <s v="BT9034841060"/>
        <s v="BT9044841070"/>
        <s v="BT9044841080"/>
        <s v="BT9045249020"/>
        <s v="BT9044977020"/>
        <s v="BT9044977030"/>
        <s v="BT9044977040"/>
        <s v="BT9045416020"/>
        <s v="BO9045076020"/>
        <s v="BO9055076030"/>
        <s v="BO9055076040"/>
        <s v="BO9055076050"/>
        <s v="BO9055076060"/>
        <s v="BO9055076070"/>
        <s v="BO9065539020"/>
        <s v="BO9065539030"/>
        <m/>
      </sharedItems>
    </cacheField>
    <cacheField name="Date" numFmtId="0">
      <sharedItems containsNonDate="0" containsDate="1" containsString="0" containsBlank="1" minDate="2009-03-08T00:00:00" maxDate="2019-10-18T00:00:00" count="359">
        <d v="2017-08-22T00:00:00"/>
        <d v="2018-01-28T00:00:00"/>
        <d v="2018-12-04T00:00:00"/>
        <d v="2018-02-20T00:00:00"/>
        <d v="2018-03-05T00:00:00"/>
        <d v="2019-02-12T00:00:00"/>
        <d v="2019-02-14T00:00:00"/>
        <d v="2019-01-07T00:00:00"/>
        <d v="2019-01-09T00:00:00"/>
        <d v="2019-01-12T00:00:00"/>
        <d v="2019-01-10T00:00:00"/>
        <d v="2019-01-14T00:00:00"/>
        <d v="2019-01-16T00:00:00"/>
        <d v="2019-01-15T00:00:00"/>
        <d v="2019-02-15T00:00:00"/>
        <d v="2019-02-16T00:00:00"/>
        <d v="2019-02-18T00:00:00"/>
        <d v="2019-02-19T00:00:00"/>
        <d v="2019-02-25T00:00:00"/>
        <d v="2019-02-20T00:00:00"/>
        <d v="2019-02-21T00:00:00"/>
        <d v="2019-02-28T00:00:00"/>
        <d v="2019-03-01T00:00:00"/>
        <d v="2019-03-05T00:00:00"/>
        <d v="2019-03-17T00:00:00"/>
        <d v="2019-03-16T00:00:00"/>
        <d v="2019-03-18T00:00:00"/>
        <d v="2019-03-19T00:00:00"/>
        <d v="2019-03-22T00:00:00"/>
        <d v="2019-03-25T00:00:00"/>
        <d v="2019-03-26T00:00:00"/>
        <d v="2019-03-28T00:00:00"/>
        <d v="2019-03-29T00:00:00"/>
        <d v="2019-04-26T00:00:00"/>
        <d v="2019-04-28T00:00:00"/>
        <d v="2019-04-30T00:00:00"/>
        <d v="2019-05-02T00:00:00"/>
        <d v="2019-05-03T00:00:00"/>
        <d v="2019-05-04T00:00:00"/>
        <d v="2019-05-08T00:00:00"/>
        <d v="2019-05-09T00:00:00"/>
        <d v="2019-05-14T00:00:00"/>
        <d v="2019-05-11T00:00:00"/>
        <d v="2019-05-13T00:00:00"/>
        <d v="2019-05-15T00:00:00"/>
        <d v="2019-05-17T00:00:00"/>
        <d v="2019-05-18T00:00:00"/>
        <d v="2019-05-22T00:00:00"/>
        <d v="2019-05-24T00:00:00"/>
        <d v="2019-05-29T00:00:00"/>
        <d v="2019-06-05T00:00:00"/>
        <d v="2019-06-06T00:00:00"/>
        <d v="2019-06-07T00:00:00"/>
        <d v="2019-06-10T00:00:00"/>
        <d v="2019-06-12T00:00:00"/>
        <d v="2019-06-27T00:00:00"/>
        <d v="2019-07-02T00:00:00"/>
        <d v="2019-07-03T00:00:00"/>
        <d v="2019-07-09T00:00:00"/>
        <d v="2019-07-10T00:00:00"/>
        <d v="2019-07-11T00:00:00"/>
        <d v="2019-07-12T00:00:00"/>
        <d v="2019-01-05T00:00:00"/>
        <d v="2019-01-06T00:00:00"/>
        <d v="2019-01-08T00:00:00"/>
        <d v="2019-01-11T00:00:00"/>
        <d v="2019-01-13T00:00:00"/>
        <d v="2019-03-15T00:00:00"/>
        <d v="2019-04-15T00:00:00"/>
        <d v="2019-04-12T00:00:00"/>
        <d v="2019-04-13T00:00:00"/>
        <d v="2019-04-14T00:00:00"/>
        <d v="2019-04-16T00:00:00"/>
        <d v="2019-04-17T00:00:00"/>
        <d v="2019-04-18T00:00:00"/>
        <d v="2019-03-21T00:00:00"/>
        <d v="2019-04-03T00:00:00"/>
        <d v="2019-04-04T00:00:00"/>
        <d v="2019-04-05T00:00:00"/>
        <d v="2019-04-06T00:00:00"/>
        <d v="2019-04-08T00:00:00"/>
        <d v="2019-04-09T00:00:00"/>
        <d v="2019-04-10T00:00:00"/>
        <d v="2019-04-11T00:00:00"/>
        <d v="2019-08-28T00:00:00"/>
        <d v="2019-08-29T00:00:00"/>
        <d v="2019-08-31T00:00:00"/>
        <d v="2019-09-01T00:00:00"/>
        <d v="2019-09-02T00:00:00"/>
        <d v="2019-09-03T00:00:00"/>
        <d v="2019-09-04T00:00:00"/>
        <d v="2019-09-05T00:00:00"/>
        <d v="2019-09-06T00:00:00"/>
        <d v="2019-09-07T00:00:00"/>
        <d v="2019-09-08T00:00:00"/>
        <d v="2019-09-09T00:00:00"/>
        <d v="2019-09-11T00:00:00"/>
        <d v="2019-09-12T00:00:00"/>
        <d v="2019-09-13T00:00:00"/>
        <d v="2019-09-14T00:00:00"/>
        <d v="2019-09-15T00:00:00"/>
        <d v="2019-09-16T00:00:00"/>
        <d v="2019-09-17T00:00:00"/>
        <d v="2019-09-18T00:00:00"/>
        <d v="2019-09-20T00:00:00"/>
        <d v="2019-09-21T00:00:00"/>
        <d v="2019-04-23T00:00:00"/>
        <d v="2019-04-24T00:00:00"/>
        <d v="2019-04-25T00:00:00"/>
        <d v="2018-04-27T00:00:00"/>
        <d v="2019-04-27T00:00:00"/>
        <d v="2019-04-29T00:00:00"/>
        <d v="2019-05-01T00:00:00"/>
        <d v="2019-05-05T00:00:00"/>
        <d v="2019-05-06T00:00:00"/>
        <d v="2019-08-09T00:00:00"/>
        <d v="2019-08-10T00:00:00"/>
        <d v="2019-08-11T00:00:00"/>
        <d v="2019-08-13T00:00:00"/>
        <d v="2019-08-17T00:00:00"/>
        <d v="2019-08-18T00:00:00"/>
        <d v="2019-08-19T00:00:00"/>
        <d v="2019-08-20T00:00:00"/>
        <d v="2019-08-21T00:00:00"/>
        <d v="2019-08-22T00:00:00"/>
        <d v="2019-08-23T00:00:00"/>
        <d v="2019-08-25T00:00:00"/>
        <d v="2019-08-26T00:00:00"/>
        <d v="2019-08-27T00:00:00"/>
        <d v="2019-04-22T00:00:00"/>
        <d v="2019-08-04T00:00:00"/>
        <d v="2019-08-06T00:00:00"/>
        <d v="2019-08-07T00:00:00"/>
        <d v="2019-01-04T00:00:00"/>
        <d v="2019-04-19T00:00:00"/>
        <d v="2019-08-02T00:00:00"/>
        <d v="2019-08-03T00:00:00"/>
        <d v="2018-04-04T00:00:00"/>
        <d v="2018-05-01T00:00:00"/>
        <d v="2018-04-17T00:00:00"/>
        <d v="2018-05-02T00:00:00"/>
        <d v="2018-06-18T00:00:00"/>
        <d v="2018-02-05T00:00:00"/>
        <d v="2018-04-03T00:00:00"/>
        <d v="2019-10-08T00:00:00"/>
        <d v="2019-10-09T00:00:00"/>
        <d v="2019-10-10T00:00:00"/>
        <d v="2019-10-11T00:00:00"/>
        <d v="2019-10-15T00:00:00"/>
        <d v="2019-10-16T00:00:00"/>
        <d v="2019-02-23T00:00:00"/>
        <d v="2019-03-13T00:00:00"/>
        <d v="2019-03-14T00:00:00"/>
        <d v="2019-08-30T00:00:00"/>
        <d v="2019-03-02T00:00:00"/>
        <d v="2019-03-04T00:00:00"/>
        <d v="2019-03-07T00:00:00"/>
        <d v="2019-03-08T00:00:00"/>
        <d v="2019-03-11T00:00:00"/>
        <d v="2019-04-02T00:00:00"/>
        <d v="2019-05-07T00:00:00"/>
        <d v="2019-05-16T00:00:00"/>
        <d v="2019-03-12T00:00:00"/>
        <d v="2019-03-27T00:00:00"/>
        <d v="2019-04-01T00:00:00"/>
        <d v="2019-05-20T00:00:00"/>
        <d v="2019-05-25T00:00:00"/>
        <d v="2019-05-28T00:00:00"/>
        <d v="2019-05-30T00:00:00"/>
        <d v="2019-05-31T00:00:00"/>
        <d v="2019-06-03T00:00:00"/>
        <d v="2019-06-04T00:00:00"/>
        <d v="2019-07-15T00:00:00"/>
        <d v="2019-07-16T00:00:00"/>
        <d v="2019-07-17T00:00:00"/>
        <d v="2019-07-19T00:00:00"/>
        <d v="2019-07-22T00:00:00"/>
        <d v="2019-07-23T00:00:00"/>
        <d v="2019-07-24T00:00:00"/>
        <d v="2019-07-25T00:00:00"/>
        <d v="2019-07-26T00:00:00"/>
        <d v="2019-09-25T00:00:00"/>
        <d v="2019-09-26T00:00:00"/>
        <d v="2019-09-27T00:00:00"/>
        <d v="2019-09-30T00:00:00"/>
        <d v="2019-10-01T00:00:00"/>
        <d v="2019-10-02T00:00:00"/>
        <d v="2019-10-03T00:00:00"/>
        <d v="2019-10-04T00:00:00"/>
        <d v="2019-10-07T00:00:00"/>
        <d v="2019-10-14T00:00:00"/>
        <d v="2018-05-03T00:00:00"/>
        <d v="2017-01-20T00:00:00"/>
        <d v="2017-01-23T00:00:00"/>
        <d v="2018-08-21T00:00:00"/>
        <d v="2018-09-21T00:00:00"/>
        <d v="2019-08-14T00:00:00"/>
        <d v="2019-08-15T00:00:00"/>
        <d v="2019-08-16T00:00:00"/>
        <d v="2018-09-11T00:00:00"/>
        <d v="2018-09-13T00:00:00"/>
        <d v="2019-06-25T00:00:00"/>
        <d v="2019-03-09T00:00:00"/>
        <d v="2019-06-17T00:00:00"/>
        <d v="2018-01-31T00:00:00"/>
        <d v="2018-02-27T00:00:00"/>
        <d v="2018-01-22T00:00:00"/>
        <d v="2018-01-23T00:00:00"/>
        <d v="2019-02-13T00:00:00"/>
        <d v="2018-02-28T00:00:00"/>
        <d v="2018-11-20T00:00:00"/>
        <d v="2017-08-15T00:00:00"/>
        <d v="2017-08-19T00:00:00"/>
        <d v="2019-01-17T00:00:00"/>
        <d v="2019-01-18T00:00:00"/>
        <d v="2019-01-19T00:00:00"/>
        <d v="2019-02-05T00:00:00"/>
        <d v="2019-02-06T00:00:00"/>
        <d v="2019-02-07T00:00:00"/>
        <d v="2019-02-10T00:00:00"/>
        <d v="2019-06-13T00:00:00"/>
        <d v="2019-06-14T00:00:00"/>
        <d v="2019-08-05T00:00:00"/>
        <d v="2019-08-08T00:00:00"/>
        <d v="2019-09-19T00:00:00"/>
        <d v="2018-03-10T00:00:00"/>
        <d v="2018-07-19T00:00:00"/>
        <d v="2017-12-21T00:00:00"/>
        <d v="2017-12-28T00:00:00"/>
        <d v="2017-01-13T00:00:00"/>
        <d v="2017-01-27T00:00:00"/>
        <d v="2019-01-02T00:00:00"/>
        <d v="2019-01-03T00:00:00"/>
        <d v="2019-06-28T00:00:00"/>
        <d v="2019-07-01T00:00:00"/>
        <d v="2019-02-26T00:00:00"/>
        <d v="2019-03-06T00:00:00"/>
        <d v="2019-05-10T00:00:00"/>
        <d v="2018-04-09T00:00:00"/>
        <d v="2018-04-30T00:00:00"/>
        <d v="2018-05-19T00:00:00"/>
        <d v="2019-02-04T00:00:00"/>
        <d v="2019-02-08T00:00:00"/>
        <d v="2019-03-20T00:00:00"/>
        <d v="2019-05-21T00:00:00"/>
        <d v="2019-05-23T00:00:00"/>
        <d v="2019-07-29T00:00:00"/>
        <d v="2019-07-30T00:00:00"/>
        <d v="2019-07-31T00:00:00"/>
        <d v="2019-08-01T00:00:00"/>
        <d v="2018-08-25T00:00:00"/>
        <d v="2018-10-26T00:00:00"/>
        <d v="2019-06-21T00:00:00"/>
        <d v="2019-06-22T00:00:00"/>
        <d v="2019-06-24T00:00:00"/>
        <d v="2019-06-26T00:00:00"/>
        <d v="2019-06-30T00:00:00"/>
        <d v="2019-07-06T00:00:00"/>
        <d v="2019-07-20T00:00:00"/>
        <d v="2019-08-12T00:00:00"/>
        <d v="2018-10-08T00:00:00"/>
        <d v="2018-10-13T00:00:00"/>
        <d v="2019-02-27T00:00:00"/>
        <d v="2009-03-08T00:00:00"/>
        <d v="2019-10-12T00:00:00"/>
        <d v="2019-09-24T00:00:00"/>
        <d v="2019-06-19T00:00:00"/>
        <d v="2019-02-22T00:00:00"/>
        <d v="2019-01-31T00:00:00"/>
        <d v="2019-02-01T00:00:00"/>
        <d v="2016-06-03T00:00:00"/>
        <d v="2016-06-23T00:00:00"/>
        <d v="2018-02-12T00:00:00"/>
        <d v="2018-05-08T00:00:00"/>
        <d v="2017-04-18T00:00:00"/>
        <d v="2017-07-28T00:00:00"/>
        <d v="2018-06-21T00:00:00"/>
        <d v="2018-07-17T00:00:00"/>
        <d v="2018-06-04T00:00:00"/>
        <d v="2018-06-08T00:00:00"/>
        <d v="2018-07-25T00:00:00"/>
        <d v="2018-07-30T00:00:00"/>
        <d v="2018-02-23T00:00:00"/>
        <d v="2018-03-07T00:00:00"/>
        <d v="2018-01-26T00:00:00"/>
        <d v="2018-07-02T00:00:00"/>
        <d v="2017-04-23T00:00:00"/>
        <d v="2017-05-07T00:00:00"/>
        <d v="2018-02-11T00:00:00"/>
        <d v="2018-04-14T00:00:00"/>
        <d v="2018-06-20T00:00:00"/>
        <d v="2018-08-16T00:00:00"/>
        <d v="2018-07-10T00:00:00"/>
        <d v="2018-02-18T00:00:00"/>
        <d v="2017-02-08T00:00:00"/>
        <d v="2017-05-30T00:00:00"/>
        <d v="2017-09-27T00:00:00"/>
        <d v="2018-12-21T00:00:00"/>
        <d v="2019-02-24T00:00:00"/>
        <d v="2019-07-18T00:00:00"/>
        <d v="2019-05-19T00:00:00"/>
        <d v="2019-05-26T00:00:00"/>
        <d v="2019-06-01T00:00:00"/>
        <d v="2019-06-02T00:00:00"/>
        <d v="2019-06-09T00:00:00"/>
        <d v="2019-06-15T00:00:00"/>
        <d v="2019-06-16T00:00:00"/>
        <d v="2019-06-18T00:00:00"/>
        <d v="2017-02-22T00:00:00"/>
        <d v="2017-03-17T00:00:00"/>
        <d v="2017-06-05T00:00:00"/>
        <d v="2017-09-20T00:00:00"/>
        <d v="2017-02-01T00:00:00"/>
        <d v="2017-02-06T00:00:00"/>
        <d v="2018-05-15T00:00:00"/>
        <d v="2018-06-11T00:00:00"/>
        <d v="2018-06-22T00:00:00"/>
        <d v="2018-07-18T00:00:00"/>
        <d v="2017-01-05T00:00:00"/>
        <d v="2017-01-14T00:00:00"/>
        <d v="2018-06-28T00:00:00"/>
        <d v="2018-09-27T00:00:00"/>
        <d v="2019-09-23T00:00:00"/>
        <d v="2019-10-13T00:00:00"/>
        <d v="2019-10-17T00:00:00"/>
        <d v="2019-02-17T00:00:00"/>
        <d v="2019-03-03T00:00:00"/>
        <d v="2019-03-10T00:00:00"/>
        <d v="2019-03-23T00:00:00"/>
        <d v="2019-03-24T00:00:00"/>
        <d v="2019-03-30T00:00:00"/>
        <d v="2019-03-31T00:00:00"/>
        <d v="2019-07-07T00:00:00"/>
        <d v="2019-07-13T00:00:00"/>
        <d v="2019-07-21T00:00:00"/>
        <d v="2019-07-27T00:00:00"/>
        <d v="2019-09-22T00:00:00"/>
        <d v="2019-09-28T00:00:00"/>
        <d v="2019-09-29T00:00:00"/>
        <d v="2019-10-05T00:00:00"/>
        <d v="2019-10-06T00:00:00"/>
        <d v="2018-04-02T00:00:00"/>
        <d v="2017-10-26T00:00:00"/>
        <d v="2017-10-30T00:00:00"/>
        <d v="2019-02-11T00:00:00"/>
        <d v="2016-03-01T00:00:00"/>
        <d v="2018-03-02T00:00:00"/>
        <d v="2018-09-08T00:00:00"/>
        <d v="2017-06-06T00:00:00"/>
        <d v="2017-05-01T00:00:00"/>
        <d v="2017-04-24T00:00:00"/>
        <d v="2017-04-26T00:00:00"/>
        <d v="2018-08-03T00:00:00"/>
        <d v="2018-12-18T00:00:00"/>
        <d v="2018-01-04T00:00:00"/>
        <d v="2018-04-12T00:00:00"/>
        <d v="2018-01-05T00:00:00"/>
        <d v="2017-04-10T00:00:00"/>
        <m/>
      </sharedItems>
    </cacheField>
    <cacheField name="RTS" numFmtId="15">
      <sharedItems count="2">
        <s v="Yes"/>
        <s v="No"/>
      </sharedItems>
    </cacheField>
    <cacheField name="Assay" numFmtId="2">
      <sharedItems containsBlank="1" containsMixedTypes="1" containsNumber="1" minValue="3.71" maxValue="97.7" count="1079">
        <n v="3.71"/>
        <m/>
        <n v="21.35"/>
        <n v="21.51"/>
        <n v="21.9"/>
        <n v="21.81"/>
        <n v="53.5"/>
        <n v="54.1"/>
        <n v="53.6"/>
        <n v="53.7"/>
        <n v="54.2"/>
        <n v="53.9"/>
        <n v="55.1"/>
        <n v="54.5"/>
        <n v="53.4"/>
        <n v="53.3"/>
        <n v="54.3"/>
        <n v="53.2"/>
        <n v="53.8"/>
        <n v="52.95"/>
        <n v="52.8"/>
        <n v="53.95"/>
        <n v="54.7"/>
        <n v="54.6"/>
        <n v="55.06"/>
        <n v="54.93"/>
        <n v="54.65"/>
        <n v="54.23"/>
        <n v="54.4"/>
        <n v="54.9"/>
        <n v="53.06"/>
        <n v="54.8"/>
        <n v="55.21"/>
        <n v="53.66"/>
        <n v="53.77"/>
        <n v="53.26"/>
        <n v="54"/>
        <n v="54.03"/>
        <n v="54.64"/>
        <n v="53.1"/>
        <n v="53.19"/>
        <n v="53.37"/>
        <n v="54.16"/>
        <n v="54.09"/>
        <n v="53.32"/>
        <n v="53.72"/>
        <n v="54.47"/>
        <n v="53.17"/>
        <n v="53.24"/>
        <n v="54.87"/>
        <n v="54.62"/>
        <n v="53.59"/>
        <n v="53.15"/>
        <n v="53.18"/>
        <n v="53.04"/>
        <n v="53.23"/>
        <n v="53.16"/>
        <n v="52.9"/>
        <n v="54.39"/>
        <n v="53.11"/>
        <n v="52.88"/>
        <n v="54.85"/>
        <n v="54.97"/>
        <n v="64.069999999999993"/>
        <n v="63.38"/>
        <n v="64.42"/>
        <n v="63.89"/>
        <n v="64.430000000000007"/>
        <n v="64.56"/>
        <n v="63.65"/>
        <n v="63.88"/>
        <n v="63.51"/>
        <n v="63.77"/>
        <n v="65.16"/>
        <n v="63.56"/>
        <n v="63.83"/>
        <n v="63.55"/>
        <n v="64.239999999999995"/>
        <n v="64.290000000000006"/>
        <n v="64.89"/>
        <n v="63.86"/>
        <n v="64.73"/>
        <n v="64.06"/>
        <n v="64.02"/>
        <n v="64.84"/>
        <n v="64.11"/>
        <n v="64"/>
        <n v="64.3"/>
        <n v="64.040000000000006"/>
        <n v="63.6"/>
        <n v="63.78"/>
        <n v="64.58"/>
        <n v="64.33"/>
        <n v="63.92"/>
        <n v="64.47"/>
        <n v="64.09"/>
        <n v="64.67"/>
        <n v="65.14"/>
        <n v="65.05"/>
        <n v="64.819999999999993"/>
        <n v="63.96"/>
        <n v="65.540000000000006"/>
        <n v="64.05"/>
        <n v="64.38"/>
        <n v="65.23"/>
        <n v="64.31"/>
        <n v="64.75"/>
        <n v="65.239999999999995"/>
        <n v="65.83"/>
        <n v="65.150000000000006"/>
        <n v="65.11"/>
        <n v="66.02"/>
        <n v="63.79"/>
        <n v="64.150000000000006"/>
        <n v="65.39"/>
        <n v="64.989999999999995"/>
        <n v="64.900000000000006"/>
        <n v="64.12"/>
        <n v="65.040000000000006"/>
        <n v="64.400000000000006"/>
        <n v="66.459999999999994"/>
        <n v="65.319999999999993"/>
        <n v="64.48"/>
        <n v="64.569999999999993"/>
        <n v="64.010000000000005"/>
        <n v="65.7"/>
        <n v="63.25"/>
        <n v="63.8"/>
        <n v="65.459999999999994"/>
        <n v="64.63"/>
        <n v="63.94"/>
        <n v="63.59"/>
        <n v="63.2"/>
        <n v="63.32"/>
        <n v="63.42"/>
        <n v="66.5"/>
        <n v="66.290000000000006"/>
        <n v="65.61"/>
        <n v="66.319999999999993"/>
        <n v="66.23"/>
        <n v="65.569999999999993"/>
        <n v="66.12"/>
        <n v="65.55"/>
        <n v="65.92"/>
        <n v="65.680000000000007"/>
        <n v="65.819999999999993"/>
        <n v="66.010000000000005"/>
        <n v="66.19"/>
        <n v="65.33"/>
        <n v="65.010000000000005"/>
        <n v="65.62"/>
        <n v="65.900000000000006"/>
        <n v="64.78"/>
        <n v="65.52"/>
        <n v="64.8"/>
        <n v="65.66"/>
        <n v="64.23"/>
        <n v="63.69"/>
        <n v="64.86"/>
        <n v="63.87"/>
        <n v="65.81"/>
        <n v="66.87"/>
        <n v="66.59"/>
        <n v="65.650000000000006"/>
        <n v="64.13"/>
        <n v="64.62"/>
        <n v="64.849999999999994"/>
        <n v="64.45"/>
        <n v="66.06"/>
        <n v="65.400000000000006"/>
        <n v="66.17"/>
        <n v="64.930000000000007"/>
        <n v="65.31"/>
        <n v="64.66"/>
        <n v="64.349999999999994"/>
        <n v="64.55"/>
        <n v="63.82"/>
        <n v="64.260000000000005"/>
        <n v="64.489999999999995"/>
        <n v="63.81"/>
        <n v="64.180000000000007"/>
        <n v="63.53"/>
        <n v="65"/>
        <n v="65.78"/>
        <n v="65.42"/>
        <n v="63.84"/>
        <n v="64.7"/>
        <n v="64.52"/>
        <n v="64.099999999999994"/>
        <n v="63.23"/>
        <n v="63.68"/>
        <n v="63.74"/>
        <n v="63.29"/>
        <n v="63.22"/>
        <n v="65.2"/>
        <n v="65.3"/>
        <n v="64.14"/>
        <n v="63.7"/>
        <n v="63.37"/>
        <n v="63.95"/>
        <n v="64.41"/>
        <n v="62.87"/>
        <n v="62.83"/>
        <n v="63.4"/>
        <n v="66.069999999999993"/>
        <n v="66.39"/>
        <n v="25.01"/>
        <n v="25.22"/>
        <n v="24.91"/>
        <n v="24.86"/>
        <n v="36.24"/>
        <n v="35.19"/>
        <n v="53.96"/>
        <n v="53.25"/>
        <n v="53.45"/>
        <n v="53.39"/>
        <n v="52.97"/>
        <n v="53.28"/>
        <n v="40.86"/>
        <n v="40.75"/>
        <n v="40.14"/>
        <n v="41.23"/>
        <n v="39.32"/>
        <n v="39.1"/>
        <n v="39.270000000000003"/>
        <n v="38.33"/>
        <n v="38.65"/>
        <n v="38.11"/>
        <n v="38.4"/>
        <n v="38.86"/>
        <n v="39.229999999999997"/>
        <n v="38.07"/>
        <n v="38.08"/>
        <n v="38.28"/>
        <n v="38.5"/>
        <n v="37.799999999999997"/>
        <n v="38.049999999999997"/>
        <n v="38.25"/>
        <n v="38.6"/>
        <n v="38.1"/>
        <n v="38.44"/>
        <n v="38.630000000000003"/>
        <n v="38.200000000000003"/>
        <n v="38.47"/>
        <n v="37.93"/>
        <n v="37.96"/>
        <n v="38.450000000000003"/>
        <n v="38.26"/>
        <n v="37.9"/>
        <n v="81.8"/>
        <n v="81.599999999999994"/>
        <n v="81"/>
        <n v="81.099999999999994"/>
        <n v="80.3"/>
        <n v="79.599999999999994"/>
        <n v="78.5"/>
        <n v="80.7"/>
        <n v="79.5"/>
        <n v="80.2"/>
        <n v="80.400000000000006"/>
        <n v="80.5"/>
        <n v="81.7"/>
        <n v="81.400000000000006"/>
        <n v="80.91"/>
        <n v="80.209999999999994"/>
        <n v="81.14"/>
        <n v="80.89"/>
        <n v="80.709999999999994"/>
        <n v="79.349999999999994"/>
        <n v="80.44"/>
        <n v="80.099999999999994"/>
        <n v="82.1"/>
        <n v="79.22"/>
        <n v="78.900000000000006"/>
        <n v="81.900000000000006"/>
        <n v="79.400000000000006"/>
        <n v="81.13"/>
        <n v="79.3"/>
        <n v="79"/>
        <n v="78.3"/>
        <n v="79.900000000000006"/>
        <n v="80.819999999999993"/>
        <n v="80.900000000000006"/>
        <n v="81.2"/>
        <n v="81.03"/>
        <n v="81.37"/>
        <n v="80.69"/>
        <n v="81.5"/>
        <n v="78.400000000000006"/>
        <n v="78"/>
        <n v="82"/>
        <n v="82.2"/>
        <n v="82.3"/>
        <n v="80.599999999999994"/>
        <n v="80"/>
        <n v="81.64"/>
        <n v="82.25"/>
        <n v="80.040000000000006"/>
        <n v="81.790000000000006"/>
        <n v="81.92"/>
        <n v="80.8"/>
        <n v="79.8"/>
        <n v="82.04"/>
        <n v="78.72"/>
        <n v="79.2"/>
        <n v="81.3"/>
        <n v="80.84"/>
        <n v="80.739999999999995"/>
        <n v="82.18"/>
        <n v="80.680000000000007"/>
        <n v="78.7"/>
        <n v="80.94"/>
        <n v="78.66"/>
        <n v="77.5"/>
        <n v="80.86"/>
        <n v="81.239999999999995"/>
        <n v="82.05"/>
        <n v="81.209999999999994"/>
        <n v="81.89"/>
        <n v="81.75"/>
        <n v="82.02"/>
        <n v="82.24"/>
        <n v="82.03"/>
        <n v="80.459999999999994"/>
        <n v="78.599999999999994"/>
        <n v="79.7"/>
        <n v="78.64"/>
        <n v="78.62"/>
        <n v="78.22"/>
        <n v="82.12"/>
        <n v="79.099999999999994"/>
        <n v="79.81"/>
        <n v="64.599999999999994"/>
        <n v="64.16"/>
        <n v="80.069999999999993"/>
        <n v="80.510000000000005"/>
        <n v="80.39"/>
        <n v="80.16"/>
        <n v="80.150000000000006"/>
        <n v="80.260000000000005"/>
        <n v="80.09"/>
        <n v="80.28"/>
        <n v="80.010000000000005"/>
        <n v="80.66"/>
        <n v="81.09"/>
        <n v="81.33"/>
        <n v="80.58"/>
        <n v="80.430000000000007"/>
        <n v="80.180000000000007"/>
        <n v="79.91"/>
        <n v="79.95"/>
        <n v="80.540000000000006"/>
        <n v="79.94"/>
        <n v="80.12"/>
        <n v="80.36"/>
        <n v="80.11"/>
        <n v="80.27"/>
        <n v="80.31"/>
        <n v="79.930000000000007"/>
        <n v="80.41"/>
        <n v="80.73"/>
        <n v="80.55"/>
        <n v="80.25"/>
        <n v="80.349999999999994"/>
        <n v="80.239999999999995"/>
        <n v="80.53"/>
        <n v="82.56"/>
        <n v="42.33"/>
        <n v="42.35"/>
        <n v="42.26"/>
        <n v="42.89"/>
        <n v="43.71"/>
        <n v="41.81"/>
        <n v="42.23"/>
        <n v="39.72"/>
        <n v="39.700000000000003"/>
        <n v="32.85"/>
        <n v="32.79"/>
        <n v="27.11"/>
        <n v="25.69"/>
        <n v="25.52"/>
        <n v="26.25"/>
        <n v="25.08"/>
        <n v="25.19"/>
        <n v="24.52"/>
        <n v="24.43"/>
        <n v="24.71"/>
        <n v="97.7"/>
        <n v="96.8"/>
        <n v="55"/>
        <n v="53"/>
        <n v="53.54"/>
        <n v="53.67"/>
        <n v="53.86"/>
        <n v="52.83"/>
        <n v="53.84"/>
        <n v="53.44"/>
        <n v="53.41"/>
        <n v="53.48"/>
        <n v="16.670000000000002"/>
        <n v="16.7"/>
        <n v="7.89"/>
        <n v="8.09"/>
        <n v="9.18"/>
        <n v="9.15"/>
        <n v="9.01"/>
        <n v="9.1300000000000008"/>
        <n v="9.1199999999999992"/>
        <n v="9.07"/>
        <n v="8.92"/>
        <n v="8.9600000000000009"/>
        <n v="8.94"/>
        <n v="8.8699999999999992"/>
        <n v="9.1"/>
        <n v="9.17"/>
        <n v="9.0500000000000007"/>
        <n v="9.1999999999999993"/>
        <n v="9.19"/>
        <n v="9.11"/>
        <n v="9"/>
        <n v="8.9499999999999993"/>
        <n v="8.91"/>
        <n v="8.98"/>
        <n v="9.06"/>
        <n v="9.02"/>
        <n v="8.93"/>
        <n v="8.89"/>
        <n v="9.0399999999999991"/>
        <n v="41.15"/>
        <n v="42.08"/>
        <n v="41.76"/>
        <n v="41.32"/>
        <n v="41.02"/>
        <n v="40.98"/>
        <n v="41.94"/>
        <n v="41.2"/>
        <n v="41.04"/>
        <n v="41.3"/>
        <n v="41.1"/>
        <n v="41.38"/>
        <n v="41.4"/>
        <n v="41.82"/>
        <n v="40.81"/>
        <n v="41.47"/>
        <n v="40.9"/>
        <n v="40.64"/>
        <n v="40.5"/>
        <n v="42.37"/>
        <n v="41.14"/>
        <n v="40.99"/>
        <n v="40.68"/>
        <n v="41.34"/>
        <n v="41.57"/>
        <n v="41.63"/>
        <n v="42.28"/>
        <n v="41.33"/>
        <n v="40.51"/>
        <n v="41.29"/>
        <n v="42.07"/>
        <n v="42"/>
        <n v="41.46"/>
        <n v="24.98"/>
        <n v="25.21"/>
        <n v="40.28"/>
        <n v="40.35"/>
        <n v="39.92"/>
        <n v="40.159999999999997"/>
        <n v="40.53"/>
        <n v="40.43"/>
        <n v="22.13"/>
        <n v="21.99"/>
        <n v="40.29"/>
        <n v="40.4"/>
        <n v="40.15"/>
        <n v="40.44"/>
        <n v="40.21"/>
        <n v="40.619999999999997"/>
        <n v="40.82"/>
        <n v="40.39"/>
        <n v="40.24"/>
        <n v="40.56"/>
        <n v="40.729999999999997"/>
        <n v="40.799999999999997"/>
        <n v="40.630000000000003"/>
        <n v="40.92"/>
        <n v="40.31"/>
        <n v="40.22"/>
        <n v="40.57"/>
        <n v="40.299999999999997"/>
        <n v="41.06"/>
        <n v="40.950000000000003"/>
        <n v="41.44"/>
        <n v="40.76"/>
        <n v="40.85"/>
        <n v="40.67"/>
        <n v="40.65"/>
        <n v="41.13"/>
        <n v="41.6"/>
        <n v="40.11"/>
        <n v="40.08"/>
        <n v="40.369999999999997"/>
        <n v="40.520000000000003"/>
        <n v="40.340000000000003"/>
        <n v="39.979999999999997"/>
        <n v="39.97"/>
        <n v="40.020000000000003"/>
        <n v="40.25"/>
        <n v="40.229999999999997"/>
        <n v="40.97"/>
        <n v="40.17"/>
        <n v="40.659999999999997"/>
        <n v="41.72"/>
        <n v="41.17"/>
        <n v="40.58"/>
        <n v="40.07"/>
        <n v="39.83"/>
        <n v="39.68"/>
        <n v="39.6"/>
        <n v="40.19"/>
        <n v="40.03"/>
        <n v="40.090000000000003"/>
        <n v="40.1"/>
        <n v="40.42"/>
        <n v="40.18"/>
        <n v="39.770000000000003"/>
        <n v="39.81"/>
        <n v="39.76"/>
        <n v="19.66"/>
        <n v="20.100000000000001"/>
        <n v="19.53"/>
        <n v="19.8"/>
        <n v="20.05"/>
        <n v="20.2"/>
        <n v="20.55"/>
        <n v="19.940000000000001"/>
        <n v="20.49"/>
        <n v="19.96"/>
        <n v="19.600000000000001"/>
        <n v="20.03"/>
        <n v="20.29"/>
        <n v="20.34"/>
        <n v="19.64"/>
        <n v="20.43"/>
        <n v="20.059999999999999"/>
        <n v="19.7"/>
        <n v="20.170000000000002"/>
        <n v="20.13"/>
        <n v="20.57"/>
        <n v="20.6"/>
        <n v="20.5"/>
        <n v="40.33"/>
        <n v="21.7"/>
        <n v="22.45"/>
        <n v="40.380000000000003"/>
        <n v="40.32"/>
        <n v="40.54"/>
        <n v="40.26"/>
        <n v="40.36"/>
        <n v="40.200000000000003"/>
        <n v="40.119999999999997"/>
        <n v="41.09"/>
        <n v="40.700000000000003"/>
        <n v="40.69"/>
        <n v="40.270000000000003"/>
        <n v="41.28"/>
        <n v="40.590000000000003"/>
        <n v="87.7"/>
        <n v="87.1"/>
        <n v="87.8"/>
        <n v="88.4"/>
        <n v="89.65"/>
        <n v="88.6"/>
        <n v="88.5"/>
        <n v="90.3"/>
        <n v="89.7"/>
        <n v="88.81"/>
        <n v="87.6"/>
        <n v="89.17"/>
        <n v="87.31"/>
        <n v="87.71"/>
        <n v="87.28"/>
        <n v="87.54"/>
        <n v="88.17"/>
        <n v="87.21"/>
        <n v="88.41"/>
        <n v="88"/>
        <n v="28.7"/>
        <n v="28.8"/>
        <n v="29.43"/>
        <n v="27.9"/>
        <n v="28.01"/>
        <n v="28.55"/>
        <n v="29.46"/>
        <n v="29"/>
        <n v="28.3"/>
        <n v="21.62"/>
        <n v="21.94"/>
        <n v="55.12"/>
        <n v="54.38"/>
        <n v="54.43"/>
        <n v="54.69"/>
        <n v="54.45"/>
        <n v="54.04"/>
        <n v="54.83"/>
        <n v="54.52"/>
        <n v="54.54"/>
        <n v="54.24"/>
        <n v="54.36"/>
        <n v="55.14"/>
        <n v="54.79"/>
        <n v="54.56"/>
        <n v="54.15"/>
        <n v="54.48"/>
        <n v="53.87"/>
        <n v="54.41"/>
        <n v="55.03"/>
        <n v="55.28"/>
        <n v="55.39"/>
        <n v="55.23"/>
        <n v="54.21"/>
        <n v="54.75"/>
        <n v="54.17"/>
        <n v="53.85"/>
        <n v="54.44"/>
        <n v="55.01"/>
        <n v="54.86"/>
        <n v="54.81"/>
        <n v="54.66"/>
        <n v="55.54"/>
        <n v="54.74"/>
        <n v="54.19"/>
        <n v="54.59"/>
        <n v="55.51"/>
        <n v="55.34"/>
        <n v="55.32"/>
        <n v="55.81"/>
        <n v="55.26"/>
        <n v="54.84"/>
        <n v="55.59"/>
        <n v="55.2"/>
        <n v="54.58"/>
        <n v="56.3"/>
        <n v="55.13"/>
        <n v="55.69"/>
        <n v="56"/>
        <n v="55.5"/>
        <n v="55.04"/>
        <n v="55.72"/>
        <n v="55.85"/>
        <n v="54.67"/>
        <n v="55.16"/>
        <n v="55.18"/>
        <n v="55.17"/>
        <n v="54.31"/>
        <n v="54.29"/>
        <n v="54.71"/>
        <n v="54.61"/>
        <n v="55.08"/>
        <n v="55.37"/>
        <n v="55.27"/>
        <n v="55.7"/>
        <n v="54.92"/>
        <n v="54.57"/>
        <n v="54.42"/>
        <n v="55.02"/>
        <n v="54.26"/>
        <n v="55.31"/>
        <n v="56.07"/>
        <n v="55.55"/>
        <n v="55.47"/>
        <n v="55.38"/>
        <n v="54.55"/>
        <n v="55.86"/>
        <n v="54.51"/>
        <n v="55.56"/>
        <n v="56.64"/>
        <n v="55.91"/>
        <n v="55.05"/>
        <n v="24.01"/>
        <n v="23.83"/>
        <n v="23.76"/>
        <n v="23.87"/>
        <n v="24.04"/>
        <n v="22.69"/>
        <n v="22.75"/>
        <n v="22.51"/>
        <n v="22.59"/>
        <n v="22.74"/>
        <n v="22.22"/>
        <n v="22.61"/>
        <n v="22.77"/>
        <n v="31.44"/>
        <n v="31.68"/>
        <n v="31.1"/>
        <n v="21.18"/>
        <n v="20.93"/>
        <n v="58.36"/>
        <n v="58.82"/>
        <n v="58.76"/>
        <n v="59.17"/>
        <n v="57"/>
        <n v="58.07"/>
        <n v="58.47"/>
        <n v="58.97"/>
        <n v="59.04"/>
        <n v="58.28"/>
        <n v="58.1"/>
        <n v="58.83"/>
        <n v="57.27"/>
        <n v="58.5"/>
        <n v="58.69"/>
        <n v="58.72"/>
        <n v="40.61"/>
        <n v="13.4"/>
        <n v="13.73"/>
        <n v="22.85"/>
        <n v="23.27"/>
        <n v="41.49"/>
        <n v="40.6"/>
        <n v="41.18"/>
        <n v="74.290000000000006"/>
        <n v="74.55"/>
        <n v="29.07"/>
        <n v="30.34"/>
        <n v="22.53"/>
        <n v="22.86"/>
        <n v="22.9"/>
        <n v="23.21"/>
        <n v="22.62"/>
        <n v="23.03"/>
        <n v="23.38"/>
        <n v="23.3"/>
        <n v="22.28"/>
        <n v="22.36"/>
        <n v="24.08"/>
        <n v="23.04"/>
        <n v="23.79"/>
        <n v="24.23"/>
        <n v="23.94"/>
        <n v="23.72"/>
        <n v="23.92"/>
        <n v="24.3"/>
        <n v="81.84"/>
        <n v="14.2"/>
        <n v="13.91"/>
        <n v="14.08"/>
        <n v="14.91"/>
        <n v="14.78"/>
        <n v="14.48"/>
        <n v="42.38"/>
        <n v="24.21"/>
        <n v="24.44"/>
        <n v="12.6"/>
        <n v="12.77"/>
        <n v="12.74"/>
        <n v="12.79"/>
        <n v="12.76"/>
        <n v="12.88"/>
        <n v="12.72"/>
        <n v="12.86"/>
        <n v="12.52"/>
        <n v="12.59"/>
        <n v="12.57"/>
        <n v="12.5"/>
        <n v="12.7"/>
        <n v="12.55"/>
        <n v="12.54"/>
        <n v="12.51"/>
        <n v="12.67"/>
        <n v="12.8"/>
        <n v="12.85"/>
        <n v="39.79"/>
        <n v="22.71"/>
        <n v="22.2"/>
        <n v="39.11"/>
        <n v="39.86"/>
        <n v="41.68"/>
        <n v="42.41"/>
        <n v="42.53"/>
        <n v="40.94"/>
        <n v="40.46"/>
        <n v="41.07"/>
        <n v="40.479999999999997"/>
        <n v="50.08"/>
        <n v="51.19"/>
        <n v="49.86"/>
        <n v="49.71"/>
        <n v="49.01"/>
        <n v="49.37"/>
        <n v="50.72"/>
        <n v="49.98"/>
        <n v="50.25"/>
        <n v="50.97"/>
        <n v="49.72"/>
        <n v="48.92"/>
        <n v="50.53"/>
        <n v="49.28"/>
        <n v="50.74"/>
        <n v="50.43"/>
        <n v="49.35"/>
        <n v="49.08"/>
        <n v="50.33"/>
        <n v="50.42"/>
        <n v="51.04"/>
        <n v="50.15"/>
        <n v="49.32"/>
        <n v="50.31"/>
        <n v="51.08"/>
        <n v="49.39"/>
        <n v="50.17"/>
        <n v="48.97"/>
        <n v="48.84"/>
        <n v="49.78"/>
        <n v="50.57"/>
        <n v="49.82"/>
        <n v="49.73"/>
        <n v="50.18"/>
        <n v="50.79"/>
        <n v="50.87"/>
        <n v="50.39"/>
        <n v="50.13"/>
        <n v="49.94"/>
        <n v="48.76"/>
        <n v="49.4"/>
        <n v="50.52"/>
        <n v="50.45"/>
        <n v="50.61"/>
        <n v="50.26"/>
        <n v="49.05"/>
        <n v="49.85"/>
        <n v="49.79"/>
        <n v="50.06"/>
        <n v="49.03"/>
        <n v="49.92"/>
        <n v="48.89"/>
        <n v="49.87"/>
        <n v="50.93"/>
        <n v="50.49"/>
        <n v="50.95"/>
        <n v="49.33"/>
        <n v="50.05"/>
        <n v="50.11"/>
        <n v="50.38"/>
        <n v="50.88"/>
        <n v="50.99"/>
        <n v="34.89"/>
        <n v="34.21"/>
        <n v="34.880000000000003"/>
        <n v="34.24"/>
        <n v="34.36"/>
        <n v="34.32"/>
        <n v="34.340000000000003"/>
        <n v="12.83"/>
        <n v="86.97"/>
        <n v="85.88"/>
        <n v="95.9"/>
        <n v="95.8"/>
        <n v="36.47"/>
        <n v="36.01"/>
        <n v="10.25"/>
        <n v="10.3"/>
        <n v="22.88"/>
        <n v="65.27"/>
        <n v="65.17"/>
        <n v="65.06"/>
        <n v="66.260000000000005"/>
        <n v="39.840000000000003"/>
        <n v="40.049999999999997"/>
        <n v="40"/>
        <n v="40.869999999999997"/>
        <n v="65.36"/>
        <n v="66.55"/>
        <n v="64.97"/>
        <n v="66.150000000000006"/>
        <n v="66.760000000000005"/>
        <n v="65.88"/>
        <n v="66.75"/>
        <n v="66.53"/>
        <n v="65.5"/>
        <n v="66.27"/>
        <n v="66.510000000000005"/>
        <n v="66.400000000000006"/>
        <n v="66.349999999999994"/>
        <n v="64.64"/>
        <n v="63.71"/>
        <n v="65.67"/>
        <n v="65.45"/>
        <n v="64.72"/>
        <n v="64.95"/>
        <n v="64.2"/>
        <n v="64.98"/>
        <n v="64.28"/>
        <n v="64.37"/>
        <n v="65.739999999999995"/>
        <n v="64.91"/>
        <n v="65.8"/>
        <n v="65.790000000000006"/>
        <n v="64.510000000000005"/>
        <n v="64.790000000000006"/>
        <n v="65.09"/>
        <n v="65.260000000000005"/>
        <n v="66.52"/>
        <n v="65.86"/>
        <n v="65.959999999999994"/>
        <n v="65.22"/>
        <n v="65.03"/>
        <n v="65.180000000000007"/>
        <n v="64.61"/>
        <n v="65.41"/>
        <n v="65.72"/>
        <n v="66.25"/>
        <n v="65.38"/>
        <n v="66.58"/>
        <n v="66.34"/>
        <n v="65.37"/>
        <n v="65.28"/>
        <n v="64.92"/>
        <n v="63.43"/>
        <n v="66.16"/>
        <n v="66.239999999999995"/>
        <n v="65.53"/>
        <n v="65.760000000000005"/>
        <n v="66.63"/>
        <n v="65.98"/>
        <n v="66.14"/>
        <n v="63.57"/>
        <n v="65.87"/>
        <n v="63.3"/>
        <n v="64.81"/>
        <n v="66.3"/>
        <n v="65.290000000000006"/>
        <n v="66.849999999999994"/>
        <n v="64.34"/>
        <n v="66.67"/>
        <n v="65.930000000000007"/>
        <n v="65.58"/>
        <n v="64.08"/>
        <n v="65.75"/>
        <n v="64.25"/>
        <n v="66.48"/>
        <n v="64.209999999999994"/>
        <n v="66.040000000000006"/>
        <s v="P-23.15"/>
        <s v="P-23.22"/>
        <n v="35.200000000000003"/>
        <n v="36.049999999999997"/>
        <n v="14.4"/>
        <n v="41.93"/>
        <n v="42.65"/>
        <n v="42.59"/>
        <n v="55.45"/>
        <n v="56.56"/>
        <n v="56.55"/>
        <n v="42.6"/>
        <n v="42.7"/>
        <n v="42.52"/>
        <n v="41.97"/>
        <n v="43.07"/>
        <n v="42.43"/>
        <n v="42.44"/>
        <n v="11.77"/>
        <n v="11.81"/>
        <n v="11.98"/>
        <n v="12.28"/>
        <n v="11.93"/>
        <n v="11.8"/>
        <n v="12.11"/>
        <n v="24.77"/>
        <n v="24.81"/>
        <n v="24.89"/>
        <n v="24.45"/>
        <n v="24.5"/>
        <n v="25.24"/>
        <n v="12.58"/>
        <n v="12.68"/>
        <n v="22.4"/>
        <n v="31.48"/>
        <s v="P-9.81"/>
        <s v="P-9.72"/>
        <s v="P-10.45"/>
        <s v="P-28.01"/>
        <s v="p-27.75"/>
        <s v="P-27.78"/>
        <s v="P-27.74"/>
        <s v="P-27.88"/>
        <n v="58.29"/>
        <n v="58.59"/>
        <n v="57.48"/>
        <n v="38.57"/>
        <n v="37.840000000000003"/>
        <n v="37.72"/>
        <n v="38.299999999999997"/>
        <n v="38.21"/>
        <n v="38.090000000000003"/>
        <n v="38.56"/>
        <n v="38.22"/>
        <n v="38.29"/>
        <n v="38.770000000000003"/>
        <n v="38.979999999999997"/>
        <n v="38.49"/>
        <n v="38.67"/>
        <n v="76.400000000000006"/>
        <n v="75.489999999999995"/>
        <n v="75.2"/>
        <n v="75.62"/>
        <n v="76.2"/>
        <n v="75.8"/>
        <n v="42.51"/>
        <n v="42.74"/>
        <n v="41.7"/>
        <n v="41.53"/>
        <n v="42.27"/>
        <n v="41.78"/>
        <n v="42.1"/>
        <n v="42.95"/>
        <n v="41.48"/>
        <n v="41.41"/>
        <n v="42.05"/>
        <n v="40.93"/>
        <n v="41.59"/>
        <n v="41.03"/>
        <n v="40.78"/>
        <n v="45.36"/>
        <n v="46.9"/>
        <n v="46.59"/>
        <n v="46.53"/>
        <n v="45.9"/>
        <n v="45.75"/>
        <n v="46.07"/>
        <n v="45.93"/>
        <n v="46.36"/>
        <n v="45.95"/>
        <n v="45.7"/>
        <n v="46.4"/>
        <n v="46.27"/>
        <n v="45.41"/>
        <n v="45.43"/>
        <n v="46.1"/>
        <n v="46.33"/>
        <n v="46.5"/>
        <n v="46.35"/>
        <n v="46.41"/>
        <n v="45.02"/>
        <n v="45.66"/>
        <n v="46.98"/>
        <n v="45.44"/>
        <n v="46"/>
        <n v="85.1"/>
        <n v="83.9"/>
        <n v="19.190000000000001"/>
        <n v="19.23"/>
        <n v="19.39"/>
        <n v="11.33"/>
        <n v="21.86"/>
        <n v="22.3"/>
        <n v="22.56"/>
        <n v="44.4"/>
        <n v="43.7"/>
        <n v="44.48"/>
        <n v="49.68"/>
        <n v="49.55"/>
        <n v="49.62"/>
        <n v="49.2"/>
        <n v="49.57"/>
        <n v="49.04"/>
        <n v="49.14"/>
        <n v="48.1"/>
        <n v="49.13"/>
        <n v="48.71"/>
        <n v="48.26"/>
        <n v="48.41"/>
        <n v="48.45"/>
        <n v="48.72"/>
        <n v="48.98"/>
        <n v="48.17"/>
        <n v="28.5"/>
        <n v="28.4"/>
        <n v="28.2"/>
        <n v="28.72"/>
      </sharedItems>
    </cacheField>
    <cacheField name="Assay2" numFmtId="2">
      <sharedItems containsBlank="1" containsMixedTypes="1" containsNumber="1" minValue="2.85" maxValue="49.3"/>
    </cacheField>
    <cacheField name="Assay3" numFmtId="2">
      <sharedItems containsBlank="1" containsMixedTypes="1" containsNumber="1" minValue="1.4" maxValue="9.57"/>
    </cacheField>
    <cacheField name="Assay4" numFmtId="0">
      <sharedItems containsString="0" containsBlank="1" containsNumber="1" minValue="2.74" maxValue="3.06"/>
    </cacheField>
    <cacheField name="P.S." numFmtId="0">
      <sharedItems containsString="0" containsBlank="1" containsNumber="1" minValue="1.1000000000000001" maxValue="18.2" count="51">
        <m/>
        <n v="2.2999999999999998"/>
        <n v="2.1"/>
        <n v="1.9"/>
        <n v="2.2000000000000002"/>
        <n v="1.8"/>
        <n v="2"/>
        <n v="1.4"/>
        <n v="2.4"/>
        <n v="5.0999999999999996"/>
        <n v="5.3"/>
        <n v="4.9000000000000004"/>
        <n v="5.8"/>
        <n v="5.4"/>
        <n v="5.6"/>
        <n v="5.5"/>
        <n v="5.9"/>
        <n v="5.7"/>
        <n v="4.5"/>
        <n v="4.5999999999999996"/>
        <n v="4.7"/>
        <n v="4"/>
        <n v="3.2"/>
        <n v="3.9"/>
        <n v="5"/>
        <n v="3.8"/>
        <n v="3.7"/>
        <n v="3.6"/>
        <n v="4.0999999999999996"/>
        <n v="4.8"/>
        <n v="3.4"/>
        <n v="3.5"/>
        <n v="4.2"/>
        <n v="4.4000000000000004"/>
        <n v="4.3"/>
        <n v="3.3"/>
        <n v="3.1"/>
        <n v="2.6"/>
        <n v="2.5"/>
        <n v="2.8"/>
        <n v="6.7"/>
        <n v="13"/>
        <n v="18.2"/>
        <n v="6"/>
        <n v="3"/>
        <n v="2.9"/>
        <n v="2.7"/>
        <n v="2.44"/>
        <n v="3.28"/>
        <n v="1.1000000000000001"/>
        <n v="1.5"/>
      </sharedItems>
    </cacheField>
    <cacheField name="ps-10" numFmtId="0">
      <sharedItems containsNonDate="0" containsString="0" containsBlank="1"/>
    </cacheField>
    <cacheField name="ps-50" numFmtId="0">
      <sharedItems containsString="0" containsBlank="1" containsNumber="1" minValue="1.2" maxValue="8.6999999999999993"/>
    </cacheField>
    <cacheField name="ps-90" numFmtId="0">
      <sharedItems containsString="0" containsBlank="1" containsNumber="1" minValue="3.7" maxValue="74.400000000000006"/>
    </cacheField>
    <cacheField name="ps-95" numFmtId="0">
      <sharedItems containsBlank="1"/>
    </cacheField>
    <cacheField name="visc" numFmtId="0">
      <sharedItems containsBlank="1" containsMixedTypes="1" containsNumber="1" minValue="1.5302013422818792" maxValue="34560" count="357">
        <m/>
        <n v="550"/>
        <n v="564"/>
        <s v="484/900"/>
        <s v="496/900"/>
        <n v="19760"/>
        <n v="20960"/>
        <n v="20640"/>
        <n v="19360"/>
        <n v="20800"/>
        <n v="19040"/>
        <n v="20000"/>
        <n v="19520"/>
        <n v="20400"/>
        <n v="21200"/>
        <n v="20060"/>
        <n v="19280"/>
        <n v="19920"/>
        <n v="18480"/>
        <n v="18640"/>
        <n v="19500"/>
        <n v="18960"/>
        <n v="18800"/>
        <n v="21000"/>
        <n v="19200"/>
        <n v="20260"/>
        <n v="20440"/>
        <n v="20500"/>
        <n v="20900"/>
        <n v="20560"/>
        <n v="19680"/>
        <n v="19440"/>
        <n v="20880"/>
        <n v="20720"/>
        <n v="20320"/>
        <n v="20980"/>
        <n v="20890"/>
        <n v="20160"/>
        <n v="21440"/>
        <n v="20080"/>
        <n v="18720"/>
        <n v="20240"/>
        <n v="19600"/>
        <n v="18160"/>
        <n v="20920"/>
        <n v="20480"/>
        <n v="19220"/>
        <n v="18020"/>
        <n v="18320"/>
        <n v="1.5302013422818792"/>
        <n v="1388"/>
        <n v="1738"/>
        <n v="1188"/>
        <n v="1272"/>
        <n v="1450"/>
        <n v="1480"/>
        <n v="1452"/>
        <n v="1444"/>
        <n v="1420"/>
        <n v="1352"/>
        <n v="1498"/>
        <n v="1496"/>
        <n v="1416"/>
        <n v="1400"/>
        <n v="1112"/>
        <n v="1088"/>
        <n v="1090"/>
        <n v="1034"/>
        <n v="1054"/>
        <n v="1138"/>
        <n v="1042"/>
        <n v="1032"/>
        <n v="998"/>
        <n v="1082"/>
        <n v="1044"/>
        <n v="1136"/>
        <n v="1308"/>
        <n v="1128"/>
        <n v="1162"/>
        <n v="1110"/>
        <n v="1108"/>
        <n v="1064"/>
        <n v="1254"/>
        <n v="1176"/>
        <n v="1220"/>
        <n v="1158"/>
        <n v="1170"/>
        <n v="1174"/>
        <n v="1070"/>
        <n v="1182"/>
        <n v="1184"/>
        <n v="25040"/>
        <n v="27520"/>
        <n v="31440"/>
        <n v="28400"/>
        <n v="29120"/>
        <n v="29840"/>
        <n v="28240"/>
        <n v="27280"/>
        <n v="32880"/>
        <n v="33680"/>
        <n v="30800"/>
        <n v="33360"/>
        <n v="31760"/>
        <n v="32960"/>
        <n v="32000"/>
        <n v="34560"/>
        <n v="30400"/>
        <n v="28640"/>
        <n v="31520"/>
        <n v="30720"/>
        <n v="32080"/>
        <n v="29520"/>
        <n v="25840"/>
        <n v="30240"/>
        <n v="30320"/>
        <n v="30640"/>
        <n v="29360"/>
        <n v="30560"/>
        <n v="26000"/>
        <n v="25920"/>
        <n v="26800"/>
        <n v="27840"/>
        <n v="28000"/>
        <n v="28800"/>
        <n v="27360"/>
        <n v="27160"/>
        <n v="28720"/>
        <n v="31600"/>
        <n v="30000"/>
        <n v="27200"/>
        <n v="26480"/>
        <n v="32.4"/>
        <n v="36"/>
        <n v="46.8"/>
        <n v="50.3"/>
        <n v="46.3"/>
        <n v="45.3"/>
        <n v="42.4"/>
        <n v="48.3"/>
        <n v="45.1"/>
        <n v="44.9"/>
        <n v="44.4"/>
        <n v="50.4"/>
        <n v="46"/>
        <n v="48"/>
        <n v="52"/>
        <n v="41.7"/>
        <n v="46.2"/>
        <n v="44.8"/>
        <n v="44.3"/>
        <n v="41.3"/>
        <n v="43.9"/>
        <n v="71.599999999999994"/>
        <n v="74"/>
        <n v="51.7"/>
        <n v="45.2"/>
        <n v="50.2"/>
        <n v="50"/>
        <n v="52.5"/>
        <n v="52.9"/>
        <n v="52.8"/>
        <n v="51.3"/>
        <n v="50.5"/>
        <n v="49.7"/>
        <n v="53"/>
        <n v="47.7"/>
        <n v="1566"/>
        <n v="1626"/>
        <n v="1714"/>
        <n v="1664"/>
        <n v="1652"/>
        <n v="1614"/>
        <n v="1530"/>
        <n v="1484"/>
        <n v="1534"/>
        <n v="1486"/>
        <n v="1432"/>
        <n v="1532"/>
        <n v="1506"/>
        <n v="1690"/>
        <n v="1656"/>
        <n v="1524"/>
        <n v="1696"/>
        <n v="1526"/>
        <n v="1660"/>
        <n v="1742"/>
        <n v="1746"/>
        <n v="1464"/>
        <n v="1494"/>
        <n v="1628"/>
        <n v="1490"/>
        <n v="1500"/>
        <n v="1550"/>
        <n v="1548"/>
        <n v="1546"/>
        <n v="1588"/>
        <n v="1442"/>
        <n v="1590"/>
        <n v="1482"/>
        <n v="1518"/>
        <n v="1422"/>
        <n v="1372"/>
        <n v="1276"/>
        <n v="1256"/>
        <n v="1228"/>
        <n v="1250"/>
        <n v="1446"/>
        <n v="1038"/>
        <n v="745"/>
        <n v="755"/>
        <n v="1018"/>
        <n v="964"/>
        <n v="974"/>
        <n v="1062"/>
        <n v="1094"/>
        <n v="1100"/>
        <n v="984"/>
        <n v="1098"/>
        <n v="1000"/>
        <n v="1092"/>
        <n v="1014"/>
        <n v="968"/>
        <n v="1048"/>
        <n v="1036"/>
        <n v="960"/>
        <n v="928"/>
        <n v="1068"/>
        <n v="954"/>
        <n v="990"/>
        <n v="950"/>
        <n v="938"/>
        <n v="1080"/>
        <n v="1060"/>
        <n v="1046"/>
        <n v="1024"/>
        <n v="996"/>
        <n v="1020"/>
        <n v="1022"/>
        <n v="1012"/>
        <n v="1052"/>
        <n v="1002"/>
        <n v="1006"/>
        <n v="946"/>
        <n v="936"/>
        <n v="940"/>
        <n v="1016"/>
        <n v="1066"/>
        <n v="918"/>
        <n v="992"/>
        <n v="1072"/>
        <n v="994"/>
        <n v="904"/>
        <n v="906"/>
        <n v="1026"/>
        <n v="980"/>
        <n v="1056"/>
        <n v="978"/>
        <n v="1004"/>
        <n v="1028"/>
        <n v="916"/>
        <n v="902"/>
        <n v="970"/>
        <n v="1086"/>
        <n v="1008"/>
        <n v="1010"/>
        <n v="944"/>
        <n v="926"/>
        <n v="1040"/>
        <n v="1074"/>
        <n v="962"/>
        <n v="966"/>
        <n v="1030"/>
        <n v="915"/>
        <n v="988"/>
        <n v="910"/>
        <n v="982"/>
        <n v="952"/>
        <n v="1344"/>
        <n v="1200"/>
        <n v="1244"/>
        <n v="1310"/>
        <n v="1166"/>
        <n v="1130"/>
        <n v="1382"/>
        <n v="905"/>
        <n v="900"/>
        <n v="965"/>
        <n v="1058"/>
        <n v="1120"/>
        <n v="1232"/>
        <n v="4195"/>
        <n v="912.5"/>
        <n v="873.3"/>
        <n v="720"/>
        <n v="808"/>
        <n v="828"/>
        <n v="820"/>
        <n v="760"/>
        <n v="784"/>
        <n v="816"/>
        <n v="749"/>
        <n v="856"/>
        <n v="700"/>
        <n v="792"/>
        <n v="932"/>
        <n v="1284"/>
        <n v="724"/>
        <n v="576"/>
        <n v="850"/>
        <n v="644"/>
        <n v="580"/>
        <n v="552"/>
        <n v="930"/>
        <n v="838"/>
        <n v="822"/>
        <n v="972"/>
        <n v="956"/>
        <n v="976"/>
        <n v="1134"/>
        <n v="1142"/>
        <n v="958"/>
        <n v="1118"/>
        <n v="948"/>
        <s v="3000/1895/1140/740"/>
        <s v="2900,1850,1000/670"/>
        <s v="2900/1900/1200/700"/>
        <s v="2940/1850/1028/666"/>
        <n v="862"/>
        <n v="886"/>
        <n v="562"/>
        <n v="662"/>
        <n v="10"/>
        <n v="8"/>
        <n v="30"/>
        <n v="20"/>
        <n v="32"/>
        <n v="34"/>
        <n v="798"/>
        <n v="750"/>
        <n v="864"/>
        <n v="830"/>
        <n v="894"/>
        <n v="860"/>
        <n v="863"/>
        <n v="818"/>
        <n v="912"/>
        <n v="934"/>
        <n v="1126"/>
        <n v="1050"/>
        <n v="1168"/>
        <n v="1017"/>
        <n v="1009"/>
        <n v="1102"/>
        <n v="1152"/>
        <n v="605"/>
        <n v="695"/>
      </sharedItems>
    </cacheField>
    <cacheField name="sp. grav" numFmtId="0">
      <sharedItems containsBlank="1" containsMixedTypes="1" containsNumber="1" minValue="0.875" maxValue="11.678000000000001"/>
    </cacheField>
    <cacheField name="dens" numFmtId="0">
      <sharedItems containsBlank="1" containsMixedTypes="1" containsNumber="1" minValue="0.2601" maxValue="50.3" count="923">
        <m/>
        <s v="29.21/19.60"/>
        <s v="29.90/21.78"/>
        <s v="28.38/18.73"/>
        <s v="28.72/19.67"/>
        <s v="29.32/19.35"/>
        <s v="28.91/20.04"/>
        <s v="29.65/20.23"/>
        <s v="30.25/19.67"/>
        <s v="28.54/19.98"/>
        <s v="26.01/18.73"/>
        <s v="28.95/19.98"/>
        <s v="26.81/19.04"/>
        <s v="27.65/19.35"/>
        <s v="25.15/18.10"/>
        <s v="29.08/19.54"/>
        <s v="29.84/20.29"/>
        <s v="28.91/21.70"/>
        <s v="32.57/22.47"/>
        <s v="30.81/22.23"/>
        <s v="27.36/20.87"/>
        <s v="28.13/20.10"/>
        <s v="28.46/19.35"/>
        <s v="25.60/19.35"/>
        <s v="25.91/18.92"/>
        <s v="27.10/19.23"/>
        <s v="28.13/19.97"/>
        <s v="27.16/19.22"/>
        <s v="2743/19.04"/>
        <s v="27.49/18.42"/>
        <s v="27.38/18.85"/>
        <s v="27.10/18.63"/>
        <s v="27.33/18.73"/>
        <s v="27.09/18.51"/>
        <s v="27.10/18.82"/>
        <s v="26.72/19.43"/>
        <s v="27.62/18.85"/>
        <s v="28.91/21.16"/>
        <s v="27.63/18.47"/>
        <s v="26.62/18.10"/>
        <s v="27.14/18.73"/>
        <s v="26.19/18.28"/>
        <s v="26.56/18.37"/>
        <s v="26.75/18.73"/>
        <s v="26.24/18.10"/>
        <s v="29.35/21.10"/>
        <s v="26.29/18.64"/>
        <s v="26.23/18.10"/>
        <s v="26.38/18.73"/>
        <s v="26.74/18.63"/>
        <s v="26.31/18.42"/>
        <s v="25.48/19.10"/>
        <s v="25.58/18.42"/>
        <s v="32.97/23.41"/>
        <s v="25.51/18.15"/>
        <s v="29.36/19.10"/>
        <s v="27.60/19.04"/>
        <s v="26.89/19.10"/>
        <s v="28.04/19.35"/>
        <s v="26.28/18.61"/>
        <s v="27.60/18.89"/>
        <s v="27.02/18.10"/>
        <s v="27.69/19.94"/>
        <s v="27.43/18.82"/>
        <s v="28.42/19.04"/>
        <s v="28.47/18.85"/>
        <s v="32.11/22.47"/>
        <s v="27.11/19.98"/>
        <s v="25.56/18.35"/>
        <s v="28.89/19.35"/>
        <s v="27.31/19.54"/>
        <s v="26.40/18.48"/>
        <s v="27.23/20.45"/>
        <s v="27.50/20.36"/>
        <s v="27.35/19.60"/>
        <s v="26.77/19.08"/>
        <s v="25.98/19.87"/>
        <s v="27.37/19.68"/>
        <s v="25.90/18.20"/>
        <s v="26.03/20.13"/>
        <s v="27.22/21.79"/>
        <s v="25.92/18.29"/>
        <s v="26.10/18.59"/>
        <s v="25.68/18.34"/>
        <s v="25.10/18.87"/>
        <s v="25.65/18.47"/>
        <s v="26.02/18.37"/>
        <s v="25.68/18.04"/>
        <s v="26.50/18.23"/>
        <s v="26.34/18.54"/>
        <s v="26.48/18.69"/>
        <s v="26.40/18.50"/>
        <s v="26.27/18.92"/>
        <s v="26.62/19.20"/>
        <s v="26.41/18.52"/>
        <s v="25.84/18.16"/>
        <s v="26.47/18.55"/>
        <s v="26.58/18.66"/>
        <s v="27.08/18.81"/>
        <s v="26.49/18.54"/>
        <s v="25.33/19.04"/>
        <s v="26.81/19.03"/>
        <s v="25.77/18.65"/>
        <s v="25.87/18.61"/>
        <s v="27.38/20.81"/>
        <s v="25.12/18.09"/>
        <s v="25.13/18.96"/>
        <s v="26.01/18.19"/>
        <s v="26.36/18.64"/>
        <s v="26.10/18.35"/>
        <s v="26.64/18.68"/>
        <s v="26.67/18.67"/>
        <s v="29.66/20.23"/>
        <s v="27.10/19.90"/>
        <s v="25.46/18.64"/>
        <s v="25.54/18.31"/>
        <s v="25.91/18.73"/>
        <n v="40.81"/>
        <n v="41.18"/>
        <n v="39.44"/>
        <n v="42.43"/>
        <n v="40.68"/>
        <n v="40.9"/>
        <n v="40.729999999999997"/>
        <n v="40.19"/>
        <n v="39.1"/>
        <n v="40.49"/>
        <n v="40.31"/>
        <n v="41.74"/>
        <n v="40.840000000000003"/>
        <n v="42.3"/>
        <n v="41.63"/>
        <n v="42.54"/>
        <n v="44.07"/>
        <n v="41.31"/>
        <n v="40.479999999999997"/>
        <n v="41.03"/>
        <n v="42.72"/>
        <n v="42.23"/>
        <n v="41.95"/>
        <n v="41.68"/>
        <n v="39.229999999999997"/>
        <n v="41.51"/>
        <n v="43.78"/>
        <n v="41.96"/>
        <n v="41.83"/>
        <n v="41.56"/>
        <n v="39.5"/>
        <n v="42.15"/>
        <n v="40.380000000000003"/>
        <n v="39.6"/>
        <n v="40.26"/>
        <n v="43.54"/>
        <n v="45.68"/>
        <n v="44.27"/>
        <n v="42.84"/>
        <n v="42.24"/>
        <n v="39.94"/>
        <n v="40.74"/>
        <n v="41.06"/>
        <n v="43.64"/>
        <n v="40.79"/>
        <n v="39.409999999999997"/>
        <n v="39.82"/>
        <n v="43.14"/>
        <n v="43.15"/>
        <n v="40.369999999999997"/>
        <n v="41.39"/>
        <n v="10.17"/>
        <n v="10.509"/>
        <n v="10.377000000000001"/>
        <n v="10.4"/>
        <n v="10.39"/>
        <n v="10.41"/>
        <n v="10.321999999999999"/>
        <n v="10.38"/>
        <n v="10.209"/>
        <n v="10.459"/>
        <n v="10.541"/>
        <n v="10.481"/>
        <n v="10.523"/>
        <n v="10.581"/>
        <n v="10.539"/>
        <n v="10.5"/>
        <n v="10.436"/>
        <n v="10.472"/>
        <n v="10.503"/>
        <n v="10.433"/>
        <n v="10.531000000000001"/>
        <n v="10.409000000000001"/>
        <n v="10.458"/>
        <n v="10.449"/>
        <n v="33.950000000000003"/>
        <n v="36.19"/>
        <n v="0.79700000000000004"/>
        <n v="0.77100000000000002"/>
        <n v="0.72199999999999998"/>
        <n v="0.73399999999999999"/>
        <n v="0.71499999999999997"/>
        <n v="0.745"/>
        <n v="0.77400000000000002"/>
        <n v="0.73499999999999999"/>
        <n v="0.72599999999999998"/>
        <n v="0.74099999999999999"/>
        <n v="0.755"/>
        <n v="0.71599999999999997"/>
        <n v="0.75"/>
        <n v="0.73799999999999999"/>
        <n v="0.749"/>
        <n v="0.72499999999999998"/>
        <n v="0.72"/>
        <n v="0.72699999999999998"/>
        <n v="0.78"/>
        <n v="0.72799999999999998"/>
        <n v="0.73099999999999998"/>
        <n v="0.76400000000000001"/>
        <n v="0.72899999999999998"/>
        <n v="0.73599999999999999"/>
        <n v="0.73299999999999998"/>
        <n v="0.74299999999999999"/>
        <n v="0.72399999999999998"/>
        <n v="0.753"/>
        <n v="0.73899999999999999"/>
        <n v="0.76200000000000001"/>
        <n v="0.71199999999999997"/>
        <n v="0.76"/>
        <n v="0.72099999999999997"/>
        <n v="0.748"/>
        <n v="0.74399999999999999"/>
        <n v="0.73"/>
        <n v="0.746"/>
        <n v="0.74199999999999999"/>
        <n v="0.74"/>
        <n v="0.7278"/>
        <n v="0.73699999999999999"/>
        <n v="0.73199999999999998"/>
        <n v="0.754"/>
        <n v="9.3140000000000001"/>
        <n v="9.3010000000000002"/>
        <n v="9.2590000000000003"/>
        <n v="9.2880000000000003"/>
        <n v="9.2629999999999999"/>
        <n v="9.3049999999999997"/>
        <n v="9.4079999999999995"/>
        <n v="9.5340000000000007"/>
        <n v="9.39"/>
        <n v="9.3789999999999996"/>
        <n v="8.1359999999999992"/>
        <n v="8.0370000000000008"/>
        <n v="8.0329999999999995"/>
        <n v="8.0389999999999997"/>
        <n v="8.1140000000000008"/>
        <n v="8.125"/>
        <n v="8.0109999999999992"/>
        <n v="8.0239999999999991"/>
        <n v="8.0229999999999997"/>
        <n v="49.2"/>
        <n v="47.47"/>
        <n v="9.9149999999999991"/>
        <n v="9.9689999999999994"/>
        <n v="9.9489999999999998"/>
        <n v="9.9629999999999992"/>
        <n v="9.9849999999999994"/>
        <n v="9.9540000000000006"/>
        <n v="9.9260000000000002"/>
        <n v="9.9280000000000008"/>
        <n v="9.9480000000000004"/>
        <n v="9.9529999999999994"/>
        <n v="9.9359999999999999"/>
        <n v="9.9309999999999992"/>
        <n v="9.9220000000000006"/>
        <n v="9.9879999999999995"/>
        <n v="9.9649999999999999"/>
        <n v="9.9990000000000006"/>
        <n v="9.9749999999999996"/>
        <n v="9.9700000000000006"/>
        <n v="9.9290000000000003"/>
        <n v="9.923"/>
        <n v="10"/>
        <n v="10.08"/>
        <n v="9.99"/>
        <n v="9.9860000000000007"/>
        <n v="10.095000000000001"/>
        <n v="10.09"/>
        <n v="10.051"/>
        <n v="10.090999999999999"/>
        <n v="10.085000000000001"/>
        <n v="10.028"/>
        <n v="10.007999999999999"/>
        <n v="9.9830000000000005"/>
        <n v="9.7799999999999994"/>
        <n v="9.7870000000000008"/>
        <n v="9.8320000000000007"/>
        <n v="9.7880000000000003"/>
        <n v="9.7789999999999999"/>
        <n v="9.8140000000000001"/>
        <n v="9.7949999999999999"/>
        <n v="9.8230000000000004"/>
        <n v="9.8350000000000009"/>
        <n v="9.8670000000000009"/>
        <n v="9.8539999999999992"/>
        <n v="9.8520000000000003"/>
        <n v="9.827"/>
        <n v="9.8480000000000008"/>
        <n v="9.8510000000000009"/>
        <n v="9.8559999999999999"/>
        <n v="9.8680000000000003"/>
        <n v="9.8209999999999997"/>
        <n v="9.8360000000000003"/>
        <n v="9.9009999999999998"/>
        <n v="9.8759999999999994"/>
        <n v="9.8019999999999996"/>
        <n v="9.8290000000000006"/>
        <n v="9.8439999999999994"/>
        <n v="9.8059999999999992"/>
        <n v="9.8409999999999993"/>
        <n v="9.85"/>
        <n v="9.8070000000000004"/>
        <n v="9.8260000000000005"/>
        <n v="9.0109999999999992"/>
        <n v="9.8010000000000002"/>
        <n v="9.8330000000000002"/>
        <n v="9.8339999999999996"/>
        <n v="7.8209999999999997"/>
        <n v="7.8490000000000002"/>
        <n v="9.3550000000000004"/>
        <n v="9.343"/>
        <n v="9.3409999999999993"/>
        <n v="9.3339999999999996"/>
        <n v="9.3420000000000005"/>
        <n v="9.3439999999999994"/>
        <n v="9.3330000000000002"/>
        <n v="9.1739999999999995"/>
        <n v="9.1850000000000005"/>
        <n v="9.859"/>
        <n v="9.8640000000000008"/>
        <n v="9.8659999999999997"/>
        <n v="9.8770000000000007"/>
        <n v="9.8810000000000002"/>
        <n v="9.8620000000000001"/>
        <n v="9.8699999999999992"/>
        <n v="9.8840000000000003"/>
        <n v="9.8689999999999998"/>
        <n v="9.843"/>
        <n v="9.8390000000000004"/>
        <n v="9.8719999999999999"/>
        <n v="9.8490000000000002"/>
        <n v="9.8650000000000002"/>
        <n v="9.8629999999999995"/>
        <n v="9.9090000000000007"/>
        <n v="9.8819999999999997"/>
        <n v="9.81"/>
        <n v="9.8970000000000002"/>
        <n v="9.8879999999999999"/>
        <n v="9.8309999999999995"/>
        <n v="9.8469999999999995"/>
        <n v="9.84"/>
        <n v="9.8989999999999991"/>
        <n v="9.8800000000000008"/>
        <n v="9.8740000000000006"/>
        <n v="9.8940000000000001"/>
        <n v="9.8160000000000007"/>
        <n v="9.8369999999999997"/>
        <n v="9.8610000000000007"/>
        <n v="9.82"/>
        <n v="9.8179999999999996"/>
        <n v="9.8930000000000007"/>
        <n v="9.7959999999999994"/>
        <n v="9.83"/>
        <n v="9.8379999999999992"/>
        <n v="9.8460000000000001"/>
        <n v="9.7520000000000007"/>
        <n v="9.766"/>
        <n v="9.8079999999999998"/>
        <n v="9.7889999999999997"/>
        <n v="9.7989999999999995"/>
        <n v="9.7026000000000003"/>
        <n v="9.8604000000000003"/>
        <n v="9.7279999999999998"/>
        <n v="9.7710000000000008"/>
        <n v="9.8149999999999995"/>
        <n v="9.7840000000000007"/>
        <n v="9.8859999999999992"/>
        <n v="9.8789999999999996"/>
        <n v="9.8363999999999994"/>
        <n v="9.8446999999999996"/>
        <n v="9.86"/>
        <n v="9.8249999999999993"/>
        <n v="9.8206000000000007"/>
        <n v="9.8112999999999992"/>
        <n v="9.7759999999999998"/>
        <n v="9.7609999999999992"/>
        <n v="9.8170000000000002"/>
        <n v="9.8420000000000005"/>
        <n v="9.8000000000000007"/>
        <n v="26.9"/>
        <n v="26.67"/>
        <n v="28.42"/>
        <n v="29.86"/>
        <n v="31.27"/>
        <n v="28.34"/>
        <n v="26.03"/>
        <n v="22.48"/>
        <n v="26.36"/>
        <n v="25.97"/>
        <n v="32.46"/>
        <n v="27.06"/>
        <n v="25.79"/>
        <n v="24.8"/>
        <n v="23.54"/>
        <n v="26.85"/>
        <n v="31.29"/>
        <n v="27.77"/>
        <n v="25.54"/>
        <n v="24.87"/>
        <n v="26.58"/>
        <n v="24.08"/>
        <n v="24.75"/>
        <n v="25.21"/>
        <n v="26.11"/>
        <n v="24.6"/>
        <n v="21.68"/>
        <n v="8.5109999999999992"/>
        <n v="8.4049999999999994"/>
        <n v="46.4"/>
        <n v="46.5"/>
        <n v="45.3"/>
        <n v="48.7"/>
        <n v="47.98"/>
        <n v="46.8"/>
        <n v="47.42"/>
        <n v="47.54"/>
        <n v="45.6"/>
        <n v="47.3"/>
        <n v="46.86"/>
        <n v="47.92"/>
        <n v="46.52"/>
        <n v="47.1"/>
        <n v="45.9"/>
        <n v="47"/>
        <n v="45"/>
        <n v="46.1"/>
        <n v="50.3"/>
        <n v="10.6"/>
        <n v="10.667"/>
        <n v="10.63"/>
        <n v="10.66"/>
        <n v="10.61"/>
        <n v="10.631"/>
        <n v="10.695"/>
        <n v="10.653"/>
        <n v="10.662000000000001"/>
        <n v="9.1430000000000007"/>
        <n v="9.2279999999999998"/>
        <n v="9.2989999999999995"/>
        <n v="10.781000000000001"/>
        <n v="10.78"/>
        <n v="10.823"/>
        <n v="10.834"/>
        <n v="10.794"/>
        <n v="10.818"/>
        <n v="10.853"/>
        <n v="10.829000000000001"/>
        <n v="10.79"/>
        <n v="10.853999999999999"/>
        <n v="10.957000000000001"/>
        <n v="10.93"/>
        <n v="10.814"/>
        <n v="10.851000000000001"/>
        <n v="10.803000000000001"/>
        <n v="10.8"/>
        <n v="10.84"/>
        <n v="10.882"/>
        <n v="10.837"/>
        <n v="10.82"/>
        <n v="10.882999999999999"/>
        <n v="10.85"/>
        <n v="10.898999999999999"/>
        <n v="10.852"/>
        <n v="10.87"/>
        <n v="10.856"/>
        <n v="10.914"/>
        <n v="10.962"/>
        <n v="10.81"/>
        <n v="10.815"/>
        <n v="10.879"/>
        <n v="10.917999999999999"/>
        <n v="10.859"/>
        <n v="10.901999999999999"/>
        <n v="10.920999999999999"/>
        <n v="10.929"/>
        <n v="10.846"/>
        <n v="10.885999999999999"/>
        <n v="10.843"/>
        <n v="10.840999999999999"/>
        <n v="10.86"/>
        <n v="10.925000000000001"/>
        <n v="10.917"/>
        <n v="10.895"/>
        <n v="10.912000000000001"/>
        <n v="10.89"/>
        <n v="10.919"/>
        <n v="10.927"/>
        <n v="10.863"/>
        <n v="10.861000000000001"/>
        <n v="10.831"/>
        <n v="10.945"/>
        <n v="10.973000000000001"/>
        <n v="10.858000000000001"/>
        <n v="10.983000000000001"/>
        <n v="10.923"/>
        <n v="10.877000000000001"/>
        <n v="10.904999999999999"/>
        <n v="10.83"/>
        <n v="10.824"/>
        <n v="10.848000000000001"/>
        <n v="10.821999999999999"/>
        <n v="10.88"/>
        <n v="10.819000000000001"/>
        <n v="10.855"/>
        <n v="10.836"/>
        <n v="10.837999999999999"/>
        <n v="10.833"/>
        <n v="10.805"/>
        <n v="10.97"/>
        <n v="10.842000000000001"/>
        <n v="10.865"/>
        <n v="10.91"/>
        <n v="10.888999999999999"/>
        <n v="10.798999999999999"/>
        <n v="10.875999999999999"/>
        <n v="10.872999999999999"/>
        <n v="10.887"/>
        <n v="10.923999999999999"/>
        <n v="10.897"/>
        <n v="10.901"/>
        <n v="10.847"/>
        <n v="10.922000000000001"/>
        <n v="10.773"/>
        <n v="10.906000000000001"/>
        <n v="10.909000000000001"/>
        <n v="10.817"/>
        <n v="8.2349999999999994"/>
        <n v="8.3010000000000002"/>
        <n v="8.3160000000000007"/>
        <n v="8.3109999999999999"/>
        <n v="8.9619999999999997"/>
        <n v="8.9920000000000009"/>
        <n v="8.9"/>
        <n v="8.9260000000000002"/>
        <n v="8.93"/>
        <n v="8.92"/>
        <n v="8.94"/>
        <n v="8.9670000000000005"/>
        <n v="8.9019999999999992"/>
        <n v="8.8889999999999993"/>
        <n v="8.8819999999999997"/>
        <n v="8.952"/>
        <n v="9.0500000000000007"/>
        <n v="8.9749999999999996"/>
        <n v="9.0020000000000007"/>
        <n v="8.9420000000000002"/>
        <n v="8.9540000000000006"/>
        <n v="8.9369999999999994"/>
        <n v="8.9280000000000008"/>
        <n v="8.91"/>
        <n v="8.9529999999999994"/>
        <n v="8.9380000000000006"/>
        <n v="8.9350000000000005"/>
        <n v="9.2929999999999993"/>
        <n v="9.3559999999999999"/>
        <n v="9.1760000000000002"/>
        <n v="9.2430000000000003"/>
        <n v="9.94"/>
        <n v="9.9109999999999996"/>
        <n v="9.9499999999999993"/>
        <n v="17.100000000000001"/>
        <n v="15.9"/>
        <n v="10.02"/>
        <n v="9.0399999999999991"/>
        <n v="9.093"/>
        <n v="9.1020000000000003"/>
        <n v="9.06"/>
        <n v="9.1229999999999993"/>
        <n v="9.157"/>
        <n v="9.0709999999999997"/>
        <n v="9.032"/>
        <n v="9.1340000000000003"/>
        <n v="9.0660000000000007"/>
        <n v="9.0470000000000006"/>
        <n v="8.4659999999999993"/>
        <n v="8.4710000000000001"/>
        <n v="8.4440000000000008"/>
        <n v="8.4779999999999998"/>
        <n v="8.5120000000000005"/>
        <n v="8.3979999999999997"/>
        <n v="8.4359999999999999"/>
        <n v="8.5090000000000003"/>
        <n v="8.5389999999999997"/>
        <n v="0.65"/>
        <n v="0.6"/>
        <n v="0.54"/>
        <n v="0.59"/>
        <n v="9.18"/>
        <n v="9.16"/>
        <n v="9.141"/>
        <n v="9.1940000000000008"/>
        <n v="9.2230000000000008"/>
        <n v="9.1669999999999998"/>
        <n v="9.8979999999999997"/>
        <n v="8.3940000000000001"/>
        <n v="8.3670000000000009"/>
        <n v="7.8710000000000004"/>
        <n v="7.8869999999999996"/>
        <n v="7.8849999999999998"/>
        <n v="7.8289999999999997"/>
        <n v="7.8360000000000003"/>
        <n v="7.79"/>
        <n v="7.8010000000000002"/>
        <n v="7.8559999999999999"/>
        <n v="7.851"/>
        <n v="7.89"/>
        <n v="7.82"/>
        <n v="7.8150000000000004"/>
        <n v="7.8049999999999997"/>
        <n v="7.8630000000000004"/>
        <n v="7.843"/>
        <n v="7.8760000000000003"/>
        <n v="7.8109999999999999"/>
        <n v="7.8380000000000001"/>
        <n v="7.8639999999999999"/>
        <n v="9.891"/>
        <n v="0.2601"/>
        <n v="0.26779999999999998"/>
        <n v="9.5380000000000003"/>
        <n v="9.64"/>
        <n v="9.66"/>
        <n v="9.6709999999999994"/>
        <n v="9.8049999999999997"/>
        <n v="9.7360000000000007"/>
        <n v="9.7859999999999996"/>
        <n v="9.8064"/>
        <n v="9.8239999999999998"/>
        <n v="9.7539999999999996"/>
        <n v="17.47"/>
        <n v="18.100000000000001"/>
        <n v="16.22"/>
        <n v="16.100000000000001"/>
        <n v="16.37"/>
        <n v="16.23"/>
        <n v="17.16"/>
        <n v="15.6"/>
        <n v="14.73"/>
        <n v="14.04"/>
        <n v="16.54"/>
        <n v="14.6"/>
        <n v="15.26"/>
        <n v="15.29"/>
        <n v="15.42"/>
        <n v="16.850000000000001"/>
        <n v="14.42"/>
        <n v="12.48"/>
        <n v="14.35"/>
        <n v="13.8"/>
        <n v="13.77"/>
        <n v="13.25"/>
        <n v="16.27"/>
        <n v="13.59"/>
        <n v="12.75"/>
        <n v="13.2"/>
        <n v="13"/>
        <n v="13.92"/>
        <n v="17.36"/>
        <n v="14.5"/>
        <n v="13.97"/>
        <n v="12.81"/>
        <n v="11.31"/>
        <n v="12"/>
        <n v="12.07"/>
        <n v="12.19"/>
        <n v="12.46"/>
        <n v="12.51"/>
        <n v="12.55"/>
        <n v="12.92"/>
        <n v="13.71"/>
        <n v="13.16"/>
        <n v="12.9"/>
        <n v="11.97"/>
        <n v="12.04"/>
        <n v="12.6"/>
        <n v="12.36"/>
        <n v="12.22"/>
        <n v="14.58"/>
        <n v="18.03"/>
        <n v="15.36"/>
        <n v="14.69"/>
        <n v="18.510000000000002"/>
        <n v="12.66"/>
        <n v="15.15"/>
        <n v="15.92"/>
        <n v="14.34"/>
        <n v="16.670000000000002"/>
        <n v="14.97"/>
        <n v="16.53"/>
        <n v="8.5879999999999992"/>
        <n v="8.6059999999999999"/>
        <n v="19.66"/>
        <n v="18.850000000000001"/>
        <n v="19.73"/>
        <n v="18.72"/>
        <n v="19.68"/>
        <n v="20.63"/>
        <n v="15.17"/>
        <n v="22.46"/>
        <n v="20.88"/>
        <n v="9.7319999999999993"/>
        <n v="9.6370000000000005"/>
        <n v="9.6750000000000007"/>
        <n v="9.5714000000000006"/>
        <n v="9.7430000000000003"/>
        <n v="9.6739999999999995"/>
        <n v="9.6829999999999998"/>
        <n v="9.798"/>
        <n v="9.6980000000000004"/>
        <n v="19.34"/>
        <n v="28.4"/>
        <n v="18.59"/>
        <n v="18.21"/>
        <n v="19.02"/>
        <n v="17.5"/>
        <n v="18.96"/>
        <n v="19.84"/>
        <n v="18.5"/>
        <n v="18.62"/>
        <n v="18.739999999999998"/>
        <n v="18.53"/>
        <n v="18.52"/>
        <n v="16.78"/>
        <n v="16.98"/>
        <n v="18.3"/>
        <n v="18"/>
        <n v="19.2"/>
        <n v="17.97"/>
        <n v="17.61"/>
        <n v="18.57"/>
        <n v="16.96"/>
        <n v="20.420000000000002"/>
        <n v="37.44"/>
        <n v="38.06"/>
        <n v="38.19"/>
        <n v="38.69"/>
        <n v="38.380000000000003"/>
        <n v="37.6"/>
        <n v="36.9"/>
        <n v="36.82"/>
        <n v="37.229999999999997"/>
        <n v="35.380000000000003"/>
        <n v="36.94"/>
        <n v="38.229999999999997"/>
        <n v="37.21"/>
        <n v="35.32"/>
        <n v="36.21"/>
        <n v="35.26"/>
        <n v="36.380000000000003"/>
        <n v="39.31"/>
        <n v="34.950000000000003"/>
        <n v="34.32"/>
        <n v="34.630000000000003"/>
        <n v="34.619999999999997"/>
        <n v="34.43"/>
        <n v="35.57"/>
        <n v="37.56"/>
        <n v="37.25"/>
        <n v="36.729999999999997"/>
        <n v="36.97"/>
        <n v="36.200000000000003"/>
        <n v="36.840000000000003"/>
        <n v="37.520000000000003"/>
        <n v="34.770000000000003"/>
        <n v="38.93"/>
        <n v="35.590000000000003"/>
        <n v="36.520000000000003"/>
        <n v="36.83"/>
        <n v="35.630000000000003"/>
        <n v="35.97"/>
        <n v="36.020000000000003"/>
        <n v="39.93"/>
        <n v="36.67"/>
        <n v="40.1"/>
        <n v="34.200000000000003"/>
        <n v="37.51"/>
        <n v="40.020000000000003"/>
        <n v="40.44"/>
        <n v="38.56"/>
        <n v="36.29"/>
        <n v="39.770000000000003"/>
        <n v="39.369999999999997"/>
        <n v="36.68"/>
        <n v="37.450000000000003"/>
        <n v="36.799999999999997"/>
        <n v="37.83"/>
        <n v="39.06"/>
        <n v="37.18"/>
        <n v="35.6"/>
        <n v="39.659999999999997"/>
        <n v="38.369999999999997"/>
        <n v="36.75"/>
        <n v="38.96"/>
        <n v="38.74"/>
        <n v="39.69"/>
        <n v="41.57"/>
        <n v="40.99"/>
        <n v="37.5"/>
        <n v="35.71"/>
        <n v="37.79"/>
        <n v="35.21"/>
        <n v="34.35"/>
        <n v="34.56"/>
        <n v="37.24"/>
        <n v="35.450000000000003"/>
        <n v="38.42"/>
        <n v="34.92"/>
        <n v="36.92"/>
        <n v="33.17"/>
        <n v="34"/>
        <n v="33.729999999999997"/>
        <n v="35.74"/>
        <n v="35.549999999999997"/>
        <n v="38.18"/>
        <n v="36.619999999999997"/>
        <n v="36.909999999999997"/>
        <n v="38.659999999999997"/>
        <n v="34.270000000000003"/>
        <n v="37.270000000000003"/>
        <n v="35.94"/>
        <n v="35.979999999999997"/>
        <n v="39.19"/>
        <n v="37.07"/>
        <n v="35.020000000000003"/>
        <n v="9.4559999999999995"/>
        <n v="9.4469999999999992"/>
        <n v="9.1549999999999994"/>
        <n v="9.1679999999999993"/>
        <n v="9.173"/>
        <n v="9.0459999999999994"/>
        <n v="9.1750000000000007"/>
        <n v="8.1150000000000002"/>
        <n v="8.1159999999999997"/>
        <n v="8.1180000000000003"/>
        <n v="8.1329999999999991"/>
        <n v="8.1379999999999999"/>
        <n v="8.1460000000000008"/>
        <n v="8.1189999999999998"/>
        <n v="7.85"/>
        <n v="7.84"/>
        <n v="23.22"/>
        <n v="23.49"/>
        <n v="22.56"/>
        <n v="23.66"/>
        <n v="22.98"/>
        <n v="22.11"/>
        <n v="22.45"/>
        <n v="23.9"/>
        <n v="22.81"/>
        <n v="23.17"/>
        <n v="23"/>
        <n v="22.85"/>
        <n v="23.06"/>
        <n v="21.89"/>
        <n v="21.31"/>
        <n v="22.05"/>
        <n v="20.84"/>
        <n v="22.3"/>
        <n v="23.4"/>
        <n v="21.71"/>
        <n v="8.7210000000000001"/>
        <n v="8.7469999999999999"/>
        <n v="8.8140000000000001"/>
        <n v="8.9570000000000007"/>
        <n v="8.9450000000000003"/>
        <n v="8.9190000000000005"/>
        <n v="9.4160000000000004"/>
        <n v="9.3580000000000005"/>
        <n v="9.3450000000000006"/>
        <n v="9.9030000000000005"/>
        <n v="9.8465000000000007"/>
        <n v="9.89"/>
        <n v="9.92"/>
        <n v="9.8109999999999999"/>
        <n v="9.8450000000000006"/>
        <n v="9.8882999999999992"/>
        <n v="9.8710000000000004"/>
        <n v="9.9130000000000003"/>
        <n v="9.9809999999999999"/>
        <n v="9.9979999999999993"/>
        <n v="9.9870000000000001"/>
        <n v="9.9789999999999992"/>
        <n v="9.9779999999999998"/>
        <n v="9.9670000000000005"/>
        <n v="9.9269999999999996"/>
        <n v="9.9949999999999992"/>
        <n v="9.9890000000000008"/>
        <n v="9.9600000000000009"/>
        <n v="9.9049999999999994"/>
        <n v="9.9580000000000002"/>
        <n v="9.6869999999999994"/>
        <n v="9.8190000000000008"/>
        <n v="9.3849999999999998"/>
        <n v="9.3819999999999997"/>
        <n v="9.2550000000000008"/>
        <n v="9.2789999999999999"/>
        <n v="9.26"/>
        <n v="9.3879999999999999"/>
        <n v="9.3699999999999992"/>
        <n v="9.27"/>
        <n v="9.2780000000000005"/>
        <n v="9.2910000000000004"/>
        <n v="9.2829999999999995"/>
        <n v="9.234"/>
        <n v="9.2420000000000009"/>
        <n v="9.2289999999999992"/>
        <n v="9.2729999999999997"/>
        <n v="9.2379999999999995"/>
      </sharedItems>
    </cacheField>
    <cacheField name="pH" numFmtId="0">
      <sharedItems containsBlank="1" containsMixedTypes="1" containsNumber="1" minValue="1.81" maxValue="10.64" count="504">
        <n v="7.64"/>
        <m/>
        <n v="6.9"/>
        <n v="7.8"/>
        <s v="8.32/ 1%-7.85"/>
        <s v="8.46/ 1% 7.91"/>
        <n v="6.16"/>
        <n v="6.36"/>
        <n v="6.01"/>
        <n v="6.58"/>
        <n v="6.27"/>
        <n v="6.41"/>
        <n v="6.51"/>
        <n v="6.63"/>
        <n v="7.24"/>
        <n v="7.2"/>
        <n v="7.25"/>
        <n v="6.93"/>
        <n v="6.69"/>
        <n v="7.02"/>
        <n v="7.01"/>
        <n v="5.5"/>
        <n v="6"/>
        <n v="6.52"/>
        <n v="5.31"/>
        <n v="6.38"/>
        <n v="6.56"/>
        <n v="6.45"/>
        <n v="6.85"/>
        <n v="6.33"/>
        <n v="6.67"/>
        <n v="5.87"/>
        <n v="6.5"/>
        <n v="6.8"/>
        <n v="6.96"/>
        <n v="7"/>
        <n v="7.3"/>
        <n v="6.74"/>
        <n v="6.7"/>
        <n v="6.99"/>
        <n v="7.15"/>
        <n v="7.05"/>
        <n v="6.83"/>
        <n v="6.81"/>
        <n v="6.95"/>
        <n v="7.44"/>
        <n v="6.98"/>
        <n v="6.25"/>
        <n v="7.23"/>
        <n v="7.27"/>
        <n v="7.14"/>
        <n v="7.31"/>
        <n v="6.91"/>
        <n v="6.97"/>
        <n v="6.3"/>
        <n v="6.4"/>
        <n v="6.75"/>
        <n v="6.79"/>
        <n v="6.35"/>
        <n v="6.71"/>
        <n v="6.87"/>
        <n v="6.65"/>
        <n v="6.89"/>
        <n v="6.94"/>
        <n v="6.21"/>
        <n v="4.8899999999999997"/>
        <n v="4.72"/>
        <n v="5.0999999999999996"/>
        <n v="4.68"/>
        <n v="9.1999999999999993"/>
        <n v="9.16"/>
        <n v="9.11"/>
        <n v="9.1199999999999992"/>
        <n v="9.2799999999999994"/>
        <n v="9.06"/>
        <n v="8.92"/>
        <n v="9.07"/>
        <n v="9.18"/>
        <n v="9.15"/>
        <n v="8.48"/>
        <n v="8.2899999999999991"/>
        <n v="8.4499999999999993"/>
        <n v="8.27"/>
        <n v="8.3000000000000007"/>
        <n v="8.76"/>
        <n v="8.85"/>
        <n v="8.7899999999999991"/>
        <n v="8.77"/>
        <n v="8.69"/>
        <n v="8.9700000000000006"/>
        <n v="8.99"/>
        <n v="9.01"/>
        <n v="9.0299999999999994"/>
        <n v="8.35"/>
        <n v="8.73"/>
        <n v="8.81"/>
        <n v="8.74"/>
        <n v="9.19"/>
        <n v="8.9"/>
        <n v="8.91"/>
        <n v="9.0399999999999991"/>
        <n v="8.9600000000000009"/>
        <n v="9.08"/>
        <n v="9.02"/>
        <n v="8.6300000000000008"/>
        <n v="8.64"/>
        <n v="8.8000000000000007"/>
        <n v="8.58"/>
        <n v="8.6"/>
        <n v="9"/>
        <n v="8.4600000000000009"/>
        <n v="8.84"/>
        <n v="8.42"/>
        <n v="8.3800000000000008"/>
        <n v="8.49"/>
        <n v="8.57"/>
        <n v="8.5299999999999994"/>
        <n v="8.5"/>
        <n v="8.82"/>
        <n v="8.94"/>
        <n v="9.0500000000000007"/>
        <n v="8.93"/>
        <n v="8.98"/>
        <n v="8.86"/>
        <n v="9.09"/>
        <n v="8.6199999999999992"/>
        <n v="8.5500000000000007"/>
        <n v="8.66"/>
        <n v="8.6999999999999993"/>
        <n v="8.68"/>
        <n v="8.65"/>
        <n v="8.8699999999999992"/>
        <n v="8.75"/>
        <n v="8.59"/>
        <n v="8.67"/>
        <n v="8.56"/>
        <n v="8.61"/>
        <n v="8.7200000000000006"/>
        <n v="8.7100000000000009"/>
        <n v="8.4700000000000006"/>
        <n v="8.52"/>
        <n v="8.1999999999999993"/>
        <n v="8.26"/>
        <n v="8.08"/>
        <n v="8.4"/>
        <n v="8.51"/>
        <n v="8.2200000000000006"/>
        <n v="8.34"/>
        <n v="8.23"/>
        <n v="8.41"/>
        <n v="8.83"/>
        <n v="8.89"/>
        <n v="9.1"/>
        <n v="8.39"/>
        <n v="5.22"/>
        <n v="5.15"/>
        <n v="5.47"/>
        <n v="5.45"/>
        <n v="7.6"/>
        <n v="6.05"/>
        <n v="5.84"/>
        <n v="7.43"/>
        <n v="7.37"/>
        <n v="7.12"/>
        <n v="7.34"/>
        <n v="7.49"/>
        <n v="7.67"/>
        <n v="7.47"/>
        <n v="7.57"/>
        <n v="7.21"/>
        <n v="8.15"/>
        <n v="8.01"/>
        <n v="6.26"/>
        <n v="6.15"/>
        <n v="6.68"/>
        <n v="6.6"/>
        <n v="6.32"/>
        <n v="6.24"/>
        <n v="6.57"/>
        <n v="7.33"/>
        <n v="6.77"/>
        <n v="7.5"/>
        <n v="7.18"/>
        <n v="6.2"/>
        <n v="6.37"/>
        <n v="6.53"/>
        <n v="6.54"/>
        <n v="6.48"/>
        <n v="6.61"/>
        <n v="6.44"/>
        <n v="9.58"/>
        <n v="9.9700000000000006"/>
        <n v="9.56"/>
        <n v="9.93"/>
        <n v="9.85"/>
        <n v="9.66"/>
        <n v="9.36"/>
        <n v="9.5500000000000007"/>
        <n v="9.43"/>
        <n v="9.81"/>
        <n v="9.6999999999999993"/>
        <n v="9.7200000000000006"/>
        <n v="9.64"/>
        <n v="9.35"/>
        <n v="9.8000000000000007"/>
        <n v="9.8800000000000008"/>
        <n v="9.4600000000000009"/>
        <n v="9.6"/>
        <n v="9.7899999999999991"/>
        <n v="9.8699999999999992"/>
        <n v="9.75"/>
        <n v="9.3800000000000008"/>
        <n v="9.73"/>
        <n v="9.91"/>
        <n v="9.82"/>
        <n v="9.98"/>
        <n v="9.94"/>
        <n v="9.86"/>
        <n v="9.67"/>
        <n v="9.76"/>
        <n v="9.92"/>
        <n v="9.68"/>
        <n v="9.6199999999999992"/>
        <n v="9.74"/>
        <n v="9.65"/>
        <n v="9.4499999999999993"/>
        <n v="10"/>
        <n v="9.89"/>
        <n v="9.9600000000000009"/>
        <n v="9.7799999999999994"/>
        <n v="9.99"/>
        <n v="9.7100000000000009"/>
        <n v="9.48"/>
        <n v="9.42"/>
        <n v="9.34"/>
        <n v="9.4"/>
        <n v="9.84"/>
        <n v="9.6300000000000008"/>
        <n v="9.4700000000000006"/>
        <n v="9.2200000000000006"/>
        <n v="9.49"/>
        <n v="9.3000000000000007"/>
        <n v="9.41"/>
        <n v="9.9499999999999993"/>
        <n v="9.5"/>
        <n v="9.9"/>
        <n v="9.83"/>
        <n v="9.69"/>
        <n v="9.77"/>
        <n v="9.2100000000000009"/>
        <n v="9.24"/>
        <n v="9.23"/>
        <n v="9.32"/>
        <n v="9.1300000000000008"/>
        <n v="9.27"/>
        <n v="9.52"/>
        <n v="9.5299999999999994"/>
        <n v="9.5399999999999991"/>
        <n v="9.39"/>
        <n v="9.51"/>
        <n v="9.44"/>
        <n v="9.31"/>
        <n v="4.92"/>
        <n v="4.9400000000000004"/>
        <n v="4.5199999999999996"/>
        <n v="7.19"/>
        <n v="7.46"/>
        <n v="7.38"/>
        <n v="7.63"/>
        <n v="7.36"/>
        <n v="7.22"/>
        <n v="7.53"/>
        <n v="7.52"/>
        <n v="7.06"/>
        <n v="7.17"/>
        <n v="7.1"/>
        <n v="7.41"/>
        <n v="7.11"/>
        <n v="7.03"/>
        <n v="6.92"/>
        <n v="6.03"/>
        <n v="7.13"/>
        <n v="7.48"/>
        <n v="7.32"/>
        <n v="6.72"/>
        <n v="7.58"/>
        <n v="7.66"/>
        <n v="6.13"/>
        <n v="5.66"/>
        <n v="10.46"/>
        <n v="10.51"/>
        <n v="10.41"/>
        <n v="10.48"/>
        <n v="10.45"/>
        <n v="10.52"/>
        <n v="10.55"/>
        <n v="10.54"/>
        <n v="10.49"/>
        <n v="10.64"/>
        <n v="10.4"/>
        <n v="10.57"/>
        <n v="10.56"/>
        <n v="10.53"/>
        <n v="10.44"/>
        <n v="10.59"/>
        <n v="10.5"/>
        <n v="10.43"/>
        <n v="10.47"/>
        <n v="7.87"/>
        <n v="8.1199999999999992"/>
        <n v="8.0299999999999994"/>
        <n v="7.76"/>
        <n v="7.89"/>
        <n v="7.91"/>
        <n v="8.14"/>
        <n v="8.25"/>
        <n v="8.09"/>
        <n v="8.17"/>
        <n v="7.72"/>
        <n v="7.78"/>
        <n v="7.84"/>
        <n v="8"/>
        <n v="7.62"/>
        <n v="8.36"/>
        <n v="7.95"/>
        <n v="8.43"/>
        <n v="7.45"/>
        <n v="4.49"/>
        <n v="7.51"/>
        <n v="7.75"/>
        <n v="7.54"/>
        <n v="7.65"/>
        <n v="7.73"/>
        <n v="7.69"/>
        <n v="7.55"/>
        <n v="5.95"/>
        <n v="5.88"/>
        <n v="7.88"/>
        <n v="7.61"/>
        <n v="7.26"/>
        <n v="6.42"/>
        <n v="7.7"/>
        <n v="6.76"/>
        <n v="5.81"/>
        <n v="6.86"/>
        <n v="5.76"/>
        <n v="5.78"/>
        <n v="5.64"/>
        <n v="5.01"/>
        <n v="5.04"/>
        <n v="5.55"/>
        <n v="7.71"/>
        <n v="5.03"/>
        <n v="7.83"/>
        <n v="8.2100000000000009"/>
        <n v="5.99"/>
        <n v="5.27"/>
        <n v="5.24"/>
        <n v="4.93"/>
        <n v="5.2"/>
        <n v="5.35"/>
        <n v="8.02"/>
        <n v="7.99"/>
        <n v="4.8499999999999996"/>
        <n v="4.96"/>
        <n v="4.99"/>
        <n v="5.26"/>
        <n v="5.14"/>
        <n v="5.83"/>
        <n v="4.88"/>
        <n v="6.23"/>
        <n v="6.73"/>
        <n v="7.07"/>
        <n v="4.87"/>
        <n v="4.82"/>
        <n v="7.56"/>
        <n v="3.1"/>
        <n v="3.04"/>
        <n v="3.25"/>
        <n v="5.79"/>
        <n v="5.73"/>
        <n v="6.07"/>
        <n v="5.86"/>
        <n v="5.56"/>
        <n v="5.58"/>
        <n v="6.28"/>
        <n v="5.51"/>
        <n v="5.59"/>
        <n v="6.02"/>
        <n v="5.54"/>
        <n v="5.52"/>
        <n v="5.57"/>
        <n v="7.98"/>
        <n v="5.07"/>
        <n v="5.36"/>
        <n v="4.1900000000000004"/>
        <n v="4.2"/>
        <n v="5.3"/>
        <n v="1.96"/>
        <n v="1.81"/>
        <n v="1.98"/>
        <n v="1.97"/>
        <n v="1.89"/>
        <n v="1.93"/>
        <n v="1.95"/>
        <n v="1.92"/>
        <n v="1.94"/>
        <n v="1.86"/>
        <n v="1.99"/>
        <n v="1.91"/>
        <n v="1.9"/>
        <n v="1.88"/>
        <n v="1.87"/>
        <n v="1.83"/>
        <n v="2"/>
        <n v="5.44"/>
        <n v="5.8"/>
        <n v="5.6"/>
        <n v="6.43"/>
        <n v="6.06"/>
        <n v="6.19"/>
        <n v="5.09"/>
        <n v="5.12"/>
        <n v="5.82"/>
        <n v="5.71"/>
        <n v="5"/>
        <n v="6.39"/>
        <n v="5.17"/>
        <n v="5.94"/>
        <n v="6.47"/>
        <n v="5.9"/>
        <n v="6.84"/>
        <n v="6.1"/>
        <n v="5.63"/>
        <n v="6.18"/>
        <n v="7.86"/>
        <n v="8.0399999999999991"/>
        <n v="6.22"/>
        <n v="6.59"/>
        <n v="4.97"/>
        <n v="7.42"/>
        <n v="7.4"/>
        <n v="5.91"/>
        <n v="5.85"/>
        <n v="5.48"/>
        <n v="5.67"/>
        <n v="5.49"/>
        <n v="5.65"/>
        <n v="5.89"/>
        <n v="5.7"/>
        <n v="4.09"/>
        <n v="7.77"/>
        <n v="5.19"/>
        <n v="5.46"/>
        <n v="4.54"/>
        <n v="9.17"/>
        <n v="9.25"/>
        <n v="9.26"/>
        <n v="10.130000000000001"/>
        <n v="9.59"/>
        <n v="10.28"/>
        <n v="9.61"/>
        <n v="9.57"/>
        <n v="7.74"/>
        <n v="7.79"/>
        <n v="7.82"/>
        <n v="5.37"/>
        <n v="4.5"/>
        <n v="4.66"/>
        <n v="8.24"/>
        <n v="7.9"/>
        <n v="7.96"/>
        <n v="7.93"/>
        <n v="6.82"/>
        <n v="3.46"/>
        <n v="3.52"/>
        <n v="3.51"/>
        <n v="3.41"/>
        <n v="3.54"/>
        <n v="4.75"/>
        <n v="4.6100000000000003"/>
        <n v="4.38"/>
        <n v="4.34"/>
        <n v="4.4800000000000004"/>
        <n v="5.23"/>
        <n v="5.34"/>
        <n v="6.12"/>
        <n v="6.09"/>
        <n v="8.11"/>
        <n v="7.59"/>
        <n v="7.28"/>
        <n v="7.35"/>
        <n v="8.44"/>
        <n v="3.33"/>
        <n v="7.94"/>
        <n v="8.1"/>
        <n v="8.0500000000000007"/>
        <n v="7.97"/>
        <n v="4.8600000000000003"/>
        <n v="4.8"/>
        <n v="4.76"/>
        <n v="4.3760000000000003"/>
        <n v="4.9000000000000004"/>
        <n v="4.29"/>
      </sharedItems>
    </cacheField>
    <cacheField name="Susp/Sed" numFmtId="2">
      <sharedItems containsBlank="1" containsMixedTypes="1" containsNumber="1" minValue="0.05" maxValue="99.9" count="441">
        <m/>
        <n v="82.65"/>
        <n v="93.16"/>
        <n v="84.63"/>
        <n v="89.37"/>
        <n v="81.55"/>
        <n v="87.81"/>
        <n v="89.33"/>
        <n v="87.77"/>
        <n v="92.51"/>
        <n v="89.27"/>
        <n v="91.5"/>
        <n v="92.28"/>
        <n v="89.02"/>
        <n v="90.94"/>
        <n v="91.84"/>
        <n v="79.7"/>
        <n v="81.790000000000006"/>
        <n v="78.97"/>
        <n v="86.03"/>
        <n v="76.47"/>
        <n v="85.9"/>
        <n v="87.14"/>
        <n v="77.83"/>
        <n v="85.26"/>
        <n v="89.53"/>
        <n v="91.05"/>
        <n v="90.62"/>
        <n v="74.709999999999994"/>
        <n v="83.37"/>
        <n v="86.54"/>
        <n v="71.37"/>
        <n v="87.72"/>
        <n v="87.1"/>
        <n v="90.68"/>
        <n v="72.3"/>
        <n v="74.650000000000006"/>
        <n v="82.79"/>
        <n v="91.06"/>
        <n v="87.76"/>
        <n v="82.18"/>
        <n v="79.540000000000006"/>
        <n v="84.47"/>
        <n v="83.63"/>
        <n v="84.91"/>
        <n v="89.15"/>
        <n v="96.95"/>
        <n v="92.52"/>
        <n v="84.68"/>
        <n v="74.430000000000007"/>
        <n v="85.81"/>
        <n v="98.25"/>
        <n v="98.37"/>
        <n v="87.55"/>
        <n v="81.44"/>
        <n v="82.19"/>
        <n v="90.33"/>
        <n v="89.8"/>
        <n v="99.9"/>
        <n v="80.5"/>
        <n v="81.3"/>
        <n v="93.8"/>
        <n v="94.6"/>
        <n v="96.8"/>
        <n v="96.9"/>
        <n v="84.1"/>
        <n v="99.2"/>
        <n v="83.1"/>
        <n v="96.5"/>
        <n v="91"/>
        <n v="93.6"/>
        <n v="96"/>
        <n v="98.2"/>
        <n v="87.48"/>
        <n v="87.94"/>
        <n v="80.06"/>
        <n v="98.4"/>
        <n v="92.6"/>
        <n v="86.04"/>
        <n v="78.56"/>
        <n v="86.55"/>
        <n v="88.58"/>
        <n v="86.45"/>
        <n v="89.72"/>
        <n v="86.96"/>
        <n v="91.4"/>
        <n v="88.24"/>
        <n v="94.5"/>
        <n v="94"/>
        <n v="78.709999999999994"/>
        <n v="87.95"/>
        <n v="86.89"/>
        <n v="85.2"/>
        <n v="91.3"/>
        <n v="81.08"/>
        <n v="84.7"/>
        <n v="88.2"/>
        <n v="87.7"/>
        <n v="86.2"/>
        <n v="97.53"/>
        <n v="90.4"/>
        <n v="95.5"/>
        <n v="98.9"/>
        <n v="94.3"/>
        <n v="93.7"/>
        <n v="97.2"/>
        <n v="96.2"/>
        <n v="95.7"/>
        <n v="94.9"/>
        <n v="96.7"/>
        <n v="99.6"/>
        <n v="95.4"/>
        <n v="98.7"/>
        <n v="99.8"/>
        <n v="99.3"/>
        <n v="98.6"/>
        <n v="86.98"/>
        <n v="85.41"/>
        <n v="85.31"/>
        <n v="87.8"/>
        <n v="89.3"/>
        <n v="92.3"/>
        <n v="87.5"/>
        <n v="84.97"/>
        <n v="92.8"/>
        <n v="84.74"/>
        <n v="87.6"/>
        <n v="89.4"/>
        <n v="88.7"/>
        <n v="86.81"/>
        <n v="92.7"/>
        <n v="86.1"/>
        <n v="83.7"/>
        <n v="89.1"/>
        <n v="87.61"/>
        <n v="93.9"/>
        <n v="94.2"/>
        <n v="85.6"/>
        <n v="86.8"/>
        <n v="84.3"/>
        <n v="80.989999999999995"/>
        <n v="86.6"/>
        <n v="87.04"/>
        <n v="88.3"/>
        <n v="84.44"/>
        <n v="85.67"/>
        <n v="83.4"/>
        <n v="84.5"/>
        <n v="82.1"/>
        <n v="86.7"/>
        <n v="97.9"/>
        <n v="88"/>
        <n v="85.14"/>
        <n v="86.3"/>
        <n v="82.87"/>
        <n v="84.8"/>
        <n v="88.6"/>
        <n v="86.79"/>
        <n v="86.9"/>
        <n v="89.2"/>
        <n v="88.4"/>
        <n v="92.4"/>
        <n v="80.81"/>
        <n v="91.6"/>
        <n v="95.8"/>
        <n v="93.5"/>
        <n v="89.31"/>
        <n v="82.8"/>
        <n v="88.9"/>
        <n v="93.29"/>
        <n v="87.66"/>
        <n v="88.92"/>
        <n v="91.48"/>
        <n v="89.92"/>
        <n v="87.19"/>
        <n v="96.3"/>
        <n v="92.5"/>
        <n v="96.4"/>
        <n v="90.8"/>
        <n v="79.180000000000007"/>
        <n v="89.9"/>
        <n v="90"/>
        <n v="91.1"/>
        <n v="89.6"/>
        <n v="87.4"/>
        <n v="98.1"/>
        <n v="86.27"/>
        <n v="96.14"/>
        <n v="99.7"/>
        <n v="85.61"/>
        <n v="86.77"/>
        <n v="88.21"/>
        <n v="83.71"/>
        <n v="94.69"/>
        <n v="97.1"/>
        <n v="85.3"/>
        <n v="89.5"/>
        <n v="82.2"/>
        <n v="91.8"/>
        <n v="72.2"/>
        <n v="78.900000000000006"/>
        <n v="88.8"/>
        <n v="87.2"/>
        <n v="86"/>
        <n v="84.53"/>
        <n v="85.24"/>
        <n v="82.5"/>
        <n v="71.97"/>
        <n v="80.45"/>
        <n v="98"/>
        <n v="86.4"/>
        <n v="90.2"/>
        <n v="88.1"/>
        <n v="83.9"/>
        <n v="83.11"/>
        <n v="94.7"/>
        <n v="74.7"/>
        <n v="93.3"/>
        <n v="77.95"/>
        <n v="78.2"/>
        <n v="84.6"/>
        <n v="97.8"/>
        <n v="73.5"/>
        <n v="74.8"/>
        <n v="82.34"/>
        <n v="96.24"/>
        <n v="91.7"/>
        <n v="84.07"/>
        <n v="92.1"/>
        <n v="80"/>
        <n v="85"/>
        <n v="98.8"/>
        <n v="85.47"/>
        <s v="&lt;1.0,&lt;1.0,&lt;1.0"/>
        <n v="98.22"/>
        <n v="90.31"/>
        <n v="96.18"/>
        <n v="99.4"/>
        <n v="90.3"/>
        <n v="88.89"/>
        <s v="&lt;0.05"/>
        <n v="0.05"/>
        <n v="77.650000000000006"/>
        <n v="79.39"/>
        <n v="89.93"/>
        <n v="95.34"/>
        <n v="94.53"/>
        <n v="90.06"/>
        <n v="91.46"/>
        <n v="87.52"/>
        <n v="91.85"/>
        <n v="87.53"/>
        <n v="95.28"/>
        <n v="93.15"/>
        <n v="92.9"/>
        <n v="92.31"/>
        <n v="90.24"/>
        <n v="91.95"/>
        <n v="96.28"/>
        <n v="89.79"/>
        <n v="88.11"/>
        <n v="93.79"/>
        <n v="90.55"/>
        <n v="99.03"/>
        <n v="94.57"/>
        <n v="89.06"/>
        <n v="95.13"/>
        <n v="96.55"/>
        <n v="93.45"/>
        <n v="89.22"/>
        <n v="92.87"/>
        <n v="99.05"/>
        <n v="95.46"/>
        <n v="99.04"/>
        <n v="92.63"/>
        <n v="92.77"/>
        <n v="87.24"/>
        <n v="96.69"/>
        <n v="99.02"/>
        <n v="96.01"/>
        <n v="97.56"/>
        <n v="91.89"/>
        <n v="95.84"/>
        <n v="94.24"/>
        <n v="95.9"/>
        <n v="96.87"/>
        <n v="92.95"/>
        <n v="94.86"/>
        <n v="95.6"/>
        <n v="95.61"/>
        <n v="98.21"/>
        <n v="96.72"/>
        <n v="99.06"/>
        <n v="93.24"/>
        <n v="89.14"/>
        <n v="85.57"/>
        <n v="88.5"/>
        <n v="95.49"/>
        <n v="88.83"/>
        <n v="99.1"/>
        <n v="85.45"/>
        <n v="99.17"/>
        <n v="92.34"/>
        <n v="90.45"/>
        <n v="91.39"/>
        <n v="91.07"/>
        <n v="76.290000000000006"/>
        <n v="77.64"/>
        <n v="80.22"/>
        <n v="78.91"/>
        <n v="77.37"/>
        <n v="78.099999999999994"/>
        <n v="74.23"/>
        <n v="71.87"/>
        <n v="72.540000000000006"/>
        <n v="76.239999999999995"/>
        <n v="74.62"/>
        <n v="78.61"/>
        <n v="77.94"/>
        <n v="79.94"/>
        <n v="70.430000000000007"/>
        <n v="78.23"/>
        <n v="77.53"/>
        <n v="77.040000000000006"/>
        <n v="82.66"/>
        <n v="75.94"/>
        <n v="77.790000000000006"/>
        <n v="83.27"/>
        <n v="78.92"/>
        <n v="82.4"/>
        <n v="83.29"/>
        <n v="82.06"/>
        <n v="81.33"/>
        <n v="81.349999999999994"/>
        <n v="76.77"/>
        <n v="74.849999999999994"/>
        <n v="83.78"/>
        <n v="80.739999999999995"/>
        <n v="71.650000000000006"/>
        <n v="77.989999999999995"/>
        <n v="75.37"/>
        <n v="77.91"/>
        <n v="71.180000000000007"/>
        <n v="73.180000000000007"/>
        <n v="84.01"/>
        <n v="75.28"/>
        <n v="72.06"/>
        <n v="78.819999999999993"/>
        <n v="80.400000000000006"/>
        <n v="76.150000000000006"/>
        <n v="73.16"/>
        <n v="78.8"/>
        <n v="72.040000000000006"/>
        <n v="72.849999999999994"/>
        <n v="71.12"/>
        <n v="78.42"/>
        <n v="83.44"/>
        <n v="81.739999999999995"/>
        <n v="80.31"/>
        <n v="72.86"/>
        <n v="71.75"/>
        <n v="73.14"/>
        <n v="71.849999999999994"/>
        <n v="75.13"/>
        <n v="74.790000000000006"/>
        <n v="73.42"/>
        <n v="85.74"/>
        <n v="72.81"/>
        <n v="74.33"/>
        <n v="74.819999999999993"/>
        <n v="72.75"/>
        <n v="71.489999999999995"/>
        <n v="82.69"/>
        <n v="76.66"/>
        <n v="73.489999999999995"/>
        <n v="85.5"/>
        <n v="72.97"/>
        <n v="74.52"/>
        <n v="82.37"/>
        <n v="70.14"/>
        <n v="74.180000000000007"/>
        <n v="71.95"/>
        <n v="71.19"/>
        <n v="70.180000000000007"/>
        <n v="72.739999999999995"/>
        <n v="73.94"/>
        <n v="72.41"/>
        <n v="74.260000000000005"/>
        <n v="72.87"/>
        <n v="72.53"/>
        <n v="73.400000000000006"/>
        <n v="71.84"/>
        <n v="73.97"/>
        <n v="70.87"/>
        <n v="70.63"/>
        <n v="72.56"/>
        <n v="73.680000000000007"/>
        <n v="70.23"/>
        <n v="79.53"/>
        <n v="76.959999999999994"/>
        <n v="82.07"/>
        <n v="73.790000000000006"/>
        <n v="79.44"/>
        <n v="70.16"/>
        <n v="71.540000000000006"/>
        <n v="74.510000000000005"/>
        <n v="77.319999999999993"/>
        <n v="82.98"/>
        <n v="77.34"/>
        <n v="77.930000000000007"/>
        <n v="79.5"/>
        <n v="74.290000000000006"/>
        <n v="89.86"/>
        <n v="82.08"/>
        <n v="82.83"/>
        <n v="79.66"/>
        <n v="84.94"/>
        <n v="75.180000000000007"/>
        <n v="79.489999999999995"/>
        <n v="72.47"/>
        <n v="78.86"/>
        <n v="76.8"/>
        <n v="82.42"/>
        <n v="77.48"/>
        <n v="77.61"/>
        <n v="83.58"/>
        <n v="79.08"/>
        <n v="89.25"/>
        <n v="78.72"/>
        <n v="73.739999999999995"/>
        <n v="85.44"/>
        <n v="79.760000000000005"/>
        <s v="99.9/99.9"/>
        <n v="97.5"/>
        <n v="75"/>
        <n v="99.25"/>
        <n v="89.58"/>
        <n v="77.5"/>
        <n v="62.5"/>
        <n v="90.6"/>
        <s v="&lt;1.0/&lt;1.0/&lt;1.0"/>
      </sharedItems>
    </cacheField>
    <cacheField name="Resusp" numFmtId="0">
      <sharedItems containsBlank="1"/>
    </cacheField>
    <cacheField name="Sp sed" numFmtId="0">
      <sharedItems containsBlank="1" containsMixedTypes="1" containsNumber="1" minValue="0.05" maxValue="0.05"/>
    </cacheField>
    <cacheField name="disp" numFmtId="0">
      <sharedItems containsBlank="1" containsMixedTypes="1" containsNumber="1" containsInteger="1" minValue="10" maxValue="20" count="18">
        <m/>
        <n v="14"/>
        <n v="12"/>
        <n v="15"/>
        <n v="18"/>
        <n v="11"/>
        <n v="10"/>
        <n v="13"/>
        <n v="16"/>
        <n v="17"/>
        <s v="10"/>
        <s v="17"/>
        <n v="19"/>
        <n v="20"/>
        <s v="cl/tr"/>
        <s v="tr/tr"/>
        <s v="tr/cl"/>
        <s v="cl/cl"/>
      </sharedItems>
    </cacheField>
    <cacheField name="moist" numFmtId="2">
      <sharedItems containsString="0" containsBlank="1" containsNumber="1" minValue="0.09" maxValue="3" count="155">
        <m/>
        <n v="1.94"/>
        <n v="1.48"/>
        <n v="1.3"/>
        <n v="1.24"/>
        <n v="1.41"/>
        <n v="1.31"/>
        <n v="1.26"/>
        <n v="1.22"/>
        <n v="1.25"/>
        <n v="0.92"/>
        <n v="0.98"/>
        <n v="0.95"/>
        <n v="1"/>
        <n v="0.96"/>
        <n v="1.61"/>
        <n v="1.53"/>
        <n v="1.83"/>
        <n v="1.79"/>
        <n v="1.57"/>
        <n v="1.18"/>
        <n v="1.17"/>
        <n v="1.1000000000000001"/>
        <n v="1.58"/>
        <n v="1.67"/>
        <n v="1.29"/>
        <n v="1.03"/>
        <n v="1.02"/>
        <n v="0.94"/>
        <n v="0.87"/>
        <n v="0.76"/>
        <n v="1.5"/>
        <n v="1.33"/>
        <n v="1.1200000000000001"/>
        <n v="1.23"/>
        <n v="0.99"/>
        <n v="1.1599999999999999"/>
        <n v="0.93"/>
        <n v="0.9"/>
        <n v="0.88"/>
        <n v="0.97"/>
        <n v="1.54"/>
        <n v="1.4"/>
        <n v="1.49"/>
        <n v="1.63"/>
        <n v="0.65"/>
        <n v="1.04"/>
        <n v="1.05"/>
        <n v="1.2"/>
        <n v="1.47"/>
        <n v="1.71"/>
        <n v="1.1399999999999999"/>
        <n v="1.56"/>
        <n v="1.68"/>
        <n v="1.43"/>
        <n v="1.37"/>
        <n v="1.0900000000000001"/>
        <n v="1.1499999999999999"/>
        <n v="1.46"/>
        <n v="1.19"/>
        <n v="1.6"/>
        <n v="1.39"/>
        <n v="1.27"/>
        <n v="1.36"/>
        <n v="1.45"/>
        <n v="1.64"/>
        <n v="1.28"/>
        <n v="1.59"/>
        <n v="1.32"/>
        <n v="1.74"/>
        <n v="1.66"/>
        <n v="1.44"/>
        <n v="3"/>
        <n v="2.86"/>
        <n v="2.5299999999999998"/>
        <n v="2"/>
        <n v="1.73"/>
        <n v="1.72"/>
        <n v="2.13"/>
        <n v="2.75"/>
        <n v="2.2000000000000002"/>
        <n v="2.83"/>
        <n v="2.71"/>
        <n v="1.97"/>
        <n v="2.08"/>
        <n v="1.77"/>
        <n v="2.23"/>
        <n v="2.69"/>
        <n v="2.39"/>
        <n v="1.42"/>
        <n v="1.91"/>
        <n v="1.88"/>
        <n v="2.12"/>
        <n v="2.63"/>
        <n v="2.58"/>
        <n v="2.29"/>
        <n v="2.31"/>
        <n v="2.61"/>
        <n v="2.64"/>
        <n v="2.41"/>
        <n v="2.97"/>
        <n v="2.5"/>
        <n v="2.36"/>
        <n v="2.0699999999999998"/>
        <n v="1.06"/>
        <n v="0.78"/>
        <n v="1.92"/>
        <n v="2.09"/>
        <n v="2.02"/>
        <n v="1.1100000000000001"/>
        <n v="0.64"/>
        <n v="2.34"/>
        <n v="0.4"/>
        <n v="0.3"/>
        <n v="0.45"/>
        <n v="0.2"/>
        <n v="0.1"/>
        <n v="0.25"/>
        <n v="0.5"/>
        <n v="0.35"/>
        <n v="0.75"/>
        <n v="0.7"/>
        <n v="0.55000000000000004"/>
        <n v="0.6"/>
        <n v="0.8"/>
        <n v="0.85"/>
        <n v="0.18"/>
        <n v="0.14000000000000001"/>
        <n v="0.13"/>
        <n v="0.17"/>
        <n v="0.22"/>
        <n v="0.09"/>
        <n v="0.28000000000000003"/>
        <n v="0.68"/>
        <n v="0.16"/>
        <n v="0.36"/>
        <n v="0.48"/>
        <n v="0.52"/>
        <n v="0.44"/>
        <n v="0.56000000000000005"/>
        <n v="0.54"/>
        <n v="0.24"/>
        <n v="0.42"/>
        <n v="0.32"/>
        <n v="0.46"/>
        <n v="0.57999999999999996"/>
        <n v="0.62"/>
        <n v="0.69"/>
        <n v="0.84"/>
        <n v="0.72"/>
        <n v="0.74"/>
        <n v="0.38"/>
        <n v="0.34"/>
        <n v="0.66"/>
        <n v="0.86"/>
      </sharedItems>
    </cacheField>
    <cacheField name="wet time" numFmtId="0">
      <sharedItems containsString="0" containsBlank="1" containsNumber="1" containsInteger="1" minValue="6" maxValue="210"/>
    </cacheField>
    <cacheField name="w-50" numFmtId="0">
      <sharedItems containsBlank="1" containsMixedTypes="1" containsNumber="1" minValue="0" maxValue="0.15629999999999999"/>
    </cacheField>
    <cacheField name="w-60" numFmtId="0">
      <sharedItems containsNonDate="0" containsString="0" containsBlank="1"/>
    </cacheField>
    <cacheField name="w-100" numFmtId="166">
      <sharedItems containsString="0" containsBlank="1" containsNumber="1" minValue="0" maxValue="0.61199999999999999"/>
    </cacheField>
    <cacheField name="w-120" numFmtId="0">
      <sharedItems containsNonDate="0" containsString="0" containsBlank="1"/>
    </cacheField>
    <cacheField name="w-200" numFmtId="166">
      <sharedItems containsString="0" containsBlank="1" containsNumber="1" minValue="0" maxValue="0.49490000000000001" count="213">
        <m/>
        <n v="1.2999999999999999E-3"/>
        <n v="0"/>
        <n v="0.14000000000000001"/>
        <n v="0.05"/>
        <n v="0.03"/>
        <n v="0.13"/>
        <n v="0.09"/>
        <n v="0.11"/>
        <n v="0.12"/>
        <n v="0.1"/>
        <n v="0.08"/>
        <n v="0.04"/>
        <n v="0.06"/>
        <n v="0.17"/>
        <n v="0.19"/>
        <n v="0.36"/>
        <n v="0.2"/>
        <n v="0.32"/>
        <n v="0.27"/>
        <n v="0.16"/>
        <n v="0.15"/>
        <n v="0.28000000000000003"/>
        <n v="0.22"/>
        <n v="0.21"/>
        <n v="0.25"/>
        <n v="0.26"/>
        <n v="0.18"/>
        <n v="0.23"/>
        <n v="7.0000000000000007E-2"/>
        <n v="0.17799999999999999"/>
        <n v="0.1192"/>
        <n v="0.35"/>
        <n v="0.42"/>
        <n v="0.44"/>
        <n v="0.45"/>
        <n v="0.24"/>
        <n v="0.46"/>
        <n v="0.1366"/>
        <n v="0.105"/>
        <n v="0.02"/>
        <n v="0.107"/>
        <n v="0.124"/>
        <n v="0.28999999999999998"/>
        <n v="0.22320000000000001"/>
        <n v="0.25080000000000002"/>
        <n v="0.37"/>
        <n v="0.38"/>
        <n v="0.47"/>
        <n v="0.01"/>
        <n v="0.31"/>
        <n v="7.1000000000000004E-3"/>
        <n v="0.15179999999999999"/>
        <n v="0.22700000000000001"/>
        <n v="1.0999999999999999E-2"/>
        <n v="1.0800000000000001E-2"/>
        <n v="2.9100000000000001E-2"/>
        <n v="2.7900000000000001E-2"/>
        <n v="1.54E-2"/>
        <n v="1.7500000000000002E-2"/>
        <n v="2.1499999999999998E-2"/>
        <n v="2.52E-2"/>
        <n v="4.5600000000000002E-2"/>
        <n v="2.6100000000000002E-2"/>
        <n v="2.8899999999999999E-2"/>
        <n v="2.69E-2"/>
        <n v="9.1000000000000004E-3"/>
        <n v="1.7600000000000001E-2"/>
        <n v="4.4000000000000003E-3"/>
        <n v="4.1000000000000003E-3"/>
        <n v="9.7000000000000003E-3"/>
        <n v="1.4800000000000001E-2"/>
        <n v="1.2999999999999999E-2"/>
        <n v="3.2000000000000002E-3"/>
        <n v="4.9799999999999997E-2"/>
        <n v="5.7799999999999997E-2"/>
        <n v="3.2300000000000002E-2"/>
        <n v="1.5599999999999999E-2"/>
        <n v="7.4000000000000003E-3"/>
        <n v="3.0000000000000001E-3"/>
        <n v="1.38E-2"/>
        <n v="8.9300000000000004E-2"/>
        <n v="2.4199999999999999E-2"/>
        <n v="7.6E-3"/>
        <n v="8.9999999999999998E-4"/>
        <n v="1.7999999999999999E-2"/>
        <n v="3.2000000000000001E-2"/>
        <n v="6.4000000000000003E-3"/>
        <n v="2.8199999999999999E-2"/>
        <n v="5.04E-2"/>
        <n v="5.16E-2"/>
        <n v="2.0199999999999999E-2"/>
        <n v="2.2800000000000001E-2"/>
        <n v="4.2200000000000001E-2"/>
        <n v="1.12E-2"/>
        <n v="1.2800000000000001E-2"/>
        <n v="8.2000000000000007E-3"/>
        <n v="3.2599999999999997E-2"/>
        <n v="1.8200000000000001E-2"/>
        <n v="1.4200000000000001E-2"/>
        <n v="1.34E-2"/>
        <n v="9.1999999999999998E-3"/>
        <n v="7.2400000000000006E-2"/>
        <n v="1.3899999999999999E-2"/>
        <n v="1.7899999999999999E-2"/>
        <n v="1.8700000000000001E-2"/>
        <n v="1.29E-2"/>
        <n v="1.66E-2"/>
        <n v="2.1000000000000001E-2"/>
        <n v="6.0000000000000001E-3"/>
        <n v="2.5000000000000001E-3"/>
        <n v="8.3999999999999995E-3"/>
        <n v="4.8999999999999998E-3"/>
        <n v="9.7999999999999997E-3"/>
        <n v="1.3599999999999999E-2"/>
        <n v="9.5999999999999992E-3"/>
        <n v="1.1999999999999999E-3"/>
        <n v="2.3400000000000001E-2"/>
        <n v="1.18E-2"/>
        <n v="3.7999999999999999E-2"/>
        <n v="3.1199999999999999E-2"/>
        <n v="4.82E-2"/>
        <n v="5.3800000000000001E-2"/>
        <n v="2.81E-2"/>
        <n v="5.3400000000000003E-2"/>
        <n v="4.7100000000000003E-2"/>
        <n v="4.6199999999999998E-2"/>
        <n v="3.4000000000000002E-2"/>
        <n v="1.67E-2"/>
        <n v="4.8399999999999999E-2"/>
        <n v="4.1300000000000003E-2"/>
        <n v="3.1600000000000003E-2"/>
        <n v="3.5400000000000001E-2"/>
        <n v="8.9999999999999993E-3"/>
        <n v="0.1086"/>
        <n v="8.1000000000000003E-2"/>
        <n v="2.6800000000000001E-2"/>
        <n v="4.8800000000000003E-2"/>
        <n v="0.1779"/>
        <n v="4.1200000000000001E-2"/>
        <n v="2.1299999999999999E-2"/>
        <n v="7.4399999999999994E-2"/>
        <n v="6.0400000000000002E-2"/>
        <n v="2.7E-2"/>
        <n v="4.6800000000000001E-2"/>
        <n v="2.1700000000000001E-2"/>
        <n v="3.9899999999999998E-2"/>
        <n v="2.9000000000000001E-2"/>
        <n v="4.1599999999999998E-2"/>
        <n v="6.3399999999999998E-2"/>
        <n v="4.2000000000000003E-2"/>
        <n v="6.8400000000000002E-2"/>
        <n v="0.17100000000000001"/>
        <n v="6.0100000000000001E-2"/>
        <n v="2.6700000000000002E-2"/>
        <n v="5.28E-2"/>
        <n v="3.9100000000000003E-2"/>
        <n v="0.10100000000000001"/>
        <n v="3.6200000000000003E-2"/>
        <n v="2.7400000000000001E-2"/>
        <n v="1.6899999999999998E-2"/>
        <n v="0.1081"/>
        <n v="4.5100000000000001E-2"/>
        <n v="0.1472"/>
        <n v="0.20880000000000001"/>
        <n v="9.9599999999999994E-2"/>
        <n v="0.15759999999999999"/>
        <n v="4.3700000000000003E-2"/>
        <n v="6.5799999999999997E-2"/>
        <n v="3.7199999999999997E-2"/>
        <n v="2.7300000000000001E-2"/>
        <n v="7.9600000000000004E-2"/>
        <n v="7.7000000000000002E-3"/>
        <n v="4.2599999999999999E-2"/>
        <n v="2.4799999999999999E-2"/>
        <n v="1.9599999999999999E-2"/>
        <n v="7.5200000000000003E-2"/>
        <n v="5.8799999999999998E-2"/>
        <n v="1.5800000000000002E-2"/>
        <n v="2.8799999999999999E-2"/>
        <n v="4.4600000000000001E-2"/>
        <n v="0.2016"/>
        <n v="0.13739999999999999"/>
        <n v="9.8199999999999996E-2"/>
        <n v="2.2000000000000001E-3"/>
        <n v="1.06E-2"/>
        <n v="3.0999999999999999E-3"/>
        <n v="2.8E-3"/>
        <n v="2E-3"/>
        <n v="5.0000000000000001E-3"/>
        <n v="3.8899999999999997E-2"/>
        <n v="7.0000000000000001E-3"/>
        <n v="5.4000000000000003E-3"/>
        <n v="2.7000000000000001E-3"/>
        <n v="1.1000000000000001E-3"/>
        <n v="1E-3"/>
        <n v="0.49"/>
        <n v="0.34"/>
        <n v="5.9999999999999995E-4"/>
        <n v="1.2E-2"/>
        <n v="7.3599999999999999E-2"/>
        <n v="6.0499999999999998E-2"/>
        <n v="6.8199999999999997E-2"/>
        <n v="0.1208"/>
        <n v="6.7199999999999996E-2"/>
        <n v="2.7099999999999999E-2"/>
        <n v="7.9000000000000008E-3"/>
        <n v="1.49E-2"/>
        <n v="3.15E-2"/>
        <n v="1.8E-3"/>
        <n v="0.23080000000000001"/>
        <n v="0.30399999999999999"/>
        <n v="0.49490000000000001"/>
      </sharedItems>
    </cacheField>
    <cacheField name="w-325" numFmtId="166">
      <sharedItems containsString="0" containsBlank="1" containsNumber="1" minValue="0" maxValue="2.2784" count="270">
        <m/>
        <n v="0.44"/>
        <n v="0.59"/>
        <n v="0.28999999999999998"/>
        <n v="0.49"/>
        <n v="0.34"/>
        <n v="0.69"/>
        <n v="0.66"/>
        <n v="0.63"/>
        <n v="0.43"/>
        <n v="0.46"/>
        <n v="0.78"/>
        <n v="0.52"/>
        <n v="0.62"/>
        <n v="0.19"/>
        <n v="0.36"/>
        <n v="0.28000000000000003"/>
        <n v="0.68"/>
        <n v="0.94"/>
        <n v="0.54"/>
        <n v="0.67"/>
        <n v="1.2"/>
        <n v="0.5"/>
        <n v="0.42"/>
        <n v="0.12"/>
        <n v="0.25"/>
        <n v="0.18"/>
        <n v="0.16"/>
        <n v="0.33"/>
        <n v="0.65"/>
        <n v="0.3"/>
        <n v="1.02"/>
        <n v="0.51"/>
        <n v="0.98"/>
        <n v="0.76"/>
        <n v="0.57999999999999996"/>
        <n v="1.42"/>
        <n v="0.64"/>
        <n v="0.72"/>
        <n v="0.26"/>
        <n v="0.47"/>
        <n v="0.21"/>
        <n v="0.15"/>
        <n v="0.27"/>
        <n v="0.8"/>
        <n v="0.45"/>
        <n v="0.61"/>
        <n v="0.22"/>
        <n v="0.55000000000000004"/>
        <n v="0.56000000000000005"/>
        <n v="0.71"/>
        <n v="0.37"/>
        <n v="0.74"/>
        <n v="0.53"/>
        <n v="0.4"/>
        <n v="0.57299999999999995"/>
        <n v="0.34520000000000001"/>
        <n v="0.92"/>
        <n v="0.48"/>
        <n v="0.87"/>
        <n v="0.6"/>
        <n v="1.47"/>
        <n v="1.06"/>
        <n v="1.04"/>
        <n v="1.39"/>
        <n v="1.34"/>
        <n v="1.1000000000000001"/>
        <n v="0.82"/>
        <n v="0.61560000000000004"/>
        <n v="0.66100000000000003"/>
        <n v="0.23"/>
        <n v="0.86"/>
        <n v="0.9"/>
        <n v="0.2"/>
        <n v="0.17"/>
        <n v="0.24"/>
        <n v="0.38"/>
        <n v="7.0000000000000007E-2"/>
        <n v="0.11"/>
        <n v="0.05"/>
        <n v="0.1"/>
        <n v="0.39"/>
        <n v="0.3402"/>
        <n v="0.34899999999999998"/>
        <n v="0.2661"/>
        <n v="0.14000000000000001"/>
        <n v="0.58160000000000001"/>
        <n v="0.97319999999999995"/>
        <n v="0.89"/>
        <n v="1.03"/>
        <n v="1.3"/>
        <n v="1.08"/>
        <n v="0.84"/>
        <n v="0.03"/>
        <n v="0.56999999999999995"/>
        <n v="1.72"/>
        <n v="8.8000000000000005E-3"/>
        <n v="4.6699999999999998E-2"/>
        <n v="0.36399999999999999"/>
        <n v="3.9699999999999999E-2"/>
        <n v="5.9799999999999999E-2"/>
        <n v="1.49E-2"/>
        <n v="5.0999999999999997E-2"/>
        <n v="3.0200000000000001E-2"/>
        <n v="0.1208"/>
        <n v="9.9400000000000002E-2"/>
        <n v="4.6300000000000001E-2"/>
        <n v="7.8E-2"/>
        <n v="0.15060000000000001"/>
        <n v="5.5399999999999998E-2"/>
        <n v="5.6800000000000003E-2"/>
        <n v="2.0400000000000001E-2"/>
        <n v="5.04E-2"/>
        <n v="1.4800000000000001E-2"/>
        <n v="3.6200000000000003E-2"/>
        <n v="2.3800000000000002E-2"/>
        <n v="3.3799999999999997E-2"/>
        <n v="4.8000000000000001E-2"/>
        <n v="1.1299999999999999E-2"/>
        <n v="4.0399999999999998E-2"/>
        <n v="4.8599999999999997E-2"/>
        <n v="8.8999999999999996E-2"/>
        <n v="2.6599999999999999E-2"/>
        <n v="0.1004"/>
        <n v="3.1800000000000002E-2"/>
        <n v="0.20100000000000001"/>
        <n v="0.18720000000000001"/>
        <n v="0.109"/>
        <n v="7.0499999999999993E-2"/>
        <n v="0.14979999999999999"/>
        <n v="6.0199999999999997E-2"/>
        <n v="8.2400000000000001E-2"/>
        <n v="4.8399999999999999E-2"/>
        <n v="4.6600000000000003E-2"/>
        <n v="0.19739999999999999"/>
        <n v="7.6600000000000001E-2"/>
        <n v="0.1229"/>
        <n v="3.49E-2"/>
        <n v="4.8800000000000003E-2"/>
        <n v="0.1318"/>
        <n v="4.2299999999999997E-2"/>
        <n v="0.38800000000000001"/>
        <n v="4.1099999999999998E-2"/>
        <n v="5.6099999999999997E-2"/>
        <n v="4.3700000000000003E-2"/>
        <n v="3.8800000000000001E-2"/>
        <n v="4.1200000000000001E-2"/>
        <n v="0.42599999999999999"/>
        <n v="2.5399999999999999E-2"/>
        <n v="1.17E-2"/>
        <n v="3.5400000000000001E-2"/>
        <n v="2.69E-2"/>
        <n v="1.2699999999999999E-2"/>
        <n v="2.47E-2"/>
        <n v="2.8799999999999999E-2"/>
        <n v="2.9499999999999998E-2"/>
        <n v="2.3599999999999999E-2"/>
        <n v="3.3399999999999999E-2"/>
        <n v="4.1999999999999997E-3"/>
        <n v="2.1000000000000001E-2"/>
        <n v="0.10059999999999999"/>
        <n v="3.5799999999999998E-2"/>
        <n v="0.1638"/>
        <n v="0.22639999999999999"/>
        <n v="8.9399999999999993E-2"/>
        <n v="0.21360000000000001"/>
        <n v="0.24809999999999999"/>
        <n v="0.2447"/>
        <n v="0.3977"/>
        <n v="0.24260000000000001"/>
        <n v="1.9800000000000002E-2"/>
        <n v="3.7199999999999997E-2"/>
        <n v="0.1762"/>
        <n v="0.27610000000000001"/>
        <n v="0.13800000000000001"/>
        <n v="9.5600000000000004E-2"/>
        <n v="0.14399999999999999"/>
        <n v="0.26900000000000002"/>
        <n v="0.28899999999999998"/>
        <n v="0.13980000000000001"/>
        <n v="0.3271"/>
        <n v="6.6100000000000006E-2"/>
        <n v="7.4200000000000002E-2"/>
        <n v="0.29559999999999997"/>
        <n v="0.2586"/>
        <n v="0.3619"/>
        <n v="8.0600000000000005E-2"/>
        <n v="0.18759999999999999"/>
        <n v="5.1499999999999997E-2"/>
        <n v="0.1925"/>
        <n v="6.3399999999999998E-2"/>
        <n v="0.1206"/>
        <n v="0.22359999999999999"/>
        <n v="0.1764"/>
        <n v="0.27660000000000001"/>
        <n v="0.46899999999999997"/>
        <n v="8.5300000000000001E-2"/>
        <n v="9.3100000000000002E-2"/>
        <n v="0.18859999999999999"/>
        <n v="0.17219999999999999"/>
        <n v="0.1668"/>
        <n v="0.1842"/>
        <n v="0.43280000000000002"/>
        <n v="8.9999999999999993E-3"/>
        <n v="0.13439999999999999"/>
        <n v="7.9100000000000004E-2"/>
        <n v="0.12670000000000001"/>
        <n v="0.48720000000000002"/>
        <n v="0.30980000000000002"/>
        <n v="0.372"/>
        <n v="0.28710000000000002"/>
        <n v="0.1338"/>
        <n v="0.40079999999999999"/>
        <n v="0.29199999999999998"/>
        <n v="0.18909999999999999"/>
        <n v="0.27260000000000001"/>
        <n v="5.2699999999999997E-2"/>
        <n v="0.17580000000000001"/>
        <n v="0.19689999999999999"/>
        <n v="0.23760000000000001"/>
        <n v="0.32940000000000003"/>
        <n v="0.1792"/>
        <n v="0.1052"/>
        <n v="0.1462"/>
        <n v="0.42920000000000003"/>
        <n v="0.2409"/>
        <n v="0.5766"/>
        <n v="0.40639999999999998"/>
        <n v="0.28360000000000002"/>
        <n v="3.8899999999999997E-2"/>
        <n v="0"/>
        <n v="1.6000000000000001E-3"/>
        <n v="3.0000000000000001E-3"/>
        <n v="3.0599999999999999E-2"/>
        <n v="8.6E-3"/>
        <n v="6.2600000000000003E-2"/>
        <n v="6.4000000000000003E-3"/>
        <n v="3.0999999999999999E-3"/>
        <n v="1.2800000000000001E-2"/>
        <n v="1.37E-2"/>
        <n v="2.3E-2"/>
        <n v="1.06E-2"/>
        <n v="1.7600000000000001E-2"/>
        <n v="9.2999999999999992E-3"/>
        <n v="8.1799999999999998E-2"/>
        <n v="0.31900000000000001"/>
        <n v="9.4000000000000004E-3"/>
        <n v="6.3E-3"/>
        <n v="1.6299999999999999E-2"/>
        <n v="5.8599999999999999E-2"/>
        <n v="2.24E-2"/>
        <n v="8.2000000000000007E-3"/>
        <n v="3.56E-2"/>
        <n v="7.9000000000000008E-3"/>
        <n v="5.1799999999999999E-2"/>
        <n v="4.3799999999999999E-2"/>
        <n v="6.1999999999999998E-3"/>
        <n v="7.8399999999999997E-2"/>
        <n v="0.29870000000000002"/>
        <n v="0.14710000000000001"/>
        <n v="2.2784"/>
        <n v="2.1850999999999998"/>
        <n v="1.5"/>
        <n v="1.1599999999999999"/>
        <n v="1.8599999999999998E-2"/>
        <n v="3.4799999999999998E-2"/>
        <n v="4.5600000000000002E-2"/>
        <n v="0.39419999999999999"/>
        <n v="2.7099999999999999E-2"/>
        <n v="0.18440000000000001"/>
      </sharedItems>
    </cacheField>
    <cacheField name="d-7" numFmtId="0">
      <sharedItems containsString="0" containsBlank="1" containsNumber="1" containsInteger="1" minValue="0" maxValue="0"/>
    </cacheField>
    <cacheField name="d-8" numFmtId="0">
      <sharedItems containsBlank="1" containsMixedTypes="1" containsNumber="1" minValue="0" maxValue="0.78790000000000004"/>
    </cacheField>
    <cacheField name="d-10" numFmtId="0">
      <sharedItems containsString="0" containsBlank="1" containsNumber="1" minValue="0" maxValue="0.1038" count="4">
        <m/>
        <n v="0"/>
        <n v="8.9700000000000002E-2"/>
        <n v="0.1038"/>
      </sharedItems>
    </cacheField>
    <cacheField name="d-12" numFmtId="0">
      <sharedItems containsString="0" containsBlank="1" containsNumber="1" minValue="0" maxValue="0.34"/>
    </cacheField>
    <cacheField name="d-14" numFmtId="0">
      <sharedItems containsNonDate="0" containsString="0" containsBlank="1"/>
    </cacheField>
    <cacheField name="d-16" numFmtId="0">
      <sharedItems containsNonDate="0" containsString="0" containsBlank="1"/>
    </cacheField>
    <cacheField name="d-20" numFmtId="0">
      <sharedItems containsNonDate="0" containsString="0" containsBlank="1"/>
    </cacheField>
    <cacheField name="d-30" numFmtId="169">
      <sharedItems containsNonDate="0" containsString="0" containsBlank="1"/>
    </cacheField>
    <cacheField name="d-40" numFmtId="166">
      <sharedItems containsString="0" containsBlank="1" containsNumber="1" minValue="0.08" maxValue="99.96" count="70">
        <m/>
        <n v="0.15"/>
        <n v="0.28999999999999998"/>
        <n v="0.2"/>
        <n v="0.1"/>
        <n v="0.25"/>
        <n v="0.48"/>
        <n v="1.85"/>
        <n v="0.76"/>
        <n v="0.91"/>
        <n v="0.08"/>
        <n v="0.4"/>
        <n v="1.84"/>
        <n v="0.23"/>
        <n v="0.11"/>
        <n v="0.18"/>
        <n v="0.84"/>
        <n v="0.42"/>
        <n v="0.68"/>
        <n v="2.2400000000000002"/>
        <n v="0.52"/>
        <n v="1.58"/>
        <n v="1.69"/>
        <n v="1.88"/>
        <n v="0.6"/>
        <n v="2.89"/>
        <n v="0.82"/>
        <n v="0.38"/>
        <n v="2.52"/>
        <n v="4.25"/>
        <n v="1.1100000000000001"/>
        <n v="1.1599999999999999"/>
        <n v="0.36"/>
        <n v="0.28000000000000003"/>
        <n v="0.78"/>
        <n v="0.57999999999999996"/>
        <n v="1.56"/>
        <n v="0.98"/>
        <n v="0.51"/>
        <n v="0.16"/>
        <n v="0.35"/>
        <n v="0.32"/>
        <n v="0.22"/>
        <n v="0.09"/>
        <n v="0.3"/>
        <n v="0.21"/>
        <n v="0.56999999999999995"/>
        <n v="0.94"/>
        <n v="97.52"/>
        <n v="99.13"/>
        <n v="99.48"/>
        <n v="99.54"/>
        <n v="99.7"/>
        <n v="99.75"/>
        <n v="99.56"/>
        <n v="99.24"/>
        <n v="99.2"/>
        <n v="99.6"/>
        <n v="99.96"/>
        <n v="99.77"/>
        <n v="99.88"/>
        <n v="99.82"/>
        <n v="99.72"/>
        <n v="99.92"/>
        <n v="99.9"/>
        <n v="99.86"/>
        <n v="99.8"/>
        <n v="99.95"/>
        <n v="99.89"/>
        <n v="99.71"/>
      </sharedItems>
    </cacheField>
    <cacheField name="d-45" numFmtId="0">
      <sharedItems containsNonDate="0" containsString="0" containsBlank="1"/>
    </cacheField>
    <cacheField name="d-50" numFmtId="0">
      <sharedItems containsNonDate="0" containsString="0" containsBlank="1"/>
    </cacheField>
    <cacheField name="d-60" numFmtId="166">
      <sharedItems containsString="0" containsBlank="1" containsNumber="1" minValue="0.02" maxValue="0.41" count="20">
        <m/>
        <n v="0.04"/>
        <n v="0.05"/>
        <n v="0.06"/>
        <n v="0.08"/>
        <n v="0.02"/>
        <n v="0.03"/>
        <n v="0.18"/>
        <n v="0.15"/>
        <n v="0.16"/>
        <n v="0.23"/>
        <n v="0.41"/>
        <n v="0.28000000000000003"/>
        <n v="0.17"/>
        <n v="0.13"/>
        <n v="0.12"/>
        <n v="0.09"/>
        <n v="0.19"/>
        <n v="7.0000000000000007E-2"/>
        <n v="0.11"/>
      </sharedItems>
    </cacheField>
    <cacheField name="d-80" numFmtId="0">
      <sharedItems containsString="0" containsBlank="1" containsNumber="1" minValue="99.38" maxValue="99.84"/>
    </cacheField>
    <cacheField name="d-100" numFmtId="0">
      <sharedItems containsString="0" containsBlank="1" containsNumber="1" minValue="3.8999999999999998E-3" maxValue="1.99"/>
    </cacheField>
    <cacheField name="d-140" numFmtId="0">
      <sharedItems containsString="0" containsBlank="1" containsNumber="1" minValue="0.02" maxValue="0.1"/>
    </cacheField>
    <cacheField name="pan" numFmtId="0">
      <sharedItems containsString="0" containsBlank="1" containsNumber="1" minValue="6.7000000000000002E-3" maxValue="1"/>
    </cacheField>
    <cacheField name="month" numFmtId="1">
      <sharedItems containsSemiMixedTypes="0" containsString="0" containsNumber="1" containsInteger="1" minValue="1" maxValue="12" count="12">
        <n v="8"/>
        <n v="1"/>
        <n v="12"/>
        <n v="2"/>
        <n v="3"/>
        <n v="4"/>
        <n v="5"/>
        <n v="6"/>
        <n v="7"/>
        <n v="9"/>
        <n v="10"/>
        <n v="11"/>
      </sharedItems>
    </cacheField>
    <cacheField name="appear" numFmtId="0">
      <sharedItems containsBlank="1"/>
    </cacheField>
    <cacheField name="Odor" numFmtId="0">
      <sharedItems containsBlank="1"/>
    </cacheField>
    <cacheField name="QCM Review" numFmtId="0">
      <sharedItems containsDate="1" containsBlank="1" containsMixedTypes="1" minDate="2009-09-06T00:00:00" maxDate="2019-10-18T00:00:00"/>
    </cacheField>
    <cacheField name="Lab RTS" numFmtId="0">
      <sharedItems containsDate="1" containsBlank="1" containsMixedTypes="1" minDate="2001-04-22T00:00:00" maxDate="2019-10-18T00:00:00" count="297">
        <d v="2017-08-23T00:00:00"/>
        <d v="2018-02-20T00:00:00"/>
        <d v="2018-12-05T00:00:00"/>
        <d v="2018-02-22T00:00:00"/>
        <d v="2018-03-06T00:00:00"/>
        <d v="2019-03-11T00:00:00"/>
        <d v="2019-01-08T00:00:00"/>
        <d v="2019-01-09T00:00:00"/>
        <d v="2019-01-10T00:00:00"/>
        <d v="2019-01-14T00:00:00"/>
        <d v="2019-01-11T00:00:00"/>
        <d v="2019-01-15T00:00:00"/>
        <d v="2019-01-17T00:00:00"/>
        <d v="2019-01-16T00:00:00"/>
        <d v="2019-02-15T00:00:00"/>
        <d v="2019-02-19T00:00:00"/>
        <d v="2019-02-21T00:00:00"/>
        <d v="2019-02-25T00:00:00"/>
        <d v="2019-02-28T00:00:00"/>
        <d v="2019-03-01T00:00:00"/>
        <d v="2019-03-07T00:00:00"/>
        <d v="2019-03-18T00:00:00"/>
        <d v="2019-03-19T00:00:00"/>
        <d v="2019-03-20T00:00:00"/>
        <d v="2019-03-22T00:00:00"/>
        <d v="2019-03-25T00:00:00"/>
        <d v="2019-03-26T00:00:00"/>
        <d v="2019-03-27T00:00:00"/>
        <d v="2019-03-28T00:00:00"/>
        <d v="2019-04-01T00:00:00"/>
        <d v="2019-04-29T00:00:00"/>
        <d v="2019-05-01T00:00:00"/>
        <d v="2019-05-06T00:00:00"/>
        <d v="2019-05-08T00:00:00"/>
        <d v="2019-05-10T00:00:00"/>
        <d v="2019-05-14T00:00:00"/>
        <d v="2019-05-15T00:00:00"/>
        <d v="2019-05-16T00:00:00"/>
        <d v="2019-05-21T00:00:00"/>
        <s v="0523/19"/>
        <d v="2019-05-23T00:00:00"/>
        <d v="2019-05-28T00:00:00"/>
        <d v="2019-05-30T00:00:00"/>
        <d v="2019-06-06T00:00:00"/>
        <d v="2019-06-07T00:00:00"/>
        <d v="2019-06-11T00:00:00"/>
        <d v="2019-06-12T00:00:00"/>
        <d v="2019-06-27T00:00:00"/>
        <d v="2019-07-08T00:00:00"/>
        <d v="2011-07-09T00:00:00"/>
        <d v="2019-07-11T00:00:00"/>
        <d v="2019-07-12T00:00:00"/>
        <d v="2019-07-15T00:00:00"/>
        <d v="2019-01-07T00:00:00"/>
        <d v="2019-04-18T00:00:00"/>
        <d v="2019-04-15T00:00:00"/>
        <d v="2019-04-16T00:00:00"/>
        <d v="2019-04-17T00:00:00"/>
        <d v="2019-05-03T00:00:00"/>
        <d v="2019-05-02T00:00:00"/>
        <d v="2019-03-21T00:00:00"/>
        <d v="2019-04-04T00:00:00"/>
        <d v="2019-04-05T00:00:00"/>
        <d v="2019-04-08T00:00:00"/>
        <d v="2019-04-09T00:00:00"/>
        <d v="2019-04-10T00:00:00"/>
        <d v="2019-04-11T00:00:00"/>
        <d v="2019-04-12T00:00:00"/>
        <d v="2019-08-29T00:00:00"/>
        <d v="2019-08-30T00:00:00"/>
        <d v="2019-09-02T00:00:00"/>
        <d v="2019-09-03T00:00:00"/>
        <d v="2019-09-04T00:00:00"/>
        <d v="2019-09-05T00:00:00"/>
        <d v="2019-09-06T00:00:00"/>
        <d v="2019-09-07T00:00:00"/>
        <d v="2019-09-08T00:00:00"/>
        <d v="2019-09-09T00:00:00"/>
        <d v="2019-09-16T00:00:00"/>
        <d v="2019-09-17T00:00:00"/>
        <d v="2019-09-18T00:00:00"/>
        <d v="2019-09-19T00:00:00"/>
        <d v="2019-09-20T00:00:00"/>
        <d v="2019-09-23T00:00:00"/>
        <d v="2019-04-24T00:00:00"/>
        <d v="2019-04-25T00:00:00"/>
        <d v="2019-04-26T00:00:00"/>
        <d v="2019-04-30T00:00:00"/>
        <d v="2019-05-07T00:00:00"/>
        <d v="2019-08-12T00:00:00"/>
        <d v="2019-08-13T00:00:00"/>
        <d v="2019-08-19T00:00:00"/>
        <d v="2019-08-20T00:00:00"/>
        <d v="2019-08-21T00:00:00"/>
        <d v="2019-08-22T00:00:00"/>
        <d v="2019-08-23T00:00:00"/>
        <d v="2019-08-26T00:00:00"/>
        <d v="2019-08-27T00:00:00"/>
        <d v="2019-08-28T00:00:00"/>
        <d v="2019-04-23T00:00:00"/>
        <d v="2019-08-05T00:00:00"/>
        <d v="2019-08-07T00:00:00"/>
        <d v="2019-08-08T00:00:00"/>
        <d v="2019-01-04T00:00:00"/>
        <d v="2019-04-19T00:00:00"/>
        <d v="2019-04-22T00:00:00"/>
        <d v="2019-08-02T00:00:00"/>
        <d v="2018-04-05T00:00:00"/>
        <d v="2018-05-02T00:00:00"/>
        <d v="2018-04-17T00:00:00"/>
        <d v="2018-05-03T00:00:00"/>
        <d v="2018-06-19T00:00:00"/>
        <d v="2018-02-06T00:00:00"/>
        <d v="2018-04-09T00:00:00"/>
        <d v="2019-10-08T00:00:00"/>
        <d v="2019-10-09T00:00:00"/>
        <d v="2019-10-10T00:00:00"/>
        <d v="2019-10-11T00:00:00"/>
        <d v="2019-10-15T00:00:00"/>
        <d v="2019-10-16T00:00:00"/>
        <d v="2019-10-17T00:00:00"/>
        <d v="2019-02-27T00:00:00"/>
        <d v="2019-02-14T00:00:00"/>
        <d v="2019-03-14T00:00:00"/>
        <s v="0415/19"/>
        <d v="2019-03-05T00:00:00"/>
        <d v="2019-03-12T00:00:00"/>
        <d v="2019-04-02T00:00:00"/>
        <d v="2019-05-09T00:00:00"/>
        <d v="2019-08-17T00:00:00"/>
        <d v="2019-05-17T00:00:00"/>
        <d v="2019-05-20T00:00:00"/>
        <s v="0422/19"/>
        <s v="0430/19"/>
        <d v="2019-05-24T00:00:00"/>
        <d v="2019-06-03T00:00:00"/>
        <d v="2019-06-05T00:00:00"/>
        <d v="2019-07-09T00:00:00"/>
        <d v="2019-07-16T00:00:00"/>
        <d v="2019-07-17T00:00:00"/>
        <d v="2019-07-19T00:00:00"/>
        <d v="2019-07-22T00:00:00"/>
        <d v="2019-07-23T00:00:00"/>
        <d v="2019-07-24T00:00:00"/>
        <d v="2019-07-25T00:00:00"/>
        <d v="2019-07-26T00:00:00"/>
        <d v="2019-09-25T00:00:00"/>
        <d v="2019-09-26T00:00:00"/>
        <d v="2019-09-27T00:00:00"/>
        <d v="2019-10-01T00:00:00"/>
        <d v="2019-10-02T00:00:00"/>
        <d v="2019-10-03T00:00:00"/>
        <d v="2019-10-04T00:00:00"/>
        <d v="2019-10-07T00:00:00"/>
        <d v="2019-10-14T00:00:00"/>
        <d v="2018-05-04T00:00:00"/>
        <d v="2017-01-23T00:00:00"/>
        <d v="2017-01-24T00:00:00"/>
        <d v="2018-08-21T00:00:00"/>
        <d v="2018-09-21T00:00:00"/>
        <d v="2019-08-14T00:00:00"/>
        <d v="2019-08-15T00:00:00"/>
        <d v="2019-08-16T00:00:00"/>
        <d v="2009-08-23T00:00:00"/>
        <d v="2018-09-11T00:00:00"/>
        <d v="2018-09-14T00:00:00"/>
        <d v="2019-06-25T00:00:00"/>
        <d v="2019-03-13T00:00:00"/>
        <d v="2019-06-18T00:00:00"/>
        <d v="2018-02-01T00:00:00"/>
        <d v="2018-02-28T00:00:00"/>
        <d v="2018-01-23T00:00:00"/>
        <d v="2019-02-22T00:00:00"/>
        <d v="2018-02-19T00:00:00"/>
        <d v="2018-11-20T00:00:00"/>
        <d v="2017-08-21T00:00:00"/>
        <d v="2017-08-22T00:00:00"/>
        <d v="2019-01-18T00:00:00"/>
        <d v="2019-01-21T00:00:00"/>
        <d v="2019-02-07T00:00:00"/>
        <d v="2019-02-08T00:00:00"/>
        <d v="2019-02-11T00:00:00"/>
        <d v="2019-02-13T00:00:00"/>
        <d v="2019-06-04T00:00:00"/>
        <d v="2019-06-13T00:00:00"/>
        <d v="2019-08-09T00:00:00"/>
        <d v="2018-03-13T00:00:00"/>
        <d v="2018-07-20T00:00:00"/>
        <d v="2017-12-28T00:00:00"/>
        <d v="2017-01-17T00:00:00"/>
        <d v="2017-01-30T00:00:00"/>
        <d v="2019-01-02T00:00:00"/>
        <d v="2019-06-28T00:00:00"/>
        <d v="2019-07-01T00:00:00"/>
        <d v="2019-07-03T00:00:00"/>
        <d v="2019-07-05T00:00:00"/>
        <d v="2019-02-20T00:00:00"/>
        <d v="2019-02-26T00:00:00"/>
        <d v="2019-03-04T00:00:00"/>
        <d v="2019-03-06T00:00:00"/>
        <d v="2019-03-08T00:00:00"/>
        <d v="2019-05-13T00:00:00"/>
        <d v="2018-05-01T00:00:00"/>
        <d v="2018-05-21T00:00:00"/>
        <d v="2019-02-05T00:00:00"/>
        <d v="2019-02-06T00:00:00"/>
        <d v="2019-02-12T00:00:00"/>
        <d v="2019-03-15T00:00:00"/>
        <d v="2019-03-29T00:00:00"/>
        <d v="2019-05-22T00:00:00"/>
        <d v="2019-07-30T00:00:00"/>
        <d v="2019-07-31T00:00:00"/>
        <d v="2019-08-01T00:00:00"/>
        <d v="2019-08-06T00:00:00"/>
        <d v="2018-08-27T00:00:00"/>
        <d v="2018-10-26T00:00:00"/>
        <d v="2019-06-24T00:00:00"/>
        <d v="2019-06-26T00:00:00"/>
        <d v="2019-07-02T00:00:00"/>
        <d v="2018-10-19T00:00:00"/>
        <d v="2019-04-03T00:00:00"/>
        <d v="2019-01-03T00:00:00"/>
        <s v="bulk not RTS"/>
        <d v="2019-09-24T00:00:00"/>
        <d v="2019-06-10T00:00:00"/>
        <d v="2019-06-19T00:00:00"/>
        <d v="2019-06-21T00:00:00"/>
        <d v="2019-07-29T00:00:00"/>
        <d v="2019-08-03T00:00:00"/>
        <d v="2009-09-06T00:00:00"/>
        <s v="074/16/19"/>
        <d v="2019-07-18T00:00:00"/>
        <d v="2019-02-01T00:00:00"/>
        <d v="2016-06-03T00:00:00"/>
        <d v="2016-06-23T00:00:00"/>
        <d v="2001-04-22T00:00:00"/>
        <d v="2018-02-13T00:00:00"/>
        <d v="2018-05-09T00:00:00"/>
        <d v="2017-04-19T00:00:00"/>
        <d v="2017-07-31T00:00:00"/>
        <d v="2018-06-21T00:00:00"/>
        <d v="2018-07-18T00:00:00"/>
        <d v="2018-06-05T00:00:00"/>
        <d v="2018-06-11T00:00:00"/>
        <d v="2018-07-26T00:00:00"/>
        <d v="2018-07-31T00:00:00"/>
        <d v="2018-02-26T00:00:00"/>
        <d v="2018-08-22T00:00:00"/>
        <d v="2018-02-21T00:00:00"/>
        <d v="2018-03-08T00:00:00"/>
        <d v="2018-01-28T00:00:00"/>
        <m/>
        <d v="2017-04-24T00:00:00"/>
        <d v="2017-05-08T00:00:00"/>
        <d v="2018-02-12T00:00:00"/>
        <d v="2018-04-16T00:00:00"/>
        <d v="2018-08-17T00:00:00"/>
        <d v="2018-07-11T00:00:00"/>
        <d v="2017-02-09T00:00:00"/>
        <d v="2017-05-31T00:00:00"/>
        <d v="2017-09-28T00:00:00"/>
        <d v="2018-12-26T00:00:00"/>
        <d v="2019-05-31T00:00:00"/>
        <d v="2019-06-14T00:00:00"/>
        <d v="2019-06-17T00:00:00"/>
        <d v="2019-05-29T00:00:00"/>
        <d v="2017-02-24T00:00:00"/>
        <d v="2017-03-20T00:00:00"/>
        <d v="2017-06-05T00:00:00"/>
        <d v="2017-09-21T00:00:00"/>
        <d v="2017-02-02T00:00:00"/>
        <d v="2017-02-07T00:00:00"/>
        <d v="2018-05-15T00:00:00"/>
        <d v="2018-06-12T00:00:00"/>
        <d v="2018-06-25T00:00:00"/>
        <d v="2018-07-19T00:00:00"/>
        <s v="--"/>
        <d v="2018-06-29T00:00:00"/>
        <d v="2018-09-28T00:00:00"/>
        <d v="2019-02-18T00:00:00"/>
        <d v="2017-10-26T00:00:00"/>
        <d v="2017-10-31T00:00:00"/>
        <d v="2016-03-01T00:00:00"/>
        <d v="2018-03-05T00:00:00"/>
        <d v="2018-09-10T00:00:00"/>
        <d v="2017-06-08T00:00:00"/>
        <d v="2017-05-02T00:00:00"/>
        <d v="2017-04-25T00:00:00"/>
        <d v="2017-04-27T00:00:00"/>
        <d v="2019-07-10T00:00:00"/>
        <d v="2018-08-06T00:00:00"/>
        <d v="2018-12-19T00:00:00"/>
        <d v="2018-01-05T00:00:00"/>
        <d v="2018-04-13T00:00:00"/>
        <d v="2018-01-08T00:00:00"/>
        <d v="2017-02-23T00:00:00"/>
        <d v="2017-04-11T00:00:00"/>
      </sharedItems>
    </cacheField>
    <cacheField name="Lots #" numFmtId="0">
      <sharedItems containsBlank="1" containsMixedTypes="1" containsNumber="1" containsInteger="1" minValue="1" maxValue="10"/>
    </cacheField>
    <cacheField name="Notes" numFmtId="0">
      <sharedItems containsBlank="1"/>
    </cacheField>
    <cacheField name="PackList" numFmtId="0">
      <sharedItems containsBlank="1" count="4">
        <m/>
        <s v="Virgin Production"/>
        <s v="reprocessed lot"/>
        <s v="x"/>
      </sharedItems>
    </cacheField>
    <cacheField name="#of samples rec'd" numFmtId="3">
      <sharedItems containsBlank="1" containsMixedTypes="1" containsNumber="1" containsInteger="1" minValue="1" maxValue="48"/>
    </cacheField>
    <cacheField name="tests per product" numFmtId="3">
      <sharedItems containsString="0" containsBlank="1" containsNumber="1" containsInteger="1" minValue="1" maxValue="15"/>
    </cacheField>
    <cacheField name="Ref ck" numFmtId="0">
      <sharedItems containsBlank="1" containsMixedTypes="1" containsNumber="1" minValue="64" maxValue="66"/>
    </cacheField>
    <cacheField name="RTP Date" numFmtId="169">
      <sharedItems containsDate="1" containsBlank="1" containsMixedTypes="1" minDate="2018-01-03T00:00:00" maxDate="2019-10-17T00:00:00"/>
    </cacheField>
    <cacheField name="RTP Time" numFmtId="174">
      <sharedItems containsDate="1" containsBlank="1" containsMixedTypes="1" minDate="1899-12-30T00:10:00" maxDate="2019-03-11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3">
  <r>
    <x v="0"/>
    <x v="0"/>
    <x v="0"/>
    <x v="0"/>
    <x v="0"/>
    <x v="0"/>
    <x v="0"/>
    <m/>
    <m/>
    <m/>
    <x v="0"/>
    <m/>
    <m/>
    <m/>
    <m/>
    <x v="0"/>
    <x v="0"/>
    <x v="0"/>
    <x v="0"/>
    <x v="0"/>
    <m/>
    <m/>
    <x v="0"/>
    <x v="0"/>
    <m/>
    <x v="0"/>
    <m/>
    <x v="0"/>
    <m/>
    <x v="0"/>
    <x v="0"/>
    <m/>
    <m/>
    <x v="0"/>
    <m/>
    <m/>
    <m/>
    <m/>
    <m/>
    <x v="0"/>
    <m/>
    <m/>
    <x v="0"/>
    <m/>
    <m/>
    <m/>
    <m/>
    <x v="0"/>
    <m/>
    <m/>
    <m/>
    <n v="0"/>
    <m/>
    <m/>
    <m/>
    <m/>
    <m/>
    <m/>
    <s v="No"/>
    <m/>
    <m/>
    <d v="2017-05-10T00:00:00"/>
    <x v="0"/>
    <m/>
    <x v="0"/>
    <n v="3"/>
    <n v="6"/>
    <x v="0"/>
    <m/>
    <m/>
  </r>
  <r>
    <x v="0"/>
    <x v="1"/>
    <x v="0"/>
    <x v="1"/>
    <x v="1"/>
    <x v="1"/>
    <x v="1"/>
    <m/>
    <m/>
    <m/>
    <x v="0"/>
    <m/>
    <m/>
    <m/>
    <m/>
    <x v="0"/>
    <x v="1"/>
    <x v="0"/>
    <x v="1"/>
    <x v="0"/>
    <m/>
    <m/>
    <x v="0"/>
    <x v="0"/>
    <m/>
    <x v="0"/>
    <m/>
    <x v="0"/>
    <m/>
    <x v="0"/>
    <x v="0"/>
    <m/>
    <m/>
    <x v="0"/>
    <m/>
    <m/>
    <m/>
    <m/>
    <m/>
    <x v="0"/>
    <m/>
    <m/>
    <x v="0"/>
    <m/>
    <m/>
    <m/>
    <m/>
    <x v="1"/>
    <m/>
    <m/>
    <m/>
    <n v="0"/>
    <m/>
    <m/>
    <m/>
    <m/>
    <m/>
    <m/>
    <s v="No"/>
    <s v="Yes"/>
    <s v="Yes"/>
    <d v="2017-02-01T00:00:00"/>
    <x v="1"/>
    <m/>
    <x v="0"/>
    <m/>
    <n v="9"/>
    <x v="0"/>
    <m/>
    <m/>
  </r>
  <r>
    <x v="0"/>
    <x v="1"/>
    <x v="0"/>
    <x v="1"/>
    <x v="2"/>
    <x v="2"/>
    <x v="2"/>
    <m/>
    <m/>
    <m/>
    <x v="0"/>
    <m/>
    <m/>
    <m/>
    <m/>
    <x v="0"/>
    <x v="2"/>
    <x v="0"/>
    <x v="2"/>
    <x v="0"/>
    <m/>
    <m/>
    <x v="0"/>
    <x v="0"/>
    <m/>
    <x v="0"/>
    <m/>
    <x v="0"/>
    <m/>
    <x v="0"/>
    <x v="0"/>
    <m/>
    <m/>
    <x v="0"/>
    <m/>
    <m/>
    <m/>
    <m/>
    <m/>
    <x v="0"/>
    <m/>
    <m/>
    <x v="0"/>
    <m/>
    <m/>
    <m/>
    <m/>
    <x v="2"/>
    <m/>
    <m/>
    <m/>
    <n v="0"/>
    <m/>
    <m/>
    <m/>
    <m/>
    <m/>
    <m/>
    <s v="No"/>
    <s v="Yes"/>
    <s v="Yes"/>
    <d v="2017-03-21T00:00:00"/>
    <x v="2"/>
    <m/>
    <x v="0"/>
    <m/>
    <n v="9"/>
    <x v="0"/>
    <m/>
    <m/>
  </r>
  <r>
    <x v="0"/>
    <x v="1"/>
    <x v="0"/>
    <x v="1"/>
    <x v="3"/>
    <x v="3"/>
    <x v="3"/>
    <m/>
    <m/>
    <m/>
    <x v="0"/>
    <m/>
    <m/>
    <m/>
    <m/>
    <x v="0"/>
    <x v="3"/>
    <x v="0"/>
    <x v="3"/>
    <x v="0"/>
    <m/>
    <m/>
    <x v="0"/>
    <x v="0"/>
    <m/>
    <x v="0"/>
    <m/>
    <x v="0"/>
    <m/>
    <x v="0"/>
    <x v="0"/>
    <m/>
    <m/>
    <x v="0"/>
    <m/>
    <m/>
    <m/>
    <m/>
    <m/>
    <x v="0"/>
    <m/>
    <m/>
    <x v="0"/>
    <m/>
    <m/>
    <m/>
    <m/>
    <x v="2"/>
    <m/>
    <m/>
    <m/>
    <n v="0"/>
    <m/>
    <m/>
    <m/>
    <m/>
    <m/>
    <m/>
    <s v="No"/>
    <s v="Yes"/>
    <s v="Yes"/>
    <d v="2017-03-21T00:00:00"/>
    <x v="3"/>
    <m/>
    <x v="0"/>
    <m/>
    <n v="9"/>
    <x v="0"/>
    <m/>
    <m/>
  </r>
  <r>
    <x v="0"/>
    <x v="1"/>
    <x v="0"/>
    <x v="1"/>
    <x v="4"/>
    <x v="4"/>
    <x v="4"/>
    <m/>
    <m/>
    <m/>
    <x v="0"/>
    <m/>
    <m/>
    <m/>
    <m/>
    <x v="0"/>
    <x v="4"/>
    <x v="0"/>
    <x v="1"/>
    <x v="0"/>
    <m/>
    <m/>
    <x v="0"/>
    <x v="0"/>
    <m/>
    <x v="0"/>
    <m/>
    <x v="0"/>
    <m/>
    <x v="0"/>
    <x v="0"/>
    <m/>
    <m/>
    <x v="0"/>
    <m/>
    <m/>
    <m/>
    <m/>
    <m/>
    <x v="0"/>
    <m/>
    <m/>
    <x v="0"/>
    <m/>
    <m/>
    <m/>
    <m/>
    <x v="2"/>
    <m/>
    <m/>
    <m/>
    <n v="0"/>
    <m/>
    <m/>
    <m/>
    <m/>
    <m/>
    <m/>
    <s v="No"/>
    <s v="Yes"/>
    <s v="Yes"/>
    <d v="2017-03-23T00:00:00"/>
    <x v="4"/>
    <m/>
    <x v="0"/>
    <m/>
    <n v="9"/>
    <x v="0"/>
    <m/>
    <m/>
  </r>
  <r>
    <x v="0"/>
    <x v="1"/>
    <x v="0"/>
    <x v="1"/>
    <x v="5"/>
    <x v="5"/>
    <x v="4"/>
    <m/>
    <m/>
    <m/>
    <x v="0"/>
    <m/>
    <m/>
    <m/>
    <m/>
    <x v="0"/>
    <x v="5"/>
    <x v="0"/>
    <x v="2"/>
    <x v="0"/>
    <m/>
    <m/>
    <x v="0"/>
    <x v="0"/>
    <m/>
    <x v="0"/>
    <m/>
    <x v="0"/>
    <m/>
    <x v="0"/>
    <x v="0"/>
    <m/>
    <m/>
    <x v="0"/>
    <m/>
    <m/>
    <m/>
    <m/>
    <m/>
    <x v="0"/>
    <m/>
    <m/>
    <x v="0"/>
    <m/>
    <m/>
    <m/>
    <m/>
    <x v="2"/>
    <m/>
    <m/>
    <m/>
    <n v="0"/>
    <m/>
    <m/>
    <m/>
    <m/>
    <m/>
    <m/>
    <s v="No"/>
    <s v="Yes"/>
    <s v="Yes"/>
    <d v="2017-03-27T00:00:00"/>
    <x v="5"/>
    <m/>
    <x v="0"/>
    <m/>
    <n v="9"/>
    <x v="0"/>
    <m/>
    <m/>
  </r>
  <r>
    <x v="0"/>
    <x v="1"/>
    <x v="0"/>
    <x v="1"/>
    <x v="6"/>
    <x v="6"/>
    <x v="3"/>
    <m/>
    <m/>
    <m/>
    <x v="0"/>
    <m/>
    <m/>
    <m/>
    <m/>
    <x v="0"/>
    <x v="5"/>
    <x v="0"/>
    <x v="4"/>
    <x v="0"/>
    <m/>
    <m/>
    <x v="0"/>
    <x v="0"/>
    <m/>
    <x v="0"/>
    <m/>
    <x v="0"/>
    <m/>
    <x v="0"/>
    <x v="0"/>
    <m/>
    <m/>
    <x v="0"/>
    <m/>
    <m/>
    <m/>
    <m/>
    <m/>
    <x v="0"/>
    <m/>
    <m/>
    <x v="0"/>
    <m/>
    <m/>
    <m/>
    <m/>
    <x v="2"/>
    <m/>
    <m/>
    <m/>
    <n v="0"/>
    <m/>
    <m/>
    <m/>
    <m/>
    <m/>
    <m/>
    <s v="No"/>
    <s v="Yes"/>
    <s v="Yes"/>
    <d v="2017-03-29T00:00:00"/>
    <x v="6"/>
    <m/>
    <x v="0"/>
    <m/>
    <n v="9"/>
    <x v="0"/>
    <m/>
    <m/>
  </r>
  <r>
    <x v="0"/>
    <x v="1"/>
    <x v="0"/>
    <x v="1"/>
    <x v="7"/>
    <x v="7"/>
    <x v="5"/>
    <m/>
    <m/>
    <m/>
    <x v="0"/>
    <m/>
    <m/>
    <m/>
    <m/>
    <x v="0"/>
    <x v="6"/>
    <x v="0"/>
    <x v="5"/>
    <x v="0"/>
    <m/>
    <m/>
    <x v="0"/>
    <x v="0"/>
    <m/>
    <x v="0"/>
    <m/>
    <x v="0"/>
    <m/>
    <x v="0"/>
    <x v="0"/>
    <m/>
    <m/>
    <x v="0"/>
    <m/>
    <m/>
    <m/>
    <m/>
    <m/>
    <x v="0"/>
    <m/>
    <m/>
    <x v="0"/>
    <m/>
    <m/>
    <m/>
    <m/>
    <x v="2"/>
    <m/>
    <m/>
    <m/>
    <n v="0"/>
    <m/>
    <m/>
    <m/>
    <m/>
    <m/>
    <m/>
    <s v="No"/>
    <s v="Yes"/>
    <s v="Yes"/>
    <d v="2017-03-31T00:00:00"/>
    <x v="7"/>
    <m/>
    <x v="0"/>
    <m/>
    <n v="9"/>
    <x v="0"/>
    <m/>
    <m/>
  </r>
  <r>
    <x v="0"/>
    <x v="1"/>
    <x v="0"/>
    <x v="1"/>
    <x v="8"/>
    <x v="8"/>
    <x v="6"/>
    <m/>
    <m/>
    <m/>
    <x v="0"/>
    <m/>
    <m/>
    <m/>
    <m/>
    <x v="0"/>
    <x v="5"/>
    <x v="0"/>
    <x v="6"/>
    <x v="0"/>
    <m/>
    <m/>
    <x v="0"/>
    <x v="0"/>
    <m/>
    <x v="0"/>
    <m/>
    <x v="0"/>
    <m/>
    <x v="0"/>
    <x v="0"/>
    <m/>
    <m/>
    <x v="0"/>
    <m/>
    <m/>
    <m/>
    <m/>
    <m/>
    <x v="0"/>
    <m/>
    <m/>
    <x v="0"/>
    <m/>
    <m/>
    <m/>
    <m/>
    <x v="3"/>
    <m/>
    <m/>
    <m/>
    <n v="0"/>
    <m/>
    <m/>
    <m/>
    <m/>
    <m/>
    <m/>
    <s v="No"/>
    <s v="Yes"/>
    <s v="Yes"/>
    <d v="2017-04-06T00:00:00"/>
    <x v="8"/>
    <m/>
    <x v="0"/>
    <m/>
    <n v="9"/>
    <x v="0"/>
    <m/>
    <m/>
  </r>
  <r>
    <x v="0"/>
    <x v="1"/>
    <x v="0"/>
    <x v="1"/>
    <x v="9"/>
    <x v="9"/>
    <x v="7"/>
    <m/>
    <m/>
    <m/>
    <x v="0"/>
    <m/>
    <m/>
    <m/>
    <m/>
    <x v="0"/>
    <x v="7"/>
    <x v="0"/>
    <x v="7"/>
    <x v="0"/>
    <m/>
    <m/>
    <x v="0"/>
    <x v="0"/>
    <m/>
    <x v="0"/>
    <m/>
    <x v="0"/>
    <m/>
    <x v="0"/>
    <x v="0"/>
    <m/>
    <m/>
    <x v="0"/>
    <m/>
    <m/>
    <m/>
    <m/>
    <m/>
    <x v="0"/>
    <m/>
    <m/>
    <x v="0"/>
    <m/>
    <m/>
    <m/>
    <m/>
    <x v="0"/>
    <m/>
    <m/>
    <m/>
    <n v="0"/>
    <m/>
    <m/>
    <m/>
    <m/>
    <m/>
    <m/>
    <s v="No"/>
    <s v="Yes"/>
    <s v="Yes"/>
    <d v="2017-05-22T00:00:00"/>
    <x v="9"/>
    <m/>
    <x v="0"/>
    <n v="3"/>
    <n v="9"/>
    <x v="0"/>
    <m/>
    <m/>
  </r>
  <r>
    <x v="0"/>
    <x v="1"/>
    <x v="0"/>
    <x v="1"/>
    <x v="10"/>
    <x v="10"/>
    <x v="8"/>
    <m/>
    <m/>
    <m/>
    <x v="0"/>
    <m/>
    <m/>
    <m/>
    <m/>
    <x v="0"/>
    <x v="8"/>
    <x v="0"/>
    <x v="8"/>
    <x v="0"/>
    <m/>
    <m/>
    <x v="0"/>
    <x v="0"/>
    <m/>
    <x v="0"/>
    <m/>
    <x v="0"/>
    <m/>
    <x v="0"/>
    <x v="0"/>
    <m/>
    <m/>
    <x v="0"/>
    <m/>
    <m/>
    <m/>
    <m/>
    <m/>
    <x v="0"/>
    <m/>
    <m/>
    <x v="0"/>
    <m/>
    <m/>
    <m/>
    <m/>
    <x v="0"/>
    <m/>
    <m/>
    <m/>
    <n v="0"/>
    <m/>
    <m/>
    <m/>
    <m/>
    <m/>
    <m/>
    <s v="No"/>
    <s v="Yes"/>
    <s v="Yes"/>
    <d v="2017-05-24T00:00:00"/>
    <x v="10"/>
    <m/>
    <x v="0"/>
    <n v="2"/>
    <n v="9"/>
    <x v="0"/>
    <m/>
    <m/>
  </r>
  <r>
    <x v="0"/>
    <x v="1"/>
    <x v="0"/>
    <x v="1"/>
    <x v="11"/>
    <x v="11"/>
    <x v="9"/>
    <m/>
    <m/>
    <m/>
    <x v="0"/>
    <m/>
    <m/>
    <m/>
    <m/>
    <x v="0"/>
    <x v="9"/>
    <x v="0"/>
    <x v="9"/>
    <x v="0"/>
    <m/>
    <m/>
    <x v="0"/>
    <x v="0"/>
    <m/>
    <x v="0"/>
    <m/>
    <x v="0"/>
    <m/>
    <x v="0"/>
    <x v="0"/>
    <m/>
    <m/>
    <x v="0"/>
    <m/>
    <m/>
    <m/>
    <m/>
    <m/>
    <x v="0"/>
    <m/>
    <m/>
    <x v="0"/>
    <m/>
    <m/>
    <m/>
    <m/>
    <x v="0"/>
    <m/>
    <m/>
    <m/>
    <n v="0"/>
    <m/>
    <m/>
    <m/>
    <m/>
    <m/>
    <m/>
    <s v="No"/>
    <s v="Yes"/>
    <s v="Yes"/>
    <d v="2017-05-30T00:00:00"/>
    <x v="11"/>
    <m/>
    <x v="0"/>
    <n v="3"/>
    <n v="9"/>
    <x v="0"/>
    <m/>
    <m/>
  </r>
  <r>
    <x v="1"/>
    <x v="2"/>
    <x v="0"/>
    <x v="1"/>
    <x v="12"/>
    <x v="12"/>
    <x v="10"/>
    <m/>
    <m/>
    <m/>
    <x v="0"/>
    <m/>
    <n v="2.9"/>
    <n v="9.6999999999999993"/>
    <m/>
    <x v="1"/>
    <x v="10"/>
    <x v="0"/>
    <x v="10"/>
    <x v="0"/>
    <m/>
    <m/>
    <x v="0"/>
    <x v="0"/>
    <m/>
    <x v="0"/>
    <m/>
    <x v="0"/>
    <m/>
    <x v="0"/>
    <x v="0"/>
    <m/>
    <m/>
    <x v="0"/>
    <m/>
    <m/>
    <m/>
    <m/>
    <m/>
    <x v="0"/>
    <m/>
    <m/>
    <x v="0"/>
    <m/>
    <m/>
    <m/>
    <m/>
    <x v="4"/>
    <m/>
    <m/>
    <m/>
    <m/>
    <m/>
    <m/>
    <m/>
    <m/>
    <m/>
    <m/>
    <m/>
    <m/>
    <m/>
    <s v="-"/>
    <x v="12"/>
    <m/>
    <x v="0"/>
    <m/>
    <n v="6"/>
    <x v="0"/>
    <m/>
    <m/>
  </r>
  <r>
    <x v="1"/>
    <x v="3"/>
    <x v="0"/>
    <x v="2"/>
    <x v="13"/>
    <x v="13"/>
    <x v="11"/>
    <m/>
    <m/>
    <m/>
    <x v="0"/>
    <m/>
    <n v="3.6"/>
    <m/>
    <m/>
    <x v="0"/>
    <x v="10"/>
    <x v="1"/>
    <x v="11"/>
    <x v="0"/>
    <m/>
    <m/>
    <x v="0"/>
    <x v="1"/>
    <m/>
    <x v="1"/>
    <m/>
    <x v="1"/>
    <m/>
    <x v="1"/>
    <x v="1"/>
    <m/>
    <m/>
    <x v="0"/>
    <m/>
    <m/>
    <m/>
    <m/>
    <m/>
    <x v="0"/>
    <m/>
    <m/>
    <x v="0"/>
    <m/>
    <m/>
    <m/>
    <m/>
    <x v="5"/>
    <s v="Yellow"/>
    <m/>
    <m/>
    <m/>
    <m/>
    <m/>
    <m/>
    <m/>
    <m/>
    <m/>
    <m/>
    <m/>
    <m/>
    <s v="-"/>
    <x v="13"/>
    <m/>
    <x v="0"/>
    <m/>
    <n v="9"/>
    <x v="0"/>
    <m/>
    <m/>
  </r>
  <r>
    <x v="1"/>
    <x v="3"/>
    <x v="0"/>
    <x v="2"/>
    <x v="14"/>
    <x v="13"/>
    <x v="12"/>
    <m/>
    <m/>
    <m/>
    <x v="0"/>
    <m/>
    <n v="4.0999999999999996"/>
    <m/>
    <m/>
    <x v="0"/>
    <x v="10"/>
    <x v="2"/>
    <x v="12"/>
    <x v="0"/>
    <m/>
    <m/>
    <x v="0"/>
    <x v="2"/>
    <m/>
    <x v="1"/>
    <m/>
    <x v="1"/>
    <m/>
    <x v="2"/>
    <x v="2"/>
    <m/>
    <m/>
    <x v="0"/>
    <m/>
    <m/>
    <m/>
    <m/>
    <m/>
    <x v="0"/>
    <m/>
    <m/>
    <x v="0"/>
    <m/>
    <m/>
    <m/>
    <m/>
    <x v="5"/>
    <s v="Yellow"/>
    <m/>
    <m/>
    <m/>
    <m/>
    <m/>
    <m/>
    <m/>
    <m/>
    <m/>
    <m/>
    <m/>
    <m/>
    <s v="-"/>
    <x v="13"/>
    <m/>
    <x v="0"/>
    <m/>
    <n v="9"/>
    <x v="0"/>
    <m/>
    <m/>
  </r>
  <r>
    <x v="1"/>
    <x v="3"/>
    <x v="0"/>
    <x v="2"/>
    <x v="15"/>
    <x v="14"/>
    <x v="13"/>
    <m/>
    <m/>
    <m/>
    <x v="0"/>
    <m/>
    <n v="4.0999999999999996"/>
    <m/>
    <m/>
    <x v="0"/>
    <x v="10"/>
    <x v="3"/>
    <x v="13"/>
    <x v="0"/>
    <m/>
    <m/>
    <x v="0"/>
    <x v="3"/>
    <m/>
    <x v="1"/>
    <m/>
    <x v="1"/>
    <m/>
    <x v="3"/>
    <x v="3"/>
    <m/>
    <m/>
    <x v="0"/>
    <m/>
    <m/>
    <m/>
    <m/>
    <m/>
    <x v="0"/>
    <m/>
    <m/>
    <x v="0"/>
    <m/>
    <m/>
    <m/>
    <m/>
    <x v="5"/>
    <s v="Yellow"/>
    <m/>
    <m/>
    <m/>
    <m/>
    <m/>
    <m/>
    <m/>
    <m/>
    <m/>
    <m/>
    <m/>
    <m/>
    <s v="-"/>
    <x v="13"/>
    <m/>
    <x v="0"/>
    <m/>
    <n v="9"/>
    <x v="0"/>
    <m/>
    <m/>
  </r>
  <r>
    <x v="1"/>
    <x v="3"/>
    <x v="0"/>
    <x v="2"/>
    <x v="16"/>
    <x v="14"/>
    <x v="14"/>
    <m/>
    <m/>
    <m/>
    <x v="0"/>
    <m/>
    <n v="4.5"/>
    <m/>
    <m/>
    <x v="0"/>
    <x v="10"/>
    <x v="4"/>
    <x v="14"/>
    <x v="0"/>
    <m/>
    <m/>
    <x v="0"/>
    <x v="4"/>
    <m/>
    <x v="1"/>
    <m/>
    <x v="1"/>
    <m/>
    <x v="4"/>
    <x v="4"/>
    <m/>
    <m/>
    <x v="0"/>
    <m/>
    <m/>
    <m/>
    <m/>
    <m/>
    <x v="0"/>
    <m/>
    <m/>
    <x v="0"/>
    <m/>
    <m/>
    <m/>
    <m/>
    <x v="5"/>
    <s v="Yellow"/>
    <m/>
    <m/>
    <m/>
    <m/>
    <m/>
    <m/>
    <m/>
    <m/>
    <m/>
    <m/>
    <m/>
    <m/>
    <s v="-"/>
    <x v="13"/>
    <m/>
    <x v="0"/>
    <m/>
    <n v="9"/>
    <x v="0"/>
    <m/>
    <m/>
  </r>
  <r>
    <x v="1"/>
    <x v="3"/>
    <x v="0"/>
    <x v="2"/>
    <x v="17"/>
    <x v="15"/>
    <x v="15"/>
    <m/>
    <m/>
    <m/>
    <x v="0"/>
    <m/>
    <n v="4.7"/>
    <m/>
    <m/>
    <x v="0"/>
    <x v="10"/>
    <x v="5"/>
    <x v="15"/>
    <x v="0"/>
    <m/>
    <m/>
    <x v="0"/>
    <x v="5"/>
    <m/>
    <x v="1"/>
    <m/>
    <x v="1"/>
    <m/>
    <x v="5"/>
    <x v="5"/>
    <m/>
    <m/>
    <x v="0"/>
    <m/>
    <m/>
    <m/>
    <m/>
    <m/>
    <x v="0"/>
    <m/>
    <m/>
    <x v="0"/>
    <m/>
    <m/>
    <m/>
    <m/>
    <x v="5"/>
    <s v="Yellow"/>
    <m/>
    <m/>
    <m/>
    <m/>
    <m/>
    <m/>
    <m/>
    <m/>
    <m/>
    <m/>
    <m/>
    <m/>
    <s v="-"/>
    <x v="13"/>
    <m/>
    <x v="0"/>
    <m/>
    <n v="9"/>
    <x v="0"/>
    <m/>
    <m/>
  </r>
  <r>
    <x v="1"/>
    <x v="3"/>
    <x v="0"/>
    <x v="2"/>
    <x v="18"/>
    <x v="15"/>
    <x v="16"/>
    <m/>
    <m/>
    <m/>
    <x v="0"/>
    <m/>
    <n v="4.5999999999999996"/>
    <m/>
    <m/>
    <x v="0"/>
    <x v="10"/>
    <x v="6"/>
    <x v="16"/>
    <x v="0"/>
    <m/>
    <m/>
    <x v="0"/>
    <x v="6"/>
    <m/>
    <x v="1"/>
    <m/>
    <x v="1"/>
    <m/>
    <x v="6"/>
    <x v="6"/>
    <m/>
    <m/>
    <x v="0"/>
    <m/>
    <m/>
    <m/>
    <m/>
    <m/>
    <x v="0"/>
    <m/>
    <m/>
    <x v="0"/>
    <m/>
    <m/>
    <m/>
    <m/>
    <x v="5"/>
    <s v="Yellow"/>
    <m/>
    <m/>
    <m/>
    <m/>
    <m/>
    <m/>
    <m/>
    <m/>
    <m/>
    <m/>
    <m/>
    <m/>
    <s v="-"/>
    <x v="13"/>
    <m/>
    <x v="0"/>
    <m/>
    <n v="9"/>
    <x v="0"/>
    <m/>
    <m/>
  </r>
  <r>
    <x v="1"/>
    <x v="3"/>
    <x v="0"/>
    <x v="2"/>
    <x v="19"/>
    <x v="3"/>
    <x v="17"/>
    <m/>
    <m/>
    <m/>
    <x v="0"/>
    <m/>
    <n v="4.9000000000000004"/>
    <m/>
    <m/>
    <x v="0"/>
    <x v="10"/>
    <x v="7"/>
    <x v="17"/>
    <x v="0"/>
    <m/>
    <m/>
    <x v="0"/>
    <x v="7"/>
    <m/>
    <x v="1"/>
    <m/>
    <x v="1"/>
    <m/>
    <x v="7"/>
    <x v="7"/>
    <m/>
    <m/>
    <x v="0"/>
    <m/>
    <m/>
    <m/>
    <m/>
    <m/>
    <x v="0"/>
    <m/>
    <m/>
    <x v="0"/>
    <m/>
    <m/>
    <m/>
    <m/>
    <x v="2"/>
    <s v="Yellow"/>
    <m/>
    <m/>
    <m/>
    <m/>
    <m/>
    <m/>
    <m/>
    <m/>
    <m/>
    <m/>
    <m/>
    <m/>
    <d v="2017-03-21T00:00:00"/>
    <x v="14"/>
    <m/>
    <x v="0"/>
    <m/>
    <n v="9"/>
    <x v="0"/>
    <m/>
    <m/>
  </r>
  <r>
    <x v="1"/>
    <x v="3"/>
    <x v="0"/>
    <x v="2"/>
    <x v="20"/>
    <x v="3"/>
    <x v="18"/>
    <m/>
    <m/>
    <m/>
    <x v="0"/>
    <m/>
    <n v="4.9000000000000004"/>
    <m/>
    <m/>
    <x v="0"/>
    <x v="10"/>
    <x v="8"/>
    <x v="18"/>
    <x v="0"/>
    <m/>
    <m/>
    <x v="0"/>
    <x v="7"/>
    <m/>
    <x v="1"/>
    <m/>
    <x v="1"/>
    <m/>
    <x v="8"/>
    <x v="8"/>
    <m/>
    <m/>
    <x v="0"/>
    <m/>
    <m/>
    <m/>
    <m/>
    <m/>
    <x v="0"/>
    <m/>
    <m/>
    <x v="0"/>
    <m/>
    <m/>
    <m/>
    <m/>
    <x v="2"/>
    <s v="Yellow"/>
    <m/>
    <m/>
    <m/>
    <m/>
    <m/>
    <m/>
    <m/>
    <m/>
    <m/>
    <m/>
    <m/>
    <m/>
    <d v="2017-03-21T00:00:00"/>
    <x v="3"/>
    <m/>
    <x v="0"/>
    <m/>
    <n v="9"/>
    <x v="0"/>
    <m/>
    <m/>
  </r>
  <r>
    <x v="1"/>
    <x v="3"/>
    <x v="0"/>
    <x v="2"/>
    <x v="21"/>
    <x v="3"/>
    <x v="19"/>
    <m/>
    <m/>
    <m/>
    <x v="0"/>
    <m/>
    <n v="4.9000000000000004"/>
    <m/>
    <m/>
    <x v="0"/>
    <x v="10"/>
    <x v="9"/>
    <x v="19"/>
    <x v="0"/>
    <m/>
    <m/>
    <x v="0"/>
    <x v="6"/>
    <m/>
    <x v="1"/>
    <m/>
    <x v="1"/>
    <m/>
    <x v="4"/>
    <x v="9"/>
    <m/>
    <m/>
    <x v="0"/>
    <m/>
    <m/>
    <m/>
    <m/>
    <m/>
    <x v="0"/>
    <m/>
    <m/>
    <x v="0"/>
    <m/>
    <m/>
    <m/>
    <m/>
    <x v="2"/>
    <s v="Yellow"/>
    <m/>
    <m/>
    <m/>
    <m/>
    <m/>
    <m/>
    <m/>
    <m/>
    <m/>
    <m/>
    <m/>
    <m/>
    <d v="2017-03-21T00:00:00"/>
    <x v="3"/>
    <m/>
    <x v="0"/>
    <m/>
    <n v="9"/>
    <x v="0"/>
    <m/>
    <m/>
  </r>
  <r>
    <x v="1"/>
    <x v="3"/>
    <x v="0"/>
    <x v="2"/>
    <x v="22"/>
    <x v="3"/>
    <x v="20"/>
    <m/>
    <m/>
    <m/>
    <x v="0"/>
    <m/>
    <n v="4.7"/>
    <m/>
    <m/>
    <x v="0"/>
    <x v="10"/>
    <x v="10"/>
    <x v="20"/>
    <x v="0"/>
    <m/>
    <m/>
    <x v="0"/>
    <x v="6"/>
    <m/>
    <x v="1"/>
    <m/>
    <x v="1"/>
    <m/>
    <x v="9"/>
    <x v="10"/>
    <m/>
    <m/>
    <x v="0"/>
    <m/>
    <m/>
    <m/>
    <m/>
    <m/>
    <x v="0"/>
    <m/>
    <m/>
    <x v="0"/>
    <m/>
    <m/>
    <m/>
    <m/>
    <x v="2"/>
    <s v="Yellow"/>
    <m/>
    <m/>
    <m/>
    <m/>
    <m/>
    <m/>
    <m/>
    <m/>
    <m/>
    <m/>
    <m/>
    <m/>
    <d v="2017-03-21T00:00:00"/>
    <x v="3"/>
    <m/>
    <x v="0"/>
    <m/>
    <n v="9"/>
    <x v="0"/>
    <m/>
    <m/>
  </r>
  <r>
    <x v="1"/>
    <x v="3"/>
    <x v="0"/>
    <x v="2"/>
    <x v="23"/>
    <x v="16"/>
    <x v="21"/>
    <m/>
    <m/>
    <m/>
    <x v="0"/>
    <m/>
    <n v="5"/>
    <m/>
    <m/>
    <x v="0"/>
    <x v="10"/>
    <x v="11"/>
    <x v="21"/>
    <x v="0"/>
    <m/>
    <m/>
    <x v="0"/>
    <x v="8"/>
    <m/>
    <x v="1"/>
    <m/>
    <x v="1"/>
    <m/>
    <x v="10"/>
    <x v="11"/>
    <m/>
    <m/>
    <x v="0"/>
    <m/>
    <m/>
    <m/>
    <m/>
    <m/>
    <x v="0"/>
    <m/>
    <m/>
    <x v="0"/>
    <m/>
    <m/>
    <m/>
    <m/>
    <x v="2"/>
    <s v="Yellow"/>
    <m/>
    <m/>
    <m/>
    <m/>
    <m/>
    <m/>
    <m/>
    <m/>
    <m/>
    <m/>
    <m/>
    <m/>
    <d v="2017-03-21T00:00:00"/>
    <x v="3"/>
    <m/>
    <x v="0"/>
    <m/>
    <n v="9"/>
    <x v="0"/>
    <m/>
    <m/>
  </r>
  <r>
    <x v="1"/>
    <x v="3"/>
    <x v="0"/>
    <x v="2"/>
    <x v="24"/>
    <x v="16"/>
    <x v="22"/>
    <m/>
    <m/>
    <m/>
    <x v="0"/>
    <m/>
    <n v="4.5999999999999996"/>
    <m/>
    <m/>
    <x v="0"/>
    <x v="10"/>
    <x v="12"/>
    <x v="15"/>
    <x v="0"/>
    <m/>
    <m/>
    <x v="0"/>
    <x v="9"/>
    <m/>
    <x v="1"/>
    <m/>
    <x v="1"/>
    <m/>
    <x v="11"/>
    <x v="12"/>
    <m/>
    <m/>
    <x v="0"/>
    <m/>
    <m/>
    <m/>
    <m/>
    <m/>
    <x v="0"/>
    <m/>
    <m/>
    <x v="0"/>
    <m/>
    <m/>
    <m/>
    <m/>
    <x v="2"/>
    <s v="Yellow"/>
    <m/>
    <m/>
    <m/>
    <m/>
    <m/>
    <m/>
    <m/>
    <m/>
    <m/>
    <m/>
    <m/>
    <m/>
    <d v="2017-03-21T00:00:00"/>
    <x v="3"/>
    <m/>
    <x v="0"/>
    <m/>
    <n v="9"/>
    <x v="0"/>
    <m/>
    <m/>
  </r>
  <r>
    <x v="1"/>
    <x v="3"/>
    <x v="0"/>
    <x v="2"/>
    <x v="25"/>
    <x v="16"/>
    <x v="23"/>
    <m/>
    <m/>
    <m/>
    <x v="0"/>
    <m/>
    <n v="4.7"/>
    <m/>
    <m/>
    <x v="0"/>
    <x v="10"/>
    <x v="13"/>
    <x v="13"/>
    <x v="0"/>
    <m/>
    <m/>
    <x v="0"/>
    <x v="10"/>
    <m/>
    <x v="1"/>
    <m/>
    <x v="1"/>
    <m/>
    <x v="12"/>
    <x v="13"/>
    <m/>
    <m/>
    <x v="0"/>
    <m/>
    <m/>
    <m/>
    <m/>
    <m/>
    <x v="0"/>
    <m/>
    <m/>
    <x v="0"/>
    <m/>
    <m/>
    <m/>
    <m/>
    <x v="2"/>
    <s v="Yellow"/>
    <m/>
    <m/>
    <m/>
    <m/>
    <m/>
    <m/>
    <m/>
    <m/>
    <m/>
    <m/>
    <m/>
    <m/>
    <d v="2017-03-21T00:00:00"/>
    <x v="3"/>
    <m/>
    <x v="0"/>
    <m/>
    <n v="9"/>
    <x v="0"/>
    <m/>
    <m/>
  </r>
  <r>
    <x v="1"/>
    <x v="3"/>
    <x v="0"/>
    <x v="2"/>
    <x v="26"/>
    <x v="17"/>
    <x v="24"/>
    <m/>
    <m/>
    <m/>
    <x v="0"/>
    <m/>
    <n v="5"/>
    <m/>
    <m/>
    <x v="0"/>
    <x v="10"/>
    <x v="14"/>
    <x v="22"/>
    <x v="0"/>
    <m/>
    <m/>
    <x v="0"/>
    <x v="4"/>
    <m/>
    <x v="1"/>
    <m/>
    <x v="1"/>
    <m/>
    <x v="13"/>
    <x v="8"/>
    <m/>
    <m/>
    <x v="0"/>
    <m/>
    <m/>
    <m/>
    <m/>
    <m/>
    <x v="0"/>
    <m/>
    <m/>
    <x v="0"/>
    <m/>
    <m/>
    <m/>
    <m/>
    <x v="2"/>
    <s v="Yellow"/>
    <m/>
    <m/>
    <m/>
    <m/>
    <m/>
    <m/>
    <m/>
    <m/>
    <m/>
    <m/>
    <m/>
    <m/>
    <d v="2017-03-21T00:00:00"/>
    <x v="3"/>
    <m/>
    <x v="0"/>
    <m/>
    <n v="9"/>
    <x v="0"/>
    <m/>
    <m/>
  </r>
  <r>
    <x v="1"/>
    <x v="3"/>
    <x v="0"/>
    <x v="2"/>
    <x v="27"/>
    <x v="17"/>
    <x v="25"/>
    <m/>
    <m/>
    <m/>
    <x v="0"/>
    <m/>
    <n v="5"/>
    <m/>
    <m/>
    <x v="0"/>
    <x v="10"/>
    <x v="15"/>
    <x v="22"/>
    <x v="0"/>
    <m/>
    <m/>
    <x v="0"/>
    <x v="11"/>
    <m/>
    <x v="1"/>
    <m/>
    <x v="1"/>
    <m/>
    <x v="14"/>
    <x v="14"/>
    <m/>
    <m/>
    <x v="0"/>
    <m/>
    <m/>
    <m/>
    <m/>
    <m/>
    <x v="0"/>
    <m/>
    <m/>
    <x v="0"/>
    <m/>
    <m/>
    <m/>
    <m/>
    <x v="2"/>
    <s v="Yellow"/>
    <m/>
    <m/>
    <m/>
    <m/>
    <m/>
    <m/>
    <m/>
    <m/>
    <m/>
    <m/>
    <m/>
    <m/>
    <d v="2017-03-21T00:00:00"/>
    <x v="3"/>
    <m/>
    <x v="0"/>
    <m/>
    <n v="9"/>
    <x v="0"/>
    <m/>
    <m/>
  </r>
  <r>
    <x v="1"/>
    <x v="3"/>
    <x v="0"/>
    <x v="2"/>
    <x v="28"/>
    <x v="17"/>
    <x v="26"/>
    <m/>
    <m/>
    <m/>
    <x v="0"/>
    <m/>
    <n v="4.7"/>
    <m/>
    <m/>
    <x v="0"/>
    <x v="10"/>
    <x v="16"/>
    <x v="23"/>
    <x v="0"/>
    <m/>
    <m/>
    <x v="0"/>
    <x v="12"/>
    <m/>
    <x v="1"/>
    <m/>
    <x v="1"/>
    <m/>
    <x v="4"/>
    <x v="15"/>
    <m/>
    <m/>
    <x v="0"/>
    <m/>
    <m/>
    <m/>
    <m/>
    <m/>
    <x v="0"/>
    <m/>
    <m/>
    <x v="0"/>
    <m/>
    <m/>
    <m/>
    <m/>
    <x v="2"/>
    <s v="Yellow"/>
    <m/>
    <m/>
    <m/>
    <m/>
    <m/>
    <m/>
    <m/>
    <m/>
    <m/>
    <m/>
    <m/>
    <m/>
    <d v="2017-03-21T00:00:00"/>
    <x v="3"/>
    <m/>
    <x v="0"/>
    <m/>
    <n v="9"/>
    <x v="0"/>
    <m/>
    <m/>
  </r>
  <r>
    <x v="1"/>
    <x v="3"/>
    <x v="0"/>
    <x v="2"/>
    <x v="29"/>
    <x v="17"/>
    <x v="27"/>
    <m/>
    <m/>
    <m/>
    <x v="0"/>
    <m/>
    <n v="4.5999999999999996"/>
    <m/>
    <m/>
    <x v="0"/>
    <x v="10"/>
    <x v="17"/>
    <x v="15"/>
    <x v="0"/>
    <m/>
    <m/>
    <x v="0"/>
    <x v="7"/>
    <m/>
    <x v="1"/>
    <m/>
    <x v="1"/>
    <m/>
    <x v="15"/>
    <x v="16"/>
    <m/>
    <m/>
    <x v="0"/>
    <m/>
    <m/>
    <m/>
    <m/>
    <m/>
    <x v="0"/>
    <m/>
    <m/>
    <x v="0"/>
    <m/>
    <m/>
    <m/>
    <m/>
    <x v="2"/>
    <s v="Yellow"/>
    <m/>
    <m/>
    <m/>
    <m/>
    <m/>
    <m/>
    <m/>
    <m/>
    <m/>
    <m/>
    <m/>
    <m/>
    <d v="2017-03-21T00:00:00"/>
    <x v="3"/>
    <m/>
    <x v="0"/>
    <m/>
    <n v="9"/>
    <x v="0"/>
    <m/>
    <m/>
  </r>
  <r>
    <x v="1"/>
    <x v="3"/>
    <x v="0"/>
    <x v="2"/>
    <x v="30"/>
    <x v="18"/>
    <x v="28"/>
    <m/>
    <m/>
    <m/>
    <x v="0"/>
    <m/>
    <n v="4.5999999999999996"/>
    <m/>
    <m/>
    <x v="0"/>
    <x v="10"/>
    <x v="18"/>
    <x v="24"/>
    <x v="0"/>
    <m/>
    <m/>
    <x v="0"/>
    <x v="13"/>
    <m/>
    <x v="1"/>
    <m/>
    <x v="1"/>
    <m/>
    <x v="16"/>
    <x v="13"/>
    <m/>
    <m/>
    <x v="0"/>
    <m/>
    <m/>
    <m/>
    <m/>
    <m/>
    <x v="0"/>
    <m/>
    <m/>
    <x v="0"/>
    <m/>
    <m/>
    <m/>
    <m/>
    <x v="2"/>
    <s v="Yellow"/>
    <m/>
    <m/>
    <m/>
    <m/>
    <m/>
    <m/>
    <m/>
    <m/>
    <m/>
    <m/>
    <m/>
    <m/>
    <d v="2017-03-21T00:00:00"/>
    <x v="3"/>
    <m/>
    <x v="0"/>
    <m/>
    <n v="9"/>
    <x v="0"/>
    <m/>
    <m/>
  </r>
  <r>
    <x v="1"/>
    <x v="3"/>
    <x v="0"/>
    <x v="2"/>
    <x v="31"/>
    <x v="18"/>
    <x v="29"/>
    <m/>
    <m/>
    <m/>
    <x v="0"/>
    <m/>
    <n v="4.5999999999999996"/>
    <m/>
    <m/>
    <x v="0"/>
    <x v="10"/>
    <x v="19"/>
    <x v="25"/>
    <x v="0"/>
    <m/>
    <m/>
    <x v="0"/>
    <x v="14"/>
    <m/>
    <x v="1"/>
    <m/>
    <x v="1"/>
    <m/>
    <x v="9"/>
    <x v="17"/>
    <m/>
    <m/>
    <x v="0"/>
    <m/>
    <m/>
    <m/>
    <m/>
    <m/>
    <x v="0"/>
    <m/>
    <m/>
    <x v="0"/>
    <m/>
    <m/>
    <m/>
    <m/>
    <x v="2"/>
    <s v="Yellow"/>
    <m/>
    <m/>
    <m/>
    <m/>
    <m/>
    <m/>
    <m/>
    <m/>
    <m/>
    <m/>
    <m/>
    <m/>
    <d v="2017-03-21T00:00:00"/>
    <x v="3"/>
    <m/>
    <x v="0"/>
    <m/>
    <n v="9"/>
    <x v="0"/>
    <m/>
    <m/>
  </r>
  <r>
    <x v="1"/>
    <x v="3"/>
    <x v="0"/>
    <x v="2"/>
    <x v="32"/>
    <x v="18"/>
    <x v="30"/>
    <m/>
    <m/>
    <m/>
    <x v="0"/>
    <m/>
    <n v="5.0999999999999996"/>
    <m/>
    <m/>
    <x v="0"/>
    <x v="10"/>
    <x v="20"/>
    <x v="19"/>
    <x v="0"/>
    <m/>
    <m/>
    <x v="0"/>
    <x v="10"/>
    <m/>
    <x v="1"/>
    <m/>
    <x v="1"/>
    <m/>
    <x v="7"/>
    <x v="18"/>
    <m/>
    <m/>
    <x v="0"/>
    <m/>
    <m/>
    <m/>
    <m/>
    <m/>
    <x v="0"/>
    <m/>
    <m/>
    <x v="0"/>
    <m/>
    <m/>
    <m/>
    <m/>
    <x v="2"/>
    <s v="Yellow"/>
    <m/>
    <m/>
    <m/>
    <m/>
    <m/>
    <m/>
    <m/>
    <m/>
    <m/>
    <m/>
    <m/>
    <m/>
    <d v="2017-03-21T00:00:00"/>
    <x v="14"/>
    <m/>
    <x v="0"/>
    <m/>
    <n v="9"/>
    <x v="0"/>
    <m/>
    <m/>
  </r>
  <r>
    <x v="1"/>
    <x v="3"/>
    <x v="0"/>
    <x v="2"/>
    <x v="33"/>
    <x v="19"/>
    <x v="13"/>
    <m/>
    <m/>
    <m/>
    <x v="0"/>
    <m/>
    <n v="5.3"/>
    <m/>
    <m/>
    <x v="0"/>
    <x v="10"/>
    <x v="21"/>
    <x v="26"/>
    <x v="0"/>
    <m/>
    <m/>
    <x v="0"/>
    <x v="5"/>
    <m/>
    <x v="1"/>
    <m/>
    <x v="1"/>
    <m/>
    <x v="17"/>
    <x v="19"/>
    <m/>
    <m/>
    <x v="0"/>
    <m/>
    <m/>
    <m/>
    <m/>
    <m/>
    <x v="0"/>
    <m/>
    <m/>
    <x v="0"/>
    <m/>
    <m/>
    <m/>
    <m/>
    <x v="2"/>
    <s v="Yellow"/>
    <m/>
    <m/>
    <m/>
    <m/>
    <m/>
    <m/>
    <m/>
    <m/>
    <m/>
    <m/>
    <m/>
    <m/>
    <d v="2017-03-23T00:00:00"/>
    <x v="15"/>
    <m/>
    <x v="0"/>
    <m/>
    <n v="9"/>
    <x v="0"/>
    <m/>
    <m/>
  </r>
  <r>
    <x v="1"/>
    <x v="3"/>
    <x v="0"/>
    <x v="2"/>
    <x v="34"/>
    <x v="20"/>
    <x v="31"/>
    <m/>
    <m/>
    <m/>
    <x v="0"/>
    <m/>
    <n v="5.3"/>
    <m/>
    <m/>
    <x v="0"/>
    <x v="10"/>
    <x v="22"/>
    <x v="27"/>
    <x v="0"/>
    <m/>
    <m/>
    <x v="0"/>
    <x v="15"/>
    <m/>
    <x v="1"/>
    <m/>
    <x v="1"/>
    <m/>
    <x v="5"/>
    <x v="20"/>
    <m/>
    <m/>
    <x v="0"/>
    <m/>
    <m/>
    <m/>
    <m/>
    <m/>
    <x v="0"/>
    <m/>
    <m/>
    <x v="0"/>
    <m/>
    <m/>
    <m/>
    <m/>
    <x v="2"/>
    <s v="Yellow"/>
    <m/>
    <m/>
    <m/>
    <m/>
    <m/>
    <m/>
    <m/>
    <m/>
    <m/>
    <m/>
    <m/>
    <m/>
    <d v="2017-03-22T00:00:00"/>
    <x v="14"/>
    <m/>
    <x v="0"/>
    <m/>
    <n v="9"/>
    <x v="0"/>
    <m/>
    <m/>
  </r>
  <r>
    <x v="1"/>
    <x v="3"/>
    <x v="0"/>
    <x v="2"/>
    <x v="35"/>
    <x v="20"/>
    <x v="17"/>
    <m/>
    <m/>
    <m/>
    <x v="0"/>
    <m/>
    <n v="5.0999999999999996"/>
    <m/>
    <m/>
    <x v="0"/>
    <x v="10"/>
    <x v="23"/>
    <x v="28"/>
    <x v="0"/>
    <m/>
    <m/>
    <x v="0"/>
    <x v="16"/>
    <m/>
    <x v="1"/>
    <m/>
    <x v="1"/>
    <m/>
    <x v="16"/>
    <x v="21"/>
    <m/>
    <m/>
    <x v="0"/>
    <m/>
    <m/>
    <m/>
    <m/>
    <m/>
    <x v="0"/>
    <m/>
    <m/>
    <x v="0"/>
    <m/>
    <m/>
    <m/>
    <m/>
    <x v="2"/>
    <s v="Yellow"/>
    <m/>
    <m/>
    <m/>
    <m/>
    <m/>
    <m/>
    <m/>
    <m/>
    <m/>
    <m/>
    <m/>
    <m/>
    <d v="2017-03-22T00:00:00"/>
    <x v="14"/>
    <m/>
    <x v="0"/>
    <m/>
    <n v="9"/>
    <x v="0"/>
    <m/>
    <m/>
  </r>
  <r>
    <x v="1"/>
    <x v="3"/>
    <x v="0"/>
    <x v="2"/>
    <x v="36"/>
    <x v="20"/>
    <x v="16"/>
    <m/>
    <m/>
    <m/>
    <x v="0"/>
    <m/>
    <n v="5.2"/>
    <m/>
    <m/>
    <x v="0"/>
    <x v="10"/>
    <x v="24"/>
    <x v="29"/>
    <x v="0"/>
    <m/>
    <m/>
    <x v="0"/>
    <x v="17"/>
    <m/>
    <x v="1"/>
    <m/>
    <x v="1"/>
    <m/>
    <x v="18"/>
    <x v="22"/>
    <m/>
    <m/>
    <x v="0"/>
    <m/>
    <m/>
    <m/>
    <m/>
    <m/>
    <x v="0"/>
    <m/>
    <m/>
    <x v="0"/>
    <m/>
    <m/>
    <m/>
    <m/>
    <x v="2"/>
    <s v="Yellow"/>
    <m/>
    <m/>
    <m/>
    <m/>
    <m/>
    <m/>
    <m/>
    <m/>
    <m/>
    <m/>
    <m/>
    <m/>
    <d v="2017-03-22T00:00:00"/>
    <x v="14"/>
    <m/>
    <x v="0"/>
    <m/>
    <n v="9"/>
    <x v="0"/>
    <m/>
    <m/>
  </r>
  <r>
    <x v="1"/>
    <x v="3"/>
    <x v="0"/>
    <x v="2"/>
    <x v="37"/>
    <x v="4"/>
    <x v="19"/>
    <m/>
    <m/>
    <m/>
    <x v="0"/>
    <m/>
    <n v="5.0999999999999996"/>
    <m/>
    <m/>
    <x v="0"/>
    <x v="10"/>
    <x v="25"/>
    <x v="30"/>
    <x v="0"/>
    <m/>
    <m/>
    <x v="0"/>
    <x v="18"/>
    <m/>
    <x v="1"/>
    <m/>
    <x v="1"/>
    <m/>
    <x v="7"/>
    <x v="11"/>
    <m/>
    <m/>
    <x v="0"/>
    <m/>
    <m/>
    <m/>
    <m/>
    <m/>
    <x v="0"/>
    <m/>
    <m/>
    <x v="0"/>
    <m/>
    <m/>
    <m/>
    <m/>
    <x v="2"/>
    <s v="Yellow"/>
    <m/>
    <m/>
    <m/>
    <m/>
    <m/>
    <m/>
    <m/>
    <m/>
    <m/>
    <m/>
    <m/>
    <m/>
    <d v="2017-03-22T00:00:00"/>
    <x v="14"/>
    <m/>
    <x v="0"/>
    <m/>
    <n v="9"/>
    <x v="0"/>
    <m/>
    <m/>
  </r>
  <r>
    <x v="1"/>
    <x v="3"/>
    <x v="0"/>
    <x v="2"/>
    <x v="38"/>
    <x v="4"/>
    <x v="32"/>
    <m/>
    <m/>
    <m/>
    <x v="0"/>
    <m/>
    <n v="4.9000000000000004"/>
    <m/>
    <m/>
    <x v="0"/>
    <x v="10"/>
    <x v="26"/>
    <x v="31"/>
    <x v="0"/>
    <m/>
    <m/>
    <x v="0"/>
    <x v="19"/>
    <m/>
    <x v="1"/>
    <m/>
    <x v="1"/>
    <m/>
    <x v="19"/>
    <x v="23"/>
    <m/>
    <m/>
    <x v="0"/>
    <m/>
    <m/>
    <m/>
    <m/>
    <m/>
    <x v="0"/>
    <m/>
    <m/>
    <x v="0"/>
    <m/>
    <m/>
    <m/>
    <m/>
    <x v="2"/>
    <s v="Yellow"/>
    <m/>
    <m/>
    <m/>
    <m/>
    <m/>
    <m/>
    <m/>
    <m/>
    <m/>
    <m/>
    <m/>
    <m/>
    <d v="2017-03-23T00:00:00"/>
    <x v="4"/>
    <m/>
    <x v="0"/>
    <m/>
    <n v="9"/>
    <x v="0"/>
    <m/>
    <m/>
  </r>
  <r>
    <x v="1"/>
    <x v="3"/>
    <x v="0"/>
    <x v="2"/>
    <x v="39"/>
    <x v="4"/>
    <x v="33"/>
    <m/>
    <m/>
    <m/>
    <x v="0"/>
    <m/>
    <n v="5"/>
    <m/>
    <m/>
    <x v="0"/>
    <x v="10"/>
    <x v="27"/>
    <x v="32"/>
    <x v="0"/>
    <m/>
    <m/>
    <x v="0"/>
    <x v="14"/>
    <m/>
    <x v="1"/>
    <m/>
    <x v="1"/>
    <m/>
    <x v="11"/>
    <x v="24"/>
    <m/>
    <m/>
    <x v="0"/>
    <m/>
    <m/>
    <m/>
    <m/>
    <m/>
    <x v="0"/>
    <m/>
    <m/>
    <x v="0"/>
    <m/>
    <m/>
    <m/>
    <m/>
    <x v="2"/>
    <s v="Yellow"/>
    <m/>
    <m/>
    <m/>
    <m/>
    <m/>
    <m/>
    <m/>
    <m/>
    <m/>
    <m/>
    <m/>
    <m/>
    <d v="2017-03-23T00:00:00"/>
    <x v="4"/>
    <m/>
    <x v="0"/>
    <m/>
    <n v="9"/>
    <x v="0"/>
    <m/>
    <m/>
  </r>
  <r>
    <x v="1"/>
    <x v="3"/>
    <x v="0"/>
    <x v="2"/>
    <x v="40"/>
    <x v="19"/>
    <x v="34"/>
    <m/>
    <m/>
    <m/>
    <x v="0"/>
    <m/>
    <n v="5.0999999999999996"/>
    <m/>
    <m/>
    <x v="0"/>
    <x v="10"/>
    <x v="28"/>
    <x v="33"/>
    <x v="0"/>
    <m/>
    <m/>
    <x v="0"/>
    <x v="20"/>
    <m/>
    <x v="1"/>
    <m/>
    <x v="1"/>
    <m/>
    <x v="5"/>
    <x v="25"/>
    <m/>
    <m/>
    <x v="0"/>
    <m/>
    <m/>
    <m/>
    <m/>
    <m/>
    <x v="0"/>
    <m/>
    <m/>
    <x v="0"/>
    <m/>
    <m/>
    <m/>
    <m/>
    <x v="2"/>
    <s v="Yellow"/>
    <m/>
    <m/>
    <m/>
    <m/>
    <m/>
    <m/>
    <m/>
    <m/>
    <m/>
    <m/>
    <m/>
    <m/>
    <d v="2017-03-23T00:00:00"/>
    <x v="4"/>
    <m/>
    <x v="0"/>
    <m/>
    <n v="9"/>
    <x v="0"/>
    <m/>
    <m/>
  </r>
  <r>
    <x v="1"/>
    <x v="3"/>
    <x v="0"/>
    <x v="2"/>
    <x v="41"/>
    <x v="19"/>
    <x v="35"/>
    <m/>
    <m/>
    <m/>
    <x v="0"/>
    <m/>
    <n v="5"/>
    <m/>
    <m/>
    <x v="0"/>
    <x v="10"/>
    <x v="19"/>
    <x v="17"/>
    <x v="0"/>
    <m/>
    <m/>
    <x v="0"/>
    <x v="21"/>
    <m/>
    <x v="1"/>
    <m/>
    <x v="1"/>
    <m/>
    <x v="20"/>
    <x v="26"/>
    <m/>
    <m/>
    <x v="0"/>
    <m/>
    <m/>
    <m/>
    <m/>
    <m/>
    <x v="0"/>
    <m/>
    <m/>
    <x v="0"/>
    <m/>
    <m/>
    <m/>
    <m/>
    <x v="2"/>
    <s v="Yellow"/>
    <m/>
    <m/>
    <m/>
    <m/>
    <m/>
    <m/>
    <m/>
    <m/>
    <m/>
    <m/>
    <m/>
    <m/>
    <d v="2017-03-23T00:00:00"/>
    <x v="4"/>
    <m/>
    <x v="0"/>
    <m/>
    <n v="9"/>
    <x v="0"/>
    <m/>
    <m/>
  </r>
  <r>
    <x v="1"/>
    <x v="3"/>
    <x v="0"/>
    <x v="2"/>
    <x v="42"/>
    <x v="19"/>
    <x v="36"/>
    <m/>
    <m/>
    <m/>
    <x v="0"/>
    <m/>
    <n v="5.0999999999999996"/>
    <m/>
    <m/>
    <x v="0"/>
    <x v="10"/>
    <x v="29"/>
    <x v="34"/>
    <x v="0"/>
    <m/>
    <m/>
    <x v="0"/>
    <x v="20"/>
    <m/>
    <x v="1"/>
    <m/>
    <x v="1"/>
    <m/>
    <x v="14"/>
    <x v="27"/>
    <m/>
    <m/>
    <x v="0"/>
    <m/>
    <m/>
    <m/>
    <m/>
    <m/>
    <x v="0"/>
    <m/>
    <m/>
    <x v="0"/>
    <m/>
    <m/>
    <m/>
    <m/>
    <x v="2"/>
    <s v="Yellow"/>
    <m/>
    <m/>
    <m/>
    <m/>
    <m/>
    <m/>
    <m/>
    <m/>
    <m/>
    <m/>
    <m/>
    <m/>
    <d v="2017-03-23T00:00:00"/>
    <x v="15"/>
    <m/>
    <x v="0"/>
    <m/>
    <n v="9"/>
    <x v="0"/>
    <m/>
    <m/>
  </r>
  <r>
    <x v="1"/>
    <x v="3"/>
    <x v="0"/>
    <x v="2"/>
    <x v="43"/>
    <x v="21"/>
    <x v="37"/>
    <m/>
    <m/>
    <m/>
    <x v="0"/>
    <m/>
    <n v="4.9000000000000004"/>
    <m/>
    <m/>
    <x v="0"/>
    <x v="10"/>
    <x v="30"/>
    <x v="15"/>
    <x v="0"/>
    <m/>
    <m/>
    <x v="0"/>
    <x v="22"/>
    <m/>
    <x v="1"/>
    <m/>
    <x v="1"/>
    <m/>
    <x v="21"/>
    <x v="28"/>
    <m/>
    <m/>
    <x v="0"/>
    <m/>
    <m/>
    <m/>
    <m/>
    <m/>
    <x v="0"/>
    <m/>
    <m/>
    <x v="0"/>
    <m/>
    <m/>
    <m/>
    <m/>
    <x v="4"/>
    <s v="Yellow"/>
    <m/>
    <m/>
    <m/>
    <m/>
    <m/>
    <m/>
    <m/>
    <m/>
    <m/>
    <m/>
    <m/>
    <m/>
    <d v="2017-06-21T00:00:00"/>
    <x v="16"/>
    <m/>
    <x v="0"/>
    <n v="14"/>
    <n v="9"/>
    <x v="0"/>
    <m/>
    <m/>
  </r>
  <r>
    <x v="1"/>
    <x v="3"/>
    <x v="0"/>
    <x v="2"/>
    <x v="44"/>
    <x v="21"/>
    <x v="38"/>
    <m/>
    <m/>
    <m/>
    <x v="0"/>
    <m/>
    <n v="6"/>
    <m/>
    <m/>
    <x v="0"/>
    <x v="10"/>
    <x v="31"/>
    <x v="35"/>
    <x v="0"/>
    <m/>
    <m/>
    <x v="0"/>
    <x v="23"/>
    <m/>
    <x v="1"/>
    <m/>
    <x v="1"/>
    <m/>
    <x v="3"/>
    <x v="29"/>
    <m/>
    <m/>
    <x v="0"/>
    <m/>
    <m/>
    <m/>
    <m/>
    <m/>
    <x v="0"/>
    <m/>
    <m/>
    <x v="0"/>
    <m/>
    <m/>
    <m/>
    <m/>
    <x v="4"/>
    <s v="Yellow"/>
    <m/>
    <m/>
    <m/>
    <m/>
    <m/>
    <m/>
    <m/>
    <m/>
    <m/>
    <m/>
    <m/>
    <m/>
    <d v="2017-06-21T00:00:00"/>
    <x v="16"/>
    <m/>
    <x v="0"/>
    <n v="6"/>
    <n v="9"/>
    <x v="0"/>
    <m/>
    <m/>
  </r>
  <r>
    <x v="1"/>
    <x v="3"/>
    <x v="0"/>
    <x v="2"/>
    <x v="45"/>
    <x v="22"/>
    <x v="39"/>
    <m/>
    <m/>
    <m/>
    <x v="0"/>
    <m/>
    <n v="5.2"/>
    <m/>
    <m/>
    <x v="0"/>
    <x v="10"/>
    <x v="32"/>
    <x v="36"/>
    <x v="0"/>
    <m/>
    <m/>
    <x v="0"/>
    <x v="24"/>
    <m/>
    <x v="1"/>
    <m/>
    <x v="1"/>
    <m/>
    <x v="22"/>
    <x v="30"/>
    <m/>
    <m/>
    <x v="0"/>
    <m/>
    <m/>
    <m/>
    <m/>
    <m/>
    <x v="0"/>
    <m/>
    <m/>
    <x v="0"/>
    <m/>
    <m/>
    <m/>
    <m/>
    <x v="4"/>
    <s v="Yellow"/>
    <m/>
    <m/>
    <m/>
    <m/>
    <m/>
    <m/>
    <m/>
    <m/>
    <m/>
    <m/>
    <m/>
    <m/>
    <d v="2017-06-21T00:00:00"/>
    <x v="16"/>
    <m/>
    <x v="0"/>
    <n v="7"/>
    <n v="9"/>
    <x v="0"/>
    <m/>
    <m/>
  </r>
  <r>
    <x v="1"/>
    <x v="3"/>
    <x v="0"/>
    <x v="2"/>
    <x v="46"/>
    <x v="22"/>
    <x v="29"/>
    <m/>
    <m/>
    <m/>
    <x v="0"/>
    <m/>
    <n v="4.8"/>
    <m/>
    <m/>
    <x v="0"/>
    <x v="10"/>
    <x v="33"/>
    <x v="37"/>
    <x v="0"/>
    <m/>
    <m/>
    <x v="0"/>
    <x v="25"/>
    <m/>
    <x v="1"/>
    <m/>
    <x v="1"/>
    <m/>
    <x v="23"/>
    <x v="31"/>
    <m/>
    <m/>
    <x v="0"/>
    <m/>
    <m/>
    <m/>
    <m/>
    <m/>
    <x v="0"/>
    <m/>
    <m/>
    <x v="0"/>
    <m/>
    <m/>
    <m/>
    <m/>
    <x v="4"/>
    <s v="Yellow"/>
    <m/>
    <m/>
    <m/>
    <m/>
    <m/>
    <m/>
    <m/>
    <m/>
    <m/>
    <m/>
    <m/>
    <m/>
    <d v="2017-06-21T00:00:00"/>
    <x v="16"/>
    <m/>
    <x v="0"/>
    <n v="6"/>
    <n v="9"/>
    <x v="0"/>
    <m/>
    <m/>
  </r>
  <r>
    <x v="1"/>
    <x v="3"/>
    <x v="0"/>
    <x v="2"/>
    <x v="47"/>
    <x v="23"/>
    <x v="40"/>
    <m/>
    <m/>
    <m/>
    <x v="0"/>
    <m/>
    <n v="5.0999999999999996"/>
    <m/>
    <m/>
    <x v="0"/>
    <x v="10"/>
    <x v="34"/>
    <x v="38"/>
    <x v="0"/>
    <m/>
    <m/>
    <x v="0"/>
    <x v="26"/>
    <m/>
    <x v="1"/>
    <m/>
    <x v="1"/>
    <m/>
    <x v="22"/>
    <x v="1"/>
    <m/>
    <m/>
    <x v="0"/>
    <m/>
    <m/>
    <m/>
    <m/>
    <m/>
    <x v="0"/>
    <m/>
    <m/>
    <x v="0"/>
    <m/>
    <m/>
    <m/>
    <m/>
    <x v="4"/>
    <s v="Yellow"/>
    <m/>
    <m/>
    <m/>
    <m/>
    <m/>
    <m/>
    <m/>
    <m/>
    <m/>
    <m/>
    <m/>
    <m/>
    <d v="2017-06-21T00:00:00"/>
    <x v="16"/>
    <m/>
    <x v="0"/>
    <n v="9"/>
    <n v="9"/>
    <x v="0"/>
    <m/>
    <m/>
  </r>
  <r>
    <x v="1"/>
    <x v="3"/>
    <x v="0"/>
    <x v="2"/>
    <x v="48"/>
    <x v="23"/>
    <x v="41"/>
    <m/>
    <m/>
    <m/>
    <x v="0"/>
    <m/>
    <n v="5"/>
    <m/>
    <m/>
    <x v="0"/>
    <x v="10"/>
    <x v="35"/>
    <x v="39"/>
    <x v="0"/>
    <m/>
    <m/>
    <x v="0"/>
    <x v="27"/>
    <m/>
    <x v="1"/>
    <m/>
    <x v="1"/>
    <m/>
    <x v="22"/>
    <x v="32"/>
    <m/>
    <m/>
    <x v="0"/>
    <m/>
    <m/>
    <m/>
    <m/>
    <m/>
    <x v="0"/>
    <m/>
    <m/>
    <x v="0"/>
    <m/>
    <m/>
    <m/>
    <m/>
    <x v="4"/>
    <s v="Yellow"/>
    <m/>
    <m/>
    <m/>
    <m/>
    <m/>
    <m/>
    <m/>
    <m/>
    <m/>
    <m/>
    <m/>
    <m/>
    <d v="2017-06-21T00:00:00"/>
    <x v="16"/>
    <m/>
    <x v="0"/>
    <n v="6"/>
    <n v="9"/>
    <x v="0"/>
    <m/>
    <m/>
  </r>
  <r>
    <x v="1"/>
    <x v="3"/>
    <x v="0"/>
    <x v="2"/>
    <x v="49"/>
    <x v="23"/>
    <x v="42"/>
    <m/>
    <m/>
    <m/>
    <x v="0"/>
    <m/>
    <n v="5.0999999999999996"/>
    <m/>
    <m/>
    <x v="0"/>
    <x v="10"/>
    <x v="36"/>
    <x v="40"/>
    <x v="0"/>
    <m/>
    <m/>
    <x v="0"/>
    <x v="28"/>
    <m/>
    <x v="1"/>
    <m/>
    <x v="1"/>
    <m/>
    <x v="24"/>
    <x v="33"/>
    <m/>
    <m/>
    <x v="0"/>
    <m/>
    <m/>
    <m/>
    <m/>
    <m/>
    <x v="0"/>
    <m/>
    <m/>
    <x v="0"/>
    <m/>
    <m/>
    <m/>
    <m/>
    <x v="4"/>
    <s v="Yellow"/>
    <m/>
    <m/>
    <m/>
    <m/>
    <m/>
    <m/>
    <m/>
    <m/>
    <m/>
    <m/>
    <m/>
    <m/>
    <d v="2017-06-21T00:00:00"/>
    <x v="16"/>
    <m/>
    <x v="0"/>
    <n v="4"/>
    <n v="9"/>
    <x v="0"/>
    <m/>
    <m/>
  </r>
  <r>
    <x v="1"/>
    <x v="3"/>
    <x v="0"/>
    <x v="2"/>
    <x v="50"/>
    <x v="23"/>
    <x v="43"/>
    <m/>
    <m/>
    <m/>
    <x v="0"/>
    <m/>
    <n v="5"/>
    <m/>
    <m/>
    <x v="0"/>
    <x v="10"/>
    <x v="30"/>
    <x v="41"/>
    <x v="0"/>
    <m/>
    <m/>
    <x v="0"/>
    <x v="21"/>
    <m/>
    <x v="1"/>
    <m/>
    <x v="1"/>
    <m/>
    <x v="25"/>
    <x v="34"/>
    <m/>
    <m/>
    <x v="0"/>
    <m/>
    <m/>
    <m/>
    <m/>
    <m/>
    <x v="0"/>
    <m/>
    <m/>
    <x v="0"/>
    <m/>
    <m/>
    <m/>
    <m/>
    <x v="4"/>
    <s v="Yellow"/>
    <m/>
    <m/>
    <m/>
    <m/>
    <m/>
    <m/>
    <m/>
    <m/>
    <m/>
    <m/>
    <m/>
    <m/>
    <d v="2017-06-21T00:00:00"/>
    <x v="16"/>
    <m/>
    <x v="0"/>
    <n v="7"/>
    <n v="9"/>
    <x v="0"/>
    <m/>
    <m/>
  </r>
  <r>
    <x v="1"/>
    <x v="3"/>
    <x v="0"/>
    <x v="2"/>
    <x v="51"/>
    <x v="24"/>
    <x v="44"/>
    <m/>
    <m/>
    <m/>
    <x v="0"/>
    <m/>
    <n v="5"/>
    <m/>
    <m/>
    <x v="0"/>
    <x v="10"/>
    <x v="37"/>
    <x v="42"/>
    <x v="0"/>
    <m/>
    <m/>
    <x v="0"/>
    <x v="29"/>
    <m/>
    <x v="1"/>
    <m/>
    <x v="1"/>
    <m/>
    <x v="19"/>
    <x v="35"/>
    <m/>
    <m/>
    <x v="0"/>
    <m/>
    <m/>
    <m/>
    <m/>
    <m/>
    <x v="0"/>
    <m/>
    <m/>
    <x v="0"/>
    <m/>
    <m/>
    <m/>
    <m/>
    <x v="4"/>
    <s v="Yellow"/>
    <m/>
    <m/>
    <m/>
    <m/>
    <m/>
    <m/>
    <m/>
    <m/>
    <m/>
    <m/>
    <m/>
    <m/>
    <d v="2017-06-21T00:00:00"/>
    <x v="16"/>
    <m/>
    <x v="0"/>
    <n v="6"/>
    <n v="9"/>
    <x v="0"/>
    <m/>
    <m/>
  </r>
  <r>
    <x v="1"/>
    <x v="3"/>
    <x v="0"/>
    <x v="2"/>
    <x v="52"/>
    <x v="24"/>
    <x v="45"/>
    <m/>
    <m/>
    <m/>
    <x v="0"/>
    <m/>
    <n v="5.2"/>
    <m/>
    <m/>
    <x v="0"/>
    <x v="10"/>
    <x v="38"/>
    <x v="43"/>
    <x v="0"/>
    <m/>
    <m/>
    <x v="0"/>
    <x v="23"/>
    <m/>
    <x v="1"/>
    <m/>
    <x v="1"/>
    <m/>
    <x v="26"/>
    <x v="36"/>
    <m/>
    <m/>
    <x v="0"/>
    <m/>
    <m/>
    <m/>
    <m/>
    <m/>
    <x v="0"/>
    <m/>
    <m/>
    <x v="0"/>
    <m/>
    <m/>
    <m/>
    <m/>
    <x v="4"/>
    <s v="Yellow"/>
    <m/>
    <m/>
    <m/>
    <m/>
    <m/>
    <m/>
    <m/>
    <m/>
    <m/>
    <m/>
    <m/>
    <m/>
    <d v="2017-06-21T00:00:00"/>
    <x v="16"/>
    <m/>
    <x v="0"/>
    <n v="6"/>
    <n v="9"/>
    <x v="0"/>
    <m/>
    <m/>
  </r>
  <r>
    <x v="1"/>
    <x v="3"/>
    <x v="0"/>
    <x v="2"/>
    <x v="53"/>
    <x v="25"/>
    <x v="46"/>
    <m/>
    <m/>
    <m/>
    <x v="0"/>
    <m/>
    <n v="5.4"/>
    <m/>
    <m/>
    <x v="0"/>
    <x v="10"/>
    <x v="39"/>
    <x v="44"/>
    <x v="0"/>
    <m/>
    <m/>
    <x v="0"/>
    <x v="30"/>
    <m/>
    <x v="1"/>
    <m/>
    <x v="1"/>
    <m/>
    <x v="27"/>
    <x v="31"/>
    <m/>
    <m/>
    <x v="0"/>
    <m/>
    <m/>
    <m/>
    <m/>
    <m/>
    <x v="0"/>
    <m/>
    <m/>
    <x v="0"/>
    <m/>
    <m/>
    <m/>
    <m/>
    <x v="4"/>
    <s v="Yellow"/>
    <m/>
    <m/>
    <m/>
    <m/>
    <m/>
    <m/>
    <m/>
    <m/>
    <m/>
    <m/>
    <m/>
    <m/>
    <d v="2017-06-22T00:00:00"/>
    <x v="17"/>
    <m/>
    <x v="0"/>
    <n v="6"/>
    <n v="9"/>
    <x v="0"/>
    <m/>
    <m/>
  </r>
  <r>
    <x v="1"/>
    <x v="3"/>
    <x v="0"/>
    <x v="2"/>
    <x v="54"/>
    <x v="26"/>
    <x v="47"/>
    <m/>
    <m/>
    <m/>
    <x v="0"/>
    <m/>
    <n v="5.7"/>
    <m/>
    <m/>
    <x v="0"/>
    <x v="10"/>
    <x v="40"/>
    <x v="42"/>
    <x v="0"/>
    <m/>
    <m/>
    <x v="0"/>
    <x v="31"/>
    <m/>
    <x v="1"/>
    <m/>
    <x v="1"/>
    <m/>
    <x v="28"/>
    <x v="37"/>
    <m/>
    <m/>
    <x v="0"/>
    <m/>
    <m/>
    <m/>
    <m/>
    <m/>
    <x v="0"/>
    <m/>
    <m/>
    <x v="0"/>
    <m/>
    <m/>
    <m/>
    <m/>
    <x v="4"/>
    <s v="Yellow"/>
    <m/>
    <m/>
    <m/>
    <m/>
    <m/>
    <m/>
    <m/>
    <m/>
    <m/>
    <m/>
    <m/>
    <m/>
    <d v="2017-06-22T00:00:00"/>
    <x v="17"/>
    <m/>
    <x v="0"/>
    <n v="6"/>
    <n v="9"/>
    <x v="0"/>
    <m/>
    <m/>
  </r>
  <r>
    <x v="1"/>
    <x v="3"/>
    <x v="0"/>
    <x v="2"/>
    <x v="55"/>
    <x v="27"/>
    <x v="19"/>
    <m/>
    <m/>
    <m/>
    <x v="0"/>
    <m/>
    <n v="4.9000000000000004"/>
    <m/>
    <m/>
    <x v="0"/>
    <x v="10"/>
    <x v="41"/>
    <x v="39"/>
    <x v="0"/>
    <m/>
    <m/>
    <x v="0"/>
    <x v="32"/>
    <m/>
    <x v="1"/>
    <m/>
    <x v="1"/>
    <m/>
    <x v="21"/>
    <x v="4"/>
    <m/>
    <m/>
    <x v="0"/>
    <m/>
    <m/>
    <m/>
    <m/>
    <m/>
    <x v="0"/>
    <m/>
    <m/>
    <x v="0"/>
    <m/>
    <m/>
    <m/>
    <m/>
    <x v="4"/>
    <s v="Yellow"/>
    <m/>
    <m/>
    <m/>
    <m/>
    <m/>
    <m/>
    <m/>
    <m/>
    <m/>
    <m/>
    <m/>
    <m/>
    <d v="2017-06-22T00:00:00"/>
    <x v="17"/>
    <m/>
    <x v="0"/>
    <n v="6"/>
    <n v="9"/>
    <x v="0"/>
    <m/>
    <m/>
  </r>
  <r>
    <x v="1"/>
    <x v="3"/>
    <x v="0"/>
    <x v="2"/>
    <x v="56"/>
    <x v="25"/>
    <x v="48"/>
    <m/>
    <m/>
    <m/>
    <x v="0"/>
    <m/>
    <n v="5.6"/>
    <m/>
    <m/>
    <x v="0"/>
    <x v="10"/>
    <x v="42"/>
    <x v="45"/>
    <x v="0"/>
    <m/>
    <m/>
    <x v="0"/>
    <x v="33"/>
    <m/>
    <x v="1"/>
    <m/>
    <x v="1"/>
    <m/>
    <x v="5"/>
    <x v="37"/>
    <m/>
    <m/>
    <x v="0"/>
    <m/>
    <m/>
    <m/>
    <m/>
    <m/>
    <x v="0"/>
    <m/>
    <m/>
    <x v="0"/>
    <m/>
    <m/>
    <m/>
    <m/>
    <x v="4"/>
    <s v="Yellow"/>
    <m/>
    <m/>
    <m/>
    <m/>
    <m/>
    <m/>
    <m/>
    <m/>
    <m/>
    <m/>
    <m/>
    <m/>
    <d v="2017-06-23T00:00:00"/>
    <x v="18"/>
    <m/>
    <x v="0"/>
    <n v="6"/>
    <n v="9"/>
    <x v="0"/>
    <m/>
    <m/>
  </r>
  <r>
    <x v="1"/>
    <x v="3"/>
    <x v="0"/>
    <x v="2"/>
    <x v="57"/>
    <x v="26"/>
    <x v="49"/>
    <m/>
    <m/>
    <m/>
    <x v="0"/>
    <m/>
    <n v="5.6"/>
    <m/>
    <m/>
    <x v="0"/>
    <x v="10"/>
    <x v="43"/>
    <x v="41"/>
    <x v="0"/>
    <m/>
    <m/>
    <x v="0"/>
    <x v="29"/>
    <m/>
    <x v="1"/>
    <m/>
    <x v="1"/>
    <m/>
    <x v="29"/>
    <x v="28"/>
    <m/>
    <m/>
    <x v="0"/>
    <m/>
    <m/>
    <m/>
    <m/>
    <m/>
    <x v="0"/>
    <m/>
    <m/>
    <x v="0"/>
    <m/>
    <m/>
    <m/>
    <m/>
    <x v="4"/>
    <s v="Yellow"/>
    <m/>
    <m/>
    <m/>
    <m/>
    <m/>
    <m/>
    <m/>
    <m/>
    <m/>
    <m/>
    <m/>
    <m/>
    <d v="2017-06-23T00:00:00"/>
    <x v="18"/>
    <m/>
    <x v="0"/>
    <n v="6"/>
    <n v="9"/>
    <x v="0"/>
    <m/>
    <m/>
  </r>
  <r>
    <x v="1"/>
    <x v="3"/>
    <x v="0"/>
    <x v="2"/>
    <x v="58"/>
    <x v="26"/>
    <x v="50"/>
    <m/>
    <m/>
    <m/>
    <x v="0"/>
    <m/>
    <n v="4.9000000000000004"/>
    <m/>
    <m/>
    <x v="0"/>
    <x v="10"/>
    <x v="44"/>
    <x v="43"/>
    <x v="0"/>
    <m/>
    <m/>
    <x v="0"/>
    <x v="34"/>
    <m/>
    <x v="1"/>
    <m/>
    <x v="1"/>
    <m/>
    <x v="26"/>
    <x v="38"/>
    <m/>
    <m/>
    <x v="0"/>
    <m/>
    <m/>
    <m/>
    <m/>
    <m/>
    <x v="0"/>
    <m/>
    <m/>
    <x v="0"/>
    <m/>
    <m/>
    <m/>
    <m/>
    <x v="4"/>
    <s v="Yellow"/>
    <m/>
    <m/>
    <m/>
    <m/>
    <m/>
    <m/>
    <m/>
    <m/>
    <m/>
    <m/>
    <m/>
    <m/>
    <d v="2017-06-23T00:00:00"/>
    <x v="18"/>
    <m/>
    <x v="0"/>
    <n v="6"/>
    <n v="9"/>
    <x v="0"/>
    <m/>
    <m/>
  </r>
  <r>
    <x v="1"/>
    <x v="3"/>
    <x v="0"/>
    <x v="2"/>
    <x v="59"/>
    <x v="28"/>
    <x v="51"/>
    <m/>
    <m/>
    <m/>
    <x v="0"/>
    <m/>
    <n v="5.3"/>
    <m/>
    <m/>
    <x v="0"/>
    <x v="10"/>
    <x v="45"/>
    <x v="46"/>
    <x v="0"/>
    <m/>
    <m/>
    <x v="0"/>
    <x v="35"/>
    <m/>
    <x v="1"/>
    <m/>
    <x v="1"/>
    <m/>
    <x v="2"/>
    <x v="39"/>
    <m/>
    <m/>
    <x v="0"/>
    <m/>
    <m/>
    <m/>
    <m/>
    <m/>
    <x v="0"/>
    <m/>
    <m/>
    <x v="0"/>
    <m/>
    <m/>
    <m/>
    <m/>
    <x v="6"/>
    <s v="Yellow"/>
    <m/>
    <m/>
    <m/>
    <m/>
    <m/>
    <m/>
    <m/>
    <m/>
    <m/>
    <m/>
    <m/>
    <m/>
    <d v="2017-07-10T00:00:00"/>
    <x v="19"/>
    <m/>
    <x v="0"/>
    <n v="6"/>
    <n v="9"/>
    <x v="0"/>
    <m/>
    <m/>
  </r>
  <r>
    <x v="1"/>
    <x v="3"/>
    <x v="0"/>
    <x v="2"/>
    <x v="60"/>
    <x v="28"/>
    <x v="52"/>
    <m/>
    <m/>
    <m/>
    <x v="0"/>
    <m/>
    <n v="4.9000000000000004"/>
    <m/>
    <m/>
    <x v="0"/>
    <x v="10"/>
    <x v="46"/>
    <x v="39"/>
    <x v="0"/>
    <m/>
    <m/>
    <x v="0"/>
    <x v="36"/>
    <m/>
    <x v="1"/>
    <m/>
    <x v="1"/>
    <m/>
    <x v="24"/>
    <x v="40"/>
    <m/>
    <m/>
    <x v="0"/>
    <m/>
    <m/>
    <m/>
    <m/>
    <m/>
    <x v="0"/>
    <m/>
    <m/>
    <x v="0"/>
    <m/>
    <m/>
    <m/>
    <m/>
    <x v="6"/>
    <s v="Yellow"/>
    <m/>
    <m/>
    <m/>
    <m/>
    <m/>
    <m/>
    <m/>
    <m/>
    <m/>
    <m/>
    <m/>
    <m/>
    <d v="2017-07-10T00:00:00"/>
    <x v="19"/>
    <m/>
    <x v="0"/>
    <n v="6"/>
    <n v="9"/>
    <x v="0"/>
    <m/>
    <m/>
  </r>
  <r>
    <x v="1"/>
    <x v="3"/>
    <x v="0"/>
    <x v="2"/>
    <x v="61"/>
    <x v="28"/>
    <x v="53"/>
    <m/>
    <m/>
    <m/>
    <x v="0"/>
    <m/>
    <n v="5.2"/>
    <m/>
    <m/>
    <x v="0"/>
    <x v="10"/>
    <x v="47"/>
    <x v="47"/>
    <x v="0"/>
    <m/>
    <m/>
    <x v="0"/>
    <x v="23"/>
    <m/>
    <x v="1"/>
    <m/>
    <x v="1"/>
    <m/>
    <x v="15"/>
    <x v="16"/>
    <m/>
    <m/>
    <x v="0"/>
    <m/>
    <m/>
    <m/>
    <m/>
    <m/>
    <x v="0"/>
    <m/>
    <m/>
    <x v="0"/>
    <m/>
    <m/>
    <m/>
    <m/>
    <x v="6"/>
    <s v="Yellow"/>
    <m/>
    <m/>
    <m/>
    <m/>
    <m/>
    <m/>
    <m/>
    <m/>
    <m/>
    <m/>
    <m/>
    <m/>
    <d v="2017-07-10T00:00:00"/>
    <x v="19"/>
    <m/>
    <x v="0"/>
    <n v="6"/>
    <n v="9"/>
    <x v="0"/>
    <m/>
    <m/>
  </r>
  <r>
    <x v="1"/>
    <x v="3"/>
    <x v="0"/>
    <x v="2"/>
    <x v="62"/>
    <x v="29"/>
    <x v="46"/>
    <m/>
    <m/>
    <m/>
    <x v="0"/>
    <m/>
    <n v="5.0999999999999996"/>
    <m/>
    <m/>
    <x v="0"/>
    <x v="10"/>
    <x v="48"/>
    <x v="38"/>
    <x v="0"/>
    <m/>
    <m/>
    <x v="0"/>
    <x v="29"/>
    <m/>
    <x v="1"/>
    <m/>
    <x v="1"/>
    <m/>
    <x v="24"/>
    <x v="41"/>
    <m/>
    <m/>
    <x v="0"/>
    <m/>
    <m/>
    <m/>
    <m/>
    <m/>
    <x v="0"/>
    <m/>
    <m/>
    <x v="0"/>
    <m/>
    <m/>
    <m/>
    <m/>
    <x v="6"/>
    <s v="Yellow"/>
    <m/>
    <m/>
    <m/>
    <m/>
    <m/>
    <m/>
    <m/>
    <m/>
    <m/>
    <m/>
    <m/>
    <m/>
    <d v="2017-07-10T00:00:00"/>
    <x v="19"/>
    <m/>
    <x v="0"/>
    <n v="7"/>
    <n v="9"/>
    <x v="0"/>
    <m/>
    <m/>
  </r>
  <r>
    <x v="1"/>
    <x v="3"/>
    <x v="0"/>
    <x v="2"/>
    <x v="63"/>
    <x v="29"/>
    <x v="54"/>
    <m/>
    <m/>
    <m/>
    <x v="0"/>
    <m/>
    <n v="4.8"/>
    <m/>
    <m/>
    <x v="0"/>
    <x v="10"/>
    <x v="49"/>
    <x v="40"/>
    <x v="0"/>
    <m/>
    <m/>
    <x v="0"/>
    <x v="8"/>
    <m/>
    <x v="1"/>
    <m/>
    <x v="1"/>
    <m/>
    <x v="20"/>
    <x v="42"/>
    <m/>
    <m/>
    <x v="0"/>
    <m/>
    <m/>
    <m/>
    <m/>
    <m/>
    <x v="0"/>
    <m/>
    <m/>
    <x v="0"/>
    <m/>
    <m/>
    <m/>
    <m/>
    <x v="6"/>
    <s v="Yellow"/>
    <m/>
    <m/>
    <m/>
    <m/>
    <m/>
    <m/>
    <m/>
    <m/>
    <m/>
    <m/>
    <m/>
    <m/>
    <d v="2017-07-10T00:00:00"/>
    <x v="19"/>
    <m/>
    <x v="0"/>
    <n v="6"/>
    <n v="9"/>
    <x v="0"/>
    <m/>
    <m/>
  </r>
  <r>
    <x v="1"/>
    <x v="3"/>
    <x v="0"/>
    <x v="2"/>
    <x v="64"/>
    <x v="29"/>
    <x v="31"/>
    <m/>
    <m/>
    <m/>
    <x v="0"/>
    <m/>
    <n v="4.7"/>
    <m/>
    <m/>
    <x v="0"/>
    <x v="10"/>
    <x v="50"/>
    <x v="48"/>
    <x v="0"/>
    <m/>
    <m/>
    <x v="0"/>
    <x v="7"/>
    <m/>
    <x v="1"/>
    <m/>
    <x v="1"/>
    <m/>
    <x v="7"/>
    <x v="43"/>
    <m/>
    <m/>
    <x v="0"/>
    <m/>
    <m/>
    <m/>
    <m/>
    <m/>
    <x v="0"/>
    <m/>
    <m/>
    <x v="0"/>
    <m/>
    <m/>
    <m/>
    <m/>
    <x v="6"/>
    <s v="Yellow"/>
    <m/>
    <m/>
    <m/>
    <m/>
    <m/>
    <m/>
    <m/>
    <m/>
    <m/>
    <m/>
    <m/>
    <m/>
    <d v="2017-07-10T00:00:00"/>
    <x v="19"/>
    <m/>
    <x v="0"/>
    <n v="6"/>
    <n v="9"/>
    <x v="0"/>
    <m/>
    <m/>
  </r>
  <r>
    <x v="1"/>
    <x v="3"/>
    <x v="0"/>
    <x v="2"/>
    <x v="65"/>
    <x v="30"/>
    <x v="55"/>
    <m/>
    <m/>
    <m/>
    <x v="0"/>
    <m/>
    <n v="5.0999999999999996"/>
    <m/>
    <m/>
    <x v="0"/>
    <x v="10"/>
    <x v="51"/>
    <x v="49"/>
    <x v="0"/>
    <m/>
    <m/>
    <x v="0"/>
    <x v="37"/>
    <m/>
    <x v="1"/>
    <m/>
    <x v="1"/>
    <m/>
    <x v="25"/>
    <x v="44"/>
    <m/>
    <m/>
    <x v="0"/>
    <m/>
    <m/>
    <m/>
    <m/>
    <m/>
    <x v="0"/>
    <m/>
    <m/>
    <x v="0"/>
    <m/>
    <m/>
    <m/>
    <m/>
    <x v="6"/>
    <s v="Yellow"/>
    <m/>
    <m/>
    <m/>
    <m/>
    <m/>
    <m/>
    <m/>
    <m/>
    <m/>
    <m/>
    <m/>
    <m/>
    <d v="2017-07-10T00:00:00"/>
    <x v="19"/>
    <m/>
    <x v="0"/>
    <n v="7"/>
    <n v="9"/>
    <x v="0"/>
    <m/>
    <m/>
  </r>
  <r>
    <x v="1"/>
    <x v="3"/>
    <x v="0"/>
    <x v="2"/>
    <x v="66"/>
    <x v="30"/>
    <x v="56"/>
    <m/>
    <m/>
    <m/>
    <x v="0"/>
    <m/>
    <n v="5.2"/>
    <m/>
    <m/>
    <x v="0"/>
    <x v="10"/>
    <x v="52"/>
    <x v="45"/>
    <x v="0"/>
    <m/>
    <m/>
    <x v="0"/>
    <x v="14"/>
    <m/>
    <x v="1"/>
    <m/>
    <x v="1"/>
    <m/>
    <x v="30"/>
    <x v="45"/>
    <m/>
    <m/>
    <x v="0"/>
    <m/>
    <m/>
    <m/>
    <m/>
    <m/>
    <x v="0"/>
    <m/>
    <m/>
    <x v="0"/>
    <m/>
    <m/>
    <m/>
    <m/>
    <x v="6"/>
    <s v="Yellow"/>
    <m/>
    <m/>
    <m/>
    <m/>
    <m/>
    <m/>
    <m/>
    <m/>
    <m/>
    <m/>
    <m/>
    <m/>
    <d v="2017-07-11T00:00:00"/>
    <x v="20"/>
    <m/>
    <x v="0"/>
    <n v="6"/>
    <n v="9"/>
    <x v="0"/>
    <m/>
    <m/>
  </r>
  <r>
    <x v="1"/>
    <x v="3"/>
    <x v="0"/>
    <x v="2"/>
    <x v="67"/>
    <x v="31"/>
    <x v="57"/>
    <m/>
    <m/>
    <m/>
    <x v="0"/>
    <m/>
    <n v="5.5"/>
    <m/>
    <m/>
    <x v="0"/>
    <x v="10"/>
    <x v="53"/>
    <x v="39"/>
    <x v="0"/>
    <m/>
    <m/>
    <x v="0"/>
    <x v="2"/>
    <m/>
    <x v="1"/>
    <m/>
    <x v="1"/>
    <m/>
    <x v="1"/>
    <x v="46"/>
    <m/>
    <m/>
    <x v="0"/>
    <m/>
    <m/>
    <m/>
    <m/>
    <m/>
    <x v="0"/>
    <m/>
    <m/>
    <x v="0"/>
    <m/>
    <m/>
    <m/>
    <m/>
    <x v="6"/>
    <s v="Yellow"/>
    <m/>
    <m/>
    <m/>
    <m/>
    <m/>
    <m/>
    <m/>
    <m/>
    <m/>
    <m/>
    <m/>
    <m/>
    <d v="2017-07-11T00:00:00"/>
    <x v="20"/>
    <m/>
    <x v="0"/>
    <n v="6"/>
    <n v="9"/>
    <x v="0"/>
    <m/>
    <m/>
  </r>
  <r>
    <x v="1"/>
    <x v="3"/>
    <x v="0"/>
    <x v="2"/>
    <x v="68"/>
    <x v="31"/>
    <x v="47"/>
    <m/>
    <m/>
    <m/>
    <x v="0"/>
    <m/>
    <n v="4.5"/>
    <m/>
    <m/>
    <x v="0"/>
    <x v="10"/>
    <x v="54"/>
    <x v="50"/>
    <x v="0"/>
    <m/>
    <m/>
    <x v="0"/>
    <x v="23"/>
    <m/>
    <x v="1"/>
    <m/>
    <x v="1"/>
    <m/>
    <x v="31"/>
    <x v="47"/>
    <m/>
    <m/>
    <x v="0"/>
    <m/>
    <m/>
    <m/>
    <m/>
    <m/>
    <x v="0"/>
    <m/>
    <m/>
    <x v="0"/>
    <m/>
    <m/>
    <m/>
    <m/>
    <x v="6"/>
    <s v="Yellow"/>
    <m/>
    <m/>
    <m/>
    <m/>
    <m/>
    <m/>
    <m/>
    <m/>
    <m/>
    <m/>
    <m/>
    <m/>
    <d v="2017-07-11T00:00:00"/>
    <x v="20"/>
    <m/>
    <x v="0"/>
    <n v="6"/>
    <n v="9"/>
    <x v="0"/>
    <m/>
    <m/>
  </r>
  <r>
    <x v="1"/>
    <x v="3"/>
    <x v="0"/>
    <x v="2"/>
    <x v="69"/>
    <x v="31"/>
    <x v="58"/>
    <m/>
    <m/>
    <m/>
    <x v="0"/>
    <m/>
    <n v="5.2"/>
    <m/>
    <m/>
    <x v="0"/>
    <x v="10"/>
    <x v="55"/>
    <x v="41"/>
    <x v="0"/>
    <m/>
    <m/>
    <x v="0"/>
    <x v="38"/>
    <m/>
    <x v="1"/>
    <m/>
    <x v="1"/>
    <m/>
    <x v="24"/>
    <x v="1"/>
    <m/>
    <m/>
    <x v="0"/>
    <m/>
    <m/>
    <m/>
    <m/>
    <m/>
    <x v="0"/>
    <m/>
    <m/>
    <x v="0"/>
    <m/>
    <m/>
    <m/>
    <m/>
    <x v="6"/>
    <s v="Yellow"/>
    <m/>
    <m/>
    <m/>
    <m/>
    <m/>
    <m/>
    <m/>
    <m/>
    <m/>
    <m/>
    <m/>
    <m/>
    <d v="2017-07-12T00:00:00"/>
    <x v="21"/>
    <m/>
    <x v="0"/>
    <n v="7"/>
    <n v="9"/>
    <x v="0"/>
    <m/>
    <m/>
  </r>
  <r>
    <x v="1"/>
    <x v="3"/>
    <x v="0"/>
    <x v="2"/>
    <x v="70"/>
    <x v="32"/>
    <x v="49"/>
    <m/>
    <m/>
    <m/>
    <x v="0"/>
    <m/>
    <n v="5.4"/>
    <m/>
    <m/>
    <x v="0"/>
    <x v="10"/>
    <x v="56"/>
    <x v="51"/>
    <x v="0"/>
    <m/>
    <m/>
    <x v="0"/>
    <x v="24"/>
    <m/>
    <x v="1"/>
    <m/>
    <x v="1"/>
    <m/>
    <x v="1"/>
    <x v="2"/>
    <m/>
    <m/>
    <x v="0"/>
    <m/>
    <m/>
    <m/>
    <m/>
    <m/>
    <x v="0"/>
    <m/>
    <m/>
    <x v="0"/>
    <m/>
    <m/>
    <m/>
    <m/>
    <x v="6"/>
    <s v="Yellow"/>
    <m/>
    <m/>
    <m/>
    <m/>
    <m/>
    <m/>
    <m/>
    <m/>
    <m/>
    <m/>
    <m/>
    <m/>
    <d v="2017-07-12T00:00:00"/>
    <x v="21"/>
    <m/>
    <x v="0"/>
    <n v="6"/>
    <n v="9"/>
    <x v="0"/>
    <m/>
    <m/>
  </r>
  <r>
    <x v="1"/>
    <x v="3"/>
    <x v="0"/>
    <x v="2"/>
    <x v="71"/>
    <x v="32"/>
    <x v="59"/>
    <m/>
    <m/>
    <m/>
    <x v="0"/>
    <m/>
    <n v="5.2"/>
    <m/>
    <m/>
    <x v="0"/>
    <x v="10"/>
    <x v="53"/>
    <x v="49"/>
    <x v="0"/>
    <m/>
    <m/>
    <x v="0"/>
    <x v="8"/>
    <m/>
    <x v="1"/>
    <m/>
    <x v="1"/>
    <m/>
    <x v="32"/>
    <x v="48"/>
    <m/>
    <m/>
    <x v="0"/>
    <m/>
    <m/>
    <m/>
    <m/>
    <m/>
    <x v="0"/>
    <m/>
    <m/>
    <x v="0"/>
    <m/>
    <m/>
    <m/>
    <m/>
    <x v="6"/>
    <s v="Yellow"/>
    <m/>
    <m/>
    <m/>
    <m/>
    <m/>
    <m/>
    <m/>
    <m/>
    <m/>
    <m/>
    <m/>
    <m/>
    <d v="2017-07-12T00:00:00"/>
    <x v="21"/>
    <m/>
    <x v="0"/>
    <n v="6"/>
    <n v="9"/>
    <x v="0"/>
    <m/>
    <m/>
  </r>
  <r>
    <x v="1"/>
    <x v="3"/>
    <x v="0"/>
    <x v="2"/>
    <x v="72"/>
    <x v="32"/>
    <x v="60"/>
    <m/>
    <m/>
    <m/>
    <x v="0"/>
    <m/>
    <n v="4.9000000000000004"/>
    <m/>
    <m/>
    <x v="0"/>
    <x v="10"/>
    <x v="57"/>
    <x v="52"/>
    <x v="0"/>
    <m/>
    <m/>
    <x v="0"/>
    <x v="39"/>
    <m/>
    <x v="1"/>
    <m/>
    <x v="1"/>
    <m/>
    <x v="33"/>
    <x v="49"/>
    <m/>
    <m/>
    <x v="0"/>
    <m/>
    <m/>
    <m/>
    <m/>
    <m/>
    <x v="0"/>
    <m/>
    <m/>
    <x v="0"/>
    <m/>
    <m/>
    <m/>
    <m/>
    <x v="6"/>
    <s v="Yellow"/>
    <m/>
    <m/>
    <m/>
    <m/>
    <m/>
    <m/>
    <m/>
    <m/>
    <m/>
    <m/>
    <m/>
    <m/>
    <d v="2017-07-14T00:00:00"/>
    <x v="22"/>
    <m/>
    <x v="0"/>
    <n v="6"/>
    <n v="9"/>
    <x v="0"/>
    <m/>
    <m/>
  </r>
  <r>
    <x v="1"/>
    <x v="3"/>
    <x v="0"/>
    <x v="2"/>
    <x v="73"/>
    <x v="32"/>
    <x v="61"/>
    <m/>
    <m/>
    <m/>
    <x v="0"/>
    <m/>
    <n v="4.8"/>
    <m/>
    <m/>
    <x v="0"/>
    <x v="10"/>
    <x v="58"/>
    <x v="53"/>
    <x v="0"/>
    <m/>
    <m/>
    <x v="0"/>
    <x v="40"/>
    <m/>
    <x v="1"/>
    <m/>
    <x v="1"/>
    <m/>
    <x v="34"/>
    <x v="50"/>
    <m/>
    <m/>
    <x v="0"/>
    <m/>
    <m/>
    <m/>
    <m/>
    <m/>
    <x v="0"/>
    <m/>
    <m/>
    <x v="0"/>
    <m/>
    <m/>
    <m/>
    <m/>
    <x v="6"/>
    <s v="Yellow"/>
    <m/>
    <m/>
    <m/>
    <m/>
    <m/>
    <m/>
    <m/>
    <m/>
    <m/>
    <m/>
    <m/>
    <m/>
    <d v="2017-07-14T00:00:00"/>
    <x v="22"/>
    <m/>
    <x v="0"/>
    <n v="6"/>
    <n v="9"/>
    <x v="0"/>
    <m/>
    <m/>
  </r>
  <r>
    <x v="1"/>
    <x v="3"/>
    <x v="0"/>
    <x v="2"/>
    <x v="74"/>
    <x v="33"/>
    <x v="62"/>
    <m/>
    <m/>
    <m/>
    <x v="0"/>
    <m/>
    <n v="4.9000000000000004"/>
    <m/>
    <m/>
    <x v="0"/>
    <x v="10"/>
    <x v="59"/>
    <x v="48"/>
    <x v="0"/>
    <m/>
    <m/>
    <x v="0"/>
    <x v="41"/>
    <m/>
    <x v="1"/>
    <m/>
    <x v="1"/>
    <m/>
    <x v="7"/>
    <x v="51"/>
    <m/>
    <m/>
    <x v="0"/>
    <m/>
    <m/>
    <m/>
    <m/>
    <m/>
    <x v="0"/>
    <m/>
    <m/>
    <x v="0"/>
    <m/>
    <m/>
    <m/>
    <m/>
    <x v="6"/>
    <s v="Yellow"/>
    <m/>
    <m/>
    <m/>
    <m/>
    <m/>
    <m/>
    <m/>
    <m/>
    <m/>
    <m/>
    <m/>
    <m/>
    <d v="2017-07-14T00:00:00"/>
    <x v="22"/>
    <m/>
    <x v="0"/>
    <n v="7"/>
    <n v="9"/>
    <x v="0"/>
    <m/>
    <m/>
  </r>
  <r>
    <x v="1"/>
    <x v="3"/>
    <x v="0"/>
    <x v="2"/>
    <x v="75"/>
    <x v="33"/>
    <x v="63"/>
    <m/>
    <m/>
    <m/>
    <x v="0"/>
    <m/>
    <n v="4.5999999999999996"/>
    <m/>
    <m/>
    <x v="0"/>
    <x v="10"/>
    <x v="60"/>
    <x v="52"/>
    <x v="0"/>
    <m/>
    <m/>
    <x v="0"/>
    <x v="42"/>
    <m/>
    <x v="1"/>
    <m/>
    <x v="1"/>
    <m/>
    <x v="8"/>
    <x v="52"/>
    <m/>
    <m/>
    <x v="0"/>
    <m/>
    <m/>
    <m/>
    <m/>
    <m/>
    <x v="0"/>
    <m/>
    <m/>
    <x v="0"/>
    <m/>
    <m/>
    <m/>
    <m/>
    <x v="6"/>
    <s v="Yellow"/>
    <m/>
    <m/>
    <m/>
    <m/>
    <m/>
    <m/>
    <m/>
    <m/>
    <m/>
    <m/>
    <m/>
    <m/>
    <d v="2017-07-14T00:00:00"/>
    <x v="22"/>
    <m/>
    <x v="0"/>
    <n v="8"/>
    <n v="9"/>
    <x v="0"/>
    <m/>
    <m/>
  </r>
  <r>
    <x v="1"/>
    <x v="3"/>
    <x v="0"/>
    <x v="2"/>
    <x v="76"/>
    <x v="33"/>
    <x v="64"/>
    <m/>
    <m/>
    <m/>
    <x v="0"/>
    <m/>
    <n v="4.8"/>
    <m/>
    <m/>
    <x v="0"/>
    <x v="10"/>
    <x v="61"/>
    <x v="54"/>
    <x v="0"/>
    <m/>
    <m/>
    <x v="0"/>
    <x v="43"/>
    <m/>
    <x v="1"/>
    <m/>
    <x v="1"/>
    <m/>
    <x v="35"/>
    <x v="9"/>
    <m/>
    <m/>
    <x v="0"/>
    <m/>
    <m/>
    <m/>
    <m/>
    <m/>
    <x v="0"/>
    <m/>
    <m/>
    <x v="0"/>
    <m/>
    <m/>
    <m/>
    <m/>
    <x v="6"/>
    <s v="Yellow"/>
    <m/>
    <m/>
    <m/>
    <m/>
    <m/>
    <m/>
    <m/>
    <m/>
    <m/>
    <m/>
    <m/>
    <m/>
    <d v="2017-07-14T00:00:00"/>
    <x v="22"/>
    <m/>
    <x v="0"/>
    <n v="6"/>
    <n v="9"/>
    <x v="0"/>
    <m/>
    <m/>
  </r>
  <r>
    <x v="1"/>
    <x v="3"/>
    <x v="0"/>
    <x v="2"/>
    <x v="77"/>
    <x v="34"/>
    <x v="65"/>
    <m/>
    <m/>
    <m/>
    <x v="0"/>
    <m/>
    <n v="5.4"/>
    <m/>
    <m/>
    <x v="0"/>
    <x v="10"/>
    <x v="62"/>
    <x v="55"/>
    <x v="0"/>
    <m/>
    <m/>
    <x v="0"/>
    <x v="34"/>
    <m/>
    <x v="1"/>
    <m/>
    <x v="1"/>
    <m/>
    <x v="1"/>
    <x v="53"/>
    <m/>
    <m/>
    <x v="0"/>
    <m/>
    <m/>
    <m/>
    <m/>
    <m/>
    <x v="0"/>
    <m/>
    <m/>
    <x v="0"/>
    <m/>
    <m/>
    <m/>
    <m/>
    <x v="6"/>
    <s v="Yellow"/>
    <m/>
    <m/>
    <m/>
    <m/>
    <m/>
    <m/>
    <m/>
    <m/>
    <m/>
    <m/>
    <m/>
    <m/>
    <d v="2017-07-14T00:00:00"/>
    <x v="22"/>
    <m/>
    <x v="0"/>
    <n v="6"/>
    <n v="9"/>
    <x v="0"/>
    <m/>
    <m/>
  </r>
  <r>
    <x v="1"/>
    <x v="3"/>
    <x v="0"/>
    <x v="2"/>
    <x v="78"/>
    <x v="34"/>
    <x v="66"/>
    <m/>
    <m/>
    <m/>
    <x v="0"/>
    <m/>
    <n v="5.2"/>
    <m/>
    <m/>
    <x v="0"/>
    <x v="10"/>
    <x v="63"/>
    <x v="53"/>
    <x v="0"/>
    <m/>
    <m/>
    <x v="0"/>
    <x v="44"/>
    <m/>
    <x v="1"/>
    <m/>
    <x v="1"/>
    <m/>
    <x v="21"/>
    <x v="41"/>
    <m/>
    <m/>
    <x v="0"/>
    <m/>
    <m/>
    <m/>
    <m/>
    <m/>
    <x v="0"/>
    <m/>
    <m/>
    <x v="0"/>
    <m/>
    <m/>
    <m/>
    <m/>
    <x v="6"/>
    <s v="Yellow"/>
    <m/>
    <m/>
    <m/>
    <m/>
    <m/>
    <m/>
    <m/>
    <m/>
    <m/>
    <m/>
    <m/>
    <m/>
    <d v="2017-07-17T00:00:00"/>
    <x v="23"/>
    <m/>
    <x v="0"/>
    <n v="6"/>
    <n v="9"/>
    <x v="0"/>
    <m/>
    <m/>
  </r>
  <r>
    <x v="1"/>
    <x v="3"/>
    <x v="0"/>
    <x v="2"/>
    <x v="79"/>
    <x v="34"/>
    <x v="67"/>
    <m/>
    <m/>
    <m/>
    <x v="0"/>
    <m/>
    <n v="6"/>
    <m/>
    <m/>
    <x v="0"/>
    <x v="10"/>
    <x v="64"/>
    <x v="51"/>
    <x v="0"/>
    <m/>
    <m/>
    <x v="0"/>
    <x v="24"/>
    <m/>
    <x v="1"/>
    <m/>
    <x v="1"/>
    <m/>
    <x v="29"/>
    <x v="20"/>
    <m/>
    <m/>
    <x v="0"/>
    <m/>
    <m/>
    <m/>
    <m/>
    <m/>
    <x v="0"/>
    <m/>
    <m/>
    <x v="0"/>
    <m/>
    <m/>
    <m/>
    <m/>
    <x v="6"/>
    <s v="Yellow"/>
    <m/>
    <m/>
    <m/>
    <m/>
    <m/>
    <m/>
    <m/>
    <m/>
    <m/>
    <m/>
    <m/>
    <m/>
    <d v="2017-07-17T00:00:00"/>
    <x v="23"/>
    <m/>
    <x v="0"/>
    <n v="7"/>
    <n v="9"/>
    <x v="0"/>
    <m/>
    <m/>
  </r>
  <r>
    <x v="1"/>
    <x v="3"/>
    <x v="0"/>
    <x v="2"/>
    <x v="80"/>
    <x v="35"/>
    <x v="52"/>
    <m/>
    <m/>
    <m/>
    <x v="0"/>
    <m/>
    <n v="5.2"/>
    <m/>
    <m/>
    <x v="0"/>
    <x v="10"/>
    <x v="35"/>
    <x v="43"/>
    <x v="0"/>
    <m/>
    <m/>
    <x v="0"/>
    <x v="45"/>
    <m/>
    <x v="1"/>
    <m/>
    <x v="1"/>
    <m/>
    <x v="36"/>
    <x v="54"/>
    <m/>
    <m/>
    <x v="0"/>
    <m/>
    <m/>
    <m/>
    <m/>
    <m/>
    <x v="0"/>
    <m/>
    <m/>
    <x v="0"/>
    <m/>
    <m/>
    <m/>
    <m/>
    <x v="6"/>
    <s v="Yellow"/>
    <m/>
    <m/>
    <m/>
    <m/>
    <m/>
    <m/>
    <m/>
    <m/>
    <m/>
    <m/>
    <m/>
    <m/>
    <d v="2017-07-17T00:00:00"/>
    <x v="23"/>
    <m/>
    <x v="0"/>
    <n v="6"/>
    <n v="9"/>
    <x v="0"/>
    <m/>
    <m/>
  </r>
  <r>
    <x v="1"/>
    <x v="3"/>
    <x v="0"/>
    <x v="2"/>
    <x v="81"/>
    <x v="35"/>
    <x v="64"/>
    <m/>
    <m/>
    <m/>
    <x v="0"/>
    <m/>
    <n v="5.0999999999999996"/>
    <m/>
    <m/>
    <x v="0"/>
    <x v="10"/>
    <x v="65"/>
    <x v="41"/>
    <x v="0"/>
    <m/>
    <m/>
    <x v="0"/>
    <x v="46"/>
    <m/>
    <x v="1"/>
    <m/>
    <x v="1"/>
    <m/>
    <x v="13"/>
    <x v="55"/>
    <m/>
    <m/>
    <x v="0"/>
    <m/>
    <m/>
    <m/>
    <m/>
    <m/>
    <x v="0"/>
    <m/>
    <m/>
    <x v="0"/>
    <m/>
    <m/>
    <m/>
    <m/>
    <x v="6"/>
    <s v="Yellow"/>
    <m/>
    <m/>
    <m/>
    <m/>
    <m/>
    <m/>
    <m/>
    <m/>
    <m/>
    <m/>
    <m/>
    <m/>
    <d v="2017-07-17T00:00:00"/>
    <x v="23"/>
    <m/>
    <x v="0"/>
    <n v="6"/>
    <n v="9"/>
    <x v="0"/>
    <m/>
    <m/>
  </r>
  <r>
    <x v="1"/>
    <x v="3"/>
    <x v="0"/>
    <x v="2"/>
    <x v="82"/>
    <x v="36"/>
    <x v="68"/>
    <m/>
    <m/>
    <m/>
    <x v="0"/>
    <m/>
    <n v="5.5"/>
    <m/>
    <m/>
    <x v="0"/>
    <x v="10"/>
    <x v="66"/>
    <x v="39"/>
    <x v="0"/>
    <m/>
    <m/>
    <x v="0"/>
    <x v="47"/>
    <m/>
    <x v="1"/>
    <m/>
    <x v="1"/>
    <m/>
    <x v="7"/>
    <x v="37"/>
    <m/>
    <m/>
    <x v="0"/>
    <m/>
    <m/>
    <m/>
    <m/>
    <m/>
    <x v="0"/>
    <m/>
    <m/>
    <x v="0"/>
    <m/>
    <m/>
    <m/>
    <m/>
    <x v="6"/>
    <s v="Yellow"/>
    <m/>
    <m/>
    <m/>
    <m/>
    <m/>
    <m/>
    <m/>
    <m/>
    <m/>
    <m/>
    <m/>
    <m/>
    <d v="2017-07-17T00:00:00"/>
    <x v="23"/>
    <m/>
    <x v="0"/>
    <n v="6"/>
    <n v="9"/>
    <x v="0"/>
    <m/>
    <m/>
  </r>
  <r>
    <x v="1"/>
    <x v="3"/>
    <x v="0"/>
    <x v="2"/>
    <x v="83"/>
    <x v="36"/>
    <x v="49"/>
    <m/>
    <m/>
    <m/>
    <x v="0"/>
    <m/>
    <n v="5.3"/>
    <m/>
    <m/>
    <x v="0"/>
    <x v="10"/>
    <x v="67"/>
    <x v="56"/>
    <x v="0"/>
    <m/>
    <m/>
    <x v="0"/>
    <x v="48"/>
    <m/>
    <x v="1"/>
    <m/>
    <x v="1"/>
    <m/>
    <x v="35"/>
    <x v="3"/>
    <m/>
    <m/>
    <x v="0"/>
    <m/>
    <m/>
    <m/>
    <m/>
    <m/>
    <x v="0"/>
    <m/>
    <m/>
    <x v="0"/>
    <m/>
    <m/>
    <m/>
    <m/>
    <x v="6"/>
    <s v="Yellow"/>
    <m/>
    <m/>
    <m/>
    <m/>
    <m/>
    <m/>
    <m/>
    <m/>
    <m/>
    <m/>
    <m/>
    <m/>
    <d v="2017-07-17T00:00:00"/>
    <x v="23"/>
    <m/>
    <x v="0"/>
    <n v="9"/>
    <n v="9"/>
    <x v="0"/>
    <m/>
    <m/>
  </r>
  <r>
    <x v="1"/>
    <x v="3"/>
    <x v="0"/>
    <x v="2"/>
    <x v="84"/>
    <x v="36"/>
    <x v="69"/>
    <m/>
    <m/>
    <m/>
    <x v="0"/>
    <m/>
    <n v="5.4"/>
    <m/>
    <m/>
    <x v="0"/>
    <x v="10"/>
    <x v="68"/>
    <x v="57"/>
    <x v="0"/>
    <m/>
    <m/>
    <x v="0"/>
    <x v="49"/>
    <m/>
    <x v="1"/>
    <m/>
    <x v="1"/>
    <m/>
    <x v="5"/>
    <x v="4"/>
    <m/>
    <m/>
    <x v="0"/>
    <m/>
    <m/>
    <m/>
    <m/>
    <m/>
    <x v="0"/>
    <m/>
    <m/>
    <x v="0"/>
    <m/>
    <m/>
    <m/>
    <m/>
    <x v="6"/>
    <s v="Yellow"/>
    <m/>
    <m/>
    <m/>
    <m/>
    <m/>
    <m/>
    <m/>
    <m/>
    <m/>
    <m/>
    <m/>
    <m/>
    <d v="2017-07-17T00:00:00"/>
    <x v="23"/>
    <m/>
    <x v="0"/>
    <n v="6"/>
    <n v="9"/>
    <x v="0"/>
    <m/>
    <m/>
  </r>
  <r>
    <x v="1"/>
    <x v="3"/>
    <x v="0"/>
    <x v="2"/>
    <x v="85"/>
    <x v="37"/>
    <x v="38"/>
    <m/>
    <m/>
    <m/>
    <x v="0"/>
    <m/>
    <n v="5.2"/>
    <m/>
    <m/>
    <x v="0"/>
    <x v="10"/>
    <x v="69"/>
    <x v="58"/>
    <x v="0"/>
    <m/>
    <m/>
    <x v="0"/>
    <x v="50"/>
    <m/>
    <x v="1"/>
    <m/>
    <x v="1"/>
    <m/>
    <x v="16"/>
    <x v="20"/>
    <m/>
    <m/>
    <x v="0"/>
    <m/>
    <m/>
    <m/>
    <m/>
    <m/>
    <x v="0"/>
    <m/>
    <m/>
    <x v="0"/>
    <m/>
    <m/>
    <m/>
    <m/>
    <x v="6"/>
    <s v="Yellow"/>
    <m/>
    <m/>
    <m/>
    <m/>
    <m/>
    <m/>
    <m/>
    <m/>
    <m/>
    <m/>
    <m/>
    <m/>
    <d v="2017-07-17T00:00:00"/>
    <x v="23"/>
    <m/>
    <x v="0"/>
    <n v="6"/>
    <n v="9"/>
    <x v="0"/>
    <m/>
    <m/>
  </r>
  <r>
    <x v="1"/>
    <x v="3"/>
    <x v="0"/>
    <x v="2"/>
    <x v="86"/>
    <x v="37"/>
    <x v="67"/>
    <m/>
    <m/>
    <m/>
    <x v="0"/>
    <m/>
    <n v="5.2"/>
    <m/>
    <m/>
    <x v="0"/>
    <x v="10"/>
    <x v="70"/>
    <x v="51"/>
    <x v="0"/>
    <m/>
    <m/>
    <x v="0"/>
    <x v="51"/>
    <m/>
    <x v="1"/>
    <m/>
    <x v="1"/>
    <m/>
    <x v="7"/>
    <x v="4"/>
    <m/>
    <m/>
    <x v="0"/>
    <m/>
    <m/>
    <m/>
    <m/>
    <m/>
    <x v="0"/>
    <m/>
    <m/>
    <x v="0"/>
    <m/>
    <m/>
    <m/>
    <m/>
    <x v="6"/>
    <s v="Yellow"/>
    <m/>
    <m/>
    <m/>
    <m/>
    <m/>
    <m/>
    <m/>
    <m/>
    <m/>
    <m/>
    <m/>
    <m/>
    <d v="2017-07-17T00:00:00"/>
    <x v="23"/>
    <m/>
    <x v="0"/>
    <n v="6"/>
    <n v="9"/>
    <x v="0"/>
    <m/>
    <m/>
  </r>
  <r>
    <x v="1"/>
    <x v="3"/>
    <x v="0"/>
    <x v="2"/>
    <x v="87"/>
    <x v="37"/>
    <x v="28"/>
    <m/>
    <m/>
    <m/>
    <x v="0"/>
    <m/>
    <n v="5.0999999999999996"/>
    <m/>
    <m/>
    <x v="0"/>
    <x v="10"/>
    <x v="71"/>
    <x v="47"/>
    <x v="0"/>
    <m/>
    <m/>
    <x v="0"/>
    <x v="52"/>
    <m/>
    <x v="1"/>
    <m/>
    <x v="1"/>
    <m/>
    <x v="3"/>
    <x v="56"/>
    <m/>
    <m/>
    <x v="0"/>
    <m/>
    <m/>
    <m/>
    <m/>
    <m/>
    <x v="0"/>
    <m/>
    <m/>
    <x v="0"/>
    <m/>
    <m/>
    <m/>
    <m/>
    <x v="6"/>
    <s v="Yellow"/>
    <m/>
    <m/>
    <m/>
    <m/>
    <m/>
    <m/>
    <m/>
    <m/>
    <m/>
    <m/>
    <m/>
    <m/>
    <d v="2017-07-18T00:00:00"/>
    <x v="24"/>
    <m/>
    <x v="0"/>
    <n v="6"/>
    <n v="9"/>
    <x v="0"/>
    <m/>
    <m/>
  </r>
  <r>
    <x v="1"/>
    <x v="3"/>
    <x v="0"/>
    <x v="2"/>
    <x v="88"/>
    <x v="37"/>
    <x v="70"/>
    <m/>
    <m/>
    <m/>
    <x v="0"/>
    <m/>
    <n v="5.0999999999999996"/>
    <m/>
    <m/>
    <x v="0"/>
    <x v="10"/>
    <x v="72"/>
    <x v="59"/>
    <x v="0"/>
    <m/>
    <m/>
    <x v="0"/>
    <x v="53"/>
    <m/>
    <x v="1"/>
    <m/>
    <x v="1"/>
    <m/>
    <x v="26"/>
    <x v="57"/>
    <m/>
    <m/>
    <x v="0"/>
    <m/>
    <m/>
    <m/>
    <m/>
    <m/>
    <x v="0"/>
    <m/>
    <m/>
    <x v="0"/>
    <m/>
    <m/>
    <m/>
    <m/>
    <x v="6"/>
    <s v="Yellow"/>
    <m/>
    <m/>
    <m/>
    <m/>
    <m/>
    <m/>
    <m/>
    <m/>
    <m/>
    <m/>
    <m/>
    <m/>
    <d v="2017-07-18T00:00:00"/>
    <x v="24"/>
    <m/>
    <x v="0"/>
    <n v="6"/>
    <n v="9"/>
    <x v="0"/>
    <m/>
    <m/>
  </r>
  <r>
    <x v="1"/>
    <x v="3"/>
    <x v="0"/>
    <x v="2"/>
    <x v="89"/>
    <x v="38"/>
    <x v="71"/>
    <m/>
    <m/>
    <m/>
    <x v="0"/>
    <m/>
    <n v="5.0999999999999996"/>
    <m/>
    <m/>
    <x v="0"/>
    <x v="10"/>
    <x v="73"/>
    <x v="47"/>
    <x v="0"/>
    <m/>
    <m/>
    <x v="0"/>
    <x v="48"/>
    <m/>
    <x v="1"/>
    <m/>
    <x v="1"/>
    <m/>
    <x v="28"/>
    <x v="15"/>
    <m/>
    <m/>
    <x v="0"/>
    <m/>
    <m/>
    <m/>
    <m/>
    <m/>
    <x v="0"/>
    <m/>
    <m/>
    <x v="0"/>
    <m/>
    <m/>
    <m/>
    <m/>
    <x v="6"/>
    <s v="Yellow"/>
    <m/>
    <m/>
    <m/>
    <m/>
    <m/>
    <m/>
    <m/>
    <m/>
    <m/>
    <m/>
    <m/>
    <m/>
    <d v="2017-07-18T00:00:00"/>
    <x v="24"/>
    <m/>
    <x v="0"/>
    <n v="6"/>
    <n v="9"/>
    <x v="0"/>
    <m/>
    <m/>
  </r>
  <r>
    <x v="1"/>
    <x v="3"/>
    <x v="0"/>
    <x v="2"/>
    <x v="90"/>
    <x v="38"/>
    <x v="72"/>
    <m/>
    <m/>
    <m/>
    <x v="0"/>
    <m/>
    <n v="5.2"/>
    <m/>
    <m/>
    <x v="0"/>
    <x v="10"/>
    <x v="74"/>
    <x v="60"/>
    <x v="0"/>
    <m/>
    <m/>
    <x v="0"/>
    <x v="54"/>
    <m/>
    <x v="1"/>
    <m/>
    <x v="1"/>
    <m/>
    <x v="37"/>
    <x v="13"/>
    <m/>
    <m/>
    <x v="0"/>
    <m/>
    <m/>
    <m/>
    <m/>
    <m/>
    <x v="0"/>
    <m/>
    <m/>
    <x v="0"/>
    <m/>
    <m/>
    <m/>
    <m/>
    <x v="6"/>
    <s v="Yellow"/>
    <m/>
    <m/>
    <m/>
    <m/>
    <m/>
    <m/>
    <m/>
    <m/>
    <m/>
    <m/>
    <m/>
    <m/>
    <d v="2017-07-19T00:00:00"/>
    <x v="25"/>
    <m/>
    <x v="0"/>
    <n v="6"/>
    <n v="9"/>
    <x v="0"/>
    <m/>
    <m/>
  </r>
  <r>
    <x v="1"/>
    <x v="3"/>
    <x v="0"/>
    <x v="2"/>
    <x v="91"/>
    <x v="38"/>
    <x v="73"/>
    <m/>
    <m/>
    <m/>
    <x v="0"/>
    <m/>
    <n v="5"/>
    <m/>
    <m/>
    <x v="0"/>
    <x v="10"/>
    <x v="75"/>
    <x v="45"/>
    <x v="0"/>
    <m/>
    <m/>
    <x v="0"/>
    <x v="9"/>
    <m/>
    <x v="1"/>
    <m/>
    <x v="1"/>
    <m/>
    <x v="4"/>
    <x v="11"/>
    <m/>
    <m/>
    <x v="0"/>
    <m/>
    <m/>
    <m/>
    <m/>
    <m/>
    <x v="0"/>
    <m/>
    <m/>
    <x v="0"/>
    <m/>
    <m/>
    <m/>
    <m/>
    <x v="6"/>
    <s v="Yellow"/>
    <m/>
    <m/>
    <m/>
    <m/>
    <m/>
    <m/>
    <m/>
    <m/>
    <m/>
    <m/>
    <m/>
    <m/>
    <d v="2017-07-19T00:00:00"/>
    <x v="25"/>
    <m/>
    <x v="0"/>
    <n v="6"/>
    <n v="9"/>
    <x v="0"/>
    <m/>
    <m/>
  </r>
  <r>
    <x v="1"/>
    <x v="3"/>
    <x v="0"/>
    <x v="2"/>
    <x v="92"/>
    <x v="39"/>
    <x v="60"/>
    <m/>
    <m/>
    <m/>
    <x v="0"/>
    <m/>
    <n v="5.0999999999999996"/>
    <m/>
    <m/>
    <x v="0"/>
    <x v="10"/>
    <x v="76"/>
    <x v="61"/>
    <x v="0"/>
    <m/>
    <m/>
    <x v="0"/>
    <x v="55"/>
    <m/>
    <x v="1"/>
    <m/>
    <x v="1"/>
    <m/>
    <x v="38"/>
    <x v="57"/>
    <m/>
    <m/>
    <x v="0"/>
    <m/>
    <m/>
    <m/>
    <m/>
    <m/>
    <x v="0"/>
    <m/>
    <m/>
    <x v="0"/>
    <m/>
    <m/>
    <m/>
    <m/>
    <x v="6"/>
    <s v="Yellow"/>
    <m/>
    <m/>
    <m/>
    <m/>
    <m/>
    <m/>
    <m/>
    <m/>
    <m/>
    <m/>
    <m/>
    <m/>
    <d v="2017-07-19T00:00:00"/>
    <x v="25"/>
    <m/>
    <x v="0"/>
    <n v="6"/>
    <n v="9"/>
    <x v="0"/>
    <m/>
    <m/>
  </r>
  <r>
    <x v="1"/>
    <x v="3"/>
    <x v="0"/>
    <x v="2"/>
    <x v="93"/>
    <x v="39"/>
    <x v="74"/>
    <m/>
    <m/>
    <m/>
    <x v="0"/>
    <m/>
    <n v="5.4"/>
    <m/>
    <m/>
    <x v="0"/>
    <x v="10"/>
    <x v="77"/>
    <x v="50"/>
    <x v="0"/>
    <m/>
    <m/>
    <x v="0"/>
    <x v="56"/>
    <m/>
    <x v="1"/>
    <m/>
    <x v="1"/>
    <m/>
    <x v="8"/>
    <x v="58"/>
    <m/>
    <m/>
    <x v="0"/>
    <m/>
    <m/>
    <m/>
    <m/>
    <m/>
    <x v="0"/>
    <m/>
    <m/>
    <x v="0"/>
    <m/>
    <m/>
    <m/>
    <m/>
    <x v="6"/>
    <s v="Yellow"/>
    <m/>
    <m/>
    <m/>
    <m/>
    <m/>
    <m/>
    <m/>
    <m/>
    <m/>
    <m/>
    <m/>
    <m/>
    <d v="2017-07-19T00:00:00"/>
    <x v="25"/>
    <m/>
    <x v="0"/>
    <n v="6"/>
    <n v="9"/>
    <x v="0"/>
    <m/>
    <m/>
  </r>
  <r>
    <x v="1"/>
    <x v="3"/>
    <x v="0"/>
    <x v="2"/>
    <x v="94"/>
    <x v="39"/>
    <x v="75"/>
    <m/>
    <m/>
    <m/>
    <x v="0"/>
    <m/>
    <n v="5.5"/>
    <m/>
    <m/>
    <x v="0"/>
    <x v="10"/>
    <x v="78"/>
    <x v="56"/>
    <x v="0"/>
    <m/>
    <m/>
    <x v="0"/>
    <x v="7"/>
    <m/>
    <x v="1"/>
    <m/>
    <x v="1"/>
    <m/>
    <x v="1"/>
    <x v="1"/>
    <m/>
    <m/>
    <x v="0"/>
    <m/>
    <m/>
    <m/>
    <m/>
    <m/>
    <x v="0"/>
    <m/>
    <m/>
    <x v="0"/>
    <m/>
    <m/>
    <m/>
    <m/>
    <x v="6"/>
    <s v="Yellow"/>
    <m/>
    <m/>
    <m/>
    <m/>
    <m/>
    <m/>
    <m/>
    <m/>
    <m/>
    <m/>
    <m/>
    <m/>
    <d v="2017-07-20T00:00:00"/>
    <x v="26"/>
    <m/>
    <x v="0"/>
    <n v="6"/>
    <n v="9"/>
    <x v="0"/>
    <m/>
    <m/>
  </r>
  <r>
    <x v="1"/>
    <x v="3"/>
    <x v="0"/>
    <x v="2"/>
    <x v="95"/>
    <x v="40"/>
    <x v="57"/>
    <m/>
    <m/>
    <m/>
    <x v="0"/>
    <m/>
    <n v="5.5"/>
    <m/>
    <m/>
    <x v="0"/>
    <x v="10"/>
    <x v="79"/>
    <x v="62"/>
    <x v="0"/>
    <m/>
    <m/>
    <x v="0"/>
    <x v="57"/>
    <m/>
    <x v="1"/>
    <m/>
    <x v="1"/>
    <m/>
    <x v="10"/>
    <x v="41"/>
    <m/>
    <m/>
    <x v="0"/>
    <m/>
    <m/>
    <m/>
    <m/>
    <m/>
    <x v="0"/>
    <m/>
    <m/>
    <x v="0"/>
    <m/>
    <m/>
    <m/>
    <m/>
    <x v="6"/>
    <s v="Yellow"/>
    <m/>
    <m/>
    <m/>
    <m/>
    <m/>
    <m/>
    <m/>
    <m/>
    <m/>
    <m/>
    <m/>
    <m/>
    <d v="2017-07-20T00:00:00"/>
    <x v="26"/>
    <m/>
    <x v="0"/>
    <n v="6"/>
    <n v="9"/>
    <x v="0"/>
    <m/>
    <m/>
  </r>
  <r>
    <x v="1"/>
    <x v="3"/>
    <x v="0"/>
    <x v="2"/>
    <x v="96"/>
    <x v="40"/>
    <x v="38"/>
    <m/>
    <m/>
    <m/>
    <x v="0"/>
    <m/>
    <n v="5.8"/>
    <m/>
    <m/>
    <x v="0"/>
    <x v="10"/>
    <x v="80"/>
    <x v="53"/>
    <x v="0"/>
    <m/>
    <m/>
    <x v="0"/>
    <x v="55"/>
    <m/>
    <x v="1"/>
    <m/>
    <x v="1"/>
    <m/>
    <x v="35"/>
    <x v="59"/>
    <m/>
    <m/>
    <x v="0"/>
    <m/>
    <m/>
    <m/>
    <m/>
    <m/>
    <x v="0"/>
    <m/>
    <m/>
    <x v="0"/>
    <m/>
    <m/>
    <m/>
    <m/>
    <x v="6"/>
    <s v="Yellow"/>
    <m/>
    <m/>
    <m/>
    <m/>
    <m/>
    <m/>
    <m/>
    <m/>
    <m/>
    <m/>
    <m/>
    <m/>
    <d v="2017-07-20T00:00:00"/>
    <x v="26"/>
    <m/>
    <x v="0"/>
    <n v="6"/>
    <n v="9"/>
    <x v="0"/>
    <m/>
    <m/>
  </r>
  <r>
    <x v="1"/>
    <x v="3"/>
    <x v="0"/>
    <x v="2"/>
    <x v="97"/>
    <x v="40"/>
    <x v="76"/>
    <m/>
    <m/>
    <m/>
    <x v="0"/>
    <m/>
    <n v="4.8"/>
    <m/>
    <m/>
    <x v="0"/>
    <x v="10"/>
    <x v="81"/>
    <x v="57"/>
    <x v="0"/>
    <m/>
    <m/>
    <x v="0"/>
    <x v="20"/>
    <m/>
    <x v="1"/>
    <m/>
    <x v="1"/>
    <m/>
    <x v="4"/>
    <x v="60"/>
    <m/>
    <m/>
    <x v="0"/>
    <m/>
    <m/>
    <m/>
    <m/>
    <m/>
    <x v="0"/>
    <m/>
    <m/>
    <x v="0"/>
    <m/>
    <m/>
    <m/>
    <m/>
    <x v="6"/>
    <s v="Yellow"/>
    <m/>
    <m/>
    <m/>
    <m/>
    <m/>
    <m/>
    <m/>
    <m/>
    <m/>
    <m/>
    <m/>
    <m/>
    <d v="2017-07-21T00:00:00"/>
    <x v="27"/>
    <m/>
    <x v="0"/>
    <n v="6"/>
    <n v="9"/>
    <x v="0"/>
    <m/>
    <m/>
  </r>
  <r>
    <x v="1"/>
    <x v="3"/>
    <x v="0"/>
    <x v="2"/>
    <x v="98"/>
    <x v="41"/>
    <x v="77"/>
    <m/>
    <m/>
    <m/>
    <x v="0"/>
    <m/>
    <n v="5.3"/>
    <m/>
    <m/>
    <x v="0"/>
    <x v="10"/>
    <x v="82"/>
    <x v="58"/>
    <x v="0"/>
    <m/>
    <m/>
    <x v="0"/>
    <x v="34"/>
    <m/>
    <x v="1"/>
    <m/>
    <x v="1"/>
    <m/>
    <x v="38"/>
    <x v="32"/>
    <m/>
    <m/>
    <x v="0"/>
    <m/>
    <m/>
    <m/>
    <m/>
    <m/>
    <x v="0"/>
    <m/>
    <m/>
    <x v="0"/>
    <m/>
    <m/>
    <m/>
    <m/>
    <x v="6"/>
    <s v="Yellow"/>
    <m/>
    <m/>
    <m/>
    <m/>
    <m/>
    <m/>
    <m/>
    <m/>
    <m/>
    <m/>
    <m/>
    <m/>
    <d v="2017-07-21T00:00:00"/>
    <x v="27"/>
    <m/>
    <x v="0"/>
    <n v="8"/>
    <n v="9"/>
    <x v="0"/>
    <m/>
    <m/>
  </r>
  <r>
    <x v="1"/>
    <x v="3"/>
    <x v="0"/>
    <x v="2"/>
    <x v="99"/>
    <x v="41"/>
    <x v="52"/>
    <m/>
    <m/>
    <m/>
    <x v="0"/>
    <m/>
    <n v="6"/>
    <m/>
    <m/>
    <x v="0"/>
    <x v="10"/>
    <x v="80"/>
    <x v="63"/>
    <x v="0"/>
    <m/>
    <m/>
    <x v="0"/>
    <x v="50"/>
    <m/>
    <x v="1"/>
    <m/>
    <x v="1"/>
    <m/>
    <x v="21"/>
    <x v="61"/>
    <m/>
    <m/>
    <x v="0"/>
    <m/>
    <m/>
    <m/>
    <m/>
    <m/>
    <x v="0"/>
    <m/>
    <m/>
    <x v="0"/>
    <m/>
    <m/>
    <m/>
    <m/>
    <x v="6"/>
    <s v="Yellow"/>
    <m/>
    <m/>
    <m/>
    <m/>
    <m/>
    <m/>
    <m/>
    <m/>
    <m/>
    <m/>
    <m/>
    <m/>
    <d v="2017-07-24T00:00:00"/>
    <x v="28"/>
    <m/>
    <x v="0"/>
    <n v="6"/>
    <n v="9"/>
    <x v="0"/>
    <m/>
    <m/>
  </r>
  <r>
    <x v="1"/>
    <x v="3"/>
    <x v="0"/>
    <x v="2"/>
    <x v="100"/>
    <x v="41"/>
    <x v="78"/>
    <m/>
    <m/>
    <m/>
    <x v="0"/>
    <m/>
    <n v="5.3"/>
    <m/>
    <m/>
    <x v="0"/>
    <x v="10"/>
    <x v="83"/>
    <x v="56"/>
    <x v="0"/>
    <m/>
    <m/>
    <x v="0"/>
    <x v="58"/>
    <m/>
    <x v="1"/>
    <m/>
    <x v="1"/>
    <m/>
    <x v="15"/>
    <x v="62"/>
    <m/>
    <m/>
    <x v="0"/>
    <m/>
    <m/>
    <m/>
    <m/>
    <m/>
    <x v="0"/>
    <m/>
    <m/>
    <x v="0"/>
    <m/>
    <m/>
    <m/>
    <m/>
    <x v="6"/>
    <s v="Yellow"/>
    <m/>
    <m/>
    <m/>
    <m/>
    <m/>
    <m/>
    <m/>
    <m/>
    <m/>
    <m/>
    <m/>
    <m/>
    <d v="2017-07-24T00:00:00"/>
    <x v="28"/>
    <m/>
    <x v="0"/>
    <n v="6"/>
    <n v="9"/>
    <x v="0"/>
    <m/>
    <m/>
  </r>
  <r>
    <x v="1"/>
    <x v="3"/>
    <x v="0"/>
    <x v="2"/>
    <x v="101"/>
    <x v="41"/>
    <x v="61"/>
    <m/>
    <m/>
    <m/>
    <x v="0"/>
    <m/>
    <n v="4.7"/>
    <m/>
    <m/>
    <x v="0"/>
    <x v="10"/>
    <x v="84"/>
    <x v="49"/>
    <x v="0"/>
    <m/>
    <m/>
    <x v="0"/>
    <x v="16"/>
    <m/>
    <x v="1"/>
    <m/>
    <x v="1"/>
    <m/>
    <x v="27"/>
    <x v="4"/>
    <m/>
    <m/>
    <x v="0"/>
    <m/>
    <m/>
    <m/>
    <m/>
    <m/>
    <x v="0"/>
    <m/>
    <m/>
    <x v="0"/>
    <m/>
    <m/>
    <m/>
    <m/>
    <x v="6"/>
    <s v="Yellow"/>
    <m/>
    <m/>
    <m/>
    <m/>
    <m/>
    <m/>
    <m/>
    <m/>
    <m/>
    <m/>
    <m/>
    <m/>
    <d v="2017-07-24T00:00:00"/>
    <x v="28"/>
    <m/>
    <x v="0"/>
    <n v="7"/>
    <n v="9"/>
    <x v="0"/>
    <m/>
    <m/>
  </r>
  <r>
    <x v="1"/>
    <x v="3"/>
    <x v="0"/>
    <x v="2"/>
    <x v="102"/>
    <x v="42"/>
    <x v="79"/>
    <m/>
    <m/>
    <m/>
    <x v="0"/>
    <m/>
    <n v="4.4000000000000004"/>
    <m/>
    <m/>
    <x v="0"/>
    <x v="10"/>
    <x v="85"/>
    <x v="64"/>
    <x v="0"/>
    <m/>
    <m/>
    <x v="0"/>
    <x v="23"/>
    <m/>
    <x v="1"/>
    <m/>
    <x v="1"/>
    <m/>
    <x v="16"/>
    <x v="63"/>
    <m/>
    <m/>
    <x v="0"/>
    <m/>
    <m/>
    <m/>
    <m/>
    <m/>
    <x v="0"/>
    <m/>
    <m/>
    <x v="0"/>
    <m/>
    <m/>
    <m/>
    <m/>
    <x v="6"/>
    <s v="Yellow"/>
    <m/>
    <m/>
    <m/>
    <m/>
    <m/>
    <m/>
    <m/>
    <m/>
    <m/>
    <m/>
    <m/>
    <m/>
    <d v="2017-07-24T00:00:00"/>
    <x v="28"/>
    <m/>
    <x v="0"/>
    <n v="6"/>
    <n v="9"/>
    <x v="0"/>
    <m/>
    <m/>
  </r>
  <r>
    <x v="1"/>
    <x v="3"/>
    <x v="0"/>
    <x v="2"/>
    <x v="103"/>
    <x v="42"/>
    <x v="80"/>
    <m/>
    <m/>
    <m/>
    <x v="0"/>
    <m/>
    <n v="4.8"/>
    <m/>
    <m/>
    <x v="0"/>
    <x v="10"/>
    <x v="86"/>
    <x v="65"/>
    <x v="0"/>
    <m/>
    <m/>
    <x v="0"/>
    <x v="59"/>
    <m/>
    <x v="1"/>
    <m/>
    <x v="1"/>
    <m/>
    <x v="8"/>
    <x v="64"/>
    <m/>
    <m/>
    <x v="0"/>
    <m/>
    <m/>
    <m/>
    <m/>
    <m/>
    <x v="0"/>
    <m/>
    <m/>
    <x v="0"/>
    <m/>
    <m/>
    <m/>
    <m/>
    <x v="6"/>
    <s v="Yellow"/>
    <m/>
    <m/>
    <m/>
    <m/>
    <m/>
    <m/>
    <m/>
    <m/>
    <m/>
    <m/>
    <m/>
    <m/>
    <d v="2017-07-24T00:00:00"/>
    <x v="28"/>
    <m/>
    <x v="0"/>
    <n v="6"/>
    <n v="9"/>
    <x v="0"/>
    <m/>
    <m/>
  </r>
  <r>
    <x v="1"/>
    <x v="3"/>
    <x v="0"/>
    <x v="2"/>
    <x v="104"/>
    <x v="42"/>
    <x v="49"/>
    <m/>
    <m/>
    <m/>
    <x v="0"/>
    <m/>
    <n v="4.4000000000000004"/>
    <m/>
    <m/>
    <x v="0"/>
    <x v="10"/>
    <x v="87"/>
    <x v="11"/>
    <x v="0"/>
    <m/>
    <m/>
    <x v="0"/>
    <x v="60"/>
    <m/>
    <x v="1"/>
    <m/>
    <x v="1"/>
    <m/>
    <x v="28"/>
    <x v="65"/>
    <m/>
    <m/>
    <x v="0"/>
    <m/>
    <m/>
    <m/>
    <m/>
    <m/>
    <x v="0"/>
    <m/>
    <m/>
    <x v="0"/>
    <m/>
    <m/>
    <m/>
    <m/>
    <x v="6"/>
    <s v="Yellow"/>
    <m/>
    <m/>
    <m/>
    <m/>
    <m/>
    <m/>
    <m/>
    <m/>
    <m/>
    <m/>
    <m/>
    <m/>
    <d v="2017-07-24T00:00:00"/>
    <x v="28"/>
    <m/>
    <x v="0"/>
    <n v="6"/>
    <n v="9"/>
    <x v="0"/>
    <m/>
    <m/>
  </r>
  <r>
    <x v="1"/>
    <x v="3"/>
    <x v="0"/>
    <x v="2"/>
    <x v="105"/>
    <x v="42"/>
    <x v="81"/>
    <m/>
    <m/>
    <m/>
    <x v="0"/>
    <m/>
    <n v="4.7"/>
    <m/>
    <m/>
    <x v="0"/>
    <x v="10"/>
    <x v="88"/>
    <x v="22"/>
    <x v="0"/>
    <m/>
    <m/>
    <x v="0"/>
    <x v="19"/>
    <m/>
    <x v="1"/>
    <m/>
    <x v="1"/>
    <m/>
    <x v="8"/>
    <x v="8"/>
    <m/>
    <m/>
    <x v="0"/>
    <m/>
    <m/>
    <m/>
    <m/>
    <m/>
    <x v="0"/>
    <m/>
    <m/>
    <x v="0"/>
    <m/>
    <m/>
    <m/>
    <m/>
    <x v="6"/>
    <s v="Yellow"/>
    <m/>
    <m/>
    <m/>
    <m/>
    <m/>
    <m/>
    <m/>
    <m/>
    <m/>
    <m/>
    <m/>
    <m/>
    <d v="2017-07-24T00:00:00"/>
    <x v="28"/>
    <m/>
    <x v="0"/>
    <n v="6"/>
    <n v="9"/>
    <x v="0"/>
    <m/>
    <m/>
  </r>
  <r>
    <x v="1"/>
    <x v="3"/>
    <x v="0"/>
    <x v="2"/>
    <x v="106"/>
    <x v="43"/>
    <x v="29"/>
    <m/>
    <m/>
    <m/>
    <x v="0"/>
    <m/>
    <n v="4.4000000000000004"/>
    <m/>
    <m/>
    <x v="0"/>
    <x v="10"/>
    <x v="89"/>
    <x v="66"/>
    <x v="0"/>
    <m/>
    <m/>
    <x v="0"/>
    <x v="61"/>
    <m/>
    <x v="1"/>
    <m/>
    <x v="1"/>
    <m/>
    <x v="5"/>
    <x v="66"/>
    <m/>
    <m/>
    <x v="0"/>
    <m/>
    <m/>
    <m/>
    <m/>
    <m/>
    <x v="0"/>
    <m/>
    <m/>
    <x v="0"/>
    <m/>
    <m/>
    <m/>
    <m/>
    <x v="6"/>
    <s v="Yellow"/>
    <m/>
    <m/>
    <m/>
    <m/>
    <m/>
    <m/>
    <m/>
    <m/>
    <m/>
    <m/>
    <m/>
    <m/>
    <d v="2017-07-24T00:00:00"/>
    <x v="29"/>
    <m/>
    <x v="0"/>
    <n v="9"/>
    <n v="9"/>
    <x v="0"/>
    <m/>
    <m/>
  </r>
  <r>
    <x v="1"/>
    <x v="3"/>
    <x v="0"/>
    <x v="2"/>
    <x v="107"/>
    <x v="43"/>
    <x v="82"/>
    <m/>
    <m/>
    <m/>
    <x v="0"/>
    <m/>
    <n v="4.9000000000000004"/>
    <m/>
    <m/>
    <x v="0"/>
    <x v="10"/>
    <x v="90"/>
    <x v="21"/>
    <x v="0"/>
    <m/>
    <m/>
    <x v="0"/>
    <x v="62"/>
    <m/>
    <x v="1"/>
    <m/>
    <x v="1"/>
    <m/>
    <x v="28"/>
    <x v="30"/>
    <m/>
    <m/>
    <x v="0"/>
    <m/>
    <m/>
    <m/>
    <m/>
    <m/>
    <x v="0"/>
    <m/>
    <m/>
    <x v="0"/>
    <m/>
    <m/>
    <m/>
    <m/>
    <x v="6"/>
    <s v="Yellow"/>
    <m/>
    <m/>
    <m/>
    <m/>
    <m/>
    <m/>
    <m/>
    <m/>
    <m/>
    <m/>
    <m/>
    <m/>
    <d v="2017-07-24T00:00:00"/>
    <x v="29"/>
    <m/>
    <x v="0"/>
    <n v="6"/>
    <n v="9"/>
    <x v="0"/>
    <m/>
    <m/>
  </r>
  <r>
    <x v="1"/>
    <x v="3"/>
    <x v="0"/>
    <x v="2"/>
    <x v="108"/>
    <x v="43"/>
    <x v="83"/>
    <m/>
    <m/>
    <m/>
    <x v="0"/>
    <m/>
    <n v="5.5"/>
    <m/>
    <m/>
    <x v="0"/>
    <x v="10"/>
    <x v="91"/>
    <x v="30"/>
    <x v="0"/>
    <m/>
    <m/>
    <x v="0"/>
    <x v="34"/>
    <m/>
    <x v="1"/>
    <m/>
    <x v="1"/>
    <m/>
    <x v="39"/>
    <x v="67"/>
    <m/>
    <m/>
    <x v="0"/>
    <m/>
    <m/>
    <m/>
    <m/>
    <m/>
    <x v="0"/>
    <m/>
    <m/>
    <x v="0"/>
    <m/>
    <m/>
    <m/>
    <m/>
    <x v="6"/>
    <s v="Yellow"/>
    <m/>
    <m/>
    <m/>
    <m/>
    <m/>
    <m/>
    <m/>
    <m/>
    <m/>
    <m/>
    <m/>
    <m/>
    <d v="2017-07-24T00:00:00"/>
    <x v="29"/>
    <m/>
    <x v="0"/>
    <n v="6"/>
    <n v="9"/>
    <x v="0"/>
    <m/>
    <m/>
  </r>
  <r>
    <x v="1"/>
    <x v="3"/>
    <x v="0"/>
    <x v="2"/>
    <x v="109"/>
    <x v="44"/>
    <x v="84"/>
    <m/>
    <m/>
    <m/>
    <x v="0"/>
    <m/>
    <n v="4.5999999999999996"/>
    <m/>
    <m/>
    <x v="0"/>
    <x v="10"/>
    <x v="89"/>
    <x v="27"/>
    <x v="0"/>
    <m/>
    <m/>
    <x v="0"/>
    <x v="3"/>
    <m/>
    <x v="1"/>
    <m/>
    <x v="1"/>
    <m/>
    <x v="28"/>
    <x v="68"/>
    <m/>
    <m/>
    <x v="0"/>
    <m/>
    <m/>
    <m/>
    <m/>
    <m/>
    <x v="0"/>
    <m/>
    <m/>
    <x v="0"/>
    <m/>
    <m/>
    <m/>
    <m/>
    <x v="6"/>
    <s v="Yellow"/>
    <m/>
    <m/>
    <m/>
    <m/>
    <m/>
    <m/>
    <m/>
    <m/>
    <m/>
    <m/>
    <m/>
    <m/>
    <d v="2017-07-24T00:00:00"/>
    <x v="29"/>
    <m/>
    <x v="0"/>
    <n v="6"/>
    <n v="9"/>
    <x v="0"/>
    <m/>
    <m/>
  </r>
  <r>
    <x v="1"/>
    <x v="4"/>
    <x v="0"/>
    <x v="2"/>
    <x v="110"/>
    <x v="45"/>
    <x v="33"/>
    <m/>
    <m/>
    <m/>
    <x v="0"/>
    <m/>
    <m/>
    <m/>
    <m/>
    <x v="0"/>
    <x v="10"/>
    <x v="92"/>
    <x v="50"/>
    <x v="1"/>
    <m/>
    <m/>
    <x v="1"/>
    <x v="46"/>
    <m/>
    <x v="1"/>
    <m/>
    <x v="1"/>
    <m/>
    <x v="30"/>
    <x v="69"/>
    <m/>
    <m/>
    <x v="1"/>
    <m/>
    <m/>
    <m/>
    <m/>
    <m/>
    <x v="1"/>
    <m/>
    <m/>
    <x v="1"/>
    <m/>
    <m/>
    <m/>
    <m/>
    <x v="1"/>
    <m/>
    <m/>
    <m/>
    <m/>
    <m/>
    <m/>
    <m/>
    <m/>
    <m/>
    <m/>
    <m/>
    <m/>
    <m/>
    <d v="2017-01-25T00:00:00"/>
    <x v="30"/>
    <m/>
    <x v="0"/>
    <m/>
    <n v="11"/>
    <x v="0"/>
    <m/>
    <m/>
  </r>
  <r>
    <x v="1"/>
    <x v="4"/>
    <x v="0"/>
    <x v="2"/>
    <x v="111"/>
    <x v="46"/>
    <x v="85"/>
    <m/>
    <m/>
    <m/>
    <x v="0"/>
    <m/>
    <m/>
    <m/>
    <m/>
    <x v="0"/>
    <x v="10"/>
    <x v="93"/>
    <x v="67"/>
    <x v="2"/>
    <m/>
    <m/>
    <x v="2"/>
    <x v="63"/>
    <m/>
    <x v="1"/>
    <m/>
    <x v="1"/>
    <m/>
    <x v="1"/>
    <x v="70"/>
    <m/>
    <m/>
    <x v="1"/>
    <m/>
    <m/>
    <m/>
    <m/>
    <m/>
    <x v="2"/>
    <m/>
    <m/>
    <x v="2"/>
    <m/>
    <m/>
    <m/>
    <m/>
    <x v="1"/>
    <m/>
    <m/>
    <m/>
    <m/>
    <m/>
    <m/>
    <m/>
    <m/>
    <m/>
    <m/>
    <m/>
    <m/>
    <m/>
    <d v="2017-01-25T00:00:00"/>
    <x v="30"/>
    <m/>
    <x v="0"/>
    <m/>
    <n v="11"/>
    <x v="0"/>
    <m/>
    <m/>
  </r>
  <r>
    <x v="1"/>
    <x v="4"/>
    <x v="0"/>
    <x v="2"/>
    <x v="112"/>
    <x v="46"/>
    <x v="86"/>
    <m/>
    <m/>
    <m/>
    <x v="0"/>
    <m/>
    <m/>
    <m/>
    <m/>
    <x v="0"/>
    <x v="10"/>
    <x v="94"/>
    <x v="51"/>
    <x v="3"/>
    <m/>
    <m/>
    <x v="3"/>
    <x v="16"/>
    <m/>
    <x v="1"/>
    <m/>
    <x v="1"/>
    <m/>
    <x v="25"/>
    <x v="41"/>
    <m/>
    <m/>
    <x v="1"/>
    <m/>
    <m/>
    <m/>
    <m/>
    <m/>
    <x v="3"/>
    <m/>
    <m/>
    <x v="3"/>
    <m/>
    <m/>
    <m/>
    <m/>
    <x v="1"/>
    <m/>
    <m/>
    <m/>
    <m/>
    <m/>
    <m/>
    <m/>
    <m/>
    <m/>
    <m/>
    <m/>
    <m/>
    <m/>
    <d v="2017-01-26T00:00:00"/>
    <x v="31"/>
    <m/>
    <x v="0"/>
    <m/>
    <n v="11"/>
    <x v="0"/>
    <m/>
    <m/>
  </r>
  <r>
    <x v="1"/>
    <x v="4"/>
    <x v="0"/>
    <x v="2"/>
    <x v="113"/>
    <x v="46"/>
    <x v="87"/>
    <m/>
    <m/>
    <m/>
    <x v="0"/>
    <m/>
    <m/>
    <m/>
    <m/>
    <x v="0"/>
    <x v="10"/>
    <x v="95"/>
    <x v="63"/>
    <x v="4"/>
    <m/>
    <m/>
    <x v="4"/>
    <x v="11"/>
    <m/>
    <x v="1"/>
    <m/>
    <x v="1"/>
    <m/>
    <x v="10"/>
    <x v="4"/>
    <m/>
    <m/>
    <x v="2"/>
    <m/>
    <m/>
    <m/>
    <m/>
    <m/>
    <x v="4"/>
    <m/>
    <m/>
    <x v="4"/>
    <m/>
    <m/>
    <m/>
    <m/>
    <x v="1"/>
    <m/>
    <m/>
    <m/>
    <m/>
    <m/>
    <m/>
    <m/>
    <m/>
    <m/>
    <m/>
    <m/>
    <m/>
    <m/>
    <d v="2017-01-26T00:00:00"/>
    <x v="31"/>
    <m/>
    <x v="0"/>
    <m/>
    <n v="11"/>
    <x v="0"/>
    <m/>
    <m/>
  </r>
  <r>
    <x v="1"/>
    <x v="4"/>
    <x v="0"/>
    <x v="2"/>
    <x v="114"/>
    <x v="47"/>
    <x v="88"/>
    <m/>
    <m/>
    <m/>
    <x v="0"/>
    <m/>
    <m/>
    <m/>
    <m/>
    <x v="0"/>
    <x v="10"/>
    <x v="96"/>
    <x v="68"/>
    <x v="5"/>
    <m/>
    <m/>
    <x v="5"/>
    <x v="16"/>
    <m/>
    <x v="1"/>
    <m/>
    <x v="1"/>
    <m/>
    <x v="40"/>
    <x v="71"/>
    <m/>
    <m/>
    <x v="1"/>
    <m/>
    <m/>
    <m/>
    <m/>
    <m/>
    <x v="5"/>
    <m/>
    <m/>
    <x v="5"/>
    <m/>
    <m/>
    <m/>
    <m/>
    <x v="1"/>
    <m/>
    <m/>
    <m/>
    <m/>
    <m/>
    <m/>
    <m/>
    <m/>
    <m/>
    <m/>
    <m/>
    <m/>
    <m/>
    <d v="2017-01-26T00:00:00"/>
    <x v="31"/>
    <m/>
    <x v="0"/>
    <m/>
    <n v="11"/>
    <x v="0"/>
    <m/>
    <m/>
  </r>
  <r>
    <x v="1"/>
    <x v="4"/>
    <x v="0"/>
    <x v="2"/>
    <x v="115"/>
    <x v="47"/>
    <x v="89"/>
    <m/>
    <m/>
    <m/>
    <x v="0"/>
    <m/>
    <m/>
    <m/>
    <m/>
    <x v="0"/>
    <x v="10"/>
    <x v="97"/>
    <x v="36"/>
    <x v="6"/>
    <m/>
    <m/>
    <x v="3"/>
    <x v="36"/>
    <m/>
    <x v="1"/>
    <m/>
    <x v="1"/>
    <m/>
    <x v="2"/>
    <x v="61"/>
    <m/>
    <m/>
    <x v="1"/>
    <m/>
    <m/>
    <m/>
    <m/>
    <m/>
    <x v="6"/>
    <m/>
    <m/>
    <x v="6"/>
    <m/>
    <m/>
    <m/>
    <m/>
    <x v="1"/>
    <m/>
    <m/>
    <m/>
    <m/>
    <m/>
    <m/>
    <m/>
    <m/>
    <m/>
    <m/>
    <m/>
    <m/>
    <m/>
    <d v="2017-01-27T00:00:00"/>
    <x v="32"/>
    <m/>
    <x v="0"/>
    <m/>
    <n v="11"/>
    <x v="0"/>
    <m/>
    <m/>
  </r>
  <r>
    <x v="1"/>
    <x v="4"/>
    <x v="0"/>
    <x v="2"/>
    <x v="116"/>
    <x v="47"/>
    <x v="90"/>
    <m/>
    <m/>
    <m/>
    <x v="0"/>
    <m/>
    <m/>
    <m/>
    <m/>
    <x v="0"/>
    <x v="10"/>
    <x v="98"/>
    <x v="38"/>
    <x v="7"/>
    <m/>
    <m/>
    <x v="4"/>
    <x v="42"/>
    <m/>
    <x v="1"/>
    <m/>
    <x v="1"/>
    <m/>
    <x v="25"/>
    <x v="46"/>
    <m/>
    <m/>
    <x v="1"/>
    <m/>
    <m/>
    <m/>
    <m/>
    <m/>
    <x v="7"/>
    <m/>
    <m/>
    <x v="7"/>
    <m/>
    <m/>
    <m/>
    <m/>
    <x v="1"/>
    <m/>
    <m/>
    <m/>
    <m/>
    <m/>
    <m/>
    <m/>
    <m/>
    <m/>
    <m/>
    <m/>
    <m/>
    <m/>
    <d v="2017-01-27T00:00:00"/>
    <x v="32"/>
    <m/>
    <x v="0"/>
    <m/>
    <n v="11"/>
    <x v="0"/>
    <m/>
    <m/>
  </r>
  <r>
    <x v="1"/>
    <x v="4"/>
    <x v="0"/>
    <x v="2"/>
    <x v="117"/>
    <x v="48"/>
    <x v="91"/>
    <m/>
    <m/>
    <m/>
    <x v="0"/>
    <m/>
    <m/>
    <m/>
    <m/>
    <x v="0"/>
    <x v="10"/>
    <x v="99"/>
    <x v="44"/>
    <x v="8"/>
    <m/>
    <m/>
    <x v="6"/>
    <x v="53"/>
    <m/>
    <x v="1"/>
    <m/>
    <x v="1"/>
    <m/>
    <x v="27"/>
    <x v="40"/>
    <m/>
    <m/>
    <x v="1"/>
    <m/>
    <m/>
    <m/>
    <m/>
    <m/>
    <x v="8"/>
    <m/>
    <m/>
    <x v="8"/>
    <m/>
    <m/>
    <m/>
    <m/>
    <x v="1"/>
    <m/>
    <m/>
    <m/>
    <m/>
    <m/>
    <m/>
    <m/>
    <m/>
    <m/>
    <m/>
    <m/>
    <m/>
    <m/>
    <d v="2017-01-30T00:00:00"/>
    <x v="33"/>
    <m/>
    <x v="0"/>
    <m/>
    <n v="11"/>
    <x v="0"/>
    <m/>
    <m/>
  </r>
  <r>
    <x v="1"/>
    <x v="4"/>
    <x v="0"/>
    <x v="2"/>
    <x v="118"/>
    <x v="49"/>
    <x v="92"/>
    <m/>
    <m/>
    <m/>
    <x v="0"/>
    <m/>
    <m/>
    <m/>
    <m/>
    <x v="0"/>
    <x v="10"/>
    <x v="92"/>
    <x v="40"/>
    <x v="9"/>
    <m/>
    <m/>
    <x v="7"/>
    <x v="64"/>
    <m/>
    <x v="1"/>
    <m/>
    <x v="1"/>
    <m/>
    <x v="40"/>
    <x v="69"/>
    <m/>
    <m/>
    <x v="1"/>
    <m/>
    <m/>
    <m/>
    <m/>
    <m/>
    <x v="9"/>
    <m/>
    <m/>
    <x v="9"/>
    <m/>
    <m/>
    <m/>
    <m/>
    <x v="1"/>
    <m/>
    <m/>
    <m/>
    <m/>
    <m/>
    <m/>
    <m/>
    <m/>
    <m/>
    <m/>
    <m/>
    <m/>
    <m/>
    <d v="2017-01-30T00:00:00"/>
    <x v="33"/>
    <m/>
    <x v="0"/>
    <m/>
    <n v="11"/>
    <x v="0"/>
    <m/>
    <m/>
  </r>
  <r>
    <x v="1"/>
    <x v="4"/>
    <x v="0"/>
    <x v="2"/>
    <x v="119"/>
    <x v="49"/>
    <x v="93"/>
    <m/>
    <m/>
    <m/>
    <x v="0"/>
    <m/>
    <m/>
    <m/>
    <m/>
    <x v="0"/>
    <x v="10"/>
    <x v="100"/>
    <x v="16"/>
    <x v="10"/>
    <m/>
    <m/>
    <x v="8"/>
    <x v="4"/>
    <m/>
    <x v="1"/>
    <m/>
    <x v="1"/>
    <m/>
    <x v="41"/>
    <x v="72"/>
    <m/>
    <m/>
    <x v="1"/>
    <m/>
    <m/>
    <m/>
    <m/>
    <m/>
    <x v="10"/>
    <m/>
    <m/>
    <x v="2"/>
    <m/>
    <m/>
    <m/>
    <m/>
    <x v="1"/>
    <m/>
    <m/>
    <m/>
    <m/>
    <m/>
    <m/>
    <m/>
    <m/>
    <m/>
    <m/>
    <m/>
    <m/>
    <m/>
    <d v="2017-01-30T00:00:00"/>
    <x v="33"/>
    <m/>
    <x v="0"/>
    <m/>
    <n v="11"/>
    <x v="0"/>
    <m/>
    <m/>
  </r>
  <r>
    <x v="1"/>
    <x v="4"/>
    <x v="0"/>
    <x v="2"/>
    <x v="120"/>
    <x v="49"/>
    <x v="94"/>
    <m/>
    <m/>
    <m/>
    <x v="0"/>
    <m/>
    <m/>
    <m/>
    <m/>
    <x v="0"/>
    <x v="10"/>
    <x v="101"/>
    <x v="69"/>
    <x v="11"/>
    <m/>
    <m/>
    <x v="9"/>
    <x v="65"/>
    <m/>
    <x v="1"/>
    <m/>
    <x v="1"/>
    <m/>
    <x v="42"/>
    <x v="40"/>
    <m/>
    <m/>
    <x v="1"/>
    <m/>
    <m/>
    <m/>
    <m/>
    <m/>
    <x v="11"/>
    <m/>
    <m/>
    <x v="10"/>
    <m/>
    <m/>
    <m/>
    <m/>
    <x v="1"/>
    <m/>
    <m/>
    <m/>
    <m/>
    <m/>
    <m/>
    <m/>
    <m/>
    <m/>
    <m/>
    <m/>
    <m/>
    <m/>
    <d v="2017-01-30T00:00:00"/>
    <x v="33"/>
    <m/>
    <x v="0"/>
    <m/>
    <n v="11"/>
    <x v="0"/>
    <m/>
    <m/>
  </r>
  <r>
    <x v="1"/>
    <x v="4"/>
    <x v="0"/>
    <x v="2"/>
    <x v="121"/>
    <x v="50"/>
    <x v="95"/>
    <m/>
    <m/>
    <m/>
    <x v="0"/>
    <m/>
    <m/>
    <m/>
    <m/>
    <x v="0"/>
    <x v="10"/>
    <x v="102"/>
    <x v="43"/>
    <x v="12"/>
    <m/>
    <m/>
    <x v="7"/>
    <x v="66"/>
    <m/>
    <x v="1"/>
    <m/>
    <x v="1"/>
    <m/>
    <x v="40"/>
    <x v="45"/>
    <m/>
    <m/>
    <x v="1"/>
    <m/>
    <m/>
    <m/>
    <m/>
    <m/>
    <x v="12"/>
    <m/>
    <m/>
    <x v="9"/>
    <m/>
    <m/>
    <m/>
    <m/>
    <x v="1"/>
    <m/>
    <m/>
    <m/>
    <m/>
    <m/>
    <m/>
    <m/>
    <m/>
    <m/>
    <m/>
    <m/>
    <m/>
    <m/>
    <d v="2017-01-30T00:00:00"/>
    <x v="33"/>
    <m/>
    <x v="0"/>
    <m/>
    <n v="11"/>
    <x v="0"/>
    <m/>
    <m/>
  </r>
  <r>
    <x v="1"/>
    <x v="4"/>
    <x v="0"/>
    <x v="2"/>
    <x v="122"/>
    <x v="50"/>
    <x v="96"/>
    <m/>
    <m/>
    <m/>
    <x v="0"/>
    <m/>
    <m/>
    <m/>
    <m/>
    <x v="0"/>
    <x v="10"/>
    <x v="103"/>
    <x v="16"/>
    <x v="13"/>
    <m/>
    <m/>
    <x v="9"/>
    <x v="45"/>
    <m/>
    <x v="1"/>
    <m/>
    <x v="1"/>
    <m/>
    <x v="43"/>
    <x v="73"/>
    <m/>
    <m/>
    <x v="1"/>
    <m/>
    <m/>
    <m/>
    <m/>
    <m/>
    <x v="10"/>
    <m/>
    <m/>
    <x v="2"/>
    <m/>
    <m/>
    <m/>
    <m/>
    <x v="1"/>
    <m/>
    <m/>
    <m/>
    <m/>
    <m/>
    <m/>
    <m/>
    <m/>
    <m/>
    <m/>
    <m/>
    <m/>
    <m/>
    <d v="2017-01-30T00:00:00"/>
    <x v="33"/>
    <m/>
    <x v="0"/>
    <m/>
    <n v="11"/>
    <x v="0"/>
    <m/>
    <m/>
  </r>
  <r>
    <x v="1"/>
    <x v="4"/>
    <x v="0"/>
    <x v="2"/>
    <x v="123"/>
    <x v="50"/>
    <x v="97"/>
    <m/>
    <m/>
    <m/>
    <x v="0"/>
    <m/>
    <m/>
    <m/>
    <m/>
    <x v="0"/>
    <x v="10"/>
    <x v="104"/>
    <x v="36"/>
    <x v="14"/>
    <m/>
    <m/>
    <x v="6"/>
    <x v="67"/>
    <m/>
    <x v="1"/>
    <m/>
    <x v="1"/>
    <m/>
    <x v="42"/>
    <x v="45"/>
    <m/>
    <m/>
    <x v="1"/>
    <m/>
    <m/>
    <m/>
    <m/>
    <m/>
    <x v="13"/>
    <m/>
    <m/>
    <x v="11"/>
    <m/>
    <m/>
    <m/>
    <m/>
    <x v="1"/>
    <m/>
    <m/>
    <m/>
    <m/>
    <m/>
    <m/>
    <m/>
    <m/>
    <m/>
    <m/>
    <m/>
    <m/>
    <m/>
    <d v="2017-01-30T00:00:00"/>
    <x v="33"/>
    <m/>
    <x v="0"/>
    <m/>
    <n v="11"/>
    <x v="0"/>
    <m/>
    <m/>
  </r>
  <r>
    <x v="1"/>
    <x v="4"/>
    <x v="0"/>
    <x v="2"/>
    <x v="124"/>
    <x v="51"/>
    <x v="98"/>
    <m/>
    <m/>
    <m/>
    <x v="0"/>
    <m/>
    <m/>
    <m/>
    <m/>
    <x v="0"/>
    <x v="10"/>
    <x v="105"/>
    <x v="22"/>
    <x v="15"/>
    <m/>
    <m/>
    <x v="7"/>
    <x v="33"/>
    <m/>
    <x v="1"/>
    <m/>
    <x v="1"/>
    <m/>
    <x v="41"/>
    <x v="74"/>
    <m/>
    <m/>
    <x v="1"/>
    <m/>
    <m/>
    <m/>
    <m/>
    <m/>
    <x v="14"/>
    <m/>
    <m/>
    <x v="11"/>
    <m/>
    <m/>
    <m/>
    <m/>
    <x v="7"/>
    <m/>
    <m/>
    <m/>
    <m/>
    <m/>
    <m/>
    <m/>
    <m/>
    <m/>
    <m/>
    <m/>
    <m/>
    <m/>
    <d v="2017-02-23T00:00:00"/>
    <x v="34"/>
    <m/>
    <x v="0"/>
    <m/>
    <n v="11"/>
    <x v="0"/>
    <m/>
    <m/>
  </r>
  <r>
    <x v="1"/>
    <x v="4"/>
    <x v="0"/>
    <x v="2"/>
    <x v="125"/>
    <x v="52"/>
    <x v="99"/>
    <m/>
    <m/>
    <m/>
    <x v="0"/>
    <m/>
    <m/>
    <m/>
    <m/>
    <x v="0"/>
    <x v="10"/>
    <x v="106"/>
    <x v="31"/>
    <x v="16"/>
    <m/>
    <m/>
    <x v="10"/>
    <x v="11"/>
    <m/>
    <x v="1"/>
    <m/>
    <x v="1"/>
    <m/>
    <x v="41"/>
    <x v="75"/>
    <m/>
    <m/>
    <x v="1"/>
    <m/>
    <m/>
    <m/>
    <m/>
    <m/>
    <x v="15"/>
    <m/>
    <m/>
    <x v="12"/>
    <m/>
    <m/>
    <m/>
    <m/>
    <x v="7"/>
    <m/>
    <m/>
    <m/>
    <m/>
    <m/>
    <m/>
    <m/>
    <m/>
    <m/>
    <m/>
    <m/>
    <m/>
    <m/>
    <d v="2017-02-23T00:00:00"/>
    <x v="35"/>
    <m/>
    <x v="0"/>
    <m/>
    <n v="11"/>
    <x v="0"/>
    <m/>
    <m/>
  </r>
  <r>
    <x v="1"/>
    <x v="4"/>
    <x v="0"/>
    <x v="2"/>
    <x v="126"/>
    <x v="52"/>
    <x v="100"/>
    <m/>
    <m/>
    <m/>
    <x v="0"/>
    <m/>
    <m/>
    <m/>
    <m/>
    <x v="0"/>
    <x v="10"/>
    <x v="107"/>
    <x v="70"/>
    <x v="17"/>
    <m/>
    <m/>
    <x v="7"/>
    <x v="68"/>
    <m/>
    <x v="1"/>
    <m/>
    <x v="1"/>
    <m/>
    <x v="41"/>
    <x v="76"/>
    <m/>
    <m/>
    <x v="1"/>
    <m/>
    <m/>
    <m/>
    <m/>
    <m/>
    <x v="16"/>
    <m/>
    <m/>
    <x v="13"/>
    <m/>
    <m/>
    <m/>
    <m/>
    <x v="7"/>
    <m/>
    <m/>
    <m/>
    <m/>
    <m/>
    <m/>
    <m/>
    <m/>
    <m/>
    <m/>
    <m/>
    <m/>
    <m/>
    <d v="2017-02-24T00:00:00"/>
    <x v="35"/>
    <m/>
    <x v="0"/>
    <m/>
    <n v="11"/>
    <x v="0"/>
    <m/>
    <m/>
  </r>
  <r>
    <x v="1"/>
    <x v="4"/>
    <x v="0"/>
    <x v="2"/>
    <x v="127"/>
    <x v="53"/>
    <x v="101"/>
    <m/>
    <m/>
    <m/>
    <x v="0"/>
    <m/>
    <m/>
    <m/>
    <m/>
    <x v="0"/>
    <x v="10"/>
    <x v="108"/>
    <x v="34"/>
    <x v="18"/>
    <m/>
    <m/>
    <x v="9"/>
    <x v="69"/>
    <m/>
    <x v="1"/>
    <m/>
    <x v="1"/>
    <m/>
    <x v="41"/>
    <x v="74"/>
    <m/>
    <m/>
    <x v="1"/>
    <m/>
    <m/>
    <m/>
    <m/>
    <m/>
    <x v="17"/>
    <m/>
    <m/>
    <x v="14"/>
    <m/>
    <m/>
    <m/>
    <m/>
    <x v="7"/>
    <m/>
    <m/>
    <m/>
    <m/>
    <m/>
    <m/>
    <m/>
    <m/>
    <m/>
    <m/>
    <m/>
    <m/>
    <m/>
    <d v="2017-02-27T00:00:00"/>
    <x v="36"/>
    <m/>
    <x v="0"/>
    <m/>
    <n v="11"/>
    <x v="0"/>
    <m/>
    <m/>
  </r>
  <r>
    <x v="1"/>
    <x v="4"/>
    <x v="0"/>
    <x v="2"/>
    <x v="128"/>
    <x v="53"/>
    <x v="102"/>
    <m/>
    <m/>
    <m/>
    <x v="0"/>
    <m/>
    <m/>
    <m/>
    <m/>
    <x v="0"/>
    <x v="10"/>
    <x v="109"/>
    <x v="71"/>
    <x v="19"/>
    <m/>
    <m/>
    <x v="7"/>
    <x v="70"/>
    <m/>
    <x v="1"/>
    <m/>
    <x v="1"/>
    <m/>
    <x v="41"/>
    <x v="77"/>
    <m/>
    <m/>
    <x v="1"/>
    <m/>
    <m/>
    <m/>
    <m/>
    <m/>
    <x v="18"/>
    <m/>
    <m/>
    <x v="15"/>
    <m/>
    <m/>
    <m/>
    <m/>
    <x v="7"/>
    <m/>
    <m/>
    <m/>
    <m/>
    <m/>
    <m/>
    <m/>
    <m/>
    <m/>
    <m/>
    <m/>
    <m/>
    <m/>
    <d v="2017-02-27T00:00:00"/>
    <x v="36"/>
    <m/>
    <x v="0"/>
    <m/>
    <n v="11"/>
    <x v="0"/>
    <m/>
    <m/>
  </r>
  <r>
    <x v="1"/>
    <x v="4"/>
    <x v="0"/>
    <x v="2"/>
    <x v="129"/>
    <x v="54"/>
    <x v="103"/>
    <m/>
    <m/>
    <m/>
    <x v="0"/>
    <m/>
    <m/>
    <m/>
    <m/>
    <x v="0"/>
    <x v="10"/>
    <x v="110"/>
    <x v="34"/>
    <x v="20"/>
    <m/>
    <m/>
    <x v="6"/>
    <x v="71"/>
    <m/>
    <x v="1"/>
    <m/>
    <x v="1"/>
    <m/>
    <x v="44"/>
    <x v="76"/>
    <m/>
    <m/>
    <x v="1"/>
    <m/>
    <m/>
    <m/>
    <m/>
    <m/>
    <x v="19"/>
    <m/>
    <m/>
    <x v="16"/>
    <m/>
    <m/>
    <m/>
    <m/>
    <x v="7"/>
    <m/>
    <m/>
    <m/>
    <m/>
    <m/>
    <m/>
    <m/>
    <m/>
    <m/>
    <m/>
    <m/>
    <m/>
    <m/>
    <d v="2017-02-27T00:00:00"/>
    <x v="36"/>
    <m/>
    <x v="0"/>
    <m/>
    <n v="11"/>
    <x v="0"/>
    <m/>
    <m/>
  </r>
  <r>
    <x v="1"/>
    <x v="4"/>
    <x v="0"/>
    <x v="2"/>
    <x v="130"/>
    <x v="54"/>
    <x v="104"/>
    <m/>
    <m/>
    <m/>
    <x v="0"/>
    <m/>
    <m/>
    <m/>
    <m/>
    <x v="0"/>
    <x v="10"/>
    <x v="93"/>
    <x v="17"/>
    <x v="21"/>
    <m/>
    <m/>
    <x v="2"/>
    <x v="71"/>
    <m/>
    <x v="1"/>
    <m/>
    <x v="1"/>
    <m/>
    <x v="41"/>
    <x v="78"/>
    <m/>
    <m/>
    <x v="1"/>
    <m/>
    <m/>
    <m/>
    <m/>
    <m/>
    <x v="20"/>
    <m/>
    <m/>
    <x v="17"/>
    <m/>
    <m/>
    <m/>
    <m/>
    <x v="7"/>
    <m/>
    <m/>
    <m/>
    <m/>
    <m/>
    <m/>
    <m/>
    <m/>
    <m/>
    <m/>
    <m/>
    <m/>
    <m/>
    <d v="2017-02-27T00:00:00"/>
    <x v="36"/>
    <m/>
    <x v="0"/>
    <m/>
    <n v="11"/>
    <x v="0"/>
    <m/>
    <m/>
  </r>
  <r>
    <x v="1"/>
    <x v="4"/>
    <x v="0"/>
    <x v="2"/>
    <x v="131"/>
    <x v="55"/>
    <x v="104"/>
    <m/>
    <m/>
    <m/>
    <x v="0"/>
    <m/>
    <m/>
    <m/>
    <m/>
    <x v="0"/>
    <x v="10"/>
    <x v="111"/>
    <x v="72"/>
    <x v="22"/>
    <m/>
    <m/>
    <x v="6"/>
    <x v="72"/>
    <m/>
    <x v="1"/>
    <m/>
    <x v="1"/>
    <m/>
    <x v="43"/>
    <x v="76"/>
    <m/>
    <m/>
    <x v="1"/>
    <m/>
    <m/>
    <m/>
    <m/>
    <m/>
    <x v="21"/>
    <m/>
    <m/>
    <x v="18"/>
    <m/>
    <m/>
    <m/>
    <m/>
    <x v="2"/>
    <m/>
    <m/>
    <m/>
    <m/>
    <m/>
    <m/>
    <m/>
    <m/>
    <m/>
    <m/>
    <m/>
    <m/>
    <m/>
    <d v="2017-03-24T00:00:00"/>
    <x v="5"/>
    <m/>
    <x v="0"/>
    <m/>
    <n v="11"/>
    <x v="0"/>
    <m/>
    <m/>
  </r>
  <r>
    <x v="1"/>
    <x v="4"/>
    <x v="0"/>
    <x v="2"/>
    <x v="132"/>
    <x v="55"/>
    <x v="105"/>
    <m/>
    <m/>
    <m/>
    <x v="0"/>
    <m/>
    <m/>
    <m/>
    <m/>
    <x v="0"/>
    <x v="10"/>
    <x v="112"/>
    <x v="73"/>
    <x v="23"/>
    <m/>
    <m/>
    <x v="2"/>
    <x v="73"/>
    <m/>
    <x v="1"/>
    <m/>
    <x v="1"/>
    <m/>
    <x v="41"/>
    <x v="79"/>
    <m/>
    <m/>
    <x v="1"/>
    <m/>
    <m/>
    <m/>
    <m/>
    <m/>
    <x v="22"/>
    <m/>
    <m/>
    <x v="19"/>
    <m/>
    <m/>
    <m/>
    <m/>
    <x v="2"/>
    <m/>
    <m/>
    <m/>
    <m/>
    <m/>
    <m/>
    <m/>
    <m/>
    <m/>
    <m/>
    <m/>
    <m/>
    <m/>
    <d v="2017-03-27T00:00:00"/>
    <x v="5"/>
    <m/>
    <x v="0"/>
    <m/>
    <n v="11"/>
    <x v="0"/>
    <m/>
    <m/>
  </r>
  <r>
    <x v="1"/>
    <x v="4"/>
    <x v="0"/>
    <x v="2"/>
    <x v="133"/>
    <x v="5"/>
    <x v="32"/>
    <m/>
    <m/>
    <m/>
    <x v="0"/>
    <m/>
    <m/>
    <m/>
    <m/>
    <x v="0"/>
    <x v="10"/>
    <x v="113"/>
    <x v="18"/>
    <x v="24"/>
    <m/>
    <m/>
    <x v="7"/>
    <x v="27"/>
    <m/>
    <x v="1"/>
    <m/>
    <x v="1"/>
    <m/>
    <x v="41"/>
    <x v="80"/>
    <m/>
    <m/>
    <x v="1"/>
    <m/>
    <m/>
    <m/>
    <m/>
    <m/>
    <x v="23"/>
    <m/>
    <m/>
    <x v="20"/>
    <m/>
    <m/>
    <m/>
    <m/>
    <x v="2"/>
    <m/>
    <m/>
    <m/>
    <m/>
    <m/>
    <m/>
    <m/>
    <m/>
    <m/>
    <m/>
    <m/>
    <m/>
    <m/>
    <d v="2017-03-27T00:00:00"/>
    <x v="5"/>
    <m/>
    <x v="0"/>
    <m/>
    <n v="11"/>
    <x v="0"/>
    <m/>
    <m/>
  </r>
  <r>
    <x v="1"/>
    <x v="4"/>
    <x v="0"/>
    <x v="2"/>
    <x v="134"/>
    <x v="5"/>
    <x v="106"/>
    <m/>
    <m/>
    <m/>
    <x v="0"/>
    <m/>
    <m/>
    <m/>
    <m/>
    <x v="0"/>
    <x v="10"/>
    <x v="114"/>
    <x v="19"/>
    <x v="25"/>
    <m/>
    <m/>
    <x v="7"/>
    <x v="74"/>
    <m/>
    <x v="1"/>
    <m/>
    <x v="1"/>
    <m/>
    <x v="41"/>
    <x v="81"/>
    <m/>
    <m/>
    <x v="1"/>
    <m/>
    <m/>
    <m/>
    <m/>
    <m/>
    <x v="24"/>
    <m/>
    <m/>
    <x v="18"/>
    <m/>
    <m/>
    <m/>
    <m/>
    <x v="2"/>
    <m/>
    <m/>
    <m/>
    <m/>
    <m/>
    <m/>
    <m/>
    <m/>
    <m/>
    <m/>
    <m/>
    <m/>
    <m/>
    <d v="2017-03-27T00:00:00"/>
    <x v="5"/>
    <m/>
    <x v="0"/>
    <m/>
    <n v="11"/>
    <x v="0"/>
    <m/>
    <m/>
  </r>
  <r>
    <x v="1"/>
    <x v="4"/>
    <x v="0"/>
    <x v="2"/>
    <x v="135"/>
    <x v="5"/>
    <x v="47"/>
    <m/>
    <m/>
    <m/>
    <x v="0"/>
    <m/>
    <m/>
    <m/>
    <m/>
    <x v="0"/>
    <x v="10"/>
    <x v="115"/>
    <x v="74"/>
    <x v="26"/>
    <m/>
    <m/>
    <x v="6"/>
    <x v="75"/>
    <m/>
    <x v="1"/>
    <m/>
    <x v="1"/>
    <m/>
    <x v="41"/>
    <x v="82"/>
    <m/>
    <m/>
    <x v="1"/>
    <m/>
    <m/>
    <m/>
    <m/>
    <m/>
    <x v="25"/>
    <m/>
    <m/>
    <x v="21"/>
    <m/>
    <m/>
    <m/>
    <m/>
    <x v="2"/>
    <m/>
    <m/>
    <m/>
    <m/>
    <m/>
    <m/>
    <m/>
    <m/>
    <m/>
    <m/>
    <m/>
    <m/>
    <m/>
    <d v="2017-03-27T00:00:00"/>
    <x v="5"/>
    <m/>
    <x v="0"/>
    <m/>
    <n v="11"/>
    <x v="0"/>
    <m/>
    <m/>
  </r>
  <r>
    <x v="1"/>
    <x v="4"/>
    <x v="0"/>
    <x v="2"/>
    <x v="136"/>
    <x v="56"/>
    <x v="47"/>
    <m/>
    <m/>
    <m/>
    <x v="0"/>
    <m/>
    <m/>
    <m/>
    <m/>
    <x v="0"/>
    <x v="10"/>
    <x v="116"/>
    <x v="73"/>
    <x v="27"/>
    <m/>
    <m/>
    <x v="7"/>
    <x v="76"/>
    <m/>
    <x v="1"/>
    <m/>
    <x v="1"/>
    <m/>
    <x v="41"/>
    <x v="79"/>
    <m/>
    <m/>
    <x v="1"/>
    <m/>
    <m/>
    <m/>
    <m/>
    <m/>
    <x v="26"/>
    <m/>
    <m/>
    <x v="17"/>
    <m/>
    <m/>
    <m/>
    <m/>
    <x v="2"/>
    <m/>
    <m/>
    <m/>
    <m/>
    <m/>
    <m/>
    <m/>
    <m/>
    <m/>
    <m/>
    <m/>
    <m/>
    <m/>
    <d v="2017-03-27T00:00:00"/>
    <x v="5"/>
    <m/>
    <x v="0"/>
    <m/>
    <n v="11"/>
    <x v="0"/>
    <m/>
    <m/>
  </r>
  <r>
    <x v="1"/>
    <x v="4"/>
    <x v="0"/>
    <x v="2"/>
    <x v="137"/>
    <x v="56"/>
    <x v="32"/>
    <m/>
    <m/>
    <m/>
    <x v="0"/>
    <m/>
    <m/>
    <m/>
    <m/>
    <x v="0"/>
    <x v="10"/>
    <x v="117"/>
    <x v="74"/>
    <x v="28"/>
    <m/>
    <m/>
    <x v="6"/>
    <x v="77"/>
    <m/>
    <x v="1"/>
    <m/>
    <x v="1"/>
    <m/>
    <x v="44"/>
    <x v="78"/>
    <m/>
    <m/>
    <x v="1"/>
    <m/>
    <m/>
    <m/>
    <m/>
    <m/>
    <x v="26"/>
    <m/>
    <m/>
    <x v="14"/>
    <m/>
    <m/>
    <m/>
    <m/>
    <x v="2"/>
    <m/>
    <m/>
    <m/>
    <m/>
    <m/>
    <m/>
    <m/>
    <m/>
    <m/>
    <m/>
    <m/>
    <m/>
    <m/>
    <d v="2017-03-27T00:00:00"/>
    <x v="5"/>
    <m/>
    <x v="0"/>
    <m/>
    <n v="11"/>
    <x v="0"/>
    <m/>
    <m/>
  </r>
  <r>
    <x v="1"/>
    <x v="4"/>
    <x v="0"/>
    <x v="2"/>
    <x v="138"/>
    <x v="56"/>
    <x v="81"/>
    <m/>
    <m/>
    <m/>
    <x v="0"/>
    <m/>
    <m/>
    <m/>
    <m/>
    <x v="0"/>
    <x v="10"/>
    <x v="118"/>
    <x v="17"/>
    <x v="29"/>
    <m/>
    <m/>
    <x v="9"/>
    <x v="78"/>
    <m/>
    <x v="1"/>
    <m/>
    <x v="1"/>
    <m/>
    <x v="41"/>
    <x v="82"/>
    <m/>
    <m/>
    <x v="1"/>
    <m/>
    <m/>
    <m/>
    <m/>
    <m/>
    <x v="27"/>
    <m/>
    <m/>
    <x v="22"/>
    <m/>
    <m/>
    <m/>
    <m/>
    <x v="2"/>
    <m/>
    <m/>
    <m/>
    <m/>
    <m/>
    <m/>
    <m/>
    <m/>
    <m/>
    <m/>
    <m/>
    <m/>
    <m/>
    <d v="2017-03-27T00:00:00"/>
    <x v="5"/>
    <m/>
    <x v="0"/>
    <m/>
    <n v="11"/>
    <x v="0"/>
    <m/>
    <m/>
  </r>
  <r>
    <x v="1"/>
    <x v="4"/>
    <x v="0"/>
    <x v="2"/>
    <x v="139"/>
    <x v="57"/>
    <x v="107"/>
    <m/>
    <m/>
    <m/>
    <x v="0"/>
    <m/>
    <m/>
    <m/>
    <m/>
    <x v="0"/>
    <x v="10"/>
    <x v="119"/>
    <x v="74"/>
    <x v="30"/>
    <m/>
    <m/>
    <x v="6"/>
    <x v="79"/>
    <m/>
    <x v="1"/>
    <m/>
    <x v="1"/>
    <m/>
    <x v="41"/>
    <x v="83"/>
    <m/>
    <m/>
    <x v="1"/>
    <m/>
    <m/>
    <m/>
    <m/>
    <m/>
    <x v="28"/>
    <m/>
    <m/>
    <x v="20"/>
    <m/>
    <m/>
    <m/>
    <m/>
    <x v="2"/>
    <m/>
    <m/>
    <m/>
    <m/>
    <m/>
    <m/>
    <m/>
    <m/>
    <m/>
    <m/>
    <m/>
    <m/>
    <m/>
    <d v="2017-03-27T00:00:00"/>
    <x v="5"/>
    <m/>
    <x v="0"/>
    <m/>
    <n v="11"/>
    <x v="0"/>
    <m/>
    <m/>
  </r>
  <r>
    <x v="1"/>
    <x v="4"/>
    <x v="0"/>
    <x v="2"/>
    <x v="140"/>
    <x v="57"/>
    <x v="108"/>
    <m/>
    <m/>
    <m/>
    <x v="0"/>
    <m/>
    <m/>
    <m/>
    <m/>
    <x v="0"/>
    <x v="10"/>
    <x v="120"/>
    <x v="75"/>
    <x v="31"/>
    <m/>
    <m/>
    <x v="3"/>
    <x v="20"/>
    <m/>
    <x v="1"/>
    <m/>
    <x v="1"/>
    <m/>
    <x v="44"/>
    <x v="79"/>
    <m/>
    <m/>
    <x v="1"/>
    <m/>
    <m/>
    <m/>
    <m/>
    <m/>
    <x v="23"/>
    <m/>
    <m/>
    <x v="23"/>
    <m/>
    <m/>
    <m/>
    <m/>
    <x v="2"/>
    <m/>
    <m/>
    <m/>
    <m/>
    <m/>
    <m/>
    <m/>
    <m/>
    <m/>
    <m/>
    <m/>
    <m/>
    <m/>
    <d v="2017-03-28T00:00:00"/>
    <x v="37"/>
    <m/>
    <x v="0"/>
    <m/>
    <n v="11"/>
    <x v="0"/>
    <m/>
    <m/>
  </r>
  <r>
    <x v="1"/>
    <x v="4"/>
    <x v="0"/>
    <x v="2"/>
    <x v="141"/>
    <x v="6"/>
    <x v="30"/>
    <m/>
    <m/>
    <m/>
    <x v="0"/>
    <m/>
    <m/>
    <m/>
    <m/>
    <x v="0"/>
    <x v="10"/>
    <x v="121"/>
    <x v="24"/>
    <x v="7"/>
    <m/>
    <m/>
    <x v="6"/>
    <x v="11"/>
    <m/>
    <x v="1"/>
    <m/>
    <x v="1"/>
    <m/>
    <x v="45"/>
    <x v="84"/>
    <m/>
    <m/>
    <x v="1"/>
    <m/>
    <m/>
    <m/>
    <m/>
    <m/>
    <x v="29"/>
    <m/>
    <m/>
    <x v="19"/>
    <m/>
    <m/>
    <m/>
    <m/>
    <x v="2"/>
    <m/>
    <m/>
    <m/>
    <m/>
    <m/>
    <m/>
    <m/>
    <m/>
    <m/>
    <m/>
    <m/>
    <m/>
    <m/>
    <d v="2017-03-29T00:00:00"/>
    <x v="6"/>
    <m/>
    <x v="0"/>
    <m/>
    <n v="11"/>
    <x v="0"/>
    <m/>
    <m/>
  </r>
  <r>
    <x v="1"/>
    <x v="4"/>
    <x v="0"/>
    <x v="2"/>
    <x v="142"/>
    <x v="6"/>
    <x v="94"/>
    <m/>
    <m/>
    <m/>
    <x v="0"/>
    <m/>
    <m/>
    <m/>
    <m/>
    <x v="0"/>
    <x v="10"/>
    <x v="122"/>
    <x v="76"/>
    <x v="32"/>
    <m/>
    <m/>
    <x v="9"/>
    <x v="80"/>
    <m/>
    <x v="1"/>
    <m/>
    <x v="1"/>
    <m/>
    <x v="41"/>
    <x v="79"/>
    <m/>
    <m/>
    <x v="1"/>
    <m/>
    <m/>
    <m/>
    <m/>
    <m/>
    <x v="29"/>
    <m/>
    <m/>
    <x v="18"/>
    <m/>
    <m/>
    <m/>
    <m/>
    <x v="2"/>
    <m/>
    <m/>
    <m/>
    <m/>
    <m/>
    <m/>
    <m/>
    <m/>
    <m/>
    <m/>
    <m/>
    <m/>
    <m/>
    <d v="2017-03-29T00:00:00"/>
    <x v="6"/>
    <m/>
    <x v="0"/>
    <m/>
    <n v="11"/>
    <x v="0"/>
    <m/>
    <m/>
  </r>
  <r>
    <x v="1"/>
    <x v="4"/>
    <x v="0"/>
    <x v="2"/>
    <x v="143"/>
    <x v="58"/>
    <x v="93"/>
    <m/>
    <m/>
    <m/>
    <x v="0"/>
    <m/>
    <m/>
    <m/>
    <m/>
    <x v="0"/>
    <x v="10"/>
    <x v="123"/>
    <x v="34"/>
    <x v="33"/>
    <m/>
    <m/>
    <x v="7"/>
    <x v="44"/>
    <m/>
    <x v="1"/>
    <m/>
    <x v="1"/>
    <m/>
    <x v="41"/>
    <x v="85"/>
    <m/>
    <m/>
    <x v="1"/>
    <m/>
    <m/>
    <m/>
    <m/>
    <m/>
    <x v="30"/>
    <m/>
    <m/>
    <x v="18"/>
    <m/>
    <m/>
    <m/>
    <m/>
    <x v="2"/>
    <m/>
    <m/>
    <m/>
    <m/>
    <m/>
    <m/>
    <m/>
    <m/>
    <m/>
    <m/>
    <m/>
    <m/>
    <m/>
    <d v="2017-03-29T00:00:00"/>
    <x v="38"/>
    <m/>
    <x v="0"/>
    <m/>
    <n v="11"/>
    <x v="0"/>
    <m/>
    <m/>
  </r>
  <r>
    <x v="1"/>
    <x v="4"/>
    <x v="0"/>
    <x v="2"/>
    <x v="144"/>
    <x v="7"/>
    <x v="109"/>
    <m/>
    <m/>
    <m/>
    <x v="0"/>
    <m/>
    <m/>
    <m/>
    <m/>
    <x v="0"/>
    <x v="10"/>
    <x v="124"/>
    <x v="77"/>
    <x v="34"/>
    <m/>
    <m/>
    <x v="6"/>
    <x v="81"/>
    <m/>
    <x v="1"/>
    <m/>
    <x v="1"/>
    <m/>
    <x v="46"/>
    <x v="86"/>
    <m/>
    <m/>
    <x v="1"/>
    <m/>
    <m/>
    <m/>
    <m/>
    <m/>
    <x v="31"/>
    <m/>
    <m/>
    <x v="18"/>
    <m/>
    <m/>
    <m/>
    <m/>
    <x v="2"/>
    <m/>
    <m/>
    <m/>
    <m/>
    <m/>
    <m/>
    <m/>
    <m/>
    <m/>
    <m/>
    <m/>
    <m/>
    <m/>
    <d v="2017-03-31T00:00:00"/>
    <x v="7"/>
    <m/>
    <x v="0"/>
    <m/>
    <n v="11"/>
    <x v="0"/>
    <m/>
    <m/>
  </r>
  <r>
    <x v="1"/>
    <x v="4"/>
    <x v="0"/>
    <x v="2"/>
    <x v="145"/>
    <x v="59"/>
    <x v="83"/>
    <m/>
    <m/>
    <m/>
    <x v="0"/>
    <m/>
    <m/>
    <m/>
    <m/>
    <x v="0"/>
    <x v="10"/>
    <x v="125"/>
    <x v="74"/>
    <x v="35"/>
    <m/>
    <m/>
    <x v="6"/>
    <x v="82"/>
    <m/>
    <x v="1"/>
    <m/>
    <x v="1"/>
    <m/>
    <x v="46"/>
    <x v="69"/>
    <m/>
    <m/>
    <x v="1"/>
    <m/>
    <m/>
    <m/>
    <m/>
    <m/>
    <x v="19"/>
    <m/>
    <m/>
    <x v="24"/>
    <m/>
    <m/>
    <m/>
    <m/>
    <x v="2"/>
    <m/>
    <m/>
    <m/>
    <m/>
    <m/>
    <m/>
    <m/>
    <m/>
    <m/>
    <m/>
    <m/>
    <m/>
    <m/>
    <d v="2017-03-31T00:00:00"/>
    <x v="7"/>
    <m/>
    <x v="0"/>
    <m/>
    <n v="11"/>
    <x v="0"/>
    <m/>
    <m/>
  </r>
  <r>
    <x v="1"/>
    <x v="4"/>
    <x v="0"/>
    <x v="2"/>
    <x v="146"/>
    <x v="59"/>
    <x v="110"/>
    <m/>
    <m/>
    <m/>
    <x v="0"/>
    <m/>
    <m/>
    <m/>
    <m/>
    <x v="0"/>
    <x v="10"/>
    <x v="126"/>
    <x v="12"/>
    <x v="36"/>
    <m/>
    <m/>
    <x v="1"/>
    <x v="22"/>
    <m/>
    <x v="1"/>
    <m/>
    <x v="1"/>
    <m/>
    <x v="41"/>
    <x v="79"/>
    <m/>
    <m/>
    <x v="1"/>
    <m/>
    <m/>
    <m/>
    <m/>
    <m/>
    <x v="32"/>
    <m/>
    <m/>
    <x v="18"/>
    <m/>
    <m/>
    <m/>
    <m/>
    <x v="2"/>
    <m/>
    <m/>
    <m/>
    <m/>
    <m/>
    <m/>
    <m/>
    <m/>
    <m/>
    <m/>
    <m/>
    <m/>
    <m/>
    <d v="2017-04-03T00:00:00"/>
    <x v="39"/>
    <m/>
    <x v="0"/>
    <m/>
    <n v="11"/>
    <x v="0"/>
    <m/>
    <m/>
  </r>
  <r>
    <x v="1"/>
    <x v="4"/>
    <x v="0"/>
    <x v="2"/>
    <x v="147"/>
    <x v="60"/>
    <x v="111"/>
    <m/>
    <m/>
    <m/>
    <x v="0"/>
    <m/>
    <m/>
    <m/>
    <m/>
    <x v="0"/>
    <x v="10"/>
    <x v="127"/>
    <x v="49"/>
    <x v="37"/>
    <m/>
    <m/>
    <x v="11"/>
    <x v="80"/>
    <m/>
    <x v="1"/>
    <m/>
    <x v="1"/>
    <m/>
    <x v="41"/>
    <x v="81"/>
    <m/>
    <m/>
    <x v="1"/>
    <m/>
    <m/>
    <m/>
    <m/>
    <m/>
    <x v="30"/>
    <m/>
    <m/>
    <x v="20"/>
    <m/>
    <m/>
    <m/>
    <m/>
    <x v="3"/>
    <m/>
    <m/>
    <m/>
    <m/>
    <m/>
    <m/>
    <m/>
    <m/>
    <m/>
    <m/>
    <m/>
    <m/>
    <m/>
    <d v="2017-04-03T00:00:00"/>
    <x v="39"/>
    <m/>
    <x v="0"/>
    <m/>
    <n v="11"/>
    <x v="0"/>
    <m/>
    <m/>
  </r>
  <r>
    <x v="1"/>
    <x v="4"/>
    <x v="0"/>
    <x v="2"/>
    <x v="148"/>
    <x v="61"/>
    <x v="89"/>
    <m/>
    <m/>
    <m/>
    <x v="0"/>
    <m/>
    <m/>
    <m/>
    <m/>
    <x v="0"/>
    <x v="10"/>
    <x v="128"/>
    <x v="29"/>
    <x v="38"/>
    <m/>
    <m/>
    <x v="3"/>
    <x v="62"/>
    <m/>
    <x v="1"/>
    <m/>
    <x v="1"/>
    <m/>
    <x v="41"/>
    <x v="87"/>
    <m/>
    <m/>
    <x v="1"/>
    <m/>
    <m/>
    <m/>
    <m/>
    <m/>
    <x v="32"/>
    <m/>
    <m/>
    <x v="20"/>
    <m/>
    <m/>
    <m/>
    <m/>
    <x v="3"/>
    <m/>
    <m/>
    <m/>
    <m/>
    <m/>
    <m/>
    <m/>
    <m/>
    <m/>
    <m/>
    <m/>
    <m/>
    <m/>
    <d v="2017-04-03T00:00:00"/>
    <x v="39"/>
    <m/>
    <x v="0"/>
    <m/>
    <n v="11"/>
    <x v="0"/>
    <m/>
    <m/>
  </r>
  <r>
    <x v="1"/>
    <x v="4"/>
    <x v="0"/>
    <x v="2"/>
    <x v="149"/>
    <x v="61"/>
    <x v="112"/>
    <m/>
    <m/>
    <m/>
    <x v="0"/>
    <m/>
    <m/>
    <m/>
    <m/>
    <x v="0"/>
    <x v="10"/>
    <x v="129"/>
    <x v="73"/>
    <x v="39"/>
    <m/>
    <m/>
    <x v="6"/>
    <x v="78"/>
    <m/>
    <x v="1"/>
    <m/>
    <x v="1"/>
    <m/>
    <x v="41"/>
    <x v="83"/>
    <m/>
    <m/>
    <x v="1"/>
    <m/>
    <m/>
    <m/>
    <m/>
    <m/>
    <x v="33"/>
    <m/>
    <m/>
    <x v="14"/>
    <m/>
    <m/>
    <m/>
    <m/>
    <x v="3"/>
    <m/>
    <m/>
    <m/>
    <m/>
    <m/>
    <m/>
    <m/>
    <m/>
    <m/>
    <m/>
    <m/>
    <m/>
    <m/>
    <d v="2017-04-03T00:00:00"/>
    <x v="39"/>
    <m/>
    <x v="0"/>
    <m/>
    <n v="11"/>
    <x v="0"/>
    <m/>
    <m/>
  </r>
  <r>
    <x v="1"/>
    <x v="4"/>
    <x v="0"/>
    <x v="2"/>
    <x v="150"/>
    <x v="62"/>
    <x v="113"/>
    <m/>
    <m/>
    <m/>
    <x v="0"/>
    <m/>
    <m/>
    <m/>
    <m/>
    <x v="0"/>
    <x v="10"/>
    <x v="130"/>
    <x v="78"/>
    <x v="40"/>
    <m/>
    <m/>
    <x v="1"/>
    <x v="83"/>
    <m/>
    <x v="1"/>
    <m/>
    <x v="1"/>
    <m/>
    <x v="46"/>
    <x v="83"/>
    <m/>
    <m/>
    <x v="1"/>
    <m/>
    <m/>
    <m/>
    <m/>
    <m/>
    <x v="19"/>
    <m/>
    <m/>
    <x v="18"/>
    <m/>
    <m/>
    <m/>
    <m/>
    <x v="3"/>
    <m/>
    <m/>
    <m/>
    <m/>
    <m/>
    <m/>
    <m/>
    <m/>
    <m/>
    <m/>
    <m/>
    <m/>
    <m/>
    <d v="2017-04-04T00:00:00"/>
    <x v="40"/>
    <m/>
    <x v="0"/>
    <m/>
    <n v="11"/>
    <x v="0"/>
    <m/>
    <m/>
  </r>
  <r>
    <x v="1"/>
    <x v="4"/>
    <x v="0"/>
    <x v="2"/>
    <x v="151"/>
    <x v="63"/>
    <x v="32"/>
    <m/>
    <m/>
    <m/>
    <x v="0"/>
    <m/>
    <m/>
    <m/>
    <m/>
    <x v="0"/>
    <x v="10"/>
    <x v="131"/>
    <x v="71"/>
    <x v="41"/>
    <m/>
    <m/>
    <x v="2"/>
    <x v="68"/>
    <m/>
    <x v="1"/>
    <m/>
    <x v="1"/>
    <m/>
    <x v="46"/>
    <x v="84"/>
    <m/>
    <m/>
    <x v="1"/>
    <m/>
    <m/>
    <m/>
    <m/>
    <m/>
    <x v="34"/>
    <m/>
    <m/>
    <x v="20"/>
    <m/>
    <m/>
    <m/>
    <m/>
    <x v="3"/>
    <m/>
    <m/>
    <m/>
    <m/>
    <m/>
    <m/>
    <m/>
    <m/>
    <m/>
    <m/>
    <m/>
    <m/>
    <m/>
    <d v="2017-04-04T00:00:00"/>
    <x v="40"/>
    <m/>
    <x v="0"/>
    <m/>
    <n v="11"/>
    <x v="0"/>
    <m/>
    <m/>
  </r>
  <r>
    <x v="1"/>
    <x v="4"/>
    <x v="0"/>
    <x v="2"/>
    <x v="152"/>
    <x v="63"/>
    <x v="114"/>
    <m/>
    <m/>
    <m/>
    <x v="0"/>
    <m/>
    <m/>
    <m/>
    <m/>
    <x v="0"/>
    <x v="10"/>
    <x v="132"/>
    <x v="29"/>
    <x v="42"/>
    <m/>
    <m/>
    <x v="7"/>
    <x v="84"/>
    <m/>
    <x v="1"/>
    <m/>
    <x v="1"/>
    <m/>
    <x v="46"/>
    <x v="84"/>
    <m/>
    <m/>
    <x v="1"/>
    <m/>
    <m/>
    <m/>
    <m/>
    <m/>
    <x v="35"/>
    <m/>
    <m/>
    <x v="18"/>
    <m/>
    <m/>
    <m/>
    <m/>
    <x v="3"/>
    <m/>
    <m/>
    <m/>
    <m/>
    <m/>
    <m/>
    <m/>
    <m/>
    <m/>
    <m/>
    <m/>
    <m/>
    <m/>
    <d v="2017-04-05T00:00:00"/>
    <x v="41"/>
    <m/>
    <x v="0"/>
    <m/>
    <n v="11"/>
    <x v="0"/>
    <m/>
    <m/>
  </r>
  <r>
    <x v="1"/>
    <x v="4"/>
    <x v="0"/>
    <x v="2"/>
    <x v="153"/>
    <x v="8"/>
    <x v="115"/>
    <m/>
    <m/>
    <m/>
    <x v="0"/>
    <m/>
    <m/>
    <m/>
    <m/>
    <x v="0"/>
    <x v="10"/>
    <x v="133"/>
    <x v="74"/>
    <x v="43"/>
    <m/>
    <m/>
    <x v="1"/>
    <x v="85"/>
    <m/>
    <x v="1"/>
    <m/>
    <x v="1"/>
    <m/>
    <x v="46"/>
    <x v="84"/>
    <m/>
    <m/>
    <x v="1"/>
    <m/>
    <m/>
    <m/>
    <m/>
    <m/>
    <x v="36"/>
    <m/>
    <m/>
    <x v="24"/>
    <m/>
    <m/>
    <m/>
    <m/>
    <x v="3"/>
    <m/>
    <m/>
    <m/>
    <m/>
    <m/>
    <m/>
    <m/>
    <m/>
    <m/>
    <m/>
    <m/>
    <m/>
    <m/>
    <d v="2017-04-06T00:00:00"/>
    <x v="41"/>
    <m/>
    <x v="0"/>
    <m/>
    <n v="11"/>
    <x v="0"/>
    <m/>
    <m/>
  </r>
  <r>
    <x v="1"/>
    <x v="4"/>
    <x v="0"/>
    <x v="2"/>
    <x v="154"/>
    <x v="8"/>
    <x v="116"/>
    <m/>
    <m/>
    <m/>
    <x v="0"/>
    <m/>
    <m/>
    <m/>
    <m/>
    <x v="0"/>
    <x v="10"/>
    <x v="134"/>
    <x v="32"/>
    <x v="44"/>
    <m/>
    <m/>
    <x v="3"/>
    <x v="86"/>
    <m/>
    <x v="1"/>
    <m/>
    <x v="1"/>
    <m/>
    <x v="41"/>
    <x v="84"/>
    <m/>
    <m/>
    <x v="3"/>
    <m/>
    <m/>
    <m/>
    <m/>
    <m/>
    <x v="37"/>
    <m/>
    <m/>
    <x v="25"/>
    <m/>
    <m/>
    <m/>
    <m/>
    <x v="3"/>
    <m/>
    <m/>
    <m/>
    <m/>
    <m/>
    <m/>
    <m/>
    <m/>
    <m/>
    <m/>
    <m/>
    <m/>
    <m/>
    <d v="2017-04-06T00:00:00"/>
    <x v="41"/>
    <m/>
    <x v="0"/>
    <m/>
    <n v="11"/>
    <x v="0"/>
    <m/>
    <m/>
  </r>
  <r>
    <x v="1"/>
    <x v="4"/>
    <x v="0"/>
    <x v="2"/>
    <x v="155"/>
    <x v="8"/>
    <x v="117"/>
    <m/>
    <m/>
    <m/>
    <x v="0"/>
    <m/>
    <m/>
    <m/>
    <m/>
    <x v="0"/>
    <x v="10"/>
    <x v="135"/>
    <x v="74"/>
    <x v="45"/>
    <m/>
    <m/>
    <x v="12"/>
    <x v="87"/>
    <m/>
    <x v="1"/>
    <m/>
    <x v="1"/>
    <m/>
    <x v="41"/>
    <x v="87"/>
    <m/>
    <m/>
    <x v="3"/>
    <m/>
    <m/>
    <m/>
    <m/>
    <m/>
    <x v="38"/>
    <m/>
    <m/>
    <x v="20"/>
    <m/>
    <m/>
    <m/>
    <m/>
    <x v="3"/>
    <m/>
    <m/>
    <m/>
    <m/>
    <m/>
    <m/>
    <m/>
    <m/>
    <m/>
    <m/>
    <m/>
    <m/>
    <m/>
    <d v="2017-04-06T00:00:00"/>
    <x v="41"/>
    <m/>
    <x v="0"/>
    <m/>
    <n v="11"/>
    <x v="0"/>
    <m/>
    <m/>
  </r>
  <r>
    <x v="1"/>
    <x v="4"/>
    <x v="0"/>
    <x v="2"/>
    <x v="156"/>
    <x v="27"/>
    <x v="107"/>
    <m/>
    <m/>
    <m/>
    <x v="0"/>
    <m/>
    <m/>
    <m/>
    <m/>
    <x v="0"/>
    <x v="10"/>
    <x v="104"/>
    <x v="11"/>
    <x v="46"/>
    <m/>
    <m/>
    <x v="13"/>
    <x v="88"/>
    <m/>
    <x v="1"/>
    <m/>
    <x v="1"/>
    <m/>
    <x v="30"/>
    <x v="88"/>
    <m/>
    <m/>
    <x v="1"/>
    <m/>
    <m/>
    <m/>
    <m/>
    <m/>
    <x v="39"/>
    <m/>
    <m/>
    <x v="12"/>
    <m/>
    <m/>
    <m/>
    <m/>
    <x v="4"/>
    <m/>
    <m/>
    <m/>
    <m/>
    <m/>
    <m/>
    <m/>
    <m/>
    <m/>
    <m/>
    <m/>
    <m/>
    <m/>
    <d v="2017-06-28T00:00:00"/>
    <x v="42"/>
    <m/>
    <x v="0"/>
    <n v="14"/>
    <n v="11"/>
    <x v="0"/>
    <m/>
    <m/>
  </r>
  <r>
    <x v="1"/>
    <x v="4"/>
    <x v="0"/>
    <x v="2"/>
    <x v="157"/>
    <x v="64"/>
    <x v="118"/>
    <m/>
    <m/>
    <m/>
    <x v="0"/>
    <m/>
    <m/>
    <m/>
    <m/>
    <x v="0"/>
    <x v="10"/>
    <x v="136"/>
    <x v="61"/>
    <x v="47"/>
    <m/>
    <m/>
    <x v="4"/>
    <x v="2"/>
    <m/>
    <x v="1"/>
    <m/>
    <x v="1"/>
    <m/>
    <x v="46"/>
    <x v="89"/>
    <m/>
    <m/>
    <x v="1"/>
    <m/>
    <m/>
    <m/>
    <m/>
    <m/>
    <x v="40"/>
    <m/>
    <m/>
    <x v="26"/>
    <m/>
    <m/>
    <m/>
    <m/>
    <x v="4"/>
    <m/>
    <m/>
    <m/>
    <m/>
    <m/>
    <m/>
    <m/>
    <m/>
    <m/>
    <m/>
    <m/>
    <m/>
    <m/>
    <d v="2017-06-28T00:00:00"/>
    <x v="42"/>
    <m/>
    <x v="0"/>
    <n v="12"/>
    <n v="11"/>
    <x v="0"/>
    <m/>
    <m/>
  </r>
  <r>
    <x v="1"/>
    <x v="4"/>
    <x v="0"/>
    <x v="2"/>
    <x v="158"/>
    <x v="64"/>
    <x v="119"/>
    <m/>
    <m/>
    <m/>
    <x v="0"/>
    <m/>
    <m/>
    <m/>
    <m/>
    <x v="0"/>
    <x v="10"/>
    <x v="137"/>
    <x v="27"/>
    <x v="48"/>
    <m/>
    <m/>
    <x v="3"/>
    <x v="14"/>
    <m/>
    <x v="1"/>
    <m/>
    <x v="1"/>
    <m/>
    <x v="47"/>
    <x v="84"/>
    <m/>
    <m/>
    <x v="1"/>
    <m/>
    <m/>
    <m/>
    <m/>
    <m/>
    <x v="41"/>
    <m/>
    <m/>
    <x v="9"/>
    <m/>
    <m/>
    <m/>
    <m/>
    <x v="4"/>
    <m/>
    <m/>
    <m/>
    <m/>
    <m/>
    <m/>
    <m/>
    <m/>
    <m/>
    <m/>
    <m/>
    <m/>
    <m/>
    <d v="2017-06-28T00:00:00"/>
    <x v="42"/>
    <m/>
    <x v="0"/>
    <n v="6"/>
    <n v="11"/>
    <x v="0"/>
    <m/>
    <m/>
  </r>
  <r>
    <x v="1"/>
    <x v="4"/>
    <x v="0"/>
    <x v="2"/>
    <x v="159"/>
    <x v="65"/>
    <x v="120"/>
    <m/>
    <m/>
    <m/>
    <x v="0"/>
    <m/>
    <m/>
    <m/>
    <m/>
    <x v="0"/>
    <x v="10"/>
    <x v="138"/>
    <x v="16"/>
    <x v="49"/>
    <m/>
    <m/>
    <x v="8"/>
    <x v="89"/>
    <m/>
    <x v="1"/>
    <m/>
    <x v="1"/>
    <m/>
    <x v="41"/>
    <x v="83"/>
    <m/>
    <m/>
    <x v="1"/>
    <m/>
    <m/>
    <m/>
    <m/>
    <m/>
    <x v="42"/>
    <m/>
    <m/>
    <x v="18"/>
    <m/>
    <m/>
    <m/>
    <m/>
    <x v="4"/>
    <m/>
    <m/>
    <m/>
    <m/>
    <m/>
    <m/>
    <m/>
    <m/>
    <m/>
    <m/>
    <m/>
    <m/>
    <m/>
    <d v="2017-06-28T00:00:00"/>
    <x v="42"/>
    <m/>
    <x v="0"/>
    <n v="6"/>
    <n v="11"/>
    <x v="0"/>
    <m/>
    <m/>
  </r>
  <r>
    <x v="1"/>
    <x v="4"/>
    <x v="0"/>
    <x v="2"/>
    <x v="160"/>
    <x v="65"/>
    <x v="49"/>
    <m/>
    <m/>
    <m/>
    <x v="0"/>
    <m/>
    <m/>
    <m/>
    <m/>
    <x v="0"/>
    <x v="10"/>
    <x v="139"/>
    <x v="79"/>
    <x v="50"/>
    <m/>
    <m/>
    <x v="9"/>
    <x v="90"/>
    <m/>
    <x v="1"/>
    <m/>
    <x v="1"/>
    <m/>
    <x v="46"/>
    <x v="90"/>
    <m/>
    <m/>
    <x v="1"/>
    <m/>
    <m/>
    <m/>
    <m/>
    <m/>
    <x v="43"/>
    <m/>
    <m/>
    <x v="27"/>
    <m/>
    <m/>
    <m/>
    <m/>
    <x v="4"/>
    <m/>
    <m/>
    <m/>
    <m/>
    <m/>
    <m/>
    <m/>
    <m/>
    <m/>
    <m/>
    <m/>
    <m/>
    <m/>
    <d v="2017-06-28T00:00:00"/>
    <x v="42"/>
    <m/>
    <x v="0"/>
    <n v="7"/>
    <n v="11"/>
    <x v="0"/>
    <m/>
    <m/>
  </r>
  <r>
    <x v="1"/>
    <x v="4"/>
    <x v="0"/>
    <x v="2"/>
    <x v="161"/>
    <x v="66"/>
    <x v="49"/>
    <m/>
    <m/>
    <m/>
    <x v="0"/>
    <m/>
    <m/>
    <m/>
    <m/>
    <x v="0"/>
    <x v="10"/>
    <x v="109"/>
    <x v="80"/>
    <x v="32"/>
    <m/>
    <m/>
    <x v="10"/>
    <x v="91"/>
    <m/>
    <x v="1"/>
    <m/>
    <x v="1"/>
    <m/>
    <x v="41"/>
    <x v="83"/>
    <m/>
    <m/>
    <x v="1"/>
    <m/>
    <m/>
    <m/>
    <m/>
    <m/>
    <x v="23"/>
    <m/>
    <m/>
    <x v="28"/>
    <m/>
    <m/>
    <m/>
    <m/>
    <x v="4"/>
    <m/>
    <m/>
    <m/>
    <m/>
    <m/>
    <m/>
    <m/>
    <m/>
    <m/>
    <m/>
    <m/>
    <m/>
    <m/>
    <d v="2017-06-28T00:00:00"/>
    <x v="42"/>
    <m/>
    <x v="0"/>
    <n v="6"/>
    <n v="11"/>
    <x v="0"/>
    <m/>
    <m/>
  </r>
  <r>
    <x v="1"/>
    <x v="4"/>
    <x v="0"/>
    <x v="2"/>
    <x v="162"/>
    <x v="67"/>
    <x v="121"/>
    <m/>
    <m/>
    <m/>
    <x v="0"/>
    <m/>
    <m/>
    <m/>
    <m/>
    <x v="0"/>
    <x v="10"/>
    <x v="140"/>
    <x v="81"/>
    <x v="51"/>
    <m/>
    <m/>
    <x v="11"/>
    <x v="24"/>
    <m/>
    <x v="1"/>
    <m/>
    <x v="1"/>
    <m/>
    <x v="41"/>
    <x v="74"/>
    <m/>
    <m/>
    <x v="1"/>
    <m/>
    <m/>
    <m/>
    <m/>
    <m/>
    <x v="30"/>
    <m/>
    <m/>
    <x v="14"/>
    <m/>
    <m/>
    <m/>
    <m/>
    <x v="4"/>
    <m/>
    <m/>
    <m/>
    <m/>
    <m/>
    <m/>
    <m/>
    <m/>
    <m/>
    <m/>
    <m/>
    <m/>
    <m/>
    <d v="2017-06-29T00:00:00"/>
    <x v="43"/>
    <m/>
    <x v="0"/>
    <n v="5"/>
    <n v="11"/>
    <x v="0"/>
    <m/>
    <m/>
  </r>
  <r>
    <x v="1"/>
    <x v="4"/>
    <x v="0"/>
    <x v="2"/>
    <x v="163"/>
    <x v="67"/>
    <x v="107"/>
    <m/>
    <m/>
    <m/>
    <x v="0"/>
    <m/>
    <m/>
    <m/>
    <m/>
    <x v="0"/>
    <x v="10"/>
    <x v="141"/>
    <x v="74"/>
    <x v="52"/>
    <m/>
    <m/>
    <x v="7"/>
    <x v="92"/>
    <m/>
    <x v="1"/>
    <m/>
    <x v="1"/>
    <m/>
    <x v="41"/>
    <x v="83"/>
    <m/>
    <m/>
    <x v="1"/>
    <m/>
    <m/>
    <m/>
    <m/>
    <m/>
    <x v="44"/>
    <m/>
    <m/>
    <x v="12"/>
    <m/>
    <m/>
    <m/>
    <m/>
    <x v="4"/>
    <m/>
    <m/>
    <m/>
    <m/>
    <m/>
    <m/>
    <m/>
    <m/>
    <m/>
    <m/>
    <m/>
    <m/>
    <m/>
    <d v="2017-06-29T00:00:00"/>
    <x v="43"/>
    <m/>
    <x v="0"/>
    <n v="6"/>
    <n v="11"/>
    <x v="0"/>
    <m/>
    <m/>
  </r>
  <r>
    <x v="1"/>
    <x v="4"/>
    <x v="0"/>
    <x v="2"/>
    <x v="164"/>
    <x v="68"/>
    <x v="122"/>
    <m/>
    <m/>
    <m/>
    <x v="0"/>
    <m/>
    <m/>
    <m/>
    <m/>
    <x v="0"/>
    <x v="10"/>
    <x v="142"/>
    <x v="12"/>
    <x v="53"/>
    <m/>
    <m/>
    <x v="1"/>
    <x v="66"/>
    <m/>
    <x v="1"/>
    <m/>
    <x v="1"/>
    <m/>
    <x v="10"/>
    <x v="91"/>
    <m/>
    <m/>
    <x v="1"/>
    <m/>
    <m/>
    <m/>
    <m/>
    <m/>
    <x v="45"/>
    <m/>
    <m/>
    <x v="28"/>
    <m/>
    <m/>
    <m/>
    <m/>
    <x v="4"/>
    <m/>
    <m/>
    <m/>
    <m/>
    <m/>
    <m/>
    <m/>
    <m/>
    <m/>
    <m/>
    <m/>
    <m/>
    <m/>
    <d v="2017-06-30T00:00:00"/>
    <x v="44"/>
    <m/>
    <x v="0"/>
    <n v="6"/>
    <n v="11"/>
    <x v="0"/>
    <m/>
    <m/>
  </r>
  <r>
    <x v="1"/>
    <x v="4"/>
    <x v="0"/>
    <x v="2"/>
    <x v="165"/>
    <x v="68"/>
    <x v="123"/>
    <m/>
    <m/>
    <m/>
    <x v="0"/>
    <m/>
    <m/>
    <m/>
    <m/>
    <x v="0"/>
    <x v="10"/>
    <x v="143"/>
    <x v="17"/>
    <x v="54"/>
    <m/>
    <m/>
    <x v="10"/>
    <x v="22"/>
    <m/>
    <x v="1"/>
    <m/>
    <x v="1"/>
    <m/>
    <x v="23"/>
    <x v="69"/>
    <m/>
    <m/>
    <x v="1"/>
    <m/>
    <m/>
    <m/>
    <m/>
    <m/>
    <x v="46"/>
    <m/>
    <m/>
    <x v="29"/>
    <m/>
    <m/>
    <m/>
    <m/>
    <x v="4"/>
    <m/>
    <m/>
    <m/>
    <m/>
    <m/>
    <m/>
    <m/>
    <m/>
    <m/>
    <m/>
    <m/>
    <m/>
    <m/>
    <d v="2017-06-30T00:00:00"/>
    <x v="44"/>
    <m/>
    <x v="0"/>
    <n v="7"/>
    <n v="11"/>
    <x v="0"/>
    <m/>
    <m/>
  </r>
  <r>
    <x v="1"/>
    <x v="4"/>
    <x v="0"/>
    <x v="2"/>
    <x v="166"/>
    <x v="69"/>
    <x v="124"/>
    <m/>
    <m/>
    <m/>
    <x v="0"/>
    <m/>
    <m/>
    <m/>
    <m/>
    <x v="0"/>
    <x v="10"/>
    <x v="101"/>
    <x v="34"/>
    <x v="55"/>
    <m/>
    <m/>
    <x v="7"/>
    <x v="93"/>
    <m/>
    <x v="1"/>
    <m/>
    <x v="1"/>
    <m/>
    <x v="41"/>
    <x v="30"/>
    <m/>
    <m/>
    <x v="1"/>
    <m/>
    <m/>
    <m/>
    <m/>
    <m/>
    <x v="47"/>
    <m/>
    <m/>
    <x v="30"/>
    <m/>
    <m/>
    <m/>
    <m/>
    <x v="4"/>
    <m/>
    <m/>
    <m/>
    <m/>
    <m/>
    <m/>
    <m/>
    <m/>
    <m/>
    <m/>
    <m/>
    <m/>
    <m/>
    <d v="2017-06-30T00:00:00"/>
    <x v="44"/>
    <m/>
    <x v="0"/>
    <n v="6"/>
    <n v="11"/>
    <x v="0"/>
    <m/>
    <m/>
  </r>
  <r>
    <x v="1"/>
    <x v="4"/>
    <x v="0"/>
    <x v="2"/>
    <x v="167"/>
    <x v="69"/>
    <x v="20"/>
    <m/>
    <m/>
    <m/>
    <x v="0"/>
    <m/>
    <m/>
    <m/>
    <m/>
    <x v="0"/>
    <x v="10"/>
    <x v="144"/>
    <x v="76"/>
    <x v="56"/>
    <m/>
    <m/>
    <x v="2"/>
    <x v="11"/>
    <m/>
    <x v="1"/>
    <m/>
    <x v="1"/>
    <m/>
    <x v="41"/>
    <x v="48"/>
    <m/>
    <m/>
    <x v="1"/>
    <m/>
    <m/>
    <m/>
    <m/>
    <m/>
    <x v="48"/>
    <m/>
    <m/>
    <x v="5"/>
    <m/>
    <m/>
    <m/>
    <m/>
    <x v="4"/>
    <m/>
    <m/>
    <m/>
    <m/>
    <m/>
    <m/>
    <m/>
    <m/>
    <m/>
    <m/>
    <m/>
    <m/>
    <m/>
    <d v="2017-07-05T00:00:00"/>
    <x v="45"/>
    <m/>
    <x v="0"/>
    <n v="6"/>
    <n v="11"/>
    <x v="0"/>
    <m/>
    <m/>
  </r>
  <r>
    <x v="1"/>
    <x v="4"/>
    <x v="0"/>
    <x v="2"/>
    <x v="168"/>
    <x v="70"/>
    <x v="125"/>
    <m/>
    <m/>
    <m/>
    <x v="0"/>
    <m/>
    <m/>
    <m/>
    <m/>
    <x v="0"/>
    <x v="10"/>
    <x v="136"/>
    <x v="82"/>
    <x v="57"/>
    <m/>
    <m/>
    <x v="9"/>
    <x v="94"/>
    <m/>
    <x v="1"/>
    <m/>
    <x v="1"/>
    <m/>
    <x v="41"/>
    <x v="92"/>
    <m/>
    <m/>
    <x v="1"/>
    <m/>
    <m/>
    <m/>
    <m/>
    <m/>
    <x v="49"/>
    <m/>
    <m/>
    <x v="31"/>
    <m/>
    <m/>
    <m/>
    <m/>
    <x v="6"/>
    <m/>
    <m/>
    <m/>
    <m/>
    <m/>
    <m/>
    <m/>
    <m/>
    <m/>
    <m/>
    <m/>
    <m/>
    <m/>
    <d v="2017-07-05T00:00:00"/>
    <x v="45"/>
    <m/>
    <x v="0"/>
    <n v="6"/>
    <n v="11"/>
    <x v="0"/>
    <m/>
    <m/>
  </r>
  <r>
    <x v="1"/>
    <x v="4"/>
    <x v="0"/>
    <x v="2"/>
    <x v="169"/>
    <x v="70"/>
    <x v="126"/>
    <m/>
    <m/>
    <m/>
    <x v="0"/>
    <m/>
    <m/>
    <m/>
    <m/>
    <x v="0"/>
    <x v="10"/>
    <x v="145"/>
    <x v="15"/>
    <x v="58"/>
    <m/>
    <m/>
    <x v="7"/>
    <x v="5"/>
    <m/>
    <x v="1"/>
    <m/>
    <x v="1"/>
    <m/>
    <x v="41"/>
    <x v="78"/>
    <m/>
    <m/>
    <x v="1"/>
    <m/>
    <m/>
    <m/>
    <m/>
    <m/>
    <x v="7"/>
    <m/>
    <m/>
    <x v="32"/>
    <m/>
    <m/>
    <m/>
    <m/>
    <x v="6"/>
    <m/>
    <m/>
    <m/>
    <m/>
    <m/>
    <m/>
    <m/>
    <m/>
    <m/>
    <m/>
    <m/>
    <m/>
    <m/>
    <d v="2017-07-05T00:00:00"/>
    <x v="46"/>
    <m/>
    <x v="0"/>
    <n v="11"/>
    <n v="11"/>
    <x v="0"/>
    <m/>
    <m/>
  </r>
  <r>
    <x v="1"/>
    <x v="4"/>
    <x v="0"/>
    <x v="2"/>
    <x v="170"/>
    <x v="71"/>
    <x v="106"/>
    <m/>
    <m/>
    <m/>
    <x v="0"/>
    <m/>
    <m/>
    <m/>
    <m/>
    <x v="0"/>
    <x v="10"/>
    <x v="146"/>
    <x v="83"/>
    <x v="59"/>
    <m/>
    <m/>
    <x v="1"/>
    <x v="94"/>
    <m/>
    <x v="1"/>
    <m/>
    <x v="1"/>
    <m/>
    <x v="41"/>
    <x v="93"/>
    <m/>
    <m/>
    <x v="1"/>
    <m/>
    <m/>
    <m/>
    <m/>
    <m/>
    <x v="50"/>
    <m/>
    <m/>
    <x v="28"/>
    <m/>
    <m/>
    <m/>
    <m/>
    <x v="6"/>
    <m/>
    <m/>
    <m/>
    <m/>
    <m/>
    <m/>
    <m/>
    <m/>
    <m/>
    <m/>
    <m/>
    <m/>
    <m/>
    <d v="2017-07-06T00:00:00"/>
    <x v="46"/>
    <m/>
    <x v="0"/>
    <n v="9"/>
    <n v="11"/>
    <x v="0"/>
    <m/>
    <m/>
  </r>
  <r>
    <x v="1"/>
    <x v="4"/>
    <x v="0"/>
    <x v="2"/>
    <x v="171"/>
    <x v="72"/>
    <x v="52"/>
    <m/>
    <m/>
    <m/>
    <x v="0"/>
    <m/>
    <m/>
    <m/>
    <m/>
    <x v="0"/>
    <x v="10"/>
    <x v="147"/>
    <x v="84"/>
    <x v="60"/>
    <m/>
    <m/>
    <x v="7"/>
    <x v="95"/>
    <m/>
    <x v="1"/>
    <m/>
    <x v="1"/>
    <m/>
    <x v="44"/>
    <x v="86"/>
    <m/>
    <m/>
    <x v="1"/>
    <m/>
    <m/>
    <m/>
    <m/>
    <m/>
    <x v="51"/>
    <m/>
    <m/>
    <x v="33"/>
    <m/>
    <m/>
    <m/>
    <m/>
    <x v="6"/>
    <m/>
    <m/>
    <m/>
    <m/>
    <m/>
    <m/>
    <m/>
    <m/>
    <m/>
    <m/>
    <m/>
    <m/>
    <m/>
    <d v="2017-07-07T00:00:00"/>
    <x v="47"/>
    <m/>
    <x v="0"/>
    <n v="8"/>
    <n v="11"/>
    <x v="0"/>
    <m/>
    <m/>
  </r>
  <r>
    <x v="1"/>
    <x v="4"/>
    <x v="0"/>
    <x v="2"/>
    <x v="172"/>
    <x v="72"/>
    <x v="18"/>
    <m/>
    <m/>
    <m/>
    <x v="0"/>
    <m/>
    <m/>
    <m/>
    <m/>
    <x v="0"/>
    <x v="10"/>
    <x v="120"/>
    <x v="12"/>
    <x v="61"/>
    <m/>
    <m/>
    <x v="10"/>
    <x v="38"/>
    <m/>
    <x v="1"/>
    <m/>
    <x v="1"/>
    <m/>
    <x v="44"/>
    <x v="32"/>
    <m/>
    <m/>
    <x v="1"/>
    <m/>
    <m/>
    <m/>
    <m/>
    <m/>
    <x v="52"/>
    <m/>
    <m/>
    <x v="3"/>
    <m/>
    <m/>
    <m/>
    <m/>
    <x v="6"/>
    <m/>
    <m/>
    <m/>
    <m/>
    <m/>
    <m/>
    <m/>
    <m/>
    <m/>
    <m/>
    <m/>
    <m/>
    <m/>
    <d v="2017-07-10T00:00:00"/>
    <x v="19"/>
    <m/>
    <x v="0"/>
    <n v="11"/>
    <n v="11"/>
    <x v="0"/>
    <m/>
    <m/>
  </r>
  <r>
    <x v="1"/>
    <x v="4"/>
    <x v="0"/>
    <x v="2"/>
    <x v="173"/>
    <x v="72"/>
    <x v="73"/>
    <m/>
    <m/>
    <m/>
    <x v="0"/>
    <m/>
    <m/>
    <m/>
    <m/>
    <x v="0"/>
    <x v="10"/>
    <x v="101"/>
    <x v="14"/>
    <x v="62"/>
    <m/>
    <m/>
    <x v="10"/>
    <x v="21"/>
    <m/>
    <x v="1"/>
    <m/>
    <x v="1"/>
    <m/>
    <x v="31"/>
    <x v="89"/>
    <m/>
    <m/>
    <x v="1"/>
    <m/>
    <m/>
    <m/>
    <m/>
    <m/>
    <x v="53"/>
    <m/>
    <m/>
    <x v="34"/>
    <m/>
    <m/>
    <m/>
    <m/>
    <x v="6"/>
    <m/>
    <m/>
    <m/>
    <m/>
    <m/>
    <m/>
    <m/>
    <m/>
    <m/>
    <m/>
    <m/>
    <m/>
    <m/>
    <d v="2017-07-10T00:00:00"/>
    <x v="19"/>
    <m/>
    <x v="0"/>
    <n v="5"/>
    <n v="11"/>
    <x v="0"/>
    <m/>
    <m/>
  </r>
  <r>
    <x v="0"/>
    <x v="5"/>
    <x v="0"/>
    <x v="3"/>
    <x v="174"/>
    <x v="3"/>
    <x v="127"/>
    <m/>
    <m/>
    <m/>
    <x v="0"/>
    <m/>
    <m/>
    <m/>
    <m/>
    <x v="0"/>
    <x v="11"/>
    <x v="0"/>
    <x v="85"/>
    <x v="0"/>
    <m/>
    <m/>
    <x v="0"/>
    <x v="0"/>
    <m/>
    <x v="1"/>
    <m/>
    <x v="1"/>
    <m/>
    <x v="0"/>
    <x v="94"/>
    <m/>
    <m/>
    <x v="0"/>
    <m/>
    <m/>
    <m/>
    <m/>
    <m/>
    <x v="0"/>
    <m/>
    <m/>
    <x v="0"/>
    <m/>
    <m/>
    <m/>
    <m/>
    <x v="2"/>
    <m/>
    <m/>
    <m/>
    <s v="0.00/0.00"/>
    <m/>
    <m/>
    <m/>
    <m/>
    <m/>
    <m/>
    <m/>
    <m/>
    <m/>
    <d v="2017-03-21T00:00:00"/>
    <x v="14"/>
    <m/>
    <x v="0"/>
    <m/>
    <n v="5"/>
    <x v="0"/>
    <m/>
    <m/>
  </r>
  <r>
    <x v="0"/>
    <x v="5"/>
    <x v="0"/>
    <x v="3"/>
    <x v="175"/>
    <x v="55"/>
    <x v="128"/>
    <m/>
    <m/>
    <m/>
    <x v="0"/>
    <m/>
    <m/>
    <m/>
    <m/>
    <x v="0"/>
    <x v="12"/>
    <x v="0"/>
    <x v="86"/>
    <x v="0"/>
    <m/>
    <m/>
    <x v="0"/>
    <x v="0"/>
    <m/>
    <x v="1"/>
    <m/>
    <x v="1"/>
    <m/>
    <x v="0"/>
    <x v="0"/>
    <m/>
    <m/>
    <x v="0"/>
    <m/>
    <m/>
    <m/>
    <m/>
    <m/>
    <x v="0"/>
    <m/>
    <m/>
    <x v="0"/>
    <m/>
    <m/>
    <m/>
    <m/>
    <x v="2"/>
    <m/>
    <m/>
    <m/>
    <s v="0.00/0.00"/>
    <m/>
    <m/>
    <m/>
    <m/>
    <m/>
    <m/>
    <m/>
    <m/>
    <m/>
    <d v="2017-03-24T00:00:00"/>
    <x v="15"/>
    <m/>
    <x v="0"/>
    <m/>
    <n v="5"/>
    <x v="0"/>
    <m/>
    <m/>
  </r>
  <r>
    <x v="0"/>
    <x v="5"/>
    <x v="0"/>
    <x v="3"/>
    <x v="176"/>
    <x v="58"/>
    <x v="129"/>
    <m/>
    <m/>
    <m/>
    <x v="0"/>
    <m/>
    <m/>
    <m/>
    <m/>
    <x v="0"/>
    <x v="12"/>
    <x v="0"/>
    <x v="87"/>
    <x v="0"/>
    <m/>
    <m/>
    <x v="0"/>
    <x v="0"/>
    <m/>
    <x v="1"/>
    <m/>
    <x v="1"/>
    <m/>
    <x v="0"/>
    <x v="0"/>
    <m/>
    <m/>
    <x v="0"/>
    <m/>
    <m/>
    <m/>
    <m/>
    <m/>
    <x v="0"/>
    <m/>
    <m/>
    <x v="0"/>
    <m/>
    <m/>
    <m/>
    <m/>
    <x v="2"/>
    <m/>
    <m/>
    <m/>
    <s v="0.00/0.00"/>
    <m/>
    <m/>
    <m/>
    <m/>
    <m/>
    <m/>
    <m/>
    <m/>
    <m/>
    <d v="2017-03-30T00:00:00"/>
    <x v="38"/>
    <m/>
    <x v="0"/>
    <m/>
    <n v="5"/>
    <x v="0"/>
    <m/>
    <m/>
  </r>
  <r>
    <x v="0"/>
    <x v="5"/>
    <x v="0"/>
    <x v="3"/>
    <x v="177"/>
    <x v="60"/>
    <x v="130"/>
    <m/>
    <m/>
    <m/>
    <x v="0"/>
    <m/>
    <m/>
    <m/>
    <m/>
    <x v="0"/>
    <x v="13"/>
    <x v="0"/>
    <x v="88"/>
    <x v="0"/>
    <m/>
    <m/>
    <x v="0"/>
    <x v="0"/>
    <m/>
    <x v="1"/>
    <m/>
    <x v="1"/>
    <m/>
    <x v="0"/>
    <x v="0"/>
    <m/>
    <m/>
    <x v="0"/>
    <m/>
    <m/>
    <m/>
    <m/>
    <m/>
    <x v="0"/>
    <m/>
    <m/>
    <x v="0"/>
    <m/>
    <m/>
    <m/>
    <m/>
    <x v="3"/>
    <m/>
    <m/>
    <m/>
    <s v="0.00/0.00"/>
    <m/>
    <m/>
    <m/>
    <m/>
    <m/>
    <m/>
    <m/>
    <m/>
    <m/>
    <d v="2017-04-03T00:00:00"/>
    <x v="39"/>
    <m/>
    <x v="0"/>
    <m/>
    <n v="5"/>
    <x v="0"/>
    <m/>
    <m/>
  </r>
  <r>
    <x v="0"/>
    <x v="5"/>
    <x v="0"/>
    <x v="3"/>
    <x v="178"/>
    <x v="73"/>
    <x v="131"/>
    <m/>
    <m/>
    <m/>
    <x v="0"/>
    <m/>
    <m/>
    <m/>
    <m/>
    <x v="0"/>
    <x v="11"/>
    <x v="0"/>
    <x v="89"/>
    <x v="0"/>
    <m/>
    <m/>
    <x v="0"/>
    <x v="0"/>
    <m/>
    <x v="1"/>
    <m/>
    <x v="1"/>
    <m/>
    <x v="0"/>
    <x v="0"/>
    <m/>
    <m/>
    <x v="0"/>
    <m/>
    <m/>
    <m/>
    <m/>
    <m/>
    <x v="0"/>
    <m/>
    <m/>
    <x v="0"/>
    <m/>
    <m/>
    <m/>
    <m/>
    <x v="3"/>
    <m/>
    <m/>
    <m/>
    <s v="0.00/0.00"/>
    <m/>
    <m/>
    <m/>
    <m/>
    <m/>
    <m/>
    <m/>
    <m/>
    <m/>
    <d v="2017-04-19T00:00:00"/>
    <x v="48"/>
    <m/>
    <x v="0"/>
    <m/>
    <n v="5"/>
    <x v="0"/>
    <m/>
    <m/>
  </r>
  <r>
    <x v="0"/>
    <x v="5"/>
    <x v="0"/>
    <x v="3"/>
    <x v="179"/>
    <x v="74"/>
    <x v="132"/>
    <m/>
    <m/>
    <m/>
    <x v="0"/>
    <m/>
    <m/>
    <m/>
    <m/>
    <x v="0"/>
    <x v="14"/>
    <x v="0"/>
    <x v="90"/>
    <x v="0"/>
    <m/>
    <m/>
    <x v="0"/>
    <x v="0"/>
    <m/>
    <x v="1"/>
    <m/>
    <x v="1"/>
    <m/>
    <x v="0"/>
    <x v="0"/>
    <m/>
    <m/>
    <x v="0"/>
    <m/>
    <m/>
    <m/>
    <m/>
    <m/>
    <x v="0"/>
    <m/>
    <m/>
    <x v="0"/>
    <m/>
    <m/>
    <m/>
    <m/>
    <x v="3"/>
    <m/>
    <m/>
    <m/>
    <s v="0.00/0.00"/>
    <m/>
    <m/>
    <m/>
    <m/>
    <m/>
    <m/>
    <m/>
    <m/>
    <m/>
    <d v="2017-04-20T00:00:00"/>
    <x v="49"/>
    <m/>
    <x v="0"/>
    <n v="2"/>
    <n v="5"/>
    <x v="0"/>
    <m/>
    <m/>
  </r>
  <r>
    <x v="0"/>
    <x v="5"/>
    <x v="0"/>
    <x v="3"/>
    <x v="180"/>
    <x v="75"/>
    <x v="133"/>
    <m/>
    <m/>
    <m/>
    <x v="0"/>
    <m/>
    <m/>
    <m/>
    <m/>
    <x v="0"/>
    <x v="15"/>
    <x v="0"/>
    <x v="91"/>
    <x v="0"/>
    <m/>
    <m/>
    <x v="0"/>
    <x v="0"/>
    <m/>
    <x v="1"/>
    <m/>
    <x v="1"/>
    <m/>
    <x v="0"/>
    <x v="0"/>
    <m/>
    <m/>
    <x v="0"/>
    <m/>
    <m/>
    <m/>
    <m/>
    <m/>
    <x v="0"/>
    <m/>
    <m/>
    <x v="0"/>
    <m/>
    <m/>
    <m/>
    <m/>
    <x v="3"/>
    <m/>
    <m/>
    <m/>
    <s v="0.00/0.00"/>
    <m/>
    <m/>
    <m/>
    <m/>
    <m/>
    <m/>
    <m/>
    <m/>
    <m/>
    <d v="2017-04-21T00:00:00"/>
    <x v="50"/>
    <m/>
    <x v="0"/>
    <n v="2"/>
    <n v="5"/>
    <x v="0"/>
    <m/>
    <m/>
  </r>
  <r>
    <x v="0"/>
    <x v="5"/>
    <x v="0"/>
    <x v="3"/>
    <x v="181"/>
    <x v="76"/>
    <x v="134"/>
    <m/>
    <m/>
    <m/>
    <x v="0"/>
    <m/>
    <m/>
    <m/>
    <m/>
    <x v="0"/>
    <x v="16"/>
    <x v="0"/>
    <x v="92"/>
    <x v="0"/>
    <m/>
    <m/>
    <x v="0"/>
    <x v="0"/>
    <m/>
    <x v="1"/>
    <m/>
    <x v="1"/>
    <m/>
    <x v="0"/>
    <x v="0"/>
    <m/>
    <m/>
    <x v="0"/>
    <m/>
    <m/>
    <m/>
    <m/>
    <m/>
    <x v="0"/>
    <m/>
    <m/>
    <x v="0"/>
    <m/>
    <m/>
    <m/>
    <m/>
    <x v="3"/>
    <m/>
    <m/>
    <m/>
    <s v="0.00/0.00"/>
    <m/>
    <m/>
    <m/>
    <m/>
    <m/>
    <m/>
    <m/>
    <m/>
    <m/>
    <d v="2017-04-26T00:00:00"/>
    <x v="51"/>
    <m/>
    <x v="0"/>
    <n v="2"/>
    <n v="5"/>
    <x v="0"/>
    <m/>
    <m/>
  </r>
  <r>
    <x v="0"/>
    <x v="5"/>
    <x v="0"/>
    <x v="3"/>
    <x v="182"/>
    <x v="0"/>
    <x v="130"/>
    <m/>
    <m/>
    <m/>
    <x v="0"/>
    <m/>
    <m/>
    <m/>
    <m/>
    <x v="0"/>
    <x v="13"/>
    <x v="0"/>
    <x v="93"/>
    <x v="0"/>
    <m/>
    <m/>
    <x v="0"/>
    <x v="0"/>
    <m/>
    <x v="1"/>
    <m/>
    <x v="1"/>
    <m/>
    <x v="0"/>
    <x v="0"/>
    <m/>
    <m/>
    <x v="0"/>
    <m/>
    <m/>
    <m/>
    <m/>
    <m/>
    <x v="0"/>
    <m/>
    <m/>
    <x v="0"/>
    <m/>
    <m/>
    <m/>
    <m/>
    <x v="0"/>
    <m/>
    <m/>
    <m/>
    <s v="0.00/0.00"/>
    <m/>
    <m/>
    <m/>
    <m/>
    <m/>
    <m/>
    <m/>
    <m/>
    <m/>
    <d v="2017-05-12T00:00:00"/>
    <x v="52"/>
    <m/>
    <x v="0"/>
    <n v="2"/>
    <n v="5"/>
    <x v="0"/>
    <m/>
    <m/>
  </r>
  <r>
    <x v="0"/>
    <x v="5"/>
    <x v="0"/>
    <x v="3"/>
    <x v="183"/>
    <x v="0"/>
    <x v="135"/>
    <m/>
    <m/>
    <m/>
    <x v="0"/>
    <m/>
    <m/>
    <m/>
    <m/>
    <x v="0"/>
    <x v="17"/>
    <x v="0"/>
    <x v="94"/>
    <x v="0"/>
    <m/>
    <m/>
    <x v="0"/>
    <x v="0"/>
    <m/>
    <x v="1"/>
    <m/>
    <x v="1"/>
    <m/>
    <x v="0"/>
    <x v="0"/>
    <m/>
    <m/>
    <x v="0"/>
    <m/>
    <m/>
    <m/>
    <m/>
    <m/>
    <x v="0"/>
    <m/>
    <m/>
    <x v="0"/>
    <m/>
    <m/>
    <m/>
    <m/>
    <x v="0"/>
    <m/>
    <m/>
    <m/>
    <s v="0.00/0.00"/>
    <m/>
    <m/>
    <m/>
    <m/>
    <m/>
    <m/>
    <m/>
    <m/>
    <m/>
    <d v="2017-05-12T00:00:00"/>
    <x v="52"/>
    <m/>
    <x v="0"/>
    <n v="2"/>
    <n v="5"/>
    <x v="0"/>
    <m/>
    <m/>
  </r>
  <r>
    <x v="0"/>
    <x v="6"/>
    <x v="0"/>
    <x v="1"/>
    <x v="184"/>
    <x v="77"/>
    <x v="136"/>
    <m/>
    <m/>
    <m/>
    <x v="0"/>
    <m/>
    <m/>
    <m/>
    <m/>
    <x v="0"/>
    <x v="10"/>
    <x v="148"/>
    <x v="95"/>
    <x v="0"/>
    <m/>
    <m/>
    <x v="0"/>
    <x v="0"/>
    <m/>
    <x v="0"/>
    <m/>
    <x v="0"/>
    <m/>
    <x v="0"/>
    <x v="0"/>
    <m/>
    <m/>
    <x v="0"/>
    <m/>
    <m/>
    <m/>
    <m/>
    <m/>
    <x v="0"/>
    <m/>
    <m/>
    <x v="0"/>
    <m/>
    <m/>
    <m/>
    <m/>
    <x v="1"/>
    <m/>
    <m/>
    <m/>
    <s v="0.00/0.00"/>
    <m/>
    <m/>
    <m/>
    <m/>
    <m/>
    <m/>
    <m/>
    <m/>
    <m/>
    <d v="2017-01-18T00:00:00"/>
    <x v="53"/>
    <m/>
    <x v="0"/>
    <m/>
    <n v="7"/>
    <x v="0"/>
    <m/>
    <m/>
  </r>
  <r>
    <x v="0"/>
    <x v="6"/>
    <x v="0"/>
    <x v="1"/>
    <x v="185"/>
    <x v="78"/>
    <x v="137"/>
    <m/>
    <m/>
    <m/>
    <x v="0"/>
    <m/>
    <m/>
    <m/>
    <m/>
    <x v="0"/>
    <x v="10"/>
    <x v="149"/>
    <x v="96"/>
    <x v="0"/>
    <m/>
    <m/>
    <x v="0"/>
    <x v="0"/>
    <m/>
    <x v="0"/>
    <m/>
    <x v="0"/>
    <m/>
    <x v="0"/>
    <x v="0"/>
    <m/>
    <m/>
    <x v="0"/>
    <m/>
    <m/>
    <m/>
    <m/>
    <m/>
    <x v="0"/>
    <m/>
    <m/>
    <x v="0"/>
    <m/>
    <m/>
    <m/>
    <m/>
    <x v="1"/>
    <m/>
    <m/>
    <m/>
    <s v="0.00/0.00"/>
    <m/>
    <m/>
    <m/>
    <m/>
    <m/>
    <m/>
    <m/>
    <m/>
    <m/>
    <d v="2017-01-18T00:00:00"/>
    <x v="53"/>
    <m/>
    <x v="0"/>
    <m/>
    <n v="7"/>
    <x v="0"/>
    <m/>
    <m/>
  </r>
  <r>
    <x v="0"/>
    <x v="6"/>
    <x v="0"/>
    <x v="1"/>
    <x v="186"/>
    <x v="79"/>
    <x v="138"/>
    <m/>
    <m/>
    <m/>
    <x v="0"/>
    <m/>
    <m/>
    <m/>
    <m/>
    <x v="0"/>
    <x v="10"/>
    <x v="150"/>
    <x v="97"/>
    <x v="0"/>
    <m/>
    <m/>
    <x v="0"/>
    <x v="0"/>
    <m/>
    <x v="0"/>
    <m/>
    <x v="0"/>
    <m/>
    <x v="0"/>
    <x v="0"/>
    <m/>
    <m/>
    <x v="0"/>
    <m/>
    <m/>
    <m/>
    <m/>
    <m/>
    <x v="0"/>
    <m/>
    <m/>
    <x v="0"/>
    <m/>
    <m/>
    <m/>
    <m/>
    <x v="1"/>
    <m/>
    <m/>
    <m/>
    <s v="0.00/0.00"/>
    <m/>
    <m/>
    <m/>
    <m/>
    <m/>
    <m/>
    <m/>
    <m/>
    <m/>
    <d v="2017-01-23T00:00:00"/>
    <x v="54"/>
    <m/>
    <x v="0"/>
    <m/>
    <n v="7"/>
    <x v="0"/>
    <m/>
    <m/>
  </r>
  <r>
    <x v="0"/>
    <x v="6"/>
    <x v="0"/>
    <x v="1"/>
    <x v="187"/>
    <x v="80"/>
    <x v="139"/>
    <m/>
    <m/>
    <m/>
    <x v="0"/>
    <m/>
    <m/>
    <m/>
    <m/>
    <x v="0"/>
    <x v="10"/>
    <x v="151"/>
    <x v="98"/>
    <x v="0"/>
    <m/>
    <m/>
    <x v="0"/>
    <x v="0"/>
    <m/>
    <x v="0"/>
    <m/>
    <x v="0"/>
    <m/>
    <x v="0"/>
    <x v="0"/>
    <m/>
    <m/>
    <x v="0"/>
    <m/>
    <m/>
    <m/>
    <m/>
    <m/>
    <x v="0"/>
    <m/>
    <m/>
    <x v="0"/>
    <m/>
    <m/>
    <m/>
    <m/>
    <x v="1"/>
    <m/>
    <m/>
    <m/>
    <s v="0.00/0.00"/>
    <m/>
    <m/>
    <m/>
    <m/>
    <m/>
    <m/>
    <m/>
    <m/>
    <m/>
    <d v="2017-01-24T00:00:00"/>
    <x v="55"/>
    <m/>
    <x v="0"/>
    <m/>
    <n v="7"/>
    <x v="0"/>
    <m/>
    <m/>
  </r>
  <r>
    <x v="0"/>
    <x v="6"/>
    <x v="0"/>
    <x v="1"/>
    <x v="188"/>
    <x v="81"/>
    <x v="140"/>
    <m/>
    <m/>
    <m/>
    <x v="0"/>
    <m/>
    <m/>
    <m/>
    <m/>
    <x v="0"/>
    <x v="10"/>
    <x v="152"/>
    <x v="87"/>
    <x v="0"/>
    <m/>
    <m/>
    <x v="0"/>
    <x v="0"/>
    <m/>
    <x v="0"/>
    <m/>
    <x v="0"/>
    <m/>
    <x v="0"/>
    <x v="0"/>
    <m/>
    <m/>
    <x v="0"/>
    <m/>
    <m/>
    <m/>
    <m/>
    <m/>
    <x v="0"/>
    <m/>
    <m/>
    <x v="0"/>
    <m/>
    <m/>
    <m/>
    <m/>
    <x v="7"/>
    <m/>
    <m/>
    <m/>
    <s v="0.00/0.00"/>
    <m/>
    <m/>
    <m/>
    <m/>
    <m/>
    <m/>
    <m/>
    <m/>
    <m/>
    <d v="2017-02-28T00:00:00"/>
    <x v="56"/>
    <m/>
    <x v="0"/>
    <m/>
    <n v="7"/>
    <x v="0"/>
    <m/>
    <m/>
  </r>
  <r>
    <x v="0"/>
    <x v="6"/>
    <x v="0"/>
    <x v="1"/>
    <x v="189"/>
    <x v="82"/>
    <x v="141"/>
    <m/>
    <m/>
    <m/>
    <x v="0"/>
    <m/>
    <m/>
    <m/>
    <m/>
    <x v="0"/>
    <x v="10"/>
    <x v="153"/>
    <x v="99"/>
    <x v="0"/>
    <m/>
    <m/>
    <x v="0"/>
    <x v="0"/>
    <m/>
    <x v="0"/>
    <m/>
    <x v="0"/>
    <m/>
    <x v="0"/>
    <x v="0"/>
    <m/>
    <m/>
    <x v="0"/>
    <m/>
    <m/>
    <m/>
    <m/>
    <m/>
    <x v="0"/>
    <m/>
    <m/>
    <x v="0"/>
    <m/>
    <m/>
    <m/>
    <m/>
    <x v="2"/>
    <m/>
    <m/>
    <m/>
    <s v="0.00/0.00"/>
    <m/>
    <m/>
    <m/>
    <m/>
    <m/>
    <m/>
    <m/>
    <m/>
    <m/>
    <d v="2017-03-06T00:00:00"/>
    <x v="57"/>
    <m/>
    <x v="0"/>
    <m/>
    <n v="7"/>
    <x v="0"/>
    <m/>
    <m/>
  </r>
  <r>
    <x v="0"/>
    <x v="6"/>
    <x v="0"/>
    <x v="1"/>
    <x v="190"/>
    <x v="83"/>
    <x v="142"/>
    <m/>
    <m/>
    <m/>
    <x v="0"/>
    <m/>
    <m/>
    <m/>
    <m/>
    <x v="0"/>
    <x v="10"/>
    <x v="154"/>
    <x v="100"/>
    <x v="0"/>
    <m/>
    <m/>
    <x v="0"/>
    <x v="0"/>
    <m/>
    <x v="0"/>
    <m/>
    <x v="0"/>
    <m/>
    <x v="0"/>
    <x v="0"/>
    <m/>
    <m/>
    <x v="0"/>
    <m/>
    <m/>
    <m/>
    <m/>
    <m/>
    <x v="0"/>
    <m/>
    <m/>
    <x v="0"/>
    <m/>
    <m/>
    <m/>
    <m/>
    <x v="2"/>
    <m/>
    <m/>
    <m/>
    <s v="0.00/0.00"/>
    <m/>
    <m/>
    <m/>
    <m/>
    <m/>
    <m/>
    <m/>
    <m/>
    <m/>
    <d v="2017-03-03T00:00:00"/>
    <x v="58"/>
    <m/>
    <x v="0"/>
    <m/>
    <n v="7"/>
    <x v="0"/>
    <m/>
    <m/>
  </r>
  <r>
    <x v="0"/>
    <x v="6"/>
    <x v="0"/>
    <x v="1"/>
    <x v="191"/>
    <x v="84"/>
    <x v="143"/>
    <m/>
    <m/>
    <m/>
    <x v="0"/>
    <m/>
    <m/>
    <m/>
    <m/>
    <x v="0"/>
    <x v="10"/>
    <x v="155"/>
    <x v="101"/>
    <x v="0"/>
    <m/>
    <m/>
    <x v="0"/>
    <x v="0"/>
    <m/>
    <x v="0"/>
    <m/>
    <x v="0"/>
    <m/>
    <x v="0"/>
    <x v="0"/>
    <m/>
    <m/>
    <x v="0"/>
    <m/>
    <m/>
    <m/>
    <m/>
    <m/>
    <x v="0"/>
    <m/>
    <m/>
    <x v="0"/>
    <m/>
    <m/>
    <m/>
    <m/>
    <x v="2"/>
    <m/>
    <m/>
    <m/>
    <s v="0.00/0.00"/>
    <m/>
    <m/>
    <m/>
    <m/>
    <m/>
    <m/>
    <m/>
    <m/>
    <m/>
    <d v="2017-03-06T00:00:00"/>
    <x v="57"/>
    <m/>
    <x v="0"/>
    <m/>
    <n v="7"/>
    <x v="0"/>
    <m/>
    <m/>
  </r>
  <r>
    <x v="0"/>
    <x v="6"/>
    <x v="0"/>
    <x v="1"/>
    <x v="192"/>
    <x v="60"/>
    <x v="144"/>
    <m/>
    <m/>
    <m/>
    <x v="0"/>
    <m/>
    <m/>
    <m/>
    <m/>
    <x v="0"/>
    <x v="10"/>
    <x v="153"/>
    <x v="102"/>
    <x v="0"/>
    <m/>
    <m/>
    <x v="0"/>
    <x v="0"/>
    <m/>
    <x v="0"/>
    <m/>
    <x v="0"/>
    <m/>
    <x v="0"/>
    <x v="0"/>
    <m/>
    <m/>
    <x v="0"/>
    <m/>
    <m/>
    <m/>
    <m/>
    <m/>
    <x v="0"/>
    <m/>
    <m/>
    <x v="0"/>
    <m/>
    <m/>
    <m/>
    <m/>
    <x v="3"/>
    <m/>
    <m/>
    <m/>
    <s v="0.00/0.00"/>
    <m/>
    <m/>
    <m/>
    <m/>
    <m/>
    <m/>
    <m/>
    <m/>
    <m/>
    <d v="2017-04-03T00:00:00"/>
    <x v="39"/>
    <m/>
    <x v="0"/>
    <m/>
    <n v="7"/>
    <x v="0"/>
    <m/>
    <m/>
  </r>
  <r>
    <x v="0"/>
    <x v="6"/>
    <x v="0"/>
    <x v="1"/>
    <x v="193"/>
    <x v="23"/>
    <x v="145"/>
    <m/>
    <m/>
    <m/>
    <x v="0"/>
    <m/>
    <m/>
    <m/>
    <m/>
    <x v="0"/>
    <x v="10"/>
    <x v="148"/>
    <x v="103"/>
    <x v="0"/>
    <m/>
    <m/>
    <x v="0"/>
    <x v="0"/>
    <m/>
    <x v="0"/>
    <m/>
    <x v="0"/>
    <m/>
    <x v="0"/>
    <x v="0"/>
    <m/>
    <m/>
    <x v="0"/>
    <m/>
    <m/>
    <m/>
    <m/>
    <m/>
    <x v="0"/>
    <m/>
    <m/>
    <x v="0"/>
    <m/>
    <m/>
    <m/>
    <m/>
    <x v="4"/>
    <m/>
    <m/>
    <m/>
    <s v="0.00/0.00"/>
    <m/>
    <m/>
    <m/>
    <m/>
    <m/>
    <m/>
    <m/>
    <m/>
    <m/>
    <d v="2017-06-21T00:00:00"/>
    <x v="16"/>
    <m/>
    <x v="0"/>
    <n v="6"/>
    <n v="7"/>
    <x v="0"/>
    <m/>
    <m/>
  </r>
  <r>
    <x v="0"/>
    <x v="6"/>
    <x v="0"/>
    <x v="1"/>
    <x v="194"/>
    <x v="85"/>
    <x v="131"/>
    <m/>
    <m/>
    <m/>
    <x v="0"/>
    <m/>
    <m/>
    <m/>
    <m/>
    <x v="0"/>
    <x v="10"/>
    <x v="156"/>
    <x v="104"/>
    <x v="0"/>
    <m/>
    <m/>
    <x v="0"/>
    <x v="0"/>
    <m/>
    <x v="0"/>
    <m/>
    <x v="0"/>
    <m/>
    <x v="0"/>
    <x v="0"/>
    <m/>
    <m/>
    <x v="0"/>
    <m/>
    <m/>
    <m/>
    <m/>
    <m/>
    <x v="0"/>
    <m/>
    <m/>
    <x v="0"/>
    <m/>
    <m/>
    <m/>
    <m/>
    <x v="3"/>
    <m/>
    <m/>
    <m/>
    <s v="0.00/0.00"/>
    <m/>
    <m/>
    <m/>
    <m/>
    <m/>
    <m/>
    <m/>
    <m/>
    <m/>
    <d v="2017-04-12T00:00:00"/>
    <x v="59"/>
    <m/>
    <x v="0"/>
    <n v="3"/>
    <n v="7"/>
    <x v="0"/>
    <m/>
    <m/>
  </r>
  <r>
    <x v="0"/>
    <x v="6"/>
    <x v="0"/>
    <x v="1"/>
    <x v="195"/>
    <x v="86"/>
    <x v="146"/>
    <m/>
    <m/>
    <m/>
    <x v="0"/>
    <m/>
    <m/>
    <m/>
    <m/>
    <x v="0"/>
    <x v="10"/>
    <x v="155"/>
    <x v="105"/>
    <x v="0"/>
    <m/>
    <m/>
    <x v="0"/>
    <x v="0"/>
    <m/>
    <x v="0"/>
    <m/>
    <x v="0"/>
    <m/>
    <x v="0"/>
    <x v="0"/>
    <m/>
    <m/>
    <x v="0"/>
    <m/>
    <m/>
    <m/>
    <m/>
    <m/>
    <x v="0"/>
    <m/>
    <m/>
    <x v="0"/>
    <m/>
    <m/>
    <m/>
    <m/>
    <x v="0"/>
    <m/>
    <m/>
    <m/>
    <s v="0.00/0.00"/>
    <m/>
    <m/>
    <m/>
    <m/>
    <m/>
    <m/>
    <m/>
    <m/>
    <m/>
    <d v="2017-05-03T00:00:00"/>
    <x v="60"/>
    <m/>
    <x v="0"/>
    <n v="2"/>
    <n v="7"/>
    <x v="0"/>
    <m/>
    <m/>
  </r>
  <r>
    <x v="0"/>
    <x v="6"/>
    <x v="0"/>
    <x v="1"/>
    <x v="196"/>
    <x v="87"/>
    <x v="147"/>
    <m/>
    <m/>
    <m/>
    <x v="0"/>
    <m/>
    <m/>
    <m/>
    <m/>
    <x v="0"/>
    <x v="10"/>
    <x v="157"/>
    <x v="106"/>
    <x v="0"/>
    <m/>
    <m/>
    <x v="0"/>
    <x v="0"/>
    <m/>
    <x v="0"/>
    <m/>
    <x v="0"/>
    <m/>
    <x v="0"/>
    <x v="0"/>
    <m/>
    <m/>
    <x v="0"/>
    <m/>
    <m/>
    <m/>
    <m/>
    <m/>
    <x v="0"/>
    <m/>
    <m/>
    <x v="0"/>
    <m/>
    <m/>
    <m/>
    <m/>
    <x v="0"/>
    <m/>
    <m/>
    <m/>
    <s v="0.00/0.00"/>
    <m/>
    <m/>
    <m/>
    <m/>
    <m/>
    <m/>
    <m/>
    <m/>
    <m/>
    <d v="2017-05-08T00:00:00"/>
    <x v="61"/>
    <m/>
    <x v="0"/>
    <n v="2"/>
    <n v="7"/>
    <x v="0"/>
    <m/>
    <m/>
  </r>
  <r>
    <x v="0"/>
    <x v="6"/>
    <x v="0"/>
    <x v="1"/>
    <x v="197"/>
    <x v="87"/>
    <x v="148"/>
    <m/>
    <m/>
    <m/>
    <x v="0"/>
    <m/>
    <m/>
    <m/>
    <m/>
    <x v="0"/>
    <x v="10"/>
    <x v="158"/>
    <x v="107"/>
    <x v="0"/>
    <m/>
    <m/>
    <x v="0"/>
    <x v="0"/>
    <m/>
    <x v="0"/>
    <m/>
    <x v="0"/>
    <m/>
    <x v="0"/>
    <x v="0"/>
    <m/>
    <m/>
    <x v="0"/>
    <m/>
    <m/>
    <m/>
    <m/>
    <m/>
    <x v="0"/>
    <m/>
    <m/>
    <x v="0"/>
    <m/>
    <m/>
    <m/>
    <m/>
    <x v="0"/>
    <m/>
    <m/>
    <m/>
    <s v="0.00/0.00"/>
    <m/>
    <m/>
    <m/>
    <m/>
    <m/>
    <m/>
    <m/>
    <m/>
    <m/>
    <d v="2017-05-08T00:00:00"/>
    <x v="61"/>
    <m/>
    <x v="0"/>
    <n v="2"/>
    <n v="7"/>
    <x v="0"/>
    <m/>
    <m/>
  </r>
  <r>
    <x v="0"/>
    <x v="6"/>
    <x v="0"/>
    <x v="1"/>
    <x v="198"/>
    <x v="88"/>
    <x v="149"/>
    <m/>
    <m/>
    <m/>
    <x v="0"/>
    <m/>
    <m/>
    <m/>
    <m/>
    <x v="0"/>
    <x v="10"/>
    <x v="158"/>
    <x v="108"/>
    <x v="0"/>
    <m/>
    <m/>
    <x v="0"/>
    <x v="0"/>
    <m/>
    <x v="0"/>
    <m/>
    <x v="0"/>
    <m/>
    <x v="0"/>
    <x v="0"/>
    <m/>
    <m/>
    <x v="0"/>
    <m/>
    <m/>
    <m/>
    <m/>
    <m/>
    <x v="0"/>
    <m/>
    <m/>
    <x v="0"/>
    <m/>
    <m/>
    <m/>
    <m/>
    <x v="4"/>
    <m/>
    <m/>
    <m/>
    <s v="0.00/0.00"/>
    <m/>
    <m/>
    <m/>
    <m/>
    <m/>
    <m/>
    <m/>
    <m/>
    <m/>
    <d v="2017-06-05T00:00:00"/>
    <x v="62"/>
    <m/>
    <x v="0"/>
    <n v="2"/>
    <n v="7"/>
    <x v="0"/>
    <m/>
    <m/>
  </r>
  <r>
    <x v="0"/>
    <x v="6"/>
    <x v="0"/>
    <x v="1"/>
    <x v="199"/>
    <x v="89"/>
    <x v="142"/>
    <m/>
    <m/>
    <m/>
    <x v="0"/>
    <m/>
    <m/>
    <m/>
    <m/>
    <x v="0"/>
    <x v="10"/>
    <x v="155"/>
    <x v="109"/>
    <x v="0"/>
    <m/>
    <m/>
    <x v="0"/>
    <x v="0"/>
    <m/>
    <x v="0"/>
    <m/>
    <x v="0"/>
    <m/>
    <x v="0"/>
    <x v="0"/>
    <m/>
    <m/>
    <x v="0"/>
    <m/>
    <m/>
    <m/>
    <m/>
    <m/>
    <x v="0"/>
    <m/>
    <m/>
    <x v="0"/>
    <m/>
    <m/>
    <m/>
    <m/>
    <x v="4"/>
    <m/>
    <m/>
    <m/>
    <s v="0.00/0.00"/>
    <m/>
    <m/>
    <m/>
    <m/>
    <m/>
    <m/>
    <m/>
    <m/>
    <m/>
    <d v="2017-06-06T00:00:00"/>
    <x v="63"/>
    <m/>
    <x v="0"/>
    <n v="2"/>
    <n v="7"/>
    <x v="0"/>
    <m/>
    <m/>
  </r>
  <r>
    <x v="0"/>
    <x v="6"/>
    <x v="0"/>
    <x v="1"/>
    <x v="200"/>
    <x v="90"/>
    <x v="150"/>
    <m/>
    <m/>
    <m/>
    <x v="0"/>
    <m/>
    <m/>
    <m/>
    <m/>
    <x v="0"/>
    <x v="10"/>
    <x v="150"/>
    <x v="110"/>
    <x v="0"/>
    <m/>
    <m/>
    <x v="0"/>
    <x v="0"/>
    <m/>
    <x v="0"/>
    <m/>
    <x v="0"/>
    <m/>
    <x v="0"/>
    <x v="0"/>
    <m/>
    <m/>
    <x v="0"/>
    <m/>
    <m/>
    <m/>
    <m/>
    <m/>
    <x v="0"/>
    <m/>
    <m/>
    <x v="0"/>
    <m/>
    <m/>
    <m/>
    <m/>
    <x v="4"/>
    <m/>
    <m/>
    <m/>
    <s v="0.00/0.00"/>
    <m/>
    <m/>
    <m/>
    <m/>
    <m/>
    <m/>
    <m/>
    <m/>
    <m/>
    <d v="2017-06-09T00:00:00"/>
    <x v="64"/>
    <m/>
    <x v="0"/>
    <n v="2"/>
    <n v="7"/>
    <x v="0"/>
    <m/>
    <m/>
  </r>
  <r>
    <x v="0"/>
    <x v="6"/>
    <x v="0"/>
    <x v="1"/>
    <x v="201"/>
    <x v="91"/>
    <x v="151"/>
    <m/>
    <m/>
    <m/>
    <x v="0"/>
    <m/>
    <m/>
    <m/>
    <m/>
    <x v="0"/>
    <x v="10"/>
    <x v="155"/>
    <x v="111"/>
    <x v="0"/>
    <m/>
    <m/>
    <x v="0"/>
    <x v="0"/>
    <m/>
    <x v="0"/>
    <m/>
    <x v="0"/>
    <m/>
    <x v="0"/>
    <x v="0"/>
    <m/>
    <m/>
    <x v="0"/>
    <m/>
    <m/>
    <m/>
    <m/>
    <m/>
    <x v="0"/>
    <m/>
    <m/>
    <x v="0"/>
    <m/>
    <m/>
    <m/>
    <m/>
    <x v="4"/>
    <m/>
    <m/>
    <m/>
    <s v="0.00/0.00"/>
    <m/>
    <m/>
    <m/>
    <m/>
    <m/>
    <m/>
    <m/>
    <m/>
    <m/>
    <d v="2017-06-13T00:00:00"/>
    <x v="65"/>
    <m/>
    <x v="0"/>
    <n v="2"/>
    <n v="7"/>
    <x v="0"/>
    <m/>
    <m/>
  </r>
  <r>
    <x v="0"/>
    <x v="6"/>
    <x v="0"/>
    <x v="1"/>
    <x v="202"/>
    <x v="92"/>
    <x v="152"/>
    <m/>
    <m/>
    <m/>
    <x v="0"/>
    <m/>
    <m/>
    <m/>
    <m/>
    <x v="0"/>
    <x v="10"/>
    <x v="159"/>
    <x v="112"/>
    <x v="0"/>
    <m/>
    <m/>
    <x v="0"/>
    <x v="0"/>
    <m/>
    <x v="0"/>
    <m/>
    <x v="0"/>
    <m/>
    <x v="0"/>
    <x v="0"/>
    <m/>
    <m/>
    <x v="0"/>
    <m/>
    <m/>
    <m/>
    <m/>
    <m/>
    <x v="0"/>
    <m/>
    <m/>
    <x v="0"/>
    <m/>
    <m/>
    <m/>
    <m/>
    <x v="4"/>
    <m/>
    <m/>
    <m/>
    <s v="0.00/0.00"/>
    <m/>
    <m/>
    <m/>
    <m/>
    <m/>
    <m/>
    <m/>
    <m/>
    <m/>
    <d v="2017-06-14T00:00:00"/>
    <x v="66"/>
    <m/>
    <x v="0"/>
    <n v="2"/>
    <n v="7"/>
    <x v="0"/>
    <m/>
    <m/>
  </r>
  <r>
    <x v="0"/>
    <x v="6"/>
    <x v="0"/>
    <x v="1"/>
    <x v="203"/>
    <x v="93"/>
    <x v="153"/>
    <m/>
    <m/>
    <m/>
    <x v="0"/>
    <m/>
    <m/>
    <m/>
    <m/>
    <x v="0"/>
    <x v="10"/>
    <x v="160"/>
    <x v="113"/>
    <x v="0"/>
    <m/>
    <m/>
    <x v="0"/>
    <x v="0"/>
    <m/>
    <x v="0"/>
    <m/>
    <x v="0"/>
    <m/>
    <x v="0"/>
    <x v="0"/>
    <m/>
    <m/>
    <x v="0"/>
    <m/>
    <m/>
    <m/>
    <m/>
    <m/>
    <x v="0"/>
    <m/>
    <m/>
    <x v="0"/>
    <m/>
    <m/>
    <m/>
    <m/>
    <x v="4"/>
    <m/>
    <m/>
    <m/>
    <s v="0.00/0.00"/>
    <m/>
    <m/>
    <m/>
    <m/>
    <m/>
    <m/>
    <m/>
    <m/>
    <m/>
    <d v="2017-06-21T00:00:00"/>
    <x v="16"/>
    <m/>
    <x v="0"/>
    <n v="2"/>
    <n v="7"/>
    <x v="0"/>
    <m/>
    <m/>
  </r>
  <r>
    <x v="0"/>
    <x v="6"/>
    <x v="0"/>
    <x v="1"/>
    <x v="204"/>
    <x v="26"/>
    <x v="154"/>
    <m/>
    <m/>
    <m/>
    <x v="0"/>
    <m/>
    <m/>
    <m/>
    <m/>
    <x v="0"/>
    <x v="10"/>
    <x v="161"/>
    <x v="114"/>
    <x v="0"/>
    <m/>
    <m/>
    <x v="0"/>
    <x v="0"/>
    <m/>
    <x v="0"/>
    <m/>
    <x v="0"/>
    <m/>
    <x v="0"/>
    <x v="0"/>
    <m/>
    <m/>
    <x v="0"/>
    <m/>
    <m/>
    <m/>
    <m/>
    <m/>
    <x v="0"/>
    <m/>
    <m/>
    <x v="0"/>
    <m/>
    <m/>
    <m/>
    <m/>
    <x v="4"/>
    <m/>
    <m/>
    <m/>
    <s v="0.00/0.00"/>
    <m/>
    <m/>
    <m/>
    <m/>
    <m/>
    <m/>
    <m/>
    <m/>
    <m/>
    <d v="2017-06-23T00:00:00"/>
    <x v="18"/>
    <m/>
    <x v="0"/>
    <n v="2"/>
    <n v="7"/>
    <x v="0"/>
    <m/>
    <m/>
  </r>
  <r>
    <x v="0"/>
    <x v="6"/>
    <x v="0"/>
    <x v="1"/>
    <x v="205"/>
    <x v="71"/>
    <x v="131"/>
    <m/>
    <m/>
    <m/>
    <x v="0"/>
    <m/>
    <m/>
    <m/>
    <m/>
    <x v="0"/>
    <x v="10"/>
    <x v="150"/>
    <x v="92"/>
    <x v="0"/>
    <m/>
    <m/>
    <x v="0"/>
    <x v="0"/>
    <m/>
    <x v="0"/>
    <m/>
    <x v="0"/>
    <m/>
    <x v="0"/>
    <x v="0"/>
    <m/>
    <m/>
    <x v="0"/>
    <m/>
    <m/>
    <m/>
    <m/>
    <m/>
    <x v="0"/>
    <m/>
    <m/>
    <x v="0"/>
    <m/>
    <m/>
    <m/>
    <m/>
    <x v="6"/>
    <m/>
    <m/>
    <m/>
    <s v="0.00/0.00"/>
    <m/>
    <m/>
    <m/>
    <m/>
    <m/>
    <m/>
    <m/>
    <m/>
    <m/>
    <d v="2017-07-07T00:00:00"/>
    <x v="47"/>
    <m/>
    <x v="0"/>
    <n v="2"/>
    <n v="7"/>
    <x v="0"/>
    <m/>
    <m/>
  </r>
  <r>
    <x v="0"/>
    <x v="6"/>
    <x v="0"/>
    <x v="1"/>
    <x v="206"/>
    <x v="71"/>
    <x v="155"/>
    <m/>
    <m/>
    <m/>
    <x v="0"/>
    <m/>
    <m/>
    <m/>
    <m/>
    <x v="0"/>
    <x v="10"/>
    <x v="155"/>
    <x v="115"/>
    <x v="0"/>
    <m/>
    <m/>
    <x v="0"/>
    <x v="0"/>
    <m/>
    <x v="0"/>
    <m/>
    <x v="0"/>
    <m/>
    <x v="0"/>
    <x v="0"/>
    <m/>
    <m/>
    <x v="0"/>
    <m/>
    <m/>
    <m/>
    <m/>
    <m/>
    <x v="0"/>
    <m/>
    <m/>
    <x v="0"/>
    <m/>
    <m/>
    <m/>
    <m/>
    <x v="6"/>
    <m/>
    <m/>
    <m/>
    <s v="0.00/0.00"/>
    <m/>
    <m/>
    <m/>
    <m/>
    <m/>
    <m/>
    <m/>
    <m/>
    <m/>
    <d v="2017-07-07T00:00:00"/>
    <x v="47"/>
    <m/>
    <x v="0"/>
    <n v="2"/>
    <n v="7"/>
    <x v="0"/>
    <m/>
    <m/>
  </r>
  <r>
    <x v="0"/>
    <x v="6"/>
    <x v="0"/>
    <x v="1"/>
    <x v="207"/>
    <x v="94"/>
    <x v="156"/>
    <m/>
    <m/>
    <m/>
    <x v="0"/>
    <m/>
    <m/>
    <m/>
    <m/>
    <x v="0"/>
    <x v="10"/>
    <x v="162"/>
    <x v="92"/>
    <x v="0"/>
    <m/>
    <m/>
    <x v="0"/>
    <x v="0"/>
    <m/>
    <x v="0"/>
    <m/>
    <x v="0"/>
    <m/>
    <x v="0"/>
    <x v="0"/>
    <m/>
    <m/>
    <x v="0"/>
    <m/>
    <m/>
    <m/>
    <m/>
    <m/>
    <x v="0"/>
    <m/>
    <m/>
    <x v="0"/>
    <m/>
    <m/>
    <m/>
    <m/>
    <x v="4"/>
    <m/>
    <m/>
    <m/>
    <s v="0.00/0.00"/>
    <m/>
    <m/>
    <m/>
    <m/>
    <m/>
    <m/>
    <m/>
    <m/>
    <m/>
    <d v="2017-07-11T00:00:00"/>
    <x v="20"/>
    <m/>
    <x v="0"/>
    <n v="2"/>
    <n v="7"/>
    <x v="0"/>
    <m/>
    <m/>
  </r>
  <r>
    <x v="0"/>
    <x v="6"/>
    <x v="0"/>
    <x v="1"/>
    <x v="208"/>
    <x v="31"/>
    <x v="157"/>
    <m/>
    <m/>
    <m/>
    <x v="0"/>
    <m/>
    <m/>
    <m/>
    <m/>
    <x v="0"/>
    <x v="10"/>
    <x v="163"/>
    <x v="101"/>
    <x v="0"/>
    <m/>
    <m/>
    <x v="0"/>
    <x v="0"/>
    <m/>
    <x v="0"/>
    <m/>
    <x v="0"/>
    <m/>
    <x v="0"/>
    <x v="0"/>
    <m/>
    <m/>
    <x v="0"/>
    <m/>
    <m/>
    <m/>
    <m/>
    <m/>
    <x v="0"/>
    <m/>
    <m/>
    <x v="0"/>
    <m/>
    <m/>
    <m/>
    <m/>
    <x v="6"/>
    <m/>
    <m/>
    <m/>
    <s v="0.00/0.00"/>
    <m/>
    <m/>
    <m/>
    <m/>
    <m/>
    <m/>
    <m/>
    <m/>
    <m/>
    <d v="2017-07-12T00:00:00"/>
    <x v="21"/>
    <m/>
    <x v="0"/>
    <n v="2"/>
    <n v="7"/>
    <x v="0"/>
    <m/>
    <m/>
  </r>
  <r>
    <x v="0"/>
    <x v="7"/>
    <x v="0"/>
    <x v="1"/>
    <x v="209"/>
    <x v="48"/>
    <x v="158"/>
    <m/>
    <m/>
    <m/>
    <x v="0"/>
    <m/>
    <n v="3.1"/>
    <m/>
    <m/>
    <x v="2"/>
    <x v="10"/>
    <x v="164"/>
    <x v="116"/>
    <x v="0"/>
    <m/>
    <m/>
    <x v="0"/>
    <x v="0"/>
    <m/>
    <x v="0"/>
    <m/>
    <x v="0"/>
    <m/>
    <x v="0"/>
    <x v="0"/>
    <m/>
    <m/>
    <x v="0"/>
    <m/>
    <m/>
    <m/>
    <m/>
    <m/>
    <x v="0"/>
    <m/>
    <m/>
    <x v="0"/>
    <m/>
    <m/>
    <m/>
    <m/>
    <x v="1"/>
    <m/>
    <m/>
    <m/>
    <m/>
    <m/>
    <m/>
    <m/>
    <m/>
    <m/>
    <m/>
    <m/>
    <m/>
    <m/>
    <d v="2017-01-30T00:00:00"/>
    <x v="33"/>
    <m/>
    <x v="0"/>
    <m/>
    <n v="7"/>
    <x v="0"/>
    <m/>
    <m/>
  </r>
  <r>
    <x v="0"/>
    <x v="7"/>
    <x v="0"/>
    <x v="1"/>
    <x v="210"/>
    <x v="49"/>
    <x v="159"/>
    <m/>
    <m/>
    <m/>
    <x v="0"/>
    <m/>
    <n v="3.1"/>
    <m/>
    <m/>
    <x v="3"/>
    <x v="10"/>
    <x v="165"/>
    <x v="117"/>
    <x v="0"/>
    <m/>
    <m/>
    <x v="0"/>
    <x v="0"/>
    <m/>
    <x v="0"/>
    <m/>
    <x v="0"/>
    <m/>
    <x v="0"/>
    <x v="0"/>
    <m/>
    <m/>
    <x v="0"/>
    <m/>
    <m/>
    <m/>
    <m/>
    <m/>
    <x v="0"/>
    <m/>
    <m/>
    <x v="0"/>
    <m/>
    <m/>
    <m/>
    <m/>
    <x v="1"/>
    <m/>
    <m/>
    <m/>
    <m/>
    <m/>
    <m/>
    <m/>
    <m/>
    <m/>
    <m/>
    <m/>
    <m/>
    <m/>
    <d v="2017-01-31T00:00:00"/>
    <x v="67"/>
    <m/>
    <x v="0"/>
    <m/>
    <n v="7"/>
    <x v="0"/>
    <m/>
    <m/>
  </r>
  <r>
    <x v="0"/>
    <x v="7"/>
    <x v="0"/>
    <x v="1"/>
    <x v="211"/>
    <x v="1"/>
    <x v="160"/>
    <m/>
    <m/>
    <m/>
    <x v="0"/>
    <m/>
    <n v="3"/>
    <m/>
    <m/>
    <x v="4"/>
    <x v="10"/>
    <x v="166"/>
    <x v="118"/>
    <x v="0"/>
    <m/>
    <m/>
    <x v="0"/>
    <x v="0"/>
    <m/>
    <x v="0"/>
    <m/>
    <x v="0"/>
    <m/>
    <x v="0"/>
    <x v="0"/>
    <m/>
    <m/>
    <x v="0"/>
    <m/>
    <m/>
    <m/>
    <m/>
    <m/>
    <x v="0"/>
    <m/>
    <m/>
    <x v="0"/>
    <m/>
    <m/>
    <m/>
    <m/>
    <x v="1"/>
    <m/>
    <m/>
    <m/>
    <m/>
    <m/>
    <m/>
    <m/>
    <m/>
    <m/>
    <m/>
    <m/>
    <m/>
    <m/>
    <d v="2017-02-01T00:00:00"/>
    <x v="1"/>
    <m/>
    <x v="0"/>
    <m/>
    <n v="7"/>
    <x v="0"/>
    <m/>
    <m/>
  </r>
  <r>
    <x v="0"/>
    <x v="7"/>
    <x v="0"/>
    <x v="1"/>
    <x v="212"/>
    <x v="67"/>
    <x v="161"/>
    <m/>
    <m/>
    <m/>
    <x v="0"/>
    <m/>
    <n v="3"/>
    <m/>
    <m/>
    <x v="5"/>
    <x v="10"/>
    <x v="167"/>
    <x v="119"/>
    <x v="0"/>
    <m/>
    <m/>
    <x v="0"/>
    <x v="0"/>
    <m/>
    <x v="0"/>
    <m/>
    <x v="0"/>
    <m/>
    <x v="0"/>
    <x v="0"/>
    <m/>
    <m/>
    <x v="0"/>
    <m/>
    <m/>
    <m/>
    <m/>
    <m/>
    <x v="0"/>
    <m/>
    <m/>
    <x v="0"/>
    <m/>
    <m/>
    <m/>
    <m/>
    <x v="4"/>
    <m/>
    <m/>
    <m/>
    <m/>
    <m/>
    <m/>
    <m/>
    <m/>
    <m/>
    <m/>
    <m/>
    <m/>
    <m/>
    <d v="2017-06-28T00:00:00"/>
    <x v="42"/>
    <m/>
    <x v="0"/>
    <n v="5"/>
    <n v="7"/>
    <x v="0"/>
    <m/>
    <m/>
  </r>
  <r>
    <x v="0"/>
    <x v="7"/>
    <x v="0"/>
    <x v="1"/>
    <x v="213"/>
    <x v="66"/>
    <x v="162"/>
    <m/>
    <m/>
    <m/>
    <x v="0"/>
    <m/>
    <n v="3.1"/>
    <m/>
    <m/>
    <x v="6"/>
    <x v="10"/>
    <x v="168"/>
    <x v="117"/>
    <x v="0"/>
    <m/>
    <m/>
    <x v="0"/>
    <x v="0"/>
    <m/>
    <x v="0"/>
    <m/>
    <x v="0"/>
    <m/>
    <x v="0"/>
    <x v="0"/>
    <m/>
    <m/>
    <x v="0"/>
    <m/>
    <m/>
    <m/>
    <m/>
    <m/>
    <x v="0"/>
    <m/>
    <m/>
    <x v="0"/>
    <m/>
    <m/>
    <m/>
    <m/>
    <x v="4"/>
    <m/>
    <m/>
    <m/>
    <m/>
    <m/>
    <m/>
    <m/>
    <m/>
    <m/>
    <m/>
    <m/>
    <m/>
    <m/>
    <d v="2017-06-28T00:00:00"/>
    <x v="42"/>
    <m/>
    <x v="0"/>
    <n v="13"/>
    <n v="7"/>
    <x v="0"/>
    <m/>
    <m/>
  </r>
  <r>
    <x v="0"/>
    <x v="7"/>
    <x v="0"/>
    <x v="1"/>
    <x v="214"/>
    <x v="67"/>
    <x v="163"/>
    <m/>
    <m/>
    <m/>
    <x v="0"/>
    <m/>
    <n v="3"/>
    <m/>
    <m/>
    <x v="7"/>
    <x v="10"/>
    <x v="169"/>
    <x v="120"/>
    <x v="0"/>
    <m/>
    <m/>
    <x v="0"/>
    <x v="0"/>
    <m/>
    <x v="0"/>
    <m/>
    <x v="0"/>
    <m/>
    <x v="0"/>
    <x v="0"/>
    <m/>
    <m/>
    <x v="0"/>
    <m/>
    <m/>
    <m/>
    <m/>
    <m/>
    <x v="0"/>
    <m/>
    <m/>
    <x v="0"/>
    <m/>
    <m/>
    <m/>
    <m/>
    <x v="4"/>
    <m/>
    <m/>
    <m/>
    <m/>
    <m/>
    <m/>
    <m/>
    <m/>
    <m/>
    <m/>
    <m/>
    <m/>
    <m/>
    <d v="2017-06-28T00:00:00"/>
    <x v="42"/>
    <m/>
    <x v="0"/>
    <n v="7"/>
    <n v="7"/>
    <x v="0"/>
    <m/>
    <m/>
  </r>
  <r>
    <x v="0"/>
    <x v="7"/>
    <x v="0"/>
    <x v="1"/>
    <x v="215"/>
    <x v="68"/>
    <x v="164"/>
    <m/>
    <m/>
    <m/>
    <x v="0"/>
    <m/>
    <n v="3"/>
    <m/>
    <m/>
    <x v="8"/>
    <x v="10"/>
    <x v="166"/>
    <x v="121"/>
    <x v="0"/>
    <m/>
    <m/>
    <x v="0"/>
    <x v="0"/>
    <m/>
    <x v="0"/>
    <m/>
    <x v="0"/>
    <m/>
    <x v="0"/>
    <x v="0"/>
    <m/>
    <m/>
    <x v="0"/>
    <m/>
    <m/>
    <m/>
    <m/>
    <m/>
    <x v="0"/>
    <m/>
    <m/>
    <x v="0"/>
    <m/>
    <m/>
    <m/>
    <m/>
    <x v="4"/>
    <m/>
    <m/>
    <m/>
    <m/>
    <m/>
    <m/>
    <m/>
    <m/>
    <m/>
    <m/>
    <m/>
    <m/>
    <m/>
    <d v="2017-06-30T00:00:00"/>
    <x v="44"/>
    <m/>
    <x v="0"/>
    <n v="13"/>
    <n v="7"/>
    <x v="0"/>
    <m/>
    <m/>
  </r>
  <r>
    <x v="0"/>
    <x v="7"/>
    <x v="0"/>
    <x v="1"/>
    <x v="216"/>
    <x v="28"/>
    <x v="165"/>
    <m/>
    <m/>
    <m/>
    <x v="0"/>
    <m/>
    <n v="3"/>
    <m/>
    <m/>
    <x v="9"/>
    <x v="10"/>
    <x v="166"/>
    <x v="122"/>
    <x v="0"/>
    <m/>
    <m/>
    <x v="0"/>
    <x v="0"/>
    <m/>
    <x v="0"/>
    <m/>
    <x v="0"/>
    <m/>
    <x v="0"/>
    <x v="0"/>
    <m/>
    <m/>
    <x v="0"/>
    <m/>
    <m/>
    <m/>
    <m/>
    <m/>
    <x v="0"/>
    <m/>
    <m/>
    <x v="0"/>
    <m/>
    <m/>
    <m/>
    <m/>
    <x v="6"/>
    <m/>
    <m/>
    <m/>
    <m/>
    <m/>
    <m/>
    <m/>
    <m/>
    <m/>
    <m/>
    <m/>
    <m/>
    <m/>
    <d v="2017-07-10T00:00:00"/>
    <x v="19"/>
    <m/>
    <x v="0"/>
    <n v="8"/>
    <n v="7"/>
    <x v="0"/>
    <m/>
    <m/>
  </r>
  <r>
    <x v="0"/>
    <x v="7"/>
    <x v="0"/>
    <x v="1"/>
    <x v="217"/>
    <x v="28"/>
    <x v="166"/>
    <m/>
    <m/>
    <m/>
    <x v="0"/>
    <m/>
    <n v="3"/>
    <m/>
    <m/>
    <x v="10"/>
    <x v="10"/>
    <x v="170"/>
    <x v="123"/>
    <x v="0"/>
    <m/>
    <m/>
    <x v="0"/>
    <x v="0"/>
    <m/>
    <x v="0"/>
    <m/>
    <x v="0"/>
    <m/>
    <x v="0"/>
    <x v="0"/>
    <m/>
    <m/>
    <x v="0"/>
    <m/>
    <m/>
    <m/>
    <m/>
    <m/>
    <x v="0"/>
    <m/>
    <m/>
    <x v="0"/>
    <m/>
    <m/>
    <m/>
    <m/>
    <x v="6"/>
    <m/>
    <m/>
    <m/>
    <m/>
    <m/>
    <m/>
    <m/>
    <m/>
    <m/>
    <m/>
    <m/>
    <m/>
    <m/>
    <d v="2017-07-10T00:00:00"/>
    <x v="19"/>
    <m/>
    <x v="0"/>
    <n v="8"/>
    <n v="7"/>
    <x v="0"/>
    <m/>
    <m/>
  </r>
  <r>
    <x v="0"/>
    <x v="7"/>
    <x v="0"/>
    <x v="1"/>
    <x v="218"/>
    <x v="31"/>
    <x v="167"/>
    <m/>
    <m/>
    <m/>
    <x v="0"/>
    <m/>
    <n v="3"/>
    <m/>
    <m/>
    <x v="11"/>
    <x v="10"/>
    <x v="171"/>
    <x v="117"/>
    <x v="0"/>
    <m/>
    <m/>
    <x v="0"/>
    <x v="0"/>
    <m/>
    <x v="0"/>
    <m/>
    <x v="0"/>
    <m/>
    <x v="0"/>
    <x v="0"/>
    <m/>
    <m/>
    <x v="0"/>
    <m/>
    <m/>
    <m/>
    <m/>
    <m/>
    <x v="0"/>
    <m/>
    <m/>
    <x v="0"/>
    <m/>
    <m/>
    <m/>
    <m/>
    <x v="6"/>
    <m/>
    <m/>
    <m/>
    <m/>
    <m/>
    <m/>
    <m/>
    <m/>
    <m/>
    <m/>
    <m/>
    <m/>
    <m/>
    <d v="2017-07-11T00:00:00"/>
    <x v="20"/>
    <m/>
    <x v="0"/>
    <n v="12"/>
    <n v="7"/>
    <x v="0"/>
    <m/>
    <m/>
  </r>
  <r>
    <x v="0"/>
    <x v="7"/>
    <x v="0"/>
    <x v="1"/>
    <x v="219"/>
    <x v="31"/>
    <x v="159"/>
    <m/>
    <m/>
    <m/>
    <x v="0"/>
    <m/>
    <n v="2.9"/>
    <m/>
    <m/>
    <x v="12"/>
    <x v="10"/>
    <x v="172"/>
    <x v="124"/>
    <x v="0"/>
    <m/>
    <m/>
    <x v="0"/>
    <x v="0"/>
    <m/>
    <x v="0"/>
    <m/>
    <x v="0"/>
    <m/>
    <x v="0"/>
    <x v="0"/>
    <m/>
    <m/>
    <x v="0"/>
    <m/>
    <m/>
    <m/>
    <m/>
    <m/>
    <x v="0"/>
    <m/>
    <m/>
    <x v="0"/>
    <m/>
    <m/>
    <m/>
    <m/>
    <x v="6"/>
    <m/>
    <m/>
    <m/>
    <m/>
    <m/>
    <m/>
    <m/>
    <m/>
    <m/>
    <m/>
    <m/>
    <m/>
    <m/>
    <d v="2017-07-12T00:00:00"/>
    <x v="21"/>
    <m/>
    <x v="0"/>
    <n v="10"/>
    <n v="7"/>
    <x v="0"/>
    <m/>
    <m/>
  </r>
  <r>
    <x v="0"/>
    <x v="7"/>
    <x v="0"/>
    <x v="1"/>
    <x v="220"/>
    <x v="35"/>
    <x v="168"/>
    <m/>
    <m/>
    <m/>
    <x v="0"/>
    <m/>
    <n v="3"/>
    <m/>
    <m/>
    <x v="13"/>
    <x v="10"/>
    <x v="173"/>
    <x v="125"/>
    <x v="0"/>
    <m/>
    <m/>
    <x v="0"/>
    <x v="0"/>
    <m/>
    <x v="0"/>
    <m/>
    <x v="2"/>
    <m/>
    <x v="0"/>
    <x v="0"/>
    <m/>
    <m/>
    <x v="0"/>
    <m/>
    <m/>
    <m/>
    <m/>
    <m/>
    <x v="0"/>
    <m/>
    <m/>
    <x v="0"/>
    <m/>
    <m/>
    <m/>
    <m/>
    <x v="6"/>
    <m/>
    <m/>
    <m/>
    <m/>
    <m/>
    <m/>
    <m/>
    <m/>
    <m/>
    <m/>
    <m/>
    <m/>
    <m/>
    <d v="2017-07-17T00:00:00"/>
    <x v="23"/>
    <m/>
    <x v="0"/>
    <n v="10"/>
    <n v="7"/>
    <x v="0"/>
    <m/>
    <m/>
  </r>
  <r>
    <x v="0"/>
    <x v="7"/>
    <x v="0"/>
    <x v="1"/>
    <x v="221"/>
    <x v="37"/>
    <x v="169"/>
    <m/>
    <m/>
    <m/>
    <x v="0"/>
    <m/>
    <n v="3"/>
    <m/>
    <m/>
    <x v="10"/>
    <x v="10"/>
    <x v="174"/>
    <x v="126"/>
    <x v="0"/>
    <m/>
    <m/>
    <x v="0"/>
    <x v="0"/>
    <m/>
    <x v="0"/>
    <m/>
    <x v="0"/>
    <m/>
    <x v="0"/>
    <x v="0"/>
    <m/>
    <m/>
    <x v="0"/>
    <m/>
    <m/>
    <m/>
    <m/>
    <m/>
    <x v="0"/>
    <m/>
    <m/>
    <x v="0"/>
    <m/>
    <m/>
    <m/>
    <m/>
    <x v="6"/>
    <m/>
    <m/>
    <m/>
    <m/>
    <m/>
    <m/>
    <m/>
    <m/>
    <m/>
    <m/>
    <m/>
    <m/>
    <m/>
    <d v="2017-07-18T00:00:00"/>
    <x v="24"/>
    <m/>
    <x v="0"/>
    <n v="6"/>
    <n v="7"/>
    <x v="0"/>
    <m/>
    <m/>
  </r>
  <r>
    <x v="0"/>
    <x v="7"/>
    <x v="0"/>
    <x v="1"/>
    <x v="222"/>
    <x v="95"/>
    <x v="170"/>
    <m/>
    <m/>
    <m/>
    <x v="0"/>
    <m/>
    <n v="3.1"/>
    <m/>
    <m/>
    <x v="14"/>
    <x v="10"/>
    <x v="175"/>
    <x v="127"/>
    <x v="0"/>
    <m/>
    <m/>
    <x v="0"/>
    <x v="0"/>
    <m/>
    <x v="0"/>
    <m/>
    <x v="3"/>
    <m/>
    <x v="0"/>
    <x v="0"/>
    <m/>
    <m/>
    <x v="0"/>
    <m/>
    <m/>
    <m/>
    <m/>
    <m/>
    <x v="0"/>
    <m/>
    <m/>
    <x v="0"/>
    <m/>
    <m/>
    <m/>
    <m/>
    <x v="6"/>
    <m/>
    <m/>
    <m/>
    <m/>
    <m/>
    <m/>
    <m/>
    <m/>
    <m/>
    <m/>
    <m/>
    <m/>
    <m/>
    <d v="2017-07-25T00:00:00"/>
    <x v="68"/>
    <m/>
    <x v="0"/>
    <n v="21"/>
    <n v="7"/>
    <x v="0"/>
    <m/>
    <m/>
  </r>
  <r>
    <x v="0"/>
    <x v="7"/>
    <x v="0"/>
    <x v="1"/>
    <x v="223"/>
    <x v="96"/>
    <x v="171"/>
    <m/>
    <m/>
    <m/>
    <x v="0"/>
    <m/>
    <n v="3.1"/>
    <m/>
    <m/>
    <x v="15"/>
    <x v="10"/>
    <x v="176"/>
    <x v="128"/>
    <x v="0"/>
    <m/>
    <m/>
    <x v="0"/>
    <x v="0"/>
    <m/>
    <x v="0"/>
    <m/>
    <x v="0"/>
    <m/>
    <x v="0"/>
    <x v="0"/>
    <m/>
    <m/>
    <x v="0"/>
    <m/>
    <m/>
    <m/>
    <m/>
    <m/>
    <x v="0"/>
    <m/>
    <m/>
    <x v="0"/>
    <m/>
    <m/>
    <m/>
    <m/>
    <x v="6"/>
    <m/>
    <m/>
    <m/>
    <m/>
    <m/>
    <m/>
    <m/>
    <m/>
    <m/>
    <m/>
    <m/>
    <m/>
    <m/>
    <d v="2017-07-28T00:00:00"/>
    <x v="69"/>
    <m/>
    <x v="0"/>
    <n v="13"/>
    <m/>
    <x v="1"/>
    <m/>
    <m/>
  </r>
  <r>
    <x v="0"/>
    <x v="8"/>
    <x v="0"/>
    <x v="4"/>
    <x v="224"/>
    <x v="97"/>
    <x v="172"/>
    <m/>
    <m/>
    <m/>
    <x v="0"/>
    <m/>
    <m/>
    <m/>
    <m/>
    <x v="0"/>
    <x v="18"/>
    <x v="0"/>
    <x v="129"/>
    <x v="0"/>
    <m/>
    <m/>
    <x v="0"/>
    <x v="0"/>
    <m/>
    <x v="1"/>
    <m/>
    <x v="1"/>
    <m/>
    <x v="0"/>
    <x v="0"/>
    <m/>
    <m/>
    <x v="0"/>
    <m/>
    <m/>
    <m/>
    <m/>
    <m/>
    <x v="0"/>
    <m/>
    <m/>
    <x v="0"/>
    <m/>
    <m/>
    <m/>
    <m/>
    <x v="0"/>
    <s v="clear, brown"/>
    <m/>
    <m/>
    <n v="0"/>
    <m/>
    <m/>
    <m/>
    <m/>
    <m/>
    <m/>
    <m/>
    <m/>
    <m/>
    <d v="2017-05-17T00:00:00"/>
    <x v="70"/>
    <m/>
    <x v="0"/>
    <n v="2"/>
    <n v="5"/>
    <x v="0"/>
    <m/>
    <m/>
  </r>
  <r>
    <x v="0"/>
    <x v="9"/>
    <x v="1"/>
    <x v="1"/>
    <x v="225"/>
    <x v="98"/>
    <x v="173"/>
    <m/>
    <m/>
    <m/>
    <x v="0"/>
    <m/>
    <n v="2.9"/>
    <m/>
    <m/>
    <x v="16"/>
    <x v="10"/>
    <x v="177"/>
    <x v="117"/>
    <x v="0"/>
    <m/>
    <m/>
    <x v="0"/>
    <x v="0"/>
    <m/>
    <x v="0"/>
    <m/>
    <x v="4"/>
    <m/>
    <x v="0"/>
    <x v="0"/>
    <m/>
    <m/>
    <x v="0"/>
    <m/>
    <m/>
    <m/>
    <m/>
    <m/>
    <x v="0"/>
    <m/>
    <m/>
    <x v="0"/>
    <m/>
    <m/>
    <m/>
    <m/>
    <x v="3"/>
    <m/>
    <m/>
    <m/>
    <m/>
    <m/>
    <m/>
    <m/>
    <m/>
    <m/>
    <m/>
    <m/>
    <m/>
    <m/>
    <d v="2017-05-01T00:00:00"/>
    <x v="71"/>
    <m/>
    <x v="0"/>
    <n v="10"/>
    <n v="7"/>
    <x v="0"/>
    <m/>
    <m/>
  </r>
  <r>
    <x v="0"/>
    <x v="9"/>
    <x v="1"/>
    <x v="1"/>
    <x v="226"/>
    <x v="99"/>
    <x v="174"/>
    <m/>
    <m/>
    <m/>
    <x v="0"/>
    <m/>
    <n v="2.9"/>
    <m/>
    <m/>
    <x v="17"/>
    <x v="10"/>
    <x v="178"/>
    <x v="130"/>
    <x v="0"/>
    <m/>
    <m/>
    <x v="0"/>
    <x v="0"/>
    <m/>
    <x v="0"/>
    <m/>
    <x v="5"/>
    <m/>
    <x v="0"/>
    <x v="0"/>
    <m/>
    <m/>
    <x v="0"/>
    <m/>
    <m/>
    <m/>
    <m/>
    <m/>
    <x v="0"/>
    <m/>
    <m/>
    <x v="0"/>
    <m/>
    <m/>
    <m/>
    <m/>
    <x v="3"/>
    <m/>
    <m/>
    <m/>
    <m/>
    <m/>
    <m/>
    <m/>
    <m/>
    <m/>
    <m/>
    <m/>
    <m/>
    <m/>
    <d v="2017-05-01T00:00:00"/>
    <x v="71"/>
    <m/>
    <x v="0"/>
    <n v="9"/>
    <n v="7"/>
    <x v="0"/>
    <m/>
    <m/>
  </r>
  <r>
    <x v="0"/>
    <x v="9"/>
    <x v="1"/>
    <x v="1"/>
    <x v="227"/>
    <x v="100"/>
    <x v="175"/>
    <m/>
    <m/>
    <m/>
    <x v="0"/>
    <m/>
    <n v="2.5"/>
    <m/>
    <m/>
    <x v="18"/>
    <x v="10"/>
    <x v="179"/>
    <x v="131"/>
    <x v="0"/>
    <m/>
    <m/>
    <x v="0"/>
    <x v="0"/>
    <m/>
    <x v="0"/>
    <m/>
    <x v="6"/>
    <m/>
    <x v="0"/>
    <x v="0"/>
    <m/>
    <m/>
    <x v="0"/>
    <m/>
    <m/>
    <m/>
    <m/>
    <m/>
    <x v="0"/>
    <m/>
    <m/>
    <x v="0"/>
    <m/>
    <m/>
    <m/>
    <m/>
    <x v="0"/>
    <m/>
    <m/>
    <m/>
    <m/>
    <m/>
    <m/>
    <m/>
    <m/>
    <m/>
    <m/>
    <m/>
    <m/>
    <m/>
    <d v="2017-05-02T00:00:00"/>
    <x v="72"/>
    <m/>
    <x v="0"/>
    <n v="12"/>
    <n v="7"/>
    <x v="0"/>
    <m/>
    <m/>
  </r>
  <r>
    <x v="0"/>
    <x v="9"/>
    <x v="1"/>
    <x v="1"/>
    <x v="228"/>
    <x v="8"/>
    <x v="176"/>
    <m/>
    <m/>
    <m/>
    <x v="0"/>
    <m/>
    <n v="2.7"/>
    <m/>
    <m/>
    <x v="19"/>
    <x v="10"/>
    <x v="180"/>
    <x v="6"/>
    <x v="0"/>
    <m/>
    <m/>
    <x v="0"/>
    <x v="0"/>
    <m/>
    <x v="0"/>
    <m/>
    <x v="7"/>
    <m/>
    <x v="0"/>
    <x v="0"/>
    <m/>
    <m/>
    <x v="0"/>
    <m/>
    <m/>
    <m/>
    <m/>
    <m/>
    <x v="0"/>
    <m/>
    <m/>
    <x v="0"/>
    <m/>
    <m/>
    <m/>
    <m/>
    <x v="3"/>
    <m/>
    <m/>
    <m/>
    <m/>
    <m/>
    <m/>
    <m/>
    <m/>
    <m/>
    <m/>
    <m/>
    <m/>
    <m/>
    <d v="2017-05-08T00:00:00"/>
    <x v="73"/>
    <m/>
    <x v="0"/>
    <n v="14"/>
    <n v="7"/>
    <x v="0"/>
    <m/>
    <m/>
  </r>
  <r>
    <x v="0"/>
    <x v="9"/>
    <x v="1"/>
    <x v="1"/>
    <x v="229"/>
    <x v="101"/>
    <x v="177"/>
    <m/>
    <m/>
    <m/>
    <x v="0"/>
    <m/>
    <n v="2.9"/>
    <m/>
    <m/>
    <x v="20"/>
    <x v="10"/>
    <x v="181"/>
    <x v="132"/>
    <x v="0"/>
    <m/>
    <m/>
    <x v="0"/>
    <x v="0"/>
    <m/>
    <x v="2"/>
    <m/>
    <x v="8"/>
    <m/>
    <x v="0"/>
    <x v="0"/>
    <m/>
    <m/>
    <x v="0"/>
    <m/>
    <m/>
    <m/>
    <m/>
    <m/>
    <x v="0"/>
    <m/>
    <m/>
    <x v="0"/>
    <m/>
    <m/>
    <m/>
    <m/>
    <x v="0"/>
    <m/>
    <m/>
    <m/>
    <m/>
    <m/>
    <m/>
    <m/>
    <m/>
    <m/>
    <m/>
    <m/>
    <m/>
    <m/>
    <d v="2017-05-08T00:00:00"/>
    <x v="61"/>
    <m/>
    <x v="0"/>
    <n v="14"/>
    <n v="7"/>
    <x v="0"/>
    <m/>
    <m/>
  </r>
  <r>
    <x v="0"/>
    <x v="9"/>
    <x v="1"/>
    <x v="1"/>
    <x v="230"/>
    <x v="102"/>
    <x v="178"/>
    <m/>
    <m/>
    <m/>
    <x v="0"/>
    <m/>
    <n v="2.5"/>
    <m/>
    <m/>
    <x v="21"/>
    <x v="10"/>
    <x v="182"/>
    <x v="133"/>
    <x v="0"/>
    <m/>
    <m/>
    <x v="0"/>
    <x v="0"/>
    <m/>
    <x v="3"/>
    <m/>
    <x v="9"/>
    <m/>
    <x v="0"/>
    <x v="0"/>
    <m/>
    <m/>
    <x v="0"/>
    <m/>
    <m/>
    <m/>
    <m/>
    <m/>
    <x v="0"/>
    <m/>
    <m/>
    <x v="0"/>
    <m/>
    <m/>
    <m/>
    <m/>
    <x v="0"/>
    <m/>
    <m/>
    <m/>
    <m/>
    <m/>
    <m/>
    <m/>
    <m/>
    <m/>
    <m/>
    <m/>
    <m/>
    <m/>
    <d v="2017-05-19T00:00:00"/>
    <x v="74"/>
    <m/>
    <x v="0"/>
    <n v="10"/>
    <n v="7"/>
    <x v="0"/>
    <m/>
    <m/>
  </r>
  <r>
    <x v="0"/>
    <x v="9"/>
    <x v="1"/>
    <x v="1"/>
    <x v="231"/>
    <x v="102"/>
    <x v="179"/>
    <m/>
    <m/>
    <m/>
    <x v="0"/>
    <m/>
    <n v="2.7"/>
    <m/>
    <m/>
    <x v="22"/>
    <x v="10"/>
    <x v="183"/>
    <x v="134"/>
    <x v="0"/>
    <m/>
    <m/>
    <x v="0"/>
    <x v="0"/>
    <m/>
    <x v="4"/>
    <m/>
    <x v="10"/>
    <m/>
    <x v="0"/>
    <x v="0"/>
    <m/>
    <m/>
    <x v="0"/>
    <m/>
    <m/>
    <m/>
    <m/>
    <m/>
    <x v="0"/>
    <m/>
    <m/>
    <x v="0"/>
    <m/>
    <m/>
    <m/>
    <m/>
    <x v="0"/>
    <m/>
    <m/>
    <m/>
    <m/>
    <m/>
    <m/>
    <m/>
    <m/>
    <m/>
    <m/>
    <m/>
    <m/>
    <m/>
    <d v="2017-05-19T00:00:00"/>
    <x v="74"/>
    <m/>
    <x v="0"/>
    <n v="10"/>
    <n v="7"/>
    <x v="0"/>
    <m/>
    <m/>
  </r>
  <r>
    <x v="0"/>
    <x v="9"/>
    <x v="1"/>
    <x v="1"/>
    <x v="232"/>
    <x v="9"/>
    <x v="180"/>
    <m/>
    <m/>
    <m/>
    <x v="0"/>
    <m/>
    <n v="2.6"/>
    <m/>
    <m/>
    <x v="23"/>
    <x v="10"/>
    <x v="184"/>
    <x v="119"/>
    <x v="0"/>
    <m/>
    <m/>
    <x v="0"/>
    <x v="0"/>
    <m/>
    <x v="5"/>
    <m/>
    <x v="11"/>
    <m/>
    <x v="0"/>
    <x v="0"/>
    <m/>
    <m/>
    <x v="0"/>
    <m/>
    <m/>
    <m/>
    <m/>
    <m/>
    <x v="0"/>
    <m/>
    <m/>
    <x v="0"/>
    <m/>
    <m/>
    <m/>
    <m/>
    <x v="0"/>
    <m/>
    <m/>
    <m/>
    <m/>
    <m/>
    <m/>
    <m/>
    <m/>
    <m/>
    <m/>
    <m/>
    <m/>
    <m/>
    <d v="2017-05-22T00:00:00"/>
    <x v="9"/>
    <m/>
    <x v="0"/>
    <n v="10"/>
    <n v="7"/>
    <x v="0"/>
    <m/>
    <m/>
  </r>
  <r>
    <x v="0"/>
    <x v="9"/>
    <x v="1"/>
    <x v="1"/>
    <x v="233"/>
    <x v="103"/>
    <x v="181"/>
    <m/>
    <m/>
    <m/>
    <x v="0"/>
    <m/>
    <n v="2.7"/>
    <m/>
    <m/>
    <x v="24"/>
    <x v="10"/>
    <x v="185"/>
    <x v="135"/>
    <x v="0"/>
    <m/>
    <m/>
    <x v="0"/>
    <x v="0"/>
    <m/>
    <x v="3"/>
    <m/>
    <x v="12"/>
    <m/>
    <x v="0"/>
    <x v="0"/>
    <m/>
    <m/>
    <x v="0"/>
    <m/>
    <m/>
    <m/>
    <m/>
    <m/>
    <x v="0"/>
    <m/>
    <m/>
    <x v="0"/>
    <m/>
    <m/>
    <m/>
    <m/>
    <x v="0"/>
    <m/>
    <m/>
    <m/>
    <m/>
    <m/>
    <m/>
    <m/>
    <m/>
    <m/>
    <m/>
    <m/>
    <m/>
    <m/>
    <d v="2017-05-22T00:00:00"/>
    <x v="9"/>
    <m/>
    <x v="0"/>
    <n v="8"/>
    <n v="7"/>
    <x v="0"/>
    <m/>
    <m/>
  </r>
  <r>
    <x v="0"/>
    <x v="9"/>
    <x v="1"/>
    <x v="1"/>
    <x v="234"/>
    <x v="103"/>
    <x v="182"/>
    <m/>
    <m/>
    <m/>
    <x v="0"/>
    <m/>
    <n v="2.8"/>
    <m/>
    <m/>
    <x v="25"/>
    <x v="10"/>
    <x v="186"/>
    <x v="136"/>
    <x v="0"/>
    <m/>
    <m/>
    <x v="0"/>
    <x v="0"/>
    <m/>
    <x v="6"/>
    <m/>
    <x v="13"/>
    <m/>
    <x v="0"/>
    <x v="0"/>
    <m/>
    <m/>
    <x v="0"/>
    <m/>
    <m/>
    <m/>
    <m/>
    <m/>
    <x v="0"/>
    <m/>
    <m/>
    <x v="0"/>
    <m/>
    <m/>
    <m/>
    <m/>
    <x v="0"/>
    <m/>
    <m/>
    <m/>
    <m/>
    <m/>
    <m/>
    <m/>
    <m/>
    <m/>
    <m/>
    <m/>
    <m/>
    <m/>
    <d v="2017-05-22T00:00:00"/>
    <x v="9"/>
    <m/>
    <x v="0"/>
    <n v="9"/>
    <n v="7"/>
    <x v="0"/>
    <m/>
    <m/>
  </r>
  <r>
    <x v="0"/>
    <x v="9"/>
    <x v="1"/>
    <x v="1"/>
    <x v="235"/>
    <x v="10"/>
    <x v="183"/>
    <m/>
    <m/>
    <m/>
    <x v="0"/>
    <m/>
    <n v="2.6"/>
    <m/>
    <m/>
    <x v="26"/>
    <x v="10"/>
    <x v="187"/>
    <x v="137"/>
    <x v="0"/>
    <m/>
    <m/>
    <x v="0"/>
    <x v="0"/>
    <m/>
    <x v="7"/>
    <m/>
    <x v="14"/>
    <m/>
    <x v="0"/>
    <x v="0"/>
    <m/>
    <m/>
    <x v="0"/>
    <m/>
    <m/>
    <m/>
    <m/>
    <m/>
    <x v="0"/>
    <m/>
    <m/>
    <x v="0"/>
    <m/>
    <m/>
    <m/>
    <m/>
    <x v="0"/>
    <m/>
    <m/>
    <m/>
    <m/>
    <m/>
    <m/>
    <m/>
    <m/>
    <m/>
    <m/>
    <m/>
    <m/>
    <m/>
    <d v="2017-05-24T00:00:00"/>
    <x v="10"/>
    <m/>
    <x v="0"/>
    <n v="11"/>
    <n v="7"/>
    <x v="0"/>
    <m/>
    <m/>
  </r>
  <r>
    <x v="0"/>
    <x v="9"/>
    <x v="1"/>
    <x v="1"/>
    <x v="236"/>
    <x v="104"/>
    <x v="184"/>
    <m/>
    <m/>
    <m/>
    <x v="0"/>
    <m/>
    <n v="2.5"/>
    <m/>
    <m/>
    <x v="27"/>
    <x v="10"/>
    <x v="188"/>
    <x v="138"/>
    <x v="0"/>
    <m/>
    <m/>
    <x v="0"/>
    <x v="0"/>
    <m/>
    <x v="8"/>
    <m/>
    <x v="15"/>
    <m/>
    <x v="0"/>
    <x v="0"/>
    <m/>
    <m/>
    <x v="0"/>
    <m/>
    <m/>
    <m/>
    <m/>
    <m/>
    <x v="0"/>
    <m/>
    <m/>
    <x v="0"/>
    <m/>
    <m/>
    <m/>
    <m/>
    <x v="0"/>
    <m/>
    <m/>
    <m/>
    <m/>
    <m/>
    <m/>
    <m/>
    <m/>
    <m/>
    <m/>
    <m/>
    <m/>
    <m/>
    <d v="2017-05-25T00:00:00"/>
    <x v="75"/>
    <m/>
    <x v="0"/>
    <n v="15"/>
    <n v="7"/>
    <x v="0"/>
    <m/>
    <m/>
  </r>
  <r>
    <x v="0"/>
    <x v="9"/>
    <x v="1"/>
    <x v="1"/>
    <x v="237"/>
    <x v="104"/>
    <x v="185"/>
    <m/>
    <m/>
    <m/>
    <x v="0"/>
    <m/>
    <n v="2.7"/>
    <m/>
    <m/>
    <x v="28"/>
    <x v="10"/>
    <x v="189"/>
    <x v="139"/>
    <x v="0"/>
    <m/>
    <m/>
    <x v="0"/>
    <x v="0"/>
    <m/>
    <x v="0"/>
    <m/>
    <x v="16"/>
    <m/>
    <x v="0"/>
    <x v="0"/>
    <m/>
    <m/>
    <x v="0"/>
    <m/>
    <m/>
    <m/>
    <m/>
    <m/>
    <x v="0"/>
    <m/>
    <m/>
    <x v="0"/>
    <m/>
    <m/>
    <m/>
    <m/>
    <x v="0"/>
    <m/>
    <m/>
    <m/>
    <m/>
    <m/>
    <m/>
    <m/>
    <m/>
    <m/>
    <m/>
    <m/>
    <m/>
    <m/>
    <d v="2017-05-30T00:00:00"/>
    <x v="11"/>
    <m/>
    <x v="0"/>
    <n v="13"/>
    <n v="7"/>
    <x v="0"/>
    <m/>
    <m/>
  </r>
  <r>
    <x v="0"/>
    <x v="9"/>
    <x v="1"/>
    <x v="1"/>
    <x v="238"/>
    <x v="33"/>
    <x v="186"/>
    <m/>
    <m/>
    <m/>
    <x v="0"/>
    <m/>
    <n v="2.4"/>
    <m/>
    <m/>
    <x v="28"/>
    <x v="10"/>
    <x v="190"/>
    <x v="140"/>
    <x v="0"/>
    <m/>
    <m/>
    <x v="0"/>
    <x v="0"/>
    <m/>
    <x v="0"/>
    <m/>
    <x v="17"/>
    <m/>
    <x v="0"/>
    <x v="0"/>
    <m/>
    <m/>
    <x v="0"/>
    <m/>
    <m/>
    <m/>
    <m/>
    <m/>
    <x v="0"/>
    <m/>
    <m/>
    <x v="0"/>
    <m/>
    <m/>
    <m/>
    <m/>
    <x v="6"/>
    <m/>
    <m/>
    <m/>
    <m/>
    <m/>
    <m/>
    <m/>
    <m/>
    <m/>
    <m/>
    <m/>
    <m/>
    <m/>
    <d v="2017-07-14T00:00:00"/>
    <x v="22"/>
    <m/>
    <x v="0"/>
    <n v="11"/>
    <n v="7"/>
    <x v="0"/>
    <m/>
    <m/>
  </r>
  <r>
    <x v="0"/>
    <x v="9"/>
    <x v="1"/>
    <x v="1"/>
    <x v="239"/>
    <x v="34"/>
    <x v="187"/>
    <m/>
    <m/>
    <m/>
    <x v="0"/>
    <m/>
    <n v="2.6"/>
    <m/>
    <m/>
    <x v="29"/>
    <x v="10"/>
    <x v="191"/>
    <x v="141"/>
    <x v="0"/>
    <m/>
    <m/>
    <x v="0"/>
    <x v="0"/>
    <m/>
    <x v="0"/>
    <m/>
    <x v="18"/>
    <m/>
    <x v="0"/>
    <x v="0"/>
    <m/>
    <m/>
    <x v="0"/>
    <m/>
    <m/>
    <m/>
    <m/>
    <m/>
    <x v="0"/>
    <m/>
    <m/>
    <x v="0"/>
    <m/>
    <m/>
    <m/>
    <m/>
    <x v="6"/>
    <m/>
    <m/>
    <m/>
    <m/>
    <m/>
    <m/>
    <m/>
    <m/>
    <m/>
    <m/>
    <m/>
    <m/>
    <m/>
    <d v="2017-07-17T00:00:00"/>
    <x v="23"/>
    <m/>
    <x v="0"/>
    <n v="10"/>
    <n v="7"/>
    <x v="0"/>
    <m/>
    <m/>
  </r>
  <r>
    <x v="0"/>
    <x v="9"/>
    <x v="1"/>
    <x v="1"/>
    <x v="240"/>
    <x v="34"/>
    <x v="188"/>
    <m/>
    <m/>
    <m/>
    <x v="0"/>
    <m/>
    <n v="2.9"/>
    <m/>
    <m/>
    <x v="30"/>
    <x v="10"/>
    <x v="192"/>
    <x v="142"/>
    <x v="0"/>
    <m/>
    <m/>
    <x v="0"/>
    <x v="0"/>
    <m/>
    <x v="0"/>
    <m/>
    <x v="19"/>
    <m/>
    <x v="0"/>
    <x v="0"/>
    <m/>
    <m/>
    <x v="0"/>
    <m/>
    <m/>
    <m/>
    <m/>
    <m/>
    <x v="0"/>
    <m/>
    <m/>
    <x v="0"/>
    <m/>
    <m/>
    <m/>
    <m/>
    <x v="6"/>
    <m/>
    <m/>
    <m/>
    <m/>
    <m/>
    <m/>
    <m/>
    <m/>
    <m/>
    <m/>
    <m/>
    <m/>
    <m/>
    <d v="2017-07-17T00:00:00"/>
    <x v="23"/>
    <m/>
    <x v="0"/>
    <n v="10"/>
    <n v="7"/>
    <x v="0"/>
    <m/>
    <m/>
  </r>
  <r>
    <x v="0"/>
    <x v="9"/>
    <x v="1"/>
    <x v="5"/>
    <x v="241"/>
    <x v="37"/>
    <x v="189"/>
    <m/>
    <m/>
    <m/>
    <x v="0"/>
    <m/>
    <n v="2.5"/>
    <m/>
    <m/>
    <x v="31"/>
    <x v="10"/>
    <x v="193"/>
    <x v="143"/>
    <x v="0"/>
    <m/>
    <m/>
    <x v="0"/>
    <x v="0"/>
    <m/>
    <x v="9"/>
    <m/>
    <x v="20"/>
    <m/>
    <x v="0"/>
    <x v="0"/>
    <m/>
    <m/>
    <x v="0"/>
    <m/>
    <m/>
    <m/>
    <m/>
    <m/>
    <x v="0"/>
    <m/>
    <m/>
    <x v="0"/>
    <m/>
    <m/>
    <m/>
    <m/>
    <x v="6"/>
    <m/>
    <m/>
    <m/>
    <m/>
    <m/>
    <m/>
    <m/>
    <m/>
    <m/>
    <m/>
    <m/>
    <m/>
    <m/>
    <d v="2017-07-18T00:00:00"/>
    <x v="24"/>
    <m/>
    <x v="0"/>
    <n v="15"/>
    <n v="7"/>
    <x v="0"/>
    <m/>
    <m/>
  </r>
  <r>
    <x v="0"/>
    <x v="9"/>
    <x v="1"/>
    <x v="1"/>
    <x v="242"/>
    <x v="38"/>
    <x v="190"/>
    <m/>
    <m/>
    <m/>
    <x v="0"/>
    <m/>
    <n v="2.8"/>
    <m/>
    <m/>
    <x v="32"/>
    <x v="10"/>
    <x v="182"/>
    <x v="116"/>
    <x v="0"/>
    <m/>
    <m/>
    <x v="0"/>
    <x v="0"/>
    <m/>
    <x v="10"/>
    <m/>
    <x v="21"/>
    <m/>
    <x v="0"/>
    <x v="0"/>
    <m/>
    <m/>
    <x v="0"/>
    <m/>
    <m/>
    <m/>
    <m/>
    <m/>
    <x v="0"/>
    <m/>
    <m/>
    <x v="0"/>
    <m/>
    <m/>
    <m/>
    <m/>
    <x v="6"/>
    <m/>
    <m/>
    <m/>
    <m/>
    <m/>
    <m/>
    <m/>
    <m/>
    <m/>
    <m/>
    <m/>
    <m/>
    <m/>
    <d v="2017-07-19T00:00:00"/>
    <x v="25"/>
    <m/>
    <x v="0"/>
    <n v="15"/>
    <n v="7"/>
    <x v="0"/>
    <m/>
    <m/>
  </r>
  <r>
    <x v="0"/>
    <x v="9"/>
    <x v="1"/>
    <x v="1"/>
    <x v="243"/>
    <x v="41"/>
    <x v="191"/>
    <m/>
    <m/>
    <m/>
    <x v="0"/>
    <m/>
    <n v="2.8"/>
    <m/>
    <m/>
    <x v="33"/>
    <x v="10"/>
    <x v="194"/>
    <x v="144"/>
    <x v="0"/>
    <m/>
    <m/>
    <x v="0"/>
    <x v="0"/>
    <m/>
    <x v="11"/>
    <m/>
    <x v="22"/>
    <m/>
    <x v="0"/>
    <x v="0"/>
    <m/>
    <m/>
    <x v="0"/>
    <m/>
    <m/>
    <m/>
    <m/>
    <m/>
    <x v="0"/>
    <m/>
    <m/>
    <x v="0"/>
    <m/>
    <m/>
    <m/>
    <m/>
    <x v="6"/>
    <m/>
    <m/>
    <m/>
    <m/>
    <m/>
    <m/>
    <m/>
    <m/>
    <m/>
    <m/>
    <m/>
    <m/>
    <m/>
    <d v="2017-07-24T00:00:00"/>
    <x v="28"/>
    <m/>
    <x v="0"/>
    <n v="19"/>
    <n v="7"/>
    <x v="0"/>
    <m/>
    <m/>
  </r>
  <r>
    <x v="0"/>
    <x v="9"/>
    <x v="1"/>
    <x v="1"/>
    <x v="244"/>
    <x v="41"/>
    <x v="174"/>
    <m/>
    <m/>
    <m/>
    <x v="0"/>
    <m/>
    <n v="2.8"/>
    <m/>
    <m/>
    <x v="34"/>
    <x v="10"/>
    <x v="195"/>
    <x v="145"/>
    <x v="0"/>
    <m/>
    <m/>
    <x v="0"/>
    <x v="0"/>
    <m/>
    <x v="3"/>
    <m/>
    <x v="9"/>
    <m/>
    <x v="0"/>
    <x v="0"/>
    <m/>
    <m/>
    <x v="0"/>
    <m/>
    <m/>
    <m/>
    <m/>
    <m/>
    <x v="0"/>
    <m/>
    <m/>
    <x v="0"/>
    <m/>
    <m/>
    <m/>
    <m/>
    <x v="6"/>
    <m/>
    <m/>
    <m/>
    <m/>
    <m/>
    <m/>
    <m/>
    <m/>
    <m/>
    <m/>
    <m/>
    <m/>
    <m/>
    <d v="2017-07-24T00:00:00"/>
    <x v="29"/>
    <m/>
    <x v="0"/>
    <n v="9"/>
    <n v="7"/>
    <x v="0"/>
    <m/>
    <m/>
  </r>
  <r>
    <x v="0"/>
    <x v="9"/>
    <x v="1"/>
    <x v="1"/>
    <x v="245"/>
    <x v="44"/>
    <x v="192"/>
    <m/>
    <m/>
    <m/>
    <x v="0"/>
    <m/>
    <n v="2.9"/>
    <m/>
    <m/>
    <x v="10"/>
    <x v="10"/>
    <x v="196"/>
    <x v="134"/>
    <x v="0"/>
    <m/>
    <m/>
    <x v="0"/>
    <x v="0"/>
    <m/>
    <x v="0"/>
    <m/>
    <x v="23"/>
    <m/>
    <x v="0"/>
    <x v="0"/>
    <m/>
    <m/>
    <x v="0"/>
    <m/>
    <m/>
    <m/>
    <m/>
    <m/>
    <x v="0"/>
    <m/>
    <m/>
    <x v="0"/>
    <m/>
    <m/>
    <m/>
    <m/>
    <x v="6"/>
    <m/>
    <m/>
    <m/>
    <m/>
    <m/>
    <m/>
    <m/>
    <m/>
    <m/>
    <m/>
    <m/>
    <m/>
    <m/>
    <d v="2017-07-25T00:00:00"/>
    <x v="68"/>
    <m/>
    <x v="0"/>
    <n v="10"/>
    <n v="7"/>
    <x v="0"/>
    <m/>
    <m/>
  </r>
  <r>
    <x v="0"/>
    <x v="9"/>
    <x v="1"/>
    <x v="1"/>
    <x v="246"/>
    <x v="44"/>
    <x v="193"/>
    <m/>
    <m/>
    <m/>
    <x v="0"/>
    <m/>
    <n v="2.7"/>
    <m/>
    <m/>
    <x v="35"/>
    <x v="10"/>
    <x v="197"/>
    <x v="146"/>
    <x v="0"/>
    <m/>
    <m/>
    <x v="0"/>
    <x v="0"/>
    <m/>
    <x v="12"/>
    <m/>
    <x v="8"/>
    <m/>
    <x v="0"/>
    <x v="0"/>
    <m/>
    <m/>
    <x v="0"/>
    <m/>
    <m/>
    <m/>
    <m/>
    <m/>
    <x v="0"/>
    <m/>
    <m/>
    <x v="0"/>
    <m/>
    <m/>
    <m/>
    <m/>
    <x v="6"/>
    <m/>
    <m/>
    <m/>
    <m/>
    <m/>
    <m/>
    <m/>
    <m/>
    <m/>
    <m/>
    <m/>
    <m/>
    <m/>
    <d v="2017-07-25T00:00:00"/>
    <x v="68"/>
    <m/>
    <x v="0"/>
    <n v="11"/>
    <n v="7"/>
    <x v="0"/>
    <m/>
    <m/>
  </r>
  <r>
    <x v="0"/>
    <x v="9"/>
    <x v="1"/>
    <x v="1"/>
    <x v="247"/>
    <x v="95"/>
    <x v="194"/>
    <m/>
    <m/>
    <m/>
    <x v="0"/>
    <m/>
    <n v="2.6"/>
    <m/>
    <m/>
    <x v="36"/>
    <x v="10"/>
    <x v="198"/>
    <x v="125"/>
    <x v="0"/>
    <m/>
    <m/>
    <x v="0"/>
    <x v="0"/>
    <m/>
    <x v="0"/>
    <m/>
    <x v="24"/>
    <m/>
    <x v="0"/>
    <x v="0"/>
    <m/>
    <m/>
    <x v="0"/>
    <m/>
    <m/>
    <m/>
    <m/>
    <m/>
    <x v="0"/>
    <m/>
    <m/>
    <x v="0"/>
    <m/>
    <m/>
    <m/>
    <m/>
    <x v="6"/>
    <m/>
    <m/>
    <m/>
    <m/>
    <m/>
    <m/>
    <m/>
    <m/>
    <m/>
    <m/>
    <m/>
    <m/>
    <m/>
    <d v="2017-07-25T00:00:00"/>
    <x v="68"/>
    <m/>
    <x v="0"/>
    <n v="9"/>
    <n v="7"/>
    <x v="0"/>
    <m/>
    <m/>
  </r>
  <r>
    <x v="0"/>
    <x v="9"/>
    <x v="1"/>
    <x v="1"/>
    <x v="248"/>
    <x v="95"/>
    <x v="195"/>
    <m/>
    <m/>
    <m/>
    <x v="0"/>
    <m/>
    <n v="2.5"/>
    <m/>
    <m/>
    <x v="37"/>
    <x v="10"/>
    <x v="199"/>
    <x v="147"/>
    <x v="0"/>
    <m/>
    <m/>
    <x v="0"/>
    <x v="0"/>
    <m/>
    <x v="13"/>
    <m/>
    <x v="25"/>
    <m/>
    <x v="0"/>
    <x v="0"/>
    <m/>
    <m/>
    <x v="0"/>
    <m/>
    <m/>
    <m/>
    <m/>
    <m/>
    <x v="0"/>
    <m/>
    <m/>
    <x v="0"/>
    <m/>
    <m/>
    <m/>
    <m/>
    <x v="6"/>
    <m/>
    <m/>
    <m/>
    <m/>
    <m/>
    <m/>
    <m/>
    <m/>
    <m/>
    <m/>
    <m/>
    <m/>
    <m/>
    <d v="2017-07-26T00:00:00"/>
    <x v="76"/>
    <m/>
    <x v="0"/>
    <n v="10"/>
    <n v="7"/>
    <x v="0"/>
    <m/>
    <m/>
  </r>
  <r>
    <x v="0"/>
    <x v="9"/>
    <x v="1"/>
    <x v="1"/>
    <x v="249"/>
    <x v="105"/>
    <x v="196"/>
    <m/>
    <m/>
    <m/>
    <x v="0"/>
    <m/>
    <n v="2.6"/>
    <m/>
    <m/>
    <x v="38"/>
    <x v="10"/>
    <x v="200"/>
    <x v="148"/>
    <x v="0"/>
    <m/>
    <m/>
    <x v="0"/>
    <x v="0"/>
    <m/>
    <x v="4"/>
    <m/>
    <x v="26"/>
    <m/>
    <x v="0"/>
    <x v="0"/>
    <m/>
    <m/>
    <x v="0"/>
    <m/>
    <m/>
    <m/>
    <m/>
    <m/>
    <x v="0"/>
    <m/>
    <m/>
    <x v="0"/>
    <m/>
    <m/>
    <m/>
    <m/>
    <x v="6"/>
    <m/>
    <m/>
    <m/>
    <m/>
    <m/>
    <m/>
    <m/>
    <m/>
    <m/>
    <m/>
    <m/>
    <m/>
    <m/>
    <d v="2017-07-27T00:00:00"/>
    <x v="77"/>
    <m/>
    <x v="0"/>
    <n v="10"/>
    <n v="7"/>
    <x v="0"/>
    <m/>
    <m/>
  </r>
  <r>
    <x v="0"/>
    <x v="9"/>
    <x v="1"/>
    <x v="1"/>
    <x v="250"/>
    <x v="96"/>
    <x v="197"/>
    <m/>
    <m/>
    <m/>
    <x v="0"/>
    <m/>
    <n v="2.9"/>
    <m/>
    <m/>
    <x v="39"/>
    <x v="10"/>
    <x v="201"/>
    <x v="149"/>
    <x v="0"/>
    <m/>
    <m/>
    <x v="0"/>
    <x v="0"/>
    <m/>
    <x v="14"/>
    <m/>
    <x v="27"/>
    <m/>
    <x v="0"/>
    <x v="0"/>
    <m/>
    <m/>
    <x v="0"/>
    <m/>
    <m/>
    <m/>
    <m/>
    <m/>
    <x v="0"/>
    <m/>
    <m/>
    <x v="0"/>
    <m/>
    <m/>
    <m/>
    <m/>
    <x v="6"/>
    <m/>
    <m/>
    <m/>
    <m/>
    <m/>
    <m/>
    <m/>
    <m/>
    <m/>
    <m/>
    <m/>
    <m/>
    <m/>
    <d v="2017-07-28T00:00:00"/>
    <x v="69"/>
    <m/>
    <x v="0"/>
    <n v="9"/>
    <m/>
    <x v="1"/>
    <m/>
    <m/>
  </r>
  <r>
    <x v="0"/>
    <x v="10"/>
    <x v="1"/>
    <x v="4"/>
    <x v="174"/>
    <x v="106"/>
    <x v="198"/>
    <m/>
    <m/>
    <m/>
    <x v="0"/>
    <m/>
    <m/>
    <m/>
    <m/>
    <x v="0"/>
    <x v="10"/>
    <x v="0"/>
    <x v="150"/>
    <x v="63"/>
    <m/>
    <m/>
    <x v="0"/>
    <x v="96"/>
    <m/>
    <x v="1"/>
    <m/>
    <x v="1"/>
    <m/>
    <x v="46"/>
    <x v="95"/>
    <m/>
    <m/>
    <x v="0"/>
    <m/>
    <m/>
    <m/>
    <m/>
    <m/>
    <x v="0"/>
    <m/>
    <m/>
    <x v="0"/>
    <m/>
    <m/>
    <m/>
    <m/>
    <x v="7"/>
    <m/>
    <m/>
    <m/>
    <m/>
    <n v="56"/>
    <n v="0"/>
    <m/>
    <m/>
    <m/>
    <m/>
    <m/>
    <m/>
    <m/>
    <d v="2017-02-03T00:00:00"/>
    <x v="78"/>
    <m/>
    <x v="0"/>
    <m/>
    <n v="8"/>
    <x v="0"/>
    <m/>
    <m/>
  </r>
  <r>
    <x v="0"/>
    <x v="10"/>
    <x v="1"/>
    <x v="4"/>
    <x v="251"/>
    <x v="106"/>
    <x v="199"/>
    <m/>
    <m/>
    <m/>
    <x v="0"/>
    <m/>
    <m/>
    <m/>
    <m/>
    <x v="0"/>
    <x v="10"/>
    <x v="0"/>
    <x v="151"/>
    <x v="64"/>
    <m/>
    <m/>
    <x v="0"/>
    <x v="97"/>
    <m/>
    <x v="1"/>
    <m/>
    <x v="1"/>
    <m/>
    <x v="48"/>
    <x v="71"/>
    <m/>
    <m/>
    <x v="0"/>
    <m/>
    <m/>
    <m/>
    <m/>
    <m/>
    <x v="0"/>
    <m/>
    <m/>
    <x v="0"/>
    <m/>
    <m/>
    <m/>
    <m/>
    <x v="7"/>
    <m/>
    <m/>
    <m/>
    <m/>
    <n v="58"/>
    <n v="0"/>
    <m/>
    <m/>
    <m/>
    <m/>
    <m/>
    <m/>
    <m/>
    <d v="2017-02-03T00:00:00"/>
    <x v="78"/>
    <m/>
    <x v="0"/>
    <m/>
    <n v="8"/>
    <x v="0"/>
    <m/>
    <m/>
  </r>
  <r>
    <x v="0"/>
    <x v="10"/>
    <x v="1"/>
    <x v="4"/>
    <x v="252"/>
    <x v="107"/>
    <x v="200"/>
    <m/>
    <m/>
    <m/>
    <x v="0"/>
    <m/>
    <m/>
    <m/>
    <m/>
    <x v="0"/>
    <x v="10"/>
    <x v="0"/>
    <x v="152"/>
    <x v="65"/>
    <m/>
    <m/>
    <x v="0"/>
    <x v="96"/>
    <m/>
    <x v="1"/>
    <m/>
    <x v="1"/>
    <m/>
    <x v="49"/>
    <x v="96"/>
    <m/>
    <m/>
    <x v="0"/>
    <m/>
    <m/>
    <m/>
    <m/>
    <m/>
    <x v="0"/>
    <m/>
    <m/>
    <x v="0"/>
    <m/>
    <m/>
    <m/>
    <m/>
    <x v="7"/>
    <m/>
    <m/>
    <m/>
    <m/>
    <n v="58"/>
    <n v="0"/>
    <m/>
    <m/>
    <m/>
    <m/>
    <m/>
    <m/>
    <m/>
    <d v="2017-02-03T00:00:00"/>
    <x v="78"/>
    <m/>
    <x v="0"/>
    <m/>
    <n v="8"/>
    <x v="0"/>
    <m/>
    <m/>
  </r>
  <r>
    <x v="0"/>
    <x v="10"/>
    <x v="1"/>
    <x v="4"/>
    <x v="253"/>
    <x v="108"/>
    <x v="201"/>
    <m/>
    <m/>
    <m/>
    <x v="0"/>
    <m/>
    <m/>
    <m/>
    <m/>
    <x v="0"/>
    <x v="10"/>
    <x v="0"/>
    <x v="153"/>
    <x v="66"/>
    <m/>
    <m/>
    <x v="0"/>
    <x v="98"/>
    <m/>
    <x v="1"/>
    <m/>
    <x v="1"/>
    <m/>
    <x v="50"/>
    <x v="97"/>
    <m/>
    <m/>
    <x v="0"/>
    <m/>
    <m/>
    <m/>
    <m/>
    <m/>
    <x v="0"/>
    <m/>
    <m/>
    <x v="0"/>
    <m/>
    <m/>
    <m/>
    <m/>
    <x v="7"/>
    <m/>
    <m/>
    <m/>
    <m/>
    <n v="48"/>
    <n v="0"/>
    <m/>
    <m/>
    <m/>
    <m/>
    <m/>
    <m/>
    <m/>
    <d v="2017-02-07T00:00:00"/>
    <x v="79"/>
    <m/>
    <x v="0"/>
    <m/>
    <n v="8"/>
    <x v="0"/>
    <m/>
    <m/>
  </r>
  <r>
    <x v="0"/>
    <x v="10"/>
    <x v="1"/>
    <x v="4"/>
    <x v="254"/>
    <x v="109"/>
    <x v="202"/>
    <m/>
    <m/>
    <m/>
    <x v="0"/>
    <m/>
    <m/>
    <m/>
    <m/>
    <x v="0"/>
    <x v="10"/>
    <x v="0"/>
    <x v="154"/>
    <x v="67"/>
    <m/>
    <m/>
    <x v="0"/>
    <x v="99"/>
    <m/>
    <x v="1"/>
    <m/>
    <x v="1"/>
    <m/>
    <x v="51"/>
    <x v="98"/>
    <m/>
    <m/>
    <x v="0"/>
    <m/>
    <m/>
    <m/>
    <m/>
    <m/>
    <x v="0"/>
    <m/>
    <m/>
    <x v="0"/>
    <m/>
    <m/>
    <m/>
    <m/>
    <x v="7"/>
    <m/>
    <m/>
    <m/>
    <m/>
    <n v="58"/>
    <n v="0"/>
    <m/>
    <m/>
    <m/>
    <m/>
    <m/>
    <m/>
    <m/>
    <d v="2017-02-07T00:00:00"/>
    <x v="79"/>
    <m/>
    <x v="0"/>
    <m/>
    <n v="8"/>
    <x v="0"/>
    <m/>
    <m/>
  </r>
  <r>
    <x v="0"/>
    <x v="10"/>
    <x v="1"/>
    <x v="4"/>
    <x v="255"/>
    <x v="109"/>
    <x v="203"/>
    <m/>
    <m/>
    <m/>
    <x v="0"/>
    <m/>
    <m/>
    <m/>
    <m/>
    <x v="0"/>
    <x v="10"/>
    <x v="0"/>
    <x v="155"/>
    <x v="68"/>
    <m/>
    <m/>
    <x v="0"/>
    <x v="97"/>
    <m/>
    <x v="1"/>
    <m/>
    <x v="1"/>
    <m/>
    <x v="52"/>
    <x v="99"/>
    <m/>
    <m/>
    <x v="0"/>
    <m/>
    <m/>
    <m/>
    <m/>
    <m/>
    <x v="0"/>
    <m/>
    <m/>
    <x v="0"/>
    <m/>
    <m/>
    <m/>
    <m/>
    <x v="7"/>
    <m/>
    <m/>
    <m/>
    <m/>
    <n v="58"/>
    <n v="0"/>
    <m/>
    <m/>
    <m/>
    <m/>
    <m/>
    <m/>
    <m/>
    <d v="2017-02-09T00:00:00"/>
    <x v="80"/>
    <m/>
    <x v="0"/>
    <m/>
    <n v="8"/>
    <x v="0"/>
    <m/>
    <m/>
  </r>
  <r>
    <x v="0"/>
    <x v="10"/>
    <x v="1"/>
    <x v="4"/>
    <x v="256"/>
    <x v="110"/>
    <x v="204"/>
    <m/>
    <m/>
    <m/>
    <x v="0"/>
    <m/>
    <m/>
    <m/>
    <m/>
    <x v="0"/>
    <x v="10"/>
    <x v="0"/>
    <x v="156"/>
    <x v="69"/>
    <m/>
    <m/>
    <x v="0"/>
    <x v="96"/>
    <m/>
    <x v="1"/>
    <m/>
    <x v="1"/>
    <m/>
    <x v="46"/>
    <x v="100"/>
    <m/>
    <m/>
    <x v="0"/>
    <m/>
    <m/>
    <m/>
    <m/>
    <m/>
    <x v="0"/>
    <m/>
    <m/>
    <x v="0"/>
    <m/>
    <m/>
    <m/>
    <m/>
    <x v="7"/>
    <m/>
    <m/>
    <m/>
    <m/>
    <n v="56"/>
    <n v="0"/>
    <m/>
    <m/>
    <m/>
    <m/>
    <m/>
    <m/>
    <m/>
    <d v="2017-02-09T00:00:00"/>
    <x v="80"/>
    <m/>
    <x v="0"/>
    <m/>
    <n v="8"/>
    <x v="0"/>
    <m/>
    <m/>
  </r>
  <r>
    <x v="0"/>
    <x v="10"/>
    <x v="1"/>
    <x v="4"/>
    <x v="257"/>
    <x v="110"/>
    <x v="205"/>
    <m/>
    <m/>
    <m/>
    <x v="0"/>
    <m/>
    <m/>
    <m/>
    <m/>
    <x v="0"/>
    <x v="10"/>
    <x v="0"/>
    <x v="152"/>
    <x v="70"/>
    <m/>
    <m/>
    <x v="0"/>
    <x v="96"/>
    <m/>
    <x v="1"/>
    <m/>
    <x v="1"/>
    <m/>
    <x v="53"/>
    <x v="101"/>
    <m/>
    <m/>
    <x v="0"/>
    <m/>
    <m/>
    <m/>
    <m/>
    <m/>
    <x v="0"/>
    <m/>
    <m/>
    <x v="0"/>
    <m/>
    <m/>
    <m/>
    <m/>
    <x v="7"/>
    <m/>
    <m/>
    <m/>
    <m/>
    <n v="55"/>
    <n v="0"/>
    <m/>
    <m/>
    <m/>
    <m/>
    <m/>
    <m/>
    <m/>
    <d v="2017-02-09T00:00:00"/>
    <x v="80"/>
    <m/>
    <x v="0"/>
    <m/>
    <n v="8"/>
    <x v="0"/>
    <m/>
    <m/>
  </r>
  <r>
    <x v="0"/>
    <x v="10"/>
    <x v="1"/>
    <x v="4"/>
    <x v="258"/>
    <x v="111"/>
    <x v="206"/>
    <m/>
    <m/>
    <m/>
    <x v="0"/>
    <m/>
    <m/>
    <m/>
    <m/>
    <x v="0"/>
    <x v="10"/>
    <x v="0"/>
    <x v="157"/>
    <x v="71"/>
    <m/>
    <m/>
    <x v="0"/>
    <x v="100"/>
    <m/>
    <x v="1"/>
    <m/>
    <x v="1"/>
    <m/>
    <x v="46"/>
    <x v="102"/>
    <m/>
    <m/>
    <x v="0"/>
    <m/>
    <m/>
    <m/>
    <m/>
    <m/>
    <x v="0"/>
    <m/>
    <m/>
    <x v="0"/>
    <m/>
    <m/>
    <m/>
    <m/>
    <x v="7"/>
    <m/>
    <m/>
    <m/>
    <m/>
    <n v="54"/>
    <n v="0"/>
    <m/>
    <m/>
    <m/>
    <m/>
    <m/>
    <m/>
    <m/>
    <d v="2017-02-10T00:00:00"/>
    <x v="81"/>
    <m/>
    <x v="0"/>
    <m/>
    <n v="8"/>
    <x v="0"/>
    <m/>
    <m/>
  </r>
  <r>
    <x v="0"/>
    <x v="10"/>
    <x v="1"/>
    <x v="4"/>
    <x v="259"/>
    <x v="111"/>
    <x v="207"/>
    <m/>
    <m/>
    <m/>
    <x v="0"/>
    <m/>
    <m/>
    <m/>
    <m/>
    <x v="0"/>
    <x v="10"/>
    <x v="0"/>
    <x v="158"/>
    <x v="65"/>
    <m/>
    <m/>
    <x v="0"/>
    <x v="99"/>
    <m/>
    <x v="1"/>
    <m/>
    <x v="1"/>
    <m/>
    <x v="45"/>
    <x v="103"/>
    <m/>
    <m/>
    <x v="0"/>
    <m/>
    <m/>
    <m/>
    <m/>
    <m/>
    <x v="0"/>
    <m/>
    <m/>
    <x v="0"/>
    <m/>
    <m/>
    <m/>
    <m/>
    <x v="7"/>
    <m/>
    <m/>
    <m/>
    <m/>
    <n v="54"/>
    <n v="0"/>
    <m/>
    <m/>
    <m/>
    <m/>
    <m/>
    <m/>
    <m/>
    <d v="2017-02-10T00:00:00"/>
    <x v="81"/>
    <m/>
    <x v="0"/>
    <m/>
    <n v="8"/>
    <x v="0"/>
    <m/>
    <m/>
  </r>
  <r>
    <x v="0"/>
    <x v="10"/>
    <x v="1"/>
    <x v="4"/>
    <x v="194"/>
    <x v="112"/>
    <x v="208"/>
    <m/>
    <m/>
    <m/>
    <x v="0"/>
    <m/>
    <m/>
    <m/>
    <m/>
    <x v="0"/>
    <x v="10"/>
    <x v="0"/>
    <x v="159"/>
    <x v="72"/>
    <m/>
    <m/>
    <x v="0"/>
    <x v="101"/>
    <m/>
    <x v="1"/>
    <m/>
    <x v="1"/>
    <m/>
    <x v="46"/>
    <x v="95"/>
    <m/>
    <m/>
    <x v="0"/>
    <m/>
    <m/>
    <m/>
    <m/>
    <m/>
    <x v="0"/>
    <m/>
    <m/>
    <x v="0"/>
    <m/>
    <m/>
    <m/>
    <m/>
    <x v="7"/>
    <m/>
    <m/>
    <m/>
    <m/>
    <n v="58"/>
    <n v="0"/>
    <m/>
    <m/>
    <m/>
    <m/>
    <m/>
    <m/>
    <m/>
    <d v="2017-02-14T00:00:00"/>
    <x v="82"/>
    <m/>
    <x v="0"/>
    <m/>
    <n v="8"/>
    <x v="0"/>
    <m/>
    <m/>
  </r>
  <r>
    <x v="0"/>
    <x v="10"/>
    <x v="1"/>
    <x v="4"/>
    <x v="260"/>
    <x v="113"/>
    <x v="206"/>
    <m/>
    <m/>
    <m/>
    <x v="0"/>
    <m/>
    <m/>
    <m/>
    <m/>
    <x v="0"/>
    <x v="10"/>
    <x v="0"/>
    <x v="160"/>
    <x v="73"/>
    <m/>
    <m/>
    <x v="0"/>
    <x v="102"/>
    <m/>
    <x v="1"/>
    <m/>
    <x v="1"/>
    <m/>
    <x v="54"/>
    <x v="104"/>
    <m/>
    <m/>
    <x v="0"/>
    <m/>
    <m/>
    <m/>
    <m/>
    <m/>
    <x v="0"/>
    <m/>
    <m/>
    <x v="0"/>
    <m/>
    <m/>
    <m/>
    <m/>
    <x v="7"/>
    <m/>
    <m/>
    <m/>
    <m/>
    <n v="56"/>
    <n v="0"/>
    <m/>
    <m/>
    <m/>
    <m/>
    <m/>
    <m/>
    <m/>
    <d v="2017-02-14T00:00:00"/>
    <x v="82"/>
    <m/>
    <x v="0"/>
    <m/>
    <n v="8"/>
    <x v="0"/>
    <m/>
    <m/>
  </r>
  <r>
    <x v="0"/>
    <x v="10"/>
    <x v="1"/>
    <x v="4"/>
    <x v="261"/>
    <x v="114"/>
    <x v="201"/>
    <m/>
    <m/>
    <m/>
    <x v="0"/>
    <m/>
    <m/>
    <m/>
    <m/>
    <x v="0"/>
    <x v="10"/>
    <x v="0"/>
    <x v="161"/>
    <x v="74"/>
    <m/>
    <m/>
    <x v="0"/>
    <x v="96"/>
    <m/>
    <x v="1"/>
    <m/>
    <x v="1"/>
    <m/>
    <x v="50"/>
    <x v="105"/>
    <m/>
    <m/>
    <x v="0"/>
    <m/>
    <m/>
    <m/>
    <m/>
    <m/>
    <x v="0"/>
    <m/>
    <m/>
    <x v="0"/>
    <m/>
    <m/>
    <m/>
    <m/>
    <x v="7"/>
    <m/>
    <m/>
    <m/>
    <m/>
    <n v="58"/>
    <n v="0"/>
    <m/>
    <m/>
    <m/>
    <m/>
    <m/>
    <m/>
    <m/>
    <d v="2017-02-15T00:00:00"/>
    <x v="83"/>
    <m/>
    <x v="0"/>
    <m/>
    <n v="8"/>
    <x v="0"/>
    <m/>
    <m/>
  </r>
  <r>
    <x v="0"/>
    <x v="10"/>
    <x v="1"/>
    <x v="4"/>
    <x v="262"/>
    <x v="115"/>
    <x v="199"/>
    <m/>
    <m/>
    <m/>
    <x v="0"/>
    <m/>
    <m/>
    <m/>
    <m/>
    <x v="0"/>
    <x v="10"/>
    <x v="0"/>
    <x v="162"/>
    <x v="75"/>
    <m/>
    <m/>
    <x v="0"/>
    <x v="102"/>
    <m/>
    <x v="1"/>
    <m/>
    <x v="1"/>
    <m/>
    <x v="55"/>
    <x v="106"/>
    <m/>
    <m/>
    <x v="0"/>
    <m/>
    <m/>
    <m/>
    <m/>
    <m/>
    <x v="0"/>
    <m/>
    <m/>
    <x v="0"/>
    <m/>
    <m/>
    <m/>
    <m/>
    <x v="7"/>
    <m/>
    <m/>
    <m/>
    <m/>
    <n v="56"/>
    <n v="0"/>
    <m/>
    <m/>
    <m/>
    <m/>
    <m/>
    <m/>
    <m/>
    <d v="2017-02-21T00:00:00"/>
    <x v="84"/>
    <m/>
    <x v="0"/>
    <m/>
    <n v="8"/>
    <x v="0"/>
    <m/>
    <m/>
  </r>
  <r>
    <x v="0"/>
    <x v="10"/>
    <x v="1"/>
    <x v="4"/>
    <x v="263"/>
    <x v="115"/>
    <x v="209"/>
    <m/>
    <m/>
    <m/>
    <x v="0"/>
    <m/>
    <m/>
    <m/>
    <m/>
    <x v="0"/>
    <x v="10"/>
    <x v="0"/>
    <x v="163"/>
    <x v="40"/>
    <m/>
    <m/>
    <x v="0"/>
    <x v="102"/>
    <m/>
    <x v="1"/>
    <m/>
    <x v="1"/>
    <m/>
    <x v="56"/>
    <x v="107"/>
    <m/>
    <m/>
    <x v="0"/>
    <m/>
    <m/>
    <m/>
    <m/>
    <m/>
    <x v="0"/>
    <m/>
    <m/>
    <x v="0"/>
    <m/>
    <m/>
    <m/>
    <m/>
    <x v="7"/>
    <m/>
    <m/>
    <m/>
    <m/>
    <n v="54"/>
    <n v="0"/>
    <m/>
    <m/>
    <m/>
    <m/>
    <m/>
    <m/>
    <m/>
    <d v="2017-02-22T00:00:00"/>
    <x v="85"/>
    <m/>
    <x v="0"/>
    <m/>
    <n v="8"/>
    <x v="0"/>
    <m/>
    <m/>
  </r>
  <r>
    <x v="0"/>
    <x v="10"/>
    <x v="1"/>
    <x v="4"/>
    <x v="264"/>
    <x v="115"/>
    <x v="199"/>
    <m/>
    <m/>
    <m/>
    <x v="0"/>
    <m/>
    <m/>
    <m/>
    <m/>
    <x v="0"/>
    <x v="10"/>
    <x v="0"/>
    <x v="164"/>
    <x v="76"/>
    <m/>
    <m/>
    <x v="0"/>
    <x v="102"/>
    <m/>
    <x v="1"/>
    <m/>
    <x v="1"/>
    <m/>
    <x v="57"/>
    <x v="108"/>
    <m/>
    <m/>
    <x v="0"/>
    <m/>
    <m/>
    <m/>
    <m/>
    <m/>
    <x v="0"/>
    <m/>
    <m/>
    <x v="0"/>
    <m/>
    <m/>
    <m/>
    <m/>
    <x v="7"/>
    <m/>
    <m/>
    <m/>
    <m/>
    <n v="58"/>
    <n v="0"/>
    <m/>
    <m/>
    <m/>
    <m/>
    <m/>
    <m/>
    <m/>
    <d v="2017-02-23T00:00:00"/>
    <x v="34"/>
    <m/>
    <x v="0"/>
    <m/>
    <n v="8"/>
    <x v="0"/>
    <m/>
    <m/>
  </r>
  <r>
    <x v="0"/>
    <x v="10"/>
    <x v="1"/>
    <x v="4"/>
    <x v="265"/>
    <x v="51"/>
    <x v="209"/>
    <m/>
    <m/>
    <m/>
    <x v="0"/>
    <m/>
    <m/>
    <m/>
    <m/>
    <x v="0"/>
    <x v="10"/>
    <x v="0"/>
    <x v="165"/>
    <x v="77"/>
    <m/>
    <m/>
    <x v="0"/>
    <x v="102"/>
    <m/>
    <x v="1"/>
    <m/>
    <x v="1"/>
    <m/>
    <x v="52"/>
    <x v="109"/>
    <m/>
    <m/>
    <x v="0"/>
    <m/>
    <m/>
    <m/>
    <m/>
    <m/>
    <x v="0"/>
    <m/>
    <m/>
    <x v="0"/>
    <m/>
    <m/>
    <m/>
    <m/>
    <x v="7"/>
    <m/>
    <m/>
    <m/>
    <m/>
    <n v="42"/>
    <n v="0"/>
    <m/>
    <m/>
    <m/>
    <m/>
    <m/>
    <m/>
    <m/>
    <d v="2017-02-23T00:00:00"/>
    <x v="34"/>
    <m/>
    <x v="0"/>
    <m/>
    <n v="8"/>
    <x v="0"/>
    <m/>
    <m/>
  </r>
  <r>
    <x v="0"/>
    <x v="10"/>
    <x v="1"/>
    <x v="4"/>
    <x v="266"/>
    <x v="52"/>
    <x v="210"/>
    <m/>
    <m/>
    <m/>
    <x v="0"/>
    <m/>
    <m/>
    <m/>
    <m/>
    <x v="0"/>
    <x v="10"/>
    <x v="0"/>
    <x v="166"/>
    <x v="78"/>
    <m/>
    <m/>
    <x v="0"/>
    <x v="99"/>
    <m/>
    <x v="1"/>
    <m/>
    <x v="1"/>
    <m/>
    <x v="58"/>
    <x v="110"/>
    <m/>
    <m/>
    <x v="0"/>
    <m/>
    <m/>
    <m/>
    <m/>
    <m/>
    <x v="0"/>
    <m/>
    <m/>
    <x v="0"/>
    <m/>
    <m/>
    <m/>
    <m/>
    <x v="7"/>
    <m/>
    <m/>
    <m/>
    <m/>
    <n v="56"/>
    <n v="0"/>
    <m/>
    <m/>
    <m/>
    <m/>
    <m/>
    <m/>
    <m/>
    <d v="2017-02-23T00:00:00"/>
    <x v="34"/>
    <m/>
    <x v="0"/>
    <m/>
    <n v="8"/>
    <x v="0"/>
    <m/>
    <m/>
  </r>
  <r>
    <x v="0"/>
    <x v="10"/>
    <x v="1"/>
    <x v="4"/>
    <x v="267"/>
    <x v="52"/>
    <x v="201"/>
    <m/>
    <m/>
    <m/>
    <x v="0"/>
    <m/>
    <m/>
    <m/>
    <m/>
    <x v="0"/>
    <x v="10"/>
    <x v="0"/>
    <x v="167"/>
    <x v="79"/>
    <m/>
    <m/>
    <x v="0"/>
    <x v="102"/>
    <m/>
    <x v="1"/>
    <m/>
    <x v="1"/>
    <m/>
    <x v="59"/>
    <x v="111"/>
    <m/>
    <m/>
    <x v="0"/>
    <m/>
    <m/>
    <m/>
    <m/>
    <m/>
    <x v="0"/>
    <m/>
    <m/>
    <x v="0"/>
    <m/>
    <m/>
    <m/>
    <m/>
    <x v="7"/>
    <m/>
    <m/>
    <m/>
    <m/>
    <n v="52"/>
    <n v="0"/>
    <m/>
    <m/>
    <m/>
    <m/>
    <m/>
    <m/>
    <m/>
    <d v="2017-02-24T00:00:00"/>
    <x v="35"/>
    <m/>
    <x v="0"/>
    <m/>
    <n v="8"/>
    <x v="0"/>
    <m/>
    <m/>
  </r>
  <r>
    <x v="0"/>
    <x v="10"/>
    <x v="1"/>
    <x v="4"/>
    <x v="268"/>
    <x v="52"/>
    <x v="211"/>
    <m/>
    <m/>
    <m/>
    <x v="0"/>
    <m/>
    <m/>
    <m/>
    <m/>
    <x v="0"/>
    <x v="10"/>
    <x v="0"/>
    <x v="162"/>
    <x v="74"/>
    <m/>
    <m/>
    <x v="0"/>
    <x v="99"/>
    <m/>
    <x v="1"/>
    <m/>
    <x v="1"/>
    <m/>
    <x v="52"/>
    <x v="112"/>
    <m/>
    <m/>
    <x v="0"/>
    <m/>
    <m/>
    <m/>
    <m/>
    <m/>
    <x v="0"/>
    <m/>
    <m/>
    <x v="0"/>
    <m/>
    <m/>
    <m/>
    <m/>
    <x v="7"/>
    <m/>
    <m/>
    <m/>
    <m/>
    <n v="58"/>
    <n v="0"/>
    <m/>
    <m/>
    <m/>
    <m/>
    <m/>
    <m/>
    <m/>
    <d v="2017-02-24T00:00:00"/>
    <x v="35"/>
    <m/>
    <x v="0"/>
    <m/>
    <n v="8"/>
    <x v="0"/>
    <m/>
    <m/>
  </r>
  <r>
    <x v="0"/>
    <x v="10"/>
    <x v="1"/>
    <x v="4"/>
    <x v="269"/>
    <x v="53"/>
    <x v="212"/>
    <m/>
    <m/>
    <m/>
    <x v="0"/>
    <m/>
    <m/>
    <m/>
    <m/>
    <x v="0"/>
    <x v="10"/>
    <x v="0"/>
    <x v="160"/>
    <x v="80"/>
    <m/>
    <m/>
    <x v="0"/>
    <x v="102"/>
    <m/>
    <x v="1"/>
    <m/>
    <x v="1"/>
    <m/>
    <x v="60"/>
    <x v="113"/>
    <m/>
    <m/>
    <x v="0"/>
    <m/>
    <m/>
    <m/>
    <m/>
    <m/>
    <x v="0"/>
    <m/>
    <m/>
    <x v="0"/>
    <m/>
    <m/>
    <m/>
    <m/>
    <x v="7"/>
    <m/>
    <m/>
    <m/>
    <m/>
    <n v="57"/>
    <n v="0"/>
    <m/>
    <m/>
    <m/>
    <m/>
    <m/>
    <m/>
    <m/>
    <d v="2017-02-27T00:00:00"/>
    <x v="36"/>
    <m/>
    <x v="0"/>
    <m/>
    <n v="8"/>
    <x v="0"/>
    <m/>
    <m/>
  </r>
  <r>
    <x v="0"/>
    <x v="11"/>
    <x v="1"/>
    <x v="1"/>
    <x v="270"/>
    <x v="114"/>
    <x v="206"/>
    <m/>
    <m/>
    <m/>
    <x v="0"/>
    <m/>
    <m/>
    <m/>
    <m/>
    <x v="0"/>
    <x v="10"/>
    <x v="0"/>
    <x v="165"/>
    <x v="81"/>
    <m/>
    <m/>
    <x v="0"/>
    <x v="96"/>
    <m/>
    <x v="1"/>
    <m/>
    <x v="1"/>
    <m/>
    <x v="61"/>
    <x v="114"/>
    <m/>
    <m/>
    <x v="0"/>
    <m/>
    <m/>
    <m/>
    <m/>
    <m/>
    <x v="0"/>
    <m/>
    <m/>
    <x v="0"/>
    <m/>
    <m/>
    <m/>
    <m/>
    <x v="7"/>
    <m/>
    <m/>
    <m/>
    <m/>
    <m/>
    <n v="0"/>
    <n v="58"/>
    <m/>
    <m/>
    <m/>
    <m/>
    <m/>
    <m/>
    <d v="2017-02-16T00:00:00"/>
    <x v="83"/>
    <m/>
    <x v="0"/>
    <m/>
    <n v="8"/>
    <x v="0"/>
    <m/>
    <m/>
  </r>
  <r>
    <x v="0"/>
    <x v="11"/>
    <x v="1"/>
    <x v="1"/>
    <x v="271"/>
    <x v="116"/>
    <x v="213"/>
    <m/>
    <m/>
    <m/>
    <x v="0"/>
    <m/>
    <m/>
    <m/>
    <m/>
    <x v="0"/>
    <x v="10"/>
    <x v="0"/>
    <x v="168"/>
    <x v="82"/>
    <m/>
    <m/>
    <x v="0"/>
    <x v="101"/>
    <m/>
    <x v="1"/>
    <m/>
    <x v="1"/>
    <m/>
    <x v="62"/>
    <x v="115"/>
    <m/>
    <m/>
    <x v="0"/>
    <m/>
    <m/>
    <m/>
    <m/>
    <m/>
    <x v="0"/>
    <m/>
    <m/>
    <x v="0"/>
    <m/>
    <m/>
    <m/>
    <m/>
    <x v="7"/>
    <m/>
    <m/>
    <m/>
    <m/>
    <m/>
    <n v="0"/>
    <n v="56"/>
    <m/>
    <m/>
    <m/>
    <m/>
    <m/>
    <m/>
    <d v="2017-02-17T00:00:00"/>
    <x v="86"/>
    <m/>
    <x v="0"/>
    <m/>
    <n v="8"/>
    <x v="0"/>
    <m/>
    <m/>
  </r>
  <r>
    <x v="0"/>
    <x v="11"/>
    <x v="1"/>
    <x v="1"/>
    <x v="272"/>
    <x v="116"/>
    <x v="199"/>
    <m/>
    <m/>
    <m/>
    <x v="0"/>
    <m/>
    <m/>
    <m/>
    <m/>
    <x v="0"/>
    <x v="10"/>
    <x v="0"/>
    <x v="166"/>
    <x v="83"/>
    <m/>
    <m/>
    <x v="0"/>
    <x v="101"/>
    <m/>
    <x v="1"/>
    <m/>
    <x v="1"/>
    <m/>
    <x v="46"/>
    <x v="116"/>
    <m/>
    <m/>
    <x v="0"/>
    <m/>
    <m/>
    <m/>
    <m/>
    <m/>
    <x v="0"/>
    <m/>
    <m/>
    <x v="0"/>
    <m/>
    <m/>
    <m/>
    <m/>
    <x v="7"/>
    <m/>
    <m/>
    <m/>
    <m/>
    <m/>
    <n v="0"/>
    <n v="58"/>
    <m/>
    <m/>
    <m/>
    <m/>
    <m/>
    <m/>
    <d v="2017-02-17T00:00:00"/>
    <x v="86"/>
    <m/>
    <x v="0"/>
    <m/>
    <n v="8"/>
    <x v="0"/>
    <m/>
    <m/>
  </r>
  <r>
    <x v="0"/>
    <x v="11"/>
    <x v="1"/>
    <x v="1"/>
    <x v="273"/>
    <x v="117"/>
    <x v="206"/>
    <m/>
    <m/>
    <m/>
    <x v="0"/>
    <m/>
    <m/>
    <m/>
    <m/>
    <x v="0"/>
    <x v="10"/>
    <x v="0"/>
    <x v="169"/>
    <x v="71"/>
    <m/>
    <m/>
    <x v="0"/>
    <x v="102"/>
    <m/>
    <x v="1"/>
    <m/>
    <x v="1"/>
    <m/>
    <x v="46"/>
    <x v="117"/>
    <m/>
    <m/>
    <x v="0"/>
    <m/>
    <m/>
    <m/>
    <m/>
    <m/>
    <x v="0"/>
    <m/>
    <m/>
    <x v="0"/>
    <m/>
    <m/>
    <m/>
    <m/>
    <x v="7"/>
    <m/>
    <m/>
    <m/>
    <m/>
    <m/>
    <n v="0"/>
    <n v="56"/>
    <m/>
    <m/>
    <m/>
    <m/>
    <m/>
    <m/>
    <d v="2017-02-24T00:00:00"/>
    <x v="87"/>
    <m/>
    <x v="0"/>
    <m/>
    <n v="8"/>
    <x v="0"/>
    <m/>
    <m/>
  </r>
  <r>
    <x v="0"/>
    <x v="11"/>
    <x v="1"/>
    <x v="1"/>
    <x v="274"/>
    <x v="118"/>
    <x v="205"/>
    <m/>
    <m/>
    <m/>
    <x v="0"/>
    <m/>
    <m/>
    <m/>
    <m/>
    <x v="0"/>
    <x v="10"/>
    <x v="0"/>
    <x v="170"/>
    <x v="84"/>
    <m/>
    <m/>
    <x v="0"/>
    <x v="101"/>
    <m/>
    <x v="1"/>
    <m/>
    <x v="1"/>
    <m/>
    <x v="62"/>
    <x v="118"/>
    <m/>
    <m/>
    <x v="0"/>
    <m/>
    <m/>
    <m/>
    <m/>
    <m/>
    <x v="0"/>
    <m/>
    <m/>
    <x v="0"/>
    <m/>
    <m/>
    <m/>
    <m/>
    <x v="2"/>
    <m/>
    <m/>
    <m/>
    <m/>
    <m/>
    <n v="0"/>
    <n v="32"/>
    <m/>
    <m/>
    <m/>
    <m/>
    <m/>
    <m/>
    <d v="2017-03-12T00:00:00"/>
    <x v="88"/>
    <m/>
    <x v="0"/>
    <m/>
    <n v="8"/>
    <x v="0"/>
    <m/>
    <m/>
  </r>
  <r>
    <x v="0"/>
    <x v="11"/>
    <x v="1"/>
    <x v="1"/>
    <x v="275"/>
    <x v="119"/>
    <x v="200"/>
    <m/>
    <m/>
    <m/>
    <x v="0"/>
    <m/>
    <m/>
    <m/>
    <m/>
    <x v="0"/>
    <x v="10"/>
    <x v="0"/>
    <x v="166"/>
    <x v="69"/>
    <m/>
    <m/>
    <x v="0"/>
    <x v="103"/>
    <m/>
    <x v="1"/>
    <m/>
    <x v="1"/>
    <m/>
    <x v="63"/>
    <x v="119"/>
    <m/>
    <m/>
    <x v="0"/>
    <m/>
    <m/>
    <m/>
    <m/>
    <m/>
    <x v="0"/>
    <m/>
    <m/>
    <x v="0"/>
    <m/>
    <m/>
    <m/>
    <m/>
    <x v="2"/>
    <m/>
    <m/>
    <m/>
    <m/>
    <m/>
    <n v="0"/>
    <n v="48"/>
    <m/>
    <m/>
    <m/>
    <m/>
    <m/>
    <m/>
    <d v="2017-03-14T00:00:00"/>
    <x v="89"/>
    <m/>
    <x v="0"/>
    <m/>
    <n v="8"/>
    <x v="0"/>
    <m/>
    <m/>
  </r>
  <r>
    <x v="0"/>
    <x v="11"/>
    <x v="1"/>
    <x v="1"/>
    <x v="276"/>
    <x v="2"/>
    <x v="207"/>
    <m/>
    <m/>
    <m/>
    <x v="0"/>
    <m/>
    <m/>
    <m/>
    <m/>
    <x v="0"/>
    <x v="10"/>
    <x v="0"/>
    <x v="171"/>
    <x v="85"/>
    <m/>
    <m/>
    <x v="0"/>
    <x v="104"/>
    <m/>
    <x v="1"/>
    <m/>
    <x v="1"/>
    <m/>
    <x v="61"/>
    <x v="120"/>
    <m/>
    <m/>
    <x v="0"/>
    <m/>
    <m/>
    <m/>
    <m/>
    <m/>
    <x v="0"/>
    <m/>
    <m/>
    <x v="0"/>
    <m/>
    <m/>
    <m/>
    <m/>
    <x v="2"/>
    <m/>
    <m/>
    <m/>
    <m/>
    <m/>
    <n v="0"/>
    <n v="50"/>
    <m/>
    <m/>
    <m/>
    <m/>
    <m/>
    <m/>
    <d v="2017-03-22T00:00:00"/>
    <x v="2"/>
    <m/>
    <x v="0"/>
    <m/>
    <n v="8"/>
    <x v="0"/>
    <m/>
    <m/>
  </r>
  <r>
    <x v="0"/>
    <x v="11"/>
    <x v="1"/>
    <x v="1"/>
    <x v="277"/>
    <x v="2"/>
    <x v="214"/>
    <m/>
    <m/>
    <m/>
    <x v="0"/>
    <m/>
    <m/>
    <m/>
    <m/>
    <x v="0"/>
    <x v="10"/>
    <x v="0"/>
    <x v="172"/>
    <x v="86"/>
    <m/>
    <m/>
    <x v="0"/>
    <x v="103"/>
    <m/>
    <x v="1"/>
    <m/>
    <x v="1"/>
    <m/>
    <x v="64"/>
    <x v="121"/>
    <m/>
    <m/>
    <x v="0"/>
    <m/>
    <m/>
    <m/>
    <m/>
    <m/>
    <x v="0"/>
    <m/>
    <m/>
    <x v="0"/>
    <m/>
    <m/>
    <m/>
    <m/>
    <x v="2"/>
    <m/>
    <m/>
    <m/>
    <m/>
    <m/>
    <n v="0"/>
    <n v="54"/>
    <m/>
    <m/>
    <m/>
    <m/>
    <m/>
    <m/>
    <d v="2017-03-22T00:00:00"/>
    <x v="2"/>
    <m/>
    <x v="0"/>
    <m/>
    <n v="8"/>
    <x v="0"/>
    <m/>
    <m/>
  </r>
  <r>
    <x v="0"/>
    <x v="11"/>
    <x v="1"/>
    <x v="1"/>
    <x v="278"/>
    <x v="120"/>
    <x v="210"/>
    <m/>
    <m/>
    <m/>
    <x v="0"/>
    <m/>
    <m/>
    <m/>
    <m/>
    <x v="0"/>
    <x v="10"/>
    <x v="0"/>
    <x v="173"/>
    <x v="87"/>
    <m/>
    <m/>
    <x v="0"/>
    <x v="105"/>
    <m/>
    <x v="1"/>
    <m/>
    <x v="1"/>
    <m/>
    <x v="65"/>
    <x v="122"/>
    <m/>
    <m/>
    <x v="0"/>
    <m/>
    <m/>
    <m/>
    <m/>
    <m/>
    <x v="0"/>
    <m/>
    <m/>
    <x v="0"/>
    <m/>
    <m/>
    <m/>
    <m/>
    <x v="2"/>
    <m/>
    <m/>
    <m/>
    <m/>
    <m/>
    <n v="0"/>
    <n v="58"/>
    <m/>
    <m/>
    <m/>
    <m/>
    <m/>
    <m/>
    <d v="2017-03-22T00:00:00"/>
    <x v="90"/>
    <m/>
    <x v="0"/>
    <m/>
    <n v="8"/>
    <x v="0"/>
    <m/>
    <m/>
  </r>
  <r>
    <x v="0"/>
    <x v="11"/>
    <x v="1"/>
    <x v="1"/>
    <x v="279"/>
    <x v="120"/>
    <x v="215"/>
    <m/>
    <m/>
    <m/>
    <x v="0"/>
    <m/>
    <m/>
    <m/>
    <m/>
    <x v="0"/>
    <x v="10"/>
    <x v="0"/>
    <x v="174"/>
    <x v="88"/>
    <m/>
    <m/>
    <x v="0"/>
    <x v="101"/>
    <m/>
    <x v="1"/>
    <m/>
    <x v="1"/>
    <m/>
    <x v="66"/>
    <x v="123"/>
    <m/>
    <m/>
    <x v="0"/>
    <m/>
    <m/>
    <m/>
    <m/>
    <m/>
    <x v="0"/>
    <m/>
    <m/>
    <x v="0"/>
    <m/>
    <m/>
    <m/>
    <m/>
    <x v="2"/>
    <m/>
    <m/>
    <m/>
    <m/>
    <m/>
    <n v="0"/>
    <n v="56"/>
    <m/>
    <m/>
    <m/>
    <m/>
    <m/>
    <m/>
    <d v="2017-03-22T00:00:00"/>
    <x v="90"/>
    <m/>
    <x v="0"/>
    <m/>
    <n v="8"/>
    <x v="0"/>
    <m/>
    <m/>
  </r>
  <r>
    <x v="0"/>
    <x v="11"/>
    <x v="1"/>
    <x v="1"/>
    <x v="280"/>
    <x v="121"/>
    <x v="205"/>
    <m/>
    <m/>
    <m/>
    <x v="0"/>
    <m/>
    <m/>
    <m/>
    <m/>
    <x v="0"/>
    <x v="10"/>
    <x v="0"/>
    <x v="175"/>
    <x v="89"/>
    <m/>
    <m/>
    <x v="0"/>
    <x v="103"/>
    <m/>
    <x v="1"/>
    <m/>
    <x v="1"/>
    <m/>
    <x v="67"/>
    <x v="124"/>
    <m/>
    <m/>
    <x v="0"/>
    <m/>
    <m/>
    <m/>
    <m/>
    <m/>
    <x v="0"/>
    <m/>
    <m/>
    <x v="0"/>
    <m/>
    <m/>
    <m/>
    <m/>
    <x v="2"/>
    <m/>
    <m/>
    <m/>
    <m/>
    <m/>
    <n v="0"/>
    <n v="56"/>
    <m/>
    <m/>
    <m/>
    <m/>
    <m/>
    <m/>
    <d v="2017-03-22T00:00:00"/>
    <x v="90"/>
    <m/>
    <x v="0"/>
    <m/>
    <n v="8"/>
    <x v="0"/>
    <m/>
    <m/>
  </r>
  <r>
    <x v="0"/>
    <x v="11"/>
    <x v="1"/>
    <x v="1"/>
    <x v="281"/>
    <x v="121"/>
    <x v="210"/>
    <m/>
    <m/>
    <m/>
    <x v="0"/>
    <m/>
    <m/>
    <m/>
    <m/>
    <x v="0"/>
    <x v="10"/>
    <x v="0"/>
    <x v="176"/>
    <x v="90"/>
    <m/>
    <m/>
    <x v="0"/>
    <x v="101"/>
    <m/>
    <x v="1"/>
    <m/>
    <x v="1"/>
    <m/>
    <x v="68"/>
    <x v="125"/>
    <m/>
    <m/>
    <x v="0"/>
    <m/>
    <m/>
    <m/>
    <m/>
    <m/>
    <x v="0"/>
    <m/>
    <m/>
    <x v="0"/>
    <m/>
    <m/>
    <m/>
    <m/>
    <x v="2"/>
    <m/>
    <m/>
    <m/>
    <m/>
    <m/>
    <n v="0"/>
    <n v="58"/>
    <m/>
    <m/>
    <m/>
    <m/>
    <m/>
    <m/>
    <d v="2017-03-22T00:00:00"/>
    <x v="3"/>
    <m/>
    <x v="0"/>
    <m/>
    <n v="8"/>
    <x v="0"/>
    <m/>
    <m/>
  </r>
  <r>
    <x v="0"/>
    <x v="11"/>
    <x v="1"/>
    <x v="1"/>
    <x v="282"/>
    <x v="20"/>
    <x v="203"/>
    <m/>
    <m/>
    <m/>
    <x v="0"/>
    <m/>
    <m/>
    <m/>
    <m/>
    <x v="0"/>
    <x v="10"/>
    <x v="0"/>
    <x v="177"/>
    <x v="74"/>
    <m/>
    <m/>
    <x v="0"/>
    <x v="102"/>
    <m/>
    <x v="1"/>
    <m/>
    <x v="1"/>
    <m/>
    <x v="69"/>
    <x v="126"/>
    <m/>
    <m/>
    <x v="0"/>
    <m/>
    <m/>
    <m/>
    <m/>
    <m/>
    <x v="0"/>
    <m/>
    <m/>
    <x v="0"/>
    <m/>
    <m/>
    <m/>
    <m/>
    <x v="2"/>
    <m/>
    <m/>
    <m/>
    <m/>
    <m/>
    <n v="0"/>
    <n v="58"/>
    <m/>
    <m/>
    <m/>
    <m/>
    <m/>
    <m/>
    <d v="2017-03-22T00:00:00"/>
    <x v="14"/>
    <m/>
    <x v="0"/>
    <m/>
    <n v="8"/>
    <x v="0"/>
    <m/>
    <m/>
  </r>
  <r>
    <x v="0"/>
    <x v="11"/>
    <x v="1"/>
    <x v="1"/>
    <x v="283"/>
    <x v="4"/>
    <x v="216"/>
    <m/>
    <m/>
    <m/>
    <x v="0"/>
    <m/>
    <m/>
    <m/>
    <m/>
    <x v="0"/>
    <x v="10"/>
    <x v="0"/>
    <x v="174"/>
    <x v="91"/>
    <m/>
    <m/>
    <x v="0"/>
    <x v="102"/>
    <m/>
    <x v="1"/>
    <m/>
    <x v="1"/>
    <m/>
    <x v="61"/>
    <x v="127"/>
    <m/>
    <m/>
    <x v="0"/>
    <m/>
    <m/>
    <m/>
    <m/>
    <m/>
    <x v="0"/>
    <m/>
    <m/>
    <x v="0"/>
    <m/>
    <m/>
    <m/>
    <m/>
    <x v="2"/>
    <m/>
    <m/>
    <m/>
    <m/>
    <m/>
    <n v="0"/>
    <n v="44"/>
    <m/>
    <m/>
    <m/>
    <m/>
    <m/>
    <m/>
    <d v="2017-03-23T00:00:00"/>
    <x v="4"/>
    <m/>
    <x v="0"/>
    <m/>
    <n v="8"/>
    <x v="0"/>
    <m/>
    <m/>
  </r>
  <r>
    <x v="0"/>
    <x v="11"/>
    <x v="1"/>
    <x v="1"/>
    <x v="284"/>
    <x v="19"/>
    <x v="213"/>
    <m/>
    <m/>
    <m/>
    <x v="0"/>
    <m/>
    <m/>
    <m/>
    <m/>
    <x v="0"/>
    <x v="10"/>
    <x v="0"/>
    <x v="169"/>
    <x v="92"/>
    <m/>
    <m/>
    <x v="0"/>
    <x v="96"/>
    <m/>
    <x v="1"/>
    <m/>
    <x v="1"/>
    <m/>
    <x v="57"/>
    <x v="128"/>
    <m/>
    <m/>
    <x v="0"/>
    <m/>
    <m/>
    <m/>
    <m/>
    <m/>
    <x v="0"/>
    <m/>
    <m/>
    <x v="0"/>
    <m/>
    <m/>
    <m/>
    <m/>
    <x v="2"/>
    <m/>
    <m/>
    <m/>
    <m/>
    <m/>
    <n v="0"/>
    <n v="58"/>
    <m/>
    <m/>
    <m/>
    <m/>
    <m/>
    <m/>
    <d v="2017-03-24T00:00:00"/>
    <x v="15"/>
    <m/>
    <x v="0"/>
    <m/>
    <n v="8"/>
    <x v="0"/>
    <m/>
    <m/>
  </r>
  <r>
    <x v="0"/>
    <x v="11"/>
    <x v="1"/>
    <x v="1"/>
    <x v="285"/>
    <x v="57"/>
    <x v="203"/>
    <m/>
    <m/>
    <m/>
    <x v="0"/>
    <m/>
    <m/>
    <m/>
    <m/>
    <x v="0"/>
    <x v="10"/>
    <x v="0"/>
    <x v="161"/>
    <x v="93"/>
    <m/>
    <m/>
    <x v="0"/>
    <x v="98"/>
    <m/>
    <x v="1"/>
    <m/>
    <x v="1"/>
    <m/>
    <x v="70"/>
    <x v="129"/>
    <m/>
    <m/>
    <x v="0"/>
    <m/>
    <m/>
    <m/>
    <m/>
    <m/>
    <x v="0"/>
    <m/>
    <m/>
    <x v="0"/>
    <m/>
    <m/>
    <m/>
    <m/>
    <x v="2"/>
    <m/>
    <m/>
    <m/>
    <m/>
    <m/>
    <n v="0"/>
    <n v="54"/>
    <m/>
    <m/>
    <m/>
    <m/>
    <m/>
    <m/>
    <d v="2017-03-28T00:00:00"/>
    <x v="37"/>
    <m/>
    <x v="0"/>
    <m/>
    <n v="8"/>
    <x v="0"/>
    <m/>
    <m/>
  </r>
  <r>
    <x v="0"/>
    <x v="11"/>
    <x v="1"/>
    <x v="1"/>
    <x v="286"/>
    <x v="57"/>
    <x v="217"/>
    <m/>
    <m/>
    <m/>
    <x v="0"/>
    <m/>
    <m/>
    <m/>
    <m/>
    <x v="0"/>
    <x v="10"/>
    <x v="0"/>
    <x v="169"/>
    <x v="94"/>
    <m/>
    <m/>
    <x v="0"/>
    <x v="106"/>
    <m/>
    <x v="1"/>
    <m/>
    <x v="1"/>
    <m/>
    <x v="63"/>
    <x v="130"/>
    <m/>
    <m/>
    <x v="0"/>
    <m/>
    <m/>
    <m/>
    <m/>
    <m/>
    <x v="0"/>
    <m/>
    <m/>
    <x v="0"/>
    <m/>
    <m/>
    <m/>
    <m/>
    <x v="2"/>
    <m/>
    <m/>
    <m/>
    <m/>
    <m/>
    <n v="0"/>
    <n v="56"/>
    <m/>
    <m/>
    <m/>
    <m/>
    <m/>
    <m/>
    <d v="2017-03-28T00:00:00"/>
    <x v="37"/>
    <m/>
    <x v="0"/>
    <m/>
    <n v="8"/>
    <x v="0"/>
    <m/>
    <m/>
  </r>
  <r>
    <x v="0"/>
    <x v="11"/>
    <x v="1"/>
    <x v="1"/>
    <x v="287"/>
    <x v="122"/>
    <x v="218"/>
    <m/>
    <m/>
    <m/>
    <x v="0"/>
    <m/>
    <m/>
    <m/>
    <m/>
    <x v="0"/>
    <x v="10"/>
    <x v="0"/>
    <x v="164"/>
    <x v="95"/>
    <m/>
    <m/>
    <x v="0"/>
    <x v="99"/>
    <m/>
    <x v="1"/>
    <m/>
    <x v="1"/>
    <m/>
    <x v="71"/>
    <x v="131"/>
    <m/>
    <m/>
    <x v="0"/>
    <m/>
    <m/>
    <m/>
    <m/>
    <m/>
    <x v="0"/>
    <m/>
    <m/>
    <x v="0"/>
    <m/>
    <m/>
    <m/>
    <m/>
    <x v="3"/>
    <m/>
    <m/>
    <m/>
    <m/>
    <m/>
    <n v="2"/>
    <n v="58"/>
    <m/>
    <m/>
    <m/>
    <m/>
    <m/>
    <m/>
    <d v="2017-04-17T00:00:00"/>
    <x v="91"/>
    <m/>
    <x v="0"/>
    <m/>
    <n v="8"/>
    <x v="0"/>
    <m/>
    <m/>
  </r>
  <r>
    <x v="0"/>
    <x v="11"/>
    <x v="1"/>
    <x v="1"/>
    <x v="288"/>
    <x v="123"/>
    <x v="219"/>
    <m/>
    <m/>
    <m/>
    <x v="0"/>
    <m/>
    <m/>
    <m/>
    <m/>
    <x v="0"/>
    <x v="10"/>
    <x v="0"/>
    <x v="169"/>
    <x v="96"/>
    <m/>
    <m/>
    <x v="0"/>
    <x v="96"/>
    <m/>
    <x v="1"/>
    <m/>
    <x v="1"/>
    <m/>
    <x v="72"/>
    <x v="132"/>
    <m/>
    <m/>
    <x v="0"/>
    <m/>
    <m/>
    <m/>
    <m/>
    <m/>
    <x v="0"/>
    <m/>
    <m/>
    <x v="0"/>
    <m/>
    <m/>
    <m/>
    <m/>
    <x v="3"/>
    <m/>
    <m/>
    <m/>
    <m/>
    <m/>
    <n v="0"/>
    <n v="57"/>
    <m/>
    <m/>
    <m/>
    <m/>
    <m/>
    <m/>
    <d v="2017-04-19T00:00:00"/>
    <x v="49"/>
    <m/>
    <x v="0"/>
    <m/>
    <n v="8"/>
    <x v="0"/>
    <m/>
    <m/>
  </r>
  <r>
    <x v="0"/>
    <x v="11"/>
    <x v="1"/>
    <x v="1"/>
    <x v="289"/>
    <x v="73"/>
    <x v="220"/>
    <m/>
    <m/>
    <m/>
    <x v="0"/>
    <m/>
    <m/>
    <m/>
    <m/>
    <x v="0"/>
    <x v="10"/>
    <x v="0"/>
    <x v="178"/>
    <x v="86"/>
    <m/>
    <m/>
    <x v="0"/>
    <x v="102"/>
    <m/>
    <x v="1"/>
    <m/>
    <x v="1"/>
    <m/>
    <x v="73"/>
    <x v="133"/>
    <m/>
    <m/>
    <x v="0"/>
    <m/>
    <m/>
    <m/>
    <m/>
    <m/>
    <x v="0"/>
    <m/>
    <m/>
    <x v="0"/>
    <m/>
    <m/>
    <m/>
    <m/>
    <x v="3"/>
    <m/>
    <m/>
    <m/>
    <m/>
    <m/>
    <n v="0"/>
    <n v="56"/>
    <m/>
    <m/>
    <m/>
    <m/>
    <m/>
    <m/>
    <d v="2017-04-19T00:00:00"/>
    <x v="49"/>
    <m/>
    <x v="0"/>
    <m/>
    <n v="8"/>
    <x v="0"/>
    <m/>
    <m/>
  </r>
  <r>
    <x v="0"/>
    <x v="11"/>
    <x v="1"/>
    <x v="1"/>
    <x v="290"/>
    <x v="73"/>
    <x v="198"/>
    <m/>
    <m/>
    <m/>
    <x v="0"/>
    <m/>
    <m/>
    <m/>
    <m/>
    <x v="0"/>
    <x v="10"/>
    <x v="0"/>
    <x v="152"/>
    <x v="97"/>
    <m/>
    <m/>
    <x v="0"/>
    <x v="101"/>
    <m/>
    <x v="1"/>
    <m/>
    <x v="1"/>
    <m/>
    <x v="52"/>
    <x v="134"/>
    <m/>
    <m/>
    <x v="0"/>
    <m/>
    <m/>
    <m/>
    <m/>
    <m/>
    <x v="0"/>
    <m/>
    <m/>
    <x v="0"/>
    <m/>
    <m/>
    <m/>
    <m/>
    <x v="3"/>
    <m/>
    <m/>
    <m/>
    <m/>
    <m/>
    <n v="0"/>
    <n v="58"/>
    <m/>
    <m/>
    <m/>
    <m/>
    <m/>
    <m/>
    <d v="2017-04-19T00:00:00"/>
    <x v="49"/>
    <m/>
    <x v="0"/>
    <m/>
    <n v="8"/>
    <x v="0"/>
    <m/>
    <m/>
  </r>
  <r>
    <x v="0"/>
    <x v="11"/>
    <x v="1"/>
    <x v="1"/>
    <x v="291"/>
    <x v="74"/>
    <x v="221"/>
    <m/>
    <m/>
    <m/>
    <x v="0"/>
    <m/>
    <m/>
    <m/>
    <m/>
    <x v="0"/>
    <x v="10"/>
    <x v="0"/>
    <x v="172"/>
    <x v="68"/>
    <m/>
    <m/>
    <x v="0"/>
    <x v="96"/>
    <m/>
    <x v="1"/>
    <m/>
    <x v="1"/>
    <m/>
    <x v="74"/>
    <x v="135"/>
    <m/>
    <m/>
    <x v="0"/>
    <m/>
    <m/>
    <m/>
    <m/>
    <m/>
    <x v="0"/>
    <m/>
    <m/>
    <x v="0"/>
    <m/>
    <m/>
    <m/>
    <m/>
    <x v="3"/>
    <m/>
    <m/>
    <m/>
    <m/>
    <m/>
    <n v="0"/>
    <n v="58"/>
    <m/>
    <m/>
    <m/>
    <m/>
    <m/>
    <m/>
    <d v="2017-04-19T00:00:00"/>
    <x v="49"/>
    <m/>
    <x v="0"/>
    <m/>
    <n v="8"/>
    <x v="0"/>
    <m/>
    <m/>
  </r>
  <r>
    <x v="0"/>
    <x v="11"/>
    <x v="1"/>
    <x v="1"/>
    <x v="292"/>
    <x v="74"/>
    <x v="222"/>
    <m/>
    <m/>
    <m/>
    <x v="0"/>
    <m/>
    <m/>
    <m/>
    <m/>
    <x v="0"/>
    <x v="10"/>
    <x v="0"/>
    <x v="169"/>
    <x v="94"/>
    <m/>
    <m/>
    <x v="0"/>
    <x v="98"/>
    <m/>
    <x v="1"/>
    <m/>
    <x v="1"/>
    <m/>
    <x v="75"/>
    <x v="136"/>
    <m/>
    <m/>
    <x v="0"/>
    <m/>
    <m/>
    <m/>
    <m/>
    <m/>
    <x v="0"/>
    <m/>
    <m/>
    <x v="0"/>
    <m/>
    <m/>
    <m/>
    <m/>
    <x v="3"/>
    <m/>
    <m/>
    <m/>
    <m/>
    <m/>
    <n v="0"/>
    <n v="57"/>
    <m/>
    <m/>
    <m/>
    <m/>
    <m/>
    <m/>
    <d v="2017-04-20T00:00:00"/>
    <x v="49"/>
    <m/>
    <x v="0"/>
    <n v="26"/>
    <n v="8"/>
    <x v="0"/>
    <m/>
    <m/>
  </r>
  <r>
    <x v="0"/>
    <x v="11"/>
    <x v="1"/>
    <x v="1"/>
    <x v="293"/>
    <x v="75"/>
    <x v="199"/>
    <m/>
    <m/>
    <m/>
    <x v="0"/>
    <m/>
    <m/>
    <m/>
    <m/>
    <x v="0"/>
    <x v="10"/>
    <x v="0"/>
    <x v="179"/>
    <x v="98"/>
    <m/>
    <m/>
    <x v="0"/>
    <x v="102"/>
    <m/>
    <x v="1"/>
    <m/>
    <x v="1"/>
    <m/>
    <x v="76"/>
    <x v="137"/>
    <m/>
    <m/>
    <x v="0"/>
    <m/>
    <m/>
    <m/>
    <m/>
    <m/>
    <x v="0"/>
    <m/>
    <m/>
    <x v="0"/>
    <m/>
    <m/>
    <m/>
    <m/>
    <x v="3"/>
    <m/>
    <m/>
    <m/>
    <m/>
    <m/>
    <n v="0"/>
    <n v="52"/>
    <m/>
    <m/>
    <m/>
    <m/>
    <m/>
    <m/>
    <d v="2017-04-21T00:00:00"/>
    <x v="50"/>
    <m/>
    <x v="0"/>
    <n v="23"/>
    <n v="8"/>
    <x v="0"/>
    <m/>
    <m/>
  </r>
  <r>
    <x v="0"/>
    <x v="11"/>
    <x v="1"/>
    <x v="1"/>
    <x v="294"/>
    <x v="75"/>
    <x v="223"/>
    <m/>
    <m/>
    <m/>
    <x v="0"/>
    <m/>
    <m/>
    <m/>
    <m/>
    <x v="0"/>
    <x v="10"/>
    <x v="0"/>
    <x v="180"/>
    <x v="99"/>
    <m/>
    <m/>
    <x v="0"/>
    <x v="105"/>
    <m/>
    <x v="1"/>
    <m/>
    <x v="1"/>
    <m/>
    <x v="55"/>
    <x v="138"/>
    <m/>
    <m/>
    <x v="0"/>
    <m/>
    <m/>
    <m/>
    <m/>
    <m/>
    <x v="0"/>
    <m/>
    <m/>
    <x v="0"/>
    <m/>
    <m/>
    <m/>
    <m/>
    <x v="3"/>
    <m/>
    <m/>
    <m/>
    <m/>
    <m/>
    <n v="0"/>
    <n v="56"/>
    <m/>
    <m/>
    <m/>
    <m/>
    <m/>
    <m/>
    <d v="2017-04-21T00:00:00"/>
    <x v="50"/>
    <m/>
    <x v="0"/>
    <n v="25"/>
    <n v="8"/>
    <x v="0"/>
    <m/>
    <m/>
  </r>
  <r>
    <x v="0"/>
    <x v="11"/>
    <x v="1"/>
    <x v="1"/>
    <x v="295"/>
    <x v="124"/>
    <x v="224"/>
    <m/>
    <m/>
    <m/>
    <x v="0"/>
    <m/>
    <m/>
    <m/>
    <m/>
    <x v="0"/>
    <x v="10"/>
    <x v="0"/>
    <x v="164"/>
    <x v="100"/>
    <m/>
    <m/>
    <x v="0"/>
    <x v="105"/>
    <m/>
    <x v="1"/>
    <m/>
    <x v="1"/>
    <m/>
    <x v="65"/>
    <x v="139"/>
    <m/>
    <m/>
    <x v="0"/>
    <m/>
    <m/>
    <m/>
    <m/>
    <m/>
    <x v="0"/>
    <m/>
    <m/>
    <x v="0"/>
    <m/>
    <m/>
    <m/>
    <m/>
    <x v="3"/>
    <m/>
    <m/>
    <m/>
    <m/>
    <m/>
    <n v="0"/>
    <n v="56"/>
    <m/>
    <m/>
    <m/>
    <m/>
    <m/>
    <m/>
    <d v="2017-04-24T00:00:00"/>
    <x v="92"/>
    <m/>
    <x v="0"/>
    <n v="25"/>
    <n v="8"/>
    <x v="0"/>
    <m/>
    <m/>
  </r>
  <r>
    <x v="0"/>
    <x v="11"/>
    <x v="1"/>
    <x v="1"/>
    <x v="296"/>
    <x v="125"/>
    <x v="211"/>
    <m/>
    <m/>
    <m/>
    <x v="0"/>
    <m/>
    <m/>
    <m/>
    <m/>
    <x v="0"/>
    <x v="10"/>
    <x v="0"/>
    <x v="181"/>
    <x v="101"/>
    <m/>
    <m/>
    <x v="0"/>
    <x v="103"/>
    <m/>
    <x v="1"/>
    <m/>
    <x v="1"/>
    <m/>
    <x v="77"/>
    <x v="140"/>
    <m/>
    <m/>
    <x v="0"/>
    <m/>
    <m/>
    <m/>
    <m/>
    <m/>
    <x v="0"/>
    <m/>
    <m/>
    <x v="0"/>
    <m/>
    <m/>
    <m/>
    <m/>
    <x v="3"/>
    <m/>
    <m/>
    <m/>
    <m/>
    <m/>
    <n v="0"/>
    <n v="52"/>
    <m/>
    <m/>
    <m/>
    <m/>
    <m/>
    <m/>
    <d v="2017-04-26T00:00:00"/>
    <x v="51"/>
    <m/>
    <x v="0"/>
    <n v="23"/>
    <n v="8"/>
    <x v="0"/>
    <m/>
    <m/>
  </r>
  <r>
    <x v="0"/>
    <x v="11"/>
    <x v="1"/>
    <x v="1"/>
    <x v="297"/>
    <x v="126"/>
    <x v="200"/>
    <m/>
    <m/>
    <m/>
    <x v="0"/>
    <m/>
    <m/>
    <m/>
    <m/>
    <x v="0"/>
    <x v="10"/>
    <x v="0"/>
    <x v="182"/>
    <x v="68"/>
    <m/>
    <m/>
    <x v="0"/>
    <x v="103"/>
    <m/>
    <x v="1"/>
    <m/>
    <x v="1"/>
    <m/>
    <x v="63"/>
    <x v="141"/>
    <m/>
    <m/>
    <x v="0"/>
    <m/>
    <m/>
    <m/>
    <m/>
    <m/>
    <x v="0"/>
    <m/>
    <m/>
    <x v="0"/>
    <m/>
    <m/>
    <m/>
    <m/>
    <x v="3"/>
    <m/>
    <m/>
    <m/>
    <m/>
    <m/>
    <n v="0"/>
    <n v="57"/>
    <m/>
    <m/>
    <m/>
    <m/>
    <m/>
    <m/>
    <d v="2017-04-26T00:00:00"/>
    <x v="51"/>
    <m/>
    <x v="0"/>
    <n v="24"/>
    <n v="8"/>
    <x v="0"/>
    <m/>
    <m/>
  </r>
  <r>
    <x v="0"/>
    <x v="11"/>
    <x v="1"/>
    <x v="1"/>
    <x v="298"/>
    <x v="127"/>
    <x v="203"/>
    <m/>
    <m/>
    <m/>
    <x v="0"/>
    <m/>
    <m/>
    <m/>
    <m/>
    <x v="0"/>
    <x v="10"/>
    <x v="0"/>
    <x v="183"/>
    <x v="68"/>
    <m/>
    <m/>
    <x v="0"/>
    <x v="101"/>
    <m/>
    <x v="1"/>
    <m/>
    <x v="1"/>
    <m/>
    <x v="78"/>
    <x v="142"/>
    <m/>
    <m/>
    <x v="0"/>
    <m/>
    <m/>
    <m/>
    <m/>
    <m/>
    <x v="0"/>
    <m/>
    <m/>
    <x v="0"/>
    <m/>
    <m/>
    <m/>
    <m/>
    <x v="3"/>
    <m/>
    <m/>
    <m/>
    <m/>
    <m/>
    <n v="0"/>
    <n v="59"/>
    <m/>
    <m/>
    <m/>
    <m/>
    <m/>
    <m/>
    <d v="2017-04-27T00:00:00"/>
    <x v="93"/>
    <m/>
    <x v="0"/>
    <n v="22"/>
    <n v="8"/>
    <x v="0"/>
    <m/>
    <m/>
  </r>
  <r>
    <x v="0"/>
    <x v="11"/>
    <x v="1"/>
    <x v="1"/>
    <x v="299"/>
    <x v="86"/>
    <x v="215"/>
    <m/>
    <m/>
    <m/>
    <x v="0"/>
    <m/>
    <m/>
    <m/>
    <m/>
    <x v="0"/>
    <x v="10"/>
    <x v="0"/>
    <x v="46"/>
    <x v="87"/>
    <m/>
    <m/>
    <x v="0"/>
    <x v="103"/>
    <m/>
    <x v="1"/>
    <m/>
    <x v="1"/>
    <m/>
    <x v="67"/>
    <x v="143"/>
    <m/>
    <m/>
    <x v="0"/>
    <m/>
    <m/>
    <m/>
    <m/>
    <m/>
    <x v="0"/>
    <m/>
    <m/>
    <x v="0"/>
    <m/>
    <m/>
    <m/>
    <m/>
    <x v="0"/>
    <m/>
    <m/>
    <m/>
    <m/>
    <m/>
    <n v="0"/>
    <n v="58"/>
    <m/>
    <m/>
    <m/>
    <m/>
    <m/>
    <m/>
    <d v="2017-05-03T00:00:00"/>
    <x v="60"/>
    <m/>
    <x v="0"/>
    <n v="19"/>
    <n v="8"/>
    <x v="0"/>
    <m/>
    <m/>
  </r>
  <r>
    <x v="0"/>
    <x v="11"/>
    <x v="1"/>
    <x v="1"/>
    <x v="300"/>
    <x v="86"/>
    <x v="214"/>
    <m/>
    <m/>
    <m/>
    <x v="0"/>
    <m/>
    <m/>
    <m/>
    <m/>
    <x v="0"/>
    <x v="10"/>
    <x v="0"/>
    <x v="184"/>
    <x v="102"/>
    <m/>
    <m/>
    <x v="0"/>
    <x v="101"/>
    <m/>
    <x v="1"/>
    <m/>
    <x v="1"/>
    <m/>
    <x v="61"/>
    <x v="122"/>
    <m/>
    <m/>
    <x v="0"/>
    <m/>
    <m/>
    <m/>
    <m/>
    <m/>
    <x v="0"/>
    <m/>
    <m/>
    <x v="0"/>
    <m/>
    <m/>
    <m/>
    <m/>
    <x v="0"/>
    <m/>
    <m/>
    <m/>
    <m/>
    <m/>
    <n v="0"/>
    <n v="59"/>
    <m/>
    <m/>
    <m/>
    <m/>
    <m/>
    <m/>
    <d v="2017-05-03T00:00:00"/>
    <x v="60"/>
    <m/>
    <x v="0"/>
    <n v="24"/>
    <n v="8"/>
    <x v="0"/>
    <m/>
    <m/>
  </r>
  <r>
    <x v="0"/>
    <x v="11"/>
    <x v="1"/>
    <x v="1"/>
    <x v="301"/>
    <x v="128"/>
    <x v="213"/>
    <m/>
    <m/>
    <m/>
    <x v="0"/>
    <m/>
    <m/>
    <m/>
    <m/>
    <x v="0"/>
    <x v="10"/>
    <x v="0"/>
    <x v="185"/>
    <x v="86"/>
    <m/>
    <m/>
    <x v="0"/>
    <x v="103"/>
    <m/>
    <x v="1"/>
    <m/>
    <x v="1"/>
    <m/>
    <x v="79"/>
    <x v="144"/>
    <m/>
    <m/>
    <x v="0"/>
    <m/>
    <m/>
    <m/>
    <m/>
    <m/>
    <x v="0"/>
    <m/>
    <m/>
    <x v="0"/>
    <m/>
    <m/>
    <m/>
    <m/>
    <x v="0"/>
    <m/>
    <m/>
    <m/>
    <m/>
    <m/>
    <n v="0"/>
    <n v="58"/>
    <m/>
    <m/>
    <m/>
    <m/>
    <m/>
    <m/>
    <d v="2017-05-08T00:00:00"/>
    <x v="73"/>
    <m/>
    <x v="0"/>
    <n v="23"/>
    <n v="8"/>
    <x v="0"/>
    <m/>
    <m/>
  </r>
  <r>
    <x v="0"/>
    <x v="11"/>
    <x v="1"/>
    <x v="1"/>
    <x v="302"/>
    <x v="128"/>
    <x v="215"/>
    <m/>
    <m/>
    <m/>
    <x v="0"/>
    <m/>
    <m/>
    <m/>
    <m/>
    <x v="0"/>
    <x v="10"/>
    <x v="0"/>
    <x v="171"/>
    <x v="103"/>
    <m/>
    <m/>
    <x v="0"/>
    <x v="104"/>
    <m/>
    <x v="1"/>
    <m/>
    <x v="1"/>
    <m/>
    <x v="46"/>
    <x v="145"/>
    <m/>
    <m/>
    <x v="0"/>
    <m/>
    <m/>
    <m/>
    <m/>
    <m/>
    <x v="0"/>
    <m/>
    <m/>
    <x v="0"/>
    <m/>
    <m/>
    <m/>
    <m/>
    <x v="0"/>
    <m/>
    <m/>
    <m/>
    <m/>
    <m/>
    <n v="0"/>
    <n v="56"/>
    <m/>
    <m/>
    <m/>
    <m/>
    <m/>
    <m/>
    <d v="2017-05-08T00:00:00"/>
    <x v="73"/>
    <m/>
    <x v="0"/>
    <n v="24"/>
    <n v="8"/>
    <x v="0"/>
    <m/>
    <m/>
  </r>
  <r>
    <x v="0"/>
    <x v="11"/>
    <x v="1"/>
    <x v="1"/>
    <x v="303"/>
    <x v="129"/>
    <x v="203"/>
    <m/>
    <m/>
    <m/>
    <x v="0"/>
    <m/>
    <m/>
    <m/>
    <m/>
    <x v="0"/>
    <x v="10"/>
    <x v="0"/>
    <x v="186"/>
    <x v="70"/>
    <m/>
    <m/>
    <x v="0"/>
    <x v="101"/>
    <m/>
    <x v="1"/>
    <m/>
    <x v="1"/>
    <m/>
    <x v="80"/>
    <x v="146"/>
    <m/>
    <m/>
    <x v="0"/>
    <m/>
    <m/>
    <m/>
    <m/>
    <m/>
    <x v="0"/>
    <m/>
    <m/>
    <x v="0"/>
    <m/>
    <m/>
    <m/>
    <m/>
    <x v="0"/>
    <m/>
    <m/>
    <m/>
    <m/>
    <m/>
    <n v="0"/>
    <n v="52"/>
    <m/>
    <m/>
    <m/>
    <m/>
    <m/>
    <m/>
    <d v="2017-05-08T00:00:00"/>
    <x v="61"/>
    <m/>
    <x v="0"/>
    <n v="23"/>
    <n v="8"/>
    <x v="0"/>
    <m/>
    <m/>
  </r>
  <r>
    <x v="0"/>
    <x v="11"/>
    <x v="1"/>
    <x v="1"/>
    <x v="304"/>
    <x v="128"/>
    <x v="225"/>
    <m/>
    <m/>
    <m/>
    <x v="0"/>
    <m/>
    <m/>
    <m/>
    <m/>
    <x v="0"/>
    <x v="10"/>
    <x v="0"/>
    <x v="168"/>
    <x v="88"/>
    <m/>
    <m/>
    <x v="0"/>
    <x v="96"/>
    <m/>
    <x v="1"/>
    <m/>
    <x v="1"/>
    <m/>
    <x v="63"/>
    <x v="147"/>
    <m/>
    <m/>
    <x v="0"/>
    <m/>
    <m/>
    <m/>
    <m/>
    <m/>
    <x v="0"/>
    <m/>
    <m/>
    <x v="0"/>
    <m/>
    <m/>
    <m/>
    <m/>
    <x v="0"/>
    <m/>
    <m/>
    <m/>
    <m/>
    <m/>
    <n v="0"/>
    <n v="56"/>
    <m/>
    <m/>
    <m/>
    <m/>
    <m/>
    <m/>
    <d v="2017-05-08T00:00:00"/>
    <x v="61"/>
    <m/>
    <x v="0"/>
    <n v="28"/>
    <n v="8"/>
    <x v="0"/>
    <m/>
    <m/>
  </r>
  <r>
    <x v="0"/>
    <x v="11"/>
    <x v="1"/>
    <x v="1"/>
    <x v="305"/>
    <x v="87"/>
    <x v="205"/>
    <m/>
    <m/>
    <m/>
    <x v="0"/>
    <m/>
    <m/>
    <m/>
    <m/>
    <x v="0"/>
    <x v="10"/>
    <x v="0"/>
    <x v="164"/>
    <x v="9"/>
    <m/>
    <m/>
    <x v="0"/>
    <x v="105"/>
    <m/>
    <x v="1"/>
    <m/>
    <x v="1"/>
    <m/>
    <x v="81"/>
    <x v="148"/>
    <m/>
    <m/>
    <x v="0"/>
    <m/>
    <m/>
    <m/>
    <m/>
    <m/>
    <x v="0"/>
    <m/>
    <m/>
    <x v="0"/>
    <m/>
    <m/>
    <m/>
    <m/>
    <x v="0"/>
    <m/>
    <m/>
    <m/>
    <m/>
    <m/>
    <n v="0"/>
    <n v="58"/>
    <m/>
    <m/>
    <m/>
    <m/>
    <m/>
    <m/>
    <d v="2017-05-08T00:00:00"/>
    <x v="61"/>
    <m/>
    <x v="0"/>
    <n v="22"/>
    <n v="8"/>
    <x v="0"/>
    <m/>
    <m/>
  </r>
  <r>
    <x v="0"/>
    <x v="11"/>
    <x v="1"/>
    <x v="1"/>
    <x v="306"/>
    <x v="87"/>
    <x v="218"/>
    <m/>
    <m/>
    <m/>
    <x v="0"/>
    <m/>
    <m/>
    <m/>
    <m/>
    <x v="0"/>
    <x v="10"/>
    <x v="0"/>
    <x v="186"/>
    <x v="94"/>
    <m/>
    <m/>
    <x v="0"/>
    <x v="103"/>
    <m/>
    <x v="1"/>
    <m/>
    <x v="1"/>
    <m/>
    <x v="71"/>
    <x v="149"/>
    <m/>
    <m/>
    <x v="0"/>
    <m/>
    <m/>
    <m/>
    <m/>
    <m/>
    <x v="0"/>
    <m/>
    <m/>
    <x v="0"/>
    <m/>
    <m/>
    <m/>
    <m/>
    <x v="0"/>
    <m/>
    <m/>
    <m/>
    <m/>
    <m/>
    <n v="0"/>
    <n v="58"/>
    <m/>
    <m/>
    <m/>
    <m/>
    <m/>
    <m/>
    <d v="2017-05-08T00:00:00"/>
    <x v="61"/>
    <m/>
    <x v="0"/>
    <n v="27"/>
    <n v="8"/>
    <x v="0"/>
    <m/>
    <m/>
  </r>
  <r>
    <x v="0"/>
    <x v="11"/>
    <x v="1"/>
    <x v="1"/>
    <x v="307"/>
    <x v="101"/>
    <x v="199"/>
    <m/>
    <m/>
    <m/>
    <x v="0"/>
    <m/>
    <m/>
    <m/>
    <m/>
    <x v="0"/>
    <x v="10"/>
    <x v="0"/>
    <x v="184"/>
    <x v="63"/>
    <m/>
    <m/>
    <x v="0"/>
    <x v="104"/>
    <m/>
    <x v="1"/>
    <m/>
    <x v="1"/>
    <m/>
    <x v="82"/>
    <x v="150"/>
    <m/>
    <m/>
    <x v="0"/>
    <m/>
    <m/>
    <m/>
    <m/>
    <m/>
    <x v="0"/>
    <m/>
    <m/>
    <x v="0"/>
    <m/>
    <m/>
    <m/>
    <m/>
    <x v="0"/>
    <m/>
    <m/>
    <m/>
    <m/>
    <m/>
    <n v="0"/>
    <n v="56"/>
    <m/>
    <m/>
    <m/>
    <m/>
    <m/>
    <m/>
    <d v="2017-05-08T00:00:00"/>
    <x v="61"/>
    <m/>
    <x v="0"/>
    <n v="24"/>
    <n v="8"/>
    <x v="0"/>
    <m/>
    <m/>
  </r>
  <r>
    <x v="0"/>
    <x v="11"/>
    <x v="1"/>
    <x v="1"/>
    <x v="308"/>
    <x v="130"/>
    <x v="212"/>
    <m/>
    <m/>
    <m/>
    <x v="0"/>
    <m/>
    <m/>
    <m/>
    <m/>
    <x v="0"/>
    <x v="10"/>
    <x v="0"/>
    <x v="155"/>
    <x v="104"/>
    <m/>
    <m/>
    <x v="0"/>
    <x v="101"/>
    <m/>
    <x v="1"/>
    <m/>
    <x v="1"/>
    <m/>
    <x v="83"/>
    <x v="151"/>
    <m/>
    <m/>
    <x v="0"/>
    <m/>
    <m/>
    <m/>
    <m/>
    <m/>
    <x v="0"/>
    <m/>
    <m/>
    <x v="0"/>
    <m/>
    <m/>
    <m/>
    <m/>
    <x v="0"/>
    <m/>
    <m/>
    <m/>
    <m/>
    <m/>
    <n v="0"/>
    <n v="58"/>
    <m/>
    <m/>
    <m/>
    <m/>
    <m/>
    <m/>
    <d v="2017-05-09T00:00:00"/>
    <x v="94"/>
    <m/>
    <x v="0"/>
    <n v="25"/>
    <n v="8"/>
    <x v="0"/>
    <m/>
    <m/>
  </r>
  <r>
    <x v="0"/>
    <x v="11"/>
    <x v="1"/>
    <x v="1"/>
    <x v="309"/>
    <x v="131"/>
    <x v="203"/>
    <m/>
    <m/>
    <m/>
    <x v="0"/>
    <m/>
    <m/>
    <m/>
    <m/>
    <x v="0"/>
    <x v="10"/>
    <x v="0"/>
    <x v="182"/>
    <x v="105"/>
    <m/>
    <m/>
    <x v="0"/>
    <x v="101"/>
    <m/>
    <x v="1"/>
    <m/>
    <x v="1"/>
    <m/>
    <x v="79"/>
    <x v="152"/>
    <m/>
    <m/>
    <x v="0"/>
    <m/>
    <m/>
    <m/>
    <m/>
    <m/>
    <x v="0"/>
    <m/>
    <m/>
    <x v="0"/>
    <m/>
    <m/>
    <m/>
    <m/>
    <x v="0"/>
    <m/>
    <m/>
    <m/>
    <m/>
    <m/>
    <n v="0"/>
    <n v="58"/>
    <m/>
    <m/>
    <m/>
    <m/>
    <m/>
    <m/>
    <d v="2017-05-10T00:00:00"/>
    <x v="0"/>
    <m/>
    <x v="0"/>
    <n v="25"/>
    <n v="8"/>
    <x v="0"/>
    <m/>
    <m/>
  </r>
  <r>
    <x v="0"/>
    <x v="11"/>
    <x v="1"/>
    <x v="1"/>
    <x v="310"/>
    <x v="131"/>
    <x v="202"/>
    <m/>
    <m/>
    <m/>
    <x v="0"/>
    <m/>
    <m/>
    <m/>
    <m/>
    <x v="0"/>
    <x v="10"/>
    <x v="0"/>
    <x v="187"/>
    <x v="92"/>
    <m/>
    <m/>
    <x v="0"/>
    <x v="101"/>
    <m/>
    <x v="1"/>
    <m/>
    <x v="1"/>
    <m/>
    <x v="84"/>
    <x v="153"/>
    <m/>
    <m/>
    <x v="0"/>
    <m/>
    <m/>
    <m/>
    <m/>
    <m/>
    <x v="0"/>
    <m/>
    <m/>
    <x v="0"/>
    <m/>
    <m/>
    <m/>
    <m/>
    <x v="0"/>
    <m/>
    <m/>
    <m/>
    <m/>
    <m/>
    <n v="0"/>
    <n v="58"/>
    <m/>
    <m/>
    <m/>
    <m/>
    <m/>
    <m/>
    <d v="2017-05-10T00:00:00"/>
    <x v="0"/>
    <m/>
    <x v="0"/>
    <n v="22"/>
    <n v="8"/>
    <x v="0"/>
    <m/>
    <m/>
  </r>
  <r>
    <x v="0"/>
    <x v="11"/>
    <x v="1"/>
    <x v="1"/>
    <x v="311"/>
    <x v="0"/>
    <x v="226"/>
    <m/>
    <m/>
    <m/>
    <x v="0"/>
    <m/>
    <m/>
    <m/>
    <m/>
    <x v="0"/>
    <x v="10"/>
    <x v="0"/>
    <x v="160"/>
    <x v="106"/>
    <m/>
    <m/>
    <x v="0"/>
    <x v="102"/>
    <m/>
    <x v="1"/>
    <m/>
    <x v="1"/>
    <m/>
    <x v="85"/>
    <x v="154"/>
    <m/>
    <m/>
    <x v="0"/>
    <m/>
    <m/>
    <m/>
    <m/>
    <m/>
    <x v="0"/>
    <m/>
    <m/>
    <x v="0"/>
    <m/>
    <m/>
    <m/>
    <m/>
    <x v="0"/>
    <m/>
    <m/>
    <m/>
    <m/>
    <m/>
    <n v="0"/>
    <n v="58"/>
    <m/>
    <m/>
    <m/>
    <m/>
    <m/>
    <m/>
    <d v="2017-05-11T00:00:00"/>
    <x v="95"/>
    <m/>
    <x v="0"/>
    <n v="21"/>
    <n v="8"/>
    <x v="0"/>
    <m/>
    <m/>
  </r>
  <r>
    <x v="0"/>
    <x v="11"/>
    <x v="1"/>
    <x v="1"/>
    <x v="312"/>
    <x v="0"/>
    <x v="218"/>
    <m/>
    <m/>
    <m/>
    <x v="0"/>
    <m/>
    <m/>
    <m/>
    <m/>
    <x v="0"/>
    <x v="10"/>
    <x v="0"/>
    <x v="161"/>
    <x v="100"/>
    <m/>
    <m/>
    <x v="0"/>
    <x v="101"/>
    <m/>
    <x v="1"/>
    <m/>
    <x v="1"/>
    <m/>
    <x v="86"/>
    <x v="155"/>
    <m/>
    <m/>
    <x v="0"/>
    <m/>
    <m/>
    <m/>
    <m/>
    <m/>
    <x v="0"/>
    <m/>
    <m/>
    <x v="0"/>
    <m/>
    <m/>
    <m/>
    <m/>
    <x v="0"/>
    <m/>
    <m/>
    <m/>
    <m/>
    <m/>
    <n v="0"/>
    <n v="58"/>
    <m/>
    <m/>
    <m/>
    <m/>
    <m/>
    <m/>
    <d v="2017-05-12T00:00:00"/>
    <x v="52"/>
    <m/>
    <x v="0"/>
    <n v="22"/>
    <n v="8"/>
    <x v="0"/>
    <m/>
    <m/>
  </r>
  <r>
    <x v="0"/>
    <x v="11"/>
    <x v="1"/>
    <x v="1"/>
    <x v="313"/>
    <x v="132"/>
    <x v="227"/>
    <m/>
    <m/>
    <m/>
    <x v="0"/>
    <m/>
    <m/>
    <m/>
    <m/>
    <x v="0"/>
    <x v="10"/>
    <x v="0"/>
    <x v="188"/>
    <x v="93"/>
    <m/>
    <m/>
    <x v="0"/>
    <x v="101"/>
    <m/>
    <x v="1"/>
    <m/>
    <x v="1"/>
    <m/>
    <x v="41"/>
    <x v="156"/>
    <m/>
    <m/>
    <x v="0"/>
    <m/>
    <m/>
    <m/>
    <m/>
    <m/>
    <x v="0"/>
    <m/>
    <m/>
    <x v="0"/>
    <m/>
    <m/>
    <m/>
    <m/>
    <x v="0"/>
    <m/>
    <m/>
    <m/>
    <m/>
    <m/>
    <n v="0"/>
    <n v="57"/>
    <m/>
    <m/>
    <m/>
    <m/>
    <m/>
    <m/>
    <d v="2017-05-12T00:00:00"/>
    <x v="52"/>
    <m/>
    <x v="0"/>
    <n v="26"/>
    <n v="8"/>
    <x v="0"/>
    <m/>
    <m/>
  </r>
  <r>
    <x v="0"/>
    <x v="11"/>
    <x v="1"/>
    <x v="1"/>
    <x v="314"/>
    <x v="133"/>
    <x v="228"/>
    <m/>
    <m/>
    <m/>
    <x v="0"/>
    <m/>
    <m/>
    <m/>
    <m/>
    <x v="0"/>
    <x v="10"/>
    <x v="0"/>
    <x v="189"/>
    <x v="72"/>
    <m/>
    <m/>
    <x v="0"/>
    <x v="102"/>
    <m/>
    <x v="1"/>
    <m/>
    <x v="1"/>
    <m/>
    <x v="58"/>
    <x v="144"/>
    <m/>
    <m/>
    <x v="0"/>
    <m/>
    <m/>
    <m/>
    <m/>
    <m/>
    <x v="0"/>
    <m/>
    <m/>
    <x v="0"/>
    <m/>
    <m/>
    <m/>
    <m/>
    <x v="0"/>
    <m/>
    <m/>
    <m/>
    <m/>
    <m/>
    <n v="0"/>
    <n v="56"/>
    <m/>
    <m/>
    <m/>
    <m/>
    <m/>
    <m/>
    <d v="2017-05-15T00:00:00"/>
    <x v="96"/>
    <m/>
    <x v="0"/>
    <n v="26"/>
    <n v="8"/>
    <x v="0"/>
    <m/>
    <m/>
  </r>
  <r>
    <x v="0"/>
    <x v="11"/>
    <x v="1"/>
    <x v="1"/>
    <x v="315"/>
    <x v="134"/>
    <x v="200"/>
    <m/>
    <m/>
    <m/>
    <x v="0"/>
    <m/>
    <m/>
    <m/>
    <m/>
    <x v="0"/>
    <x v="10"/>
    <x v="0"/>
    <x v="176"/>
    <x v="107"/>
    <m/>
    <m/>
    <x v="0"/>
    <x v="102"/>
    <m/>
    <x v="1"/>
    <m/>
    <x v="1"/>
    <m/>
    <x v="87"/>
    <x v="157"/>
    <m/>
    <m/>
    <x v="0"/>
    <m/>
    <m/>
    <m/>
    <m/>
    <m/>
    <x v="0"/>
    <m/>
    <m/>
    <x v="0"/>
    <m/>
    <m/>
    <m/>
    <m/>
    <x v="0"/>
    <m/>
    <m/>
    <m/>
    <m/>
    <m/>
    <n v="0"/>
    <n v="58"/>
    <m/>
    <m/>
    <m/>
    <m/>
    <m/>
    <m/>
    <d v="2017-05-16T00:00:00"/>
    <x v="97"/>
    <m/>
    <x v="0"/>
    <n v="23"/>
    <n v="8"/>
    <x v="0"/>
    <m/>
    <m/>
  </r>
  <r>
    <x v="0"/>
    <x v="11"/>
    <x v="1"/>
    <x v="1"/>
    <x v="316"/>
    <x v="135"/>
    <x v="223"/>
    <m/>
    <m/>
    <m/>
    <x v="0"/>
    <m/>
    <m/>
    <m/>
    <m/>
    <x v="0"/>
    <x v="10"/>
    <x v="0"/>
    <x v="167"/>
    <x v="108"/>
    <m/>
    <m/>
    <x v="0"/>
    <x v="105"/>
    <m/>
    <x v="1"/>
    <m/>
    <x v="1"/>
    <m/>
    <x v="71"/>
    <x v="158"/>
    <m/>
    <m/>
    <x v="0"/>
    <m/>
    <m/>
    <m/>
    <m/>
    <m/>
    <x v="0"/>
    <m/>
    <m/>
    <x v="0"/>
    <m/>
    <m/>
    <m/>
    <m/>
    <x v="0"/>
    <m/>
    <m/>
    <m/>
    <m/>
    <m/>
    <n v="0"/>
    <n v="58"/>
    <m/>
    <m/>
    <m/>
    <m/>
    <m/>
    <m/>
    <d v="2017-05-16T00:00:00"/>
    <x v="97"/>
    <m/>
    <x v="0"/>
    <n v="24"/>
    <n v="8"/>
    <x v="0"/>
    <m/>
    <m/>
  </r>
  <r>
    <x v="0"/>
    <x v="11"/>
    <x v="1"/>
    <x v="1"/>
    <x v="317"/>
    <x v="135"/>
    <x v="225"/>
    <m/>
    <m/>
    <m/>
    <x v="0"/>
    <m/>
    <m/>
    <m/>
    <m/>
    <x v="0"/>
    <x v="10"/>
    <x v="0"/>
    <x v="178"/>
    <x v="109"/>
    <m/>
    <m/>
    <x v="0"/>
    <x v="105"/>
    <m/>
    <x v="1"/>
    <m/>
    <x v="1"/>
    <m/>
    <x v="88"/>
    <x v="159"/>
    <m/>
    <m/>
    <x v="0"/>
    <m/>
    <m/>
    <m/>
    <m/>
    <m/>
    <x v="0"/>
    <m/>
    <m/>
    <x v="0"/>
    <m/>
    <m/>
    <m/>
    <m/>
    <x v="0"/>
    <m/>
    <m/>
    <m/>
    <m/>
    <m/>
    <n v="0"/>
    <n v="57"/>
    <m/>
    <m/>
    <m/>
    <m/>
    <m/>
    <m/>
    <d v="2017-05-17T00:00:00"/>
    <x v="70"/>
    <m/>
    <x v="0"/>
    <n v="21"/>
    <n v="8"/>
    <x v="0"/>
    <m/>
    <m/>
  </r>
  <r>
    <x v="0"/>
    <x v="11"/>
    <x v="1"/>
    <x v="1"/>
    <x v="318"/>
    <x v="97"/>
    <x v="214"/>
    <m/>
    <m/>
    <m/>
    <x v="0"/>
    <m/>
    <m/>
    <m/>
    <m/>
    <x v="0"/>
    <x v="10"/>
    <x v="0"/>
    <x v="182"/>
    <x v="110"/>
    <m/>
    <m/>
    <x v="0"/>
    <x v="105"/>
    <m/>
    <x v="1"/>
    <m/>
    <x v="1"/>
    <m/>
    <x v="89"/>
    <x v="160"/>
    <m/>
    <m/>
    <x v="0"/>
    <m/>
    <m/>
    <m/>
    <m/>
    <m/>
    <x v="0"/>
    <m/>
    <m/>
    <x v="0"/>
    <m/>
    <m/>
    <m/>
    <m/>
    <x v="0"/>
    <m/>
    <m/>
    <m/>
    <m/>
    <m/>
    <n v="0"/>
    <n v="58"/>
    <m/>
    <m/>
    <m/>
    <m/>
    <m/>
    <m/>
    <d v="2017-05-18T00:00:00"/>
    <x v="98"/>
    <m/>
    <x v="0"/>
    <n v="23"/>
    <n v="8"/>
    <x v="0"/>
    <m/>
    <m/>
  </r>
  <r>
    <x v="0"/>
    <x v="11"/>
    <x v="1"/>
    <x v="1"/>
    <x v="319"/>
    <x v="97"/>
    <x v="208"/>
    <m/>
    <m/>
    <m/>
    <x v="0"/>
    <m/>
    <m/>
    <m/>
    <m/>
    <x v="0"/>
    <x v="10"/>
    <x v="0"/>
    <x v="189"/>
    <x v="111"/>
    <m/>
    <m/>
    <x v="0"/>
    <x v="102"/>
    <m/>
    <x v="1"/>
    <m/>
    <x v="1"/>
    <m/>
    <x v="63"/>
    <x v="161"/>
    <m/>
    <m/>
    <x v="0"/>
    <m/>
    <m/>
    <m/>
    <m/>
    <m/>
    <x v="0"/>
    <m/>
    <m/>
    <x v="0"/>
    <m/>
    <m/>
    <m/>
    <m/>
    <x v="0"/>
    <m/>
    <m/>
    <m/>
    <m/>
    <m/>
    <n v="0"/>
    <n v="54"/>
    <m/>
    <m/>
    <m/>
    <m/>
    <m/>
    <m/>
    <d v="2017-05-18T00:00:00"/>
    <x v="98"/>
    <m/>
    <x v="0"/>
    <n v="21"/>
    <n v="8"/>
    <x v="0"/>
    <m/>
    <m/>
  </r>
  <r>
    <x v="0"/>
    <x v="11"/>
    <x v="1"/>
    <x v="1"/>
    <x v="320"/>
    <x v="102"/>
    <x v="219"/>
    <m/>
    <m/>
    <m/>
    <x v="0"/>
    <m/>
    <m/>
    <m/>
    <m/>
    <x v="0"/>
    <x v="10"/>
    <x v="0"/>
    <x v="166"/>
    <x v="90"/>
    <m/>
    <m/>
    <x v="0"/>
    <x v="96"/>
    <m/>
    <x v="1"/>
    <m/>
    <x v="1"/>
    <m/>
    <x v="90"/>
    <x v="162"/>
    <m/>
    <m/>
    <x v="0"/>
    <m/>
    <m/>
    <m/>
    <m/>
    <m/>
    <x v="0"/>
    <m/>
    <m/>
    <x v="0"/>
    <m/>
    <m/>
    <m/>
    <m/>
    <x v="0"/>
    <m/>
    <m/>
    <m/>
    <m/>
    <m/>
    <n v="0"/>
    <n v="58"/>
    <m/>
    <m/>
    <m/>
    <m/>
    <m/>
    <m/>
    <d v="2017-05-18T00:00:00"/>
    <x v="98"/>
    <m/>
    <x v="0"/>
    <n v="22"/>
    <n v="8"/>
    <x v="0"/>
    <m/>
    <m/>
  </r>
  <r>
    <x v="0"/>
    <x v="11"/>
    <x v="1"/>
    <x v="1"/>
    <x v="321"/>
    <x v="9"/>
    <x v="200"/>
    <m/>
    <m/>
    <m/>
    <x v="0"/>
    <m/>
    <m/>
    <m/>
    <m/>
    <x v="0"/>
    <x v="10"/>
    <x v="0"/>
    <x v="182"/>
    <x v="70"/>
    <m/>
    <m/>
    <x v="0"/>
    <x v="100"/>
    <m/>
    <x v="1"/>
    <m/>
    <x v="1"/>
    <m/>
    <x v="91"/>
    <x v="163"/>
    <m/>
    <m/>
    <x v="0"/>
    <m/>
    <m/>
    <m/>
    <m/>
    <m/>
    <x v="0"/>
    <m/>
    <m/>
    <x v="0"/>
    <m/>
    <m/>
    <m/>
    <m/>
    <x v="0"/>
    <m/>
    <m/>
    <m/>
    <m/>
    <m/>
    <n v="0"/>
    <n v="56"/>
    <m/>
    <m/>
    <m/>
    <m/>
    <m/>
    <m/>
    <d v="2017-05-19T00:00:00"/>
    <x v="74"/>
    <m/>
    <x v="0"/>
    <n v="28"/>
    <n v="8"/>
    <x v="0"/>
    <m/>
    <m/>
  </r>
  <r>
    <x v="0"/>
    <x v="11"/>
    <x v="1"/>
    <x v="1"/>
    <x v="322"/>
    <x v="9"/>
    <x v="218"/>
    <m/>
    <m/>
    <m/>
    <x v="0"/>
    <m/>
    <m/>
    <m/>
    <m/>
    <x v="0"/>
    <x v="10"/>
    <x v="0"/>
    <x v="178"/>
    <x v="112"/>
    <m/>
    <m/>
    <x v="0"/>
    <x v="100"/>
    <m/>
    <x v="1"/>
    <m/>
    <x v="1"/>
    <m/>
    <x v="80"/>
    <x v="164"/>
    <m/>
    <m/>
    <x v="0"/>
    <m/>
    <m/>
    <m/>
    <m/>
    <m/>
    <x v="0"/>
    <m/>
    <m/>
    <x v="0"/>
    <m/>
    <m/>
    <m/>
    <m/>
    <x v="0"/>
    <m/>
    <m/>
    <m/>
    <m/>
    <m/>
    <n v="0"/>
    <n v="58"/>
    <m/>
    <m/>
    <m/>
    <m/>
    <m/>
    <m/>
    <d v="2017-05-19T00:00:00"/>
    <x v="74"/>
    <m/>
    <x v="0"/>
    <n v="23"/>
    <n v="8"/>
    <x v="0"/>
    <m/>
    <m/>
  </r>
  <r>
    <x v="0"/>
    <x v="11"/>
    <x v="1"/>
    <x v="1"/>
    <x v="323"/>
    <x v="9"/>
    <x v="225"/>
    <m/>
    <m/>
    <m/>
    <x v="0"/>
    <m/>
    <m/>
    <m/>
    <m/>
    <x v="0"/>
    <x v="10"/>
    <x v="0"/>
    <x v="183"/>
    <x v="99"/>
    <m/>
    <m/>
    <x v="0"/>
    <x v="96"/>
    <m/>
    <x v="1"/>
    <m/>
    <x v="1"/>
    <m/>
    <x v="92"/>
    <x v="165"/>
    <m/>
    <m/>
    <x v="0"/>
    <m/>
    <m/>
    <m/>
    <m/>
    <m/>
    <x v="0"/>
    <m/>
    <m/>
    <x v="0"/>
    <m/>
    <m/>
    <m/>
    <m/>
    <x v="0"/>
    <m/>
    <m/>
    <m/>
    <m/>
    <m/>
    <n v="0"/>
    <n v="58"/>
    <m/>
    <m/>
    <m/>
    <m/>
    <m/>
    <m/>
    <d v="2017-05-22T00:00:00"/>
    <x v="9"/>
    <m/>
    <x v="0"/>
    <n v="23"/>
    <n v="8"/>
    <x v="0"/>
    <m/>
    <m/>
  </r>
  <r>
    <x v="0"/>
    <x v="11"/>
    <x v="1"/>
    <x v="1"/>
    <x v="324"/>
    <x v="103"/>
    <x v="222"/>
    <m/>
    <m/>
    <m/>
    <x v="0"/>
    <m/>
    <m/>
    <m/>
    <m/>
    <x v="0"/>
    <x v="10"/>
    <x v="0"/>
    <x v="190"/>
    <x v="113"/>
    <m/>
    <m/>
    <x v="0"/>
    <x v="99"/>
    <m/>
    <x v="1"/>
    <m/>
    <x v="1"/>
    <m/>
    <x v="93"/>
    <x v="166"/>
    <m/>
    <m/>
    <x v="0"/>
    <m/>
    <m/>
    <m/>
    <m/>
    <m/>
    <x v="0"/>
    <m/>
    <m/>
    <x v="0"/>
    <m/>
    <m/>
    <m/>
    <m/>
    <x v="0"/>
    <m/>
    <m/>
    <m/>
    <m/>
    <m/>
    <n v="0"/>
    <n v="58"/>
    <m/>
    <m/>
    <m/>
    <m/>
    <m/>
    <m/>
    <d v="2017-05-22T00:00:00"/>
    <x v="9"/>
    <m/>
    <x v="0"/>
    <n v="24"/>
    <n v="8"/>
    <x v="0"/>
    <m/>
    <m/>
  </r>
  <r>
    <x v="0"/>
    <x v="11"/>
    <x v="1"/>
    <x v="1"/>
    <x v="325"/>
    <x v="10"/>
    <x v="229"/>
    <m/>
    <m/>
    <m/>
    <x v="0"/>
    <m/>
    <m/>
    <m/>
    <m/>
    <x v="0"/>
    <x v="10"/>
    <x v="0"/>
    <x v="187"/>
    <x v="114"/>
    <m/>
    <m/>
    <x v="0"/>
    <x v="98"/>
    <m/>
    <x v="1"/>
    <m/>
    <x v="1"/>
    <m/>
    <x v="55"/>
    <x v="167"/>
    <m/>
    <m/>
    <x v="0"/>
    <m/>
    <m/>
    <m/>
    <m/>
    <m/>
    <x v="0"/>
    <m/>
    <m/>
    <x v="0"/>
    <m/>
    <m/>
    <m/>
    <m/>
    <x v="0"/>
    <m/>
    <m/>
    <m/>
    <m/>
    <m/>
    <n v="0"/>
    <n v="56"/>
    <m/>
    <m/>
    <m/>
    <m/>
    <m/>
    <m/>
    <d v="2017-05-23T00:00:00"/>
    <x v="99"/>
    <m/>
    <x v="0"/>
    <n v="22"/>
    <n v="8"/>
    <x v="0"/>
    <m/>
    <m/>
  </r>
  <r>
    <x v="0"/>
    <x v="11"/>
    <x v="1"/>
    <x v="1"/>
    <x v="326"/>
    <x v="10"/>
    <x v="203"/>
    <m/>
    <m/>
    <m/>
    <x v="0"/>
    <m/>
    <m/>
    <m/>
    <m/>
    <x v="0"/>
    <x v="10"/>
    <x v="0"/>
    <x v="191"/>
    <x v="115"/>
    <m/>
    <m/>
    <x v="0"/>
    <x v="99"/>
    <m/>
    <x v="1"/>
    <m/>
    <x v="1"/>
    <m/>
    <x v="94"/>
    <x v="168"/>
    <m/>
    <m/>
    <x v="0"/>
    <m/>
    <m/>
    <m/>
    <m/>
    <m/>
    <x v="0"/>
    <m/>
    <m/>
    <x v="0"/>
    <m/>
    <m/>
    <m/>
    <m/>
    <x v="0"/>
    <m/>
    <m/>
    <m/>
    <m/>
    <m/>
    <n v="0"/>
    <n v="58"/>
    <m/>
    <m/>
    <m/>
    <m/>
    <m/>
    <m/>
    <d v="2017-05-24T00:00:00"/>
    <x v="10"/>
    <m/>
    <x v="0"/>
    <n v="25"/>
    <n v="8"/>
    <x v="0"/>
    <m/>
    <m/>
  </r>
  <r>
    <x v="0"/>
    <x v="11"/>
    <x v="1"/>
    <x v="1"/>
    <x v="327"/>
    <x v="136"/>
    <x v="230"/>
    <m/>
    <m/>
    <m/>
    <x v="0"/>
    <m/>
    <m/>
    <m/>
    <m/>
    <x v="0"/>
    <x v="10"/>
    <x v="0"/>
    <x v="189"/>
    <x v="71"/>
    <m/>
    <m/>
    <x v="0"/>
    <x v="102"/>
    <m/>
    <x v="1"/>
    <m/>
    <x v="1"/>
    <m/>
    <x v="95"/>
    <x v="169"/>
    <m/>
    <m/>
    <x v="0"/>
    <m/>
    <m/>
    <m/>
    <m/>
    <m/>
    <x v="0"/>
    <m/>
    <m/>
    <x v="0"/>
    <m/>
    <m/>
    <m/>
    <m/>
    <x v="0"/>
    <m/>
    <m/>
    <m/>
    <m/>
    <m/>
    <n v="0"/>
    <n v="58"/>
    <m/>
    <m/>
    <m/>
    <m/>
    <m/>
    <m/>
    <d v="2017-05-24T00:00:00"/>
    <x v="10"/>
    <m/>
    <x v="0"/>
    <n v="23"/>
    <n v="8"/>
    <x v="0"/>
    <m/>
    <m/>
  </r>
  <r>
    <x v="0"/>
    <x v="11"/>
    <x v="1"/>
    <x v="1"/>
    <x v="328"/>
    <x v="136"/>
    <x v="218"/>
    <m/>
    <m/>
    <m/>
    <x v="0"/>
    <m/>
    <m/>
    <m/>
    <m/>
    <x v="0"/>
    <x v="10"/>
    <x v="0"/>
    <x v="178"/>
    <x v="116"/>
    <m/>
    <m/>
    <x v="0"/>
    <x v="101"/>
    <m/>
    <x v="1"/>
    <m/>
    <x v="1"/>
    <m/>
    <x v="58"/>
    <x v="170"/>
    <m/>
    <m/>
    <x v="0"/>
    <m/>
    <m/>
    <m/>
    <m/>
    <m/>
    <x v="0"/>
    <m/>
    <m/>
    <x v="0"/>
    <m/>
    <m/>
    <m/>
    <m/>
    <x v="0"/>
    <m/>
    <m/>
    <m/>
    <m/>
    <m/>
    <n v="0"/>
    <n v="56"/>
    <m/>
    <m/>
    <m/>
    <m/>
    <m/>
    <m/>
    <d v="2017-05-25T00:00:00"/>
    <x v="75"/>
    <m/>
    <x v="0"/>
    <n v="25"/>
    <n v="8"/>
    <x v="0"/>
    <m/>
    <m/>
  </r>
  <r>
    <x v="0"/>
    <x v="11"/>
    <x v="1"/>
    <x v="1"/>
    <x v="329"/>
    <x v="104"/>
    <x v="200"/>
    <m/>
    <m/>
    <m/>
    <x v="0"/>
    <m/>
    <m/>
    <m/>
    <m/>
    <x v="0"/>
    <x v="10"/>
    <x v="0"/>
    <x v="168"/>
    <x v="117"/>
    <m/>
    <m/>
    <x v="0"/>
    <x v="101"/>
    <m/>
    <x v="1"/>
    <m/>
    <x v="1"/>
    <m/>
    <x v="46"/>
    <x v="171"/>
    <m/>
    <m/>
    <x v="0"/>
    <m/>
    <m/>
    <m/>
    <m/>
    <m/>
    <x v="0"/>
    <m/>
    <m/>
    <x v="0"/>
    <m/>
    <m/>
    <m/>
    <m/>
    <x v="0"/>
    <m/>
    <m/>
    <m/>
    <m/>
    <m/>
    <n v="0"/>
    <n v="58"/>
    <m/>
    <m/>
    <m/>
    <m/>
    <m/>
    <m/>
    <d v="2017-05-25T00:00:00"/>
    <x v="75"/>
    <m/>
    <x v="0"/>
    <n v="25"/>
    <n v="8"/>
    <x v="0"/>
    <m/>
    <m/>
  </r>
  <r>
    <x v="0"/>
    <x v="11"/>
    <x v="1"/>
    <x v="1"/>
    <x v="330"/>
    <x v="104"/>
    <x v="207"/>
    <m/>
    <m/>
    <m/>
    <x v="0"/>
    <m/>
    <m/>
    <m/>
    <m/>
    <x v="0"/>
    <x v="10"/>
    <x v="0"/>
    <x v="192"/>
    <x v="89"/>
    <m/>
    <m/>
    <x v="0"/>
    <x v="102"/>
    <m/>
    <x v="1"/>
    <m/>
    <x v="1"/>
    <m/>
    <x v="96"/>
    <x v="172"/>
    <m/>
    <m/>
    <x v="0"/>
    <m/>
    <m/>
    <m/>
    <m/>
    <m/>
    <x v="0"/>
    <m/>
    <m/>
    <x v="0"/>
    <m/>
    <m/>
    <m/>
    <m/>
    <x v="0"/>
    <m/>
    <m/>
    <m/>
    <m/>
    <m/>
    <n v="0"/>
    <n v="44"/>
    <m/>
    <m/>
    <m/>
    <m/>
    <m/>
    <m/>
    <d v="2017-05-30T00:00:00"/>
    <x v="11"/>
    <m/>
    <x v="0"/>
    <n v="28"/>
    <n v="8"/>
    <x v="0"/>
    <m/>
    <m/>
  </r>
  <r>
    <x v="0"/>
    <x v="11"/>
    <x v="1"/>
    <x v="1"/>
    <x v="331"/>
    <x v="11"/>
    <x v="214"/>
    <m/>
    <m/>
    <m/>
    <x v="0"/>
    <m/>
    <m/>
    <m/>
    <m/>
    <x v="0"/>
    <x v="10"/>
    <x v="0"/>
    <x v="193"/>
    <x v="88"/>
    <m/>
    <m/>
    <x v="0"/>
    <x v="103"/>
    <m/>
    <x v="1"/>
    <m/>
    <x v="1"/>
    <m/>
    <x v="97"/>
    <x v="173"/>
    <m/>
    <m/>
    <x v="0"/>
    <m/>
    <m/>
    <m/>
    <m/>
    <m/>
    <x v="0"/>
    <m/>
    <m/>
    <x v="0"/>
    <m/>
    <m/>
    <m/>
    <m/>
    <x v="0"/>
    <m/>
    <m/>
    <m/>
    <m/>
    <m/>
    <n v="0"/>
    <n v="52"/>
    <m/>
    <m/>
    <m/>
    <m/>
    <m/>
    <m/>
    <d v="2017-05-30T00:00:00"/>
    <x v="11"/>
    <m/>
    <x v="0"/>
    <n v="21"/>
    <n v="8"/>
    <x v="0"/>
    <m/>
    <m/>
  </r>
  <r>
    <x v="0"/>
    <x v="11"/>
    <x v="1"/>
    <x v="1"/>
    <x v="332"/>
    <x v="137"/>
    <x v="231"/>
    <m/>
    <m/>
    <m/>
    <x v="0"/>
    <m/>
    <m/>
    <m/>
    <m/>
    <x v="0"/>
    <x v="10"/>
    <x v="0"/>
    <x v="194"/>
    <x v="103"/>
    <m/>
    <m/>
    <x v="0"/>
    <x v="102"/>
    <m/>
    <x v="1"/>
    <m/>
    <x v="1"/>
    <m/>
    <x v="98"/>
    <x v="77"/>
    <m/>
    <m/>
    <x v="0"/>
    <m/>
    <m/>
    <m/>
    <m/>
    <m/>
    <x v="0"/>
    <m/>
    <m/>
    <x v="0"/>
    <m/>
    <m/>
    <m/>
    <m/>
    <x v="0"/>
    <m/>
    <m/>
    <m/>
    <m/>
    <m/>
    <n v="0"/>
    <n v="58"/>
    <m/>
    <m/>
    <m/>
    <m/>
    <m/>
    <m/>
    <d v="2017-05-31T00:00:00"/>
    <x v="100"/>
    <m/>
    <x v="0"/>
    <n v="25"/>
    <n v="8"/>
    <x v="0"/>
    <m/>
    <m/>
  </r>
  <r>
    <x v="0"/>
    <x v="11"/>
    <x v="1"/>
    <x v="1"/>
    <x v="333"/>
    <x v="138"/>
    <x v="207"/>
    <m/>
    <m/>
    <m/>
    <x v="0"/>
    <m/>
    <m/>
    <m/>
    <m/>
    <x v="0"/>
    <x v="10"/>
    <x v="0"/>
    <x v="175"/>
    <x v="107"/>
    <m/>
    <m/>
    <x v="0"/>
    <x v="105"/>
    <m/>
    <x v="1"/>
    <m/>
    <x v="1"/>
    <m/>
    <x v="99"/>
    <x v="174"/>
    <m/>
    <m/>
    <x v="0"/>
    <m/>
    <m/>
    <m/>
    <m/>
    <m/>
    <x v="0"/>
    <m/>
    <m/>
    <x v="0"/>
    <m/>
    <m/>
    <m/>
    <m/>
    <x v="0"/>
    <m/>
    <m/>
    <m/>
    <m/>
    <m/>
    <n v="0"/>
    <n v="58"/>
    <m/>
    <m/>
    <m/>
    <m/>
    <m/>
    <m/>
    <d v="2017-06-01T00:00:00"/>
    <x v="101"/>
    <m/>
    <x v="0"/>
    <n v="21"/>
    <n v="8"/>
    <x v="0"/>
    <m/>
    <m/>
  </r>
  <r>
    <x v="0"/>
    <x v="11"/>
    <x v="1"/>
    <x v="1"/>
    <x v="334"/>
    <x v="138"/>
    <x v="229"/>
    <m/>
    <m/>
    <m/>
    <x v="0"/>
    <m/>
    <m/>
    <m/>
    <m/>
    <x v="0"/>
    <x v="10"/>
    <x v="0"/>
    <x v="195"/>
    <x v="44"/>
    <m/>
    <m/>
    <x v="0"/>
    <x v="102"/>
    <m/>
    <x v="1"/>
    <m/>
    <x v="1"/>
    <m/>
    <x v="100"/>
    <x v="175"/>
    <m/>
    <m/>
    <x v="0"/>
    <m/>
    <m/>
    <m/>
    <m/>
    <m/>
    <x v="0"/>
    <m/>
    <m/>
    <x v="0"/>
    <m/>
    <m/>
    <m/>
    <m/>
    <x v="0"/>
    <m/>
    <m/>
    <m/>
    <m/>
    <m/>
    <n v="0"/>
    <n v="56"/>
    <m/>
    <m/>
    <m/>
    <m/>
    <m/>
    <m/>
    <d v="2017-06-01T00:00:00"/>
    <x v="101"/>
    <m/>
    <x v="0"/>
    <n v="27"/>
    <n v="8"/>
    <x v="0"/>
    <m/>
    <m/>
  </r>
  <r>
    <x v="0"/>
    <x v="11"/>
    <x v="1"/>
    <x v="1"/>
    <x v="335"/>
    <x v="88"/>
    <x v="204"/>
    <m/>
    <m/>
    <m/>
    <x v="0"/>
    <m/>
    <m/>
    <m/>
    <m/>
    <x v="0"/>
    <x v="10"/>
    <x v="0"/>
    <x v="196"/>
    <x v="118"/>
    <m/>
    <m/>
    <x v="0"/>
    <x v="98"/>
    <m/>
    <x v="1"/>
    <m/>
    <x v="1"/>
    <m/>
    <x v="101"/>
    <x v="176"/>
    <m/>
    <m/>
    <x v="0"/>
    <m/>
    <m/>
    <m/>
    <m/>
    <m/>
    <x v="0"/>
    <m/>
    <m/>
    <x v="0"/>
    <m/>
    <m/>
    <m/>
    <m/>
    <x v="4"/>
    <m/>
    <m/>
    <m/>
    <m/>
    <m/>
    <n v="0"/>
    <n v="58"/>
    <m/>
    <m/>
    <m/>
    <m/>
    <m/>
    <m/>
    <d v="2017-06-05T00:00:00"/>
    <x v="62"/>
    <m/>
    <x v="0"/>
    <n v="21"/>
    <n v="8"/>
    <x v="0"/>
    <m/>
    <m/>
  </r>
  <r>
    <x v="0"/>
    <x v="11"/>
    <x v="1"/>
    <x v="1"/>
    <x v="336"/>
    <x v="88"/>
    <x v="232"/>
    <m/>
    <m/>
    <m/>
    <x v="0"/>
    <m/>
    <m/>
    <m/>
    <m/>
    <x v="0"/>
    <x v="10"/>
    <x v="0"/>
    <x v="197"/>
    <x v="110"/>
    <m/>
    <m/>
    <x v="0"/>
    <x v="102"/>
    <m/>
    <x v="1"/>
    <m/>
    <x v="1"/>
    <m/>
    <x v="90"/>
    <x v="119"/>
    <m/>
    <m/>
    <x v="0"/>
    <m/>
    <m/>
    <m/>
    <m/>
    <m/>
    <x v="0"/>
    <m/>
    <m/>
    <x v="0"/>
    <m/>
    <m/>
    <m/>
    <m/>
    <x v="4"/>
    <m/>
    <m/>
    <m/>
    <m/>
    <m/>
    <n v="0"/>
    <n v="56"/>
    <m/>
    <m/>
    <m/>
    <m/>
    <m/>
    <m/>
    <d v="2017-06-05T00:00:00"/>
    <x v="62"/>
    <m/>
    <x v="0"/>
    <n v="23"/>
    <n v="8"/>
    <x v="0"/>
    <m/>
    <m/>
  </r>
  <r>
    <x v="0"/>
    <x v="11"/>
    <x v="1"/>
    <x v="1"/>
    <x v="337"/>
    <x v="139"/>
    <x v="219"/>
    <m/>
    <m/>
    <m/>
    <x v="0"/>
    <m/>
    <m/>
    <m/>
    <m/>
    <x v="0"/>
    <x v="10"/>
    <x v="0"/>
    <x v="198"/>
    <x v="86"/>
    <m/>
    <m/>
    <x v="0"/>
    <x v="99"/>
    <m/>
    <x v="1"/>
    <m/>
    <x v="1"/>
    <m/>
    <x v="50"/>
    <x v="177"/>
    <m/>
    <m/>
    <x v="0"/>
    <m/>
    <m/>
    <m/>
    <m/>
    <m/>
    <x v="0"/>
    <m/>
    <m/>
    <x v="0"/>
    <m/>
    <m/>
    <m/>
    <m/>
    <x v="4"/>
    <m/>
    <m/>
    <m/>
    <m/>
    <m/>
    <n v="0"/>
    <n v="56"/>
    <m/>
    <m/>
    <m/>
    <m/>
    <m/>
    <m/>
    <d v="2017-06-05T00:00:00"/>
    <x v="62"/>
    <m/>
    <x v="0"/>
    <n v="25"/>
    <n v="8"/>
    <x v="0"/>
    <m/>
    <m/>
  </r>
  <r>
    <x v="0"/>
    <x v="11"/>
    <x v="1"/>
    <x v="1"/>
    <x v="338"/>
    <x v="139"/>
    <x v="202"/>
    <m/>
    <m/>
    <m/>
    <x v="0"/>
    <m/>
    <m/>
    <m/>
    <m/>
    <x v="0"/>
    <x v="10"/>
    <x v="0"/>
    <x v="199"/>
    <x v="119"/>
    <m/>
    <m/>
    <x v="0"/>
    <x v="101"/>
    <m/>
    <x v="1"/>
    <m/>
    <x v="1"/>
    <m/>
    <x v="102"/>
    <x v="178"/>
    <m/>
    <m/>
    <x v="0"/>
    <m/>
    <m/>
    <m/>
    <m/>
    <m/>
    <x v="0"/>
    <m/>
    <m/>
    <x v="0"/>
    <m/>
    <m/>
    <m/>
    <m/>
    <x v="4"/>
    <m/>
    <m/>
    <m/>
    <m/>
    <m/>
    <n v="0"/>
    <n v="58"/>
    <m/>
    <m/>
    <m/>
    <m/>
    <m/>
    <m/>
    <d v="2017-06-05T00:00:00"/>
    <x v="102"/>
    <m/>
    <x v="0"/>
    <n v="25"/>
    <n v="8"/>
    <x v="0"/>
    <m/>
    <m/>
  </r>
  <r>
    <x v="0"/>
    <x v="11"/>
    <x v="1"/>
    <x v="1"/>
    <x v="339"/>
    <x v="140"/>
    <x v="211"/>
    <m/>
    <m/>
    <m/>
    <x v="0"/>
    <m/>
    <m/>
    <m/>
    <m/>
    <x v="0"/>
    <x v="10"/>
    <x v="0"/>
    <x v="169"/>
    <x v="68"/>
    <m/>
    <m/>
    <x v="0"/>
    <x v="105"/>
    <m/>
    <x v="1"/>
    <m/>
    <x v="1"/>
    <m/>
    <x v="94"/>
    <x v="179"/>
    <m/>
    <m/>
    <x v="0"/>
    <m/>
    <m/>
    <m/>
    <m/>
    <m/>
    <x v="0"/>
    <m/>
    <m/>
    <x v="0"/>
    <m/>
    <m/>
    <m/>
    <m/>
    <x v="4"/>
    <m/>
    <m/>
    <m/>
    <m/>
    <m/>
    <n v="0"/>
    <n v="56"/>
    <m/>
    <m/>
    <m/>
    <m/>
    <m/>
    <m/>
    <d v="2017-06-05T00:00:00"/>
    <x v="102"/>
    <m/>
    <x v="0"/>
    <n v="26"/>
    <n v="8"/>
    <x v="0"/>
    <m/>
    <m/>
  </r>
  <r>
    <x v="0"/>
    <x v="11"/>
    <x v="1"/>
    <x v="1"/>
    <x v="340"/>
    <x v="89"/>
    <x v="213"/>
    <m/>
    <m/>
    <m/>
    <x v="0"/>
    <m/>
    <m/>
    <m/>
    <m/>
    <x v="0"/>
    <x v="10"/>
    <x v="0"/>
    <x v="200"/>
    <x v="103"/>
    <m/>
    <m/>
    <x v="0"/>
    <x v="102"/>
    <m/>
    <x v="1"/>
    <m/>
    <x v="1"/>
    <m/>
    <x v="103"/>
    <x v="180"/>
    <m/>
    <m/>
    <x v="0"/>
    <m/>
    <m/>
    <m/>
    <m/>
    <m/>
    <x v="0"/>
    <m/>
    <m/>
    <x v="0"/>
    <m/>
    <m/>
    <m/>
    <m/>
    <x v="4"/>
    <m/>
    <m/>
    <m/>
    <m/>
    <m/>
    <n v="0"/>
    <n v="58"/>
    <m/>
    <m/>
    <m/>
    <m/>
    <m/>
    <m/>
    <d v="2017-06-07T00:00:00"/>
    <x v="103"/>
    <m/>
    <x v="0"/>
    <n v="25"/>
    <n v="8"/>
    <x v="0"/>
    <m/>
    <m/>
  </r>
  <r>
    <x v="0"/>
    <x v="11"/>
    <x v="1"/>
    <x v="1"/>
    <x v="341"/>
    <x v="141"/>
    <x v="207"/>
    <m/>
    <m/>
    <m/>
    <x v="0"/>
    <m/>
    <m/>
    <m/>
    <m/>
    <x v="0"/>
    <x v="10"/>
    <x v="0"/>
    <x v="201"/>
    <x v="120"/>
    <m/>
    <m/>
    <x v="0"/>
    <x v="107"/>
    <m/>
    <x v="1"/>
    <m/>
    <x v="1"/>
    <m/>
    <x v="104"/>
    <x v="44"/>
    <m/>
    <m/>
    <x v="0"/>
    <m/>
    <m/>
    <m/>
    <m/>
    <m/>
    <x v="0"/>
    <m/>
    <m/>
    <x v="0"/>
    <m/>
    <m/>
    <m/>
    <m/>
    <x v="4"/>
    <m/>
    <m/>
    <m/>
    <m/>
    <m/>
    <n v="0"/>
    <n v="57"/>
    <m/>
    <m/>
    <m/>
    <m/>
    <m/>
    <m/>
    <d v="2017-06-07T00:00:00"/>
    <x v="103"/>
    <m/>
    <x v="0"/>
    <n v="22"/>
    <n v="8"/>
    <x v="0"/>
    <m/>
    <m/>
  </r>
  <r>
    <x v="0"/>
    <x v="11"/>
    <x v="1"/>
    <x v="1"/>
    <x v="342"/>
    <x v="142"/>
    <x v="210"/>
    <m/>
    <m/>
    <m/>
    <x v="0"/>
    <m/>
    <m/>
    <m/>
    <m/>
    <x v="0"/>
    <x v="10"/>
    <x v="0"/>
    <x v="202"/>
    <x v="71"/>
    <m/>
    <m/>
    <x v="0"/>
    <x v="107"/>
    <m/>
    <x v="1"/>
    <m/>
    <x v="1"/>
    <m/>
    <x v="105"/>
    <x v="181"/>
    <m/>
    <m/>
    <x v="0"/>
    <m/>
    <m/>
    <m/>
    <m/>
    <m/>
    <x v="0"/>
    <m/>
    <m/>
    <x v="0"/>
    <m/>
    <m/>
    <m/>
    <m/>
    <x v="4"/>
    <m/>
    <m/>
    <m/>
    <m/>
    <m/>
    <n v="0"/>
    <n v="58"/>
    <m/>
    <m/>
    <m/>
    <m/>
    <m/>
    <m/>
    <d v="2017-06-08T00:00:00"/>
    <x v="64"/>
    <m/>
    <x v="0"/>
    <n v="24"/>
    <n v="8"/>
    <x v="0"/>
    <m/>
    <m/>
  </r>
  <r>
    <x v="0"/>
    <x v="11"/>
    <x v="1"/>
    <x v="1"/>
    <x v="343"/>
    <x v="142"/>
    <x v="225"/>
    <m/>
    <m/>
    <m/>
    <x v="0"/>
    <m/>
    <m/>
    <m/>
    <m/>
    <x v="0"/>
    <x v="10"/>
    <x v="0"/>
    <x v="182"/>
    <x v="89"/>
    <m/>
    <m/>
    <x v="0"/>
    <x v="97"/>
    <m/>
    <x v="1"/>
    <m/>
    <x v="1"/>
    <m/>
    <x v="106"/>
    <x v="182"/>
    <m/>
    <m/>
    <x v="0"/>
    <m/>
    <m/>
    <m/>
    <m/>
    <m/>
    <x v="0"/>
    <m/>
    <m/>
    <x v="0"/>
    <m/>
    <m/>
    <m/>
    <m/>
    <x v="4"/>
    <m/>
    <m/>
    <m/>
    <m/>
    <m/>
    <n v="0"/>
    <n v="58"/>
    <m/>
    <m/>
    <m/>
    <m/>
    <m/>
    <m/>
    <d v="2017-06-08T00:00:00"/>
    <x v="64"/>
    <m/>
    <x v="0"/>
    <n v="26"/>
    <n v="8"/>
    <x v="0"/>
    <m/>
    <m/>
  </r>
  <r>
    <x v="0"/>
    <x v="11"/>
    <x v="1"/>
    <x v="1"/>
    <x v="344"/>
    <x v="90"/>
    <x v="210"/>
    <m/>
    <m/>
    <m/>
    <x v="0"/>
    <m/>
    <m/>
    <m/>
    <m/>
    <x v="0"/>
    <x v="10"/>
    <x v="0"/>
    <x v="195"/>
    <x v="74"/>
    <m/>
    <m/>
    <x v="0"/>
    <x v="98"/>
    <m/>
    <x v="1"/>
    <m/>
    <x v="1"/>
    <m/>
    <x v="107"/>
    <x v="183"/>
    <m/>
    <m/>
    <x v="0"/>
    <m/>
    <m/>
    <m/>
    <m/>
    <m/>
    <x v="0"/>
    <m/>
    <m/>
    <x v="0"/>
    <m/>
    <m/>
    <m/>
    <m/>
    <x v="4"/>
    <m/>
    <m/>
    <m/>
    <m/>
    <m/>
    <n v="0"/>
    <n v="58"/>
    <m/>
    <m/>
    <m/>
    <m/>
    <m/>
    <m/>
    <d v="2017-06-08T00:00:00"/>
    <x v="64"/>
    <m/>
    <x v="0"/>
    <n v="20"/>
    <n v="8"/>
    <x v="0"/>
    <m/>
    <m/>
  </r>
  <r>
    <x v="0"/>
    <x v="11"/>
    <x v="1"/>
    <x v="1"/>
    <x v="345"/>
    <x v="90"/>
    <x v="233"/>
    <m/>
    <m/>
    <m/>
    <x v="0"/>
    <m/>
    <m/>
    <m/>
    <m/>
    <x v="0"/>
    <x v="10"/>
    <x v="0"/>
    <x v="167"/>
    <x v="121"/>
    <m/>
    <m/>
    <x v="0"/>
    <x v="99"/>
    <m/>
    <x v="1"/>
    <m/>
    <x v="1"/>
    <m/>
    <x v="42"/>
    <x v="184"/>
    <m/>
    <m/>
    <x v="0"/>
    <m/>
    <m/>
    <m/>
    <m/>
    <m/>
    <x v="0"/>
    <m/>
    <m/>
    <x v="0"/>
    <m/>
    <m/>
    <m/>
    <m/>
    <x v="4"/>
    <m/>
    <m/>
    <m/>
    <m/>
    <m/>
    <n v="0"/>
    <n v="57"/>
    <m/>
    <m/>
    <m/>
    <m/>
    <m/>
    <m/>
    <d v="2017-06-09T00:00:00"/>
    <x v="64"/>
    <m/>
    <x v="0"/>
    <n v="23"/>
    <n v="8"/>
    <x v="0"/>
    <m/>
    <m/>
  </r>
  <r>
    <x v="0"/>
    <x v="11"/>
    <x v="1"/>
    <x v="1"/>
    <x v="346"/>
    <x v="91"/>
    <x v="214"/>
    <m/>
    <m/>
    <m/>
    <x v="0"/>
    <m/>
    <m/>
    <m/>
    <m/>
    <x v="0"/>
    <x v="10"/>
    <x v="0"/>
    <x v="169"/>
    <x v="122"/>
    <m/>
    <m/>
    <x v="0"/>
    <x v="101"/>
    <m/>
    <x v="1"/>
    <m/>
    <x v="1"/>
    <m/>
    <x v="63"/>
    <x v="185"/>
    <m/>
    <m/>
    <x v="0"/>
    <m/>
    <m/>
    <m/>
    <m/>
    <m/>
    <x v="0"/>
    <m/>
    <m/>
    <x v="0"/>
    <m/>
    <m/>
    <m/>
    <m/>
    <x v="4"/>
    <m/>
    <m/>
    <m/>
    <m/>
    <m/>
    <n v="0"/>
    <n v="58"/>
    <m/>
    <m/>
    <m/>
    <m/>
    <m/>
    <m/>
    <d v="2017-06-13T00:00:00"/>
    <x v="65"/>
    <m/>
    <x v="0"/>
    <n v="23"/>
    <n v="8"/>
    <x v="0"/>
    <m/>
    <m/>
  </r>
  <r>
    <x v="0"/>
    <x v="11"/>
    <x v="1"/>
    <x v="1"/>
    <x v="347"/>
    <x v="91"/>
    <x v="208"/>
    <m/>
    <m/>
    <m/>
    <x v="0"/>
    <m/>
    <m/>
    <m/>
    <m/>
    <x v="0"/>
    <x v="10"/>
    <x v="0"/>
    <x v="200"/>
    <x v="123"/>
    <m/>
    <m/>
    <x v="0"/>
    <x v="101"/>
    <m/>
    <x v="1"/>
    <m/>
    <x v="1"/>
    <m/>
    <x v="107"/>
    <x v="186"/>
    <m/>
    <m/>
    <x v="0"/>
    <m/>
    <m/>
    <m/>
    <m/>
    <m/>
    <x v="0"/>
    <m/>
    <m/>
    <x v="0"/>
    <m/>
    <m/>
    <m/>
    <m/>
    <x v="4"/>
    <m/>
    <m/>
    <m/>
    <m/>
    <m/>
    <n v="0"/>
    <n v="56"/>
    <m/>
    <m/>
    <m/>
    <m/>
    <m/>
    <m/>
    <d v="2017-06-13T00:00:00"/>
    <x v="65"/>
    <m/>
    <x v="0"/>
    <n v="24"/>
    <n v="8"/>
    <x v="0"/>
    <m/>
    <m/>
  </r>
  <r>
    <x v="0"/>
    <x v="11"/>
    <x v="1"/>
    <x v="1"/>
    <x v="348"/>
    <x v="94"/>
    <x v="220"/>
    <m/>
    <m/>
    <m/>
    <x v="0"/>
    <m/>
    <m/>
    <m/>
    <m/>
    <x v="0"/>
    <x v="10"/>
    <x v="0"/>
    <x v="203"/>
    <x v="124"/>
    <m/>
    <m/>
    <x v="0"/>
    <x v="105"/>
    <m/>
    <x v="1"/>
    <m/>
    <x v="1"/>
    <m/>
    <x v="108"/>
    <x v="187"/>
    <m/>
    <m/>
    <x v="0"/>
    <m/>
    <m/>
    <m/>
    <m/>
    <m/>
    <x v="0"/>
    <m/>
    <m/>
    <x v="0"/>
    <m/>
    <m/>
    <m/>
    <m/>
    <x v="4"/>
    <m/>
    <m/>
    <m/>
    <m/>
    <m/>
    <n v="0"/>
    <n v="58"/>
    <m/>
    <m/>
    <m/>
    <m/>
    <m/>
    <m/>
    <d v="2017-06-13T00:00:00"/>
    <x v="65"/>
    <m/>
    <x v="0"/>
    <n v="22"/>
    <n v="8"/>
    <x v="0"/>
    <m/>
    <m/>
  </r>
  <r>
    <x v="0"/>
    <x v="11"/>
    <x v="1"/>
    <x v="1"/>
    <x v="349"/>
    <x v="143"/>
    <x v="226"/>
    <m/>
    <m/>
    <m/>
    <x v="0"/>
    <m/>
    <m/>
    <m/>
    <m/>
    <x v="0"/>
    <x v="10"/>
    <x v="0"/>
    <x v="196"/>
    <x v="120"/>
    <m/>
    <m/>
    <x v="0"/>
    <x v="99"/>
    <m/>
    <x v="1"/>
    <m/>
    <x v="1"/>
    <m/>
    <x v="109"/>
    <x v="188"/>
    <m/>
    <m/>
    <x v="0"/>
    <m/>
    <m/>
    <m/>
    <m/>
    <m/>
    <x v="0"/>
    <m/>
    <m/>
    <x v="0"/>
    <m/>
    <m/>
    <m/>
    <m/>
    <x v="4"/>
    <m/>
    <m/>
    <m/>
    <m/>
    <m/>
    <n v="0"/>
    <n v="58"/>
    <m/>
    <m/>
    <m/>
    <m/>
    <m/>
    <m/>
    <d v="2017-06-13T00:00:00"/>
    <x v="65"/>
    <m/>
    <x v="0"/>
    <n v="24"/>
    <n v="8"/>
    <x v="0"/>
    <m/>
    <m/>
  </r>
  <r>
    <x v="0"/>
    <x v="11"/>
    <x v="1"/>
    <x v="1"/>
    <x v="350"/>
    <x v="144"/>
    <x v="229"/>
    <m/>
    <m/>
    <m/>
    <x v="0"/>
    <m/>
    <m/>
    <m/>
    <m/>
    <x v="0"/>
    <x v="10"/>
    <x v="0"/>
    <x v="194"/>
    <x v="125"/>
    <m/>
    <m/>
    <x v="0"/>
    <x v="102"/>
    <m/>
    <x v="1"/>
    <m/>
    <x v="1"/>
    <m/>
    <x v="110"/>
    <x v="170"/>
    <m/>
    <m/>
    <x v="0"/>
    <m/>
    <m/>
    <m/>
    <m/>
    <m/>
    <x v="0"/>
    <m/>
    <m/>
    <x v="0"/>
    <m/>
    <m/>
    <m/>
    <m/>
    <x v="4"/>
    <m/>
    <m/>
    <m/>
    <m/>
    <m/>
    <n v="0"/>
    <n v="54"/>
    <m/>
    <m/>
    <m/>
    <m/>
    <m/>
    <m/>
    <d v="2017-06-13T00:00:00"/>
    <x v="104"/>
    <m/>
    <x v="0"/>
    <n v="25"/>
    <n v="8"/>
    <x v="0"/>
    <m/>
    <m/>
  </r>
  <r>
    <x v="0"/>
    <x v="11"/>
    <x v="1"/>
    <x v="1"/>
    <x v="351"/>
    <x v="92"/>
    <x v="234"/>
    <m/>
    <m/>
    <m/>
    <x v="0"/>
    <m/>
    <m/>
    <m/>
    <m/>
    <x v="0"/>
    <x v="10"/>
    <x v="0"/>
    <x v="188"/>
    <x v="126"/>
    <m/>
    <m/>
    <x v="0"/>
    <x v="105"/>
    <m/>
    <x v="1"/>
    <m/>
    <x v="1"/>
    <m/>
    <x v="111"/>
    <x v="139"/>
    <m/>
    <m/>
    <x v="0"/>
    <m/>
    <m/>
    <m/>
    <m/>
    <m/>
    <x v="0"/>
    <m/>
    <m/>
    <x v="0"/>
    <m/>
    <m/>
    <m/>
    <m/>
    <x v="4"/>
    <m/>
    <m/>
    <m/>
    <m/>
    <m/>
    <n v="0"/>
    <n v="56"/>
    <m/>
    <m/>
    <m/>
    <m/>
    <m/>
    <m/>
    <d v="2017-06-14T00:00:00"/>
    <x v="66"/>
    <m/>
    <x v="0"/>
    <n v="19"/>
    <n v="8"/>
    <x v="0"/>
    <m/>
    <m/>
  </r>
  <r>
    <x v="0"/>
    <x v="11"/>
    <x v="1"/>
    <x v="1"/>
    <x v="352"/>
    <x v="92"/>
    <x v="218"/>
    <m/>
    <m/>
    <m/>
    <x v="0"/>
    <m/>
    <m/>
    <m/>
    <m/>
    <x v="0"/>
    <x v="10"/>
    <x v="0"/>
    <x v="155"/>
    <x v="119"/>
    <m/>
    <m/>
    <x v="0"/>
    <x v="102"/>
    <m/>
    <x v="1"/>
    <m/>
    <x v="1"/>
    <m/>
    <x v="44"/>
    <x v="189"/>
    <m/>
    <m/>
    <x v="0"/>
    <m/>
    <m/>
    <m/>
    <m/>
    <m/>
    <x v="0"/>
    <m/>
    <m/>
    <x v="0"/>
    <m/>
    <m/>
    <m/>
    <m/>
    <x v="4"/>
    <m/>
    <m/>
    <m/>
    <m/>
    <m/>
    <n v="0"/>
    <n v="56"/>
    <m/>
    <m/>
    <m/>
    <m/>
    <m/>
    <m/>
    <d v="2017-06-15T00:00:00"/>
    <x v="105"/>
    <m/>
    <x v="0"/>
    <n v="25"/>
    <n v="8"/>
    <x v="0"/>
    <m/>
    <m/>
  </r>
  <r>
    <x v="0"/>
    <x v="11"/>
    <x v="1"/>
    <x v="1"/>
    <x v="353"/>
    <x v="145"/>
    <x v="206"/>
    <m/>
    <m/>
    <m/>
    <x v="0"/>
    <m/>
    <m/>
    <m/>
    <m/>
    <x v="0"/>
    <x v="10"/>
    <x v="0"/>
    <x v="191"/>
    <x v="105"/>
    <m/>
    <m/>
    <x v="0"/>
    <x v="105"/>
    <m/>
    <x v="1"/>
    <m/>
    <x v="1"/>
    <m/>
    <x v="112"/>
    <x v="190"/>
    <m/>
    <m/>
    <x v="0"/>
    <m/>
    <m/>
    <m/>
    <m/>
    <m/>
    <x v="0"/>
    <m/>
    <m/>
    <x v="0"/>
    <m/>
    <m/>
    <m/>
    <m/>
    <x v="4"/>
    <m/>
    <m/>
    <m/>
    <m/>
    <m/>
    <n v="0"/>
    <n v="58"/>
    <m/>
    <m/>
    <m/>
    <m/>
    <m/>
    <m/>
    <d v="2017-06-15T00:00:00"/>
    <x v="105"/>
    <m/>
    <x v="0"/>
    <n v="22"/>
    <n v="8"/>
    <x v="0"/>
    <m/>
    <m/>
  </r>
  <r>
    <x v="0"/>
    <x v="11"/>
    <x v="1"/>
    <x v="1"/>
    <x v="354"/>
    <x v="145"/>
    <x v="203"/>
    <m/>
    <m/>
    <m/>
    <x v="0"/>
    <m/>
    <m/>
    <m/>
    <m/>
    <x v="0"/>
    <x v="10"/>
    <x v="0"/>
    <x v="189"/>
    <x v="127"/>
    <m/>
    <m/>
    <x v="0"/>
    <x v="105"/>
    <m/>
    <x v="1"/>
    <m/>
    <x v="1"/>
    <m/>
    <x v="113"/>
    <x v="191"/>
    <m/>
    <m/>
    <x v="0"/>
    <m/>
    <m/>
    <m/>
    <m/>
    <m/>
    <x v="0"/>
    <m/>
    <m/>
    <x v="0"/>
    <m/>
    <m/>
    <m/>
    <m/>
    <x v="4"/>
    <m/>
    <m/>
    <m/>
    <m/>
    <m/>
    <n v="0"/>
    <n v="55"/>
    <m/>
    <m/>
    <m/>
    <m/>
    <m/>
    <m/>
    <d v="2017-06-15T00:00:00"/>
    <x v="105"/>
    <m/>
    <x v="0"/>
    <n v="26"/>
    <n v="8"/>
    <x v="0"/>
    <m/>
    <m/>
  </r>
  <r>
    <x v="0"/>
    <x v="11"/>
    <x v="1"/>
    <x v="1"/>
    <x v="355"/>
    <x v="146"/>
    <x v="222"/>
    <m/>
    <m/>
    <m/>
    <x v="0"/>
    <m/>
    <m/>
    <m/>
    <m/>
    <x v="0"/>
    <x v="10"/>
    <x v="0"/>
    <x v="159"/>
    <x v="70"/>
    <m/>
    <m/>
    <x v="0"/>
    <x v="96"/>
    <m/>
    <x v="1"/>
    <m/>
    <x v="1"/>
    <m/>
    <x v="114"/>
    <x v="192"/>
    <m/>
    <m/>
    <x v="0"/>
    <m/>
    <m/>
    <m/>
    <m/>
    <m/>
    <x v="0"/>
    <m/>
    <m/>
    <x v="0"/>
    <m/>
    <m/>
    <m/>
    <m/>
    <x v="4"/>
    <m/>
    <m/>
    <m/>
    <m/>
    <m/>
    <n v="0"/>
    <n v="58"/>
    <m/>
    <m/>
    <m/>
    <m/>
    <m/>
    <m/>
    <d v="2017-06-15T00:00:00"/>
    <x v="105"/>
    <m/>
    <x v="0"/>
    <n v="24"/>
    <n v="8"/>
    <x v="0"/>
    <m/>
    <m/>
  </r>
  <r>
    <x v="0"/>
    <x v="11"/>
    <x v="1"/>
    <x v="1"/>
    <x v="356"/>
    <x v="146"/>
    <x v="209"/>
    <m/>
    <m/>
    <m/>
    <x v="0"/>
    <m/>
    <m/>
    <m/>
    <m/>
    <x v="0"/>
    <x v="10"/>
    <x v="0"/>
    <x v="167"/>
    <x v="128"/>
    <m/>
    <m/>
    <x v="0"/>
    <x v="99"/>
    <m/>
    <x v="1"/>
    <m/>
    <x v="1"/>
    <m/>
    <x v="115"/>
    <x v="193"/>
    <m/>
    <m/>
    <x v="0"/>
    <m/>
    <m/>
    <m/>
    <m/>
    <m/>
    <x v="0"/>
    <m/>
    <m/>
    <x v="0"/>
    <m/>
    <m/>
    <m/>
    <m/>
    <x v="4"/>
    <m/>
    <m/>
    <m/>
    <m/>
    <m/>
    <n v="0"/>
    <n v="56"/>
    <m/>
    <m/>
    <m/>
    <m/>
    <m/>
    <m/>
    <d v="2017-06-19T00:00:00"/>
    <x v="106"/>
    <m/>
    <x v="0"/>
    <n v="23"/>
    <n v="8"/>
    <x v="0"/>
    <m/>
    <m/>
  </r>
  <r>
    <x v="0"/>
    <x v="11"/>
    <x v="1"/>
    <x v="1"/>
    <x v="357"/>
    <x v="147"/>
    <x v="222"/>
    <m/>
    <m/>
    <m/>
    <x v="0"/>
    <m/>
    <m/>
    <m/>
    <m/>
    <x v="0"/>
    <x v="10"/>
    <x v="0"/>
    <x v="201"/>
    <x v="129"/>
    <m/>
    <m/>
    <x v="0"/>
    <x v="99"/>
    <m/>
    <x v="1"/>
    <m/>
    <x v="1"/>
    <m/>
    <x v="116"/>
    <x v="194"/>
    <m/>
    <m/>
    <x v="0"/>
    <m/>
    <m/>
    <m/>
    <m/>
    <m/>
    <x v="0"/>
    <m/>
    <m/>
    <x v="0"/>
    <m/>
    <m/>
    <m/>
    <m/>
    <x v="4"/>
    <m/>
    <m/>
    <m/>
    <m/>
    <m/>
    <n v="0"/>
    <n v="56"/>
    <m/>
    <m/>
    <m/>
    <m/>
    <m/>
    <m/>
    <d v="2017-06-19T00:00:00"/>
    <x v="106"/>
    <m/>
    <x v="0"/>
    <n v="22"/>
    <n v="8"/>
    <x v="0"/>
    <m/>
    <m/>
  </r>
  <r>
    <x v="0"/>
    <x v="11"/>
    <x v="1"/>
    <x v="1"/>
    <x v="358"/>
    <x v="147"/>
    <x v="207"/>
    <m/>
    <m/>
    <m/>
    <x v="0"/>
    <m/>
    <m/>
    <m/>
    <m/>
    <x v="0"/>
    <x v="10"/>
    <x v="0"/>
    <x v="204"/>
    <x v="130"/>
    <m/>
    <m/>
    <x v="0"/>
    <x v="101"/>
    <m/>
    <x v="1"/>
    <m/>
    <x v="1"/>
    <m/>
    <x v="117"/>
    <x v="195"/>
    <m/>
    <m/>
    <x v="0"/>
    <m/>
    <m/>
    <m/>
    <m/>
    <m/>
    <x v="0"/>
    <m/>
    <m/>
    <x v="0"/>
    <m/>
    <m/>
    <m/>
    <m/>
    <x v="4"/>
    <m/>
    <m/>
    <m/>
    <m/>
    <m/>
    <n v="0"/>
    <n v="58"/>
    <m/>
    <m/>
    <m/>
    <m/>
    <m/>
    <m/>
    <d v="2017-06-19T00:00:00"/>
    <x v="106"/>
    <m/>
    <x v="0"/>
    <n v="23"/>
    <n v="8"/>
    <x v="0"/>
    <m/>
    <m/>
  </r>
  <r>
    <x v="0"/>
    <x v="11"/>
    <x v="1"/>
    <x v="1"/>
    <x v="359"/>
    <x v="93"/>
    <x v="220"/>
    <m/>
    <m/>
    <m/>
    <x v="0"/>
    <m/>
    <m/>
    <m/>
    <m/>
    <x v="0"/>
    <x v="10"/>
    <x v="0"/>
    <x v="166"/>
    <x v="105"/>
    <m/>
    <m/>
    <x v="0"/>
    <x v="101"/>
    <m/>
    <x v="1"/>
    <m/>
    <x v="1"/>
    <m/>
    <x v="118"/>
    <x v="196"/>
    <m/>
    <m/>
    <x v="0"/>
    <m/>
    <m/>
    <m/>
    <m/>
    <m/>
    <x v="0"/>
    <m/>
    <m/>
    <x v="0"/>
    <m/>
    <m/>
    <m/>
    <m/>
    <x v="4"/>
    <m/>
    <m/>
    <m/>
    <m/>
    <m/>
    <n v="0"/>
    <n v="56"/>
    <m/>
    <m/>
    <m/>
    <m/>
    <m/>
    <m/>
    <d v="2017-06-19T00:00:00"/>
    <x v="106"/>
    <m/>
    <x v="0"/>
    <n v="19"/>
    <n v="8"/>
    <x v="0"/>
    <m/>
    <m/>
  </r>
  <r>
    <x v="0"/>
    <x v="11"/>
    <x v="1"/>
    <x v="1"/>
    <x v="360"/>
    <x v="93"/>
    <x v="222"/>
    <m/>
    <m/>
    <m/>
    <x v="0"/>
    <m/>
    <m/>
    <m/>
    <m/>
    <x v="0"/>
    <x v="10"/>
    <x v="0"/>
    <x v="178"/>
    <x v="131"/>
    <m/>
    <m/>
    <x v="0"/>
    <x v="101"/>
    <m/>
    <x v="1"/>
    <m/>
    <x v="1"/>
    <m/>
    <x v="119"/>
    <x v="197"/>
    <m/>
    <m/>
    <x v="0"/>
    <m/>
    <m/>
    <m/>
    <m/>
    <m/>
    <x v="0"/>
    <m/>
    <m/>
    <x v="0"/>
    <m/>
    <m/>
    <m/>
    <m/>
    <x v="4"/>
    <m/>
    <m/>
    <m/>
    <m/>
    <m/>
    <n v="0"/>
    <n v="58"/>
    <m/>
    <m/>
    <m/>
    <m/>
    <m/>
    <m/>
    <d v="2017-06-19T00:00:00"/>
    <x v="106"/>
    <m/>
    <x v="0"/>
    <n v="29"/>
    <n v="8"/>
    <x v="0"/>
    <m/>
    <m/>
  </r>
  <r>
    <x v="0"/>
    <x v="11"/>
    <x v="1"/>
    <x v="1"/>
    <x v="361"/>
    <x v="21"/>
    <x v="203"/>
    <m/>
    <m/>
    <m/>
    <x v="0"/>
    <m/>
    <m/>
    <m/>
    <m/>
    <x v="0"/>
    <x v="10"/>
    <x v="0"/>
    <x v="183"/>
    <x v="129"/>
    <m/>
    <m/>
    <x v="0"/>
    <x v="102"/>
    <m/>
    <x v="1"/>
    <m/>
    <x v="1"/>
    <m/>
    <x v="120"/>
    <x v="198"/>
    <m/>
    <m/>
    <x v="0"/>
    <m/>
    <m/>
    <m/>
    <m/>
    <m/>
    <x v="0"/>
    <m/>
    <m/>
    <x v="0"/>
    <m/>
    <m/>
    <m/>
    <m/>
    <x v="4"/>
    <m/>
    <m/>
    <m/>
    <m/>
    <m/>
    <n v="0"/>
    <n v="58"/>
    <m/>
    <m/>
    <m/>
    <m/>
    <m/>
    <m/>
    <d v="2017-06-19T00:00:00"/>
    <x v="106"/>
    <m/>
    <x v="0"/>
    <n v="17"/>
    <n v="8"/>
    <x v="0"/>
    <m/>
    <m/>
  </r>
  <r>
    <x v="0"/>
    <x v="11"/>
    <x v="1"/>
    <x v="1"/>
    <x v="362"/>
    <x v="21"/>
    <x v="225"/>
    <m/>
    <m/>
    <m/>
    <x v="0"/>
    <m/>
    <m/>
    <m/>
    <m/>
    <x v="0"/>
    <x v="10"/>
    <x v="0"/>
    <x v="199"/>
    <x v="69"/>
    <m/>
    <m/>
    <x v="0"/>
    <x v="102"/>
    <m/>
    <x v="1"/>
    <m/>
    <x v="1"/>
    <m/>
    <x v="121"/>
    <x v="199"/>
    <m/>
    <m/>
    <x v="0"/>
    <m/>
    <m/>
    <m/>
    <m/>
    <m/>
    <x v="0"/>
    <m/>
    <m/>
    <x v="0"/>
    <m/>
    <m/>
    <m/>
    <m/>
    <x v="4"/>
    <m/>
    <m/>
    <m/>
    <m/>
    <m/>
    <n v="0"/>
    <n v="56"/>
    <m/>
    <m/>
    <m/>
    <m/>
    <m/>
    <m/>
    <d v="2017-06-19T00:00:00"/>
    <x v="106"/>
    <m/>
    <x v="0"/>
    <n v="21"/>
    <n v="8"/>
    <x v="0"/>
    <m/>
    <m/>
  </r>
  <r>
    <x v="0"/>
    <x v="11"/>
    <x v="1"/>
    <x v="1"/>
    <x v="363"/>
    <x v="21"/>
    <x v="235"/>
    <m/>
    <m/>
    <m/>
    <x v="0"/>
    <m/>
    <m/>
    <m/>
    <m/>
    <x v="0"/>
    <x v="10"/>
    <x v="0"/>
    <x v="197"/>
    <x v="132"/>
    <m/>
    <m/>
    <x v="0"/>
    <x v="100"/>
    <m/>
    <x v="1"/>
    <m/>
    <x v="1"/>
    <m/>
    <x v="122"/>
    <x v="200"/>
    <m/>
    <m/>
    <x v="0"/>
    <m/>
    <m/>
    <m/>
    <m/>
    <m/>
    <x v="0"/>
    <m/>
    <m/>
    <x v="0"/>
    <m/>
    <m/>
    <m/>
    <m/>
    <x v="4"/>
    <m/>
    <m/>
    <m/>
    <m/>
    <m/>
    <n v="0"/>
    <n v="58"/>
    <m/>
    <m/>
    <m/>
    <m/>
    <m/>
    <m/>
    <d v="2017-06-22T00:00:00"/>
    <x v="17"/>
    <m/>
    <x v="0"/>
    <n v="26"/>
    <n v="8"/>
    <x v="0"/>
    <m/>
    <m/>
  </r>
  <r>
    <x v="0"/>
    <x v="11"/>
    <x v="1"/>
    <x v="1"/>
    <x v="364"/>
    <x v="23"/>
    <x v="202"/>
    <m/>
    <m/>
    <m/>
    <x v="0"/>
    <m/>
    <m/>
    <m/>
    <m/>
    <x v="0"/>
    <x v="10"/>
    <x v="0"/>
    <x v="204"/>
    <x v="64"/>
    <m/>
    <m/>
    <x v="0"/>
    <x v="96"/>
    <m/>
    <x v="1"/>
    <m/>
    <x v="1"/>
    <m/>
    <x v="123"/>
    <x v="201"/>
    <m/>
    <m/>
    <x v="0"/>
    <m/>
    <m/>
    <m/>
    <m/>
    <m/>
    <x v="0"/>
    <m/>
    <m/>
    <x v="0"/>
    <m/>
    <m/>
    <m/>
    <m/>
    <x v="4"/>
    <m/>
    <m/>
    <m/>
    <m/>
    <m/>
    <n v="0"/>
    <n v="56"/>
    <m/>
    <m/>
    <m/>
    <m/>
    <m/>
    <m/>
    <d v="2017-06-22T00:00:00"/>
    <x v="17"/>
    <m/>
    <x v="0"/>
    <n v="21"/>
    <n v="8"/>
    <x v="0"/>
    <m/>
    <m/>
  </r>
  <r>
    <x v="0"/>
    <x v="11"/>
    <x v="1"/>
    <x v="1"/>
    <x v="365"/>
    <x v="24"/>
    <x v="215"/>
    <m/>
    <m/>
    <m/>
    <x v="0"/>
    <m/>
    <m/>
    <m/>
    <m/>
    <x v="0"/>
    <x v="10"/>
    <x v="0"/>
    <x v="194"/>
    <x v="88"/>
    <m/>
    <m/>
    <x v="0"/>
    <x v="99"/>
    <m/>
    <x v="1"/>
    <m/>
    <x v="1"/>
    <m/>
    <x v="86"/>
    <x v="202"/>
    <m/>
    <m/>
    <x v="0"/>
    <m/>
    <m/>
    <m/>
    <m/>
    <m/>
    <x v="0"/>
    <m/>
    <m/>
    <x v="0"/>
    <m/>
    <m/>
    <m/>
    <m/>
    <x v="4"/>
    <m/>
    <m/>
    <m/>
    <m/>
    <m/>
    <n v="0"/>
    <n v="58"/>
    <m/>
    <m/>
    <m/>
    <m/>
    <m/>
    <m/>
    <d v="2017-06-22T00:00:00"/>
    <x v="17"/>
    <m/>
    <x v="0"/>
    <n v="23"/>
    <n v="8"/>
    <x v="0"/>
    <m/>
    <m/>
  </r>
  <r>
    <x v="0"/>
    <x v="11"/>
    <x v="1"/>
    <x v="1"/>
    <x v="366"/>
    <x v="24"/>
    <x v="229"/>
    <m/>
    <m/>
    <m/>
    <x v="0"/>
    <m/>
    <m/>
    <m/>
    <m/>
    <x v="0"/>
    <x v="10"/>
    <x v="0"/>
    <x v="182"/>
    <x v="64"/>
    <m/>
    <m/>
    <x v="0"/>
    <x v="102"/>
    <m/>
    <x v="1"/>
    <m/>
    <x v="1"/>
    <m/>
    <x v="124"/>
    <x v="203"/>
    <m/>
    <m/>
    <x v="0"/>
    <m/>
    <m/>
    <m/>
    <m/>
    <m/>
    <x v="0"/>
    <m/>
    <m/>
    <x v="0"/>
    <m/>
    <m/>
    <m/>
    <m/>
    <x v="4"/>
    <m/>
    <m/>
    <m/>
    <m/>
    <m/>
    <n v="0"/>
    <n v="58"/>
    <m/>
    <m/>
    <m/>
    <m/>
    <m/>
    <m/>
    <d v="2017-06-22T00:00:00"/>
    <x v="17"/>
    <m/>
    <x v="0"/>
    <n v="21"/>
    <n v="8"/>
    <x v="0"/>
    <m/>
    <m/>
  </r>
  <r>
    <x v="0"/>
    <x v="11"/>
    <x v="1"/>
    <x v="1"/>
    <x v="367"/>
    <x v="25"/>
    <x v="210"/>
    <m/>
    <m/>
    <m/>
    <x v="0"/>
    <m/>
    <m/>
    <m/>
    <m/>
    <x v="0"/>
    <x v="10"/>
    <x v="0"/>
    <x v="169"/>
    <x v="118"/>
    <m/>
    <m/>
    <x v="0"/>
    <x v="99"/>
    <m/>
    <x v="1"/>
    <m/>
    <x v="1"/>
    <m/>
    <x v="117"/>
    <x v="204"/>
    <m/>
    <m/>
    <x v="0"/>
    <m/>
    <m/>
    <m/>
    <m/>
    <m/>
    <x v="0"/>
    <m/>
    <m/>
    <x v="0"/>
    <m/>
    <m/>
    <m/>
    <m/>
    <x v="4"/>
    <m/>
    <m/>
    <m/>
    <m/>
    <m/>
    <n v="0"/>
    <n v="56"/>
    <m/>
    <m/>
    <m/>
    <m/>
    <m/>
    <m/>
    <d v="2017-06-22T00:00:00"/>
    <x v="17"/>
    <m/>
    <x v="0"/>
    <n v="22"/>
    <n v="8"/>
    <x v="0"/>
    <m/>
    <m/>
  </r>
  <r>
    <x v="0"/>
    <x v="11"/>
    <x v="1"/>
    <x v="1"/>
    <x v="368"/>
    <x v="25"/>
    <x v="199"/>
    <m/>
    <m/>
    <m/>
    <x v="0"/>
    <m/>
    <m/>
    <m/>
    <m/>
    <x v="0"/>
    <x v="10"/>
    <x v="0"/>
    <x v="199"/>
    <x v="133"/>
    <m/>
    <m/>
    <x v="0"/>
    <x v="96"/>
    <m/>
    <x v="1"/>
    <m/>
    <x v="1"/>
    <m/>
    <x v="125"/>
    <x v="205"/>
    <m/>
    <m/>
    <x v="0"/>
    <m/>
    <m/>
    <m/>
    <m/>
    <m/>
    <x v="0"/>
    <m/>
    <m/>
    <x v="0"/>
    <m/>
    <m/>
    <m/>
    <m/>
    <x v="4"/>
    <m/>
    <m/>
    <m/>
    <m/>
    <m/>
    <n v="0"/>
    <n v="58"/>
    <m/>
    <m/>
    <m/>
    <m/>
    <m/>
    <m/>
    <d v="2017-06-22T00:00:00"/>
    <x v="17"/>
    <m/>
    <x v="0"/>
    <n v="20"/>
    <n v="8"/>
    <x v="0"/>
    <m/>
    <m/>
  </r>
  <r>
    <x v="0"/>
    <x v="11"/>
    <x v="1"/>
    <x v="1"/>
    <x v="369"/>
    <x v="26"/>
    <x v="214"/>
    <m/>
    <m/>
    <m/>
    <x v="0"/>
    <m/>
    <m/>
    <m/>
    <m/>
    <x v="0"/>
    <x v="10"/>
    <x v="0"/>
    <x v="205"/>
    <x v="63"/>
    <m/>
    <m/>
    <x v="0"/>
    <x v="99"/>
    <m/>
    <x v="1"/>
    <m/>
    <x v="1"/>
    <m/>
    <x v="126"/>
    <x v="206"/>
    <m/>
    <m/>
    <x v="0"/>
    <m/>
    <m/>
    <m/>
    <m/>
    <m/>
    <x v="0"/>
    <m/>
    <m/>
    <x v="0"/>
    <m/>
    <m/>
    <m/>
    <m/>
    <x v="4"/>
    <m/>
    <m/>
    <m/>
    <m/>
    <m/>
    <n v="0"/>
    <n v="58"/>
    <m/>
    <m/>
    <m/>
    <m/>
    <m/>
    <m/>
    <d v="2017-06-23T00:00:00"/>
    <x v="18"/>
    <m/>
    <x v="0"/>
    <n v="26"/>
    <n v="8"/>
    <x v="0"/>
    <m/>
    <m/>
  </r>
  <r>
    <x v="0"/>
    <x v="11"/>
    <x v="1"/>
    <x v="1"/>
    <x v="370"/>
    <x v="26"/>
    <x v="217"/>
    <m/>
    <m/>
    <m/>
    <x v="0"/>
    <m/>
    <m/>
    <m/>
    <m/>
    <x v="0"/>
    <x v="10"/>
    <x v="0"/>
    <x v="206"/>
    <x v="134"/>
    <m/>
    <m/>
    <x v="0"/>
    <x v="96"/>
    <m/>
    <x v="1"/>
    <m/>
    <x v="1"/>
    <m/>
    <x v="120"/>
    <x v="207"/>
    <m/>
    <m/>
    <x v="0"/>
    <m/>
    <m/>
    <m/>
    <m/>
    <m/>
    <x v="0"/>
    <m/>
    <m/>
    <x v="0"/>
    <m/>
    <m/>
    <m/>
    <m/>
    <x v="4"/>
    <m/>
    <m/>
    <m/>
    <m/>
    <m/>
    <n v="0"/>
    <n v="58"/>
    <m/>
    <m/>
    <m/>
    <m/>
    <m/>
    <m/>
    <d v="2017-06-26T00:00:00"/>
    <x v="107"/>
    <m/>
    <x v="0"/>
    <n v="28"/>
    <n v="8"/>
    <x v="0"/>
    <m/>
    <m/>
  </r>
  <r>
    <x v="0"/>
    <x v="11"/>
    <x v="1"/>
    <x v="1"/>
    <x v="371"/>
    <x v="26"/>
    <x v="234"/>
    <m/>
    <m/>
    <m/>
    <x v="0"/>
    <m/>
    <m/>
    <m/>
    <m/>
    <x v="0"/>
    <x v="10"/>
    <x v="0"/>
    <x v="160"/>
    <x v="105"/>
    <m/>
    <m/>
    <x v="0"/>
    <x v="96"/>
    <m/>
    <x v="1"/>
    <m/>
    <x v="1"/>
    <m/>
    <x v="127"/>
    <x v="122"/>
    <m/>
    <m/>
    <x v="0"/>
    <m/>
    <m/>
    <m/>
    <m/>
    <m/>
    <x v="0"/>
    <m/>
    <m/>
    <x v="0"/>
    <m/>
    <m/>
    <m/>
    <m/>
    <x v="4"/>
    <m/>
    <m/>
    <m/>
    <m/>
    <m/>
    <n v="0"/>
    <n v="54"/>
    <m/>
    <m/>
    <m/>
    <m/>
    <m/>
    <m/>
    <d v="2017-06-26T00:00:00"/>
    <x v="107"/>
    <m/>
    <x v="0"/>
    <n v="22"/>
    <n v="8"/>
    <x v="0"/>
    <m/>
    <m/>
  </r>
  <r>
    <x v="0"/>
    <x v="11"/>
    <x v="1"/>
    <x v="1"/>
    <x v="372"/>
    <x v="27"/>
    <x v="220"/>
    <m/>
    <m/>
    <m/>
    <x v="0"/>
    <m/>
    <m/>
    <m/>
    <m/>
    <x v="0"/>
    <x v="10"/>
    <x v="0"/>
    <x v="206"/>
    <x v="104"/>
    <m/>
    <m/>
    <x v="0"/>
    <x v="107"/>
    <m/>
    <x v="1"/>
    <m/>
    <x v="1"/>
    <m/>
    <x v="128"/>
    <x v="98"/>
    <m/>
    <m/>
    <x v="0"/>
    <m/>
    <m/>
    <m/>
    <m/>
    <m/>
    <x v="0"/>
    <m/>
    <m/>
    <x v="0"/>
    <m/>
    <m/>
    <m/>
    <m/>
    <x v="4"/>
    <m/>
    <m/>
    <m/>
    <m/>
    <m/>
    <n v="0"/>
    <n v="56"/>
    <m/>
    <m/>
    <m/>
    <m/>
    <m/>
    <m/>
    <d v="2017-06-26T00:00:00"/>
    <x v="107"/>
    <m/>
    <x v="0"/>
    <n v="26"/>
    <n v="8"/>
    <x v="0"/>
    <m/>
    <m/>
  </r>
  <r>
    <x v="0"/>
    <x v="11"/>
    <x v="1"/>
    <x v="1"/>
    <x v="373"/>
    <x v="27"/>
    <x v="215"/>
    <m/>
    <m/>
    <m/>
    <x v="0"/>
    <m/>
    <m/>
    <m/>
    <m/>
    <x v="0"/>
    <x v="10"/>
    <x v="0"/>
    <x v="167"/>
    <x v="68"/>
    <m/>
    <m/>
    <x v="0"/>
    <x v="99"/>
    <m/>
    <x v="1"/>
    <m/>
    <x v="1"/>
    <m/>
    <x v="59"/>
    <x v="208"/>
    <m/>
    <m/>
    <x v="0"/>
    <m/>
    <m/>
    <m/>
    <m/>
    <m/>
    <x v="0"/>
    <m/>
    <m/>
    <x v="0"/>
    <m/>
    <m/>
    <m/>
    <m/>
    <x v="4"/>
    <m/>
    <m/>
    <m/>
    <m/>
    <m/>
    <n v="0"/>
    <n v="58"/>
    <m/>
    <m/>
    <m/>
    <m/>
    <m/>
    <m/>
    <d v="2017-06-26T00:00:00"/>
    <x v="107"/>
    <m/>
    <x v="0"/>
    <n v="26"/>
    <n v="8"/>
    <x v="0"/>
    <m/>
    <m/>
  </r>
  <r>
    <x v="0"/>
    <x v="11"/>
    <x v="1"/>
    <x v="1"/>
    <x v="374"/>
    <x v="65"/>
    <x v="209"/>
    <m/>
    <m/>
    <m/>
    <x v="0"/>
    <m/>
    <m/>
    <m/>
    <m/>
    <x v="0"/>
    <x v="10"/>
    <x v="0"/>
    <x v="191"/>
    <x v="135"/>
    <m/>
    <m/>
    <x v="0"/>
    <x v="98"/>
    <m/>
    <x v="1"/>
    <m/>
    <x v="1"/>
    <m/>
    <x v="128"/>
    <x v="209"/>
    <m/>
    <m/>
    <x v="0"/>
    <m/>
    <m/>
    <m/>
    <m/>
    <m/>
    <x v="0"/>
    <m/>
    <m/>
    <x v="0"/>
    <m/>
    <m/>
    <m/>
    <m/>
    <x v="4"/>
    <m/>
    <m/>
    <m/>
    <m/>
    <m/>
    <n v="0"/>
    <n v="58"/>
    <m/>
    <m/>
    <m/>
    <m/>
    <m/>
    <m/>
    <d v="2017-06-27T00:00:00"/>
    <x v="108"/>
    <m/>
    <x v="0"/>
    <n v="24"/>
    <n v="8"/>
    <x v="0"/>
    <m/>
    <m/>
  </r>
  <r>
    <x v="0"/>
    <x v="11"/>
    <x v="1"/>
    <x v="1"/>
    <x v="375"/>
    <x v="66"/>
    <x v="233"/>
    <m/>
    <m/>
    <m/>
    <x v="0"/>
    <m/>
    <m/>
    <m/>
    <m/>
    <x v="0"/>
    <x v="10"/>
    <x v="0"/>
    <x v="178"/>
    <x v="64"/>
    <m/>
    <m/>
    <x v="0"/>
    <x v="96"/>
    <m/>
    <x v="1"/>
    <m/>
    <x v="1"/>
    <m/>
    <x v="129"/>
    <x v="210"/>
    <m/>
    <m/>
    <x v="0"/>
    <m/>
    <m/>
    <m/>
    <m/>
    <m/>
    <x v="0"/>
    <m/>
    <m/>
    <x v="0"/>
    <m/>
    <m/>
    <m/>
    <m/>
    <x v="4"/>
    <m/>
    <m/>
    <m/>
    <m/>
    <m/>
    <n v="0"/>
    <n v="58"/>
    <m/>
    <m/>
    <m/>
    <m/>
    <m/>
    <m/>
    <d v="2017-06-27T00:00:00"/>
    <x v="108"/>
    <m/>
    <x v="0"/>
    <n v="24"/>
    <n v="8"/>
    <x v="0"/>
    <m/>
    <m/>
  </r>
  <r>
    <x v="0"/>
    <x v="11"/>
    <x v="1"/>
    <x v="1"/>
    <x v="376"/>
    <x v="66"/>
    <x v="220"/>
    <m/>
    <m/>
    <m/>
    <x v="0"/>
    <m/>
    <m/>
    <m/>
    <m/>
    <x v="0"/>
    <x v="10"/>
    <x v="0"/>
    <x v="161"/>
    <x v="107"/>
    <m/>
    <m/>
    <x v="0"/>
    <x v="96"/>
    <m/>
    <x v="1"/>
    <m/>
    <x v="1"/>
    <m/>
    <x v="130"/>
    <x v="211"/>
    <m/>
    <m/>
    <x v="0"/>
    <m/>
    <m/>
    <m/>
    <m/>
    <m/>
    <x v="0"/>
    <m/>
    <m/>
    <x v="0"/>
    <m/>
    <m/>
    <m/>
    <m/>
    <x v="4"/>
    <m/>
    <m/>
    <m/>
    <m/>
    <m/>
    <n v="0"/>
    <n v="56"/>
    <m/>
    <m/>
    <m/>
    <m/>
    <m/>
    <m/>
    <d v="2017-06-27T00:00:00"/>
    <x v="108"/>
    <m/>
    <x v="0"/>
    <n v="26"/>
    <n v="8"/>
    <x v="0"/>
    <m/>
    <m/>
  </r>
  <r>
    <x v="0"/>
    <x v="11"/>
    <x v="1"/>
    <x v="1"/>
    <x v="377"/>
    <x v="66"/>
    <x v="205"/>
    <m/>
    <m/>
    <m/>
    <x v="0"/>
    <m/>
    <m/>
    <m/>
    <m/>
    <x v="0"/>
    <x v="10"/>
    <x v="0"/>
    <x v="203"/>
    <x v="136"/>
    <m/>
    <m/>
    <x v="0"/>
    <x v="102"/>
    <m/>
    <x v="1"/>
    <m/>
    <x v="1"/>
    <m/>
    <x v="131"/>
    <x v="212"/>
    <m/>
    <m/>
    <x v="0"/>
    <m/>
    <m/>
    <m/>
    <m/>
    <m/>
    <x v="0"/>
    <m/>
    <m/>
    <x v="0"/>
    <m/>
    <m/>
    <m/>
    <m/>
    <x v="4"/>
    <m/>
    <m/>
    <m/>
    <m/>
    <m/>
    <n v="0"/>
    <n v="58"/>
    <m/>
    <m/>
    <m/>
    <m/>
    <m/>
    <m/>
    <d v="2017-06-28T00:00:00"/>
    <x v="42"/>
    <m/>
    <x v="0"/>
    <n v="26"/>
    <n v="8"/>
    <x v="0"/>
    <m/>
    <m/>
  </r>
  <r>
    <x v="0"/>
    <x v="11"/>
    <x v="1"/>
    <x v="1"/>
    <x v="378"/>
    <x v="67"/>
    <x v="215"/>
    <m/>
    <m/>
    <m/>
    <x v="0"/>
    <m/>
    <m/>
    <m/>
    <m/>
    <x v="0"/>
    <x v="10"/>
    <x v="0"/>
    <x v="159"/>
    <x v="69"/>
    <m/>
    <m/>
    <x v="0"/>
    <x v="105"/>
    <m/>
    <x v="1"/>
    <m/>
    <x v="1"/>
    <m/>
    <x v="127"/>
    <x v="213"/>
    <m/>
    <m/>
    <x v="0"/>
    <m/>
    <m/>
    <m/>
    <m/>
    <m/>
    <x v="0"/>
    <m/>
    <m/>
    <x v="0"/>
    <m/>
    <m/>
    <m/>
    <m/>
    <x v="4"/>
    <m/>
    <m/>
    <m/>
    <m/>
    <m/>
    <n v="0"/>
    <n v="56"/>
    <m/>
    <m/>
    <m/>
    <m/>
    <m/>
    <m/>
    <d v="2017-06-28T00:00:00"/>
    <x v="42"/>
    <m/>
    <x v="0"/>
    <n v="26"/>
    <n v="8"/>
    <x v="0"/>
    <m/>
    <m/>
  </r>
  <r>
    <x v="0"/>
    <x v="11"/>
    <x v="1"/>
    <x v="1"/>
    <x v="379"/>
    <x v="67"/>
    <x v="229"/>
    <m/>
    <m/>
    <m/>
    <x v="0"/>
    <m/>
    <m/>
    <m/>
    <m/>
    <x v="0"/>
    <x v="10"/>
    <x v="0"/>
    <x v="158"/>
    <x v="94"/>
    <m/>
    <m/>
    <x v="0"/>
    <x v="99"/>
    <m/>
    <x v="1"/>
    <m/>
    <x v="1"/>
    <m/>
    <x v="52"/>
    <x v="214"/>
    <m/>
    <m/>
    <x v="0"/>
    <m/>
    <m/>
    <m/>
    <m/>
    <m/>
    <x v="0"/>
    <m/>
    <m/>
    <x v="0"/>
    <m/>
    <m/>
    <m/>
    <m/>
    <x v="4"/>
    <m/>
    <m/>
    <m/>
    <m/>
    <m/>
    <n v="0"/>
    <n v="54"/>
    <m/>
    <m/>
    <m/>
    <m/>
    <m/>
    <m/>
    <d v="2017-06-30T00:00:00"/>
    <x v="44"/>
    <m/>
    <x v="0"/>
    <n v="21"/>
    <n v="8"/>
    <x v="0"/>
    <m/>
    <m/>
  </r>
  <r>
    <x v="0"/>
    <x v="11"/>
    <x v="1"/>
    <x v="6"/>
    <x v="380"/>
    <x v="67"/>
    <x v="205"/>
    <m/>
    <m/>
    <m/>
    <x v="0"/>
    <m/>
    <m/>
    <m/>
    <m/>
    <x v="0"/>
    <x v="10"/>
    <x v="0"/>
    <x v="201"/>
    <x v="133"/>
    <m/>
    <m/>
    <x v="0"/>
    <x v="99"/>
    <m/>
    <x v="1"/>
    <m/>
    <x v="1"/>
    <m/>
    <x v="60"/>
    <x v="215"/>
    <m/>
    <m/>
    <x v="0"/>
    <m/>
    <m/>
    <m/>
    <m/>
    <m/>
    <x v="0"/>
    <m/>
    <m/>
    <x v="0"/>
    <m/>
    <m/>
    <m/>
    <m/>
    <x v="4"/>
    <m/>
    <m/>
    <m/>
    <m/>
    <m/>
    <n v="0"/>
    <n v="58"/>
    <m/>
    <m/>
    <m/>
    <m/>
    <m/>
    <m/>
    <d v="2017-06-30T00:00:00"/>
    <x v="44"/>
    <m/>
    <x v="0"/>
    <n v="26"/>
    <n v="8"/>
    <x v="0"/>
    <m/>
    <m/>
  </r>
  <r>
    <x v="0"/>
    <x v="11"/>
    <x v="1"/>
    <x v="1"/>
    <x v="381"/>
    <x v="68"/>
    <x v="205"/>
    <m/>
    <m/>
    <m/>
    <x v="0"/>
    <m/>
    <m/>
    <m/>
    <m/>
    <x v="0"/>
    <x v="10"/>
    <x v="0"/>
    <x v="160"/>
    <x v="102"/>
    <m/>
    <m/>
    <x v="0"/>
    <x v="96"/>
    <m/>
    <x v="1"/>
    <m/>
    <x v="1"/>
    <m/>
    <x v="77"/>
    <x v="216"/>
    <m/>
    <m/>
    <x v="0"/>
    <m/>
    <m/>
    <m/>
    <m/>
    <m/>
    <x v="0"/>
    <m/>
    <m/>
    <x v="0"/>
    <m/>
    <m/>
    <m/>
    <m/>
    <x v="4"/>
    <m/>
    <m/>
    <m/>
    <m/>
    <m/>
    <n v="0"/>
    <n v="56"/>
    <m/>
    <m/>
    <m/>
    <m/>
    <m/>
    <m/>
    <d v="2017-06-30T00:00:00"/>
    <x v="44"/>
    <m/>
    <x v="0"/>
    <n v="26"/>
    <n v="8"/>
    <x v="0"/>
    <m/>
    <m/>
  </r>
  <r>
    <x v="0"/>
    <x v="11"/>
    <x v="1"/>
    <x v="1"/>
    <x v="382"/>
    <x v="69"/>
    <x v="212"/>
    <m/>
    <m/>
    <m/>
    <x v="0"/>
    <m/>
    <m/>
    <m/>
    <m/>
    <x v="0"/>
    <x v="10"/>
    <x v="0"/>
    <x v="203"/>
    <x v="136"/>
    <m/>
    <m/>
    <x v="0"/>
    <x v="96"/>
    <m/>
    <x v="1"/>
    <m/>
    <x v="1"/>
    <m/>
    <x v="132"/>
    <x v="217"/>
    <m/>
    <m/>
    <x v="0"/>
    <m/>
    <m/>
    <m/>
    <m/>
    <m/>
    <x v="0"/>
    <m/>
    <m/>
    <x v="0"/>
    <m/>
    <m/>
    <m/>
    <m/>
    <x v="4"/>
    <m/>
    <m/>
    <m/>
    <m/>
    <m/>
    <n v="0"/>
    <n v="56"/>
    <m/>
    <m/>
    <m/>
    <m/>
    <m/>
    <m/>
    <d v="2017-06-30T00:00:00"/>
    <x v="44"/>
    <m/>
    <x v="0"/>
    <n v="26"/>
    <n v="8"/>
    <x v="0"/>
    <m/>
    <m/>
  </r>
  <r>
    <x v="0"/>
    <x v="11"/>
    <x v="1"/>
    <x v="1"/>
    <x v="383"/>
    <x v="69"/>
    <x v="215"/>
    <m/>
    <m/>
    <m/>
    <x v="0"/>
    <m/>
    <m/>
    <m/>
    <m/>
    <x v="0"/>
    <x v="10"/>
    <x v="0"/>
    <x v="194"/>
    <x v="95"/>
    <m/>
    <m/>
    <x v="0"/>
    <x v="99"/>
    <m/>
    <x v="1"/>
    <m/>
    <x v="1"/>
    <m/>
    <x v="57"/>
    <x v="140"/>
    <m/>
    <m/>
    <x v="0"/>
    <m/>
    <m/>
    <m/>
    <m/>
    <m/>
    <x v="0"/>
    <m/>
    <m/>
    <x v="0"/>
    <m/>
    <m/>
    <m/>
    <m/>
    <x v="4"/>
    <m/>
    <m/>
    <m/>
    <m/>
    <m/>
    <n v="0"/>
    <n v="58"/>
    <m/>
    <m/>
    <m/>
    <m/>
    <m/>
    <m/>
    <d v="2017-07-05T00:00:00"/>
    <x v="45"/>
    <m/>
    <x v="0"/>
    <n v="23"/>
    <n v="8"/>
    <x v="0"/>
    <m/>
    <m/>
  </r>
  <r>
    <x v="0"/>
    <x v="11"/>
    <x v="1"/>
    <x v="1"/>
    <x v="384"/>
    <x v="69"/>
    <x v="228"/>
    <m/>
    <m/>
    <m/>
    <x v="0"/>
    <m/>
    <m/>
    <m/>
    <m/>
    <x v="0"/>
    <x v="10"/>
    <x v="0"/>
    <x v="201"/>
    <x v="110"/>
    <m/>
    <m/>
    <x v="0"/>
    <x v="102"/>
    <m/>
    <x v="1"/>
    <m/>
    <x v="1"/>
    <m/>
    <x v="133"/>
    <x v="218"/>
    <m/>
    <m/>
    <x v="0"/>
    <m/>
    <m/>
    <m/>
    <m/>
    <m/>
    <x v="0"/>
    <m/>
    <m/>
    <x v="0"/>
    <m/>
    <m/>
    <m/>
    <m/>
    <x v="4"/>
    <m/>
    <m/>
    <m/>
    <m/>
    <m/>
    <n v="0"/>
    <n v="56"/>
    <m/>
    <m/>
    <m/>
    <m/>
    <m/>
    <m/>
    <d v="2017-07-05T00:00:00"/>
    <x v="45"/>
    <m/>
    <x v="0"/>
    <n v="23"/>
    <n v="8"/>
    <x v="0"/>
    <m/>
    <m/>
  </r>
  <r>
    <x v="0"/>
    <x v="11"/>
    <x v="1"/>
    <x v="1"/>
    <x v="385"/>
    <x v="71"/>
    <x v="225"/>
    <m/>
    <m/>
    <m/>
    <x v="0"/>
    <m/>
    <m/>
    <m/>
    <m/>
    <x v="0"/>
    <x v="10"/>
    <x v="0"/>
    <x v="206"/>
    <x v="112"/>
    <m/>
    <m/>
    <x v="0"/>
    <x v="96"/>
    <m/>
    <x v="1"/>
    <m/>
    <x v="1"/>
    <m/>
    <x v="120"/>
    <x v="219"/>
    <m/>
    <m/>
    <x v="0"/>
    <m/>
    <m/>
    <m/>
    <m/>
    <m/>
    <x v="0"/>
    <m/>
    <m/>
    <x v="0"/>
    <m/>
    <m/>
    <m/>
    <m/>
    <x v="6"/>
    <m/>
    <m/>
    <m/>
    <m/>
    <m/>
    <n v="0"/>
    <n v="58"/>
    <m/>
    <m/>
    <m/>
    <m/>
    <m/>
    <m/>
    <d v="2017-07-06T00:00:00"/>
    <x v="46"/>
    <m/>
    <x v="0"/>
    <n v="23"/>
    <n v="8"/>
    <x v="0"/>
    <m/>
    <m/>
  </r>
  <r>
    <x v="0"/>
    <x v="11"/>
    <x v="1"/>
    <x v="1"/>
    <x v="386"/>
    <x v="71"/>
    <x v="201"/>
    <m/>
    <m/>
    <m/>
    <x v="0"/>
    <m/>
    <m/>
    <m/>
    <m/>
    <x v="0"/>
    <x v="10"/>
    <x v="0"/>
    <x v="188"/>
    <x v="107"/>
    <m/>
    <m/>
    <x v="0"/>
    <x v="99"/>
    <m/>
    <x v="1"/>
    <m/>
    <x v="1"/>
    <m/>
    <x v="86"/>
    <x v="220"/>
    <m/>
    <m/>
    <x v="0"/>
    <m/>
    <m/>
    <m/>
    <m/>
    <m/>
    <x v="0"/>
    <m/>
    <m/>
    <x v="0"/>
    <m/>
    <m/>
    <m/>
    <m/>
    <x v="6"/>
    <m/>
    <m/>
    <m/>
    <m/>
    <m/>
    <n v="0"/>
    <n v="58"/>
    <m/>
    <m/>
    <m/>
    <m/>
    <m/>
    <m/>
    <d v="2017-07-06T00:00:00"/>
    <x v="46"/>
    <m/>
    <x v="0"/>
    <n v="26"/>
    <n v="8"/>
    <x v="0"/>
    <m/>
    <m/>
  </r>
  <r>
    <x v="0"/>
    <x v="11"/>
    <x v="1"/>
    <x v="1"/>
    <x v="387"/>
    <x v="72"/>
    <x v="205"/>
    <m/>
    <m/>
    <m/>
    <x v="0"/>
    <m/>
    <m/>
    <m/>
    <m/>
    <x v="0"/>
    <x v="10"/>
    <x v="0"/>
    <x v="198"/>
    <x v="130"/>
    <m/>
    <m/>
    <x v="0"/>
    <x v="96"/>
    <m/>
    <x v="1"/>
    <m/>
    <x v="1"/>
    <m/>
    <x v="134"/>
    <x v="221"/>
    <m/>
    <m/>
    <x v="0"/>
    <m/>
    <m/>
    <m/>
    <m/>
    <m/>
    <x v="0"/>
    <m/>
    <m/>
    <x v="0"/>
    <m/>
    <m/>
    <m/>
    <m/>
    <x v="6"/>
    <m/>
    <m/>
    <m/>
    <m/>
    <m/>
    <n v="0"/>
    <n v="58"/>
    <m/>
    <m/>
    <m/>
    <m/>
    <m/>
    <m/>
    <d v="2017-07-10T00:00:00"/>
    <x v="19"/>
    <m/>
    <x v="0"/>
    <n v="26"/>
    <n v="8"/>
    <x v="0"/>
    <m/>
    <m/>
  </r>
  <r>
    <x v="0"/>
    <x v="11"/>
    <x v="1"/>
    <x v="1"/>
    <x v="388"/>
    <x v="72"/>
    <x v="223"/>
    <m/>
    <m/>
    <m/>
    <x v="0"/>
    <m/>
    <m/>
    <m/>
    <m/>
    <x v="0"/>
    <x v="10"/>
    <x v="0"/>
    <x v="207"/>
    <x v="96"/>
    <m/>
    <m/>
    <x v="0"/>
    <x v="98"/>
    <m/>
    <x v="1"/>
    <m/>
    <x v="1"/>
    <m/>
    <x v="135"/>
    <x v="129"/>
    <m/>
    <m/>
    <x v="0"/>
    <m/>
    <m/>
    <m/>
    <m/>
    <m/>
    <x v="0"/>
    <m/>
    <m/>
    <x v="0"/>
    <m/>
    <m/>
    <m/>
    <m/>
    <x v="6"/>
    <m/>
    <m/>
    <m/>
    <m/>
    <m/>
    <n v="0"/>
    <n v="57"/>
    <m/>
    <m/>
    <m/>
    <m/>
    <m/>
    <m/>
    <d v="2017-07-10T00:00:00"/>
    <x v="19"/>
    <m/>
    <x v="0"/>
    <n v="26"/>
    <n v="8"/>
    <x v="0"/>
    <m/>
    <m/>
  </r>
  <r>
    <x v="0"/>
    <x v="11"/>
    <x v="1"/>
    <x v="1"/>
    <x v="389"/>
    <x v="28"/>
    <x v="202"/>
    <m/>
    <m/>
    <m/>
    <x v="0"/>
    <m/>
    <m/>
    <m/>
    <m/>
    <x v="0"/>
    <x v="10"/>
    <x v="0"/>
    <x v="196"/>
    <x v="88"/>
    <m/>
    <m/>
    <x v="0"/>
    <x v="107"/>
    <m/>
    <x v="1"/>
    <m/>
    <x v="1"/>
    <m/>
    <x v="60"/>
    <x v="149"/>
    <m/>
    <m/>
    <x v="0"/>
    <m/>
    <m/>
    <m/>
    <m/>
    <m/>
    <x v="0"/>
    <m/>
    <m/>
    <x v="0"/>
    <m/>
    <m/>
    <m/>
    <m/>
    <x v="6"/>
    <m/>
    <m/>
    <m/>
    <m/>
    <m/>
    <n v="0"/>
    <n v="58"/>
    <m/>
    <m/>
    <m/>
    <m/>
    <m/>
    <m/>
    <d v="2017-07-10T00:00:00"/>
    <x v="19"/>
    <m/>
    <x v="0"/>
    <n v="25"/>
    <n v="8"/>
    <x v="0"/>
    <m/>
    <m/>
  </r>
  <r>
    <x v="0"/>
    <x v="11"/>
    <x v="1"/>
    <x v="1"/>
    <x v="390"/>
    <x v="28"/>
    <x v="211"/>
    <m/>
    <m/>
    <m/>
    <x v="0"/>
    <m/>
    <m/>
    <m/>
    <m/>
    <x v="0"/>
    <x v="10"/>
    <x v="0"/>
    <x v="155"/>
    <x v="88"/>
    <m/>
    <m/>
    <x v="0"/>
    <x v="97"/>
    <m/>
    <x v="1"/>
    <m/>
    <x v="1"/>
    <m/>
    <x v="103"/>
    <x v="80"/>
    <m/>
    <m/>
    <x v="0"/>
    <m/>
    <m/>
    <m/>
    <m/>
    <m/>
    <x v="0"/>
    <m/>
    <m/>
    <x v="0"/>
    <m/>
    <m/>
    <m/>
    <m/>
    <x v="6"/>
    <m/>
    <m/>
    <m/>
    <m/>
    <m/>
    <n v="0"/>
    <n v="54"/>
    <m/>
    <m/>
    <m/>
    <m/>
    <m/>
    <m/>
    <d v="2017-07-10T00:00:00"/>
    <x v="19"/>
    <m/>
    <x v="0"/>
    <n v="25"/>
    <n v="8"/>
    <x v="0"/>
    <m/>
    <m/>
  </r>
  <r>
    <x v="0"/>
    <x v="11"/>
    <x v="1"/>
    <x v="1"/>
    <x v="391"/>
    <x v="29"/>
    <x v="209"/>
    <m/>
    <m/>
    <m/>
    <x v="0"/>
    <m/>
    <m/>
    <m/>
    <m/>
    <x v="0"/>
    <x v="10"/>
    <x v="0"/>
    <x v="207"/>
    <x v="85"/>
    <m/>
    <m/>
    <x v="0"/>
    <x v="107"/>
    <m/>
    <x v="1"/>
    <m/>
    <x v="1"/>
    <m/>
    <x v="124"/>
    <x v="154"/>
    <m/>
    <m/>
    <x v="0"/>
    <m/>
    <m/>
    <m/>
    <m/>
    <m/>
    <x v="0"/>
    <m/>
    <m/>
    <x v="0"/>
    <m/>
    <m/>
    <m/>
    <m/>
    <x v="6"/>
    <m/>
    <m/>
    <m/>
    <m/>
    <m/>
    <n v="0"/>
    <n v="58"/>
    <m/>
    <m/>
    <m/>
    <m/>
    <m/>
    <m/>
    <d v="2017-07-10T00:00:00"/>
    <x v="19"/>
    <m/>
    <x v="0"/>
    <n v="25"/>
    <n v="8"/>
    <x v="0"/>
    <m/>
    <m/>
  </r>
  <r>
    <x v="0"/>
    <x v="11"/>
    <x v="1"/>
    <x v="1"/>
    <x v="392"/>
    <x v="30"/>
    <x v="206"/>
    <m/>
    <m/>
    <m/>
    <x v="0"/>
    <m/>
    <m/>
    <m/>
    <m/>
    <x v="0"/>
    <x v="10"/>
    <x v="0"/>
    <x v="197"/>
    <x v="137"/>
    <m/>
    <m/>
    <x v="0"/>
    <x v="98"/>
    <m/>
    <x v="1"/>
    <m/>
    <x v="1"/>
    <m/>
    <x v="136"/>
    <x v="222"/>
    <m/>
    <m/>
    <x v="0"/>
    <m/>
    <m/>
    <m/>
    <m/>
    <m/>
    <x v="0"/>
    <m/>
    <m/>
    <x v="0"/>
    <m/>
    <m/>
    <m/>
    <m/>
    <x v="6"/>
    <m/>
    <m/>
    <m/>
    <m/>
    <m/>
    <n v="0"/>
    <n v="58"/>
    <m/>
    <m/>
    <m/>
    <m/>
    <m/>
    <m/>
    <d v="2017-07-11T00:00:00"/>
    <x v="20"/>
    <m/>
    <x v="0"/>
    <n v="28"/>
    <n v="8"/>
    <x v="0"/>
    <m/>
    <m/>
  </r>
  <r>
    <x v="0"/>
    <x v="11"/>
    <x v="1"/>
    <x v="1"/>
    <x v="393"/>
    <x v="31"/>
    <x v="203"/>
    <m/>
    <m/>
    <m/>
    <x v="0"/>
    <m/>
    <m/>
    <m/>
    <m/>
    <x v="0"/>
    <x v="10"/>
    <x v="0"/>
    <x v="161"/>
    <x v="86"/>
    <m/>
    <m/>
    <x v="0"/>
    <x v="99"/>
    <m/>
    <x v="1"/>
    <m/>
    <x v="1"/>
    <m/>
    <x v="137"/>
    <x v="223"/>
    <m/>
    <m/>
    <x v="0"/>
    <m/>
    <m/>
    <m/>
    <m/>
    <m/>
    <x v="0"/>
    <m/>
    <m/>
    <x v="0"/>
    <m/>
    <m/>
    <m/>
    <m/>
    <x v="6"/>
    <m/>
    <m/>
    <m/>
    <m/>
    <m/>
    <n v="0"/>
    <n v="58"/>
    <m/>
    <m/>
    <m/>
    <m/>
    <m/>
    <m/>
    <d v="2017-07-11T00:00:00"/>
    <x v="20"/>
    <m/>
    <x v="0"/>
    <n v="24"/>
    <n v="8"/>
    <x v="0"/>
    <m/>
    <m/>
  </r>
  <r>
    <x v="0"/>
    <x v="11"/>
    <x v="1"/>
    <x v="1"/>
    <x v="394"/>
    <x v="31"/>
    <x v="220"/>
    <m/>
    <m/>
    <m/>
    <x v="0"/>
    <m/>
    <m/>
    <m/>
    <m/>
    <x v="0"/>
    <x v="10"/>
    <x v="0"/>
    <x v="196"/>
    <x v="82"/>
    <m/>
    <m/>
    <x v="0"/>
    <x v="96"/>
    <m/>
    <x v="1"/>
    <m/>
    <x v="1"/>
    <m/>
    <x v="78"/>
    <x v="224"/>
    <m/>
    <m/>
    <x v="0"/>
    <m/>
    <m/>
    <m/>
    <m/>
    <m/>
    <x v="0"/>
    <m/>
    <m/>
    <x v="0"/>
    <m/>
    <m/>
    <m/>
    <m/>
    <x v="6"/>
    <m/>
    <m/>
    <m/>
    <m/>
    <m/>
    <n v="0"/>
    <n v="59"/>
    <m/>
    <m/>
    <m/>
    <m/>
    <m/>
    <m/>
    <d v="2017-07-12T00:00:00"/>
    <x v="21"/>
    <m/>
    <x v="0"/>
    <n v="25"/>
    <n v="8"/>
    <x v="0"/>
    <m/>
    <m/>
  </r>
  <r>
    <x v="0"/>
    <x v="11"/>
    <x v="1"/>
    <x v="1"/>
    <x v="395"/>
    <x v="32"/>
    <x v="210"/>
    <m/>
    <m/>
    <m/>
    <x v="0"/>
    <m/>
    <m/>
    <m/>
    <m/>
    <x v="0"/>
    <x v="10"/>
    <x v="0"/>
    <x v="159"/>
    <x v="138"/>
    <m/>
    <m/>
    <x v="0"/>
    <x v="96"/>
    <m/>
    <x v="1"/>
    <m/>
    <x v="1"/>
    <m/>
    <x v="138"/>
    <x v="225"/>
    <m/>
    <m/>
    <x v="0"/>
    <m/>
    <m/>
    <m/>
    <m/>
    <m/>
    <x v="0"/>
    <m/>
    <m/>
    <x v="0"/>
    <m/>
    <m/>
    <m/>
    <m/>
    <x v="6"/>
    <m/>
    <m/>
    <m/>
    <m/>
    <m/>
    <n v="0"/>
    <n v="58"/>
    <m/>
    <m/>
    <m/>
    <m/>
    <m/>
    <m/>
    <d v="2017-07-13T00:00:00"/>
    <x v="109"/>
    <m/>
    <x v="0"/>
    <n v="23"/>
    <n v="8"/>
    <x v="0"/>
    <m/>
    <m/>
  </r>
  <r>
    <x v="0"/>
    <x v="11"/>
    <x v="1"/>
    <x v="1"/>
    <x v="396"/>
    <x v="32"/>
    <x v="223"/>
    <m/>
    <m/>
    <m/>
    <x v="0"/>
    <m/>
    <m/>
    <m/>
    <m/>
    <x v="0"/>
    <x v="10"/>
    <x v="0"/>
    <x v="187"/>
    <x v="126"/>
    <m/>
    <m/>
    <x v="0"/>
    <x v="100"/>
    <m/>
    <x v="1"/>
    <m/>
    <x v="1"/>
    <m/>
    <x v="133"/>
    <x v="226"/>
    <m/>
    <m/>
    <x v="0"/>
    <m/>
    <m/>
    <m/>
    <m/>
    <m/>
    <x v="0"/>
    <m/>
    <m/>
    <x v="0"/>
    <m/>
    <m/>
    <m/>
    <m/>
    <x v="6"/>
    <m/>
    <m/>
    <m/>
    <m/>
    <m/>
    <n v="0"/>
    <n v="58"/>
    <m/>
    <m/>
    <m/>
    <m/>
    <m/>
    <m/>
    <d v="2017-07-13T00:00:00"/>
    <x v="109"/>
    <m/>
    <x v="0"/>
    <n v="23"/>
    <n v="8"/>
    <x v="0"/>
    <m/>
    <m/>
  </r>
  <r>
    <x v="0"/>
    <x v="11"/>
    <x v="1"/>
    <x v="1"/>
    <x v="397"/>
    <x v="33"/>
    <x v="212"/>
    <m/>
    <m/>
    <m/>
    <x v="0"/>
    <m/>
    <m/>
    <m/>
    <m/>
    <x v="0"/>
    <x v="10"/>
    <x v="0"/>
    <x v="155"/>
    <x v="111"/>
    <m/>
    <m/>
    <x v="0"/>
    <x v="100"/>
    <m/>
    <x v="1"/>
    <m/>
    <x v="1"/>
    <m/>
    <x v="139"/>
    <x v="227"/>
    <m/>
    <m/>
    <x v="0"/>
    <m/>
    <m/>
    <m/>
    <m/>
    <m/>
    <x v="0"/>
    <m/>
    <m/>
    <x v="0"/>
    <m/>
    <m/>
    <m/>
    <m/>
    <x v="6"/>
    <m/>
    <m/>
    <m/>
    <m/>
    <m/>
    <n v="0"/>
    <n v="56"/>
    <m/>
    <m/>
    <m/>
    <m/>
    <m/>
    <m/>
    <d v="2017-07-14T00:00:00"/>
    <x v="22"/>
    <m/>
    <x v="0"/>
    <n v="23"/>
    <n v="8"/>
    <x v="0"/>
    <m/>
    <m/>
  </r>
  <r>
    <x v="0"/>
    <x v="11"/>
    <x v="1"/>
    <x v="1"/>
    <x v="398"/>
    <x v="33"/>
    <x v="199"/>
    <m/>
    <m/>
    <m/>
    <x v="0"/>
    <m/>
    <m/>
    <m/>
    <m/>
    <x v="0"/>
    <x v="10"/>
    <x v="0"/>
    <x v="208"/>
    <x v="139"/>
    <m/>
    <m/>
    <x v="0"/>
    <x v="98"/>
    <m/>
    <x v="1"/>
    <m/>
    <x v="1"/>
    <m/>
    <x v="140"/>
    <x v="228"/>
    <m/>
    <m/>
    <x v="0"/>
    <m/>
    <m/>
    <m/>
    <m/>
    <m/>
    <x v="0"/>
    <m/>
    <m/>
    <x v="0"/>
    <m/>
    <m/>
    <m/>
    <m/>
    <x v="6"/>
    <m/>
    <m/>
    <m/>
    <m/>
    <m/>
    <n v="0"/>
    <n v="54"/>
    <m/>
    <m/>
    <m/>
    <m/>
    <m/>
    <m/>
    <d v="2017-07-14T00:00:00"/>
    <x v="22"/>
    <m/>
    <x v="0"/>
    <n v="28"/>
    <n v="8"/>
    <x v="0"/>
    <m/>
    <m/>
  </r>
  <r>
    <x v="0"/>
    <x v="11"/>
    <x v="1"/>
    <x v="1"/>
    <x v="399"/>
    <x v="34"/>
    <x v="201"/>
    <m/>
    <m/>
    <m/>
    <x v="0"/>
    <m/>
    <m/>
    <m/>
    <m/>
    <x v="0"/>
    <x v="10"/>
    <x v="0"/>
    <x v="157"/>
    <x v="104"/>
    <m/>
    <m/>
    <x v="0"/>
    <x v="100"/>
    <m/>
    <x v="1"/>
    <m/>
    <x v="1"/>
    <m/>
    <x v="141"/>
    <x v="229"/>
    <m/>
    <m/>
    <x v="0"/>
    <m/>
    <m/>
    <m/>
    <m/>
    <m/>
    <x v="0"/>
    <m/>
    <m/>
    <x v="0"/>
    <m/>
    <m/>
    <m/>
    <m/>
    <x v="6"/>
    <m/>
    <m/>
    <m/>
    <m/>
    <m/>
    <n v="0"/>
    <n v="58"/>
    <m/>
    <m/>
    <m/>
    <m/>
    <m/>
    <m/>
    <d v="2017-07-14T00:00:00"/>
    <x v="22"/>
    <m/>
    <x v="0"/>
    <n v="24"/>
    <n v="8"/>
    <x v="0"/>
    <m/>
    <m/>
  </r>
  <r>
    <x v="0"/>
    <x v="11"/>
    <x v="1"/>
    <x v="1"/>
    <x v="400"/>
    <x v="34"/>
    <x v="223"/>
    <m/>
    <m/>
    <m/>
    <x v="0"/>
    <m/>
    <m/>
    <m/>
    <m/>
    <x v="0"/>
    <x v="10"/>
    <x v="0"/>
    <x v="181"/>
    <x v="140"/>
    <m/>
    <m/>
    <x v="0"/>
    <x v="100"/>
    <m/>
    <x v="1"/>
    <m/>
    <x v="1"/>
    <m/>
    <x v="142"/>
    <x v="230"/>
    <m/>
    <m/>
    <x v="0"/>
    <m/>
    <m/>
    <m/>
    <m/>
    <m/>
    <x v="0"/>
    <m/>
    <m/>
    <x v="0"/>
    <m/>
    <m/>
    <m/>
    <m/>
    <x v="6"/>
    <m/>
    <m/>
    <m/>
    <m/>
    <m/>
    <n v="0"/>
    <n v="58"/>
    <m/>
    <m/>
    <m/>
    <m/>
    <m/>
    <m/>
    <d v="2017-07-17T00:00:00"/>
    <x v="23"/>
    <m/>
    <x v="0"/>
    <n v="25"/>
    <n v="8"/>
    <x v="0"/>
    <m/>
    <m/>
  </r>
  <r>
    <x v="0"/>
    <x v="11"/>
    <x v="1"/>
    <x v="1"/>
    <x v="401"/>
    <x v="95"/>
    <x v="225"/>
    <m/>
    <m/>
    <m/>
    <x v="0"/>
    <m/>
    <m/>
    <m/>
    <m/>
    <x v="0"/>
    <x v="10"/>
    <x v="0"/>
    <x v="188"/>
    <x v="110"/>
    <m/>
    <m/>
    <x v="0"/>
    <x v="105"/>
    <m/>
    <x v="1"/>
    <m/>
    <x v="1"/>
    <m/>
    <x v="129"/>
    <x v="231"/>
    <m/>
    <m/>
    <x v="0"/>
    <m/>
    <m/>
    <m/>
    <m/>
    <m/>
    <x v="0"/>
    <m/>
    <m/>
    <x v="0"/>
    <m/>
    <m/>
    <m/>
    <m/>
    <x v="6"/>
    <m/>
    <m/>
    <m/>
    <m/>
    <m/>
    <n v="0"/>
    <n v="58"/>
    <m/>
    <m/>
    <m/>
    <m/>
    <m/>
    <m/>
    <d v="2017-07-25T00:00:00"/>
    <x v="68"/>
    <m/>
    <x v="0"/>
    <n v="25"/>
    <n v="8"/>
    <x v="0"/>
    <m/>
    <m/>
  </r>
  <r>
    <x v="0"/>
    <x v="11"/>
    <x v="1"/>
    <x v="1"/>
    <x v="402"/>
    <x v="95"/>
    <x v="213"/>
    <m/>
    <m/>
    <m/>
    <x v="0"/>
    <m/>
    <m/>
    <m/>
    <m/>
    <x v="0"/>
    <x v="10"/>
    <x v="0"/>
    <x v="209"/>
    <x v="63"/>
    <m/>
    <m/>
    <x v="0"/>
    <x v="101"/>
    <m/>
    <x v="1"/>
    <m/>
    <x v="1"/>
    <m/>
    <x v="79"/>
    <x v="141"/>
    <m/>
    <m/>
    <x v="0"/>
    <m/>
    <m/>
    <m/>
    <m/>
    <m/>
    <x v="0"/>
    <m/>
    <m/>
    <x v="0"/>
    <m/>
    <m/>
    <m/>
    <m/>
    <x v="6"/>
    <m/>
    <m/>
    <m/>
    <m/>
    <m/>
    <n v="0"/>
    <n v="56"/>
    <m/>
    <m/>
    <m/>
    <m/>
    <m/>
    <m/>
    <d v="2017-07-26T00:00:00"/>
    <x v="76"/>
    <m/>
    <x v="0"/>
    <n v="26"/>
    <n v="8"/>
    <x v="0"/>
    <m/>
    <m/>
  </r>
  <r>
    <x v="0"/>
    <x v="11"/>
    <x v="1"/>
    <x v="1"/>
    <x v="403"/>
    <x v="95"/>
    <x v="223"/>
    <m/>
    <m/>
    <m/>
    <x v="0"/>
    <m/>
    <m/>
    <m/>
    <m/>
    <x v="0"/>
    <x v="10"/>
    <x v="0"/>
    <x v="198"/>
    <x v="141"/>
    <m/>
    <m/>
    <x v="0"/>
    <x v="105"/>
    <m/>
    <x v="1"/>
    <m/>
    <x v="1"/>
    <m/>
    <x v="137"/>
    <x v="232"/>
    <m/>
    <m/>
    <x v="0"/>
    <m/>
    <m/>
    <m/>
    <m/>
    <m/>
    <x v="0"/>
    <m/>
    <m/>
    <x v="0"/>
    <m/>
    <m/>
    <m/>
    <m/>
    <x v="6"/>
    <m/>
    <m/>
    <m/>
    <m/>
    <m/>
    <n v="0"/>
    <n v="56"/>
    <m/>
    <m/>
    <m/>
    <m/>
    <m/>
    <m/>
    <d v="2017-07-27T00:00:00"/>
    <x v="77"/>
    <m/>
    <x v="0"/>
    <n v="22"/>
    <n v="8"/>
    <x v="0"/>
    <m/>
    <m/>
  </r>
  <r>
    <x v="0"/>
    <x v="11"/>
    <x v="1"/>
    <x v="1"/>
    <x v="404"/>
    <x v="105"/>
    <x v="235"/>
    <m/>
    <m/>
    <m/>
    <x v="0"/>
    <m/>
    <m/>
    <m/>
    <m/>
    <x v="0"/>
    <x v="10"/>
    <x v="0"/>
    <x v="188"/>
    <x v="142"/>
    <m/>
    <m/>
    <x v="0"/>
    <x v="102"/>
    <m/>
    <x v="1"/>
    <m/>
    <x v="1"/>
    <m/>
    <x v="143"/>
    <x v="233"/>
    <m/>
    <m/>
    <x v="0"/>
    <m/>
    <m/>
    <m/>
    <m/>
    <m/>
    <x v="0"/>
    <m/>
    <m/>
    <x v="0"/>
    <m/>
    <m/>
    <m/>
    <m/>
    <x v="6"/>
    <m/>
    <m/>
    <m/>
    <m/>
    <m/>
    <n v="0"/>
    <n v="58"/>
    <m/>
    <m/>
    <m/>
    <m/>
    <m/>
    <m/>
    <d v="2017-07-27T00:00:00"/>
    <x v="77"/>
    <m/>
    <x v="0"/>
    <n v="26"/>
    <n v="8"/>
    <x v="0"/>
    <m/>
    <m/>
  </r>
  <r>
    <x v="0"/>
    <x v="11"/>
    <x v="1"/>
    <x v="1"/>
    <x v="405"/>
    <x v="105"/>
    <x v="215"/>
    <m/>
    <m/>
    <m/>
    <x v="0"/>
    <m/>
    <m/>
    <m/>
    <m/>
    <x v="0"/>
    <x v="10"/>
    <x v="0"/>
    <x v="205"/>
    <x v="104"/>
    <m/>
    <m/>
    <x v="0"/>
    <x v="100"/>
    <m/>
    <x v="1"/>
    <m/>
    <x v="1"/>
    <m/>
    <x v="144"/>
    <x v="234"/>
    <m/>
    <m/>
    <x v="0"/>
    <m/>
    <m/>
    <m/>
    <m/>
    <m/>
    <x v="0"/>
    <m/>
    <m/>
    <x v="0"/>
    <m/>
    <m/>
    <m/>
    <m/>
    <x v="6"/>
    <m/>
    <m/>
    <m/>
    <m/>
    <m/>
    <n v="0"/>
    <n v="56"/>
    <m/>
    <m/>
    <m/>
    <m/>
    <m/>
    <m/>
    <d v="2017-07-27T00:00:00"/>
    <x v="77"/>
    <m/>
    <x v="0"/>
    <n v="26"/>
    <n v="8"/>
    <x v="0"/>
    <m/>
    <m/>
  </r>
  <r>
    <x v="0"/>
    <x v="11"/>
    <x v="1"/>
    <x v="1"/>
    <x v="406"/>
    <x v="96"/>
    <x v="199"/>
    <m/>
    <m/>
    <m/>
    <x v="0"/>
    <m/>
    <m/>
    <m/>
    <m/>
    <x v="0"/>
    <x v="10"/>
    <x v="0"/>
    <x v="152"/>
    <x v="88"/>
    <m/>
    <m/>
    <x v="0"/>
    <x v="102"/>
    <m/>
    <x v="1"/>
    <m/>
    <x v="1"/>
    <m/>
    <x v="145"/>
    <x v="235"/>
    <m/>
    <m/>
    <x v="0"/>
    <m/>
    <m/>
    <m/>
    <m/>
    <m/>
    <x v="0"/>
    <m/>
    <m/>
    <x v="0"/>
    <m/>
    <m/>
    <m/>
    <m/>
    <x v="6"/>
    <m/>
    <m/>
    <m/>
    <m/>
    <m/>
    <n v="0"/>
    <n v="58"/>
    <m/>
    <m/>
    <m/>
    <m/>
    <m/>
    <m/>
    <d v="2017-07-28T00:00:00"/>
    <x v="69"/>
    <m/>
    <x v="0"/>
    <n v="25"/>
    <m/>
    <x v="1"/>
    <m/>
    <m/>
  </r>
  <r>
    <x v="0"/>
    <x v="11"/>
    <x v="1"/>
    <x v="1"/>
    <x v="407"/>
    <x v="96"/>
    <x v="223"/>
    <m/>
    <m/>
    <m/>
    <x v="0"/>
    <m/>
    <m/>
    <m/>
    <m/>
    <x v="0"/>
    <x v="10"/>
    <x v="0"/>
    <x v="196"/>
    <x v="68"/>
    <m/>
    <m/>
    <x v="0"/>
    <x v="100"/>
    <m/>
    <x v="1"/>
    <m/>
    <x v="1"/>
    <m/>
    <x v="146"/>
    <x v="236"/>
    <m/>
    <m/>
    <x v="0"/>
    <m/>
    <m/>
    <m/>
    <m/>
    <m/>
    <x v="0"/>
    <m/>
    <m/>
    <x v="0"/>
    <m/>
    <m/>
    <m/>
    <m/>
    <x v="6"/>
    <m/>
    <m/>
    <m/>
    <m/>
    <m/>
    <n v="0"/>
    <n v="58"/>
    <m/>
    <m/>
    <m/>
    <m/>
    <m/>
    <m/>
    <d v="2017-07-28T00:00:00"/>
    <x v="69"/>
    <m/>
    <x v="0"/>
    <n v="23"/>
    <m/>
    <x v="1"/>
    <m/>
    <m/>
  </r>
  <r>
    <x v="0"/>
    <x v="12"/>
    <x v="1"/>
    <x v="1"/>
    <x v="408"/>
    <x v="148"/>
    <x v="10"/>
    <m/>
    <m/>
    <m/>
    <x v="0"/>
    <m/>
    <n v="7.6"/>
    <n v="23.6"/>
    <m/>
    <x v="0"/>
    <x v="10"/>
    <x v="0"/>
    <x v="0"/>
    <x v="0"/>
    <m/>
    <m/>
    <x v="0"/>
    <x v="0"/>
    <m/>
    <x v="1"/>
    <m/>
    <x v="1"/>
    <m/>
    <x v="0"/>
    <x v="0"/>
    <m/>
    <m/>
    <x v="0"/>
    <m/>
    <m/>
    <m/>
    <m/>
    <m/>
    <x v="0"/>
    <m/>
    <m/>
    <x v="0"/>
    <m/>
    <m/>
    <m/>
    <m/>
    <x v="7"/>
    <m/>
    <m/>
    <m/>
    <m/>
    <m/>
    <m/>
    <m/>
    <m/>
    <m/>
    <m/>
    <m/>
    <m/>
    <m/>
    <d v="2017-03-01T00:00:00"/>
    <x v="110"/>
    <m/>
    <x v="0"/>
    <m/>
    <n v="2"/>
    <x v="0"/>
    <m/>
    <m/>
  </r>
  <r>
    <x v="0"/>
    <x v="12"/>
    <x v="1"/>
    <x v="4"/>
    <x v="409"/>
    <x v="149"/>
    <x v="10"/>
    <m/>
    <m/>
    <m/>
    <x v="0"/>
    <m/>
    <n v="6.6"/>
    <n v="23.97"/>
    <m/>
    <x v="0"/>
    <x v="10"/>
    <x v="0"/>
    <x v="0"/>
    <x v="0"/>
    <m/>
    <m/>
    <x v="0"/>
    <x v="0"/>
    <m/>
    <x v="1"/>
    <m/>
    <x v="1"/>
    <m/>
    <x v="0"/>
    <x v="0"/>
    <m/>
    <m/>
    <x v="0"/>
    <m/>
    <m/>
    <m/>
    <m/>
    <m/>
    <x v="0"/>
    <m/>
    <m/>
    <x v="0"/>
    <m/>
    <m/>
    <m/>
    <m/>
    <x v="2"/>
    <m/>
    <m/>
    <m/>
    <m/>
    <m/>
    <m/>
    <m/>
    <m/>
    <m/>
    <m/>
    <m/>
    <m/>
    <m/>
    <d v="2017-03-08T00:00:00"/>
    <x v="111"/>
    <s v="held for SPSF check"/>
    <x v="0"/>
    <m/>
    <n v="2"/>
    <x v="0"/>
    <m/>
    <m/>
  </r>
  <r>
    <x v="0"/>
    <x v="12"/>
    <x v="1"/>
    <x v="4"/>
    <x v="410"/>
    <x v="150"/>
    <x v="10"/>
    <m/>
    <m/>
    <m/>
    <x v="0"/>
    <m/>
    <n v="6.9"/>
    <n v="25.5"/>
    <m/>
    <x v="0"/>
    <x v="10"/>
    <x v="0"/>
    <x v="0"/>
    <x v="0"/>
    <m/>
    <m/>
    <x v="0"/>
    <x v="0"/>
    <m/>
    <x v="1"/>
    <m/>
    <x v="1"/>
    <m/>
    <x v="0"/>
    <x v="0"/>
    <m/>
    <m/>
    <x v="0"/>
    <m/>
    <m/>
    <m/>
    <m/>
    <m/>
    <x v="0"/>
    <m/>
    <m/>
    <x v="0"/>
    <m/>
    <m/>
    <m/>
    <m/>
    <x v="2"/>
    <m/>
    <m/>
    <m/>
    <m/>
    <m/>
    <m/>
    <m/>
    <m/>
    <m/>
    <m/>
    <m/>
    <m/>
    <m/>
    <d v="2017-03-09T00:00:00"/>
    <x v="111"/>
    <s v="held for SPSF check"/>
    <x v="0"/>
    <m/>
    <n v="2"/>
    <x v="0"/>
    <m/>
    <m/>
  </r>
  <r>
    <x v="1"/>
    <x v="13"/>
    <x v="1"/>
    <x v="7"/>
    <x v="411"/>
    <x v="79"/>
    <x v="236"/>
    <m/>
    <m/>
    <m/>
    <x v="1"/>
    <m/>
    <m/>
    <m/>
    <m/>
    <x v="0"/>
    <x v="10"/>
    <x v="202"/>
    <x v="174"/>
    <x v="143"/>
    <m/>
    <m/>
    <x v="14"/>
    <x v="43"/>
    <m/>
    <x v="15"/>
    <m/>
    <x v="28"/>
    <m/>
    <x v="0"/>
    <x v="0"/>
    <n v="0"/>
    <n v="0"/>
    <x v="0"/>
    <m/>
    <m/>
    <m/>
    <m/>
    <m/>
    <x v="54"/>
    <m/>
    <m/>
    <x v="0"/>
    <m/>
    <n v="1.99"/>
    <m/>
    <n v="0.49"/>
    <x v="1"/>
    <m/>
    <m/>
    <m/>
    <m/>
    <m/>
    <m/>
    <m/>
    <m/>
    <m/>
    <m/>
    <m/>
    <m/>
    <m/>
    <d v="2017-01-23T00:00:00"/>
    <x v="54"/>
    <m/>
    <x v="0"/>
    <m/>
    <n v="14"/>
    <x v="0"/>
    <m/>
    <m/>
  </r>
  <r>
    <x v="1"/>
    <x v="13"/>
    <x v="1"/>
    <x v="7"/>
    <x v="412"/>
    <x v="79"/>
    <x v="237"/>
    <m/>
    <m/>
    <m/>
    <x v="2"/>
    <m/>
    <m/>
    <m/>
    <m/>
    <x v="0"/>
    <x v="10"/>
    <x v="203"/>
    <x v="162"/>
    <x v="144"/>
    <m/>
    <m/>
    <x v="15"/>
    <x v="11"/>
    <m/>
    <x v="15"/>
    <m/>
    <x v="29"/>
    <m/>
    <x v="0"/>
    <x v="0"/>
    <n v="0"/>
    <n v="0"/>
    <x v="0"/>
    <m/>
    <m/>
    <m/>
    <m/>
    <m/>
    <x v="55"/>
    <m/>
    <m/>
    <x v="0"/>
    <m/>
    <n v="1.95"/>
    <m/>
    <n v="0.45"/>
    <x v="1"/>
    <m/>
    <m/>
    <m/>
    <m/>
    <m/>
    <m/>
    <m/>
    <m/>
    <m/>
    <m/>
    <m/>
    <m/>
    <m/>
    <d v="2017-01-23T00:00:00"/>
    <x v="54"/>
    <m/>
    <x v="0"/>
    <m/>
    <n v="14"/>
    <x v="0"/>
    <m/>
    <m/>
  </r>
  <r>
    <x v="1"/>
    <x v="13"/>
    <x v="1"/>
    <x v="7"/>
    <x v="413"/>
    <x v="151"/>
    <x v="238"/>
    <m/>
    <m/>
    <m/>
    <x v="3"/>
    <m/>
    <m/>
    <m/>
    <m/>
    <x v="0"/>
    <x v="10"/>
    <x v="204"/>
    <x v="206"/>
    <x v="145"/>
    <m/>
    <m/>
    <x v="15"/>
    <x v="28"/>
    <m/>
    <x v="16"/>
    <m/>
    <x v="30"/>
    <m/>
    <x v="0"/>
    <x v="0"/>
    <n v="0"/>
    <n v="0"/>
    <x v="0"/>
    <m/>
    <m/>
    <m/>
    <m/>
    <m/>
    <x v="56"/>
    <m/>
    <m/>
    <x v="0"/>
    <m/>
    <n v="1.2"/>
    <m/>
    <n v="0.39"/>
    <x v="1"/>
    <m/>
    <m/>
    <m/>
    <m/>
    <m/>
    <m/>
    <m/>
    <m/>
    <m/>
    <m/>
    <m/>
    <m/>
    <m/>
    <d v="2017-01-23T00:00:00"/>
    <x v="54"/>
    <m/>
    <x v="0"/>
    <m/>
    <n v="14"/>
    <x v="0"/>
    <m/>
    <m/>
  </r>
  <r>
    <x v="1"/>
    <x v="13"/>
    <x v="1"/>
    <x v="7"/>
    <x v="414"/>
    <x v="151"/>
    <x v="239"/>
    <m/>
    <m/>
    <m/>
    <x v="4"/>
    <m/>
    <m/>
    <m/>
    <m/>
    <x v="0"/>
    <x v="10"/>
    <x v="205"/>
    <x v="209"/>
    <x v="146"/>
    <m/>
    <m/>
    <x v="15"/>
    <x v="43"/>
    <m/>
    <x v="0"/>
    <m/>
    <x v="31"/>
    <m/>
    <x v="0"/>
    <x v="0"/>
    <n v="0"/>
    <n v="0"/>
    <x v="0"/>
    <m/>
    <m/>
    <m/>
    <m/>
    <m/>
    <x v="57"/>
    <m/>
    <m/>
    <x v="0"/>
    <m/>
    <n v="0.65"/>
    <m/>
    <n v="0.25"/>
    <x v="1"/>
    <m/>
    <m/>
    <m/>
    <m/>
    <m/>
    <m/>
    <m/>
    <m/>
    <m/>
    <m/>
    <m/>
    <m/>
    <m/>
    <d v="2017-01-23T00:00:00"/>
    <x v="54"/>
    <m/>
    <x v="0"/>
    <m/>
    <n v="14"/>
    <x v="0"/>
    <m/>
    <m/>
  </r>
  <r>
    <x v="1"/>
    <x v="13"/>
    <x v="1"/>
    <x v="7"/>
    <x v="415"/>
    <x v="80"/>
    <x v="240"/>
    <m/>
    <m/>
    <m/>
    <x v="5"/>
    <m/>
    <m/>
    <m/>
    <m/>
    <x v="0"/>
    <x v="10"/>
    <x v="206"/>
    <x v="202"/>
    <x v="147"/>
    <m/>
    <m/>
    <x v="16"/>
    <x v="63"/>
    <m/>
    <x v="0"/>
    <m/>
    <x v="32"/>
    <m/>
    <x v="0"/>
    <x v="0"/>
    <n v="0"/>
    <n v="0"/>
    <x v="0"/>
    <m/>
    <m/>
    <m/>
    <m/>
    <m/>
    <x v="58"/>
    <m/>
    <m/>
    <x v="0"/>
    <m/>
    <n v="0.56000000000000005"/>
    <m/>
    <n v="0.31"/>
    <x v="1"/>
    <m/>
    <m/>
    <m/>
    <m/>
    <m/>
    <m/>
    <m/>
    <m/>
    <m/>
    <m/>
    <m/>
    <m/>
    <m/>
    <d v="2017-01-24T00:00:00"/>
    <x v="55"/>
    <m/>
    <x v="0"/>
    <m/>
    <n v="14"/>
    <x v="0"/>
    <m/>
    <m/>
  </r>
  <r>
    <x v="0"/>
    <x v="14"/>
    <x v="1"/>
    <x v="0"/>
    <x v="416"/>
    <x v="152"/>
    <x v="211"/>
    <m/>
    <m/>
    <m/>
    <x v="0"/>
    <m/>
    <n v="1.7"/>
    <n v="8"/>
    <m/>
    <x v="0"/>
    <x v="10"/>
    <x v="207"/>
    <x v="210"/>
    <x v="148"/>
    <m/>
    <m/>
    <x v="4"/>
    <x v="99"/>
    <n v="2"/>
    <x v="17"/>
    <m/>
    <x v="33"/>
    <m/>
    <x v="0"/>
    <x v="0"/>
    <m/>
    <m/>
    <x v="0"/>
    <m/>
    <m/>
    <m/>
    <m/>
    <m/>
    <x v="0"/>
    <m/>
    <m/>
    <x v="0"/>
    <m/>
    <m/>
    <m/>
    <m/>
    <x v="3"/>
    <s v="Tan"/>
    <m/>
    <m/>
    <m/>
    <n v="54"/>
    <m/>
    <m/>
    <m/>
    <m/>
    <m/>
    <m/>
    <m/>
    <m/>
    <s v="-"/>
    <x v="112"/>
    <s v="DO NOT RTS until A.Las approval"/>
    <x v="0"/>
    <m/>
    <n v="14"/>
    <x v="0"/>
    <m/>
    <m/>
  </r>
  <r>
    <x v="0"/>
    <x v="14"/>
    <x v="1"/>
    <x v="0"/>
    <x v="417"/>
    <x v="153"/>
    <x v="241"/>
    <m/>
    <m/>
    <m/>
    <x v="0"/>
    <m/>
    <n v="1.7"/>
    <n v="6.3"/>
    <m/>
    <x v="0"/>
    <x v="10"/>
    <x v="208"/>
    <x v="29"/>
    <x v="133"/>
    <m/>
    <m/>
    <x v="1"/>
    <x v="99"/>
    <n v="7"/>
    <x v="0"/>
    <m/>
    <x v="34"/>
    <m/>
    <x v="0"/>
    <x v="0"/>
    <m/>
    <m/>
    <x v="0"/>
    <m/>
    <m/>
    <m/>
    <m/>
    <m/>
    <x v="0"/>
    <m/>
    <m/>
    <x v="0"/>
    <m/>
    <m/>
    <m/>
    <m/>
    <x v="8"/>
    <s v="extrude"/>
    <m/>
    <m/>
    <m/>
    <n v="50"/>
    <m/>
    <m/>
    <m/>
    <m/>
    <m/>
    <m/>
    <m/>
    <m/>
    <s v="-"/>
    <x v="113"/>
    <m/>
    <x v="0"/>
    <m/>
    <n v="14"/>
    <x v="0"/>
    <m/>
    <m/>
  </r>
  <r>
    <x v="0"/>
    <x v="15"/>
    <x v="1"/>
    <x v="0"/>
    <x v="418"/>
    <x v="154"/>
    <x v="242"/>
    <m/>
    <m/>
    <m/>
    <x v="0"/>
    <m/>
    <m/>
    <m/>
    <m/>
    <x v="0"/>
    <x v="10"/>
    <x v="209"/>
    <x v="0"/>
    <x v="0"/>
    <m/>
    <m/>
    <x v="0"/>
    <x v="0"/>
    <m/>
    <x v="1"/>
    <m/>
    <x v="1"/>
    <m/>
    <x v="0"/>
    <x v="0"/>
    <m/>
    <m/>
    <x v="0"/>
    <m/>
    <m/>
    <m/>
    <m/>
    <m/>
    <x v="0"/>
    <m/>
    <m/>
    <x v="0"/>
    <m/>
    <m/>
    <m/>
    <m/>
    <x v="8"/>
    <m/>
    <m/>
    <m/>
    <s v="0.00/0.00"/>
    <m/>
    <m/>
    <m/>
    <m/>
    <m/>
    <m/>
    <m/>
    <m/>
    <m/>
    <s v="-"/>
    <x v="113"/>
    <m/>
    <x v="0"/>
    <m/>
    <n v="14"/>
    <x v="0"/>
    <m/>
    <m/>
  </r>
  <r>
    <x v="0"/>
    <x v="15"/>
    <x v="1"/>
    <x v="0"/>
    <x v="419"/>
    <x v="154"/>
    <x v="243"/>
    <m/>
    <m/>
    <m/>
    <x v="0"/>
    <m/>
    <m/>
    <m/>
    <m/>
    <x v="0"/>
    <x v="10"/>
    <x v="210"/>
    <x v="0"/>
    <x v="0"/>
    <m/>
    <m/>
    <x v="0"/>
    <x v="0"/>
    <m/>
    <x v="1"/>
    <m/>
    <x v="1"/>
    <m/>
    <x v="0"/>
    <x v="0"/>
    <m/>
    <m/>
    <x v="0"/>
    <m/>
    <m/>
    <m/>
    <m/>
    <m/>
    <x v="0"/>
    <m/>
    <m/>
    <x v="0"/>
    <m/>
    <m/>
    <m/>
    <m/>
    <x v="8"/>
    <m/>
    <m/>
    <m/>
    <s v="0.00/0.00"/>
    <m/>
    <m/>
    <m/>
    <m/>
    <m/>
    <m/>
    <m/>
    <m/>
    <m/>
    <s v="-"/>
    <x v="113"/>
    <m/>
    <x v="0"/>
    <m/>
    <n v="14"/>
    <x v="0"/>
    <m/>
    <m/>
  </r>
  <r>
    <x v="0"/>
    <x v="16"/>
    <x v="1"/>
    <x v="1"/>
    <x v="420"/>
    <x v="78"/>
    <x v="244"/>
    <m/>
    <m/>
    <m/>
    <x v="0"/>
    <m/>
    <m/>
    <m/>
    <m/>
    <x v="0"/>
    <x v="10"/>
    <x v="211"/>
    <x v="0"/>
    <x v="0"/>
    <m/>
    <m/>
    <x v="0"/>
    <x v="0"/>
    <m/>
    <x v="1"/>
    <m/>
    <x v="1"/>
    <m/>
    <x v="0"/>
    <x v="0"/>
    <m/>
    <m/>
    <x v="0"/>
    <m/>
    <m/>
    <m/>
    <m/>
    <m/>
    <x v="0"/>
    <m/>
    <m/>
    <x v="0"/>
    <m/>
    <m/>
    <m/>
    <m/>
    <x v="1"/>
    <m/>
    <m/>
    <m/>
    <s v="0.00/0.00"/>
    <m/>
    <m/>
    <m/>
    <m/>
    <m/>
    <m/>
    <m/>
    <m/>
    <m/>
    <d v="2017-01-18T00:00:00"/>
    <x v="53"/>
    <m/>
    <x v="0"/>
    <m/>
    <n v="4"/>
    <x v="0"/>
    <m/>
    <m/>
  </r>
  <r>
    <x v="0"/>
    <x v="16"/>
    <x v="1"/>
    <x v="1"/>
    <x v="421"/>
    <x v="155"/>
    <x v="245"/>
    <m/>
    <m/>
    <m/>
    <x v="0"/>
    <m/>
    <m/>
    <m/>
    <m/>
    <x v="0"/>
    <x v="10"/>
    <x v="212"/>
    <x v="0"/>
    <x v="0"/>
    <m/>
    <m/>
    <x v="0"/>
    <x v="0"/>
    <m/>
    <x v="1"/>
    <m/>
    <x v="1"/>
    <m/>
    <x v="0"/>
    <x v="0"/>
    <m/>
    <m/>
    <x v="0"/>
    <m/>
    <m/>
    <m/>
    <m/>
    <m/>
    <x v="0"/>
    <m/>
    <m/>
    <x v="0"/>
    <m/>
    <m/>
    <m/>
    <m/>
    <x v="1"/>
    <m/>
    <m/>
    <m/>
    <s v="0.00/0.00"/>
    <m/>
    <m/>
    <m/>
    <m/>
    <m/>
    <m/>
    <m/>
    <m/>
    <m/>
    <d v="2017-01-23T00:00:00"/>
    <x v="54"/>
    <m/>
    <x v="0"/>
    <m/>
    <n v="4"/>
    <x v="0"/>
    <m/>
    <m/>
  </r>
  <r>
    <x v="0"/>
    <x v="16"/>
    <x v="1"/>
    <x v="1"/>
    <x v="186"/>
    <x v="151"/>
    <x v="246"/>
    <m/>
    <m/>
    <m/>
    <x v="0"/>
    <m/>
    <m/>
    <m/>
    <m/>
    <x v="0"/>
    <x v="10"/>
    <x v="213"/>
    <x v="0"/>
    <x v="0"/>
    <m/>
    <m/>
    <x v="0"/>
    <x v="0"/>
    <m/>
    <x v="1"/>
    <m/>
    <x v="1"/>
    <m/>
    <x v="0"/>
    <x v="0"/>
    <m/>
    <m/>
    <x v="0"/>
    <m/>
    <m/>
    <m/>
    <m/>
    <m/>
    <x v="0"/>
    <m/>
    <m/>
    <x v="0"/>
    <m/>
    <m/>
    <m/>
    <m/>
    <x v="1"/>
    <m/>
    <m/>
    <m/>
    <s v="0.00/0.00"/>
    <m/>
    <m/>
    <m/>
    <m/>
    <m/>
    <m/>
    <m/>
    <m/>
    <m/>
    <d v="2017-01-23T00:00:00"/>
    <x v="54"/>
    <m/>
    <x v="0"/>
    <m/>
    <n v="4"/>
    <x v="0"/>
    <m/>
    <m/>
  </r>
  <r>
    <x v="0"/>
    <x v="16"/>
    <x v="1"/>
    <x v="1"/>
    <x v="422"/>
    <x v="45"/>
    <x v="247"/>
    <m/>
    <m/>
    <m/>
    <x v="0"/>
    <m/>
    <m/>
    <m/>
    <m/>
    <x v="0"/>
    <x v="10"/>
    <x v="214"/>
    <x v="0"/>
    <x v="0"/>
    <m/>
    <m/>
    <x v="0"/>
    <x v="0"/>
    <m/>
    <x v="1"/>
    <m/>
    <x v="1"/>
    <m/>
    <x v="0"/>
    <x v="0"/>
    <m/>
    <m/>
    <x v="0"/>
    <m/>
    <m/>
    <m/>
    <m/>
    <m/>
    <x v="0"/>
    <m/>
    <m/>
    <x v="0"/>
    <m/>
    <m/>
    <m/>
    <m/>
    <x v="1"/>
    <m/>
    <m/>
    <m/>
    <s v="0.00/0.00"/>
    <m/>
    <m/>
    <m/>
    <m/>
    <m/>
    <m/>
    <m/>
    <m/>
    <m/>
    <d v="2017-01-25T00:00:00"/>
    <x v="30"/>
    <m/>
    <x v="0"/>
    <m/>
    <n v="4"/>
    <x v="0"/>
    <m/>
    <m/>
  </r>
  <r>
    <x v="0"/>
    <x v="16"/>
    <x v="1"/>
    <x v="1"/>
    <x v="423"/>
    <x v="9"/>
    <x v="248"/>
    <m/>
    <m/>
    <m/>
    <x v="0"/>
    <m/>
    <m/>
    <m/>
    <m/>
    <x v="0"/>
    <x v="10"/>
    <x v="215"/>
    <x v="0"/>
    <x v="0"/>
    <m/>
    <m/>
    <x v="0"/>
    <x v="0"/>
    <m/>
    <x v="1"/>
    <m/>
    <x v="1"/>
    <m/>
    <x v="0"/>
    <x v="0"/>
    <m/>
    <m/>
    <x v="0"/>
    <m/>
    <m/>
    <m/>
    <m/>
    <m/>
    <x v="0"/>
    <m/>
    <m/>
    <x v="0"/>
    <m/>
    <m/>
    <m/>
    <m/>
    <x v="0"/>
    <m/>
    <m/>
    <m/>
    <s v="0.00/0.00"/>
    <m/>
    <m/>
    <m/>
    <m/>
    <m/>
    <m/>
    <m/>
    <m/>
    <m/>
    <d v="2017-05-19T00:00:00"/>
    <x v="74"/>
    <m/>
    <x v="0"/>
    <n v="2"/>
    <n v="4"/>
    <x v="0"/>
    <m/>
    <m/>
  </r>
  <r>
    <x v="0"/>
    <x v="16"/>
    <x v="1"/>
    <x v="1"/>
    <x v="424"/>
    <x v="9"/>
    <x v="249"/>
    <m/>
    <m/>
    <m/>
    <x v="0"/>
    <m/>
    <m/>
    <m/>
    <m/>
    <x v="0"/>
    <x v="10"/>
    <x v="212"/>
    <x v="0"/>
    <x v="0"/>
    <m/>
    <m/>
    <x v="0"/>
    <x v="0"/>
    <m/>
    <x v="1"/>
    <m/>
    <x v="1"/>
    <m/>
    <x v="0"/>
    <x v="0"/>
    <m/>
    <m/>
    <x v="0"/>
    <m/>
    <m/>
    <m/>
    <m/>
    <m/>
    <x v="0"/>
    <m/>
    <m/>
    <x v="0"/>
    <m/>
    <m/>
    <m/>
    <m/>
    <x v="0"/>
    <m/>
    <m/>
    <m/>
    <s v="0.00/0.00"/>
    <m/>
    <m/>
    <m/>
    <m/>
    <m/>
    <m/>
    <m/>
    <m/>
    <m/>
    <d v="2017-05-19T00:00:00"/>
    <x v="74"/>
    <m/>
    <x v="0"/>
    <n v="2"/>
    <n v="4"/>
    <x v="0"/>
    <m/>
    <m/>
  </r>
  <r>
    <x v="0"/>
    <x v="16"/>
    <x v="1"/>
    <x v="1"/>
    <x v="425"/>
    <x v="156"/>
    <x v="250"/>
    <m/>
    <m/>
    <m/>
    <x v="0"/>
    <m/>
    <m/>
    <m/>
    <m/>
    <x v="0"/>
    <x v="10"/>
    <x v="216"/>
    <x v="0"/>
    <x v="0"/>
    <m/>
    <m/>
    <x v="0"/>
    <x v="0"/>
    <m/>
    <x v="1"/>
    <m/>
    <x v="1"/>
    <m/>
    <x v="0"/>
    <x v="0"/>
    <m/>
    <m/>
    <x v="0"/>
    <m/>
    <m/>
    <m/>
    <m/>
    <m/>
    <x v="0"/>
    <m/>
    <m/>
    <x v="0"/>
    <m/>
    <m/>
    <m/>
    <m/>
    <x v="0"/>
    <m/>
    <m/>
    <m/>
    <s v="0.00/0.00"/>
    <m/>
    <m/>
    <m/>
    <m/>
    <m/>
    <m/>
    <m/>
    <m/>
    <m/>
    <d v="2017-05-23T00:00:00"/>
    <x v="99"/>
    <m/>
    <x v="0"/>
    <n v="2"/>
    <n v="4"/>
    <x v="0"/>
    <m/>
    <m/>
  </r>
  <r>
    <x v="0"/>
    <x v="16"/>
    <x v="1"/>
    <x v="1"/>
    <x v="426"/>
    <x v="104"/>
    <x v="251"/>
    <m/>
    <m/>
    <m/>
    <x v="0"/>
    <m/>
    <m/>
    <m/>
    <m/>
    <x v="0"/>
    <x v="10"/>
    <x v="217"/>
    <x v="0"/>
    <x v="0"/>
    <m/>
    <m/>
    <x v="0"/>
    <x v="0"/>
    <m/>
    <x v="1"/>
    <m/>
    <x v="1"/>
    <m/>
    <x v="0"/>
    <x v="0"/>
    <m/>
    <m/>
    <x v="0"/>
    <m/>
    <m/>
    <m/>
    <m/>
    <m/>
    <x v="0"/>
    <m/>
    <m/>
    <x v="0"/>
    <m/>
    <m/>
    <m/>
    <m/>
    <x v="0"/>
    <m/>
    <m/>
    <m/>
    <s v="0.00/0.00"/>
    <m/>
    <m/>
    <m/>
    <m/>
    <m/>
    <m/>
    <m/>
    <m/>
    <m/>
    <d v="2017-05-26T00:00:00"/>
    <x v="114"/>
    <m/>
    <x v="0"/>
    <n v="2"/>
    <n v="4"/>
    <x v="0"/>
    <m/>
    <m/>
  </r>
  <r>
    <x v="0"/>
    <x v="16"/>
    <x v="1"/>
    <x v="1"/>
    <x v="427"/>
    <x v="34"/>
    <x v="252"/>
    <m/>
    <m/>
    <m/>
    <x v="0"/>
    <m/>
    <m/>
    <m/>
    <m/>
    <x v="0"/>
    <x v="10"/>
    <x v="218"/>
    <x v="0"/>
    <x v="0"/>
    <m/>
    <m/>
    <x v="0"/>
    <x v="0"/>
    <m/>
    <x v="1"/>
    <m/>
    <x v="1"/>
    <m/>
    <x v="0"/>
    <x v="0"/>
    <m/>
    <m/>
    <x v="0"/>
    <m/>
    <m/>
    <m/>
    <m/>
    <m/>
    <x v="0"/>
    <m/>
    <m/>
    <x v="0"/>
    <m/>
    <m/>
    <m/>
    <m/>
    <x v="6"/>
    <m/>
    <m/>
    <m/>
    <s v="0.00/0.00"/>
    <m/>
    <m/>
    <m/>
    <m/>
    <m/>
    <m/>
    <m/>
    <m/>
    <m/>
    <d v="2017-07-14T00:00:00"/>
    <x v="22"/>
    <m/>
    <x v="0"/>
    <n v="2"/>
    <n v="4"/>
    <x v="0"/>
    <m/>
    <m/>
  </r>
  <r>
    <x v="0"/>
    <x v="16"/>
    <x v="1"/>
    <x v="1"/>
    <x v="428"/>
    <x v="35"/>
    <x v="253"/>
    <m/>
    <m/>
    <m/>
    <x v="0"/>
    <m/>
    <m/>
    <m/>
    <m/>
    <x v="0"/>
    <x v="10"/>
    <x v="216"/>
    <x v="0"/>
    <x v="0"/>
    <m/>
    <m/>
    <x v="0"/>
    <x v="0"/>
    <m/>
    <x v="1"/>
    <m/>
    <x v="1"/>
    <m/>
    <x v="0"/>
    <x v="0"/>
    <m/>
    <m/>
    <x v="0"/>
    <m/>
    <m/>
    <m/>
    <m/>
    <m/>
    <x v="0"/>
    <m/>
    <m/>
    <x v="0"/>
    <m/>
    <m/>
    <m/>
    <m/>
    <x v="6"/>
    <m/>
    <m/>
    <m/>
    <s v="0.00/0.00"/>
    <m/>
    <m/>
    <m/>
    <m/>
    <m/>
    <m/>
    <m/>
    <m/>
    <m/>
    <d v="2017-07-17T00:00:00"/>
    <x v="23"/>
    <m/>
    <x v="0"/>
    <n v="2"/>
    <n v="4"/>
    <x v="0"/>
    <m/>
    <m/>
  </r>
  <r>
    <x v="0"/>
    <x v="16"/>
    <x v="1"/>
    <x v="1"/>
    <x v="429"/>
    <x v="38"/>
    <x v="254"/>
    <m/>
    <m/>
    <m/>
    <x v="0"/>
    <m/>
    <m/>
    <m/>
    <m/>
    <x v="0"/>
    <x v="10"/>
    <x v="219"/>
    <x v="0"/>
    <x v="0"/>
    <m/>
    <m/>
    <x v="0"/>
    <x v="0"/>
    <m/>
    <x v="1"/>
    <m/>
    <x v="1"/>
    <m/>
    <x v="0"/>
    <x v="0"/>
    <m/>
    <m/>
    <x v="0"/>
    <m/>
    <m/>
    <m/>
    <m/>
    <m/>
    <x v="0"/>
    <m/>
    <m/>
    <x v="0"/>
    <m/>
    <m/>
    <m/>
    <m/>
    <x v="6"/>
    <m/>
    <m/>
    <m/>
    <s v="0.00/0.00"/>
    <m/>
    <m/>
    <m/>
    <m/>
    <m/>
    <m/>
    <m/>
    <m/>
    <m/>
    <d v="2017-07-19T00:00:00"/>
    <x v="25"/>
    <m/>
    <x v="0"/>
    <n v="2"/>
    <n v="4"/>
    <x v="0"/>
    <m/>
    <m/>
  </r>
  <r>
    <x v="0"/>
    <x v="16"/>
    <x v="1"/>
    <x v="1"/>
    <x v="430"/>
    <x v="40"/>
    <x v="255"/>
    <m/>
    <m/>
    <m/>
    <x v="0"/>
    <m/>
    <m/>
    <m/>
    <m/>
    <x v="0"/>
    <x v="10"/>
    <x v="220"/>
    <x v="0"/>
    <x v="0"/>
    <m/>
    <m/>
    <x v="0"/>
    <x v="0"/>
    <m/>
    <x v="1"/>
    <m/>
    <x v="1"/>
    <m/>
    <x v="0"/>
    <x v="0"/>
    <m/>
    <m/>
    <x v="0"/>
    <m/>
    <m/>
    <m/>
    <m/>
    <m/>
    <x v="0"/>
    <m/>
    <m/>
    <x v="0"/>
    <m/>
    <m/>
    <m/>
    <m/>
    <x v="6"/>
    <m/>
    <m/>
    <m/>
    <s v="0.00/0.00"/>
    <m/>
    <m/>
    <m/>
    <m/>
    <m/>
    <m/>
    <m/>
    <m/>
    <m/>
    <d v="2017-07-21T00:00:00"/>
    <x v="27"/>
    <m/>
    <x v="0"/>
    <n v="2"/>
    <n v="4"/>
    <x v="0"/>
    <m/>
    <m/>
  </r>
  <r>
    <x v="0"/>
    <x v="16"/>
    <x v="1"/>
    <x v="1"/>
    <x v="431"/>
    <x v="40"/>
    <x v="256"/>
    <m/>
    <m/>
    <m/>
    <x v="0"/>
    <m/>
    <m/>
    <m/>
    <m/>
    <x v="0"/>
    <x v="10"/>
    <x v="221"/>
    <x v="0"/>
    <x v="0"/>
    <m/>
    <m/>
    <x v="0"/>
    <x v="0"/>
    <m/>
    <x v="1"/>
    <m/>
    <x v="1"/>
    <m/>
    <x v="0"/>
    <x v="0"/>
    <m/>
    <m/>
    <x v="0"/>
    <m/>
    <m/>
    <m/>
    <m/>
    <m/>
    <x v="0"/>
    <m/>
    <m/>
    <x v="0"/>
    <m/>
    <m/>
    <m/>
    <m/>
    <x v="6"/>
    <m/>
    <m/>
    <m/>
    <s v="0.00/0.00"/>
    <m/>
    <m/>
    <m/>
    <m/>
    <m/>
    <m/>
    <m/>
    <m/>
    <m/>
    <d v="2017-07-21T00:00:00"/>
    <x v="27"/>
    <m/>
    <x v="0"/>
    <n v="2"/>
    <n v="4"/>
    <x v="0"/>
    <m/>
    <m/>
  </r>
  <r>
    <x v="0"/>
    <x v="17"/>
    <x v="1"/>
    <x v="1"/>
    <x v="209"/>
    <x v="157"/>
    <x v="257"/>
    <m/>
    <m/>
    <m/>
    <x v="0"/>
    <m/>
    <m/>
    <m/>
    <m/>
    <x v="0"/>
    <x v="10"/>
    <x v="222"/>
    <x v="211"/>
    <x v="0"/>
    <m/>
    <m/>
    <x v="0"/>
    <x v="0"/>
    <m/>
    <x v="0"/>
    <m/>
    <x v="0"/>
    <m/>
    <x v="0"/>
    <x v="0"/>
    <m/>
    <m/>
    <x v="0"/>
    <m/>
    <m/>
    <m/>
    <m/>
    <m/>
    <x v="0"/>
    <m/>
    <m/>
    <x v="0"/>
    <m/>
    <m/>
    <m/>
    <m/>
    <x v="1"/>
    <m/>
    <m/>
    <m/>
    <n v="0"/>
    <m/>
    <m/>
    <m/>
    <m/>
    <m/>
    <m/>
    <m/>
    <m/>
    <m/>
    <d v="2017-01-17T00:00:00"/>
    <x v="115"/>
    <m/>
    <x v="0"/>
    <m/>
    <n v="6"/>
    <x v="0"/>
    <m/>
    <m/>
  </r>
  <r>
    <x v="0"/>
    <x v="17"/>
    <x v="1"/>
    <x v="1"/>
    <x v="210"/>
    <x v="158"/>
    <x v="258"/>
    <m/>
    <m/>
    <m/>
    <x v="0"/>
    <m/>
    <m/>
    <m/>
    <m/>
    <x v="0"/>
    <x v="10"/>
    <x v="223"/>
    <x v="212"/>
    <x v="0"/>
    <m/>
    <m/>
    <x v="0"/>
    <x v="0"/>
    <m/>
    <x v="0"/>
    <m/>
    <x v="0"/>
    <m/>
    <x v="0"/>
    <x v="0"/>
    <m/>
    <m/>
    <x v="0"/>
    <m/>
    <m/>
    <m/>
    <m/>
    <m/>
    <x v="0"/>
    <m/>
    <m/>
    <x v="0"/>
    <m/>
    <m/>
    <m/>
    <m/>
    <x v="1"/>
    <m/>
    <m/>
    <m/>
    <n v="0"/>
    <m/>
    <m/>
    <m/>
    <m/>
    <m/>
    <m/>
    <m/>
    <m/>
    <m/>
    <d v="2017-01-17T00:00:00"/>
    <x v="115"/>
    <m/>
    <x v="0"/>
    <m/>
    <n v="6"/>
    <x v="0"/>
    <m/>
    <m/>
  </r>
  <r>
    <x v="0"/>
    <x v="17"/>
    <x v="1"/>
    <x v="1"/>
    <x v="211"/>
    <x v="159"/>
    <x v="259"/>
    <m/>
    <m/>
    <m/>
    <x v="0"/>
    <m/>
    <m/>
    <m/>
    <m/>
    <x v="0"/>
    <x v="10"/>
    <x v="224"/>
    <x v="213"/>
    <x v="0"/>
    <m/>
    <m/>
    <x v="0"/>
    <x v="0"/>
    <m/>
    <x v="0"/>
    <m/>
    <x v="0"/>
    <m/>
    <x v="0"/>
    <x v="0"/>
    <m/>
    <m/>
    <x v="0"/>
    <m/>
    <m/>
    <m/>
    <m/>
    <m/>
    <x v="0"/>
    <m/>
    <m/>
    <x v="0"/>
    <m/>
    <m/>
    <m/>
    <m/>
    <x v="1"/>
    <m/>
    <m/>
    <m/>
    <n v="0"/>
    <m/>
    <m/>
    <m/>
    <m/>
    <m/>
    <m/>
    <m/>
    <m/>
    <m/>
    <d v="2017-01-17T00:00:00"/>
    <x v="115"/>
    <m/>
    <x v="0"/>
    <m/>
    <n v="6"/>
    <x v="0"/>
    <m/>
    <m/>
  </r>
  <r>
    <x v="0"/>
    <x v="17"/>
    <x v="1"/>
    <x v="1"/>
    <x v="432"/>
    <x v="80"/>
    <x v="260"/>
    <m/>
    <m/>
    <m/>
    <x v="0"/>
    <m/>
    <m/>
    <m/>
    <m/>
    <x v="0"/>
    <x v="10"/>
    <x v="225"/>
    <x v="212"/>
    <x v="0"/>
    <m/>
    <m/>
    <x v="0"/>
    <x v="0"/>
    <m/>
    <x v="0"/>
    <m/>
    <x v="0"/>
    <m/>
    <x v="0"/>
    <x v="0"/>
    <m/>
    <m/>
    <x v="0"/>
    <m/>
    <m/>
    <m/>
    <m/>
    <m/>
    <x v="0"/>
    <m/>
    <m/>
    <x v="0"/>
    <m/>
    <m/>
    <m/>
    <m/>
    <x v="1"/>
    <m/>
    <m/>
    <m/>
    <n v="0"/>
    <m/>
    <m/>
    <m/>
    <m/>
    <m/>
    <m/>
    <m/>
    <m/>
    <m/>
    <d v="2017-01-24T00:00:00"/>
    <x v="55"/>
    <m/>
    <x v="0"/>
    <m/>
    <n v="6"/>
    <x v="0"/>
    <m/>
    <m/>
  </r>
  <r>
    <x v="0"/>
    <x v="17"/>
    <x v="1"/>
    <x v="1"/>
    <x v="433"/>
    <x v="16"/>
    <x v="261"/>
    <m/>
    <m/>
    <m/>
    <x v="0"/>
    <m/>
    <m/>
    <m/>
    <m/>
    <x v="0"/>
    <x v="10"/>
    <x v="226"/>
    <x v="214"/>
    <x v="0"/>
    <m/>
    <m/>
    <x v="0"/>
    <x v="0"/>
    <m/>
    <x v="0"/>
    <m/>
    <x v="0"/>
    <m/>
    <x v="0"/>
    <x v="0"/>
    <m/>
    <m/>
    <x v="0"/>
    <m/>
    <m/>
    <m/>
    <m/>
    <m/>
    <x v="0"/>
    <m/>
    <m/>
    <x v="0"/>
    <m/>
    <m/>
    <m/>
    <m/>
    <x v="2"/>
    <m/>
    <m/>
    <m/>
    <n v="0"/>
    <m/>
    <m/>
    <m/>
    <m/>
    <m/>
    <m/>
    <m/>
    <m/>
    <m/>
    <d v="2017-03-21T00:00:00"/>
    <x v="3"/>
    <m/>
    <x v="0"/>
    <m/>
    <n v="6"/>
    <x v="0"/>
    <m/>
    <m/>
  </r>
  <r>
    <x v="0"/>
    <x v="17"/>
    <x v="1"/>
    <x v="1"/>
    <x v="189"/>
    <x v="18"/>
    <x v="262"/>
    <m/>
    <m/>
    <m/>
    <x v="0"/>
    <m/>
    <m/>
    <m/>
    <m/>
    <x v="0"/>
    <x v="10"/>
    <x v="227"/>
    <x v="215"/>
    <x v="0"/>
    <m/>
    <m/>
    <x v="0"/>
    <x v="0"/>
    <m/>
    <x v="0"/>
    <m/>
    <x v="0"/>
    <m/>
    <x v="0"/>
    <x v="0"/>
    <m/>
    <m/>
    <x v="0"/>
    <m/>
    <m/>
    <m/>
    <m/>
    <m/>
    <x v="0"/>
    <m/>
    <m/>
    <x v="0"/>
    <m/>
    <m/>
    <m/>
    <m/>
    <x v="2"/>
    <m/>
    <m/>
    <m/>
    <n v="0"/>
    <m/>
    <m/>
    <m/>
    <m/>
    <m/>
    <m/>
    <m/>
    <m/>
    <m/>
    <d v="2017-03-21T00:00:00"/>
    <x v="14"/>
    <m/>
    <x v="0"/>
    <m/>
    <n v="6"/>
    <x v="0"/>
    <m/>
    <m/>
  </r>
  <r>
    <x v="0"/>
    <x v="17"/>
    <x v="1"/>
    <x v="1"/>
    <x v="190"/>
    <x v="4"/>
    <x v="263"/>
    <m/>
    <m/>
    <m/>
    <x v="0"/>
    <m/>
    <m/>
    <m/>
    <m/>
    <x v="0"/>
    <x v="10"/>
    <x v="228"/>
    <x v="216"/>
    <x v="0"/>
    <m/>
    <m/>
    <x v="0"/>
    <x v="0"/>
    <m/>
    <x v="0"/>
    <m/>
    <x v="0"/>
    <m/>
    <x v="0"/>
    <x v="0"/>
    <m/>
    <m/>
    <x v="0"/>
    <m/>
    <m/>
    <m/>
    <m/>
    <m/>
    <x v="0"/>
    <m/>
    <m/>
    <x v="0"/>
    <m/>
    <m/>
    <m/>
    <m/>
    <x v="2"/>
    <m/>
    <m/>
    <m/>
    <n v="0"/>
    <m/>
    <m/>
    <m/>
    <m/>
    <m/>
    <m/>
    <m/>
    <m/>
    <m/>
    <d v="2017-03-23T00:00:00"/>
    <x v="4"/>
    <m/>
    <x v="0"/>
    <m/>
    <n v="6"/>
    <x v="0"/>
    <m/>
    <m/>
  </r>
  <r>
    <x v="0"/>
    <x v="17"/>
    <x v="1"/>
    <x v="1"/>
    <x v="191"/>
    <x v="58"/>
    <x v="264"/>
    <m/>
    <m/>
    <m/>
    <x v="0"/>
    <m/>
    <m/>
    <m/>
    <m/>
    <x v="0"/>
    <x v="10"/>
    <x v="229"/>
    <x v="217"/>
    <x v="0"/>
    <m/>
    <m/>
    <x v="0"/>
    <x v="0"/>
    <m/>
    <x v="0"/>
    <m/>
    <x v="0"/>
    <m/>
    <x v="0"/>
    <x v="0"/>
    <m/>
    <m/>
    <x v="0"/>
    <m/>
    <m/>
    <m/>
    <m/>
    <m/>
    <x v="0"/>
    <m/>
    <m/>
    <x v="0"/>
    <m/>
    <m/>
    <m/>
    <m/>
    <x v="2"/>
    <m/>
    <m/>
    <m/>
    <n v="0"/>
    <m/>
    <m/>
    <m/>
    <m/>
    <m/>
    <m/>
    <m/>
    <m/>
    <m/>
    <d v="2017-03-30T00:00:00"/>
    <x v="38"/>
    <m/>
    <x v="0"/>
    <m/>
    <n v="6"/>
    <x v="0"/>
    <m/>
    <m/>
  </r>
  <r>
    <x v="0"/>
    <x v="17"/>
    <x v="1"/>
    <x v="1"/>
    <x v="192"/>
    <x v="7"/>
    <x v="261"/>
    <m/>
    <m/>
    <m/>
    <x v="0"/>
    <m/>
    <m/>
    <m/>
    <m/>
    <x v="0"/>
    <x v="10"/>
    <x v="230"/>
    <x v="218"/>
    <x v="0"/>
    <m/>
    <m/>
    <x v="0"/>
    <x v="0"/>
    <m/>
    <x v="0"/>
    <m/>
    <x v="0"/>
    <m/>
    <x v="0"/>
    <x v="0"/>
    <m/>
    <m/>
    <x v="0"/>
    <m/>
    <m/>
    <m/>
    <m/>
    <m/>
    <x v="0"/>
    <m/>
    <m/>
    <x v="0"/>
    <m/>
    <m/>
    <m/>
    <m/>
    <x v="2"/>
    <m/>
    <m/>
    <m/>
    <n v="0"/>
    <m/>
    <m/>
    <m/>
    <m/>
    <m/>
    <m/>
    <m/>
    <m/>
    <m/>
    <d v="2017-03-30T00:00:00"/>
    <x v="38"/>
    <m/>
    <x v="0"/>
    <m/>
    <n v="6"/>
    <x v="0"/>
    <m/>
    <m/>
  </r>
  <r>
    <x v="0"/>
    <x v="17"/>
    <x v="1"/>
    <x v="1"/>
    <x v="259"/>
    <x v="160"/>
    <x v="265"/>
    <m/>
    <m/>
    <m/>
    <x v="0"/>
    <m/>
    <m/>
    <m/>
    <m/>
    <x v="0"/>
    <x v="10"/>
    <x v="231"/>
    <x v="219"/>
    <x v="0"/>
    <m/>
    <m/>
    <x v="0"/>
    <x v="0"/>
    <m/>
    <x v="0"/>
    <m/>
    <x v="0"/>
    <m/>
    <x v="0"/>
    <x v="0"/>
    <m/>
    <m/>
    <x v="0"/>
    <m/>
    <m/>
    <m/>
    <m/>
    <m/>
    <x v="0"/>
    <m/>
    <m/>
    <x v="0"/>
    <m/>
    <m/>
    <m/>
    <m/>
    <x v="3"/>
    <m/>
    <m/>
    <m/>
    <n v="0"/>
    <m/>
    <m/>
    <m/>
    <m/>
    <m/>
    <m/>
    <m/>
    <m/>
    <m/>
    <d v="2017-04-13T00:00:00"/>
    <x v="116"/>
    <m/>
    <x v="0"/>
    <m/>
    <n v="6"/>
    <x v="0"/>
    <m/>
    <m/>
  </r>
  <r>
    <x v="0"/>
    <x v="17"/>
    <x v="1"/>
    <x v="1"/>
    <x v="434"/>
    <x v="25"/>
    <x v="266"/>
    <m/>
    <m/>
    <m/>
    <x v="0"/>
    <m/>
    <m/>
    <m/>
    <m/>
    <x v="0"/>
    <x v="10"/>
    <x v="232"/>
    <x v="220"/>
    <x v="0"/>
    <m/>
    <m/>
    <x v="0"/>
    <x v="0"/>
    <m/>
    <x v="0"/>
    <m/>
    <x v="0"/>
    <m/>
    <x v="0"/>
    <x v="0"/>
    <m/>
    <m/>
    <x v="0"/>
    <m/>
    <m/>
    <m/>
    <m/>
    <m/>
    <x v="0"/>
    <m/>
    <m/>
    <x v="0"/>
    <m/>
    <m/>
    <m/>
    <m/>
    <x v="4"/>
    <m/>
    <m/>
    <m/>
    <n v="0"/>
    <m/>
    <m/>
    <m/>
    <m/>
    <m/>
    <m/>
    <m/>
    <m/>
    <m/>
    <d v="2017-06-22T00:00:00"/>
    <x v="17"/>
    <m/>
    <x v="0"/>
    <n v="2"/>
    <n v="6"/>
    <x v="0"/>
    <m/>
    <m/>
  </r>
  <r>
    <x v="0"/>
    <x v="17"/>
    <x v="1"/>
    <x v="1"/>
    <x v="435"/>
    <x v="27"/>
    <x v="267"/>
    <m/>
    <m/>
    <m/>
    <x v="0"/>
    <m/>
    <m/>
    <m/>
    <m/>
    <x v="0"/>
    <x v="10"/>
    <x v="233"/>
    <x v="221"/>
    <x v="0"/>
    <m/>
    <m/>
    <x v="0"/>
    <x v="0"/>
    <m/>
    <x v="0"/>
    <m/>
    <x v="0"/>
    <m/>
    <x v="0"/>
    <x v="0"/>
    <m/>
    <m/>
    <x v="0"/>
    <m/>
    <m/>
    <m/>
    <m/>
    <m/>
    <x v="0"/>
    <m/>
    <m/>
    <x v="0"/>
    <m/>
    <m/>
    <m/>
    <m/>
    <x v="4"/>
    <m/>
    <m/>
    <m/>
    <n v="0"/>
    <m/>
    <m/>
    <m/>
    <m/>
    <m/>
    <m/>
    <m/>
    <m/>
    <m/>
    <d v="2017-06-26T00:00:00"/>
    <x v="107"/>
    <m/>
    <x v="0"/>
    <n v="2"/>
    <n v="6"/>
    <x v="0"/>
    <m/>
    <m/>
  </r>
  <r>
    <x v="0"/>
    <x v="17"/>
    <x v="1"/>
    <x v="1"/>
    <x v="436"/>
    <x v="65"/>
    <x v="268"/>
    <m/>
    <m/>
    <m/>
    <x v="0"/>
    <m/>
    <m/>
    <m/>
    <m/>
    <x v="0"/>
    <x v="10"/>
    <x v="232"/>
    <x v="215"/>
    <x v="0"/>
    <m/>
    <m/>
    <x v="0"/>
    <x v="0"/>
    <m/>
    <x v="0"/>
    <m/>
    <x v="0"/>
    <m/>
    <x v="0"/>
    <x v="0"/>
    <m/>
    <m/>
    <x v="0"/>
    <m/>
    <m/>
    <m/>
    <m/>
    <m/>
    <x v="0"/>
    <m/>
    <m/>
    <x v="0"/>
    <m/>
    <m/>
    <m/>
    <m/>
    <x v="4"/>
    <m/>
    <m/>
    <m/>
    <n v="0"/>
    <m/>
    <m/>
    <m/>
    <m/>
    <m/>
    <m/>
    <m/>
    <m/>
    <m/>
    <d v="2017-06-27T00:00:00"/>
    <x v="108"/>
    <m/>
    <x v="0"/>
    <n v="2"/>
    <n v="6"/>
    <x v="0"/>
    <m/>
    <m/>
  </r>
  <r>
    <x v="0"/>
    <x v="17"/>
    <x v="1"/>
    <x v="1"/>
    <x v="437"/>
    <x v="66"/>
    <x v="269"/>
    <m/>
    <m/>
    <m/>
    <x v="0"/>
    <m/>
    <m/>
    <m/>
    <m/>
    <x v="0"/>
    <x v="10"/>
    <x v="234"/>
    <x v="222"/>
    <x v="0"/>
    <m/>
    <m/>
    <x v="0"/>
    <x v="0"/>
    <m/>
    <x v="0"/>
    <m/>
    <x v="0"/>
    <m/>
    <x v="0"/>
    <x v="0"/>
    <m/>
    <m/>
    <x v="0"/>
    <m/>
    <m/>
    <m/>
    <m/>
    <m/>
    <x v="0"/>
    <m/>
    <m/>
    <x v="0"/>
    <m/>
    <m/>
    <m/>
    <m/>
    <x v="4"/>
    <m/>
    <m/>
    <m/>
    <n v="0"/>
    <m/>
    <m/>
    <m/>
    <m/>
    <m/>
    <m/>
    <m/>
    <m/>
    <m/>
    <d v="2017-06-28T00:00:00"/>
    <x v="42"/>
    <m/>
    <x v="0"/>
    <n v="2"/>
    <n v="6"/>
    <x v="0"/>
    <m/>
    <m/>
  </r>
  <r>
    <x v="0"/>
    <x v="17"/>
    <x v="1"/>
    <x v="1"/>
    <x v="438"/>
    <x v="67"/>
    <x v="270"/>
    <m/>
    <m/>
    <m/>
    <x v="0"/>
    <m/>
    <m/>
    <m/>
    <m/>
    <x v="0"/>
    <x v="10"/>
    <x v="235"/>
    <x v="223"/>
    <x v="0"/>
    <m/>
    <m/>
    <x v="0"/>
    <x v="0"/>
    <m/>
    <x v="0"/>
    <m/>
    <x v="0"/>
    <m/>
    <x v="0"/>
    <x v="0"/>
    <m/>
    <m/>
    <x v="0"/>
    <m/>
    <m/>
    <m/>
    <m/>
    <m/>
    <x v="0"/>
    <m/>
    <m/>
    <x v="0"/>
    <m/>
    <m/>
    <m/>
    <m/>
    <x v="4"/>
    <m/>
    <m/>
    <m/>
    <n v="0"/>
    <m/>
    <m/>
    <m/>
    <m/>
    <m/>
    <m/>
    <m/>
    <m/>
    <m/>
    <d v="2017-06-29T00:00:00"/>
    <x v="43"/>
    <m/>
    <x v="0"/>
    <n v="2"/>
    <n v="6"/>
    <x v="0"/>
    <m/>
    <m/>
  </r>
  <r>
    <x v="0"/>
    <x v="17"/>
    <x v="1"/>
    <x v="1"/>
    <x v="439"/>
    <x v="68"/>
    <x v="271"/>
    <m/>
    <m/>
    <m/>
    <x v="0"/>
    <m/>
    <m/>
    <m/>
    <m/>
    <x v="0"/>
    <x v="10"/>
    <x v="236"/>
    <x v="223"/>
    <x v="0"/>
    <m/>
    <m/>
    <x v="0"/>
    <x v="0"/>
    <m/>
    <x v="0"/>
    <m/>
    <x v="0"/>
    <m/>
    <x v="0"/>
    <x v="0"/>
    <m/>
    <m/>
    <x v="0"/>
    <m/>
    <m/>
    <m/>
    <m/>
    <m/>
    <x v="0"/>
    <m/>
    <m/>
    <x v="0"/>
    <m/>
    <m/>
    <m/>
    <m/>
    <x v="4"/>
    <m/>
    <m/>
    <m/>
    <n v="0"/>
    <m/>
    <m/>
    <m/>
    <m/>
    <m/>
    <m/>
    <m/>
    <m/>
    <m/>
    <d v="2017-06-30T00:00:00"/>
    <x v="44"/>
    <m/>
    <x v="0"/>
    <n v="2"/>
    <n v="6"/>
    <x v="0"/>
    <m/>
    <m/>
  </r>
  <r>
    <x v="0"/>
    <x v="17"/>
    <x v="1"/>
    <x v="1"/>
    <x v="440"/>
    <x v="34"/>
    <x v="272"/>
    <m/>
    <m/>
    <m/>
    <x v="0"/>
    <m/>
    <m/>
    <m/>
    <m/>
    <x v="0"/>
    <x v="10"/>
    <x v="230"/>
    <x v="220"/>
    <x v="0"/>
    <m/>
    <m/>
    <x v="0"/>
    <x v="0"/>
    <m/>
    <x v="0"/>
    <m/>
    <x v="0"/>
    <m/>
    <x v="0"/>
    <x v="0"/>
    <m/>
    <m/>
    <x v="0"/>
    <m/>
    <m/>
    <m/>
    <m/>
    <m/>
    <x v="0"/>
    <m/>
    <m/>
    <x v="0"/>
    <m/>
    <m/>
    <m/>
    <m/>
    <x v="6"/>
    <m/>
    <m/>
    <m/>
    <n v="0"/>
    <m/>
    <m/>
    <m/>
    <m/>
    <m/>
    <m/>
    <m/>
    <m/>
    <m/>
    <d v="2017-07-14T00:00:00"/>
    <x v="22"/>
    <m/>
    <x v="0"/>
    <n v="2"/>
    <n v="6"/>
    <x v="0"/>
    <m/>
    <m/>
  </r>
  <r>
    <x v="0"/>
    <x v="18"/>
    <x v="1"/>
    <x v="4"/>
    <x v="441"/>
    <x v="74"/>
    <x v="273"/>
    <m/>
    <m/>
    <m/>
    <x v="0"/>
    <m/>
    <n v="1.3"/>
    <m/>
    <m/>
    <x v="40"/>
    <x v="19"/>
    <x v="0"/>
    <x v="224"/>
    <x v="0"/>
    <m/>
    <m/>
    <x v="0"/>
    <x v="0"/>
    <m/>
    <x v="7"/>
    <m/>
    <x v="35"/>
    <m/>
    <x v="0"/>
    <x v="0"/>
    <m/>
    <m/>
    <x v="0"/>
    <m/>
    <m/>
    <m/>
    <m/>
    <m/>
    <x v="0"/>
    <m/>
    <m/>
    <x v="0"/>
    <m/>
    <m/>
    <m/>
    <m/>
    <x v="3"/>
    <m/>
    <m/>
    <m/>
    <m/>
    <m/>
    <m/>
    <m/>
    <m/>
    <m/>
    <m/>
    <m/>
    <m/>
    <m/>
    <d v="2017-04-20T00:00:00"/>
    <x v="49"/>
    <m/>
    <x v="0"/>
    <n v="8"/>
    <n v="7"/>
    <x v="0"/>
    <m/>
    <m/>
  </r>
  <r>
    <x v="0"/>
    <x v="18"/>
    <x v="1"/>
    <x v="4"/>
    <x v="442"/>
    <x v="74"/>
    <x v="274"/>
    <m/>
    <m/>
    <m/>
    <x v="0"/>
    <m/>
    <n v="1.1000000000000001"/>
    <m/>
    <m/>
    <x v="41"/>
    <x v="20"/>
    <x v="0"/>
    <x v="132"/>
    <x v="0"/>
    <m/>
    <m/>
    <x v="0"/>
    <x v="0"/>
    <m/>
    <x v="0"/>
    <m/>
    <x v="36"/>
    <m/>
    <x v="0"/>
    <x v="0"/>
    <m/>
    <m/>
    <x v="0"/>
    <m/>
    <m/>
    <m/>
    <m/>
    <m/>
    <x v="0"/>
    <m/>
    <m/>
    <x v="0"/>
    <m/>
    <m/>
    <m/>
    <m/>
    <x v="3"/>
    <m/>
    <m/>
    <m/>
    <m/>
    <m/>
    <m/>
    <m/>
    <m/>
    <m/>
    <m/>
    <m/>
    <m/>
    <m/>
    <d v="2017-04-20T00:00:00"/>
    <x v="49"/>
    <m/>
    <x v="0"/>
    <n v="7"/>
    <n v="7"/>
    <x v="0"/>
    <m/>
    <m/>
  </r>
  <r>
    <x v="1"/>
    <x v="19"/>
    <x v="1"/>
    <x v="4"/>
    <x v="443"/>
    <x v="161"/>
    <x v="275"/>
    <m/>
    <m/>
    <m/>
    <x v="0"/>
    <m/>
    <m/>
    <m/>
    <m/>
    <x v="0"/>
    <x v="10"/>
    <x v="237"/>
    <x v="0"/>
    <x v="0"/>
    <m/>
    <m/>
    <x v="0"/>
    <x v="108"/>
    <m/>
    <x v="1"/>
    <m/>
    <x v="1"/>
    <m/>
    <x v="0"/>
    <x v="0"/>
    <m/>
    <m/>
    <x v="0"/>
    <m/>
    <m/>
    <m/>
    <m/>
    <m/>
    <x v="0"/>
    <m/>
    <m/>
    <x v="0"/>
    <m/>
    <m/>
    <m/>
    <m/>
    <x v="1"/>
    <s v="clear"/>
    <m/>
    <m/>
    <n v="0"/>
    <m/>
    <m/>
    <m/>
    <m/>
    <m/>
    <m/>
    <m/>
    <m/>
    <m/>
    <s v="-"/>
    <x v="117"/>
    <m/>
    <x v="0"/>
    <m/>
    <n v="7"/>
    <x v="0"/>
    <m/>
    <m/>
  </r>
  <r>
    <x v="1"/>
    <x v="19"/>
    <x v="1"/>
    <x v="4"/>
    <x v="444"/>
    <x v="162"/>
    <x v="276"/>
    <m/>
    <m/>
    <m/>
    <x v="0"/>
    <m/>
    <m/>
    <m/>
    <m/>
    <x v="0"/>
    <x v="10"/>
    <x v="238"/>
    <x v="0"/>
    <x v="0"/>
    <m/>
    <m/>
    <x v="0"/>
    <x v="109"/>
    <m/>
    <x v="1"/>
    <m/>
    <x v="1"/>
    <m/>
    <x v="0"/>
    <x v="0"/>
    <m/>
    <m/>
    <x v="0"/>
    <m/>
    <m/>
    <m/>
    <m/>
    <m/>
    <x v="0"/>
    <m/>
    <m/>
    <x v="0"/>
    <m/>
    <m/>
    <m/>
    <m/>
    <x v="0"/>
    <s v="clear"/>
    <m/>
    <m/>
    <n v="0"/>
    <m/>
    <m/>
    <m/>
    <m/>
    <m/>
    <m/>
    <m/>
    <m/>
    <m/>
    <s v="-"/>
    <x v="118"/>
    <m/>
    <x v="0"/>
    <m/>
    <n v="7"/>
    <x v="0"/>
    <m/>
    <m/>
  </r>
  <r>
    <x v="1"/>
    <x v="20"/>
    <x v="1"/>
    <x v="1"/>
    <x v="445"/>
    <x v="101"/>
    <x v="277"/>
    <m/>
    <m/>
    <m/>
    <x v="0"/>
    <m/>
    <m/>
    <m/>
    <m/>
    <x v="0"/>
    <x v="10"/>
    <x v="239"/>
    <x v="0"/>
    <x v="0"/>
    <m/>
    <m/>
    <x v="0"/>
    <x v="110"/>
    <m/>
    <x v="1"/>
    <m/>
    <x v="1"/>
    <m/>
    <x v="0"/>
    <x v="0"/>
    <m/>
    <m/>
    <x v="0"/>
    <m/>
    <m/>
    <m/>
    <m/>
    <m/>
    <x v="0"/>
    <m/>
    <m/>
    <x v="0"/>
    <m/>
    <m/>
    <m/>
    <m/>
    <x v="0"/>
    <s v="clear"/>
    <m/>
    <m/>
    <n v="0"/>
    <m/>
    <m/>
    <m/>
    <m/>
    <m/>
    <m/>
    <m/>
    <m/>
    <m/>
    <d v="2017-05-08T00:00:00"/>
    <x v="61"/>
    <m/>
    <x v="0"/>
    <n v="8"/>
    <n v="5"/>
    <x v="0"/>
    <m/>
    <m/>
  </r>
  <r>
    <x v="1"/>
    <x v="20"/>
    <x v="1"/>
    <x v="1"/>
    <x v="446"/>
    <x v="130"/>
    <x v="278"/>
    <m/>
    <m/>
    <m/>
    <x v="0"/>
    <m/>
    <m/>
    <m/>
    <m/>
    <x v="0"/>
    <x v="10"/>
    <x v="240"/>
    <x v="0"/>
    <x v="0"/>
    <m/>
    <m/>
    <x v="0"/>
    <x v="111"/>
    <m/>
    <x v="1"/>
    <m/>
    <x v="1"/>
    <m/>
    <x v="0"/>
    <x v="0"/>
    <m/>
    <m/>
    <x v="0"/>
    <m/>
    <m/>
    <m/>
    <m/>
    <m/>
    <x v="0"/>
    <m/>
    <m/>
    <x v="0"/>
    <m/>
    <m/>
    <m/>
    <m/>
    <x v="0"/>
    <s v="clear"/>
    <m/>
    <m/>
    <n v="0"/>
    <m/>
    <m/>
    <m/>
    <m/>
    <m/>
    <m/>
    <m/>
    <m/>
    <m/>
    <d v="2017-05-09T00:00:00"/>
    <x v="94"/>
    <m/>
    <x v="0"/>
    <n v="5"/>
    <n v="5"/>
    <x v="0"/>
    <m/>
    <m/>
  </r>
  <r>
    <x v="1"/>
    <x v="20"/>
    <x v="1"/>
    <x v="1"/>
    <x v="447"/>
    <x v="132"/>
    <x v="279"/>
    <m/>
    <m/>
    <m/>
    <x v="0"/>
    <m/>
    <m/>
    <m/>
    <m/>
    <x v="0"/>
    <x v="10"/>
    <x v="241"/>
    <x v="0"/>
    <x v="0"/>
    <m/>
    <m/>
    <x v="0"/>
    <x v="108"/>
    <m/>
    <x v="1"/>
    <m/>
    <x v="1"/>
    <m/>
    <x v="0"/>
    <x v="0"/>
    <m/>
    <m/>
    <x v="0"/>
    <m/>
    <m/>
    <m/>
    <m/>
    <m/>
    <x v="0"/>
    <m/>
    <m/>
    <x v="0"/>
    <m/>
    <m/>
    <m/>
    <m/>
    <x v="0"/>
    <s v="clear"/>
    <m/>
    <m/>
    <n v="0"/>
    <m/>
    <m/>
    <m/>
    <m/>
    <m/>
    <m/>
    <m/>
    <m/>
    <m/>
    <d v="2017-05-11T00:00:00"/>
    <x v="95"/>
    <m/>
    <x v="0"/>
    <n v="6"/>
    <n v="5"/>
    <x v="0"/>
    <m/>
    <m/>
  </r>
  <r>
    <x v="1"/>
    <x v="20"/>
    <x v="1"/>
    <x v="1"/>
    <x v="448"/>
    <x v="10"/>
    <x v="279"/>
    <m/>
    <m/>
    <m/>
    <x v="0"/>
    <m/>
    <m/>
    <m/>
    <m/>
    <x v="0"/>
    <x v="10"/>
    <x v="242"/>
    <x v="0"/>
    <x v="0"/>
    <m/>
    <m/>
    <x v="0"/>
    <x v="110"/>
    <m/>
    <x v="1"/>
    <m/>
    <x v="1"/>
    <m/>
    <x v="0"/>
    <x v="0"/>
    <m/>
    <m/>
    <x v="0"/>
    <m/>
    <m/>
    <m/>
    <m/>
    <m/>
    <x v="0"/>
    <m/>
    <m/>
    <x v="0"/>
    <m/>
    <m/>
    <m/>
    <m/>
    <x v="0"/>
    <s v="clear"/>
    <m/>
    <m/>
    <n v="0"/>
    <m/>
    <m/>
    <m/>
    <m/>
    <m/>
    <m/>
    <m/>
    <m/>
    <m/>
    <d v="2017-05-24T00:00:00"/>
    <x v="10"/>
    <m/>
    <x v="0"/>
    <n v="5"/>
    <n v="5"/>
    <x v="0"/>
    <m/>
    <m/>
  </r>
  <r>
    <x v="1"/>
    <x v="20"/>
    <x v="1"/>
    <x v="1"/>
    <x v="449"/>
    <x v="136"/>
    <x v="280"/>
    <m/>
    <m/>
    <m/>
    <x v="0"/>
    <m/>
    <m/>
    <m/>
    <m/>
    <x v="0"/>
    <x v="10"/>
    <x v="243"/>
    <x v="0"/>
    <x v="0"/>
    <m/>
    <m/>
    <x v="0"/>
    <x v="112"/>
    <m/>
    <x v="1"/>
    <m/>
    <x v="1"/>
    <m/>
    <x v="0"/>
    <x v="0"/>
    <m/>
    <m/>
    <x v="0"/>
    <m/>
    <m/>
    <m/>
    <m/>
    <m/>
    <x v="0"/>
    <m/>
    <m/>
    <x v="0"/>
    <m/>
    <m/>
    <m/>
    <m/>
    <x v="0"/>
    <s v="clear"/>
    <m/>
    <m/>
    <n v="0"/>
    <m/>
    <m/>
    <m/>
    <m/>
    <m/>
    <m/>
    <m/>
    <m/>
    <m/>
    <d v="2017-05-25T00:00:00"/>
    <x v="75"/>
    <m/>
    <x v="0"/>
    <n v="8"/>
    <n v="5"/>
    <x v="0"/>
    <m/>
    <m/>
  </r>
  <r>
    <x v="1"/>
    <x v="20"/>
    <x v="1"/>
    <x v="1"/>
    <x v="450"/>
    <x v="11"/>
    <x v="281"/>
    <m/>
    <m/>
    <m/>
    <x v="0"/>
    <m/>
    <m/>
    <m/>
    <m/>
    <x v="0"/>
    <x v="10"/>
    <x v="244"/>
    <x v="0"/>
    <x v="0"/>
    <m/>
    <m/>
    <x v="0"/>
    <x v="113"/>
    <m/>
    <x v="1"/>
    <m/>
    <x v="1"/>
    <m/>
    <x v="0"/>
    <x v="0"/>
    <m/>
    <m/>
    <x v="0"/>
    <m/>
    <m/>
    <m/>
    <m/>
    <m/>
    <x v="0"/>
    <m/>
    <m/>
    <x v="0"/>
    <m/>
    <m/>
    <m/>
    <m/>
    <x v="0"/>
    <s v="clear"/>
    <m/>
    <m/>
    <n v="0"/>
    <m/>
    <m/>
    <m/>
    <m/>
    <m/>
    <m/>
    <m/>
    <m/>
    <m/>
    <d v="2017-05-30T00:00:00"/>
    <x v="11"/>
    <m/>
    <x v="0"/>
    <n v="7"/>
    <n v="5"/>
    <x v="0"/>
    <m/>
    <m/>
  </r>
  <r>
    <x v="0"/>
    <x v="21"/>
    <x v="1"/>
    <x v="8"/>
    <x v="451"/>
    <x v="19"/>
    <x v="282"/>
    <m/>
    <m/>
    <m/>
    <x v="6"/>
    <m/>
    <m/>
    <m/>
    <m/>
    <x v="0"/>
    <x v="10"/>
    <x v="0"/>
    <x v="0"/>
    <x v="0"/>
    <m/>
    <m/>
    <x v="0"/>
    <x v="0"/>
    <m/>
    <x v="1"/>
    <m/>
    <x v="1"/>
    <m/>
    <x v="0"/>
    <x v="237"/>
    <m/>
    <m/>
    <x v="0"/>
    <m/>
    <m/>
    <m/>
    <m/>
    <m/>
    <x v="0"/>
    <m/>
    <m/>
    <x v="0"/>
    <m/>
    <m/>
    <m/>
    <m/>
    <x v="2"/>
    <s v="white"/>
    <m/>
    <m/>
    <m/>
    <m/>
    <m/>
    <m/>
    <m/>
    <m/>
    <m/>
    <m/>
    <m/>
    <m/>
    <d v="2017-03-24T00:00:00"/>
    <x v="15"/>
    <m/>
    <x v="0"/>
    <m/>
    <n v="4"/>
    <x v="0"/>
    <m/>
    <m/>
  </r>
  <r>
    <x v="0"/>
    <x v="21"/>
    <x v="1"/>
    <x v="8"/>
    <x v="452"/>
    <x v="19"/>
    <x v="283"/>
    <m/>
    <m/>
    <m/>
    <x v="2"/>
    <m/>
    <m/>
    <m/>
    <m/>
    <x v="0"/>
    <x v="10"/>
    <x v="0"/>
    <x v="0"/>
    <x v="0"/>
    <m/>
    <m/>
    <x v="0"/>
    <x v="0"/>
    <m/>
    <x v="1"/>
    <m/>
    <x v="1"/>
    <m/>
    <x v="0"/>
    <x v="238"/>
    <m/>
    <m/>
    <x v="0"/>
    <m/>
    <m/>
    <m/>
    <m/>
    <m/>
    <x v="0"/>
    <m/>
    <m/>
    <x v="0"/>
    <m/>
    <m/>
    <m/>
    <m/>
    <x v="2"/>
    <s v="white"/>
    <m/>
    <m/>
    <m/>
    <m/>
    <m/>
    <m/>
    <m/>
    <m/>
    <m/>
    <m/>
    <m/>
    <m/>
    <d v="2017-03-24T00:00:00"/>
    <x v="15"/>
    <m/>
    <x v="0"/>
    <m/>
    <n v="4"/>
    <x v="0"/>
    <m/>
    <m/>
  </r>
  <r>
    <x v="0"/>
    <x v="21"/>
    <x v="1"/>
    <x v="8"/>
    <x v="453"/>
    <x v="55"/>
    <x v="284"/>
    <m/>
    <m/>
    <m/>
    <x v="6"/>
    <m/>
    <m/>
    <m/>
    <m/>
    <x v="0"/>
    <x v="10"/>
    <x v="0"/>
    <x v="0"/>
    <x v="0"/>
    <m/>
    <m/>
    <x v="0"/>
    <x v="0"/>
    <m/>
    <x v="1"/>
    <m/>
    <x v="1"/>
    <m/>
    <x v="0"/>
    <x v="239"/>
    <m/>
    <m/>
    <x v="0"/>
    <m/>
    <m/>
    <m/>
    <m/>
    <m/>
    <x v="0"/>
    <m/>
    <m/>
    <x v="0"/>
    <m/>
    <m/>
    <m/>
    <m/>
    <x v="2"/>
    <s v="white"/>
    <m/>
    <m/>
    <m/>
    <m/>
    <m/>
    <m/>
    <m/>
    <m/>
    <m/>
    <m/>
    <m/>
    <m/>
    <d v="2017-03-27T00:00:00"/>
    <x v="5"/>
    <m/>
    <x v="0"/>
    <m/>
    <n v="4"/>
    <x v="0"/>
    <m/>
    <m/>
  </r>
  <r>
    <x v="0"/>
    <x v="21"/>
    <x v="1"/>
    <x v="8"/>
    <x v="454"/>
    <x v="55"/>
    <x v="283"/>
    <m/>
    <m/>
    <m/>
    <x v="7"/>
    <m/>
    <m/>
    <m/>
    <m/>
    <x v="0"/>
    <x v="10"/>
    <x v="0"/>
    <x v="0"/>
    <x v="0"/>
    <m/>
    <m/>
    <x v="0"/>
    <x v="0"/>
    <m/>
    <x v="1"/>
    <m/>
    <x v="1"/>
    <m/>
    <x v="0"/>
    <x v="240"/>
    <m/>
    <m/>
    <x v="0"/>
    <m/>
    <m/>
    <m/>
    <m/>
    <m/>
    <x v="0"/>
    <m/>
    <m/>
    <x v="0"/>
    <m/>
    <m/>
    <m/>
    <m/>
    <x v="2"/>
    <s v="white"/>
    <m/>
    <m/>
    <m/>
    <m/>
    <m/>
    <m/>
    <m/>
    <m/>
    <m/>
    <m/>
    <m/>
    <m/>
    <d v="2017-03-27T00:00:00"/>
    <x v="5"/>
    <m/>
    <x v="0"/>
    <m/>
    <n v="4"/>
    <x v="0"/>
    <m/>
    <m/>
  </r>
  <r>
    <x v="0"/>
    <x v="21"/>
    <x v="1"/>
    <x v="8"/>
    <x v="5"/>
    <x v="5"/>
    <x v="285"/>
    <m/>
    <m/>
    <m/>
    <x v="8"/>
    <m/>
    <m/>
    <m/>
    <m/>
    <x v="0"/>
    <x v="10"/>
    <x v="0"/>
    <x v="0"/>
    <x v="0"/>
    <m/>
    <m/>
    <x v="0"/>
    <x v="0"/>
    <m/>
    <x v="1"/>
    <m/>
    <x v="1"/>
    <m/>
    <x v="0"/>
    <x v="241"/>
    <m/>
    <m/>
    <x v="0"/>
    <m/>
    <m/>
    <m/>
    <m/>
    <m/>
    <x v="0"/>
    <m/>
    <m/>
    <x v="0"/>
    <m/>
    <m/>
    <m/>
    <m/>
    <x v="2"/>
    <s v="white"/>
    <m/>
    <m/>
    <m/>
    <m/>
    <m/>
    <m/>
    <m/>
    <m/>
    <m/>
    <m/>
    <m/>
    <m/>
    <d v="2017-03-27T00:00:00"/>
    <x v="5"/>
    <m/>
    <x v="0"/>
    <m/>
    <n v="4"/>
    <x v="0"/>
    <m/>
    <m/>
  </r>
  <r>
    <x v="0"/>
    <x v="21"/>
    <x v="1"/>
    <x v="8"/>
    <x v="455"/>
    <x v="57"/>
    <x v="286"/>
    <m/>
    <m/>
    <m/>
    <x v="2"/>
    <m/>
    <m/>
    <m/>
    <m/>
    <x v="0"/>
    <x v="10"/>
    <x v="0"/>
    <x v="0"/>
    <x v="0"/>
    <m/>
    <m/>
    <x v="0"/>
    <x v="0"/>
    <m/>
    <x v="1"/>
    <m/>
    <x v="1"/>
    <m/>
    <x v="0"/>
    <x v="242"/>
    <m/>
    <m/>
    <x v="0"/>
    <m/>
    <m/>
    <m/>
    <m/>
    <m/>
    <x v="0"/>
    <m/>
    <m/>
    <x v="0"/>
    <m/>
    <m/>
    <m/>
    <m/>
    <x v="2"/>
    <s v="white"/>
    <m/>
    <m/>
    <m/>
    <m/>
    <m/>
    <m/>
    <m/>
    <m/>
    <m/>
    <m/>
    <m/>
    <m/>
    <d v="2017-03-28T00:00:00"/>
    <x v="37"/>
    <m/>
    <x v="0"/>
    <m/>
    <n v="4"/>
    <x v="0"/>
    <m/>
    <m/>
  </r>
  <r>
    <x v="0"/>
    <x v="21"/>
    <x v="1"/>
    <x v="8"/>
    <x v="456"/>
    <x v="57"/>
    <x v="287"/>
    <m/>
    <m/>
    <m/>
    <x v="9"/>
    <m/>
    <m/>
    <m/>
    <m/>
    <x v="0"/>
    <x v="10"/>
    <x v="0"/>
    <x v="0"/>
    <x v="0"/>
    <m/>
    <m/>
    <x v="0"/>
    <x v="0"/>
    <m/>
    <x v="1"/>
    <m/>
    <x v="1"/>
    <m/>
    <x v="0"/>
    <x v="228"/>
    <m/>
    <m/>
    <x v="0"/>
    <m/>
    <m/>
    <m/>
    <m/>
    <m/>
    <x v="0"/>
    <m/>
    <m/>
    <x v="0"/>
    <m/>
    <m/>
    <m/>
    <m/>
    <x v="2"/>
    <s v="white"/>
    <m/>
    <m/>
    <m/>
    <m/>
    <m/>
    <m/>
    <m/>
    <m/>
    <m/>
    <m/>
    <m/>
    <m/>
    <d v="2017-03-28T00:00:00"/>
    <x v="37"/>
    <m/>
    <x v="0"/>
    <m/>
    <n v="4"/>
    <x v="0"/>
    <m/>
    <m/>
  </r>
  <r>
    <x v="0"/>
    <x v="21"/>
    <x v="1"/>
    <x v="8"/>
    <x v="457"/>
    <x v="6"/>
    <x v="288"/>
    <m/>
    <m/>
    <m/>
    <x v="10"/>
    <m/>
    <m/>
    <m/>
    <m/>
    <x v="0"/>
    <x v="10"/>
    <x v="0"/>
    <x v="0"/>
    <x v="0"/>
    <m/>
    <m/>
    <x v="0"/>
    <x v="0"/>
    <m/>
    <x v="1"/>
    <m/>
    <x v="1"/>
    <m/>
    <x v="0"/>
    <x v="243"/>
    <m/>
    <m/>
    <x v="0"/>
    <m/>
    <m/>
    <m/>
    <m/>
    <m/>
    <x v="0"/>
    <m/>
    <m/>
    <x v="0"/>
    <m/>
    <m/>
    <m/>
    <m/>
    <x v="2"/>
    <s v="white"/>
    <m/>
    <m/>
    <m/>
    <m/>
    <m/>
    <m/>
    <m/>
    <m/>
    <m/>
    <m/>
    <m/>
    <m/>
    <d v="2017-03-28T00:00:00"/>
    <x v="37"/>
    <m/>
    <x v="0"/>
    <m/>
    <n v="4"/>
    <x v="0"/>
    <m/>
    <m/>
  </r>
  <r>
    <x v="0"/>
    <x v="21"/>
    <x v="1"/>
    <x v="8"/>
    <x v="458"/>
    <x v="6"/>
    <x v="289"/>
    <m/>
    <m/>
    <m/>
    <x v="1"/>
    <m/>
    <m/>
    <m/>
    <m/>
    <x v="0"/>
    <x v="10"/>
    <x v="0"/>
    <x v="0"/>
    <x v="0"/>
    <m/>
    <m/>
    <x v="0"/>
    <x v="0"/>
    <m/>
    <x v="1"/>
    <m/>
    <x v="1"/>
    <m/>
    <x v="0"/>
    <x v="166"/>
    <m/>
    <m/>
    <x v="0"/>
    <m/>
    <m/>
    <m/>
    <m/>
    <m/>
    <x v="0"/>
    <m/>
    <m/>
    <x v="0"/>
    <m/>
    <m/>
    <m/>
    <m/>
    <x v="2"/>
    <s v="white"/>
    <m/>
    <m/>
    <m/>
    <m/>
    <m/>
    <m/>
    <m/>
    <m/>
    <m/>
    <m/>
    <m/>
    <m/>
    <d v="2017-03-29T00:00:00"/>
    <x v="6"/>
    <m/>
    <x v="0"/>
    <m/>
    <n v="4"/>
    <x v="0"/>
    <m/>
    <m/>
  </r>
  <r>
    <x v="0"/>
    <x v="21"/>
    <x v="1"/>
    <x v="8"/>
    <x v="459"/>
    <x v="58"/>
    <x v="290"/>
    <m/>
    <m/>
    <m/>
    <x v="11"/>
    <m/>
    <m/>
    <m/>
    <m/>
    <x v="0"/>
    <x v="10"/>
    <x v="0"/>
    <x v="0"/>
    <x v="0"/>
    <m/>
    <m/>
    <x v="0"/>
    <x v="0"/>
    <m/>
    <x v="1"/>
    <m/>
    <x v="1"/>
    <m/>
    <x v="0"/>
    <x v="244"/>
    <m/>
    <m/>
    <x v="0"/>
    <m/>
    <m/>
    <m/>
    <m/>
    <m/>
    <x v="0"/>
    <m/>
    <m/>
    <x v="0"/>
    <m/>
    <m/>
    <m/>
    <m/>
    <x v="2"/>
    <s v="white"/>
    <m/>
    <m/>
    <m/>
    <m/>
    <m/>
    <m/>
    <m/>
    <m/>
    <m/>
    <m/>
    <m/>
    <m/>
    <d v="2017-03-29T00:00:00"/>
    <x v="6"/>
    <m/>
    <x v="0"/>
    <m/>
    <n v="4"/>
    <x v="0"/>
    <m/>
    <m/>
  </r>
  <r>
    <x v="0"/>
    <x v="21"/>
    <x v="1"/>
    <x v="8"/>
    <x v="460"/>
    <x v="58"/>
    <x v="288"/>
    <m/>
    <m/>
    <m/>
    <x v="12"/>
    <m/>
    <m/>
    <m/>
    <m/>
    <x v="0"/>
    <x v="10"/>
    <x v="0"/>
    <x v="0"/>
    <x v="0"/>
    <m/>
    <m/>
    <x v="0"/>
    <x v="0"/>
    <m/>
    <x v="1"/>
    <m/>
    <x v="1"/>
    <m/>
    <x v="0"/>
    <x v="245"/>
    <m/>
    <m/>
    <x v="0"/>
    <m/>
    <m/>
    <m/>
    <m/>
    <m/>
    <x v="0"/>
    <m/>
    <m/>
    <x v="0"/>
    <m/>
    <m/>
    <m/>
    <m/>
    <x v="2"/>
    <s v="white"/>
    <m/>
    <m/>
    <m/>
    <m/>
    <m/>
    <m/>
    <m/>
    <m/>
    <m/>
    <m/>
    <m/>
    <m/>
    <d v="2017-03-30T00:00:00"/>
    <x v="38"/>
    <m/>
    <x v="0"/>
    <m/>
    <n v="4"/>
    <x v="0"/>
    <m/>
    <m/>
  </r>
  <r>
    <x v="0"/>
    <x v="21"/>
    <x v="1"/>
    <x v="8"/>
    <x v="461"/>
    <x v="59"/>
    <x v="288"/>
    <m/>
    <m/>
    <m/>
    <x v="13"/>
    <m/>
    <m/>
    <m/>
    <m/>
    <x v="0"/>
    <x v="10"/>
    <x v="0"/>
    <x v="0"/>
    <x v="0"/>
    <m/>
    <m/>
    <x v="0"/>
    <x v="0"/>
    <m/>
    <x v="1"/>
    <m/>
    <x v="1"/>
    <m/>
    <x v="0"/>
    <x v="246"/>
    <m/>
    <m/>
    <x v="0"/>
    <m/>
    <m/>
    <m/>
    <m/>
    <m/>
    <x v="0"/>
    <m/>
    <m/>
    <x v="0"/>
    <m/>
    <m/>
    <m/>
    <m/>
    <x v="2"/>
    <s v="white"/>
    <m/>
    <m/>
    <m/>
    <m/>
    <m/>
    <m/>
    <m/>
    <m/>
    <m/>
    <m/>
    <m/>
    <m/>
    <d v="2017-04-03T00:00:00"/>
    <x v="39"/>
    <m/>
    <x v="0"/>
    <m/>
    <n v="4"/>
    <x v="0"/>
    <m/>
    <m/>
  </r>
  <r>
    <x v="0"/>
    <x v="21"/>
    <x v="1"/>
    <x v="8"/>
    <x v="462"/>
    <x v="59"/>
    <x v="291"/>
    <m/>
    <m/>
    <m/>
    <x v="14"/>
    <m/>
    <m/>
    <m/>
    <m/>
    <x v="0"/>
    <x v="10"/>
    <x v="0"/>
    <x v="0"/>
    <x v="0"/>
    <m/>
    <m/>
    <x v="0"/>
    <x v="0"/>
    <m/>
    <x v="1"/>
    <m/>
    <x v="1"/>
    <m/>
    <x v="0"/>
    <x v="247"/>
    <m/>
    <m/>
    <x v="0"/>
    <m/>
    <m/>
    <m/>
    <m/>
    <m/>
    <x v="0"/>
    <m/>
    <m/>
    <x v="0"/>
    <m/>
    <m/>
    <m/>
    <m/>
    <x v="2"/>
    <s v="white"/>
    <m/>
    <m/>
    <m/>
    <m/>
    <m/>
    <m/>
    <m/>
    <m/>
    <m/>
    <m/>
    <m/>
    <m/>
    <d v="2017-04-03T00:00:00"/>
    <x v="39"/>
    <m/>
    <x v="0"/>
    <m/>
    <n v="4"/>
    <x v="0"/>
    <m/>
    <m/>
  </r>
  <r>
    <x v="0"/>
    <x v="21"/>
    <x v="1"/>
    <x v="8"/>
    <x v="463"/>
    <x v="60"/>
    <x v="292"/>
    <m/>
    <m/>
    <m/>
    <x v="15"/>
    <m/>
    <m/>
    <m/>
    <m/>
    <x v="0"/>
    <x v="10"/>
    <x v="0"/>
    <x v="0"/>
    <x v="0"/>
    <m/>
    <m/>
    <x v="0"/>
    <x v="0"/>
    <m/>
    <x v="1"/>
    <m/>
    <x v="1"/>
    <m/>
    <x v="0"/>
    <x v="248"/>
    <m/>
    <m/>
    <x v="0"/>
    <m/>
    <m/>
    <m/>
    <m/>
    <m/>
    <x v="0"/>
    <m/>
    <m/>
    <x v="0"/>
    <m/>
    <m/>
    <m/>
    <m/>
    <x v="3"/>
    <s v="white"/>
    <m/>
    <m/>
    <m/>
    <m/>
    <m/>
    <m/>
    <m/>
    <m/>
    <m/>
    <m/>
    <m/>
    <m/>
    <d v="2017-04-03T00:00:00"/>
    <x v="39"/>
    <m/>
    <x v="0"/>
    <m/>
    <n v="4"/>
    <x v="0"/>
    <m/>
    <m/>
  </r>
  <r>
    <x v="0"/>
    <x v="21"/>
    <x v="1"/>
    <x v="8"/>
    <x v="464"/>
    <x v="60"/>
    <x v="293"/>
    <m/>
    <m/>
    <m/>
    <x v="16"/>
    <m/>
    <m/>
    <m/>
    <m/>
    <x v="0"/>
    <x v="10"/>
    <x v="0"/>
    <x v="0"/>
    <x v="0"/>
    <m/>
    <m/>
    <x v="0"/>
    <x v="0"/>
    <m/>
    <x v="1"/>
    <m/>
    <x v="1"/>
    <m/>
    <x v="0"/>
    <x v="249"/>
    <m/>
    <m/>
    <x v="0"/>
    <m/>
    <m/>
    <m/>
    <m/>
    <m/>
    <x v="0"/>
    <m/>
    <m/>
    <x v="0"/>
    <m/>
    <m/>
    <m/>
    <m/>
    <x v="3"/>
    <s v="white"/>
    <m/>
    <m/>
    <m/>
    <m/>
    <m/>
    <m/>
    <m/>
    <m/>
    <m/>
    <m/>
    <m/>
    <m/>
    <d v="2017-04-03T00:00:00"/>
    <x v="39"/>
    <m/>
    <x v="0"/>
    <m/>
    <n v="4"/>
    <x v="0"/>
    <m/>
    <m/>
  </r>
  <r>
    <x v="0"/>
    <x v="22"/>
    <x v="1"/>
    <x v="9"/>
    <x v="465"/>
    <x v="93"/>
    <x v="294"/>
    <m/>
    <m/>
    <m/>
    <x v="17"/>
    <m/>
    <m/>
    <m/>
    <m/>
    <x v="42"/>
    <x v="21"/>
    <x v="0"/>
    <x v="225"/>
    <x v="0"/>
    <m/>
    <m/>
    <x v="0"/>
    <x v="0"/>
    <m/>
    <x v="0"/>
    <m/>
    <x v="0"/>
    <m/>
    <x v="0"/>
    <x v="0"/>
    <m/>
    <m/>
    <x v="0"/>
    <m/>
    <m/>
    <m/>
    <m/>
    <m/>
    <x v="0"/>
    <m/>
    <m/>
    <x v="0"/>
    <m/>
    <m/>
    <m/>
    <m/>
    <x v="4"/>
    <m/>
    <m/>
    <m/>
    <m/>
    <m/>
    <m/>
    <m/>
    <m/>
    <m/>
    <m/>
    <m/>
    <m/>
    <m/>
    <d v="2017-06-19T00:00:00"/>
    <x v="106"/>
    <m/>
    <x v="0"/>
    <n v="4"/>
    <n v="7"/>
    <x v="0"/>
    <m/>
    <m/>
  </r>
  <r>
    <x v="0"/>
    <x v="22"/>
    <x v="1"/>
    <x v="9"/>
    <x v="466"/>
    <x v="22"/>
    <x v="295"/>
    <m/>
    <m/>
    <m/>
    <x v="5"/>
    <m/>
    <m/>
    <m/>
    <m/>
    <x v="43"/>
    <x v="22"/>
    <x v="0"/>
    <x v="226"/>
    <x v="0"/>
    <m/>
    <m/>
    <x v="0"/>
    <x v="0"/>
    <m/>
    <x v="0"/>
    <m/>
    <x v="34"/>
    <m/>
    <x v="0"/>
    <x v="0"/>
    <m/>
    <m/>
    <x v="0"/>
    <m/>
    <m/>
    <m/>
    <m/>
    <m/>
    <x v="0"/>
    <m/>
    <m/>
    <x v="0"/>
    <m/>
    <m/>
    <m/>
    <m/>
    <x v="4"/>
    <m/>
    <m/>
    <m/>
    <m/>
    <m/>
    <m/>
    <m/>
    <m/>
    <m/>
    <m/>
    <m/>
    <m/>
    <m/>
    <d v="2017-06-19T00:00:00"/>
    <x v="106"/>
    <m/>
    <x v="0"/>
    <n v="7"/>
    <n v="7"/>
    <x v="0"/>
    <m/>
    <m/>
  </r>
  <r>
    <x v="0"/>
    <x v="22"/>
    <x v="1"/>
    <x v="9"/>
    <x v="467"/>
    <x v="22"/>
    <x v="296"/>
    <m/>
    <m/>
    <m/>
    <x v="5"/>
    <m/>
    <m/>
    <m/>
    <m/>
    <x v="44"/>
    <x v="23"/>
    <x v="0"/>
    <x v="227"/>
    <x v="0"/>
    <m/>
    <m/>
    <x v="0"/>
    <x v="0"/>
    <m/>
    <x v="0"/>
    <m/>
    <x v="3"/>
    <m/>
    <x v="0"/>
    <x v="0"/>
    <m/>
    <m/>
    <x v="0"/>
    <m/>
    <m/>
    <m/>
    <m/>
    <m/>
    <x v="0"/>
    <m/>
    <m/>
    <x v="0"/>
    <m/>
    <m/>
    <m/>
    <m/>
    <x v="4"/>
    <m/>
    <m/>
    <m/>
    <m/>
    <m/>
    <m/>
    <m/>
    <m/>
    <m/>
    <m/>
    <m/>
    <m/>
    <m/>
    <d v="2017-06-20T00:00:00"/>
    <x v="119"/>
    <m/>
    <x v="0"/>
    <n v="7"/>
    <n v="7"/>
    <x v="0"/>
    <m/>
    <m/>
  </r>
  <r>
    <x v="0"/>
    <x v="22"/>
    <x v="1"/>
    <x v="9"/>
    <x v="468"/>
    <x v="23"/>
    <x v="297"/>
    <m/>
    <m/>
    <m/>
    <x v="18"/>
    <m/>
    <m/>
    <m/>
    <m/>
    <x v="45"/>
    <x v="24"/>
    <x v="0"/>
    <x v="9"/>
    <x v="0"/>
    <m/>
    <m/>
    <x v="0"/>
    <x v="0"/>
    <m/>
    <x v="0"/>
    <m/>
    <x v="37"/>
    <m/>
    <x v="0"/>
    <x v="0"/>
    <m/>
    <m/>
    <x v="0"/>
    <m/>
    <m/>
    <m/>
    <m/>
    <m/>
    <x v="0"/>
    <m/>
    <m/>
    <x v="0"/>
    <m/>
    <m/>
    <m/>
    <m/>
    <x v="4"/>
    <m/>
    <m/>
    <m/>
    <m/>
    <m/>
    <m/>
    <m/>
    <m/>
    <m/>
    <m/>
    <m/>
    <m/>
    <m/>
    <d v="2017-06-21T00:00:00"/>
    <x v="16"/>
    <m/>
    <x v="0"/>
    <n v="5"/>
    <n v="7"/>
    <x v="0"/>
    <m/>
    <m/>
  </r>
  <r>
    <x v="0"/>
    <x v="22"/>
    <x v="1"/>
    <x v="9"/>
    <x v="469"/>
    <x v="25"/>
    <x v="298"/>
    <m/>
    <m/>
    <m/>
    <x v="5"/>
    <m/>
    <m/>
    <m/>
    <m/>
    <x v="46"/>
    <x v="25"/>
    <x v="0"/>
    <x v="228"/>
    <x v="0"/>
    <m/>
    <m/>
    <x v="0"/>
    <x v="0"/>
    <m/>
    <x v="0"/>
    <m/>
    <x v="0"/>
    <m/>
    <x v="0"/>
    <x v="0"/>
    <m/>
    <m/>
    <x v="0"/>
    <m/>
    <m/>
    <m/>
    <m/>
    <m/>
    <x v="0"/>
    <m/>
    <m/>
    <x v="0"/>
    <m/>
    <m/>
    <m/>
    <m/>
    <x v="4"/>
    <m/>
    <m/>
    <m/>
    <m/>
    <m/>
    <m/>
    <m/>
    <m/>
    <m/>
    <m/>
    <m/>
    <m/>
    <m/>
    <d v="2017-06-22T00:00:00"/>
    <x v="17"/>
    <m/>
    <x v="0"/>
    <n v="7"/>
    <n v="7"/>
    <x v="0"/>
    <m/>
    <m/>
  </r>
  <r>
    <x v="0"/>
    <x v="22"/>
    <x v="1"/>
    <x v="9"/>
    <x v="470"/>
    <x v="26"/>
    <x v="299"/>
    <m/>
    <m/>
    <m/>
    <x v="19"/>
    <m/>
    <m/>
    <m/>
    <m/>
    <x v="47"/>
    <x v="22"/>
    <x v="0"/>
    <x v="229"/>
    <x v="0"/>
    <m/>
    <m/>
    <x v="0"/>
    <x v="0"/>
    <m/>
    <x v="0"/>
    <m/>
    <x v="0"/>
    <m/>
    <x v="0"/>
    <x v="0"/>
    <m/>
    <m/>
    <x v="0"/>
    <m/>
    <m/>
    <m/>
    <m/>
    <m/>
    <x v="0"/>
    <m/>
    <m/>
    <x v="0"/>
    <m/>
    <m/>
    <m/>
    <m/>
    <x v="4"/>
    <m/>
    <m/>
    <m/>
    <m/>
    <m/>
    <m/>
    <m/>
    <m/>
    <m/>
    <m/>
    <m/>
    <m/>
    <m/>
    <d v="2017-06-26T00:00:00"/>
    <x v="107"/>
    <m/>
    <x v="0"/>
    <n v="6"/>
    <n v="7"/>
    <x v="0"/>
    <m/>
    <m/>
  </r>
  <r>
    <x v="0"/>
    <x v="22"/>
    <x v="1"/>
    <x v="9"/>
    <x v="471"/>
    <x v="27"/>
    <x v="300"/>
    <m/>
    <m/>
    <m/>
    <x v="5"/>
    <m/>
    <m/>
    <m/>
    <m/>
    <x v="48"/>
    <x v="26"/>
    <x v="0"/>
    <x v="228"/>
    <x v="0"/>
    <m/>
    <m/>
    <x v="0"/>
    <x v="0"/>
    <m/>
    <x v="0"/>
    <m/>
    <x v="0"/>
    <m/>
    <x v="0"/>
    <x v="0"/>
    <m/>
    <m/>
    <x v="0"/>
    <m/>
    <m/>
    <m/>
    <m/>
    <m/>
    <x v="0"/>
    <m/>
    <m/>
    <x v="0"/>
    <m/>
    <m/>
    <m/>
    <m/>
    <x v="4"/>
    <m/>
    <m/>
    <m/>
    <m/>
    <m/>
    <m/>
    <m/>
    <m/>
    <m/>
    <m/>
    <m/>
    <m/>
    <m/>
    <d v="2017-06-26T00:00:00"/>
    <x v="107"/>
    <m/>
    <x v="0"/>
    <n v="5"/>
    <n v="7"/>
    <x v="0"/>
    <m/>
    <m/>
  </r>
  <r>
    <x v="0"/>
    <x v="22"/>
    <x v="1"/>
    <x v="9"/>
    <x v="472"/>
    <x v="65"/>
    <x v="274"/>
    <m/>
    <m/>
    <m/>
    <x v="19"/>
    <m/>
    <m/>
    <m/>
    <m/>
    <x v="49"/>
    <x v="25"/>
    <x v="0"/>
    <x v="2"/>
    <x v="0"/>
    <m/>
    <m/>
    <x v="0"/>
    <x v="0"/>
    <m/>
    <x v="0"/>
    <m/>
    <x v="38"/>
    <m/>
    <x v="0"/>
    <x v="0"/>
    <m/>
    <m/>
    <x v="0"/>
    <m/>
    <m/>
    <m/>
    <m/>
    <m/>
    <x v="0"/>
    <m/>
    <m/>
    <x v="0"/>
    <m/>
    <m/>
    <m/>
    <m/>
    <x v="4"/>
    <m/>
    <m/>
    <m/>
    <m/>
    <m/>
    <m/>
    <m/>
    <m/>
    <m/>
    <m/>
    <m/>
    <m/>
    <m/>
    <d v="2017-06-27T00:00:00"/>
    <x v="108"/>
    <m/>
    <x v="0"/>
    <n v="6"/>
    <n v="7"/>
    <x v="0"/>
    <m/>
    <m/>
  </r>
  <r>
    <x v="0"/>
    <x v="22"/>
    <x v="1"/>
    <x v="9"/>
    <x v="473"/>
    <x v="65"/>
    <x v="296"/>
    <m/>
    <m/>
    <m/>
    <x v="18"/>
    <m/>
    <m/>
    <m/>
    <m/>
    <x v="46"/>
    <x v="24"/>
    <x v="0"/>
    <x v="2"/>
    <x v="0"/>
    <m/>
    <m/>
    <x v="0"/>
    <x v="0"/>
    <m/>
    <x v="0"/>
    <m/>
    <x v="0"/>
    <m/>
    <x v="0"/>
    <x v="0"/>
    <m/>
    <m/>
    <x v="0"/>
    <m/>
    <m/>
    <m/>
    <m/>
    <m/>
    <x v="0"/>
    <m/>
    <m/>
    <x v="0"/>
    <m/>
    <m/>
    <m/>
    <m/>
    <x v="4"/>
    <m/>
    <m/>
    <m/>
    <m/>
    <m/>
    <m/>
    <m/>
    <m/>
    <m/>
    <m/>
    <m/>
    <m/>
    <m/>
    <d v="2017-06-27T00:00:00"/>
    <x v="108"/>
    <m/>
    <x v="0"/>
    <n v="6"/>
    <n v="7"/>
    <x v="0"/>
    <m/>
    <m/>
  </r>
  <r>
    <x v="0"/>
    <x v="22"/>
    <x v="1"/>
    <x v="9"/>
    <x v="474"/>
    <x v="67"/>
    <x v="294"/>
    <m/>
    <m/>
    <m/>
    <x v="19"/>
    <m/>
    <m/>
    <m/>
    <m/>
    <x v="50"/>
    <x v="27"/>
    <x v="0"/>
    <x v="230"/>
    <x v="0"/>
    <m/>
    <m/>
    <x v="0"/>
    <x v="0"/>
    <m/>
    <x v="0"/>
    <m/>
    <x v="0"/>
    <m/>
    <x v="0"/>
    <x v="0"/>
    <m/>
    <m/>
    <x v="0"/>
    <m/>
    <m/>
    <m/>
    <m/>
    <m/>
    <x v="0"/>
    <m/>
    <m/>
    <x v="0"/>
    <m/>
    <m/>
    <m/>
    <m/>
    <x v="4"/>
    <m/>
    <m/>
    <m/>
    <m/>
    <m/>
    <m/>
    <m/>
    <m/>
    <m/>
    <m/>
    <m/>
    <m/>
    <m/>
    <d v="2017-06-28T00:00:00"/>
    <x v="42"/>
    <m/>
    <x v="0"/>
    <n v="5"/>
    <n v="7"/>
    <x v="0"/>
    <m/>
    <m/>
  </r>
  <r>
    <x v="0"/>
    <x v="22"/>
    <x v="1"/>
    <x v="9"/>
    <x v="475"/>
    <x v="68"/>
    <x v="301"/>
    <m/>
    <m/>
    <m/>
    <x v="19"/>
    <m/>
    <m/>
    <m/>
    <m/>
    <x v="51"/>
    <x v="28"/>
    <x v="0"/>
    <x v="231"/>
    <x v="0"/>
    <m/>
    <m/>
    <x v="0"/>
    <x v="0"/>
    <m/>
    <x v="0"/>
    <m/>
    <x v="36"/>
    <m/>
    <x v="0"/>
    <x v="0"/>
    <m/>
    <m/>
    <x v="0"/>
    <m/>
    <m/>
    <m/>
    <m/>
    <m/>
    <x v="0"/>
    <m/>
    <m/>
    <x v="0"/>
    <m/>
    <m/>
    <m/>
    <m/>
    <x v="4"/>
    <m/>
    <m/>
    <m/>
    <m/>
    <m/>
    <m/>
    <m/>
    <m/>
    <m/>
    <m/>
    <m/>
    <m/>
    <m/>
    <d v="2017-06-30T00:00:00"/>
    <x v="44"/>
    <m/>
    <x v="0"/>
    <n v="5"/>
    <n v="7"/>
    <x v="0"/>
    <m/>
    <m/>
  </r>
  <r>
    <x v="0"/>
    <x v="22"/>
    <x v="1"/>
    <x v="9"/>
    <x v="476"/>
    <x v="69"/>
    <x v="302"/>
    <m/>
    <m/>
    <m/>
    <x v="5"/>
    <m/>
    <m/>
    <m/>
    <m/>
    <x v="49"/>
    <x v="29"/>
    <x v="0"/>
    <x v="137"/>
    <x v="0"/>
    <m/>
    <m/>
    <x v="0"/>
    <x v="0"/>
    <m/>
    <x v="0"/>
    <m/>
    <x v="31"/>
    <m/>
    <x v="0"/>
    <x v="0"/>
    <m/>
    <m/>
    <x v="0"/>
    <m/>
    <m/>
    <m/>
    <m/>
    <m/>
    <x v="0"/>
    <m/>
    <m/>
    <x v="0"/>
    <m/>
    <m/>
    <m/>
    <m/>
    <x v="4"/>
    <m/>
    <m/>
    <m/>
    <m/>
    <m/>
    <m/>
    <m/>
    <m/>
    <m/>
    <m/>
    <m/>
    <m/>
    <m/>
    <d v="2017-06-30T00:00:00"/>
    <x v="44"/>
    <m/>
    <x v="0"/>
    <n v="6"/>
    <n v="7"/>
    <x v="0"/>
    <m/>
    <m/>
  </r>
  <r>
    <x v="0"/>
    <x v="22"/>
    <x v="1"/>
    <x v="9"/>
    <x v="477"/>
    <x v="163"/>
    <x v="303"/>
    <m/>
    <m/>
    <m/>
    <x v="20"/>
    <m/>
    <m/>
    <m/>
    <m/>
    <x v="52"/>
    <x v="29"/>
    <x v="0"/>
    <x v="7"/>
    <x v="0"/>
    <m/>
    <m/>
    <x v="0"/>
    <x v="0"/>
    <m/>
    <x v="0"/>
    <m/>
    <x v="2"/>
    <m/>
    <x v="0"/>
    <x v="0"/>
    <m/>
    <m/>
    <x v="0"/>
    <m/>
    <m/>
    <m/>
    <m/>
    <m/>
    <x v="0"/>
    <m/>
    <m/>
    <x v="0"/>
    <m/>
    <m/>
    <m/>
    <m/>
    <x v="6"/>
    <m/>
    <m/>
    <m/>
    <m/>
    <m/>
    <m/>
    <m/>
    <m/>
    <m/>
    <m/>
    <m/>
    <m/>
    <m/>
    <d v="2017-07-06T00:00:00"/>
    <x v="46"/>
    <m/>
    <x v="0"/>
    <n v="5"/>
    <n v="7"/>
    <x v="0"/>
    <m/>
    <m/>
  </r>
  <r>
    <x v="0"/>
    <x v="22"/>
    <x v="1"/>
    <x v="9"/>
    <x v="478"/>
    <x v="71"/>
    <x v="294"/>
    <m/>
    <m/>
    <m/>
    <x v="20"/>
    <m/>
    <m/>
    <m/>
    <m/>
    <x v="42"/>
    <x v="30"/>
    <x v="0"/>
    <x v="4"/>
    <x v="0"/>
    <m/>
    <m/>
    <x v="0"/>
    <x v="0"/>
    <m/>
    <x v="0"/>
    <m/>
    <x v="39"/>
    <m/>
    <x v="0"/>
    <x v="0"/>
    <m/>
    <m/>
    <x v="0"/>
    <m/>
    <m/>
    <m/>
    <m/>
    <m/>
    <x v="0"/>
    <m/>
    <m/>
    <x v="0"/>
    <m/>
    <m/>
    <m/>
    <m/>
    <x v="6"/>
    <m/>
    <m/>
    <m/>
    <m/>
    <m/>
    <m/>
    <m/>
    <m/>
    <m/>
    <m/>
    <m/>
    <m/>
    <m/>
    <d v="2017-07-06T00:00:00"/>
    <x v="46"/>
    <m/>
    <x v="0"/>
    <n v="5"/>
    <n v="7"/>
    <x v="0"/>
    <m/>
    <m/>
  </r>
  <r>
    <x v="0"/>
    <x v="22"/>
    <x v="1"/>
    <x v="9"/>
    <x v="479"/>
    <x v="142"/>
    <x v="273"/>
    <m/>
    <m/>
    <m/>
    <x v="19"/>
    <m/>
    <m/>
    <m/>
    <m/>
    <x v="53"/>
    <x v="31"/>
    <x v="0"/>
    <x v="232"/>
    <x v="0"/>
    <m/>
    <m/>
    <x v="0"/>
    <x v="0"/>
    <m/>
    <x v="0"/>
    <m/>
    <x v="40"/>
    <m/>
    <x v="0"/>
    <x v="0"/>
    <m/>
    <m/>
    <x v="0"/>
    <m/>
    <m/>
    <m/>
    <m/>
    <m/>
    <x v="0"/>
    <m/>
    <m/>
    <x v="0"/>
    <m/>
    <m/>
    <m/>
    <m/>
    <x v="4"/>
    <m/>
    <m/>
    <m/>
    <m/>
    <m/>
    <m/>
    <m/>
    <m/>
    <m/>
    <m/>
    <m/>
    <m/>
    <m/>
    <d v="2017-07-10T00:00:00"/>
    <x v="19"/>
    <m/>
    <x v="0"/>
    <n v="8"/>
    <n v="7"/>
    <x v="0"/>
    <m/>
    <m/>
  </r>
  <r>
    <x v="0"/>
    <x v="22"/>
    <x v="1"/>
    <x v="9"/>
    <x v="480"/>
    <x v="30"/>
    <x v="301"/>
    <m/>
    <m/>
    <m/>
    <x v="19"/>
    <m/>
    <m/>
    <m/>
    <m/>
    <x v="54"/>
    <x v="31"/>
    <x v="0"/>
    <x v="230"/>
    <x v="0"/>
    <m/>
    <m/>
    <x v="0"/>
    <x v="0"/>
    <m/>
    <x v="0"/>
    <m/>
    <x v="41"/>
    <m/>
    <x v="0"/>
    <x v="0"/>
    <m/>
    <m/>
    <x v="0"/>
    <m/>
    <m/>
    <m/>
    <m/>
    <m/>
    <x v="0"/>
    <m/>
    <m/>
    <x v="0"/>
    <m/>
    <m/>
    <m/>
    <m/>
    <x v="6"/>
    <m/>
    <m/>
    <m/>
    <m/>
    <m/>
    <m/>
    <m/>
    <m/>
    <m/>
    <m/>
    <m/>
    <m/>
    <m/>
    <d v="2017-07-11T00:00:00"/>
    <x v="20"/>
    <m/>
    <x v="0"/>
    <n v="5"/>
    <n v="7"/>
    <x v="0"/>
    <m/>
    <m/>
  </r>
  <r>
    <x v="0"/>
    <x v="22"/>
    <x v="1"/>
    <x v="9"/>
    <x v="481"/>
    <x v="31"/>
    <x v="297"/>
    <m/>
    <m/>
    <m/>
    <x v="19"/>
    <m/>
    <m/>
    <m/>
    <m/>
    <x v="55"/>
    <x v="29"/>
    <x v="0"/>
    <x v="233"/>
    <x v="0"/>
    <m/>
    <m/>
    <x v="0"/>
    <x v="0"/>
    <m/>
    <x v="0"/>
    <m/>
    <x v="42"/>
    <m/>
    <x v="0"/>
    <x v="0"/>
    <m/>
    <m/>
    <x v="0"/>
    <m/>
    <m/>
    <m/>
    <m/>
    <m/>
    <x v="0"/>
    <m/>
    <m/>
    <x v="0"/>
    <m/>
    <m/>
    <m/>
    <m/>
    <x v="6"/>
    <m/>
    <m/>
    <m/>
    <m/>
    <m/>
    <m/>
    <m/>
    <m/>
    <m/>
    <m/>
    <m/>
    <m/>
    <m/>
    <d v="2017-07-12T00:00:00"/>
    <x v="21"/>
    <m/>
    <x v="0"/>
    <n v="6"/>
    <n v="7"/>
    <x v="0"/>
    <m/>
    <m/>
  </r>
  <r>
    <x v="0"/>
    <x v="22"/>
    <x v="1"/>
    <x v="9"/>
    <x v="482"/>
    <x v="32"/>
    <x v="301"/>
    <m/>
    <m/>
    <m/>
    <x v="19"/>
    <m/>
    <m/>
    <m/>
    <m/>
    <x v="56"/>
    <x v="32"/>
    <x v="0"/>
    <x v="234"/>
    <x v="0"/>
    <m/>
    <m/>
    <x v="0"/>
    <x v="0"/>
    <m/>
    <x v="0"/>
    <m/>
    <x v="43"/>
    <m/>
    <x v="0"/>
    <x v="0"/>
    <m/>
    <m/>
    <x v="0"/>
    <m/>
    <m/>
    <m/>
    <m/>
    <m/>
    <x v="0"/>
    <m/>
    <m/>
    <x v="0"/>
    <m/>
    <m/>
    <m/>
    <m/>
    <x v="6"/>
    <m/>
    <m/>
    <m/>
    <m/>
    <m/>
    <m/>
    <m/>
    <m/>
    <m/>
    <m/>
    <m/>
    <m/>
    <m/>
    <d v="2017-07-13T00:00:00"/>
    <x v="109"/>
    <m/>
    <x v="0"/>
    <n v="7"/>
    <n v="7"/>
    <x v="0"/>
    <m/>
    <m/>
  </r>
  <r>
    <x v="0"/>
    <x v="22"/>
    <x v="1"/>
    <x v="0"/>
    <x v="420"/>
    <x v="77"/>
    <x v="304"/>
    <m/>
    <m/>
    <m/>
    <x v="5"/>
    <m/>
    <m/>
    <m/>
    <m/>
    <x v="57"/>
    <x v="33"/>
    <x v="0"/>
    <x v="235"/>
    <x v="0"/>
    <m/>
    <m/>
    <x v="0"/>
    <x v="0"/>
    <m/>
    <x v="0"/>
    <m/>
    <x v="0"/>
    <m/>
    <x v="0"/>
    <x v="0"/>
    <m/>
    <m/>
    <x v="0"/>
    <m/>
    <m/>
    <m/>
    <m/>
    <m/>
    <x v="0"/>
    <m/>
    <m/>
    <x v="0"/>
    <m/>
    <m/>
    <m/>
    <m/>
    <x v="1"/>
    <m/>
    <m/>
    <m/>
    <m/>
    <m/>
    <m/>
    <m/>
    <m/>
    <m/>
    <m/>
    <m/>
    <m/>
    <m/>
    <d v="2017-01-18T00:00:00"/>
    <x v="53"/>
    <m/>
    <x v="0"/>
    <m/>
    <n v="7"/>
    <x v="0"/>
    <m/>
    <m/>
  </r>
  <r>
    <x v="0"/>
    <x v="22"/>
    <x v="1"/>
    <x v="0"/>
    <x v="185"/>
    <x v="78"/>
    <x v="295"/>
    <m/>
    <m/>
    <m/>
    <x v="5"/>
    <m/>
    <m/>
    <m/>
    <m/>
    <x v="48"/>
    <x v="34"/>
    <x v="0"/>
    <x v="236"/>
    <x v="0"/>
    <m/>
    <m/>
    <x v="0"/>
    <x v="0"/>
    <m/>
    <x v="0"/>
    <m/>
    <x v="44"/>
    <m/>
    <x v="0"/>
    <x v="0"/>
    <m/>
    <m/>
    <x v="0"/>
    <m/>
    <m/>
    <m/>
    <m/>
    <m/>
    <x v="0"/>
    <m/>
    <m/>
    <x v="0"/>
    <m/>
    <m/>
    <m/>
    <m/>
    <x v="1"/>
    <m/>
    <m/>
    <m/>
    <m/>
    <m/>
    <m/>
    <m/>
    <m/>
    <m/>
    <m/>
    <m/>
    <m/>
    <m/>
    <d v="2017-01-18T00:00:00"/>
    <x v="53"/>
    <m/>
    <x v="0"/>
    <m/>
    <n v="7"/>
    <x v="0"/>
    <m/>
    <m/>
  </r>
  <r>
    <x v="0"/>
    <x v="22"/>
    <x v="1"/>
    <x v="0"/>
    <x v="483"/>
    <x v="78"/>
    <x v="305"/>
    <m/>
    <m/>
    <m/>
    <x v="5"/>
    <m/>
    <m/>
    <m/>
    <m/>
    <x v="58"/>
    <x v="35"/>
    <x v="0"/>
    <x v="237"/>
    <x v="0"/>
    <m/>
    <m/>
    <x v="0"/>
    <x v="0"/>
    <m/>
    <x v="0"/>
    <m/>
    <x v="0"/>
    <m/>
    <x v="0"/>
    <x v="0"/>
    <m/>
    <m/>
    <x v="0"/>
    <m/>
    <m/>
    <m/>
    <m/>
    <m/>
    <x v="0"/>
    <m/>
    <m/>
    <x v="0"/>
    <m/>
    <m/>
    <m/>
    <m/>
    <x v="1"/>
    <m/>
    <m/>
    <m/>
    <m/>
    <m/>
    <m/>
    <m/>
    <m/>
    <m/>
    <m/>
    <m/>
    <m/>
    <m/>
    <d v="2017-01-18T00:00:00"/>
    <x v="53"/>
    <m/>
    <x v="0"/>
    <m/>
    <n v="7"/>
    <x v="0"/>
    <m/>
    <m/>
  </r>
  <r>
    <x v="0"/>
    <x v="22"/>
    <x v="1"/>
    <x v="0"/>
    <x v="484"/>
    <x v="155"/>
    <x v="296"/>
    <m/>
    <m/>
    <m/>
    <x v="5"/>
    <m/>
    <m/>
    <m/>
    <m/>
    <x v="59"/>
    <x v="36"/>
    <x v="0"/>
    <x v="238"/>
    <x v="0"/>
    <m/>
    <m/>
    <x v="0"/>
    <x v="0"/>
    <m/>
    <x v="0"/>
    <m/>
    <x v="0"/>
    <m/>
    <x v="0"/>
    <x v="0"/>
    <m/>
    <m/>
    <x v="0"/>
    <m/>
    <m/>
    <m/>
    <m/>
    <m/>
    <x v="0"/>
    <m/>
    <m/>
    <x v="0"/>
    <m/>
    <m/>
    <m/>
    <m/>
    <x v="1"/>
    <m/>
    <m/>
    <m/>
    <m/>
    <m/>
    <m/>
    <m/>
    <m/>
    <m/>
    <m/>
    <m/>
    <m/>
    <m/>
    <d v="2017-01-23T00:00:00"/>
    <x v="54"/>
    <m/>
    <x v="0"/>
    <m/>
    <n v="7"/>
    <x v="0"/>
    <m/>
    <m/>
  </r>
  <r>
    <x v="0"/>
    <x v="22"/>
    <x v="1"/>
    <x v="0"/>
    <x v="485"/>
    <x v="63"/>
    <x v="306"/>
    <m/>
    <m/>
    <m/>
    <x v="5"/>
    <m/>
    <m/>
    <m/>
    <m/>
    <x v="60"/>
    <x v="24"/>
    <x v="0"/>
    <x v="7"/>
    <x v="0"/>
    <m/>
    <m/>
    <x v="0"/>
    <x v="0"/>
    <m/>
    <x v="0"/>
    <m/>
    <x v="5"/>
    <m/>
    <x v="0"/>
    <x v="0"/>
    <m/>
    <m/>
    <x v="0"/>
    <m/>
    <m/>
    <m/>
    <m/>
    <m/>
    <x v="0"/>
    <m/>
    <m/>
    <x v="0"/>
    <m/>
    <m/>
    <m/>
    <m/>
    <x v="3"/>
    <m/>
    <m/>
    <m/>
    <m/>
    <m/>
    <m/>
    <m/>
    <m/>
    <m/>
    <m/>
    <m/>
    <m/>
    <m/>
    <d v="2017-04-05T00:00:00"/>
    <x v="120"/>
    <m/>
    <x v="0"/>
    <m/>
    <n v="7"/>
    <x v="0"/>
    <m/>
    <m/>
  </r>
  <r>
    <x v="0"/>
    <x v="22"/>
    <x v="1"/>
    <x v="0"/>
    <x v="486"/>
    <x v="8"/>
    <x v="296"/>
    <m/>
    <m/>
    <m/>
    <x v="21"/>
    <m/>
    <m/>
    <m/>
    <m/>
    <x v="61"/>
    <x v="37"/>
    <x v="0"/>
    <x v="228"/>
    <x v="0"/>
    <m/>
    <m/>
    <x v="0"/>
    <x v="0"/>
    <m/>
    <x v="0"/>
    <m/>
    <x v="0"/>
    <m/>
    <x v="0"/>
    <x v="0"/>
    <m/>
    <m/>
    <x v="0"/>
    <m/>
    <m/>
    <m/>
    <m/>
    <m/>
    <x v="0"/>
    <m/>
    <m/>
    <x v="0"/>
    <m/>
    <m/>
    <m/>
    <m/>
    <x v="3"/>
    <m/>
    <m/>
    <m/>
    <m/>
    <m/>
    <m/>
    <m/>
    <m/>
    <m/>
    <m/>
    <m/>
    <m/>
    <m/>
    <d v="2017-04-06T00:00:00"/>
    <x v="41"/>
    <m/>
    <x v="0"/>
    <m/>
    <n v="7"/>
    <x v="0"/>
    <m/>
    <m/>
  </r>
  <r>
    <x v="0"/>
    <x v="22"/>
    <x v="1"/>
    <x v="0"/>
    <x v="487"/>
    <x v="8"/>
    <x v="273"/>
    <m/>
    <m/>
    <m/>
    <x v="20"/>
    <m/>
    <m/>
    <m/>
    <m/>
    <x v="62"/>
    <x v="27"/>
    <x v="0"/>
    <x v="239"/>
    <x v="0"/>
    <m/>
    <m/>
    <x v="0"/>
    <x v="0"/>
    <m/>
    <x v="0"/>
    <m/>
    <x v="0"/>
    <m/>
    <x v="0"/>
    <x v="0"/>
    <m/>
    <m/>
    <x v="0"/>
    <m/>
    <m/>
    <m/>
    <m/>
    <m/>
    <x v="0"/>
    <m/>
    <m/>
    <x v="0"/>
    <m/>
    <m/>
    <m/>
    <m/>
    <x v="3"/>
    <m/>
    <m/>
    <m/>
    <m/>
    <m/>
    <m/>
    <m/>
    <m/>
    <m/>
    <m/>
    <m/>
    <m/>
    <m/>
    <d v="2017-04-06T00:00:00"/>
    <x v="41"/>
    <m/>
    <x v="0"/>
    <m/>
    <n v="7"/>
    <x v="0"/>
    <m/>
    <m/>
  </r>
  <r>
    <x v="0"/>
    <x v="22"/>
    <x v="1"/>
    <x v="0"/>
    <x v="488"/>
    <x v="164"/>
    <x v="306"/>
    <m/>
    <m/>
    <m/>
    <x v="20"/>
    <m/>
    <m/>
    <m/>
    <m/>
    <x v="63"/>
    <x v="27"/>
    <x v="0"/>
    <x v="240"/>
    <x v="0"/>
    <m/>
    <m/>
    <x v="0"/>
    <x v="0"/>
    <m/>
    <x v="0"/>
    <m/>
    <x v="45"/>
    <m/>
    <x v="0"/>
    <x v="0"/>
    <m/>
    <m/>
    <x v="0"/>
    <m/>
    <m/>
    <m/>
    <m/>
    <m/>
    <x v="0"/>
    <m/>
    <m/>
    <x v="0"/>
    <m/>
    <m/>
    <m/>
    <m/>
    <x v="3"/>
    <m/>
    <m/>
    <m/>
    <m/>
    <m/>
    <m/>
    <m/>
    <m/>
    <m/>
    <m/>
    <m/>
    <m/>
    <m/>
    <d v="2017-04-06T00:00:00"/>
    <x v="41"/>
    <m/>
    <x v="0"/>
    <m/>
    <n v="7"/>
    <x v="0"/>
    <m/>
    <m/>
  </r>
  <r>
    <x v="0"/>
    <x v="22"/>
    <x v="1"/>
    <x v="0"/>
    <x v="489"/>
    <x v="164"/>
    <x v="305"/>
    <m/>
    <m/>
    <m/>
    <x v="5"/>
    <m/>
    <m/>
    <m/>
    <m/>
    <x v="61"/>
    <x v="38"/>
    <x v="0"/>
    <x v="241"/>
    <x v="0"/>
    <m/>
    <m/>
    <x v="0"/>
    <x v="0"/>
    <m/>
    <x v="0"/>
    <m/>
    <x v="46"/>
    <m/>
    <x v="0"/>
    <x v="0"/>
    <m/>
    <m/>
    <x v="0"/>
    <m/>
    <m/>
    <m/>
    <m/>
    <m/>
    <x v="0"/>
    <m/>
    <m/>
    <x v="0"/>
    <m/>
    <m/>
    <m/>
    <m/>
    <x v="3"/>
    <m/>
    <m/>
    <m/>
    <m/>
    <m/>
    <m/>
    <m/>
    <m/>
    <m/>
    <m/>
    <m/>
    <m/>
    <m/>
    <d v="2017-04-07T00:00:00"/>
    <x v="8"/>
    <m/>
    <x v="0"/>
    <m/>
    <n v="7"/>
    <x v="0"/>
    <m/>
    <m/>
  </r>
  <r>
    <x v="0"/>
    <x v="22"/>
    <x v="1"/>
    <x v="0"/>
    <x v="490"/>
    <x v="165"/>
    <x v="307"/>
    <m/>
    <m/>
    <m/>
    <x v="5"/>
    <m/>
    <m/>
    <m/>
    <m/>
    <x v="64"/>
    <x v="34"/>
    <x v="0"/>
    <x v="242"/>
    <x v="0"/>
    <m/>
    <m/>
    <x v="0"/>
    <x v="0"/>
    <m/>
    <x v="0"/>
    <m/>
    <x v="47"/>
    <m/>
    <x v="0"/>
    <x v="0"/>
    <m/>
    <m/>
    <x v="0"/>
    <m/>
    <m/>
    <m/>
    <m/>
    <m/>
    <x v="0"/>
    <m/>
    <m/>
    <x v="0"/>
    <m/>
    <m/>
    <m/>
    <m/>
    <x v="3"/>
    <m/>
    <m/>
    <m/>
    <m/>
    <m/>
    <m/>
    <m/>
    <m/>
    <m/>
    <m/>
    <m/>
    <m/>
    <m/>
    <d v="2017-04-10T00:00:00"/>
    <x v="121"/>
    <m/>
    <x v="0"/>
    <m/>
    <n v="7"/>
    <x v="0"/>
    <m/>
    <m/>
  </r>
  <r>
    <x v="0"/>
    <x v="22"/>
    <x v="1"/>
    <x v="0"/>
    <x v="491"/>
    <x v="88"/>
    <x v="304"/>
    <m/>
    <m/>
    <m/>
    <x v="20"/>
    <m/>
    <m/>
    <m/>
    <m/>
    <x v="65"/>
    <x v="28"/>
    <x v="0"/>
    <x v="243"/>
    <x v="0"/>
    <m/>
    <m/>
    <x v="0"/>
    <x v="0"/>
    <m/>
    <x v="0"/>
    <m/>
    <x v="0"/>
    <m/>
    <x v="0"/>
    <x v="0"/>
    <m/>
    <m/>
    <x v="0"/>
    <m/>
    <m/>
    <m/>
    <m/>
    <m/>
    <x v="0"/>
    <m/>
    <m/>
    <x v="0"/>
    <m/>
    <m/>
    <m/>
    <m/>
    <x v="4"/>
    <m/>
    <m/>
    <m/>
    <m/>
    <m/>
    <m/>
    <m/>
    <m/>
    <m/>
    <m/>
    <m/>
    <m/>
    <m/>
    <d v="2017-06-05T00:00:00"/>
    <x v="102"/>
    <m/>
    <x v="0"/>
    <n v="5"/>
    <n v="7"/>
    <x v="0"/>
    <m/>
    <m/>
  </r>
  <r>
    <x v="0"/>
    <x v="22"/>
    <x v="1"/>
    <x v="0"/>
    <x v="492"/>
    <x v="139"/>
    <x v="296"/>
    <m/>
    <m/>
    <m/>
    <x v="5"/>
    <m/>
    <m/>
    <m/>
    <m/>
    <x v="45"/>
    <x v="39"/>
    <x v="0"/>
    <x v="244"/>
    <x v="0"/>
    <m/>
    <m/>
    <x v="0"/>
    <x v="0"/>
    <m/>
    <x v="0"/>
    <m/>
    <x v="0"/>
    <m/>
    <x v="0"/>
    <x v="0"/>
    <m/>
    <m/>
    <x v="0"/>
    <m/>
    <m/>
    <m/>
    <m/>
    <m/>
    <x v="0"/>
    <m/>
    <m/>
    <x v="0"/>
    <m/>
    <m/>
    <m/>
    <m/>
    <x v="4"/>
    <m/>
    <m/>
    <m/>
    <m/>
    <m/>
    <m/>
    <m/>
    <m/>
    <m/>
    <m/>
    <m/>
    <m/>
    <m/>
    <d v="2017-06-05T00:00:00"/>
    <x v="102"/>
    <m/>
    <x v="0"/>
    <n v="7"/>
    <n v="7"/>
    <x v="0"/>
    <m/>
    <m/>
  </r>
  <r>
    <x v="0"/>
    <x v="22"/>
    <x v="1"/>
    <x v="0"/>
    <x v="493"/>
    <x v="90"/>
    <x v="302"/>
    <m/>
    <m/>
    <m/>
    <x v="5"/>
    <m/>
    <m/>
    <m/>
    <m/>
    <x v="66"/>
    <x v="39"/>
    <x v="0"/>
    <x v="245"/>
    <x v="0"/>
    <m/>
    <m/>
    <x v="0"/>
    <x v="0"/>
    <m/>
    <x v="0"/>
    <m/>
    <x v="0"/>
    <m/>
    <x v="0"/>
    <x v="0"/>
    <m/>
    <m/>
    <x v="0"/>
    <m/>
    <m/>
    <m/>
    <m/>
    <m/>
    <x v="0"/>
    <m/>
    <m/>
    <x v="0"/>
    <m/>
    <m/>
    <m/>
    <m/>
    <x v="4"/>
    <m/>
    <m/>
    <m/>
    <m/>
    <m/>
    <m/>
    <m/>
    <m/>
    <m/>
    <m/>
    <m/>
    <m/>
    <m/>
    <d v="2017-06-08T00:00:00"/>
    <x v="64"/>
    <m/>
    <x v="0"/>
    <n v="10"/>
    <n v="7"/>
    <x v="0"/>
    <m/>
    <m/>
  </r>
  <r>
    <x v="0"/>
    <x v="22"/>
    <x v="1"/>
    <x v="0"/>
    <x v="494"/>
    <x v="89"/>
    <x v="308"/>
    <m/>
    <m/>
    <m/>
    <x v="20"/>
    <m/>
    <m/>
    <m/>
    <m/>
    <x v="49"/>
    <x v="30"/>
    <x v="0"/>
    <x v="246"/>
    <x v="0"/>
    <m/>
    <m/>
    <x v="0"/>
    <x v="0"/>
    <m/>
    <x v="0"/>
    <m/>
    <x v="48"/>
    <m/>
    <x v="0"/>
    <x v="0"/>
    <m/>
    <m/>
    <x v="0"/>
    <m/>
    <m/>
    <m/>
    <m/>
    <m/>
    <x v="0"/>
    <m/>
    <m/>
    <x v="0"/>
    <m/>
    <m/>
    <m/>
    <m/>
    <x v="4"/>
    <m/>
    <m/>
    <m/>
    <m/>
    <m/>
    <m/>
    <m/>
    <m/>
    <m/>
    <m/>
    <m/>
    <m/>
    <m/>
    <d v="2017-06-06T00:00:00"/>
    <x v="63"/>
    <m/>
    <x v="0"/>
    <n v="7"/>
    <n v="7"/>
    <x v="0"/>
    <m/>
    <m/>
  </r>
  <r>
    <x v="0"/>
    <x v="22"/>
    <x v="1"/>
    <x v="0"/>
    <x v="495"/>
    <x v="90"/>
    <x v="300"/>
    <m/>
    <m/>
    <m/>
    <x v="22"/>
    <m/>
    <m/>
    <m/>
    <m/>
    <x v="50"/>
    <x v="40"/>
    <x v="0"/>
    <x v="8"/>
    <x v="0"/>
    <m/>
    <m/>
    <x v="0"/>
    <x v="0"/>
    <m/>
    <x v="0"/>
    <m/>
    <x v="0"/>
    <m/>
    <x v="0"/>
    <x v="0"/>
    <m/>
    <m/>
    <x v="0"/>
    <m/>
    <m/>
    <m/>
    <m/>
    <m/>
    <x v="0"/>
    <m/>
    <m/>
    <x v="0"/>
    <m/>
    <m/>
    <m/>
    <m/>
    <x v="4"/>
    <m/>
    <m/>
    <m/>
    <m/>
    <m/>
    <m/>
    <m/>
    <m/>
    <m/>
    <m/>
    <m/>
    <m/>
    <m/>
    <d v="2017-06-09T00:00:00"/>
    <x v="64"/>
    <m/>
    <x v="0"/>
    <n v="6"/>
    <n v="7"/>
    <x v="0"/>
    <m/>
    <m/>
  </r>
  <r>
    <x v="0"/>
    <x v="22"/>
    <x v="1"/>
    <x v="0"/>
    <x v="496"/>
    <x v="91"/>
    <x v="302"/>
    <m/>
    <m/>
    <m/>
    <x v="23"/>
    <m/>
    <m/>
    <m/>
    <m/>
    <x v="52"/>
    <x v="40"/>
    <x v="0"/>
    <x v="241"/>
    <x v="0"/>
    <m/>
    <m/>
    <x v="0"/>
    <x v="0"/>
    <m/>
    <x v="0"/>
    <m/>
    <x v="0"/>
    <m/>
    <x v="0"/>
    <x v="0"/>
    <m/>
    <m/>
    <x v="0"/>
    <m/>
    <m/>
    <m/>
    <m/>
    <m/>
    <x v="0"/>
    <m/>
    <m/>
    <x v="0"/>
    <m/>
    <m/>
    <m/>
    <m/>
    <x v="4"/>
    <m/>
    <m/>
    <m/>
    <m/>
    <m/>
    <m/>
    <m/>
    <m/>
    <m/>
    <m/>
    <m/>
    <m/>
    <m/>
    <d v="2017-06-13T00:00:00"/>
    <x v="65"/>
    <m/>
    <x v="0"/>
    <n v="7"/>
    <n v="7"/>
    <x v="0"/>
    <m/>
    <m/>
  </r>
  <r>
    <x v="0"/>
    <x v="23"/>
    <x v="1"/>
    <x v="4"/>
    <x v="497"/>
    <x v="166"/>
    <x v="302"/>
    <m/>
    <m/>
    <m/>
    <x v="5"/>
    <m/>
    <m/>
    <m/>
    <m/>
    <x v="67"/>
    <x v="25"/>
    <x v="0"/>
    <x v="8"/>
    <x v="0"/>
    <m/>
    <m/>
    <x v="0"/>
    <x v="0"/>
    <m/>
    <x v="0"/>
    <m/>
    <x v="0"/>
    <m/>
    <x v="0"/>
    <x v="0"/>
    <m/>
    <m/>
    <x v="0"/>
    <m/>
    <m/>
    <m/>
    <m/>
    <m/>
    <x v="0"/>
    <m/>
    <m/>
    <x v="0"/>
    <m/>
    <m/>
    <m/>
    <m/>
    <x v="3"/>
    <m/>
    <m/>
    <m/>
    <m/>
    <m/>
    <m/>
    <m/>
    <m/>
    <m/>
    <m/>
    <m/>
    <m/>
    <m/>
    <s v="-"/>
    <x v="122"/>
    <m/>
    <x v="0"/>
    <m/>
    <n v="7"/>
    <x v="0"/>
    <m/>
    <m/>
  </r>
  <r>
    <x v="0"/>
    <x v="24"/>
    <x v="1"/>
    <x v="10"/>
    <x v="498"/>
    <x v="167"/>
    <x v="309"/>
    <n v="48.8"/>
    <m/>
    <m/>
    <x v="0"/>
    <m/>
    <m/>
    <m/>
    <m/>
    <x v="0"/>
    <x v="10"/>
    <x v="245"/>
    <x v="113"/>
    <x v="149"/>
    <m/>
    <m/>
    <x v="0"/>
    <x v="99"/>
    <m/>
    <x v="0"/>
    <m/>
    <x v="0"/>
    <m/>
    <x v="0"/>
    <x v="0"/>
    <m/>
    <n v="0"/>
    <x v="0"/>
    <m/>
    <m/>
    <m/>
    <m/>
    <m/>
    <x v="59"/>
    <m/>
    <m/>
    <x v="0"/>
    <m/>
    <n v="0.104"/>
    <m/>
    <n v="6.6699999999999995E-2"/>
    <x v="1"/>
    <m/>
    <m/>
    <m/>
    <m/>
    <m/>
    <m/>
    <m/>
    <m/>
    <m/>
    <m/>
    <m/>
    <m/>
    <m/>
    <s v="-"/>
    <x v="123"/>
    <s v="approval- JH"/>
    <x v="0"/>
    <m/>
    <n v="7"/>
    <x v="0"/>
    <m/>
    <m/>
  </r>
  <r>
    <x v="0"/>
    <x v="25"/>
    <x v="1"/>
    <x v="11"/>
    <x v="499"/>
    <x v="158"/>
    <x v="310"/>
    <m/>
    <m/>
    <m/>
    <x v="0"/>
    <m/>
    <m/>
    <m/>
    <m/>
    <x v="68"/>
    <x v="10"/>
    <x v="246"/>
    <x v="45"/>
    <x v="0"/>
    <m/>
    <m/>
    <x v="0"/>
    <x v="0"/>
    <m/>
    <x v="1"/>
    <m/>
    <x v="1"/>
    <m/>
    <x v="0"/>
    <x v="0"/>
    <m/>
    <m/>
    <x v="0"/>
    <m/>
    <m/>
    <m/>
    <m/>
    <m/>
    <x v="0"/>
    <m/>
    <m/>
    <x v="0"/>
    <m/>
    <m/>
    <m/>
    <m/>
    <x v="1"/>
    <s v="clear"/>
    <m/>
    <m/>
    <m/>
    <m/>
    <m/>
    <m/>
    <m/>
    <m/>
    <m/>
    <m/>
    <m/>
    <m/>
    <d v="2017-01-17T00:00:00"/>
    <x v="115"/>
    <m/>
    <x v="0"/>
    <m/>
    <n v="5"/>
    <x v="0"/>
    <m/>
    <m/>
  </r>
  <r>
    <x v="0"/>
    <x v="25"/>
    <x v="1"/>
    <x v="11"/>
    <x v="500"/>
    <x v="158"/>
    <x v="311"/>
    <m/>
    <m/>
    <m/>
    <x v="0"/>
    <m/>
    <m/>
    <m/>
    <m/>
    <x v="69"/>
    <x v="10"/>
    <x v="247"/>
    <x v="53"/>
    <x v="0"/>
    <m/>
    <m/>
    <x v="0"/>
    <x v="0"/>
    <m/>
    <x v="1"/>
    <m/>
    <x v="1"/>
    <m/>
    <x v="0"/>
    <x v="0"/>
    <m/>
    <m/>
    <x v="0"/>
    <m/>
    <m/>
    <m/>
    <m/>
    <m/>
    <x v="0"/>
    <m/>
    <m/>
    <x v="0"/>
    <m/>
    <m/>
    <m/>
    <m/>
    <x v="1"/>
    <s v="clear"/>
    <m/>
    <m/>
    <m/>
    <m/>
    <m/>
    <m/>
    <m/>
    <m/>
    <m/>
    <m/>
    <m/>
    <m/>
    <d v="2017-01-17T00:00:00"/>
    <x v="115"/>
    <m/>
    <x v="0"/>
    <m/>
    <n v="5"/>
    <x v="0"/>
    <m/>
    <m/>
  </r>
  <r>
    <x v="0"/>
    <x v="25"/>
    <x v="1"/>
    <x v="11"/>
    <x v="501"/>
    <x v="159"/>
    <x v="312"/>
    <m/>
    <m/>
    <m/>
    <x v="0"/>
    <m/>
    <m/>
    <m/>
    <m/>
    <x v="70"/>
    <x v="10"/>
    <x v="248"/>
    <x v="247"/>
    <x v="0"/>
    <m/>
    <m/>
    <x v="0"/>
    <x v="0"/>
    <m/>
    <x v="1"/>
    <m/>
    <x v="1"/>
    <m/>
    <x v="0"/>
    <x v="0"/>
    <m/>
    <m/>
    <x v="0"/>
    <m/>
    <m/>
    <m/>
    <m/>
    <m/>
    <x v="0"/>
    <m/>
    <m/>
    <x v="0"/>
    <m/>
    <m/>
    <m/>
    <m/>
    <x v="1"/>
    <s v="clear"/>
    <m/>
    <m/>
    <m/>
    <m/>
    <m/>
    <m/>
    <m/>
    <m/>
    <m/>
    <m/>
    <m/>
    <m/>
    <d v="2017-01-17T00:00:00"/>
    <x v="115"/>
    <m/>
    <x v="0"/>
    <m/>
    <n v="5"/>
    <x v="0"/>
    <m/>
    <m/>
  </r>
  <r>
    <x v="0"/>
    <x v="25"/>
    <x v="1"/>
    <x v="11"/>
    <x v="502"/>
    <x v="77"/>
    <x v="313"/>
    <m/>
    <m/>
    <m/>
    <x v="0"/>
    <m/>
    <m/>
    <m/>
    <m/>
    <x v="71"/>
    <x v="10"/>
    <x v="249"/>
    <x v="58"/>
    <x v="0"/>
    <m/>
    <m/>
    <x v="0"/>
    <x v="0"/>
    <m/>
    <x v="1"/>
    <m/>
    <x v="1"/>
    <m/>
    <x v="0"/>
    <x v="0"/>
    <m/>
    <m/>
    <x v="0"/>
    <m/>
    <m/>
    <m/>
    <m/>
    <m/>
    <x v="0"/>
    <m/>
    <m/>
    <x v="0"/>
    <m/>
    <m/>
    <m/>
    <m/>
    <x v="1"/>
    <s v="clear"/>
    <m/>
    <m/>
    <m/>
    <m/>
    <m/>
    <m/>
    <m/>
    <m/>
    <m/>
    <m/>
    <m/>
    <m/>
    <d v="2017-01-18T00:00:00"/>
    <x v="53"/>
    <m/>
    <x v="0"/>
    <m/>
    <n v="5"/>
    <x v="0"/>
    <m/>
    <m/>
  </r>
  <r>
    <x v="0"/>
    <x v="25"/>
    <x v="1"/>
    <x v="11"/>
    <x v="503"/>
    <x v="78"/>
    <x v="314"/>
    <m/>
    <m/>
    <m/>
    <x v="0"/>
    <m/>
    <m/>
    <m/>
    <m/>
    <x v="72"/>
    <x v="10"/>
    <x v="250"/>
    <x v="63"/>
    <x v="0"/>
    <m/>
    <m/>
    <x v="0"/>
    <x v="0"/>
    <m/>
    <x v="1"/>
    <m/>
    <x v="1"/>
    <m/>
    <x v="0"/>
    <x v="0"/>
    <m/>
    <m/>
    <x v="0"/>
    <m/>
    <m/>
    <m/>
    <m/>
    <m/>
    <x v="0"/>
    <m/>
    <m/>
    <x v="0"/>
    <m/>
    <m/>
    <m/>
    <m/>
    <x v="1"/>
    <s v="clear"/>
    <m/>
    <m/>
    <m/>
    <m/>
    <m/>
    <m/>
    <m/>
    <m/>
    <m/>
    <m/>
    <m/>
    <m/>
    <d v="2017-01-18T00:00:00"/>
    <x v="53"/>
    <m/>
    <x v="0"/>
    <m/>
    <n v="5"/>
    <x v="0"/>
    <m/>
    <m/>
  </r>
  <r>
    <x v="0"/>
    <x v="25"/>
    <x v="1"/>
    <x v="11"/>
    <x v="504"/>
    <x v="78"/>
    <x v="315"/>
    <m/>
    <m/>
    <m/>
    <x v="0"/>
    <m/>
    <m/>
    <m/>
    <m/>
    <x v="73"/>
    <x v="10"/>
    <x v="251"/>
    <x v="63"/>
    <x v="0"/>
    <m/>
    <m/>
    <x v="0"/>
    <x v="0"/>
    <m/>
    <x v="1"/>
    <m/>
    <x v="1"/>
    <m/>
    <x v="0"/>
    <x v="0"/>
    <m/>
    <m/>
    <x v="0"/>
    <m/>
    <m/>
    <m/>
    <m/>
    <m/>
    <x v="0"/>
    <m/>
    <m/>
    <x v="0"/>
    <m/>
    <m/>
    <m/>
    <m/>
    <x v="1"/>
    <s v="clear"/>
    <m/>
    <m/>
    <m/>
    <m/>
    <m/>
    <m/>
    <m/>
    <m/>
    <m/>
    <m/>
    <m/>
    <m/>
    <d v="2017-01-18T00:00:00"/>
    <x v="53"/>
    <m/>
    <x v="0"/>
    <m/>
    <n v="5"/>
    <x v="0"/>
    <m/>
    <m/>
  </r>
  <r>
    <x v="0"/>
    <x v="25"/>
    <x v="1"/>
    <x v="11"/>
    <x v="505"/>
    <x v="78"/>
    <x v="316"/>
    <m/>
    <m/>
    <m/>
    <x v="0"/>
    <m/>
    <m/>
    <m/>
    <m/>
    <x v="74"/>
    <x v="10"/>
    <x v="252"/>
    <x v="248"/>
    <x v="0"/>
    <m/>
    <m/>
    <x v="0"/>
    <x v="0"/>
    <m/>
    <x v="1"/>
    <m/>
    <x v="1"/>
    <m/>
    <x v="0"/>
    <x v="0"/>
    <m/>
    <m/>
    <x v="0"/>
    <m/>
    <m/>
    <m/>
    <m/>
    <m/>
    <x v="0"/>
    <m/>
    <m/>
    <x v="0"/>
    <m/>
    <m/>
    <m/>
    <m/>
    <x v="1"/>
    <s v="clear"/>
    <m/>
    <m/>
    <m/>
    <m/>
    <m/>
    <m/>
    <m/>
    <m/>
    <m/>
    <m/>
    <m/>
    <m/>
    <d v="2017-01-18T00:00:00"/>
    <x v="124"/>
    <m/>
    <x v="0"/>
    <m/>
    <n v="5"/>
    <x v="0"/>
    <m/>
    <m/>
  </r>
  <r>
    <x v="0"/>
    <x v="25"/>
    <x v="1"/>
    <x v="11"/>
    <x v="506"/>
    <x v="155"/>
    <x v="312"/>
    <m/>
    <m/>
    <m/>
    <x v="0"/>
    <m/>
    <m/>
    <m/>
    <m/>
    <x v="75"/>
    <x v="10"/>
    <x v="253"/>
    <x v="69"/>
    <x v="0"/>
    <m/>
    <m/>
    <x v="0"/>
    <x v="0"/>
    <m/>
    <x v="1"/>
    <m/>
    <x v="1"/>
    <m/>
    <x v="0"/>
    <x v="0"/>
    <m/>
    <m/>
    <x v="0"/>
    <m/>
    <m/>
    <m/>
    <m/>
    <m/>
    <x v="0"/>
    <m/>
    <m/>
    <x v="0"/>
    <m/>
    <m/>
    <m/>
    <m/>
    <x v="1"/>
    <s v="clear"/>
    <m/>
    <m/>
    <m/>
    <m/>
    <m/>
    <m/>
    <m/>
    <m/>
    <m/>
    <m/>
    <m/>
    <m/>
    <d v="2017-01-30T00:00:00"/>
    <x v="124"/>
    <m/>
    <x v="0"/>
    <m/>
    <n v="5"/>
    <x v="0"/>
    <m/>
    <m/>
  </r>
  <r>
    <x v="0"/>
    <x v="25"/>
    <x v="1"/>
    <x v="11"/>
    <x v="507"/>
    <x v="48"/>
    <x v="313"/>
    <m/>
    <m/>
    <m/>
    <x v="0"/>
    <m/>
    <m/>
    <m/>
    <m/>
    <x v="76"/>
    <x v="10"/>
    <x v="254"/>
    <x v="68"/>
    <x v="0"/>
    <m/>
    <m/>
    <x v="0"/>
    <x v="0"/>
    <m/>
    <x v="1"/>
    <m/>
    <x v="1"/>
    <m/>
    <x v="0"/>
    <x v="0"/>
    <m/>
    <m/>
    <x v="0"/>
    <m/>
    <m/>
    <m/>
    <m/>
    <m/>
    <x v="0"/>
    <m/>
    <m/>
    <x v="0"/>
    <m/>
    <m/>
    <m/>
    <m/>
    <x v="1"/>
    <s v="clear"/>
    <m/>
    <m/>
    <m/>
    <m/>
    <m/>
    <m/>
    <m/>
    <m/>
    <m/>
    <m/>
    <m/>
    <m/>
    <d v="2017-01-30T00:00:00"/>
    <x v="33"/>
    <m/>
    <x v="0"/>
    <m/>
    <n v="5"/>
    <x v="0"/>
    <m/>
    <m/>
  </r>
  <r>
    <x v="0"/>
    <x v="26"/>
    <x v="1"/>
    <x v="11"/>
    <x v="508"/>
    <x v="46"/>
    <x v="317"/>
    <m/>
    <m/>
    <m/>
    <x v="0"/>
    <m/>
    <m/>
    <m/>
    <m/>
    <x v="77"/>
    <x v="10"/>
    <x v="255"/>
    <x v="249"/>
    <x v="0"/>
    <m/>
    <m/>
    <x v="0"/>
    <x v="0"/>
    <m/>
    <x v="1"/>
    <m/>
    <x v="1"/>
    <m/>
    <x v="0"/>
    <x v="0"/>
    <m/>
    <m/>
    <x v="0"/>
    <m/>
    <m/>
    <m/>
    <m/>
    <m/>
    <x v="0"/>
    <m/>
    <m/>
    <x v="0"/>
    <m/>
    <m/>
    <m/>
    <m/>
    <x v="1"/>
    <s v="clear"/>
    <m/>
    <m/>
    <m/>
    <m/>
    <m/>
    <m/>
    <m/>
    <m/>
    <m/>
    <m/>
    <m/>
    <m/>
    <d v="2017-01-26T00:00:00"/>
    <x v="31"/>
    <m/>
    <x v="0"/>
    <m/>
    <n v="5"/>
    <x v="0"/>
    <m/>
    <m/>
  </r>
  <r>
    <x v="0"/>
    <x v="26"/>
    <x v="1"/>
    <x v="11"/>
    <x v="509"/>
    <x v="48"/>
    <x v="318"/>
    <m/>
    <m/>
    <m/>
    <x v="0"/>
    <m/>
    <m/>
    <m/>
    <m/>
    <x v="78"/>
    <x v="10"/>
    <x v="256"/>
    <x v="250"/>
    <x v="0"/>
    <m/>
    <m/>
    <x v="0"/>
    <x v="0"/>
    <m/>
    <x v="1"/>
    <m/>
    <x v="1"/>
    <m/>
    <x v="0"/>
    <x v="0"/>
    <m/>
    <m/>
    <x v="0"/>
    <m/>
    <m/>
    <m/>
    <m/>
    <m/>
    <x v="0"/>
    <m/>
    <m/>
    <x v="0"/>
    <m/>
    <m/>
    <m/>
    <m/>
    <x v="1"/>
    <s v="clear"/>
    <m/>
    <m/>
    <m/>
    <m/>
    <m/>
    <m/>
    <m/>
    <m/>
    <m/>
    <m/>
    <m/>
    <m/>
    <d v="2017-01-27T00:00:00"/>
    <x v="32"/>
    <m/>
    <x v="0"/>
    <m/>
    <n v="5"/>
    <x v="0"/>
    <m/>
    <m/>
  </r>
  <r>
    <x v="0"/>
    <x v="26"/>
    <x v="1"/>
    <x v="11"/>
    <x v="510"/>
    <x v="47"/>
    <x v="318"/>
    <m/>
    <m/>
    <m/>
    <x v="0"/>
    <m/>
    <m/>
    <m/>
    <m/>
    <x v="79"/>
    <x v="10"/>
    <x v="257"/>
    <x v="251"/>
    <x v="0"/>
    <m/>
    <m/>
    <x v="0"/>
    <x v="0"/>
    <m/>
    <x v="1"/>
    <m/>
    <x v="1"/>
    <m/>
    <x v="0"/>
    <x v="0"/>
    <m/>
    <m/>
    <x v="0"/>
    <m/>
    <m/>
    <m/>
    <m/>
    <m/>
    <x v="0"/>
    <m/>
    <m/>
    <x v="0"/>
    <m/>
    <m/>
    <m/>
    <m/>
    <x v="1"/>
    <s v="clear"/>
    <m/>
    <m/>
    <m/>
    <m/>
    <m/>
    <m/>
    <m/>
    <m/>
    <m/>
    <m/>
    <m/>
    <m/>
    <d v="2017-01-27T00:00:00"/>
    <x v="32"/>
    <m/>
    <x v="0"/>
    <m/>
    <n v="5"/>
    <x v="0"/>
    <m/>
    <m/>
  </r>
  <r>
    <x v="0"/>
    <x v="26"/>
    <x v="1"/>
    <x v="11"/>
    <x v="511"/>
    <x v="47"/>
    <x v="319"/>
    <m/>
    <m/>
    <m/>
    <x v="0"/>
    <m/>
    <m/>
    <m/>
    <m/>
    <x v="80"/>
    <x v="10"/>
    <x v="255"/>
    <x v="252"/>
    <x v="0"/>
    <m/>
    <m/>
    <x v="0"/>
    <x v="0"/>
    <m/>
    <x v="1"/>
    <m/>
    <x v="1"/>
    <m/>
    <x v="0"/>
    <x v="0"/>
    <m/>
    <m/>
    <x v="0"/>
    <m/>
    <m/>
    <m/>
    <m/>
    <m/>
    <x v="0"/>
    <m/>
    <m/>
    <x v="0"/>
    <m/>
    <m/>
    <m/>
    <m/>
    <x v="1"/>
    <s v="clear"/>
    <m/>
    <m/>
    <m/>
    <m/>
    <m/>
    <m/>
    <m/>
    <m/>
    <m/>
    <m/>
    <m/>
    <m/>
    <d v="2017-01-27T00:00:00"/>
    <x v="32"/>
    <m/>
    <x v="0"/>
    <m/>
    <n v="5"/>
    <x v="0"/>
    <m/>
    <m/>
  </r>
  <r>
    <x v="0"/>
    <x v="26"/>
    <x v="1"/>
    <x v="11"/>
    <x v="512"/>
    <x v="47"/>
    <x v="320"/>
    <m/>
    <m/>
    <m/>
    <x v="0"/>
    <m/>
    <m/>
    <m/>
    <m/>
    <x v="81"/>
    <x v="10"/>
    <x v="258"/>
    <x v="253"/>
    <x v="0"/>
    <m/>
    <m/>
    <x v="0"/>
    <x v="0"/>
    <m/>
    <x v="1"/>
    <m/>
    <x v="1"/>
    <m/>
    <x v="0"/>
    <x v="0"/>
    <m/>
    <m/>
    <x v="0"/>
    <m/>
    <m/>
    <m/>
    <m/>
    <m/>
    <x v="0"/>
    <m/>
    <m/>
    <x v="0"/>
    <m/>
    <m/>
    <m/>
    <m/>
    <x v="1"/>
    <s v="clear"/>
    <m/>
    <m/>
    <m/>
    <m/>
    <m/>
    <m/>
    <m/>
    <m/>
    <m/>
    <m/>
    <m/>
    <m/>
    <d v="2017-01-27T00:00:00"/>
    <x v="32"/>
    <m/>
    <x v="0"/>
    <m/>
    <n v="5"/>
    <x v="0"/>
    <m/>
    <m/>
  </r>
  <r>
    <x v="0"/>
    <x v="26"/>
    <x v="1"/>
    <x v="11"/>
    <x v="513"/>
    <x v="168"/>
    <x v="321"/>
    <m/>
    <m/>
    <m/>
    <x v="0"/>
    <m/>
    <m/>
    <m/>
    <m/>
    <x v="82"/>
    <x v="10"/>
    <x v="258"/>
    <x v="254"/>
    <x v="0"/>
    <m/>
    <m/>
    <x v="0"/>
    <x v="0"/>
    <m/>
    <x v="1"/>
    <m/>
    <x v="1"/>
    <m/>
    <x v="0"/>
    <x v="0"/>
    <m/>
    <m/>
    <x v="0"/>
    <m/>
    <m/>
    <m/>
    <m/>
    <m/>
    <x v="0"/>
    <m/>
    <m/>
    <x v="0"/>
    <m/>
    <m/>
    <m/>
    <m/>
    <x v="7"/>
    <s v="clear"/>
    <m/>
    <m/>
    <m/>
    <m/>
    <m/>
    <m/>
    <m/>
    <m/>
    <m/>
    <m/>
    <m/>
    <m/>
    <d v="2017-02-02T00:00:00"/>
    <x v="1"/>
    <m/>
    <x v="0"/>
    <m/>
    <n v="5"/>
    <x v="0"/>
    <m/>
    <m/>
  </r>
  <r>
    <x v="0"/>
    <x v="26"/>
    <x v="1"/>
    <x v="11"/>
    <x v="514"/>
    <x v="106"/>
    <x v="322"/>
    <m/>
    <m/>
    <m/>
    <x v="0"/>
    <m/>
    <m/>
    <m/>
    <m/>
    <x v="83"/>
    <x v="10"/>
    <x v="247"/>
    <x v="255"/>
    <x v="0"/>
    <m/>
    <m/>
    <x v="0"/>
    <x v="0"/>
    <m/>
    <x v="1"/>
    <m/>
    <x v="1"/>
    <m/>
    <x v="0"/>
    <x v="0"/>
    <m/>
    <m/>
    <x v="0"/>
    <m/>
    <m/>
    <m/>
    <m/>
    <m/>
    <x v="0"/>
    <m/>
    <m/>
    <x v="0"/>
    <m/>
    <m/>
    <m/>
    <m/>
    <x v="7"/>
    <s v="clear"/>
    <m/>
    <m/>
    <m/>
    <m/>
    <m/>
    <m/>
    <m/>
    <m/>
    <m/>
    <m/>
    <m/>
    <m/>
    <d v="2017-02-03T00:00:00"/>
    <x v="78"/>
    <m/>
    <x v="0"/>
    <m/>
    <n v="5"/>
    <x v="0"/>
    <m/>
    <m/>
  </r>
  <r>
    <x v="0"/>
    <x v="26"/>
    <x v="1"/>
    <x v="11"/>
    <x v="515"/>
    <x v="106"/>
    <x v="319"/>
    <m/>
    <m/>
    <m/>
    <x v="0"/>
    <m/>
    <m/>
    <m/>
    <m/>
    <x v="84"/>
    <x v="10"/>
    <x v="259"/>
    <x v="256"/>
    <x v="0"/>
    <m/>
    <m/>
    <x v="0"/>
    <x v="0"/>
    <m/>
    <x v="1"/>
    <m/>
    <x v="1"/>
    <m/>
    <x v="0"/>
    <x v="0"/>
    <m/>
    <m/>
    <x v="0"/>
    <m/>
    <m/>
    <m/>
    <m/>
    <m/>
    <x v="0"/>
    <m/>
    <m/>
    <x v="0"/>
    <m/>
    <m/>
    <m/>
    <m/>
    <x v="7"/>
    <s v="clear"/>
    <m/>
    <m/>
    <m/>
    <m/>
    <m/>
    <m/>
    <m/>
    <m/>
    <m/>
    <m/>
    <m/>
    <m/>
    <d v="2017-02-03T00:00:00"/>
    <x v="78"/>
    <m/>
    <x v="0"/>
    <m/>
    <n v="5"/>
    <x v="0"/>
    <m/>
    <m/>
  </r>
  <r>
    <x v="0"/>
    <x v="26"/>
    <x v="1"/>
    <x v="11"/>
    <x v="516"/>
    <x v="107"/>
    <x v="323"/>
    <m/>
    <m/>
    <m/>
    <x v="0"/>
    <m/>
    <m/>
    <m/>
    <m/>
    <x v="85"/>
    <x v="10"/>
    <x v="260"/>
    <x v="257"/>
    <x v="0"/>
    <m/>
    <m/>
    <x v="0"/>
    <x v="0"/>
    <m/>
    <x v="1"/>
    <m/>
    <x v="1"/>
    <m/>
    <x v="0"/>
    <x v="0"/>
    <m/>
    <m/>
    <x v="0"/>
    <m/>
    <m/>
    <m/>
    <m/>
    <m/>
    <x v="0"/>
    <m/>
    <m/>
    <x v="0"/>
    <m/>
    <m/>
    <m/>
    <m/>
    <x v="7"/>
    <s v="clear"/>
    <m/>
    <m/>
    <m/>
    <m/>
    <m/>
    <m/>
    <m/>
    <m/>
    <m/>
    <m/>
    <m/>
    <m/>
    <d v="2017-02-06T00:00:00"/>
    <x v="125"/>
    <m/>
    <x v="0"/>
    <m/>
    <n v="5"/>
    <x v="0"/>
    <m/>
    <m/>
  </r>
  <r>
    <x v="0"/>
    <x v="26"/>
    <x v="1"/>
    <x v="11"/>
    <x v="517"/>
    <x v="108"/>
    <x v="324"/>
    <m/>
    <m/>
    <m/>
    <x v="0"/>
    <m/>
    <m/>
    <m/>
    <m/>
    <x v="86"/>
    <x v="10"/>
    <x v="261"/>
    <x v="258"/>
    <x v="0"/>
    <m/>
    <m/>
    <x v="0"/>
    <x v="0"/>
    <m/>
    <x v="1"/>
    <m/>
    <x v="1"/>
    <m/>
    <x v="0"/>
    <x v="0"/>
    <m/>
    <m/>
    <x v="0"/>
    <m/>
    <m/>
    <m/>
    <m/>
    <m/>
    <x v="0"/>
    <m/>
    <m/>
    <x v="0"/>
    <m/>
    <m/>
    <m/>
    <m/>
    <x v="7"/>
    <s v="clear"/>
    <m/>
    <m/>
    <m/>
    <m/>
    <m/>
    <m/>
    <m/>
    <m/>
    <m/>
    <m/>
    <m/>
    <m/>
    <d v="2017-02-07T00:00:00"/>
    <x v="79"/>
    <m/>
    <x v="0"/>
    <m/>
    <n v="5"/>
    <x v="0"/>
    <m/>
    <m/>
  </r>
  <r>
    <x v="0"/>
    <x v="26"/>
    <x v="1"/>
    <x v="11"/>
    <x v="518"/>
    <x v="108"/>
    <x v="322"/>
    <m/>
    <m/>
    <m/>
    <x v="0"/>
    <m/>
    <m/>
    <m/>
    <m/>
    <x v="87"/>
    <x v="10"/>
    <x v="262"/>
    <x v="259"/>
    <x v="0"/>
    <m/>
    <m/>
    <x v="0"/>
    <x v="0"/>
    <m/>
    <x v="1"/>
    <m/>
    <x v="1"/>
    <m/>
    <x v="0"/>
    <x v="0"/>
    <m/>
    <m/>
    <x v="0"/>
    <m/>
    <m/>
    <m/>
    <m/>
    <m/>
    <x v="0"/>
    <m/>
    <m/>
    <x v="0"/>
    <m/>
    <m/>
    <m/>
    <m/>
    <x v="7"/>
    <s v="clear"/>
    <m/>
    <m/>
    <m/>
    <m/>
    <m/>
    <m/>
    <m/>
    <m/>
    <m/>
    <m/>
    <m/>
    <m/>
    <d v="2017-02-07T00:00:00"/>
    <x v="79"/>
    <m/>
    <x v="0"/>
    <m/>
    <n v="5"/>
    <x v="0"/>
    <m/>
    <m/>
  </r>
  <r>
    <x v="0"/>
    <x v="26"/>
    <x v="1"/>
    <x v="11"/>
    <x v="519"/>
    <x v="156"/>
    <x v="325"/>
    <m/>
    <m/>
    <m/>
    <x v="0"/>
    <m/>
    <m/>
    <m/>
    <m/>
    <x v="88"/>
    <x v="10"/>
    <x v="263"/>
    <x v="255"/>
    <x v="0"/>
    <m/>
    <m/>
    <x v="0"/>
    <x v="0"/>
    <m/>
    <x v="1"/>
    <m/>
    <x v="1"/>
    <m/>
    <x v="0"/>
    <x v="0"/>
    <m/>
    <m/>
    <x v="0"/>
    <m/>
    <m/>
    <m/>
    <m/>
    <m/>
    <x v="0"/>
    <m/>
    <m/>
    <x v="0"/>
    <m/>
    <m/>
    <m/>
    <m/>
    <x v="0"/>
    <s v="clear"/>
    <m/>
    <m/>
    <m/>
    <m/>
    <m/>
    <m/>
    <m/>
    <m/>
    <m/>
    <m/>
    <m/>
    <m/>
    <d v="2017-05-23T00:00:00"/>
    <x v="99"/>
    <m/>
    <x v="0"/>
    <n v="2"/>
    <n v="5"/>
    <x v="0"/>
    <m/>
    <m/>
  </r>
  <r>
    <x v="0"/>
    <x v="26"/>
    <x v="1"/>
    <x v="11"/>
    <x v="520"/>
    <x v="156"/>
    <x v="326"/>
    <m/>
    <m/>
    <m/>
    <x v="0"/>
    <m/>
    <m/>
    <m/>
    <m/>
    <x v="89"/>
    <x v="10"/>
    <x v="264"/>
    <x v="260"/>
    <x v="0"/>
    <m/>
    <m/>
    <x v="0"/>
    <x v="0"/>
    <m/>
    <x v="1"/>
    <m/>
    <x v="1"/>
    <m/>
    <x v="0"/>
    <x v="0"/>
    <m/>
    <m/>
    <x v="0"/>
    <m/>
    <m/>
    <m/>
    <m/>
    <m/>
    <x v="0"/>
    <m/>
    <m/>
    <x v="0"/>
    <m/>
    <m/>
    <m/>
    <m/>
    <x v="0"/>
    <s v="clear"/>
    <m/>
    <m/>
    <m/>
    <m/>
    <m/>
    <m/>
    <m/>
    <m/>
    <m/>
    <m/>
    <m/>
    <m/>
    <d v="2017-05-23T00:00:00"/>
    <x v="99"/>
    <m/>
    <x v="0"/>
    <n v="2"/>
    <n v="5"/>
    <x v="0"/>
    <m/>
    <m/>
  </r>
  <r>
    <x v="0"/>
    <x v="26"/>
    <x v="1"/>
    <x v="11"/>
    <x v="521"/>
    <x v="136"/>
    <x v="327"/>
    <m/>
    <m/>
    <m/>
    <x v="0"/>
    <m/>
    <m/>
    <m/>
    <m/>
    <x v="90"/>
    <x v="10"/>
    <x v="258"/>
    <x v="261"/>
    <x v="0"/>
    <m/>
    <m/>
    <x v="0"/>
    <x v="0"/>
    <m/>
    <x v="1"/>
    <m/>
    <x v="1"/>
    <m/>
    <x v="0"/>
    <x v="0"/>
    <m/>
    <m/>
    <x v="0"/>
    <m/>
    <m/>
    <m/>
    <m/>
    <m/>
    <x v="0"/>
    <m/>
    <m/>
    <x v="0"/>
    <m/>
    <m/>
    <m/>
    <m/>
    <x v="0"/>
    <s v="clear"/>
    <m/>
    <m/>
    <m/>
    <m/>
    <m/>
    <m/>
    <m/>
    <m/>
    <m/>
    <m/>
    <m/>
    <m/>
    <d v="2017-05-24T00:00:00"/>
    <x v="10"/>
    <m/>
    <x v="0"/>
    <n v="3"/>
    <n v="5"/>
    <x v="0"/>
    <m/>
    <m/>
  </r>
  <r>
    <x v="0"/>
    <x v="26"/>
    <x v="1"/>
    <x v="11"/>
    <x v="522"/>
    <x v="10"/>
    <x v="328"/>
    <m/>
    <m/>
    <m/>
    <x v="0"/>
    <m/>
    <m/>
    <m/>
    <m/>
    <x v="91"/>
    <x v="10"/>
    <x v="265"/>
    <x v="258"/>
    <x v="0"/>
    <m/>
    <m/>
    <x v="0"/>
    <x v="0"/>
    <m/>
    <x v="1"/>
    <m/>
    <x v="1"/>
    <m/>
    <x v="0"/>
    <x v="0"/>
    <m/>
    <m/>
    <x v="0"/>
    <m/>
    <m/>
    <m/>
    <m/>
    <m/>
    <x v="0"/>
    <m/>
    <m/>
    <x v="0"/>
    <m/>
    <m/>
    <m/>
    <m/>
    <x v="0"/>
    <s v="clear"/>
    <m/>
    <m/>
    <m/>
    <m/>
    <m/>
    <m/>
    <m/>
    <m/>
    <m/>
    <m/>
    <m/>
    <m/>
    <d v="2017-05-24T00:00:00"/>
    <x v="10"/>
    <m/>
    <x v="0"/>
    <n v="2"/>
    <n v="5"/>
    <x v="0"/>
    <m/>
    <m/>
  </r>
  <r>
    <x v="0"/>
    <x v="26"/>
    <x v="1"/>
    <x v="11"/>
    <x v="523"/>
    <x v="136"/>
    <x v="318"/>
    <m/>
    <m/>
    <m/>
    <x v="0"/>
    <m/>
    <m/>
    <m/>
    <m/>
    <x v="92"/>
    <x v="10"/>
    <x v="265"/>
    <x v="258"/>
    <x v="0"/>
    <m/>
    <m/>
    <x v="0"/>
    <x v="0"/>
    <m/>
    <x v="1"/>
    <m/>
    <x v="1"/>
    <m/>
    <x v="0"/>
    <x v="0"/>
    <m/>
    <m/>
    <x v="0"/>
    <m/>
    <m/>
    <m/>
    <m/>
    <m/>
    <x v="0"/>
    <m/>
    <m/>
    <x v="0"/>
    <m/>
    <m/>
    <m/>
    <m/>
    <x v="0"/>
    <s v="clear"/>
    <m/>
    <m/>
    <m/>
    <m/>
    <m/>
    <m/>
    <m/>
    <m/>
    <m/>
    <m/>
    <m/>
    <m/>
    <d v="2017-05-25T00:00:00"/>
    <x v="75"/>
    <m/>
    <x v="0"/>
    <n v="3"/>
    <n v="5"/>
    <x v="0"/>
    <m/>
    <m/>
  </r>
  <r>
    <x v="0"/>
    <x v="26"/>
    <x v="1"/>
    <x v="11"/>
    <x v="524"/>
    <x v="136"/>
    <x v="327"/>
    <m/>
    <m/>
    <m/>
    <x v="0"/>
    <m/>
    <m/>
    <m/>
    <m/>
    <x v="93"/>
    <x v="10"/>
    <x v="266"/>
    <x v="262"/>
    <x v="0"/>
    <m/>
    <m/>
    <x v="0"/>
    <x v="0"/>
    <m/>
    <x v="1"/>
    <m/>
    <x v="1"/>
    <m/>
    <x v="0"/>
    <x v="0"/>
    <m/>
    <m/>
    <x v="0"/>
    <m/>
    <m/>
    <m/>
    <m/>
    <m/>
    <x v="0"/>
    <m/>
    <m/>
    <x v="0"/>
    <m/>
    <m/>
    <m/>
    <m/>
    <x v="0"/>
    <s v="clear"/>
    <m/>
    <m/>
    <m/>
    <m/>
    <m/>
    <m/>
    <m/>
    <m/>
    <m/>
    <m/>
    <m/>
    <m/>
    <d v="2017-05-25T00:00:00"/>
    <x v="75"/>
    <m/>
    <x v="0"/>
    <n v="4"/>
    <n v="5"/>
    <x v="0"/>
    <m/>
    <m/>
  </r>
  <r>
    <x v="0"/>
    <x v="26"/>
    <x v="1"/>
    <x v="11"/>
    <x v="525"/>
    <x v="11"/>
    <x v="324"/>
    <m/>
    <m/>
    <m/>
    <x v="0"/>
    <m/>
    <m/>
    <m/>
    <m/>
    <x v="94"/>
    <x v="10"/>
    <x v="262"/>
    <x v="261"/>
    <x v="0"/>
    <m/>
    <m/>
    <x v="0"/>
    <x v="0"/>
    <m/>
    <x v="1"/>
    <m/>
    <x v="1"/>
    <m/>
    <x v="0"/>
    <x v="0"/>
    <m/>
    <m/>
    <x v="0"/>
    <m/>
    <m/>
    <m/>
    <m/>
    <m/>
    <x v="0"/>
    <m/>
    <m/>
    <x v="0"/>
    <m/>
    <m/>
    <m/>
    <m/>
    <x v="0"/>
    <s v="clear"/>
    <m/>
    <m/>
    <m/>
    <m/>
    <m/>
    <m/>
    <m/>
    <m/>
    <m/>
    <m/>
    <m/>
    <m/>
    <d v="2017-05-30T00:00:00"/>
    <x v="11"/>
    <m/>
    <x v="0"/>
    <n v="4"/>
    <n v="5"/>
    <x v="0"/>
    <m/>
    <m/>
  </r>
  <r>
    <x v="0"/>
    <x v="26"/>
    <x v="1"/>
    <x v="11"/>
    <x v="526"/>
    <x v="11"/>
    <x v="324"/>
    <m/>
    <m/>
    <m/>
    <x v="0"/>
    <m/>
    <m/>
    <m/>
    <m/>
    <x v="95"/>
    <x v="10"/>
    <x v="267"/>
    <x v="263"/>
    <x v="0"/>
    <m/>
    <m/>
    <x v="0"/>
    <x v="0"/>
    <m/>
    <x v="1"/>
    <m/>
    <x v="1"/>
    <m/>
    <x v="0"/>
    <x v="0"/>
    <m/>
    <m/>
    <x v="0"/>
    <m/>
    <m/>
    <m/>
    <m/>
    <m/>
    <x v="0"/>
    <m/>
    <m/>
    <x v="0"/>
    <m/>
    <m/>
    <m/>
    <m/>
    <x v="0"/>
    <s v="clear"/>
    <m/>
    <m/>
    <m/>
    <m/>
    <m/>
    <m/>
    <m/>
    <m/>
    <m/>
    <m/>
    <m/>
    <m/>
    <d v="2017-05-30T00:00:00"/>
    <x v="11"/>
    <m/>
    <x v="0"/>
    <n v="3"/>
    <n v="5"/>
    <x v="0"/>
    <m/>
    <m/>
  </r>
  <r>
    <x v="0"/>
    <x v="26"/>
    <x v="1"/>
    <x v="11"/>
    <x v="527"/>
    <x v="11"/>
    <x v="329"/>
    <m/>
    <m/>
    <m/>
    <x v="0"/>
    <m/>
    <m/>
    <m/>
    <m/>
    <x v="96"/>
    <x v="10"/>
    <x v="258"/>
    <x v="264"/>
    <x v="0"/>
    <m/>
    <m/>
    <x v="0"/>
    <x v="0"/>
    <m/>
    <x v="1"/>
    <m/>
    <x v="1"/>
    <m/>
    <x v="0"/>
    <x v="0"/>
    <m/>
    <m/>
    <x v="0"/>
    <m/>
    <m/>
    <m/>
    <m/>
    <m/>
    <x v="0"/>
    <m/>
    <m/>
    <x v="0"/>
    <m/>
    <m/>
    <m/>
    <m/>
    <x v="0"/>
    <s v="clear"/>
    <m/>
    <m/>
    <m/>
    <m/>
    <m/>
    <m/>
    <m/>
    <m/>
    <m/>
    <m/>
    <m/>
    <m/>
    <d v="2017-05-30T00:00:00"/>
    <x v="11"/>
    <m/>
    <x v="0"/>
    <n v="3"/>
    <n v="5"/>
    <x v="0"/>
    <m/>
    <m/>
  </r>
  <r>
    <x v="0"/>
    <x v="26"/>
    <x v="1"/>
    <x v="11"/>
    <x v="528"/>
    <x v="169"/>
    <x v="328"/>
    <m/>
    <m/>
    <m/>
    <x v="0"/>
    <m/>
    <m/>
    <m/>
    <m/>
    <x v="94"/>
    <x v="10"/>
    <x v="268"/>
    <x v="262"/>
    <x v="0"/>
    <m/>
    <m/>
    <x v="0"/>
    <x v="0"/>
    <m/>
    <x v="1"/>
    <m/>
    <x v="1"/>
    <m/>
    <x v="0"/>
    <x v="0"/>
    <m/>
    <m/>
    <x v="0"/>
    <m/>
    <m/>
    <m/>
    <m/>
    <m/>
    <x v="0"/>
    <m/>
    <m/>
    <x v="0"/>
    <m/>
    <m/>
    <m/>
    <m/>
    <x v="0"/>
    <s v="clear"/>
    <m/>
    <m/>
    <m/>
    <m/>
    <m/>
    <m/>
    <m/>
    <m/>
    <m/>
    <m/>
    <m/>
    <m/>
    <d v="2017-05-30T00:00:00"/>
    <x v="11"/>
    <m/>
    <x v="0"/>
    <n v="3"/>
    <n v="5"/>
    <x v="0"/>
    <m/>
    <m/>
  </r>
  <r>
    <x v="0"/>
    <x v="26"/>
    <x v="1"/>
    <x v="11"/>
    <x v="529"/>
    <x v="169"/>
    <x v="321"/>
    <m/>
    <m/>
    <m/>
    <x v="0"/>
    <m/>
    <m/>
    <m/>
    <m/>
    <x v="97"/>
    <x v="10"/>
    <x v="269"/>
    <x v="263"/>
    <x v="0"/>
    <m/>
    <m/>
    <x v="0"/>
    <x v="0"/>
    <m/>
    <x v="1"/>
    <m/>
    <x v="1"/>
    <m/>
    <x v="0"/>
    <x v="0"/>
    <m/>
    <m/>
    <x v="0"/>
    <m/>
    <m/>
    <m/>
    <m/>
    <m/>
    <x v="0"/>
    <m/>
    <m/>
    <x v="0"/>
    <m/>
    <m/>
    <m/>
    <m/>
    <x v="0"/>
    <s v="clear"/>
    <m/>
    <m/>
    <m/>
    <m/>
    <m/>
    <m/>
    <m/>
    <m/>
    <m/>
    <m/>
    <m/>
    <m/>
    <d v="2017-05-30T00:00:00"/>
    <x v="11"/>
    <m/>
    <x v="0"/>
    <n v="3"/>
    <n v="5"/>
    <x v="0"/>
    <m/>
    <m/>
  </r>
  <r>
    <x v="0"/>
    <x v="26"/>
    <x v="1"/>
    <x v="11"/>
    <x v="530"/>
    <x v="138"/>
    <x v="330"/>
    <m/>
    <m/>
    <m/>
    <x v="0"/>
    <m/>
    <m/>
    <m/>
    <m/>
    <x v="98"/>
    <x v="10"/>
    <x v="270"/>
    <x v="260"/>
    <x v="0"/>
    <m/>
    <m/>
    <x v="0"/>
    <x v="0"/>
    <m/>
    <x v="1"/>
    <m/>
    <x v="1"/>
    <m/>
    <x v="0"/>
    <x v="0"/>
    <m/>
    <m/>
    <x v="0"/>
    <m/>
    <m/>
    <m/>
    <m/>
    <m/>
    <x v="0"/>
    <m/>
    <m/>
    <x v="0"/>
    <m/>
    <m/>
    <m/>
    <m/>
    <x v="0"/>
    <s v="clear"/>
    <m/>
    <m/>
    <m/>
    <m/>
    <m/>
    <m/>
    <m/>
    <m/>
    <m/>
    <m/>
    <m/>
    <m/>
    <d v="2017-06-01T00:00:00"/>
    <x v="101"/>
    <m/>
    <x v="0"/>
    <n v="3"/>
    <n v="5"/>
    <x v="0"/>
    <m/>
    <m/>
  </r>
  <r>
    <x v="0"/>
    <x v="26"/>
    <x v="1"/>
    <x v="11"/>
    <x v="531"/>
    <x v="138"/>
    <x v="331"/>
    <m/>
    <m/>
    <m/>
    <x v="0"/>
    <m/>
    <m/>
    <m/>
    <m/>
    <x v="81"/>
    <x v="10"/>
    <x v="266"/>
    <x v="265"/>
    <x v="0"/>
    <m/>
    <m/>
    <x v="0"/>
    <x v="0"/>
    <m/>
    <x v="1"/>
    <m/>
    <x v="1"/>
    <m/>
    <x v="0"/>
    <x v="0"/>
    <m/>
    <m/>
    <x v="0"/>
    <m/>
    <m/>
    <m/>
    <m/>
    <m/>
    <x v="0"/>
    <m/>
    <m/>
    <x v="0"/>
    <m/>
    <m/>
    <m/>
    <m/>
    <x v="0"/>
    <s v="clear"/>
    <m/>
    <m/>
    <m/>
    <m/>
    <m/>
    <m/>
    <m/>
    <m/>
    <m/>
    <m/>
    <m/>
    <m/>
    <d v="2017-06-01T00:00:00"/>
    <x v="101"/>
    <m/>
    <x v="0"/>
    <n v="2"/>
    <n v="5"/>
    <x v="0"/>
    <m/>
    <m/>
  </r>
  <r>
    <x v="0"/>
    <x v="26"/>
    <x v="1"/>
    <x v="11"/>
    <x v="532"/>
    <x v="138"/>
    <x v="323"/>
    <m/>
    <m/>
    <m/>
    <x v="0"/>
    <m/>
    <m/>
    <m/>
    <m/>
    <x v="99"/>
    <x v="10"/>
    <x v="271"/>
    <x v="260"/>
    <x v="0"/>
    <m/>
    <m/>
    <x v="0"/>
    <x v="0"/>
    <m/>
    <x v="1"/>
    <m/>
    <x v="1"/>
    <m/>
    <x v="0"/>
    <x v="0"/>
    <m/>
    <m/>
    <x v="0"/>
    <m/>
    <m/>
    <m/>
    <m/>
    <m/>
    <x v="0"/>
    <m/>
    <m/>
    <x v="0"/>
    <m/>
    <m/>
    <m/>
    <m/>
    <x v="0"/>
    <s v="clear"/>
    <m/>
    <m/>
    <m/>
    <m/>
    <m/>
    <m/>
    <m/>
    <m/>
    <m/>
    <m/>
    <m/>
    <m/>
    <d v="2017-06-01T00:00:00"/>
    <x v="101"/>
    <m/>
    <x v="0"/>
    <n v="3"/>
    <n v="5"/>
    <x v="0"/>
    <m/>
    <m/>
  </r>
  <r>
    <x v="0"/>
    <x v="26"/>
    <x v="1"/>
    <x v="11"/>
    <x v="533"/>
    <x v="140"/>
    <x v="317"/>
    <m/>
    <m/>
    <m/>
    <x v="0"/>
    <m/>
    <m/>
    <m/>
    <m/>
    <x v="93"/>
    <x v="10"/>
    <x v="259"/>
    <x v="251"/>
    <x v="0"/>
    <m/>
    <m/>
    <x v="0"/>
    <x v="0"/>
    <m/>
    <x v="1"/>
    <m/>
    <x v="1"/>
    <m/>
    <x v="0"/>
    <x v="0"/>
    <m/>
    <m/>
    <x v="0"/>
    <m/>
    <m/>
    <m/>
    <m/>
    <m/>
    <x v="0"/>
    <m/>
    <m/>
    <x v="0"/>
    <m/>
    <m/>
    <m/>
    <m/>
    <x v="4"/>
    <s v="clear"/>
    <m/>
    <m/>
    <m/>
    <m/>
    <m/>
    <m/>
    <m/>
    <m/>
    <m/>
    <m/>
    <m/>
    <m/>
    <d v="2017-06-05T00:00:00"/>
    <x v="102"/>
    <m/>
    <x v="0"/>
    <n v="3"/>
    <n v="5"/>
    <x v="0"/>
    <m/>
    <m/>
  </r>
  <r>
    <x v="1"/>
    <x v="27"/>
    <x v="1"/>
    <x v="1"/>
    <x v="534"/>
    <x v="170"/>
    <x v="244"/>
    <m/>
    <m/>
    <m/>
    <x v="16"/>
    <m/>
    <m/>
    <m/>
    <m/>
    <x v="100"/>
    <x v="10"/>
    <x v="272"/>
    <x v="266"/>
    <x v="0"/>
    <m/>
    <m/>
    <x v="0"/>
    <x v="0"/>
    <m/>
    <x v="0"/>
    <m/>
    <x v="0"/>
    <m/>
    <x v="0"/>
    <x v="0"/>
    <m/>
    <m/>
    <x v="0"/>
    <m/>
    <m/>
    <m/>
    <m/>
    <m/>
    <x v="0"/>
    <m/>
    <m/>
    <x v="0"/>
    <m/>
    <m/>
    <m/>
    <m/>
    <x v="1"/>
    <m/>
    <m/>
    <m/>
    <m/>
    <s v="34"/>
    <m/>
    <m/>
    <m/>
    <m/>
    <m/>
    <m/>
    <m/>
    <m/>
    <d v="2017-02-16T00:00:00"/>
    <x v="126"/>
    <m/>
    <x v="0"/>
    <m/>
    <n v="8"/>
    <x v="0"/>
    <m/>
    <m/>
  </r>
  <r>
    <x v="1"/>
    <x v="27"/>
    <x v="1"/>
    <x v="1"/>
    <x v="535"/>
    <x v="171"/>
    <x v="332"/>
    <m/>
    <m/>
    <m/>
    <x v="14"/>
    <m/>
    <m/>
    <m/>
    <m/>
    <x v="101"/>
    <x v="10"/>
    <x v="273"/>
    <x v="25"/>
    <x v="0"/>
    <m/>
    <m/>
    <x v="0"/>
    <x v="0"/>
    <m/>
    <x v="0"/>
    <m/>
    <x v="0"/>
    <m/>
    <x v="0"/>
    <x v="0"/>
    <m/>
    <m/>
    <x v="0"/>
    <m/>
    <m/>
    <m/>
    <m/>
    <m/>
    <x v="0"/>
    <m/>
    <m/>
    <x v="0"/>
    <m/>
    <m/>
    <m/>
    <m/>
    <x v="1"/>
    <m/>
    <m/>
    <m/>
    <m/>
    <s v="31"/>
    <m/>
    <m/>
    <m/>
    <m/>
    <m/>
    <m/>
    <m/>
    <m/>
    <d v="2017-01-11T00:00:00"/>
    <x v="127"/>
    <m/>
    <x v="0"/>
    <m/>
    <n v="8"/>
    <x v="0"/>
    <m/>
    <m/>
  </r>
  <r>
    <x v="1"/>
    <x v="27"/>
    <x v="1"/>
    <x v="1"/>
    <x v="536"/>
    <x v="172"/>
    <x v="333"/>
    <m/>
    <m/>
    <m/>
    <x v="24"/>
    <m/>
    <m/>
    <m/>
    <m/>
    <x v="102"/>
    <x v="10"/>
    <x v="274"/>
    <x v="65"/>
    <x v="0"/>
    <m/>
    <m/>
    <x v="0"/>
    <x v="0"/>
    <m/>
    <x v="0"/>
    <m/>
    <x v="0"/>
    <m/>
    <x v="0"/>
    <x v="0"/>
    <m/>
    <m/>
    <x v="0"/>
    <m/>
    <m/>
    <m/>
    <m/>
    <m/>
    <x v="0"/>
    <m/>
    <m/>
    <x v="0"/>
    <m/>
    <m/>
    <m/>
    <m/>
    <x v="1"/>
    <m/>
    <m/>
    <m/>
    <m/>
    <s v="34"/>
    <m/>
    <m/>
    <m/>
    <m/>
    <m/>
    <m/>
    <m/>
    <m/>
    <d v="2017-01-11T00:00:00"/>
    <x v="127"/>
    <m/>
    <x v="0"/>
    <m/>
    <n v="8"/>
    <x v="0"/>
    <m/>
    <m/>
  </r>
  <r>
    <x v="1"/>
    <x v="27"/>
    <x v="1"/>
    <x v="1"/>
    <x v="537"/>
    <x v="173"/>
    <x v="334"/>
    <m/>
    <m/>
    <m/>
    <x v="25"/>
    <m/>
    <m/>
    <m/>
    <m/>
    <x v="103"/>
    <x v="10"/>
    <x v="275"/>
    <x v="267"/>
    <x v="0"/>
    <m/>
    <m/>
    <x v="0"/>
    <x v="0"/>
    <m/>
    <x v="0"/>
    <m/>
    <x v="0"/>
    <m/>
    <x v="0"/>
    <x v="0"/>
    <m/>
    <m/>
    <x v="0"/>
    <m/>
    <m/>
    <m/>
    <m/>
    <m/>
    <x v="0"/>
    <m/>
    <m/>
    <x v="0"/>
    <m/>
    <m/>
    <m/>
    <m/>
    <x v="1"/>
    <m/>
    <m/>
    <m/>
    <m/>
    <n v="32"/>
    <m/>
    <m/>
    <m/>
    <m/>
    <m/>
    <m/>
    <m/>
    <m/>
    <d v="2017-01-12T00:00:00"/>
    <x v="128"/>
    <m/>
    <x v="0"/>
    <m/>
    <n v="8"/>
    <x v="0"/>
    <m/>
    <m/>
  </r>
  <r>
    <x v="1"/>
    <x v="27"/>
    <x v="1"/>
    <x v="1"/>
    <x v="538"/>
    <x v="159"/>
    <x v="335"/>
    <m/>
    <m/>
    <m/>
    <x v="6"/>
    <m/>
    <m/>
    <m/>
    <m/>
    <x v="104"/>
    <x v="10"/>
    <x v="276"/>
    <x v="268"/>
    <x v="0"/>
    <m/>
    <m/>
    <x v="0"/>
    <x v="0"/>
    <m/>
    <x v="0"/>
    <m/>
    <x v="0"/>
    <m/>
    <x v="0"/>
    <x v="0"/>
    <m/>
    <m/>
    <x v="0"/>
    <m/>
    <m/>
    <m/>
    <m/>
    <m/>
    <x v="0"/>
    <m/>
    <m/>
    <x v="0"/>
    <m/>
    <m/>
    <m/>
    <m/>
    <x v="1"/>
    <m/>
    <m/>
    <m/>
    <m/>
    <n v="38"/>
    <m/>
    <m/>
    <m/>
    <m/>
    <m/>
    <m/>
    <m/>
    <m/>
    <d v="2017-01-17T00:00:00"/>
    <x v="115"/>
    <m/>
    <x v="0"/>
    <m/>
    <n v="8"/>
    <x v="0"/>
    <m/>
    <m/>
  </r>
  <r>
    <x v="1"/>
    <x v="27"/>
    <x v="1"/>
    <x v="1"/>
    <x v="539"/>
    <x v="77"/>
    <x v="336"/>
    <m/>
    <m/>
    <m/>
    <x v="25"/>
    <m/>
    <m/>
    <m/>
    <m/>
    <x v="105"/>
    <x v="10"/>
    <x v="277"/>
    <x v="269"/>
    <x v="0"/>
    <m/>
    <m/>
    <x v="0"/>
    <x v="0"/>
    <m/>
    <x v="0"/>
    <m/>
    <x v="0"/>
    <m/>
    <x v="0"/>
    <x v="0"/>
    <m/>
    <m/>
    <x v="0"/>
    <m/>
    <m/>
    <m/>
    <m/>
    <m/>
    <x v="0"/>
    <m/>
    <m/>
    <x v="0"/>
    <m/>
    <m/>
    <m/>
    <m/>
    <x v="1"/>
    <m/>
    <m/>
    <m/>
    <m/>
    <n v="36"/>
    <m/>
    <m/>
    <m/>
    <m/>
    <m/>
    <m/>
    <m/>
    <m/>
    <d v="2017-01-18T00:00:00"/>
    <x v="53"/>
    <m/>
    <x v="0"/>
    <m/>
    <n v="8"/>
    <x v="0"/>
    <m/>
    <m/>
  </r>
  <r>
    <x v="1"/>
    <x v="27"/>
    <x v="1"/>
    <x v="1"/>
    <x v="540"/>
    <x v="79"/>
    <x v="337"/>
    <m/>
    <m/>
    <m/>
    <x v="26"/>
    <m/>
    <m/>
    <m/>
    <m/>
    <x v="1"/>
    <x v="10"/>
    <x v="278"/>
    <x v="81"/>
    <x v="0"/>
    <m/>
    <m/>
    <x v="0"/>
    <x v="0"/>
    <m/>
    <x v="0"/>
    <m/>
    <x v="0"/>
    <m/>
    <x v="0"/>
    <x v="0"/>
    <m/>
    <m/>
    <x v="0"/>
    <m/>
    <m/>
    <m/>
    <m/>
    <m/>
    <x v="0"/>
    <m/>
    <m/>
    <x v="0"/>
    <m/>
    <m/>
    <m/>
    <m/>
    <x v="1"/>
    <m/>
    <m/>
    <m/>
    <m/>
    <s v="34"/>
    <m/>
    <m/>
    <m/>
    <m/>
    <m/>
    <m/>
    <m/>
    <m/>
    <d v="2017-01-27T00:00:00"/>
    <x v="124"/>
    <m/>
    <x v="0"/>
    <m/>
    <n v="8"/>
    <x v="0"/>
    <m/>
    <m/>
  </r>
  <r>
    <x v="1"/>
    <x v="27"/>
    <x v="1"/>
    <x v="1"/>
    <x v="541"/>
    <x v="45"/>
    <x v="338"/>
    <m/>
    <m/>
    <m/>
    <x v="25"/>
    <m/>
    <m/>
    <m/>
    <m/>
    <x v="106"/>
    <x v="10"/>
    <x v="279"/>
    <x v="77"/>
    <x v="0"/>
    <m/>
    <m/>
    <x v="0"/>
    <x v="0"/>
    <m/>
    <x v="0"/>
    <m/>
    <x v="0"/>
    <m/>
    <x v="0"/>
    <x v="0"/>
    <m/>
    <m/>
    <x v="0"/>
    <m/>
    <m/>
    <m/>
    <m/>
    <m/>
    <x v="0"/>
    <m/>
    <m/>
    <x v="0"/>
    <m/>
    <m/>
    <m/>
    <m/>
    <x v="1"/>
    <m/>
    <m/>
    <m/>
    <m/>
    <s v="36"/>
    <m/>
    <m/>
    <m/>
    <m/>
    <m/>
    <m/>
    <m/>
    <m/>
    <d v="2017-01-25T00:00:00"/>
    <x v="30"/>
    <m/>
    <x v="0"/>
    <m/>
    <n v="8"/>
    <x v="0"/>
    <m/>
    <m/>
  </r>
  <r>
    <x v="1"/>
    <x v="27"/>
    <x v="1"/>
    <x v="1"/>
    <x v="542"/>
    <x v="48"/>
    <x v="338"/>
    <m/>
    <m/>
    <m/>
    <x v="14"/>
    <m/>
    <m/>
    <m/>
    <m/>
    <x v="107"/>
    <x v="10"/>
    <x v="280"/>
    <x v="70"/>
    <x v="0"/>
    <m/>
    <m/>
    <x v="0"/>
    <x v="0"/>
    <m/>
    <x v="0"/>
    <m/>
    <x v="0"/>
    <m/>
    <x v="0"/>
    <x v="0"/>
    <m/>
    <m/>
    <x v="0"/>
    <m/>
    <m/>
    <m/>
    <m/>
    <m/>
    <x v="0"/>
    <m/>
    <m/>
    <x v="0"/>
    <m/>
    <m/>
    <m/>
    <m/>
    <x v="1"/>
    <m/>
    <m/>
    <m/>
    <m/>
    <s v="38"/>
    <m/>
    <m/>
    <m/>
    <m/>
    <m/>
    <m/>
    <m/>
    <m/>
    <d v="2017-01-27T00:00:00"/>
    <x v="32"/>
    <m/>
    <x v="0"/>
    <m/>
    <n v="8"/>
    <x v="0"/>
    <m/>
    <m/>
  </r>
  <r>
    <x v="1"/>
    <x v="27"/>
    <x v="1"/>
    <x v="1"/>
    <x v="543"/>
    <x v="47"/>
    <x v="339"/>
    <m/>
    <m/>
    <m/>
    <x v="14"/>
    <m/>
    <m/>
    <m/>
    <m/>
    <x v="102"/>
    <x v="10"/>
    <x v="281"/>
    <x v="270"/>
    <x v="0"/>
    <m/>
    <m/>
    <x v="0"/>
    <x v="0"/>
    <m/>
    <x v="0"/>
    <m/>
    <x v="0"/>
    <m/>
    <x v="0"/>
    <x v="0"/>
    <m/>
    <m/>
    <x v="0"/>
    <m/>
    <m/>
    <m/>
    <m/>
    <m/>
    <x v="0"/>
    <m/>
    <m/>
    <x v="0"/>
    <m/>
    <m/>
    <m/>
    <m/>
    <x v="1"/>
    <m/>
    <m/>
    <m/>
    <m/>
    <s v="35"/>
    <m/>
    <m/>
    <m/>
    <m/>
    <m/>
    <m/>
    <m/>
    <m/>
    <d v="2017-01-27T00:00:00"/>
    <x v="32"/>
    <m/>
    <x v="0"/>
    <m/>
    <n v="8"/>
    <x v="0"/>
    <m/>
    <m/>
  </r>
  <r>
    <x v="1"/>
    <x v="27"/>
    <x v="1"/>
    <x v="1"/>
    <x v="544"/>
    <x v="174"/>
    <x v="340"/>
    <m/>
    <m/>
    <m/>
    <x v="7"/>
    <m/>
    <m/>
    <m/>
    <m/>
    <x v="108"/>
    <x v="10"/>
    <x v="282"/>
    <x v="269"/>
    <x v="0"/>
    <m/>
    <m/>
    <x v="0"/>
    <x v="0"/>
    <m/>
    <x v="0"/>
    <m/>
    <x v="0"/>
    <m/>
    <x v="0"/>
    <x v="0"/>
    <m/>
    <m/>
    <x v="0"/>
    <m/>
    <m/>
    <m/>
    <m/>
    <m/>
    <x v="0"/>
    <m/>
    <m/>
    <x v="0"/>
    <m/>
    <m/>
    <m/>
    <m/>
    <x v="1"/>
    <m/>
    <m/>
    <m/>
    <m/>
    <n v="38"/>
    <m/>
    <m/>
    <m/>
    <m/>
    <m/>
    <m/>
    <m/>
    <m/>
    <d v="2017-01-31T00:00:00"/>
    <x v="67"/>
    <m/>
    <x v="0"/>
    <m/>
    <n v="8"/>
    <x v="0"/>
    <m/>
    <m/>
  </r>
  <r>
    <x v="1"/>
    <x v="27"/>
    <x v="1"/>
    <x v="1"/>
    <x v="545"/>
    <x v="168"/>
    <x v="341"/>
    <m/>
    <m/>
    <m/>
    <x v="16"/>
    <m/>
    <m/>
    <m/>
    <m/>
    <x v="109"/>
    <x v="10"/>
    <x v="283"/>
    <x v="271"/>
    <x v="0"/>
    <m/>
    <m/>
    <x v="0"/>
    <x v="0"/>
    <m/>
    <x v="0"/>
    <m/>
    <x v="0"/>
    <m/>
    <x v="0"/>
    <x v="0"/>
    <m/>
    <m/>
    <x v="0"/>
    <m/>
    <m/>
    <m/>
    <m/>
    <m/>
    <x v="0"/>
    <m/>
    <m/>
    <x v="0"/>
    <m/>
    <m/>
    <m/>
    <m/>
    <x v="7"/>
    <m/>
    <m/>
    <m/>
    <m/>
    <s v="32"/>
    <m/>
    <m/>
    <m/>
    <m/>
    <m/>
    <m/>
    <m/>
    <m/>
    <d v="2017-02-01T00:00:00"/>
    <x v="1"/>
    <m/>
    <x v="0"/>
    <m/>
    <n v="8"/>
    <x v="0"/>
    <m/>
    <m/>
  </r>
  <r>
    <x v="1"/>
    <x v="27"/>
    <x v="1"/>
    <x v="1"/>
    <x v="546"/>
    <x v="106"/>
    <x v="342"/>
    <m/>
    <m/>
    <m/>
    <x v="7"/>
    <m/>
    <m/>
    <m/>
    <m/>
    <x v="110"/>
    <x v="10"/>
    <x v="284"/>
    <x v="73"/>
    <x v="0"/>
    <m/>
    <m/>
    <x v="0"/>
    <x v="0"/>
    <m/>
    <x v="0"/>
    <m/>
    <x v="0"/>
    <m/>
    <x v="0"/>
    <x v="0"/>
    <m/>
    <m/>
    <x v="0"/>
    <m/>
    <m/>
    <m/>
    <m/>
    <m/>
    <x v="0"/>
    <m/>
    <m/>
    <x v="0"/>
    <m/>
    <m/>
    <m/>
    <m/>
    <x v="7"/>
    <m/>
    <m/>
    <m/>
    <m/>
    <n v="32"/>
    <m/>
    <m/>
    <m/>
    <m/>
    <m/>
    <m/>
    <m/>
    <m/>
    <d v="2017-02-03T00:00:00"/>
    <x v="78"/>
    <m/>
    <x v="0"/>
    <m/>
    <n v="8"/>
    <x v="0"/>
    <m/>
    <m/>
  </r>
  <r>
    <x v="1"/>
    <x v="27"/>
    <x v="1"/>
    <x v="1"/>
    <x v="547"/>
    <x v="108"/>
    <x v="343"/>
    <m/>
    <m/>
    <m/>
    <x v="24"/>
    <m/>
    <m/>
    <m/>
    <m/>
    <x v="111"/>
    <x v="10"/>
    <x v="285"/>
    <x v="272"/>
    <x v="0"/>
    <m/>
    <m/>
    <x v="0"/>
    <x v="0"/>
    <m/>
    <x v="0"/>
    <m/>
    <x v="0"/>
    <m/>
    <x v="0"/>
    <x v="0"/>
    <m/>
    <m/>
    <x v="0"/>
    <m/>
    <m/>
    <m/>
    <m/>
    <m/>
    <x v="0"/>
    <m/>
    <m/>
    <x v="0"/>
    <m/>
    <m/>
    <m/>
    <m/>
    <x v="7"/>
    <m/>
    <m/>
    <m/>
    <m/>
    <s v="30"/>
    <m/>
    <m/>
    <m/>
    <m/>
    <m/>
    <m/>
    <m/>
    <m/>
    <d v="2017-02-07T00:00:00"/>
    <x v="79"/>
    <m/>
    <x v="0"/>
    <m/>
    <n v="8"/>
    <x v="0"/>
    <m/>
    <m/>
  </r>
  <r>
    <x v="1"/>
    <x v="27"/>
    <x v="1"/>
    <x v="1"/>
    <x v="548"/>
    <x v="109"/>
    <x v="344"/>
    <m/>
    <m/>
    <m/>
    <x v="26"/>
    <m/>
    <m/>
    <m/>
    <m/>
    <x v="112"/>
    <x v="10"/>
    <x v="286"/>
    <x v="273"/>
    <x v="0"/>
    <m/>
    <m/>
    <x v="0"/>
    <x v="0"/>
    <m/>
    <x v="0"/>
    <m/>
    <x v="0"/>
    <m/>
    <x v="0"/>
    <x v="0"/>
    <m/>
    <m/>
    <x v="0"/>
    <m/>
    <m/>
    <m/>
    <m/>
    <m/>
    <x v="0"/>
    <m/>
    <m/>
    <x v="0"/>
    <m/>
    <m/>
    <m/>
    <m/>
    <x v="7"/>
    <m/>
    <m/>
    <m/>
    <m/>
    <n v="32"/>
    <m/>
    <m/>
    <m/>
    <m/>
    <m/>
    <m/>
    <m/>
    <m/>
    <d v="2017-02-08T00:00:00"/>
    <x v="129"/>
    <m/>
    <x v="0"/>
    <m/>
    <n v="8"/>
    <x v="0"/>
    <m/>
    <m/>
  </r>
  <r>
    <x v="1"/>
    <x v="27"/>
    <x v="1"/>
    <x v="1"/>
    <x v="549"/>
    <x v="111"/>
    <x v="345"/>
    <m/>
    <m/>
    <m/>
    <x v="26"/>
    <m/>
    <m/>
    <m/>
    <m/>
    <x v="110"/>
    <x v="10"/>
    <x v="287"/>
    <x v="274"/>
    <x v="0"/>
    <m/>
    <m/>
    <x v="0"/>
    <x v="0"/>
    <m/>
    <x v="0"/>
    <m/>
    <x v="0"/>
    <m/>
    <x v="0"/>
    <x v="0"/>
    <m/>
    <m/>
    <x v="0"/>
    <m/>
    <m/>
    <m/>
    <m/>
    <m/>
    <x v="0"/>
    <m/>
    <m/>
    <x v="0"/>
    <m/>
    <m/>
    <m/>
    <m/>
    <x v="7"/>
    <m/>
    <m/>
    <m/>
    <m/>
    <n v="35"/>
    <m/>
    <m/>
    <m/>
    <m/>
    <m/>
    <m/>
    <m/>
    <m/>
    <d v="2017-02-09T00:00:00"/>
    <x v="81"/>
    <m/>
    <x v="0"/>
    <m/>
    <n v="8"/>
    <x v="0"/>
    <m/>
    <m/>
  </r>
  <r>
    <x v="1"/>
    <x v="27"/>
    <x v="1"/>
    <x v="1"/>
    <x v="550"/>
    <x v="112"/>
    <x v="346"/>
    <m/>
    <m/>
    <m/>
    <x v="14"/>
    <m/>
    <m/>
    <m/>
    <m/>
    <x v="113"/>
    <x v="10"/>
    <x v="288"/>
    <x v="275"/>
    <x v="0"/>
    <m/>
    <m/>
    <x v="0"/>
    <x v="0"/>
    <m/>
    <x v="0"/>
    <m/>
    <x v="0"/>
    <m/>
    <x v="0"/>
    <x v="0"/>
    <m/>
    <m/>
    <x v="0"/>
    <m/>
    <m/>
    <m/>
    <m/>
    <m/>
    <x v="0"/>
    <m/>
    <m/>
    <x v="0"/>
    <m/>
    <m/>
    <m/>
    <m/>
    <x v="7"/>
    <m/>
    <m/>
    <m/>
    <m/>
    <n v="32"/>
    <m/>
    <m/>
    <m/>
    <m/>
    <m/>
    <m/>
    <m/>
    <m/>
    <d v="2017-02-14T00:00:00"/>
    <x v="82"/>
    <m/>
    <x v="0"/>
    <m/>
    <n v="8"/>
    <x v="0"/>
    <m/>
    <m/>
  </r>
  <r>
    <x v="1"/>
    <x v="27"/>
    <x v="1"/>
    <x v="1"/>
    <x v="551"/>
    <x v="116"/>
    <x v="347"/>
    <m/>
    <m/>
    <m/>
    <x v="27"/>
    <m/>
    <m/>
    <m/>
    <m/>
    <x v="114"/>
    <x v="10"/>
    <x v="289"/>
    <x v="65"/>
    <x v="0"/>
    <m/>
    <m/>
    <x v="0"/>
    <x v="0"/>
    <m/>
    <x v="0"/>
    <m/>
    <x v="0"/>
    <m/>
    <x v="0"/>
    <x v="0"/>
    <m/>
    <m/>
    <x v="0"/>
    <m/>
    <m/>
    <m/>
    <m/>
    <m/>
    <x v="0"/>
    <m/>
    <m/>
    <x v="0"/>
    <m/>
    <m/>
    <m/>
    <m/>
    <x v="7"/>
    <m/>
    <m/>
    <m/>
    <m/>
    <s v="34"/>
    <m/>
    <m/>
    <m/>
    <m/>
    <m/>
    <m/>
    <m/>
    <m/>
    <d v="2017-02-17T00:00:00"/>
    <x v="86"/>
    <m/>
    <x v="0"/>
    <m/>
    <n v="8"/>
    <x v="0"/>
    <m/>
    <m/>
  </r>
  <r>
    <x v="1"/>
    <x v="27"/>
    <x v="1"/>
    <x v="1"/>
    <x v="552"/>
    <x v="175"/>
    <x v="348"/>
    <m/>
    <m/>
    <m/>
    <x v="28"/>
    <m/>
    <m/>
    <m/>
    <m/>
    <x v="115"/>
    <x v="10"/>
    <x v="275"/>
    <x v="276"/>
    <x v="0"/>
    <m/>
    <m/>
    <x v="0"/>
    <x v="0"/>
    <m/>
    <x v="0"/>
    <m/>
    <x v="0"/>
    <m/>
    <x v="0"/>
    <x v="0"/>
    <m/>
    <m/>
    <x v="0"/>
    <m/>
    <m/>
    <m/>
    <m/>
    <m/>
    <x v="0"/>
    <m/>
    <m/>
    <x v="0"/>
    <m/>
    <m/>
    <m/>
    <m/>
    <x v="7"/>
    <m/>
    <m/>
    <m/>
    <m/>
    <n v="34"/>
    <m/>
    <m/>
    <m/>
    <m/>
    <m/>
    <m/>
    <m/>
    <m/>
    <d v="2017-02-21T00:00:00"/>
    <x v="87"/>
    <m/>
    <x v="0"/>
    <m/>
    <n v="8"/>
    <x v="0"/>
    <m/>
    <m/>
  </r>
  <r>
    <x v="1"/>
    <x v="27"/>
    <x v="1"/>
    <x v="1"/>
    <x v="553"/>
    <x v="176"/>
    <x v="349"/>
    <m/>
    <m/>
    <m/>
    <x v="29"/>
    <m/>
    <m/>
    <m/>
    <m/>
    <x v="116"/>
    <x v="10"/>
    <x v="290"/>
    <x v="277"/>
    <x v="0"/>
    <m/>
    <m/>
    <x v="0"/>
    <x v="0"/>
    <m/>
    <x v="0"/>
    <m/>
    <x v="0"/>
    <m/>
    <x v="0"/>
    <x v="0"/>
    <m/>
    <m/>
    <x v="0"/>
    <m/>
    <m/>
    <m/>
    <m/>
    <m/>
    <x v="0"/>
    <m/>
    <m/>
    <x v="0"/>
    <m/>
    <m/>
    <m/>
    <m/>
    <x v="7"/>
    <m/>
    <m/>
    <m/>
    <m/>
    <s v="32"/>
    <m/>
    <m/>
    <m/>
    <m/>
    <m/>
    <m/>
    <m/>
    <m/>
    <d v="2017-02-21T00:00:00"/>
    <x v="84"/>
    <m/>
    <x v="0"/>
    <m/>
    <n v="8"/>
    <x v="0"/>
    <m/>
    <m/>
  </r>
  <r>
    <x v="1"/>
    <x v="27"/>
    <x v="1"/>
    <x v="1"/>
    <x v="554"/>
    <x v="115"/>
    <x v="350"/>
    <m/>
    <m/>
    <m/>
    <x v="25"/>
    <m/>
    <m/>
    <m/>
    <m/>
    <x v="117"/>
    <x v="10"/>
    <x v="291"/>
    <x v="278"/>
    <x v="0"/>
    <m/>
    <m/>
    <x v="0"/>
    <x v="0"/>
    <m/>
    <x v="0"/>
    <m/>
    <x v="0"/>
    <m/>
    <x v="0"/>
    <x v="0"/>
    <m/>
    <m/>
    <x v="0"/>
    <m/>
    <m/>
    <m/>
    <m/>
    <m/>
    <x v="0"/>
    <m/>
    <m/>
    <x v="0"/>
    <m/>
    <m/>
    <m/>
    <m/>
    <x v="7"/>
    <m/>
    <m/>
    <m/>
    <m/>
    <n v="30"/>
    <m/>
    <m/>
    <m/>
    <m/>
    <m/>
    <m/>
    <m/>
    <m/>
    <d v="2017-02-22T00:00:00"/>
    <x v="85"/>
    <m/>
    <x v="0"/>
    <m/>
    <n v="8"/>
    <x v="0"/>
    <m/>
    <m/>
  </r>
  <r>
    <x v="1"/>
    <x v="27"/>
    <x v="1"/>
    <x v="1"/>
    <x v="555"/>
    <x v="52"/>
    <x v="248"/>
    <m/>
    <m/>
    <m/>
    <x v="28"/>
    <m/>
    <m/>
    <m/>
    <m/>
    <x v="118"/>
    <x v="10"/>
    <x v="292"/>
    <x v="279"/>
    <x v="0"/>
    <m/>
    <m/>
    <x v="0"/>
    <x v="0"/>
    <m/>
    <x v="0"/>
    <m/>
    <x v="0"/>
    <m/>
    <x v="0"/>
    <x v="0"/>
    <m/>
    <m/>
    <x v="0"/>
    <m/>
    <m/>
    <m/>
    <m/>
    <m/>
    <x v="0"/>
    <m/>
    <m/>
    <x v="0"/>
    <m/>
    <m/>
    <m/>
    <m/>
    <x v="7"/>
    <m/>
    <m/>
    <m/>
    <m/>
    <n v="34"/>
    <m/>
    <m/>
    <m/>
    <m/>
    <m/>
    <m/>
    <m/>
    <m/>
    <d v="2017-02-24T00:00:00"/>
    <x v="35"/>
    <m/>
    <x v="0"/>
    <m/>
    <n v="8"/>
    <x v="0"/>
    <m/>
    <m/>
  </r>
  <r>
    <x v="1"/>
    <x v="27"/>
    <x v="1"/>
    <x v="1"/>
    <x v="556"/>
    <x v="177"/>
    <x v="351"/>
    <m/>
    <m/>
    <m/>
    <x v="14"/>
    <m/>
    <m/>
    <m/>
    <m/>
    <x v="119"/>
    <x v="10"/>
    <x v="293"/>
    <x v="280"/>
    <x v="0"/>
    <m/>
    <m/>
    <x v="0"/>
    <x v="0"/>
    <m/>
    <x v="0"/>
    <m/>
    <x v="0"/>
    <m/>
    <x v="0"/>
    <x v="0"/>
    <m/>
    <m/>
    <x v="0"/>
    <m/>
    <m/>
    <m/>
    <m/>
    <m/>
    <x v="0"/>
    <m/>
    <m/>
    <x v="0"/>
    <m/>
    <m/>
    <m/>
    <m/>
    <x v="2"/>
    <m/>
    <m/>
    <m/>
    <m/>
    <n v="34"/>
    <m/>
    <m/>
    <m/>
    <m/>
    <m/>
    <m/>
    <m/>
    <m/>
    <d v="2017-03-12T00:00:00"/>
    <x v="88"/>
    <m/>
    <x v="0"/>
    <m/>
    <n v="8"/>
    <x v="0"/>
    <m/>
    <m/>
  </r>
  <r>
    <x v="1"/>
    <x v="27"/>
    <x v="1"/>
    <x v="1"/>
    <x v="557"/>
    <x v="119"/>
    <x v="352"/>
    <m/>
    <m/>
    <m/>
    <x v="25"/>
    <m/>
    <m/>
    <m/>
    <m/>
    <x v="120"/>
    <x v="10"/>
    <x v="288"/>
    <x v="270"/>
    <x v="0"/>
    <m/>
    <m/>
    <x v="0"/>
    <x v="0"/>
    <m/>
    <x v="0"/>
    <m/>
    <x v="0"/>
    <m/>
    <x v="0"/>
    <x v="0"/>
    <m/>
    <m/>
    <x v="0"/>
    <m/>
    <m/>
    <m/>
    <m/>
    <m/>
    <x v="0"/>
    <m/>
    <m/>
    <x v="0"/>
    <m/>
    <m/>
    <m/>
    <m/>
    <x v="2"/>
    <m/>
    <m/>
    <m/>
    <m/>
    <n v="35"/>
    <m/>
    <m/>
    <m/>
    <m/>
    <m/>
    <m/>
    <m/>
    <m/>
    <d v="2017-03-14T00:00:00"/>
    <x v="89"/>
    <m/>
    <x v="0"/>
    <m/>
    <n v="8"/>
    <x v="0"/>
    <m/>
    <m/>
  </r>
  <r>
    <x v="1"/>
    <x v="27"/>
    <x v="1"/>
    <x v="1"/>
    <x v="558"/>
    <x v="2"/>
    <x v="253"/>
    <m/>
    <m/>
    <m/>
    <x v="6"/>
    <m/>
    <m/>
    <m/>
    <m/>
    <x v="121"/>
    <x v="10"/>
    <x v="294"/>
    <x v="266"/>
    <x v="0"/>
    <m/>
    <m/>
    <x v="0"/>
    <x v="0"/>
    <m/>
    <x v="0"/>
    <m/>
    <x v="0"/>
    <m/>
    <x v="0"/>
    <x v="0"/>
    <m/>
    <m/>
    <x v="0"/>
    <m/>
    <m/>
    <m/>
    <m/>
    <m/>
    <x v="0"/>
    <m/>
    <m/>
    <x v="0"/>
    <m/>
    <m/>
    <m/>
    <m/>
    <x v="2"/>
    <m/>
    <m/>
    <m/>
    <m/>
    <n v="32"/>
    <m/>
    <m/>
    <m/>
    <m/>
    <m/>
    <m/>
    <m/>
    <m/>
    <d v="2017-03-22T00:00:00"/>
    <x v="2"/>
    <m/>
    <x v="0"/>
    <m/>
    <n v="8"/>
    <x v="0"/>
    <m/>
    <m/>
  </r>
  <r>
    <x v="1"/>
    <x v="27"/>
    <x v="1"/>
    <x v="1"/>
    <x v="559"/>
    <x v="120"/>
    <x v="353"/>
    <m/>
    <m/>
    <m/>
    <x v="29"/>
    <m/>
    <m/>
    <m/>
    <m/>
    <x v="122"/>
    <x v="10"/>
    <x v="295"/>
    <x v="281"/>
    <x v="0"/>
    <m/>
    <m/>
    <x v="0"/>
    <x v="0"/>
    <m/>
    <x v="0"/>
    <m/>
    <x v="0"/>
    <m/>
    <x v="0"/>
    <x v="0"/>
    <m/>
    <m/>
    <x v="0"/>
    <m/>
    <m/>
    <m/>
    <m/>
    <m/>
    <x v="0"/>
    <m/>
    <m/>
    <x v="0"/>
    <m/>
    <m/>
    <m/>
    <m/>
    <x v="2"/>
    <m/>
    <m/>
    <m/>
    <m/>
    <s v="33"/>
    <m/>
    <m/>
    <m/>
    <m/>
    <m/>
    <m/>
    <m/>
    <m/>
    <d v="2017-03-22T00:00:00"/>
    <x v="2"/>
    <m/>
    <x v="0"/>
    <m/>
    <n v="8"/>
    <x v="0"/>
    <m/>
    <m/>
  </r>
  <r>
    <x v="1"/>
    <x v="27"/>
    <x v="1"/>
    <x v="1"/>
    <x v="560"/>
    <x v="120"/>
    <x v="354"/>
    <m/>
    <m/>
    <m/>
    <x v="25"/>
    <m/>
    <m/>
    <m/>
    <m/>
    <x v="102"/>
    <x v="10"/>
    <x v="296"/>
    <x v="67"/>
    <x v="0"/>
    <m/>
    <m/>
    <x v="0"/>
    <x v="0"/>
    <m/>
    <x v="0"/>
    <m/>
    <x v="0"/>
    <m/>
    <x v="0"/>
    <x v="0"/>
    <m/>
    <m/>
    <x v="0"/>
    <m/>
    <m/>
    <m/>
    <m/>
    <m/>
    <x v="0"/>
    <m/>
    <m/>
    <x v="0"/>
    <m/>
    <m/>
    <m/>
    <m/>
    <x v="2"/>
    <m/>
    <m/>
    <m/>
    <m/>
    <s v="34"/>
    <m/>
    <m/>
    <m/>
    <m/>
    <m/>
    <m/>
    <m/>
    <m/>
    <d v="2017-03-22T00:00:00"/>
    <x v="130"/>
    <m/>
    <x v="0"/>
    <m/>
    <n v="8"/>
    <x v="0"/>
    <m/>
    <m/>
  </r>
  <r>
    <x v="1"/>
    <x v="27"/>
    <x v="1"/>
    <x v="1"/>
    <x v="561"/>
    <x v="20"/>
    <x v="343"/>
    <m/>
    <m/>
    <m/>
    <x v="30"/>
    <m/>
    <m/>
    <m/>
    <m/>
    <x v="123"/>
    <x v="10"/>
    <x v="280"/>
    <x v="282"/>
    <x v="0"/>
    <m/>
    <m/>
    <x v="0"/>
    <x v="0"/>
    <m/>
    <x v="0"/>
    <m/>
    <x v="0"/>
    <m/>
    <x v="0"/>
    <x v="0"/>
    <m/>
    <m/>
    <x v="0"/>
    <m/>
    <m/>
    <m/>
    <m/>
    <m/>
    <x v="0"/>
    <m/>
    <m/>
    <x v="0"/>
    <m/>
    <m/>
    <m/>
    <m/>
    <x v="2"/>
    <m/>
    <m/>
    <m/>
    <m/>
    <s v="30"/>
    <m/>
    <m/>
    <m/>
    <m/>
    <m/>
    <m/>
    <m/>
    <m/>
    <d v="2017-03-22T00:00:00"/>
    <x v="14"/>
    <m/>
    <x v="0"/>
    <m/>
    <n v="8"/>
    <x v="0"/>
    <m/>
    <m/>
  </r>
  <r>
    <x v="1"/>
    <x v="27"/>
    <x v="1"/>
    <x v="1"/>
    <x v="562"/>
    <x v="4"/>
    <x v="355"/>
    <m/>
    <m/>
    <m/>
    <x v="29"/>
    <m/>
    <m/>
    <m/>
    <m/>
    <x v="124"/>
    <x v="10"/>
    <x v="297"/>
    <x v="280"/>
    <x v="0"/>
    <m/>
    <m/>
    <x v="0"/>
    <x v="0"/>
    <m/>
    <x v="0"/>
    <m/>
    <x v="0"/>
    <m/>
    <x v="0"/>
    <x v="0"/>
    <m/>
    <m/>
    <x v="0"/>
    <m/>
    <m/>
    <m/>
    <m/>
    <m/>
    <x v="0"/>
    <m/>
    <m/>
    <x v="0"/>
    <m/>
    <m/>
    <m/>
    <m/>
    <x v="2"/>
    <m/>
    <m/>
    <m/>
    <m/>
    <n v="32"/>
    <m/>
    <m/>
    <m/>
    <m/>
    <m/>
    <m/>
    <m/>
    <m/>
    <d v="2017-03-22T00:00:00"/>
    <x v="4"/>
    <m/>
    <x v="0"/>
    <m/>
    <n v="8"/>
    <x v="0"/>
    <m/>
    <m/>
  </r>
  <r>
    <x v="1"/>
    <x v="27"/>
    <x v="1"/>
    <x v="1"/>
    <x v="563"/>
    <x v="4"/>
    <x v="356"/>
    <m/>
    <m/>
    <m/>
    <x v="26"/>
    <m/>
    <m/>
    <m/>
    <m/>
    <x v="125"/>
    <x v="10"/>
    <x v="298"/>
    <x v="283"/>
    <x v="0"/>
    <m/>
    <m/>
    <x v="0"/>
    <x v="0"/>
    <m/>
    <x v="0"/>
    <m/>
    <x v="0"/>
    <m/>
    <x v="0"/>
    <x v="0"/>
    <m/>
    <m/>
    <x v="0"/>
    <m/>
    <m/>
    <m/>
    <m/>
    <m/>
    <x v="0"/>
    <m/>
    <m/>
    <x v="0"/>
    <m/>
    <m/>
    <m/>
    <m/>
    <x v="2"/>
    <m/>
    <m/>
    <m/>
    <m/>
    <n v="35"/>
    <m/>
    <m/>
    <m/>
    <m/>
    <m/>
    <m/>
    <m/>
    <m/>
    <d v="2017-03-23T00:00:00"/>
    <x v="4"/>
    <m/>
    <x v="0"/>
    <m/>
    <n v="8"/>
    <x v="0"/>
    <m/>
    <m/>
  </r>
  <r>
    <x v="1"/>
    <x v="27"/>
    <x v="1"/>
    <x v="1"/>
    <x v="564"/>
    <x v="19"/>
    <x v="357"/>
    <m/>
    <m/>
    <m/>
    <x v="25"/>
    <m/>
    <m/>
    <m/>
    <m/>
    <x v="126"/>
    <x v="10"/>
    <x v="299"/>
    <x v="274"/>
    <x v="0"/>
    <m/>
    <m/>
    <x v="0"/>
    <x v="0"/>
    <m/>
    <x v="0"/>
    <m/>
    <x v="0"/>
    <m/>
    <x v="0"/>
    <x v="0"/>
    <m/>
    <m/>
    <x v="0"/>
    <m/>
    <m/>
    <m/>
    <m/>
    <m/>
    <x v="0"/>
    <m/>
    <m/>
    <x v="0"/>
    <m/>
    <m/>
    <m/>
    <m/>
    <x v="2"/>
    <m/>
    <m/>
    <m/>
    <m/>
    <n v="38"/>
    <m/>
    <m/>
    <m/>
    <m/>
    <m/>
    <m/>
    <m/>
    <m/>
    <d v="2017-03-23T00:00:00"/>
    <x v="4"/>
    <m/>
    <x v="0"/>
    <m/>
    <n v="8"/>
    <x v="0"/>
    <m/>
    <m/>
  </r>
  <r>
    <x v="1"/>
    <x v="27"/>
    <x v="1"/>
    <x v="1"/>
    <x v="565"/>
    <x v="57"/>
    <x v="358"/>
    <m/>
    <m/>
    <m/>
    <x v="14"/>
    <m/>
    <m/>
    <m/>
    <m/>
    <x v="127"/>
    <x v="10"/>
    <x v="273"/>
    <x v="284"/>
    <x v="0"/>
    <m/>
    <m/>
    <x v="0"/>
    <x v="0"/>
    <m/>
    <x v="0"/>
    <m/>
    <x v="0"/>
    <m/>
    <x v="0"/>
    <x v="0"/>
    <m/>
    <m/>
    <x v="0"/>
    <m/>
    <m/>
    <m/>
    <m/>
    <m/>
    <x v="0"/>
    <m/>
    <m/>
    <x v="0"/>
    <m/>
    <m/>
    <m/>
    <m/>
    <x v="2"/>
    <m/>
    <m/>
    <m/>
    <m/>
    <n v="36"/>
    <m/>
    <m/>
    <m/>
    <m/>
    <m/>
    <m/>
    <m/>
    <m/>
    <d v="2017-03-28T00:00:00"/>
    <x v="37"/>
    <m/>
    <x v="0"/>
    <m/>
    <n v="8"/>
    <x v="0"/>
    <m/>
    <m/>
  </r>
  <r>
    <x v="1"/>
    <x v="27"/>
    <x v="1"/>
    <x v="1"/>
    <x v="566"/>
    <x v="7"/>
    <x v="359"/>
    <m/>
    <m/>
    <m/>
    <x v="24"/>
    <m/>
    <m/>
    <m/>
    <m/>
    <x v="128"/>
    <x v="10"/>
    <x v="288"/>
    <x v="269"/>
    <x v="0"/>
    <m/>
    <m/>
    <x v="0"/>
    <x v="0"/>
    <m/>
    <x v="0"/>
    <m/>
    <x v="0"/>
    <m/>
    <x v="0"/>
    <x v="0"/>
    <m/>
    <m/>
    <x v="0"/>
    <m/>
    <m/>
    <m/>
    <m/>
    <m/>
    <x v="0"/>
    <m/>
    <m/>
    <x v="0"/>
    <m/>
    <m/>
    <m/>
    <m/>
    <x v="2"/>
    <m/>
    <m/>
    <m/>
    <m/>
    <n v="34"/>
    <m/>
    <m/>
    <m/>
    <m/>
    <m/>
    <m/>
    <m/>
    <m/>
    <d v="2017-03-30T00:00:00"/>
    <x v="38"/>
    <m/>
    <x v="0"/>
    <m/>
    <n v="8"/>
    <x v="0"/>
    <m/>
    <m/>
  </r>
  <r>
    <x v="1"/>
    <x v="27"/>
    <x v="1"/>
    <x v="1"/>
    <x v="567"/>
    <x v="164"/>
    <x v="341"/>
    <m/>
    <m/>
    <m/>
    <x v="7"/>
    <m/>
    <m/>
    <m/>
    <m/>
    <x v="115"/>
    <x v="10"/>
    <x v="283"/>
    <x v="278"/>
    <x v="0"/>
    <m/>
    <m/>
    <x v="0"/>
    <x v="0"/>
    <m/>
    <x v="0"/>
    <m/>
    <x v="0"/>
    <m/>
    <x v="0"/>
    <x v="0"/>
    <m/>
    <m/>
    <x v="0"/>
    <m/>
    <m/>
    <m/>
    <m/>
    <m/>
    <x v="0"/>
    <m/>
    <m/>
    <x v="0"/>
    <m/>
    <m/>
    <m/>
    <m/>
    <x v="3"/>
    <m/>
    <m/>
    <m/>
    <m/>
    <n v="32"/>
    <m/>
    <m/>
    <m/>
    <m/>
    <m/>
    <m/>
    <m/>
    <m/>
    <d v="2017-04-06T00:00:00"/>
    <x v="8"/>
    <m/>
    <x v="0"/>
    <m/>
    <n v="8"/>
    <x v="0"/>
    <m/>
    <m/>
  </r>
  <r>
    <x v="1"/>
    <x v="27"/>
    <x v="1"/>
    <x v="1"/>
    <x v="568"/>
    <x v="164"/>
    <x v="360"/>
    <m/>
    <m/>
    <m/>
    <x v="26"/>
    <m/>
    <m/>
    <m/>
    <m/>
    <x v="129"/>
    <x v="10"/>
    <x v="300"/>
    <x v="285"/>
    <x v="0"/>
    <m/>
    <m/>
    <x v="0"/>
    <x v="0"/>
    <m/>
    <x v="0"/>
    <m/>
    <x v="0"/>
    <m/>
    <x v="0"/>
    <x v="0"/>
    <m/>
    <m/>
    <x v="0"/>
    <m/>
    <m/>
    <m/>
    <m/>
    <m/>
    <x v="0"/>
    <m/>
    <m/>
    <x v="0"/>
    <m/>
    <m/>
    <m/>
    <m/>
    <x v="3"/>
    <m/>
    <m/>
    <m/>
    <m/>
    <n v="38"/>
    <m/>
    <m/>
    <m/>
    <m/>
    <m/>
    <m/>
    <m/>
    <m/>
    <d v="2017-04-07T00:00:00"/>
    <x v="8"/>
    <m/>
    <x v="0"/>
    <m/>
    <n v="8"/>
    <x v="0"/>
    <m/>
    <m/>
  </r>
  <r>
    <x v="1"/>
    <x v="27"/>
    <x v="1"/>
    <x v="1"/>
    <x v="569"/>
    <x v="165"/>
    <x v="361"/>
    <m/>
    <m/>
    <m/>
    <x v="25"/>
    <m/>
    <m/>
    <m/>
    <m/>
    <x v="110"/>
    <x v="10"/>
    <x v="301"/>
    <x v="286"/>
    <x v="0"/>
    <m/>
    <m/>
    <x v="0"/>
    <x v="0"/>
    <m/>
    <x v="0"/>
    <m/>
    <x v="0"/>
    <m/>
    <x v="0"/>
    <x v="0"/>
    <m/>
    <m/>
    <x v="0"/>
    <m/>
    <m/>
    <m/>
    <m/>
    <m/>
    <x v="0"/>
    <m/>
    <m/>
    <x v="0"/>
    <m/>
    <m/>
    <m/>
    <m/>
    <x v="3"/>
    <m/>
    <m/>
    <m/>
    <m/>
    <n v="34"/>
    <m/>
    <m/>
    <m/>
    <m/>
    <m/>
    <m/>
    <m/>
    <m/>
    <d v="2017-04-10T00:00:00"/>
    <x v="121"/>
    <m/>
    <x v="0"/>
    <m/>
    <n v="8"/>
    <x v="0"/>
    <m/>
    <m/>
  </r>
  <r>
    <x v="1"/>
    <x v="27"/>
    <x v="1"/>
    <x v="1"/>
    <x v="570"/>
    <x v="165"/>
    <x v="243"/>
    <m/>
    <m/>
    <m/>
    <x v="7"/>
    <m/>
    <m/>
    <m/>
    <m/>
    <x v="130"/>
    <x v="10"/>
    <x v="302"/>
    <x v="277"/>
    <x v="0"/>
    <m/>
    <m/>
    <x v="0"/>
    <x v="0"/>
    <m/>
    <x v="0"/>
    <m/>
    <x v="0"/>
    <m/>
    <x v="0"/>
    <x v="0"/>
    <m/>
    <m/>
    <x v="0"/>
    <m/>
    <m/>
    <m/>
    <m/>
    <m/>
    <x v="0"/>
    <m/>
    <m/>
    <x v="0"/>
    <m/>
    <m/>
    <m/>
    <m/>
    <x v="3"/>
    <m/>
    <m/>
    <m/>
    <m/>
    <n v="30"/>
    <m/>
    <m/>
    <m/>
    <m/>
    <m/>
    <m/>
    <m/>
    <m/>
    <d v="2017-04-10T00:00:00"/>
    <x v="121"/>
    <m/>
    <x v="0"/>
    <m/>
    <n v="8"/>
    <x v="0"/>
    <m/>
    <m/>
  </r>
  <r>
    <x v="1"/>
    <x v="27"/>
    <x v="1"/>
    <x v="1"/>
    <x v="571"/>
    <x v="85"/>
    <x v="350"/>
    <m/>
    <m/>
    <m/>
    <x v="31"/>
    <m/>
    <m/>
    <m/>
    <m/>
    <x v="106"/>
    <x v="10"/>
    <x v="303"/>
    <x v="287"/>
    <x v="0"/>
    <m/>
    <m/>
    <x v="0"/>
    <x v="0"/>
    <m/>
    <x v="0"/>
    <m/>
    <x v="0"/>
    <m/>
    <x v="0"/>
    <x v="0"/>
    <m/>
    <m/>
    <x v="0"/>
    <m/>
    <m/>
    <m/>
    <m/>
    <m/>
    <x v="0"/>
    <m/>
    <m/>
    <x v="0"/>
    <m/>
    <m/>
    <m/>
    <m/>
    <x v="3"/>
    <m/>
    <m/>
    <m/>
    <m/>
    <n v="30"/>
    <m/>
    <m/>
    <m/>
    <m/>
    <m/>
    <m/>
    <m/>
    <m/>
    <d v="2017-04-11T00:00:00"/>
    <x v="131"/>
    <m/>
    <x v="0"/>
    <m/>
    <n v="8"/>
    <x v="0"/>
    <m/>
    <m/>
  </r>
  <r>
    <x v="1"/>
    <x v="27"/>
    <x v="1"/>
    <x v="1"/>
    <x v="572"/>
    <x v="160"/>
    <x v="362"/>
    <m/>
    <m/>
    <m/>
    <x v="26"/>
    <m/>
    <m/>
    <m/>
    <m/>
    <x v="126"/>
    <x v="10"/>
    <x v="304"/>
    <x v="288"/>
    <x v="0"/>
    <m/>
    <m/>
    <x v="0"/>
    <x v="0"/>
    <m/>
    <x v="0"/>
    <m/>
    <x v="0"/>
    <m/>
    <x v="0"/>
    <x v="0"/>
    <m/>
    <m/>
    <x v="0"/>
    <m/>
    <m/>
    <m/>
    <m/>
    <m/>
    <x v="0"/>
    <m/>
    <m/>
    <x v="0"/>
    <m/>
    <m/>
    <m/>
    <m/>
    <x v="3"/>
    <m/>
    <m/>
    <m/>
    <m/>
    <n v="31"/>
    <m/>
    <m/>
    <m/>
    <m/>
    <m/>
    <m/>
    <m/>
    <m/>
    <d v="2017-04-17T00:00:00"/>
    <x v="132"/>
    <m/>
    <x v="0"/>
    <m/>
    <n v="8"/>
    <x v="0"/>
    <m/>
    <m/>
  </r>
  <r>
    <x v="1"/>
    <x v="27"/>
    <x v="1"/>
    <x v="1"/>
    <x v="573"/>
    <x v="123"/>
    <x v="363"/>
    <m/>
    <m/>
    <m/>
    <x v="14"/>
    <m/>
    <m/>
    <m/>
    <m/>
    <x v="131"/>
    <x v="10"/>
    <x v="280"/>
    <x v="81"/>
    <x v="0"/>
    <m/>
    <m/>
    <x v="0"/>
    <x v="0"/>
    <m/>
    <x v="0"/>
    <m/>
    <x v="0"/>
    <m/>
    <x v="0"/>
    <x v="0"/>
    <m/>
    <m/>
    <x v="0"/>
    <m/>
    <m/>
    <m/>
    <m/>
    <m/>
    <x v="0"/>
    <m/>
    <m/>
    <x v="0"/>
    <m/>
    <m/>
    <m/>
    <m/>
    <x v="3"/>
    <m/>
    <m/>
    <m/>
    <m/>
    <n v="38"/>
    <m/>
    <m/>
    <m/>
    <m/>
    <m/>
    <m/>
    <m/>
    <m/>
    <d v="2017-04-18T00:00:00"/>
    <x v="91"/>
    <m/>
    <x v="0"/>
    <m/>
    <n v="8"/>
    <x v="0"/>
    <m/>
    <m/>
  </r>
  <r>
    <x v="1"/>
    <x v="27"/>
    <x v="1"/>
    <x v="1"/>
    <x v="574"/>
    <x v="74"/>
    <x v="364"/>
    <m/>
    <m/>
    <m/>
    <x v="31"/>
    <m/>
    <m/>
    <m/>
    <m/>
    <x v="132"/>
    <x v="10"/>
    <x v="305"/>
    <x v="289"/>
    <x v="0"/>
    <m/>
    <m/>
    <x v="0"/>
    <x v="0"/>
    <m/>
    <x v="0"/>
    <m/>
    <x v="0"/>
    <m/>
    <x v="0"/>
    <x v="0"/>
    <m/>
    <m/>
    <x v="0"/>
    <m/>
    <m/>
    <m/>
    <m/>
    <m/>
    <x v="0"/>
    <m/>
    <m/>
    <x v="0"/>
    <m/>
    <m/>
    <m/>
    <m/>
    <x v="3"/>
    <m/>
    <m/>
    <m/>
    <m/>
    <n v="37"/>
    <m/>
    <m/>
    <m/>
    <m/>
    <m/>
    <m/>
    <m/>
    <m/>
    <d v="2017-04-20T00:00:00"/>
    <x v="49"/>
    <m/>
    <x v="0"/>
    <n v="25"/>
    <n v="8"/>
    <x v="0"/>
    <m/>
    <m/>
  </r>
  <r>
    <x v="1"/>
    <x v="27"/>
    <x v="1"/>
    <x v="1"/>
    <x v="575"/>
    <x v="126"/>
    <x v="365"/>
    <m/>
    <m/>
    <m/>
    <x v="32"/>
    <m/>
    <m/>
    <m/>
    <m/>
    <x v="133"/>
    <x v="10"/>
    <x v="274"/>
    <x v="276"/>
    <x v="0"/>
    <m/>
    <m/>
    <x v="0"/>
    <x v="0"/>
    <m/>
    <x v="0"/>
    <m/>
    <x v="0"/>
    <m/>
    <x v="0"/>
    <x v="0"/>
    <m/>
    <m/>
    <x v="0"/>
    <m/>
    <m/>
    <m/>
    <m/>
    <m/>
    <x v="0"/>
    <m/>
    <m/>
    <x v="0"/>
    <m/>
    <m/>
    <m/>
    <m/>
    <x v="3"/>
    <m/>
    <m/>
    <m/>
    <m/>
    <n v="32"/>
    <m/>
    <m/>
    <m/>
    <m/>
    <m/>
    <m/>
    <m/>
    <m/>
    <d v="2017-04-26T00:00:00"/>
    <x v="51"/>
    <m/>
    <x v="0"/>
    <n v="28"/>
    <n v="8"/>
    <x v="0"/>
    <m/>
    <m/>
  </r>
  <r>
    <x v="1"/>
    <x v="27"/>
    <x v="1"/>
    <x v="1"/>
    <x v="576"/>
    <x v="76"/>
    <x v="366"/>
    <m/>
    <m/>
    <m/>
    <x v="7"/>
    <m/>
    <m/>
    <m/>
    <m/>
    <x v="134"/>
    <x v="10"/>
    <x v="306"/>
    <x v="28"/>
    <x v="0"/>
    <m/>
    <m/>
    <x v="0"/>
    <x v="0"/>
    <m/>
    <x v="0"/>
    <m/>
    <x v="0"/>
    <m/>
    <x v="0"/>
    <x v="0"/>
    <m/>
    <m/>
    <x v="0"/>
    <m/>
    <m/>
    <m/>
    <m/>
    <m/>
    <x v="0"/>
    <m/>
    <m/>
    <x v="0"/>
    <m/>
    <m/>
    <m/>
    <m/>
    <x v="3"/>
    <m/>
    <m/>
    <m/>
    <m/>
    <n v="34"/>
    <m/>
    <m/>
    <m/>
    <m/>
    <m/>
    <m/>
    <m/>
    <m/>
    <d v="2017-04-27T00:00:00"/>
    <x v="93"/>
    <m/>
    <x v="0"/>
    <n v="30"/>
    <n v="8"/>
    <x v="0"/>
    <m/>
    <m/>
  </r>
  <r>
    <x v="1"/>
    <x v="27"/>
    <x v="1"/>
    <x v="1"/>
    <x v="577"/>
    <x v="98"/>
    <x v="367"/>
    <m/>
    <m/>
    <m/>
    <x v="31"/>
    <m/>
    <m/>
    <m/>
    <m/>
    <x v="135"/>
    <x v="10"/>
    <x v="307"/>
    <x v="280"/>
    <x v="0"/>
    <m/>
    <m/>
    <x v="0"/>
    <x v="0"/>
    <m/>
    <x v="0"/>
    <m/>
    <x v="0"/>
    <m/>
    <x v="0"/>
    <x v="0"/>
    <m/>
    <m/>
    <x v="0"/>
    <m/>
    <m/>
    <m/>
    <m/>
    <m/>
    <x v="0"/>
    <m/>
    <m/>
    <x v="0"/>
    <m/>
    <m/>
    <m/>
    <m/>
    <x v="3"/>
    <m/>
    <m/>
    <m/>
    <m/>
    <n v="36"/>
    <m/>
    <m/>
    <m/>
    <m/>
    <m/>
    <m/>
    <m/>
    <m/>
    <d v="2017-05-01T00:00:00"/>
    <x v="71"/>
    <m/>
    <x v="0"/>
    <n v="21"/>
    <n v="8"/>
    <x v="0"/>
    <m/>
    <m/>
  </r>
  <r>
    <x v="1"/>
    <x v="27"/>
    <x v="1"/>
    <x v="1"/>
    <x v="578"/>
    <x v="100"/>
    <x v="368"/>
    <m/>
    <m/>
    <m/>
    <x v="25"/>
    <m/>
    <m/>
    <m/>
    <m/>
    <x v="109"/>
    <x v="10"/>
    <x v="308"/>
    <x v="75"/>
    <x v="0"/>
    <m/>
    <m/>
    <x v="0"/>
    <x v="0"/>
    <m/>
    <x v="0"/>
    <m/>
    <x v="0"/>
    <m/>
    <x v="0"/>
    <x v="0"/>
    <m/>
    <m/>
    <x v="0"/>
    <m/>
    <m/>
    <m/>
    <m/>
    <m/>
    <x v="0"/>
    <m/>
    <m/>
    <x v="0"/>
    <m/>
    <m/>
    <m/>
    <m/>
    <x v="0"/>
    <m/>
    <m/>
    <m/>
    <m/>
    <s v="32"/>
    <m/>
    <m/>
    <m/>
    <m/>
    <m/>
    <m/>
    <m/>
    <m/>
    <d v="2017-05-02T00:00:00"/>
    <x v="72"/>
    <m/>
    <x v="0"/>
    <n v="25"/>
    <n v="8"/>
    <x v="0"/>
    <m/>
    <m/>
  </r>
  <r>
    <x v="1"/>
    <x v="27"/>
    <x v="1"/>
    <x v="1"/>
    <x v="579"/>
    <x v="129"/>
    <x v="369"/>
    <m/>
    <m/>
    <m/>
    <x v="28"/>
    <m/>
    <m/>
    <m/>
    <m/>
    <x v="136"/>
    <x v="10"/>
    <x v="293"/>
    <x v="285"/>
    <x v="0"/>
    <m/>
    <m/>
    <x v="0"/>
    <x v="0"/>
    <m/>
    <x v="0"/>
    <m/>
    <x v="0"/>
    <m/>
    <x v="0"/>
    <x v="0"/>
    <m/>
    <m/>
    <x v="0"/>
    <m/>
    <m/>
    <m/>
    <m/>
    <m/>
    <x v="0"/>
    <m/>
    <m/>
    <x v="0"/>
    <m/>
    <m/>
    <m/>
    <m/>
    <x v="0"/>
    <m/>
    <m/>
    <m/>
    <m/>
    <n v="32"/>
    <m/>
    <m/>
    <m/>
    <m/>
    <m/>
    <m/>
    <m/>
    <m/>
    <d v="2017-05-03T00:00:00"/>
    <x v="60"/>
    <m/>
    <x v="0"/>
    <n v="28"/>
    <n v="8"/>
    <x v="0"/>
    <m/>
    <m/>
  </r>
  <r>
    <x v="1"/>
    <x v="27"/>
    <x v="1"/>
    <x v="1"/>
    <x v="580"/>
    <x v="130"/>
    <x v="370"/>
    <m/>
    <m/>
    <m/>
    <x v="28"/>
    <m/>
    <m/>
    <m/>
    <m/>
    <x v="137"/>
    <x v="10"/>
    <x v="309"/>
    <x v="290"/>
    <x v="0"/>
    <m/>
    <m/>
    <x v="0"/>
    <x v="0"/>
    <m/>
    <x v="0"/>
    <m/>
    <x v="2"/>
    <m/>
    <x v="0"/>
    <x v="0"/>
    <m/>
    <m/>
    <x v="0"/>
    <m/>
    <m/>
    <m/>
    <m/>
    <m/>
    <x v="0"/>
    <m/>
    <m/>
    <x v="0"/>
    <m/>
    <m/>
    <m/>
    <m/>
    <x v="0"/>
    <m/>
    <m/>
    <m/>
    <m/>
    <n v="35"/>
    <m/>
    <m/>
    <m/>
    <m/>
    <m/>
    <m/>
    <m/>
    <m/>
    <d v="2017-05-08T00:00:00"/>
    <x v="94"/>
    <m/>
    <x v="0"/>
    <n v="31"/>
    <n v="8"/>
    <x v="0"/>
    <m/>
    <m/>
  </r>
  <r>
    <x v="1"/>
    <x v="27"/>
    <x v="1"/>
    <x v="1"/>
    <x v="581"/>
    <x v="130"/>
    <x v="371"/>
    <m/>
    <m/>
    <m/>
    <x v="28"/>
    <m/>
    <m/>
    <m/>
    <m/>
    <x v="119"/>
    <x v="10"/>
    <x v="310"/>
    <x v="234"/>
    <x v="0"/>
    <m/>
    <m/>
    <x v="0"/>
    <x v="0"/>
    <m/>
    <x v="0"/>
    <m/>
    <x v="0"/>
    <m/>
    <x v="0"/>
    <x v="0"/>
    <m/>
    <m/>
    <x v="0"/>
    <m/>
    <m/>
    <m/>
    <m/>
    <m/>
    <x v="0"/>
    <m/>
    <m/>
    <x v="0"/>
    <m/>
    <m/>
    <m/>
    <m/>
    <x v="0"/>
    <m/>
    <m/>
    <m/>
    <m/>
    <n v="35"/>
    <m/>
    <m/>
    <m/>
    <m/>
    <m/>
    <m/>
    <m/>
    <m/>
    <d v="2017-05-08T00:00:00"/>
    <x v="94"/>
    <m/>
    <x v="0"/>
    <n v="32"/>
    <n v="8"/>
    <x v="0"/>
    <m/>
    <m/>
  </r>
  <r>
    <x v="1"/>
    <x v="27"/>
    <x v="1"/>
    <x v="1"/>
    <x v="582"/>
    <x v="131"/>
    <x v="372"/>
    <m/>
    <m/>
    <m/>
    <x v="15"/>
    <m/>
    <m/>
    <m/>
    <m/>
    <x v="138"/>
    <x v="10"/>
    <x v="285"/>
    <x v="148"/>
    <x v="0"/>
    <m/>
    <m/>
    <x v="0"/>
    <x v="0"/>
    <m/>
    <x v="0"/>
    <m/>
    <x v="0"/>
    <m/>
    <x v="0"/>
    <x v="0"/>
    <m/>
    <m/>
    <x v="0"/>
    <m/>
    <m/>
    <m/>
    <m/>
    <m/>
    <x v="0"/>
    <m/>
    <m/>
    <x v="0"/>
    <m/>
    <m/>
    <m/>
    <m/>
    <x v="0"/>
    <m/>
    <m/>
    <m/>
    <m/>
    <n v="25"/>
    <m/>
    <m/>
    <m/>
    <m/>
    <m/>
    <m/>
    <m/>
    <m/>
    <d v="2017-05-09T00:00:00"/>
    <x v="94"/>
    <m/>
    <x v="0"/>
    <n v="15"/>
    <n v="8"/>
    <x v="0"/>
    <m/>
    <m/>
  </r>
  <r>
    <x v="1"/>
    <x v="28"/>
    <x v="2"/>
    <x v="9"/>
    <x v="583"/>
    <x v="178"/>
    <x v="373"/>
    <m/>
    <m/>
    <m/>
    <x v="17"/>
    <m/>
    <m/>
    <m/>
    <m/>
    <x v="67"/>
    <x v="41"/>
    <x v="0"/>
    <x v="291"/>
    <x v="67"/>
    <m/>
    <m/>
    <x v="0"/>
    <x v="0"/>
    <m/>
    <x v="1"/>
    <m/>
    <x v="1"/>
    <m/>
    <x v="0"/>
    <x v="94"/>
    <m/>
    <m/>
    <x v="0"/>
    <m/>
    <m/>
    <m/>
    <m/>
    <m/>
    <x v="0"/>
    <m/>
    <m/>
    <x v="0"/>
    <m/>
    <m/>
    <m/>
    <m/>
    <x v="1"/>
    <s v="grayish"/>
    <m/>
    <m/>
    <m/>
    <m/>
    <m/>
    <m/>
    <m/>
    <m/>
    <m/>
    <m/>
    <m/>
    <m/>
    <s v="-"/>
    <x v="133"/>
    <m/>
    <x v="0"/>
    <m/>
    <m/>
    <x v="0"/>
    <m/>
    <m/>
  </r>
  <r>
    <x v="1"/>
    <x v="28"/>
    <x v="2"/>
    <x v="9"/>
    <x v="584"/>
    <x v="179"/>
    <x v="374"/>
    <m/>
    <m/>
    <m/>
    <x v="33"/>
    <m/>
    <m/>
    <m/>
    <m/>
    <x v="139"/>
    <x v="42"/>
    <x v="0"/>
    <x v="292"/>
    <x v="150"/>
    <m/>
    <m/>
    <x v="0"/>
    <x v="0"/>
    <m/>
    <x v="1"/>
    <m/>
    <x v="1"/>
    <m/>
    <x v="0"/>
    <x v="94"/>
    <m/>
    <m/>
    <x v="0"/>
    <m/>
    <m/>
    <m/>
    <m/>
    <m/>
    <x v="0"/>
    <m/>
    <m/>
    <x v="0"/>
    <m/>
    <m/>
    <m/>
    <m/>
    <x v="5"/>
    <s v="grayish"/>
    <m/>
    <m/>
    <m/>
    <m/>
    <m/>
    <m/>
    <m/>
    <m/>
    <m/>
    <m/>
    <m/>
    <m/>
    <s v="-"/>
    <x v="134"/>
    <m/>
    <x v="0"/>
    <m/>
    <m/>
    <x v="0"/>
    <m/>
    <m/>
  </r>
  <r>
    <x v="1"/>
    <x v="29"/>
    <x v="2"/>
    <x v="9"/>
    <x v="585"/>
    <x v="180"/>
    <x v="375"/>
    <m/>
    <m/>
    <m/>
    <x v="33"/>
    <m/>
    <m/>
    <m/>
    <m/>
    <x v="0"/>
    <x v="10"/>
    <x v="311"/>
    <x v="0"/>
    <x v="151"/>
    <m/>
    <m/>
    <x v="0"/>
    <x v="0"/>
    <s v="23"/>
    <x v="1"/>
    <m/>
    <x v="0"/>
    <m/>
    <x v="0"/>
    <x v="250"/>
    <m/>
    <m/>
    <x v="0"/>
    <m/>
    <m/>
    <m/>
    <m/>
    <m/>
    <x v="0"/>
    <m/>
    <m/>
    <x v="0"/>
    <m/>
    <m/>
    <m/>
    <m/>
    <x v="7"/>
    <s v="off-white"/>
    <m/>
    <m/>
    <m/>
    <m/>
    <m/>
    <m/>
    <m/>
    <m/>
    <m/>
    <m/>
    <m/>
    <m/>
    <s v="-"/>
    <x v="135"/>
    <m/>
    <x v="0"/>
    <m/>
    <m/>
    <x v="0"/>
    <m/>
    <m/>
  </r>
  <r>
    <x v="1"/>
    <x v="29"/>
    <x v="2"/>
    <x v="9"/>
    <x v="586"/>
    <x v="181"/>
    <x v="376"/>
    <m/>
    <m/>
    <m/>
    <x v="34"/>
    <m/>
    <m/>
    <m/>
    <m/>
    <x v="0"/>
    <x v="10"/>
    <x v="312"/>
    <x v="0"/>
    <x v="152"/>
    <m/>
    <m/>
    <x v="0"/>
    <x v="0"/>
    <s v="24"/>
    <x v="1"/>
    <m/>
    <x v="0"/>
    <m/>
    <x v="0"/>
    <x v="251"/>
    <m/>
    <m/>
    <x v="0"/>
    <m/>
    <m/>
    <m/>
    <m/>
    <m/>
    <x v="0"/>
    <m/>
    <m/>
    <x v="0"/>
    <m/>
    <m/>
    <m/>
    <m/>
    <x v="7"/>
    <s v="off-white"/>
    <m/>
    <m/>
    <m/>
    <m/>
    <m/>
    <m/>
    <m/>
    <m/>
    <m/>
    <m/>
    <m/>
    <m/>
    <s v="-"/>
    <x v="136"/>
    <m/>
    <x v="0"/>
    <m/>
    <m/>
    <x v="0"/>
    <m/>
    <m/>
  </r>
  <r>
    <x v="0"/>
    <x v="30"/>
    <x v="2"/>
    <x v="3"/>
    <x v="587"/>
    <x v="127"/>
    <x v="377"/>
    <m/>
    <m/>
    <m/>
    <x v="0"/>
    <m/>
    <n v="2.1"/>
    <n v="7"/>
    <m/>
    <x v="140"/>
    <x v="43"/>
    <x v="0"/>
    <x v="293"/>
    <x v="104"/>
    <m/>
    <m/>
    <x v="0"/>
    <x v="0"/>
    <m/>
    <x v="1"/>
    <m/>
    <x v="0"/>
    <m/>
    <x v="0"/>
    <x v="252"/>
    <m/>
    <m/>
    <x v="0"/>
    <m/>
    <m/>
    <m/>
    <m/>
    <m/>
    <x v="0"/>
    <m/>
    <m/>
    <x v="0"/>
    <m/>
    <m/>
    <m/>
    <m/>
    <x v="3"/>
    <s v="Uniform"/>
    <m/>
    <m/>
    <m/>
    <m/>
    <m/>
    <m/>
    <m/>
    <m/>
    <m/>
    <m/>
    <m/>
    <m/>
    <d v="2017-04-28T00:00:00"/>
    <x v="137"/>
    <m/>
    <x v="0"/>
    <n v="22"/>
    <n v="10"/>
    <x v="0"/>
    <m/>
    <m/>
  </r>
  <r>
    <x v="0"/>
    <x v="30"/>
    <x v="2"/>
    <x v="3"/>
    <x v="588"/>
    <x v="127"/>
    <x v="378"/>
    <m/>
    <m/>
    <m/>
    <x v="0"/>
    <m/>
    <n v="2.1"/>
    <n v="6.9"/>
    <m/>
    <x v="141"/>
    <x v="44"/>
    <x v="0"/>
    <x v="294"/>
    <x v="104"/>
    <m/>
    <m/>
    <x v="0"/>
    <x v="0"/>
    <m/>
    <x v="1"/>
    <m/>
    <x v="49"/>
    <m/>
    <x v="0"/>
    <x v="253"/>
    <m/>
    <m/>
    <x v="0"/>
    <m/>
    <m/>
    <m/>
    <m/>
    <m/>
    <x v="0"/>
    <m/>
    <m/>
    <x v="0"/>
    <m/>
    <m/>
    <m/>
    <m/>
    <x v="3"/>
    <s v="Uniform"/>
    <m/>
    <m/>
    <m/>
    <m/>
    <m/>
    <m/>
    <m/>
    <m/>
    <m/>
    <m/>
    <m/>
    <m/>
    <d v="2017-04-28T00:00:00"/>
    <x v="137"/>
    <m/>
    <x v="0"/>
    <n v="5"/>
    <n v="10"/>
    <x v="0"/>
    <m/>
    <m/>
  </r>
  <r>
    <x v="0"/>
    <x v="30"/>
    <x v="2"/>
    <x v="3"/>
    <x v="589"/>
    <x v="98"/>
    <x v="377"/>
    <m/>
    <m/>
    <m/>
    <x v="0"/>
    <m/>
    <n v="1.8"/>
    <n v="6.8"/>
    <m/>
    <x v="142"/>
    <x v="45"/>
    <x v="0"/>
    <x v="295"/>
    <x v="104"/>
    <m/>
    <m/>
    <x v="0"/>
    <x v="0"/>
    <m/>
    <x v="1"/>
    <m/>
    <x v="50"/>
    <m/>
    <x v="0"/>
    <x v="254"/>
    <m/>
    <m/>
    <x v="0"/>
    <m/>
    <m/>
    <m/>
    <m/>
    <m/>
    <x v="0"/>
    <m/>
    <m/>
    <x v="0"/>
    <m/>
    <m/>
    <m/>
    <m/>
    <x v="3"/>
    <s v="Uniform"/>
    <m/>
    <m/>
    <m/>
    <m/>
    <m/>
    <m/>
    <m/>
    <m/>
    <m/>
    <m/>
    <m/>
    <m/>
    <d v="2017-05-01T00:00:00"/>
    <x v="138"/>
    <m/>
    <x v="0"/>
    <n v="16"/>
    <n v="10"/>
    <x v="0"/>
    <m/>
    <m/>
  </r>
  <r>
    <x v="0"/>
    <x v="30"/>
    <x v="2"/>
    <x v="3"/>
    <x v="228"/>
    <x v="129"/>
    <x v="379"/>
    <m/>
    <m/>
    <m/>
    <x v="0"/>
    <m/>
    <n v="2.1"/>
    <n v="7.5"/>
    <m/>
    <x v="143"/>
    <x v="46"/>
    <x v="0"/>
    <x v="296"/>
    <x v="104"/>
    <m/>
    <m/>
    <x v="0"/>
    <x v="0"/>
    <m/>
    <x v="1"/>
    <m/>
    <x v="0"/>
    <m/>
    <x v="0"/>
    <x v="255"/>
    <m/>
    <m/>
    <x v="0"/>
    <m/>
    <m/>
    <m/>
    <m/>
    <m/>
    <x v="0"/>
    <m/>
    <m/>
    <x v="0"/>
    <m/>
    <m/>
    <m/>
    <m/>
    <x v="0"/>
    <s v="Uniform"/>
    <m/>
    <m/>
    <m/>
    <m/>
    <m/>
    <m/>
    <m/>
    <m/>
    <m/>
    <m/>
    <m/>
    <m/>
    <d v="2017-05-08T00:00:00"/>
    <x v="73"/>
    <m/>
    <x v="0"/>
    <n v="7"/>
    <n v="10"/>
    <x v="0"/>
    <m/>
    <m/>
  </r>
  <r>
    <x v="0"/>
    <x v="30"/>
    <x v="2"/>
    <x v="3"/>
    <x v="229"/>
    <x v="87"/>
    <x v="380"/>
    <m/>
    <m/>
    <m/>
    <x v="0"/>
    <m/>
    <n v="2"/>
    <n v="6.6"/>
    <m/>
    <x v="144"/>
    <x v="47"/>
    <x v="0"/>
    <x v="297"/>
    <x v="104"/>
    <m/>
    <m/>
    <x v="0"/>
    <x v="0"/>
    <m/>
    <x v="1"/>
    <m/>
    <x v="51"/>
    <m/>
    <x v="0"/>
    <x v="256"/>
    <m/>
    <m/>
    <x v="0"/>
    <m/>
    <m/>
    <m/>
    <m/>
    <m/>
    <x v="0"/>
    <m/>
    <m/>
    <x v="0"/>
    <m/>
    <m/>
    <m/>
    <m/>
    <x v="0"/>
    <s v="Uniform"/>
    <m/>
    <m/>
    <m/>
    <m/>
    <m/>
    <m/>
    <m/>
    <m/>
    <m/>
    <m/>
    <m/>
    <m/>
    <d v="2017-05-08T00:00:00"/>
    <x v="61"/>
    <m/>
    <x v="0"/>
    <n v="8"/>
    <n v="10"/>
    <x v="0"/>
    <m/>
    <m/>
  </r>
  <r>
    <x v="0"/>
    <x v="30"/>
    <x v="2"/>
    <x v="3"/>
    <x v="590"/>
    <x v="130"/>
    <x v="381"/>
    <m/>
    <m/>
    <m/>
    <x v="0"/>
    <m/>
    <n v="2.1"/>
    <n v="7"/>
    <m/>
    <x v="145"/>
    <x v="48"/>
    <x v="0"/>
    <x v="8"/>
    <x v="104"/>
    <m/>
    <m/>
    <x v="0"/>
    <x v="0"/>
    <m/>
    <x v="1"/>
    <m/>
    <x v="52"/>
    <m/>
    <x v="0"/>
    <x v="155"/>
    <m/>
    <m/>
    <x v="0"/>
    <m/>
    <m/>
    <m/>
    <m/>
    <m/>
    <x v="0"/>
    <m/>
    <m/>
    <x v="0"/>
    <m/>
    <m/>
    <m/>
    <m/>
    <x v="0"/>
    <s v="Uniform"/>
    <m/>
    <m/>
    <m/>
    <m/>
    <m/>
    <m/>
    <m/>
    <m/>
    <m/>
    <m/>
    <m/>
    <m/>
    <d v="2017-05-09T00:00:00"/>
    <x v="94"/>
    <m/>
    <x v="0"/>
    <n v="7"/>
    <n v="10"/>
    <x v="0"/>
    <m/>
    <m/>
  </r>
  <r>
    <x v="0"/>
    <x v="30"/>
    <x v="2"/>
    <x v="3"/>
    <x v="591"/>
    <x v="130"/>
    <x v="382"/>
    <m/>
    <m/>
    <m/>
    <x v="0"/>
    <m/>
    <n v="2.1"/>
    <n v="6.7"/>
    <m/>
    <x v="146"/>
    <x v="49"/>
    <x v="0"/>
    <x v="298"/>
    <x v="104"/>
    <m/>
    <m/>
    <x v="0"/>
    <x v="0"/>
    <m/>
    <x v="1"/>
    <m/>
    <x v="53"/>
    <m/>
    <x v="0"/>
    <x v="257"/>
    <m/>
    <m/>
    <x v="0"/>
    <m/>
    <m/>
    <m/>
    <m/>
    <m/>
    <x v="0"/>
    <m/>
    <m/>
    <x v="0"/>
    <m/>
    <m/>
    <m/>
    <m/>
    <x v="0"/>
    <s v="Uniform"/>
    <m/>
    <m/>
    <m/>
    <m/>
    <m/>
    <m/>
    <m/>
    <m/>
    <m/>
    <m/>
    <m/>
    <m/>
    <d v="2017-05-09T00:00:00"/>
    <x v="94"/>
    <m/>
    <x v="0"/>
    <n v="8"/>
    <n v="10"/>
    <x v="0"/>
    <m/>
    <m/>
  </r>
  <r>
    <x v="0"/>
    <x v="30"/>
    <x v="2"/>
    <x v="3"/>
    <x v="592"/>
    <x v="132"/>
    <x v="383"/>
    <m/>
    <m/>
    <m/>
    <x v="0"/>
    <m/>
    <n v="2.1"/>
    <n v="6.8"/>
    <m/>
    <x v="147"/>
    <x v="50"/>
    <x v="0"/>
    <x v="227"/>
    <x v="104"/>
    <m/>
    <m/>
    <x v="0"/>
    <x v="0"/>
    <m/>
    <x v="1"/>
    <m/>
    <x v="36"/>
    <m/>
    <x v="0"/>
    <x v="258"/>
    <m/>
    <m/>
    <x v="0"/>
    <m/>
    <m/>
    <m/>
    <m/>
    <m/>
    <x v="0"/>
    <m/>
    <m/>
    <x v="0"/>
    <m/>
    <m/>
    <m/>
    <m/>
    <x v="0"/>
    <s v="Uniform"/>
    <m/>
    <m/>
    <m/>
    <m/>
    <m/>
    <m/>
    <m/>
    <m/>
    <m/>
    <m/>
    <m/>
    <m/>
    <d v="2017-05-12T00:00:00"/>
    <x v="52"/>
    <m/>
    <x v="0"/>
    <n v="6"/>
    <n v="10"/>
    <x v="0"/>
    <m/>
    <m/>
  </r>
  <r>
    <x v="0"/>
    <x v="30"/>
    <x v="2"/>
    <x v="3"/>
    <x v="593"/>
    <x v="132"/>
    <x v="384"/>
    <m/>
    <m/>
    <m/>
    <x v="0"/>
    <m/>
    <n v="2.1"/>
    <n v="6.7"/>
    <m/>
    <x v="148"/>
    <x v="51"/>
    <x v="0"/>
    <x v="228"/>
    <x v="104"/>
    <m/>
    <m/>
    <x v="0"/>
    <x v="0"/>
    <m/>
    <x v="1"/>
    <m/>
    <x v="31"/>
    <m/>
    <x v="0"/>
    <x v="259"/>
    <m/>
    <m/>
    <x v="0"/>
    <m/>
    <m/>
    <m/>
    <m/>
    <m/>
    <x v="0"/>
    <m/>
    <m/>
    <x v="0"/>
    <m/>
    <m/>
    <m/>
    <m/>
    <x v="0"/>
    <s v="Uniform"/>
    <m/>
    <m/>
    <m/>
    <m/>
    <m/>
    <m/>
    <m/>
    <m/>
    <m/>
    <m/>
    <m/>
    <m/>
    <d v="2017-05-12T00:00:00"/>
    <x v="52"/>
    <m/>
    <x v="0"/>
    <n v="9"/>
    <n v="10"/>
    <x v="0"/>
    <m/>
    <m/>
  </r>
  <r>
    <x v="0"/>
    <x v="30"/>
    <x v="2"/>
    <x v="3"/>
    <x v="594"/>
    <x v="134"/>
    <x v="385"/>
    <m/>
    <m/>
    <m/>
    <x v="0"/>
    <m/>
    <n v="2.1"/>
    <n v="6.8"/>
    <m/>
    <x v="149"/>
    <x v="52"/>
    <x v="0"/>
    <x v="299"/>
    <x v="104"/>
    <m/>
    <m/>
    <x v="0"/>
    <x v="0"/>
    <m/>
    <x v="1"/>
    <m/>
    <x v="54"/>
    <m/>
    <x v="0"/>
    <x v="260"/>
    <m/>
    <m/>
    <x v="0"/>
    <m/>
    <m/>
    <m/>
    <m/>
    <m/>
    <x v="0"/>
    <m/>
    <m/>
    <x v="0"/>
    <m/>
    <m/>
    <m/>
    <m/>
    <x v="0"/>
    <s v="Uniform"/>
    <m/>
    <m/>
    <m/>
    <m/>
    <m/>
    <m/>
    <m/>
    <m/>
    <m/>
    <m/>
    <m/>
    <m/>
    <d v="2017-05-16T00:00:00"/>
    <x v="97"/>
    <m/>
    <x v="0"/>
    <n v="6"/>
    <n v="10"/>
    <x v="0"/>
    <m/>
    <m/>
  </r>
  <r>
    <x v="0"/>
    <x v="30"/>
    <x v="2"/>
    <x v="3"/>
    <x v="595"/>
    <x v="135"/>
    <x v="386"/>
    <m/>
    <m/>
    <m/>
    <x v="0"/>
    <m/>
    <n v="2.1"/>
    <n v="6.9"/>
    <m/>
    <x v="148"/>
    <x v="53"/>
    <x v="0"/>
    <x v="129"/>
    <x v="104"/>
    <m/>
    <m/>
    <x v="0"/>
    <x v="0"/>
    <m/>
    <x v="1"/>
    <m/>
    <x v="55"/>
    <m/>
    <x v="0"/>
    <x v="261"/>
    <m/>
    <m/>
    <x v="0"/>
    <m/>
    <m/>
    <m/>
    <m/>
    <m/>
    <x v="0"/>
    <m/>
    <m/>
    <x v="0"/>
    <m/>
    <m/>
    <m/>
    <m/>
    <x v="0"/>
    <s v="Uniform"/>
    <m/>
    <m/>
    <m/>
    <m/>
    <m/>
    <m/>
    <m/>
    <m/>
    <m/>
    <m/>
    <m/>
    <m/>
    <d v="2017-05-17T00:00:00"/>
    <x v="70"/>
    <m/>
    <x v="0"/>
    <n v="10"/>
    <n v="10"/>
    <x v="0"/>
    <m/>
    <m/>
  </r>
  <r>
    <x v="0"/>
    <x v="30"/>
    <x v="2"/>
    <x v="3"/>
    <x v="596"/>
    <x v="97"/>
    <x v="170"/>
    <m/>
    <m/>
    <m/>
    <x v="0"/>
    <m/>
    <n v="1.9"/>
    <n v="6.4"/>
    <m/>
    <x v="150"/>
    <x v="54"/>
    <x v="0"/>
    <x v="300"/>
    <x v="104"/>
    <m/>
    <m/>
    <x v="0"/>
    <x v="0"/>
    <m/>
    <x v="1"/>
    <m/>
    <x v="0"/>
    <m/>
    <x v="0"/>
    <x v="262"/>
    <m/>
    <m/>
    <x v="0"/>
    <m/>
    <m/>
    <m/>
    <m/>
    <m/>
    <x v="0"/>
    <m/>
    <m/>
    <x v="0"/>
    <m/>
    <m/>
    <m/>
    <m/>
    <x v="0"/>
    <s v="Uniform"/>
    <m/>
    <m/>
    <m/>
    <m/>
    <m/>
    <m/>
    <m/>
    <m/>
    <m/>
    <m/>
    <m/>
    <m/>
    <d v="2017-05-18T00:00:00"/>
    <x v="98"/>
    <m/>
    <x v="0"/>
    <n v="7"/>
    <n v="10"/>
    <x v="0"/>
    <m/>
    <m/>
  </r>
  <r>
    <x v="1"/>
    <x v="31"/>
    <x v="2"/>
    <x v="1"/>
    <x v="597"/>
    <x v="98"/>
    <x v="387"/>
    <m/>
    <m/>
    <m/>
    <x v="1"/>
    <m/>
    <m/>
    <m/>
    <m/>
    <x v="11"/>
    <x v="10"/>
    <x v="313"/>
    <x v="301"/>
    <x v="0"/>
    <m/>
    <m/>
    <x v="0"/>
    <x v="0"/>
    <m/>
    <x v="0"/>
    <m/>
    <x v="0"/>
    <m/>
    <x v="0"/>
    <x v="0"/>
    <m/>
    <m/>
    <x v="0"/>
    <m/>
    <m/>
    <m/>
    <m/>
    <m/>
    <x v="0"/>
    <m/>
    <m/>
    <x v="0"/>
    <m/>
    <m/>
    <m/>
    <m/>
    <x v="3"/>
    <m/>
    <m/>
    <m/>
    <m/>
    <n v="34"/>
    <m/>
    <m/>
    <m/>
    <m/>
    <m/>
    <m/>
    <m/>
    <m/>
    <d v="2017-05-01T00:00:00"/>
    <x v="71"/>
    <m/>
    <x v="0"/>
    <n v="11"/>
    <n v="8"/>
    <x v="0"/>
    <m/>
    <m/>
  </r>
  <r>
    <x v="1"/>
    <x v="31"/>
    <x v="2"/>
    <x v="1"/>
    <x v="598"/>
    <x v="182"/>
    <x v="388"/>
    <m/>
    <m/>
    <m/>
    <x v="16"/>
    <m/>
    <m/>
    <m/>
    <m/>
    <x v="151"/>
    <x v="10"/>
    <x v="314"/>
    <x v="302"/>
    <x v="0"/>
    <m/>
    <m/>
    <x v="0"/>
    <x v="0"/>
    <m/>
    <x v="0"/>
    <m/>
    <x v="0"/>
    <m/>
    <x v="0"/>
    <x v="0"/>
    <m/>
    <m/>
    <x v="0"/>
    <m/>
    <m/>
    <m/>
    <m/>
    <m/>
    <x v="0"/>
    <m/>
    <m/>
    <x v="0"/>
    <m/>
    <m/>
    <m/>
    <m/>
    <x v="3"/>
    <m/>
    <m/>
    <m/>
    <m/>
    <n v="25"/>
    <m/>
    <m/>
    <m/>
    <m/>
    <m/>
    <m/>
    <m/>
    <m/>
    <d v="2017-05-01T00:00:00"/>
    <x v="71"/>
    <m/>
    <x v="0"/>
    <n v="12"/>
    <n v="8"/>
    <x v="0"/>
    <m/>
    <m/>
  </r>
  <r>
    <x v="1"/>
    <x v="31"/>
    <x v="2"/>
    <x v="1"/>
    <x v="599"/>
    <x v="182"/>
    <x v="389"/>
    <m/>
    <m/>
    <m/>
    <x v="1"/>
    <m/>
    <m/>
    <m/>
    <m/>
    <x v="152"/>
    <x v="10"/>
    <x v="315"/>
    <x v="303"/>
    <x v="0"/>
    <m/>
    <m/>
    <x v="0"/>
    <x v="0"/>
    <m/>
    <x v="0"/>
    <m/>
    <x v="0"/>
    <m/>
    <x v="0"/>
    <x v="0"/>
    <m/>
    <m/>
    <x v="0"/>
    <m/>
    <m/>
    <m/>
    <m/>
    <m/>
    <x v="0"/>
    <m/>
    <m/>
    <x v="0"/>
    <m/>
    <m/>
    <m/>
    <m/>
    <x v="3"/>
    <m/>
    <m/>
    <m/>
    <m/>
    <n v="34"/>
    <m/>
    <m/>
    <m/>
    <m/>
    <m/>
    <m/>
    <m/>
    <m/>
    <d v="2017-05-01T00:00:00"/>
    <x v="71"/>
    <m/>
    <x v="0"/>
    <n v="9"/>
    <n v="8"/>
    <x v="0"/>
    <m/>
    <m/>
  </r>
  <r>
    <x v="1"/>
    <x v="31"/>
    <x v="2"/>
    <x v="1"/>
    <x v="600"/>
    <x v="182"/>
    <x v="390"/>
    <m/>
    <m/>
    <m/>
    <x v="1"/>
    <m/>
    <m/>
    <m/>
    <m/>
    <x v="153"/>
    <x v="10"/>
    <x v="316"/>
    <x v="304"/>
    <x v="0"/>
    <m/>
    <m/>
    <x v="0"/>
    <x v="0"/>
    <m/>
    <x v="0"/>
    <m/>
    <x v="2"/>
    <m/>
    <x v="0"/>
    <x v="0"/>
    <m/>
    <m/>
    <x v="0"/>
    <m/>
    <m/>
    <m/>
    <m/>
    <m/>
    <x v="0"/>
    <m/>
    <m/>
    <x v="0"/>
    <m/>
    <m/>
    <m/>
    <m/>
    <x v="3"/>
    <m/>
    <m/>
    <m/>
    <m/>
    <n v="30"/>
    <m/>
    <m/>
    <m/>
    <m/>
    <m/>
    <m/>
    <m/>
    <m/>
    <d v="2017-05-01T00:00:00"/>
    <x v="71"/>
    <m/>
    <x v="0"/>
    <n v="9"/>
    <n v="8"/>
    <x v="0"/>
    <m/>
    <m/>
  </r>
  <r>
    <x v="1"/>
    <x v="31"/>
    <x v="2"/>
    <x v="1"/>
    <x v="601"/>
    <x v="100"/>
    <x v="391"/>
    <m/>
    <m/>
    <m/>
    <x v="2"/>
    <m/>
    <m/>
    <m/>
    <m/>
    <x v="154"/>
    <x v="10"/>
    <x v="315"/>
    <x v="305"/>
    <x v="0"/>
    <m/>
    <m/>
    <x v="0"/>
    <x v="0"/>
    <m/>
    <x v="0"/>
    <m/>
    <x v="0"/>
    <m/>
    <x v="0"/>
    <x v="0"/>
    <m/>
    <m/>
    <x v="0"/>
    <m/>
    <m/>
    <m/>
    <m/>
    <m/>
    <x v="0"/>
    <m/>
    <m/>
    <x v="0"/>
    <m/>
    <m/>
    <m/>
    <m/>
    <x v="0"/>
    <m/>
    <m/>
    <m/>
    <m/>
    <s v="32"/>
    <m/>
    <m/>
    <m/>
    <m/>
    <m/>
    <m/>
    <m/>
    <m/>
    <d v="2017-05-01T00:00:00"/>
    <x v="138"/>
    <m/>
    <x v="0"/>
    <n v="12"/>
    <n v="8"/>
    <x v="0"/>
    <m/>
    <m/>
  </r>
  <r>
    <x v="1"/>
    <x v="31"/>
    <x v="2"/>
    <x v="1"/>
    <x v="602"/>
    <x v="100"/>
    <x v="392"/>
    <m/>
    <m/>
    <m/>
    <x v="35"/>
    <m/>
    <m/>
    <m/>
    <m/>
    <x v="32"/>
    <x v="10"/>
    <x v="315"/>
    <x v="306"/>
    <x v="0"/>
    <m/>
    <m/>
    <x v="0"/>
    <x v="0"/>
    <m/>
    <x v="0"/>
    <m/>
    <x v="0"/>
    <m/>
    <x v="0"/>
    <x v="0"/>
    <m/>
    <m/>
    <x v="0"/>
    <m/>
    <m/>
    <m/>
    <m/>
    <m/>
    <x v="0"/>
    <m/>
    <m/>
    <x v="0"/>
    <m/>
    <m/>
    <m/>
    <m/>
    <x v="0"/>
    <m/>
    <m/>
    <m/>
    <m/>
    <s v="33"/>
    <m/>
    <m/>
    <m/>
    <m/>
    <m/>
    <m/>
    <m/>
    <m/>
    <d v="2017-05-02T00:00:00"/>
    <x v="72"/>
    <m/>
    <x v="0"/>
    <n v="9"/>
    <n v="8"/>
    <x v="0"/>
    <m/>
    <m/>
  </r>
  <r>
    <x v="1"/>
    <x v="31"/>
    <x v="2"/>
    <x v="1"/>
    <x v="603"/>
    <x v="100"/>
    <x v="388"/>
    <m/>
    <m/>
    <m/>
    <x v="35"/>
    <m/>
    <m/>
    <m/>
    <m/>
    <x v="155"/>
    <x v="10"/>
    <x v="317"/>
    <x v="307"/>
    <x v="0"/>
    <m/>
    <m/>
    <x v="0"/>
    <x v="0"/>
    <m/>
    <x v="0"/>
    <m/>
    <x v="0"/>
    <m/>
    <x v="0"/>
    <x v="0"/>
    <m/>
    <m/>
    <x v="0"/>
    <m/>
    <m/>
    <m/>
    <m/>
    <m/>
    <x v="0"/>
    <m/>
    <m/>
    <x v="0"/>
    <m/>
    <m/>
    <m/>
    <m/>
    <x v="0"/>
    <m/>
    <m/>
    <m/>
    <m/>
    <s v="36"/>
    <m/>
    <m/>
    <m/>
    <m/>
    <m/>
    <m/>
    <m/>
    <m/>
    <d v="2017-05-02T00:00:00"/>
    <x v="72"/>
    <m/>
    <x v="0"/>
    <n v="10"/>
    <n v="8"/>
    <x v="0"/>
    <m/>
    <m/>
  </r>
  <r>
    <x v="1"/>
    <x v="31"/>
    <x v="2"/>
    <x v="1"/>
    <x v="604"/>
    <x v="100"/>
    <x v="393"/>
    <m/>
    <m/>
    <m/>
    <x v="2"/>
    <m/>
    <m/>
    <m/>
    <m/>
    <x v="156"/>
    <x v="10"/>
    <x v="318"/>
    <x v="139"/>
    <x v="0"/>
    <m/>
    <m/>
    <x v="0"/>
    <x v="0"/>
    <m/>
    <x v="0"/>
    <m/>
    <x v="0"/>
    <m/>
    <x v="0"/>
    <x v="0"/>
    <m/>
    <m/>
    <x v="0"/>
    <m/>
    <m/>
    <m/>
    <m/>
    <m/>
    <x v="0"/>
    <m/>
    <m/>
    <x v="0"/>
    <m/>
    <m/>
    <m/>
    <m/>
    <x v="0"/>
    <m/>
    <m/>
    <m/>
    <m/>
    <s v="30"/>
    <m/>
    <m/>
    <m/>
    <m/>
    <m/>
    <m/>
    <m/>
    <m/>
    <s v="5/1/2017 visc"/>
    <x v="138"/>
    <m/>
    <x v="0"/>
    <n v="8"/>
    <n v="8"/>
    <x v="0"/>
    <m/>
    <m/>
  </r>
  <r>
    <x v="1"/>
    <x v="31"/>
    <x v="2"/>
    <x v="1"/>
    <x v="605"/>
    <x v="86"/>
    <x v="394"/>
    <m/>
    <m/>
    <m/>
    <x v="2"/>
    <m/>
    <m/>
    <m/>
    <m/>
    <x v="16"/>
    <x v="10"/>
    <x v="317"/>
    <x v="308"/>
    <x v="0"/>
    <m/>
    <m/>
    <x v="0"/>
    <x v="0"/>
    <m/>
    <x v="0"/>
    <m/>
    <x v="0"/>
    <m/>
    <x v="0"/>
    <x v="0"/>
    <m/>
    <m/>
    <x v="0"/>
    <m/>
    <m/>
    <m/>
    <m/>
    <m/>
    <x v="0"/>
    <m/>
    <m/>
    <x v="0"/>
    <m/>
    <m/>
    <m/>
    <m/>
    <x v="0"/>
    <m/>
    <m/>
    <m/>
    <m/>
    <s v="32"/>
    <m/>
    <m/>
    <m/>
    <m/>
    <m/>
    <m/>
    <m/>
    <m/>
    <s v="5/2/2017  visc"/>
    <x v="72"/>
    <m/>
    <x v="0"/>
    <n v="9"/>
    <n v="8"/>
    <x v="0"/>
    <m/>
    <m/>
  </r>
  <r>
    <x v="1"/>
    <x v="31"/>
    <x v="2"/>
    <x v="1"/>
    <x v="606"/>
    <x v="86"/>
    <x v="395"/>
    <m/>
    <m/>
    <m/>
    <x v="35"/>
    <m/>
    <m/>
    <m/>
    <m/>
    <x v="31"/>
    <x v="10"/>
    <x v="318"/>
    <x v="309"/>
    <x v="0"/>
    <m/>
    <m/>
    <x v="0"/>
    <x v="0"/>
    <m/>
    <x v="0"/>
    <m/>
    <x v="0"/>
    <m/>
    <x v="0"/>
    <x v="0"/>
    <m/>
    <m/>
    <x v="0"/>
    <m/>
    <m/>
    <m/>
    <m/>
    <m/>
    <x v="0"/>
    <m/>
    <m/>
    <x v="0"/>
    <m/>
    <m/>
    <m/>
    <m/>
    <x v="0"/>
    <m/>
    <m/>
    <m/>
    <m/>
    <s v="31"/>
    <m/>
    <m/>
    <m/>
    <m/>
    <m/>
    <m/>
    <m/>
    <m/>
    <s v="5/2/2017  visc"/>
    <x v="72"/>
    <m/>
    <x v="0"/>
    <n v="8"/>
    <n v="8"/>
    <x v="0"/>
    <m/>
    <m/>
  </r>
  <r>
    <x v="1"/>
    <x v="31"/>
    <x v="2"/>
    <x v="1"/>
    <x v="607"/>
    <x v="129"/>
    <x v="396"/>
    <m/>
    <m/>
    <m/>
    <x v="35"/>
    <m/>
    <m/>
    <m/>
    <m/>
    <x v="39"/>
    <x v="10"/>
    <x v="319"/>
    <x v="310"/>
    <x v="0"/>
    <m/>
    <m/>
    <x v="0"/>
    <x v="0"/>
    <m/>
    <x v="0"/>
    <m/>
    <x v="0"/>
    <m/>
    <x v="0"/>
    <x v="0"/>
    <m/>
    <m/>
    <x v="0"/>
    <m/>
    <m/>
    <m/>
    <m/>
    <m/>
    <x v="0"/>
    <m/>
    <m/>
    <x v="0"/>
    <m/>
    <m/>
    <m/>
    <m/>
    <x v="0"/>
    <m/>
    <m/>
    <m/>
    <m/>
    <n v="29"/>
    <m/>
    <m/>
    <m/>
    <m/>
    <m/>
    <m/>
    <m/>
    <m/>
    <d v="2017-05-03T00:00:00"/>
    <x v="60"/>
    <m/>
    <x v="0"/>
    <n v="8"/>
    <n v="8"/>
    <x v="0"/>
    <m/>
    <m/>
  </r>
  <r>
    <x v="1"/>
    <x v="31"/>
    <x v="2"/>
    <x v="1"/>
    <x v="608"/>
    <x v="128"/>
    <x v="344"/>
    <m/>
    <m/>
    <m/>
    <x v="10"/>
    <m/>
    <m/>
    <m/>
    <m/>
    <x v="12"/>
    <x v="10"/>
    <x v="314"/>
    <x v="311"/>
    <x v="0"/>
    <m/>
    <m/>
    <x v="0"/>
    <x v="0"/>
    <m/>
    <x v="0"/>
    <m/>
    <x v="56"/>
    <m/>
    <x v="0"/>
    <x v="0"/>
    <m/>
    <m/>
    <x v="0"/>
    <m/>
    <m/>
    <m/>
    <m/>
    <m/>
    <x v="0"/>
    <m/>
    <m/>
    <x v="0"/>
    <m/>
    <m/>
    <m/>
    <m/>
    <x v="0"/>
    <m/>
    <m/>
    <m/>
    <m/>
    <n v="20"/>
    <m/>
    <m/>
    <m/>
    <m/>
    <m/>
    <m/>
    <m/>
    <m/>
    <d v="2017-05-08T00:00:00"/>
    <x v="139"/>
    <m/>
    <x v="0"/>
    <n v="5"/>
    <n v="8"/>
    <x v="0"/>
    <m/>
    <m/>
  </r>
  <r>
    <x v="1"/>
    <x v="31"/>
    <x v="2"/>
    <x v="1"/>
    <x v="609"/>
    <x v="128"/>
    <x v="397"/>
    <m/>
    <m/>
    <m/>
    <x v="35"/>
    <m/>
    <m/>
    <m/>
    <m/>
    <x v="157"/>
    <x v="10"/>
    <x v="319"/>
    <x v="312"/>
    <x v="0"/>
    <m/>
    <m/>
    <x v="0"/>
    <x v="0"/>
    <m/>
    <x v="0"/>
    <m/>
    <x v="0"/>
    <m/>
    <x v="0"/>
    <x v="0"/>
    <m/>
    <m/>
    <x v="0"/>
    <m/>
    <m/>
    <m/>
    <m/>
    <m/>
    <x v="0"/>
    <m/>
    <m/>
    <x v="0"/>
    <m/>
    <m/>
    <m/>
    <m/>
    <x v="0"/>
    <m/>
    <m/>
    <m/>
    <m/>
    <n v="20"/>
    <m/>
    <m/>
    <m/>
    <m/>
    <m/>
    <m/>
    <m/>
    <m/>
    <d v="2017-05-08T00:00:00"/>
    <x v="139"/>
    <m/>
    <x v="0"/>
    <n v="13"/>
    <n v="8"/>
    <x v="0"/>
    <m/>
    <m/>
  </r>
  <r>
    <x v="1"/>
    <x v="31"/>
    <x v="2"/>
    <x v="1"/>
    <x v="610"/>
    <x v="87"/>
    <x v="398"/>
    <m/>
    <m/>
    <m/>
    <x v="35"/>
    <m/>
    <m/>
    <m/>
    <m/>
    <x v="158"/>
    <x v="10"/>
    <x v="315"/>
    <x v="313"/>
    <x v="0"/>
    <m/>
    <m/>
    <x v="0"/>
    <x v="0"/>
    <m/>
    <x v="0"/>
    <m/>
    <x v="0"/>
    <m/>
    <x v="0"/>
    <x v="0"/>
    <m/>
    <m/>
    <x v="0"/>
    <m/>
    <m/>
    <m/>
    <m/>
    <m/>
    <x v="0"/>
    <m/>
    <m/>
    <x v="0"/>
    <m/>
    <m/>
    <m/>
    <m/>
    <x v="0"/>
    <m/>
    <m/>
    <m/>
    <m/>
    <s v="28"/>
    <m/>
    <m/>
    <m/>
    <m/>
    <m/>
    <m/>
    <m/>
    <m/>
    <d v="2017-05-08T00:00:00"/>
    <x v="73"/>
    <m/>
    <x v="0"/>
    <n v="12"/>
    <n v="8"/>
    <x v="0"/>
    <m/>
    <m/>
  </r>
  <r>
    <x v="1"/>
    <x v="31"/>
    <x v="2"/>
    <x v="1"/>
    <x v="611"/>
    <x v="87"/>
    <x v="399"/>
    <m/>
    <m/>
    <m/>
    <x v="10"/>
    <m/>
    <m/>
    <m/>
    <m/>
    <x v="32"/>
    <x v="10"/>
    <x v="318"/>
    <x v="312"/>
    <x v="0"/>
    <m/>
    <m/>
    <x v="0"/>
    <x v="0"/>
    <m/>
    <x v="0"/>
    <m/>
    <x v="0"/>
    <m/>
    <x v="0"/>
    <x v="0"/>
    <m/>
    <m/>
    <x v="0"/>
    <m/>
    <m/>
    <m/>
    <m/>
    <m/>
    <x v="0"/>
    <m/>
    <m/>
    <x v="0"/>
    <m/>
    <m/>
    <m/>
    <m/>
    <x v="0"/>
    <m/>
    <m/>
    <m/>
    <m/>
    <s v="30"/>
    <m/>
    <m/>
    <m/>
    <m/>
    <m/>
    <m/>
    <m/>
    <m/>
    <d v="2017-05-08T00:00:00"/>
    <x v="73"/>
    <m/>
    <x v="0"/>
    <n v="12"/>
    <n v="8"/>
    <x v="0"/>
    <m/>
    <m/>
  </r>
  <r>
    <x v="1"/>
    <x v="31"/>
    <x v="2"/>
    <x v="1"/>
    <x v="612"/>
    <x v="87"/>
    <x v="400"/>
    <m/>
    <m/>
    <m/>
    <x v="36"/>
    <m/>
    <m/>
    <m/>
    <m/>
    <x v="159"/>
    <x v="10"/>
    <x v="314"/>
    <x v="314"/>
    <x v="0"/>
    <m/>
    <m/>
    <x v="0"/>
    <x v="0"/>
    <m/>
    <x v="0"/>
    <m/>
    <x v="0"/>
    <m/>
    <x v="0"/>
    <x v="0"/>
    <m/>
    <m/>
    <x v="0"/>
    <m/>
    <m/>
    <m/>
    <m/>
    <m/>
    <x v="0"/>
    <m/>
    <m/>
    <x v="0"/>
    <m/>
    <m/>
    <m/>
    <m/>
    <x v="0"/>
    <m/>
    <m/>
    <m/>
    <m/>
    <s v="29"/>
    <m/>
    <m/>
    <m/>
    <m/>
    <m/>
    <m/>
    <m/>
    <m/>
    <d v="2017-05-08T00:00:00"/>
    <x v="61"/>
    <m/>
    <x v="0"/>
    <n v="11"/>
    <n v="8"/>
    <x v="0"/>
    <m/>
    <m/>
  </r>
  <r>
    <x v="1"/>
    <x v="31"/>
    <x v="2"/>
    <x v="1"/>
    <x v="613"/>
    <x v="130"/>
    <x v="401"/>
    <m/>
    <m/>
    <m/>
    <x v="36"/>
    <m/>
    <m/>
    <m/>
    <m/>
    <x v="32"/>
    <x v="10"/>
    <x v="316"/>
    <x v="315"/>
    <x v="0"/>
    <m/>
    <m/>
    <x v="0"/>
    <x v="0"/>
    <m/>
    <x v="0"/>
    <m/>
    <x v="56"/>
    <m/>
    <x v="0"/>
    <x v="0"/>
    <m/>
    <m/>
    <x v="0"/>
    <m/>
    <m/>
    <m/>
    <m/>
    <m/>
    <x v="0"/>
    <m/>
    <m/>
    <x v="0"/>
    <m/>
    <m/>
    <m/>
    <m/>
    <x v="0"/>
    <m/>
    <m/>
    <m/>
    <m/>
    <n v="32"/>
    <m/>
    <m/>
    <m/>
    <m/>
    <m/>
    <m/>
    <m/>
    <m/>
    <d v="2017-05-08T00:00:00"/>
    <x v="94"/>
    <m/>
    <x v="0"/>
    <n v="9"/>
    <n v="8"/>
    <x v="0"/>
    <m/>
    <m/>
  </r>
  <r>
    <x v="1"/>
    <x v="31"/>
    <x v="2"/>
    <x v="1"/>
    <x v="614"/>
    <x v="131"/>
    <x v="402"/>
    <m/>
    <m/>
    <m/>
    <x v="36"/>
    <m/>
    <m/>
    <m/>
    <m/>
    <x v="160"/>
    <x v="10"/>
    <x v="320"/>
    <x v="120"/>
    <x v="0"/>
    <m/>
    <m/>
    <x v="0"/>
    <x v="0"/>
    <m/>
    <x v="0"/>
    <m/>
    <x v="0"/>
    <m/>
    <x v="0"/>
    <x v="0"/>
    <m/>
    <m/>
    <x v="0"/>
    <m/>
    <m/>
    <m/>
    <m/>
    <m/>
    <x v="0"/>
    <m/>
    <m/>
    <x v="0"/>
    <m/>
    <m/>
    <m/>
    <m/>
    <x v="0"/>
    <m/>
    <m/>
    <m/>
    <m/>
    <n v="23"/>
    <m/>
    <m/>
    <m/>
    <m/>
    <m/>
    <m/>
    <m/>
    <m/>
    <d v="2017-05-09T00:00:00"/>
    <x v="94"/>
    <m/>
    <x v="0"/>
    <n v="8"/>
    <n v="8"/>
    <x v="0"/>
    <m/>
    <m/>
  </r>
  <r>
    <x v="1"/>
    <x v="31"/>
    <x v="2"/>
    <x v="1"/>
    <x v="615"/>
    <x v="0"/>
    <x v="403"/>
    <m/>
    <m/>
    <m/>
    <x v="10"/>
    <m/>
    <m/>
    <m/>
    <m/>
    <x v="161"/>
    <x v="10"/>
    <x v="318"/>
    <x v="316"/>
    <x v="0"/>
    <m/>
    <m/>
    <x v="0"/>
    <x v="0"/>
    <m/>
    <x v="0"/>
    <m/>
    <x v="0"/>
    <m/>
    <x v="0"/>
    <x v="0"/>
    <m/>
    <m/>
    <x v="0"/>
    <m/>
    <m/>
    <m/>
    <m/>
    <m/>
    <x v="0"/>
    <m/>
    <m/>
    <x v="0"/>
    <m/>
    <m/>
    <m/>
    <m/>
    <x v="0"/>
    <m/>
    <m/>
    <m/>
    <m/>
    <n v="32"/>
    <m/>
    <m/>
    <m/>
    <m/>
    <m/>
    <m/>
    <m/>
    <m/>
    <d v="2017-05-10T00:00:00"/>
    <x v="95"/>
    <m/>
    <x v="0"/>
    <n v="15"/>
    <n v="8"/>
    <x v="0"/>
    <m/>
    <m/>
  </r>
  <r>
    <x v="1"/>
    <x v="31"/>
    <x v="2"/>
    <x v="1"/>
    <x v="616"/>
    <x v="131"/>
    <x v="370"/>
    <m/>
    <m/>
    <m/>
    <x v="36"/>
    <m/>
    <m/>
    <m/>
    <m/>
    <x v="162"/>
    <x v="10"/>
    <x v="314"/>
    <x v="317"/>
    <x v="0"/>
    <m/>
    <m/>
    <x v="0"/>
    <x v="0"/>
    <m/>
    <x v="0"/>
    <m/>
    <x v="0"/>
    <m/>
    <x v="0"/>
    <x v="0"/>
    <m/>
    <m/>
    <x v="0"/>
    <m/>
    <m/>
    <m/>
    <m/>
    <m/>
    <x v="0"/>
    <m/>
    <m/>
    <x v="0"/>
    <m/>
    <m/>
    <m/>
    <m/>
    <x v="0"/>
    <m/>
    <m/>
    <m/>
    <m/>
    <n v="34"/>
    <m/>
    <m/>
    <m/>
    <m/>
    <m/>
    <m/>
    <m/>
    <m/>
    <d v="2017-05-09T00:00:00"/>
    <x v="94"/>
    <m/>
    <x v="0"/>
    <n v="10"/>
    <n v="8"/>
    <x v="0"/>
    <m/>
    <m/>
  </r>
  <r>
    <x v="1"/>
    <x v="31"/>
    <x v="2"/>
    <x v="1"/>
    <x v="617"/>
    <x v="0"/>
    <x v="391"/>
    <m/>
    <m/>
    <m/>
    <x v="35"/>
    <m/>
    <m/>
    <m/>
    <m/>
    <x v="163"/>
    <x v="10"/>
    <x v="314"/>
    <x v="318"/>
    <x v="0"/>
    <m/>
    <m/>
    <x v="0"/>
    <x v="0"/>
    <m/>
    <x v="0"/>
    <m/>
    <x v="2"/>
    <m/>
    <x v="0"/>
    <x v="0"/>
    <m/>
    <m/>
    <x v="0"/>
    <m/>
    <m/>
    <m/>
    <m/>
    <m/>
    <x v="0"/>
    <m/>
    <m/>
    <x v="0"/>
    <m/>
    <m/>
    <m/>
    <m/>
    <x v="0"/>
    <m/>
    <m/>
    <m/>
    <m/>
    <n v="25"/>
    <m/>
    <m/>
    <m/>
    <m/>
    <m/>
    <m/>
    <m/>
    <m/>
    <d v="2017-05-10T00:00:00"/>
    <x v="95"/>
    <m/>
    <x v="0"/>
    <n v="9"/>
    <n v="8"/>
    <x v="0"/>
    <m/>
    <m/>
  </r>
  <r>
    <x v="1"/>
    <x v="31"/>
    <x v="2"/>
    <x v="1"/>
    <x v="618"/>
    <x v="0"/>
    <x v="404"/>
    <m/>
    <m/>
    <m/>
    <x v="1"/>
    <m/>
    <m/>
    <m/>
    <m/>
    <x v="164"/>
    <x v="10"/>
    <x v="314"/>
    <x v="129"/>
    <x v="0"/>
    <m/>
    <m/>
    <x v="0"/>
    <x v="0"/>
    <m/>
    <x v="0"/>
    <m/>
    <x v="0"/>
    <m/>
    <x v="0"/>
    <x v="0"/>
    <m/>
    <m/>
    <x v="0"/>
    <m/>
    <m/>
    <m/>
    <m/>
    <m/>
    <x v="0"/>
    <m/>
    <m/>
    <x v="0"/>
    <m/>
    <m/>
    <m/>
    <m/>
    <x v="0"/>
    <m/>
    <m/>
    <m/>
    <m/>
    <n v="36"/>
    <m/>
    <m/>
    <m/>
    <m/>
    <m/>
    <m/>
    <m/>
    <m/>
    <d v="2017-05-10T00:00:00"/>
    <x v="95"/>
    <m/>
    <x v="0"/>
    <n v="10"/>
    <n v="8"/>
    <x v="0"/>
    <m/>
    <m/>
  </r>
  <r>
    <x v="1"/>
    <x v="31"/>
    <x v="2"/>
    <x v="1"/>
    <x v="619"/>
    <x v="133"/>
    <x v="405"/>
    <m/>
    <m/>
    <m/>
    <x v="1"/>
    <m/>
    <m/>
    <m/>
    <m/>
    <x v="165"/>
    <x v="10"/>
    <x v="318"/>
    <x v="129"/>
    <x v="0"/>
    <m/>
    <m/>
    <x v="0"/>
    <x v="0"/>
    <m/>
    <x v="0"/>
    <m/>
    <x v="56"/>
    <m/>
    <x v="0"/>
    <x v="0"/>
    <m/>
    <m/>
    <x v="0"/>
    <m/>
    <m/>
    <m/>
    <m/>
    <m/>
    <x v="0"/>
    <m/>
    <m/>
    <x v="0"/>
    <m/>
    <m/>
    <m/>
    <m/>
    <x v="0"/>
    <m/>
    <m/>
    <m/>
    <m/>
    <n v="33"/>
    <m/>
    <m/>
    <m/>
    <m/>
    <m/>
    <m/>
    <m/>
    <m/>
    <d v="2017-05-12T00:00:00"/>
    <x v="52"/>
    <m/>
    <x v="0"/>
    <n v="15"/>
    <n v="8"/>
    <x v="0"/>
    <m/>
    <m/>
  </r>
  <r>
    <x v="1"/>
    <x v="31"/>
    <x v="2"/>
    <x v="1"/>
    <x v="620"/>
    <x v="132"/>
    <x v="391"/>
    <m/>
    <m/>
    <m/>
    <x v="32"/>
    <m/>
    <m/>
    <m/>
    <m/>
    <x v="166"/>
    <x v="10"/>
    <x v="315"/>
    <x v="319"/>
    <x v="0"/>
    <m/>
    <m/>
    <x v="0"/>
    <x v="0"/>
    <m/>
    <x v="0"/>
    <m/>
    <x v="0"/>
    <m/>
    <x v="0"/>
    <x v="0"/>
    <m/>
    <m/>
    <x v="0"/>
    <m/>
    <m/>
    <m/>
    <m/>
    <m/>
    <x v="0"/>
    <m/>
    <m/>
    <x v="0"/>
    <m/>
    <m/>
    <m/>
    <m/>
    <x v="0"/>
    <m/>
    <m/>
    <m/>
    <m/>
    <n v="36"/>
    <m/>
    <m/>
    <m/>
    <m/>
    <m/>
    <m/>
    <m/>
    <m/>
    <d v="2017-05-12T00:00:00"/>
    <x v="52"/>
    <m/>
    <x v="0"/>
    <n v="8"/>
    <n v="8"/>
    <x v="0"/>
    <m/>
    <m/>
  </r>
  <r>
    <x v="1"/>
    <x v="31"/>
    <x v="2"/>
    <x v="1"/>
    <x v="621"/>
    <x v="132"/>
    <x v="406"/>
    <m/>
    <m/>
    <m/>
    <x v="10"/>
    <m/>
    <m/>
    <m/>
    <m/>
    <x v="167"/>
    <x v="10"/>
    <x v="313"/>
    <x v="320"/>
    <x v="0"/>
    <m/>
    <m/>
    <x v="0"/>
    <x v="0"/>
    <m/>
    <x v="0"/>
    <m/>
    <x v="0"/>
    <m/>
    <x v="0"/>
    <x v="0"/>
    <m/>
    <m/>
    <x v="0"/>
    <m/>
    <m/>
    <m/>
    <m/>
    <m/>
    <x v="0"/>
    <m/>
    <m/>
    <x v="0"/>
    <m/>
    <m/>
    <m/>
    <m/>
    <x v="0"/>
    <m/>
    <m/>
    <m/>
    <m/>
    <n v="32"/>
    <m/>
    <m/>
    <m/>
    <m/>
    <m/>
    <m/>
    <m/>
    <m/>
    <d v="2017-05-12T00:00:00"/>
    <x v="52"/>
    <m/>
    <x v="0"/>
    <n v="9"/>
    <n v="8"/>
    <x v="0"/>
    <m/>
    <m/>
  </r>
  <r>
    <x v="1"/>
    <x v="31"/>
    <x v="2"/>
    <x v="1"/>
    <x v="622"/>
    <x v="133"/>
    <x v="369"/>
    <m/>
    <m/>
    <m/>
    <x v="35"/>
    <m/>
    <m/>
    <m/>
    <m/>
    <x v="168"/>
    <x v="10"/>
    <x v="315"/>
    <x v="233"/>
    <x v="0"/>
    <m/>
    <m/>
    <x v="0"/>
    <x v="0"/>
    <m/>
    <x v="0"/>
    <m/>
    <x v="0"/>
    <m/>
    <x v="0"/>
    <x v="0"/>
    <m/>
    <m/>
    <x v="0"/>
    <m/>
    <m/>
    <m/>
    <m/>
    <m/>
    <x v="0"/>
    <m/>
    <m/>
    <x v="0"/>
    <m/>
    <m/>
    <m/>
    <m/>
    <x v="0"/>
    <m/>
    <m/>
    <m/>
    <m/>
    <n v="20"/>
    <m/>
    <m/>
    <m/>
    <m/>
    <m/>
    <m/>
    <m/>
    <m/>
    <d v="2017-05-12T00:00:00"/>
    <x v="52"/>
    <m/>
    <x v="0"/>
    <n v="7"/>
    <n v="8"/>
    <x v="0"/>
    <m/>
    <m/>
  </r>
  <r>
    <x v="1"/>
    <x v="31"/>
    <x v="2"/>
    <x v="1"/>
    <x v="623"/>
    <x v="134"/>
    <x v="407"/>
    <m/>
    <m/>
    <m/>
    <x v="16"/>
    <m/>
    <m/>
    <m/>
    <m/>
    <x v="169"/>
    <x v="10"/>
    <x v="314"/>
    <x v="125"/>
    <x v="0"/>
    <m/>
    <m/>
    <x v="0"/>
    <x v="0"/>
    <m/>
    <x v="0"/>
    <m/>
    <x v="0"/>
    <m/>
    <x v="0"/>
    <x v="0"/>
    <m/>
    <m/>
    <x v="0"/>
    <m/>
    <m/>
    <m/>
    <m/>
    <m/>
    <x v="0"/>
    <m/>
    <m/>
    <x v="0"/>
    <m/>
    <m/>
    <m/>
    <m/>
    <x v="0"/>
    <m/>
    <m/>
    <m/>
    <m/>
    <n v="30"/>
    <m/>
    <m/>
    <m/>
    <m/>
    <m/>
    <m/>
    <m/>
    <m/>
    <d v="2017-05-15T00:00:00"/>
    <x v="96"/>
    <m/>
    <x v="0"/>
    <n v="12"/>
    <n v="8"/>
    <x v="0"/>
    <m/>
    <m/>
  </r>
  <r>
    <x v="1"/>
    <x v="31"/>
    <x v="2"/>
    <x v="1"/>
    <x v="624"/>
    <x v="134"/>
    <x v="398"/>
    <m/>
    <m/>
    <m/>
    <x v="36"/>
    <m/>
    <m/>
    <m/>
    <m/>
    <x v="170"/>
    <x v="10"/>
    <x v="318"/>
    <x v="321"/>
    <x v="0"/>
    <m/>
    <m/>
    <x v="0"/>
    <x v="0"/>
    <m/>
    <x v="0"/>
    <m/>
    <x v="0"/>
    <m/>
    <x v="0"/>
    <x v="0"/>
    <m/>
    <m/>
    <x v="0"/>
    <m/>
    <m/>
    <m/>
    <m/>
    <m/>
    <x v="0"/>
    <m/>
    <m/>
    <x v="0"/>
    <m/>
    <m/>
    <m/>
    <m/>
    <x v="0"/>
    <m/>
    <m/>
    <m/>
    <m/>
    <n v="36"/>
    <m/>
    <m/>
    <m/>
    <m/>
    <m/>
    <m/>
    <m/>
    <m/>
    <d v="2017-05-16T00:00:00"/>
    <x v="97"/>
    <m/>
    <x v="0"/>
    <n v="9"/>
    <n v="8"/>
    <x v="0"/>
    <m/>
    <m/>
  </r>
  <r>
    <x v="1"/>
    <x v="31"/>
    <x v="2"/>
    <x v="1"/>
    <x v="625"/>
    <x v="134"/>
    <x v="403"/>
    <m/>
    <m/>
    <m/>
    <x v="10"/>
    <m/>
    <m/>
    <m/>
    <m/>
    <x v="13"/>
    <x v="10"/>
    <x v="317"/>
    <x v="131"/>
    <x v="0"/>
    <m/>
    <m/>
    <x v="0"/>
    <x v="0"/>
    <m/>
    <x v="0"/>
    <m/>
    <x v="0"/>
    <m/>
    <x v="0"/>
    <x v="0"/>
    <m/>
    <m/>
    <x v="0"/>
    <m/>
    <m/>
    <m/>
    <m/>
    <m/>
    <x v="0"/>
    <m/>
    <m/>
    <x v="0"/>
    <m/>
    <m/>
    <m/>
    <m/>
    <x v="0"/>
    <m/>
    <m/>
    <m/>
    <m/>
    <n v="34"/>
    <m/>
    <m/>
    <m/>
    <m/>
    <m/>
    <m/>
    <m/>
    <m/>
    <d v="2017-05-16T00:00:00"/>
    <x v="97"/>
    <m/>
    <x v="0"/>
    <n v="8"/>
    <n v="8"/>
    <x v="0"/>
    <m/>
    <m/>
  </r>
  <r>
    <x v="1"/>
    <x v="31"/>
    <x v="2"/>
    <x v="1"/>
    <x v="626"/>
    <x v="135"/>
    <x v="403"/>
    <m/>
    <m/>
    <m/>
    <x v="1"/>
    <m/>
    <m/>
    <m/>
    <m/>
    <x v="163"/>
    <x v="10"/>
    <x v="320"/>
    <x v="322"/>
    <x v="0"/>
    <m/>
    <m/>
    <x v="0"/>
    <x v="0"/>
    <m/>
    <x v="0"/>
    <m/>
    <x v="0"/>
    <m/>
    <x v="0"/>
    <x v="0"/>
    <m/>
    <m/>
    <x v="0"/>
    <m/>
    <m/>
    <m/>
    <m/>
    <m/>
    <x v="0"/>
    <m/>
    <m/>
    <x v="0"/>
    <m/>
    <m/>
    <m/>
    <m/>
    <x v="0"/>
    <m/>
    <m/>
    <m/>
    <m/>
    <s v="30"/>
    <m/>
    <m/>
    <m/>
    <m/>
    <m/>
    <m/>
    <m/>
    <m/>
    <d v="2017-05-16T00:00:00"/>
    <x v="97"/>
    <m/>
    <x v="0"/>
    <n v="14"/>
    <n v="8"/>
    <x v="0"/>
    <m/>
    <m/>
  </r>
  <r>
    <x v="1"/>
    <x v="31"/>
    <x v="2"/>
    <x v="1"/>
    <x v="627"/>
    <x v="135"/>
    <x v="408"/>
    <m/>
    <m/>
    <m/>
    <x v="35"/>
    <m/>
    <m/>
    <m/>
    <m/>
    <x v="171"/>
    <x v="10"/>
    <x v="313"/>
    <x v="323"/>
    <x v="0"/>
    <m/>
    <m/>
    <x v="0"/>
    <x v="0"/>
    <m/>
    <x v="0"/>
    <m/>
    <x v="0"/>
    <m/>
    <x v="0"/>
    <x v="0"/>
    <m/>
    <m/>
    <x v="0"/>
    <m/>
    <m/>
    <m/>
    <m/>
    <m/>
    <x v="0"/>
    <m/>
    <m/>
    <x v="0"/>
    <m/>
    <m/>
    <m/>
    <m/>
    <x v="0"/>
    <m/>
    <m/>
    <m/>
    <m/>
    <s v="28"/>
    <m/>
    <m/>
    <m/>
    <m/>
    <m/>
    <m/>
    <m/>
    <m/>
    <d v="2017-05-16T00:00:00"/>
    <x v="97"/>
    <m/>
    <x v="0"/>
    <n v="8"/>
    <n v="8"/>
    <x v="0"/>
    <m/>
    <m/>
  </r>
  <r>
    <x v="1"/>
    <x v="31"/>
    <x v="2"/>
    <x v="1"/>
    <x v="628"/>
    <x v="97"/>
    <x v="387"/>
    <m/>
    <m/>
    <m/>
    <x v="36"/>
    <m/>
    <m/>
    <m/>
    <m/>
    <x v="159"/>
    <x v="10"/>
    <x v="319"/>
    <x v="124"/>
    <x v="0"/>
    <m/>
    <m/>
    <x v="0"/>
    <x v="0"/>
    <m/>
    <x v="0"/>
    <m/>
    <x v="0"/>
    <m/>
    <x v="0"/>
    <x v="0"/>
    <m/>
    <m/>
    <x v="0"/>
    <m/>
    <m/>
    <m/>
    <m/>
    <m/>
    <x v="0"/>
    <m/>
    <m/>
    <x v="0"/>
    <m/>
    <m/>
    <m/>
    <m/>
    <x v="0"/>
    <m/>
    <m/>
    <m/>
    <m/>
    <n v="25"/>
    <m/>
    <m/>
    <m/>
    <m/>
    <m/>
    <m/>
    <m/>
    <m/>
    <d v="2017-05-17T00:00:00"/>
    <x v="70"/>
    <m/>
    <x v="0"/>
    <n v="8"/>
    <n v="8"/>
    <x v="0"/>
    <m/>
    <m/>
  </r>
  <r>
    <x v="1"/>
    <x v="31"/>
    <x v="2"/>
    <x v="1"/>
    <x v="629"/>
    <x v="97"/>
    <x v="409"/>
    <m/>
    <m/>
    <m/>
    <x v="10"/>
    <m/>
    <m/>
    <m/>
    <m/>
    <x v="172"/>
    <x v="10"/>
    <x v="321"/>
    <x v="324"/>
    <x v="0"/>
    <m/>
    <m/>
    <x v="0"/>
    <x v="0"/>
    <m/>
    <x v="0"/>
    <m/>
    <x v="0"/>
    <m/>
    <x v="0"/>
    <x v="0"/>
    <m/>
    <m/>
    <x v="0"/>
    <m/>
    <m/>
    <m/>
    <m/>
    <m/>
    <x v="0"/>
    <m/>
    <m/>
    <x v="0"/>
    <m/>
    <m/>
    <m/>
    <m/>
    <x v="0"/>
    <m/>
    <m/>
    <m/>
    <m/>
    <n v="30"/>
    <m/>
    <m/>
    <m/>
    <m/>
    <m/>
    <m/>
    <m/>
    <m/>
    <d v="2017-05-17T00:00:00"/>
    <x v="98"/>
    <m/>
    <x v="0"/>
    <n v="15"/>
    <n v="8"/>
    <x v="0"/>
    <m/>
    <m/>
  </r>
  <r>
    <x v="1"/>
    <x v="31"/>
    <x v="2"/>
    <x v="1"/>
    <x v="630"/>
    <x v="97"/>
    <x v="407"/>
    <m/>
    <m/>
    <m/>
    <x v="10"/>
    <m/>
    <m/>
    <m/>
    <m/>
    <x v="173"/>
    <x v="10"/>
    <x v="318"/>
    <x v="126"/>
    <x v="0"/>
    <m/>
    <m/>
    <x v="0"/>
    <x v="0"/>
    <m/>
    <x v="0"/>
    <m/>
    <x v="0"/>
    <m/>
    <x v="0"/>
    <x v="0"/>
    <m/>
    <m/>
    <x v="0"/>
    <m/>
    <m/>
    <m/>
    <m/>
    <m/>
    <x v="0"/>
    <m/>
    <m/>
    <x v="0"/>
    <m/>
    <m/>
    <m/>
    <m/>
    <x v="0"/>
    <m/>
    <m/>
    <m/>
    <m/>
    <n v="32"/>
    <m/>
    <m/>
    <m/>
    <m/>
    <m/>
    <m/>
    <m/>
    <m/>
    <d v="2017-05-18T00:00:00"/>
    <x v="98"/>
    <m/>
    <x v="0"/>
    <n v="7"/>
    <n v="8"/>
    <x v="0"/>
    <m/>
    <m/>
  </r>
  <r>
    <x v="1"/>
    <x v="31"/>
    <x v="2"/>
    <x v="1"/>
    <x v="631"/>
    <x v="102"/>
    <x v="410"/>
    <m/>
    <m/>
    <m/>
    <x v="35"/>
    <m/>
    <m/>
    <m/>
    <m/>
    <x v="174"/>
    <x v="10"/>
    <x v="320"/>
    <x v="101"/>
    <x v="0"/>
    <m/>
    <m/>
    <x v="0"/>
    <x v="0"/>
    <m/>
    <x v="0"/>
    <m/>
    <x v="0"/>
    <m/>
    <x v="0"/>
    <x v="0"/>
    <m/>
    <m/>
    <x v="0"/>
    <m/>
    <m/>
    <m/>
    <m/>
    <m/>
    <x v="0"/>
    <m/>
    <m/>
    <x v="0"/>
    <m/>
    <m/>
    <m/>
    <m/>
    <x v="0"/>
    <m/>
    <m/>
    <m/>
    <m/>
    <n v="35"/>
    <m/>
    <m/>
    <m/>
    <m/>
    <m/>
    <m/>
    <m/>
    <m/>
    <d v="2017-05-19T00:00:00"/>
    <x v="74"/>
    <m/>
    <x v="0"/>
    <n v="8"/>
    <n v="8"/>
    <x v="0"/>
    <m/>
    <m/>
  </r>
  <r>
    <x v="1"/>
    <x v="31"/>
    <x v="2"/>
    <x v="1"/>
    <x v="632"/>
    <x v="102"/>
    <x v="411"/>
    <m/>
    <m/>
    <m/>
    <x v="36"/>
    <m/>
    <m/>
    <m/>
    <m/>
    <x v="167"/>
    <x v="10"/>
    <x v="315"/>
    <x v="325"/>
    <x v="0"/>
    <m/>
    <m/>
    <x v="0"/>
    <x v="0"/>
    <m/>
    <x v="0"/>
    <m/>
    <x v="0"/>
    <m/>
    <x v="0"/>
    <x v="0"/>
    <m/>
    <m/>
    <x v="0"/>
    <m/>
    <m/>
    <m/>
    <m/>
    <m/>
    <x v="0"/>
    <m/>
    <m/>
    <x v="0"/>
    <m/>
    <m/>
    <m/>
    <m/>
    <x v="0"/>
    <m/>
    <m/>
    <m/>
    <m/>
    <n v="36"/>
    <m/>
    <m/>
    <m/>
    <m/>
    <m/>
    <m/>
    <m/>
    <m/>
    <d v="2017-05-19T00:00:00"/>
    <x v="74"/>
    <m/>
    <x v="0"/>
    <n v="10"/>
    <n v="8"/>
    <x v="0"/>
    <m/>
    <m/>
  </r>
  <r>
    <x v="1"/>
    <x v="31"/>
    <x v="2"/>
    <x v="1"/>
    <x v="633"/>
    <x v="102"/>
    <x v="412"/>
    <m/>
    <m/>
    <m/>
    <x v="36"/>
    <m/>
    <m/>
    <m/>
    <m/>
    <x v="22"/>
    <x v="10"/>
    <x v="314"/>
    <x v="326"/>
    <x v="0"/>
    <m/>
    <m/>
    <x v="0"/>
    <x v="0"/>
    <m/>
    <x v="0"/>
    <m/>
    <x v="0"/>
    <m/>
    <x v="0"/>
    <x v="0"/>
    <m/>
    <m/>
    <x v="0"/>
    <m/>
    <m/>
    <m/>
    <m/>
    <m/>
    <x v="0"/>
    <m/>
    <m/>
    <x v="0"/>
    <m/>
    <m/>
    <m/>
    <m/>
    <x v="0"/>
    <m/>
    <m/>
    <m/>
    <m/>
    <n v="36"/>
    <m/>
    <m/>
    <m/>
    <m/>
    <m/>
    <m/>
    <m/>
    <m/>
    <d v="2017-05-19T00:00:00"/>
    <x v="74"/>
    <m/>
    <x v="0"/>
    <n v="15"/>
    <n v="8"/>
    <x v="0"/>
    <m/>
    <m/>
  </r>
  <r>
    <x v="1"/>
    <x v="31"/>
    <x v="2"/>
    <x v="1"/>
    <x v="634"/>
    <x v="9"/>
    <x v="413"/>
    <m/>
    <m/>
    <m/>
    <x v="35"/>
    <m/>
    <m/>
    <m/>
    <m/>
    <x v="175"/>
    <x v="10"/>
    <x v="314"/>
    <x v="327"/>
    <x v="0"/>
    <m/>
    <m/>
    <x v="0"/>
    <x v="0"/>
    <m/>
    <x v="0"/>
    <m/>
    <x v="0"/>
    <m/>
    <x v="0"/>
    <x v="0"/>
    <m/>
    <m/>
    <x v="0"/>
    <m/>
    <m/>
    <m/>
    <m/>
    <m/>
    <x v="0"/>
    <m/>
    <m/>
    <x v="0"/>
    <m/>
    <m/>
    <m/>
    <m/>
    <x v="0"/>
    <m/>
    <m/>
    <m/>
    <m/>
    <n v="33"/>
    <m/>
    <m/>
    <m/>
    <m/>
    <m/>
    <m/>
    <m/>
    <m/>
    <d v="2017-05-19T00:00:00"/>
    <x v="74"/>
    <m/>
    <x v="0"/>
    <n v="8"/>
    <n v="8"/>
    <x v="0"/>
    <m/>
    <m/>
  </r>
  <r>
    <x v="1"/>
    <x v="31"/>
    <x v="2"/>
    <x v="1"/>
    <x v="635"/>
    <x v="156"/>
    <x v="414"/>
    <m/>
    <m/>
    <m/>
    <x v="36"/>
    <m/>
    <m/>
    <m/>
    <m/>
    <x v="11"/>
    <x v="10"/>
    <x v="318"/>
    <x v="123"/>
    <x v="0"/>
    <m/>
    <m/>
    <x v="0"/>
    <x v="0"/>
    <m/>
    <x v="0"/>
    <m/>
    <x v="0"/>
    <m/>
    <x v="0"/>
    <x v="0"/>
    <m/>
    <m/>
    <x v="0"/>
    <m/>
    <m/>
    <m/>
    <m/>
    <m/>
    <x v="0"/>
    <m/>
    <m/>
    <x v="0"/>
    <m/>
    <m/>
    <m/>
    <m/>
    <x v="0"/>
    <m/>
    <m/>
    <m/>
    <m/>
    <n v="37"/>
    <m/>
    <m/>
    <m/>
    <m/>
    <m/>
    <m/>
    <m/>
    <m/>
    <d v="2017-05-22T00:00:00"/>
    <x v="99"/>
    <m/>
    <x v="0"/>
    <n v="17"/>
    <n v="8"/>
    <x v="0"/>
    <m/>
    <m/>
  </r>
  <r>
    <x v="1"/>
    <x v="31"/>
    <x v="2"/>
    <x v="1"/>
    <x v="636"/>
    <x v="102"/>
    <x v="415"/>
    <m/>
    <m/>
    <m/>
    <x v="10"/>
    <m/>
    <m/>
    <m/>
    <m/>
    <x v="36"/>
    <x v="10"/>
    <x v="320"/>
    <x v="328"/>
    <x v="0"/>
    <m/>
    <m/>
    <x v="0"/>
    <x v="0"/>
    <m/>
    <x v="0"/>
    <m/>
    <x v="0"/>
    <m/>
    <x v="0"/>
    <x v="0"/>
    <m/>
    <m/>
    <x v="0"/>
    <m/>
    <m/>
    <m/>
    <m/>
    <m/>
    <x v="0"/>
    <m/>
    <m/>
    <x v="0"/>
    <m/>
    <m/>
    <m/>
    <m/>
    <x v="0"/>
    <m/>
    <m/>
    <m/>
    <m/>
    <n v="32"/>
    <m/>
    <m/>
    <m/>
    <m/>
    <m/>
    <m/>
    <m/>
    <m/>
    <d v="2017-05-22T00:00:00"/>
    <x v="9"/>
    <m/>
    <x v="0"/>
    <n v="19"/>
    <n v="8"/>
    <x v="0"/>
    <m/>
    <m/>
  </r>
  <r>
    <x v="1"/>
    <x v="31"/>
    <x v="2"/>
    <x v="1"/>
    <x v="637"/>
    <x v="9"/>
    <x v="387"/>
    <m/>
    <m/>
    <m/>
    <x v="2"/>
    <m/>
    <m/>
    <m/>
    <m/>
    <x v="176"/>
    <x v="10"/>
    <x v="318"/>
    <x v="329"/>
    <x v="0"/>
    <m/>
    <m/>
    <x v="0"/>
    <x v="0"/>
    <m/>
    <x v="0"/>
    <m/>
    <x v="0"/>
    <m/>
    <x v="0"/>
    <x v="0"/>
    <m/>
    <m/>
    <x v="0"/>
    <m/>
    <m/>
    <m/>
    <m/>
    <m/>
    <x v="0"/>
    <m/>
    <m/>
    <x v="0"/>
    <m/>
    <m/>
    <m/>
    <m/>
    <x v="0"/>
    <m/>
    <m/>
    <m/>
    <m/>
    <n v="30"/>
    <m/>
    <m/>
    <m/>
    <m/>
    <m/>
    <m/>
    <m/>
    <m/>
    <d v="2017-05-19T00:00:00"/>
    <x v="74"/>
    <m/>
    <x v="0"/>
    <n v="9"/>
    <n v="8"/>
    <x v="0"/>
    <m/>
    <m/>
  </r>
  <r>
    <x v="1"/>
    <x v="31"/>
    <x v="2"/>
    <x v="1"/>
    <x v="638"/>
    <x v="103"/>
    <x v="416"/>
    <m/>
    <m/>
    <m/>
    <x v="2"/>
    <m/>
    <m/>
    <m/>
    <m/>
    <x v="177"/>
    <x v="10"/>
    <x v="315"/>
    <x v="330"/>
    <x v="0"/>
    <m/>
    <m/>
    <x v="0"/>
    <x v="0"/>
    <m/>
    <x v="0"/>
    <m/>
    <x v="0"/>
    <m/>
    <x v="0"/>
    <x v="0"/>
    <m/>
    <m/>
    <x v="0"/>
    <m/>
    <m/>
    <m/>
    <m/>
    <m/>
    <x v="0"/>
    <m/>
    <m/>
    <x v="0"/>
    <m/>
    <m/>
    <m/>
    <m/>
    <x v="0"/>
    <m/>
    <m/>
    <m/>
    <m/>
    <n v="29"/>
    <m/>
    <m/>
    <m/>
    <m/>
    <m/>
    <m/>
    <m/>
    <m/>
    <d v="2017-05-22T00:00:00"/>
    <x v="9"/>
    <m/>
    <x v="0"/>
    <n v="9"/>
    <n v="8"/>
    <x v="0"/>
    <m/>
    <m/>
  </r>
  <r>
    <x v="1"/>
    <x v="31"/>
    <x v="2"/>
    <x v="1"/>
    <x v="639"/>
    <x v="103"/>
    <x v="417"/>
    <m/>
    <m/>
    <m/>
    <x v="2"/>
    <m/>
    <m/>
    <m/>
    <m/>
    <x v="27"/>
    <x v="10"/>
    <x v="320"/>
    <x v="294"/>
    <x v="0"/>
    <m/>
    <m/>
    <x v="0"/>
    <x v="0"/>
    <m/>
    <x v="0"/>
    <m/>
    <x v="0"/>
    <m/>
    <x v="0"/>
    <x v="0"/>
    <m/>
    <m/>
    <x v="0"/>
    <m/>
    <m/>
    <m/>
    <m/>
    <m/>
    <x v="0"/>
    <m/>
    <m/>
    <x v="0"/>
    <m/>
    <m/>
    <m/>
    <m/>
    <x v="0"/>
    <m/>
    <m/>
    <m/>
    <m/>
    <n v="34"/>
    <m/>
    <m/>
    <m/>
    <m/>
    <m/>
    <m/>
    <m/>
    <m/>
    <d v="2017-05-22T00:00:00"/>
    <x v="9"/>
    <m/>
    <x v="0"/>
    <n v="10"/>
    <n v="8"/>
    <x v="0"/>
    <m/>
    <m/>
  </r>
  <r>
    <x v="1"/>
    <x v="31"/>
    <x v="2"/>
    <x v="1"/>
    <x v="640"/>
    <x v="10"/>
    <x v="418"/>
    <m/>
    <m/>
    <m/>
    <x v="36"/>
    <m/>
    <m/>
    <m/>
    <m/>
    <x v="178"/>
    <x v="10"/>
    <x v="321"/>
    <x v="331"/>
    <x v="0"/>
    <m/>
    <m/>
    <x v="0"/>
    <x v="0"/>
    <m/>
    <x v="0"/>
    <m/>
    <x v="0"/>
    <m/>
    <x v="0"/>
    <x v="0"/>
    <m/>
    <m/>
    <x v="0"/>
    <m/>
    <m/>
    <m/>
    <m/>
    <m/>
    <x v="0"/>
    <m/>
    <m/>
    <x v="0"/>
    <m/>
    <m/>
    <m/>
    <m/>
    <x v="0"/>
    <m/>
    <m/>
    <m/>
    <m/>
    <n v="32"/>
    <m/>
    <m/>
    <m/>
    <m/>
    <m/>
    <m/>
    <m/>
    <m/>
    <d v="2017-05-24T00:00:00"/>
    <x v="10"/>
    <m/>
    <x v="0"/>
    <n v="10"/>
    <n v="8"/>
    <x v="0"/>
    <m/>
    <m/>
  </r>
  <r>
    <x v="1"/>
    <x v="31"/>
    <x v="2"/>
    <x v="1"/>
    <x v="641"/>
    <x v="103"/>
    <x v="399"/>
    <m/>
    <m/>
    <m/>
    <x v="36"/>
    <m/>
    <m/>
    <m/>
    <m/>
    <x v="171"/>
    <x v="10"/>
    <x v="315"/>
    <x v="332"/>
    <x v="0"/>
    <m/>
    <m/>
    <x v="0"/>
    <x v="0"/>
    <m/>
    <x v="0"/>
    <m/>
    <x v="0"/>
    <m/>
    <x v="0"/>
    <x v="0"/>
    <m/>
    <m/>
    <x v="0"/>
    <m/>
    <m/>
    <m/>
    <m/>
    <m/>
    <x v="0"/>
    <m/>
    <m/>
    <x v="0"/>
    <m/>
    <m/>
    <m/>
    <m/>
    <x v="0"/>
    <m/>
    <m/>
    <m/>
    <m/>
    <n v="31"/>
    <m/>
    <m/>
    <m/>
    <m/>
    <m/>
    <m/>
    <m/>
    <m/>
    <d v="2017-05-22T00:00:00"/>
    <x v="9"/>
    <m/>
    <x v="0"/>
    <n v="13"/>
    <n v="8"/>
    <x v="0"/>
    <m/>
    <m/>
  </r>
  <r>
    <x v="1"/>
    <x v="31"/>
    <x v="2"/>
    <x v="1"/>
    <x v="642"/>
    <x v="104"/>
    <x v="419"/>
    <m/>
    <m/>
    <m/>
    <x v="35"/>
    <m/>
    <m/>
    <m/>
    <m/>
    <x v="179"/>
    <x v="10"/>
    <x v="320"/>
    <x v="311"/>
    <x v="0"/>
    <m/>
    <m/>
    <x v="0"/>
    <x v="0"/>
    <m/>
    <x v="0"/>
    <m/>
    <x v="0"/>
    <m/>
    <x v="0"/>
    <x v="0"/>
    <m/>
    <m/>
    <x v="0"/>
    <m/>
    <m/>
    <m/>
    <m/>
    <m/>
    <x v="0"/>
    <m/>
    <m/>
    <x v="0"/>
    <m/>
    <m/>
    <m/>
    <m/>
    <x v="0"/>
    <m/>
    <m/>
    <m/>
    <m/>
    <n v="30"/>
    <m/>
    <m/>
    <m/>
    <m/>
    <m/>
    <m/>
    <m/>
    <m/>
    <d v="2017-05-25T00:00:00"/>
    <x v="75"/>
    <m/>
    <x v="0"/>
    <n v="7"/>
    <n v="8"/>
    <x v="0"/>
    <m/>
    <m/>
  </r>
  <r>
    <x v="1"/>
    <x v="31"/>
    <x v="2"/>
    <x v="1"/>
    <x v="643"/>
    <x v="103"/>
    <x v="392"/>
    <m/>
    <m/>
    <m/>
    <x v="36"/>
    <m/>
    <m/>
    <m/>
    <m/>
    <x v="153"/>
    <x v="10"/>
    <x v="320"/>
    <x v="333"/>
    <x v="0"/>
    <m/>
    <m/>
    <x v="0"/>
    <x v="0"/>
    <m/>
    <x v="0"/>
    <m/>
    <x v="0"/>
    <m/>
    <x v="0"/>
    <x v="0"/>
    <m/>
    <m/>
    <x v="0"/>
    <m/>
    <m/>
    <m/>
    <m/>
    <m/>
    <x v="0"/>
    <m/>
    <m/>
    <x v="0"/>
    <m/>
    <m/>
    <m/>
    <m/>
    <x v="0"/>
    <m/>
    <m/>
    <m/>
    <m/>
    <n v="34"/>
    <m/>
    <m/>
    <m/>
    <m/>
    <m/>
    <m/>
    <m/>
    <m/>
    <d v="2017-05-22T00:00:00"/>
    <x v="9"/>
    <m/>
    <x v="0"/>
    <n v="10"/>
    <n v="8"/>
    <x v="0"/>
    <m/>
    <m/>
  </r>
  <r>
    <x v="1"/>
    <x v="31"/>
    <x v="2"/>
    <x v="1"/>
    <x v="644"/>
    <x v="156"/>
    <x v="391"/>
    <m/>
    <m/>
    <m/>
    <x v="36"/>
    <m/>
    <m/>
    <m/>
    <m/>
    <x v="180"/>
    <x v="10"/>
    <x v="318"/>
    <x v="334"/>
    <x v="0"/>
    <m/>
    <m/>
    <x v="0"/>
    <x v="0"/>
    <m/>
    <x v="0"/>
    <m/>
    <x v="0"/>
    <m/>
    <x v="0"/>
    <x v="0"/>
    <m/>
    <m/>
    <x v="0"/>
    <m/>
    <m/>
    <m/>
    <m/>
    <m/>
    <x v="0"/>
    <m/>
    <m/>
    <x v="0"/>
    <m/>
    <m/>
    <m/>
    <m/>
    <x v="0"/>
    <m/>
    <m/>
    <m/>
    <m/>
    <n v="25"/>
    <m/>
    <m/>
    <m/>
    <m/>
    <m/>
    <m/>
    <m/>
    <m/>
    <d v="2017-05-23T00:00:00"/>
    <x v="99"/>
    <m/>
    <x v="0"/>
    <n v="8"/>
    <n v="8"/>
    <x v="0"/>
    <m/>
    <m/>
  </r>
  <r>
    <x v="1"/>
    <x v="31"/>
    <x v="2"/>
    <x v="1"/>
    <x v="645"/>
    <x v="23"/>
    <x v="420"/>
    <m/>
    <m/>
    <m/>
    <x v="10"/>
    <m/>
    <m/>
    <m/>
    <m/>
    <x v="181"/>
    <x v="10"/>
    <x v="319"/>
    <x v="306"/>
    <x v="0"/>
    <m/>
    <m/>
    <x v="0"/>
    <x v="0"/>
    <m/>
    <x v="0"/>
    <m/>
    <x v="0"/>
    <m/>
    <x v="0"/>
    <x v="0"/>
    <m/>
    <m/>
    <x v="0"/>
    <m/>
    <m/>
    <m/>
    <m/>
    <m/>
    <x v="0"/>
    <m/>
    <m/>
    <x v="0"/>
    <m/>
    <m/>
    <m/>
    <m/>
    <x v="4"/>
    <m/>
    <m/>
    <m/>
    <m/>
    <n v="34"/>
    <m/>
    <m/>
    <m/>
    <m/>
    <m/>
    <m/>
    <m/>
    <m/>
    <d v="2017-06-21T00:00:00"/>
    <x v="16"/>
    <m/>
    <x v="0"/>
    <n v="11"/>
    <n v="8"/>
    <x v="0"/>
    <m/>
    <m/>
  </r>
  <r>
    <x v="1"/>
    <x v="31"/>
    <x v="2"/>
    <x v="1"/>
    <x v="646"/>
    <x v="10"/>
    <x v="421"/>
    <m/>
    <m/>
    <m/>
    <x v="36"/>
    <m/>
    <m/>
    <m/>
    <m/>
    <x v="34"/>
    <x v="10"/>
    <x v="314"/>
    <x v="335"/>
    <x v="0"/>
    <m/>
    <m/>
    <x v="0"/>
    <x v="0"/>
    <m/>
    <x v="0"/>
    <m/>
    <x v="0"/>
    <m/>
    <x v="0"/>
    <x v="0"/>
    <m/>
    <m/>
    <x v="0"/>
    <m/>
    <m/>
    <m/>
    <m/>
    <m/>
    <x v="0"/>
    <m/>
    <m/>
    <x v="0"/>
    <m/>
    <m/>
    <m/>
    <m/>
    <x v="0"/>
    <m/>
    <m/>
    <m/>
    <m/>
    <n v="22"/>
    <m/>
    <m/>
    <m/>
    <m/>
    <m/>
    <m/>
    <m/>
    <m/>
    <d v="2017-05-23T00:00:00"/>
    <x v="10"/>
    <m/>
    <x v="0"/>
    <n v="12"/>
    <n v="8"/>
    <x v="0"/>
    <m/>
    <m/>
  </r>
  <r>
    <x v="1"/>
    <x v="31"/>
    <x v="2"/>
    <x v="1"/>
    <x v="647"/>
    <x v="10"/>
    <x v="422"/>
    <m/>
    <m/>
    <m/>
    <x v="35"/>
    <m/>
    <m/>
    <m/>
    <m/>
    <x v="34"/>
    <x v="10"/>
    <x v="320"/>
    <x v="129"/>
    <x v="0"/>
    <m/>
    <m/>
    <x v="0"/>
    <x v="0"/>
    <m/>
    <x v="0"/>
    <m/>
    <x v="0"/>
    <m/>
    <x v="0"/>
    <x v="0"/>
    <m/>
    <m/>
    <x v="0"/>
    <m/>
    <m/>
    <m/>
    <m/>
    <m/>
    <x v="0"/>
    <m/>
    <m/>
    <x v="0"/>
    <m/>
    <m/>
    <m/>
    <m/>
    <x v="0"/>
    <m/>
    <m/>
    <m/>
    <m/>
    <n v="29"/>
    <m/>
    <m/>
    <m/>
    <m/>
    <m/>
    <m/>
    <m/>
    <m/>
    <d v="2017-05-24T00:00:00"/>
    <x v="10"/>
    <m/>
    <x v="0"/>
    <n v="8"/>
    <n v="8"/>
    <x v="0"/>
    <m/>
    <m/>
  </r>
  <r>
    <x v="1"/>
    <x v="31"/>
    <x v="2"/>
    <x v="1"/>
    <x v="648"/>
    <x v="104"/>
    <x v="421"/>
    <m/>
    <m/>
    <m/>
    <x v="36"/>
    <m/>
    <m/>
    <m/>
    <m/>
    <x v="182"/>
    <x v="10"/>
    <x v="320"/>
    <x v="336"/>
    <x v="0"/>
    <m/>
    <m/>
    <x v="0"/>
    <x v="0"/>
    <m/>
    <x v="0"/>
    <m/>
    <x v="0"/>
    <m/>
    <x v="0"/>
    <x v="0"/>
    <m/>
    <m/>
    <x v="0"/>
    <m/>
    <m/>
    <m/>
    <m/>
    <m/>
    <x v="0"/>
    <m/>
    <m/>
    <x v="0"/>
    <m/>
    <m/>
    <m/>
    <m/>
    <x v="0"/>
    <m/>
    <m/>
    <m/>
    <m/>
    <n v="28"/>
    <m/>
    <m/>
    <m/>
    <m/>
    <m/>
    <m/>
    <m/>
    <m/>
    <d v="2017-05-27T00:00:00"/>
    <x v="11"/>
    <m/>
    <x v="0"/>
    <n v="7"/>
    <n v="8"/>
    <x v="0"/>
    <m/>
    <m/>
  </r>
  <r>
    <x v="1"/>
    <x v="31"/>
    <x v="2"/>
    <x v="1"/>
    <x v="649"/>
    <x v="136"/>
    <x v="417"/>
    <m/>
    <m/>
    <m/>
    <x v="10"/>
    <m/>
    <m/>
    <m/>
    <m/>
    <x v="11"/>
    <x v="10"/>
    <x v="313"/>
    <x v="337"/>
    <x v="0"/>
    <m/>
    <m/>
    <x v="0"/>
    <x v="0"/>
    <m/>
    <x v="0"/>
    <m/>
    <x v="0"/>
    <m/>
    <x v="0"/>
    <x v="0"/>
    <m/>
    <m/>
    <x v="0"/>
    <m/>
    <m/>
    <m/>
    <m/>
    <m/>
    <x v="0"/>
    <m/>
    <m/>
    <x v="0"/>
    <m/>
    <m/>
    <m/>
    <m/>
    <x v="0"/>
    <m/>
    <m/>
    <m/>
    <m/>
    <n v="32"/>
    <m/>
    <m/>
    <m/>
    <m/>
    <m/>
    <m/>
    <m/>
    <m/>
    <d v="2017-05-25T00:00:00"/>
    <x v="10"/>
    <m/>
    <x v="0"/>
    <n v="7"/>
    <n v="8"/>
    <x v="0"/>
    <m/>
    <m/>
  </r>
  <r>
    <x v="1"/>
    <x v="31"/>
    <x v="2"/>
    <x v="1"/>
    <x v="650"/>
    <x v="104"/>
    <x v="410"/>
    <m/>
    <m/>
    <m/>
    <x v="10"/>
    <m/>
    <m/>
    <m/>
    <m/>
    <x v="160"/>
    <x v="10"/>
    <x v="320"/>
    <x v="338"/>
    <x v="0"/>
    <m/>
    <m/>
    <x v="0"/>
    <x v="0"/>
    <m/>
    <x v="0"/>
    <m/>
    <x v="0"/>
    <m/>
    <x v="0"/>
    <x v="0"/>
    <m/>
    <m/>
    <x v="0"/>
    <m/>
    <m/>
    <m/>
    <m/>
    <m/>
    <x v="0"/>
    <m/>
    <m/>
    <x v="0"/>
    <m/>
    <m/>
    <m/>
    <m/>
    <x v="0"/>
    <m/>
    <m/>
    <m/>
    <m/>
    <n v="30"/>
    <m/>
    <m/>
    <m/>
    <m/>
    <m/>
    <m/>
    <m/>
    <m/>
    <d v="2017-05-25T00:00:00"/>
    <x v="75"/>
    <m/>
    <x v="0"/>
    <n v="6"/>
    <n v="8"/>
    <x v="0"/>
    <m/>
    <m/>
  </r>
  <r>
    <x v="1"/>
    <x v="31"/>
    <x v="2"/>
    <x v="1"/>
    <x v="651"/>
    <x v="104"/>
    <x v="413"/>
    <m/>
    <m/>
    <m/>
    <x v="35"/>
    <m/>
    <m/>
    <m/>
    <m/>
    <x v="28"/>
    <x v="10"/>
    <x v="315"/>
    <x v="295"/>
    <x v="0"/>
    <m/>
    <m/>
    <x v="0"/>
    <x v="0"/>
    <m/>
    <x v="0"/>
    <m/>
    <x v="0"/>
    <m/>
    <x v="0"/>
    <x v="0"/>
    <m/>
    <m/>
    <x v="0"/>
    <m/>
    <m/>
    <m/>
    <m/>
    <m/>
    <x v="0"/>
    <m/>
    <m/>
    <x v="0"/>
    <m/>
    <m/>
    <m/>
    <m/>
    <x v="0"/>
    <m/>
    <m/>
    <m/>
    <m/>
    <s v="29"/>
    <m/>
    <m/>
    <m/>
    <m/>
    <m/>
    <m/>
    <m/>
    <m/>
    <s v="5/25/2017--visc"/>
    <x v="114"/>
    <m/>
    <x v="0"/>
    <n v="6"/>
    <n v="8"/>
    <x v="0"/>
    <m/>
    <m/>
  </r>
  <r>
    <x v="1"/>
    <x v="31"/>
    <x v="2"/>
    <x v="1"/>
    <x v="652"/>
    <x v="137"/>
    <x v="423"/>
    <m/>
    <m/>
    <m/>
    <x v="36"/>
    <m/>
    <m/>
    <m/>
    <m/>
    <x v="183"/>
    <x v="10"/>
    <x v="317"/>
    <x v="339"/>
    <x v="0"/>
    <m/>
    <m/>
    <x v="0"/>
    <x v="0"/>
    <m/>
    <x v="0"/>
    <m/>
    <x v="0"/>
    <m/>
    <x v="0"/>
    <x v="0"/>
    <m/>
    <m/>
    <x v="0"/>
    <m/>
    <m/>
    <m/>
    <m/>
    <m/>
    <x v="0"/>
    <m/>
    <m/>
    <x v="0"/>
    <m/>
    <m/>
    <m/>
    <m/>
    <x v="0"/>
    <m/>
    <m/>
    <m/>
    <m/>
    <s v="32"/>
    <m/>
    <m/>
    <m/>
    <m/>
    <m/>
    <m/>
    <m/>
    <m/>
    <d v="2017-05-30T00:00:00"/>
    <x v="11"/>
    <m/>
    <x v="0"/>
    <n v="5"/>
    <n v="8"/>
    <x v="0"/>
    <m/>
    <m/>
  </r>
  <r>
    <x v="1"/>
    <x v="31"/>
    <x v="2"/>
    <x v="1"/>
    <x v="653"/>
    <x v="11"/>
    <x v="398"/>
    <m/>
    <m/>
    <m/>
    <x v="36"/>
    <m/>
    <m/>
    <m/>
    <m/>
    <x v="184"/>
    <x v="10"/>
    <x v="322"/>
    <x v="340"/>
    <x v="0"/>
    <m/>
    <m/>
    <x v="0"/>
    <x v="0"/>
    <m/>
    <x v="0"/>
    <m/>
    <x v="0"/>
    <m/>
    <x v="0"/>
    <x v="0"/>
    <m/>
    <m/>
    <x v="0"/>
    <m/>
    <m/>
    <m/>
    <m/>
    <m/>
    <x v="0"/>
    <m/>
    <m/>
    <x v="0"/>
    <m/>
    <m/>
    <m/>
    <m/>
    <x v="0"/>
    <m/>
    <m/>
    <m/>
    <m/>
    <n v="35"/>
    <m/>
    <m/>
    <m/>
    <m/>
    <m/>
    <m/>
    <m/>
    <m/>
    <d v="2017-05-27T00:00:00"/>
    <x v="11"/>
    <m/>
    <x v="0"/>
    <n v="6"/>
    <n v="8"/>
    <x v="0"/>
    <m/>
    <m/>
  </r>
  <r>
    <x v="1"/>
    <x v="31"/>
    <x v="2"/>
    <x v="1"/>
    <x v="654"/>
    <x v="24"/>
    <x v="424"/>
    <m/>
    <m/>
    <m/>
    <x v="11"/>
    <m/>
    <m/>
    <m/>
    <m/>
    <x v="185"/>
    <x v="10"/>
    <x v="320"/>
    <x v="341"/>
    <x v="0"/>
    <m/>
    <m/>
    <x v="0"/>
    <x v="0"/>
    <m/>
    <x v="0"/>
    <m/>
    <x v="2"/>
    <m/>
    <x v="0"/>
    <x v="0"/>
    <m/>
    <m/>
    <x v="0"/>
    <m/>
    <m/>
    <m/>
    <m/>
    <m/>
    <x v="0"/>
    <m/>
    <m/>
    <x v="0"/>
    <m/>
    <m/>
    <m/>
    <m/>
    <x v="4"/>
    <m/>
    <m/>
    <m/>
    <m/>
    <s v="30"/>
    <m/>
    <m/>
    <m/>
    <m/>
    <m/>
    <m/>
    <m/>
    <m/>
    <d v="2017-06-22T00:00:00"/>
    <x v="17"/>
    <m/>
    <x v="0"/>
    <n v="13"/>
    <n v="8"/>
    <x v="0"/>
    <m/>
    <m/>
  </r>
  <r>
    <x v="1"/>
    <x v="31"/>
    <x v="2"/>
    <x v="1"/>
    <x v="655"/>
    <x v="11"/>
    <x v="425"/>
    <m/>
    <m/>
    <m/>
    <x v="10"/>
    <m/>
    <m/>
    <m/>
    <m/>
    <x v="183"/>
    <x v="10"/>
    <x v="314"/>
    <x v="245"/>
    <x v="0"/>
    <m/>
    <m/>
    <x v="0"/>
    <x v="0"/>
    <m/>
    <x v="0"/>
    <m/>
    <x v="0"/>
    <m/>
    <x v="0"/>
    <x v="0"/>
    <m/>
    <m/>
    <x v="0"/>
    <m/>
    <m/>
    <m/>
    <m/>
    <m/>
    <x v="0"/>
    <m/>
    <m/>
    <x v="0"/>
    <m/>
    <m/>
    <m/>
    <m/>
    <x v="0"/>
    <m/>
    <m/>
    <m/>
    <m/>
    <n v="23"/>
    <m/>
    <m/>
    <m/>
    <m/>
    <m/>
    <m/>
    <m/>
    <m/>
    <d v="2017-05-30T00:00:00"/>
    <x v="11"/>
    <m/>
    <x v="0"/>
    <n v="7"/>
    <n v="8"/>
    <x v="0"/>
    <m/>
    <m/>
  </r>
  <r>
    <x v="1"/>
    <x v="31"/>
    <x v="2"/>
    <x v="1"/>
    <x v="656"/>
    <x v="137"/>
    <x v="426"/>
    <m/>
    <m/>
    <m/>
    <x v="10"/>
    <m/>
    <m/>
    <m/>
    <m/>
    <x v="186"/>
    <x v="10"/>
    <x v="313"/>
    <x v="342"/>
    <x v="0"/>
    <m/>
    <m/>
    <x v="0"/>
    <x v="0"/>
    <m/>
    <x v="0"/>
    <m/>
    <x v="0"/>
    <m/>
    <x v="0"/>
    <x v="0"/>
    <m/>
    <m/>
    <x v="0"/>
    <m/>
    <m/>
    <m/>
    <m/>
    <m/>
    <x v="0"/>
    <m/>
    <m/>
    <x v="0"/>
    <m/>
    <m/>
    <m/>
    <m/>
    <x v="0"/>
    <m/>
    <m/>
    <m/>
    <m/>
    <n v="30"/>
    <m/>
    <m/>
    <m/>
    <m/>
    <m/>
    <m/>
    <m/>
    <m/>
    <d v="2017-05-30T00:00:00"/>
    <x v="11"/>
    <m/>
    <x v="0"/>
    <n v="7"/>
    <n v="8"/>
    <x v="0"/>
    <m/>
    <m/>
  </r>
  <r>
    <x v="1"/>
    <x v="31"/>
    <x v="2"/>
    <x v="1"/>
    <x v="657"/>
    <x v="137"/>
    <x v="390"/>
    <m/>
    <m/>
    <m/>
    <x v="2"/>
    <m/>
    <m/>
    <m/>
    <m/>
    <x v="187"/>
    <x v="10"/>
    <x v="320"/>
    <x v="343"/>
    <x v="0"/>
    <m/>
    <m/>
    <x v="0"/>
    <x v="0"/>
    <m/>
    <x v="0"/>
    <m/>
    <x v="0"/>
    <m/>
    <x v="0"/>
    <x v="0"/>
    <m/>
    <m/>
    <x v="0"/>
    <m/>
    <m/>
    <m/>
    <m/>
    <m/>
    <x v="0"/>
    <m/>
    <m/>
    <x v="0"/>
    <m/>
    <m/>
    <m/>
    <m/>
    <x v="0"/>
    <m/>
    <m/>
    <m/>
    <m/>
    <n v="29"/>
    <m/>
    <m/>
    <m/>
    <m/>
    <m/>
    <m/>
    <m/>
    <m/>
    <d v="2017-05-30T00:00:00"/>
    <x v="11"/>
    <m/>
    <x v="0"/>
    <n v="7"/>
    <n v="8"/>
    <x v="0"/>
    <m/>
    <m/>
  </r>
  <r>
    <x v="1"/>
    <x v="31"/>
    <x v="2"/>
    <x v="1"/>
    <x v="658"/>
    <x v="138"/>
    <x v="408"/>
    <m/>
    <m/>
    <m/>
    <x v="1"/>
    <m/>
    <m/>
    <m/>
    <m/>
    <x v="18"/>
    <x v="10"/>
    <x v="318"/>
    <x v="344"/>
    <x v="0"/>
    <m/>
    <m/>
    <x v="0"/>
    <x v="0"/>
    <m/>
    <x v="0"/>
    <m/>
    <x v="0"/>
    <m/>
    <x v="0"/>
    <x v="0"/>
    <m/>
    <m/>
    <x v="0"/>
    <m/>
    <m/>
    <m/>
    <m/>
    <m/>
    <x v="0"/>
    <m/>
    <m/>
    <x v="0"/>
    <m/>
    <m/>
    <m/>
    <m/>
    <x v="0"/>
    <m/>
    <m/>
    <m/>
    <m/>
    <n v="35"/>
    <m/>
    <m/>
    <m/>
    <m/>
    <m/>
    <m/>
    <m/>
    <m/>
    <d v="2017-06-01T00:00:00"/>
    <x v="101"/>
    <m/>
    <x v="0"/>
    <n v="12"/>
    <n v="8"/>
    <x v="0"/>
    <m/>
    <m/>
  </r>
  <r>
    <x v="1"/>
    <x v="31"/>
    <x v="2"/>
    <x v="1"/>
    <x v="659"/>
    <x v="88"/>
    <x v="413"/>
    <m/>
    <m/>
    <m/>
    <x v="2"/>
    <m/>
    <m/>
    <m/>
    <m/>
    <x v="34"/>
    <x v="10"/>
    <x v="314"/>
    <x v="118"/>
    <x v="0"/>
    <m/>
    <m/>
    <x v="0"/>
    <x v="0"/>
    <m/>
    <x v="0"/>
    <m/>
    <x v="0"/>
    <m/>
    <x v="0"/>
    <x v="0"/>
    <m/>
    <m/>
    <x v="0"/>
    <m/>
    <m/>
    <m/>
    <m/>
    <m/>
    <x v="0"/>
    <m/>
    <m/>
    <x v="0"/>
    <m/>
    <m/>
    <m/>
    <m/>
    <x v="4"/>
    <m/>
    <m/>
    <m/>
    <m/>
    <n v="25"/>
    <m/>
    <m/>
    <m/>
    <m/>
    <m/>
    <m/>
    <m/>
    <m/>
    <d v="2017-06-05T00:00:00"/>
    <x v="62"/>
    <m/>
    <x v="0"/>
    <n v="10"/>
    <n v="8"/>
    <x v="0"/>
    <m/>
    <m/>
  </r>
  <r>
    <x v="1"/>
    <x v="31"/>
    <x v="2"/>
    <x v="1"/>
    <x v="660"/>
    <x v="142"/>
    <x v="427"/>
    <m/>
    <m/>
    <m/>
    <x v="35"/>
    <m/>
    <m/>
    <m/>
    <m/>
    <x v="152"/>
    <x v="10"/>
    <x v="317"/>
    <x v="336"/>
    <x v="0"/>
    <m/>
    <m/>
    <x v="0"/>
    <x v="0"/>
    <m/>
    <x v="0"/>
    <m/>
    <x v="0"/>
    <m/>
    <x v="0"/>
    <x v="0"/>
    <m/>
    <m/>
    <x v="0"/>
    <m/>
    <m/>
    <m/>
    <m/>
    <m/>
    <x v="0"/>
    <m/>
    <m/>
    <x v="0"/>
    <m/>
    <m/>
    <m/>
    <m/>
    <x v="4"/>
    <m/>
    <m/>
    <m/>
    <m/>
    <n v="32"/>
    <m/>
    <m/>
    <m/>
    <m/>
    <m/>
    <m/>
    <m/>
    <m/>
    <d v="2017-06-08T00:00:00"/>
    <x v="64"/>
    <m/>
    <x v="0"/>
    <n v="11"/>
    <n v="8"/>
    <x v="0"/>
    <m/>
    <m/>
  </r>
  <r>
    <x v="1"/>
    <x v="31"/>
    <x v="2"/>
    <x v="1"/>
    <x v="661"/>
    <x v="88"/>
    <x v="407"/>
    <m/>
    <m/>
    <m/>
    <x v="35"/>
    <m/>
    <m/>
    <m/>
    <m/>
    <x v="184"/>
    <x v="10"/>
    <x v="321"/>
    <x v="345"/>
    <x v="0"/>
    <m/>
    <m/>
    <x v="0"/>
    <x v="0"/>
    <m/>
    <x v="0"/>
    <m/>
    <x v="0"/>
    <m/>
    <x v="0"/>
    <x v="0"/>
    <m/>
    <m/>
    <x v="0"/>
    <m/>
    <m/>
    <m/>
    <m/>
    <m/>
    <x v="0"/>
    <m/>
    <m/>
    <x v="0"/>
    <m/>
    <m/>
    <m/>
    <m/>
    <x v="4"/>
    <m/>
    <m/>
    <m/>
    <m/>
    <n v="34"/>
    <m/>
    <m/>
    <m/>
    <m/>
    <m/>
    <m/>
    <m/>
    <m/>
    <d v="2017-06-05T00:00:00"/>
    <x v="62"/>
    <m/>
    <x v="0"/>
    <n v="6"/>
    <n v="8"/>
    <x v="0"/>
    <m/>
    <m/>
  </r>
  <r>
    <x v="1"/>
    <x v="31"/>
    <x v="2"/>
    <x v="1"/>
    <x v="662"/>
    <x v="139"/>
    <x v="428"/>
    <m/>
    <m/>
    <m/>
    <x v="36"/>
    <m/>
    <m/>
    <m/>
    <m/>
    <x v="186"/>
    <x v="10"/>
    <x v="315"/>
    <x v="140"/>
    <x v="0"/>
    <m/>
    <m/>
    <x v="0"/>
    <x v="0"/>
    <m/>
    <x v="0"/>
    <m/>
    <x v="0"/>
    <m/>
    <x v="0"/>
    <x v="0"/>
    <m/>
    <m/>
    <x v="0"/>
    <m/>
    <m/>
    <m/>
    <m/>
    <m/>
    <x v="0"/>
    <m/>
    <m/>
    <x v="0"/>
    <m/>
    <m/>
    <m/>
    <m/>
    <x v="4"/>
    <m/>
    <m/>
    <m/>
    <m/>
    <n v="32"/>
    <m/>
    <m/>
    <m/>
    <m/>
    <m/>
    <m/>
    <m/>
    <m/>
    <d v="2017-06-05T00:00:00"/>
    <x v="102"/>
    <m/>
    <x v="0"/>
    <n v="7"/>
    <n v="8"/>
    <x v="0"/>
    <m/>
    <m/>
  </r>
  <r>
    <x v="1"/>
    <x v="31"/>
    <x v="2"/>
    <x v="1"/>
    <x v="663"/>
    <x v="88"/>
    <x v="344"/>
    <m/>
    <m/>
    <m/>
    <x v="35"/>
    <m/>
    <m/>
    <m/>
    <m/>
    <x v="13"/>
    <x v="10"/>
    <x v="322"/>
    <x v="86"/>
    <x v="0"/>
    <m/>
    <m/>
    <x v="0"/>
    <x v="0"/>
    <m/>
    <x v="0"/>
    <m/>
    <x v="0"/>
    <m/>
    <x v="0"/>
    <x v="0"/>
    <m/>
    <m/>
    <x v="0"/>
    <m/>
    <m/>
    <m/>
    <m/>
    <m/>
    <x v="0"/>
    <m/>
    <m/>
    <x v="0"/>
    <m/>
    <m/>
    <m/>
    <m/>
    <x v="4"/>
    <m/>
    <m/>
    <m/>
    <m/>
    <n v="27"/>
    <m/>
    <m/>
    <m/>
    <m/>
    <m/>
    <m/>
    <m/>
    <m/>
    <d v="2017-06-05T00:00:00"/>
    <x v="102"/>
    <m/>
    <x v="0"/>
    <n v="5"/>
    <n v="8"/>
    <x v="0"/>
    <m/>
    <m/>
  </r>
  <r>
    <x v="1"/>
    <x v="31"/>
    <x v="2"/>
    <x v="1"/>
    <x v="664"/>
    <x v="89"/>
    <x v="402"/>
    <m/>
    <m/>
    <m/>
    <x v="36"/>
    <m/>
    <m/>
    <m/>
    <m/>
    <x v="188"/>
    <x v="10"/>
    <x v="315"/>
    <x v="305"/>
    <x v="0"/>
    <m/>
    <m/>
    <x v="0"/>
    <x v="0"/>
    <m/>
    <x v="0"/>
    <m/>
    <x v="0"/>
    <m/>
    <x v="0"/>
    <x v="0"/>
    <m/>
    <m/>
    <x v="0"/>
    <m/>
    <m/>
    <m/>
    <m/>
    <m/>
    <x v="0"/>
    <m/>
    <m/>
    <x v="0"/>
    <m/>
    <m/>
    <m/>
    <m/>
    <x v="4"/>
    <m/>
    <m/>
    <m/>
    <m/>
    <n v="32"/>
    <m/>
    <m/>
    <m/>
    <m/>
    <m/>
    <m/>
    <m/>
    <m/>
    <d v="2017-06-07T00:00:00"/>
    <x v="140"/>
    <m/>
    <x v="0"/>
    <n v="11"/>
    <n v="8"/>
    <x v="0"/>
    <m/>
    <m/>
  </r>
  <r>
    <x v="1"/>
    <x v="31"/>
    <x v="2"/>
    <x v="1"/>
    <x v="665"/>
    <x v="142"/>
    <x v="429"/>
    <m/>
    <m/>
    <m/>
    <x v="36"/>
    <m/>
    <m/>
    <m/>
    <m/>
    <x v="189"/>
    <x v="10"/>
    <x v="320"/>
    <x v="318"/>
    <x v="0"/>
    <m/>
    <m/>
    <x v="0"/>
    <x v="0"/>
    <m/>
    <x v="0"/>
    <m/>
    <x v="0"/>
    <m/>
    <x v="0"/>
    <x v="0"/>
    <m/>
    <m/>
    <x v="0"/>
    <m/>
    <m/>
    <m/>
    <m/>
    <m/>
    <x v="0"/>
    <m/>
    <m/>
    <x v="0"/>
    <m/>
    <m/>
    <m/>
    <m/>
    <x v="4"/>
    <m/>
    <m/>
    <m/>
    <m/>
    <n v="30"/>
    <m/>
    <m/>
    <m/>
    <m/>
    <m/>
    <m/>
    <m/>
    <m/>
    <d v="2017-06-08T00:00:00"/>
    <x v="64"/>
    <m/>
    <x v="0"/>
    <n v="11"/>
    <n v="8"/>
    <x v="0"/>
    <m/>
    <m/>
  </r>
  <r>
    <x v="1"/>
    <x v="31"/>
    <x v="2"/>
    <x v="1"/>
    <x v="666"/>
    <x v="141"/>
    <x v="391"/>
    <m/>
    <m/>
    <m/>
    <x v="35"/>
    <m/>
    <m/>
    <m/>
    <m/>
    <x v="176"/>
    <x v="10"/>
    <x v="322"/>
    <x v="292"/>
    <x v="0"/>
    <m/>
    <m/>
    <x v="0"/>
    <x v="0"/>
    <m/>
    <x v="0"/>
    <m/>
    <x v="0"/>
    <m/>
    <x v="0"/>
    <x v="0"/>
    <m/>
    <m/>
    <x v="0"/>
    <m/>
    <m/>
    <m/>
    <m/>
    <m/>
    <x v="0"/>
    <m/>
    <m/>
    <x v="0"/>
    <m/>
    <m/>
    <m/>
    <m/>
    <x v="4"/>
    <m/>
    <m/>
    <m/>
    <m/>
    <n v="34"/>
    <m/>
    <m/>
    <m/>
    <m/>
    <m/>
    <m/>
    <m/>
    <m/>
    <d v="2017-06-07T00:00:00"/>
    <x v="103"/>
    <m/>
    <x v="0"/>
    <n v="8"/>
    <n v="8"/>
    <x v="0"/>
    <m/>
    <m/>
  </r>
  <r>
    <x v="1"/>
    <x v="31"/>
    <x v="2"/>
    <x v="1"/>
    <x v="667"/>
    <x v="90"/>
    <x v="428"/>
    <m/>
    <m/>
    <m/>
    <x v="2"/>
    <m/>
    <m/>
    <m/>
    <m/>
    <x v="11"/>
    <x v="10"/>
    <x v="320"/>
    <x v="143"/>
    <x v="0"/>
    <m/>
    <m/>
    <x v="0"/>
    <x v="0"/>
    <m/>
    <x v="0"/>
    <m/>
    <x v="0"/>
    <m/>
    <x v="0"/>
    <x v="0"/>
    <m/>
    <m/>
    <x v="0"/>
    <m/>
    <m/>
    <m/>
    <m/>
    <m/>
    <x v="0"/>
    <m/>
    <m/>
    <x v="0"/>
    <m/>
    <m/>
    <m/>
    <m/>
    <x v="4"/>
    <m/>
    <m/>
    <m/>
    <m/>
    <n v="31"/>
    <m/>
    <m/>
    <m/>
    <m/>
    <m/>
    <m/>
    <m/>
    <m/>
    <d v="2017-06-08T00:00:00"/>
    <x v="64"/>
    <m/>
    <x v="0"/>
    <n v="7"/>
    <n v="8"/>
    <x v="0"/>
    <m/>
    <m/>
  </r>
  <r>
    <x v="1"/>
    <x v="31"/>
    <x v="2"/>
    <x v="1"/>
    <x v="668"/>
    <x v="22"/>
    <x v="421"/>
    <m/>
    <m/>
    <m/>
    <x v="37"/>
    <m/>
    <m/>
    <m/>
    <m/>
    <x v="190"/>
    <x v="10"/>
    <x v="322"/>
    <x v="107"/>
    <x v="0"/>
    <m/>
    <m/>
    <x v="0"/>
    <x v="0"/>
    <m/>
    <x v="0"/>
    <m/>
    <x v="0"/>
    <m/>
    <x v="0"/>
    <x v="0"/>
    <m/>
    <m/>
    <x v="0"/>
    <m/>
    <m/>
    <m/>
    <m/>
    <m/>
    <x v="0"/>
    <m/>
    <m/>
    <x v="0"/>
    <m/>
    <m/>
    <m/>
    <m/>
    <x v="4"/>
    <m/>
    <m/>
    <m/>
    <m/>
    <n v="32"/>
    <m/>
    <m/>
    <m/>
    <m/>
    <m/>
    <m/>
    <m/>
    <m/>
    <d v="2017-06-20T00:00:00"/>
    <x v="119"/>
    <m/>
    <x v="0"/>
    <n v="25"/>
    <n v="8"/>
    <x v="0"/>
    <m/>
    <m/>
  </r>
  <r>
    <x v="1"/>
    <x v="31"/>
    <x v="2"/>
    <x v="1"/>
    <x v="669"/>
    <x v="91"/>
    <x v="430"/>
    <m/>
    <m/>
    <m/>
    <x v="35"/>
    <m/>
    <m/>
    <m/>
    <m/>
    <x v="191"/>
    <x v="10"/>
    <x v="316"/>
    <x v="346"/>
    <x v="0"/>
    <m/>
    <m/>
    <x v="0"/>
    <x v="0"/>
    <m/>
    <x v="0"/>
    <m/>
    <x v="0"/>
    <m/>
    <x v="0"/>
    <x v="0"/>
    <m/>
    <m/>
    <x v="0"/>
    <m/>
    <m/>
    <m/>
    <m/>
    <m/>
    <x v="0"/>
    <m/>
    <m/>
    <x v="0"/>
    <m/>
    <m/>
    <m/>
    <m/>
    <x v="4"/>
    <m/>
    <m/>
    <m/>
    <m/>
    <n v="34"/>
    <m/>
    <m/>
    <m/>
    <m/>
    <m/>
    <m/>
    <m/>
    <m/>
    <d v="2017-06-14T00:00:00"/>
    <x v="66"/>
    <m/>
    <x v="0"/>
    <n v="7"/>
    <n v="8"/>
    <x v="0"/>
    <m/>
    <m/>
  </r>
  <r>
    <x v="1"/>
    <x v="31"/>
    <x v="2"/>
    <x v="1"/>
    <x v="670"/>
    <x v="91"/>
    <x v="431"/>
    <m/>
    <m/>
    <m/>
    <x v="36"/>
    <m/>
    <m/>
    <m/>
    <m/>
    <x v="32"/>
    <x v="10"/>
    <x v="316"/>
    <x v="347"/>
    <x v="0"/>
    <m/>
    <m/>
    <x v="0"/>
    <x v="0"/>
    <m/>
    <x v="0"/>
    <m/>
    <x v="2"/>
    <m/>
    <x v="0"/>
    <x v="0"/>
    <m/>
    <m/>
    <x v="0"/>
    <m/>
    <m/>
    <m/>
    <m/>
    <m/>
    <x v="0"/>
    <m/>
    <m/>
    <x v="0"/>
    <m/>
    <m/>
    <m/>
    <m/>
    <x v="4"/>
    <m/>
    <m/>
    <m/>
    <m/>
    <n v="35"/>
    <m/>
    <m/>
    <m/>
    <m/>
    <m/>
    <m/>
    <m/>
    <m/>
    <d v="2017-06-13T00:00:00"/>
    <x v="65"/>
    <m/>
    <x v="0"/>
    <n v="8"/>
    <n v="8"/>
    <x v="0"/>
    <m/>
    <m/>
  </r>
  <r>
    <x v="1"/>
    <x v="31"/>
    <x v="2"/>
    <x v="1"/>
    <x v="671"/>
    <x v="24"/>
    <x v="432"/>
    <m/>
    <m/>
    <m/>
    <x v="36"/>
    <m/>
    <m/>
    <m/>
    <m/>
    <x v="192"/>
    <x v="10"/>
    <x v="323"/>
    <x v="303"/>
    <x v="0"/>
    <m/>
    <m/>
    <x v="0"/>
    <x v="0"/>
    <m/>
    <x v="0"/>
    <m/>
    <x v="0"/>
    <m/>
    <x v="0"/>
    <x v="0"/>
    <m/>
    <m/>
    <x v="0"/>
    <m/>
    <m/>
    <m/>
    <m/>
    <m/>
    <x v="0"/>
    <m/>
    <m/>
    <x v="0"/>
    <m/>
    <m/>
    <m/>
    <m/>
    <x v="4"/>
    <m/>
    <m/>
    <m/>
    <m/>
    <s v="30"/>
    <m/>
    <m/>
    <m/>
    <m/>
    <m/>
    <m/>
    <m/>
    <m/>
    <d v="2017-06-22T00:00:00"/>
    <x v="17"/>
    <m/>
    <x v="0"/>
    <n v="9"/>
    <n v="8"/>
    <x v="0"/>
    <m/>
    <m/>
  </r>
  <r>
    <x v="1"/>
    <x v="31"/>
    <x v="2"/>
    <x v="1"/>
    <x v="672"/>
    <x v="24"/>
    <x v="433"/>
    <m/>
    <m/>
    <m/>
    <x v="10"/>
    <m/>
    <m/>
    <m/>
    <m/>
    <x v="181"/>
    <x v="10"/>
    <x v="318"/>
    <x v="325"/>
    <x v="0"/>
    <m/>
    <m/>
    <x v="0"/>
    <x v="0"/>
    <m/>
    <x v="0"/>
    <m/>
    <x v="0"/>
    <m/>
    <x v="0"/>
    <x v="0"/>
    <m/>
    <m/>
    <x v="0"/>
    <m/>
    <m/>
    <m/>
    <m/>
    <m/>
    <x v="0"/>
    <m/>
    <m/>
    <x v="0"/>
    <m/>
    <m/>
    <m/>
    <m/>
    <x v="4"/>
    <m/>
    <m/>
    <m/>
    <m/>
    <s v="35"/>
    <m/>
    <m/>
    <m/>
    <m/>
    <m/>
    <m/>
    <m/>
    <m/>
    <d v="2017-06-21T00:00:00"/>
    <x v="16"/>
    <m/>
    <x v="0"/>
    <n v="10"/>
    <n v="8"/>
    <x v="0"/>
    <m/>
    <m/>
  </r>
  <r>
    <x v="1"/>
    <x v="31"/>
    <x v="2"/>
    <x v="1"/>
    <x v="673"/>
    <x v="68"/>
    <x v="345"/>
    <m/>
    <m/>
    <m/>
    <x v="32"/>
    <m/>
    <m/>
    <m/>
    <m/>
    <x v="193"/>
    <x v="10"/>
    <x v="318"/>
    <x v="348"/>
    <x v="0"/>
    <m/>
    <m/>
    <x v="0"/>
    <x v="0"/>
    <m/>
    <x v="0"/>
    <m/>
    <x v="32"/>
    <m/>
    <x v="0"/>
    <x v="0"/>
    <m/>
    <m/>
    <x v="0"/>
    <m/>
    <m/>
    <m/>
    <m/>
    <m/>
    <x v="0"/>
    <m/>
    <m/>
    <x v="0"/>
    <m/>
    <m/>
    <m/>
    <m/>
    <x v="4"/>
    <m/>
    <m/>
    <m/>
    <m/>
    <n v="32"/>
    <m/>
    <m/>
    <m/>
    <m/>
    <m/>
    <m/>
    <m/>
    <m/>
    <s v="6-29-17 AI high"/>
    <x v="43"/>
    <s v="per JAH"/>
    <x v="0"/>
    <n v="17"/>
    <n v="8"/>
    <x v="0"/>
    <m/>
    <m/>
  </r>
  <r>
    <x v="1"/>
    <x v="31"/>
    <x v="2"/>
    <x v="1"/>
    <x v="674"/>
    <x v="68"/>
    <x v="242"/>
    <m/>
    <m/>
    <m/>
    <x v="32"/>
    <m/>
    <m/>
    <m/>
    <m/>
    <x v="194"/>
    <x v="10"/>
    <x v="318"/>
    <x v="349"/>
    <x v="0"/>
    <m/>
    <m/>
    <x v="0"/>
    <x v="0"/>
    <m/>
    <x v="0"/>
    <m/>
    <x v="0"/>
    <m/>
    <x v="0"/>
    <x v="0"/>
    <m/>
    <m/>
    <x v="0"/>
    <m/>
    <m/>
    <m/>
    <m/>
    <m/>
    <x v="0"/>
    <m/>
    <m/>
    <x v="0"/>
    <m/>
    <m/>
    <m/>
    <m/>
    <x v="4"/>
    <m/>
    <m/>
    <m/>
    <m/>
    <n v="34"/>
    <m/>
    <m/>
    <m/>
    <m/>
    <m/>
    <m/>
    <m/>
    <m/>
    <s v="6-29-17 AI high"/>
    <x v="43"/>
    <s v="per JAH"/>
    <x v="0"/>
    <n v="12"/>
    <n v="8"/>
    <x v="0"/>
    <m/>
    <m/>
  </r>
  <r>
    <x v="1"/>
    <x v="32"/>
    <x v="2"/>
    <x v="0"/>
    <x v="675"/>
    <x v="183"/>
    <x v="169"/>
    <m/>
    <m/>
    <m/>
    <x v="0"/>
    <m/>
    <m/>
    <m/>
    <m/>
    <x v="0"/>
    <x v="10"/>
    <x v="324"/>
    <x v="350"/>
    <x v="0"/>
    <m/>
    <m/>
    <x v="0"/>
    <x v="0"/>
    <m/>
    <x v="0"/>
    <m/>
    <x v="0"/>
    <m/>
    <x v="0"/>
    <x v="0"/>
    <m/>
    <m/>
    <x v="0"/>
    <m/>
    <m/>
    <m/>
    <m/>
    <m/>
    <x v="0"/>
    <m/>
    <m/>
    <x v="0"/>
    <m/>
    <m/>
    <m/>
    <m/>
    <x v="2"/>
    <m/>
    <m/>
    <m/>
    <n v="0"/>
    <m/>
    <m/>
    <m/>
    <m/>
    <m/>
    <n v="0"/>
    <m/>
    <m/>
    <m/>
    <s v="-"/>
    <x v="141"/>
    <s v="RTS per A. Las"/>
    <x v="0"/>
    <m/>
    <m/>
    <x v="0"/>
    <m/>
    <m/>
  </r>
  <r>
    <x v="1"/>
    <x v="32"/>
    <x v="2"/>
    <x v="0"/>
    <x v="676"/>
    <x v="184"/>
    <x v="434"/>
    <m/>
    <m/>
    <m/>
    <x v="0"/>
    <m/>
    <m/>
    <m/>
    <m/>
    <x v="0"/>
    <x v="10"/>
    <x v="325"/>
    <x v="351"/>
    <x v="0"/>
    <m/>
    <m/>
    <x v="0"/>
    <x v="0"/>
    <m/>
    <x v="0"/>
    <m/>
    <x v="0"/>
    <m/>
    <x v="0"/>
    <x v="0"/>
    <m/>
    <m/>
    <x v="0"/>
    <m/>
    <m/>
    <m/>
    <m/>
    <m/>
    <x v="0"/>
    <m/>
    <m/>
    <x v="0"/>
    <m/>
    <m/>
    <m/>
    <m/>
    <x v="2"/>
    <m/>
    <m/>
    <m/>
    <n v="0"/>
    <m/>
    <m/>
    <m/>
    <m/>
    <m/>
    <n v="0"/>
    <m/>
    <m/>
    <m/>
    <s v="-"/>
    <x v="142"/>
    <s v="RTS per A. Las"/>
    <x v="0"/>
    <m/>
    <m/>
    <x v="0"/>
    <m/>
    <m/>
  </r>
  <r>
    <x v="1"/>
    <x v="32"/>
    <x v="2"/>
    <x v="0"/>
    <x v="677"/>
    <x v="185"/>
    <x v="435"/>
    <m/>
    <m/>
    <m/>
    <x v="0"/>
    <m/>
    <m/>
    <m/>
    <m/>
    <x v="0"/>
    <x v="10"/>
    <x v="326"/>
    <x v="352"/>
    <x v="0"/>
    <m/>
    <m/>
    <x v="0"/>
    <x v="0"/>
    <m/>
    <x v="0"/>
    <m/>
    <x v="0"/>
    <m/>
    <x v="0"/>
    <x v="0"/>
    <m/>
    <m/>
    <x v="0"/>
    <m/>
    <m/>
    <m/>
    <m/>
    <m/>
    <x v="0"/>
    <m/>
    <m/>
    <x v="0"/>
    <m/>
    <m/>
    <m/>
    <m/>
    <x v="2"/>
    <m/>
    <m/>
    <m/>
    <n v="0"/>
    <m/>
    <m/>
    <m/>
    <m/>
    <m/>
    <n v="0"/>
    <m/>
    <m/>
    <m/>
    <s v="-"/>
    <x v="143"/>
    <s v="RTS per A. Las"/>
    <x v="0"/>
    <m/>
    <m/>
    <x v="0"/>
    <m/>
    <m/>
  </r>
  <r>
    <x v="1"/>
    <x v="33"/>
    <x v="2"/>
    <x v="0"/>
    <x v="678"/>
    <x v="108"/>
    <x v="436"/>
    <m/>
    <m/>
    <m/>
    <x v="0"/>
    <m/>
    <n v="4.5999999999999996"/>
    <m/>
    <m/>
    <x v="0"/>
    <x v="10"/>
    <x v="327"/>
    <x v="0"/>
    <x v="0"/>
    <m/>
    <m/>
    <x v="0"/>
    <x v="0"/>
    <m/>
    <x v="1"/>
    <m/>
    <x v="1"/>
    <m/>
    <x v="0"/>
    <x v="0"/>
    <m/>
    <m/>
    <x v="0"/>
    <m/>
    <m/>
    <m/>
    <m/>
    <m/>
    <x v="0"/>
    <m/>
    <m/>
    <x v="0"/>
    <m/>
    <m/>
    <m/>
    <m/>
    <x v="7"/>
    <m/>
    <m/>
    <m/>
    <m/>
    <m/>
    <m/>
    <m/>
    <m/>
    <m/>
    <m/>
    <m/>
    <m/>
    <m/>
    <d v="2017-02-07T00:00:00"/>
    <x v="79"/>
    <m/>
    <x v="0"/>
    <m/>
    <n v="3"/>
    <x v="0"/>
    <m/>
    <m/>
  </r>
  <r>
    <x v="1"/>
    <x v="33"/>
    <x v="2"/>
    <x v="0"/>
    <x v="679"/>
    <x v="109"/>
    <x v="437"/>
    <m/>
    <m/>
    <m/>
    <x v="0"/>
    <m/>
    <n v="5.9"/>
    <m/>
    <m/>
    <x v="0"/>
    <x v="10"/>
    <x v="328"/>
    <x v="0"/>
    <x v="0"/>
    <m/>
    <m/>
    <x v="0"/>
    <x v="0"/>
    <m/>
    <x v="1"/>
    <m/>
    <x v="1"/>
    <m/>
    <x v="0"/>
    <x v="0"/>
    <m/>
    <m/>
    <x v="0"/>
    <m/>
    <m/>
    <m/>
    <m/>
    <m/>
    <x v="0"/>
    <m/>
    <m/>
    <x v="0"/>
    <m/>
    <m/>
    <m/>
    <m/>
    <x v="7"/>
    <m/>
    <m/>
    <m/>
    <m/>
    <m/>
    <m/>
    <m/>
    <m/>
    <m/>
    <m/>
    <m/>
    <m/>
    <m/>
    <d v="2017-02-07T00:00:00"/>
    <x v="79"/>
    <m/>
    <x v="0"/>
    <m/>
    <n v="3"/>
    <x v="0"/>
    <m/>
    <m/>
  </r>
  <r>
    <x v="1"/>
    <x v="33"/>
    <x v="2"/>
    <x v="0"/>
    <x v="680"/>
    <x v="109"/>
    <x v="438"/>
    <m/>
    <m/>
    <m/>
    <x v="0"/>
    <m/>
    <n v="4.3"/>
    <m/>
    <m/>
    <x v="0"/>
    <x v="10"/>
    <x v="329"/>
    <x v="0"/>
    <x v="0"/>
    <m/>
    <m/>
    <x v="0"/>
    <x v="0"/>
    <m/>
    <x v="1"/>
    <m/>
    <x v="1"/>
    <m/>
    <x v="0"/>
    <x v="0"/>
    <m/>
    <m/>
    <x v="0"/>
    <m/>
    <m/>
    <m/>
    <m/>
    <m/>
    <x v="0"/>
    <m/>
    <m/>
    <x v="0"/>
    <m/>
    <m/>
    <m/>
    <m/>
    <x v="7"/>
    <m/>
    <m/>
    <m/>
    <m/>
    <m/>
    <m/>
    <m/>
    <m/>
    <m/>
    <m/>
    <m/>
    <m/>
    <m/>
    <d v="2017-02-08T00:00:00"/>
    <x v="129"/>
    <m/>
    <x v="0"/>
    <m/>
    <n v="3"/>
    <x v="0"/>
    <m/>
    <m/>
  </r>
  <r>
    <x v="1"/>
    <x v="33"/>
    <x v="2"/>
    <x v="0"/>
    <x v="681"/>
    <x v="110"/>
    <x v="439"/>
    <m/>
    <m/>
    <m/>
    <x v="0"/>
    <m/>
    <n v="3.4"/>
    <m/>
    <m/>
    <x v="0"/>
    <x v="10"/>
    <x v="330"/>
    <x v="0"/>
    <x v="0"/>
    <m/>
    <m/>
    <x v="0"/>
    <x v="0"/>
    <m/>
    <x v="1"/>
    <m/>
    <x v="1"/>
    <m/>
    <x v="0"/>
    <x v="0"/>
    <m/>
    <m/>
    <x v="0"/>
    <m/>
    <m/>
    <m/>
    <m/>
    <m/>
    <x v="0"/>
    <m/>
    <m/>
    <x v="0"/>
    <m/>
    <m/>
    <m/>
    <m/>
    <x v="7"/>
    <m/>
    <m/>
    <m/>
    <m/>
    <m/>
    <m/>
    <m/>
    <m/>
    <m/>
    <m/>
    <m/>
    <m/>
    <m/>
    <d v="2017-02-08T00:00:00"/>
    <x v="129"/>
    <m/>
    <x v="0"/>
    <m/>
    <n v="3"/>
    <x v="0"/>
    <m/>
    <m/>
  </r>
  <r>
    <x v="1"/>
    <x v="33"/>
    <x v="2"/>
    <x v="0"/>
    <x v="682"/>
    <x v="110"/>
    <x v="309"/>
    <m/>
    <m/>
    <m/>
    <x v="0"/>
    <m/>
    <n v="4.5999999999999996"/>
    <m/>
    <m/>
    <x v="0"/>
    <x v="10"/>
    <x v="331"/>
    <x v="0"/>
    <x v="0"/>
    <m/>
    <m/>
    <x v="0"/>
    <x v="0"/>
    <m/>
    <x v="1"/>
    <m/>
    <x v="1"/>
    <m/>
    <x v="0"/>
    <x v="0"/>
    <m/>
    <m/>
    <x v="0"/>
    <m/>
    <m/>
    <m/>
    <m/>
    <m/>
    <x v="0"/>
    <m/>
    <m/>
    <x v="0"/>
    <m/>
    <m/>
    <m/>
    <m/>
    <x v="7"/>
    <m/>
    <m/>
    <m/>
    <m/>
    <m/>
    <m/>
    <m/>
    <m/>
    <m/>
    <m/>
    <m/>
    <m/>
    <m/>
    <d v="2017-02-09T00:00:00"/>
    <x v="80"/>
    <m/>
    <x v="0"/>
    <m/>
    <n v="3"/>
    <x v="0"/>
    <m/>
    <m/>
  </r>
  <r>
    <x v="1"/>
    <x v="33"/>
    <x v="2"/>
    <x v="0"/>
    <x v="683"/>
    <x v="111"/>
    <x v="440"/>
    <m/>
    <m/>
    <m/>
    <x v="0"/>
    <m/>
    <n v="4.0999999999999996"/>
    <m/>
    <m/>
    <x v="0"/>
    <x v="10"/>
    <x v="332"/>
    <x v="0"/>
    <x v="0"/>
    <m/>
    <m/>
    <x v="0"/>
    <x v="0"/>
    <m/>
    <x v="1"/>
    <m/>
    <x v="1"/>
    <m/>
    <x v="0"/>
    <x v="0"/>
    <m/>
    <m/>
    <x v="0"/>
    <m/>
    <m/>
    <m/>
    <m/>
    <m/>
    <x v="0"/>
    <m/>
    <m/>
    <x v="0"/>
    <m/>
    <m/>
    <m/>
    <m/>
    <x v="7"/>
    <m/>
    <m/>
    <m/>
    <m/>
    <m/>
    <m/>
    <m/>
    <m/>
    <m/>
    <m/>
    <m/>
    <m/>
    <m/>
    <d v="2017-02-09T00:00:00"/>
    <x v="80"/>
    <m/>
    <x v="0"/>
    <m/>
    <n v="3"/>
    <x v="0"/>
    <m/>
    <m/>
  </r>
  <r>
    <x v="1"/>
    <x v="33"/>
    <x v="2"/>
    <x v="0"/>
    <x v="684"/>
    <x v="186"/>
    <x v="441"/>
    <m/>
    <m/>
    <m/>
    <x v="0"/>
    <m/>
    <n v="3.5"/>
    <m/>
    <m/>
    <x v="0"/>
    <x v="10"/>
    <x v="333"/>
    <x v="0"/>
    <x v="0"/>
    <m/>
    <m/>
    <x v="0"/>
    <x v="0"/>
    <m/>
    <x v="1"/>
    <m/>
    <x v="1"/>
    <m/>
    <x v="0"/>
    <x v="0"/>
    <m/>
    <m/>
    <x v="0"/>
    <m/>
    <m/>
    <m/>
    <m/>
    <m/>
    <x v="0"/>
    <m/>
    <m/>
    <x v="0"/>
    <m/>
    <m/>
    <m/>
    <m/>
    <x v="7"/>
    <m/>
    <m/>
    <m/>
    <m/>
    <m/>
    <m/>
    <m/>
    <m/>
    <m/>
    <m/>
    <m/>
    <m/>
    <m/>
    <d v="2017-02-13T00:00:00"/>
    <x v="144"/>
    <m/>
    <x v="0"/>
    <m/>
    <n v="3"/>
    <x v="0"/>
    <m/>
    <m/>
  </r>
  <r>
    <x v="1"/>
    <x v="33"/>
    <x v="2"/>
    <x v="0"/>
    <x v="685"/>
    <x v="186"/>
    <x v="442"/>
    <m/>
    <m/>
    <m/>
    <x v="0"/>
    <m/>
    <n v="5.3"/>
    <m/>
    <m/>
    <x v="0"/>
    <x v="10"/>
    <x v="334"/>
    <x v="0"/>
    <x v="0"/>
    <m/>
    <m/>
    <x v="0"/>
    <x v="0"/>
    <m/>
    <x v="1"/>
    <m/>
    <x v="1"/>
    <m/>
    <x v="0"/>
    <x v="0"/>
    <m/>
    <m/>
    <x v="0"/>
    <m/>
    <m/>
    <m/>
    <m/>
    <m/>
    <x v="0"/>
    <m/>
    <m/>
    <x v="0"/>
    <m/>
    <m/>
    <m/>
    <m/>
    <x v="7"/>
    <m/>
    <m/>
    <m/>
    <m/>
    <m/>
    <m/>
    <m/>
    <m/>
    <m/>
    <m/>
    <m/>
    <m/>
    <m/>
    <d v="2017-02-13T00:00:00"/>
    <x v="145"/>
    <m/>
    <x v="0"/>
    <m/>
    <n v="3"/>
    <x v="0"/>
    <m/>
    <m/>
  </r>
  <r>
    <x v="1"/>
    <x v="33"/>
    <x v="2"/>
    <x v="0"/>
    <x v="686"/>
    <x v="186"/>
    <x v="443"/>
    <m/>
    <m/>
    <m/>
    <x v="0"/>
    <m/>
    <n v="5.0999999999999996"/>
    <m/>
    <m/>
    <x v="0"/>
    <x v="10"/>
    <x v="335"/>
    <x v="0"/>
    <x v="0"/>
    <m/>
    <m/>
    <x v="0"/>
    <x v="0"/>
    <m/>
    <x v="1"/>
    <m/>
    <x v="1"/>
    <m/>
    <x v="0"/>
    <x v="0"/>
    <m/>
    <m/>
    <x v="0"/>
    <m/>
    <m/>
    <m/>
    <m/>
    <m/>
    <x v="0"/>
    <m/>
    <m/>
    <x v="0"/>
    <m/>
    <m/>
    <m/>
    <m/>
    <x v="7"/>
    <m/>
    <m/>
    <m/>
    <m/>
    <m/>
    <m/>
    <m/>
    <m/>
    <m/>
    <m/>
    <m/>
    <m/>
    <m/>
    <d v="2017-02-13T00:00:00"/>
    <x v="145"/>
    <m/>
    <x v="0"/>
    <m/>
    <n v="3"/>
    <x v="0"/>
    <m/>
    <m/>
  </r>
  <r>
    <x v="1"/>
    <x v="33"/>
    <x v="2"/>
    <x v="0"/>
    <x v="687"/>
    <x v="186"/>
    <x v="444"/>
    <m/>
    <m/>
    <m/>
    <x v="0"/>
    <m/>
    <n v="4"/>
    <m/>
    <m/>
    <x v="0"/>
    <x v="10"/>
    <x v="336"/>
    <x v="0"/>
    <x v="0"/>
    <m/>
    <m/>
    <x v="0"/>
    <x v="0"/>
    <m/>
    <x v="1"/>
    <m/>
    <x v="1"/>
    <m/>
    <x v="0"/>
    <x v="0"/>
    <m/>
    <m/>
    <x v="0"/>
    <m/>
    <m/>
    <m/>
    <m/>
    <m/>
    <x v="0"/>
    <m/>
    <m/>
    <x v="0"/>
    <m/>
    <m/>
    <m/>
    <m/>
    <x v="7"/>
    <m/>
    <m/>
    <m/>
    <m/>
    <m/>
    <m/>
    <m/>
    <m/>
    <m/>
    <m/>
    <m/>
    <m/>
    <m/>
    <d v="2017-02-13T00:00:00"/>
    <x v="144"/>
    <m/>
    <x v="0"/>
    <m/>
    <n v="3"/>
    <x v="0"/>
    <m/>
    <m/>
  </r>
  <r>
    <x v="1"/>
    <x v="33"/>
    <x v="2"/>
    <x v="0"/>
    <x v="688"/>
    <x v="187"/>
    <x v="445"/>
    <m/>
    <m/>
    <m/>
    <x v="0"/>
    <m/>
    <n v="3.4"/>
    <m/>
    <m/>
    <x v="0"/>
    <x v="10"/>
    <x v="337"/>
    <x v="0"/>
    <x v="0"/>
    <m/>
    <m/>
    <x v="0"/>
    <x v="0"/>
    <m/>
    <x v="1"/>
    <m/>
    <x v="1"/>
    <m/>
    <x v="0"/>
    <x v="0"/>
    <m/>
    <m/>
    <x v="0"/>
    <m/>
    <m/>
    <m/>
    <m/>
    <m/>
    <x v="0"/>
    <m/>
    <m/>
    <x v="0"/>
    <m/>
    <m/>
    <m/>
    <m/>
    <x v="7"/>
    <m/>
    <m/>
    <m/>
    <m/>
    <m/>
    <m/>
    <m/>
    <m/>
    <m/>
    <m/>
    <m/>
    <m/>
    <m/>
    <d v="2017-02-13T00:00:00"/>
    <x v="145"/>
    <m/>
    <x v="0"/>
    <m/>
    <n v="3"/>
    <x v="0"/>
    <m/>
    <m/>
  </r>
  <r>
    <x v="1"/>
    <x v="33"/>
    <x v="2"/>
    <x v="0"/>
    <x v="689"/>
    <x v="187"/>
    <x v="446"/>
    <m/>
    <m/>
    <m/>
    <x v="0"/>
    <m/>
    <n v="4.5"/>
    <m/>
    <m/>
    <x v="0"/>
    <x v="10"/>
    <x v="338"/>
    <x v="0"/>
    <x v="0"/>
    <m/>
    <m/>
    <x v="0"/>
    <x v="0"/>
    <m/>
    <x v="1"/>
    <m/>
    <x v="1"/>
    <m/>
    <x v="0"/>
    <x v="0"/>
    <m/>
    <m/>
    <x v="0"/>
    <m/>
    <m/>
    <m/>
    <m/>
    <m/>
    <x v="0"/>
    <m/>
    <m/>
    <x v="0"/>
    <m/>
    <m/>
    <m/>
    <m/>
    <x v="7"/>
    <m/>
    <m/>
    <m/>
    <m/>
    <m/>
    <m/>
    <m/>
    <m/>
    <m/>
    <m/>
    <m/>
    <m/>
    <m/>
    <d v="2017-02-13T00:00:00"/>
    <x v="144"/>
    <m/>
    <x v="0"/>
    <m/>
    <n v="3"/>
    <x v="0"/>
    <m/>
    <m/>
  </r>
  <r>
    <x v="1"/>
    <x v="33"/>
    <x v="2"/>
    <x v="0"/>
    <x v="690"/>
    <x v="187"/>
    <x v="447"/>
    <m/>
    <m/>
    <m/>
    <x v="0"/>
    <m/>
    <n v="4.5999999999999996"/>
    <m/>
    <m/>
    <x v="0"/>
    <x v="10"/>
    <x v="339"/>
    <x v="0"/>
    <x v="0"/>
    <m/>
    <m/>
    <x v="0"/>
    <x v="0"/>
    <m/>
    <x v="1"/>
    <m/>
    <x v="1"/>
    <m/>
    <x v="0"/>
    <x v="0"/>
    <m/>
    <m/>
    <x v="0"/>
    <m/>
    <m/>
    <m/>
    <m/>
    <m/>
    <x v="0"/>
    <m/>
    <m/>
    <x v="0"/>
    <m/>
    <m/>
    <m/>
    <m/>
    <x v="7"/>
    <m/>
    <m/>
    <m/>
    <m/>
    <m/>
    <m/>
    <m/>
    <m/>
    <m/>
    <m/>
    <m/>
    <m/>
    <m/>
    <d v="2017-02-13T00:00:00"/>
    <x v="145"/>
    <m/>
    <x v="0"/>
    <m/>
    <n v="3"/>
    <x v="0"/>
    <m/>
    <m/>
  </r>
  <r>
    <x v="1"/>
    <x v="33"/>
    <x v="2"/>
    <x v="0"/>
    <x v="691"/>
    <x v="188"/>
    <x v="448"/>
    <m/>
    <m/>
    <m/>
    <x v="0"/>
    <m/>
    <n v="4.8"/>
    <m/>
    <m/>
    <x v="0"/>
    <x v="10"/>
    <x v="340"/>
    <x v="0"/>
    <x v="0"/>
    <m/>
    <m/>
    <x v="0"/>
    <x v="0"/>
    <m/>
    <x v="1"/>
    <m/>
    <x v="1"/>
    <m/>
    <x v="0"/>
    <x v="0"/>
    <m/>
    <m/>
    <x v="0"/>
    <m/>
    <m/>
    <m/>
    <m/>
    <m/>
    <x v="0"/>
    <m/>
    <m/>
    <x v="0"/>
    <m/>
    <m/>
    <m/>
    <m/>
    <x v="7"/>
    <m/>
    <m/>
    <m/>
    <m/>
    <m/>
    <m/>
    <m/>
    <m/>
    <m/>
    <m/>
    <m/>
    <m/>
    <m/>
    <d v="2017-02-13T00:00:00"/>
    <x v="145"/>
    <m/>
    <x v="0"/>
    <m/>
    <n v="3"/>
    <x v="0"/>
    <m/>
    <m/>
  </r>
  <r>
    <x v="1"/>
    <x v="33"/>
    <x v="2"/>
    <x v="0"/>
    <x v="692"/>
    <x v="188"/>
    <x v="449"/>
    <m/>
    <m/>
    <m/>
    <x v="0"/>
    <m/>
    <n v="4.4000000000000004"/>
    <m/>
    <m/>
    <x v="0"/>
    <x v="10"/>
    <x v="341"/>
    <x v="0"/>
    <x v="0"/>
    <m/>
    <m/>
    <x v="0"/>
    <x v="0"/>
    <m/>
    <x v="1"/>
    <m/>
    <x v="1"/>
    <m/>
    <x v="0"/>
    <x v="0"/>
    <m/>
    <m/>
    <x v="0"/>
    <m/>
    <m/>
    <m/>
    <m/>
    <m/>
    <x v="0"/>
    <m/>
    <m/>
    <x v="0"/>
    <m/>
    <m/>
    <m/>
    <m/>
    <x v="7"/>
    <m/>
    <m/>
    <m/>
    <m/>
    <m/>
    <m/>
    <m/>
    <m/>
    <m/>
    <m/>
    <m/>
    <m/>
    <m/>
    <d v="2017-02-13T00:00:00"/>
    <x v="145"/>
    <m/>
    <x v="0"/>
    <m/>
    <n v="3"/>
    <x v="0"/>
    <m/>
    <m/>
  </r>
  <r>
    <x v="1"/>
    <x v="33"/>
    <x v="2"/>
    <x v="0"/>
    <x v="693"/>
    <x v="89"/>
    <x v="450"/>
    <m/>
    <m/>
    <m/>
    <x v="0"/>
    <m/>
    <n v="4.9000000000000004"/>
    <m/>
    <m/>
    <x v="0"/>
    <x v="10"/>
    <x v="342"/>
    <x v="0"/>
    <x v="0"/>
    <m/>
    <m/>
    <x v="0"/>
    <x v="0"/>
    <m/>
    <x v="1"/>
    <m/>
    <x v="1"/>
    <m/>
    <x v="0"/>
    <x v="0"/>
    <m/>
    <m/>
    <x v="0"/>
    <m/>
    <m/>
    <m/>
    <m/>
    <m/>
    <x v="0"/>
    <m/>
    <m/>
    <x v="0"/>
    <m/>
    <m/>
    <m/>
    <m/>
    <x v="4"/>
    <m/>
    <m/>
    <m/>
    <m/>
    <m/>
    <m/>
    <m/>
    <m/>
    <m/>
    <m/>
    <m/>
    <m/>
    <m/>
    <d v="2017-06-06T00:00:00"/>
    <x v="63"/>
    <m/>
    <x v="0"/>
    <n v="7"/>
    <n v="3"/>
    <x v="0"/>
    <m/>
    <m/>
  </r>
  <r>
    <x v="1"/>
    <x v="33"/>
    <x v="2"/>
    <x v="0"/>
    <x v="694"/>
    <x v="141"/>
    <x v="451"/>
    <m/>
    <m/>
    <m/>
    <x v="0"/>
    <m/>
    <n v="3.7"/>
    <m/>
    <m/>
    <x v="0"/>
    <x v="10"/>
    <x v="343"/>
    <x v="0"/>
    <x v="0"/>
    <m/>
    <m/>
    <x v="0"/>
    <x v="0"/>
    <m/>
    <x v="1"/>
    <m/>
    <x v="1"/>
    <m/>
    <x v="0"/>
    <x v="0"/>
    <m/>
    <m/>
    <x v="0"/>
    <m/>
    <m/>
    <m/>
    <m/>
    <m/>
    <x v="0"/>
    <m/>
    <m/>
    <x v="0"/>
    <m/>
    <m/>
    <m/>
    <m/>
    <x v="4"/>
    <m/>
    <m/>
    <m/>
    <m/>
    <m/>
    <m/>
    <m/>
    <m/>
    <m/>
    <m/>
    <m/>
    <m/>
    <m/>
    <d v="2017-06-06T00:00:00"/>
    <x v="140"/>
    <m/>
    <x v="0"/>
    <n v="6"/>
    <n v="3"/>
    <x v="0"/>
    <m/>
    <m/>
  </r>
  <r>
    <x v="1"/>
    <x v="33"/>
    <x v="2"/>
    <x v="0"/>
    <x v="695"/>
    <x v="141"/>
    <x v="452"/>
    <m/>
    <m/>
    <m/>
    <x v="0"/>
    <m/>
    <n v="4.3"/>
    <m/>
    <m/>
    <x v="0"/>
    <x v="10"/>
    <x v="344"/>
    <x v="0"/>
    <x v="0"/>
    <m/>
    <m/>
    <x v="0"/>
    <x v="0"/>
    <m/>
    <x v="1"/>
    <m/>
    <x v="1"/>
    <m/>
    <x v="0"/>
    <x v="0"/>
    <m/>
    <m/>
    <x v="0"/>
    <m/>
    <m/>
    <m/>
    <m/>
    <m/>
    <x v="0"/>
    <m/>
    <m/>
    <x v="0"/>
    <m/>
    <m/>
    <m/>
    <m/>
    <x v="4"/>
    <m/>
    <m/>
    <m/>
    <m/>
    <m/>
    <m/>
    <m/>
    <m/>
    <m/>
    <m/>
    <m/>
    <m/>
    <m/>
    <d v="2017-06-06T00:00:00"/>
    <x v="140"/>
    <m/>
    <x v="0"/>
    <n v="6"/>
    <n v="3"/>
    <x v="0"/>
    <m/>
    <m/>
  </r>
  <r>
    <x v="1"/>
    <x v="33"/>
    <x v="2"/>
    <x v="0"/>
    <x v="696"/>
    <x v="141"/>
    <x v="453"/>
    <m/>
    <m/>
    <m/>
    <x v="0"/>
    <m/>
    <n v="3.5"/>
    <m/>
    <m/>
    <x v="0"/>
    <x v="10"/>
    <x v="345"/>
    <x v="0"/>
    <x v="0"/>
    <m/>
    <m/>
    <x v="0"/>
    <x v="0"/>
    <m/>
    <x v="1"/>
    <m/>
    <x v="1"/>
    <m/>
    <x v="0"/>
    <x v="0"/>
    <m/>
    <m/>
    <x v="0"/>
    <m/>
    <m/>
    <m/>
    <m/>
    <m/>
    <x v="0"/>
    <m/>
    <m/>
    <x v="0"/>
    <m/>
    <m/>
    <m/>
    <m/>
    <x v="4"/>
    <m/>
    <m/>
    <m/>
    <m/>
    <m/>
    <m/>
    <m/>
    <m/>
    <m/>
    <m/>
    <m/>
    <m/>
    <m/>
    <d v="2017-06-07T00:00:00"/>
    <x v="103"/>
    <m/>
    <x v="0"/>
    <n v="6"/>
    <n v="3"/>
    <x v="0"/>
    <m/>
    <m/>
  </r>
  <r>
    <x v="1"/>
    <x v="33"/>
    <x v="2"/>
    <x v="0"/>
    <x v="697"/>
    <x v="141"/>
    <x v="454"/>
    <m/>
    <m/>
    <m/>
    <x v="0"/>
    <m/>
    <n v="3.4"/>
    <m/>
    <m/>
    <x v="0"/>
    <x v="10"/>
    <x v="346"/>
    <x v="0"/>
    <x v="0"/>
    <m/>
    <m/>
    <x v="0"/>
    <x v="0"/>
    <m/>
    <x v="1"/>
    <m/>
    <x v="1"/>
    <m/>
    <x v="0"/>
    <x v="0"/>
    <m/>
    <m/>
    <x v="0"/>
    <m/>
    <m/>
    <m/>
    <m/>
    <m/>
    <x v="0"/>
    <m/>
    <m/>
    <x v="0"/>
    <m/>
    <m/>
    <m/>
    <m/>
    <x v="4"/>
    <m/>
    <m/>
    <m/>
    <m/>
    <m/>
    <m/>
    <m/>
    <m/>
    <m/>
    <m/>
    <m/>
    <m/>
    <m/>
    <d v="2017-06-08T00:00:00"/>
    <x v="64"/>
    <m/>
    <x v="0"/>
    <n v="5"/>
    <n v="3"/>
    <x v="0"/>
    <m/>
    <m/>
  </r>
  <r>
    <x v="1"/>
    <x v="33"/>
    <x v="2"/>
    <x v="0"/>
    <x v="698"/>
    <x v="141"/>
    <x v="455"/>
    <m/>
    <m/>
    <m/>
    <x v="0"/>
    <m/>
    <n v="3"/>
    <m/>
    <m/>
    <x v="0"/>
    <x v="10"/>
    <x v="347"/>
    <x v="0"/>
    <x v="0"/>
    <m/>
    <m/>
    <x v="0"/>
    <x v="0"/>
    <m/>
    <x v="1"/>
    <m/>
    <x v="1"/>
    <m/>
    <x v="0"/>
    <x v="0"/>
    <m/>
    <m/>
    <x v="0"/>
    <m/>
    <m/>
    <m/>
    <m/>
    <m/>
    <x v="0"/>
    <m/>
    <m/>
    <x v="0"/>
    <m/>
    <m/>
    <m/>
    <m/>
    <x v="4"/>
    <m/>
    <m/>
    <m/>
    <m/>
    <m/>
    <m/>
    <m/>
    <m/>
    <m/>
    <m/>
    <m/>
    <m/>
    <m/>
    <d v="2017-06-08T00:00:00"/>
    <x v="64"/>
    <m/>
    <x v="0"/>
    <n v="5"/>
    <n v="3"/>
    <x v="0"/>
    <m/>
    <m/>
  </r>
  <r>
    <x v="1"/>
    <x v="33"/>
    <x v="2"/>
    <x v="0"/>
    <x v="699"/>
    <x v="142"/>
    <x v="456"/>
    <m/>
    <m/>
    <m/>
    <x v="0"/>
    <m/>
    <n v="3.7"/>
    <m/>
    <m/>
    <x v="0"/>
    <x v="10"/>
    <x v="348"/>
    <x v="0"/>
    <x v="0"/>
    <m/>
    <m/>
    <x v="0"/>
    <x v="0"/>
    <m/>
    <x v="1"/>
    <m/>
    <x v="1"/>
    <m/>
    <x v="0"/>
    <x v="0"/>
    <m/>
    <m/>
    <x v="0"/>
    <m/>
    <m/>
    <m/>
    <m/>
    <m/>
    <x v="0"/>
    <m/>
    <m/>
    <x v="0"/>
    <m/>
    <m/>
    <m/>
    <m/>
    <x v="4"/>
    <m/>
    <m/>
    <m/>
    <m/>
    <m/>
    <m/>
    <m/>
    <m/>
    <m/>
    <m/>
    <m/>
    <m/>
    <m/>
    <d v="2017-06-08T00:00:00"/>
    <x v="64"/>
    <m/>
    <x v="0"/>
    <n v="5"/>
    <n v="3"/>
    <x v="0"/>
    <m/>
    <m/>
  </r>
  <r>
    <x v="1"/>
    <x v="33"/>
    <x v="2"/>
    <x v="0"/>
    <x v="700"/>
    <x v="142"/>
    <x v="457"/>
    <m/>
    <m/>
    <m/>
    <x v="0"/>
    <m/>
    <n v="3"/>
    <m/>
    <m/>
    <x v="0"/>
    <x v="10"/>
    <x v="349"/>
    <x v="0"/>
    <x v="0"/>
    <m/>
    <m/>
    <x v="0"/>
    <x v="0"/>
    <m/>
    <x v="1"/>
    <m/>
    <x v="1"/>
    <m/>
    <x v="0"/>
    <x v="0"/>
    <m/>
    <m/>
    <x v="0"/>
    <m/>
    <m/>
    <m/>
    <m/>
    <m/>
    <x v="0"/>
    <m/>
    <m/>
    <x v="0"/>
    <m/>
    <m/>
    <m/>
    <m/>
    <x v="4"/>
    <m/>
    <m/>
    <m/>
    <m/>
    <m/>
    <m/>
    <m/>
    <m/>
    <m/>
    <m/>
    <m/>
    <m/>
    <m/>
    <d v="2017-06-08T00:00:00"/>
    <x v="64"/>
    <m/>
    <x v="0"/>
    <n v="6"/>
    <n v="3"/>
    <x v="0"/>
    <m/>
    <m/>
  </r>
  <r>
    <x v="1"/>
    <x v="33"/>
    <x v="2"/>
    <x v="0"/>
    <x v="701"/>
    <x v="90"/>
    <x v="458"/>
    <m/>
    <m/>
    <m/>
    <x v="0"/>
    <m/>
    <n v="3.3"/>
    <m/>
    <m/>
    <x v="0"/>
    <x v="10"/>
    <x v="350"/>
    <x v="0"/>
    <x v="0"/>
    <m/>
    <m/>
    <x v="0"/>
    <x v="0"/>
    <m/>
    <x v="1"/>
    <m/>
    <x v="1"/>
    <m/>
    <x v="0"/>
    <x v="0"/>
    <m/>
    <m/>
    <x v="0"/>
    <m/>
    <m/>
    <m/>
    <m/>
    <m/>
    <x v="0"/>
    <m/>
    <m/>
    <x v="0"/>
    <m/>
    <m/>
    <m/>
    <m/>
    <x v="4"/>
    <m/>
    <m/>
    <m/>
    <m/>
    <m/>
    <m/>
    <m/>
    <m/>
    <m/>
    <m/>
    <m/>
    <m/>
    <m/>
    <d v="2017-06-08T00:00:00"/>
    <x v="64"/>
    <m/>
    <x v="0"/>
    <n v="8"/>
    <n v="3"/>
    <x v="0"/>
    <m/>
    <m/>
  </r>
  <r>
    <x v="1"/>
    <x v="33"/>
    <x v="2"/>
    <x v="0"/>
    <x v="702"/>
    <x v="90"/>
    <x v="459"/>
    <m/>
    <m/>
    <m/>
    <x v="0"/>
    <m/>
    <n v="3.1"/>
    <m/>
    <m/>
    <x v="0"/>
    <x v="10"/>
    <x v="351"/>
    <x v="0"/>
    <x v="0"/>
    <m/>
    <m/>
    <x v="0"/>
    <x v="0"/>
    <m/>
    <x v="1"/>
    <m/>
    <x v="1"/>
    <m/>
    <x v="0"/>
    <x v="0"/>
    <m/>
    <m/>
    <x v="0"/>
    <m/>
    <m/>
    <m/>
    <m/>
    <m/>
    <x v="0"/>
    <m/>
    <m/>
    <x v="0"/>
    <m/>
    <m/>
    <m/>
    <m/>
    <x v="4"/>
    <m/>
    <m/>
    <m/>
    <m/>
    <m/>
    <m/>
    <m/>
    <m/>
    <m/>
    <m/>
    <m/>
    <m/>
    <m/>
    <d v="2017-06-08T00:00:00"/>
    <x v="64"/>
    <m/>
    <x v="0"/>
    <n v="6"/>
    <n v="3"/>
    <x v="0"/>
    <m/>
    <m/>
  </r>
  <r>
    <x v="1"/>
    <x v="33"/>
    <x v="2"/>
    <x v="0"/>
    <x v="703"/>
    <x v="90"/>
    <x v="460"/>
    <m/>
    <m/>
    <m/>
    <x v="0"/>
    <m/>
    <n v="3.2"/>
    <m/>
    <m/>
    <x v="0"/>
    <x v="10"/>
    <x v="352"/>
    <x v="0"/>
    <x v="0"/>
    <m/>
    <m/>
    <x v="0"/>
    <x v="0"/>
    <m/>
    <x v="1"/>
    <m/>
    <x v="1"/>
    <m/>
    <x v="0"/>
    <x v="0"/>
    <m/>
    <m/>
    <x v="0"/>
    <m/>
    <m/>
    <m/>
    <m/>
    <m/>
    <x v="0"/>
    <m/>
    <m/>
    <x v="0"/>
    <m/>
    <m/>
    <m/>
    <m/>
    <x v="4"/>
    <m/>
    <m/>
    <m/>
    <m/>
    <m/>
    <m/>
    <m/>
    <m/>
    <m/>
    <m/>
    <m/>
    <m/>
    <m/>
    <d v="2017-06-08T00:00:00"/>
    <x v="64"/>
    <m/>
    <x v="0"/>
    <n v="6"/>
    <n v="3"/>
    <x v="0"/>
    <m/>
    <m/>
  </r>
  <r>
    <x v="1"/>
    <x v="33"/>
    <x v="2"/>
    <x v="0"/>
    <x v="704"/>
    <x v="91"/>
    <x v="461"/>
    <m/>
    <m/>
    <m/>
    <x v="0"/>
    <m/>
    <n v="3.3"/>
    <m/>
    <m/>
    <x v="0"/>
    <x v="10"/>
    <x v="353"/>
    <x v="0"/>
    <x v="0"/>
    <m/>
    <m/>
    <x v="0"/>
    <x v="0"/>
    <m/>
    <x v="1"/>
    <m/>
    <x v="1"/>
    <m/>
    <x v="0"/>
    <x v="0"/>
    <m/>
    <m/>
    <x v="0"/>
    <m/>
    <m/>
    <m/>
    <m/>
    <m/>
    <x v="0"/>
    <m/>
    <m/>
    <x v="0"/>
    <m/>
    <m/>
    <m/>
    <m/>
    <x v="4"/>
    <m/>
    <m/>
    <m/>
    <m/>
    <m/>
    <m/>
    <m/>
    <m/>
    <m/>
    <m/>
    <m/>
    <m/>
    <m/>
    <d v="2017-06-13T00:00:00"/>
    <x v="65"/>
    <m/>
    <x v="0"/>
    <n v="6"/>
    <n v="3"/>
    <x v="0"/>
    <m/>
    <m/>
  </r>
  <r>
    <x v="1"/>
    <x v="33"/>
    <x v="2"/>
    <x v="0"/>
    <x v="705"/>
    <x v="91"/>
    <x v="438"/>
    <m/>
    <m/>
    <m/>
    <x v="0"/>
    <m/>
    <n v="3.4"/>
    <m/>
    <m/>
    <x v="0"/>
    <x v="10"/>
    <x v="354"/>
    <x v="0"/>
    <x v="0"/>
    <m/>
    <m/>
    <x v="0"/>
    <x v="0"/>
    <m/>
    <x v="1"/>
    <m/>
    <x v="1"/>
    <m/>
    <x v="0"/>
    <x v="0"/>
    <m/>
    <m/>
    <x v="0"/>
    <m/>
    <m/>
    <m/>
    <m/>
    <m/>
    <x v="0"/>
    <m/>
    <m/>
    <x v="0"/>
    <m/>
    <m/>
    <m/>
    <m/>
    <x v="4"/>
    <m/>
    <m/>
    <m/>
    <m/>
    <m/>
    <m/>
    <m/>
    <m/>
    <m/>
    <m/>
    <m/>
    <m/>
    <m/>
    <d v="2017-06-13T00:00:00"/>
    <x v="65"/>
    <m/>
    <x v="0"/>
    <n v="6"/>
    <n v="3"/>
    <x v="0"/>
    <m/>
    <m/>
  </r>
  <r>
    <x v="1"/>
    <x v="33"/>
    <x v="2"/>
    <x v="0"/>
    <x v="706"/>
    <x v="91"/>
    <x v="462"/>
    <m/>
    <m/>
    <m/>
    <x v="0"/>
    <m/>
    <n v="3.5"/>
    <m/>
    <m/>
    <x v="0"/>
    <x v="10"/>
    <x v="355"/>
    <x v="0"/>
    <x v="0"/>
    <m/>
    <m/>
    <x v="0"/>
    <x v="0"/>
    <m/>
    <x v="1"/>
    <m/>
    <x v="1"/>
    <m/>
    <x v="0"/>
    <x v="0"/>
    <m/>
    <m/>
    <x v="0"/>
    <m/>
    <m/>
    <m/>
    <m/>
    <m/>
    <x v="0"/>
    <m/>
    <m/>
    <x v="0"/>
    <m/>
    <m/>
    <m/>
    <m/>
    <x v="4"/>
    <m/>
    <m/>
    <m/>
    <m/>
    <m/>
    <m/>
    <m/>
    <m/>
    <m/>
    <m/>
    <m/>
    <m/>
    <m/>
    <d v="2017-06-13T00:00:00"/>
    <x v="65"/>
    <m/>
    <x v="0"/>
    <n v="6"/>
    <n v="3"/>
    <x v="0"/>
    <m/>
    <m/>
  </r>
  <r>
    <x v="1"/>
    <x v="33"/>
    <x v="2"/>
    <x v="0"/>
    <x v="707"/>
    <x v="94"/>
    <x v="463"/>
    <m/>
    <m/>
    <m/>
    <x v="0"/>
    <m/>
    <n v="3.9"/>
    <m/>
    <m/>
    <x v="0"/>
    <x v="10"/>
    <x v="356"/>
    <x v="0"/>
    <x v="0"/>
    <m/>
    <m/>
    <x v="0"/>
    <x v="0"/>
    <m/>
    <x v="1"/>
    <m/>
    <x v="1"/>
    <m/>
    <x v="0"/>
    <x v="0"/>
    <m/>
    <m/>
    <x v="0"/>
    <m/>
    <m/>
    <m/>
    <m/>
    <m/>
    <x v="0"/>
    <m/>
    <m/>
    <x v="0"/>
    <m/>
    <m/>
    <m/>
    <m/>
    <x v="4"/>
    <m/>
    <m/>
    <m/>
    <m/>
    <m/>
    <m/>
    <m/>
    <m/>
    <m/>
    <m/>
    <m/>
    <m/>
    <m/>
    <d v="2017-06-13T00:00:00"/>
    <x v="65"/>
    <m/>
    <x v="0"/>
    <n v="9"/>
    <n v="3"/>
    <x v="0"/>
    <m/>
    <m/>
  </r>
  <r>
    <x v="1"/>
    <x v="33"/>
    <x v="2"/>
    <x v="0"/>
    <x v="708"/>
    <x v="94"/>
    <x v="460"/>
    <m/>
    <m/>
    <m/>
    <x v="0"/>
    <m/>
    <n v="4.3"/>
    <m/>
    <m/>
    <x v="0"/>
    <x v="10"/>
    <x v="357"/>
    <x v="0"/>
    <x v="0"/>
    <m/>
    <m/>
    <x v="0"/>
    <x v="0"/>
    <m/>
    <x v="1"/>
    <m/>
    <x v="1"/>
    <m/>
    <x v="0"/>
    <x v="0"/>
    <m/>
    <m/>
    <x v="0"/>
    <m/>
    <m/>
    <m/>
    <m/>
    <m/>
    <x v="0"/>
    <m/>
    <m/>
    <x v="0"/>
    <m/>
    <m/>
    <m/>
    <m/>
    <x v="4"/>
    <m/>
    <m/>
    <m/>
    <m/>
    <m/>
    <m/>
    <m/>
    <m/>
    <m/>
    <m/>
    <m/>
    <m/>
    <m/>
    <d v="2017-06-13T00:00:00"/>
    <x v="65"/>
    <m/>
    <x v="0"/>
    <n v="6"/>
    <n v="3"/>
    <x v="0"/>
    <m/>
    <m/>
  </r>
  <r>
    <x v="1"/>
    <x v="33"/>
    <x v="2"/>
    <x v="0"/>
    <x v="709"/>
    <x v="94"/>
    <x v="464"/>
    <m/>
    <m/>
    <m/>
    <x v="0"/>
    <m/>
    <n v="5.9"/>
    <m/>
    <m/>
    <x v="0"/>
    <x v="10"/>
    <x v="358"/>
    <x v="0"/>
    <x v="0"/>
    <m/>
    <m/>
    <x v="0"/>
    <x v="0"/>
    <m/>
    <x v="1"/>
    <m/>
    <x v="1"/>
    <m/>
    <x v="0"/>
    <x v="0"/>
    <m/>
    <m/>
    <x v="0"/>
    <m/>
    <m/>
    <m/>
    <m/>
    <m/>
    <x v="0"/>
    <m/>
    <m/>
    <x v="0"/>
    <m/>
    <m/>
    <m/>
    <m/>
    <x v="4"/>
    <m/>
    <m/>
    <m/>
    <m/>
    <m/>
    <m/>
    <m/>
    <m/>
    <m/>
    <m/>
    <m/>
    <m/>
    <m/>
    <d v="2017-06-13T00:00:00"/>
    <x v="65"/>
    <m/>
    <x v="0"/>
    <n v="9"/>
    <n v="3"/>
    <x v="0"/>
    <m/>
    <m/>
  </r>
  <r>
    <x v="1"/>
    <x v="34"/>
    <x v="2"/>
    <x v="0"/>
    <x v="710"/>
    <x v="189"/>
    <x v="465"/>
    <m/>
    <m/>
    <m/>
    <x v="0"/>
    <m/>
    <m/>
    <m/>
    <m/>
    <x v="0"/>
    <x v="10"/>
    <x v="359"/>
    <x v="353"/>
    <x v="0"/>
    <m/>
    <m/>
    <x v="0"/>
    <x v="0"/>
    <m/>
    <x v="17"/>
    <m/>
    <x v="33"/>
    <m/>
    <x v="0"/>
    <x v="0"/>
    <m/>
    <m/>
    <x v="0"/>
    <m/>
    <m/>
    <m/>
    <m/>
    <m/>
    <x v="0"/>
    <m/>
    <m/>
    <x v="0"/>
    <m/>
    <m/>
    <m/>
    <m/>
    <x v="9"/>
    <m/>
    <m/>
    <m/>
    <n v="0"/>
    <m/>
    <m/>
    <m/>
    <m/>
    <m/>
    <m/>
    <m/>
    <m/>
    <m/>
    <s v="-"/>
    <x v="146"/>
    <s v="hold for rwrk"/>
    <x v="0"/>
    <m/>
    <m/>
    <x v="0"/>
    <m/>
    <m/>
  </r>
  <r>
    <x v="1"/>
    <x v="34"/>
    <x v="2"/>
    <x v="0"/>
    <x v="711"/>
    <x v="190"/>
    <x v="466"/>
    <m/>
    <m/>
    <m/>
    <x v="0"/>
    <m/>
    <m/>
    <m/>
    <m/>
    <x v="0"/>
    <x v="10"/>
    <x v="360"/>
    <x v="354"/>
    <x v="0"/>
    <m/>
    <m/>
    <x v="0"/>
    <x v="0"/>
    <m/>
    <x v="0"/>
    <m/>
    <x v="0"/>
    <m/>
    <x v="0"/>
    <x v="0"/>
    <m/>
    <m/>
    <x v="0"/>
    <m/>
    <m/>
    <m/>
    <m/>
    <m/>
    <x v="0"/>
    <m/>
    <m/>
    <x v="0"/>
    <m/>
    <m/>
    <m/>
    <m/>
    <x v="1"/>
    <m/>
    <m/>
    <m/>
    <n v="0"/>
    <m/>
    <m/>
    <m/>
    <m/>
    <m/>
    <m/>
    <m/>
    <m/>
    <m/>
    <s v="-"/>
    <x v="147"/>
    <m/>
    <x v="0"/>
    <m/>
    <m/>
    <x v="0"/>
    <m/>
    <m/>
  </r>
  <r>
    <x v="1"/>
    <x v="35"/>
    <x v="2"/>
    <x v="0"/>
    <x v="712"/>
    <x v="138"/>
    <x v="467"/>
    <m/>
    <m/>
    <m/>
    <x v="0"/>
    <m/>
    <n v="3.5"/>
    <n v="18.5"/>
    <m/>
    <x v="0"/>
    <x v="10"/>
    <x v="361"/>
    <x v="355"/>
    <x v="153"/>
    <m/>
    <m/>
    <x v="0"/>
    <x v="0"/>
    <n v="33"/>
    <x v="18"/>
    <m/>
    <x v="1"/>
    <m/>
    <x v="0"/>
    <x v="0"/>
    <m/>
    <m/>
    <x v="0"/>
    <m/>
    <m/>
    <m/>
    <m/>
    <m/>
    <x v="0"/>
    <m/>
    <m/>
    <x v="0"/>
    <m/>
    <m/>
    <m/>
    <m/>
    <x v="0"/>
    <m/>
    <m/>
    <m/>
    <m/>
    <s v="30/0"/>
    <m/>
    <m/>
    <m/>
    <m/>
    <m/>
    <m/>
    <m/>
    <m/>
    <d v="2017-06-01T00:00:00"/>
    <x v="62"/>
    <m/>
    <x v="0"/>
    <n v="21"/>
    <n v="10"/>
    <x v="0"/>
    <m/>
    <m/>
  </r>
  <r>
    <x v="1"/>
    <x v="35"/>
    <x v="2"/>
    <x v="0"/>
    <x v="713"/>
    <x v="88"/>
    <x v="468"/>
    <m/>
    <m/>
    <m/>
    <x v="0"/>
    <m/>
    <n v="3"/>
    <n v="11.8"/>
    <m/>
    <x v="0"/>
    <x v="10"/>
    <x v="362"/>
    <x v="4"/>
    <x v="79"/>
    <m/>
    <m/>
    <x v="0"/>
    <x v="0"/>
    <n v="48"/>
    <x v="18"/>
    <m/>
    <x v="1"/>
    <m/>
    <x v="0"/>
    <x v="0"/>
    <m/>
    <m/>
    <x v="0"/>
    <m/>
    <m/>
    <m/>
    <m/>
    <m/>
    <x v="0"/>
    <m/>
    <m/>
    <x v="0"/>
    <m/>
    <m/>
    <m/>
    <m/>
    <x v="4"/>
    <m/>
    <m/>
    <m/>
    <m/>
    <s v="15/0"/>
    <m/>
    <m/>
    <m/>
    <m/>
    <m/>
    <m/>
    <m/>
    <m/>
    <d v="2017-06-05T00:00:00"/>
    <x v="62"/>
    <m/>
    <x v="0"/>
    <n v="12"/>
    <n v="10"/>
    <x v="0"/>
    <m/>
    <m/>
  </r>
  <r>
    <x v="1"/>
    <x v="35"/>
    <x v="2"/>
    <x v="0"/>
    <x v="714"/>
    <x v="140"/>
    <x v="268"/>
    <m/>
    <m/>
    <m/>
    <x v="0"/>
    <m/>
    <n v="3.5"/>
    <n v="10"/>
    <m/>
    <x v="0"/>
    <x v="10"/>
    <x v="363"/>
    <x v="310"/>
    <x v="154"/>
    <m/>
    <m/>
    <x v="0"/>
    <x v="0"/>
    <n v="38"/>
    <x v="18"/>
    <m/>
    <x v="1"/>
    <m/>
    <x v="0"/>
    <x v="0"/>
    <m/>
    <m/>
    <x v="0"/>
    <m/>
    <m/>
    <m/>
    <m/>
    <m/>
    <x v="0"/>
    <m/>
    <m/>
    <x v="0"/>
    <m/>
    <m/>
    <m/>
    <m/>
    <x v="4"/>
    <m/>
    <m/>
    <m/>
    <m/>
    <s v="25/0"/>
    <m/>
    <m/>
    <m/>
    <m/>
    <m/>
    <m/>
    <m/>
    <m/>
    <d v="2017-06-05T00:00:00"/>
    <x v="102"/>
    <m/>
    <x v="0"/>
    <n v="6"/>
    <n v="10"/>
    <x v="0"/>
    <m/>
    <m/>
  </r>
  <r>
    <x v="1"/>
    <x v="35"/>
    <x v="2"/>
    <x v="0"/>
    <x v="715"/>
    <x v="140"/>
    <x v="469"/>
    <m/>
    <m/>
    <m/>
    <x v="0"/>
    <m/>
    <n v="3.4"/>
    <n v="11"/>
    <m/>
    <x v="0"/>
    <x v="10"/>
    <x v="364"/>
    <x v="356"/>
    <x v="155"/>
    <m/>
    <m/>
    <x v="0"/>
    <x v="0"/>
    <n v="46"/>
    <x v="19"/>
    <m/>
    <x v="1"/>
    <m/>
    <x v="0"/>
    <x v="0"/>
    <m/>
    <m/>
    <x v="0"/>
    <m/>
    <m/>
    <m/>
    <m/>
    <m/>
    <x v="0"/>
    <m/>
    <m/>
    <x v="0"/>
    <m/>
    <m/>
    <m/>
    <m/>
    <x v="4"/>
    <m/>
    <m/>
    <m/>
    <m/>
    <s v="20/0"/>
    <m/>
    <m/>
    <m/>
    <m/>
    <m/>
    <m/>
    <m/>
    <m/>
    <d v="2017-06-05T00:00:00"/>
    <x v="102"/>
    <m/>
    <x v="0"/>
    <n v="7"/>
    <n v="10"/>
    <x v="0"/>
    <m/>
    <m/>
  </r>
  <r>
    <x v="1"/>
    <x v="35"/>
    <x v="2"/>
    <x v="0"/>
    <x v="716"/>
    <x v="140"/>
    <x v="470"/>
    <m/>
    <m/>
    <m/>
    <x v="0"/>
    <m/>
    <n v="2.7"/>
    <n v="7.1"/>
    <m/>
    <x v="0"/>
    <x v="10"/>
    <x v="365"/>
    <x v="340"/>
    <x v="156"/>
    <m/>
    <m/>
    <x v="0"/>
    <x v="0"/>
    <n v="34"/>
    <x v="19"/>
    <m/>
    <x v="1"/>
    <m/>
    <x v="0"/>
    <x v="0"/>
    <m/>
    <m/>
    <x v="0"/>
    <m/>
    <m/>
    <m/>
    <m/>
    <m/>
    <x v="0"/>
    <m/>
    <m/>
    <x v="0"/>
    <m/>
    <m/>
    <m/>
    <m/>
    <x v="4"/>
    <m/>
    <m/>
    <m/>
    <m/>
    <s v="28/0"/>
    <m/>
    <m/>
    <m/>
    <m/>
    <m/>
    <m/>
    <m/>
    <m/>
    <d v="2017-06-05T00:00:00"/>
    <x v="102"/>
    <m/>
    <x v="0"/>
    <n v="7"/>
    <n v="10"/>
    <x v="0"/>
    <m/>
    <m/>
  </r>
  <r>
    <x v="1"/>
    <x v="35"/>
    <x v="2"/>
    <x v="0"/>
    <x v="717"/>
    <x v="140"/>
    <x v="471"/>
    <m/>
    <m/>
    <m/>
    <x v="0"/>
    <m/>
    <n v="3.1"/>
    <n v="9.8000000000000007"/>
    <m/>
    <x v="0"/>
    <x v="10"/>
    <x v="366"/>
    <x v="300"/>
    <x v="157"/>
    <m/>
    <m/>
    <x v="0"/>
    <x v="0"/>
    <n v="32"/>
    <x v="19"/>
    <m/>
    <x v="1"/>
    <m/>
    <x v="0"/>
    <x v="0"/>
    <m/>
    <m/>
    <x v="0"/>
    <m/>
    <m/>
    <m/>
    <m/>
    <m/>
    <x v="0"/>
    <m/>
    <m/>
    <x v="0"/>
    <m/>
    <m/>
    <m/>
    <m/>
    <x v="4"/>
    <m/>
    <m/>
    <m/>
    <m/>
    <s v="23/0"/>
    <m/>
    <m/>
    <m/>
    <m/>
    <m/>
    <m/>
    <m/>
    <m/>
    <d v="2017-06-05T00:00:00"/>
    <x v="102"/>
    <m/>
    <x v="0"/>
    <n v="11"/>
    <n v="10"/>
    <x v="0"/>
    <m/>
    <m/>
  </r>
  <r>
    <x v="1"/>
    <x v="35"/>
    <x v="2"/>
    <x v="0"/>
    <x v="718"/>
    <x v="140"/>
    <x v="472"/>
    <m/>
    <m/>
    <m/>
    <x v="0"/>
    <m/>
    <n v="2.8"/>
    <n v="7.8"/>
    <m/>
    <x v="0"/>
    <x v="10"/>
    <x v="367"/>
    <x v="295"/>
    <x v="158"/>
    <m/>
    <m/>
    <x v="0"/>
    <x v="0"/>
    <n v="36"/>
    <x v="19"/>
    <m/>
    <x v="1"/>
    <m/>
    <x v="0"/>
    <x v="0"/>
    <m/>
    <m/>
    <x v="0"/>
    <m/>
    <m/>
    <m/>
    <m/>
    <m/>
    <x v="0"/>
    <m/>
    <m/>
    <x v="0"/>
    <m/>
    <m/>
    <m/>
    <m/>
    <x v="4"/>
    <m/>
    <m/>
    <m/>
    <m/>
    <s v="27/0"/>
    <m/>
    <m/>
    <m/>
    <m/>
    <m/>
    <m/>
    <m/>
    <m/>
    <d v="2017-06-05T00:00:00"/>
    <x v="102"/>
    <m/>
    <x v="0"/>
    <n v="6"/>
    <n v="10"/>
    <x v="0"/>
    <m/>
    <m/>
  </r>
  <r>
    <x v="1"/>
    <x v="35"/>
    <x v="2"/>
    <x v="0"/>
    <x v="719"/>
    <x v="140"/>
    <x v="427"/>
    <m/>
    <m/>
    <m/>
    <x v="0"/>
    <m/>
    <n v="2.6"/>
    <n v="6.4"/>
    <m/>
    <x v="0"/>
    <x v="10"/>
    <x v="368"/>
    <x v="357"/>
    <x v="159"/>
    <m/>
    <m/>
    <x v="0"/>
    <x v="0"/>
    <n v="38"/>
    <x v="19"/>
    <m/>
    <x v="1"/>
    <m/>
    <x v="0"/>
    <x v="0"/>
    <m/>
    <m/>
    <x v="0"/>
    <m/>
    <m/>
    <m/>
    <m/>
    <m/>
    <x v="0"/>
    <m/>
    <m/>
    <x v="0"/>
    <m/>
    <m/>
    <m/>
    <m/>
    <x v="4"/>
    <m/>
    <m/>
    <m/>
    <m/>
    <s v="28/0"/>
    <m/>
    <m/>
    <m/>
    <m/>
    <m/>
    <m/>
    <m/>
    <m/>
    <d v="2017-06-05T00:00:00"/>
    <x v="102"/>
    <m/>
    <x v="0"/>
    <n v="6"/>
    <n v="10"/>
    <x v="0"/>
    <m/>
    <m/>
  </r>
  <r>
    <x v="1"/>
    <x v="35"/>
    <x v="2"/>
    <x v="0"/>
    <x v="720"/>
    <x v="140"/>
    <x v="408"/>
    <m/>
    <m/>
    <m/>
    <x v="0"/>
    <m/>
    <n v="3.3"/>
    <n v="6.2"/>
    <m/>
    <x v="0"/>
    <x v="10"/>
    <x v="369"/>
    <x v="132"/>
    <x v="160"/>
    <m/>
    <m/>
    <x v="0"/>
    <x v="0"/>
    <n v="36"/>
    <x v="19"/>
    <m/>
    <x v="1"/>
    <m/>
    <x v="0"/>
    <x v="0"/>
    <m/>
    <m/>
    <x v="0"/>
    <m/>
    <m/>
    <m/>
    <m/>
    <m/>
    <x v="0"/>
    <m/>
    <m/>
    <x v="0"/>
    <m/>
    <m/>
    <m/>
    <m/>
    <x v="4"/>
    <m/>
    <m/>
    <m/>
    <m/>
    <s v="26/0"/>
    <m/>
    <m/>
    <m/>
    <m/>
    <m/>
    <m/>
    <m/>
    <m/>
    <d v="2017-06-05T00:00:00"/>
    <x v="102"/>
    <m/>
    <x v="0"/>
    <n v="7"/>
    <n v="10"/>
    <x v="0"/>
    <m/>
    <m/>
  </r>
  <r>
    <x v="1"/>
    <x v="35"/>
    <x v="2"/>
    <x v="0"/>
    <x v="721"/>
    <x v="140"/>
    <x v="393"/>
    <m/>
    <m/>
    <m/>
    <x v="0"/>
    <m/>
    <n v="2.2999999999999998"/>
    <n v="6"/>
    <m/>
    <x v="0"/>
    <x v="10"/>
    <x v="370"/>
    <x v="226"/>
    <x v="161"/>
    <m/>
    <m/>
    <x v="0"/>
    <x v="0"/>
    <n v="38"/>
    <x v="19"/>
    <m/>
    <x v="1"/>
    <m/>
    <x v="0"/>
    <x v="0"/>
    <m/>
    <m/>
    <x v="0"/>
    <m/>
    <m/>
    <m/>
    <m/>
    <m/>
    <x v="0"/>
    <m/>
    <m/>
    <x v="0"/>
    <m/>
    <m/>
    <m/>
    <m/>
    <x v="4"/>
    <m/>
    <m/>
    <m/>
    <m/>
    <s v="28/0"/>
    <m/>
    <m/>
    <m/>
    <m/>
    <m/>
    <m/>
    <m/>
    <m/>
    <d v="2017-06-05T00:00:00"/>
    <x v="102"/>
    <m/>
    <x v="0"/>
    <n v="6"/>
    <n v="10"/>
    <x v="0"/>
    <m/>
    <m/>
  </r>
  <r>
    <x v="1"/>
    <x v="36"/>
    <x v="2"/>
    <x v="0"/>
    <x v="722"/>
    <x v="191"/>
    <x v="473"/>
    <m/>
    <m/>
    <m/>
    <x v="0"/>
    <m/>
    <m/>
    <m/>
    <m/>
    <x v="0"/>
    <x v="10"/>
    <x v="371"/>
    <x v="358"/>
    <x v="0"/>
    <m/>
    <m/>
    <x v="0"/>
    <x v="0"/>
    <m/>
    <x v="0"/>
    <m/>
    <x v="0"/>
    <m/>
    <x v="0"/>
    <x v="0"/>
    <m/>
    <m/>
    <x v="0"/>
    <m/>
    <m/>
    <m/>
    <m/>
    <m/>
    <x v="0"/>
    <m/>
    <m/>
    <x v="0"/>
    <m/>
    <m/>
    <m/>
    <m/>
    <x v="5"/>
    <m/>
    <m/>
    <m/>
    <m/>
    <m/>
    <m/>
    <n v="0"/>
    <m/>
    <m/>
    <s v="0"/>
    <m/>
    <m/>
    <m/>
    <s v="-"/>
    <x v="148"/>
    <m/>
    <x v="0"/>
    <m/>
    <m/>
    <x v="0"/>
    <m/>
    <m/>
  </r>
  <r>
    <x v="1"/>
    <x v="36"/>
    <x v="2"/>
    <x v="0"/>
    <x v="723"/>
    <x v="192"/>
    <x v="474"/>
    <m/>
    <m/>
    <m/>
    <x v="0"/>
    <m/>
    <m/>
    <m/>
    <m/>
    <x v="0"/>
    <x v="10"/>
    <x v="372"/>
    <x v="359"/>
    <x v="0"/>
    <m/>
    <m/>
    <x v="0"/>
    <x v="0"/>
    <m/>
    <x v="0"/>
    <m/>
    <x v="0"/>
    <m/>
    <x v="0"/>
    <x v="0"/>
    <m/>
    <m/>
    <x v="0"/>
    <m/>
    <m/>
    <m/>
    <m/>
    <m/>
    <x v="0"/>
    <m/>
    <m/>
    <x v="0"/>
    <m/>
    <m/>
    <m/>
    <m/>
    <x v="5"/>
    <m/>
    <m/>
    <m/>
    <m/>
    <m/>
    <m/>
    <s v="0"/>
    <m/>
    <s v="0"/>
    <m/>
    <m/>
    <m/>
    <m/>
    <s v="-"/>
    <x v="149"/>
    <s v="B#6 ,B#7 mixed together"/>
    <x v="0"/>
    <m/>
    <m/>
    <x v="0"/>
    <m/>
    <m/>
  </r>
  <r>
    <x v="1"/>
    <x v="37"/>
    <x v="2"/>
    <x v="11"/>
    <x v="724"/>
    <x v="83"/>
    <x v="420"/>
    <m/>
    <m/>
    <m/>
    <x v="0"/>
    <m/>
    <n v="3.7"/>
    <m/>
    <m/>
    <x v="195"/>
    <x v="55"/>
    <x v="0"/>
    <x v="229"/>
    <x v="0"/>
    <m/>
    <m/>
    <x v="0"/>
    <x v="0"/>
    <m/>
    <x v="0"/>
    <m/>
    <x v="0"/>
    <m/>
    <x v="0"/>
    <x v="0"/>
    <m/>
    <m/>
    <x v="0"/>
    <m/>
    <m/>
    <m/>
    <m/>
    <m/>
    <x v="0"/>
    <m/>
    <m/>
    <x v="0"/>
    <m/>
    <m/>
    <m/>
    <m/>
    <x v="2"/>
    <m/>
    <m/>
    <m/>
    <m/>
    <n v="32"/>
    <m/>
    <m/>
    <m/>
    <m/>
    <m/>
    <m/>
    <m/>
    <m/>
    <d v="2017-03-02T00:00:00"/>
    <x v="58"/>
    <m/>
    <x v="0"/>
    <m/>
    <n v="8"/>
    <x v="0"/>
    <m/>
    <m/>
  </r>
  <r>
    <x v="1"/>
    <x v="37"/>
    <x v="2"/>
    <x v="11"/>
    <x v="725"/>
    <x v="82"/>
    <x v="407"/>
    <m/>
    <m/>
    <m/>
    <x v="0"/>
    <m/>
    <n v="3.6"/>
    <m/>
    <m/>
    <x v="196"/>
    <x v="56"/>
    <x v="0"/>
    <x v="227"/>
    <x v="0"/>
    <m/>
    <m/>
    <x v="0"/>
    <x v="0"/>
    <m/>
    <x v="0"/>
    <m/>
    <x v="0"/>
    <m/>
    <x v="0"/>
    <x v="0"/>
    <m/>
    <m/>
    <x v="0"/>
    <m/>
    <m/>
    <m/>
    <m/>
    <m/>
    <x v="0"/>
    <m/>
    <m/>
    <x v="0"/>
    <m/>
    <m/>
    <m/>
    <m/>
    <x v="2"/>
    <m/>
    <m/>
    <m/>
    <m/>
    <n v="20"/>
    <m/>
    <m/>
    <m/>
    <m/>
    <m/>
    <m/>
    <m/>
    <m/>
    <d v="2017-03-06T00:00:00"/>
    <x v="57"/>
    <m/>
    <x v="0"/>
    <m/>
    <n v="8"/>
    <x v="0"/>
    <m/>
    <m/>
  </r>
  <r>
    <x v="1"/>
    <x v="37"/>
    <x v="2"/>
    <x v="11"/>
    <x v="726"/>
    <x v="149"/>
    <x v="401"/>
    <m/>
    <m/>
    <m/>
    <x v="0"/>
    <m/>
    <n v="3.6"/>
    <m/>
    <m/>
    <x v="197"/>
    <x v="57"/>
    <x v="0"/>
    <x v="360"/>
    <x v="0"/>
    <m/>
    <m/>
    <x v="0"/>
    <x v="0"/>
    <m/>
    <x v="0"/>
    <m/>
    <x v="0"/>
    <m/>
    <x v="0"/>
    <x v="0"/>
    <m/>
    <m/>
    <x v="0"/>
    <m/>
    <m/>
    <m/>
    <m/>
    <m/>
    <x v="0"/>
    <m/>
    <m/>
    <x v="0"/>
    <m/>
    <m/>
    <m/>
    <m/>
    <x v="2"/>
    <m/>
    <m/>
    <m/>
    <m/>
    <n v="30"/>
    <m/>
    <m/>
    <m/>
    <m/>
    <m/>
    <m/>
    <m/>
    <m/>
    <d v="2017-03-08T00:00:00"/>
    <x v="150"/>
    <m/>
    <x v="0"/>
    <m/>
    <n v="8"/>
    <x v="0"/>
    <m/>
    <m/>
  </r>
  <r>
    <x v="1"/>
    <x v="37"/>
    <x v="2"/>
    <x v="11"/>
    <x v="727"/>
    <x v="193"/>
    <x v="391"/>
    <m/>
    <m/>
    <m/>
    <x v="0"/>
    <m/>
    <n v="3.6"/>
    <m/>
    <m/>
    <x v="198"/>
    <x v="56"/>
    <x v="0"/>
    <x v="348"/>
    <x v="0"/>
    <m/>
    <m/>
    <x v="0"/>
    <x v="0"/>
    <m/>
    <x v="0"/>
    <m/>
    <x v="0"/>
    <m/>
    <x v="0"/>
    <x v="0"/>
    <m/>
    <m/>
    <x v="0"/>
    <m/>
    <m/>
    <m/>
    <m/>
    <m/>
    <x v="0"/>
    <m/>
    <m/>
    <x v="0"/>
    <m/>
    <m/>
    <m/>
    <m/>
    <x v="2"/>
    <m/>
    <m/>
    <m/>
    <m/>
    <n v="25"/>
    <m/>
    <m/>
    <m/>
    <m/>
    <m/>
    <m/>
    <m/>
    <m/>
    <d v="2017-03-09T00:00:00"/>
    <x v="111"/>
    <m/>
    <x v="0"/>
    <m/>
    <n v="8"/>
    <x v="0"/>
    <m/>
    <m/>
  </r>
  <r>
    <x v="1"/>
    <x v="37"/>
    <x v="2"/>
    <x v="11"/>
    <x v="728"/>
    <x v="150"/>
    <x v="475"/>
    <m/>
    <m/>
    <m/>
    <x v="0"/>
    <m/>
    <n v="3.8"/>
    <m/>
    <m/>
    <x v="199"/>
    <x v="58"/>
    <x v="0"/>
    <x v="361"/>
    <x v="0"/>
    <m/>
    <m/>
    <x v="0"/>
    <x v="0"/>
    <m/>
    <x v="0"/>
    <m/>
    <x v="0"/>
    <m/>
    <x v="0"/>
    <x v="0"/>
    <m/>
    <m/>
    <x v="0"/>
    <m/>
    <m/>
    <m/>
    <m/>
    <m/>
    <x v="0"/>
    <m/>
    <m/>
    <x v="0"/>
    <m/>
    <m/>
    <m/>
    <m/>
    <x v="2"/>
    <m/>
    <m/>
    <m/>
    <m/>
    <n v="36"/>
    <m/>
    <m/>
    <m/>
    <m/>
    <m/>
    <m/>
    <m/>
    <m/>
    <d v="2017-03-09T00:00:00"/>
    <x v="111"/>
    <m/>
    <x v="0"/>
    <m/>
    <n v="8"/>
    <x v="0"/>
    <m/>
    <m/>
  </r>
  <r>
    <x v="1"/>
    <x v="37"/>
    <x v="2"/>
    <x v="11"/>
    <x v="729"/>
    <x v="150"/>
    <x v="413"/>
    <m/>
    <m/>
    <m/>
    <x v="0"/>
    <m/>
    <n v="3.7"/>
    <m/>
    <m/>
    <x v="183"/>
    <x v="59"/>
    <x v="0"/>
    <x v="362"/>
    <x v="0"/>
    <m/>
    <m/>
    <x v="0"/>
    <x v="0"/>
    <m/>
    <x v="0"/>
    <m/>
    <x v="2"/>
    <m/>
    <x v="0"/>
    <x v="0"/>
    <m/>
    <m/>
    <x v="0"/>
    <m/>
    <m/>
    <m/>
    <m/>
    <m/>
    <x v="0"/>
    <m/>
    <m/>
    <x v="0"/>
    <m/>
    <m/>
    <m/>
    <m/>
    <x v="2"/>
    <m/>
    <m/>
    <m/>
    <m/>
    <n v="36"/>
    <m/>
    <m/>
    <m/>
    <m/>
    <m/>
    <m/>
    <m/>
    <m/>
    <d v="2017-03-12T00:00:00"/>
    <x v="88"/>
    <m/>
    <x v="0"/>
    <m/>
    <n v="8"/>
    <x v="0"/>
    <m/>
    <m/>
  </r>
  <r>
    <x v="1"/>
    <x v="37"/>
    <x v="2"/>
    <x v="11"/>
    <x v="730"/>
    <x v="118"/>
    <x v="410"/>
    <m/>
    <m/>
    <m/>
    <x v="0"/>
    <m/>
    <n v="3.8"/>
    <m/>
    <m/>
    <x v="200"/>
    <x v="58"/>
    <x v="0"/>
    <x v="96"/>
    <x v="0"/>
    <m/>
    <m/>
    <x v="0"/>
    <x v="0"/>
    <m/>
    <x v="0"/>
    <m/>
    <x v="0"/>
    <m/>
    <x v="0"/>
    <x v="0"/>
    <m/>
    <m/>
    <x v="0"/>
    <m/>
    <m/>
    <m/>
    <m/>
    <m/>
    <x v="0"/>
    <m/>
    <m/>
    <x v="0"/>
    <m/>
    <m/>
    <m/>
    <m/>
    <x v="2"/>
    <m/>
    <m/>
    <m/>
    <m/>
    <n v="30"/>
    <m/>
    <m/>
    <m/>
    <m/>
    <m/>
    <m/>
    <m/>
    <m/>
    <d v="2017-03-12T00:00:00"/>
    <x v="88"/>
    <m/>
    <x v="0"/>
    <m/>
    <n v="8"/>
    <x v="0"/>
    <m/>
    <m/>
  </r>
  <r>
    <x v="1"/>
    <x v="37"/>
    <x v="2"/>
    <x v="11"/>
    <x v="731"/>
    <x v="2"/>
    <x v="425"/>
    <m/>
    <m/>
    <m/>
    <x v="0"/>
    <m/>
    <n v="3.8"/>
    <m/>
    <m/>
    <x v="201"/>
    <x v="56"/>
    <x v="0"/>
    <x v="305"/>
    <x v="0"/>
    <m/>
    <m/>
    <x v="0"/>
    <x v="0"/>
    <m/>
    <x v="0"/>
    <m/>
    <x v="24"/>
    <m/>
    <x v="0"/>
    <x v="0"/>
    <m/>
    <m/>
    <x v="0"/>
    <m/>
    <m/>
    <m/>
    <m/>
    <m/>
    <x v="0"/>
    <m/>
    <m/>
    <x v="0"/>
    <m/>
    <m/>
    <m/>
    <m/>
    <x v="2"/>
    <m/>
    <m/>
    <m/>
    <m/>
    <n v="35"/>
    <m/>
    <m/>
    <m/>
    <m/>
    <m/>
    <m/>
    <m/>
    <m/>
    <d v="2017-03-22T00:00:00"/>
    <x v="2"/>
    <m/>
    <x v="0"/>
    <m/>
    <n v="8"/>
    <x v="0"/>
    <m/>
    <m/>
  </r>
  <r>
    <x v="1"/>
    <x v="37"/>
    <x v="2"/>
    <x v="11"/>
    <x v="732"/>
    <x v="2"/>
    <x v="476"/>
    <m/>
    <m/>
    <m/>
    <x v="0"/>
    <m/>
    <n v="3.4"/>
    <m/>
    <m/>
    <x v="202"/>
    <x v="58"/>
    <x v="0"/>
    <x v="363"/>
    <x v="0"/>
    <m/>
    <m/>
    <x v="0"/>
    <x v="0"/>
    <m/>
    <x v="0"/>
    <m/>
    <x v="2"/>
    <m/>
    <x v="0"/>
    <x v="0"/>
    <m/>
    <m/>
    <x v="0"/>
    <m/>
    <m/>
    <m/>
    <m/>
    <m/>
    <x v="0"/>
    <m/>
    <m/>
    <x v="0"/>
    <m/>
    <m/>
    <m/>
    <m/>
    <x v="2"/>
    <m/>
    <m/>
    <m/>
    <m/>
    <n v="27"/>
    <m/>
    <m/>
    <m/>
    <m/>
    <m/>
    <m/>
    <m/>
    <m/>
    <d v="2017-03-22T00:00:00"/>
    <x v="2"/>
    <m/>
    <x v="0"/>
    <m/>
    <n v="8"/>
    <x v="0"/>
    <m/>
    <m/>
  </r>
  <r>
    <x v="1"/>
    <x v="37"/>
    <x v="2"/>
    <x v="11"/>
    <x v="733"/>
    <x v="120"/>
    <x v="477"/>
    <m/>
    <m/>
    <m/>
    <x v="0"/>
    <m/>
    <n v="3.4"/>
    <m/>
    <m/>
    <x v="30"/>
    <x v="60"/>
    <x v="0"/>
    <x v="110"/>
    <x v="0"/>
    <m/>
    <m/>
    <x v="0"/>
    <x v="0"/>
    <m/>
    <x v="0"/>
    <m/>
    <x v="2"/>
    <m/>
    <x v="0"/>
    <x v="0"/>
    <m/>
    <m/>
    <x v="0"/>
    <m/>
    <m/>
    <m/>
    <m/>
    <m/>
    <x v="0"/>
    <m/>
    <m/>
    <x v="0"/>
    <m/>
    <m/>
    <m/>
    <m/>
    <x v="2"/>
    <m/>
    <m/>
    <m/>
    <m/>
    <n v="32"/>
    <m/>
    <m/>
    <m/>
    <m/>
    <m/>
    <m/>
    <m/>
    <m/>
    <d v="2017-03-22T00:00:00"/>
    <x v="2"/>
    <m/>
    <x v="0"/>
    <m/>
    <n v="8"/>
    <x v="0"/>
    <m/>
    <m/>
  </r>
  <r>
    <x v="1"/>
    <x v="37"/>
    <x v="2"/>
    <x v="11"/>
    <x v="734"/>
    <x v="121"/>
    <x v="415"/>
    <m/>
    <m/>
    <m/>
    <x v="0"/>
    <m/>
    <n v="3.7"/>
    <m/>
    <m/>
    <x v="203"/>
    <x v="60"/>
    <x v="0"/>
    <x v="364"/>
    <x v="0"/>
    <m/>
    <m/>
    <x v="0"/>
    <x v="0"/>
    <m/>
    <x v="0"/>
    <m/>
    <x v="0"/>
    <m/>
    <x v="0"/>
    <x v="0"/>
    <m/>
    <m/>
    <x v="0"/>
    <m/>
    <m/>
    <m/>
    <m/>
    <m/>
    <x v="0"/>
    <m/>
    <m/>
    <x v="0"/>
    <m/>
    <m/>
    <m/>
    <m/>
    <x v="2"/>
    <m/>
    <m/>
    <m/>
    <m/>
    <n v="26"/>
    <m/>
    <m/>
    <m/>
    <m/>
    <m/>
    <m/>
    <m/>
    <m/>
    <d v="2017-03-22T00:00:00"/>
    <x v="130"/>
    <m/>
    <x v="0"/>
    <m/>
    <n v="8"/>
    <x v="0"/>
    <m/>
    <m/>
  </r>
  <r>
    <x v="1"/>
    <x v="37"/>
    <x v="2"/>
    <x v="11"/>
    <x v="735"/>
    <x v="121"/>
    <x v="425"/>
    <m/>
    <m/>
    <m/>
    <x v="0"/>
    <m/>
    <n v="3.5"/>
    <m/>
    <m/>
    <x v="39"/>
    <x v="55"/>
    <x v="0"/>
    <x v="307"/>
    <x v="0"/>
    <m/>
    <m/>
    <x v="0"/>
    <x v="0"/>
    <m/>
    <x v="0"/>
    <m/>
    <x v="0"/>
    <m/>
    <x v="0"/>
    <x v="0"/>
    <m/>
    <m/>
    <x v="0"/>
    <m/>
    <m/>
    <m/>
    <m/>
    <m/>
    <x v="0"/>
    <m/>
    <m/>
    <x v="0"/>
    <m/>
    <m/>
    <m/>
    <m/>
    <x v="2"/>
    <m/>
    <m/>
    <m/>
    <m/>
    <n v="29"/>
    <m/>
    <m/>
    <m/>
    <m/>
    <m/>
    <m/>
    <m/>
    <m/>
    <d v="2017-03-22T00:00:00"/>
    <x v="130"/>
    <m/>
    <x v="0"/>
    <m/>
    <n v="8"/>
    <x v="0"/>
    <m/>
    <m/>
  </r>
  <r>
    <x v="1"/>
    <x v="37"/>
    <x v="2"/>
    <x v="11"/>
    <x v="736"/>
    <x v="3"/>
    <x v="425"/>
    <m/>
    <m/>
    <m/>
    <x v="0"/>
    <m/>
    <n v="3.4"/>
    <m/>
    <m/>
    <x v="158"/>
    <x v="61"/>
    <x v="0"/>
    <x v="302"/>
    <x v="0"/>
    <m/>
    <m/>
    <x v="0"/>
    <x v="0"/>
    <m/>
    <x v="0"/>
    <m/>
    <x v="0"/>
    <m/>
    <x v="0"/>
    <x v="0"/>
    <m/>
    <m/>
    <x v="0"/>
    <m/>
    <m/>
    <m/>
    <m/>
    <m/>
    <x v="0"/>
    <m/>
    <m/>
    <x v="0"/>
    <m/>
    <m/>
    <m/>
    <m/>
    <x v="2"/>
    <m/>
    <m/>
    <m/>
    <m/>
    <n v="30"/>
    <m/>
    <m/>
    <m/>
    <m/>
    <m/>
    <m/>
    <m/>
    <m/>
    <d v="2017-03-22T00:00:00"/>
    <x v="3"/>
    <m/>
    <x v="0"/>
    <m/>
    <n v="8"/>
    <x v="0"/>
    <m/>
    <m/>
  </r>
  <r>
    <x v="1"/>
    <x v="37"/>
    <x v="2"/>
    <x v="11"/>
    <x v="737"/>
    <x v="3"/>
    <x v="429"/>
    <m/>
    <m/>
    <m/>
    <x v="0"/>
    <m/>
    <n v="3.2"/>
    <m/>
    <m/>
    <x v="171"/>
    <x v="58"/>
    <x v="0"/>
    <x v="329"/>
    <x v="0"/>
    <m/>
    <m/>
    <x v="0"/>
    <x v="0"/>
    <m/>
    <x v="0"/>
    <m/>
    <x v="0"/>
    <m/>
    <x v="0"/>
    <x v="0"/>
    <m/>
    <m/>
    <x v="0"/>
    <m/>
    <m/>
    <m/>
    <m/>
    <m/>
    <x v="0"/>
    <m/>
    <m/>
    <x v="0"/>
    <m/>
    <m/>
    <m/>
    <m/>
    <x v="2"/>
    <m/>
    <m/>
    <m/>
    <m/>
    <n v="32"/>
    <m/>
    <m/>
    <m/>
    <m/>
    <m/>
    <m/>
    <m/>
    <m/>
    <d v="2017-03-22T00:00:00"/>
    <x v="3"/>
    <m/>
    <x v="0"/>
    <m/>
    <n v="8"/>
    <x v="0"/>
    <m/>
    <m/>
  </r>
  <r>
    <x v="1"/>
    <x v="37"/>
    <x v="2"/>
    <x v="11"/>
    <x v="738"/>
    <x v="20"/>
    <x v="415"/>
    <m/>
    <m/>
    <m/>
    <x v="0"/>
    <m/>
    <n v="3.5"/>
    <m/>
    <m/>
    <x v="199"/>
    <x v="62"/>
    <x v="0"/>
    <x v="97"/>
    <x v="0"/>
    <m/>
    <m/>
    <x v="0"/>
    <x v="0"/>
    <m/>
    <x v="0"/>
    <m/>
    <x v="2"/>
    <m/>
    <x v="0"/>
    <x v="0"/>
    <m/>
    <m/>
    <x v="0"/>
    <m/>
    <m/>
    <m/>
    <m/>
    <m/>
    <x v="0"/>
    <m/>
    <m/>
    <x v="0"/>
    <m/>
    <m/>
    <m/>
    <m/>
    <x v="2"/>
    <m/>
    <m/>
    <m/>
    <m/>
    <s v="29"/>
    <m/>
    <m/>
    <m/>
    <m/>
    <m/>
    <m/>
    <m/>
    <m/>
    <d v="2017-03-22T00:00:00"/>
    <x v="14"/>
    <m/>
    <x v="0"/>
    <m/>
    <n v="8"/>
    <x v="0"/>
    <m/>
    <m/>
  </r>
  <r>
    <x v="1"/>
    <x v="37"/>
    <x v="2"/>
    <x v="11"/>
    <x v="739"/>
    <x v="104"/>
    <x v="405"/>
    <m/>
    <m/>
    <m/>
    <x v="0"/>
    <m/>
    <n v="3.7"/>
    <m/>
    <m/>
    <x v="33"/>
    <x v="63"/>
    <x v="0"/>
    <x v="365"/>
    <x v="0"/>
    <m/>
    <m/>
    <x v="0"/>
    <x v="0"/>
    <m/>
    <x v="0"/>
    <m/>
    <x v="0"/>
    <m/>
    <x v="0"/>
    <x v="0"/>
    <m/>
    <m/>
    <x v="0"/>
    <m/>
    <m/>
    <m/>
    <m/>
    <m/>
    <x v="0"/>
    <m/>
    <m/>
    <x v="0"/>
    <m/>
    <m/>
    <m/>
    <m/>
    <x v="0"/>
    <m/>
    <m/>
    <m/>
    <m/>
    <n v="30"/>
    <m/>
    <m/>
    <m/>
    <m/>
    <m/>
    <m/>
    <m/>
    <m/>
    <d v="2017-05-25T00:00:00"/>
    <x v="75"/>
    <m/>
    <x v="0"/>
    <n v="13"/>
    <n v="8"/>
    <x v="0"/>
    <m/>
    <m/>
  </r>
  <r>
    <x v="1"/>
    <x v="37"/>
    <x v="2"/>
    <x v="11"/>
    <x v="740"/>
    <x v="11"/>
    <x v="405"/>
    <m/>
    <m/>
    <m/>
    <x v="0"/>
    <m/>
    <n v="3.5"/>
    <m/>
    <m/>
    <x v="18"/>
    <x v="64"/>
    <x v="0"/>
    <x v="366"/>
    <x v="0"/>
    <m/>
    <m/>
    <x v="0"/>
    <x v="0"/>
    <m/>
    <x v="0"/>
    <m/>
    <x v="0"/>
    <m/>
    <x v="0"/>
    <x v="0"/>
    <m/>
    <m/>
    <x v="0"/>
    <m/>
    <m/>
    <m/>
    <m/>
    <m/>
    <x v="0"/>
    <m/>
    <m/>
    <x v="0"/>
    <m/>
    <m/>
    <m/>
    <m/>
    <x v="0"/>
    <m/>
    <m/>
    <m/>
    <m/>
    <n v="32"/>
    <m/>
    <m/>
    <m/>
    <m/>
    <m/>
    <m/>
    <m/>
    <m/>
    <d v="2017-05-27T00:00:00"/>
    <x v="11"/>
    <m/>
    <x v="0"/>
    <n v="11"/>
    <n v="8"/>
    <x v="0"/>
    <m/>
    <m/>
  </r>
  <r>
    <x v="1"/>
    <x v="37"/>
    <x v="2"/>
    <x v="11"/>
    <x v="741"/>
    <x v="137"/>
    <x v="370"/>
    <m/>
    <m/>
    <m/>
    <x v="0"/>
    <m/>
    <n v="3.9"/>
    <m/>
    <m/>
    <x v="198"/>
    <x v="56"/>
    <x v="0"/>
    <x v="343"/>
    <x v="0"/>
    <m/>
    <m/>
    <x v="0"/>
    <x v="0"/>
    <m/>
    <x v="0"/>
    <m/>
    <x v="0"/>
    <m/>
    <x v="0"/>
    <x v="0"/>
    <m/>
    <m/>
    <x v="0"/>
    <m/>
    <m/>
    <m/>
    <m/>
    <m/>
    <x v="0"/>
    <m/>
    <m/>
    <x v="0"/>
    <m/>
    <m/>
    <m/>
    <m/>
    <x v="0"/>
    <m/>
    <m/>
    <m/>
    <m/>
    <s v="30"/>
    <m/>
    <m/>
    <m/>
    <m/>
    <m/>
    <m/>
    <m/>
    <m/>
    <d v="2017-05-30T00:00:00"/>
    <x v="11"/>
    <m/>
    <x v="0"/>
    <n v="7"/>
    <n v="8"/>
    <x v="0"/>
    <m/>
    <m/>
  </r>
  <r>
    <x v="1"/>
    <x v="37"/>
    <x v="2"/>
    <x v="11"/>
    <x v="742"/>
    <x v="139"/>
    <x v="478"/>
    <m/>
    <m/>
    <m/>
    <x v="0"/>
    <m/>
    <n v="3.5"/>
    <m/>
    <m/>
    <x v="204"/>
    <x v="65"/>
    <x v="0"/>
    <x v="320"/>
    <x v="0"/>
    <m/>
    <m/>
    <x v="0"/>
    <x v="0"/>
    <m/>
    <x v="0"/>
    <m/>
    <x v="57"/>
    <m/>
    <x v="0"/>
    <x v="0"/>
    <m/>
    <m/>
    <x v="0"/>
    <m/>
    <m/>
    <m/>
    <m/>
    <m/>
    <x v="0"/>
    <m/>
    <m/>
    <x v="0"/>
    <m/>
    <m/>
    <m/>
    <m/>
    <x v="4"/>
    <m/>
    <m/>
    <m/>
    <m/>
    <s v="38"/>
    <m/>
    <m/>
    <m/>
    <m/>
    <m/>
    <m/>
    <m/>
    <m/>
    <d v="2017-06-05T00:00:00"/>
    <x v="62"/>
    <m/>
    <x v="0"/>
    <n v="15"/>
    <n v="8"/>
    <x v="0"/>
    <m/>
    <m/>
  </r>
  <r>
    <x v="1"/>
    <x v="37"/>
    <x v="2"/>
    <x v="11"/>
    <x v="743"/>
    <x v="145"/>
    <x v="420"/>
    <m/>
    <m/>
    <m/>
    <x v="0"/>
    <m/>
    <n v="3.6"/>
    <m/>
    <m/>
    <x v="163"/>
    <x v="66"/>
    <x v="0"/>
    <x v="367"/>
    <x v="0"/>
    <m/>
    <m/>
    <x v="0"/>
    <x v="0"/>
    <m/>
    <x v="0"/>
    <m/>
    <x v="0"/>
    <m/>
    <x v="0"/>
    <x v="0"/>
    <m/>
    <m/>
    <x v="0"/>
    <m/>
    <m/>
    <m/>
    <m/>
    <m/>
    <x v="0"/>
    <m/>
    <m/>
    <x v="0"/>
    <m/>
    <m/>
    <m/>
    <m/>
    <x v="4"/>
    <m/>
    <m/>
    <m/>
    <m/>
    <n v="25"/>
    <m/>
    <m/>
    <m/>
    <m/>
    <m/>
    <m/>
    <m/>
    <m/>
    <d v="2017-06-14T00:00:00"/>
    <x v="66"/>
    <m/>
    <x v="0"/>
    <n v="14"/>
    <n v="8"/>
    <x v="0"/>
    <m/>
    <m/>
  </r>
  <r>
    <x v="1"/>
    <x v="37"/>
    <x v="2"/>
    <x v="11"/>
    <x v="744"/>
    <x v="146"/>
    <x v="402"/>
    <m/>
    <m/>
    <m/>
    <x v="0"/>
    <m/>
    <n v="3.5"/>
    <m/>
    <m/>
    <x v="205"/>
    <x v="67"/>
    <x v="0"/>
    <x v="368"/>
    <x v="0"/>
    <m/>
    <m/>
    <x v="0"/>
    <x v="0"/>
    <m/>
    <x v="0"/>
    <m/>
    <x v="0"/>
    <m/>
    <x v="0"/>
    <x v="0"/>
    <m/>
    <m/>
    <x v="0"/>
    <m/>
    <m/>
    <m/>
    <m/>
    <m/>
    <x v="0"/>
    <m/>
    <m/>
    <x v="0"/>
    <m/>
    <m/>
    <m/>
    <m/>
    <x v="4"/>
    <m/>
    <m/>
    <m/>
    <m/>
    <n v="25"/>
    <m/>
    <m/>
    <m/>
    <m/>
    <m/>
    <m/>
    <m/>
    <m/>
    <d v="2017-06-16T00:00:00"/>
    <x v="151"/>
    <m/>
    <x v="0"/>
    <n v="14"/>
    <n v="8"/>
    <x v="0"/>
    <m/>
    <m/>
  </r>
  <r>
    <x v="1"/>
    <x v="37"/>
    <x v="2"/>
    <x v="11"/>
    <x v="745"/>
    <x v="22"/>
    <x v="400"/>
    <m/>
    <m/>
    <m/>
    <x v="0"/>
    <m/>
    <n v="3.5"/>
    <m/>
    <m/>
    <x v="206"/>
    <x v="65"/>
    <x v="0"/>
    <x v="113"/>
    <x v="0"/>
    <m/>
    <m/>
    <x v="0"/>
    <x v="0"/>
    <m/>
    <x v="0"/>
    <m/>
    <x v="0"/>
    <m/>
    <x v="0"/>
    <x v="0"/>
    <m/>
    <m/>
    <x v="0"/>
    <m/>
    <m/>
    <m/>
    <m/>
    <m/>
    <x v="0"/>
    <m/>
    <m/>
    <x v="0"/>
    <m/>
    <m/>
    <m/>
    <m/>
    <x v="4"/>
    <m/>
    <m/>
    <m/>
    <m/>
    <n v="36"/>
    <m/>
    <m/>
    <m/>
    <m/>
    <m/>
    <m/>
    <m/>
    <m/>
    <d v="2017-06-20T00:00:00"/>
    <x v="119"/>
    <m/>
    <x v="0"/>
    <n v="12"/>
    <n v="8"/>
    <x v="0"/>
    <m/>
    <m/>
  </r>
  <r>
    <x v="1"/>
    <x v="37"/>
    <x v="2"/>
    <x v="11"/>
    <x v="746"/>
    <x v="25"/>
    <x v="401"/>
    <m/>
    <m/>
    <m/>
    <x v="0"/>
    <m/>
    <n v="3.8"/>
    <m/>
    <m/>
    <x v="151"/>
    <x v="68"/>
    <x v="0"/>
    <x v="110"/>
    <x v="0"/>
    <m/>
    <m/>
    <x v="0"/>
    <x v="0"/>
    <m/>
    <x v="0"/>
    <m/>
    <x v="0"/>
    <m/>
    <x v="0"/>
    <x v="0"/>
    <m/>
    <m/>
    <x v="0"/>
    <m/>
    <m/>
    <m/>
    <m/>
    <m/>
    <x v="0"/>
    <m/>
    <m/>
    <x v="0"/>
    <m/>
    <m/>
    <m/>
    <m/>
    <x v="4"/>
    <m/>
    <m/>
    <m/>
    <m/>
    <n v="34"/>
    <m/>
    <m/>
    <m/>
    <m/>
    <m/>
    <m/>
    <m/>
    <m/>
    <d v="2017-06-22T00:00:00"/>
    <x v="17"/>
    <m/>
    <x v="0"/>
    <n v="12"/>
    <n v="8"/>
    <x v="0"/>
    <m/>
    <m/>
  </r>
  <r>
    <x v="0"/>
    <x v="38"/>
    <x v="2"/>
    <x v="7"/>
    <x v="747"/>
    <x v="62"/>
    <x v="479"/>
    <m/>
    <m/>
    <m/>
    <x v="10"/>
    <m/>
    <m/>
    <m/>
    <m/>
    <x v="0"/>
    <x v="10"/>
    <x v="373"/>
    <x v="171"/>
    <x v="162"/>
    <m/>
    <m/>
    <x v="11"/>
    <x v="102"/>
    <m/>
    <x v="0"/>
    <m/>
    <x v="2"/>
    <m/>
    <x v="0"/>
    <x v="0"/>
    <n v="0"/>
    <n v="4.1399999999999999E-2"/>
    <x v="0"/>
    <m/>
    <m/>
    <m/>
    <m/>
    <m/>
    <x v="60"/>
    <m/>
    <m/>
    <x v="0"/>
    <m/>
    <n v="1.0699999999999999E-2"/>
    <m/>
    <n v="1.6199999999999999E-2"/>
    <x v="3"/>
    <m/>
    <m/>
    <m/>
    <m/>
    <m/>
    <m/>
    <m/>
    <m/>
    <m/>
    <m/>
    <m/>
    <m/>
    <m/>
    <d v="2017-04-05T00:00:00"/>
    <x v="120"/>
    <m/>
    <x v="0"/>
    <m/>
    <n v="14"/>
    <x v="0"/>
    <m/>
    <m/>
  </r>
  <r>
    <x v="0"/>
    <x v="38"/>
    <x v="2"/>
    <x v="7"/>
    <x v="748"/>
    <x v="63"/>
    <x v="480"/>
    <m/>
    <m/>
    <m/>
    <x v="34"/>
    <m/>
    <m/>
    <m/>
    <m/>
    <x v="0"/>
    <x v="10"/>
    <x v="374"/>
    <x v="369"/>
    <x v="163"/>
    <m/>
    <m/>
    <x v="2"/>
    <x v="102"/>
    <m/>
    <x v="0"/>
    <m/>
    <x v="0"/>
    <m/>
    <x v="0"/>
    <x v="0"/>
    <n v="0"/>
    <n v="3.1800000000000002E-2"/>
    <x v="0"/>
    <m/>
    <m/>
    <m/>
    <m/>
    <m/>
    <x v="60"/>
    <m/>
    <m/>
    <x v="0"/>
    <m/>
    <n v="1.12E-2"/>
    <m/>
    <n v="1.84E-2"/>
    <x v="3"/>
    <m/>
    <m/>
    <m/>
    <m/>
    <m/>
    <m/>
    <m/>
    <m/>
    <m/>
    <m/>
    <m/>
    <m/>
    <m/>
    <d v="2017-04-05T00:00:00"/>
    <x v="120"/>
    <m/>
    <x v="0"/>
    <m/>
    <n v="14"/>
    <x v="0"/>
    <m/>
    <m/>
  </r>
  <r>
    <x v="0"/>
    <x v="38"/>
    <x v="2"/>
    <x v="7"/>
    <x v="749"/>
    <x v="63"/>
    <x v="481"/>
    <m/>
    <m/>
    <m/>
    <x v="35"/>
    <m/>
    <m/>
    <m/>
    <m/>
    <x v="0"/>
    <x v="10"/>
    <x v="375"/>
    <x v="56"/>
    <x v="164"/>
    <m/>
    <m/>
    <x v="1"/>
    <x v="96"/>
    <m/>
    <x v="0"/>
    <m/>
    <x v="0"/>
    <m/>
    <x v="0"/>
    <x v="0"/>
    <n v="0"/>
    <n v="0.44090000000000001"/>
    <x v="0"/>
    <m/>
    <m/>
    <m/>
    <m/>
    <m/>
    <x v="61"/>
    <m/>
    <m/>
    <x v="0"/>
    <m/>
    <n v="6.0400000000000002E-2"/>
    <m/>
    <n v="4.0599999999999997E-2"/>
    <x v="3"/>
    <m/>
    <m/>
    <m/>
    <m/>
    <m/>
    <m/>
    <m/>
    <m/>
    <m/>
    <m/>
    <m/>
    <m/>
    <m/>
    <d v="2017-04-05T00:00:00"/>
    <x v="120"/>
    <m/>
    <x v="0"/>
    <m/>
    <n v="14"/>
    <x v="0"/>
    <m/>
    <m/>
  </r>
  <r>
    <x v="0"/>
    <x v="38"/>
    <x v="2"/>
    <x v="7"/>
    <x v="750"/>
    <x v="8"/>
    <x v="480"/>
    <m/>
    <m/>
    <m/>
    <x v="10"/>
    <m/>
    <m/>
    <m/>
    <m/>
    <x v="0"/>
    <x v="10"/>
    <x v="376"/>
    <x v="370"/>
    <x v="165"/>
    <m/>
    <m/>
    <x v="1"/>
    <x v="99"/>
    <m/>
    <x v="0"/>
    <m/>
    <x v="0"/>
    <m/>
    <x v="0"/>
    <x v="0"/>
    <n v="0"/>
    <n v="8.9200000000000002E-2"/>
    <x v="0"/>
    <m/>
    <m/>
    <m/>
    <m/>
    <m/>
    <x v="62"/>
    <m/>
    <m/>
    <x v="0"/>
    <m/>
    <n v="4.1799999999999997E-2"/>
    <m/>
    <n v="3.2599999999999997E-2"/>
    <x v="3"/>
    <m/>
    <m/>
    <m/>
    <m/>
    <m/>
    <m/>
    <m/>
    <m/>
    <m/>
    <m/>
    <m/>
    <m/>
    <m/>
    <d v="2017-04-06T00:00:00"/>
    <x v="41"/>
    <m/>
    <x v="0"/>
    <m/>
    <n v="14"/>
    <x v="0"/>
    <m/>
    <m/>
  </r>
  <r>
    <x v="0"/>
    <x v="38"/>
    <x v="2"/>
    <x v="7"/>
    <x v="751"/>
    <x v="8"/>
    <x v="482"/>
    <m/>
    <m/>
    <m/>
    <x v="37"/>
    <m/>
    <m/>
    <m/>
    <m/>
    <x v="0"/>
    <x v="10"/>
    <x v="377"/>
    <x v="371"/>
    <x v="166"/>
    <m/>
    <m/>
    <x v="11"/>
    <x v="102"/>
    <m/>
    <x v="0"/>
    <m/>
    <x v="0"/>
    <m/>
    <x v="0"/>
    <x v="0"/>
    <n v="0"/>
    <n v="9.0899999999999995E-2"/>
    <x v="0"/>
    <m/>
    <m/>
    <m/>
    <m/>
    <m/>
    <x v="63"/>
    <m/>
    <m/>
    <x v="0"/>
    <m/>
    <n v="0.10340000000000001"/>
    <m/>
    <n v="8.3199999999999996E-2"/>
    <x v="3"/>
    <m/>
    <m/>
    <m/>
    <m/>
    <m/>
    <m/>
    <m/>
    <m/>
    <m/>
    <m/>
    <m/>
    <m/>
    <m/>
    <d v="2017-04-06T00:00:00"/>
    <x v="41"/>
    <m/>
    <x v="0"/>
    <m/>
    <n v="14"/>
    <x v="0"/>
    <m/>
    <m/>
  </r>
  <r>
    <x v="0"/>
    <x v="38"/>
    <x v="2"/>
    <x v="7"/>
    <x v="752"/>
    <x v="164"/>
    <x v="483"/>
    <m/>
    <m/>
    <m/>
    <x v="11"/>
    <m/>
    <m/>
    <m/>
    <m/>
    <x v="0"/>
    <x v="10"/>
    <x v="378"/>
    <x v="372"/>
    <x v="167"/>
    <m/>
    <m/>
    <x v="1"/>
    <x v="89"/>
    <m/>
    <x v="0"/>
    <m/>
    <x v="0"/>
    <m/>
    <x v="0"/>
    <x v="0"/>
    <n v="0"/>
    <n v="0.10879999999999999"/>
    <x v="0"/>
    <m/>
    <m/>
    <m/>
    <m/>
    <m/>
    <x v="64"/>
    <m/>
    <m/>
    <x v="0"/>
    <m/>
    <n v="3.0999999999999999E-3"/>
    <m/>
    <n v="2.5999999999999999E-2"/>
    <x v="3"/>
    <m/>
    <m/>
    <m/>
    <m/>
    <m/>
    <m/>
    <m/>
    <m/>
    <m/>
    <m/>
    <m/>
    <m/>
    <m/>
    <d v="2017-04-06T00:00:00"/>
    <x v="41"/>
    <m/>
    <x v="0"/>
    <m/>
    <n v="14"/>
    <x v="0"/>
    <m/>
    <m/>
  </r>
  <r>
    <x v="0"/>
    <x v="38"/>
    <x v="2"/>
    <x v="7"/>
    <x v="487"/>
    <x v="164"/>
    <x v="484"/>
    <m/>
    <m/>
    <m/>
    <x v="4"/>
    <m/>
    <m/>
    <m/>
    <m/>
    <x v="0"/>
    <x v="10"/>
    <x v="379"/>
    <x v="42"/>
    <x v="168"/>
    <m/>
    <m/>
    <x v="11"/>
    <x v="101"/>
    <m/>
    <x v="0"/>
    <m/>
    <x v="0"/>
    <m/>
    <x v="0"/>
    <x v="0"/>
    <n v="0"/>
    <n v="2.07E-2"/>
    <x v="0"/>
    <m/>
    <m/>
    <m/>
    <m/>
    <m/>
    <x v="65"/>
    <m/>
    <m/>
    <x v="0"/>
    <m/>
    <n v="0.1023"/>
    <m/>
    <n v="0.1754"/>
    <x v="3"/>
    <m/>
    <m/>
    <m/>
    <m/>
    <m/>
    <m/>
    <m/>
    <m/>
    <m/>
    <m/>
    <m/>
    <m/>
    <m/>
    <d v="2017-04-07T00:00:00"/>
    <x v="8"/>
    <m/>
    <x v="0"/>
    <m/>
    <n v="14"/>
    <x v="0"/>
    <m/>
    <m/>
  </r>
  <r>
    <x v="0"/>
    <x v="38"/>
    <x v="2"/>
    <x v="7"/>
    <x v="753"/>
    <x v="164"/>
    <x v="485"/>
    <m/>
    <m/>
    <m/>
    <x v="36"/>
    <m/>
    <m/>
    <m/>
    <m/>
    <x v="0"/>
    <x v="10"/>
    <x v="380"/>
    <x v="180"/>
    <x v="169"/>
    <m/>
    <m/>
    <x v="1"/>
    <x v="96"/>
    <m/>
    <x v="0"/>
    <m/>
    <x v="0"/>
    <m/>
    <x v="0"/>
    <x v="0"/>
    <n v="0"/>
    <n v="5.2900000000000003E-2"/>
    <x v="0"/>
    <m/>
    <m/>
    <m/>
    <m/>
    <m/>
    <x v="66"/>
    <m/>
    <m/>
    <x v="0"/>
    <m/>
    <n v="4.6800000000000001E-2"/>
    <m/>
    <n v="9.3700000000000006E-2"/>
    <x v="3"/>
    <m/>
    <m/>
    <m/>
    <m/>
    <m/>
    <m/>
    <m/>
    <m/>
    <m/>
    <m/>
    <m/>
    <m/>
    <m/>
    <d v="2017-04-07T00:00:00"/>
    <x v="8"/>
    <m/>
    <x v="0"/>
    <m/>
    <n v="14"/>
    <x v="0"/>
    <m/>
    <m/>
  </r>
  <r>
    <x v="0"/>
    <x v="38"/>
    <x v="2"/>
    <x v="7"/>
    <x v="754"/>
    <x v="165"/>
    <x v="480"/>
    <m/>
    <m/>
    <m/>
    <x v="13"/>
    <m/>
    <m/>
    <m/>
    <m/>
    <x v="0"/>
    <x v="10"/>
    <x v="381"/>
    <x v="28"/>
    <x v="170"/>
    <m/>
    <m/>
    <x v="1"/>
    <x v="96"/>
    <m/>
    <x v="0"/>
    <m/>
    <x v="0"/>
    <m/>
    <x v="0"/>
    <x v="0"/>
    <n v="0"/>
    <n v="5.5500000000000001E-2"/>
    <x v="0"/>
    <m/>
    <m/>
    <m/>
    <m/>
    <m/>
    <x v="67"/>
    <m/>
    <m/>
    <x v="0"/>
    <m/>
    <n v="0.1691"/>
    <m/>
    <n v="0.13500000000000001"/>
    <x v="3"/>
    <m/>
    <m/>
    <m/>
    <m/>
    <m/>
    <m/>
    <m/>
    <m/>
    <m/>
    <m/>
    <m/>
    <m/>
    <m/>
    <d v="2017-04-07T00:00:00"/>
    <x v="8"/>
    <m/>
    <x v="0"/>
    <m/>
    <n v="14"/>
    <x v="0"/>
    <m/>
    <m/>
  </r>
  <r>
    <x v="0"/>
    <x v="38"/>
    <x v="2"/>
    <x v="7"/>
    <x v="755"/>
    <x v="165"/>
    <x v="486"/>
    <m/>
    <m/>
    <m/>
    <x v="37"/>
    <m/>
    <m/>
    <m/>
    <m/>
    <x v="0"/>
    <x v="10"/>
    <x v="382"/>
    <x v="373"/>
    <x v="171"/>
    <m/>
    <m/>
    <x v="1"/>
    <x v="96"/>
    <m/>
    <x v="0"/>
    <m/>
    <x v="0"/>
    <m/>
    <x v="0"/>
    <x v="0"/>
    <n v="0"/>
    <n v="8.2100000000000006E-2"/>
    <x v="0"/>
    <m/>
    <m/>
    <m/>
    <m/>
    <m/>
    <x v="67"/>
    <m/>
    <m/>
    <x v="0"/>
    <m/>
    <n v="0.1033"/>
    <m/>
    <n v="0.1668"/>
    <x v="3"/>
    <m/>
    <m/>
    <m/>
    <m/>
    <m/>
    <m/>
    <m/>
    <m/>
    <m/>
    <m/>
    <m/>
    <m/>
    <m/>
    <d v="2017-04-07T00:00:00"/>
    <x v="8"/>
    <m/>
    <x v="0"/>
    <m/>
    <n v="14"/>
    <x v="0"/>
    <m/>
    <m/>
  </r>
  <r>
    <x v="0"/>
    <x v="38"/>
    <x v="2"/>
    <x v="7"/>
    <x v="756"/>
    <x v="165"/>
    <x v="485"/>
    <m/>
    <m/>
    <m/>
    <x v="38"/>
    <m/>
    <m/>
    <m/>
    <m/>
    <x v="0"/>
    <x v="10"/>
    <x v="383"/>
    <x v="210"/>
    <x v="172"/>
    <m/>
    <m/>
    <x v="2"/>
    <x v="98"/>
    <m/>
    <x v="0"/>
    <m/>
    <x v="0"/>
    <m/>
    <x v="0"/>
    <x v="0"/>
    <n v="0"/>
    <n v="0"/>
    <x v="0"/>
    <m/>
    <m/>
    <m/>
    <m/>
    <m/>
    <x v="65"/>
    <m/>
    <m/>
    <x v="0"/>
    <m/>
    <n v="8.9899999999999994E-2"/>
    <m/>
    <n v="0.247"/>
    <x v="3"/>
    <m/>
    <m/>
    <m/>
    <m/>
    <m/>
    <m/>
    <m/>
    <m/>
    <m/>
    <m/>
    <m/>
    <m/>
    <m/>
    <d v="2017-04-10T00:00:00"/>
    <x v="121"/>
    <m/>
    <x v="0"/>
    <m/>
    <n v="14"/>
    <x v="0"/>
    <m/>
    <m/>
  </r>
  <r>
    <x v="0"/>
    <x v="38"/>
    <x v="2"/>
    <x v="7"/>
    <x v="757"/>
    <x v="194"/>
    <x v="487"/>
    <m/>
    <m/>
    <m/>
    <x v="3"/>
    <m/>
    <m/>
    <m/>
    <m/>
    <x v="0"/>
    <x v="10"/>
    <x v="384"/>
    <x v="190"/>
    <x v="168"/>
    <m/>
    <m/>
    <x v="1"/>
    <x v="96"/>
    <m/>
    <x v="0"/>
    <m/>
    <x v="0"/>
    <m/>
    <x v="0"/>
    <x v="0"/>
    <n v="0"/>
    <n v="0"/>
    <x v="0"/>
    <m/>
    <m/>
    <m/>
    <m/>
    <m/>
    <x v="67"/>
    <m/>
    <m/>
    <x v="0"/>
    <m/>
    <n v="0.15989999999999999"/>
    <m/>
    <n v="0.19420000000000001"/>
    <x v="3"/>
    <m/>
    <m/>
    <m/>
    <m/>
    <m/>
    <m/>
    <m/>
    <m/>
    <m/>
    <m/>
    <m/>
    <m/>
    <m/>
    <d v="2017-04-10T00:00:00"/>
    <x v="121"/>
    <m/>
    <x v="0"/>
    <m/>
    <n v="14"/>
    <x v="0"/>
    <m/>
    <m/>
  </r>
  <r>
    <x v="0"/>
    <x v="38"/>
    <x v="2"/>
    <x v="7"/>
    <x v="758"/>
    <x v="194"/>
    <x v="488"/>
    <m/>
    <m/>
    <m/>
    <x v="10"/>
    <m/>
    <m/>
    <m/>
    <m/>
    <x v="0"/>
    <x v="10"/>
    <x v="385"/>
    <x v="12"/>
    <x v="173"/>
    <m/>
    <m/>
    <x v="2"/>
    <x v="100"/>
    <m/>
    <x v="0"/>
    <m/>
    <x v="0"/>
    <m/>
    <x v="0"/>
    <x v="0"/>
    <n v="0"/>
    <n v="5.4100000000000002E-2"/>
    <x v="0"/>
    <m/>
    <m/>
    <m/>
    <m/>
    <m/>
    <x v="67"/>
    <m/>
    <m/>
    <x v="0"/>
    <m/>
    <n v="0.12820000000000001"/>
    <m/>
    <n v="0.18"/>
    <x v="3"/>
    <m/>
    <m/>
    <m/>
    <m/>
    <m/>
    <m/>
    <m/>
    <m/>
    <m/>
    <m/>
    <m/>
    <m/>
    <m/>
    <d v="2017-04-10T00:00:00"/>
    <x v="121"/>
    <m/>
    <x v="0"/>
    <m/>
    <n v="14"/>
    <x v="0"/>
    <m/>
    <m/>
  </r>
  <r>
    <x v="0"/>
    <x v="38"/>
    <x v="2"/>
    <x v="7"/>
    <x v="759"/>
    <x v="194"/>
    <x v="480"/>
    <m/>
    <m/>
    <m/>
    <x v="35"/>
    <m/>
    <m/>
    <m/>
    <m/>
    <x v="0"/>
    <x v="10"/>
    <x v="386"/>
    <x v="52"/>
    <x v="174"/>
    <m/>
    <m/>
    <x v="11"/>
    <x v="107"/>
    <m/>
    <x v="0"/>
    <m/>
    <x v="58"/>
    <m/>
    <x v="0"/>
    <x v="0"/>
    <n v="0"/>
    <n v="0.1244"/>
    <x v="0"/>
    <m/>
    <m/>
    <m/>
    <m/>
    <m/>
    <x v="65"/>
    <m/>
    <m/>
    <x v="0"/>
    <m/>
    <n v="9.5999999999999992E-3"/>
    <m/>
    <n v="0.1158"/>
    <x v="3"/>
    <m/>
    <m/>
    <m/>
    <m/>
    <m/>
    <m/>
    <m/>
    <m/>
    <m/>
    <m/>
    <m/>
    <m/>
    <m/>
    <d v="2017-04-10T00:00:00"/>
    <x v="121"/>
    <m/>
    <x v="0"/>
    <m/>
    <n v="14"/>
    <x v="0"/>
    <m/>
    <m/>
  </r>
  <r>
    <x v="0"/>
    <x v="38"/>
    <x v="2"/>
    <x v="7"/>
    <x v="760"/>
    <x v="194"/>
    <x v="489"/>
    <m/>
    <m/>
    <m/>
    <x v="34"/>
    <m/>
    <m/>
    <m/>
    <m/>
    <x v="0"/>
    <x v="10"/>
    <x v="387"/>
    <x v="39"/>
    <x v="175"/>
    <m/>
    <m/>
    <x v="2"/>
    <x v="100"/>
    <m/>
    <x v="0"/>
    <m/>
    <x v="38"/>
    <m/>
    <x v="0"/>
    <x v="0"/>
    <n v="0"/>
    <n v="7.8100000000000003E-2"/>
    <x v="0"/>
    <m/>
    <m/>
    <m/>
    <m/>
    <m/>
    <x v="65"/>
    <m/>
    <m/>
    <x v="0"/>
    <m/>
    <n v="9.4399999999999998E-2"/>
    <m/>
    <n v="0.12180000000000001"/>
    <x v="3"/>
    <m/>
    <m/>
    <m/>
    <m/>
    <m/>
    <m/>
    <m/>
    <m/>
    <m/>
    <m/>
    <m/>
    <m/>
    <m/>
    <d v="2017-04-10T00:00:00"/>
    <x v="121"/>
    <m/>
    <x v="0"/>
    <m/>
    <n v="14"/>
    <x v="0"/>
    <m/>
    <m/>
  </r>
  <r>
    <x v="0"/>
    <x v="38"/>
    <x v="2"/>
    <x v="7"/>
    <x v="761"/>
    <x v="195"/>
    <x v="479"/>
    <m/>
    <m/>
    <m/>
    <x v="3"/>
    <m/>
    <m/>
    <m/>
    <m/>
    <x v="0"/>
    <x v="10"/>
    <x v="388"/>
    <x v="46"/>
    <x v="168"/>
    <m/>
    <m/>
    <x v="1"/>
    <x v="99"/>
    <m/>
    <x v="0"/>
    <m/>
    <x v="43"/>
    <m/>
    <x v="0"/>
    <x v="0"/>
    <n v="0"/>
    <n v="8.0399999999999999E-2"/>
    <x v="0"/>
    <m/>
    <m/>
    <m/>
    <m/>
    <m/>
    <x v="65"/>
    <m/>
    <m/>
    <x v="0"/>
    <m/>
    <n v="0.10199999999999999"/>
    <m/>
    <n v="0.156"/>
    <x v="3"/>
    <m/>
    <m/>
    <m/>
    <m/>
    <m/>
    <m/>
    <m/>
    <m/>
    <m/>
    <m/>
    <m/>
    <m/>
    <m/>
    <d v="2017-04-10T00:00:00"/>
    <x v="121"/>
    <m/>
    <x v="0"/>
    <m/>
    <n v="14"/>
    <x v="0"/>
    <m/>
    <m/>
  </r>
  <r>
    <x v="0"/>
    <x v="38"/>
    <x v="2"/>
    <x v="7"/>
    <x v="762"/>
    <x v="196"/>
    <x v="490"/>
    <m/>
    <m/>
    <m/>
    <x v="10"/>
    <m/>
    <m/>
    <m/>
    <m/>
    <x v="0"/>
    <x v="10"/>
    <x v="389"/>
    <x v="33"/>
    <x v="176"/>
    <m/>
    <m/>
    <x v="2"/>
    <x v="97"/>
    <m/>
    <x v="0"/>
    <m/>
    <x v="0"/>
    <m/>
    <x v="0"/>
    <x v="0"/>
    <n v="0"/>
    <n v="0.11840000000000001"/>
    <x v="0"/>
    <m/>
    <m/>
    <m/>
    <m/>
    <m/>
    <x v="68"/>
    <m/>
    <m/>
    <x v="0"/>
    <m/>
    <n v="8.7800000000000003E-2"/>
    <m/>
    <n v="0.1147"/>
    <x v="3"/>
    <m/>
    <m/>
    <m/>
    <m/>
    <m/>
    <m/>
    <m/>
    <m/>
    <m/>
    <m/>
    <m/>
    <m/>
    <m/>
    <d v="2017-04-11T00:00:00"/>
    <x v="131"/>
    <m/>
    <x v="0"/>
    <m/>
    <n v="14"/>
    <x v="0"/>
    <m/>
    <m/>
  </r>
  <r>
    <x v="0"/>
    <x v="38"/>
    <x v="2"/>
    <x v="7"/>
    <x v="763"/>
    <x v="85"/>
    <x v="487"/>
    <m/>
    <m/>
    <m/>
    <x v="19"/>
    <m/>
    <m/>
    <m/>
    <m/>
    <x v="0"/>
    <x v="10"/>
    <x v="390"/>
    <x v="69"/>
    <x v="177"/>
    <m/>
    <m/>
    <x v="17"/>
    <x v="114"/>
    <m/>
    <x v="0"/>
    <m/>
    <x v="0"/>
    <m/>
    <x v="0"/>
    <x v="0"/>
    <n v="0"/>
    <n v="0.1246"/>
    <x v="0"/>
    <m/>
    <m/>
    <m/>
    <m/>
    <m/>
    <x v="69"/>
    <m/>
    <m/>
    <x v="0"/>
    <m/>
    <n v="1.26E-2"/>
    <m/>
    <n v="1.46E-2"/>
    <x v="3"/>
    <m/>
    <m/>
    <m/>
    <m/>
    <m/>
    <m/>
    <m/>
    <m/>
    <m/>
    <m/>
    <m/>
    <m/>
    <m/>
    <d v="2017-04-11T00:00:00"/>
    <x v="131"/>
    <m/>
    <x v="0"/>
    <m/>
    <n v="14"/>
    <x v="0"/>
    <m/>
    <m/>
  </r>
  <r>
    <x v="0"/>
    <x v="38"/>
    <x v="2"/>
    <x v="7"/>
    <x v="764"/>
    <x v="85"/>
    <x v="491"/>
    <m/>
    <m/>
    <m/>
    <x v="34"/>
    <m/>
    <m/>
    <m/>
    <m/>
    <x v="0"/>
    <x v="10"/>
    <x v="391"/>
    <x v="63"/>
    <x v="165"/>
    <m/>
    <m/>
    <x v="1"/>
    <x v="67"/>
    <m/>
    <x v="0"/>
    <m/>
    <x v="0"/>
    <m/>
    <x v="0"/>
    <x v="0"/>
    <n v="0"/>
    <n v="0.19700000000000001"/>
    <x v="0"/>
    <m/>
    <m/>
    <m/>
    <m/>
    <m/>
    <x v="69"/>
    <m/>
    <m/>
    <x v="0"/>
    <m/>
    <n v="2.4400000000000002E-2"/>
    <m/>
    <n v="2.2700000000000001E-2"/>
    <x v="3"/>
    <m/>
    <m/>
    <m/>
    <m/>
    <m/>
    <m/>
    <m/>
    <m/>
    <m/>
    <m/>
    <m/>
    <m/>
    <m/>
    <d v="2017-04-11T00:00:00"/>
    <x v="131"/>
    <m/>
    <x v="0"/>
    <m/>
    <n v="14"/>
    <x v="0"/>
    <m/>
    <m/>
  </r>
  <r>
    <x v="0"/>
    <x v="38"/>
    <x v="2"/>
    <x v="7"/>
    <x v="765"/>
    <x v="85"/>
    <x v="485"/>
    <m/>
    <m/>
    <m/>
    <x v="2"/>
    <m/>
    <m/>
    <m/>
    <m/>
    <x v="0"/>
    <x v="10"/>
    <x v="388"/>
    <x v="35"/>
    <x v="163"/>
    <m/>
    <m/>
    <x v="1"/>
    <x v="89"/>
    <m/>
    <x v="0"/>
    <m/>
    <x v="0"/>
    <m/>
    <x v="0"/>
    <x v="0"/>
    <n v="0"/>
    <n v="1.0345"/>
    <x v="0"/>
    <m/>
    <m/>
    <m/>
    <m/>
    <m/>
    <x v="70"/>
    <m/>
    <m/>
    <x v="0"/>
    <m/>
    <n v="7.7999999999999996E-3"/>
    <m/>
    <n v="3.3599999999999998E-2"/>
    <x v="3"/>
    <m/>
    <m/>
    <m/>
    <m/>
    <m/>
    <m/>
    <m/>
    <m/>
    <m/>
    <m/>
    <m/>
    <m/>
    <m/>
    <d v="2017-04-12T00:00:00"/>
    <x v="59"/>
    <m/>
    <x v="0"/>
    <m/>
    <n v="14"/>
    <x v="0"/>
    <m/>
    <m/>
  </r>
  <r>
    <x v="0"/>
    <x v="38"/>
    <x v="2"/>
    <x v="7"/>
    <x v="766"/>
    <x v="85"/>
    <x v="488"/>
    <m/>
    <m/>
    <m/>
    <x v="1"/>
    <m/>
    <m/>
    <m/>
    <m/>
    <x v="0"/>
    <x v="10"/>
    <x v="392"/>
    <x v="44"/>
    <x v="178"/>
    <m/>
    <m/>
    <x v="11"/>
    <x v="98"/>
    <m/>
    <x v="0"/>
    <m/>
    <x v="0"/>
    <m/>
    <x v="0"/>
    <x v="0"/>
    <n v="0"/>
    <n v="0.50470000000000004"/>
    <x v="0"/>
    <m/>
    <m/>
    <m/>
    <m/>
    <m/>
    <x v="71"/>
    <m/>
    <m/>
    <x v="0"/>
    <m/>
    <n v="2.2499999999999999E-2"/>
    <m/>
    <n v="4.8000000000000001E-2"/>
    <x v="3"/>
    <m/>
    <m/>
    <m/>
    <m/>
    <m/>
    <m/>
    <m/>
    <m/>
    <m/>
    <m/>
    <m/>
    <m/>
    <m/>
    <d v="2017-04-12T00:00:00"/>
    <x v="59"/>
    <m/>
    <x v="0"/>
    <m/>
    <n v="14"/>
    <x v="0"/>
    <m/>
    <m/>
  </r>
  <r>
    <x v="0"/>
    <x v="38"/>
    <x v="2"/>
    <x v="7"/>
    <x v="767"/>
    <x v="197"/>
    <x v="491"/>
    <m/>
    <m/>
    <m/>
    <x v="16"/>
    <m/>
    <m/>
    <m/>
    <m/>
    <x v="0"/>
    <x v="10"/>
    <x v="393"/>
    <x v="71"/>
    <x v="179"/>
    <m/>
    <m/>
    <x v="1"/>
    <x v="99"/>
    <m/>
    <x v="0"/>
    <m/>
    <x v="0"/>
    <m/>
    <x v="0"/>
    <x v="0"/>
    <n v="0"/>
    <n v="0.83830000000000005"/>
    <x v="0"/>
    <m/>
    <m/>
    <m/>
    <m/>
    <m/>
    <x v="68"/>
    <m/>
    <m/>
    <x v="0"/>
    <m/>
    <n v="0.76700000000000002"/>
    <m/>
    <n v="0.1227"/>
    <x v="3"/>
    <m/>
    <m/>
    <m/>
    <m/>
    <m/>
    <m/>
    <m/>
    <m/>
    <m/>
    <m/>
    <m/>
    <m/>
    <m/>
    <d v="2017-04-12T00:00:00"/>
    <x v="59"/>
    <m/>
    <x v="0"/>
    <m/>
    <n v="14"/>
    <x v="0"/>
    <m/>
    <m/>
  </r>
  <r>
    <x v="0"/>
    <x v="38"/>
    <x v="2"/>
    <x v="7"/>
    <x v="768"/>
    <x v="197"/>
    <x v="483"/>
    <m/>
    <m/>
    <m/>
    <x v="16"/>
    <m/>
    <m/>
    <m/>
    <m/>
    <x v="0"/>
    <x v="10"/>
    <x v="394"/>
    <x v="29"/>
    <x v="180"/>
    <m/>
    <m/>
    <x v="2"/>
    <x v="102"/>
    <m/>
    <x v="0"/>
    <m/>
    <x v="0"/>
    <m/>
    <x v="0"/>
    <x v="0"/>
    <n v="0"/>
    <n v="0.74170000000000003"/>
    <x v="0"/>
    <m/>
    <m/>
    <m/>
    <m/>
    <m/>
    <x v="57"/>
    <m/>
    <m/>
    <x v="0"/>
    <m/>
    <n v="6.1100000000000002E-2"/>
    <m/>
    <n v="0.12839999999999999"/>
    <x v="3"/>
    <m/>
    <m/>
    <m/>
    <m/>
    <m/>
    <m/>
    <m/>
    <m/>
    <m/>
    <m/>
    <m/>
    <m/>
    <m/>
    <d v="2017-04-13T00:00:00"/>
    <x v="116"/>
    <m/>
    <x v="0"/>
    <m/>
    <n v="14"/>
    <x v="0"/>
    <m/>
    <m/>
  </r>
  <r>
    <x v="0"/>
    <x v="38"/>
    <x v="2"/>
    <x v="7"/>
    <x v="769"/>
    <x v="197"/>
    <x v="492"/>
    <m/>
    <m/>
    <m/>
    <x v="39"/>
    <m/>
    <m/>
    <m/>
    <m/>
    <x v="0"/>
    <x v="10"/>
    <x v="389"/>
    <x v="14"/>
    <x v="181"/>
    <m/>
    <m/>
    <x v="11"/>
    <x v="98"/>
    <m/>
    <x v="0"/>
    <m/>
    <x v="0"/>
    <m/>
    <x v="0"/>
    <x v="0"/>
    <n v="0"/>
    <n v="0.57669999999999999"/>
    <x v="0"/>
    <m/>
    <m/>
    <m/>
    <m/>
    <m/>
    <x v="57"/>
    <m/>
    <m/>
    <x v="0"/>
    <m/>
    <n v="0.14080000000000001"/>
    <m/>
    <n v="0.22059999999999999"/>
    <x v="3"/>
    <m/>
    <m/>
    <m/>
    <m/>
    <m/>
    <m/>
    <m/>
    <m/>
    <m/>
    <m/>
    <m/>
    <m/>
    <m/>
    <d v="2017-04-13T00:00:00"/>
    <x v="116"/>
    <m/>
    <x v="0"/>
    <m/>
    <n v="14"/>
    <x v="0"/>
    <m/>
    <m/>
  </r>
  <r>
    <x v="0"/>
    <x v="38"/>
    <x v="2"/>
    <x v="7"/>
    <x v="770"/>
    <x v="160"/>
    <x v="480"/>
    <m/>
    <m/>
    <m/>
    <x v="11"/>
    <m/>
    <m/>
    <m/>
    <m/>
    <x v="0"/>
    <x v="10"/>
    <x v="387"/>
    <x v="12"/>
    <x v="86"/>
    <m/>
    <m/>
    <x v="11"/>
    <x v="96"/>
    <m/>
    <x v="0"/>
    <m/>
    <x v="0"/>
    <m/>
    <x v="0"/>
    <x v="0"/>
    <n v="0"/>
    <n v="0.42120000000000002"/>
    <x v="0"/>
    <m/>
    <m/>
    <m/>
    <m/>
    <m/>
    <x v="65"/>
    <m/>
    <m/>
    <x v="0"/>
    <m/>
    <n v="4.9000000000000002E-2"/>
    <m/>
    <n v="0.15659999999999999"/>
    <x v="3"/>
    <m/>
    <m/>
    <m/>
    <m/>
    <m/>
    <m/>
    <m/>
    <m/>
    <m/>
    <m/>
    <m/>
    <m/>
    <m/>
    <d v="2017-04-13T00:00:00"/>
    <x v="116"/>
    <m/>
    <x v="0"/>
    <m/>
    <n v="14"/>
    <x v="0"/>
    <m/>
    <m/>
  </r>
  <r>
    <x v="0"/>
    <x v="38"/>
    <x v="2"/>
    <x v="7"/>
    <x v="771"/>
    <x v="160"/>
    <x v="481"/>
    <m/>
    <m/>
    <m/>
    <x v="36"/>
    <m/>
    <m/>
    <m/>
    <m/>
    <x v="0"/>
    <x v="10"/>
    <x v="395"/>
    <x v="76"/>
    <x v="182"/>
    <m/>
    <m/>
    <x v="2"/>
    <x v="7"/>
    <m/>
    <x v="0"/>
    <m/>
    <x v="0"/>
    <m/>
    <x v="0"/>
    <x v="0"/>
    <n v="0"/>
    <n v="8.0199999999999994E-2"/>
    <x v="0"/>
    <m/>
    <m/>
    <m/>
    <m/>
    <m/>
    <x v="69"/>
    <m/>
    <m/>
    <x v="0"/>
    <m/>
    <n v="6.7900000000000002E-2"/>
    <m/>
    <n v="9.0300000000000005E-2"/>
    <x v="3"/>
    <m/>
    <m/>
    <m/>
    <m/>
    <m/>
    <m/>
    <m/>
    <m/>
    <m/>
    <m/>
    <m/>
    <m/>
    <m/>
    <d v="2017-04-17T00:00:00"/>
    <x v="132"/>
    <m/>
    <x v="0"/>
    <m/>
    <n v="14"/>
    <x v="0"/>
    <m/>
    <m/>
  </r>
  <r>
    <x v="0"/>
    <x v="38"/>
    <x v="2"/>
    <x v="7"/>
    <x v="772"/>
    <x v="160"/>
    <x v="492"/>
    <m/>
    <m/>
    <m/>
    <x v="10"/>
    <m/>
    <m/>
    <m/>
    <m/>
    <x v="0"/>
    <x v="10"/>
    <x v="396"/>
    <x v="58"/>
    <x v="112"/>
    <m/>
    <m/>
    <x v="1"/>
    <x v="98"/>
    <m/>
    <x v="0"/>
    <m/>
    <x v="36"/>
    <m/>
    <x v="0"/>
    <x v="0"/>
    <n v="0"/>
    <n v="0.1022"/>
    <x v="0"/>
    <m/>
    <m/>
    <m/>
    <m/>
    <m/>
    <x v="67"/>
    <m/>
    <m/>
    <x v="0"/>
    <m/>
    <n v="9.64E-2"/>
    <m/>
    <n v="0.16769999999999999"/>
    <x v="3"/>
    <m/>
    <m/>
    <m/>
    <m/>
    <m/>
    <m/>
    <m/>
    <m/>
    <m/>
    <m/>
    <m/>
    <m/>
    <m/>
    <d v="2017-04-17T00:00:00"/>
    <x v="132"/>
    <m/>
    <x v="0"/>
    <m/>
    <n v="14"/>
    <x v="0"/>
    <m/>
    <m/>
  </r>
  <r>
    <x v="0"/>
    <x v="38"/>
    <x v="2"/>
    <x v="7"/>
    <x v="773"/>
    <x v="123"/>
    <x v="479"/>
    <m/>
    <m/>
    <m/>
    <x v="10"/>
    <m/>
    <m/>
    <m/>
    <m/>
    <x v="0"/>
    <x v="10"/>
    <x v="397"/>
    <x v="52"/>
    <x v="183"/>
    <m/>
    <m/>
    <x v="2"/>
    <x v="67"/>
    <m/>
    <x v="0"/>
    <m/>
    <x v="0"/>
    <m/>
    <x v="0"/>
    <x v="0"/>
    <n v="0"/>
    <n v="7.9200000000000007E-2"/>
    <x v="0"/>
    <m/>
    <m/>
    <m/>
    <m/>
    <m/>
    <x v="67"/>
    <m/>
    <m/>
    <x v="0"/>
    <m/>
    <n v="0.12180000000000001"/>
    <m/>
    <n v="0.1842"/>
    <x v="3"/>
    <m/>
    <m/>
    <m/>
    <m/>
    <m/>
    <m/>
    <m/>
    <m/>
    <m/>
    <m/>
    <m/>
    <m/>
    <m/>
    <d v="2017-04-18T00:00:00"/>
    <x v="91"/>
    <m/>
    <x v="0"/>
    <m/>
    <n v="14"/>
    <x v="0"/>
    <m/>
    <m/>
  </r>
  <r>
    <x v="0"/>
    <x v="38"/>
    <x v="2"/>
    <x v="7"/>
    <x v="774"/>
    <x v="123"/>
    <x v="493"/>
    <m/>
    <m/>
    <m/>
    <x v="36"/>
    <m/>
    <m/>
    <m/>
    <m/>
    <x v="0"/>
    <x v="10"/>
    <x v="398"/>
    <x v="72"/>
    <x v="184"/>
    <m/>
    <m/>
    <x v="2"/>
    <x v="97"/>
    <m/>
    <x v="0"/>
    <m/>
    <x v="0"/>
    <m/>
    <x v="0"/>
    <x v="0"/>
    <n v="0"/>
    <n v="3.95E-2"/>
    <x v="0"/>
    <m/>
    <m/>
    <m/>
    <m/>
    <m/>
    <x v="72"/>
    <m/>
    <m/>
    <x v="0"/>
    <m/>
    <n v="2.5399999999999999E-2"/>
    <m/>
    <n v="2.9399999999999999E-2"/>
    <x v="3"/>
    <m/>
    <m/>
    <m/>
    <m/>
    <m/>
    <m/>
    <m/>
    <m/>
    <m/>
    <m/>
    <m/>
    <m/>
    <m/>
    <d v="2017-04-18T00:00:00"/>
    <x v="91"/>
    <m/>
    <x v="0"/>
    <m/>
    <n v="14"/>
    <x v="0"/>
    <m/>
    <m/>
  </r>
  <r>
    <x v="0"/>
    <x v="38"/>
    <x v="2"/>
    <x v="7"/>
    <x v="775"/>
    <x v="123"/>
    <x v="493"/>
    <m/>
    <m/>
    <m/>
    <x v="36"/>
    <m/>
    <m/>
    <m/>
    <m/>
    <x v="0"/>
    <x v="10"/>
    <x v="399"/>
    <x v="33"/>
    <x v="185"/>
    <m/>
    <m/>
    <x v="1"/>
    <x v="97"/>
    <m/>
    <x v="0"/>
    <m/>
    <x v="0"/>
    <m/>
    <x v="0"/>
    <x v="0"/>
    <n v="0"/>
    <n v="0.35970000000000002"/>
    <x v="0"/>
    <m/>
    <m/>
    <m/>
    <m/>
    <m/>
    <x v="73"/>
    <m/>
    <m/>
    <x v="0"/>
    <m/>
    <n v="6.0199999999999997E-2"/>
    <m/>
    <n v="8.0399999999999999E-2"/>
    <x v="3"/>
    <m/>
    <m/>
    <m/>
    <m/>
    <m/>
    <m/>
    <m/>
    <m/>
    <m/>
    <m/>
    <m/>
    <m/>
    <m/>
    <d v="2017-04-19T00:00:00"/>
    <x v="49"/>
    <m/>
    <x v="0"/>
    <m/>
    <n v="14"/>
    <x v="0"/>
    <m/>
    <m/>
  </r>
  <r>
    <x v="0"/>
    <x v="38"/>
    <x v="2"/>
    <x v="7"/>
    <x v="776"/>
    <x v="73"/>
    <x v="494"/>
    <m/>
    <m/>
    <m/>
    <x v="36"/>
    <m/>
    <m/>
    <m/>
    <m/>
    <x v="0"/>
    <x v="10"/>
    <x v="400"/>
    <x v="69"/>
    <x v="186"/>
    <m/>
    <m/>
    <x v="1"/>
    <x v="107"/>
    <m/>
    <x v="0"/>
    <m/>
    <x v="0"/>
    <m/>
    <x v="0"/>
    <x v="0"/>
    <n v="0"/>
    <n v="0.14219999999999999"/>
    <x v="0"/>
    <m/>
    <m/>
    <m/>
    <m/>
    <m/>
    <x v="65"/>
    <m/>
    <m/>
    <x v="0"/>
    <m/>
    <n v="7.1800000000000003E-2"/>
    <m/>
    <n v="4.1000000000000002E-2"/>
    <x v="3"/>
    <m/>
    <m/>
    <m/>
    <m/>
    <m/>
    <m/>
    <m/>
    <m/>
    <m/>
    <m/>
    <m/>
    <m/>
    <m/>
    <d v="2017-04-20T00:00:00"/>
    <x v="49"/>
    <m/>
    <x v="0"/>
    <m/>
    <n v="14"/>
    <x v="0"/>
    <m/>
    <m/>
  </r>
  <r>
    <x v="0"/>
    <x v="38"/>
    <x v="2"/>
    <x v="7"/>
    <x v="777"/>
    <x v="73"/>
    <x v="495"/>
    <m/>
    <m/>
    <m/>
    <x v="2"/>
    <m/>
    <m/>
    <m/>
    <m/>
    <x v="0"/>
    <x v="10"/>
    <x v="401"/>
    <x v="13"/>
    <x v="187"/>
    <m/>
    <m/>
    <x v="11"/>
    <x v="98"/>
    <m/>
    <x v="0"/>
    <m/>
    <x v="59"/>
    <m/>
    <x v="0"/>
    <x v="0"/>
    <n v="0"/>
    <n v="3.5000000000000003E-2"/>
    <x v="0"/>
    <m/>
    <m/>
    <m/>
    <m/>
    <m/>
    <x v="74"/>
    <m/>
    <m/>
    <x v="0"/>
    <m/>
    <n v="4.1799999999999997E-2"/>
    <m/>
    <n v="4.9500000000000002E-2"/>
    <x v="3"/>
    <m/>
    <m/>
    <m/>
    <m/>
    <m/>
    <m/>
    <m/>
    <m/>
    <m/>
    <m/>
    <m/>
    <m/>
    <m/>
    <d v="2017-04-19T00:00:00"/>
    <x v="49"/>
    <m/>
    <x v="0"/>
    <m/>
    <n v="14"/>
    <x v="0"/>
    <m/>
    <m/>
  </r>
  <r>
    <x v="0"/>
    <x v="38"/>
    <x v="2"/>
    <x v="7"/>
    <x v="778"/>
    <x v="73"/>
    <x v="485"/>
    <m/>
    <m/>
    <m/>
    <x v="16"/>
    <m/>
    <m/>
    <m/>
    <m/>
    <x v="0"/>
    <x v="10"/>
    <x v="402"/>
    <x v="46"/>
    <x v="188"/>
    <m/>
    <m/>
    <x v="17"/>
    <x v="98"/>
    <m/>
    <x v="0"/>
    <m/>
    <x v="38"/>
    <m/>
    <x v="0"/>
    <x v="0"/>
    <n v="0"/>
    <n v="0.21529999999999999"/>
    <x v="0"/>
    <m/>
    <m/>
    <m/>
    <m/>
    <m/>
    <x v="65"/>
    <m/>
    <m/>
    <x v="0"/>
    <m/>
    <n v="3.6799999999999999E-2"/>
    <m/>
    <n v="5.2699999999999997E-2"/>
    <x v="3"/>
    <m/>
    <m/>
    <m/>
    <m/>
    <m/>
    <m/>
    <m/>
    <m/>
    <m/>
    <m/>
    <m/>
    <m/>
    <m/>
    <d v="2017-04-19T00:00:00"/>
    <x v="49"/>
    <m/>
    <x v="0"/>
    <m/>
    <n v="14"/>
    <x v="0"/>
    <m/>
    <m/>
  </r>
  <r>
    <x v="0"/>
    <x v="38"/>
    <x v="2"/>
    <x v="7"/>
    <x v="779"/>
    <x v="74"/>
    <x v="487"/>
    <m/>
    <m/>
    <m/>
    <x v="16"/>
    <m/>
    <m/>
    <m/>
    <m/>
    <x v="0"/>
    <x v="10"/>
    <x v="385"/>
    <x v="55"/>
    <x v="189"/>
    <m/>
    <m/>
    <x v="1"/>
    <x v="100"/>
    <m/>
    <x v="0"/>
    <m/>
    <x v="34"/>
    <m/>
    <x v="0"/>
    <x v="0"/>
    <n v="0"/>
    <n v="0.15939999999999999"/>
    <x v="0"/>
    <m/>
    <m/>
    <m/>
    <m/>
    <m/>
    <x v="65"/>
    <m/>
    <m/>
    <x v="0"/>
    <m/>
    <n v="0.1042"/>
    <m/>
    <n v="6.1800000000000001E-2"/>
    <x v="3"/>
    <m/>
    <m/>
    <m/>
    <m/>
    <m/>
    <m/>
    <m/>
    <m/>
    <m/>
    <m/>
    <m/>
    <m/>
    <m/>
    <d v="2017-04-19T00:00:00"/>
    <x v="49"/>
    <m/>
    <x v="0"/>
    <m/>
    <n v="14"/>
    <x v="0"/>
    <m/>
    <m/>
  </r>
  <r>
    <x v="0"/>
    <x v="38"/>
    <x v="2"/>
    <x v="7"/>
    <x v="780"/>
    <x v="74"/>
    <x v="489"/>
    <m/>
    <m/>
    <m/>
    <x v="2"/>
    <m/>
    <m/>
    <m/>
    <m/>
    <x v="0"/>
    <x v="10"/>
    <x v="403"/>
    <x v="374"/>
    <x v="190"/>
    <m/>
    <m/>
    <x v="11"/>
    <x v="105"/>
    <m/>
    <x v="0"/>
    <m/>
    <x v="47"/>
    <m/>
    <x v="0"/>
    <x v="0"/>
    <n v="0"/>
    <n v="9.4200000000000006E-2"/>
    <x v="0"/>
    <m/>
    <m/>
    <m/>
    <m/>
    <m/>
    <x v="69"/>
    <m/>
    <m/>
    <x v="0"/>
    <m/>
    <n v="8.4000000000000005E-2"/>
    <m/>
    <n v="5.6000000000000001E-2"/>
    <x v="3"/>
    <m/>
    <m/>
    <m/>
    <m/>
    <m/>
    <m/>
    <m/>
    <m/>
    <m/>
    <m/>
    <m/>
    <m/>
    <m/>
    <d v="2017-04-19T00:00:00"/>
    <x v="49"/>
    <m/>
    <x v="0"/>
    <m/>
    <n v="14"/>
    <x v="0"/>
    <m/>
    <m/>
  </r>
  <r>
    <x v="0"/>
    <x v="38"/>
    <x v="2"/>
    <x v="7"/>
    <x v="781"/>
    <x v="74"/>
    <x v="493"/>
    <m/>
    <m/>
    <m/>
    <x v="1"/>
    <m/>
    <m/>
    <m/>
    <m/>
    <x v="0"/>
    <x v="10"/>
    <x v="401"/>
    <x v="45"/>
    <x v="191"/>
    <m/>
    <m/>
    <x v="11"/>
    <x v="105"/>
    <m/>
    <x v="0"/>
    <m/>
    <x v="0"/>
    <m/>
    <x v="0"/>
    <x v="0"/>
    <n v="0"/>
    <n v="0.59809999999999997"/>
    <x v="0"/>
    <m/>
    <m/>
    <m/>
    <m/>
    <m/>
    <x v="75"/>
    <m/>
    <m/>
    <x v="0"/>
    <m/>
    <n v="4.1099999999999998E-2"/>
    <m/>
    <n v="8.8099999999999998E-2"/>
    <x v="3"/>
    <m/>
    <m/>
    <m/>
    <m/>
    <m/>
    <m/>
    <m/>
    <m/>
    <m/>
    <m/>
    <m/>
    <m/>
    <m/>
    <d v="2017-04-20T00:00:00"/>
    <x v="49"/>
    <m/>
    <x v="0"/>
    <n v="17"/>
    <n v="14"/>
    <x v="0"/>
    <m/>
    <m/>
  </r>
  <r>
    <x v="0"/>
    <x v="38"/>
    <x v="2"/>
    <x v="7"/>
    <x v="782"/>
    <x v="74"/>
    <x v="480"/>
    <m/>
    <m/>
    <m/>
    <x v="4"/>
    <m/>
    <m/>
    <m/>
    <m/>
    <x v="0"/>
    <x v="10"/>
    <x v="404"/>
    <x v="32"/>
    <x v="192"/>
    <m/>
    <m/>
    <x v="1"/>
    <x v="107"/>
    <m/>
    <x v="0"/>
    <m/>
    <x v="0"/>
    <m/>
    <x v="0"/>
    <x v="0"/>
    <n v="0"/>
    <n v="0.20030000000000001"/>
    <x v="0"/>
    <m/>
    <m/>
    <m/>
    <m/>
    <m/>
    <x v="71"/>
    <m/>
    <m/>
    <x v="0"/>
    <m/>
    <n v="0.16170000000000001"/>
    <m/>
    <n v="0.22670000000000001"/>
    <x v="3"/>
    <m/>
    <m/>
    <m/>
    <m/>
    <m/>
    <m/>
    <m/>
    <m/>
    <m/>
    <m/>
    <m/>
    <m/>
    <m/>
    <d v="2017-04-20T00:00:00"/>
    <x v="49"/>
    <m/>
    <x v="0"/>
    <n v="11"/>
    <n v="14"/>
    <x v="0"/>
    <m/>
    <m/>
  </r>
  <r>
    <x v="0"/>
    <x v="38"/>
    <x v="2"/>
    <x v="7"/>
    <x v="783"/>
    <x v="75"/>
    <x v="486"/>
    <m/>
    <m/>
    <m/>
    <x v="11"/>
    <m/>
    <m/>
    <m/>
    <m/>
    <x v="0"/>
    <x v="10"/>
    <x v="405"/>
    <x v="375"/>
    <x v="193"/>
    <m/>
    <m/>
    <x v="1"/>
    <x v="107"/>
    <m/>
    <x v="0"/>
    <m/>
    <x v="0"/>
    <m/>
    <x v="0"/>
    <x v="0"/>
    <n v="0"/>
    <n v="0.86019999999999996"/>
    <x v="0"/>
    <m/>
    <m/>
    <m/>
    <m/>
    <m/>
    <x v="68"/>
    <m/>
    <m/>
    <x v="0"/>
    <m/>
    <n v="5.7599999999999998E-2"/>
    <m/>
    <n v="6.1499999999999999E-2"/>
    <x v="3"/>
    <m/>
    <m/>
    <m/>
    <m/>
    <m/>
    <m/>
    <m/>
    <m/>
    <m/>
    <m/>
    <m/>
    <m/>
    <m/>
    <d v="2017-04-20T00:00:00"/>
    <x v="49"/>
    <m/>
    <x v="0"/>
    <n v="12"/>
    <n v="14"/>
    <x v="0"/>
    <m/>
    <m/>
  </r>
  <r>
    <x v="0"/>
    <x v="38"/>
    <x v="2"/>
    <x v="7"/>
    <x v="784"/>
    <x v="75"/>
    <x v="494"/>
    <m/>
    <m/>
    <m/>
    <x v="32"/>
    <m/>
    <m/>
    <m/>
    <m/>
    <x v="0"/>
    <x v="10"/>
    <x v="400"/>
    <x v="49"/>
    <x v="194"/>
    <m/>
    <m/>
    <x v="11"/>
    <x v="107"/>
    <m/>
    <x v="0"/>
    <m/>
    <x v="0"/>
    <m/>
    <x v="0"/>
    <x v="0"/>
    <n v="0"/>
    <n v="0.51870000000000005"/>
    <x v="0"/>
    <m/>
    <m/>
    <m/>
    <m/>
    <m/>
    <x v="71"/>
    <m/>
    <m/>
    <x v="0"/>
    <m/>
    <n v="2.3800000000000002E-2"/>
    <m/>
    <n v="6.6400000000000001E-2"/>
    <x v="3"/>
    <m/>
    <m/>
    <m/>
    <m/>
    <m/>
    <m/>
    <m/>
    <m/>
    <m/>
    <m/>
    <m/>
    <m/>
    <m/>
    <d v="2017-04-21T00:00:00"/>
    <x v="50"/>
    <m/>
    <x v="0"/>
    <n v="13"/>
    <n v="14"/>
    <x v="0"/>
    <m/>
    <m/>
  </r>
  <r>
    <x v="0"/>
    <x v="38"/>
    <x v="2"/>
    <x v="7"/>
    <x v="785"/>
    <x v="75"/>
    <x v="479"/>
    <m/>
    <m/>
    <m/>
    <x v="36"/>
    <m/>
    <m/>
    <m/>
    <m/>
    <x v="0"/>
    <x v="10"/>
    <x v="391"/>
    <x v="57"/>
    <x v="185"/>
    <m/>
    <m/>
    <x v="11"/>
    <x v="96"/>
    <m/>
    <x v="0"/>
    <m/>
    <x v="0"/>
    <m/>
    <x v="0"/>
    <x v="0"/>
    <n v="0"/>
    <n v="0.30130000000000001"/>
    <x v="0"/>
    <m/>
    <m/>
    <m/>
    <m/>
    <m/>
    <x v="73"/>
    <m/>
    <m/>
    <x v="0"/>
    <m/>
    <n v="9.6000000000000002E-2"/>
    <m/>
    <n v="7.4200000000000002E-2"/>
    <x v="3"/>
    <m/>
    <m/>
    <m/>
    <m/>
    <m/>
    <m/>
    <m/>
    <m/>
    <m/>
    <m/>
    <m/>
    <m/>
    <m/>
    <d v="2017-04-21T00:00:00"/>
    <x v="50"/>
    <m/>
    <x v="0"/>
    <n v="8"/>
    <n v="14"/>
    <x v="0"/>
    <m/>
    <m/>
  </r>
  <r>
    <x v="0"/>
    <x v="38"/>
    <x v="2"/>
    <x v="7"/>
    <x v="786"/>
    <x v="124"/>
    <x v="495"/>
    <m/>
    <m/>
    <m/>
    <x v="11"/>
    <m/>
    <m/>
    <m/>
    <m/>
    <x v="0"/>
    <x v="10"/>
    <x v="406"/>
    <x v="372"/>
    <x v="182"/>
    <m/>
    <m/>
    <x v="1"/>
    <x v="97"/>
    <m/>
    <x v="0"/>
    <m/>
    <x v="0"/>
    <m/>
    <x v="0"/>
    <x v="0"/>
    <n v="0"/>
    <n v="0.75080000000000002"/>
    <x v="0"/>
    <m/>
    <m/>
    <m/>
    <m/>
    <m/>
    <x v="76"/>
    <m/>
    <m/>
    <x v="0"/>
    <m/>
    <n v="4.5499999999999999E-2"/>
    <m/>
    <n v="4.7399999999999998E-2"/>
    <x v="3"/>
    <m/>
    <m/>
    <m/>
    <m/>
    <m/>
    <m/>
    <m/>
    <m/>
    <m/>
    <m/>
    <m/>
    <m/>
    <m/>
    <d v="2017-04-21T00:00:00"/>
    <x v="50"/>
    <m/>
    <x v="0"/>
    <n v="13"/>
    <n v="14"/>
    <x v="0"/>
    <m/>
    <m/>
  </r>
  <r>
    <x v="0"/>
    <x v="38"/>
    <x v="2"/>
    <x v="7"/>
    <x v="787"/>
    <x v="124"/>
    <x v="487"/>
    <m/>
    <m/>
    <m/>
    <x v="16"/>
    <m/>
    <m/>
    <m/>
    <m/>
    <x v="0"/>
    <x v="10"/>
    <x v="394"/>
    <x v="23"/>
    <x v="195"/>
    <m/>
    <m/>
    <x v="11"/>
    <x v="98"/>
    <m/>
    <x v="0"/>
    <m/>
    <x v="0"/>
    <m/>
    <x v="0"/>
    <x v="0"/>
    <n v="0"/>
    <n v="2.3400000000000001E-2"/>
    <x v="0"/>
    <m/>
    <m/>
    <m/>
    <m/>
    <m/>
    <x v="72"/>
    <m/>
    <m/>
    <x v="0"/>
    <m/>
    <n v="1.7299999999999999E-2"/>
    <m/>
    <n v="4.5199999999999997E-2"/>
    <x v="3"/>
    <m/>
    <m/>
    <m/>
    <m/>
    <m/>
    <m/>
    <m/>
    <m/>
    <m/>
    <m/>
    <m/>
    <m/>
    <m/>
    <d v="2017-04-24T00:00:00"/>
    <x v="92"/>
    <m/>
    <x v="0"/>
    <n v="10"/>
    <n v="14"/>
    <x v="0"/>
    <m/>
    <m/>
  </r>
  <r>
    <x v="0"/>
    <x v="38"/>
    <x v="2"/>
    <x v="7"/>
    <x v="788"/>
    <x v="124"/>
    <x v="480"/>
    <m/>
    <m/>
    <m/>
    <x v="36"/>
    <m/>
    <m/>
    <m/>
    <m/>
    <x v="0"/>
    <x v="10"/>
    <x v="407"/>
    <x v="373"/>
    <x v="196"/>
    <m/>
    <m/>
    <x v="2"/>
    <x v="98"/>
    <m/>
    <x v="0"/>
    <m/>
    <x v="0"/>
    <m/>
    <x v="0"/>
    <x v="0"/>
    <n v="0"/>
    <n v="2.1899999999999999E-2"/>
    <x v="0"/>
    <m/>
    <m/>
    <m/>
    <m/>
    <m/>
    <x v="77"/>
    <m/>
    <m/>
    <x v="0"/>
    <m/>
    <n v="2.5399999999999999E-2"/>
    <m/>
    <n v="5.04E-2"/>
    <x v="3"/>
    <m/>
    <m/>
    <m/>
    <m/>
    <m/>
    <m/>
    <m/>
    <m/>
    <m/>
    <m/>
    <m/>
    <m/>
    <m/>
    <d v="2017-04-24T00:00:00"/>
    <x v="92"/>
    <m/>
    <x v="0"/>
    <n v="3"/>
    <n v="14"/>
    <x v="0"/>
    <m/>
    <m/>
  </r>
  <r>
    <x v="0"/>
    <x v="39"/>
    <x v="2"/>
    <x v="0"/>
    <x v="789"/>
    <x v="28"/>
    <x v="496"/>
    <n v="9.5"/>
    <n v="9.1999999999999993"/>
    <n v="2.78"/>
    <x v="0"/>
    <m/>
    <n v="2.5"/>
    <n v="6.7"/>
    <m/>
    <x v="207"/>
    <x v="10"/>
    <x v="408"/>
    <x v="217"/>
    <x v="104"/>
    <m/>
    <m/>
    <x v="0"/>
    <x v="0"/>
    <m/>
    <x v="0"/>
    <m/>
    <x v="2"/>
    <m/>
    <x v="0"/>
    <x v="0"/>
    <m/>
    <m/>
    <x v="0"/>
    <m/>
    <m/>
    <m/>
    <m/>
    <m/>
    <x v="0"/>
    <m/>
    <m/>
    <x v="0"/>
    <m/>
    <m/>
    <m/>
    <m/>
    <x v="6"/>
    <m/>
    <m/>
    <m/>
    <m/>
    <m/>
    <m/>
    <m/>
    <m/>
    <m/>
    <m/>
    <m/>
    <m/>
    <m/>
    <d v="2017-07-10T00:00:00"/>
    <x v="19"/>
    <m/>
    <x v="0"/>
    <n v="16"/>
    <n v="12"/>
    <x v="0"/>
    <m/>
    <m/>
  </r>
  <r>
    <x v="0"/>
    <x v="39"/>
    <x v="2"/>
    <x v="0"/>
    <x v="790"/>
    <x v="28"/>
    <x v="496"/>
    <n v="9.4"/>
    <n v="9.3000000000000007"/>
    <n v="2.79"/>
    <x v="0"/>
    <m/>
    <n v="2.5"/>
    <n v="6.4"/>
    <m/>
    <x v="208"/>
    <x v="10"/>
    <x v="409"/>
    <x v="376"/>
    <x v="104"/>
    <m/>
    <m/>
    <x v="0"/>
    <x v="0"/>
    <m/>
    <x v="0"/>
    <m/>
    <x v="60"/>
    <m/>
    <x v="0"/>
    <x v="0"/>
    <m/>
    <m/>
    <x v="0"/>
    <m/>
    <m/>
    <m/>
    <m/>
    <m/>
    <x v="0"/>
    <m/>
    <m/>
    <x v="0"/>
    <m/>
    <m/>
    <m/>
    <m/>
    <x v="6"/>
    <m/>
    <m/>
    <m/>
    <m/>
    <m/>
    <m/>
    <m/>
    <m/>
    <m/>
    <m/>
    <m/>
    <m/>
    <m/>
    <d v="2017-07-10T00:00:00"/>
    <x v="19"/>
    <m/>
    <x v="0"/>
    <n v="7"/>
    <n v="12"/>
    <x v="0"/>
    <m/>
    <m/>
  </r>
  <r>
    <x v="0"/>
    <x v="39"/>
    <x v="2"/>
    <x v="0"/>
    <x v="791"/>
    <x v="31"/>
    <x v="497"/>
    <n v="9.65"/>
    <n v="9.2100000000000009"/>
    <n v="2.82"/>
    <x v="0"/>
    <m/>
    <n v="2.4"/>
    <n v="6.6"/>
    <m/>
    <x v="209"/>
    <x v="10"/>
    <x v="410"/>
    <x v="377"/>
    <x v="104"/>
    <m/>
    <m/>
    <x v="0"/>
    <x v="0"/>
    <m/>
    <x v="20"/>
    <m/>
    <x v="61"/>
    <m/>
    <x v="0"/>
    <x v="0"/>
    <m/>
    <m/>
    <x v="0"/>
    <m/>
    <m/>
    <m/>
    <m/>
    <m/>
    <x v="0"/>
    <m/>
    <m/>
    <x v="0"/>
    <m/>
    <m/>
    <m/>
    <m/>
    <x v="6"/>
    <m/>
    <m/>
    <m/>
    <m/>
    <m/>
    <m/>
    <m/>
    <m/>
    <m/>
    <m/>
    <m/>
    <m/>
    <m/>
    <d v="2017-07-12T00:00:00"/>
    <x v="21"/>
    <m/>
    <x v="0"/>
    <n v="9"/>
    <n v="12"/>
    <x v="0"/>
    <m/>
    <m/>
  </r>
  <r>
    <x v="1"/>
    <x v="40"/>
    <x v="2"/>
    <x v="0"/>
    <x v="792"/>
    <x v="198"/>
    <x v="498"/>
    <m/>
    <m/>
    <m/>
    <x v="0"/>
    <m/>
    <m/>
    <m/>
    <m/>
    <x v="0"/>
    <x v="10"/>
    <x v="411"/>
    <x v="0"/>
    <x v="0"/>
    <m/>
    <m/>
    <x v="0"/>
    <x v="0"/>
    <m/>
    <x v="1"/>
    <m/>
    <x v="1"/>
    <m/>
    <x v="0"/>
    <x v="0"/>
    <m/>
    <m/>
    <x v="0"/>
    <m/>
    <m/>
    <m/>
    <m/>
    <m/>
    <x v="0"/>
    <m/>
    <m/>
    <x v="0"/>
    <m/>
    <m/>
    <m/>
    <m/>
    <x v="9"/>
    <m/>
    <m/>
    <m/>
    <m/>
    <m/>
    <m/>
    <m/>
    <m/>
    <m/>
    <m/>
    <m/>
    <m/>
    <m/>
    <s v="-"/>
    <x v="152"/>
    <m/>
    <x v="0"/>
    <m/>
    <n v="2"/>
    <x v="0"/>
    <m/>
    <m/>
  </r>
  <r>
    <x v="1"/>
    <x v="40"/>
    <x v="2"/>
    <x v="1"/>
    <x v="793"/>
    <x v="173"/>
    <x v="499"/>
    <m/>
    <m/>
    <m/>
    <x v="0"/>
    <m/>
    <m/>
    <m/>
    <m/>
    <x v="0"/>
    <x v="10"/>
    <x v="412"/>
    <x v="0"/>
    <x v="0"/>
    <m/>
    <m/>
    <x v="0"/>
    <x v="0"/>
    <m/>
    <x v="1"/>
    <m/>
    <x v="1"/>
    <m/>
    <x v="0"/>
    <x v="0"/>
    <m/>
    <m/>
    <x v="0"/>
    <m/>
    <m/>
    <m/>
    <m/>
    <m/>
    <x v="0"/>
    <m/>
    <m/>
    <x v="0"/>
    <m/>
    <m/>
    <m/>
    <m/>
    <x v="1"/>
    <m/>
    <m/>
    <m/>
    <m/>
    <m/>
    <m/>
    <m/>
    <m/>
    <m/>
    <m/>
    <m/>
    <m/>
    <m/>
    <d v="2017-01-12T00:00:00"/>
    <x v="128"/>
    <m/>
    <x v="0"/>
    <m/>
    <n v="2"/>
    <x v="0"/>
    <m/>
    <m/>
  </r>
  <r>
    <x v="1"/>
    <x v="40"/>
    <x v="2"/>
    <x v="1"/>
    <x v="794"/>
    <x v="157"/>
    <x v="500"/>
    <m/>
    <m/>
    <m/>
    <x v="0"/>
    <m/>
    <m/>
    <m/>
    <m/>
    <x v="0"/>
    <x v="10"/>
    <x v="412"/>
    <x v="0"/>
    <x v="0"/>
    <m/>
    <m/>
    <x v="0"/>
    <x v="0"/>
    <m/>
    <x v="1"/>
    <m/>
    <x v="1"/>
    <m/>
    <x v="0"/>
    <x v="0"/>
    <m/>
    <m/>
    <x v="0"/>
    <m/>
    <m/>
    <m/>
    <m/>
    <m/>
    <x v="0"/>
    <m/>
    <m/>
    <x v="0"/>
    <m/>
    <m/>
    <m/>
    <m/>
    <x v="1"/>
    <m/>
    <m/>
    <m/>
    <m/>
    <m/>
    <m/>
    <m/>
    <m/>
    <m/>
    <m/>
    <m/>
    <m/>
    <m/>
    <d v="2017-01-17T00:00:00"/>
    <x v="115"/>
    <m/>
    <x v="0"/>
    <m/>
    <n v="2"/>
    <x v="0"/>
    <m/>
    <m/>
  </r>
  <r>
    <x v="1"/>
    <x v="40"/>
    <x v="2"/>
    <x v="1"/>
    <x v="795"/>
    <x v="158"/>
    <x v="501"/>
    <m/>
    <m/>
    <m/>
    <x v="0"/>
    <m/>
    <m/>
    <m/>
    <m/>
    <x v="0"/>
    <x v="10"/>
    <x v="221"/>
    <x v="0"/>
    <x v="0"/>
    <m/>
    <m/>
    <x v="0"/>
    <x v="0"/>
    <m/>
    <x v="1"/>
    <m/>
    <x v="1"/>
    <m/>
    <x v="0"/>
    <x v="0"/>
    <m/>
    <m/>
    <x v="0"/>
    <m/>
    <m/>
    <m/>
    <m/>
    <m/>
    <x v="0"/>
    <m/>
    <m/>
    <x v="0"/>
    <m/>
    <m/>
    <m/>
    <m/>
    <x v="1"/>
    <m/>
    <m/>
    <m/>
    <m/>
    <m/>
    <m/>
    <m/>
    <m/>
    <m/>
    <m/>
    <m/>
    <m/>
    <m/>
    <d v="2017-01-17T00:00:00"/>
    <x v="115"/>
    <m/>
    <x v="0"/>
    <m/>
    <n v="2"/>
    <x v="0"/>
    <m/>
    <m/>
  </r>
  <r>
    <x v="1"/>
    <x v="40"/>
    <x v="2"/>
    <x v="1"/>
    <x v="796"/>
    <x v="158"/>
    <x v="502"/>
    <m/>
    <m/>
    <m/>
    <x v="0"/>
    <m/>
    <m/>
    <m/>
    <m/>
    <x v="0"/>
    <x v="10"/>
    <x v="413"/>
    <x v="0"/>
    <x v="0"/>
    <m/>
    <m/>
    <x v="0"/>
    <x v="0"/>
    <m/>
    <x v="1"/>
    <m/>
    <x v="1"/>
    <m/>
    <x v="0"/>
    <x v="0"/>
    <m/>
    <m/>
    <x v="0"/>
    <m/>
    <m/>
    <m/>
    <m/>
    <m/>
    <x v="0"/>
    <m/>
    <m/>
    <x v="0"/>
    <m/>
    <m/>
    <m/>
    <m/>
    <x v="1"/>
    <m/>
    <m/>
    <m/>
    <m/>
    <m/>
    <m/>
    <m/>
    <m/>
    <m/>
    <m/>
    <m/>
    <m/>
    <m/>
    <d v="2017-01-17T00:00:00"/>
    <x v="115"/>
    <m/>
    <x v="0"/>
    <m/>
    <n v="2"/>
    <x v="0"/>
    <m/>
    <m/>
  </r>
  <r>
    <x v="1"/>
    <x v="40"/>
    <x v="2"/>
    <x v="1"/>
    <x v="797"/>
    <x v="158"/>
    <x v="503"/>
    <m/>
    <m/>
    <m/>
    <x v="0"/>
    <m/>
    <m/>
    <m/>
    <m/>
    <x v="0"/>
    <x v="10"/>
    <x v="219"/>
    <x v="0"/>
    <x v="0"/>
    <m/>
    <m/>
    <x v="0"/>
    <x v="0"/>
    <m/>
    <x v="1"/>
    <m/>
    <x v="1"/>
    <m/>
    <x v="0"/>
    <x v="0"/>
    <m/>
    <m/>
    <x v="0"/>
    <m/>
    <m/>
    <m/>
    <m/>
    <m/>
    <x v="0"/>
    <m/>
    <m/>
    <x v="0"/>
    <m/>
    <m/>
    <m/>
    <m/>
    <x v="1"/>
    <m/>
    <m/>
    <m/>
    <m/>
    <m/>
    <m/>
    <m/>
    <m/>
    <m/>
    <m/>
    <m/>
    <m/>
    <m/>
    <d v="2017-01-17T00:00:00"/>
    <x v="115"/>
    <m/>
    <x v="0"/>
    <m/>
    <n v="2"/>
    <x v="0"/>
    <m/>
    <m/>
  </r>
  <r>
    <x v="1"/>
    <x v="40"/>
    <x v="2"/>
    <x v="1"/>
    <x v="538"/>
    <x v="159"/>
    <x v="504"/>
    <m/>
    <m/>
    <m/>
    <x v="0"/>
    <m/>
    <m/>
    <m/>
    <m/>
    <x v="0"/>
    <x v="10"/>
    <x v="414"/>
    <x v="0"/>
    <x v="0"/>
    <m/>
    <m/>
    <x v="0"/>
    <x v="0"/>
    <m/>
    <x v="1"/>
    <m/>
    <x v="1"/>
    <m/>
    <x v="0"/>
    <x v="0"/>
    <m/>
    <m/>
    <x v="0"/>
    <m/>
    <m/>
    <m/>
    <m/>
    <m/>
    <x v="0"/>
    <m/>
    <m/>
    <x v="0"/>
    <m/>
    <m/>
    <m/>
    <m/>
    <x v="1"/>
    <m/>
    <m/>
    <m/>
    <m/>
    <m/>
    <m/>
    <m/>
    <m/>
    <m/>
    <m/>
    <m/>
    <m/>
    <m/>
    <d v="2017-01-17T00:00:00"/>
    <x v="115"/>
    <m/>
    <x v="0"/>
    <m/>
    <n v="2"/>
    <x v="0"/>
    <m/>
    <m/>
  </r>
  <r>
    <x v="1"/>
    <x v="40"/>
    <x v="2"/>
    <x v="1"/>
    <x v="798"/>
    <x v="77"/>
    <x v="505"/>
    <m/>
    <m/>
    <m/>
    <x v="0"/>
    <m/>
    <m/>
    <m/>
    <m/>
    <x v="0"/>
    <x v="10"/>
    <x v="415"/>
    <x v="0"/>
    <x v="0"/>
    <m/>
    <m/>
    <x v="0"/>
    <x v="0"/>
    <m/>
    <x v="1"/>
    <m/>
    <x v="1"/>
    <m/>
    <x v="0"/>
    <x v="0"/>
    <m/>
    <m/>
    <x v="0"/>
    <m/>
    <m/>
    <m/>
    <m/>
    <m/>
    <x v="0"/>
    <m/>
    <m/>
    <x v="0"/>
    <m/>
    <m/>
    <m/>
    <m/>
    <x v="1"/>
    <m/>
    <m/>
    <m/>
    <m/>
    <m/>
    <m/>
    <m/>
    <m/>
    <m/>
    <m/>
    <m/>
    <m/>
    <m/>
    <d v="2017-01-18T00:00:00"/>
    <x v="53"/>
    <m/>
    <x v="0"/>
    <m/>
    <n v="2"/>
    <x v="0"/>
    <m/>
    <m/>
  </r>
  <r>
    <x v="1"/>
    <x v="40"/>
    <x v="2"/>
    <x v="1"/>
    <x v="799"/>
    <x v="77"/>
    <x v="504"/>
    <m/>
    <m/>
    <m/>
    <x v="0"/>
    <m/>
    <m/>
    <m/>
    <m/>
    <x v="0"/>
    <x v="10"/>
    <x v="416"/>
    <x v="0"/>
    <x v="0"/>
    <m/>
    <m/>
    <x v="0"/>
    <x v="0"/>
    <m/>
    <x v="1"/>
    <m/>
    <x v="1"/>
    <m/>
    <x v="0"/>
    <x v="0"/>
    <m/>
    <m/>
    <x v="0"/>
    <m/>
    <m/>
    <m/>
    <m/>
    <m/>
    <x v="0"/>
    <m/>
    <m/>
    <x v="0"/>
    <m/>
    <m/>
    <m/>
    <m/>
    <x v="1"/>
    <m/>
    <m/>
    <m/>
    <m/>
    <m/>
    <m/>
    <m/>
    <m/>
    <m/>
    <m/>
    <m/>
    <m/>
    <m/>
    <d v="2017-01-18T00:00:00"/>
    <x v="53"/>
    <m/>
    <x v="0"/>
    <m/>
    <n v="2"/>
    <x v="0"/>
    <m/>
    <m/>
  </r>
  <r>
    <x v="1"/>
    <x v="40"/>
    <x v="2"/>
    <x v="1"/>
    <x v="800"/>
    <x v="78"/>
    <x v="506"/>
    <m/>
    <m/>
    <m/>
    <x v="0"/>
    <m/>
    <m/>
    <m/>
    <m/>
    <x v="0"/>
    <x v="10"/>
    <x v="417"/>
    <x v="0"/>
    <x v="0"/>
    <m/>
    <m/>
    <x v="0"/>
    <x v="0"/>
    <m/>
    <x v="1"/>
    <m/>
    <x v="1"/>
    <m/>
    <x v="0"/>
    <x v="0"/>
    <m/>
    <m/>
    <x v="0"/>
    <m/>
    <m/>
    <m/>
    <m/>
    <m/>
    <x v="0"/>
    <m/>
    <m/>
    <x v="0"/>
    <m/>
    <m/>
    <m/>
    <m/>
    <x v="1"/>
    <m/>
    <m/>
    <m/>
    <m/>
    <m/>
    <m/>
    <m/>
    <m/>
    <m/>
    <m/>
    <m/>
    <m/>
    <m/>
    <d v="2017-01-18T00:00:00"/>
    <x v="53"/>
    <m/>
    <x v="0"/>
    <m/>
    <n v="2"/>
    <x v="0"/>
    <m/>
    <m/>
  </r>
  <r>
    <x v="1"/>
    <x v="40"/>
    <x v="2"/>
    <x v="1"/>
    <x v="801"/>
    <x v="78"/>
    <x v="507"/>
    <m/>
    <m/>
    <m/>
    <x v="0"/>
    <m/>
    <m/>
    <m/>
    <m/>
    <x v="0"/>
    <x v="10"/>
    <x v="418"/>
    <x v="0"/>
    <x v="0"/>
    <m/>
    <m/>
    <x v="0"/>
    <x v="0"/>
    <m/>
    <x v="1"/>
    <m/>
    <x v="1"/>
    <m/>
    <x v="0"/>
    <x v="0"/>
    <m/>
    <m/>
    <x v="0"/>
    <m/>
    <m/>
    <m/>
    <m/>
    <m/>
    <x v="0"/>
    <m/>
    <m/>
    <x v="0"/>
    <m/>
    <m/>
    <m/>
    <m/>
    <x v="1"/>
    <m/>
    <m/>
    <m/>
    <m/>
    <m/>
    <m/>
    <m/>
    <m/>
    <m/>
    <m/>
    <m/>
    <m/>
    <m/>
    <d v="2017-01-19T00:00:00"/>
    <x v="124"/>
    <m/>
    <x v="0"/>
    <m/>
    <n v="2"/>
    <x v="0"/>
    <m/>
    <m/>
  </r>
  <r>
    <x v="1"/>
    <x v="40"/>
    <x v="2"/>
    <x v="1"/>
    <x v="802"/>
    <x v="155"/>
    <x v="385"/>
    <m/>
    <m/>
    <m/>
    <x v="0"/>
    <m/>
    <m/>
    <m/>
    <m/>
    <x v="0"/>
    <x v="10"/>
    <x v="419"/>
    <x v="0"/>
    <x v="0"/>
    <m/>
    <m/>
    <x v="0"/>
    <x v="0"/>
    <m/>
    <x v="1"/>
    <m/>
    <x v="1"/>
    <m/>
    <x v="0"/>
    <x v="0"/>
    <m/>
    <m/>
    <x v="0"/>
    <m/>
    <m/>
    <m/>
    <m/>
    <m/>
    <x v="0"/>
    <m/>
    <m/>
    <x v="0"/>
    <m/>
    <m/>
    <m/>
    <m/>
    <x v="1"/>
    <m/>
    <m/>
    <m/>
    <m/>
    <m/>
    <m/>
    <m/>
    <m/>
    <m/>
    <m/>
    <m/>
    <m/>
    <m/>
    <d v="2017-01-27T00:00:00"/>
    <x v="124"/>
    <m/>
    <x v="0"/>
    <m/>
    <n v="2"/>
    <x v="0"/>
    <m/>
    <m/>
  </r>
  <r>
    <x v="1"/>
    <x v="40"/>
    <x v="2"/>
    <x v="1"/>
    <x v="803"/>
    <x v="47"/>
    <x v="508"/>
    <m/>
    <m/>
    <m/>
    <x v="0"/>
    <m/>
    <m/>
    <m/>
    <m/>
    <x v="0"/>
    <x v="10"/>
    <x v="420"/>
    <x v="0"/>
    <x v="0"/>
    <m/>
    <m/>
    <x v="0"/>
    <x v="0"/>
    <m/>
    <x v="1"/>
    <m/>
    <x v="1"/>
    <m/>
    <x v="0"/>
    <x v="0"/>
    <m/>
    <m/>
    <x v="0"/>
    <m/>
    <m/>
    <m/>
    <m/>
    <m/>
    <x v="0"/>
    <m/>
    <m/>
    <x v="0"/>
    <m/>
    <m/>
    <m/>
    <m/>
    <x v="1"/>
    <m/>
    <m/>
    <m/>
    <m/>
    <m/>
    <m/>
    <m/>
    <m/>
    <m/>
    <m/>
    <m/>
    <m/>
    <m/>
    <d v="2017-01-27T00:00:00"/>
    <x v="32"/>
    <m/>
    <x v="0"/>
    <m/>
    <n v="2"/>
    <x v="0"/>
    <m/>
    <m/>
  </r>
  <r>
    <x v="1"/>
    <x v="40"/>
    <x v="2"/>
    <x v="1"/>
    <x v="804"/>
    <x v="48"/>
    <x v="385"/>
    <m/>
    <m/>
    <m/>
    <x v="0"/>
    <m/>
    <m/>
    <m/>
    <m/>
    <x v="0"/>
    <x v="10"/>
    <x v="421"/>
    <x v="0"/>
    <x v="0"/>
    <m/>
    <m/>
    <x v="0"/>
    <x v="0"/>
    <m/>
    <x v="1"/>
    <m/>
    <x v="1"/>
    <m/>
    <x v="0"/>
    <x v="0"/>
    <m/>
    <m/>
    <x v="0"/>
    <m/>
    <m/>
    <m/>
    <m/>
    <m/>
    <x v="0"/>
    <m/>
    <m/>
    <x v="0"/>
    <m/>
    <m/>
    <m/>
    <m/>
    <x v="1"/>
    <m/>
    <m/>
    <m/>
    <m/>
    <m/>
    <m/>
    <m/>
    <m/>
    <m/>
    <m/>
    <m/>
    <m/>
    <m/>
    <d v="2017-01-30T00:00:00"/>
    <x v="33"/>
    <m/>
    <x v="0"/>
    <m/>
    <n v="2"/>
    <x v="0"/>
    <m/>
    <m/>
  </r>
  <r>
    <x v="1"/>
    <x v="40"/>
    <x v="2"/>
    <x v="1"/>
    <x v="805"/>
    <x v="1"/>
    <x v="506"/>
    <m/>
    <m/>
    <m/>
    <x v="0"/>
    <m/>
    <m/>
    <m/>
    <m/>
    <x v="0"/>
    <x v="10"/>
    <x v="422"/>
    <x v="0"/>
    <x v="0"/>
    <m/>
    <m/>
    <x v="0"/>
    <x v="0"/>
    <m/>
    <x v="1"/>
    <m/>
    <x v="1"/>
    <m/>
    <x v="0"/>
    <x v="0"/>
    <m/>
    <m/>
    <x v="0"/>
    <m/>
    <m/>
    <m/>
    <m/>
    <m/>
    <x v="0"/>
    <m/>
    <m/>
    <x v="0"/>
    <m/>
    <m/>
    <m/>
    <m/>
    <x v="1"/>
    <m/>
    <m/>
    <m/>
    <m/>
    <m/>
    <m/>
    <m/>
    <m/>
    <m/>
    <m/>
    <m/>
    <m/>
    <m/>
    <d v="2017-02-01T00:00:00"/>
    <x v="1"/>
    <m/>
    <x v="0"/>
    <m/>
    <n v="2"/>
    <x v="0"/>
    <m/>
    <m/>
  </r>
  <r>
    <x v="1"/>
    <x v="40"/>
    <x v="2"/>
    <x v="1"/>
    <x v="806"/>
    <x v="1"/>
    <x v="384"/>
    <m/>
    <m/>
    <m/>
    <x v="0"/>
    <m/>
    <m/>
    <m/>
    <m/>
    <x v="0"/>
    <x v="10"/>
    <x v="213"/>
    <x v="0"/>
    <x v="0"/>
    <m/>
    <m/>
    <x v="0"/>
    <x v="0"/>
    <m/>
    <x v="1"/>
    <m/>
    <x v="1"/>
    <m/>
    <x v="0"/>
    <x v="0"/>
    <m/>
    <m/>
    <x v="0"/>
    <m/>
    <m/>
    <m/>
    <m/>
    <m/>
    <x v="0"/>
    <m/>
    <m/>
    <x v="0"/>
    <m/>
    <m/>
    <m/>
    <m/>
    <x v="1"/>
    <m/>
    <m/>
    <m/>
    <m/>
    <m/>
    <m/>
    <m/>
    <m/>
    <m/>
    <m/>
    <m/>
    <m/>
    <m/>
    <d v="2017-02-01T00:00:00"/>
    <x v="1"/>
    <m/>
    <x v="0"/>
    <m/>
    <n v="2"/>
    <x v="0"/>
    <m/>
    <m/>
  </r>
  <r>
    <x v="1"/>
    <x v="40"/>
    <x v="2"/>
    <x v="1"/>
    <x v="807"/>
    <x v="168"/>
    <x v="508"/>
    <m/>
    <m/>
    <m/>
    <x v="0"/>
    <m/>
    <m/>
    <m/>
    <m/>
    <x v="0"/>
    <x v="10"/>
    <x v="423"/>
    <x v="0"/>
    <x v="0"/>
    <m/>
    <m/>
    <x v="0"/>
    <x v="0"/>
    <m/>
    <x v="1"/>
    <m/>
    <x v="1"/>
    <m/>
    <x v="0"/>
    <x v="0"/>
    <m/>
    <m/>
    <x v="0"/>
    <m/>
    <m/>
    <m/>
    <m/>
    <m/>
    <x v="0"/>
    <m/>
    <m/>
    <x v="0"/>
    <m/>
    <m/>
    <m/>
    <m/>
    <x v="7"/>
    <m/>
    <m/>
    <m/>
    <m/>
    <m/>
    <m/>
    <m/>
    <m/>
    <m/>
    <m/>
    <m/>
    <m/>
    <m/>
    <d v="2017-02-01T00:00:00"/>
    <x v="1"/>
    <m/>
    <x v="0"/>
    <m/>
    <n v="2"/>
    <x v="0"/>
    <m/>
    <m/>
  </r>
  <r>
    <x v="1"/>
    <x v="40"/>
    <x v="2"/>
    <x v="1"/>
    <x v="808"/>
    <x v="168"/>
    <x v="383"/>
    <m/>
    <m/>
    <m/>
    <x v="0"/>
    <m/>
    <m/>
    <m/>
    <m/>
    <x v="0"/>
    <x v="10"/>
    <x v="423"/>
    <x v="0"/>
    <x v="0"/>
    <m/>
    <m/>
    <x v="0"/>
    <x v="0"/>
    <m/>
    <x v="1"/>
    <m/>
    <x v="1"/>
    <m/>
    <x v="0"/>
    <x v="0"/>
    <m/>
    <m/>
    <x v="0"/>
    <m/>
    <m/>
    <m/>
    <m/>
    <m/>
    <x v="0"/>
    <m/>
    <m/>
    <x v="0"/>
    <m/>
    <m/>
    <m/>
    <m/>
    <x v="7"/>
    <m/>
    <m/>
    <m/>
    <m/>
    <m/>
    <m/>
    <m/>
    <m/>
    <m/>
    <m/>
    <m/>
    <m/>
    <m/>
    <d v="2017-02-02T00:00:00"/>
    <x v="1"/>
    <m/>
    <x v="0"/>
    <m/>
    <n v="2"/>
    <x v="0"/>
    <m/>
    <m/>
  </r>
  <r>
    <x v="1"/>
    <x v="40"/>
    <x v="2"/>
    <x v="1"/>
    <x v="809"/>
    <x v="106"/>
    <x v="450"/>
    <m/>
    <m/>
    <m/>
    <x v="0"/>
    <m/>
    <m/>
    <m/>
    <m/>
    <x v="0"/>
    <x v="10"/>
    <x v="424"/>
    <x v="0"/>
    <x v="0"/>
    <m/>
    <m/>
    <x v="0"/>
    <x v="0"/>
    <m/>
    <x v="1"/>
    <m/>
    <x v="1"/>
    <m/>
    <x v="0"/>
    <x v="0"/>
    <m/>
    <m/>
    <x v="0"/>
    <m/>
    <m/>
    <m/>
    <m/>
    <m/>
    <x v="0"/>
    <m/>
    <m/>
    <x v="0"/>
    <m/>
    <m/>
    <m/>
    <m/>
    <x v="7"/>
    <m/>
    <m/>
    <m/>
    <m/>
    <m/>
    <m/>
    <m/>
    <m/>
    <m/>
    <m/>
    <m/>
    <m/>
    <m/>
    <d v="2017-02-03T00:00:00"/>
    <x v="78"/>
    <m/>
    <x v="0"/>
    <m/>
    <n v="2"/>
    <x v="0"/>
    <m/>
    <m/>
  </r>
  <r>
    <x v="1"/>
    <x v="40"/>
    <x v="2"/>
    <x v="1"/>
    <x v="810"/>
    <x v="107"/>
    <x v="509"/>
    <m/>
    <m/>
    <m/>
    <x v="0"/>
    <m/>
    <m/>
    <m/>
    <m/>
    <x v="0"/>
    <x v="10"/>
    <x v="425"/>
    <x v="0"/>
    <x v="0"/>
    <m/>
    <m/>
    <x v="0"/>
    <x v="0"/>
    <m/>
    <x v="1"/>
    <m/>
    <x v="1"/>
    <m/>
    <x v="0"/>
    <x v="0"/>
    <m/>
    <m/>
    <x v="0"/>
    <m/>
    <m/>
    <m/>
    <m/>
    <m/>
    <x v="0"/>
    <m/>
    <m/>
    <x v="0"/>
    <m/>
    <m/>
    <m/>
    <m/>
    <x v="7"/>
    <m/>
    <m/>
    <m/>
    <m/>
    <m/>
    <m/>
    <m/>
    <m/>
    <m/>
    <m/>
    <m/>
    <m/>
    <m/>
    <d v="2017-02-06T00:00:00"/>
    <x v="125"/>
    <m/>
    <x v="0"/>
    <m/>
    <n v="2"/>
    <x v="0"/>
    <m/>
    <m/>
  </r>
  <r>
    <x v="1"/>
    <x v="40"/>
    <x v="2"/>
    <x v="1"/>
    <x v="811"/>
    <x v="107"/>
    <x v="510"/>
    <m/>
    <m/>
    <m/>
    <x v="0"/>
    <m/>
    <m/>
    <m/>
    <m/>
    <x v="0"/>
    <x v="10"/>
    <x v="426"/>
    <x v="0"/>
    <x v="0"/>
    <m/>
    <m/>
    <x v="0"/>
    <x v="0"/>
    <m/>
    <x v="1"/>
    <m/>
    <x v="1"/>
    <m/>
    <x v="0"/>
    <x v="0"/>
    <m/>
    <m/>
    <x v="0"/>
    <m/>
    <m/>
    <m/>
    <m/>
    <m/>
    <x v="0"/>
    <m/>
    <m/>
    <x v="0"/>
    <m/>
    <m/>
    <m/>
    <m/>
    <x v="7"/>
    <m/>
    <m/>
    <m/>
    <m/>
    <m/>
    <m/>
    <m/>
    <m/>
    <m/>
    <m/>
    <m/>
    <m/>
    <m/>
    <d v="2017-02-06T00:00:00"/>
    <x v="125"/>
    <m/>
    <x v="0"/>
    <m/>
    <n v="2"/>
    <x v="0"/>
    <m/>
    <m/>
  </r>
  <r>
    <x v="1"/>
    <x v="40"/>
    <x v="2"/>
    <x v="1"/>
    <x v="812"/>
    <x v="109"/>
    <x v="450"/>
    <m/>
    <m/>
    <m/>
    <x v="0"/>
    <m/>
    <m/>
    <m/>
    <m/>
    <x v="0"/>
    <x v="10"/>
    <x v="427"/>
    <x v="0"/>
    <x v="0"/>
    <m/>
    <m/>
    <x v="0"/>
    <x v="0"/>
    <m/>
    <x v="1"/>
    <m/>
    <x v="1"/>
    <m/>
    <x v="0"/>
    <x v="0"/>
    <m/>
    <m/>
    <x v="0"/>
    <m/>
    <m/>
    <m/>
    <m/>
    <m/>
    <x v="0"/>
    <m/>
    <m/>
    <x v="0"/>
    <m/>
    <m/>
    <m/>
    <m/>
    <x v="7"/>
    <m/>
    <m/>
    <m/>
    <m/>
    <m/>
    <m/>
    <m/>
    <m/>
    <m/>
    <m/>
    <m/>
    <m/>
    <m/>
    <d v="2017-02-08T00:00:00"/>
    <x v="129"/>
    <m/>
    <x v="0"/>
    <m/>
    <n v="2"/>
    <x v="0"/>
    <m/>
    <m/>
  </r>
  <r>
    <x v="1"/>
    <x v="40"/>
    <x v="2"/>
    <x v="1"/>
    <x v="813"/>
    <x v="110"/>
    <x v="511"/>
    <m/>
    <m/>
    <m/>
    <x v="0"/>
    <m/>
    <m/>
    <m/>
    <m/>
    <x v="0"/>
    <x v="10"/>
    <x v="428"/>
    <x v="0"/>
    <x v="0"/>
    <m/>
    <m/>
    <x v="0"/>
    <x v="0"/>
    <m/>
    <x v="1"/>
    <m/>
    <x v="1"/>
    <m/>
    <x v="0"/>
    <x v="0"/>
    <m/>
    <m/>
    <x v="0"/>
    <m/>
    <m/>
    <m/>
    <m/>
    <m/>
    <x v="0"/>
    <m/>
    <m/>
    <x v="0"/>
    <m/>
    <m/>
    <m/>
    <m/>
    <x v="7"/>
    <m/>
    <m/>
    <m/>
    <m/>
    <m/>
    <m/>
    <m/>
    <m/>
    <m/>
    <m/>
    <m/>
    <m/>
    <m/>
    <d v="2017-02-09T00:00:00"/>
    <x v="80"/>
    <m/>
    <x v="0"/>
    <m/>
    <n v="2"/>
    <x v="0"/>
    <m/>
    <m/>
  </r>
  <r>
    <x v="1"/>
    <x v="40"/>
    <x v="2"/>
    <x v="1"/>
    <x v="814"/>
    <x v="110"/>
    <x v="512"/>
    <m/>
    <m/>
    <m/>
    <x v="0"/>
    <m/>
    <m/>
    <m/>
    <m/>
    <x v="0"/>
    <x v="10"/>
    <x v="423"/>
    <x v="0"/>
    <x v="0"/>
    <m/>
    <m/>
    <x v="0"/>
    <x v="0"/>
    <m/>
    <x v="1"/>
    <m/>
    <x v="1"/>
    <m/>
    <x v="0"/>
    <x v="0"/>
    <m/>
    <m/>
    <x v="0"/>
    <m/>
    <m/>
    <m/>
    <m/>
    <m/>
    <x v="0"/>
    <m/>
    <m/>
    <x v="0"/>
    <m/>
    <m/>
    <m/>
    <m/>
    <x v="7"/>
    <m/>
    <m/>
    <m/>
    <m/>
    <m/>
    <m/>
    <m/>
    <m/>
    <m/>
    <m/>
    <m/>
    <m/>
    <m/>
    <d v="2017-02-09T00:00:00"/>
    <x v="80"/>
    <m/>
    <x v="0"/>
    <m/>
    <n v="2"/>
    <x v="0"/>
    <m/>
    <m/>
  </r>
  <r>
    <x v="1"/>
    <x v="40"/>
    <x v="2"/>
    <x v="1"/>
    <x v="815"/>
    <x v="110"/>
    <x v="513"/>
    <m/>
    <m/>
    <m/>
    <x v="0"/>
    <m/>
    <m/>
    <m/>
    <m/>
    <x v="0"/>
    <x v="10"/>
    <x v="413"/>
    <x v="0"/>
    <x v="0"/>
    <m/>
    <m/>
    <x v="0"/>
    <x v="0"/>
    <m/>
    <x v="1"/>
    <m/>
    <x v="1"/>
    <m/>
    <x v="0"/>
    <x v="0"/>
    <m/>
    <m/>
    <x v="0"/>
    <m/>
    <m/>
    <m/>
    <m/>
    <m/>
    <x v="0"/>
    <m/>
    <m/>
    <x v="0"/>
    <m/>
    <m/>
    <m/>
    <m/>
    <x v="7"/>
    <m/>
    <m/>
    <m/>
    <m/>
    <m/>
    <m/>
    <m/>
    <m/>
    <m/>
    <m/>
    <m/>
    <m/>
    <m/>
    <d v="2017-02-09T00:00:00"/>
    <x v="81"/>
    <m/>
    <x v="0"/>
    <m/>
    <n v="2"/>
    <x v="0"/>
    <m/>
    <m/>
  </r>
  <r>
    <x v="1"/>
    <x v="40"/>
    <x v="2"/>
    <x v="1"/>
    <x v="816"/>
    <x v="111"/>
    <x v="514"/>
    <m/>
    <m/>
    <m/>
    <x v="0"/>
    <m/>
    <m/>
    <m/>
    <m/>
    <x v="0"/>
    <x v="10"/>
    <x v="429"/>
    <x v="0"/>
    <x v="0"/>
    <m/>
    <m/>
    <x v="0"/>
    <x v="0"/>
    <m/>
    <x v="1"/>
    <m/>
    <x v="1"/>
    <m/>
    <x v="0"/>
    <x v="0"/>
    <m/>
    <m/>
    <x v="0"/>
    <m/>
    <m/>
    <m/>
    <m/>
    <m/>
    <x v="0"/>
    <m/>
    <m/>
    <x v="0"/>
    <m/>
    <m/>
    <m/>
    <m/>
    <x v="7"/>
    <m/>
    <m/>
    <m/>
    <m/>
    <m/>
    <m/>
    <m/>
    <m/>
    <m/>
    <m/>
    <m/>
    <m/>
    <m/>
    <d v="2017-02-09T00:00:00"/>
    <x v="81"/>
    <m/>
    <x v="0"/>
    <m/>
    <n v="2"/>
    <x v="0"/>
    <m/>
    <m/>
  </r>
  <r>
    <x v="1"/>
    <x v="40"/>
    <x v="2"/>
    <x v="1"/>
    <x v="817"/>
    <x v="113"/>
    <x v="503"/>
    <m/>
    <m/>
    <m/>
    <x v="0"/>
    <m/>
    <m/>
    <m/>
    <m/>
    <x v="0"/>
    <x v="10"/>
    <x v="418"/>
    <x v="0"/>
    <x v="0"/>
    <m/>
    <m/>
    <x v="0"/>
    <x v="0"/>
    <m/>
    <x v="1"/>
    <m/>
    <x v="1"/>
    <m/>
    <x v="0"/>
    <x v="0"/>
    <m/>
    <m/>
    <x v="0"/>
    <m/>
    <m/>
    <m/>
    <m/>
    <m/>
    <x v="0"/>
    <m/>
    <m/>
    <x v="0"/>
    <m/>
    <m/>
    <m/>
    <m/>
    <x v="7"/>
    <m/>
    <m/>
    <m/>
    <m/>
    <m/>
    <m/>
    <m/>
    <m/>
    <m/>
    <m/>
    <m/>
    <m/>
    <m/>
    <d v="2017-02-14T00:00:00"/>
    <x v="82"/>
    <m/>
    <x v="0"/>
    <m/>
    <n v="2"/>
    <x v="0"/>
    <m/>
    <m/>
  </r>
  <r>
    <x v="1"/>
    <x v="40"/>
    <x v="2"/>
    <x v="1"/>
    <x v="818"/>
    <x v="117"/>
    <x v="385"/>
    <m/>
    <m/>
    <m/>
    <x v="0"/>
    <m/>
    <m/>
    <m/>
    <m/>
    <x v="0"/>
    <x v="10"/>
    <x v="422"/>
    <x v="0"/>
    <x v="0"/>
    <m/>
    <m/>
    <x v="0"/>
    <x v="0"/>
    <m/>
    <x v="1"/>
    <m/>
    <x v="1"/>
    <m/>
    <x v="0"/>
    <x v="0"/>
    <m/>
    <m/>
    <x v="0"/>
    <m/>
    <m/>
    <m/>
    <m/>
    <m/>
    <x v="0"/>
    <m/>
    <m/>
    <x v="0"/>
    <m/>
    <m/>
    <m/>
    <m/>
    <x v="7"/>
    <m/>
    <m/>
    <m/>
    <m/>
    <m/>
    <m/>
    <m/>
    <m/>
    <m/>
    <m/>
    <m/>
    <m/>
    <m/>
    <d v="2017-02-21T00:00:00"/>
    <x v="87"/>
    <m/>
    <x v="0"/>
    <m/>
    <n v="2"/>
    <x v="0"/>
    <m/>
    <m/>
  </r>
  <r>
    <x v="1"/>
    <x v="40"/>
    <x v="2"/>
    <x v="1"/>
    <x v="819"/>
    <x v="175"/>
    <x v="500"/>
    <m/>
    <m/>
    <m/>
    <x v="0"/>
    <m/>
    <m/>
    <m/>
    <m/>
    <x v="0"/>
    <x v="10"/>
    <x v="430"/>
    <x v="0"/>
    <x v="0"/>
    <m/>
    <m/>
    <x v="0"/>
    <x v="0"/>
    <m/>
    <x v="1"/>
    <m/>
    <x v="1"/>
    <m/>
    <x v="0"/>
    <x v="0"/>
    <m/>
    <m/>
    <x v="0"/>
    <m/>
    <m/>
    <m/>
    <m/>
    <m/>
    <x v="0"/>
    <m/>
    <m/>
    <x v="0"/>
    <m/>
    <m/>
    <m/>
    <m/>
    <x v="7"/>
    <m/>
    <m/>
    <m/>
    <m/>
    <m/>
    <m/>
    <m/>
    <m/>
    <m/>
    <m/>
    <m/>
    <m/>
    <m/>
    <d v="2017-02-21T00:00:00"/>
    <x v="87"/>
    <m/>
    <x v="0"/>
    <m/>
    <n v="2"/>
    <x v="0"/>
    <m/>
    <m/>
  </r>
  <r>
    <x v="1"/>
    <x v="40"/>
    <x v="2"/>
    <x v="1"/>
    <x v="820"/>
    <x v="115"/>
    <x v="501"/>
    <m/>
    <m/>
    <m/>
    <x v="0"/>
    <m/>
    <m/>
    <m/>
    <m/>
    <x v="0"/>
    <x v="10"/>
    <x v="221"/>
    <x v="0"/>
    <x v="0"/>
    <m/>
    <m/>
    <x v="0"/>
    <x v="0"/>
    <m/>
    <x v="1"/>
    <m/>
    <x v="1"/>
    <m/>
    <x v="0"/>
    <x v="0"/>
    <m/>
    <m/>
    <x v="0"/>
    <m/>
    <m/>
    <m/>
    <m/>
    <m/>
    <x v="0"/>
    <m/>
    <m/>
    <x v="0"/>
    <m/>
    <m/>
    <m/>
    <m/>
    <x v="7"/>
    <m/>
    <m/>
    <m/>
    <m/>
    <m/>
    <m/>
    <m/>
    <m/>
    <m/>
    <m/>
    <m/>
    <m/>
    <m/>
    <d v="2017-02-21T00:00:00"/>
    <x v="85"/>
    <m/>
    <x v="0"/>
    <m/>
    <n v="2"/>
    <x v="0"/>
    <m/>
    <m/>
  </r>
  <r>
    <x v="1"/>
    <x v="40"/>
    <x v="2"/>
    <x v="1"/>
    <x v="821"/>
    <x v="51"/>
    <x v="515"/>
    <m/>
    <m/>
    <m/>
    <x v="0"/>
    <m/>
    <m/>
    <m/>
    <m/>
    <x v="0"/>
    <x v="10"/>
    <x v="431"/>
    <x v="0"/>
    <x v="0"/>
    <m/>
    <m/>
    <x v="0"/>
    <x v="0"/>
    <m/>
    <x v="1"/>
    <m/>
    <x v="1"/>
    <m/>
    <x v="0"/>
    <x v="0"/>
    <m/>
    <m/>
    <x v="0"/>
    <m/>
    <m/>
    <m/>
    <m/>
    <m/>
    <x v="0"/>
    <m/>
    <m/>
    <x v="0"/>
    <m/>
    <m/>
    <m/>
    <m/>
    <x v="7"/>
    <m/>
    <m/>
    <m/>
    <m/>
    <m/>
    <m/>
    <m/>
    <m/>
    <m/>
    <m/>
    <m/>
    <m/>
    <m/>
    <d v="2017-02-23T00:00:00"/>
    <x v="34"/>
    <m/>
    <x v="0"/>
    <m/>
    <n v="2"/>
    <x v="0"/>
    <m/>
    <m/>
  </r>
  <r>
    <x v="1"/>
    <x v="40"/>
    <x v="2"/>
    <x v="1"/>
    <x v="822"/>
    <x v="53"/>
    <x v="516"/>
    <m/>
    <m/>
    <m/>
    <x v="0"/>
    <m/>
    <m/>
    <m/>
    <m/>
    <x v="0"/>
    <x v="10"/>
    <x v="424"/>
    <x v="0"/>
    <x v="0"/>
    <m/>
    <m/>
    <x v="0"/>
    <x v="0"/>
    <m/>
    <x v="1"/>
    <m/>
    <x v="1"/>
    <m/>
    <x v="0"/>
    <x v="0"/>
    <m/>
    <m/>
    <x v="0"/>
    <m/>
    <m/>
    <m/>
    <m/>
    <m/>
    <x v="0"/>
    <m/>
    <m/>
    <x v="0"/>
    <m/>
    <m/>
    <m/>
    <m/>
    <x v="7"/>
    <m/>
    <m/>
    <m/>
    <m/>
    <m/>
    <m/>
    <m/>
    <m/>
    <m/>
    <m/>
    <m/>
    <m/>
    <m/>
    <d v="2017-02-27T00:00:00"/>
    <x v="36"/>
    <m/>
    <x v="0"/>
    <m/>
    <n v="2"/>
    <x v="0"/>
    <m/>
    <m/>
  </r>
  <r>
    <x v="1"/>
    <x v="40"/>
    <x v="2"/>
    <x v="1"/>
    <x v="823"/>
    <x v="81"/>
    <x v="517"/>
    <m/>
    <m/>
    <m/>
    <x v="0"/>
    <m/>
    <m/>
    <m/>
    <m/>
    <x v="0"/>
    <x v="10"/>
    <x v="432"/>
    <x v="0"/>
    <x v="0"/>
    <m/>
    <m/>
    <x v="0"/>
    <x v="0"/>
    <m/>
    <x v="1"/>
    <m/>
    <x v="1"/>
    <m/>
    <x v="0"/>
    <x v="0"/>
    <m/>
    <m/>
    <x v="0"/>
    <m/>
    <m/>
    <m/>
    <m/>
    <m/>
    <x v="0"/>
    <m/>
    <m/>
    <x v="0"/>
    <m/>
    <m/>
    <m/>
    <m/>
    <x v="7"/>
    <m/>
    <m/>
    <m/>
    <m/>
    <m/>
    <m/>
    <m/>
    <m/>
    <m/>
    <m/>
    <m/>
    <m/>
    <m/>
    <d v="2017-02-27T00:00:00"/>
    <x v="56"/>
    <m/>
    <x v="0"/>
    <m/>
    <n v="2"/>
    <x v="0"/>
    <m/>
    <m/>
  </r>
  <r>
    <x v="1"/>
    <x v="40"/>
    <x v="2"/>
    <x v="1"/>
    <x v="824"/>
    <x v="81"/>
    <x v="500"/>
    <m/>
    <m/>
    <m/>
    <x v="0"/>
    <m/>
    <m/>
    <m/>
    <m/>
    <x v="0"/>
    <x v="10"/>
    <x v="433"/>
    <x v="0"/>
    <x v="0"/>
    <m/>
    <m/>
    <x v="0"/>
    <x v="0"/>
    <m/>
    <x v="1"/>
    <m/>
    <x v="1"/>
    <m/>
    <x v="0"/>
    <x v="0"/>
    <m/>
    <m/>
    <x v="0"/>
    <m/>
    <m/>
    <m/>
    <m/>
    <m/>
    <x v="0"/>
    <m/>
    <m/>
    <x v="0"/>
    <m/>
    <m/>
    <m/>
    <m/>
    <x v="7"/>
    <m/>
    <m/>
    <m/>
    <m/>
    <m/>
    <m/>
    <m/>
    <m/>
    <m/>
    <m/>
    <m/>
    <m/>
    <m/>
    <d v="2017-02-28T00:00:00"/>
    <x v="56"/>
    <m/>
    <x v="0"/>
    <m/>
    <n v="2"/>
    <x v="0"/>
    <m/>
    <m/>
  </r>
  <r>
    <x v="1"/>
    <x v="40"/>
    <x v="2"/>
    <x v="1"/>
    <x v="825"/>
    <x v="148"/>
    <x v="507"/>
    <m/>
    <m/>
    <m/>
    <x v="0"/>
    <m/>
    <m/>
    <m/>
    <m/>
    <x v="0"/>
    <x v="10"/>
    <x v="429"/>
    <x v="0"/>
    <x v="0"/>
    <m/>
    <m/>
    <x v="0"/>
    <x v="0"/>
    <m/>
    <x v="1"/>
    <m/>
    <x v="1"/>
    <m/>
    <x v="0"/>
    <x v="0"/>
    <m/>
    <m/>
    <x v="0"/>
    <m/>
    <m/>
    <m/>
    <m/>
    <m/>
    <x v="0"/>
    <m/>
    <m/>
    <x v="0"/>
    <m/>
    <m/>
    <m/>
    <m/>
    <x v="7"/>
    <m/>
    <m/>
    <m/>
    <m/>
    <m/>
    <m/>
    <m/>
    <m/>
    <m/>
    <m/>
    <m/>
    <m/>
    <m/>
    <d v="2017-03-01T00:00:00"/>
    <x v="110"/>
    <m/>
    <x v="0"/>
    <m/>
    <n v="2"/>
    <x v="0"/>
    <m/>
    <m/>
  </r>
  <r>
    <x v="1"/>
    <x v="40"/>
    <x v="2"/>
    <x v="1"/>
    <x v="826"/>
    <x v="83"/>
    <x v="506"/>
    <m/>
    <m/>
    <m/>
    <x v="0"/>
    <m/>
    <m/>
    <m/>
    <m/>
    <x v="0"/>
    <x v="10"/>
    <x v="421"/>
    <x v="0"/>
    <x v="0"/>
    <m/>
    <m/>
    <x v="0"/>
    <x v="0"/>
    <m/>
    <x v="1"/>
    <m/>
    <x v="1"/>
    <m/>
    <x v="0"/>
    <x v="0"/>
    <m/>
    <m/>
    <x v="0"/>
    <m/>
    <m/>
    <m/>
    <m/>
    <m/>
    <x v="0"/>
    <m/>
    <m/>
    <x v="0"/>
    <m/>
    <m/>
    <m/>
    <m/>
    <x v="2"/>
    <m/>
    <m/>
    <m/>
    <m/>
    <m/>
    <m/>
    <m/>
    <m/>
    <m/>
    <m/>
    <m/>
    <m/>
    <m/>
    <d v="2017-03-02T00:00:00"/>
    <x v="58"/>
    <m/>
    <x v="0"/>
    <m/>
    <n v="2"/>
    <x v="0"/>
    <m/>
    <m/>
  </r>
  <r>
    <x v="1"/>
    <x v="40"/>
    <x v="2"/>
    <x v="1"/>
    <x v="827"/>
    <x v="82"/>
    <x v="518"/>
    <m/>
    <m/>
    <m/>
    <x v="0"/>
    <m/>
    <m/>
    <m/>
    <m/>
    <x v="0"/>
    <x v="10"/>
    <x v="434"/>
    <x v="0"/>
    <x v="0"/>
    <m/>
    <m/>
    <x v="0"/>
    <x v="0"/>
    <m/>
    <x v="1"/>
    <m/>
    <x v="1"/>
    <m/>
    <x v="0"/>
    <x v="0"/>
    <m/>
    <m/>
    <x v="0"/>
    <m/>
    <m/>
    <m/>
    <m/>
    <m/>
    <x v="0"/>
    <m/>
    <m/>
    <x v="0"/>
    <m/>
    <m/>
    <m/>
    <m/>
    <x v="2"/>
    <m/>
    <m/>
    <m/>
    <m/>
    <m/>
    <m/>
    <m/>
    <m/>
    <m/>
    <m/>
    <m/>
    <m/>
    <m/>
    <d v="2017-03-06T00:00:00"/>
    <x v="57"/>
    <m/>
    <x v="0"/>
    <m/>
    <n v="2"/>
    <x v="0"/>
    <m/>
    <m/>
  </r>
  <r>
    <x v="1"/>
    <x v="40"/>
    <x v="2"/>
    <x v="1"/>
    <x v="828"/>
    <x v="84"/>
    <x v="506"/>
    <m/>
    <m/>
    <m/>
    <x v="0"/>
    <m/>
    <m/>
    <m/>
    <m/>
    <x v="0"/>
    <x v="10"/>
    <x v="433"/>
    <x v="0"/>
    <x v="0"/>
    <m/>
    <m/>
    <x v="0"/>
    <x v="0"/>
    <m/>
    <x v="1"/>
    <m/>
    <x v="1"/>
    <m/>
    <x v="0"/>
    <x v="0"/>
    <m/>
    <m/>
    <x v="0"/>
    <m/>
    <m/>
    <m/>
    <m/>
    <m/>
    <x v="0"/>
    <m/>
    <m/>
    <x v="0"/>
    <m/>
    <m/>
    <m/>
    <m/>
    <x v="2"/>
    <m/>
    <m/>
    <m/>
    <m/>
    <m/>
    <m/>
    <m/>
    <m/>
    <m/>
    <m/>
    <m/>
    <m/>
    <m/>
    <d v="2017-03-06T00:00:00"/>
    <x v="57"/>
    <m/>
    <x v="0"/>
    <m/>
    <n v="2"/>
    <x v="0"/>
    <m/>
    <m/>
  </r>
  <r>
    <x v="1"/>
    <x v="40"/>
    <x v="2"/>
    <x v="1"/>
    <x v="829"/>
    <x v="199"/>
    <x v="519"/>
    <m/>
    <m/>
    <m/>
    <x v="0"/>
    <m/>
    <m/>
    <m/>
    <m/>
    <x v="0"/>
    <x v="10"/>
    <x v="435"/>
    <x v="0"/>
    <x v="0"/>
    <m/>
    <m/>
    <x v="0"/>
    <x v="0"/>
    <m/>
    <x v="1"/>
    <m/>
    <x v="1"/>
    <m/>
    <x v="0"/>
    <x v="0"/>
    <m/>
    <m/>
    <x v="0"/>
    <m/>
    <m/>
    <m/>
    <m/>
    <m/>
    <x v="0"/>
    <m/>
    <m/>
    <x v="0"/>
    <m/>
    <m/>
    <m/>
    <m/>
    <x v="2"/>
    <m/>
    <m/>
    <m/>
    <m/>
    <m/>
    <m/>
    <m/>
    <m/>
    <m/>
    <m/>
    <m/>
    <m/>
    <m/>
    <d v="2017-03-07T00:00:00"/>
    <x v="150"/>
    <m/>
    <x v="0"/>
    <m/>
    <n v="2"/>
    <x v="0"/>
    <m/>
    <m/>
  </r>
  <r>
    <x v="1"/>
    <x v="40"/>
    <x v="2"/>
    <x v="1"/>
    <x v="830"/>
    <x v="150"/>
    <x v="386"/>
    <m/>
    <m/>
    <m/>
    <x v="0"/>
    <m/>
    <m/>
    <m/>
    <m/>
    <x v="0"/>
    <x v="10"/>
    <x v="436"/>
    <x v="0"/>
    <x v="0"/>
    <m/>
    <m/>
    <x v="0"/>
    <x v="0"/>
    <m/>
    <x v="1"/>
    <m/>
    <x v="1"/>
    <m/>
    <x v="0"/>
    <x v="0"/>
    <m/>
    <m/>
    <x v="0"/>
    <m/>
    <m/>
    <m/>
    <m/>
    <m/>
    <x v="0"/>
    <m/>
    <m/>
    <x v="0"/>
    <m/>
    <m/>
    <m/>
    <m/>
    <x v="2"/>
    <m/>
    <m/>
    <m/>
    <m/>
    <m/>
    <m/>
    <m/>
    <m/>
    <m/>
    <m/>
    <m/>
    <m/>
    <m/>
    <d v="2017-03-10T00:00:00"/>
    <x v="153"/>
    <m/>
    <x v="0"/>
    <m/>
    <n v="2"/>
    <x v="0"/>
    <m/>
    <m/>
  </r>
  <r>
    <x v="1"/>
    <x v="40"/>
    <x v="2"/>
    <x v="1"/>
    <x v="831"/>
    <x v="118"/>
    <x v="385"/>
    <m/>
    <m/>
    <m/>
    <x v="0"/>
    <m/>
    <m/>
    <m/>
    <m/>
    <x v="0"/>
    <x v="10"/>
    <x v="437"/>
    <x v="0"/>
    <x v="0"/>
    <m/>
    <m/>
    <x v="0"/>
    <x v="0"/>
    <m/>
    <x v="1"/>
    <m/>
    <x v="1"/>
    <m/>
    <x v="0"/>
    <x v="0"/>
    <m/>
    <m/>
    <x v="0"/>
    <m/>
    <m/>
    <m/>
    <m/>
    <m/>
    <x v="0"/>
    <m/>
    <m/>
    <x v="0"/>
    <m/>
    <m/>
    <m/>
    <m/>
    <x v="2"/>
    <m/>
    <m/>
    <m/>
    <m/>
    <m/>
    <m/>
    <m/>
    <m/>
    <m/>
    <m/>
    <m/>
    <m/>
    <m/>
    <d v="2017-03-10T00:00:00"/>
    <x v="88"/>
    <m/>
    <x v="0"/>
    <m/>
    <n v="2"/>
    <x v="0"/>
    <m/>
    <m/>
  </r>
  <r>
    <x v="1"/>
    <x v="40"/>
    <x v="2"/>
    <x v="1"/>
    <x v="832"/>
    <x v="177"/>
    <x v="520"/>
    <m/>
    <m/>
    <m/>
    <x v="0"/>
    <m/>
    <m/>
    <m/>
    <m/>
    <x v="0"/>
    <x v="10"/>
    <x v="431"/>
    <x v="0"/>
    <x v="0"/>
    <m/>
    <m/>
    <x v="0"/>
    <x v="0"/>
    <m/>
    <x v="1"/>
    <m/>
    <x v="1"/>
    <m/>
    <x v="0"/>
    <x v="0"/>
    <m/>
    <m/>
    <x v="0"/>
    <m/>
    <m/>
    <m/>
    <m/>
    <m/>
    <x v="0"/>
    <m/>
    <m/>
    <x v="0"/>
    <m/>
    <m/>
    <m/>
    <m/>
    <x v="2"/>
    <m/>
    <m/>
    <m/>
    <m/>
    <m/>
    <m/>
    <m/>
    <m/>
    <m/>
    <m/>
    <m/>
    <m/>
    <m/>
    <d v="2017-03-12T00:00:00"/>
    <x v="88"/>
    <m/>
    <x v="0"/>
    <m/>
    <n v="2"/>
    <x v="0"/>
    <m/>
    <m/>
  </r>
  <r>
    <x v="1"/>
    <x v="40"/>
    <x v="2"/>
    <x v="1"/>
    <x v="833"/>
    <x v="119"/>
    <x v="506"/>
    <m/>
    <m/>
    <m/>
    <x v="0"/>
    <m/>
    <m/>
    <m/>
    <m/>
    <x v="0"/>
    <x v="10"/>
    <x v="438"/>
    <x v="0"/>
    <x v="0"/>
    <m/>
    <m/>
    <x v="0"/>
    <x v="0"/>
    <m/>
    <x v="1"/>
    <m/>
    <x v="1"/>
    <m/>
    <x v="0"/>
    <x v="0"/>
    <m/>
    <m/>
    <x v="0"/>
    <m/>
    <m/>
    <m/>
    <m/>
    <m/>
    <x v="0"/>
    <m/>
    <m/>
    <x v="0"/>
    <m/>
    <m/>
    <m/>
    <m/>
    <x v="2"/>
    <m/>
    <m/>
    <m/>
    <m/>
    <m/>
    <m/>
    <m/>
    <m/>
    <m/>
    <m/>
    <m/>
    <m/>
    <m/>
    <d v="2017-03-14T00:00:00"/>
    <x v="89"/>
    <m/>
    <x v="0"/>
    <m/>
    <n v="2"/>
    <x v="0"/>
    <m/>
    <m/>
  </r>
  <r>
    <x v="1"/>
    <x v="40"/>
    <x v="2"/>
    <x v="1"/>
    <x v="834"/>
    <x v="119"/>
    <x v="521"/>
    <m/>
    <m/>
    <m/>
    <x v="0"/>
    <m/>
    <m/>
    <m/>
    <m/>
    <x v="0"/>
    <x v="10"/>
    <x v="429"/>
    <x v="0"/>
    <x v="0"/>
    <m/>
    <m/>
    <x v="0"/>
    <x v="0"/>
    <m/>
    <x v="1"/>
    <m/>
    <x v="1"/>
    <m/>
    <x v="0"/>
    <x v="0"/>
    <m/>
    <m/>
    <x v="0"/>
    <m/>
    <m/>
    <m/>
    <m/>
    <m/>
    <x v="0"/>
    <m/>
    <m/>
    <x v="0"/>
    <m/>
    <m/>
    <m/>
    <m/>
    <x v="2"/>
    <m/>
    <m/>
    <m/>
    <m/>
    <m/>
    <m/>
    <m/>
    <m/>
    <m/>
    <m/>
    <m/>
    <m/>
    <m/>
    <d v="2017-03-14T00:00:00"/>
    <x v="89"/>
    <m/>
    <x v="0"/>
    <m/>
    <n v="2"/>
    <x v="0"/>
    <m/>
    <m/>
  </r>
  <r>
    <x v="1"/>
    <x v="40"/>
    <x v="2"/>
    <x v="1"/>
    <x v="835"/>
    <x v="2"/>
    <x v="450"/>
    <m/>
    <m/>
    <m/>
    <x v="0"/>
    <m/>
    <m/>
    <m/>
    <m/>
    <x v="0"/>
    <x v="10"/>
    <x v="437"/>
    <x v="0"/>
    <x v="0"/>
    <m/>
    <m/>
    <x v="0"/>
    <x v="0"/>
    <m/>
    <x v="1"/>
    <m/>
    <x v="1"/>
    <m/>
    <x v="0"/>
    <x v="0"/>
    <m/>
    <m/>
    <x v="0"/>
    <m/>
    <m/>
    <m/>
    <m/>
    <m/>
    <x v="0"/>
    <m/>
    <m/>
    <x v="0"/>
    <m/>
    <m/>
    <m/>
    <m/>
    <x v="2"/>
    <m/>
    <m/>
    <m/>
    <m/>
    <m/>
    <m/>
    <m/>
    <m/>
    <m/>
    <m/>
    <m/>
    <m/>
    <m/>
    <d v="2017-03-24T00:00:00"/>
    <x v="2"/>
    <m/>
    <x v="0"/>
    <m/>
    <n v="2"/>
    <x v="0"/>
    <m/>
    <m/>
  </r>
  <r>
    <x v="1"/>
    <x v="40"/>
    <x v="2"/>
    <x v="1"/>
    <x v="836"/>
    <x v="2"/>
    <x v="386"/>
    <m/>
    <m/>
    <m/>
    <x v="0"/>
    <m/>
    <m/>
    <m/>
    <m/>
    <x v="0"/>
    <x v="10"/>
    <x v="221"/>
    <x v="0"/>
    <x v="0"/>
    <m/>
    <m/>
    <x v="0"/>
    <x v="0"/>
    <m/>
    <x v="1"/>
    <m/>
    <x v="1"/>
    <m/>
    <x v="0"/>
    <x v="0"/>
    <m/>
    <m/>
    <x v="0"/>
    <m/>
    <m/>
    <m/>
    <m/>
    <m/>
    <x v="0"/>
    <m/>
    <m/>
    <x v="0"/>
    <m/>
    <m/>
    <m/>
    <m/>
    <x v="2"/>
    <m/>
    <m/>
    <m/>
    <m/>
    <m/>
    <m/>
    <m/>
    <m/>
    <m/>
    <m/>
    <m/>
    <m/>
    <m/>
    <d v="2017-03-24T00:00:00"/>
    <x v="2"/>
    <m/>
    <x v="0"/>
    <m/>
    <n v="2"/>
    <x v="0"/>
    <m/>
    <m/>
  </r>
  <r>
    <x v="1"/>
    <x v="40"/>
    <x v="2"/>
    <x v="1"/>
    <x v="837"/>
    <x v="120"/>
    <x v="513"/>
    <m/>
    <m/>
    <m/>
    <x v="0"/>
    <m/>
    <m/>
    <m/>
    <m/>
    <x v="0"/>
    <x v="10"/>
    <x v="219"/>
    <x v="0"/>
    <x v="0"/>
    <m/>
    <m/>
    <x v="0"/>
    <x v="0"/>
    <m/>
    <x v="1"/>
    <m/>
    <x v="1"/>
    <m/>
    <x v="0"/>
    <x v="0"/>
    <m/>
    <m/>
    <x v="0"/>
    <m/>
    <m/>
    <m/>
    <m/>
    <m/>
    <x v="0"/>
    <m/>
    <m/>
    <x v="0"/>
    <m/>
    <m/>
    <m/>
    <m/>
    <x v="2"/>
    <m/>
    <m/>
    <m/>
    <m/>
    <m/>
    <m/>
    <m/>
    <m/>
    <m/>
    <m/>
    <m/>
    <m/>
    <m/>
    <d v="2017-03-24T00:00:00"/>
    <x v="2"/>
    <m/>
    <x v="0"/>
    <m/>
    <n v="2"/>
    <x v="0"/>
    <m/>
    <m/>
  </r>
  <r>
    <x v="1"/>
    <x v="40"/>
    <x v="2"/>
    <x v="1"/>
    <x v="838"/>
    <x v="120"/>
    <x v="513"/>
    <m/>
    <m/>
    <m/>
    <x v="0"/>
    <m/>
    <m/>
    <m/>
    <m/>
    <x v="0"/>
    <x v="10"/>
    <x v="421"/>
    <x v="0"/>
    <x v="0"/>
    <m/>
    <m/>
    <x v="0"/>
    <x v="0"/>
    <m/>
    <x v="1"/>
    <m/>
    <x v="1"/>
    <m/>
    <x v="0"/>
    <x v="0"/>
    <m/>
    <m/>
    <x v="0"/>
    <m/>
    <m/>
    <m/>
    <m/>
    <m/>
    <x v="0"/>
    <m/>
    <m/>
    <x v="0"/>
    <m/>
    <m/>
    <m/>
    <m/>
    <x v="2"/>
    <m/>
    <m/>
    <m/>
    <m/>
    <m/>
    <m/>
    <m/>
    <m/>
    <m/>
    <m/>
    <m/>
    <m/>
    <m/>
    <d v="2017-03-24T00:00:00"/>
    <x v="90"/>
    <m/>
    <x v="0"/>
    <m/>
    <n v="2"/>
    <x v="0"/>
    <m/>
    <m/>
  </r>
  <r>
    <x v="1"/>
    <x v="40"/>
    <x v="2"/>
    <x v="1"/>
    <x v="839"/>
    <x v="121"/>
    <x v="509"/>
    <m/>
    <m/>
    <m/>
    <x v="0"/>
    <m/>
    <m/>
    <m/>
    <m/>
    <x v="0"/>
    <x v="10"/>
    <x v="435"/>
    <x v="0"/>
    <x v="0"/>
    <m/>
    <m/>
    <x v="0"/>
    <x v="0"/>
    <m/>
    <x v="1"/>
    <m/>
    <x v="1"/>
    <m/>
    <x v="0"/>
    <x v="0"/>
    <m/>
    <m/>
    <x v="0"/>
    <m/>
    <m/>
    <m/>
    <m/>
    <m/>
    <x v="0"/>
    <m/>
    <m/>
    <x v="0"/>
    <m/>
    <m/>
    <m/>
    <m/>
    <x v="2"/>
    <m/>
    <m/>
    <m/>
    <m/>
    <m/>
    <m/>
    <m/>
    <m/>
    <m/>
    <m/>
    <m/>
    <m/>
    <m/>
    <d v="2017-03-24T00:00:00"/>
    <x v="130"/>
    <m/>
    <x v="0"/>
    <m/>
    <n v="2"/>
    <x v="0"/>
    <m/>
    <m/>
  </r>
  <r>
    <x v="1"/>
    <x v="40"/>
    <x v="2"/>
    <x v="1"/>
    <x v="840"/>
    <x v="121"/>
    <x v="522"/>
    <m/>
    <m/>
    <m/>
    <x v="0"/>
    <m/>
    <m/>
    <m/>
    <m/>
    <x v="0"/>
    <x v="10"/>
    <x v="436"/>
    <x v="0"/>
    <x v="0"/>
    <m/>
    <m/>
    <x v="0"/>
    <x v="0"/>
    <m/>
    <x v="1"/>
    <m/>
    <x v="1"/>
    <m/>
    <x v="0"/>
    <x v="0"/>
    <m/>
    <m/>
    <x v="0"/>
    <m/>
    <m/>
    <m/>
    <m/>
    <m/>
    <x v="0"/>
    <m/>
    <m/>
    <x v="0"/>
    <m/>
    <m/>
    <m/>
    <m/>
    <x v="2"/>
    <m/>
    <m/>
    <m/>
    <m/>
    <m/>
    <m/>
    <m/>
    <m/>
    <m/>
    <m/>
    <m/>
    <m/>
    <m/>
    <d v="2017-03-24T00:00:00"/>
    <x v="3"/>
    <m/>
    <x v="0"/>
    <m/>
    <n v="2"/>
    <x v="0"/>
    <m/>
    <m/>
  </r>
  <r>
    <x v="1"/>
    <x v="40"/>
    <x v="2"/>
    <x v="1"/>
    <x v="841"/>
    <x v="16"/>
    <x v="383"/>
    <m/>
    <m/>
    <m/>
    <x v="0"/>
    <m/>
    <m/>
    <m/>
    <m/>
    <x v="0"/>
    <x v="10"/>
    <x v="439"/>
    <x v="0"/>
    <x v="0"/>
    <m/>
    <m/>
    <x v="0"/>
    <x v="0"/>
    <m/>
    <x v="1"/>
    <m/>
    <x v="1"/>
    <m/>
    <x v="0"/>
    <x v="0"/>
    <m/>
    <m/>
    <x v="0"/>
    <m/>
    <m/>
    <m/>
    <m/>
    <m/>
    <x v="0"/>
    <m/>
    <m/>
    <x v="0"/>
    <m/>
    <m/>
    <m/>
    <m/>
    <x v="2"/>
    <m/>
    <m/>
    <m/>
    <m/>
    <m/>
    <m/>
    <m/>
    <m/>
    <m/>
    <m/>
    <m/>
    <m/>
    <m/>
    <d v="2017-03-24T00:00:00"/>
    <x v="3"/>
    <m/>
    <x v="0"/>
    <m/>
    <n v="2"/>
    <x v="0"/>
    <m/>
    <m/>
  </r>
  <r>
    <x v="1"/>
    <x v="41"/>
    <x v="2"/>
    <x v="1"/>
    <x v="842"/>
    <x v="19"/>
    <x v="523"/>
    <m/>
    <m/>
    <m/>
    <x v="0"/>
    <m/>
    <m/>
    <m/>
    <m/>
    <x v="0"/>
    <x v="10"/>
    <x v="440"/>
    <x v="378"/>
    <x v="0"/>
    <m/>
    <m/>
    <x v="0"/>
    <x v="0"/>
    <m/>
    <x v="1"/>
    <m/>
    <x v="1"/>
    <m/>
    <x v="0"/>
    <x v="0"/>
    <m/>
    <m/>
    <x v="0"/>
    <m/>
    <m/>
    <m/>
    <m/>
    <m/>
    <x v="0"/>
    <m/>
    <m/>
    <x v="0"/>
    <m/>
    <m/>
    <m/>
    <m/>
    <x v="2"/>
    <m/>
    <m/>
    <m/>
    <m/>
    <m/>
    <m/>
    <m/>
    <m/>
    <m/>
    <m/>
    <m/>
    <m/>
    <m/>
    <d v="2017-03-24T00:00:00"/>
    <x v="5"/>
    <m/>
    <x v="0"/>
    <m/>
    <n v="3"/>
    <x v="0"/>
    <m/>
    <m/>
  </r>
  <r>
    <x v="1"/>
    <x v="41"/>
    <x v="2"/>
    <x v="1"/>
    <x v="843"/>
    <x v="55"/>
    <x v="524"/>
    <m/>
    <m/>
    <m/>
    <x v="0"/>
    <m/>
    <m/>
    <m/>
    <m/>
    <x v="0"/>
    <x v="10"/>
    <x v="441"/>
    <x v="379"/>
    <x v="0"/>
    <m/>
    <m/>
    <x v="0"/>
    <x v="0"/>
    <m/>
    <x v="1"/>
    <m/>
    <x v="1"/>
    <m/>
    <x v="0"/>
    <x v="0"/>
    <m/>
    <m/>
    <x v="0"/>
    <m/>
    <m/>
    <m/>
    <m/>
    <m/>
    <x v="0"/>
    <m/>
    <m/>
    <x v="0"/>
    <m/>
    <m/>
    <m/>
    <m/>
    <x v="2"/>
    <m/>
    <m/>
    <m/>
    <m/>
    <m/>
    <m/>
    <m/>
    <m/>
    <m/>
    <m/>
    <m/>
    <m/>
    <m/>
    <d v="2017-03-24T00:00:00"/>
    <x v="5"/>
    <m/>
    <x v="0"/>
    <m/>
    <n v="3"/>
    <x v="0"/>
    <m/>
    <m/>
  </r>
  <r>
    <x v="1"/>
    <x v="41"/>
    <x v="2"/>
    <x v="1"/>
    <x v="844"/>
    <x v="55"/>
    <x v="297"/>
    <m/>
    <m/>
    <m/>
    <x v="0"/>
    <m/>
    <m/>
    <m/>
    <m/>
    <x v="0"/>
    <x v="10"/>
    <x v="442"/>
    <x v="380"/>
    <x v="0"/>
    <m/>
    <m/>
    <x v="0"/>
    <x v="0"/>
    <m/>
    <x v="1"/>
    <m/>
    <x v="1"/>
    <m/>
    <x v="0"/>
    <x v="0"/>
    <m/>
    <m/>
    <x v="0"/>
    <m/>
    <m/>
    <m/>
    <m/>
    <m/>
    <x v="0"/>
    <m/>
    <m/>
    <x v="0"/>
    <m/>
    <m/>
    <m/>
    <m/>
    <x v="2"/>
    <m/>
    <m/>
    <m/>
    <m/>
    <m/>
    <m/>
    <m/>
    <m/>
    <m/>
    <m/>
    <m/>
    <m/>
    <m/>
    <d v="2017-03-24T00:00:00"/>
    <x v="5"/>
    <m/>
    <x v="0"/>
    <m/>
    <n v="3"/>
    <x v="0"/>
    <m/>
    <m/>
  </r>
  <r>
    <x v="1"/>
    <x v="41"/>
    <x v="2"/>
    <x v="1"/>
    <x v="845"/>
    <x v="57"/>
    <x v="525"/>
    <m/>
    <m/>
    <m/>
    <x v="0"/>
    <m/>
    <m/>
    <m/>
    <m/>
    <x v="0"/>
    <x v="10"/>
    <x v="443"/>
    <x v="381"/>
    <x v="0"/>
    <m/>
    <m/>
    <x v="0"/>
    <x v="0"/>
    <m/>
    <x v="1"/>
    <m/>
    <x v="1"/>
    <m/>
    <x v="0"/>
    <x v="0"/>
    <m/>
    <m/>
    <x v="0"/>
    <m/>
    <m/>
    <m/>
    <m/>
    <m/>
    <x v="0"/>
    <m/>
    <m/>
    <x v="0"/>
    <m/>
    <m/>
    <m/>
    <m/>
    <x v="2"/>
    <m/>
    <m/>
    <m/>
    <m/>
    <m/>
    <m/>
    <m/>
    <m/>
    <m/>
    <m/>
    <m/>
    <m/>
    <m/>
    <d v="2017-03-28T00:00:00"/>
    <x v="37"/>
    <m/>
    <x v="0"/>
    <m/>
    <n v="3"/>
    <x v="0"/>
    <m/>
    <m/>
  </r>
  <r>
    <x v="1"/>
    <x v="41"/>
    <x v="2"/>
    <x v="1"/>
    <x v="846"/>
    <x v="57"/>
    <x v="526"/>
    <m/>
    <m/>
    <m/>
    <x v="0"/>
    <m/>
    <m/>
    <m/>
    <m/>
    <x v="0"/>
    <x v="10"/>
    <x v="444"/>
    <x v="382"/>
    <x v="0"/>
    <m/>
    <m/>
    <x v="0"/>
    <x v="0"/>
    <m/>
    <x v="1"/>
    <m/>
    <x v="1"/>
    <m/>
    <x v="0"/>
    <x v="0"/>
    <m/>
    <m/>
    <x v="0"/>
    <m/>
    <m/>
    <m/>
    <m/>
    <m/>
    <x v="0"/>
    <m/>
    <m/>
    <x v="0"/>
    <m/>
    <m/>
    <m/>
    <m/>
    <x v="2"/>
    <m/>
    <m/>
    <m/>
    <m/>
    <m/>
    <m/>
    <m/>
    <m/>
    <m/>
    <m/>
    <m/>
    <m/>
    <m/>
    <d v="2017-03-28T00:00:00"/>
    <x v="37"/>
    <m/>
    <x v="0"/>
    <m/>
    <n v="3"/>
    <x v="0"/>
    <m/>
    <m/>
  </r>
  <r>
    <x v="1"/>
    <x v="41"/>
    <x v="2"/>
    <x v="1"/>
    <x v="847"/>
    <x v="57"/>
    <x v="527"/>
    <m/>
    <m/>
    <m/>
    <x v="0"/>
    <m/>
    <m/>
    <m/>
    <m/>
    <x v="0"/>
    <x v="10"/>
    <x v="445"/>
    <x v="383"/>
    <x v="0"/>
    <m/>
    <m/>
    <x v="0"/>
    <x v="0"/>
    <m/>
    <x v="1"/>
    <m/>
    <x v="1"/>
    <m/>
    <x v="0"/>
    <x v="0"/>
    <m/>
    <m/>
    <x v="0"/>
    <m/>
    <m/>
    <m/>
    <m/>
    <m/>
    <x v="0"/>
    <m/>
    <m/>
    <x v="0"/>
    <m/>
    <m/>
    <m/>
    <m/>
    <x v="2"/>
    <m/>
    <m/>
    <m/>
    <m/>
    <m/>
    <m/>
    <m/>
    <m/>
    <m/>
    <m/>
    <m/>
    <m/>
    <m/>
    <d v="2017-03-28T00:00:00"/>
    <x v="37"/>
    <m/>
    <x v="0"/>
    <m/>
    <n v="3"/>
    <x v="0"/>
    <m/>
    <m/>
  </r>
  <r>
    <x v="1"/>
    <x v="41"/>
    <x v="2"/>
    <x v="1"/>
    <x v="848"/>
    <x v="6"/>
    <x v="527"/>
    <m/>
    <m/>
    <m/>
    <x v="0"/>
    <m/>
    <m/>
    <m/>
    <m/>
    <x v="0"/>
    <x v="10"/>
    <x v="446"/>
    <x v="384"/>
    <x v="0"/>
    <m/>
    <m/>
    <x v="0"/>
    <x v="0"/>
    <m/>
    <x v="1"/>
    <m/>
    <x v="1"/>
    <m/>
    <x v="0"/>
    <x v="0"/>
    <m/>
    <m/>
    <x v="0"/>
    <m/>
    <m/>
    <m/>
    <m/>
    <m/>
    <x v="0"/>
    <m/>
    <m/>
    <x v="0"/>
    <m/>
    <m/>
    <m/>
    <m/>
    <x v="2"/>
    <m/>
    <m/>
    <m/>
    <m/>
    <m/>
    <m/>
    <m/>
    <m/>
    <m/>
    <m/>
    <m/>
    <m/>
    <m/>
    <d v="2017-03-29T00:00:00"/>
    <x v="6"/>
    <m/>
    <x v="0"/>
    <m/>
    <n v="3"/>
    <x v="0"/>
    <m/>
    <m/>
  </r>
  <r>
    <x v="1"/>
    <x v="41"/>
    <x v="2"/>
    <x v="1"/>
    <x v="849"/>
    <x v="58"/>
    <x v="528"/>
    <m/>
    <m/>
    <m/>
    <x v="0"/>
    <m/>
    <m/>
    <m/>
    <m/>
    <x v="0"/>
    <x v="10"/>
    <x v="447"/>
    <x v="385"/>
    <x v="0"/>
    <m/>
    <m/>
    <x v="0"/>
    <x v="0"/>
    <m/>
    <x v="1"/>
    <m/>
    <x v="1"/>
    <m/>
    <x v="0"/>
    <x v="0"/>
    <m/>
    <m/>
    <x v="0"/>
    <m/>
    <m/>
    <m/>
    <m/>
    <m/>
    <x v="0"/>
    <m/>
    <m/>
    <x v="0"/>
    <m/>
    <m/>
    <m/>
    <m/>
    <x v="2"/>
    <m/>
    <m/>
    <m/>
    <m/>
    <m/>
    <m/>
    <m/>
    <m/>
    <m/>
    <m/>
    <m/>
    <m/>
    <m/>
    <d v="2017-03-29T00:00:00"/>
    <x v="38"/>
    <m/>
    <x v="0"/>
    <m/>
    <n v="3"/>
    <x v="0"/>
    <m/>
    <m/>
  </r>
  <r>
    <x v="1"/>
    <x v="41"/>
    <x v="2"/>
    <x v="1"/>
    <x v="850"/>
    <x v="58"/>
    <x v="529"/>
    <m/>
    <m/>
    <m/>
    <x v="0"/>
    <m/>
    <m/>
    <m/>
    <m/>
    <x v="0"/>
    <x v="10"/>
    <x v="448"/>
    <x v="386"/>
    <x v="0"/>
    <m/>
    <m/>
    <x v="0"/>
    <x v="0"/>
    <m/>
    <x v="1"/>
    <m/>
    <x v="1"/>
    <m/>
    <x v="0"/>
    <x v="0"/>
    <m/>
    <m/>
    <x v="0"/>
    <m/>
    <m/>
    <m/>
    <m/>
    <m/>
    <x v="0"/>
    <m/>
    <m/>
    <x v="0"/>
    <m/>
    <m/>
    <m/>
    <m/>
    <x v="2"/>
    <m/>
    <m/>
    <m/>
    <m/>
    <m/>
    <m/>
    <m/>
    <m/>
    <m/>
    <m/>
    <m/>
    <m/>
    <m/>
    <d v="2017-03-29T00:00:00"/>
    <x v="38"/>
    <m/>
    <x v="0"/>
    <m/>
    <n v="3"/>
    <x v="0"/>
    <m/>
    <m/>
  </r>
  <r>
    <x v="1"/>
    <x v="41"/>
    <x v="2"/>
    <x v="1"/>
    <x v="851"/>
    <x v="7"/>
    <x v="530"/>
    <m/>
    <m/>
    <m/>
    <x v="0"/>
    <m/>
    <m/>
    <m/>
    <m/>
    <x v="0"/>
    <x v="10"/>
    <x v="449"/>
    <x v="379"/>
    <x v="0"/>
    <m/>
    <m/>
    <x v="0"/>
    <x v="0"/>
    <m/>
    <x v="1"/>
    <m/>
    <x v="1"/>
    <m/>
    <x v="0"/>
    <x v="0"/>
    <m/>
    <m/>
    <x v="0"/>
    <m/>
    <m/>
    <m/>
    <m/>
    <m/>
    <x v="0"/>
    <m/>
    <m/>
    <x v="0"/>
    <m/>
    <m/>
    <m/>
    <m/>
    <x v="2"/>
    <m/>
    <m/>
    <m/>
    <m/>
    <m/>
    <m/>
    <m/>
    <m/>
    <m/>
    <m/>
    <m/>
    <m/>
    <m/>
    <d v="2017-03-31T00:00:00"/>
    <x v="7"/>
    <m/>
    <x v="0"/>
    <m/>
    <n v="3"/>
    <x v="0"/>
    <m/>
    <m/>
  </r>
  <r>
    <x v="1"/>
    <x v="41"/>
    <x v="2"/>
    <x v="1"/>
    <x v="852"/>
    <x v="7"/>
    <x v="531"/>
    <m/>
    <m/>
    <m/>
    <x v="0"/>
    <m/>
    <m/>
    <m/>
    <m/>
    <x v="0"/>
    <x v="10"/>
    <x v="450"/>
    <x v="387"/>
    <x v="0"/>
    <m/>
    <m/>
    <x v="0"/>
    <x v="0"/>
    <m/>
    <x v="1"/>
    <m/>
    <x v="1"/>
    <m/>
    <x v="0"/>
    <x v="0"/>
    <m/>
    <m/>
    <x v="0"/>
    <m/>
    <m/>
    <m/>
    <m/>
    <m/>
    <x v="0"/>
    <m/>
    <m/>
    <x v="0"/>
    <m/>
    <m/>
    <m/>
    <m/>
    <x v="2"/>
    <m/>
    <m/>
    <m/>
    <m/>
    <m/>
    <m/>
    <m/>
    <m/>
    <m/>
    <m/>
    <m/>
    <m/>
    <m/>
    <d v="2017-03-31T00:00:00"/>
    <x v="39"/>
    <m/>
    <x v="0"/>
    <m/>
    <n v="3"/>
    <x v="0"/>
    <m/>
    <m/>
  </r>
  <r>
    <x v="1"/>
    <x v="41"/>
    <x v="2"/>
    <x v="1"/>
    <x v="853"/>
    <x v="59"/>
    <x v="532"/>
    <m/>
    <m/>
    <m/>
    <x v="0"/>
    <m/>
    <m/>
    <m/>
    <m/>
    <x v="0"/>
    <x v="10"/>
    <x v="451"/>
    <x v="388"/>
    <x v="0"/>
    <m/>
    <m/>
    <x v="0"/>
    <x v="0"/>
    <m/>
    <x v="1"/>
    <m/>
    <x v="1"/>
    <m/>
    <x v="0"/>
    <x v="0"/>
    <m/>
    <m/>
    <x v="0"/>
    <m/>
    <m/>
    <m/>
    <m/>
    <m/>
    <x v="0"/>
    <m/>
    <m/>
    <x v="0"/>
    <m/>
    <m/>
    <m/>
    <m/>
    <x v="2"/>
    <m/>
    <m/>
    <m/>
    <m/>
    <m/>
    <m/>
    <m/>
    <m/>
    <m/>
    <m/>
    <m/>
    <m/>
    <m/>
    <d v="2017-04-03T00:00:00"/>
    <x v="39"/>
    <m/>
    <x v="0"/>
    <m/>
    <n v="3"/>
    <x v="0"/>
    <m/>
    <m/>
  </r>
  <r>
    <x v="1"/>
    <x v="41"/>
    <x v="2"/>
    <x v="1"/>
    <x v="854"/>
    <x v="62"/>
    <x v="533"/>
    <m/>
    <m/>
    <m/>
    <x v="0"/>
    <m/>
    <m/>
    <m/>
    <m/>
    <x v="0"/>
    <x v="10"/>
    <x v="452"/>
    <x v="381"/>
    <x v="0"/>
    <m/>
    <m/>
    <x v="0"/>
    <x v="0"/>
    <m/>
    <x v="1"/>
    <m/>
    <x v="1"/>
    <m/>
    <x v="0"/>
    <x v="0"/>
    <m/>
    <m/>
    <x v="0"/>
    <m/>
    <m/>
    <m/>
    <m/>
    <m/>
    <x v="0"/>
    <m/>
    <m/>
    <x v="0"/>
    <m/>
    <m/>
    <m/>
    <m/>
    <x v="3"/>
    <m/>
    <m/>
    <m/>
    <m/>
    <m/>
    <m/>
    <m/>
    <m/>
    <m/>
    <m/>
    <m/>
    <m/>
    <m/>
    <d v="2017-04-04T00:00:00"/>
    <x v="120"/>
    <m/>
    <x v="0"/>
    <m/>
    <n v="3"/>
    <x v="0"/>
    <m/>
    <m/>
  </r>
  <r>
    <x v="1"/>
    <x v="41"/>
    <x v="2"/>
    <x v="1"/>
    <x v="855"/>
    <x v="63"/>
    <x v="534"/>
    <m/>
    <m/>
    <m/>
    <x v="0"/>
    <m/>
    <m/>
    <m/>
    <m/>
    <x v="0"/>
    <x v="10"/>
    <x v="453"/>
    <x v="389"/>
    <x v="0"/>
    <m/>
    <m/>
    <x v="0"/>
    <x v="0"/>
    <m/>
    <x v="1"/>
    <m/>
    <x v="1"/>
    <m/>
    <x v="0"/>
    <x v="0"/>
    <m/>
    <m/>
    <x v="0"/>
    <m/>
    <m/>
    <m/>
    <m/>
    <m/>
    <x v="0"/>
    <m/>
    <m/>
    <x v="0"/>
    <m/>
    <m/>
    <m/>
    <m/>
    <x v="3"/>
    <m/>
    <m/>
    <m/>
    <m/>
    <m/>
    <m/>
    <m/>
    <m/>
    <m/>
    <m/>
    <m/>
    <m/>
    <m/>
    <d v="2017-04-05T00:00:00"/>
    <x v="120"/>
    <m/>
    <x v="0"/>
    <m/>
    <n v="3"/>
    <x v="0"/>
    <m/>
    <m/>
  </r>
  <r>
    <x v="1"/>
    <x v="41"/>
    <x v="2"/>
    <x v="1"/>
    <x v="856"/>
    <x v="63"/>
    <x v="535"/>
    <m/>
    <m/>
    <m/>
    <x v="0"/>
    <m/>
    <m/>
    <m/>
    <m/>
    <x v="0"/>
    <x v="10"/>
    <x v="454"/>
    <x v="390"/>
    <x v="0"/>
    <m/>
    <m/>
    <x v="0"/>
    <x v="0"/>
    <m/>
    <x v="1"/>
    <m/>
    <x v="1"/>
    <m/>
    <x v="0"/>
    <x v="0"/>
    <m/>
    <m/>
    <x v="0"/>
    <m/>
    <m/>
    <m/>
    <m/>
    <m/>
    <x v="0"/>
    <m/>
    <m/>
    <x v="0"/>
    <m/>
    <m/>
    <m/>
    <m/>
    <x v="3"/>
    <m/>
    <m/>
    <m/>
    <m/>
    <m/>
    <m/>
    <m/>
    <m/>
    <m/>
    <m/>
    <m/>
    <m/>
    <m/>
    <d v="2017-04-05T00:00:00"/>
    <x v="120"/>
    <m/>
    <x v="0"/>
    <m/>
    <n v="3"/>
    <x v="0"/>
    <m/>
    <m/>
  </r>
  <r>
    <x v="1"/>
    <x v="41"/>
    <x v="2"/>
    <x v="1"/>
    <x v="857"/>
    <x v="8"/>
    <x v="536"/>
    <m/>
    <m/>
    <m/>
    <x v="0"/>
    <m/>
    <m/>
    <m/>
    <m/>
    <x v="0"/>
    <x v="10"/>
    <x v="455"/>
    <x v="391"/>
    <x v="0"/>
    <m/>
    <m/>
    <x v="0"/>
    <x v="0"/>
    <m/>
    <x v="1"/>
    <m/>
    <x v="1"/>
    <m/>
    <x v="0"/>
    <x v="0"/>
    <m/>
    <m/>
    <x v="0"/>
    <m/>
    <m/>
    <m/>
    <m/>
    <m/>
    <x v="0"/>
    <m/>
    <m/>
    <x v="0"/>
    <m/>
    <m/>
    <m/>
    <m/>
    <x v="3"/>
    <m/>
    <m/>
    <m/>
    <m/>
    <m/>
    <m/>
    <m/>
    <m/>
    <m/>
    <m/>
    <m/>
    <m/>
    <m/>
    <d v="2017-04-06T00:00:00"/>
    <x v="41"/>
    <m/>
    <x v="0"/>
    <m/>
    <n v="3"/>
    <x v="0"/>
    <m/>
    <m/>
  </r>
  <r>
    <x v="1"/>
    <x v="41"/>
    <x v="2"/>
    <x v="1"/>
    <x v="858"/>
    <x v="164"/>
    <x v="537"/>
    <m/>
    <m/>
    <m/>
    <x v="0"/>
    <m/>
    <m/>
    <m/>
    <m/>
    <x v="0"/>
    <x v="10"/>
    <x v="456"/>
    <x v="392"/>
    <x v="0"/>
    <m/>
    <m/>
    <x v="0"/>
    <x v="0"/>
    <m/>
    <x v="1"/>
    <m/>
    <x v="1"/>
    <m/>
    <x v="0"/>
    <x v="0"/>
    <m/>
    <m/>
    <x v="0"/>
    <m/>
    <m/>
    <m/>
    <m/>
    <m/>
    <x v="0"/>
    <m/>
    <m/>
    <x v="0"/>
    <m/>
    <m/>
    <m/>
    <m/>
    <x v="3"/>
    <m/>
    <m/>
    <m/>
    <m/>
    <m/>
    <m/>
    <m/>
    <m/>
    <m/>
    <m/>
    <m/>
    <m/>
    <m/>
    <d v="2017-04-06T00:00:00"/>
    <x v="8"/>
    <m/>
    <x v="0"/>
    <m/>
    <n v="3"/>
    <x v="0"/>
    <m/>
    <m/>
  </r>
  <r>
    <x v="1"/>
    <x v="41"/>
    <x v="2"/>
    <x v="1"/>
    <x v="859"/>
    <x v="164"/>
    <x v="538"/>
    <m/>
    <m/>
    <m/>
    <x v="0"/>
    <m/>
    <m/>
    <m/>
    <m/>
    <x v="0"/>
    <x v="10"/>
    <x v="457"/>
    <x v="388"/>
    <x v="0"/>
    <m/>
    <m/>
    <x v="0"/>
    <x v="0"/>
    <m/>
    <x v="1"/>
    <m/>
    <x v="1"/>
    <m/>
    <x v="0"/>
    <x v="0"/>
    <m/>
    <m/>
    <x v="0"/>
    <m/>
    <m/>
    <m/>
    <m/>
    <m/>
    <x v="0"/>
    <m/>
    <m/>
    <x v="0"/>
    <m/>
    <m/>
    <m/>
    <m/>
    <x v="3"/>
    <m/>
    <m/>
    <m/>
    <m/>
    <m/>
    <m/>
    <m/>
    <m/>
    <m/>
    <m/>
    <m/>
    <m/>
    <m/>
    <d v="2017-04-07T00:00:00"/>
    <x v="8"/>
    <m/>
    <x v="0"/>
    <m/>
    <n v="3"/>
    <x v="0"/>
    <m/>
    <m/>
  </r>
  <r>
    <x v="1"/>
    <x v="41"/>
    <x v="2"/>
    <x v="1"/>
    <x v="860"/>
    <x v="123"/>
    <x v="539"/>
    <m/>
    <m/>
    <m/>
    <x v="0"/>
    <m/>
    <m/>
    <m/>
    <m/>
    <x v="0"/>
    <x v="10"/>
    <x v="458"/>
    <x v="381"/>
    <x v="0"/>
    <m/>
    <m/>
    <x v="0"/>
    <x v="0"/>
    <m/>
    <x v="1"/>
    <m/>
    <x v="1"/>
    <m/>
    <x v="0"/>
    <x v="0"/>
    <m/>
    <m/>
    <x v="0"/>
    <m/>
    <m/>
    <m/>
    <m/>
    <m/>
    <x v="0"/>
    <m/>
    <m/>
    <x v="0"/>
    <m/>
    <m/>
    <m/>
    <m/>
    <x v="3"/>
    <m/>
    <m/>
    <m/>
    <m/>
    <m/>
    <m/>
    <m/>
    <m/>
    <m/>
    <m/>
    <m/>
    <m/>
    <m/>
    <d v="2017-04-18T00:00:00"/>
    <x v="91"/>
    <m/>
    <x v="0"/>
    <n v="3"/>
    <n v="3"/>
    <x v="0"/>
    <m/>
    <m/>
  </r>
  <r>
    <x v="1"/>
    <x v="41"/>
    <x v="2"/>
    <x v="1"/>
    <x v="861"/>
    <x v="123"/>
    <x v="540"/>
    <m/>
    <m/>
    <m/>
    <x v="0"/>
    <m/>
    <m/>
    <m/>
    <m/>
    <x v="0"/>
    <x v="10"/>
    <x v="459"/>
    <x v="393"/>
    <x v="0"/>
    <m/>
    <m/>
    <x v="0"/>
    <x v="0"/>
    <m/>
    <x v="1"/>
    <m/>
    <x v="1"/>
    <m/>
    <x v="0"/>
    <x v="0"/>
    <m/>
    <m/>
    <x v="0"/>
    <m/>
    <m/>
    <m/>
    <m/>
    <m/>
    <x v="0"/>
    <m/>
    <m/>
    <x v="0"/>
    <m/>
    <m/>
    <m/>
    <m/>
    <x v="3"/>
    <m/>
    <m/>
    <m/>
    <m/>
    <m/>
    <m/>
    <m/>
    <m/>
    <m/>
    <m/>
    <m/>
    <m/>
    <m/>
    <d v="2017-04-18T00:00:00"/>
    <x v="91"/>
    <m/>
    <x v="0"/>
    <n v="3"/>
    <n v="3"/>
    <x v="0"/>
    <m/>
    <m/>
  </r>
  <r>
    <x v="1"/>
    <x v="41"/>
    <x v="2"/>
    <x v="1"/>
    <x v="862"/>
    <x v="73"/>
    <x v="541"/>
    <m/>
    <m/>
    <m/>
    <x v="0"/>
    <m/>
    <m/>
    <m/>
    <m/>
    <x v="0"/>
    <x v="10"/>
    <x v="460"/>
    <x v="394"/>
    <x v="0"/>
    <m/>
    <m/>
    <x v="0"/>
    <x v="0"/>
    <m/>
    <x v="1"/>
    <m/>
    <x v="1"/>
    <m/>
    <x v="0"/>
    <x v="0"/>
    <m/>
    <m/>
    <x v="0"/>
    <m/>
    <m/>
    <m/>
    <m/>
    <m/>
    <x v="0"/>
    <m/>
    <m/>
    <x v="0"/>
    <m/>
    <m/>
    <m/>
    <m/>
    <x v="3"/>
    <m/>
    <m/>
    <m/>
    <m/>
    <m/>
    <m/>
    <m/>
    <m/>
    <m/>
    <m/>
    <m/>
    <m/>
    <m/>
    <d v="2017-04-19T00:00:00"/>
    <x v="50"/>
    <m/>
    <x v="0"/>
    <n v="3"/>
    <n v="3"/>
    <x v="0"/>
    <m/>
    <m/>
  </r>
  <r>
    <x v="1"/>
    <x v="41"/>
    <x v="2"/>
    <x v="1"/>
    <x v="863"/>
    <x v="73"/>
    <x v="542"/>
    <m/>
    <m/>
    <m/>
    <x v="0"/>
    <m/>
    <m/>
    <m/>
    <m/>
    <x v="0"/>
    <x v="10"/>
    <x v="461"/>
    <x v="395"/>
    <x v="0"/>
    <m/>
    <m/>
    <x v="0"/>
    <x v="0"/>
    <m/>
    <x v="1"/>
    <m/>
    <x v="1"/>
    <m/>
    <x v="0"/>
    <x v="0"/>
    <m/>
    <m/>
    <x v="0"/>
    <m/>
    <m/>
    <m/>
    <m/>
    <m/>
    <x v="0"/>
    <m/>
    <m/>
    <x v="0"/>
    <m/>
    <m/>
    <m/>
    <m/>
    <x v="3"/>
    <m/>
    <m/>
    <m/>
    <m/>
    <m/>
    <m/>
    <m/>
    <m/>
    <m/>
    <m/>
    <m/>
    <m/>
    <m/>
    <d v="2017-04-19T00:00:00"/>
    <x v="50"/>
    <m/>
    <x v="0"/>
    <n v="3"/>
    <n v="3"/>
    <x v="0"/>
    <m/>
    <m/>
  </r>
  <r>
    <x v="1"/>
    <x v="41"/>
    <x v="2"/>
    <x v="1"/>
    <x v="864"/>
    <x v="73"/>
    <x v="543"/>
    <m/>
    <m/>
    <m/>
    <x v="0"/>
    <m/>
    <m/>
    <m/>
    <m/>
    <x v="0"/>
    <x v="10"/>
    <x v="462"/>
    <x v="387"/>
    <x v="0"/>
    <m/>
    <m/>
    <x v="0"/>
    <x v="0"/>
    <m/>
    <x v="1"/>
    <m/>
    <x v="1"/>
    <m/>
    <x v="0"/>
    <x v="0"/>
    <m/>
    <m/>
    <x v="0"/>
    <m/>
    <m/>
    <m/>
    <m/>
    <m/>
    <x v="0"/>
    <m/>
    <m/>
    <x v="0"/>
    <m/>
    <m/>
    <m/>
    <m/>
    <x v="3"/>
    <m/>
    <m/>
    <m/>
    <m/>
    <m/>
    <m/>
    <m/>
    <m/>
    <m/>
    <m/>
    <m/>
    <m/>
    <m/>
    <d v="2017-04-19T00:00:00"/>
    <x v="50"/>
    <m/>
    <x v="0"/>
    <n v="3"/>
    <n v="3"/>
    <x v="0"/>
    <m/>
    <m/>
  </r>
  <r>
    <x v="1"/>
    <x v="41"/>
    <x v="2"/>
    <x v="1"/>
    <x v="865"/>
    <x v="74"/>
    <x v="539"/>
    <m/>
    <m/>
    <m/>
    <x v="0"/>
    <m/>
    <m/>
    <m/>
    <m/>
    <x v="0"/>
    <x v="10"/>
    <x v="463"/>
    <x v="396"/>
    <x v="0"/>
    <m/>
    <m/>
    <x v="0"/>
    <x v="0"/>
    <m/>
    <x v="1"/>
    <m/>
    <x v="1"/>
    <m/>
    <x v="0"/>
    <x v="0"/>
    <m/>
    <m/>
    <x v="0"/>
    <m/>
    <m/>
    <m/>
    <m/>
    <m/>
    <x v="0"/>
    <m/>
    <m/>
    <x v="0"/>
    <m/>
    <m/>
    <m/>
    <m/>
    <x v="3"/>
    <m/>
    <m/>
    <m/>
    <m/>
    <m/>
    <m/>
    <m/>
    <m/>
    <m/>
    <m/>
    <m/>
    <m/>
    <m/>
    <d v="2017-04-20T00:00:00"/>
    <x v="50"/>
    <m/>
    <x v="0"/>
    <n v="3"/>
    <n v="3"/>
    <x v="0"/>
    <m/>
    <m/>
  </r>
  <r>
    <x v="1"/>
    <x v="41"/>
    <x v="2"/>
    <x v="1"/>
    <x v="866"/>
    <x v="74"/>
    <x v="544"/>
    <m/>
    <m/>
    <m/>
    <x v="0"/>
    <m/>
    <m/>
    <m/>
    <m/>
    <x v="0"/>
    <x v="10"/>
    <x v="456"/>
    <x v="391"/>
    <x v="0"/>
    <m/>
    <m/>
    <x v="0"/>
    <x v="0"/>
    <m/>
    <x v="1"/>
    <m/>
    <x v="1"/>
    <m/>
    <x v="0"/>
    <x v="0"/>
    <m/>
    <m/>
    <x v="0"/>
    <m/>
    <m/>
    <m/>
    <m/>
    <m/>
    <x v="0"/>
    <m/>
    <m/>
    <x v="0"/>
    <m/>
    <m/>
    <m/>
    <m/>
    <x v="3"/>
    <m/>
    <m/>
    <m/>
    <m/>
    <m/>
    <m/>
    <m/>
    <m/>
    <m/>
    <m/>
    <m/>
    <m/>
    <m/>
    <d v="2017-04-20T00:00:00"/>
    <x v="50"/>
    <m/>
    <x v="0"/>
    <n v="3"/>
    <n v="3"/>
    <x v="0"/>
    <m/>
    <m/>
  </r>
  <r>
    <x v="1"/>
    <x v="41"/>
    <x v="2"/>
    <x v="1"/>
    <x v="867"/>
    <x v="75"/>
    <x v="545"/>
    <m/>
    <m/>
    <m/>
    <x v="0"/>
    <m/>
    <m/>
    <m/>
    <m/>
    <x v="0"/>
    <x v="10"/>
    <x v="464"/>
    <x v="394"/>
    <x v="0"/>
    <m/>
    <m/>
    <x v="0"/>
    <x v="0"/>
    <m/>
    <x v="1"/>
    <m/>
    <x v="1"/>
    <m/>
    <x v="0"/>
    <x v="0"/>
    <m/>
    <m/>
    <x v="0"/>
    <m/>
    <m/>
    <m/>
    <m/>
    <m/>
    <x v="0"/>
    <m/>
    <m/>
    <x v="0"/>
    <m/>
    <m/>
    <m/>
    <m/>
    <x v="3"/>
    <m/>
    <m/>
    <m/>
    <m/>
    <m/>
    <m/>
    <m/>
    <m/>
    <m/>
    <m/>
    <m/>
    <m/>
    <m/>
    <d v="2017-04-20T00:00:00"/>
    <x v="50"/>
    <m/>
    <x v="0"/>
    <n v="3"/>
    <n v="3"/>
    <x v="0"/>
    <m/>
    <m/>
  </r>
  <r>
    <x v="1"/>
    <x v="41"/>
    <x v="2"/>
    <x v="1"/>
    <x v="868"/>
    <x v="124"/>
    <x v="546"/>
    <m/>
    <m/>
    <m/>
    <x v="0"/>
    <m/>
    <m/>
    <m/>
    <m/>
    <x v="0"/>
    <x v="10"/>
    <x v="465"/>
    <x v="390"/>
    <x v="0"/>
    <m/>
    <m/>
    <x v="0"/>
    <x v="0"/>
    <m/>
    <x v="1"/>
    <m/>
    <x v="1"/>
    <m/>
    <x v="0"/>
    <x v="0"/>
    <m/>
    <m/>
    <x v="0"/>
    <m/>
    <m/>
    <m/>
    <m/>
    <m/>
    <x v="0"/>
    <m/>
    <m/>
    <x v="0"/>
    <m/>
    <m/>
    <m/>
    <m/>
    <x v="3"/>
    <m/>
    <m/>
    <m/>
    <m/>
    <m/>
    <m/>
    <m/>
    <m/>
    <m/>
    <m/>
    <m/>
    <m/>
    <m/>
    <d v="2017-04-24T00:00:00"/>
    <x v="92"/>
    <m/>
    <x v="0"/>
    <n v="3"/>
    <n v="3"/>
    <x v="0"/>
    <m/>
    <m/>
  </r>
  <r>
    <x v="1"/>
    <x v="41"/>
    <x v="2"/>
    <x v="1"/>
    <x v="869"/>
    <x v="124"/>
    <x v="547"/>
    <m/>
    <m/>
    <m/>
    <x v="0"/>
    <m/>
    <m/>
    <m/>
    <m/>
    <x v="0"/>
    <x v="10"/>
    <x v="466"/>
    <x v="387"/>
    <x v="0"/>
    <m/>
    <m/>
    <x v="0"/>
    <x v="0"/>
    <m/>
    <x v="1"/>
    <m/>
    <x v="1"/>
    <m/>
    <x v="0"/>
    <x v="0"/>
    <m/>
    <m/>
    <x v="0"/>
    <m/>
    <m/>
    <m/>
    <m/>
    <m/>
    <x v="0"/>
    <m/>
    <m/>
    <x v="0"/>
    <m/>
    <m/>
    <m/>
    <m/>
    <x v="3"/>
    <m/>
    <m/>
    <m/>
    <m/>
    <m/>
    <m/>
    <m/>
    <m/>
    <m/>
    <m/>
    <m/>
    <m/>
    <m/>
    <d v="2017-04-24T00:00:00"/>
    <x v="92"/>
    <m/>
    <x v="0"/>
    <n v="3"/>
    <n v="3"/>
    <x v="0"/>
    <m/>
    <m/>
  </r>
  <r>
    <x v="1"/>
    <x v="41"/>
    <x v="2"/>
    <x v="1"/>
    <x v="870"/>
    <x v="125"/>
    <x v="548"/>
    <m/>
    <m/>
    <m/>
    <x v="0"/>
    <m/>
    <m/>
    <m/>
    <m/>
    <x v="0"/>
    <x v="10"/>
    <x v="467"/>
    <x v="397"/>
    <x v="0"/>
    <m/>
    <m/>
    <x v="0"/>
    <x v="0"/>
    <m/>
    <x v="1"/>
    <m/>
    <x v="1"/>
    <m/>
    <x v="0"/>
    <x v="0"/>
    <m/>
    <m/>
    <x v="0"/>
    <m/>
    <m/>
    <m/>
    <m/>
    <m/>
    <x v="0"/>
    <m/>
    <m/>
    <x v="0"/>
    <m/>
    <m/>
    <m/>
    <m/>
    <x v="3"/>
    <m/>
    <m/>
    <m/>
    <m/>
    <m/>
    <m/>
    <m/>
    <m/>
    <m/>
    <m/>
    <m/>
    <m/>
    <m/>
    <d v="2017-04-24T00:00:00"/>
    <x v="154"/>
    <m/>
    <x v="0"/>
    <n v="3"/>
    <n v="3"/>
    <x v="0"/>
    <m/>
    <m/>
  </r>
  <r>
    <x v="1"/>
    <x v="41"/>
    <x v="2"/>
    <x v="1"/>
    <x v="871"/>
    <x v="126"/>
    <x v="547"/>
    <m/>
    <m/>
    <m/>
    <x v="0"/>
    <m/>
    <m/>
    <m/>
    <m/>
    <x v="0"/>
    <x v="10"/>
    <x v="468"/>
    <x v="398"/>
    <x v="0"/>
    <m/>
    <m/>
    <x v="0"/>
    <x v="0"/>
    <m/>
    <x v="1"/>
    <m/>
    <x v="1"/>
    <m/>
    <x v="0"/>
    <x v="0"/>
    <m/>
    <m/>
    <x v="0"/>
    <m/>
    <m/>
    <m/>
    <m/>
    <m/>
    <x v="0"/>
    <m/>
    <m/>
    <x v="0"/>
    <m/>
    <m/>
    <m/>
    <m/>
    <x v="3"/>
    <m/>
    <m/>
    <m/>
    <m/>
    <m/>
    <m/>
    <m/>
    <m/>
    <m/>
    <m/>
    <m/>
    <m/>
    <m/>
    <d v="2017-04-26T00:00:00"/>
    <x v="51"/>
    <m/>
    <x v="0"/>
    <n v="3"/>
    <n v="3"/>
    <x v="0"/>
    <m/>
    <m/>
  </r>
  <r>
    <x v="1"/>
    <x v="41"/>
    <x v="2"/>
    <x v="1"/>
    <x v="872"/>
    <x v="126"/>
    <x v="549"/>
    <m/>
    <m/>
    <m/>
    <x v="0"/>
    <m/>
    <m/>
    <m/>
    <m/>
    <x v="0"/>
    <x v="10"/>
    <x v="469"/>
    <x v="399"/>
    <x v="0"/>
    <m/>
    <m/>
    <x v="0"/>
    <x v="0"/>
    <m/>
    <x v="1"/>
    <m/>
    <x v="1"/>
    <m/>
    <x v="0"/>
    <x v="0"/>
    <m/>
    <m/>
    <x v="0"/>
    <m/>
    <m/>
    <m/>
    <m/>
    <m/>
    <x v="0"/>
    <m/>
    <m/>
    <x v="0"/>
    <m/>
    <m/>
    <m/>
    <m/>
    <x v="3"/>
    <m/>
    <m/>
    <m/>
    <m/>
    <m/>
    <m/>
    <m/>
    <m/>
    <m/>
    <m/>
    <m/>
    <m/>
    <m/>
    <d v="2017-04-26T00:00:00"/>
    <x v="51"/>
    <m/>
    <x v="0"/>
    <n v="3"/>
    <n v="3"/>
    <x v="0"/>
    <m/>
    <m/>
  </r>
  <r>
    <x v="1"/>
    <x v="41"/>
    <x v="2"/>
    <x v="1"/>
    <x v="873"/>
    <x v="76"/>
    <x v="550"/>
    <m/>
    <m/>
    <m/>
    <x v="0"/>
    <m/>
    <m/>
    <m/>
    <m/>
    <x v="0"/>
    <x v="10"/>
    <x v="470"/>
    <x v="393"/>
    <x v="0"/>
    <m/>
    <m/>
    <x v="0"/>
    <x v="0"/>
    <m/>
    <x v="1"/>
    <m/>
    <x v="1"/>
    <m/>
    <x v="0"/>
    <x v="0"/>
    <m/>
    <m/>
    <x v="0"/>
    <m/>
    <m/>
    <m/>
    <m/>
    <m/>
    <x v="0"/>
    <m/>
    <m/>
    <x v="0"/>
    <m/>
    <m/>
    <m/>
    <m/>
    <x v="3"/>
    <m/>
    <m/>
    <m/>
    <m/>
    <m/>
    <m/>
    <m/>
    <m/>
    <m/>
    <m/>
    <m/>
    <m/>
    <m/>
    <d v="2017-04-27T00:00:00"/>
    <x v="93"/>
    <m/>
    <x v="0"/>
    <n v="3"/>
    <n v="3"/>
    <x v="0"/>
    <m/>
    <m/>
  </r>
  <r>
    <x v="1"/>
    <x v="41"/>
    <x v="2"/>
    <x v="1"/>
    <x v="874"/>
    <x v="76"/>
    <x v="551"/>
    <m/>
    <m/>
    <m/>
    <x v="0"/>
    <m/>
    <m/>
    <m/>
    <m/>
    <x v="0"/>
    <x v="10"/>
    <x v="465"/>
    <x v="400"/>
    <x v="0"/>
    <m/>
    <m/>
    <x v="0"/>
    <x v="0"/>
    <m/>
    <x v="1"/>
    <m/>
    <x v="1"/>
    <m/>
    <x v="0"/>
    <x v="0"/>
    <m/>
    <m/>
    <x v="0"/>
    <m/>
    <m/>
    <m/>
    <m/>
    <m/>
    <x v="0"/>
    <m/>
    <m/>
    <x v="0"/>
    <m/>
    <m/>
    <m/>
    <m/>
    <x v="3"/>
    <m/>
    <m/>
    <m/>
    <m/>
    <m/>
    <m/>
    <m/>
    <m/>
    <m/>
    <m/>
    <m/>
    <m/>
    <m/>
    <d v="2017-04-27T00:00:00"/>
    <x v="93"/>
    <m/>
    <x v="0"/>
    <n v="3"/>
    <n v="3"/>
    <x v="0"/>
    <m/>
    <m/>
  </r>
  <r>
    <x v="1"/>
    <x v="41"/>
    <x v="2"/>
    <x v="1"/>
    <x v="875"/>
    <x v="76"/>
    <x v="552"/>
    <m/>
    <m/>
    <m/>
    <x v="0"/>
    <m/>
    <m/>
    <m/>
    <m/>
    <x v="0"/>
    <x v="10"/>
    <x v="471"/>
    <x v="385"/>
    <x v="0"/>
    <m/>
    <m/>
    <x v="0"/>
    <x v="0"/>
    <m/>
    <x v="1"/>
    <m/>
    <x v="1"/>
    <m/>
    <x v="0"/>
    <x v="0"/>
    <m/>
    <m/>
    <x v="0"/>
    <m/>
    <m/>
    <m/>
    <m/>
    <m/>
    <x v="0"/>
    <m/>
    <m/>
    <x v="0"/>
    <m/>
    <m/>
    <m/>
    <m/>
    <x v="3"/>
    <m/>
    <m/>
    <m/>
    <m/>
    <m/>
    <m/>
    <m/>
    <m/>
    <m/>
    <m/>
    <m/>
    <m/>
    <m/>
    <d v="2017-04-27T00:00:00"/>
    <x v="93"/>
    <m/>
    <x v="0"/>
    <n v="3"/>
    <n v="3"/>
    <x v="0"/>
    <m/>
    <m/>
  </r>
  <r>
    <x v="1"/>
    <x v="41"/>
    <x v="2"/>
    <x v="1"/>
    <x v="876"/>
    <x v="127"/>
    <x v="553"/>
    <m/>
    <m/>
    <m/>
    <x v="0"/>
    <m/>
    <m/>
    <m/>
    <m/>
    <x v="0"/>
    <x v="10"/>
    <x v="463"/>
    <x v="401"/>
    <x v="0"/>
    <m/>
    <m/>
    <x v="0"/>
    <x v="0"/>
    <m/>
    <x v="1"/>
    <m/>
    <x v="1"/>
    <m/>
    <x v="0"/>
    <x v="0"/>
    <m/>
    <m/>
    <x v="0"/>
    <m/>
    <m/>
    <m/>
    <m/>
    <m/>
    <x v="0"/>
    <m/>
    <m/>
    <x v="0"/>
    <m/>
    <m/>
    <m/>
    <m/>
    <x v="3"/>
    <m/>
    <m/>
    <m/>
    <m/>
    <m/>
    <m/>
    <m/>
    <m/>
    <m/>
    <m/>
    <m/>
    <m/>
    <m/>
    <d v="2017-04-28T00:00:00"/>
    <x v="137"/>
    <m/>
    <x v="0"/>
    <n v="3"/>
    <n v="3"/>
    <x v="0"/>
    <m/>
    <m/>
  </r>
  <r>
    <x v="1"/>
    <x v="41"/>
    <x v="2"/>
    <x v="1"/>
    <x v="877"/>
    <x v="98"/>
    <x v="554"/>
    <m/>
    <m/>
    <m/>
    <x v="0"/>
    <m/>
    <m/>
    <m/>
    <m/>
    <x v="0"/>
    <x v="10"/>
    <x v="472"/>
    <x v="392"/>
    <x v="0"/>
    <m/>
    <m/>
    <x v="0"/>
    <x v="0"/>
    <m/>
    <x v="1"/>
    <m/>
    <x v="1"/>
    <m/>
    <x v="0"/>
    <x v="0"/>
    <m/>
    <m/>
    <x v="0"/>
    <m/>
    <m/>
    <m/>
    <m/>
    <m/>
    <x v="0"/>
    <m/>
    <m/>
    <x v="0"/>
    <m/>
    <m/>
    <m/>
    <m/>
    <x v="3"/>
    <m/>
    <m/>
    <m/>
    <m/>
    <m/>
    <m/>
    <m/>
    <m/>
    <m/>
    <m/>
    <m/>
    <m/>
    <m/>
    <d v="2017-05-01T00:00:00"/>
    <x v="71"/>
    <m/>
    <x v="0"/>
    <n v="3"/>
    <n v="3"/>
    <x v="0"/>
    <m/>
    <m/>
  </r>
  <r>
    <x v="1"/>
    <x v="41"/>
    <x v="2"/>
    <x v="1"/>
    <x v="878"/>
    <x v="99"/>
    <x v="555"/>
    <m/>
    <m/>
    <m/>
    <x v="0"/>
    <m/>
    <m/>
    <m/>
    <m/>
    <x v="0"/>
    <x v="10"/>
    <x v="473"/>
    <x v="387"/>
    <x v="0"/>
    <m/>
    <m/>
    <x v="0"/>
    <x v="0"/>
    <m/>
    <x v="1"/>
    <m/>
    <x v="1"/>
    <m/>
    <x v="0"/>
    <x v="0"/>
    <m/>
    <m/>
    <x v="0"/>
    <m/>
    <m/>
    <m/>
    <m/>
    <m/>
    <x v="0"/>
    <m/>
    <m/>
    <x v="0"/>
    <m/>
    <m/>
    <m/>
    <m/>
    <x v="3"/>
    <m/>
    <m/>
    <m/>
    <m/>
    <m/>
    <m/>
    <m/>
    <m/>
    <m/>
    <m/>
    <m/>
    <m/>
    <m/>
    <d v="2017-05-01T00:00:00"/>
    <x v="71"/>
    <m/>
    <x v="0"/>
    <n v="3"/>
    <n v="3"/>
    <x v="0"/>
    <m/>
    <m/>
  </r>
  <r>
    <x v="1"/>
    <x v="41"/>
    <x v="2"/>
    <x v="1"/>
    <x v="879"/>
    <x v="182"/>
    <x v="556"/>
    <m/>
    <m/>
    <m/>
    <x v="0"/>
    <m/>
    <m/>
    <m/>
    <m/>
    <x v="0"/>
    <x v="10"/>
    <x v="474"/>
    <x v="383"/>
    <x v="0"/>
    <m/>
    <m/>
    <x v="0"/>
    <x v="0"/>
    <m/>
    <x v="1"/>
    <m/>
    <x v="1"/>
    <m/>
    <x v="0"/>
    <x v="0"/>
    <m/>
    <m/>
    <x v="0"/>
    <m/>
    <m/>
    <m/>
    <m/>
    <m/>
    <x v="0"/>
    <m/>
    <m/>
    <x v="0"/>
    <m/>
    <m/>
    <m/>
    <m/>
    <x v="3"/>
    <m/>
    <m/>
    <m/>
    <m/>
    <m/>
    <m/>
    <m/>
    <m/>
    <m/>
    <m/>
    <m/>
    <m/>
    <m/>
    <d v="2017-05-01T00:00:00"/>
    <x v="138"/>
    <m/>
    <x v="0"/>
    <n v="3"/>
    <n v="3"/>
    <x v="0"/>
    <m/>
    <m/>
  </r>
  <r>
    <x v="1"/>
    <x v="41"/>
    <x v="2"/>
    <x v="1"/>
    <x v="880"/>
    <x v="182"/>
    <x v="557"/>
    <m/>
    <m/>
    <m/>
    <x v="0"/>
    <m/>
    <m/>
    <m/>
    <m/>
    <x v="0"/>
    <x v="10"/>
    <x v="474"/>
    <x v="380"/>
    <x v="0"/>
    <m/>
    <m/>
    <x v="0"/>
    <x v="0"/>
    <m/>
    <x v="1"/>
    <m/>
    <x v="1"/>
    <m/>
    <x v="0"/>
    <x v="0"/>
    <m/>
    <m/>
    <x v="0"/>
    <m/>
    <m/>
    <m/>
    <m/>
    <m/>
    <x v="0"/>
    <m/>
    <m/>
    <x v="0"/>
    <m/>
    <m/>
    <m/>
    <m/>
    <x v="3"/>
    <m/>
    <m/>
    <m/>
    <m/>
    <m/>
    <m/>
    <m/>
    <m/>
    <m/>
    <m/>
    <m/>
    <m/>
    <m/>
    <d v="2017-05-01T00:00:00"/>
    <x v="138"/>
    <m/>
    <x v="0"/>
    <n v="3"/>
    <n v="3"/>
    <x v="0"/>
    <m/>
    <m/>
  </r>
  <r>
    <x v="1"/>
    <x v="41"/>
    <x v="2"/>
    <x v="1"/>
    <x v="881"/>
    <x v="182"/>
    <x v="558"/>
    <m/>
    <m/>
    <m/>
    <x v="0"/>
    <m/>
    <m/>
    <m/>
    <m/>
    <x v="0"/>
    <x v="10"/>
    <x v="474"/>
    <x v="395"/>
    <x v="0"/>
    <m/>
    <m/>
    <x v="0"/>
    <x v="0"/>
    <m/>
    <x v="1"/>
    <m/>
    <x v="1"/>
    <m/>
    <x v="0"/>
    <x v="0"/>
    <m/>
    <m/>
    <x v="0"/>
    <m/>
    <m/>
    <m/>
    <m/>
    <m/>
    <x v="0"/>
    <m/>
    <m/>
    <x v="0"/>
    <m/>
    <m/>
    <m/>
    <m/>
    <x v="3"/>
    <m/>
    <m/>
    <m/>
    <m/>
    <m/>
    <m/>
    <m/>
    <m/>
    <m/>
    <m/>
    <m/>
    <m/>
    <m/>
    <d v="2017-05-01T00:00:00"/>
    <x v="138"/>
    <m/>
    <x v="0"/>
    <n v="3"/>
    <n v="3"/>
    <x v="0"/>
    <m/>
    <m/>
  </r>
  <r>
    <x v="1"/>
    <x v="41"/>
    <x v="2"/>
    <x v="1"/>
    <x v="882"/>
    <x v="100"/>
    <x v="557"/>
    <m/>
    <m/>
    <m/>
    <x v="0"/>
    <m/>
    <m/>
    <m/>
    <m/>
    <x v="0"/>
    <x v="10"/>
    <x v="475"/>
    <x v="379"/>
    <x v="0"/>
    <m/>
    <m/>
    <x v="0"/>
    <x v="0"/>
    <m/>
    <x v="1"/>
    <m/>
    <x v="1"/>
    <m/>
    <x v="0"/>
    <x v="0"/>
    <m/>
    <m/>
    <x v="0"/>
    <m/>
    <m/>
    <m/>
    <m/>
    <m/>
    <x v="0"/>
    <m/>
    <m/>
    <x v="0"/>
    <m/>
    <m/>
    <m/>
    <m/>
    <x v="0"/>
    <m/>
    <m/>
    <m/>
    <m/>
    <m/>
    <m/>
    <m/>
    <m/>
    <m/>
    <m/>
    <m/>
    <m/>
    <m/>
    <d v="2017-05-02T00:00:00"/>
    <x v="72"/>
    <m/>
    <x v="0"/>
    <n v="3"/>
    <n v="3"/>
    <x v="0"/>
    <m/>
    <m/>
  </r>
  <r>
    <x v="1"/>
    <x v="41"/>
    <x v="2"/>
    <x v="1"/>
    <x v="883"/>
    <x v="86"/>
    <x v="559"/>
    <m/>
    <m/>
    <m/>
    <x v="0"/>
    <m/>
    <m/>
    <m/>
    <m/>
    <x v="0"/>
    <x v="10"/>
    <x v="466"/>
    <x v="379"/>
    <x v="0"/>
    <m/>
    <m/>
    <x v="0"/>
    <x v="0"/>
    <m/>
    <x v="1"/>
    <m/>
    <x v="1"/>
    <m/>
    <x v="0"/>
    <x v="0"/>
    <m/>
    <m/>
    <x v="0"/>
    <m/>
    <m/>
    <m/>
    <m/>
    <m/>
    <x v="0"/>
    <m/>
    <m/>
    <x v="0"/>
    <m/>
    <m/>
    <m/>
    <m/>
    <x v="0"/>
    <m/>
    <m/>
    <m/>
    <m/>
    <m/>
    <m/>
    <m/>
    <m/>
    <m/>
    <m/>
    <m/>
    <m/>
    <m/>
    <d v="2017-05-02T00:00:00"/>
    <x v="72"/>
    <m/>
    <x v="0"/>
    <n v="3"/>
    <n v="3"/>
    <x v="0"/>
    <m/>
    <m/>
  </r>
  <r>
    <x v="1"/>
    <x v="41"/>
    <x v="2"/>
    <x v="1"/>
    <x v="579"/>
    <x v="86"/>
    <x v="560"/>
    <m/>
    <m/>
    <m/>
    <x v="0"/>
    <m/>
    <m/>
    <m/>
    <m/>
    <x v="0"/>
    <x v="10"/>
    <x v="476"/>
    <x v="383"/>
    <x v="0"/>
    <m/>
    <m/>
    <x v="0"/>
    <x v="0"/>
    <m/>
    <x v="1"/>
    <m/>
    <x v="1"/>
    <m/>
    <x v="0"/>
    <x v="0"/>
    <m/>
    <m/>
    <x v="0"/>
    <m/>
    <m/>
    <m/>
    <m/>
    <m/>
    <x v="0"/>
    <m/>
    <m/>
    <x v="0"/>
    <m/>
    <m/>
    <m/>
    <m/>
    <x v="0"/>
    <m/>
    <m/>
    <m/>
    <m/>
    <m/>
    <m/>
    <m/>
    <m/>
    <m/>
    <m/>
    <m/>
    <m/>
    <m/>
    <d v="2017-05-02T00:00:00"/>
    <x v="72"/>
    <m/>
    <x v="0"/>
    <n v="3"/>
    <n v="3"/>
    <x v="0"/>
    <m/>
    <m/>
  </r>
  <r>
    <x v="1"/>
    <x v="41"/>
    <x v="2"/>
    <x v="1"/>
    <x v="884"/>
    <x v="86"/>
    <x v="561"/>
    <m/>
    <m/>
    <m/>
    <x v="0"/>
    <m/>
    <m/>
    <m/>
    <m/>
    <x v="0"/>
    <x v="10"/>
    <x v="458"/>
    <x v="390"/>
    <x v="0"/>
    <m/>
    <m/>
    <x v="0"/>
    <x v="0"/>
    <m/>
    <x v="1"/>
    <m/>
    <x v="1"/>
    <m/>
    <x v="0"/>
    <x v="0"/>
    <m/>
    <m/>
    <x v="0"/>
    <m/>
    <m/>
    <m/>
    <m/>
    <m/>
    <x v="0"/>
    <m/>
    <m/>
    <x v="0"/>
    <m/>
    <m/>
    <m/>
    <m/>
    <x v="0"/>
    <m/>
    <m/>
    <m/>
    <m/>
    <m/>
    <m/>
    <m/>
    <m/>
    <m/>
    <m/>
    <m/>
    <m/>
    <m/>
    <d v="2017-05-03T00:00:00"/>
    <x v="60"/>
    <m/>
    <x v="0"/>
    <n v="3"/>
    <n v="3"/>
    <x v="0"/>
    <m/>
    <m/>
  </r>
  <r>
    <x v="1"/>
    <x v="41"/>
    <x v="2"/>
    <x v="1"/>
    <x v="885"/>
    <x v="129"/>
    <x v="562"/>
    <m/>
    <m/>
    <m/>
    <x v="0"/>
    <m/>
    <m/>
    <m/>
    <m/>
    <x v="0"/>
    <x v="10"/>
    <x v="477"/>
    <x v="394"/>
    <x v="0"/>
    <m/>
    <m/>
    <x v="0"/>
    <x v="0"/>
    <m/>
    <x v="1"/>
    <m/>
    <x v="1"/>
    <m/>
    <x v="0"/>
    <x v="0"/>
    <m/>
    <m/>
    <x v="0"/>
    <m/>
    <m/>
    <m/>
    <m/>
    <m/>
    <x v="0"/>
    <m/>
    <m/>
    <x v="0"/>
    <m/>
    <m/>
    <m/>
    <m/>
    <x v="0"/>
    <m/>
    <m/>
    <m/>
    <m/>
    <m/>
    <m/>
    <m/>
    <m/>
    <m/>
    <m/>
    <m/>
    <m/>
    <m/>
    <d v="2017-05-03T00:00:00"/>
    <x v="60"/>
    <m/>
    <x v="0"/>
    <n v="3"/>
    <n v="3"/>
    <x v="0"/>
    <m/>
    <m/>
  </r>
  <r>
    <x v="1"/>
    <x v="41"/>
    <x v="2"/>
    <x v="1"/>
    <x v="886"/>
    <x v="128"/>
    <x v="563"/>
    <m/>
    <m/>
    <m/>
    <x v="0"/>
    <m/>
    <m/>
    <m/>
    <m/>
    <x v="0"/>
    <x v="10"/>
    <x v="477"/>
    <x v="395"/>
    <x v="0"/>
    <m/>
    <m/>
    <x v="0"/>
    <x v="0"/>
    <m/>
    <x v="1"/>
    <m/>
    <x v="1"/>
    <m/>
    <x v="0"/>
    <x v="0"/>
    <m/>
    <m/>
    <x v="0"/>
    <m/>
    <m/>
    <m/>
    <m/>
    <m/>
    <x v="0"/>
    <m/>
    <m/>
    <x v="0"/>
    <m/>
    <m/>
    <m/>
    <m/>
    <x v="0"/>
    <m/>
    <m/>
    <m/>
    <m/>
    <m/>
    <m/>
    <m/>
    <m/>
    <m/>
    <m/>
    <m/>
    <m/>
    <m/>
    <d v="2017-05-08T00:00:00"/>
    <x v="73"/>
    <m/>
    <x v="0"/>
    <n v="3"/>
    <n v="3"/>
    <x v="0"/>
    <m/>
    <m/>
  </r>
  <r>
    <x v="1"/>
    <x v="41"/>
    <x v="2"/>
    <x v="1"/>
    <x v="887"/>
    <x v="128"/>
    <x v="564"/>
    <m/>
    <m/>
    <m/>
    <x v="0"/>
    <m/>
    <m/>
    <m/>
    <m/>
    <x v="0"/>
    <x v="10"/>
    <x v="478"/>
    <x v="393"/>
    <x v="0"/>
    <m/>
    <m/>
    <x v="0"/>
    <x v="0"/>
    <m/>
    <x v="1"/>
    <m/>
    <x v="1"/>
    <m/>
    <x v="0"/>
    <x v="0"/>
    <m/>
    <m/>
    <x v="0"/>
    <m/>
    <m/>
    <m/>
    <m/>
    <m/>
    <x v="0"/>
    <m/>
    <m/>
    <x v="0"/>
    <m/>
    <m/>
    <m/>
    <m/>
    <x v="0"/>
    <m/>
    <m/>
    <m/>
    <m/>
    <m/>
    <m/>
    <m/>
    <m/>
    <m/>
    <m/>
    <m/>
    <m/>
    <m/>
    <d v="2017-05-08T00:00:00"/>
    <x v="73"/>
    <m/>
    <x v="0"/>
    <n v="3"/>
    <n v="3"/>
    <x v="0"/>
    <m/>
    <m/>
  </r>
  <r>
    <x v="1"/>
    <x v="41"/>
    <x v="2"/>
    <x v="1"/>
    <x v="888"/>
    <x v="87"/>
    <x v="552"/>
    <m/>
    <m/>
    <m/>
    <x v="0"/>
    <m/>
    <m/>
    <m/>
    <m/>
    <x v="0"/>
    <x v="10"/>
    <x v="479"/>
    <x v="378"/>
    <x v="0"/>
    <m/>
    <m/>
    <x v="0"/>
    <x v="0"/>
    <m/>
    <x v="1"/>
    <m/>
    <x v="1"/>
    <m/>
    <x v="0"/>
    <x v="0"/>
    <m/>
    <m/>
    <x v="0"/>
    <m/>
    <m/>
    <m/>
    <m/>
    <m/>
    <x v="0"/>
    <m/>
    <m/>
    <x v="0"/>
    <m/>
    <m/>
    <m/>
    <m/>
    <x v="0"/>
    <m/>
    <m/>
    <m/>
    <m/>
    <m/>
    <m/>
    <m/>
    <m/>
    <m/>
    <m/>
    <m/>
    <m/>
    <m/>
    <d v="2017-05-08T00:00:00"/>
    <x v="61"/>
    <m/>
    <x v="0"/>
    <n v="3"/>
    <n v="3"/>
    <x v="0"/>
    <m/>
    <m/>
  </r>
  <r>
    <x v="1"/>
    <x v="41"/>
    <x v="2"/>
    <x v="1"/>
    <x v="889"/>
    <x v="87"/>
    <x v="558"/>
    <m/>
    <m/>
    <m/>
    <x v="0"/>
    <m/>
    <m/>
    <m/>
    <m/>
    <x v="0"/>
    <x v="10"/>
    <x v="478"/>
    <x v="393"/>
    <x v="0"/>
    <m/>
    <m/>
    <x v="0"/>
    <x v="0"/>
    <m/>
    <x v="1"/>
    <m/>
    <x v="1"/>
    <m/>
    <x v="0"/>
    <x v="0"/>
    <m/>
    <m/>
    <x v="0"/>
    <m/>
    <m/>
    <m/>
    <m/>
    <m/>
    <x v="0"/>
    <m/>
    <m/>
    <x v="0"/>
    <m/>
    <m/>
    <m/>
    <m/>
    <x v="0"/>
    <m/>
    <m/>
    <m/>
    <m/>
    <m/>
    <m/>
    <m/>
    <m/>
    <m/>
    <m/>
    <m/>
    <m/>
    <m/>
    <d v="2017-05-08T00:00:00"/>
    <x v="61"/>
    <m/>
    <x v="0"/>
    <n v="3"/>
    <n v="3"/>
    <x v="0"/>
    <m/>
    <m/>
  </r>
  <r>
    <x v="1"/>
    <x v="41"/>
    <x v="2"/>
    <x v="1"/>
    <x v="890"/>
    <x v="130"/>
    <x v="565"/>
    <m/>
    <m/>
    <m/>
    <x v="0"/>
    <m/>
    <m/>
    <m/>
    <m/>
    <x v="0"/>
    <x v="10"/>
    <x v="480"/>
    <x v="383"/>
    <x v="0"/>
    <m/>
    <m/>
    <x v="0"/>
    <x v="0"/>
    <m/>
    <x v="1"/>
    <m/>
    <x v="1"/>
    <m/>
    <x v="0"/>
    <x v="0"/>
    <m/>
    <m/>
    <x v="0"/>
    <m/>
    <m/>
    <m/>
    <m/>
    <m/>
    <x v="0"/>
    <m/>
    <m/>
    <x v="0"/>
    <m/>
    <m/>
    <m/>
    <m/>
    <x v="0"/>
    <m/>
    <m/>
    <m/>
    <m/>
    <m/>
    <m/>
    <m/>
    <m/>
    <m/>
    <m/>
    <m/>
    <m/>
    <m/>
    <d v="2017-05-08T00:00:00"/>
    <x v="94"/>
    <m/>
    <x v="0"/>
    <n v="3"/>
    <n v="3"/>
    <x v="0"/>
    <m/>
    <m/>
  </r>
  <r>
    <x v="1"/>
    <x v="41"/>
    <x v="2"/>
    <x v="1"/>
    <x v="891"/>
    <x v="131"/>
    <x v="553"/>
    <m/>
    <m/>
    <m/>
    <x v="0"/>
    <m/>
    <m/>
    <m/>
    <m/>
    <x v="0"/>
    <x v="10"/>
    <x v="481"/>
    <x v="380"/>
    <x v="0"/>
    <m/>
    <m/>
    <x v="0"/>
    <x v="0"/>
    <m/>
    <x v="1"/>
    <m/>
    <x v="1"/>
    <m/>
    <x v="0"/>
    <x v="0"/>
    <m/>
    <m/>
    <x v="0"/>
    <m/>
    <m/>
    <m/>
    <m/>
    <m/>
    <x v="0"/>
    <m/>
    <m/>
    <x v="0"/>
    <m/>
    <m/>
    <m/>
    <m/>
    <x v="0"/>
    <m/>
    <m/>
    <m/>
    <m/>
    <m/>
    <m/>
    <m/>
    <m/>
    <m/>
    <m/>
    <m/>
    <m/>
    <m/>
    <d v="2017-05-10T00:00:00"/>
    <x v="0"/>
    <m/>
    <x v="0"/>
    <n v="3"/>
    <n v="3"/>
    <x v="0"/>
    <m/>
    <m/>
  </r>
  <r>
    <x v="1"/>
    <x v="41"/>
    <x v="2"/>
    <x v="1"/>
    <x v="892"/>
    <x v="0"/>
    <x v="566"/>
    <m/>
    <m/>
    <m/>
    <x v="0"/>
    <m/>
    <m/>
    <m/>
    <m/>
    <x v="0"/>
    <x v="10"/>
    <x v="482"/>
    <x v="379"/>
    <x v="0"/>
    <m/>
    <m/>
    <x v="0"/>
    <x v="0"/>
    <m/>
    <x v="1"/>
    <m/>
    <x v="1"/>
    <m/>
    <x v="0"/>
    <x v="0"/>
    <m/>
    <m/>
    <x v="0"/>
    <m/>
    <m/>
    <m/>
    <m/>
    <m/>
    <x v="0"/>
    <m/>
    <m/>
    <x v="0"/>
    <m/>
    <m/>
    <m/>
    <m/>
    <x v="0"/>
    <m/>
    <m/>
    <m/>
    <m/>
    <m/>
    <m/>
    <m/>
    <m/>
    <m/>
    <m/>
    <m/>
    <m/>
    <m/>
    <d v="2017-05-10T00:00:00"/>
    <x v="95"/>
    <m/>
    <x v="0"/>
    <n v="3"/>
    <n v="3"/>
    <x v="0"/>
    <m/>
    <m/>
  </r>
  <r>
    <x v="1"/>
    <x v="41"/>
    <x v="2"/>
    <x v="1"/>
    <x v="893"/>
    <x v="0"/>
    <x v="565"/>
    <m/>
    <m/>
    <m/>
    <x v="0"/>
    <m/>
    <m/>
    <m/>
    <m/>
    <x v="0"/>
    <x v="10"/>
    <x v="483"/>
    <x v="402"/>
    <x v="0"/>
    <m/>
    <m/>
    <x v="0"/>
    <x v="0"/>
    <m/>
    <x v="1"/>
    <m/>
    <x v="1"/>
    <m/>
    <x v="0"/>
    <x v="0"/>
    <m/>
    <m/>
    <x v="0"/>
    <m/>
    <m/>
    <m/>
    <m/>
    <m/>
    <x v="0"/>
    <m/>
    <m/>
    <x v="0"/>
    <m/>
    <m/>
    <m/>
    <m/>
    <x v="0"/>
    <m/>
    <m/>
    <m/>
    <m/>
    <m/>
    <m/>
    <m/>
    <m/>
    <m/>
    <m/>
    <m/>
    <m/>
    <m/>
    <d v="2017-05-10T00:00:00"/>
    <x v="95"/>
    <m/>
    <x v="0"/>
    <n v="3"/>
    <n v="3"/>
    <x v="0"/>
    <m/>
    <m/>
  </r>
  <r>
    <x v="1"/>
    <x v="41"/>
    <x v="2"/>
    <x v="1"/>
    <x v="894"/>
    <x v="0"/>
    <x v="567"/>
    <m/>
    <m/>
    <m/>
    <x v="0"/>
    <m/>
    <m/>
    <m/>
    <m/>
    <x v="0"/>
    <x v="10"/>
    <x v="482"/>
    <x v="379"/>
    <x v="0"/>
    <m/>
    <m/>
    <x v="0"/>
    <x v="0"/>
    <m/>
    <x v="1"/>
    <m/>
    <x v="1"/>
    <m/>
    <x v="0"/>
    <x v="0"/>
    <m/>
    <m/>
    <x v="0"/>
    <m/>
    <m/>
    <m/>
    <m/>
    <m/>
    <x v="0"/>
    <m/>
    <m/>
    <x v="0"/>
    <m/>
    <m/>
    <m/>
    <m/>
    <x v="0"/>
    <m/>
    <m/>
    <m/>
    <m/>
    <m/>
    <m/>
    <m/>
    <m/>
    <m/>
    <m/>
    <m/>
    <m/>
    <m/>
    <d v="2017-05-11T00:00:00"/>
    <x v="95"/>
    <m/>
    <x v="0"/>
    <n v="3"/>
    <n v="3"/>
    <x v="0"/>
    <m/>
    <m/>
  </r>
  <r>
    <x v="1"/>
    <x v="41"/>
    <x v="2"/>
    <x v="1"/>
    <x v="895"/>
    <x v="132"/>
    <x v="568"/>
    <m/>
    <m/>
    <m/>
    <x v="0"/>
    <m/>
    <m/>
    <m/>
    <m/>
    <x v="0"/>
    <x v="10"/>
    <x v="484"/>
    <x v="393"/>
    <x v="0"/>
    <m/>
    <m/>
    <x v="0"/>
    <x v="0"/>
    <m/>
    <x v="1"/>
    <m/>
    <x v="1"/>
    <m/>
    <x v="0"/>
    <x v="0"/>
    <m/>
    <m/>
    <x v="0"/>
    <m/>
    <m/>
    <m/>
    <m/>
    <m/>
    <x v="0"/>
    <m/>
    <m/>
    <x v="0"/>
    <m/>
    <m/>
    <m/>
    <m/>
    <x v="0"/>
    <m/>
    <m/>
    <m/>
    <m/>
    <m/>
    <m/>
    <m/>
    <m/>
    <m/>
    <m/>
    <m/>
    <m/>
    <m/>
    <d v="2017-05-12T00:00:00"/>
    <x v="52"/>
    <m/>
    <x v="0"/>
    <n v="3"/>
    <n v="3"/>
    <x v="0"/>
    <m/>
    <m/>
  </r>
  <r>
    <x v="1"/>
    <x v="41"/>
    <x v="2"/>
    <x v="1"/>
    <x v="896"/>
    <x v="133"/>
    <x v="569"/>
    <m/>
    <m/>
    <m/>
    <x v="0"/>
    <m/>
    <m/>
    <m/>
    <m/>
    <x v="0"/>
    <x v="10"/>
    <x v="457"/>
    <x v="403"/>
    <x v="0"/>
    <m/>
    <m/>
    <x v="0"/>
    <x v="0"/>
    <m/>
    <x v="1"/>
    <m/>
    <x v="1"/>
    <m/>
    <x v="0"/>
    <x v="0"/>
    <m/>
    <m/>
    <x v="0"/>
    <m/>
    <m/>
    <m/>
    <m/>
    <m/>
    <x v="0"/>
    <m/>
    <m/>
    <x v="0"/>
    <m/>
    <m/>
    <m/>
    <m/>
    <x v="0"/>
    <m/>
    <m/>
    <m/>
    <m/>
    <m/>
    <m/>
    <m/>
    <m/>
    <m/>
    <m/>
    <m/>
    <m/>
    <m/>
    <d v="2017-05-12T00:00:00"/>
    <x v="52"/>
    <m/>
    <x v="0"/>
    <n v="3"/>
    <n v="3"/>
    <x v="0"/>
    <m/>
    <m/>
  </r>
  <r>
    <x v="1"/>
    <x v="41"/>
    <x v="2"/>
    <x v="1"/>
    <x v="897"/>
    <x v="133"/>
    <x v="559"/>
    <m/>
    <m/>
    <m/>
    <x v="0"/>
    <m/>
    <m/>
    <m/>
    <m/>
    <x v="0"/>
    <x v="10"/>
    <x v="485"/>
    <x v="404"/>
    <x v="0"/>
    <m/>
    <m/>
    <x v="0"/>
    <x v="0"/>
    <m/>
    <x v="1"/>
    <m/>
    <x v="1"/>
    <m/>
    <x v="0"/>
    <x v="0"/>
    <m/>
    <m/>
    <x v="0"/>
    <m/>
    <m/>
    <m/>
    <m/>
    <m/>
    <x v="0"/>
    <m/>
    <m/>
    <x v="0"/>
    <m/>
    <m/>
    <m/>
    <m/>
    <x v="0"/>
    <m/>
    <m/>
    <m/>
    <m/>
    <m/>
    <m/>
    <m/>
    <m/>
    <m/>
    <m/>
    <m/>
    <m/>
    <m/>
    <d v="2017-05-16T00:00:00"/>
    <x v="97"/>
    <m/>
    <x v="0"/>
    <n v="3"/>
    <n v="3"/>
    <x v="0"/>
    <m/>
    <m/>
  </r>
  <r>
    <x v="1"/>
    <x v="41"/>
    <x v="2"/>
    <x v="1"/>
    <x v="898"/>
    <x v="134"/>
    <x v="551"/>
    <m/>
    <m/>
    <m/>
    <x v="0"/>
    <m/>
    <m/>
    <m/>
    <m/>
    <x v="0"/>
    <x v="10"/>
    <x v="486"/>
    <x v="405"/>
    <x v="0"/>
    <m/>
    <m/>
    <x v="0"/>
    <x v="0"/>
    <m/>
    <x v="1"/>
    <m/>
    <x v="1"/>
    <m/>
    <x v="0"/>
    <x v="0"/>
    <m/>
    <m/>
    <x v="0"/>
    <m/>
    <m/>
    <m/>
    <m/>
    <m/>
    <x v="0"/>
    <m/>
    <m/>
    <x v="0"/>
    <m/>
    <m/>
    <m/>
    <m/>
    <x v="0"/>
    <m/>
    <m/>
    <m/>
    <m/>
    <m/>
    <m/>
    <m/>
    <m/>
    <m/>
    <m/>
    <m/>
    <m/>
    <m/>
    <d v="2017-05-16T00:00:00"/>
    <x v="97"/>
    <m/>
    <x v="0"/>
    <n v="3"/>
    <n v="3"/>
    <x v="0"/>
    <m/>
    <m/>
  </r>
  <r>
    <x v="1"/>
    <x v="41"/>
    <x v="2"/>
    <x v="1"/>
    <x v="899"/>
    <x v="134"/>
    <x v="550"/>
    <m/>
    <m/>
    <m/>
    <x v="0"/>
    <m/>
    <m/>
    <m/>
    <m/>
    <x v="0"/>
    <x v="10"/>
    <x v="474"/>
    <x v="406"/>
    <x v="0"/>
    <m/>
    <m/>
    <x v="0"/>
    <x v="0"/>
    <m/>
    <x v="1"/>
    <m/>
    <x v="1"/>
    <m/>
    <x v="0"/>
    <x v="0"/>
    <m/>
    <m/>
    <x v="0"/>
    <m/>
    <m/>
    <m/>
    <m/>
    <m/>
    <x v="0"/>
    <m/>
    <m/>
    <x v="0"/>
    <m/>
    <m/>
    <m/>
    <m/>
    <x v="0"/>
    <m/>
    <m/>
    <m/>
    <m/>
    <m/>
    <m/>
    <m/>
    <m/>
    <m/>
    <m/>
    <m/>
    <m/>
    <m/>
    <d v="2017-05-16T00:00:00"/>
    <x v="97"/>
    <m/>
    <x v="0"/>
    <n v="3"/>
    <n v="3"/>
    <x v="0"/>
    <m/>
    <m/>
  </r>
  <r>
    <x v="1"/>
    <x v="41"/>
    <x v="2"/>
    <x v="1"/>
    <x v="900"/>
    <x v="135"/>
    <x v="570"/>
    <m/>
    <m/>
    <m/>
    <x v="0"/>
    <m/>
    <m/>
    <m/>
    <m/>
    <x v="0"/>
    <x v="10"/>
    <x v="487"/>
    <x v="407"/>
    <x v="0"/>
    <m/>
    <m/>
    <x v="0"/>
    <x v="0"/>
    <m/>
    <x v="1"/>
    <m/>
    <x v="1"/>
    <m/>
    <x v="0"/>
    <x v="0"/>
    <m/>
    <m/>
    <x v="0"/>
    <m/>
    <m/>
    <m/>
    <m/>
    <m/>
    <x v="0"/>
    <m/>
    <m/>
    <x v="0"/>
    <m/>
    <m/>
    <m/>
    <m/>
    <x v="0"/>
    <m/>
    <m/>
    <m/>
    <m/>
    <m/>
    <m/>
    <m/>
    <m/>
    <m/>
    <m/>
    <m/>
    <m/>
    <m/>
    <d v="2017-05-16T00:00:00"/>
    <x v="97"/>
    <m/>
    <x v="0"/>
    <n v="3"/>
    <n v="3"/>
    <x v="0"/>
    <m/>
    <m/>
  </r>
  <r>
    <x v="1"/>
    <x v="41"/>
    <x v="2"/>
    <x v="1"/>
    <x v="901"/>
    <x v="135"/>
    <x v="571"/>
    <m/>
    <m/>
    <m/>
    <x v="0"/>
    <m/>
    <m/>
    <m/>
    <m/>
    <x v="0"/>
    <x v="10"/>
    <x v="474"/>
    <x v="401"/>
    <x v="0"/>
    <m/>
    <m/>
    <x v="0"/>
    <x v="0"/>
    <m/>
    <x v="1"/>
    <m/>
    <x v="1"/>
    <m/>
    <x v="0"/>
    <x v="0"/>
    <m/>
    <m/>
    <x v="0"/>
    <m/>
    <m/>
    <m/>
    <m/>
    <m/>
    <x v="0"/>
    <m/>
    <m/>
    <x v="0"/>
    <m/>
    <m/>
    <m/>
    <m/>
    <x v="0"/>
    <m/>
    <m/>
    <m/>
    <m/>
    <m/>
    <m/>
    <m/>
    <m/>
    <m/>
    <m/>
    <m/>
    <m/>
    <m/>
    <d v="2017-05-17T00:00:00"/>
    <x v="70"/>
    <m/>
    <x v="0"/>
    <n v="3"/>
    <n v="3"/>
    <x v="0"/>
    <m/>
    <m/>
  </r>
  <r>
    <x v="1"/>
    <x v="41"/>
    <x v="2"/>
    <x v="1"/>
    <x v="902"/>
    <x v="97"/>
    <x v="572"/>
    <m/>
    <m/>
    <m/>
    <x v="0"/>
    <m/>
    <m/>
    <m/>
    <m/>
    <x v="0"/>
    <x v="10"/>
    <x v="488"/>
    <x v="388"/>
    <x v="0"/>
    <m/>
    <m/>
    <x v="0"/>
    <x v="0"/>
    <m/>
    <x v="1"/>
    <m/>
    <x v="1"/>
    <m/>
    <x v="0"/>
    <x v="0"/>
    <m/>
    <m/>
    <x v="0"/>
    <m/>
    <m/>
    <m/>
    <m/>
    <m/>
    <x v="0"/>
    <m/>
    <m/>
    <x v="0"/>
    <m/>
    <m/>
    <m/>
    <m/>
    <x v="0"/>
    <m/>
    <m/>
    <m/>
    <m/>
    <m/>
    <m/>
    <m/>
    <m/>
    <m/>
    <m/>
    <m/>
    <m/>
    <m/>
    <d v="2017-05-17T00:00:00"/>
    <x v="70"/>
    <m/>
    <x v="0"/>
    <n v="3"/>
    <n v="3"/>
    <x v="0"/>
    <m/>
    <m/>
  </r>
  <r>
    <x v="1"/>
    <x v="41"/>
    <x v="2"/>
    <x v="1"/>
    <x v="903"/>
    <x v="97"/>
    <x v="552"/>
    <m/>
    <m/>
    <m/>
    <x v="0"/>
    <m/>
    <m/>
    <m/>
    <m/>
    <x v="0"/>
    <x v="10"/>
    <x v="453"/>
    <x v="408"/>
    <x v="0"/>
    <m/>
    <m/>
    <x v="0"/>
    <x v="0"/>
    <m/>
    <x v="1"/>
    <m/>
    <x v="1"/>
    <m/>
    <x v="0"/>
    <x v="0"/>
    <m/>
    <m/>
    <x v="0"/>
    <m/>
    <m/>
    <m/>
    <m/>
    <m/>
    <x v="0"/>
    <m/>
    <m/>
    <x v="0"/>
    <m/>
    <m/>
    <m/>
    <m/>
    <x v="0"/>
    <m/>
    <m/>
    <m/>
    <m/>
    <m/>
    <m/>
    <m/>
    <m/>
    <m/>
    <m/>
    <m/>
    <m/>
    <m/>
    <d v="2017-05-18T00:00:00"/>
    <x v="98"/>
    <m/>
    <x v="0"/>
    <n v="3"/>
    <n v="3"/>
    <x v="0"/>
    <m/>
    <m/>
  </r>
  <r>
    <x v="1"/>
    <x v="41"/>
    <x v="2"/>
    <x v="1"/>
    <x v="904"/>
    <x v="102"/>
    <x v="573"/>
    <m/>
    <m/>
    <m/>
    <x v="0"/>
    <m/>
    <m/>
    <m/>
    <m/>
    <x v="0"/>
    <x v="10"/>
    <x v="489"/>
    <x v="409"/>
    <x v="0"/>
    <m/>
    <m/>
    <x v="0"/>
    <x v="0"/>
    <m/>
    <x v="1"/>
    <m/>
    <x v="1"/>
    <m/>
    <x v="0"/>
    <x v="0"/>
    <m/>
    <m/>
    <x v="0"/>
    <m/>
    <m/>
    <m/>
    <m/>
    <m/>
    <x v="0"/>
    <m/>
    <m/>
    <x v="0"/>
    <m/>
    <m/>
    <m/>
    <m/>
    <x v="0"/>
    <m/>
    <m/>
    <m/>
    <m/>
    <m/>
    <m/>
    <m/>
    <m/>
    <m/>
    <m/>
    <m/>
    <m/>
    <m/>
    <d v="2017-05-18T00:00:00"/>
    <x v="98"/>
    <m/>
    <x v="0"/>
    <n v="3"/>
    <n v="3"/>
    <x v="0"/>
    <m/>
    <m/>
  </r>
  <r>
    <x v="1"/>
    <x v="41"/>
    <x v="2"/>
    <x v="1"/>
    <x v="905"/>
    <x v="102"/>
    <x v="548"/>
    <m/>
    <m/>
    <m/>
    <x v="0"/>
    <m/>
    <m/>
    <m/>
    <m/>
    <x v="0"/>
    <x v="10"/>
    <x v="490"/>
    <x v="378"/>
    <x v="0"/>
    <m/>
    <m/>
    <x v="0"/>
    <x v="0"/>
    <m/>
    <x v="1"/>
    <m/>
    <x v="1"/>
    <m/>
    <x v="0"/>
    <x v="0"/>
    <m/>
    <m/>
    <x v="0"/>
    <m/>
    <m/>
    <m/>
    <m/>
    <m/>
    <x v="0"/>
    <m/>
    <m/>
    <x v="0"/>
    <m/>
    <m/>
    <m/>
    <m/>
    <x v="0"/>
    <m/>
    <m/>
    <m/>
    <m/>
    <m/>
    <m/>
    <m/>
    <m/>
    <m/>
    <m/>
    <m/>
    <m/>
    <m/>
    <d v="2017-05-18T00:00:00"/>
    <x v="98"/>
    <m/>
    <x v="0"/>
    <n v="3"/>
    <n v="3"/>
    <x v="0"/>
    <m/>
    <m/>
  </r>
  <r>
    <x v="1"/>
    <x v="41"/>
    <x v="2"/>
    <x v="1"/>
    <x v="906"/>
    <x v="102"/>
    <x v="574"/>
    <m/>
    <m/>
    <m/>
    <x v="0"/>
    <m/>
    <m/>
    <m/>
    <m/>
    <x v="0"/>
    <x v="10"/>
    <x v="468"/>
    <x v="388"/>
    <x v="0"/>
    <m/>
    <m/>
    <x v="0"/>
    <x v="0"/>
    <m/>
    <x v="1"/>
    <m/>
    <x v="1"/>
    <m/>
    <x v="0"/>
    <x v="0"/>
    <m/>
    <m/>
    <x v="0"/>
    <m/>
    <m/>
    <m/>
    <m/>
    <m/>
    <x v="0"/>
    <m/>
    <m/>
    <x v="0"/>
    <m/>
    <m/>
    <m/>
    <m/>
    <x v="0"/>
    <m/>
    <m/>
    <m/>
    <m/>
    <m/>
    <m/>
    <m/>
    <m/>
    <m/>
    <m/>
    <m/>
    <m/>
    <m/>
    <d v="2017-05-19T00:00:00"/>
    <x v="74"/>
    <m/>
    <x v="0"/>
    <n v="3"/>
    <n v="3"/>
    <x v="0"/>
    <m/>
    <m/>
  </r>
  <r>
    <x v="1"/>
    <x v="41"/>
    <x v="2"/>
    <x v="1"/>
    <x v="907"/>
    <x v="9"/>
    <x v="575"/>
    <m/>
    <m/>
    <m/>
    <x v="0"/>
    <m/>
    <m/>
    <m/>
    <m/>
    <x v="0"/>
    <x v="10"/>
    <x v="491"/>
    <x v="408"/>
    <x v="0"/>
    <m/>
    <m/>
    <x v="0"/>
    <x v="0"/>
    <m/>
    <x v="1"/>
    <m/>
    <x v="1"/>
    <m/>
    <x v="0"/>
    <x v="0"/>
    <m/>
    <m/>
    <x v="0"/>
    <m/>
    <m/>
    <m/>
    <m/>
    <m/>
    <x v="0"/>
    <m/>
    <m/>
    <x v="0"/>
    <m/>
    <m/>
    <m/>
    <m/>
    <x v="0"/>
    <m/>
    <m/>
    <m/>
    <m/>
    <m/>
    <m/>
    <m/>
    <m/>
    <m/>
    <m/>
    <m/>
    <m/>
    <m/>
    <d v="2017-05-19T00:00:00"/>
    <x v="74"/>
    <m/>
    <x v="0"/>
    <n v="3"/>
    <n v="3"/>
    <x v="0"/>
    <m/>
    <m/>
  </r>
  <r>
    <x v="1"/>
    <x v="41"/>
    <x v="2"/>
    <x v="1"/>
    <x v="908"/>
    <x v="156"/>
    <x v="573"/>
    <m/>
    <m/>
    <m/>
    <x v="0"/>
    <m/>
    <m/>
    <m/>
    <m/>
    <x v="0"/>
    <x v="10"/>
    <x v="491"/>
    <x v="397"/>
    <x v="0"/>
    <m/>
    <m/>
    <x v="0"/>
    <x v="0"/>
    <m/>
    <x v="1"/>
    <m/>
    <x v="1"/>
    <m/>
    <x v="0"/>
    <x v="0"/>
    <m/>
    <m/>
    <x v="0"/>
    <m/>
    <m/>
    <m/>
    <m/>
    <m/>
    <x v="0"/>
    <m/>
    <m/>
    <x v="0"/>
    <m/>
    <m/>
    <m/>
    <m/>
    <x v="0"/>
    <m/>
    <m/>
    <m/>
    <m/>
    <m/>
    <m/>
    <m/>
    <m/>
    <m/>
    <m/>
    <m/>
    <m/>
    <m/>
    <d v="2017-05-23T00:00:00"/>
    <x v="99"/>
    <m/>
    <x v="0"/>
    <n v="3"/>
    <n v="3"/>
    <x v="0"/>
    <m/>
    <m/>
  </r>
  <r>
    <x v="1"/>
    <x v="41"/>
    <x v="2"/>
    <x v="1"/>
    <x v="909"/>
    <x v="10"/>
    <x v="542"/>
    <m/>
    <m/>
    <m/>
    <x v="0"/>
    <m/>
    <m/>
    <m/>
    <m/>
    <x v="0"/>
    <x v="10"/>
    <x v="451"/>
    <x v="379"/>
    <x v="0"/>
    <m/>
    <m/>
    <x v="0"/>
    <x v="0"/>
    <m/>
    <x v="1"/>
    <m/>
    <x v="1"/>
    <m/>
    <x v="0"/>
    <x v="0"/>
    <m/>
    <m/>
    <x v="0"/>
    <m/>
    <m/>
    <m/>
    <m/>
    <m/>
    <x v="0"/>
    <m/>
    <m/>
    <x v="0"/>
    <m/>
    <m/>
    <m/>
    <m/>
    <x v="0"/>
    <m/>
    <m/>
    <m/>
    <m/>
    <m/>
    <m/>
    <m/>
    <m/>
    <m/>
    <m/>
    <m/>
    <m/>
    <m/>
    <d v="2017-05-23T00:00:00"/>
    <x v="10"/>
    <m/>
    <x v="0"/>
    <n v="3"/>
    <n v="3"/>
    <x v="0"/>
    <m/>
    <m/>
  </r>
  <r>
    <x v="1"/>
    <x v="41"/>
    <x v="2"/>
    <x v="1"/>
    <x v="910"/>
    <x v="10"/>
    <x v="576"/>
    <m/>
    <m/>
    <m/>
    <x v="0"/>
    <m/>
    <m/>
    <m/>
    <m/>
    <x v="0"/>
    <x v="10"/>
    <x v="492"/>
    <x v="408"/>
    <x v="0"/>
    <m/>
    <m/>
    <x v="0"/>
    <x v="0"/>
    <m/>
    <x v="1"/>
    <m/>
    <x v="1"/>
    <m/>
    <x v="0"/>
    <x v="0"/>
    <m/>
    <m/>
    <x v="0"/>
    <m/>
    <m/>
    <m/>
    <m/>
    <m/>
    <x v="0"/>
    <m/>
    <m/>
    <x v="0"/>
    <m/>
    <m/>
    <m/>
    <m/>
    <x v="0"/>
    <m/>
    <m/>
    <m/>
    <m/>
    <m/>
    <m/>
    <m/>
    <m/>
    <m/>
    <m/>
    <m/>
    <m/>
    <m/>
    <d v="2017-05-24T00:00:00"/>
    <x v="10"/>
    <m/>
    <x v="0"/>
    <n v="3"/>
    <n v="3"/>
    <x v="0"/>
    <m/>
    <m/>
  </r>
  <r>
    <x v="1"/>
    <x v="41"/>
    <x v="2"/>
    <x v="1"/>
    <x v="911"/>
    <x v="136"/>
    <x v="577"/>
    <m/>
    <m/>
    <m/>
    <x v="0"/>
    <m/>
    <m/>
    <m/>
    <m/>
    <x v="0"/>
    <x v="10"/>
    <x v="493"/>
    <x v="386"/>
    <x v="0"/>
    <m/>
    <m/>
    <x v="0"/>
    <x v="0"/>
    <m/>
    <x v="1"/>
    <m/>
    <x v="1"/>
    <m/>
    <x v="0"/>
    <x v="0"/>
    <m/>
    <m/>
    <x v="0"/>
    <m/>
    <m/>
    <m/>
    <m/>
    <m/>
    <x v="0"/>
    <m/>
    <m/>
    <x v="0"/>
    <m/>
    <m/>
    <m/>
    <m/>
    <x v="0"/>
    <m/>
    <m/>
    <m/>
    <m/>
    <m/>
    <m/>
    <m/>
    <m/>
    <m/>
    <m/>
    <m/>
    <m/>
    <m/>
    <d v="2017-05-25T00:00:00"/>
    <x v="75"/>
    <m/>
    <x v="0"/>
    <n v="3"/>
    <n v="3"/>
    <x v="0"/>
    <m/>
    <m/>
  </r>
  <r>
    <x v="1"/>
    <x v="41"/>
    <x v="2"/>
    <x v="1"/>
    <x v="912"/>
    <x v="136"/>
    <x v="578"/>
    <m/>
    <m/>
    <m/>
    <x v="0"/>
    <m/>
    <m/>
    <m/>
    <m/>
    <x v="0"/>
    <x v="10"/>
    <x v="494"/>
    <x v="410"/>
    <x v="0"/>
    <m/>
    <m/>
    <x v="0"/>
    <x v="0"/>
    <m/>
    <x v="1"/>
    <m/>
    <x v="1"/>
    <m/>
    <x v="0"/>
    <x v="0"/>
    <m/>
    <m/>
    <x v="0"/>
    <m/>
    <m/>
    <m/>
    <m/>
    <m/>
    <x v="0"/>
    <m/>
    <m/>
    <x v="0"/>
    <m/>
    <m/>
    <m/>
    <m/>
    <x v="0"/>
    <m/>
    <m/>
    <m/>
    <m/>
    <m/>
    <m/>
    <m/>
    <m/>
    <m/>
    <m/>
    <m/>
    <m/>
    <m/>
    <d v="2017-05-25T00:00:00"/>
    <x v="75"/>
    <m/>
    <x v="0"/>
    <n v="3"/>
    <n v="3"/>
    <x v="0"/>
    <m/>
    <m/>
  </r>
  <r>
    <x v="1"/>
    <x v="41"/>
    <x v="2"/>
    <x v="1"/>
    <x v="913"/>
    <x v="104"/>
    <x v="562"/>
    <m/>
    <m/>
    <m/>
    <x v="0"/>
    <m/>
    <m/>
    <m/>
    <m/>
    <x v="0"/>
    <x v="10"/>
    <x v="495"/>
    <x v="410"/>
    <x v="0"/>
    <m/>
    <m/>
    <x v="0"/>
    <x v="0"/>
    <m/>
    <x v="1"/>
    <m/>
    <x v="1"/>
    <m/>
    <x v="0"/>
    <x v="0"/>
    <m/>
    <m/>
    <x v="0"/>
    <m/>
    <m/>
    <m/>
    <m/>
    <m/>
    <x v="0"/>
    <m/>
    <m/>
    <x v="0"/>
    <m/>
    <m/>
    <m/>
    <m/>
    <x v="0"/>
    <m/>
    <m/>
    <m/>
    <m/>
    <m/>
    <m/>
    <m/>
    <m/>
    <m/>
    <m/>
    <m/>
    <m/>
    <m/>
    <d v="2017-05-26T00:00:00"/>
    <x v="114"/>
    <m/>
    <x v="0"/>
    <n v="3"/>
    <n v="3"/>
    <x v="0"/>
    <m/>
    <m/>
  </r>
  <r>
    <x v="1"/>
    <x v="41"/>
    <x v="2"/>
    <x v="1"/>
    <x v="914"/>
    <x v="104"/>
    <x v="579"/>
    <m/>
    <m/>
    <m/>
    <x v="0"/>
    <m/>
    <m/>
    <m/>
    <m/>
    <x v="0"/>
    <x v="10"/>
    <x v="496"/>
    <x v="401"/>
    <x v="0"/>
    <m/>
    <m/>
    <x v="0"/>
    <x v="0"/>
    <m/>
    <x v="1"/>
    <m/>
    <x v="1"/>
    <m/>
    <x v="0"/>
    <x v="0"/>
    <m/>
    <m/>
    <x v="0"/>
    <m/>
    <m/>
    <m/>
    <m/>
    <m/>
    <x v="0"/>
    <m/>
    <m/>
    <x v="0"/>
    <m/>
    <m/>
    <m/>
    <m/>
    <x v="0"/>
    <m/>
    <m/>
    <m/>
    <m/>
    <m/>
    <m/>
    <m/>
    <m/>
    <m/>
    <m/>
    <m/>
    <m/>
    <m/>
    <d v="2017-05-26T00:00:00"/>
    <x v="114"/>
    <m/>
    <x v="0"/>
    <n v="3"/>
    <n v="3"/>
    <x v="0"/>
    <m/>
    <m/>
  </r>
  <r>
    <x v="1"/>
    <x v="41"/>
    <x v="2"/>
    <x v="1"/>
    <x v="915"/>
    <x v="104"/>
    <x v="580"/>
    <m/>
    <m/>
    <m/>
    <x v="0"/>
    <m/>
    <m/>
    <m/>
    <m/>
    <x v="0"/>
    <x v="10"/>
    <x v="484"/>
    <x v="387"/>
    <x v="0"/>
    <m/>
    <m/>
    <x v="0"/>
    <x v="0"/>
    <m/>
    <x v="1"/>
    <m/>
    <x v="1"/>
    <m/>
    <x v="0"/>
    <x v="0"/>
    <m/>
    <m/>
    <x v="0"/>
    <m/>
    <m/>
    <m/>
    <m/>
    <m/>
    <x v="0"/>
    <m/>
    <m/>
    <x v="0"/>
    <m/>
    <m/>
    <m/>
    <m/>
    <x v="0"/>
    <m/>
    <m/>
    <m/>
    <m/>
    <m/>
    <m/>
    <m/>
    <m/>
    <m/>
    <m/>
    <m/>
    <m/>
    <m/>
    <d v="2017-05-26T00:00:00"/>
    <x v="114"/>
    <m/>
    <x v="0"/>
    <n v="3"/>
    <n v="3"/>
    <x v="0"/>
    <m/>
    <m/>
  </r>
  <r>
    <x v="1"/>
    <x v="41"/>
    <x v="2"/>
    <x v="1"/>
    <x v="916"/>
    <x v="11"/>
    <x v="533"/>
    <m/>
    <m/>
    <m/>
    <x v="0"/>
    <m/>
    <m/>
    <m/>
    <m/>
    <x v="0"/>
    <x v="10"/>
    <x v="493"/>
    <x v="378"/>
    <x v="0"/>
    <m/>
    <m/>
    <x v="0"/>
    <x v="0"/>
    <m/>
    <x v="1"/>
    <m/>
    <x v="1"/>
    <m/>
    <x v="0"/>
    <x v="0"/>
    <m/>
    <m/>
    <x v="0"/>
    <m/>
    <m/>
    <m/>
    <m/>
    <m/>
    <x v="0"/>
    <m/>
    <m/>
    <x v="0"/>
    <m/>
    <m/>
    <m/>
    <m/>
    <x v="0"/>
    <m/>
    <m/>
    <m/>
    <m/>
    <m/>
    <m/>
    <m/>
    <m/>
    <m/>
    <m/>
    <m/>
    <m/>
    <m/>
    <d v="2017-05-27T00:00:00"/>
    <x v="11"/>
    <m/>
    <x v="0"/>
    <n v="5"/>
    <n v="3"/>
    <x v="0"/>
    <m/>
    <m/>
  </r>
  <r>
    <x v="1"/>
    <x v="41"/>
    <x v="2"/>
    <x v="1"/>
    <x v="917"/>
    <x v="11"/>
    <x v="533"/>
    <m/>
    <m/>
    <m/>
    <x v="0"/>
    <m/>
    <m/>
    <m/>
    <m/>
    <x v="0"/>
    <x v="10"/>
    <x v="466"/>
    <x v="393"/>
    <x v="0"/>
    <m/>
    <m/>
    <x v="0"/>
    <x v="0"/>
    <m/>
    <x v="1"/>
    <m/>
    <x v="1"/>
    <m/>
    <x v="0"/>
    <x v="0"/>
    <m/>
    <m/>
    <x v="0"/>
    <m/>
    <m/>
    <m/>
    <m/>
    <m/>
    <x v="0"/>
    <m/>
    <m/>
    <x v="0"/>
    <m/>
    <m/>
    <m/>
    <m/>
    <x v="0"/>
    <m/>
    <m/>
    <m/>
    <m/>
    <m/>
    <m/>
    <m/>
    <m/>
    <m/>
    <m/>
    <m/>
    <m/>
    <m/>
    <d v="2017-05-27T00:00:00"/>
    <x v="11"/>
    <m/>
    <x v="0"/>
    <n v="3"/>
    <n v="3"/>
    <x v="0"/>
    <m/>
    <m/>
  </r>
  <r>
    <x v="1"/>
    <x v="41"/>
    <x v="2"/>
    <x v="1"/>
    <x v="918"/>
    <x v="169"/>
    <x v="581"/>
    <m/>
    <m/>
    <m/>
    <x v="0"/>
    <m/>
    <m/>
    <m/>
    <m/>
    <x v="0"/>
    <x v="10"/>
    <x v="497"/>
    <x v="411"/>
    <x v="0"/>
    <m/>
    <m/>
    <x v="0"/>
    <x v="0"/>
    <m/>
    <x v="1"/>
    <m/>
    <x v="1"/>
    <m/>
    <x v="0"/>
    <x v="0"/>
    <m/>
    <m/>
    <x v="0"/>
    <m/>
    <m/>
    <m/>
    <m/>
    <m/>
    <x v="0"/>
    <m/>
    <m/>
    <x v="0"/>
    <m/>
    <m/>
    <m/>
    <m/>
    <x v="0"/>
    <m/>
    <m/>
    <m/>
    <m/>
    <m/>
    <m/>
    <m/>
    <m/>
    <m/>
    <m/>
    <m/>
    <m/>
    <m/>
    <d v="2017-05-30T00:00:00"/>
    <x v="11"/>
    <m/>
    <x v="0"/>
    <n v="4"/>
    <n v="3"/>
    <x v="0"/>
    <m/>
    <m/>
  </r>
  <r>
    <x v="1"/>
    <x v="41"/>
    <x v="2"/>
    <x v="1"/>
    <x v="919"/>
    <x v="169"/>
    <x v="582"/>
    <m/>
    <m/>
    <m/>
    <x v="0"/>
    <m/>
    <m/>
    <m/>
    <m/>
    <x v="0"/>
    <x v="10"/>
    <x v="498"/>
    <x v="412"/>
    <x v="0"/>
    <m/>
    <m/>
    <x v="0"/>
    <x v="0"/>
    <m/>
    <x v="1"/>
    <m/>
    <x v="1"/>
    <m/>
    <x v="0"/>
    <x v="0"/>
    <m/>
    <m/>
    <x v="0"/>
    <m/>
    <m/>
    <m/>
    <m/>
    <m/>
    <x v="0"/>
    <m/>
    <m/>
    <x v="0"/>
    <m/>
    <m/>
    <m/>
    <m/>
    <x v="0"/>
    <m/>
    <m/>
    <m/>
    <m/>
    <m/>
    <m/>
    <m/>
    <m/>
    <m/>
    <m/>
    <m/>
    <m/>
    <m/>
    <d v="2017-05-30T00:00:00"/>
    <x v="11"/>
    <m/>
    <x v="0"/>
    <n v="3"/>
    <n v="3"/>
    <x v="0"/>
    <m/>
    <m/>
  </r>
  <r>
    <x v="1"/>
    <x v="41"/>
    <x v="2"/>
    <x v="1"/>
    <x v="920"/>
    <x v="137"/>
    <x v="583"/>
    <m/>
    <m/>
    <m/>
    <x v="0"/>
    <m/>
    <m/>
    <m/>
    <m/>
    <x v="0"/>
    <x v="10"/>
    <x v="494"/>
    <x v="395"/>
    <x v="0"/>
    <m/>
    <m/>
    <x v="0"/>
    <x v="0"/>
    <m/>
    <x v="1"/>
    <m/>
    <x v="1"/>
    <m/>
    <x v="0"/>
    <x v="0"/>
    <m/>
    <m/>
    <x v="0"/>
    <m/>
    <m/>
    <m/>
    <m/>
    <m/>
    <x v="0"/>
    <m/>
    <m/>
    <x v="0"/>
    <m/>
    <m/>
    <m/>
    <m/>
    <x v="0"/>
    <m/>
    <m/>
    <m/>
    <m/>
    <m/>
    <m/>
    <m/>
    <m/>
    <m/>
    <m/>
    <m/>
    <m/>
    <m/>
    <d v="2017-05-31T00:00:00"/>
    <x v="100"/>
    <m/>
    <x v="0"/>
    <n v="3"/>
    <n v="3"/>
    <x v="0"/>
    <m/>
    <m/>
  </r>
  <r>
    <x v="1"/>
    <x v="41"/>
    <x v="2"/>
    <x v="1"/>
    <x v="921"/>
    <x v="137"/>
    <x v="549"/>
    <m/>
    <m/>
    <m/>
    <x v="0"/>
    <m/>
    <m/>
    <m/>
    <m/>
    <x v="0"/>
    <x v="10"/>
    <x v="493"/>
    <x v="389"/>
    <x v="0"/>
    <m/>
    <m/>
    <x v="0"/>
    <x v="0"/>
    <m/>
    <x v="1"/>
    <m/>
    <x v="1"/>
    <m/>
    <x v="0"/>
    <x v="0"/>
    <m/>
    <m/>
    <x v="0"/>
    <m/>
    <m/>
    <m/>
    <m/>
    <m/>
    <x v="0"/>
    <m/>
    <m/>
    <x v="0"/>
    <m/>
    <m/>
    <m/>
    <m/>
    <x v="0"/>
    <m/>
    <m/>
    <m/>
    <m/>
    <m/>
    <m/>
    <m/>
    <m/>
    <m/>
    <m/>
    <m/>
    <m/>
    <m/>
    <d v="2017-05-31T00:00:00"/>
    <x v="100"/>
    <m/>
    <x v="0"/>
    <n v="3"/>
    <n v="3"/>
    <x v="0"/>
    <m/>
    <m/>
  </r>
  <r>
    <x v="1"/>
    <x v="41"/>
    <x v="2"/>
    <x v="1"/>
    <x v="922"/>
    <x v="138"/>
    <x v="584"/>
    <m/>
    <m/>
    <m/>
    <x v="0"/>
    <m/>
    <m/>
    <m/>
    <m/>
    <x v="0"/>
    <x v="10"/>
    <x v="499"/>
    <x v="407"/>
    <x v="0"/>
    <m/>
    <m/>
    <x v="0"/>
    <x v="0"/>
    <m/>
    <x v="1"/>
    <m/>
    <x v="1"/>
    <m/>
    <x v="0"/>
    <x v="0"/>
    <m/>
    <m/>
    <x v="0"/>
    <m/>
    <m/>
    <m/>
    <m/>
    <m/>
    <x v="0"/>
    <m/>
    <m/>
    <x v="0"/>
    <m/>
    <m/>
    <m/>
    <m/>
    <x v="0"/>
    <m/>
    <m/>
    <m/>
    <m/>
    <m/>
    <m/>
    <m/>
    <m/>
    <m/>
    <m/>
    <m/>
    <m/>
    <m/>
    <d v="2017-06-01T00:00:00"/>
    <x v="101"/>
    <m/>
    <x v="0"/>
    <n v="3"/>
    <n v="3"/>
    <x v="0"/>
    <m/>
    <m/>
  </r>
  <r>
    <x v="1"/>
    <x v="41"/>
    <x v="2"/>
    <x v="1"/>
    <x v="923"/>
    <x v="138"/>
    <x v="585"/>
    <m/>
    <m/>
    <m/>
    <x v="0"/>
    <m/>
    <m/>
    <m/>
    <m/>
    <x v="0"/>
    <x v="10"/>
    <x v="495"/>
    <x v="413"/>
    <x v="0"/>
    <m/>
    <m/>
    <x v="0"/>
    <x v="0"/>
    <m/>
    <x v="1"/>
    <m/>
    <x v="1"/>
    <m/>
    <x v="0"/>
    <x v="0"/>
    <m/>
    <m/>
    <x v="0"/>
    <m/>
    <m/>
    <m/>
    <m/>
    <m/>
    <x v="0"/>
    <m/>
    <m/>
    <x v="0"/>
    <m/>
    <m/>
    <m/>
    <m/>
    <x v="0"/>
    <m/>
    <m/>
    <m/>
    <m/>
    <m/>
    <m/>
    <m/>
    <m/>
    <m/>
    <m/>
    <m/>
    <m/>
    <m/>
    <d v="2017-06-01T00:00:00"/>
    <x v="101"/>
    <m/>
    <x v="0"/>
    <n v="3"/>
    <n v="3"/>
    <x v="0"/>
    <m/>
    <m/>
  </r>
  <r>
    <x v="1"/>
    <x v="41"/>
    <x v="2"/>
    <x v="1"/>
    <x v="924"/>
    <x v="88"/>
    <x v="586"/>
    <m/>
    <m/>
    <m/>
    <x v="0"/>
    <m/>
    <m/>
    <m/>
    <m/>
    <x v="0"/>
    <x v="10"/>
    <x v="500"/>
    <x v="393"/>
    <x v="0"/>
    <m/>
    <m/>
    <x v="0"/>
    <x v="0"/>
    <m/>
    <x v="1"/>
    <m/>
    <x v="1"/>
    <m/>
    <x v="0"/>
    <x v="0"/>
    <m/>
    <m/>
    <x v="0"/>
    <m/>
    <m/>
    <m/>
    <m/>
    <m/>
    <x v="0"/>
    <m/>
    <m/>
    <x v="0"/>
    <m/>
    <m/>
    <m/>
    <m/>
    <x v="4"/>
    <m/>
    <m/>
    <m/>
    <m/>
    <m/>
    <m/>
    <m/>
    <m/>
    <m/>
    <m/>
    <m/>
    <m/>
    <m/>
    <d v="2017-06-05T00:00:00"/>
    <x v="62"/>
    <m/>
    <x v="0"/>
    <n v="3"/>
    <n v="3"/>
    <x v="0"/>
    <m/>
    <m/>
  </r>
  <r>
    <x v="1"/>
    <x v="41"/>
    <x v="2"/>
    <x v="1"/>
    <x v="925"/>
    <x v="139"/>
    <x v="587"/>
    <m/>
    <m/>
    <m/>
    <x v="0"/>
    <m/>
    <m/>
    <m/>
    <m/>
    <x v="0"/>
    <x v="10"/>
    <x v="499"/>
    <x v="380"/>
    <x v="0"/>
    <m/>
    <m/>
    <x v="0"/>
    <x v="0"/>
    <m/>
    <x v="1"/>
    <m/>
    <x v="1"/>
    <m/>
    <x v="0"/>
    <x v="0"/>
    <m/>
    <m/>
    <x v="0"/>
    <m/>
    <m/>
    <m/>
    <m/>
    <m/>
    <x v="0"/>
    <m/>
    <m/>
    <x v="0"/>
    <m/>
    <m/>
    <m/>
    <m/>
    <x v="4"/>
    <m/>
    <m/>
    <m/>
    <m/>
    <m/>
    <m/>
    <m/>
    <m/>
    <m/>
    <m/>
    <m/>
    <m/>
    <m/>
    <d v="2017-06-05T00:00:00"/>
    <x v="102"/>
    <m/>
    <x v="0"/>
    <n v="3"/>
    <n v="3"/>
    <x v="0"/>
    <m/>
    <m/>
  </r>
  <r>
    <x v="1"/>
    <x v="41"/>
    <x v="2"/>
    <x v="1"/>
    <x v="926"/>
    <x v="89"/>
    <x v="558"/>
    <m/>
    <m/>
    <m/>
    <x v="0"/>
    <m/>
    <m/>
    <m/>
    <m/>
    <x v="0"/>
    <x v="10"/>
    <x v="501"/>
    <x v="379"/>
    <x v="0"/>
    <m/>
    <m/>
    <x v="0"/>
    <x v="0"/>
    <m/>
    <x v="1"/>
    <m/>
    <x v="1"/>
    <m/>
    <x v="0"/>
    <x v="0"/>
    <m/>
    <m/>
    <x v="0"/>
    <m/>
    <m/>
    <m/>
    <m/>
    <m/>
    <x v="0"/>
    <m/>
    <m/>
    <x v="0"/>
    <m/>
    <m/>
    <m/>
    <m/>
    <x v="4"/>
    <m/>
    <m/>
    <m/>
    <m/>
    <m/>
    <m/>
    <m/>
    <m/>
    <m/>
    <m/>
    <m/>
    <m/>
    <m/>
    <d v="2017-06-06T00:00:00"/>
    <x v="63"/>
    <m/>
    <x v="0"/>
    <n v="3"/>
    <n v="3"/>
    <x v="0"/>
    <m/>
    <m/>
  </r>
  <r>
    <x v="1"/>
    <x v="41"/>
    <x v="2"/>
    <x v="1"/>
    <x v="927"/>
    <x v="141"/>
    <x v="543"/>
    <m/>
    <m/>
    <m/>
    <x v="0"/>
    <m/>
    <m/>
    <m/>
    <m/>
    <x v="0"/>
    <x v="10"/>
    <x v="502"/>
    <x v="413"/>
    <x v="0"/>
    <m/>
    <m/>
    <x v="0"/>
    <x v="0"/>
    <m/>
    <x v="1"/>
    <m/>
    <x v="1"/>
    <m/>
    <x v="0"/>
    <x v="0"/>
    <m/>
    <m/>
    <x v="0"/>
    <m/>
    <m/>
    <m/>
    <m/>
    <m/>
    <x v="0"/>
    <m/>
    <m/>
    <x v="0"/>
    <m/>
    <m/>
    <m/>
    <m/>
    <x v="4"/>
    <m/>
    <m/>
    <m/>
    <m/>
    <m/>
    <m/>
    <m/>
    <m/>
    <m/>
    <m/>
    <m/>
    <m/>
    <m/>
    <d v="2017-06-06T00:00:00"/>
    <x v="140"/>
    <m/>
    <x v="0"/>
    <n v="3"/>
    <n v="3"/>
    <x v="0"/>
    <m/>
    <m/>
  </r>
  <r>
    <x v="1"/>
    <x v="41"/>
    <x v="2"/>
    <x v="1"/>
    <x v="928"/>
    <x v="141"/>
    <x v="543"/>
    <m/>
    <m/>
    <m/>
    <x v="0"/>
    <m/>
    <m/>
    <m/>
    <m/>
    <x v="0"/>
    <x v="10"/>
    <x v="503"/>
    <x v="402"/>
    <x v="0"/>
    <m/>
    <m/>
    <x v="0"/>
    <x v="0"/>
    <m/>
    <x v="1"/>
    <m/>
    <x v="1"/>
    <m/>
    <x v="0"/>
    <x v="0"/>
    <m/>
    <m/>
    <x v="0"/>
    <m/>
    <m/>
    <m/>
    <m/>
    <m/>
    <x v="0"/>
    <m/>
    <m/>
    <x v="0"/>
    <m/>
    <m/>
    <m/>
    <m/>
    <x v="4"/>
    <m/>
    <m/>
    <m/>
    <m/>
    <m/>
    <m/>
    <m/>
    <m/>
    <m/>
    <m/>
    <m/>
    <m/>
    <m/>
    <d v="2017-06-07T00:00:00"/>
    <x v="140"/>
    <m/>
    <x v="0"/>
    <n v="3"/>
    <n v="3"/>
    <x v="0"/>
    <m/>
    <m/>
  </r>
  <r>
    <x v="1"/>
    <x v="41"/>
    <x v="2"/>
    <x v="1"/>
    <x v="929"/>
    <x v="142"/>
    <x v="588"/>
    <m/>
    <m/>
    <m/>
    <x v="0"/>
    <m/>
    <m/>
    <m/>
    <m/>
    <x v="0"/>
    <x v="10"/>
    <x v="501"/>
    <x v="379"/>
    <x v="0"/>
    <m/>
    <m/>
    <x v="0"/>
    <x v="0"/>
    <m/>
    <x v="1"/>
    <m/>
    <x v="1"/>
    <m/>
    <x v="0"/>
    <x v="0"/>
    <m/>
    <m/>
    <x v="0"/>
    <m/>
    <m/>
    <m/>
    <m/>
    <m/>
    <x v="0"/>
    <m/>
    <m/>
    <x v="0"/>
    <m/>
    <m/>
    <m/>
    <m/>
    <x v="4"/>
    <m/>
    <m/>
    <m/>
    <m/>
    <m/>
    <m/>
    <m/>
    <m/>
    <m/>
    <m/>
    <m/>
    <m/>
    <m/>
    <d v="2017-06-08T00:00:00"/>
    <x v="64"/>
    <m/>
    <x v="0"/>
    <n v="3"/>
    <n v="3"/>
    <x v="0"/>
    <m/>
    <m/>
  </r>
  <r>
    <x v="1"/>
    <x v="41"/>
    <x v="2"/>
    <x v="1"/>
    <x v="930"/>
    <x v="90"/>
    <x v="589"/>
    <m/>
    <m/>
    <m/>
    <x v="0"/>
    <m/>
    <m/>
    <m/>
    <m/>
    <x v="0"/>
    <x v="10"/>
    <x v="492"/>
    <x v="408"/>
    <x v="0"/>
    <m/>
    <m/>
    <x v="0"/>
    <x v="0"/>
    <m/>
    <x v="1"/>
    <m/>
    <x v="1"/>
    <m/>
    <x v="0"/>
    <x v="0"/>
    <m/>
    <m/>
    <x v="0"/>
    <m/>
    <m/>
    <m/>
    <m/>
    <m/>
    <x v="0"/>
    <m/>
    <m/>
    <x v="0"/>
    <m/>
    <m/>
    <m/>
    <m/>
    <x v="4"/>
    <m/>
    <m/>
    <m/>
    <m/>
    <m/>
    <m/>
    <m/>
    <m/>
    <m/>
    <m/>
    <m/>
    <m/>
    <m/>
    <d v="2017-06-08T00:00:00"/>
    <x v="64"/>
    <m/>
    <x v="0"/>
    <n v="3"/>
    <n v="3"/>
    <x v="0"/>
    <m/>
    <m/>
  </r>
  <r>
    <x v="1"/>
    <x v="41"/>
    <x v="2"/>
    <x v="1"/>
    <x v="931"/>
    <x v="90"/>
    <x v="590"/>
    <m/>
    <m/>
    <m/>
    <x v="0"/>
    <m/>
    <m/>
    <m/>
    <m/>
    <x v="0"/>
    <x v="10"/>
    <x v="490"/>
    <x v="387"/>
    <x v="0"/>
    <m/>
    <m/>
    <x v="0"/>
    <x v="0"/>
    <m/>
    <x v="1"/>
    <m/>
    <x v="1"/>
    <m/>
    <x v="0"/>
    <x v="0"/>
    <m/>
    <m/>
    <x v="0"/>
    <m/>
    <m/>
    <m/>
    <m/>
    <m/>
    <x v="0"/>
    <m/>
    <m/>
    <x v="0"/>
    <m/>
    <m/>
    <m/>
    <m/>
    <x v="4"/>
    <m/>
    <m/>
    <m/>
    <m/>
    <m/>
    <m/>
    <m/>
    <m/>
    <m/>
    <m/>
    <m/>
    <m/>
    <m/>
    <d v="2017-06-08T00:00:00"/>
    <x v="64"/>
    <m/>
    <x v="0"/>
    <n v="3"/>
    <n v="3"/>
    <x v="0"/>
    <m/>
    <m/>
  </r>
  <r>
    <x v="1"/>
    <x v="41"/>
    <x v="2"/>
    <x v="1"/>
    <x v="932"/>
    <x v="90"/>
    <x v="584"/>
    <m/>
    <m/>
    <m/>
    <x v="0"/>
    <m/>
    <m/>
    <m/>
    <m/>
    <x v="0"/>
    <x v="10"/>
    <x v="504"/>
    <x v="406"/>
    <x v="0"/>
    <m/>
    <m/>
    <x v="0"/>
    <x v="0"/>
    <m/>
    <x v="1"/>
    <m/>
    <x v="1"/>
    <m/>
    <x v="0"/>
    <x v="0"/>
    <m/>
    <m/>
    <x v="0"/>
    <m/>
    <m/>
    <m/>
    <m/>
    <m/>
    <x v="0"/>
    <m/>
    <m/>
    <x v="0"/>
    <m/>
    <m/>
    <m/>
    <m/>
    <x v="4"/>
    <m/>
    <m/>
    <m/>
    <m/>
    <m/>
    <m/>
    <m/>
    <m/>
    <m/>
    <m/>
    <m/>
    <m/>
    <m/>
    <d v="2017-06-08T00:00:00"/>
    <x v="64"/>
    <m/>
    <x v="0"/>
    <n v="3"/>
    <n v="3"/>
    <x v="0"/>
    <m/>
    <m/>
  </r>
  <r>
    <x v="1"/>
    <x v="41"/>
    <x v="2"/>
    <x v="1"/>
    <x v="933"/>
    <x v="90"/>
    <x v="591"/>
    <m/>
    <m/>
    <m/>
    <x v="0"/>
    <m/>
    <m/>
    <m/>
    <m/>
    <x v="0"/>
    <x v="10"/>
    <x v="453"/>
    <x v="389"/>
    <x v="0"/>
    <m/>
    <m/>
    <x v="0"/>
    <x v="0"/>
    <m/>
    <x v="1"/>
    <m/>
    <x v="1"/>
    <m/>
    <x v="0"/>
    <x v="0"/>
    <m/>
    <m/>
    <x v="0"/>
    <m/>
    <m/>
    <m/>
    <m/>
    <m/>
    <x v="0"/>
    <m/>
    <m/>
    <x v="0"/>
    <m/>
    <m/>
    <m/>
    <m/>
    <x v="4"/>
    <m/>
    <m/>
    <m/>
    <m/>
    <m/>
    <m/>
    <m/>
    <m/>
    <m/>
    <m/>
    <m/>
    <m/>
    <m/>
    <d v="2017-06-08T00:00:00"/>
    <x v="64"/>
    <m/>
    <x v="0"/>
    <n v="3"/>
    <n v="3"/>
    <x v="0"/>
    <m/>
    <m/>
  </r>
  <r>
    <x v="1"/>
    <x v="41"/>
    <x v="2"/>
    <x v="1"/>
    <x v="934"/>
    <x v="90"/>
    <x v="576"/>
    <m/>
    <m/>
    <m/>
    <x v="0"/>
    <m/>
    <m/>
    <m/>
    <m/>
    <x v="0"/>
    <x v="10"/>
    <x v="505"/>
    <x v="397"/>
    <x v="0"/>
    <m/>
    <m/>
    <x v="0"/>
    <x v="0"/>
    <m/>
    <x v="1"/>
    <m/>
    <x v="1"/>
    <m/>
    <x v="0"/>
    <x v="0"/>
    <m/>
    <m/>
    <x v="0"/>
    <m/>
    <m/>
    <m/>
    <m/>
    <m/>
    <x v="0"/>
    <m/>
    <m/>
    <x v="0"/>
    <m/>
    <m/>
    <m/>
    <m/>
    <x v="4"/>
    <m/>
    <m/>
    <m/>
    <m/>
    <m/>
    <m/>
    <m/>
    <m/>
    <m/>
    <m/>
    <m/>
    <m/>
    <m/>
    <d v="2017-06-09T00:00:00"/>
    <x v="64"/>
    <m/>
    <x v="0"/>
    <n v="3"/>
    <n v="3"/>
    <x v="0"/>
    <m/>
    <m/>
  </r>
  <r>
    <x v="1"/>
    <x v="41"/>
    <x v="2"/>
    <x v="1"/>
    <x v="935"/>
    <x v="91"/>
    <x v="581"/>
    <m/>
    <m/>
    <m/>
    <x v="0"/>
    <m/>
    <m/>
    <m/>
    <m/>
    <x v="0"/>
    <x v="10"/>
    <x v="472"/>
    <x v="407"/>
    <x v="0"/>
    <m/>
    <m/>
    <x v="0"/>
    <x v="0"/>
    <m/>
    <x v="1"/>
    <m/>
    <x v="1"/>
    <m/>
    <x v="0"/>
    <x v="0"/>
    <m/>
    <m/>
    <x v="0"/>
    <m/>
    <m/>
    <m/>
    <m/>
    <m/>
    <x v="0"/>
    <m/>
    <m/>
    <x v="0"/>
    <m/>
    <m/>
    <m/>
    <m/>
    <x v="4"/>
    <m/>
    <m/>
    <m/>
    <m/>
    <m/>
    <m/>
    <m/>
    <m/>
    <m/>
    <m/>
    <m/>
    <m/>
    <m/>
    <d v="2017-06-09T00:00:00"/>
    <x v="64"/>
    <m/>
    <x v="0"/>
    <n v="3"/>
    <n v="3"/>
    <x v="0"/>
    <m/>
    <m/>
  </r>
  <r>
    <x v="1"/>
    <x v="41"/>
    <x v="2"/>
    <x v="1"/>
    <x v="936"/>
    <x v="91"/>
    <x v="587"/>
    <m/>
    <m/>
    <m/>
    <x v="0"/>
    <m/>
    <m/>
    <m/>
    <m/>
    <x v="0"/>
    <x v="10"/>
    <x v="488"/>
    <x v="397"/>
    <x v="0"/>
    <m/>
    <m/>
    <x v="0"/>
    <x v="0"/>
    <m/>
    <x v="1"/>
    <m/>
    <x v="1"/>
    <m/>
    <x v="0"/>
    <x v="0"/>
    <m/>
    <m/>
    <x v="0"/>
    <m/>
    <m/>
    <m/>
    <m/>
    <m/>
    <x v="0"/>
    <m/>
    <m/>
    <x v="0"/>
    <m/>
    <m/>
    <m/>
    <m/>
    <x v="4"/>
    <m/>
    <m/>
    <m/>
    <m/>
    <m/>
    <m/>
    <m/>
    <m/>
    <m/>
    <m/>
    <m/>
    <m/>
    <m/>
    <d v="2017-06-13T00:00:00"/>
    <x v="65"/>
    <m/>
    <x v="0"/>
    <n v="3"/>
    <n v="3"/>
    <x v="0"/>
    <m/>
    <m/>
  </r>
  <r>
    <x v="1"/>
    <x v="41"/>
    <x v="2"/>
    <x v="1"/>
    <x v="937"/>
    <x v="91"/>
    <x v="554"/>
    <m/>
    <m/>
    <m/>
    <x v="0"/>
    <m/>
    <m/>
    <m/>
    <m/>
    <x v="0"/>
    <x v="10"/>
    <x v="504"/>
    <x v="393"/>
    <x v="0"/>
    <m/>
    <m/>
    <x v="0"/>
    <x v="0"/>
    <m/>
    <x v="1"/>
    <m/>
    <x v="1"/>
    <m/>
    <x v="0"/>
    <x v="0"/>
    <m/>
    <m/>
    <x v="0"/>
    <m/>
    <m/>
    <m/>
    <m/>
    <m/>
    <x v="0"/>
    <m/>
    <m/>
    <x v="0"/>
    <m/>
    <m/>
    <m/>
    <m/>
    <x v="4"/>
    <m/>
    <m/>
    <m/>
    <m/>
    <m/>
    <m/>
    <m/>
    <m/>
    <m/>
    <m/>
    <m/>
    <m/>
    <m/>
    <d v="2017-06-13T00:00:00"/>
    <x v="65"/>
    <m/>
    <x v="0"/>
    <n v="3"/>
    <n v="3"/>
    <x v="0"/>
    <m/>
    <m/>
  </r>
  <r>
    <x v="1"/>
    <x v="41"/>
    <x v="2"/>
    <x v="1"/>
    <x v="938"/>
    <x v="94"/>
    <x v="592"/>
    <m/>
    <m/>
    <m/>
    <x v="0"/>
    <m/>
    <m/>
    <m/>
    <m/>
    <x v="0"/>
    <x v="10"/>
    <x v="492"/>
    <x v="410"/>
    <x v="0"/>
    <m/>
    <m/>
    <x v="0"/>
    <x v="0"/>
    <m/>
    <x v="1"/>
    <m/>
    <x v="1"/>
    <m/>
    <x v="0"/>
    <x v="0"/>
    <m/>
    <m/>
    <x v="0"/>
    <m/>
    <m/>
    <m/>
    <m/>
    <m/>
    <x v="0"/>
    <m/>
    <m/>
    <x v="0"/>
    <m/>
    <m/>
    <m/>
    <m/>
    <x v="4"/>
    <m/>
    <m/>
    <m/>
    <m/>
    <m/>
    <m/>
    <m/>
    <m/>
    <m/>
    <m/>
    <m/>
    <m/>
    <m/>
    <d v="2017-06-13T00:00:00"/>
    <x v="65"/>
    <m/>
    <x v="0"/>
    <n v="3"/>
    <n v="3"/>
    <x v="0"/>
    <m/>
    <m/>
  </r>
  <r>
    <x v="1"/>
    <x v="41"/>
    <x v="2"/>
    <x v="1"/>
    <x v="939"/>
    <x v="144"/>
    <x v="593"/>
    <m/>
    <m/>
    <m/>
    <x v="0"/>
    <m/>
    <m/>
    <m/>
    <m/>
    <x v="0"/>
    <x v="10"/>
    <x v="506"/>
    <x v="397"/>
    <x v="0"/>
    <m/>
    <m/>
    <x v="0"/>
    <x v="0"/>
    <m/>
    <x v="1"/>
    <m/>
    <x v="1"/>
    <m/>
    <x v="0"/>
    <x v="0"/>
    <m/>
    <m/>
    <x v="0"/>
    <m/>
    <m/>
    <m/>
    <m/>
    <m/>
    <x v="0"/>
    <m/>
    <m/>
    <x v="0"/>
    <m/>
    <m/>
    <m/>
    <m/>
    <x v="4"/>
    <m/>
    <m/>
    <m/>
    <m/>
    <m/>
    <m/>
    <m/>
    <m/>
    <m/>
    <m/>
    <m/>
    <m/>
    <m/>
    <d v="2017-06-13T00:00:00"/>
    <x v="65"/>
    <m/>
    <x v="0"/>
    <n v="3"/>
    <n v="3"/>
    <x v="0"/>
    <m/>
    <m/>
  </r>
  <r>
    <x v="1"/>
    <x v="41"/>
    <x v="2"/>
    <x v="1"/>
    <x v="940"/>
    <x v="144"/>
    <x v="570"/>
    <m/>
    <m/>
    <m/>
    <x v="0"/>
    <m/>
    <m/>
    <m/>
    <m/>
    <x v="0"/>
    <x v="10"/>
    <x v="507"/>
    <x v="383"/>
    <x v="0"/>
    <m/>
    <m/>
    <x v="0"/>
    <x v="0"/>
    <m/>
    <x v="1"/>
    <m/>
    <x v="1"/>
    <m/>
    <x v="0"/>
    <x v="0"/>
    <m/>
    <m/>
    <x v="0"/>
    <m/>
    <m/>
    <m/>
    <m/>
    <m/>
    <x v="0"/>
    <m/>
    <m/>
    <x v="0"/>
    <m/>
    <m/>
    <m/>
    <m/>
    <x v="4"/>
    <m/>
    <m/>
    <m/>
    <m/>
    <m/>
    <m/>
    <m/>
    <m/>
    <m/>
    <m/>
    <m/>
    <m/>
    <m/>
    <d v="2017-06-13T00:00:00"/>
    <x v="65"/>
    <m/>
    <x v="0"/>
    <n v="3"/>
    <n v="3"/>
    <x v="0"/>
    <m/>
    <m/>
  </r>
  <r>
    <x v="1"/>
    <x v="41"/>
    <x v="2"/>
    <x v="1"/>
    <x v="941"/>
    <x v="92"/>
    <x v="594"/>
    <m/>
    <m/>
    <m/>
    <x v="0"/>
    <m/>
    <m/>
    <m/>
    <m/>
    <x v="0"/>
    <x v="10"/>
    <x v="481"/>
    <x v="381"/>
    <x v="0"/>
    <m/>
    <m/>
    <x v="0"/>
    <x v="0"/>
    <m/>
    <x v="1"/>
    <m/>
    <x v="1"/>
    <m/>
    <x v="0"/>
    <x v="0"/>
    <m/>
    <m/>
    <x v="0"/>
    <m/>
    <m/>
    <m/>
    <m/>
    <m/>
    <x v="0"/>
    <m/>
    <m/>
    <x v="0"/>
    <m/>
    <m/>
    <m/>
    <m/>
    <x v="4"/>
    <m/>
    <m/>
    <m/>
    <m/>
    <m/>
    <m/>
    <m/>
    <m/>
    <m/>
    <m/>
    <m/>
    <m/>
    <m/>
    <d v="2017-06-13T00:00:00"/>
    <x v="104"/>
    <m/>
    <x v="0"/>
    <n v="4"/>
    <n v="3"/>
    <x v="0"/>
    <m/>
    <m/>
  </r>
  <r>
    <x v="1"/>
    <x v="41"/>
    <x v="2"/>
    <x v="1"/>
    <x v="942"/>
    <x v="92"/>
    <x v="572"/>
    <m/>
    <m/>
    <m/>
    <x v="0"/>
    <m/>
    <m/>
    <m/>
    <m/>
    <x v="0"/>
    <x v="10"/>
    <x v="465"/>
    <x v="390"/>
    <x v="0"/>
    <m/>
    <m/>
    <x v="0"/>
    <x v="0"/>
    <m/>
    <x v="1"/>
    <m/>
    <x v="1"/>
    <m/>
    <x v="0"/>
    <x v="0"/>
    <m/>
    <m/>
    <x v="0"/>
    <m/>
    <m/>
    <m/>
    <m/>
    <m/>
    <x v="0"/>
    <m/>
    <m/>
    <x v="0"/>
    <m/>
    <m/>
    <m/>
    <m/>
    <x v="4"/>
    <m/>
    <m/>
    <m/>
    <m/>
    <m/>
    <m/>
    <m/>
    <m/>
    <m/>
    <m/>
    <m/>
    <m/>
    <m/>
    <d v="2017-06-14T00:00:00"/>
    <x v="66"/>
    <m/>
    <x v="0"/>
    <n v="3"/>
    <n v="3"/>
    <x v="0"/>
    <m/>
    <m/>
  </r>
  <r>
    <x v="1"/>
    <x v="41"/>
    <x v="2"/>
    <x v="1"/>
    <x v="943"/>
    <x v="145"/>
    <x v="537"/>
    <m/>
    <m/>
    <m/>
    <x v="0"/>
    <m/>
    <m/>
    <m/>
    <m/>
    <x v="0"/>
    <x v="10"/>
    <x v="481"/>
    <x v="397"/>
    <x v="0"/>
    <m/>
    <m/>
    <x v="0"/>
    <x v="0"/>
    <m/>
    <x v="1"/>
    <m/>
    <x v="1"/>
    <m/>
    <x v="0"/>
    <x v="0"/>
    <m/>
    <m/>
    <x v="0"/>
    <m/>
    <m/>
    <m/>
    <m/>
    <m/>
    <x v="0"/>
    <m/>
    <m/>
    <x v="0"/>
    <m/>
    <m/>
    <m/>
    <m/>
    <x v="4"/>
    <m/>
    <m/>
    <m/>
    <m/>
    <m/>
    <m/>
    <m/>
    <m/>
    <m/>
    <m/>
    <m/>
    <m/>
    <m/>
    <d v="2017-06-14T00:00:00"/>
    <x v="66"/>
    <m/>
    <x v="0"/>
    <n v="3"/>
    <n v="3"/>
    <x v="0"/>
    <m/>
    <m/>
  </r>
  <r>
    <x v="1"/>
    <x v="41"/>
    <x v="2"/>
    <x v="1"/>
    <x v="944"/>
    <x v="145"/>
    <x v="595"/>
    <m/>
    <m/>
    <m/>
    <x v="0"/>
    <m/>
    <m/>
    <m/>
    <m/>
    <x v="0"/>
    <x v="10"/>
    <x v="475"/>
    <x v="403"/>
    <x v="0"/>
    <m/>
    <m/>
    <x v="0"/>
    <x v="0"/>
    <m/>
    <x v="1"/>
    <m/>
    <x v="1"/>
    <m/>
    <x v="0"/>
    <x v="0"/>
    <m/>
    <m/>
    <x v="0"/>
    <m/>
    <m/>
    <m/>
    <m/>
    <m/>
    <x v="0"/>
    <m/>
    <m/>
    <x v="0"/>
    <m/>
    <m/>
    <m/>
    <m/>
    <x v="4"/>
    <m/>
    <m/>
    <m/>
    <m/>
    <m/>
    <m/>
    <m/>
    <m/>
    <m/>
    <m/>
    <m/>
    <m/>
    <m/>
    <d v="2017-06-15T00:00:00"/>
    <x v="105"/>
    <m/>
    <x v="0"/>
    <n v="3"/>
    <n v="3"/>
    <x v="0"/>
    <m/>
    <m/>
  </r>
  <r>
    <x v="1"/>
    <x v="41"/>
    <x v="2"/>
    <x v="1"/>
    <x v="945"/>
    <x v="146"/>
    <x v="596"/>
    <m/>
    <m/>
    <m/>
    <x v="0"/>
    <m/>
    <m/>
    <m/>
    <m/>
    <x v="0"/>
    <x v="10"/>
    <x v="461"/>
    <x v="414"/>
    <x v="0"/>
    <m/>
    <m/>
    <x v="0"/>
    <x v="0"/>
    <m/>
    <x v="1"/>
    <m/>
    <x v="1"/>
    <m/>
    <x v="0"/>
    <x v="0"/>
    <m/>
    <m/>
    <x v="0"/>
    <m/>
    <m/>
    <m/>
    <m/>
    <m/>
    <x v="0"/>
    <m/>
    <m/>
    <x v="0"/>
    <m/>
    <m/>
    <m/>
    <m/>
    <x v="4"/>
    <m/>
    <m/>
    <m/>
    <m/>
    <m/>
    <m/>
    <m/>
    <m/>
    <m/>
    <m/>
    <m/>
    <m/>
    <m/>
    <d v="2017-06-16T00:00:00"/>
    <x v="151"/>
    <m/>
    <x v="0"/>
    <n v="2"/>
    <n v="3"/>
    <x v="0"/>
    <m/>
    <m/>
  </r>
  <r>
    <x v="1"/>
    <x v="41"/>
    <x v="2"/>
    <x v="1"/>
    <x v="946"/>
    <x v="146"/>
    <x v="597"/>
    <m/>
    <m/>
    <m/>
    <x v="0"/>
    <m/>
    <m/>
    <m/>
    <m/>
    <x v="0"/>
    <x v="10"/>
    <x v="469"/>
    <x v="381"/>
    <x v="0"/>
    <m/>
    <m/>
    <x v="0"/>
    <x v="0"/>
    <m/>
    <x v="1"/>
    <m/>
    <x v="1"/>
    <m/>
    <x v="0"/>
    <x v="0"/>
    <m/>
    <m/>
    <x v="0"/>
    <m/>
    <m/>
    <m/>
    <m/>
    <m/>
    <x v="0"/>
    <m/>
    <m/>
    <x v="0"/>
    <m/>
    <m/>
    <m/>
    <m/>
    <x v="4"/>
    <m/>
    <m/>
    <m/>
    <m/>
    <m/>
    <m/>
    <m/>
    <m/>
    <m/>
    <m/>
    <m/>
    <m/>
    <m/>
    <d v="2017-06-16T00:00:00"/>
    <x v="151"/>
    <m/>
    <x v="0"/>
    <n v="3"/>
    <n v="3"/>
    <x v="0"/>
    <m/>
    <m/>
  </r>
  <r>
    <x v="1"/>
    <x v="41"/>
    <x v="2"/>
    <x v="1"/>
    <x v="947"/>
    <x v="146"/>
    <x v="598"/>
    <m/>
    <m/>
    <m/>
    <x v="0"/>
    <m/>
    <m/>
    <m/>
    <m/>
    <x v="0"/>
    <x v="10"/>
    <x v="508"/>
    <x v="405"/>
    <x v="0"/>
    <m/>
    <m/>
    <x v="0"/>
    <x v="0"/>
    <m/>
    <x v="1"/>
    <m/>
    <x v="1"/>
    <m/>
    <x v="0"/>
    <x v="0"/>
    <m/>
    <m/>
    <x v="0"/>
    <m/>
    <m/>
    <m/>
    <m/>
    <m/>
    <x v="0"/>
    <m/>
    <m/>
    <x v="0"/>
    <m/>
    <m/>
    <m/>
    <m/>
    <x v="4"/>
    <m/>
    <m/>
    <m/>
    <m/>
    <m/>
    <m/>
    <m/>
    <m/>
    <m/>
    <m/>
    <m/>
    <m/>
    <m/>
    <d v="2017-06-16T00:00:00"/>
    <x v="151"/>
    <m/>
    <x v="0"/>
    <n v="4"/>
    <n v="3"/>
    <x v="0"/>
    <m/>
    <m/>
  </r>
  <r>
    <x v="1"/>
    <x v="41"/>
    <x v="2"/>
    <x v="1"/>
    <x v="948"/>
    <x v="146"/>
    <x v="583"/>
    <m/>
    <m/>
    <m/>
    <x v="0"/>
    <m/>
    <m/>
    <m/>
    <m/>
    <x v="0"/>
    <x v="10"/>
    <x v="458"/>
    <x v="381"/>
    <x v="0"/>
    <m/>
    <m/>
    <x v="0"/>
    <x v="0"/>
    <m/>
    <x v="1"/>
    <m/>
    <x v="1"/>
    <m/>
    <x v="0"/>
    <x v="0"/>
    <m/>
    <m/>
    <x v="0"/>
    <m/>
    <m/>
    <m/>
    <m/>
    <m/>
    <x v="0"/>
    <m/>
    <m/>
    <x v="0"/>
    <m/>
    <m/>
    <m/>
    <m/>
    <x v="4"/>
    <m/>
    <m/>
    <m/>
    <m/>
    <m/>
    <m/>
    <m/>
    <m/>
    <m/>
    <m/>
    <m/>
    <m/>
    <m/>
    <d v="2017-06-16T00:00:00"/>
    <x v="151"/>
    <m/>
    <x v="0"/>
    <n v="2"/>
    <n v="3"/>
    <x v="0"/>
    <m/>
    <m/>
  </r>
  <r>
    <x v="1"/>
    <x v="41"/>
    <x v="2"/>
    <x v="1"/>
    <x v="949"/>
    <x v="147"/>
    <x v="541"/>
    <m/>
    <m/>
    <m/>
    <x v="0"/>
    <m/>
    <m/>
    <m/>
    <m/>
    <x v="0"/>
    <x v="10"/>
    <x v="508"/>
    <x v="415"/>
    <x v="0"/>
    <m/>
    <m/>
    <x v="0"/>
    <x v="0"/>
    <m/>
    <x v="1"/>
    <m/>
    <x v="1"/>
    <m/>
    <x v="0"/>
    <x v="0"/>
    <m/>
    <m/>
    <x v="0"/>
    <m/>
    <m/>
    <m/>
    <m/>
    <m/>
    <x v="0"/>
    <m/>
    <m/>
    <x v="0"/>
    <m/>
    <m/>
    <m/>
    <m/>
    <x v="4"/>
    <m/>
    <m/>
    <m/>
    <m/>
    <m/>
    <m/>
    <m/>
    <m/>
    <m/>
    <m/>
    <m/>
    <m/>
    <m/>
    <d v="2017-06-19T00:00:00"/>
    <x v="106"/>
    <m/>
    <x v="0"/>
    <n v="2"/>
    <n v="3"/>
    <x v="0"/>
    <m/>
    <m/>
  </r>
  <r>
    <x v="1"/>
    <x v="41"/>
    <x v="2"/>
    <x v="1"/>
    <x v="950"/>
    <x v="93"/>
    <x v="303"/>
    <m/>
    <m/>
    <m/>
    <x v="0"/>
    <m/>
    <m/>
    <m/>
    <m/>
    <x v="0"/>
    <x v="10"/>
    <x v="509"/>
    <x v="388"/>
    <x v="0"/>
    <m/>
    <m/>
    <x v="0"/>
    <x v="0"/>
    <m/>
    <x v="1"/>
    <m/>
    <x v="1"/>
    <m/>
    <x v="0"/>
    <x v="0"/>
    <m/>
    <m/>
    <x v="0"/>
    <m/>
    <m/>
    <m/>
    <m/>
    <m/>
    <x v="0"/>
    <m/>
    <m/>
    <x v="0"/>
    <m/>
    <m/>
    <m/>
    <m/>
    <x v="4"/>
    <m/>
    <m/>
    <m/>
    <m/>
    <m/>
    <m/>
    <m/>
    <m/>
    <m/>
    <m/>
    <m/>
    <m/>
    <m/>
    <d v="2017-06-19T00:00:00"/>
    <x v="106"/>
    <m/>
    <x v="0"/>
    <n v="2"/>
    <n v="3"/>
    <x v="0"/>
    <m/>
    <m/>
  </r>
  <r>
    <x v="1"/>
    <x v="41"/>
    <x v="2"/>
    <x v="1"/>
    <x v="951"/>
    <x v="93"/>
    <x v="303"/>
    <m/>
    <m/>
    <m/>
    <x v="0"/>
    <m/>
    <m/>
    <m/>
    <m/>
    <x v="0"/>
    <x v="10"/>
    <x v="510"/>
    <x v="386"/>
    <x v="0"/>
    <m/>
    <m/>
    <x v="0"/>
    <x v="0"/>
    <m/>
    <x v="1"/>
    <m/>
    <x v="1"/>
    <m/>
    <x v="0"/>
    <x v="0"/>
    <m/>
    <m/>
    <x v="0"/>
    <m/>
    <m/>
    <m/>
    <m/>
    <m/>
    <x v="0"/>
    <m/>
    <m/>
    <x v="0"/>
    <m/>
    <m/>
    <m/>
    <m/>
    <x v="4"/>
    <m/>
    <m/>
    <m/>
    <m/>
    <m/>
    <m/>
    <m/>
    <m/>
    <m/>
    <m/>
    <m/>
    <m/>
    <m/>
    <d v="2017-06-19T00:00:00"/>
    <x v="106"/>
    <m/>
    <x v="0"/>
    <n v="2"/>
    <n v="3"/>
    <x v="0"/>
    <m/>
    <m/>
  </r>
  <r>
    <x v="1"/>
    <x v="41"/>
    <x v="2"/>
    <x v="1"/>
    <x v="952"/>
    <x v="22"/>
    <x v="599"/>
    <m/>
    <m/>
    <m/>
    <x v="0"/>
    <m/>
    <m/>
    <m/>
    <m/>
    <x v="0"/>
    <x v="10"/>
    <x v="465"/>
    <x v="393"/>
    <x v="0"/>
    <m/>
    <m/>
    <x v="0"/>
    <x v="0"/>
    <m/>
    <x v="1"/>
    <m/>
    <x v="1"/>
    <m/>
    <x v="0"/>
    <x v="0"/>
    <m/>
    <m/>
    <x v="0"/>
    <m/>
    <m/>
    <m/>
    <m/>
    <m/>
    <x v="0"/>
    <m/>
    <m/>
    <x v="0"/>
    <m/>
    <m/>
    <m/>
    <m/>
    <x v="4"/>
    <m/>
    <m/>
    <m/>
    <m/>
    <m/>
    <m/>
    <m/>
    <m/>
    <m/>
    <m/>
    <m/>
    <m/>
    <m/>
    <d v="2017-06-20T00:00:00"/>
    <x v="119"/>
    <m/>
    <x v="0"/>
    <n v="2"/>
    <n v="3"/>
    <x v="0"/>
    <m/>
    <m/>
  </r>
  <r>
    <x v="1"/>
    <x v="41"/>
    <x v="2"/>
    <x v="1"/>
    <x v="953"/>
    <x v="23"/>
    <x v="600"/>
    <m/>
    <m/>
    <m/>
    <x v="0"/>
    <m/>
    <m/>
    <m/>
    <m/>
    <x v="0"/>
    <x v="10"/>
    <x v="511"/>
    <x v="405"/>
    <x v="0"/>
    <m/>
    <m/>
    <x v="0"/>
    <x v="0"/>
    <m/>
    <x v="1"/>
    <m/>
    <x v="1"/>
    <m/>
    <x v="0"/>
    <x v="0"/>
    <m/>
    <m/>
    <x v="0"/>
    <m/>
    <m/>
    <m/>
    <m/>
    <m/>
    <x v="0"/>
    <m/>
    <m/>
    <x v="0"/>
    <m/>
    <m/>
    <m/>
    <m/>
    <x v="4"/>
    <m/>
    <m/>
    <m/>
    <m/>
    <m/>
    <m/>
    <m/>
    <m/>
    <m/>
    <m/>
    <m/>
    <m/>
    <m/>
    <d v="2017-06-20T00:00:00"/>
    <x v="119"/>
    <m/>
    <x v="0"/>
    <n v="2"/>
    <n v="3"/>
    <x v="0"/>
    <m/>
    <m/>
  </r>
  <r>
    <x v="1"/>
    <x v="41"/>
    <x v="2"/>
    <x v="1"/>
    <x v="954"/>
    <x v="23"/>
    <x v="601"/>
    <m/>
    <m/>
    <m/>
    <x v="0"/>
    <m/>
    <m/>
    <m/>
    <m/>
    <x v="0"/>
    <x v="10"/>
    <x v="512"/>
    <x v="405"/>
    <x v="0"/>
    <m/>
    <m/>
    <x v="0"/>
    <x v="0"/>
    <m/>
    <x v="1"/>
    <m/>
    <x v="1"/>
    <m/>
    <x v="0"/>
    <x v="0"/>
    <m/>
    <m/>
    <x v="0"/>
    <m/>
    <m/>
    <m/>
    <m/>
    <m/>
    <x v="0"/>
    <m/>
    <m/>
    <x v="0"/>
    <m/>
    <m/>
    <m/>
    <m/>
    <x v="4"/>
    <m/>
    <m/>
    <m/>
    <m/>
    <m/>
    <m/>
    <m/>
    <m/>
    <m/>
    <m/>
    <m/>
    <m/>
    <m/>
    <d v="2017-06-20T00:00:00"/>
    <x v="119"/>
    <m/>
    <x v="0"/>
    <n v="2"/>
    <n v="3"/>
    <x v="0"/>
    <m/>
    <m/>
  </r>
  <r>
    <x v="1"/>
    <x v="41"/>
    <x v="2"/>
    <x v="1"/>
    <x v="955"/>
    <x v="23"/>
    <x v="602"/>
    <m/>
    <m/>
    <m/>
    <x v="0"/>
    <m/>
    <m/>
    <m/>
    <m/>
    <x v="0"/>
    <x v="10"/>
    <x v="459"/>
    <x v="416"/>
    <x v="0"/>
    <m/>
    <m/>
    <x v="0"/>
    <x v="0"/>
    <m/>
    <x v="1"/>
    <m/>
    <x v="1"/>
    <m/>
    <x v="0"/>
    <x v="0"/>
    <m/>
    <m/>
    <x v="0"/>
    <m/>
    <m/>
    <m/>
    <m/>
    <m/>
    <x v="0"/>
    <m/>
    <m/>
    <x v="0"/>
    <m/>
    <m/>
    <m/>
    <m/>
    <x v="4"/>
    <m/>
    <m/>
    <m/>
    <m/>
    <m/>
    <m/>
    <m/>
    <m/>
    <m/>
    <m/>
    <m/>
    <m/>
    <m/>
    <d v="2017-06-20T00:00:00"/>
    <x v="119"/>
    <m/>
    <x v="0"/>
    <n v="2"/>
    <n v="3"/>
    <x v="0"/>
    <m/>
    <m/>
  </r>
  <r>
    <x v="1"/>
    <x v="41"/>
    <x v="2"/>
    <x v="1"/>
    <x v="956"/>
    <x v="23"/>
    <x v="603"/>
    <m/>
    <m/>
    <m/>
    <x v="0"/>
    <m/>
    <m/>
    <m/>
    <m/>
    <x v="0"/>
    <x v="10"/>
    <x v="513"/>
    <x v="392"/>
    <x v="0"/>
    <m/>
    <m/>
    <x v="0"/>
    <x v="0"/>
    <m/>
    <x v="1"/>
    <m/>
    <x v="1"/>
    <m/>
    <x v="0"/>
    <x v="0"/>
    <m/>
    <m/>
    <x v="0"/>
    <m/>
    <m/>
    <m/>
    <m/>
    <m/>
    <x v="0"/>
    <m/>
    <m/>
    <x v="0"/>
    <m/>
    <m/>
    <m/>
    <m/>
    <x v="4"/>
    <m/>
    <m/>
    <m/>
    <m/>
    <m/>
    <m/>
    <m/>
    <m/>
    <m/>
    <m/>
    <m/>
    <m/>
    <m/>
    <d v="2017-06-20T00:00:00"/>
    <x v="119"/>
    <m/>
    <x v="0"/>
    <n v="2"/>
    <n v="3"/>
    <x v="0"/>
    <m/>
    <m/>
  </r>
  <r>
    <x v="1"/>
    <x v="41"/>
    <x v="2"/>
    <x v="1"/>
    <x v="957"/>
    <x v="23"/>
    <x v="604"/>
    <m/>
    <m/>
    <m/>
    <x v="0"/>
    <m/>
    <m/>
    <m/>
    <m/>
    <x v="0"/>
    <x v="10"/>
    <x v="514"/>
    <x v="392"/>
    <x v="0"/>
    <m/>
    <m/>
    <x v="0"/>
    <x v="0"/>
    <m/>
    <x v="1"/>
    <m/>
    <x v="1"/>
    <m/>
    <x v="0"/>
    <x v="0"/>
    <m/>
    <m/>
    <x v="0"/>
    <m/>
    <m/>
    <m/>
    <m/>
    <m/>
    <x v="0"/>
    <m/>
    <m/>
    <x v="0"/>
    <m/>
    <m/>
    <m/>
    <m/>
    <x v="4"/>
    <m/>
    <m/>
    <m/>
    <m/>
    <m/>
    <m/>
    <m/>
    <m/>
    <m/>
    <m/>
    <m/>
    <m/>
    <m/>
    <d v="2017-06-21T00:00:00"/>
    <x v="16"/>
    <m/>
    <x v="0"/>
    <n v="2"/>
    <n v="3"/>
    <x v="0"/>
    <m/>
    <m/>
  </r>
  <r>
    <x v="1"/>
    <x v="41"/>
    <x v="2"/>
    <x v="1"/>
    <x v="958"/>
    <x v="24"/>
    <x v="605"/>
    <m/>
    <m/>
    <m/>
    <x v="0"/>
    <m/>
    <m/>
    <m/>
    <m/>
    <x v="0"/>
    <x v="10"/>
    <x v="461"/>
    <x v="391"/>
    <x v="0"/>
    <m/>
    <m/>
    <x v="0"/>
    <x v="0"/>
    <m/>
    <x v="1"/>
    <m/>
    <x v="1"/>
    <m/>
    <x v="0"/>
    <x v="0"/>
    <m/>
    <m/>
    <x v="0"/>
    <m/>
    <m/>
    <m/>
    <m/>
    <m/>
    <x v="0"/>
    <m/>
    <m/>
    <x v="0"/>
    <m/>
    <m/>
    <m/>
    <m/>
    <x v="4"/>
    <m/>
    <m/>
    <m/>
    <m/>
    <m/>
    <m/>
    <m/>
    <m/>
    <m/>
    <m/>
    <m/>
    <m/>
    <m/>
    <d v="2017-06-21T00:00:00"/>
    <x v="16"/>
    <m/>
    <x v="0"/>
    <n v="2"/>
    <n v="3"/>
    <x v="0"/>
    <m/>
    <m/>
  </r>
  <r>
    <x v="1"/>
    <x v="41"/>
    <x v="2"/>
    <x v="1"/>
    <x v="959"/>
    <x v="24"/>
    <x v="564"/>
    <m/>
    <m/>
    <m/>
    <x v="0"/>
    <m/>
    <m/>
    <m/>
    <m/>
    <x v="0"/>
    <x v="10"/>
    <x v="515"/>
    <x v="415"/>
    <x v="0"/>
    <m/>
    <m/>
    <x v="0"/>
    <x v="0"/>
    <m/>
    <x v="1"/>
    <m/>
    <x v="1"/>
    <m/>
    <x v="0"/>
    <x v="0"/>
    <m/>
    <m/>
    <x v="0"/>
    <m/>
    <m/>
    <m/>
    <m/>
    <m/>
    <x v="0"/>
    <m/>
    <m/>
    <x v="0"/>
    <m/>
    <m/>
    <m/>
    <m/>
    <x v="4"/>
    <m/>
    <m/>
    <m/>
    <m/>
    <m/>
    <m/>
    <m/>
    <m/>
    <m/>
    <m/>
    <m/>
    <m/>
    <m/>
    <d v="2017-06-21T00:00:00"/>
    <x v="16"/>
    <m/>
    <x v="0"/>
    <n v="2"/>
    <n v="3"/>
    <x v="0"/>
    <m/>
    <m/>
  </r>
  <r>
    <x v="1"/>
    <x v="41"/>
    <x v="2"/>
    <x v="1"/>
    <x v="960"/>
    <x v="24"/>
    <x v="602"/>
    <m/>
    <m/>
    <m/>
    <x v="0"/>
    <m/>
    <m/>
    <m/>
    <m/>
    <x v="0"/>
    <x v="10"/>
    <x v="516"/>
    <x v="417"/>
    <x v="0"/>
    <m/>
    <m/>
    <x v="0"/>
    <x v="0"/>
    <m/>
    <x v="1"/>
    <m/>
    <x v="1"/>
    <m/>
    <x v="0"/>
    <x v="0"/>
    <m/>
    <m/>
    <x v="0"/>
    <m/>
    <m/>
    <m/>
    <m/>
    <m/>
    <x v="0"/>
    <m/>
    <m/>
    <x v="0"/>
    <m/>
    <m/>
    <m/>
    <m/>
    <x v="4"/>
    <m/>
    <m/>
    <m/>
    <m/>
    <m/>
    <m/>
    <m/>
    <m/>
    <m/>
    <m/>
    <m/>
    <m/>
    <m/>
    <d v="2017-06-22T00:00:00"/>
    <x v="17"/>
    <m/>
    <x v="0"/>
    <n v="2"/>
    <n v="3"/>
    <x v="0"/>
    <m/>
    <m/>
  </r>
  <r>
    <x v="1"/>
    <x v="41"/>
    <x v="2"/>
    <x v="1"/>
    <x v="961"/>
    <x v="25"/>
    <x v="602"/>
    <m/>
    <m/>
    <m/>
    <x v="0"/>
    <m/>
    <m/>
    <m/>
    <m/>
    <x v="0"/>
    <x v="10"/>
    <x v="469"/>
    <x v="381"/>
    <x v="0"/>
    <m/>
    <m/>
    <x v="0"/>
    <x v="0"/>
    <m/>
    <x v="1"/>
    <m/>
    <x v="1"/>
    <m/>
    <x v="0"/>
    <x v="0"/>
    <m/>
    <m/>
    <x v="0"/>
    <m/>
    <m/>
    <m/>
    <m/>
    <m/>
    <x v="0"/>
    <m/>
    <m/>
    <x v="0"/>
    <m/>
    <m/>
    <m/>
    <m/>
    <x v="4"/>
    <m/>
    <m/>
    <m/>
    <m/>
    <m/>
    <m/>
    <m/>
    <m/>
    <m/>
    <m/>
    <m/>
    <m/>
    <m/>
    <d v="2017-06-22T00:00:00"/>
    <x v="17"/>
    <m/>
    <x v="0"/>
    <n v="2"/>
    <n v="3"/>
    <x v="0"/>
    <m/>
    <m/>
  </r>
  <r>
    <x v="1"/>
    <x v="41"/>
    <x v="2"/>
    <x v="1"/>
    <x v="962"/>
    <x v="25"/>
    <x v="606"/>
    <m/>
    <m/>
    <m/>
    <x v="0"/>
    <m/>
    <m/>
    <m/>
    <m/>
    <x v="0"/>
    <x v="10"/>
    <x v="517"/>
    <x v="418"/>
    <x v="0"/>
    <m/>
    <m/>
    <x v="0"/>
    <x v="0"/>
    <m/>
    <x v="1"/>
    <m/>
    <x v="1"/>
    <m/>
    <x v="0"/>
    <x v="0"/>
    <m/>
    <m/>
    <x v="0"/>
    <m/>
    <m/>
    <m/>
    <m/>
    <m/>
    <x v="0"/>
    <m/>
    <m/>
    <x v="0"/>
    <m/>
    <m/>
    <m/>
    <m/>
    <x v="4"/>
    <m/>
    <m/>
    <m/>
    <m/>
    <m/>
    <m/>
    <m/>
    <m/>
    <m/>
    <m/>
    <m/>
    <m/>
    <m/>
    <d v="2017-06-22T00:00:00"/>
    <x v="17"/>
    <m/>
    <x v="0"/>
    <n v="2"/>
    <n v="3"/>
    <x v="0"/>
    <m/>
    <m/>
  </r>
  <r>
    <x v="1"/>
    <x v="41"/>
    <x v="2"/>
    <x v="1"/>
    <x v="963"/>
    <x v="25"/>
    <x v="607"/>
    <m/>
    <m/>
    <m/>
    <x v="0"/>
    <m/>
    <m/>
    <m/>
    <m/>
    <x v="0"/>
    <x v="10"/>
    <x v="449"/>
    <x v="417"/>
    <x v="0"/>
    <m/>
    <m/>
    <x v="0"/>
    <x v="0"/>
    <m/>
    <x v="1"/>
    <m/>
    <x v="1"/>
    <m/>
    <x v="0"/>
    <x v="0"/>
    <m/>
    <m/>
    <x v="0"/>
    <m/>
    <m/>
    <m/>
    <m/>
    <m/>
    <x v="0"/>
    <m/>
    <m/>
    <x v="0"/>
    <m/>
    <m/>
    <m/>
    <m/>
    <x v="4"/>
    <m/>
    <m/>
    <m/>
    <m/>
    <m/>
    <m/>
    <m/>
    <m/>
    <m/>
    <m/>
    <m/>
    <m/>
    <m/>
    <d v="2017-06-22T00:00:00"/>
    <x v="17"/>
    <m/>
    <x v="0"/>
    <n v="2"/>
    <n v="3"/>
    <x v="0"/>
    <m/>
    <m/>
  </r>
  <r>
    <x v="1"/>
    <x v="41"/>
    <x v="2"/>
    <x v="1"/>
    <x v="964"/>
    <x v="26"/>
    <x v="608"/>
    <m/>
    <m/>
    <m/>
    <x v="0"/>
    <m/>
    <m/>
    <m/>
    <m/>
    <x v="0"/>
    <x v="10"/>
    <x v="518"/>
    <x v="379"/>
    <x v="0"/>
    <m/>
    <m/>
    <x v="0"/>
    <x v="0"/>
    <m/>
    <x v="1"/>
    <m/>
    <x v="1"/>
    <m/>
    <x v="0"/>
    <x v="0"/>
    <m/>
    <m/>
    <x v="0"/>
    <m/>
    <m/>
    <m/>
    <m/>
    <m/>
    <x v="0"/>
    <m/>
    <m/>
    <x v="0"/>
    <m/>
    <m/>
    <m/>
    <m/>
    <x v="4"/>
    <m/>
    <m/>
    <m/>
    <m/>
    <m/>
    <m/>
    <m/>
    <m/>
    <m/>
    <m/>
    <m/>
    <m/>
    <m/>
    <d v="2017-06-23T00:00:00"/>
    <x v="18"/>
    <m/>
    <x v="0"/>
    <n v="2"/>
    <n v="3"/>
    <x v="0"/>
    <m/>
    <m/>
  </r>
  <r>
    <x v="1"/>
    <x v="41"/>
    <x v="2"/>
    <x v="1"/>
    <x v="965"/>
    <x v="26"/>
    <x v="609"/>
    <m/>
    <m/>
    <m/>
    <x v="0"/>
    <m/>
    <m/>
    <m/>
    <m/>
    <x v="0"/>
    <x v="10"/>
    <x v="518"/>
    <x v="416"/>
    <x v="0"/>
    <m/>
    <m/>
    <x v="0"/>
    <x v="0"/>
    <m/>
    <x v="1"/>
    <m/>
    <x v="1"/>
    <m/>
    <x v="0"/>
    <x v="0"/>
    <m/>
    <m/>
    <x v="0"/>
    <m/>
    <m/>
    <m/>
    <m/>
    <m/>
    <x v="0"/>
    <m/>
    <m/>
    <x v="0"/>
    <m/>
    <m/>
    <m/>
    <m/>
    <x v="4"/>
    <m/>
    <m/>
    <m/>
    <m/>
    <m/>
    <m/>
    <m/>
    <m/>
    <m/>
    <m/>
    <m/>
    <m/>
    <m/>
    <d v="2017-06-26T00:00:00"/>
    <x v="107"/>
    <m/>
    <x v="0"/>
    <n v="2"/>
    <n v="3"/>
    <x v="0"/>
    <m/>
    <m/>
  </r>
  <r>
    <x v="1"/>
    <x v="41"/>
    <x v="2"/>
    <x v="1"/>
    <x v="966"/>
    <x v="26"/>
    <x v="610"/>
    <m/>
    <m/>
    <m/>
    <x v="0"/>
    <m/>
    <m/>
    <m/>
    <m/>
    <x v="0"/>
    <x v="10"/>
    <x v="519"/>
    <x v="419"/>
    <x v="0"/>
    <m/>
    <m/>
    <x v="0"/>
    <x v="0"/>
    <m/>
    <x v="1"/>
    <m/>
    <x v="1"/>
    <m/>
    <x v="0"/>
    <x v="0"/>
    <m/>
    <m/>
    <x v="0"/>
    <m/>
    <m/>
    <m/>
    <m/>
    <m/>
    <x v="0"/>
    <m/>
    <m/>
    <x v="0"/>
    <m/>
    <m/>
    <m/>
    <m/>
    <x v="4"/>
    <m/>
    <m/>
    <m/>
    <m/>
    <m/>
    <m/>
    <m/>
    <m/>
    <m/>
    <m/>
    <m/>
    <m/>
    <m/>
    <d v="2017-06-26T00:00:00"/>
    <x v="107"/>
    <m/>
    <x v="0"/>
    <n v="2"/>
    <n v="3"/>
    <x v="0"/>
    <m/>
    <m/>
  </r>
  <r>
    <x v="1"/>
    <x v="41"/>
    <x v="2"/>
    <x v="1"/>
    <x v="967"/>
    <x v="65"/>
    <x v="611"/>
    <m/>
    <m/>
    <m/>
    <x v="0"/>
    <m/>
    <m/>
    <m/>
    <m/>
    <x v="0"/>
    <x v="10"/>
    <x v="520"/>
    <x v="407"/>
    <x v="0"/>
    <m/>
    <m/>
    <x v="0"/>
    <x v="0"/>
    <m/>
    <x v="1"/>
    <m/>
    <x v="1"/>
    <m/>
    <x v="0"/>
    <x v="0"/>
    <m/>
    <m/>
    <x v="0"/>
    <m/>
    <m/>
    <m/>
    <m/>
    <m/>
    <x v="0"/>
    <m/>
    <m/>
    <x v="0"/>
    <m/>
    <m/>
    <m/>
    <m/>
    <x v="4"/>
    <m/>
    <m/>
    <m/>
    <m/>
    <m/>
    <m/>
    <m/>
    <m/>
    <m/>
    <m/>
    <m/>
    <m/>
    <m/>
    <d v="2017-06-27T00:00:00"/>
    <x v="108"/>
    <m/>
    <x v="0"/>
    <n v="2"/>
    <n v="3"/>
    <x v="0"/>
    <m/>
    <m/>
  </r>
  <r>
    <x v="1"/>
    <x v="41"/>
    <x v="2"/>
    <x v="1"/>
    <x v="968"/>
    <x v="65"/>
    <x v="530"/>
    <m/>
    <m/>
    <m/>
    <x v="0"/>
    <m/>
    <m/>
    <m/>
    <m/>
    <x v="0"/>
    <x v="10"/>
    <x v="477"/>
    <x v="378"/>
    <x v="0"/>
    <m/>
    <m/>
    <x v="0"/>
    <x v="0"/>
    <m/>
    <x v="1"/>
    <m/>
    <x v="1"/>
    <m/>
    <x v="0"/>
    <x v="0"/>
    <m/>
    <m/>
    <x v="0"/>
    <m/>
    <m/>
    <m/>
    <m/>
    <m/>
    <x v="0"/>
    <m/>
    <m/>
    <x v="0"/>
    <m/>
    <m/>
    <m/>
    <m/>
    <x v="4"/>
    <m/>
    <m/>
    <m/>
    <m/>
    <m/>
    <m/>
    <m/>
    <m/>
    <m/>
    <m/>
    <m/>
    <m/>
    <m/>
    <d v="2017-06-27T00:00:00"/>
    <x v="108"/>
    <m/>
    <x v="0"/>
    <n v="2"/>
    <n v="3"/>
    <x v="0"/>
    <m/>
    <m/>
  </r>
  <r>
    <x v="1"/>
    <x v="41"/>
    <x v="2"/>
    <x v="1"/>
    <x v="969"/>
    <x v="66"/>
    <x v="612"/>
    <m/>
    <m/>
    <m/>
    <x v="0"/>
    <m/>
    <m/>
    <m/>
    <m/>
    <x v="0"/>
    <x v="10"/>
    <x v="477"/>
    <x v="397"/>
    <x v="0"/>
    <m/>
    <m/>
    <x v="0"/>
    <x v="0"/>
    <m/>
    <x v="1"/>
    <m/>
    <x v="1"/>
    <m/>
    <x v="0"/>
    <x v="0"/>
    <m/>
    <m/>
    <x v="0"/>
    <m/>
    <m/>
    <m/>
    <m/>
    <m/>
    <x v="0"/>
    <m/>
    <m/>
    <x v="0"/>
    <m/>
    <m/>
    <m/>
    <m/>
    <x v="4"/>
    <m/>
    <m/>
    <m/>
    <m/>
    <m/>
    <m/>
    <m/>
    <m/>
    <m/>
    <m/>
    <m/>
    <m/>
    <m/>
    <d v="2017-06-27T00:00:00"/>
    <x v="108"/>
    <m/>
    <x v="0"/>
    <n v="2"/>
    <n v="3"/>
    <x v="0"/>
    <m/>
    <m/>
  </r>
  <r>
    <x v="1"/>
    <x v="41"/>
    <x v="2"/>
    <x v="1"/>
    <x v="970"/>
    <x v="66"/>
    <x v="573"/>
    <m/>
    <m/>
    <m/>
    <x v="0"/>
    <m/>
    <m/>
    <m/>
    <m/>
    <x v="0"/>
    <x v="10"/>
    <x v="478"/>
    <x v="389"/>
    <x v="0"/>
    <m/>
    <m/>
    <x v="0"/>
    <x v="0"/>
    <m/>
    <x v="1"/>
    <m/>
    <x v="1"/>
    <m/>
    <x v="0"/>
    <x v="0"/>
    <m/>
    <m/>
    <x v="0"/>
    <m/>
    <m/>
    <m/>
    <m/>
    <m/>
    <x v="0"/>
    <m/>
    <m/>
    <x v="0"/>
    <m/>
    <m/>
    <m/>
    <m/>
    <x v="4"/>
    <m/>
    <m/>
    <m/>
    <m/>
    <m/>
    <m/>
    <m/>
    <m/>
    <m/>
    <m/>
    <m/>
    <m/>
    <m/>
    <d v="2017-06-28T00:00:00"/>
    <x v="42"/>
    <m/>
    <x v="0"/>
    <n v="2"/>
    <n v="3"/>
    <x v="0"/>
    <m/>
    <m/>
  </r>
  <r>
    <x v="1"/>
    <x v="41"/>
    <x v="2"/>
    <x v="1"/>
    <x v="971"/>
    <x v="67"/>
    <x v="608"/>
    <m/>
    <m/>
    <m/>
    <x v="0"/>
    <m/>
    <m/>
    <m/>
    <m/>
    <x v="0"/>
    <x v="10"/>
    <x v="521"/>
    <x v="378"/>
    <x v="0"/>
    <m/>
    <m/>
    <x v="0"/>
    <x v="0"/>
    <m/>
    <x v="1"/>
    <m/>
    <x v="1"/>
    <m/>
    <x v="0"/>
    <x v="0"/>
    <m/>
    <m/>
    <x v="0"/>
    <m/>
    <m/>
    <m/>
    <m/>
    <m/>
    <x v="0"/>
    <m/>
    <m/>
    <x v="0"/>
    <m/>
    <m/>
    <m/>
    <m/>
    <x v="4"/>
    <m/>
    <m/>
    <m/>
    <m/>
    <m/>
    <m/>
    <m/>
    <m/>
    <m/>
    <m/>
    <m/>
    <m/>
    <m/>
    <d v="2017-06-28T00:00:00"/>
    <x v="42"/>
    <m/>
    <x v="0"/>
    <n v="2"/>
    <n v="3"/>
    <x v="0"/>
    <m/>
    <m/>
  </r>
  <r>
    <x v="1"/>
    <x v="41"/>
    <x v="2"/>
    <x v="1"/>
    <x v="972"/>
    <x v="67"/>
    <x v="613"/>
    <m/>
    <m/>
    <m/>
    <x v="0"/>
    <m/>
    <m/>
    <m/>
    <m/>
    <x v="0"/>
    <x v="10"/>
    <x v="522"/>
    <x v="388"/>
    <x v="0"/>
    <m/>
    <m/>
    <x v="0"/>
    <x v="0"/>
    <m/>
    <x v="1"/>
    <m/>
    <x v="1"/>
    <m/>
    <x v="0"/>
    <x v="0"/>
    <m/>
    <m/>
    <x v="0"/>
    <m/>
    <m/>
    <m/>
    <m/>
    <m/>
    <x v="0"/>
    <m/>
    <m/>
    <x v="0"/>
    <m/>
    <m/>
    <m/>
    <m/>
    <x v="4"/>
    <m/>
    <m/>
    <m/>
    <m/>
    <m/>
    <m/>
    <m/>
    <m/>
    <m/>
    <m/>
    <m/>
    <m/>
    <m/>
    <d v="2017-06-29T00:00:00"/>
    <x v="43"/>
    <m/>
    <x v="0"/>
    <n v="2"/>
    <n v="3"/>
    <x v="0"/>
    <m/>
    <m/>
  </r>
  <r>
    <x v="1"/>
    <x v="41"/>
    <x v="2"/>
    <x v="1"/>
    <x v="973"/>
    <x v="68"/>
    <x v="614"/>
    <m/>
    <m/>
    <m/>
    <x v="0"/>
    <m/>
    <m/>
    <m/>
    <m/>
    <x v="0"/>
    <x v="10"/>
    <x v="523"/>
    <x v="404"/>
    <x v="0"/>
    <m/>
    <m/>
    <x v="0"/>
    <x v="0"/>
    <m/>
    <x v="1"/>
    <m/>
    <x v="1"/>
    <m/>
    <x v="0"/>
    <x v="0"/>
    <m/>
    <m/>
    <x v="0"/>
    <m/>
    <m/>
    <m/>
    <m/>
    <m/>
    <x v="0"/>
    <m/>
    <m/>
    <x v="0"/>
    <m/>
    <m/>
    <m/>
    <m/>
    <x v="4"/>
    <m/>
    <m/>
    <m/>
    <m/>
    <m/>
    <m/>
    <m/>
    <m/>
    <m/>
    <m/>
    <m/>
    <m/>
    <m/>
    <d v="2017-06-29T00:00:00"/>
    <x v="43"/>
    <m/>
    <x v="0"/>
    <n v="2"/>
    <n v="3"/>
    <x v="0"/>
    <m/>
    <m/>
  </r>
  <r>
    <x v="1"/>
    <x v="41"/>
    <x v="2"/>
    <x v="1"/>
    <x v="974"/>
    <x v="69"/>
    <x v="581"/>
    <m/>
    <m/>
    <m/>
    <x v="0"/>
    <m/>
    <m/>
    <m/>
    <m/>
    <x v="0"/>
    <x v="10"/>
    <x v="478"/>
    <x v="393"/>
    <x v="0"/>
    <m/>
    <m/>
    <x v="0"/>
    <x v="0"/>
    <m/>
    <x v="1"/>
    <m/>
    <x v="1"/>
    <m/>
    <x v="0"/>
    <x v="0"/>
    <m/>
    <m/>
    <x v="0"/>
    <m/>
    <m/>
    <m/>
    <m/>
    <m/>
    <x v="0"/>
    <m/>
    <m/>
    <x v="0"/>
    <m/>
    <m/>
    <m/>
    <m/>
    <x v="4"/>
    <m/>
    <m/>
    <m/>
    <m/>
    <m/>
    <m/>
    <m/>
    <m/>
    <m/>
    <m/>
    <m/>
    <m/>
    <m/>
    <d v="2017-07-05T00:00:00"/>
    <x v="45"/>
    <m/>
    <x v="0"/>
    <n v="2"/>
    <n v="3"/>
    <x v="0"/>
    <m/>
    <m/>
  </r>
  <r>
    <x v="1"/>
    <x v="41"/>
    <x v="2"/>
    <x v="1"/>
    <x v="975"/>
    <x v="30"/>
    <x v="602"/>
    <m/>
    <m/>
    <m/>
    <x v="0"/>
    <m/>
    <m/>
    <m/>
    <m/>
    <x v="0"/>
    <x v="10"/>
    <x v="524"/>
    <x v="416"/>
    <x v="0"/>
    <m/>
    <m/>
    <x v="0"/>
    <x v="0"/>
    <m/>
    <x v="1"/>
    <m/>
    <x v="1"/>
    <m/>
    <x v="0"/>
    <x v="0"/>
    <m/>
    <m/>
    <x v="0"/>
    <m/>
    <m/>
    <m/>
    <m/>
    <m/>
    <x v="0"/>
    <m/>
    <m/>
    <x v="0"/>
    <m/>
    <m/>
    <m/>
    <m/>
    <x v="6"/>
    <m/>
    <m/>
    <m/>
    <m/>
    <m/>
    <m/>
    <m/>
    <m/>
    <m/>
    <m/>
    <m/>
    <m/>
    <m/>
    <d v="2017-07-10T00:00:00"/>
    <x v="20"/>
    <m/>
    <x v="0"/>
    <n v="2"/>
    <n v="3"/>
    <x v="0"/>
    <m/>
    <m/>
  </r>
  <r>
    <x v="1"/>
    <x v="41"/>
    <x v="2"/>
    <x v="1"/>
    <x v="976"/>
    <x v="30"/>
    <x v="615"/>
    <m/>
    <m/>
    <m/>
    <x v="0"/>
    <m/>
    <m/>
    <m/>
    <m/>
    <x v="0"/>
    <x v="10"/>
    <x v="520"/>
    <x v="418"/>
    <x v="0"/>
    <m/>
    <m/>
    <x v="0"/>
    <x v="0"/>
    <m/>
    <x v="1"/>
    <m/>
    <x v="1"/>
    <m/>
    <x v="0"/>
    <x v="0"/>
    <m/>
    <m/>
    <x v="0"/>
    <m/>
    <m/>
    <m/>
    <m/>
    <m/>
    <x v="0"/>
    <m/>
    <m/>
    <x v="0"/>
    <m/>
    <m/>
    <m/>
    <m/>
    <x v="6"/>
    <m/>
    <m/>
    <m/>
    <m/>
    <m/>
    <m/>
    <m/>
    <m/>
    <m/>
    <m/>
    <m/>
    <m/>
    <m/>
    <d v="2017-07-11T00:00:00"/>
    <x v="20"/>
    <m/>
    <x v="0"/>
    <n v="2"/>
    <n v="3"/>
    <x v="0"/>
    <m/>
    <m/>
  </r>
  <r>
    <x v="1"/>
    <x v="41"/>
    <x v="2"/>
    <x v="1"/>
    <x v="977"/>
    <x v="31"/>
    <x v="611"/>
    <m/>
    <m/>
    <m/>
    <x v="0"/>
    <m/>
    <m/>
    <m/>
    <m/>
    <x v="0"/>
    <x v="10"/>
    <x v="469"/>
    <x v="397"/>
    <x v="0"/>
    <m/>
    <m/>
    <x v="0"/>
    <x v="0"/>
    <m/>
    <x v="1"/>
    <m/>
    <x v="1"/>
    <m/>
    <x v="0"/>
    <x v="0"/>
    <m/>
    <m/>
    <x v="0"/>
    <m/>
    <m/>
    <m/>
    <m/>
    <m/>
    <x v="0"/>
    <m/>
    <m/>
    <x v="0"/>
    <m/>
    <m/>
    <m/>
    <m/>
    <x v="6"/>
    <m/>
    <m/>
    <m/>
    <m/>
    <m/>
    <m/>
    <m/>
    <m/>
    <m/>
    <m/>
    <m/>
    <m/>
    <m/>
    <d v="2017-07-11T00:00:00"/>
    <x v="20"/>
    <m/>
    <x v="0"/>
    <n v="2"/>
    <n v="3"/>
    <x v="0"/>
    <m/>
    <m/>
  </r>
  <r>
    <x v="1"/>
    <x v="41"/>
    <x v="2"/>
    <x v="1"/>
    <x v="978"/>
    <x v="31"/>
    <x v="616"/>
    <m/>
    <m/>
    <m/>
    <x v="0"/>
    <m/>
    <m/>
    <m/>
    <m/>
    <x v="0"/>
    <x v="10"/>
    <x v="459"/>
    <x v="391"/>
    <x v="0"/>
    <m/>
    <m/>
    <x v="0"/>
    <x v="0"/>
    <m/>
    <x v="1"/>
    <m/>
    <x v="1"/>
    <m/>
    <x v="0"/>
    <x v="0"/>
    <m/>
    <m/>
    <x v="0"/>
    <m/>
    <m/>
    <m/>
    <m/>
    <m/>
    <x v="0"/>
    <m/>
    <m/>
    <x v="0"/>
    <m/>
    <m/>
    <m/>
    <m/>
    <x v="6"/>
    <m/>
    <m/>
    <m/>
    <m/>
    <m/>
    <m/>
    <m/>
    <m/>
    <m/>
    <m/>
    <m/>
    <m/>
    <m/>
    <d v="2017-07-12T00:00:00"/>
    <x v="21"/>
    <m/>
    <x v="0"/>
    <n v="2"/>
    <n v="3"/>
    <x v="0"/>
    <m/>
    <m/>
  </r>
  <r>
    <x v="1"/>
    <x v="41"/>
    <x v="2"/>
    <x v="1"/>
    <x v="979"/>
    <x v="31"/>
    <x v="617"/>
    <m/>
    <m/>
    <m/>
    <x v="0"/>
    <m/>
    <m/>
    <m/>
    <m/>
    <x v="0"/>
    <x v="10"/>
    <x v="464"/>
    <x v="417"/>
    <x v="0"/>
    <m/>
    <m/>
    <x v="0"/>
    <x v="0"/>
    <m/>
    <x v="1"/>
    <m/>
    <x v="1"/>
    <m/>
    <x v="0"/>
    <x v="0"/>
    <m/>
    <m/>
    <x v="0"/>
    <m/>
    <m/>
    <m/>
    <m/>
    <m/>
    <x v="0"/>
    <m/>
    <m/>
    <x v="0"/>
    <m/>
    <m/>
    <m/>
    <m/>
    <x v="6"/>
    <m/>
    <m/>
    <m/>
    <m/>
    <m/>
    <m/>
    <m/>
    <m/>
    <m/>
    <m/>
    <m/>
    <m/>
    <m/>
    <d v="2017-07-12T00:00:00"/>
    <x v="21"/>
    <m/>
    <x v="0"/>
    <n v="2"/>
    <n v="3"/>
    <x v="0"/>
    <m/>
    <m/>
  </r>
  <r>
    <x v="1"/>
    <x v="41"/>
    <x v="2"/>
    <x v="1"/>
    <x v="980"/>
    <x v="32"/>
    <x v="604"/>
    <m/>
    <m/>
    <m/>
    <x v="0"/>
    <m/>
    <m/>
    <m/>
    <m/>
    <x v="0"/>
    <x v="10"/>
    <x v="463"/>
    <x v="381"/>
    <x v="0"/>
    <m/>
    <m/>
    <x v="0"/>
    <x v="0"/>
    <m/>
    <x v="1"/>
    <m/>
    <x v="1"/>
    <m/>
    <x v="0"/>
    <x v="0"/>
    <m/>
    <m/>
    <x v="0"/>
    <m/>
    <m/>
    <m/>
    <m/>
    <m/>
    <x v="0"/>
    <m/>
    <m/>
    <x v="0"/>
    <m/>
    <m/>
    <m/>
    <m/>
    <x v="6"/>
    <m/>
    <m/>
    <m/>
    <m/>
    <m/>
    <m/>
    <m/>
    <m/>
    <m/>
    <m/>
    <m/>
    <m/>
    <m/>
    <d v="2017-07-13T00:00:00"/>
    <x v="109"/>
    <m/>
    <x v="0"/>
    <n v="2"/>
    <n v="3"/>
    <x v="0"/>
    <m/>
    <m/>
  </r>
  <r>
    <x v="1"/>
    <x v="41"/>
    <x v="2"/>
    <x v="1"/>
    <x v="981"/>
    <x v="32"/>
    <x v="530"/>
    <m/>
    <m/>
    <m/>
    <x v="0"/>
    <m/>
    <m/>
    <m/>
    <m/>
    <x v="0"/>
    <x v="10"/>
    <x v="525"/>
    <x v="403"/>
    <x v="0"/>
    <m/>
    <m/>
    <x v="0"/>
    <x v="0"/>
    <m/>
    <x v="1"/>
    <m/>
    <x v="1"/>
    <m/>
    <x v="0"/>
    <x v="0"/>
    <m/>
    <m/>
    <x v="0"/>
    <m/>
    <m/>
    <m/>
    <m/>
    <m/>
    <x v="0"/>
    <m/>
    <m/>
    <x v="0"/>
    <m/>
    <m/>
    <m/>
    <m/>
    <x v="6"/>
    <m/>
    <m/>
    <m/>
    <m/>
    <m/>
    <m/>
    <m/>
    <m/>
    <m/>
    <m/>
    <m/>
    <m/>
    <m/>
    <d v="2017-07-13T00:00:00"/>
    <x v="109"/>
    <m/>
    <x v="0"/>
    <n v="2"/>
    <n v="3"/>
    <x v="0"/>
    <m/>
    <m/>
  </r>
  <r>
    <x v="1"/>
    <x v="41"/>
    <x v="2"/>
    <x v="1"/>
    <x v="982"/>
    <x v="32"/>
    <x v="618"/>
    <m/>
    <m/>
    <m/>
    <x v="0"/>
    <m/>
    <m/>
    <m/>
    <m/>
    <x v="0"/>
    <x v="10"/>
    <x v="526"/>
    <x v="402"/>
    <x v="0"/>
    <m/>
    <m/>
    <x v="0"/>
    <x v="0"/>
    <m/>
    <x v="1"/>
    <m/>
    <x v="1"/>
    <m/>
    <x v="0"/>
    <x v="0"/>
    <m/>
    <m/>
    <x v="0"/>
    <m/>
    <m/>
    <m/>
    <m/>
    <m/>
    <x v="0"/>
    <m/>
    <m/>
    <x v="0"/>
    <m/>
    <m/>
    <m/>
    <m/>
    <x v="6"/>
    <m/>
    <m/>
    <m/>
    <m/>
    <m/>
    <m/>
    <m/>
    <m/>
    <m/>
    <m/>
    <m/>
    <m/>
    <m/>
    <d v="2017-07-13T00:00:00"/>
    <x v="109"/>
    <m/>
    <x v="0"/>
    <n v="2"/>
    <n v="3"/>
    <x v="0"/>
    <m/>
    <m/>
  </r>
  <r>
    <x v="1"/>
    <x v="41"/>
    <x v="2"/>
    <x v="1"/>
    <x v="983"/>
    <x v="33"/>
    <x v="619"/>
    <m/>
    <m/>
    <m/>
    <x v="0"/>
    <m/>
    <m/>
    <m/>
    <m/>
    <x v="0"/>
    <x v="10"/>
    <x v="527"/>
    <x v="388"/>
    <x v="0"/>
    <m/>
    <m/>
    <x v="0"/>
    <x v="0"/>
    <m/>
    <x v="1"/>
    <m/>
    <x v="1"/>
    <m/>
    <x v="0"/>
    <x v="0"/>
    <m/>
    <m/>
    <x v="0"/>
    <m/>
    <m/>
    <m/>
    <m/>
    <m/>
    <x v="0"/>
    <m/>
    <m/>
    <x v="0"/>
    <m/>
    <m/>
    <m/>
    <m/>
    <x v="6"/>
    <m/>
    <m/>
    <m/>
    <m/>
    <m/>
    <m/>
    <m/>
    <m/>
    <m/>
    <m/>
    <m/>
    <m/>
    <m/>
    <d v="2017-07-14T00:00:00"/>
    <x v="22"/>
    <m/>
    <x v="0"/>
    <n v="2"/>
    <n v="3"/>
    <x v="0"/>
    <m/>
    <m/>
  </r>
  <r>
    <x v="1"/>
    <x v="41"/>
    <x v="2"/>
    <x v="1"/>
    <x v="984"/>
    <x v="33"/>
    <x v="620"/>
    <m/>
    <m/>
    <m/>
    <x v="0"/>
    <m/>
    <m/>
    <m/>
    <m/>
    <x v="0"/>
    <x v="10"/>
    <x v="512"/>
    <x v="414"/>
    <x v="0"/>
    <m/>
    <m/>
    <x v="0"/>
    <x v="0"/>
    <m/>
    <x v="1"/>
    <m/>
    <x v="1"/>
    <m/>
    <x v="0"/>
    <x v="0"/>
    <m/>
    <m/>
    <x v="0"/>
    <m/>
    <m/>
    <m/>
    <m/>
    <m/>
    <x v="0"/>
    <m/>
    <m/>
    <x v="0"/>
    <m/>
    <m/>
    <m/>
    <m/>
    <x v="6"/>
    <m/>
    <m/>
    <m/>
    <m/>
    <m/>
    <m/>
    <m/>
    <m/>
    <m/>
    <m/>
    <m/>
    <m/>
    <m/>
    <d v="2017-07-14T00:00:00"/>
    <x v="22"/>
    <m/>
    <x v="0"/>
    <n v="2"/>
    <n v="3"/>
    <x v="0"/>
    <m/>
    <m/>
  </r>
  <r>
    <x v="1"/>
    <x v="41"/>
    <x v="2"/>
    <x v="1"/>
    <x v="985"/>
    <x v="33"/>
    <x v="621"/>
    <m/>
    <m/>
    <m/>
    <x v="0"/>
    <m/>
    <m/>
    <m/>
    <m/>
    <x v="0"/>
    <x v="10"/>
    <x v="528"/>
    <x v="416"/>
    <x v="0"/>
    <m/>
    <m/>
    <x v="0"/>
    <x v="0"/>
    <m/>
    <x v="1"/>
    <m/>
    <x v="1"/>
    <m/>
    <x v="0"/>
    <x v="0"/>
    <m/>
    <m/>
    <x v="0"/>
    <m/>
    <m/>
    <m/>
    <m/>
    <m/>
    <x v="0"/>
    <m/>
    <m/>
    <x v="0"/>
    <m/>
    <m/>
    <m/>
    <m/>
    <x v="6"/>
    <m/>
    <m/>
    <m/>
    <m/>
    <m/>
    <m/>
    <m/>
    <m/>
    <m/>
    <m/>
    <m/>
    <m/>
    <m/>
    <d v="2017-07-14T00:00:00"/>
    <x v="22"/>
    <m/>
    <x v="0"/>
    <n v="2"/>
    <n v="3"/>
    <x v="0"/>
    <m/>
    <m/>
  </r>
  <r>
    <x v="1"/>
    <x v="41"/>
    <x v="2"/>
    <x v="1"/>
    <x v="986"/>
    <x v="33"/>
    <x v="622"/>
    <m/>
    <m/>
    <m/>
    <x v="0"/>
    <m/>
    <m/>
    <m/>
    <m/>
    <x v="0"/>
    <x v="10"/>
    <x v="473"/>
    <x v="402"/>
    <x v="0"/>
    <m/>
    <m/>
    <x v="0"/>
    <x v="0"/>
    <m/>
    <x v="1"/>
    <m/>
    <x v="1"/>
    <m/>
    <x v="0"/>
    <x v="0"/>
    <m/>
    <m/>
    <x v="0"/>
    <m/>
    <m/>
    <m/>
    <m/>
    <m/>
    <x v="0"/>
    <m/>
    <m/>
    <x v="0"/>
    <m/>
    <m/>
    <m/>
    <m/>
    <x v="6"/>
    <m/>
    <m/>
    <m/>
    <m/>
    <m/>
    <m/>
    <m/>
    <m/>
    <m/>
    <m/>
    <m/>
    <m/>
    <m/>
    <d v="2017-07-14T00:00:00"/>
    <x v="22"/>
    <m/>
    <x v="0"/>
    <n v="2"/>
    <n v="3"/>
    <x v="0"/>
    <m/>
    <m/>
  </r>
  <r>
    <x v="1"/>
    <x v="41"/>
    <x v="2"/>
    <x v="1"/>
    <x v="987"/>
    <x v="34"/>
    <x v="623"/>
    <m/>
    <m/>
    <m/>
    <x v="0"/>
    <m/>
    <m/>
    <m/>
    <m/>
    <x v="0"/>
    <x v="10"/>
    <x v="517"/>
    <x v="415"/>
    <x v="0"/>
    <m/>
    <m/>
    <x v="0"/>
    <x v="0"/>
    <m/>
    <x v="1"/>
    <m/>
    <x v="1"/>
    <m/>
    <x v="0"/>
    <x v="0"/>
    <m/>
    <m/>
    <x v="0"/>
    <m/>
    <m/>
    <m/>
    <m/>
    <m/>
    <x v="0"/>
    <m/>
    <m/>
    <x v="0"/>
    <m/>
    <m/>
    <m/>
    <m/>
    <x v="6"/>
    <m/>
    <m/>
    <m/>
    <m/>
    <m/>
    <m/>
    <m/>
    <m/>
    <m/>
    <m/>
    <m/>
    <m/>
    <m/>
    <d v="2017-07-14T00:00:00"/>
    <x v="22"/>
    <m/>
    <x v="0"/>
    <n v="2"/>
    <n v="3"/>
    <x v="0"/>
    <m/>
    <m/>
  </r>
  <r>
    <x v="1"/>
    <x v="41"/>
    <x v="2"/>
    <x v="1"/>
    <x v="988"/>
    <x v="35"/>
    <x v="525"/>
    <m/>
    <m/>
    <m/>
    <x v="0"/>
    <m/>
    <m/>
    <m/>
    <m/>
    <x v="0"/>
    <x v="10"/>
    <x v="456"/>
    <x v="415"/>
    <x v="0"/>
    <m/>
    <m/>
    <x v="0"/>
    <x v="0"/>
    <m/>
    <x v="1"/>
    <m/>
    <x v="1"/>
    <m/>
    <x v="0"/>
    <x v="0"/>
    <m/>
    <m/>
    <x v="0"/>
    <m/>
    <m/>
    <m/>
    <m/>
    <m/>
    <x v="0"/>
    <m/>
    <m/>
    <x v="0"/>
    <m/>
    <m/>
    <m/>
    <m/>
    <x v="6"/>
    <m/>
    <m/>
    <m/>
    <m/>
    <m/>
    <m/>
    <m/>
    <m/>
    <m/>
    <m/>
    <m/>
    <m/>
    <m/>
    <d v="2017-07-17T00:00:00"/>
    <x v="23"/>
    <m/>
    <x v="0"/>
    <n v="2"/>
    <n v="3"/>
    <x v="0"/>
    <m/>
    <m/>
  </r>
  <r>
    <x v="1"/>
    <x v="41"/>
    <x v="2"/>
    <x v="1"/>
    <x v="989"/>
    <x v="35"/>
    <x v="595"/>
    <m/>
    <m/>
    <m/>
    <x v="0"/>
    <m/>
    <m/>
    <m/>
    <m/>
    <x v="0"/>
    <x v="10"/>
    <x v="473"/>
    <x v="379"/>
    <x v="0"/>
    <m/>
    <m/>
    <x v="0"/>
    <x v="0"/>
    <m/>
    <x v="1"/>
    <m/>
    <x v="1"/>
    <m/>
    <x v="0"/>
    <x v="0"/>
    <m/>
    <m/>
    <x v="0"/>
    <m/>
    <m/>
    <m/>
    <m/>
    <m/>
    <x v="0"/>
    <m/>
    <m/>
    <x v="0"/>
    <m/>
    <m/>
    <m/>
    <m/>
    <x v="6"/>
    <m/>
    <m/>
    <m/>
    <m/>
    <m/>
    <m/>
    <m/>
    <m/>
    <m/>
    <m/>
    <m/>
    <m/>
    <m/>
    <d v="2017-07-17T00:00:00"/>
    <x v="23"/>
    <m/>
    <x v="0"/>
    <n v="2"/>
    <n v="3"/>
    <x v="0"/>
    <m/>
    <m/>
  </r>
  <r>
    <x v="1"/>
    <x v="41"/>
    <x v="2"/>
    <x v="1"/>
    <x v="990"/>
    <x v="37"/>
    <x v="624"/>
    <m/>
    <m/>
    <m/>
    <x v="0"/>
    <m/>
    <m/>
    <m/>
    <m/>
    <x v="0"/>
    <x v="10"/>
    <x v="523"/>
    <x v="392"/>
    <x v="0"/>
    <m/>
    <m/>
    <x v="0"/>
    <x v="0"/>
    <m/>
    <x v="1"/>
    <m/>
    <x v="1"/>
    <m/>
    <x v="0"/>
    <x v="0"/>
    <m/>
    <m/>
    <x v="0"/>
    <m/>
    <m/>
    <m/>
    <m/>
    <m/>
    <x v="0"/>
    <m/>
    <m/>
    <x v="0"/>
    <m/>
    <m/>
    <m/>
    <m/>
    <x v="6"/>
    <m/>
    <m/>
    <m/>
    <m/>
    <m/>
    <m/>
    <m/>
    <m/>
    <m/>
    <m/>
    <m/>
    <m/>
    <m/>
    <d v="2017-07-17T00:00:00"/>
    <x v="23"/>
    <m/>
    <x v="0"/>
    <n v="2"/>
    <n v="3"/>
    <x v="0"/>
    <m/>
    <m/>
  </r>
  <r>
    <x v="1"/>
    <x v="41"/>
    <x v="2"/>
    <x v="1"/>
    <x v="991"/>
    <x v="37"/>
    <x v="574"/>
    <m/>
    <m/>
    <m/>
    <x v="0"/>
    <m/>
    <m/>
    <m/>
    <m/>
    <x v="0"/>
    <x v="10"/>
    <x v="511"/>
    <x v="392"/>
    <x v="0"/>
    <m/>
    <m/>
    <x v="0"/>
    <x v="0"/>
    <m/>
    <x v="1"/>
    <m/>
    <x v="1"/>
    <m/>
    <x v="0"/>
    <x v="0"/>
    <m/>
    <m/>
    <x v="0"/>
    <m/>
    <m/>
    <m/>
    <m/>
    <m/>
    <x v="0"/>
    <m/>
    <m/>
    <x v="0"/>
    <m/>
    <m/>
    <m/>
    <m/>
    <x v="6"/>
    <m/>
    <m/>
    <m/>
    <m/>
    <m/>
    <m/>
    <m/>
    <m/>
    <m/>
    <m/>
    <m/>
    <m/>
    <m/>
    <d v="2017-07-18T00:00:00"/>
    <x v="24"/>
    <m/>
    <x v="0"/>
    <n v="2"/>
    <n v="3"/>
    <x v="0"/>
    <m/>
    <m/>
  </r>
  <r>
    <x v="1"/>
    <x v="41"/>
    <x v="2"/>
    <x v="1"/>
    <x v="992"/>
    <x v="37"/>
    <x v="536"/>
    <m/>
    <m/>
    <m/>
    <x v="0"/>
    <m/>
    <m/>
    <m/>
    <m/>
    <x v="0"/>
    <x v="10"/>
    <x v="529"/>
    <x v="397"/>
    <x v="0"/>
    <m/>
    <m/>
    <x v="0"/>
    <x v="0"/>
    <m/>
    <x v="1"/>
    <m/>
    <x v="1"/>
    <m/>
    <x v="0"/>
    <x v="0"/>
    <m/>
    <m/>
    <x v="0"/>
    <m/>
    <m/>
    <m/>
    <m/>
    <m/>
    <x v="0"/>
    <m/>
    <m/>
    <x v="0"/>
    <m/>
    <m/>
    <m/>
    <m/>
    <x v="6"/>
    <m/>
    <m/>
    <m/>
    <m/>
    <m/>
    <m/>
    <m/>
    <m/>
    <m/>
    <m/>
    <m/>
    <m/>
    <m/>
    <d v="2017-07-18T00:00:00"/>
    <x v="24"/>
    <m/>
    <x v="0"/>
    <n v="2"/>
    <n v="3"/>
    <x v="0"/>
    <m/>
    <m/>
  </r>
  <r>
    <x v="1"/>
    <x v="41"/>
    <x v="2"/>
    <x v="1"/>
    <x v="993"/>
    <x v="38"/>
    <x v="625"/>
    <m/>
    <m/>
    <m/>
    <x v="0"/>
    <m/>
    <m/>
    <m/>
    <m/>
    <x v="0"/>
    <x v="10"/>
    <x v="530"/>
    <x v="404"/>
    <x v="0"/>
    <m/>
    <m/>
    <x v="0"/>
    <x v="0"/>
    <m/>
    <x v="1"/>
    <m/>
    <x v="1"/>
    <m/>
    <x v="0"/>
    <x v="0"/>
    <m/>
    <m/>
    <x v="0"/>
    <m/>
    <m/>
    <m/>
    <m/>
    <m/>
    <x v="0"/>
    <m/>
    <m/>
    <x v="0"/>
    <m/>
    <m/>
    <m/>
    <m/>
    <x v="6"/>
    <m/>
    <m/>
    <m/>
    <m/>
    <m/>
    <m/>
    <m/>
    <m/>
    <m/>
    <m/>
    <m/>
    <m/>
    <m/>
    <d v="2017-07-18T00:00:00"/>
    <x v="25"/>
    <m/>
    <x v="0"/>
    <n v="2"/>
    <n v="3"/>
    <x v="0"/>
    <m/>
    <m/>
  </r>
  <r>
    <x v="1"/>
    <x v="41"/>
    <x v="2"/>
    <x v="1"/>
    <x v="994"/>
    <x v="38"/>
    <x v="622"/>
    <m/>
    <m/>
    <m/>
    <x v="0"/>
    <m/>
    <m/>
    <m/>
    <m/>
    <x v="0"/>
    <x v="10"/>
    <x v="531"/>
    <x v="420"/>
    <x v="0"/>
    <m/>
    <m/>
    <x v="0"/>
    <x v="0"/>
    <m/>
    <x v="1"/>
    <m/>
    <x v="1"/>
    <m/>
    <x v="0"/>
    <x v="0"/>
    <m/>
    <m/>
    <x v="0"/>
    <m/>
    <m/>
    <m/>
    <m/>
    <m/>
    <x v="0"/>
    <m/>
    <m/>
    <x v="0"/>
    <m/>
    <m/>
    <m/>
    <m/>
    <x v="6"/>
    <m/>
    <m/>
    <m/>
    <m/>
    <m/>
    <m/>
    <m/>
    <m/>
    <m/>
    <m/>
    <m/>
    <m/>
    <m/>
    <d v="2017-07-18T00:00:00"/>
    <x v="25"/>
    <m/>
    <x v="0"/>
    <n v="2"/>
    <n v="3"/>
    <x v="0"/>
    <m/>
    <m/>
  </r>
  <r>
    <x v="1"/>
    <x v="41"/>
    <x v="2"/>
    <x v="1"/>
    <x v="995"/>
    <x v="38"/>
    <x v="626"/>
    <m/>
    <m/>
    <m/>
    <x v="0"/>
    <m/>
    <m/>
    <m/>
    <m/>
    <x v="0"/>
    <x v="10"/>
    <x v="469"/>
    <x v="418"/>
    <x v="0"/>
    <m/>
    <m/>
    <x v="0"/>
    <x v="0"/>
    <m/>
    <x v="1"/>
    <m/>
    <x v="1"/>
    <m/>
    <x v="0"/>
    <x v="0"/>
    <m/>
    <m/>
    <x v="0"/>
    <m/>
    <m/>
    <m/>
    <m/>
    <m/>
    <x v="0"/>
    <m/>
    <m/>
    <x v="0"/>
    <m/>
    <m/>
    <m/>
    <m/>
    <x v="6"/>
    <m/>
    <m/>
    <m/>
    <m/>
    <m/>
    <m/>
    <m/>
    <m/>
    <m/>
    <m/>
    <m/>
    <m/>
    <m/>
    <d v="2017-07-19T00:00:00"/>
    <x v="25"/>
    <m/>
    <x v="0"/>
    <n v="2"/>
    <n v="3"/>
    <x v="0"/>
    <m/>
    <m/>
  </r>
  <r>
    <x v="1"/>
    <x v="41"/>
    <x v="2"/>
    <x v="1"/>
    <x v="996"/>
    <x v="39"/>
    <x v="627"/>
    <m/>
    <m/>
    <m/>
    <x v="0"/>
    <m/>
    <m/>
    <m/>
    <m/>
    <x v="0"/>
    <x v="10"/>
    <x v="449"/>
    <x v="391"/>
    <x v="0"/>
    <m/>
    <m/>
    <x v="0"/>
    <x v="0"/>
    <m/>
    <x v="1"/>
    <m/>
    <x v="1"/>
    <m/>
    <x v="0"/>
    <x v="0"/>
    <m/>
    <m/>
    <x v="0"/>
    <m/>
    <m/>
    <m/>
    <m/>
    <m/>
    <x v="0"/>
    <m/>
    <m/>
    <x v="0"/>
    <m/>
    <m/>
    <m/>
    <m/>
    <x v="6"/>
    <m/>
    <m/>
    <m/>
    <m/>
    <m/>
    <m/>
    <m/>
    <m/>
    <m/>
    <m/>
    <m/>
    <m/>
    <m/>
    <d v="2017-07-19T00:00:00"/>
    <x v="25"/>
    <m/>
    <x v="0"/>
    <n v="2"/>
    <n v="3"/>
    <x v="0"/>
    <m/>
    <m/>
  </r>
  <r>
    <x v="1"/>
    <x v="41"/>
    <x v="2"/>
    <x v="1"/>
    <x v="997"/>
    <x v="39"/>
    <x v="581"/>
    <m/>
    <m/>
    <m/>
    <x v="0"/>
    <m/>
    <m/>
    <m/>
    <m/>
    <x v="0"/>
    <x v="10"/>
    <x v="532"/>
    <x v="417"/>
    <x v="0"/>
    <m/>
    <m/>
    <x v="0"/>
    <x v="0"/>
    <m/>
    <x v="1"/>
    <m/>
    <x v="1"/>
    <m/>
    <x v="0"/>
    <x v="0"/>
    <m/>
    <m/>
    <x v="0"/>
    <m/>
    <m/>
    <m/>
    <m/>
    <m/>
    <x v="0"/>
    <m/>
    <m/>
    <x v="0"/>
    <m/>
    <m/>
    <m/>
    <m/>
    <x v="6"/>
    <m/>
    <m/>
    <m/>
    <m/>
    <m/>
    <m/>
    <m/>
    <m/>
    <m/>
    <m/>
    <m/>
    <m/>
    <m/>
    <d v="2017-07-20T00:00:00"/>
    <x v="26"/>
    <m/>
    <x v="0"/>
    <n v="2"/>
    <n v="3"/>
    <x v="0"/>
    <m/>
    <m/>
  </r>
  <r>
    <x v="1"/>
    <x v="41"/>
    <x v="2"/>
    <x v="1"/>
    <x v="998"/>
    <x v="39"/>
    <x v="605"/>
    <m/>
    <m/>
    <m/>
    <x v="0"/>
    <m/>
    <m/>
    <m/>
    <m/>
    <x v="0"/>
    <x v="10"/>
    <x v="461"/>
    <x v="418"/>
    <x v="0"/>
    <m/>
    <m/>
    <x v="0"/>
    <x v="0"/>
    <m/>
    <x v="1"/>
    <m/>
    <x v="1"/>
    <m/>
    <x v="0"/>
    <x v="0"/>
    <m/>
    <m/>
    <x v="0"/>
    <m/>
    <m/>
    <m/>
    <m/>
    <m/>
    <x v="0"/>
    <m/>
    <m/>
    <x v="0"/>
    <m/>
    <m/>
    <m/>
    <m/>
    <x v="6"/>
    <m/>
    <m/>
    <m/>
    <m/>
    <m/>
    <m/>
    <m/>
    <m/>
    <m/>
    <m/>
    <m/>
    <m/>
    <m/>
    <d v="2017-07-20T00:00:00"/>
    <x v="26"/>
    <m/>
    <x v="0"/>
    <n v="2"/>
    <n v="3"/>
    <x v="0"/>
    <m/>
    <m/>
  </r>
  <r>
    <x v="1"/>
    <x v="41"/>
    <x v="2"/>
    <x v="1"/>
    <x v="999"/>
    <x v="40"/>
    <x v="628"/>
    <m/>
    <m/>
    <m/>
    <x v="0"/>
    <m/>
    <m/>
    <m/>
    <m/>
    <x v="0"/>
    <x v="10"/>
    <x v="469"/>
    <x v="404"/>
    <x v="0"/>
    <m/>
    <m/>
    <x v="0"/>
    <x v="0"/>
    <m/>
    <x v="1"/>
    <m/>
    <x v="1"/>
    <m/>
    <x v="0"/>
    <x v="0"/>
    <m/>
    <m/>
    <x v="0"/>
    <m/>
    <m/>
    <m/>
    <m/>
    <m/>
    <x v="0"/>
    <m/>
    <m/>
    <x v="0"/>
    <m/>
    <m/>
    <m/>
    <m/>
    <x v="6"/>
    <m/>
    <m/>
    <m/>
    <m/>
    <m/>
    <m/>
    <m/>
    <m/>
    <m/>
    <m/>
    <m/>
    <m/>
    <m/>
    <d v="2017-07-21T00:00:00"/>
    <x v="27"/>
    <m/>
    <x v="0"/>
    <n v="2"/>
    <n v="3"/>
    <x v="0"/>
    <m/>
    <m/>
  </r>
  <r>
    <x v="1"/>
    <x v="41"/>
    <x v="2"/>
    <x v="1"/>
    <x v="1000"/>
    <x v="40"/>
    <x v="629"/>
    <m/>
    <m/>
    <m/>
    <x v="0"/>
    <m/>
    <m/>
    <m/>
    <m/>
    <x v="0"/>
    <x v="10"/>
    <x v="517"/>
    <x v="388"/>
    <x v="0"/>
    <m/>
    <m/>
    <x v="0"/>
    <x v="0"/>
    <m/>
    <x v="1"/>
    <m/>
    <x v="1"/>
    <m/>
    <x v="0"/>
    <x v="0"/>
    <m/>
    <m/>
    <x v="0"/>
    <m/>
    <m/>
    <m/>
    <m/>
    <m/>
    <x v="0"/>
    <m/>
    <m/>
    <x v="0"/>
    <m/>
    <m/>
    <m/>
    <m/>
    <x v="6"/>
    <m/>
    <m/>
    <m/>
    <m/>
    <m/>
    <m/>
    <m/>
    <m/>
    <m/>
    <m/>
    <m/>
    <m/>
    <m/>
    <d v="2017-07-21T00:00:00"/>
    <x v="27"/>
    <m/>
    <x v="0"/>
    <n v="2"/>
    <n v="3"/>
    <x v="0"/>
    <m/>
    <m/>
  </r>
  <r>
    <x v="1"/>
    <x v="41"/>
    <x v="2"/>
    <x v="1"/>
    <x v="1001"/>
    <x v="40"/>
    <x v="630"/>
    <m/>
    <m/>
    <m/>
    <x v="0"/>
    <m/>
    <m/>
    <m/>
    <m/>
    <x v="0"/>
    <x v="10"/>
    <x v="533"/>
    <x v="381"/>
    <x v="0"/>
    <m/>
    <m/>
    <x v="0"/>
    <x v="0"/>
    <m/>
    <x v="1"/>
    <m/>
    <x v="1"/>
    <m/>
    <x v="0"/>
    <x v="0"/>
    <m/>
    <m/>
    <x v="0"/>
    <m/>
    <m/>
    <m/>
    <m/>
    <m/>
    <x v="0"/>
    <m/>
    <m/>
    <x v="0"/>
    <m/>
    <m/>
    <m/>
    <m/>
    <x v="6"/>
    <m/>
    <m/>
    <m/>
    <m/>
    <m/>
    <m/>
    <m/>
    <m/>
    <m/>
    <m/>
    <m/>
    <m/>
    <m/>
    <d v="2017-07-21T00:00:00"/>
    <x v="27"/>
    <m/>
    <x v="0"/>
    <n v="2"/>
    <n v="3"/>
    <x v="0"/>
    <m/>
    <m/>
  </r>
  <r>
    <x v="1"/>
    <x v="41"/>
    <x v="2"/>
    <x v="1"/>
    <x v="1002"/>
    <x v="40"/>
    <x v="631"/>
    <m/>
    <m/>
    <m/>
    <x v="0"/>
    <m/>
    <m/>
    <m/>
    <m/>
    <x v="0"/>
    <x v="10"/>
    <x v="534"/>
    <x v="396"/>
    <x v="0"/>
    <m/>
    <m/>
    <x v="0"/>
    <x v="0"/>
    <m/>
    <x v="1"/>
    <m/>
    <x v="1"/>
    <m/>
    <x v="0"/>
    <x v="0"/>
    <m/>
    <m/>
    <x v="0"/>
    <m/>
    <m/>
    <m/>
    <m/>
    <m/>
    <x v="0"/>
    <m/>
    <m/>
    <x v="0"/>
    <m/>
    <m/>
    <m/>
    <m/>
    <x v="6"/>
    <m/>
    <m/>
    <m/>
    <m/>
    <m/>
    <m/>
    <m/>
    <m/>
    <m/>
    <m/>
    <m/>
    <m/>
    <m/>
    <d v="2017-07-24T00:00:00"/>
    <x v="28"/>
    <m/>
    <x v="0"/>
    <n v="2"/>
    <n v="3"/>
    <x v="0"/>
    <m/>
    <m/>
  </r>
  <r>
    <x v="1"/>
    <x v="41"/>
    <x v="2"/>
    <x v="1"/>
    <x v="1003"/>
    <x v="41"/>
    <x v="373"/>
    <m/>
    <m/>
    <m/>
    <x v="0"/>
    <m/>
    <m/>
    <m/>
    <m/>
    <x v="0"/>
    <x v="10"/>
    <x v="510"/>
    <x v="396"/>
    <x v="0"/>
    <m/>
    <m/>
    <x v="0"/>
    <x v="0"/>
    <m/>
    <x v="1"/>
    <m/>
    <x v="1"/>
    <m/>
    <x v="0"/>
    <x v="0"/>
    <m/>
    <m/>
    <x v="0"/>
    <m/>
    <m/>
    <m/>
    <m/>
    <m/>
    <x v="0"/>
    <m/>
    <m/>
    <x v="0"/>
    <m/>
    <m/>
    <m/>
    <m/>
    <x v="6"/>
    <m/>
    <m/>
    <m/>
    <m/>
    <m/>
    <m/>
    <m/>
    <m/>
    <m/>
    <m/>
    <m/>
    <m/>
    <m/>
    <d v="2017-07-24T00:00:00"/>
    <x v="28"/>
    <m/>
    <x v="0"/>
    <n v="2"/>
    <n v="3"/>
    <x v="0"/>
    <m/>
    <m/>
  </r>
  <r>
    <x v="1"/>
    <x v="41"/>
    <x v="2"/>
    <x v="1"/>
    <x v="1004"/>
    <x v="41"/>
    <x v="629"/>
    <m/>
    <m/>
    <m/>
    <x v="0"/>
    <m/>
    <m/>
    <m/>
    <m/>
    <x v="0"/>
    <x v="10"/>
    <x v="535"/>
    <x v="391"/>
    <x v="0"/>
    <m/>
    <m/>
    <x v="0"/>
    <x v="0"/>
    <m/>
    <x v="1"/>
    <m/>
    <x v="1"/>
    <m/>
    <x v="0"/>
    <x v="0"/>
    <m/>
    <m/>
    <x v="0"/>
    <m/>
    <m/>
    <m/>
    <m/>
    <m/>
    <x v="0"/>
    <m/>
    <m/>
    <x v="0"/>
    <m/>
    <m/>
    <m/>
    <m/>
    <x v="6"/>
    <m/>
    <m/>
    <m/>
    <m/>
    <m/>
    <m/>
    <m/>
    <m/>
    <m/>
    <m/>
    <m/>
    <m/>
    <m/>
    <d v="2017-07-24T00:00:00"/>
    <x v="28"/>
    <m/>
    <x v="0"/>
    <n v="2"/>
    <n v="3"/>
    <x v="0"/>
    <m/>
    <m/>
  </r>
  <r>
    <x v="1"/>
    <x v="41"/>
    <x v="2"/>
    <x v="1"/>
    <x v="1005"/>
    <x v="41"/>
    <x v="632"/>
    <m/>
    <m/>
    <m/>
    <x v="0"/>
    <m/>
    <m/>
    <m/>
    <m/>
    <x v="0"/>
    <x v="10"/>
    <x v="536"/>
    <x v="414"/>
    <x v="0"/>
    <m/>
    <m/>
    <x v="0"/>
    <x v="0"/>
    <m/>
    <x v="1"/>
    <m/>
    <x v="1"/>
    <m/>
    <x v="0"/>
    <x v="0"/>
    <m/>
    <m/>
    <x v="0"/>
    <m/>
    <m/>
    <m/>
    <m/>
    <m/>
    <x v="0"/>
    <m/>
    <m/>
    <x v="0"/>
    <m/>
    <m/>
    <m/>
    <m/>
    <x v="6"/>
    <m/>
    <m/>
    <m/>
    <m/>
    <m/>
    <m/>
    <m/>
    <m/>
    <m/>
    <m/>
    <m/>
    <m/>
    <m/>
    <d v="2017-07-24T00:00:00"/>
    <x v="28"/>
    <m/>
    <x v="0"/>
    <n v="2"/>
    <n v="3"/>
    <x v="0"/>
    <m/>
    <m/>
  </r>
  <r>
    <x v="1"/>
    <x v="41"/>
    <x v="2"/>
    <x v="1"/>
    <x v="1006"/>
    <x v="41"/>
    <x v="633"/>
    <m/>
    <m/>
    <m/>
    <x v="0"/>
    <m/>
    <m/>
    <m/>
    <m/>
    <x v="0"/>
    <x v="10"/>
    <x v="537"/>
    <x v="419"/>
    <x v="0"/>
    <m/>
    <m/>
    <x v="0"/>
    <x v="0"/>
    <m/>
    <x v="1"/>
    <m/>
    <x v="1"/>
    <m/>
    <x v="0"/>
    <x v="0"/>
    <m/>
    <m/>
    <x v="0"/>
    <m/>
    <m/>
    <m/>
    <m/>
    <m/>
    <x v="0"/>
    <m/>
    <m/>
    <x v="0"/>
    <m/>
    <m/>
    <m/>
    <m/>
    <x v="6"/>
    <m/>
    <m/>
    <m/>
    <m/>
    <m/>
    <m/>
    <m/>
    <m/>
    <m/>
    <m/>
    <m/>
    <m/>
    <m/>
    <d v="2017-07-24T00:00:00"/>
    <x v="28"/>
    <m/>
    <x v="0"/>
    <n v="2"/>
    <n v="3"/>
    <x v="0"/>
    <m/>
    <m/>
  </r>
  <r>
    <x v="1"/>
    <x v="41"/>
    <x v="2"/>
    <x v="1"/>
    <x v="1007"/>
    <x v="44"/>
    <x v="581"/>
    <m/>
    <m/>
    <m/>
    <x v="0"/>
    <m/>
    <m/>
    <m/>
    <m/>
    <x v="0"/>
    <x v="10"/>
    <x v="513"/>
    <x v="396"/>
    <x v="0"/>
    <m/>
    <m/>
    <x v="0"/>
    <x v="0"/>
    <m/>
    <x v="1"/>
    <m/>
    <x v="1"/>
    <m/>
    <x v="0"/>
    <x v="0"/>
    <m/>
    <m/>
    <x v="0"/>
    <m/>
    <m/>
    <m/>
    <m/>
    <m/>
    <x v="0"/>
    <m/>
    <m/>
    <x v="0"/>
    <m/>
    <m/>
    <m/>
    <m/>
    <x v="6"/>
    <m/>
    <m/>
    <m/>
    <m/>
    <m/>
    <m/>
    <m/>
    <m/>
    <m/>
    <m/>
    <m/>
    <m/>
    <m/>
    <d v="2017-07-24T00:00:00"/>
    <x v="68"/>
    <m/>
    <x v="0"/>
    <n v="2"/>
    <n v="3"/>
    <x v="0"/>
    <m/>
    <m/>
  </r>
  <r>
    <x v="1"/>
    <x v="41"/>
    <x v="2"/>
    <x v="1"/>
    <x v="1008"/>
    <x v="44"/>
    <x v="573"/>
    <m/>
    <m/>
    <m/>
    <x v="0"/>
    <m/>
    <m/>
    <m/>
    <m/>
    <x v="0"/>
    <x v="10"/>
    <x v="464"/>
    <x v="421"/>
    <x v="0"/>
    <m/>
    <m/>
    <x v="0"/>
    <x v="0"/>
    <m/>
    <x v="1"/>
    <m/>
    <x v="1"/>
    <m/>
    <x v="0"/>
    <x v="0"/>
    <m/>
    <m/>
    <x v="0"/>
    <m/>
    <m/>
    <m/>
    <m/>
    <m/>
    <x v="0"/>
    <m/>
    <m/>
    <x v="0"/>
    <m/>
    <m/>
    <m/>
    <m/>
    <x v="6"/>
    <m/>
    <m/>
    <m/>
    <m/>
    <m/>
    <m/>
    <m/>
    <m/>
    <m/>
    <m/>
    <m/>
    <m/>
    <m/>
    <d v="2017-07-24T00:00:00"/>
    <x v="68"/>
    <m/>
    <x v="0"/>
    <n v="2"/>
    <n v="3"/>
    <x v="0"/>
    <m/>
    <m/>
  </r>
  <r>
    <x v="1"/>
    <x v="41"/>
    <x v="2"/>
    <x v="1"/>
    <x v="1009"/>
    <x v="44"/>
    <x v="631"/>
    <m/>
    <m/>
    <m/>
    <x v="0"/>
    <m/>
    <m/>
    <m/>
    <m/>
    <x v="0"/>
    <x v="10"/>
    <x v="449"/>
    <x v="388"/>
    <x v="0"/>
    <m/>
    <m/>
    <x v="0"/>
    <x v="0"/>
    <m/>
    <x v="1"/>
    <m/>
    <x v="1"/>
    <m/>
    <x v="0"/>
    <x v="0"/>
    <m/>
    <m/>
    <x v="0"/>
    <m/>
    <m/>
    <m/>
    <m/>
    <m/>
    <x v="0"/>
    <m/>
    <m/>
    <x v="0"/>
    <m/>
    <m/>
    <m/>
    <m/>
    <x v="6"/>
    <m/>
    <m/>
    <m/>
    <m/>
    <m/>
    <m/>
    <m/>
    <m/>
    <m/>
    <m/>
    <m/>
    <m/>
    <m/>
    <d v="2017-07-25T00:00:00"/>
    <x v="68"/>
    <m/>
    <x v="0"/>
    <n v="2"/>
    <n v="3"/>
    <x v="0"/>
    <m/>
    <m/>
  </r>
  <r>
    <x v="1"/>
    <x v="41"/>
    <x v="2"/>
    <x v="1"/>
    <x v="1010"/>
    <x v="95"/>
    <x v="634"/>
    <m/>
    <m/>
    <m/>
    <x v="0"/>
    <m/>
    <m/>
    <m/>
    <m/>
    <x v="0"/>
    <x v="10"/>
    <x v="517"/>
    <x v="402"/>
    <x v="0"/>
    <m/>
    <m/>
    <x v="0"/>
    <x v="0"/>
    <m/>
    <x v="1"/>
    <m/>
    <x v="1"/>
    <m/>
    <x v="0"/>
    <x v="0"/>
    <m/>
    <m/>
    <x v="0"/>
    <m/>
    <m/>
    <m/>
    <m/>
    <m/>
    <x v="0"/>
    <m/>
    <m/>
    <x v="0"/>
    <m/>
    <m/>
    <m/>
    <m/>
    <x v="6"/>
    <m/>
    <m/>
    <m/>
    <m/>
    <m/>
    <m/>
    <m/>
    <m/>
    <m/>
    <m/>
    <m/>
    <m/>
    <m/>
    <d v="2017-07-25T00:00:00"/>
    <x v="68"/>
    <m/>
    <x v="0"/>
    <n v="2"/>
    <n v="3"/>
    <x v="0"/>
    <m/>
    <m/>
  </r>
  <r>
    <x v="1"/>
    <x v="41"/>
    <x v="2"/>
    <x v="1"/>
    <x v="1011"/>
    <x v="95"/>
    <x v="616"/>
    <m/>
    <m/>
    <m/>
    <x v="0"/>
    <m/>
    <m/>
    <m/>
    <m/>
    <x v="0"/>
    <x v="10"/>
    <x v="528"/>
    <x v="404"/>
    <x v="0"/>
    <m/>
    <m/>
    <x v="0"/>
    <x v="0"/>
    <m/>
    <x v="1"/>
    <m/>
    <x v="1"/>
    <m/>
    <x v="0"/>
    <x v="0"/>
    <m/>
    <m/>
    <x v="0"/>
    <m/>
    <m/>
    <m/>
    <m/>
    <m/>
    <x v="0"/>
    <m/>
    <m/>
    <x v="0"/>
    <m/>
    <m/>
    <m/>
    <m/>
    <x v="6"/>
    <m/>
    <m/>
    <m/>
    <m/>
    <m/>
    <m/>
    <m/>
    <m/>
    <m/>
    <m/>
    <m/>
    <m/>
    <m/>
    <d v="2017-07-25T00:00:00"/>
    <x v="68"/>
    <m/>
    <x v="0"/>
    <n v="2"/>
    <n v="3"/>
    <x v="0"/>
    <m/>
    <m/>
  </r>
  <r>
    <x v="1"/>
    <x v="41"/>
    <x v="2"/>
    <x v="1"/>
    <x v="1012"/>
    <x v="95"/>
    <x v="631"/>
    <m/>
    <m/>
    <m/>
    <x v="0"/>
    <m/>
    <m/>
    <m/>
    <m/>
    <x v="0"/>
    <x v="10"/>
    <x v="511"/>
    <x v="378"/>
    <x v="0"/>
    <m/>
    <m/>
    <x v="0"/>
    <x v="0"/>
    <m/>
    <x v="1"/>
    <m/>
    <x v="1"/>
    <m/>
    <x v="0"/>
    <x v="0"/>
    <m/>
    <m/>
    <x v="0"/>
    <m/>
    <m/>
    <m/>
    <m/>
    <m/>
    <x v="0"/>
    <m/>
    <m/>
    <x v="0"/>
    <m/>
    <m/>
    <m/>
    <m/>
    <x v="6"/>
    <m/>
    <m/>
    <m/>
    <m/>
    <m/>
    <m/>
    <m/>
    <m/>
    <m/>
    <m/>
    <m/>
    <m/>
    <m/>
    <d v="2017-07-26T00:00:00"/>
    <x v="76"/>
    <m/>
    <x v="0"/>
    <n v="2"/>
    <n v="3"/>
    <x v="0"/>
    <m/>
    <m/>
  </r>
  <r>
    <x v="1"/>
    <x v="41"/>
    <x v="2"/>
    <x v="1"/>
    <x v="1013"/>
    <x v="105"/>
    <x v="600"/>
    <m/>
    <m/>
    <m/>
    <x v="0"/>
    <m/>
    <m/>
    <m/>
    <m/>
    <x v="0"/>
    <x v="10"/>
    <x v="472"/>
    <x v="421"/>
    <x v="0"/>
    <m/>
    <m/>
    <x v="0"/>
    <x v="0"/>
    <m/>
    <x v="1"/>
    <m/>
    <x v="1"/>
    <m/>
    <x v="0"/>
    <x v="0"/>
    <m/>
    <m/>
    <x v="0"/>
    <m/>
    <m/>
    <m/>
    <m/>
    <m/>
    <x v="0"/>
    <m/>
    <m/>
    <x v="0"/>
    <m/>
    <m/>
    <m/>
    <m/>
    <x v="6"/>
    <m/>
    <m/>
    <m/>
    <m/>
    <m/>
    <m/>
    <m/>
    <m/>
    <m/>
    <m/>
    <m/>
    <m/>
    <m/>
    <d v="2017-07-26T00:00:00"/>
    <x v="76"/>
    <m/>
    <x v="0"/>
    <n v="2"/>
    <n v="3"/>
    <x v="0"/>
    <m/>
    <m/>
  </r>
  <r>
    <x v="1"/>
    <x v="41"/>
    <x v="2"/>
    <x v="1"/>
    <x v="1014"/>
    <x v="105"/>
    <x v="605"/>
    <m/>
    <m/>
    <m/>
    <x v="0"/>
    <m/>
    <m/>
    <m/>
    <m/>
    <x v="0"/>
    <x v="10"/>
    <x v="458"/>
    <x v="381"/>
    <x v="0"/>
    <m/>
    <m/>
    <x v="0"/>
    <x v="0"/>
    <m/>
    <x v="1"/>
    <m/>
    <x v="1"/>
    <m/>
    <x v="0"/>
    <x v="0"/>
    <m/>
    <m/>
    <x v="0"/>
    <m/>
    <m/>
    <m/>
    <m/>
    <m/>
    <x v="0"/>
    <m/>
    <m/>
    <x v="0"/>
    <m/>
    <m/>
    <m/>
    <m/>
    <x v="6"/>
    <m/>
    <m/>
    <m/>
    <m/>
    <m/>
    <m/>
    <m/>
    <m/>
    <m/>
    <m/>
    <m/>
    <m/>
    <m/>
    <d v="2017-07-27T00:00:00"/>
    <x v="77"/>
    <m/>
    <x v="0"/>
    <n v="2"/>
    <n v="3"/>
    <x v="0"/>
    <m/>
    <m/>
  </r>
  <r>
    <x v="1"/>
    <x v="41"/>
    <x v="2"/>
    <x v="1"/>
    <x v="1015"/>
    <x v="96"/>
    <x v="616"/>
    <m/>
    <m/>
    <m/>
    <x v="0"/>
    <m/>
    <m/>
    <m/>
    <m/>
    <x v="0"/>
    <x v="10"/>
    <x v="532"/>
    <x v="420"/>
    <x v="0"/>
    <m/>
    <m/>
    <x v="0"/>
    <x v="0"/>
    <m/>
    <x v="1"/>
    <m/>
    <x v="1"/>
    <m/>
    <x v="0"/>
    <x v="0"/>
    <m/>
    <m/>
    <x v="0"/>
    <m/>
    <m/>
    <m/>
    <m/>
    <m/>
    <x v="0"/>
    <m/>
    <m/>
    <x v="0"/>
    <m/>
    <m/>
    <m/>
    <m/>
    <x v="6"/>
    <m/>
    <m/>
    <m/>
    <m/>
    <m/>
    <m/>
    <m/>
    <m/>
    <m/>
    <m/>
    <m/>
    <m/>
    <m/>
    <d v="2017-07-27T00:00:00"/>
    <x v="77"/>
    <m/>
    <x v="0"/>
    <n v="2"/>
    <m/>
    <x v="0"/>
    <m/>
    <m/>
  </r>
  <r>
    <x v="1"/>
    <x v="41"/>
    <x v="2"/>
    <x v="1"/>
    <x v="1016"/>
    <x v="96"/>
    <x v="602"/>
    <m/>
    <m/>
    <m/>
    <x v="0"/>
    <m/>
    <m/>
    <m/>
    <m/>
    <x v="0"/>
    <x v="10"/>
    <x v="520"/>
    <x v="421"/>
    <x v="0"/>
    <m/>
    <m/>
    <x v="0"/>
    <x v="0"/>
    <m/>
    <x v="1"/>
    <m/>
    <x v="1"/>
    <m/>
    <x v="0"/>
    <x v="0"/>
    <m/>
    <m/>
    <x v="0"/>
    <m/>
    <m/>
    <m/>
    <m/>
    <m/>
    <x v="0"/>
    <m/>
    <m/>
    <x v="0"/>
    <m/>
    <m/>
    <m/>
    <m/>
    <x v="6"/>
    <m/>
    <m/>
    <m/>
    <m/>
    <m/>
    <m/>
    <m/>
    <m/>
    <m/>
    <m/>
    <m/>
    <m/>
    <m/>
    <d v="2017-07-27T00:00:00"/>
    <x v="77"/>
    <m/>
    <x v="0"/>
    <n v="2"/>
    <m/>
    <x v="0"/>
    <m/>
    <m/>
  </r>
  <r>
    <x v="0"/>
    <x v="41"/>
    <x v="2"/>
    <x v="1"/>
    <x v="1017"/>
    <x v="94"/>
    <x v="635"/>
    <m/>
    <m/>
    <m/>
    <x v="0"/>
    <m/>
    <m/>
    <m/>
    <m/>
    <x v="0"/>
    <x v="10"/>
    <x v="538"/>
    <x v="383"/>
    <x v="0"/>
    <m/>
    <m/>
    <x v="0"/>
    <x v="0"/>
    <m/>
    <x v="1"/>
    <m/>
    <x v="1"/>
    <m/>
    <x v="0"/>
    <x v="0"/>
    <m/>
    <m/>
    <x v="0"/>
    <m/>
    <m/>
    <m/>
    <m/>
    <m/>
    <x v="0"/>
    <m/>
    <m/>
    <x v="0"/>
    <m/>
    <m/>
    <m/>
    <m/>
    <x v="4"/>
    <m/>
    <m/>
    <m/>
    <m/>
    <m/>
    <m/>
    <m/>
    <m/>
    <m/>
    <m/>
    <m/>
    <m/>
    <m/>
    <d v="2017-06-13T00:00:00"/>
    <x v="65"/>
    <m/>
    <x v="0"/>
    <n v="3"/>
    <n v="3"/>
    <x v="0"/>
    <m/>
    <m/>
  </r>
  <r>
    <x v="0"/>
    <x v="41"/>
    <x v="2"/>
    <x v="1"/>
    <x v="1018"/>
    <x v="144"/>
    <x v="636"/>
    <m/>
    <m/>
    <m/>
    <x v="0"/>
    <m/>
    <m/>
    <m/>
    <m/>
    <x v="0"/>
    <x v="10"/>
    <x v="531"/>
    <x v="394"/>
    <x v="0"/>
    <m/>
    <m/>
    <x v="0"/>
    <x v="0"/>
    <m/>
    <x v="1"/>
    <m/>
    <x v="1"/>
    <m/>
    <x v="0"/>
    <x v="0"/>
    <m/>
    <m/>
    <x v="0"/>
    <m/>
    <m/>
    <m/>
    <m/>
    <m/>
    <x v="0"/>
    <m/>
    <m/>
    <x v="0"/>
    <m/>
    <m/>
    <m/>
    <m/>
    <x v="4"/>
    <m/>
    <m/>
    <m/>
    <m/>
    <m/>
    <m/>
    <m/>
    <m/>
    <m/>
    <m/>
    <m/>
    <m/>
    <m/>
    <d v="2017-06-13T00:00:00"/>
    <x v="104"/>
    <m/>
    <x v="0"/>
    <n v="2"/>
    <n v="3"/>
    <x v="0"/>
    <m/>
    <m/>
  </r>
  <r>
    <x v="0"/>
    <x v="41"/>
    <x v="2"/>
    <x v="1"/>
    <x v="1019"/>
    <x v="92"/>
    <x v="587"/>
    <m/>
    <m/>
    <m/>
    <x v="0"/>
    <m/>
    <m/>
    <m/>
    <m/>
    <x v="0"/>
    <x v="10"/>
    <x v="539"/>
    <x v="408"/>
    <x v="0"/>
    <m/>
    <m/>
    <x v="0"/>
    <x v="0"/>
    <m/>
    <x v="1"/>
    <m/>
    <x v="1"/>
    <m/>
    <x v="0"/>
    <x v="0"/>
    <m/>
    <m/>
    <x v="0"/>
    <m/>
    <m/>
    <m/>
    <m/>
    <m/>
    <x v="0"/>
    <m/>
    <m/>
    <x v="0"/>
    <m/>
    <m/>
    <m/>
    <m/>
    <x v="4"/>
    <m/>
    <m/>
    <m/>
    <m/>
    <m/>
    <m/>
    <m/>
    <m/>
    <m/>
    <m/>
    <m/>
    <m/>
    <m/>
    <d v="2017-06-14T00:00:00"/>
    <x v="66"/>
    <m/>
    <x v="0"/>
    <n v="2"/>
    <n v="3"/>
    <x v="0"/>
    <m/>
    <m/>
  </r>
  <r>
    <x v="0"/>
    <x v="41"/>
    <x v="2"/>
    <x v="1"/>
    <x v="1020"/>
    <x v="146"/>
    <x v="637"/>
    <m/>
    <m/>
    <m/>
    <x v="0"/>
    <m/>
    <m/>
    <m/>
    <m/>
    <x v="0"/>
    <x v="10"/>
    <x v="450"/>
    <x v="419"/>
    <x v="0"/>
    <m/>
    <m/>
    <x v="0"/>
    <x v="0"/>
    <m/>
    <x v="1"/>
    <m/>
    <x v="1"/>
    <m/>
    <x v="0"/>
    <x v="0"/>
    <m/>
    <m/>
    <x v="0"/>
    <m/>
    <m/>
    <m/>
    <m/>
    <m/>
    <x v="0"/>
    <m/>
    <m/>
    <x v="0"/>
    <m/>
    <m/>
    <m/>
    <m/>
    <x v="4"/>
    <m/>
    <m/>
    <m/>
    <m/>
    <m/>
    <m/>
    <m/>
    <m/>
    <m/>
    <m/>
    <m/>
    <m/>
    <m/>
    <d v="2017-06-16T00:00:00"/>
    <x v="151"/>
    <m/>
    <x v="0"/>
    <n v="2"/>
    <n v="3"/>
    <x v="0"/>
    <m/>
    <m/>
  </r>
  <r>
    <x v="0"/>
    <x v="41"/>
    <x v="2"/>
    <x v="1"/>
    <x v="1021"/>
    <x v="147"/>
    <x v="638"/>
    <m/>
    <m/>
    <m/>
    <x v="0"/>
    <m/>
    <m/>
    <m/>
    <m/>
    <x v="0"/>
    <x v="10"/>
    <x v="540"/>
    <x v="379"/>
    <x v="0"/>
    <m/>
    <m/>
    <x v="0"/>
    <x v="0"/>
    <m/>
    <x v="1"/>
    <m/>
    <x v="1"/>
    <m/>
    <x v="0"/>
    <x v="0"/>
    <m/>
    <m/>
    <x v="0"/>
    <m/>
    <m/>
    <m/>
    <m/>
    <m/>
    <x v="0"/>
    <m/>
    <m/>
    <x v="0"/>
    <m/>
    <m/>
    <m/>
    <m/>
    <x v="4"/>
    <m/>
    <m/>
    <m/>
    <m/>
    <m/>
    <m/>
    <m/>
    <m/>
    <m/>
    <m/>
    <m/>
    <m/>
    <m/>
    <d v="2017-06-19T00:00:00"/>
    <x v="106"/>
    <m/>
    <x v="0"/>
    <n v="2"/>
    <n v="3"/>
    <x v="0"/>
    <m/>
    <m/>
  </r>
  <r>
    <x v="0"/>
    <x v="41"/>
    <x v="2"/>
    <x v="1"/>
    <x v="1022"/>
    <x v="21"/>
    <x v="589"/>
    <m/>
    <m/>
    <m/>
    <x v="0"/>
    <m/>
    <m/>
    <m/>
    <m/>
    <x v="0"/>
    <x v="10"/>
    <x v="448"/>
    <x v="394"/>
    <x v="0"/>
    <m/>
    <m/>
    <x v="0"/>
    <x v="0"/>
    <m/>
    <x v="1"/>
    <m/>
    <x v="1"/>
    <m/>
    <x v="0"/>
    <x v="0"/>
    <m/>
    <m/>
    <x v="0"/>
    <m/>
    <m/>
    <m/>
    <m/>
    <m/>
    <x v="0"/>
    <m/>
    <m/>
    <x v="0"/>
    <m/>
    <m/>
    <m/>
    <m/>
    <x v="4"/>
    <m/>
    <m/>
    <m/>
    <m/>
    <m/>
    <m/>
    <m/>
    <m/>
    <m/>
    <m/>
    <m/>
    <m/>
    <m/>
    <d v="2017-06-19T00:00:00"/>
    <x v="106"/>
    <m/>
    <x v="0"/>
    <n v="2"/>
    <n v="3"/>
    <x v="0"/>
    <m/>
    <m/>
  </r>
  <r>
    <x v="0"/>
    <x v="41"/>
    <x v="2"/>
    <x v="1"/>
    <x v="1023"/>
    <x v="23"/>
    <x v="639"/>
    <m/>
    <m/>
    <m/>
    <x v="0"/>
    <m/>
    <m/>
    <m/>
    <m/>
    <x v="0"/>
    <x v="10"/>
    <x v="541"/>
    <x v="391"/>
    <x v="0"/>
    <m/>
    <m/>
    <x v="0"/>
    <x v="0"/>
    <m/>
    <x v="1"/>
    <m/>
    <x v="1"/>
    <m/>
    <x v="0"/>
    <x v="0"/>
    <m/>
    <m/>
    <x v="0"/>
    <m/>
    <m/>
    <m/>
    <m/>
    <m/>
    <x v="0"/>
    <m/>
    <m/>
    <x v="0"/>
    <m/>
    <m/>
    <m/>
    <m/>
    <x v="4"/>
    <m/>
    <m/>
    <m/>
    <m/>
    <m/>
    <m/>
    <m/>
    <m/>
    <m/>
    <m/>
    <m/>
    <m/>
    <m/>
    <d v="2017-06-21T00:00:00"/>
    <x v="16"/>
    <m/>
    <x v="0"/>
    <n v="2"/>
    <n v="3"/>
    <x v="0"/>
    <m/>
    <m/>
  </r>
  <r>
    <x v="0"/>
    <x v="41"/>
    <x v="2"/>
    <x v="1"/>
    <x v="1024"/>
    <x v="25"/>
    <x v="560"/>
    <m/>
    <m/>
    <m/>
    <x v="0"/>
    <m/>
    <m/>
    <m/>
    <m/>
    <x v="0"/>
    <x v="10"/>
    <x v="541"/>
    <x v="397"/>
    <x v="0"/>
    <m/>
    <m/>
    <x v="0"/>
    <x v="0"/>
    <m/>
    <x v="1"/>
    <m/>
    <x v="1"/>
    <m/>
    <x v="0"/>
    <x v="0"/>
    <m/>
    <m/>
    <x v="0"/>
    <m/>
    <m/>
    <m/>
    <m/>
    <m/>
    <x v="0"/>
    <m/>
    <m/>
    <x v="0"/>
    <m/>
    <m/>
    <m/>
    <m/>
    <x v="4"/>
    <m/>
    <m/>
    <m/>
    <m/>
    <m/>
    <m/>
    <m/>
    <m/>
    <m/>
    <m/>
    <m/>
    <m/>
    <m/>
    <d v="2017-06-22T00:00:00"/>
    <x v="17"/>
    <m/>
    <x v="0"/>
    <n v="2"/>
    <n v="3"/>
    <x v="0"/>
    <m/>
    <m/>
  </r>
  <r>
    <x v="0"/>
    <x v="41"/>
    <x v="2"/>
    <x v="1"/>
    <x v="1025"/>
    <x v="26"/>
    <x v="640"/>
    <m/>
    <m/>
    <m/>
    <x v="0"/>
    <m/>
    <m/>
    <m/>
    <m/>
    <x v="0"/>
    <x v="10"/>
    <x v="538"/>
    <x v="395"/>
    <x v="0"/>
    <m/>
    <m/>
    <x v="0"/>
    <x v="0"/>
    <m/>
    <x v="1"/>
    <m/>
    <x v="1"/>
    <m/>
    <x v="0"/>
    <x v="0"/>
    <m/>
    <m/>
    <x v="0"/>
    <m/>
    <m/>
    <m/>
    <m/>
    <m/>
    <x v="0"/>
    <m/>
    <m/>
    <x v="0"/>
    <m/>
    <m/>
    <m/>
    <m/>
    <x v="4"/>
    <m/>
    <m/>
    <m/>
    <m/>
    <m/>
    <m/>
    <m/>
    <m/>
    <m/>
    <m/>
    <m/>
    <m/>
    <m/>
    <d v="2017-06-23T00:00:00"/>
    <x v="18"/>
    <m/>
    <x v="0"/>
    <n v="2"/>
    <n v="3"/>
    <x v="0"/>
    <m/>
    <m/>
  </r>
  <r>
    <x v="0"/>
    <x v="41"/>
    <x v="2"/>
    <x v="1"/>
    <x v="1026"/>
    <x v="27"/>
    <x v="629"/>
    <m/>
    <m/>
    <m/>
    <x v="0"/>
    <m/>
    <m/>
    <m/>
    <m/>
    <x v="0"/>
    <x v="10"/>
    <x v="542"/>
    <x v="394"/>
    <x v="0"/>
    <m/>
    <m/>
    <x v="0"/>
    <x v="0"/>
    <m/>
    <x v="1"/>
    <m/>
    <x v="1"/>
    <m/>
    <x v="0"/>
    <x v="0"/>
    <m/>
    <m/>
    <x v="0"/>
    <m/>
    <m/>
    <m/>
    <m/>
    <m/>
    <x v="0"/>
    <m/>
    <m/>
    <x v="0"/>
    <m/>
    <m/>
    <m/>
    <m/>
    <x v="4"/>
    <m/>
    <m/>
    <m/>
    <m/>
    <m/>
    <m/>
    <m/>
    <m/>
    <m/>
    <m/>
    <m/>
    <m/>
    <m/>
    <d v="2017-06-26T00:00:00"/>
    <x v="107"/>
    <m/>
    <x v="0"/>
    <n v="2"/>
    <n v="3"/>
    <x v="0"/>
    <m/>
    <m/>
  </r>
  <r>
    <x v="0"/>
    <x v="41"/>
    <x v="2"/>
    <x v="1"/>
    <x v="1027"/>
    <x v="65"/>
    <x v="591"/>
    <m/>
    <m/>
    <m/>
    <x v="0"/>
    <m/>
    <m/>
    <m/>
    <m/>
    <x v="0"/>
    <x v="10"/>
    <x v="543"/>
    <x v="378"/>
    <x v="0"/>
    <m/>
    <m/>
    <x v="0"/>
    <x v="0"/>
    <m/>
    <x v="1"/>
    <m/>
    <x v="1"/>
    <m/>
    <x v="0"/>
    <x v="0"/>
    <m/>
    <m/>
    <x v="0"/>
    <m/>
    <m/>
    <m/>
    <m/>
    <m/>
    <x v="0"/>
    <m/>
    <m/>
    <x v="0"/>
    <m/>
    <m/>
    <m/>
    <m/>
    <x v="4"/>
    <m/>
    <m/>
    <m/>
    <m/>
    <m/>
    <m/>
    <m/>
    <m/>
    <m/>
    <m/>
    <m/>
    <m/>
    <m/>
    <d v="2017-06-27T00:00:00"/>
    <x v="108"/>
    <m/>
    <x v="0"/>
    <n v="2"/>
    <n v="3"/>
    <x v="0"/>
    <m/>
    <m/>
  </r>
  <r>
    <x v="0"/>
    <x v="41"/>
    <x v="2"/>
    <x v="1"/>
    <x v="1028"/>
    <x v="66"/>
    <x v="641"/>
    <m/>
    <m/>
    <m/>
    <x v="0"/>
    <m/>
    <m/>
    <m/>
    <m/>
    <x v="0"/>
    <x v="10"/>
    <x v="544"/>
    <x v="408"/>
    <x v="0"/>
    <m/>
    <m/>
    <x v="0"/>
    <x v="0"/>
    <m/>
    <x v="1"/>
    <m/>
    <x v="1"/>
    <m/>
    <x v="0"/>
    <x v="0"/>
    <m/>
    <m/>
    <x v="0"/>
    <m/>
    <m/>
    <m/>
    <m/>
    <m/>
    <x v="0"/>
    <m/>
    <m/>
    <x v="0"/>
    <m/>
    <m/>
    <m/>
    <m/>
    <x v="4"/>
    <m/>
    <m/>
    <m/>
    <m/>
    <m/>
    <m/>
    <m/>
    <m/>
    <m/>
    <m/>
    <m/>
    <m/>
    <m/>
    <d v="2017-06-28T00:00:00"/>
    <x v="42"/>
    <m/>
    <x v="0"/>
    <n v="2"/>
    <n v="3"/>
    <x v="0"/>
    <m/>
    <m/>
  </r>
  <r>
    <x v="0"/>
    <x v="41"/>
    <x v="2"/>
    <x v="1"/>
    <x v="1029"/>
    <x v="67"/>
    <x v="642"/>
    <m/>
    <m/>
    <m/>
    <x v="0"/>
    <m/>
    <m/>
    <m/>
    <m/>
    <x v="0"/>
    <x v="10"/>
    <x v="545"/>
    <x v="378"/>
    <x v="0"/>
    <m/>
    <m/>
    <x v="0"/>
    <x v="0"/>
    <m/>
    <x v="1"/>
    <m/>
    <x v="1"/>
    <m/>
    <x v="0"/>
    <x v="0"/>
    <m/>
    <m/>
    <x v="0"/>
    <m/>
    <m/>
    <m/>
    <m/>
    <m/>
    <x v="0"/>
    <m/>
    <m/>
    <x v="0"/>
    <m/>
    <m/>
    <m/>
    <m/>
    <x v="4"/>
    <m/>
    <m/>
    <m/>
    <m/>
    <m/>
    <m/>
    <m/>
    <m/>
    <m/>
    <m/>
    <m/>
    <m/>
    <m/>
    <d v="2017-06-28T00:00:00"/>
    <x v="42"/>
    <m/>
    <x v="0"/>
    <n v="2"/>
    <n v="3"/>
    <x v="0"/>
    <m/>
    <m/>
  </r>
  <r>
    <x v="0"/>
    <x v="41"/>
    <x v="2"/>
    <x v="1"/>
    <x v="1030"/>
    <x v="67"/>
    <x v="643"/>
    <m/>
    <m/>
    <m/>
    <x v="0"/>
    <m/>
    <m/>
    <m/>
    <m/>
    <x v="0"/>
    <x v="10"/>
    <x v="546"/>
    <x v="422"/>
    <x v="0"/>
    <m/>
    <m/>
    <x v="0"/>
    <x v="0"/>
    <m/>
    <x v="1"/>
    <m/>
    <x v="1"/>
    <m/>
    <x v="0"/>
    <x v="0"/>
    <m/>
    <m/>
    <x v="0"/>
    <m/>
    <m/>
    <m/>
    <m/>
    <m/>
    <x v="0"/>
    <m/>
    <m/>
    <x v="0"/>
    <m/>
    <m/>
    <m/>
    <m/>
    <x v="4"/>
    <m/>
    <m/>
    <m/>
    <m/>
    <m/>
    <m/>
    <m/>
    <m/>
    <m/>
    <m/>
    <m/>
    <m/>
    <m/>
    <d v="2017-06-29T00:00:00"/>
    <x v="43"/>
    <m/>
    <x v="0"/>
    <n v="2"/>
    <n v="3"/>
    <x v="0"/>
    <m/>
    <m/>
  </r>
  <r>
    <x v="0"/>
    <x v="41"/>
    <x v="2"/>
    <x v="1"/>
    <x v="1031"/>
    <x v="68"/>
    <x v="644"/>
    <m/>
    <m/>
    <m/>
    <x v="0"/>
    <m/>
    <m/>
    <m/>
    <m/>
    <x v="0"/>
    <x v="10"/>
    <x v="547"/>
    <x v="391"/>
    <x v="0"/>
    <m/>
    <m/>
    <x v="0"/>
    <x v="0"/>
    <m/>
    <x v="1"/>
    <m/>
    <x v="1"/>
    <m/>
    <x v="0"/>
    <x v="0"/>
    <m/>
    <m/>
    <x v="0"/>
    <m/>
    <m/>
    <m/>
    <m/>
    <m/>
    <x v="0"/>
    <m/>
    <m/>
    <x v="0"/>
    <m/>
    <m/>
    <m/>
    <m/>
    <x v="4"/>
    <m/>
    <m/>
    <m/>
    <m/>
    <m/>
    <m/>
    <m/>
    <m/>
    <m/>
    <m/>
    <m/>
    <m/>
    <m/>
    <d v="2017-06-30T00:00:00"/>
    <x v="44"/>
    <m/>
    <x v="0"/>
    <n v="2"/>
    <n v="3"/>
    <x v="0"/>
    <m/>
    <m/>
  </r>
  <r>
    <x v="0"/>
    <x v="41"/>
    <x v="2"/>
    <x v="1"/>
    <x v="1032"/>
    <x v="70"/>
    <x v="582"/>
    <m/>
    <m/>
    <m/>
    <x v="0"/>
    <m/>
    <m/>
    <m/>
    <m/>
    <x v="0"/>
    <x v="10"/>
    <x v="447"/>
    <x v="388"/>
    <x v="0"/>
    <m/>
    <m/>
    <x v="0"/>
    <x v="0"/>
    <m/>
    <x v="1"/>
    <m/>
    <x v="1"/>
    <m/>
    <x v="0"/>
    <x v="0"/>
    <m/>
    <m/>
    <x v="0"/>
    <m/>
    <m/>
    <m/>
    <m/>
    <m/>
    <x v="0"/>
    <m/>
    <m/>
    <x v="0"/>
    <m/>
    <m/>
    <m/>
    <m/>
    <x v="6"/>
    <m/>
    <m/>
    <m/>
    <m/>
    <m/>
    <m/>
    <m/>
    <m/>
    <m/>
    <m/>
    <m/>
    <m/>
    <m/>
    <d v="2017-07-05T00:00:00"/>
    <x v="45"/>
    <m/>
    <x v="0"/>
    <n v="2"/>
    <n v="3"/>
    <x v="0"/>
    <m/>
    <m/>
  </r>
  <r>
    <x v="0"/>
    <x v="41"/>
    <x v="2"/>
    <x v="1"/>
    <x v="1033"/>
    <x v="71"/>
    <x v="645"/>
    <m/>
    <m/>
    <m/>
    <x v="0"/>
    <m/>
    <m/>
    <m/>
    <m/>
    <x v="0"/>
    <x v="10"/>
    <x v="548"/>
    <x v="407"/>
    <x v="0"/>
    <m/>
    <m/>
    <x v="0"/>
    <x v="0"/>
    <m/>
    <x v="1"/>
    <m/>
    <x v="1"/>
    <m/>
    <x v="0"/>
    <x v="0"/>
    <m/>
    <m/>
    <x v="0"/>
    <m/>
    <m/>
    <m/>
    <m/>
    <m/>
    <x v="0"/>
    <m/>
    <m/>
    <x v="0"/>
    <m/>
    <m/>
    <m/>
    <m/>
    <x v="6"/>
    <m/>
    <m/>
    <m/>
    <m/>
    <m/>
    <m/>
    <m/>
    <m/>
    <m/>
    <m/>
    <m/>
    <m/>
    <m/>
    <d v="2017-07-10T00:00:00"/>
    <x v="19"/>
    <m/>
    <x v="0"/>
    <n v="2"/>
    <n v="3"/>
    <x v="0"/>
    <m/>
    <m/>
  </r>
  <r>
    <x v="0"/>
    <x v="41"/>
    <x v="2"/>
    <x v="1"/>
    <x v="1034"/>
    <x v="28"/>
    <x v="646"/>
    <m/>
    <m/>
    <m/>
    <x v="0"/>
    <m/>
    <m/>
    <m/>
    <m/>
    <x v="0"/>
    <x v="10"/>
    <x v="549"/>
    <x v="390"/>
    <x v="0"/>
    <m/>
    <m/>
    <x v="0"/>
    <x v="0"/>
    <m/>
    <x v="1"/>
    <m/>
    <x v="1"/>
    <m/>
    <x v="0"/>
    <x v="0"/>
    <m/>
    <m/>
    <x v="0"/>
    <m/>
    <m/>
    <m/>
    <m/>
    <m/>
    <x v="0"/>
    <m/>
    <m/>
    <x v="0"/>
    <m/>
    <m/>
    <m/>
    <m/>
    <x v="6"/>
    <m/>
    <m/>
    <m/>
    <m/>
    <m/>
    <m/>
    <m/>
    <m/>
    <m/>
    <m/>
    <m/>
    <m/>
    <m/>
    <d v="2017-07-10T00:00:00"/>
    <x v="19"/>
    <m/>
    <x v="0"/>
    <n v="2"/>
    <n v="3"/>
    <x v="0"/>
    <m/>
    <m/>
  </r>
  <r>
    <x v="0"/>
    <x v="41"/>
    <x v="2"/>
    <x v="1"/>
    <x v="1035"/>
    <x v="31"/>
    <x v="647"/>
    <m/>
    <m/>
    <m/>
    <x v="0"/>
    <m/>
    <m/>
    <m/>
    <m/>
    <x v="0"/>
    <x v="10"/>
    <x v="448"/>
    <x v="389"/>
    <x v="0"/>
    <m/>
    <m/>
    <x v="0"/>
    <x v="0"/>
    <m/>
    <x v="1"/>
    <m/>
    <x v="1"/>
    <m/>
    <x v="0"/>
    <x v="0"/>
    <m/>
    <m/>
    <x v="0"/>
    <m/>
    <m/>
    <m/>
    <m/>
    <m/>
    <x v="0"/>
    <m/>
    <m/>
    <x v="0"/>
    <m/>
    <m/>
    <m/>
    <m/>
    <x v="6"/>
    <m/>
    <m/>
    <m/>
    <m/>
    <m/>
    <m/>
    <m/>
    <m/>
    <m/>
    <m/>
    <m/>
    <m/>
    <m/>
    <d v="2017-07-11T00:00:00"/>
    <x v="20"/>
    <m/>
    <x v="0"/>
    <n v="2"/>
    <n v="3"/>
    <x v="0"/>
    <m/>
    <m/>
  </r>
  <r>
    <x v="0"/>
    <x v="41"/>
    <x v="2"/>
    <x v="1"/>
    <x v="1036"/>
    <x v="32"/>
    <x v="648"/>
    <m/>
    <m/>
    <m/>
    <x v="0"/>
    <m/>
    <m/>
    <m/>
    <m/>
    <x v="0"/>
    <x v="10"/>
    <x v="550"/>
    <x v="397"/>
    <x v="0"/>
    <m/>
    <m/>
    <x v="0"/>
    <x v="0"/>
    <m/>
    <x v="1"/>
    <m/>
    <x v="1"/>
    <m/>
    <x v="0"/>
    <x v="0"/>
    <m/>
    <m/>
    <x v="0"/>
    <m/>
    <m/>
    <m/>
    <m/>
    <m/>
    <x v="0"/>
    <m/>
    <m/>
    <x v="0"/>
    <m/>
    <m/>
    <m/>
    <m/>
    <x v="6"/>
    <m/>
    <m/>
    <m/>
    <m/>
    <m/>
    <m/>
    <m/>
    <m/>
    <m/>
    <m/>
    <m/>
    <m/>
    <m/>
    <d v="2017-07-13T00:00:00"/>
    <x v="109"/>
    <m/>
    <x v="0"/>
    <n v="2"/>
    <n v="3"/>
    <x v="0"/>
    <m/>
    <m/>
  </r>
  <r>
    <x v="0"/>
    <x v="41"/>
    <x v="2"/>
    <x v="1"/>
    <x v="1037"/>
    <x v="34"/>
    <x v="308"/>
    <m/>
    <m/>
    <m/>
    <x v="0"/>
    <m/>
    <m/>
    <m/>
    <m/>
    <x v="0"/>
    <x v="10"/>
    <x v="454"/>
    <x v="393"/>
    <x v="0"/>
    <m/>
    <m/>
    <x v="0"/>
    <x v="0"/>
    <m/>
    <x v="1"/>
    <m/>
    <x v="1"/>
    <m/>
    <x v="0"/>
    <x v="0"/>
    <m/>
    <m/>
    <x v="0"/>
    <m/>
    <m/>
    <m/>
    <m/>
    <m/>
    <x v="0"/>
    <m/>
    <m/>
    <x v="0"/>
    <m/>
    <m/>
    <m/>
    <m/>
    <x v="6"/>
    <m/>
    <m/>
    <m/>
    <m/>
    <m/>
    <m/>
    <m/>
    <m/>
    <m/>
    <m/>
    <m/>
    <m/>
    <m/>
    <d v="2017-07-14T00:00:00"/>
    <x v="22"/>
    <m/>
    <x v="0"/>
    <n v="2"/>
    <n v="3"/>
    <x v="0"/>
    <m/>
    <m/>
  </r>
  <r>
    <x v="0"/>
    <x v="41"/>
    <x v="2"/>
    <x v="1"/>
    <x v="1038"/>
    <x v="36"/>
    <x v="542"/>
    <m/>
    <m/>
    <m/>
    <x v="0"/>
    <m/>
    <m/>
    <m/>
    <m/>
    <x v="0"/>
    <x v="10"/>
    <x v="551"/>
    <x v="421"/>
    <x v="0"/>
    <m/>
    <m/>
    <x v="0"/>
    <x v="0"/>
    <m/>
    <x v="1"/>
    <m/>
    <x v="1"/>
    <m/>
    <x v="0"/>
    <x v="0"/>
    <m/>
    <m/>
    <x v="0"/>
    <m/>
    <m/>
    <m/>
    <m/>
    <m/>
    <x v="0"/>
    <m/>
    <m/>
    <x v="0"/>
    <m/>
    <m/>
    <m/>
    <m/>
    <x v="6"/>
    <m/>
    <m/>
    <m/>
    <m/>
    <m/>
    <m/>
    <m/>
    <m/>
    <m/>
    <m/>
    <m/>
    <m/>
    <m/>
    <d v="2017-07-18T00:00:00"/>
    <x v="24"/>
    <m/>
    <x v="0"/>
    <n v="2"/>
    <n v="3"/>
    <x v="0"/>
    <m/>
    <m/>
  </r>
  <r>
    <x v="0"/>
    <x v="41"/>
    <x v="2"/>
    <x v="1"/>
    <x v="1039"/>
    <x v="37"/>
    <x v="540"/>
    <m/>
    <m/>
    <m/>
    <x v="0"/>
    <m/>
    <m/>
    <m/>
    <m/>
    <x v="0"/>
    <x v="10"/>
    <x v="552"/>
    <x v="392"/>
    <x v="0"/>
    <m/>
    <m/>
    <x v="0"/>
    <x v="0"/>
    <m/>
    <x v="1"/>
    <m/>
    <x v="1"/>
    <m/>
    <x v="0"/>
    <x v="0"/>
    <m/>
    <m/>
    <x v="0"/>
    <m/>
    <m/>
    <m/>
    <m/>
    <m/>
    <x v="0"/>
    <m/>
    <m/>
    <x v="0"/>
    <m/>
    <m/>
    <m/>
    <m/>
    <x v="6"/>
    <m/>
    <m/>
    <m/>
    <m/>
    <m/>
    <m/>
    <m/>
    <m/>
    <m/>
    <m/>
    <m/>
    <m/>
    <m/>
    <d v="2017-07-18T00:00:00"/>
    <x v="24"/>
    <m/>
    <x v="0"/>
    <n v="2"/>
    <n v="3"/>
    <x v="0"/>
    <m/>
    <m/>
  </r>
  <r>
    <x v="0"/>
    <x v="41"/>
    <x v="2"/>
    <x v="1"/>
    <x v="1040"/>
    <x v="39"/>
    <x v="649"/>
    <m/>
    <m/>
    <m/>
    <x v="0"/>
    <m/>
    <m/>
    <m/>
    <m/>
    <x v="0"/>
    <x v="10"/>
    <x v="544"/>
    <x v="381"/>
    <x v="0"/>
    <m/>
    <m/>
    <x v="0"/>
    <x v="0"/>
    <m/>
    <x v="1"/>
    <m/>
    <x v="1"/>
    <m/>
    <x v="0"/>
    <x v="0"/>
    <m/>
    <m/>
    <x v="0"/>
    <m/>
    <m/>
    <m/>
    <m/>
    <m/>
    <x v="0"/>
    <m/>
    <m/>
    <x v="0"/>
    <m/>
    <m/>
    <m/>
    <m/>
    <x v="6"/>
    <m/>
    <m/>
    <m/>
    <m/>
    <m/>
    <m/>
    <m/>
    <m/>
    <m/>
    <m/>
    <m/>
    <m/>
    <m/>
    <d v="2017-07-19T00:00:00"/>
    <x v="25"/>
    <m/>
    <x v="0"/>
    <n v="2"/>
    <n v="3"/>
    <x v="0"/>
    <m/>
    <m/>
  </r>
  <r>
    <x v="0"/>
    <x v="41"/>
    <x v="2"/>
    <x v="1"/>
    <x v="1041"/>
    <x v="41"/>
    <x v="589"/>
    <m/>
    <m/>
    <m/>
    <x v="0"/>
    <m/>
    <m/>
    <m/>
    <m/>
    <x v="0"/>
    <x v="10"/>
    <x v="544"/>
    <x v="388"/>
    <x v="0"/>
    <m/>
    <m/>
    <x v="0"/>
    <x v="0"/>
    <m/>
    <x v="1"/>
    <m/>
    <x v="1"/>
    <m/>
    <x v="0"/>
    <x v="0"/>
    <m/>
    <m/>
    <x v="0"/>
    <m/>
    <m/>
    <m/>
    <m/>
    <m/>
    <x v="0"/>
    <m/>
    <m/>
    <x v="0"/>
    <m/>
    <m/>
    <m/>
    <m/>
    <x v="6"/>
    <m/>
    <m/>
    <m/>
    <m/>
    <m/>
    <m/>
    <m/>
    <m/>
    <m/>
    <m/>
    <m/>
    <m/>
    <m/>
    <d v="2017-07-24T00:00:00"/>
    <x v="28"/>
    <m/>
    <x v="0"/>
    <n v="2"/>
    <n v="3"/>
    <x v="0"/>
    <m/>
    <m/>
  </r>
  <r>
    <x v="0"/>
    <x v="41"/>
    <x v="2"/>
    <x v="1"/>
    <x v="1042"/>
    <x v="41"/>
    <x v="633"/>
    <m/>
    <m/>
    <m/>
    <x v="0"/>
    <m/>
    <m/>
    <m/>
    <m/>
    <x v="0"/>
    <x v="10"/>
    <x v="542"/>
    <x v="407"/>
    <x v="0"/>
    <m/>
    <m/>
    <x v="0"/>
    <x v="0"/>
    <m/>
    <x v="1"/>
    <m/>
    <x v="1"/>
    <m/>
    <x v="0"/>
    <x v="0"/>
    <m/>
    <m/>
    <x v="0"/>
    <m/>
    <m/>
    <m/>
    <m/>
    <m/>
    <x v="0"/>
    <m/>
    <m/>
    <x v="0"/>
    <m/>
    <m/>
    <m/>
    <m/>
    <x v="6"/>
    <m/>
    <m/>
    <m/>
    <m/>
    <m/>
    <m/>
    <m/>
    <m/>
    <m/>
    <m/>
    <m/>
    <m/>
    <m/>
    <d v="2017-07-24T00:00:00"/>
    <x v="28"/>
    <m/>
    <x v="0"/>
    <n v="2"/>
    <n v="3"/>
    <x v="0"/>
    <m/>
    <m/>
  </r>
  <r>
    <x v="0"/>
    <x v="41"/>
    <x v="2"/>
    <x v="1"/>
    <x v="1043"/>
    <x v="44"/>
    <x v="650"/>
    <m/>
    <m/>
    <m/>
    <x v="0"/>
    <m/>
    <m/>
    <m/>
    <m/>
    <x v="0"/>
    <x v="10"/>
    <x v="448"/>
    <x v="389"/>
    <x v="0"/>
    <m/>
    <m/>
    <x v="0"/>
    <x v="0"/>
    <m/>
    <x v="1"/>
    <m/>
    <x v="1"/>
    <m/>
    <x v="0"/>
    <x v="0"/>
    <m/>
    <m/>
    <x v="0"/>
    <m/>
    <m/>
    <m/>
    <m/>
    <m/>
    <x v="0"/>
    <m/>
    <m/>
    <x v="0"/>
    <m/>
    <m/>
    <m/>
    <m/>
    <x v="6"/>
    <m/>
    <m/>
    <m/>
    <m/>
    <m/>
    <m/>
    <m/>
    <m/>
    <m/>
    <m/>
    <m/>
    <m/>
    <m/>
    <d v="2017-07-25T00:00:00"/>
    <x v="68"/>
    <m/>
    <x v="0"/>
    <n v="2"/>
    <n v="3"/>
    <x v="0"/>
    <m/>
    <m/>
  </r>
  <r>
    <x v="0"/>
    <x v="41"/>
    <x v="2"/>
    <x v="1"/>
    <x v="1044"/>
    <x v="42"/>
    <x v="651"/>
    <m/>
    <m/>
    <m/>
    <x v="0"/>
    <m/>
    <m/>
    <m/>
    <m/>
    <x v="0"/>
    <x v="10"/>
    <x v="514"/>
    <x v="401"/>
    <x v="0"/>
    <m/>
    <m/>
    <x v="0"/>
    <x v="0"/>
    <m/>
    <x v="1"/>
    <m/>
    <x v="1"/>
    <m/>
    <x v="0"/>
    <x v="0"/>
    <m/>
    <m/>
    <x v="0"/>
    <m/>
    <m/>
    <m/>
    <m/>
    <m/>
    <x v="0"/>
    <m/>
    <m/>
    <x v="0"/>
    <m/>
    <m/>
    <m/>
    <m/>
    <x v="6"/>
    <m/>
    <m/>
    <m/>
    <m/>
    <m/>
    <m/>
    <m/>
    <m/>
    <m/>
    <m/>
    <m/>
    <m/>
    <m/>
    <d v="2017-07-24T00:00:00"/>
    <x v="28"/>
    <m/>
    <x v="0"/>
    <n v="2"/>
    <n v="3"/>
    <x v="0"/>
    <m/>
    <m/>
  </r>
  <r>
    <x v="0"/>
    <x v="41"/>
    <x v="2"/>
    <x v="1"/>
    <x v="1045"/>
    <x v="95"/>
    <x v="652"/>
    <m/>
    <m/>
    <m/>
    <x v="0"/>
    <m/>
    <m/>
    <m/>
    <m/>
    <x v="0"/>
    <x v="10"/>
    <x v="553"/>
    <x v="407"/>
    <x v="0"/>
    <m/>
    <m/>
    <x v="0"/>
    <x v="0"/>
    <m/>
    <x v="1"/>
    <m/>
    <x v="1"/>
    <m/>
    <x v="0"/>
    <x v="0"/>
    <m/>
    <m/>
    <x v="0"/>
    <m/>
    <m/>
    <m/>
    <m/>
    <m/>
    <x v="0"/>
    <m/>
    <m/>
    <x v="0"/>
    <m/>
    <m/>
    <m/>
    <m/>
    <x v="6"/>
    <m/>
    <m/>
    <m/>
    <m/>
    <m/>
    <m/>
    <m/>
    <m/>
    <m/>
    <m/>
    <m/>
    <m/>
    <m/>
    <d v="2017-07-25T00:00:00"/>
    <x v="68"/>
    <m/>
    <x v="0"/>
    <n v="2"/>
    <n v="3"/>
    <x v="0"/>
    <m/>
    <m/>
  </r>
  <r>
    <x v="0"/>
    <x v="41"/>
    <x v="2"/>
    <x v="1"/>
    <x v="1046"/>
    <x v="105"/>
    <x v="544"/>
    <m/>
    <m/>
    <m/>
    <x v="0"/>
    <m/>
    <m/>
    <m/>
    <m/>
    <x v="0"/>
    <x v="10"/>
    <x v="554"/>
    <x v="407"/>
    <x v="0"/>
    <m/>
    <m/>
    <x v="0"/>
    <x v="0"/>
    <m/>
    <x v="1"/>
    <m/>
    <x v="1"/>
    <m/>
    <x v="0"/>
    <x v="0"/>
    <m/>
    <m/>
    <x v="0"/>
    <m/>
    <m/>
    <m/>
    <m/>
    <m/>
    <x v="0"/>
    <m/>
    <m/>
    <x v="0"/>
    <m/>
    <m/>
    <m/>
    <m/>
    <x v="6"/>
    <m/>
    <m/>
    <m/>
    <m/>
    <m/>
    <m/>
    <m/>
    <m/>
    <m/>
    <m/>
    <m/>
    <m/>
    <m/>
    <d v="2017-07-27T00:00:00"/>
    <x v="77"/>
    <m/>
    <x v="0"/>
    <n v="2"/>
    <n v="3"/>
    <x v="0"/>
    <m/>
    <m/>
  </r>
  <r>
    <x v="0"/>
    <x v="41"/>
    <x v="2"/>
    <x v="1"/>
    <x v="1047"/>
    <x v="105"/>
    <x v="540"/>
    <m/>
    <m/>
    <m/>
    <x v="0"/>
    <m/>
    <m/>
    <m/>
    <m/>
    <x v="0"/>
    <x v="10"/>
    <x v="539"/>
    <x v="423"/>
    <x v="0"/>
    <m/>
    <m/>
    <x v="0"/>
    <x v="0"/>
    <m/>
    <x v="1"/>
    <m/>
    <x v="1"/>
    <m/>
    <x v="0"/>
    <x v="0"/>
    <m/>
    <m/>
    <x v="0"/>
    <m/>
    <m/>
    <m/>
    <m/>
    <m/>
    <x v="0"/>
    <m/>
    <m/>
    <x v="0"/>
    <m/>
    <m/>
    <m/>
    <m/>
    <x v="6"/>
    <m/>
    <m/>
    <m/>
    <m/>
    <m/>
    <m/>
    <m/>
    <m/>
    <m/>
    <m/>
    <m/>
    <m/>
    <m/>
    <d v="2017-07-27T00:00:00"/>
    <x v="77"/>
    <m/>
    <x v="0"/>
    <n v="2"/>
    <n v="3"/>
    <x v="0"/>
    <m/>
    <m/>
  </r>
  <r>
    <x v="1"/>
    <x v="42"/>
    <x v="3"/>
    <x v="12"/>
    <x v="1048"/>
    <x v="12"/>
    <x v="653"/>
    <m/>
    <m/>
    <m/>
    <x v="0"/>
    <m/>
    <m/>
    <m/>
    <m/>
    <x v="0"/>
    <x v="69"/>
    <x v="0"/>
    <x v="424"/>
    <x v="0"/>
    <m/>
    <m/>
    <x v="0"/>
    <x v="0"/>
    <m/>
    <x v="0"/>
    <m/>
    <x v="0"/>
    <m/>
    <x v="0"/>
    <x v="0"/>
    <m/>
    <m/>
    <x v="0"/>
    <m/>
    <m/>
    <m/>
    <m/>
    <m/>
    <x v="0"/>
    <m/>
    <m/>
    <x v="0"/>
    <m/>
    <m/>
    <m/>
    <m/>
    <x v="4"/>
    <m/>
    <m/>
    <m/>
    <m/>
    <m/>
    <m/>
    <m/>
    <m/>
    <m/>
    <m/>
    <m/>
    <m/>
    <m/>
    <s v="-"/>
    <x v="12"/>
    <m/>
    <x v="0"/>
    <m/>
    <m/>
    <x v="0"/>
    <m/>
    <m/>
  </r>
  <r>
    <x v="1"/>
    <x v="42"/>
    <x v="3"/>
    <x v="12"/>
    <x v="1049"/>
    <x v="200"/>
    <x v="654"/>
    <m/>
    <m/>
    <m/>
    <x v="0"/>
    <m/>
    <m/>
    <m/>
    <m/>
    <x v="0"/>
    <x v="70"/>
    <x v="0"/>
    <x v="244"/>
    <x v="0"/>
    <m/>
    <m/>
    <x v="0"/>
    <x v="0"/>
    <m/>
    <x v="0"/>
    <m/>
    <x v="0"/>
    <m/>
    <x v="0"/>
    <x v="0"/>
    <m/>
    <m/>
    <x v="0"/>
    <m/>
    <m/>
    <m/>
    <m/>
    <m/>
    <x v="0"/>
    <m/>
    <m/>
    <x v="0"/>
    <m/>
    <m/>
    <m/>
    <m/>
    <x v="4"/>
    <m/>
    <m/>
    <m/>
    <m/>
    <m/>
    <m/>
    <m/>
    <m/>
    <m/>
    <m/>
    <m/>
    <m/>
    <m/>
    <s v="-"/>
    <x v="155"/>
    <m/>
    <x v="0"/>
    <m/>
    <m/>
    <x v="0"/>
    <m/>
    <m/>
  </r>
  <r>
    <x v="1"/>
    <x v="43"/>
    <x v="3"/>
    <x v="1"/>
    <x v="411"/>
    <x v="155"/>
    <x v="655"/>
    <n v="14.12"/>
    <m/>
    <m/>
    <x v="0"/>
    <m/>
    <m/>
    <m/>
    <m/>
    <x v="0"/>
    <x v="10"/>
    <x v="555"/>
    <x v="143"/>
    <x v="0"/>
    <m/>
    <m/>
    <x v="0"/>
    <x v="0"/>
    <m/>
    <x v="1"/>
    <m/>
    <x v="1"/>
    <m/>
    <x v="0"/>
    <x v="0"/>
    <m/>
    <m/>
    <x v="0"/>
    <m/>
    <m/>
    <m/>
    <m/>
    <m/>
    <x v="0"/>
    <m/>
    <m/>
    <x v="0"/>
    <m/>
    <m/>
    <m/>
    <m/>
    <x v="1"/>
    <m/>
    <m/>
    <m/>
    <m/>
    <m/>
    <m/>
    <m/>
    <m/>
    <m/>
    <m/>
    <m/>
    <m/>
    <m/>
    <d v="2017-01-19T00:00:00"/>
    <x v="124"/>
    <m/>
    <x v="0"/>
    <m/>
    <n v="4"/>
    <x v="0"/>
    <m/>
    <m/>
  </r>
  <r>
    <x v="1"/>
    <x v="43"/>
    <x v="3"/>
    <x v="1"/>
    <x v="1050"/>
    <x v="45"/>
    <x v="656"/>
    <n v="13.97"/>
    <m/>
    <m/>
    <x v="0"/>
    <m/>
    <m/>
    <m/>
    <m/>
    <x v="0"/>
    <x v="10"/>
    <x v="556"/>
    <x v="425"/>
    <x v="0"/>
    <m/>
    <m/>
    <x v="0"/>
    <x v="0"/>
    <m/>
    <x v="1"/>
    <m/>
    <x v="1"/>
    <m/>
    <x v="0"/>
    <x v="0"/>
    <m/>
    <m/>
    <x v="0"/>
    <m/>
    <m/>
    <m/>
    <m/>
    <m/>
    <x v="0"/>
    <m/>
    <m/>
    <x v="0"/>
    <m/>
    <m/>
    <m/>
    <m/>
    <x v="1"/>
    <m/>
    <m/>
    <m/>
    <m/>
    <m/>
    <m/>
    <m/>
    <m/>
    <m/>
    <m/>
    <m/>
    <m/>
    <m/>
    <d v="2017-01-25T00:00:00"/>
    <x v="30"/>
    <m/>
    <x v="0"/>
    <m/>
    <n v="4"/>
    <x v="0"/>
    <m/>
    <m/>
  </r>
  <r>
    <x v="1"/>
    <x v="43"/>
    <x v="3"/>
    <x v="1"/>
    <x v="1051"/>
    <x v="45"/>
    <x v="657"/>
    <n v="14.21"/>
    <m/>
    <m/>
    <x v="0"/>
    <m/>
    <m/>
    <m/>
    <m/>
    <x v="0"/>
    <x v="10"/>
    <x v="557"/>
    <x v="109"/>
    <x v="0"/>
    <m/>
    <m/>
    <x v="0"/>
    <x v="0"/>
    <m/>
    <x v="1"/>
    <m/>
    <x v="1"/>
    <m/>
    <x v="0"/>
    <x v="0"/>
    <m/>
    <m/>
    <x v="0"/>
    <m/>
    <m/>
    <m/>
    <m/>
    <m/>
    <x v="0"/>
    <m/>
    <m/>
    <x v="0"/>
    <m/>
    <m/>
    <m/>
    <m/>
    <x v="1"/>
    <m/>
    <m/>
    <m/>
    <m/>
    <m/>
    <m/>
    <m/>
    <m/>
    <m/>
    <m/>
    <m/>
    <m/>
    <m/>
    <d v="2017-01-26T00:00:00"/>
    <x v="31"/>
    <s v="tanker out"/>
    <x v="0"/>
    <m/>
    <n v="4"/>
    <x v="0"/>
    <m/>
    <m/>
  </r>
  <r>
    <x v="0"/>
    <x v="43"/>
    <x v="3"/>
    <x v="1"/>
    <x v="1052"/>
    <x v="47"/>
    <x v="658"/>
    <n v="14.39"/>
    <m/>
    <m/>
    <x v="0"/>
    <m/>
    <m/>
    <m/>
    <m/>
    <x v="0"/>
    <x v="10"/>
    <x v="558"/>
    <x v="323"/>
    <x v="0"/>
    <m/>
    <m/>
    <x v="0"/>
    <x v="0"/>
    <m/>
    <x v="1"/>
    <m/>
    <x v="1"/>
    <m/>
    <x v="0"/>
    <x v="0"/>
    <m/>
    <m/>
    <x v="0"/>
    <m/>
    <m/>
    <m/>
    <m/>
    <m/>
    <x v="0"/>
    <m/>
    <m/>
    <x v="0"/>
    <m/>
    <m/>
    <m/>
    <m/>
    <x v="1"/>
    <m/>
    <m/>
    <m/>
    <m/>
    <m/>
    <m/>
    <m/>
    <m/>
    <m/>
    <m/>
    <m/>
    <m/>
    <m/>
    <d v="2017-01-26T00:00:00"/>
    <x v="31"/>
    <s v="tanker out"/>
    <x v="0"/>
    <m/>
    <n v="4"/>
    <x v="0"/>
    <m/>
    <m/>
  </r>
  <r>
    <x v="1"/>
    <x v="43"/>
    <x v="3"/>
    <x v="1"/>
    <x v="1053"/>
    <x v="174"/>
    <x v="659"/>
    <n v="14.35"/>
    <m/>
    <m/>
    <x v="0"/>
    <m/>
    <m/>
    <m/>
    <m/>
    <x v="0"/>
    <x v="10"/>
    <x v="559"/>
    <x v="130"/>
    <x v="0"/>
    <m/>
    <m/>
    <x v="0"/>
    <x v="0"/>
    <m/>
    <x v="1"/>
    <m/>
    <x v="1"/>
    <m/>
    <x v="0"/>
    <x v="0"/>
    <m/>
    <m/>
    <x v="0"/>
    <m/>
    <m/>
    <m/>
    <m/>
    <m/>
    <x v="0"/>
    <m/>
    <m/>
    <x v="0"/>
    <m/>
    <m/>
    <m/>
    <m/>
    <x v="1"/>
    <m/>
    <m/>
    <m/>
    <m/>
    <m/>
    <m/>
    <m/>
    <m/>
    <m/>
    <m/>
    <m/>
    <m/>
    <m/>
    <d v="2017-01-30T00:00:00"/>
    <x v="33"/>
    <s v="tanker out"/>
    <x v="0"/>
    <m/>
    <n v="4"/>
    <x v="0"/>
    <m/>
    <m/>
  </r>
  <r>
    <x v="1"/>
    <x v="43"/>
    <x v="3"/>
    <x v="1"/>
    <x v="1054"/>
    <x v="168"/>
    <x v="660"/>
    <n v="14.3"/>
    <m/>
    <m/>
    <x v="0"/>
    <m/>
    <m/>
    <m/>
    <m/>
    <x v="0"/>
    <x v="10"/>
    <x v="556"/>
    <x v="112"/>
    <x v="0"/>
    <m/>
    <m/>
    <x v="0"/>
    <x v="0"/>
    <m/>
    <x v="1"/>
    <m/>
    <x v="1"/>
    <m/>
    <x v="0"/>
    <x v="0"/>
    <m/>
    <m/>
    <x v="0"/>
    <m/>
    <m/>
    <m/>
    <m/>
    <m/>
    <x v="0"/>
    <m/>
    <m/>
    <x v="0"/>
    <m/>
    <m/>
    <m/>
    <m/>
    <x v="7"/>
    <m/>
    <m/>
    <m/>
    <m/>
    <m/>
    <m/>
    <m/>
    <m/>
    <m/>
    <m/>
    <m/>
    <m/>
    <m/>
    <d v="2017-02-01T00:00:00"/>
    <x v="156"/>
    <s v="tanker out"/>
    <x v="0"/>
    <m/>
    <n v="4"/>
    <x v="0"/>
    <m/>
    <m/>
  </r>
  <r>
    <x v="1"/>
    <x v="43"/>
    <x v="3"/>
    <x v="1"/>
    <x v="1055"/>
    <x v="107"/>
    <x v="661"/>
    <n v="14.38"/>
    <m/>
    <m/>
    <x v="0"/>
    <m/>
    <m/>
    <m/>
    <m/>
    <x v="0"/>
    <x v="10"/>
    <x v="560"/>
    <x v="112"/>
    <x v="0"/>
    <m/>
    <m/>
    <x v="0"/>
    <x v="0"/>
    <m/>
    <x v="1"/>
    <m/>
    <x v="1"/>
    <m/>
    <x v="0"/>
    <x v="0"/>
    <m/>
    <m/>
    <x v="0"/>
    <m/>
    <m/>
    <m/>
    <m/>
    <m/>
    <x v="0"/>
    <m/>
    <m/>
    <x v="0"/>
    <m/>
    <m/>
    <m/>
    <m/>
    <x v="7"/>
    <m/>
    <m/>
    <m/>
    <m/>
    <m/>
    <m/>
    <m/>
    <m/>
    <m/>
    <m/>
    <m/>
    <m/>
    <m/>
    <d v="2017-02-06T00:00:00"/>
    <x v="125"/>
    <m/>
    <x v="0"/>
    <m/>
    <n v="4"/>
    <x v="0"/>
    <m/>
    <m/>
  </r>
  <r>
    <x v="1"/>
    <x v="43"/>
    <x v="3"/>
    <x v="1"/>
    <x v="1056"/>
    <x v="110"/>
    <x v="662"/>
    <n v="14.19"/>
    <m/>
    <m/>
    <x v="0"/>
    <m/>
    <m/>
    <m/>
    <m/>
    <x v="0"/>
    <x v="10"/>
    <x v="561"/>
    <x v="426"/>
    <x v="0"/>
    <m/>
    <m/>
    <x v="0"/>
    <x v="0"/>
    <m/>
    <x v="1"/>
    <m/>
    <x v="1"/>
    <m/>
    <x v="0"/>
    <x v="0"/>
    <m/>
    <m/>
    <x v="0"/>
    <m/>
    <m/>
    <m/>
    <m/>
    <m/>
    <x v="0"/>
    <m/>
    <m/>
    <x v="0"/>
    <m/>
    <m/>
    <m/>
    <m/>
    <x v="7"/>
    <m/>
    <m/>
    <m/>
    <m/>
    <m/>
    <m/>
    <m/>
    <m/>
    <m/>
    <m/>
    <m/>
    <m/>
    <m/>
    <d v="2017-02-09T00:00:00"/>
    <x v="80"/>
    <m/>
    <x v="0"/>
    <m/>
    <n v="4"/>
    <x v="0"/>
    <m/>
    <m/>
  </r>
  <r>
    <x v="1"/>
    <x v="43"/>
    <x v="3"/>
    <x v="1"/>
    <x v="1057"/>
    <x v="110"/>
    <x v="663"/>
    <n v="14.33"/>
    <m/>
    <m/>
    <x v="0"/>
    <m/>
    <m/>
    <m/>
    <m/>
    <x v="0"/>
    <x v="10"/>
    <x v="562"/>
    <x v="86"/>
    <x v="0"/>
    <m/>
    <m/>
    <x v="0"/>
    <x v="0"/>
    <m/>
    <x v="1"/>
    <m/>
    <x v="1"/>
    <m/>
    <x v="0"/>
    <x v="0"/>
    <m/>
    <m/>
    <x v="0"/>
    <m/>
    <m/>
    <m/>
    <m/>
    <m/>
    <x v="0"/>
    <m/>
    <m/>
    <x v="0"/>
    <m/>
    <m/>
    <m/>
    <m/>
    <x v="7"/>
    <m/>
    <m/>
    <m/>
    <m/>
    <m/>
    <m/>
    <m/>
    <m/>
    <m/>
    <m/>
    <m/>
    <m/>
    <m/>
    <d v="2017-02-09T00:00:00"/>
    <x v="80"/>
    <m/>
    <x v="0"/>
    <m/>
    <n v="4"/>
    <x v="0"/>
    <m/>
    <m/>
  </r>
  <r>
    <x v="1"/>
    <x v="43"/>
    <x v="3"/>
    <x v="1"/>
    <x v="1058"/>
    <x v="111"/>
    <x v="664"/>
    <n v="14.24"/>
    <m/>
    <m/>
    <x v="0"/>
    <m/>
    <m/>
    <m/>
    <m/>
    <x v="0"/>
    <x v="10"/>
    <x v="563"/>
    <x v="113"/>
    <x v="0"/>
    <m/>
    <m/>
    <x v="0"/>
    <x v="0"/>
    <m/>
    <x v="1"/>
    <m/>
    <x v="1"/>
    <m/>
    <x v="0"/>
    <x v="0"/>
    <m/>
    <m/>
    <x v="0"/>
    <m/>
    <m/>
    <m/>
    <m/>
    <m/>
    <x v="0"/>
    <m/>
    <m/>
    <x v="0"/>
    <m/>
    <m/>
    <m/>
    <m/>
    <x v="7"/>
    <m/>
    <m/>
    <m/>
    <m/>
    <m/>
    <m/>
    <m/>
    <m/>
    <m/>
    <m/>
    <m/>
    <m/>
    <m/>
    <d v="2017-02-09T00:00:00"/>
    <x v="81"/>
    <m/>
    <x v="0"/>
    <m/>
    <n v="4"/>
    <x v="0"/>
    <m/>
    <m/>
  </r>
  <r>
    <x v="1"/>
    <x v="43"/>
    <x v="3"/>
    <x v="1"/>
    <x v="549"/>
    <x v="187"/>
    <x v="665"/>
    <n v="14.16"/>
    <m/>
    <m/>
    <x v="0"/>
    <m/>
    <m/>
    <m/>
    <m/>
    <x v="0"/>
    <x v="10"/>
    <x v="564"/>
    <x v="93"/>
    <x v="0"/>
    <m/>
    <m/>
    <x v="0"/>
    <x v="0"/>
    <m/>
    <x v="1"/>
    <m/>
    <x v="1"/>
    <m/>
    <x v="0"/>
    <x v="0"/>
    <m/>
    <m/>
    <x v="0"/>
    <m/>
    <m/>
    <m/>
    <m/>
    <m/>
    <x v="0"/>
    <m/>
    <m/>
    <x v="0"/>
    <m/>
    <m/>
    <m/>
    <m/>
    <x v="7"/>
    <m/>
    <m/>
    <m/>
    <m/>
    <m/>
    <m/>
    <m/>
    <m/>
    <m/>
    <m/>
    <m/>
    <m/>
    <m/>
    <d v="2017-02-14T00:00:00"/>
    <x v="145"/>
    <m/>
    <x v="0"/>
    <m/>
    <n v="4"/>
    <x v="0"/>
    <m/>
    <m/>
  </r>
  <r>
    <x v="1"/>
    <x v="43"/>
    <x v="3"/>
    <x v="1"/>
    <x v="1059"/>
    <x v="187"/>
    <x v="666"/>
    <n v="14.26"/>
    <m/>
    <m/>
    <x v="0"/>
    <m/>
    <m/>
    <m/>
    <m/>
    <x v="0"/>
    <x v="10"/>
    <x v="565"/>
    <x v="427"/>
    <x v="0"/>
    <m/>
    <m/>
    <x v="0"/>
    <x v="0"/>
    <m/>
    <x v="1"/>
    <m/>
    <x v="1"/>
    <m/>
    <x v="0"/>
    <x v="0"/>
    <m/>
    <m/>
    <x v="0"/>
    <m/>
    <m/>
    <m/>
    <m/>
    <m/>
    <x v="0"/>
    <m/>
    <m/>
    <x v="0"/>
    <m/>
    <m/>
    <m/>
    <m/>
    <x v="7"/>
    <m/>
    <m/>
    <m/>
    <m/>
    <m/>
    <m/>
    <m/>
    <m/>
    <m/>
    <m/>
    <m/>
    <m/>
    <m/>
    <d v="2017-02-14T00:00:00"/>
    <x v="145"/>
    <m/>
    <x v="0"/>
    <m/>
    <n v="4"/>
    <x v="0"/>
    <m/>
    <m/>
  </r>
  <r>
    <x v="1"/>
    <x v="43"/>
    <x v="3"/>
    <x v="1"/>
    <x v="1060"/>
    <x v="113"/>
    <x v="667"/>
    <n v="14.24"/>
    <m/>
    <m/>
    <x v="0"/>
    <m/>
    <m/>
    <m/>
    <m/>
    <x v="0"/>
    <x v="10"/>
    <x v="566"/>
    <x v="296"/>
    <x v="0"/>
    <m/>
    <m/>
    <x v="0"/>
    <x v="0"/>
    <m/>
    <x v="1"/>
    <m/>
    <x v="1"/>
    <m/>
    <x v="0"/>
    <x v="0"/>
    <m/>
    <m/>
    <x v="0"/>
    <m/>
    <m/>
    <m/>
    <m/>
    <m/>
    <x v="0"/>
    <m/>
    <m/>
    <x v="0"/>
    <m/>
    <m/>
    <m/>
    <m/>
    <x v="7"/>
    <m/>
    <m/>
    <m/>
    <m/>
    <m/>
    <m/>
    <m/>
    <m/>
    <m/>
    <m/>
    <m/>
    <m/>
    <m/>
    <d v="2017-02-14T00:00:00"/>
    <x v="82"/>
    <m/>
    <x v="0"/>
    <m/>
    <n v="4"/>
    <x v="0"/>
    <m/>
    <m/>
  </r>
  <r>
    <x v="1"/>
    <x v="43"/>
    <x v="3"/>
    <x v="1"/>
    <x v="1061"/>
    <x v="113"/>
    <x v="658"/>
    <n v="14.31"/>
    <m/>
    <m/>
    <x v="0"/>
    <m/>
    <m/>
    <m/>
    <m/>
    <x v="0"/>
    <x v="10"/>
    <x v="567"/>
    <x v="110"/>
    <x v="0"/>
    <m/>
    <m/>
    <x v="0"/>
    <x v="0"/>
    <m/>
    <x v="1"/>
    <m/>
    <x v="1"/>
    <m/>
    <x v="0"/>
    <x v="0"/>
    <m/>
    <m/>
    <x v="0"/>
    <m/>
    <m/>
    <m/>
    <m/>
    <m/>
    <x v="0"/>
    <m/>
    <m/>
    <x v="0"/>
    <m/>
    <m/>
    <m/>
    <m/>
    <x v="7"/>
    <m/>
    <m/>
    <m/>
    <m/>
    <m/>
    <m/>
    <m/>
    <m/>
    <m/>
    <m/>
    <m/>
    <m/>
    <m/>
    <d v="2017-02-14T00:00:00"/>
    <x v="82"/>
    <m/>
    <x v="0"/>
    <m/>
    <n v="4"/>
    <x v="0"/>
    <m/>
    <m/>
  </r>
  <r>
    <x v="1"/>
    <x v="43"/>
    <x v="3"/>
    <x v="1"/>
    <x v="1062"/>
    <x v="113"/>
    <x v="668"/>
    <n v="14.49"/>
    <m/>
    <m/>
    <x v="0"/>
    <m/>
    <m/>
    <m/>
    <m/>
    <x v="0"/>
    <x v="10"/>
    <x v="568"/>
    <x v="428"/>
    <x v="0"/>
    <m/>
    <m/>
    <x v="0"/>
    <x v="0"/>
    <m/>
    <x v="1"/>
    <m/>
    <x v="1"/>
    <m/>
    <x v="0"/>
    <x v="0"/>
    <m/>
    <m/>
    <x v="0"/>
    <m/>
    <m/>
    <m/>
    <m/>
    <m/>
    <x v="0"/>
    <m/>
    <m/>
    <x v="0"/>
    <m/>
    <m/>
    <m/>
    <m/>
    <x v="7"/>
    <m/>
    <m/>
    <m/>
    <m/>
    <m/>
    <m/>
    <m/>
    <m/>
    <m/>
    <m/>
    <m/>
    <m/>
    <m/>
    <d v="2017-02-15T00:00:00"/>
    <x v="82"/>
    <m/>
    <x v="0"/>
    <m/>
    <n v="4"/>
    <x v="0"/>
    <m/>
    <m/>
  </r>
  <r>
    <x v="1"/>
    <x v="44"/>
    <x v="3"/>
    <x v="1"/>
    <x v="1063"/>
    <x v="201"/>
    <x v="401"/>
    <m/>
    <m/>
    <m/>
    <x v="26"/>
    <m/>
    <m/>
    <m/>
    <m/>
    <x v="210"/>
    <x v="10"/>
    <x v="569"/>
    <x v="239"/>
    <x v="0"/>
    <m/>
    <m/>
    <x v="0"/>
    <x v="0"/>
    <m/>
    <x v="0"/>
    <m/>
    <x v="0"/>
    <m/>
    <x v="0"/>
    <x v="0"/>
    <m/>
    <m/>
    <x v="0"/>
    <m/>
    <m/>
    <m/>
    <m/>
    <m/>
    <x v="0"/>
    <m/>
    <m/>
    <x v="0"/>
    <m/>
    <m/>
    <m/>
    <m/>
    <x v="1"/>
    <m/>
    <m/>
    <m/>
    <m/>
    <m/>
    <m/>
    <m/>
    <m/>
    <m/>
    <m/>
    <m/>
    <m/>
    <m/>
    <s v="-"/>
    <x v="157"/>
    <m/>
    <x v="0"/>
    <m/>
    <m/>
    <x v="0"/>
    <m/>
    <m/>
  </r>
  <r>
    <x v="1"/>
    <x v="44"/>
    <x v="3"/>
    <x v="1"/>
    <x v="1064"/>
    <x v="202"/>
    <x v="394"/>
    <m/>
    <m/>
    <m/>
    <x v="16"/>
    <m/>
    <m/>
    <m/>
    <m/>
    <x v="108"/>
    <x v="10"/>
    <x v="570"/>
    <x v="148"/>
    <x v="0"/>
    <m/>
    <m/>
    <x v="0"/>
    <x v="0"/>
    <m/>
    <x v="0"/>
    <m/>
    <x v="2"/>
    <m/>
    <x v="0"/>
    <x v="0"/>
    <m/>
    <m/>
    <x v="0"/>
    <m/>
    <m/>
    <m/>
    <m/>
    <m/>
    <x v="0"/>
    <m/>
    <m/>
    <x v="0"/>
    <m/>
    <m/>
    <m/>
    <m/>
    <x v="10"/>
    <m/>
    <m/>
    <m/>
    <m/>
    <m/>
    <m/>
    <m/>
    <m/>
    <m/>
    <m/>
    <m/>
    <m/>
    <m/>
    <s v="-"/>
    <x v="158"/>
    <m/>
    <x v="0"/>
    <m/>
    <m/>
    <x v="0"/>
    <m/>
    <m/>
  </r>
  <r>
    <x v="0"/>
    <x v="45"/>
    <x v="3"/>
    <x v="13"/>
    <x v="1065"/>
    <x v="73"/>
    <x v="669"/>
    <n v="11.56"/>
    <m/>
    <m/>
    <x v="0"/>
    <m/>
    <n v="2.4"/>
    <m/>
    <m/>
    <x v="211"/>
    <x v="71"/>
    <x v="0"/>
    <x v="135"/>
    <x v="197"/>
    <s v="10,11,13"/>
    <m/>
    <x v="0"/>
    <x v="0"/>
    <m/>
    <x v="0"/>
    <m/>
    <x v="0"/>
    <m/>
    <x v="0"/>
    <x v="0"/>
    <m/>
    <m/>
    <x v="0"/>
    <m/>
    <m/>
    <m/>
    <m/>
    <m/>
    <x v="0"/>
    <m/>
    <m/>
    <x v="0"/>
    <m/>
    <m/>
    <m/>
    <m/>
    <x v="3"/>
    <s v="off-white"/>
    <m/>
    <m/>
    <m/>
    <m/>
    <m/>
    <m/>
    <m/>
    <m/>
    <m/>
    <m/>
    <m/>
    <m/>
    <d v="2017-04-18T00:00:00"/>
    <x v="48"/>
    <m/>
    <x v="0"/>
    <n v="10"/>
    <n v="15"/>
    <x v="0"/>
    <m/>
    <m/>
  </r>
  <r>
    <x v="0"/>
    <x v="45"/>
    <x v="3"/>
    <x v="13"/>
    <x v="1066"/>
    <x v="74"/>
    <x v="670"/>
    <n v="11.23"/>
    <m/>
    <m/>
    <x v="0"/>
    <m/>
    <n v="2"/>
    <m/>
    <m/>
    <x v="212"/>
    <x v="72"/>
    <x v="0"/>
    <x v="429"/>
    <x v="197"/>
    <s v="13,12,12"/>
    <m/>
    <x v="0"/>
    <x v="0"/>
    <m/>
    <x v="0"/>
    <m/>
    <x v="18"/>
    <m/>
    <x v="0"/>
    <x v="0"/>
    <m/>
    <m/>
    <x v="0"/>
    <m/>
    <m/>
    <m/>
    <m/>
    <m/>
    <x v="0"/>
    <m/>
    <m/>
    <x v="0"/>
    <m/>
    <m/>
    <m/>
    <m/>
    <x v="3"/>
    <s v="off-white"/>
    <m/>
    <m/>
    <m/>
    <m/>
    <m/>
    <m/>
    <m/>
    <m/>
    <m/>
    <m/>
    <m/>
    <m/>
    <d v="2017-04-19T00:00:00"/>
    <x v="49"/>
    <m/>
    <x v="0"/>
    <n v="13"/>
    <n v="15"/>
    <x v="0"/>
    <m/>
    <m/>
  </r>
  <r>
    <x v="0"/>
    <x v="45"/>
    <x v="3"/>
    <x v="13"/>
    <x v="1067"/>
    <x v="75"/>
    <x v="671"/>
    <n v="12.21"/>
    <m/>
    <m/>
    <x v="0"/>
    <m/>
    <n v="2.9"/>
    <m/>
    <m/>
    <x v="213"/>
    <x v="72"/>
    <x v="0"/>
    <x v="143"/>
    <x v="197"/>
    <s v="9,10,14"/>
    <m/>
    <x v="0"/>
    <x v="0"/>
    <m/>
    <x v="0"/>
    <m/>
    <x v="0"/>
    <m/>
    <x v="0"/>
    <x v="0"/>
    <m/>
    <m/>
    <x v="0"/>
    <m/>
    <m/>
    <m/>
    <m/>
    <m/>
    <x v="0"/>
    <m/>
    <m/>
    <x v="0"/>
    <m/>
    <m/>
    <m/>
    <m/>
    <x v="3"/>
    <s v="off-white"/>
    <m/>
    <m/>
    <m/>
    <m/>
    <m/>
    <m/>
    <m/>
    <m/>
    <m/>
    <m/>
    <m/>
    <m/>
    <d v="2017-04-24T00:00:00"/>
    <x v="92"/>
    <m/>
    <x v="0"/>
    <n v="18"/>
    <n v="15"/>
    <x v="0"/>
    <m/>
    <m/>
  </r>
  <r>
    <x v="0"/>
    <x v="45"/>
    <x v="3"/>
    <x v="13"/>
    <x v="1068"/>
    <x v="124"/>
    <x v="672"/>
    <n v="11.57"/>
    <m/>
    <m/>
    <x v="0"/>
    <m/>
    <n v="2.1"/>
    <m/>
    <m/>
    <x v="214"/>
    <x v="73"/>
    <x v="0"/>
    <x v="131"/>
    <x v="197"/>
    <s v="5,5,7"/>
    <m/>
    <x v="0"/>
    <x v="0"/>
    <m/>
    <x v="0"/>
    <m/>
    <x v="0"/>
    <m/>
    <x v="0"/>
    <x v="0"/>
    <m/>
    <m/>
    <x v="0"/>
    <m/>
    <m/>
    <m/>
    <m/>
    <m/>
    <x v="0"/>
    <m/>
    <m/>
    <x v="0"/>
    <m/>
    <m/>
    <m/>
    <m/>
    <x v="3"/>
    <s v="off-white"/>
    <m/>
    <m/>
    <m/>
    <m/>
    <m/>
    <m/>
    <m/>
    <m/>
    <m/>
    <m/>
    <m/>
    <m/>
    <d v="2017-04-24T00:00:00"/>
    <x v="92"/>
    <m/>
    <x v="0"/>
    <n v="8"/>
    <n v="15"/>
    <x v="0"/>
    <m/>
    <m/>
  </r>
  <r>
    <x v="0"/>
    <x v="45"/>
    <x v="3"/>
    <x v="13"/>
    <x v="1069"/>
    <x v="125"/>
    <x v="673"/>
    <n v="11.78"/>
    <m/>
    <m/>
    <x v="0"/>
    <m/>
    <n v="1.7"/>
    <m/>
    <m/>
    <x v="215"/>
    <x v="74"/>
    <x v="0"/>
    <x v="425"/>
    <x v="197"/>
    <s v="11,8,10"/>
    <m/>
    <x v="0"/>
    <x v="0"/>
    <m/>
    <x v="0"/>
    <m/>
    <x v="0"/>
    <m/>
    <x v="0"/>
    <x v="0"/>
    <m/>
    <m/>
    <x v="0"/>
    <m/>
    <m/>
    <m/>
    <m/>
    <m/>
    <x v="0"/>
    <m/>
    <m/>
    <x v="0"/>
    <m/>
    <m/>
    <m/>
    <m/>
    <x v="3"/>
    <s v="off-white"/>
    <m/>
    <m/>
    <m/>
    <m/>
    <m/>
    <m/>
    <m/>
    <m/>
    <m/>
    <m/>
    <m/>
    <m/>
    <s v="5/1/2017 per Innvictis"/>
    <x v="138"/>
    <m/>
    <x v="0"/>
    <n v="7"/>
    <n v="15"/>
    <x v="0"/>
    <m/>
    <m/>
  </r>
  <r>
    <x v="0"/>
    <x v="45"/>
    <x v="3"/>
    <x v="13"/>
    <x v="1070"/>
    <x v="32"/>
    <x v="674"/>
    <n v="11.29"/>
    <m/>
    <m/>
    <x v="0"/>
    <m/>
    <n v="1.6"/>
    <m/>
    <m/>
    <x v="216"/>
    <x v="72"/>
    <x v="0"/>
    <x v="134"/>
    <x v="197"/>
    <s v="8,11,14"/>
    <m/>
    <x v="0"/>
    <x v="0"/>
    <m/>
    <x v="0"/>
    <m/>
    <x v="0"/>
    <m/>
    <x v="0"/>
    <x v="0"/>
    <m/>
    <m/>
    <x v="0"/>
    <m/>
    <m/>
    <m/>
    <m/>
    <m/>
    <x v="0"/>
    <m/>
    <m/>
    <x v="0"/>
    <m/>
    <m/>
    <m/>
    <m/>
    <x v="6"/>
    <s v="off-white"/>
    <m/>
    <m/>
    <m/>
    <m/>
    <m/>
    <m/>
    <m/>
    <m/>
    <m/>
    <m/>
    <m/>
    <m/>
    <d v="2017-07-13T00:00:00"/>
    <x v="109"/>
    <m/>
    <x v="0"/>
    <n v="48"/>
    <n v="15"/>
    <x v="0"/>
    <m/>
    <m/>
  </r>
  <r>
    <x v="0"/>
    <x v="45"/>
    <x v="3"/>
    <x v="13"/>
    <x v="1071"/>
    <x v="100"/>
    <x v="670"/>
    <n v="11.66"/>
    <m/>
    <m/>
    <x v="0"/>
    <m/>
    <n v="2.6"/>
    <m/>
    <m/>
    <x v="217"/>
    <x v="72"/>
    <x v="0"/>
    <x v="430"/>
    <x v="197"/>
    <s v="15, 12, 14"/>
    <m/>
    <x v="0"/>
    <x v="0"/>
    <m/>
    <x v="21"/>
    <m/>
    <x v="62"/>
    <m/>
    <x v="0"/>
    <x v="0"/>
    <m/>
    <m/>
    <x v="0"/>
    <m/>
    <m/>
    <m/>
    <m/>
    <m/>
    <x v="0"/>
    <m/>
    <m/>
    <x v="0"/>
    <m/>
    <m/>
    <m/>
    <m/>
    <x v="0"/>
    <s v="off-white"/>
    <m/>
    <m/>
    <m/>
    <m/>
    <m/>
    <m/>
    <m/>
    <m/>
    <m/>
    <m/>
    <m/>
    <m/>
    <d v="2017-05-02T00:00:00"/>
    <x v="72"/>
    <m/>
    <x v="0"/>
    <n v="11"/>
    <n v="15"/>
    <x v="0"/>
    <m/>
    <m/>
  </r>
  <r>
    <x v="0"/>
    <x v="45"/>
    <x v="3"/>
    <x v="13"/>
    <x v="1072"/>
    <x v="100"/>
    <x v="675"/>
    <n v="11.74"/>
    <m/>
    <m/>
    <x v="0"/>
    <m/>
    <n v="2.9"/>
    <m/>
    <m/>
    <x v="218"/>
    <x v="72"/>
    <x v="0"/>
    <x v="118"/>
    <x v="197"/>
    <s v="15, 14, 12"/>
    <m/>
    <x v="0"/>
    <x v="0"/>
    <m/>
    <x v="22"/>
    <m/>
    <x v="63"/>
    <m/>
    <x v="0"/>
    <x v="0"/>
    <m/>
    <m/>
    <x v="0"/>
    <m/>
    <m/>
    <m/>
    <m/>
    <m/>
    <x v="0"/>
    <m/>
    <m/>
    <x v="0"/>
    <m/>
    <m/>
    <m/>
    <m/>
    <x v="0"/>
    <s v="off-white"/>
    <m/>
    <m/>
    <m/>
    <m/>
    <m/>
    <m/>
    <m/>
    <m/>
    <m/>
    <m/>
    <m/>
    <m/>
    <d v="2017-05-02T00:00:00"/>
    <x v="72"/>
    <m/>
    <x v="0"/>
    <n v="7"/>
    <n v="15"/>
    <x v="0"/>
    <m/>
    <m/>
  </r>
  <r>
    <x v="0"/>
    <x v="45"/>
    <x v="3"/>
    <x v="13"/>
    <x v="1073"/>
    <x v="132"/>
    <x v="676"/>
    <n v="11.96"/>
    <m/>
    <m/>
    <x v="0"/>
    <m/>
    <n v="2.95"/>
    <m/>
    <m/>
    <x v="219"/>
    <x v="72"/>
    <x v="0"/>
    <x v="431"/>
    <x v="197"/>
    <s v="9, 9, 14"/>
    <m/>
    <x v="0"/>
    <x v="0"/>
    <m/>
    <x v="0"/>
    <m/>
    <x v="39"/>
    <m/>
    <x v="0"/>
    <x v="0"/>
    <m/>
    <m/>
    <x v="0"/>
    <m/>
    <m/>
    <m/>
    <m/>
    <m/>
    <x v="0"/>
    <m/>
    <m/>
    <x v="0"/>
    <m/>
    <m/>
    <m/>
    <m/>
    <x v="0"/>
    <s v="off-white"/>
    <m/>
    <m/>
    <m/>
    <m/>
    <m/>
    <m/>
    <m/>
    <m/>
    <m/>
    <m/>
    <m/>
    <m/>
    <d v="2017-05-12T00:00:00"/>
    <x v="52"/>
    <m/>
    <x v="0"/>
    <n v="10"/>
    <n v="15"/>
    <x v="0"/>
    <m/>
    <m/>
  </r>
  <r>
    <x v="0"/>
    <x v="45"/>
    <x v="3"/>
    <x v="13"/>
    <x v="1074"/>
    <x v="129"/>
    <x v="677"/>
    <n v="11.9"/>
    <m/>
    <m/>
    <x v="0"/>
    <m/>
    <n v="2.9"/>
    <m/>
    <m/>
    <x v="220"/>
    <x v="75"/>
    <x v="0"/>
    <x v="134"/>
    <x v="197"/>
    <s v="14,14,13"/>
    <m/>
    <x v="0"/>
    <x v="0"/>
    <m/>
    <x v="0"/>
    <m/>
    <x v="23"/>
    <m/>
    <x v="0"/>
    <x v="0"/>
    <m/>
    <m/>
    <x v="0"/>
    <m/>
    <m/>
    <m/>
    <m/>
    <m/>
    <x v="0"/>
    <m/>
    <m/>
    <x v="0"/>
    <m/>
    <m/>
    <m/>
    <m/>
    <x v="0"/>
    <s v="off-white"/>
    <m/>
    <m/>
    <m/>
    <m/>
    <m/>
    <m/>
    <m/>
    <m/>
    <m/>
    <m/>
    <m/>
    <m/>
    <d v="2017-05-08T00:00:00"/>
    <x v="73"/>
    <m/>
    <x v="0"/>
    <n v="10"/>
    <n v="15"/>
    <x v="0"/>
    <m/>
    <m/>
  </r>
  <r>
    <x v="0"/>
    <x v="45"/>
    <x v="3"/>
    <x v="13"/>
    <x v="1075"/>
    <x v="101"/>
    <x v="675"/>
    <n v="11.93"/>
    <m/>
    <m/>
    <x v="0"/>
    <m/>
    <n v="2.5"/>
    <m/>
    <m/>
    <x v="221"/>
    <x v="72"/>
    <x v="0"/>
    <x v="133"/>
    <x v="197"/>
    <s v="14, 14, 15"/>
    <m/>
    <x v="0"/>
    <x v="0"/>
    <m/>
    <x v="0"/>
    <m/>
    <x v="0"/>
    <m/>
    <x v="0"/>
    <x v="0"/>
    <m/>
    <m/>
    <x v="0"/>
    <m/>
    <m/>
    <m/>
    <m/>
    <m/>
    <x v="0"/>
    <m/>
    <m/>
    <x v="0"/>
    <m/>
    <m/>
    <m/>
    <m/>
    <x v="0"/>
    <s v="off-white"/>
    <m/>
    <m/>
    <m/>
    <m/>
    <m/>
    <m/>
    <m/>
    <m/>
    <m/>
    <m/>
    <m/>
    <m/>
    <d v="2017-05-08T00:00:00"/>
    <x v="61"/>
    <m/>
    <x v="0"/>
    <n v="9"/>
    <n v="15"/>
    <x v="0"/>
    <m/>
    <m/>
  </r>
  <r>
    <x v="0"/>
    <x v="45"/>
    <x v="3"/>
    <x v="13"/>
    <x v="1076"/>
    <x v="101"/>
    <x v="678"/>
    <n v="12.09"/>
    <m/>
    <m/>
    <x v="0"/>
    <m/>
    <n v="2.2999999999999998"/>
    <m/>
    <m/>
    <x v="222"/>
    <x v="72"/>
    <x v="0"/>
    <x v="432"/>
    <x v="197"/>
    <s v="13, 13, 14"/>
    <m/>
    <x v="0"/>
    <x v="0"/>
    <m/>
    <x v="0"/>
    <m/>
    <x v="0"/>
    <m/>
    <x v="0"/>
    <x v="0"/>
    <m/>
    <m/>
    <x v="0"/>
    <m/>
    <m/>
    <m/>
    <m/>
    <m/>
    <x v="0"/>
    <m/>
    <m/>
    <x v="0"/>
    <m/>
    <m/>
    <m/>
    <m/>
    <x v="0"/>
    <s v="off-white"/>
    <m/>
    <m/>
    <m/>
    <m/>
    <m/>
    <m/>
    <m/>
    <m/>
    <m/>
    <m/>
    <m/>
    <m/>
    <d v="2017-05-08T00:00:00"/>
    <x v="61"/>
    <m/>
    <x v="0"/>
    <n v="14"/>
    <n v="15"/>
    <x v="0"/>
    <m/>
    <m/>
  </r>
  <r>
    <x v="0"/>
    <x v="45"/>
    <x v="3"/>
    <x v="13"/>
    <x v="1077"/>
    <x v="131"/>
    <x v="679"/>
    <n v="11.8"/>
    <m/>
    <m/>
    <x v="0"/>
    <m/>
    <n v="2.6"/>
    <m/>
    <m/>
    <x v="128"/>
    <x v="72"/>
    <x v="0"/>
    <x v="433"/>
    <x v="197"/>
    <s v="9, 10, 9"/>
    <m/>
    <x v="0"/>
    <x v="0"/>
    <m/>
    <x v="23"/>
    <m/>
    <x v="35"/>
    <m/>
    <x v="0"/>
    <x v="0"/>
    <m/>
    <m/>
    <x v="0"/>
    <m/>
    <m/>
    <m/>
    <m/>
    <m/>
    <x v="0"/>
    <m/>
    <m/>
    <x v="0"/>
    <m/>
    <m/>
    <m/>
    <m/>
    <x v="0"/>
    <s v="off-white"/>
    <m/>
    <m/>
    <m/>
    <m/>
    <m/>
    <m/>
    <m/>
    <m/>
    <m/>
    <m/>
    <m/>
    <m/>
    <d v="2017-05-10T00:00:00"/>
    <x v="0"/>
    <m/>
    <x v="0"/>
    <n v="16"/>
    <n v="15"/>
    <x v="0"/>
    <m/>
    <m/>
  </r>
  <r>
    <x v="0"/>
    <x v="45"/>
    <x v="3"/>
    <x v="13"/>
    <x v="1078"/>
    <x v="131"/>
    <x v="680"/>
    <n v="11.99"/>
    <m/>
    <m/>
    <x v="0"/>
    <m/>
    <n v="2.7"/>
    <m/>
    <m/>
    <x v="223"/>
    <x v="76"/>
    <x v="0"/>
    <x v="317"/>
    <x v="197"/>
    <s v="10, 14, 12"/>
    <m/>
    <x v="0"/>
    <x v="0"/>
    <m/>
    <x v="0"/>
    <m/>
    <x v="6"/>
    <m/>
    <x v="0"/>
    <x v="0"/>
    <m/>
    <m/>
    <x v="0"/>
    <m/>
    <m/>
    <m/>
    <m/>
    <m/>
    <x v="0"/>
    <m/>
    <m/>
    <x v="0"/>
    <m/>
    <m/>
    <m/>
    <m/>
    <x v="0"/>
    <s v="off-white"/>
    <m/>
    <m/>
    <m/>
    <m/>
    <m/>
    <m/>
    <m/>
    <m/>
    <m/>
    <m/>
    <m/>
    <m/>
    <d v="2017-05-10T00:00:00"/>
    <x v="0"/>
    <m/>
    <x v="0"/>
    <n v="8"/>
    <n v="15"/>
    <x v="0"/>
    <m/>
    <m/>
  </r>
  <r>
    <x v="0"/>
    <x v="45"/>
    <x v="3"/>
    <x v="13"/>
    <x v="1079"/>
    <x v="133"/>
    <x v="681"/>
    <n v="12.07"/>
    <m/>
    <m/>
    <x v="0"/>
    <m/>
    <n v="2.4"/>
    <m/>
    <m/>
    <x v="224"/>
    <x v="76"/>
    <x v="0"/>
    <x v="120"/>
    <x v="197"/>
    <s v="13,13,15"/>
    <m/>
    <x v="0"/>
    <x v="0"/>
    <m/>
    <x v="0"/>
    <m/>
    <x v="5"/>
    <m/>
    <x v="0"/>
    <x v="0"/>
    <m/>
    <m/>
    <x v="0"/>
    <m/>
    <m/>
    <m/>
    <m/>
    <m/>
    <x v="0"/>
    <m/>
    <m/>
    <x v="0"/>
    <m/>
    <m/>
    <m/>
    <m/>
    <x v="0"/>
    <s v="off-white"/>
    <m/>
    <m/>
    <m/>
    <m/>
    <m/>
    <m/>
    <m/>
    <m/>
    <m/>
    <m/>
    <m/>
    <m/>
    <d v="2017-05-15T00:00:00"/>
    <x v="96"/>
    <m/>
    <x v="0"/>
    <n v="13"/>
    <n v="15"/>
    <x v="0"/>
    <m/>
    <m/>
  </r>
  <r>
    <x v="0"/>
    <x v="45"/>
    <x v="3"/>
    <x v="13"/>
    <x v="1080"/>
    <x v="203"/>
    <x v="682"/>
    <n v="11.39"/>
    <m/>
    <m/>
    <x v="0"/>
    <m/>
    <n v="2.4"/>
    <m/>
    <m/>
    <x v="225"/>
    <x v="77"/>
    <x v="0"/>
    <x v="146"/>
    <x v="197"/>
    <s v="12,11,14"/>
    <m/>
    <x v="0"/>
    <x v="0"/>
    <m/>
    <x v="24"/>
    <m/>
    <x v="64"/>
    <m/>
    <x v="0"/>
    <x v="0"/>
    <m/>
    <m/>
    <x v="0"/>
    <m/>
    <m/>
    <m/>
    <m/>
    <m/>
    <x v="0"/>
    <m/>
    <m/>
    <x v="0"/>
    <m/>
    <m/>
    <m/>
    <m/>
    <x v="0"/>
    <s v="off-white"/>
    <m/>
    <m/>
    <m/>
    <m/>
    <m/>
    <m/>
    <m/>
    <m/>
    <m/>
    <m/>
    <m/>
    <m/>
    <d v="2017-05-15T00:00:00"/>
    <x v="96"/>
    <m/>
    <x v="0"/>
    <n v="10"/>
    <n v="15"/>
    <x v="0"/>
    <m/>
    <m/>
  </r>
  <r>
    <x v="0"/>
    <x v="45"/>
    <x v="3"/>
    <x v="13"/>
    <x v="1081"/>
    <x v="135"/>
    <x v="683"/>
    <n v="11.51"/>
    <m/>
    <m/>
    <x v="0"/>
    <m/>
    <n v="2.2999999999999998"/>
    <m/>
    <m/>
    <x v="226"/>
    <x v="75"/>
    <x v="0"/>
    <x v="139"/>
    <x v="197"/>
    <s v="4, 6, 6"/>
    <m/>
    <x v="0"/>
    <x v="0"/>
    <m/>
    <x v="0"/>
    <m/>
    <x v="0"/>
    <m/>
    <x v="0"/>
    <x v="0"/>
    <m/>
    <m/>
    <x v="0"/>
    <m/>
    <m/>
    <m/>
    <m/>
    <m/>
    <x v="0"/>
    <m/>
    <m/>
    <x v="0"/>
    <m/>
    <m/>
    <m/>
    <m/>
    <x v="0"/>
    <s v="off-white"/>
    <m/>
    <m/>
    <m/>
    <m/>
    <m/>
    <m/>
    <m/>
    <m/>
    <m/>
    <m/>
    <m/>
    <m/>
    <d v="2017-05-16T00:00:00"/>
    <x v="97"/>
    <m/>
    <x v="0"/>
    <n v="8"/>
    <n v="15"/>
    <x v="0"/>
    <m/>
    <m/>
  </r>
  <r>
    <x v="0"/>
    <x v="45"/>
    <x v="3"/>
    <x v="13"/>
    <x v="1082"/>
    <x v="135"/>
    <x v="684"/>
    <n v="11.43"/>
    <m/>
    <m/>
    <x v="0"/>
    <m/>
    <n v="3"/>
    <m/>
    <m/>
    <x v="227"/>
    <x v="75"/>
    <x v="0"/>
    <x v="337"/>
    <x v="197"/>
    <s v="12, 13, 13"/>
    <m/>
    <x v="0"/>
    <x v="0"/>
    <m/>
    <x v="0"/>
    <m/>
    <x v="0"/>
    <m/>
    <x v="0"/>
    <x v="0"/>
    <m/>
    <m/>
    <x v="0"/>
    <m/>
    <m/>
    <m/>
    <m/>
    <m/>
    <x v="0"/>
    <m/>
    <m/>
    <x v="0"/>
    <m/>
    <m/>
    <m/>
    <m/>
    <x v="0"/>
    <s v="off-white"/>
    <m/>
    <m/>
    <m/>
    <m/>
    <m/>
    <m/>
    <m/>
    <m/>
    <m/>
    <m/>
    <m/>
    <m/>
    <d v="2017-05-17T00:00:00"/>
    <x v="70"/>
    <m/>
    <x v="0"/>
    <n v="8"/>
    <n v="15"/>
    <x v="0"/>
    <m/>
    <m/>
  </r>
  <r>
    <x v="0"/>
    <x v="45"/>
    <x v="3"/>
    <x v="13"/>
    <x v="1083"/>
    <x v="9"/>
    <x v="685"/>
    <n v="11.58"/>
    <m/>
    <m/>
    <x v="0"/>
    <m/>
    <n v="2.2999999999999998"/>
    <m/>
    <m/>
    <x v="228"/>
    <x v="72"/>
    <x v="0"/>
    <x v="434"/>
    <x v="197"/>
    <s v="13, 12, 13"/>
    <m/>
    <x v="0"/>
    <x v="0"/>
    <m/>
    <x v="0"/>
    <m/>
    <x v="0"/>
    <m/>
    <x v="0"/>
    <x v="0"/>
    <m/>
    <m/>
    <x v="0"/>
    <m/>
    <m/>
    <m/>
    <m/>
    <m/>
    <x v="0"/>
    <m/>
    <m/>
    <x v="0"/>
    <m/>
    <m/>
    <m/>
    <m/>
    <x v="0"/>
    <s v="off-white"/>
    <m/>
    <m/>
    <m/>
    <m/>
    <m/>
    <m/>
    <m/>
    <m/>
    <m/>
    <m/>
    <m/>
    <m/>
    <d v="2017-05-19T00:00:00"/>
    <x v="74"/>
    <m/>
    <x v="0"/>
    <n v="10"/>
    <n v="15"/>
    <x v="0"/>
    <m/>
    <m/>
  </r>
  <r>
    <x v="0"/>
    <x v="45"/>
    <x v="3"/>
    <x v="13"/>
    <x v="1084"/>
    <x v="9"/>
    <x v="686"/>
    <n v="11.83"/>
    <m/>
    <m/>
    <x v="0"/>
    <m/>
    <n v="2.8"/>
    <m/>
    <m/>
    <x v="229"/>
    <x v="71"/>
    <x v="0"/>
    <x v="435"/>
    <x v="197"/>
    <s v="9, 11, 10"/>
    <m/>
    <x v="0"/>
    <x v="0"/>
    <m/>
    <x v="0"/>
    <m/>
    <x v="0"/>
    <m/>
    <x v="0"/>
    <x v="0"/>
    <m/>
    <m/>
    <x v="0"/>
    <m/>
    <m/>
    <m/>
    <m/>
    <m/>
    <x v="0"/>
    <m/>
    <m/>
    <x v="0"/>
    <m/>
    <m/>
    <m/>
    <m/>
    <x v="0"/>
    <s v="off-white"/>
    <m/>
    <m/>
    <m/>
    <m/>
    <m/>
    <m/>
    <m/>
    <m/>
    <m/>
    <m/>
    <m/>
    <m/>
    <d v="2017-05-19T00:00:00"/>
    <x v="74"/>
    <m/>
    <x v="0"/>
    <n v="8"/>
    <n v="15"/>
    <x v="0"/>
    <m/>
    <m/>
  </r>
  <r>
    <x v="0"/>
    <x v="45"/>
    <x v="3"/>
    <x v="13"/>
    <x v="1085"/>
    <x v="103"/>
    <x v="687"/>
    <n v="11.5"/>
    <m/>
    <m/>
    <x v="0"/>
    <m/>
    <n v="2.8"/>
    <m/>
    <m/>
    <x v="230"/>
    <x v="76"/>
    <x v="0"/>
    <x v="136"/>
    <x v="197"/>
    <s v="11, 13, 12"/>
    <m/>
    <x v="0"/>
    <x v="0"/>
    <m/>
    <x v="0"/>
    <m/>
    <x v="65"/>
    <m/>
    <x v="0"/>
    <x v="0"/>
    <m/>
    <m/>
    <x v="0"/>
    <m/>
    <m/>
    <m/>
    <m/>
    <m/>
    <x v="0"/>
    <m/>
    <m/>
    <x v="0"/>
    <m/>
    <m/>
    <m/>
    <m/>
    <x v="0"/>
    <s v="off-white"/>
    <m/>
    <m/>
    <m/>
    <m/>
    <m/>
    <m/>
    <m/>
    <m/>
    <m/>
    <m/>
    <m/>
    <m/>
    <d v="2017-05-22T00:00:00"/>
    <x v="9"/>
    <m/>
    <x v="0"/>
    <n v="5"/>
    <n v="15"/>
    <x v="0"/>
    <m/>
    <m/>
  </r>
  <r>
    <x v="0"/>
    <x v="45"/>
    <x v="3"/>
    <x v="13"/>
    <x v="1086"/>
    <x v="156"/>
    <x v="677"/>
    <n v="11.57"/>
    <m/>
    <m/>
    <x v="0"/>
    <m/>
    <n v="2.1"/>
    <m/>
    <m/>
    <x v="231"/>
    <x v="76"/>
    <x v="0"/>
    <x v="432"/>
    <x v="197"/>
    <s v="12,13,15"/>
    <m/>
    <x v="0"/>
    <x v="0"/>
    <m/>
    <x v="0"/>
    <m/>
    <x v="0"/>
    <m/>
    <x v="0"/>
    <x v="0"/>
    <m/>
    <m/>
    <x v="0"/>
    <m/>
    <m/>
    <m/>
    <m/>
    <m/>
    <x v="0"/>
    <m/>
    <m/>
    <x v="0"/>
    <m/>
    <m/>
    <m/>
    <m/>
    <x v="0"/>
    <s v="off-white"/>
    <m/>
    <m/>
    <m/>
    <m/>
    <m/>
    <m/>
    <m/>
    <m/>
    <m/>
    <m/>
    <m/>
    <m/>
    <d v="2017-05-23T00:00:00"/>
    <x v="99"/>
    <m/>
    <x v="0"/>
    <n v="9"/>
    <n v="15"/>
    <x v="0"/>
    <m/>
    <m/>
  </r>
  <r>
    <x v="0"/>
    <x v="45"/>
    <x v="3"/>
    <x v="13"/>
    <x v="1087"/>
    <x v="136"/>
    <x v="688"/>
    <n v="11.41"/>
    <m/>
    <m/>
    <x v="0"/>
    <m/>
    <n v="2.6"/>
    <m/>
    <m/>
    <x v="232"/>
    <x v="72"/>
    <x v="0"/>
    <x v="434"/>
    <x v="197"/>
    <s v="15, 12, 10"/>
    <m/>
    <x v="0"/>
    <x v="0"/>
    <m/>
    <x v="0"/>
    <m/>
    <x v="0"/>
    <m/>
    <x v="0"/>
    <x v="0"/>
    <m/>
    <m/>
    <x v="0"/>
    <m/>
    <m/>
    <m/>
    <m/>
    <m/>
    <x v="0"/>
    <m/>
    <m/>
    <x v="0"/>
    <m/>
    <m/>
    <m/>
    <m/>
    <x v="0"/>
    <s v="off-white"/>
    <m/>
    <m/>
    <m/>
    <m/>
    <m/>
    <m/>
    <m/>
    <m/>
    <m/>
    <m/>
    <m/>
    <m/>
    <d v="2017-05-24T00:00:00"/>
    <x v="10"/>
    <m/>
    <x v="0"/>
    <n v="7"/>
    <n v="15"/>
    <x v="0"/>
    <m/>
    <m/>
  </r>
  <r>
    <x v="0"/>
    <x v="45"/>
    <x v="3"/>
    <x v="13"/>
    <x v="1088"/>
    <x v="136"/>
    <x v="689"/>
    <n v="11.47"/>
    <m/>
    <m/>
    <x v="0"/>
    <m/>
    <n v="2.9"/>
    <m/>
    <m/>
    <x v="233"/>
    <x v="77"/>
    <x v="0"/>
    <x v="436"/>
    <x v="197"/>
    <s v="11, 11, 13"/>
    <m/>
    <x v="0"/>
    <x v="0"/>
    <m/>
    <x v="0"/>
    <m/>
    <x v="0"/>
    <m/>
    <x v="0"/>
    <x v="0"/>
    <m/>
    <m/>
    <x v="0"/>
    <m/>
    <m/>
    <m/>
    <m/>
    <m/>
    <x v="0"/>
    <m/>
    <m/>
    <x v="0"/>
    <m/>
    <m/>
    <m/>
    <m/>
    <x v="0"/>
    <s v="off-white"/>
    <m/>
    <m/>
    <m/>
    <m/>
    <m/>
    <m/>
    <m/>
    <m/>
    <m/>
    <m/>
    <m/>
    <m/>
    <d v="2017-05-24T00:00:00"/>
    <x v="10"/>
    <m/>
    <x v="0"/>
    <n v="6"/>
    <n v="15"/>
    <x v="0"/>
    <m/>
    <m/>
  </r>
  <r>
    <x v="0"/>
    <x v="45"/>
    <x v="3"/>
    <x v="13"/>
    <x v="1089"/>
    <x v="136"/>
    <x v="690"/>
    <n v="11.39"/>
    <m/>
    <m/>
    <x v="0"/>
    <m/>
    <n v="2.4"/>
    <m/>
    <m/>
    <x v="234"/>
    <x v="75"/>
    <x v="0"/>
    <x v="224"/>
    <x v="197"/>
    <s v="10, 11, 19"/>
    <m/>
    <x v="0"/>
    <x v="0"/>
    <m/>
    <x v="0"/>
    <m/>
    <x v="0"/>
    <m/>
    <x v="0"/>
    <x v="0"/>
    <m/>
    <m/>
    <x v="0"/>
    <m/>
    <m/>
    <m/>
    <m/>
    <m/>
    <x v="0"/>
    <m/>
    <m/>
    <x v="0"/>
    <m/>
    <m/>
    <m/>
    <m/>
    <x v="0"/>
    <s v="off-white"/>
    <m/>
    <m/>
    <m/>
    <m/>
    <m/>
    <m/>
    <m/>
    <m/>
    <m/>
    <m/>
    <m/>
    <m/>
    <d v="2017-05-25T00:00:00"/>
    <x v="75"/>
    <m/>
    <x v="0"/>
    <n v="8"/>
    <n v="15"/>
    <x v="0"/>
    <m/>
    <m/>
  </r>
  <r>
    <x v="0"/>
    <x v="45"/>
    <x v="3"/>
    <x v="13"/>
    <x v="1090"/>
    <x v="11"/>
    <x v="691"/>
    <n v="11.48"/>
    <m/>
    <m/>
    <x v="0"/>
    <m/>
    <n v="2.2000000000000002"/>
    <m/>
    <m/>
    <x v="235"/>
    <x v="75"/>
    <x v="0"/>
    <x v="123"/>
    <x v="197"/>
    <s v="10,13,12"/>
    <m/>
    <x v="0"/>
    <x v="0"/>
    <m/>
    <x v="0"/>
    <m/>
    <x v="66"/>
    <m/>
    <x v="0"/>
    <x v="0"/>
    <m/>
    <m/>
    <x v="0"/>
    <m/>
    <m/>
    <m/>
    <m/>
    <m/>
    <x v="0"/>
    <m/>
    <m/>
    <x v="0"/>
    <m/>
    <m/>
    <m/>
    <m/>
    <x v="0"/>
    <s v="off-white"/>
    <m/>
    <m/>
    <m/>
    <m/>
    <m/>
    <m/>
    <m/>
    <m/>
    <m/>
    <m/>
    <m/>
    <m/>
    <d v="2017-05-30T00:00:00"/>
    <x v="11"/>
    <m/>
    <x v="0"/>
    <n v="12"/>
    <n v="15"/>
    <x v="0"/>
    <m/>
    <m/>
  </r>
  <r>
    <x v="0"/>
    <x v="45"/>
    <x v="3"/>
    <x v="13"/>
    <x v="1091"/>
    <x v="169"/>
    <x v="690"/>
    <n v="11.7"/>
    <m/>
    <m/>
    <x v="0"/>
    <m/>
    <n v="2.6"/>
    <m/>
    <m/>
    <x v="236"/>
    <x v="76"/>
    <x v="0"/>
    <x v="338"/>
    <x v="197"/>
    <s v="12,10,10"/>
    <m/>
    <x v="0"/>
    <x v="0"/>
    <m/>
    <x v="0"/>
    <m/>
    <x v="0"/>
    <m/>
    <x v="0"/>
    <x v="0"/>
    <m/>
    <m/>
    <x v="0"/>
    <m/>
    <m/>
    <m/>
    <m/>
    <m/>
    <x v="0"/>
    <m/>
    <m/>
    <x v="0"/>
    <m/>
    <m/>
    <m/>
    <m/>
    <x v="0"/>
    <s v="off-white"/>
    <m/>
    <m/>
    <m/>
    <m/>
    <m/>
    <m/>
    <m/>
    <m/>
    <m/>
    <m/>
    <m/>
    <m/>
    <d v="2017-05-30T00:00:00"/>
    <x v="11"/>
    <m/>
    <x v="0"/>
    <n v="5"/>
    <n v="15"/>
    <x v="0"/>
    <m/>
    <m/>
  </r>
  <r>
    <x v="0"/>
    <x v="45"/>
    <x v="3"/>
    <x v="13"/>
    <x v="1092"/>
    <x v="137"/>
    <x v="692"/>
    <n v="11.32"/>
    <m/>
    <m/>
    <x v="0"/>
    <m/>
    <n v="2.6"/>
    <m/>
    <m/>
    <x v="237"/>
    <x v="72"/>
    <x v="0"/>
    <x v="129"/>
    <x v="197"/>
    <s v="15, 9, 11"/>
    <m/>
    <x v="0"/>
    <x v="0"/>
    <m/>
    <x v="0"/>
    <m/>
    <x v="46"/>
    <m/>
    <x v="0"/>
    <x v="0"/>
    <m/>
    <m/>
    <x v="0"/>
    <m/>
    <m/>
    <m/>
    <m/>
    <m/>
    <x v="0"/>
    <m/>
    <m/>
    <x v="0"/>
    <m/>
    <m/>
    <m/>
    <m/>
    <x v="0"/>
    <s v="off-white"/>
    <m/>
    <m/>
    <m/>
    <m/>
    <m/>
    <m/>
    <m/>
    <m/>
    <m/>
    <m/>
    <m/>
    <m/>
    <d v="2017-05-31T00:00:00"/>
    <x v="100"/>
    <m/>
    <x v="0"/>
    <n v="7"/>
    <n v="15"/>
    <x v="0"/>
    <m/>
    <m/>
  </r>
  <r>
    <x v="0"/>
    <x v="45"/>
    <x v="3"/>
    <x v="13"/>
    <x v="1093"/>
    <x v="204"/>
    <x v="693"/>
    <n v="12.14"/>
    <m/>
    <m/>
    <x v="0"/>
    <m/>
    <n v="2.97"/>
    <m/>
    <m/>
    <x v="238"/>
    <x v="72"/>
    <x v="0"/>
    <x v="131"/>
    <x v="197"/>
    <s v="11, 12, 9"/>
    <m/>
    <x v="0"/>
    <x v="0"/>
    <m/>
    <x v="0"/>
    <m/>
    <x v="0"/>
    <m/>
    <x v="0"/>
    <x v="0"/>
    <m/>
    <m/>
    <x v="0"/>
    <m/>
    <m/>
    <m/>
    <m/>
    <m/>
    <x v="0"/>
    <m/>
    <m/>
    <x v="0"/>
    <m/>
    <m/>
    <m/>
    <m/>
    <x v="4"/>
    <s v="off-white"/>
    <m/>
    <m/>
    <m/>
    <m/>
    <m/>
    <m/>
    <m/>
    <m/>
    <m/>
    <m/>
    <m/>
    <m/>
    <d v="2017-06-05T00:00:00"/>
    <x v="102"/>
    <m/>
    <x v="0"/>
    <n v="5"/>
    <n v="15"/>
    <x v="0"/>
    <m/>
    <m/>
  </r>
  <r>
    <x v="0"/>
    <x v="45"/>
    <x v="3"/>
    <x v="13"/>
    <x v="1094"/>
    <x v="139"/>
    <x v="694"/>
    <n v="12.3"/>
    <m/>
    <m/>
    <x v="0"/>
    <m/>
    <n v="2.9"/>
    <m/>
    <m/>
    <x v="239"/>
    <x v="75"/>
    <x v="0"/>
    <x v="437"/>
    <x v="197"/>
    <s v="10, 12, 9"/>
    <m/>
    <x v="0"/>
    <x v="0"/>
    <m/>
    <x v="0"/>
    <m/>
    <x v="67"/>
    <m/>
    <x v="0"/>
    <x v="0"/>
    <m/>
    <m/>
    <x v="0"/>
    <m/>
    <m/>
    <m/>
    <m/>
    <m/>
    <x v="0"/>
    <m/>
    <m/>
    <x v="0"/>
    <m/>
    <m/>
    <m/>
    <m/>
    <x v="4"/>
    <s v="off-white"/>
    <m/>
    <m/>
    <m/>
    <m/>
    <m/>
    <m/>
    <m/>
    <m/>
    <m/>
    <m/>
    <m/>
    <m/>
    <d v="2017-06-05T00:00:00"/>
    <x v="102"/>
    <m/>
    <x v="0"/>
    <n v="6"/>
    <n v="15"/>
    <x v="0"/>
    <m/>
    <m/>
  </r>
  <r>
    <x v="0"/>
    <x v="45"/>
    <x v="3"/>
    <x v="13"/>
    <x v="1095"/>
    <x v="89"/>
    <x v="678"/>
    <n v="11.71"/>
    <m/>
    <m/>
    <x v="0"/>
    <m/>
    <n v="2.8"/>
    <m/>
    <m/>
    <x v="240"/>
    <x v="72"/>
    <x v="0"/>
    <x v="123"/>
    <x v="197"/>
    <s v="13,14,14"/>
    <m/>
    <x v="0"/>
    <x v="0"/>
    <m/>
    <x v="0"/>
    <m/>
    <x v="31"/>
    <m/>
    <x v="0"/>
    <x v="0"/>
    <m/>
    <m/>
    <x v="0"/>
    <m/>
    <m/>
    <m/>
    <m/>
    <m/>
    <x v="0"/>
    <m/>
    <m/>
    <x v="0"/>
    <m/>
    <m/>
    <m/>
    <m/>
    <x v="4"/>
    <s v="off-white"/>
    <m/>
    <m/>
    <m/>
    <m/>
    <m/>
    <m/>
    <m/>
    <m/>
    <m/>
    <m/>
    <m/>
    <m/>
    <d v="2017-06-06T00:00:00"/>
    <x v="63"/>
    <m/>
    <x v="0"/>
    <n v="10"/>
    <n v="15"/>
    <x v="0"/>
    <m/>
    <m/>
  </r>
  <r>
    <x v="0"/>
    <x v="45"/>
    <x v="3"/>
    <x v="13"/>
    <x v="1096"/>
    <x v="141"/>
    <x v="678"/>
    <n v="11.3"/>
    <m/>
    <m/>
    <x v="0"/>
    <m/>
    <n v="2.9"/>
    <m/>
    <m/>
    <x v="241"/>
    <x v="72"/>
    <x v="0"/>
    <x v="143"/>
    <x v="197"/>
    <s v="10, 11, 13"/>
    <m/>
    <x v="0"/>
    <x v="0"/>
    <m/>
    <x v="0"/>
    <m/>
    <x v="0"/>
    <m/>
    <x v="0"/>
    <x v="0"/>
    <m/>
    <m/>
    <x v="0"/>
    <m/>
    <m/>
    <m/>
    <m/>
    <m/>
    <x v="0"/>
    <m/>
    <m/>
    <x v="0"/>
    <m/>
    <m/>
    <m/>
    <m/>
    <x v="4"/>
    <s v="off-white"/>
    <m/>
    <m/>
    <m/>
    <m/>
    <m/>
    <m/>
    <m/>
    <m/>
    <m/>
    <m/>
    <m/>
    <m/>
    <d v="2017-06-07T00:00:00"/>
    <x v="103"/>
    <m/>
    <x v="0"/>
    <n v="9"/>
    <n v="15"/>
    <x v="0"/>
    <m/>
    <m/>
  </r>
  <r>
    <x v="0"/>
    <x v="45"/>
    <x v="3"/>
    <x v="13"/>
    <x v="1097"/>
    <x v="90"/>
    <x v="695"/>
    <n v="12.02"/>
    <m/>
    <m/>
    <x v="0"/>
    <m/>
    <n v="2.2999999999999998"/>
    <m/>
    <m/>
    <x v="242"/>
    <x v="75"/>
    <x v="0"/>
    <x v="133"/>
    <x v="197"/>
    <s v="10, 14, 13"/>
    <m/>
    <x v="0"/>
    <x v="0"/>
    <m/>
    <x v="0"/>
    <m/>
    <x v="0"/>
    <m/>
    <x v="0"/>
    <x v="0"/>
    <m/>
    <m/>
    <x v="0"/>
    <m/>
    <m/>
    <m/>
    <m/>
    <m/>
    <x v="0"/>
    <m/>
    <m/>
    <x v="0"/>
    <m/>
    <m/>
    <m/>
    <m/>
    <x v="4"/>
    <s v="off-white"/>
    <m/>
    <m/>
    <m/>
    <m/>
    <m/>
    <m/>
    <m/>
    <m/>
    <m/>
    <m/>
    <m/>
    <m/>
    <d v="2017-06-09T00:00:00"/>
    <x v="64"/>
    <m/>
    <x v="0"/>
    <n v="6"/>
    <n v="15"/>
    <x v="0"/>
    <m/>
    <m/>
  </r>
  <r>
    <x v="0"/>
    <x v="45"/>
    <x v="3"/>
    <x v="13"/>
    <x v="1098"/>
    <x v="91"/>
    <x v="679"/>
    <n v="11.7"/>
    <m/>
    <m/>
    <x v="0"/>
    <m/>
    <n v="2.4"/>
    <m/>
    <m/>
    <x v="243"/>
    <x v="75"/>
    <x v="0"/>
    <x v="330"/>
    <x v="197"/>
    <s v="11,12,12"/>
    <m/>
    <x v="0"/>
    <x v="0"/>
    <m/>
    <x v="0"/>
    <m/>
    <x v="0"/>
    <m/>
    <x v="0"/>
    <x v="0"/>
    <m/>
    <m/>
    <x v="0"/>
    <m/>
    <m/>
    <m/>
    <m/>
    <m/>
    <x v="0"/>
    <m/>
    <m/>
    <x v="0"/>
    <m/>
    <m/>
    <m/>
    <m/>
    <x v="4"/>
    <s v="off-white"/>
    <m/>
    <m/>
    <m/>
    <m/>
    <m/>
    <m/>
    <m/>
    <m/>
    <m/>
    <m/>
    <m/>
    <m/>
    <d v="2017-06-13T00:00:00"/>
    <x v="65"/>
    <m/>
    <x v="0"/>
    <n v="8"/>
    <n v="15"/>
    <x v="0"/>
    <m/>
    <m/>
  </r>
  <r>
    <x v="0"/>
    <x v="45"/>
    <x v="3"/>
    <x v="13"/>
    <x v="1099"/>
    <x v="144"/>
    <x v="690"/>
    <n v="11.75"/>
    <m/>
    <m/>
    <x v="0"/>
    <m/>
    <n v="2.2000000000000002"/>
    <m/>
    <m/>
    <x v="1"/>
    <x v="76"/>
    <x v="0"/>
    <x v="134"/>
    <x v="197"/>
    <s v="10, 13, 14"/>
    <m/>
    <x v="0"/>
    <x v="0"/>
    <m/>
    <x v="25"/>
    <m/>
    <x v="59"/>
    <m/>
    <x v="0"/>
    <x v="0"/>
    <m/>
    <m/>
    <x v="0"/>
    <m/>
    <m/>
    <m/>
    <m/>
    <m/>
    <x v="0"/>
    <m/>
    <m/>
    <x v="0"/>
    <m/>
    <m/>
    <m/>
    <m/>
    <x v="4"/>
    <s v="off-white"/>
    <m/>
    <m/>
    <m/>
    <m/>
    <m/>
    <m/>
    <m/>
    <m/>
    <m/>
    <m/>
    <m/>
    <m/>
    <d v="2017-06-13T00:00:00"/>
    <x v="104"/>
    <m/>
    <x v="0"/>
    <n v="6"/>
    <n v="15"/>
    <x v="0"/>
    <m/>
    <m/>
  </r>
  <r>
    <x v="0"/>
    <x v="45"/>
    <x v="3"/>
    <x v="13"/>
    <x v="1100"/>
    <x v="145"/>
    <x v="696"/>
    <n v="11.93"/>
    <m/>
    <m/>
    <x v="0"/>
    <m/>
    <n v="2.7"/>
    <m/>
    <m/>
    <x v="26"/>
    <x v="76"/>
    <x v="0"/>
    <x v="293"/>
    <x v="197"/>
    <s v="13,12,10"/>
    <m/>
    <x v="0"/>
    <x v="0"/>
    <m/>
    <x v="0"/>
    <m/>
    <x v="0"/>
    <m/>
    <x v="0"/>
    <x v="0"/>
    <m/>
    <m/>
    <x v="0"/>
    <m/>
    <m/>
    <m/>
    <m/>
    <m/>
    <x v="0"/>
    <m/>
    <m/>
    <x v="0"/>
    <m/>
    <m/>
    <m/>
    <m/>
    <x v="4"/>
    <s v="off-white"/>
    <m/>
    <m/>
    <m/>
    <m/>
    <m/>
    <m/>
    <m/>
    <m/>
    <m/>
    <m/>
    <m/>
    <m/>
    <d v="2017-06-15T00:00:00"/>
    <x v="105"/>
    <m/>
    <x v="0"/>
    <n v="7"/>
    <n v="15"/>
    <x v="0"/>
    <m/>
    <m/>
  </r>
  <r>
    <x v="0"/>
    <x v="45"/>
    <x v="3"/>
    <x v="13"/>
    <x v="1101"/>
    <x v="145"/>
    <x v="697"/>
    <n v="11.52"/>
    <m/>
    <m/>
    <x v="0"/>
    <m/>
    <n v="2.2000000000000002"/>
    <m/>
    <m/>
    <x v="9"/>
    <x v="76"/>
    <x v="0"/>
    <x v="134"/>
    <x v="197"/>
    <s v="14,10,10"/>
    <m/>
    <x v="0"/>
    <x v="0"/>
    <m/>
    <x v="0"/>
    <m/>
    <x v="0"/>
    <m/>
    <x v="0"/>
    <x v="0"/>
    <m/>
    <m/>
    <x v="0"/>
    <m/>
    <m/>
    <m/>
    <m/>
    <m/>
    <x v="0"/>
    <m/>
    <m/>
    <x v="0"/>
    <m/>
    <m/>
    <m/>
    <m/>
    <x v="4"/>
    <s v="off-white"/>
    <m/>
    <m/>
    <m/>
    <m/>
    <m/>
    <m/>
    <m/>
    <m/>
    <m/>
    <m/>
    <m/>
    <m/>
    <d v="2017-06-15T00:00:00"/>
    <x v="105"/>
    <m/>
    <x v="0"/>
    <n v="10"/>
    <n v="15"/>
    <x v="0"/>
    <m/>
    <m/>
  </r>
  <r>
    <x v="0"/>
    <x v="45"/>
    <x v="3"/>
    <x v="13"/>
    <x v="1102"/>
    <x v="93"/>
    <x v="669"/>
    <n v="11.62"/>
    <m/>
    <m/>
    <x v="0"/>
    <m/>
    <n v="2.1"/>
    <m/>
    <m/>
    <x v="244"/>
    <x v="75"/>
    <x v="0"/>
    <x v="438"/>
    <x v="197"/>
    <s v="14, 12, 13"/>
    <m/>
    <x v="0"/>
    <x v="0"/>
    <m/>
    <x v="0"/>
    <m/>
    <x v="0"/>
    <m/>
    <x v="0"/>
    <x v="0"/>
    <m/>
    <m/>
    <x v="0"/>
    <m/>
    <m/>
    <m/>
    <m/>
    <m/>
    <x v="0"/>
    <m/>
    <m/>
    <x v="0"/>
    <m/>
    <m/>
    <m/>
    <m/>
    <x v="4"/>
    <s v="off-white"/>
    <m/>
    <m/>
    <m/>
    <m/>
    <m/>
    <m/>
    <m/>
    <m/>
    <m/>
    <m/>
    <m/>
    <m/>
    <d v="2017-06-19T00:00:00"/>
    <x v="106"/>
    <m/>
    <x v="0"/>
    <n v="6"/>
    <n v="15"/>
    <x v="0"/>
    <m/>
    <m/>
  </r>
  <r>
    <x v="0"/>
    <x v="45"/>
    <x v="3"/>
    <x v="13"/>
    <x v="1103"/>
    <x v="23"/>
    <x v="683"/>
    <n v="11.78"/>
    <m/>
    <m/>
    <x v="0"/>
    <m/>
    <n v="2.9"/>
    <m/>
    <m/>
    <x v="245"/>
    <x v="76"/>
    <x v="0"/>
    <x v="130"/>
    <x v="197"/>
    <s v="13,12,14"/>
    <m/>
    <x v="0"/>
    <x v="0"/>
    <m/>
    <x v="0"/>
    <m/>
    <x v="0"/>
    <m/>
    <x v="0"/>
    <x v="0"/>
    <m/>
    <m/>
    <x v="0"/>
    <m/>
    <m/>
    <m/>
    <m/>
    <m/>
    <x v="0"/>
    <m/>
    <m/>
    <x v="0"/>
    <m/>
    <m/>
    <m/>
    <m/>
    <x v="4"/>
    <s v="off-white"/>
    <m/>
    <m/>
    <m/>
    <m/>
    <m/>
    <m/>
    <m/>
    <m/>
    <m/>
    <m/>
    <m/>
    <m/>
    <d v="2017-06-21T00:00:00"/>
    <x v="16"/>
    <m/>
    <x v="0"/>
    <n v="6"/>
    <n v="15"/>
    <x v="0"/>
    <m/>
    <m/>
  </r>
  <r>
    <x v="0"/>
    <x v="45"/>
    <x v="3"/>
    <x v="13"/>
    <x v="1104"/>
    <x v="26"/>
    <x v="698"/>
    <n v="11.82"/>
    <m/>
    <m/>
    <x v="0"/>
    <m/>
    <n v="2.5"/>
    <m/>
    <m/>
    <x v="246"/>
    <x v="75"/>
    <x v="0"/>
    <x v="134"/>
    <x v="197"/>
    <s v="10,8,9"/>
    <m/>
    <x v="0"/>
    <x v="0"/>
    <m/>
    <x v="0"/>
    <m/>
    <x v="0"/>
    <m/>
    <x v="0"/>
    <x v="0"/>
    <m/>
    <m/>
    <x v="0"/>
    <m/>
    <m/>
    <m/>
    <m/>
    <m/>
    <x v="0"/>
    <m/>
    <m/>
    <x v="0"/>
    <m/>
    <m/>
    <m/>
    <m/>
    <x v="4"/>
    <s v="off-white"/>
    <m/>
    <m/>
    <m/>
    <m/>
    <m/>
    <m/>
    <m/>
    <m/>
    <m/>
    <m/>
    <m/>
    <m/>
    <d v="2017-06-26T00:00:00"/>
    <x v="107"/>
    <m/>
    <x v="0"/>
    <n v="11"/>
    <n v="15"/>
    <x v="0"/>
    <m/>
    <m/>
  </r>
  <r>
    <x v="0"/>
    <x v="45"/>
    <x v="3"/>
    <x v="13"/>
    <x v="1105"/>
    <x v="67"/>
    <x v="699"/>
    <n v="11.65"/>
    <m/>
    <m/>
    <x v="0"/>
    <m/>
    <n v="2.2999999999999998"/>
    <m/>
    <m/>
    <x v="247"/>
    <x v="76"/>
    <x v="0"/>
    <x v="128"/>
    <x v="197"/>
    <s v="14,10,13"/>
    <m/>
    <x v="0"/>
    <x v="0"/>
    <m/>
    <x v="0"/>
    <m/>
    <x v="0"/>
    <m/>
    <x v="0"/>
    <x v="0"/>
    <m/>
    <m/>
    <x v="0"/>
    <m/>
    <m/>
    <m/>
    <m/>
    <m/>
    <x v="0"/>
    <m/>
    <m/>
    <x v="0"/>
    <m/>
    <m/>
    <m/>
    <m/>
    <x v="4"/>
    <s v="off-white"/>
    <m/>
    <m/>
    <m/>
    <m/>
    <m/>
    <m/>
    <m/>
    <m/>
    <m/>
    <m/>
    <m/>
    <m/>
    <d v="2017-06-28T00:00:00"/>
    <x v="42"/>
    <m/>
    <x v="0"/>
    <n v="8"/>
    <n v="15"/>
    <x v="0"/>
    <m/>
    <m/>
  </r>
  <r>
    <x v="0"/>
    <x v="45"/>
    <x v="3"/>
    <x v="13"/>
    <x v="1106"/>
    <x v="67"/>
    <x v="669"/>
    <n v="11.46"/>
    <m/>
    <m/>
    <x v="0"/>
    <m/>
    <n v="2.2999999999999998"/>
    <m/>
    <m/>
    <x v="248"/>
    <x v="72"/>
    <x v="0"/>
    <x v="127"/>
    <x v="197"/>
    <s v="10,12,11"/>
    <m/>
    <x v="0"/>
    <x v="0"/>
    <m/>
    <x v="0"/>
    <m/>
    <x v="0"/>
    <m/>
    <x v="0"/>
    <x v="0"/>
    <m/>
    <m/>
    <x v="0"/>
    <m/>
    <m/>
    <m/>
    <m/>
    <m/>
    <x v="0"/>
    <m/>
    <m/>
    <x v="0"/>
    <m/>
    <m/>
    <m/>
    <m/>
    <x v="4"/>
    <s v="off-white"/>
    <m/>
    <m/>
    <m/>
    <m/>
    <m/>
    <m/>
    <m/>
    <m/>
    <m/>
    <m/>
    <m/>
    <m/>
    <d v="2017-06-28T00:00:00"/>
    <x v="42"/>
    <m/>
    <x v="0"/>
    <n v="6"/>
    <n v="15"/>
    <x v="0"/>
    <m/>
    <m/>
  </r>
  <r>
    <x v="0"/>
    <x v="45"/>
    <x v="3"/>
    <x v="13"/>
    <x v="1107"/>
    <x v="67"/>
    <x v="688"/>
    <n v="11.3"/>
    <m/>
    <m/>
    <x v="0"/>
    <m/>
    <n v="2.1"/>
    <m/>
    <m/>
    <x v="249"/>
    <x v="72"/>
    <x v="0"/>
    <x v="134"/>
    <x v="197"/>
    <s v="8,8,7"/>
    <m/>
    <x v="0"/>
    <x v="0"/>
    <m/>
    <x v="0"/>
    <m/>
    <x v="0"/>
    <m/>
    <x v="0"/>
    <x v="0"/>
    <m/>
    <m/>
    <x v="0"/>
    <m/>
    <m/>
    <m/>
    <m/>
    <m/>
    <x v="0"/>
    <m/>
    <m/>
    <x v="0"/>
    <m/>
    <m/>
    <m/>
    <m/>
    <x v="4"/>
    <s v="off-white"/>
    <m/>
    <m/>
    <m/>
    <m/>
    <m/>
    <m/>
    <m/>
    <m/>
    <m/>
    <m/>
    <m/>
    <m/>
    <d v="2017-06-29T00:00:00"/>
    <x v="43"/>
    <m/>
    <x v="0"/>
    <n v="10"/>
    <n v="15"/>
    <x v="0"/>
    <m/>
    <m/>
  </r>
  <r>
    <x v="0"/>
    <x v="45"/>
    <x v="3"/>
    <x v="13"/>
    <x v="1108"/>
    <x v="68"/>
    <x v="700"/>
    <n v="11.36"/>
    <m/>
    <m/>
    <x v="0"/>
    <m/>
    <n v="2.1"/>
    <m/>
    <m/>
    <x v="250"/>
    <x v="76"/>
    <x v="0"/>
    <x v="309"/>
    <x v="197"/>
    <s v="7,11,14"/>
    <m/>
    <x v="0"/>
    <x v="0"/>
    <m/>
    <x v="0"/>
    <m/>
    <x v="0"/>
    <m/>
    <x v="0"/>
    <x v="0"/>
    <m/>
    <m/>
    <x v="0"/>
    <m/>
    <m/>
    <m/>
    <m/>
    <m/>
    <x v="0"/>
    <m/>
    <m/>
    <x v="0"/>
    <m/>
    <m/>
    <m/>
    <m/>
    <x v="4"/>
    <s v="off-white"/>
    <m/>
    <m/>
    <m/>
    <m/>
    <m/>
    <m/>
    <m/>
    <m/>
    <m/>
    <m/>
    <m/>
    <m/>
    <d v="2017-06-30T00:00:00"/>
    <x v="44"/>
    <m/>
    <x v="0"/>
    <n v="6"/>
    <n v="15"/>
    <x v="0"/>
    <m/>
    <m/>
  </r>
  <r>
    <x v="0"/>
    <x v="45"/>
    <x v="3"/>
    <x v="13"/>
    <x v="1109"/>
    <x v="37"/>
    <x v="701"/>
    <n v="11.91"/>
    <m/>
    <m/>
    <x v="0"/>
    <m/>
    <n v="1.9"/>
    <m/>
    <m/>
    <x v="251"/>
    <x v="75"/>
    <x v="0"/>
    <x v="119"/>
    <x v="197"/>
    <s v="10,12,12"/>
    <m/>
    <x v="0"/>
    <x v="0"/>
    <m/>
    <x v="0"/>
    <m/>
    <x v="0"/>
    <m/>
    <x v="0"/>
    <x v="0"/>
    <m/>
    <m/>
    <x v="0"/>
    <m/>
    <m/>
    <m/>
    <m/>
    <m/>
    <x v="0"/>
    <m/>
    <m/>
    <x v="0"/>
    <m/>
    <m/>
    <m/>
    <m/>
    <x v="6"/>
    <s v="off-white"/>
    <m/>
    <m/>
    <m/>
    <m/>
    <m/>
    <m/>
    <m/>
    <m/>
    <m/>
    <m/>
    <m/>
    <m/>
    <d v="2017-07-18T00:00:00"/>
    <x v="24"/>
    <m/>
    <x v="0"/>
    <n v="8"/>
    <n v="15"/>
    <x v="0"/>
    <m/>
    <m/>
  </r>
  <r>
    <x v="0"/>
    <x v="45"/>
    <x v="3"/>
    <x v="13"/>
    <x v="1110"/>
    <x v="105"/>
    <x v="702"/>
    <n v="11.89"/>
    <m/>
    <m/>
    <x v="0"/>
    <m/>
    <n v="2.2000000000000002"/>
    <m/>
    <m/>
    <x v="252"/>
    <x v="75"/>
    <x v="0"/>
    <x v="120"/>
    <x v="197"/>
    <s v="10,13,12"/>
    <m/>
    <x v="0"/>
    <x v="0"/>
    <m/>
    <x v="0"/>
    <m/>
    <x v="0"/>
    <m/>
    <x v="0"/>
    <x v="0"/>
    <m/>
    <m/>
    <x v="0"/>
    <m/>
    <m/>
    <m/>
    <m/>
    <m/>
    <x v="0"/>
    <m/>
    <m/>
    <x v="0"/>
    <m/>
    <m/>
    <m/>
    <m/>
    <x v="6"/>
    <s v="off-white"/>
    <m/>
    <m/>
    <m/>
    <m/>
    <m/>
    <m/>
    <m/>
    <m/>
    <m/>
    <m/>
    <m/>
    <m/>
    <d v="2017-07-27T00:00:00"/>
    <x v="77"/>
    <m/>
    <x v="0"/>
    <n v="8"/>
    <n v="15"/>
    <x v="0"/>
    <m/>
    <m/>
  </r>
  <r>
    <x v="1"/>
    <x v="46"/>
    <x v="3"/>
    <x v="3"/>
    <x v="1111"/>
    <x v="24"/>
    <x v="703"/>
    <m/>
    <m/>
    <m/>
    <x v="0"/>
    <m/>
    <m/>
    <m/>
    <m/>
    <x v="0"/>
    <x v="78"/>
    <x v="0"/>
    <x v="129"/>
    <x v="0"/>
    <m/>
    <m/>
    <x v="0"/>
    <x v="0"/>
    <m/>
    <x v="0"/>
    <m/>
    <x v="0"/>
    <m/>
    <x v="0"/>
    <x v="0"/>
    <m/>
    <m/>
    <x v="0"/>
    <m/>
    <m/>
    <m/>
    <m/>
    <m/>
    <x v="0"/>
    <m/>
    <m/>
    <x v="0"/>
    <m/>
    <m/>
    <m/>
    <m/>
    <x v="4"/>
    <s v="clear"/>
    <m/>
    <m/>
    <m/>
    <m/>
    <m/>
    <m/>
    <m/>
    <m/>
    <m/>
    <m/>
    <m/>
    <m/>
    <d v="2017-06-22T00:00:00"/>
    <x v="17"/>
    <m/>
    <x v="0"/>
    <n v="3"/>
    <n v="4"/>
    <x v="0"/>
    <m/>
    <m/>
  </r>
  <r>
    <x v="1"/>
    <x v="46"/>
    <x v="3"/>
    <x v="3"/>
    <x v="1112"/>
    <x v="65"/>
    <x v="704"/>
    <m/>
    <m/>
    <m/>
    <x v="0"/>
    <m/>
    <m/>
    <m/>
    <m/>
    <x v="0"/>
    <x v="79"/>
    <x v="0"/>
    <x v="130"/>
    <x v="0"/>
    <m/>
    <m/>
    <x v="0"/>
    <x v="0"/>
    <m/>
    <x v="0"/>
    <m/>
    <x v="0"/>
    <m/>
    <x v="0"/>
    <x v="0"/>
    <m/>
    <m/>
    <x v="0"/>
    <m/>
    <m/>
    <m/>
    <m/>
    <m/>
    <x v="0"/>
    <m/>
    <m/>
    <x v="0"/>
    <m/>
    <m/>
    <m/>
    <m/>
    <x v="4"/>
    <s v="clear"/>
    <m/>
    <m/>
    <m/>
    <m/>
    <m/>
    <m/>
    <m/>
    <m/>
    <m/>
    <m/>
    <m/>
    <m/>
    <d v="2017-06-27T00:00:00"/>
    <x v="108"/>
    <m/>
    <x v="0"/>
    <n v="14"/>
    <n v="4"/>
    <x v="0"/>
    <m/>
    <m/>
  </r>
  <r>
    <x v="0"/>
    <x v="47"/>
    <x v="3"/>
    <x v="4"/>
    <x v="1113"/>
    <x v="205"/>
    <x v="385"/>
    <m/>
    <m/>
    <m/>
    <x v="0"/>
    <m/>
    <m/>
    <m/>
    <m/>
    <x v="253"/>
    <x v="80"/>
    <x v="0"/>
    <x v="439"/>
    <x v="0"/>
    <m/>
    <s v="&lt;0.05"/>
    <x v="0"/>
    <x v="0"/>
    <m/>
    <x v="0"/>
    <m/>
    <x v="0"/>
    <m/>
    <x v="0"/>
    <x v="0"/>
    <m/>
    <m/>
    <x v="0"/>
    <m/>
    <m/>
    <m/>
    <m/>
    <m/>
    <x v="0"/>
    <m/>
    <m/>
    <x v="0"/>
    <m/>
    <m/>
    <m/>
    <m/>
    <x v="1"/>
    <m/>
    <m/>
    <m/>
    <m/>
    <m/>
    <m/>
    <m/>
    <m/>
    <m/>
    <m/>
    <m/>
    <m/>
    <m/>
    <s v="-"/>
    <x v="117"/>
    <m/>
    <x v="0"/>
    <m/>
    <m/>
    <x v="0"/>
    <m/>
    <m/>
  </r>
  <r>
    <x v="0"/>
    <x v="47"/>
    <x v="3"/>
    <x v="4"/>
    <x v="1114"/>
    <x v="190"/>
    <x v="518"/>
    <m/>
    <m/>
    <m/>
    <x v="0"/>
    <m/>
    <m/>
    <m/>
    <m/>
    <x v="254"/>
    <x v="81"/>
    <x v="0"/>
    <x v="440"/>
    <x v="0"/>
    <m/>
    <s v="&lt;0.05"/>
    <x v="0"/>
    <x v="0"/>
    <m/>
    <x v="0"/>
    <m/>
    <x v="0"/>
    <m/>
    <x v="0"/>
    <x v="0"/>
    <m/>
    <m/>
    <x v="0"/>
    <m/>
    <m/>
    <m/>
    <m/>
    <m/>
    <x v="0"/>
    <m/>
    <m/>
    <x v="0"/>
    <m/>
    <m/>
    <m/>
    <m/>
    <x v="1"/>
    <m/>
    <m/>
    <m/>
    <m/>
    <m/>
    <m/>
    <m/>
    <m/>
    <m/>
    <m/>
    <m/>
    <m/>
    <m/>
    <s v="-"/>
    <x v="159"/>
    <m/>
    <x v="0"/>
    <m/>
    <m/>
    <x v="0"/>
    <m/>
    <m/>
  </r>
  <r>
    <x v="0"/>
    <x v="48"/>
    <x v="3"/>
    <x v="12"/>
    <x v="1115"/>
    <x v="206"/>
    <x v="433"/>
    <m/>
    <m/>
    <m/>
    <x v="40"/>
    <m/>
    <m/>
    <m/>
    <m/>
    <x v="255"/>
    <x v="10"/>
    <x v="571"/>
    <x v="300"/>
    <x v="198"/>
    <m/>
    <m/>
    <x v="0"/>
    <x v="0"/>
    <m/>
    <x v="0"/>
    <m/>
    <x v="0"/>
    <m/>
    <x v="0"/>
    <x v="0"/>
    <m/>
    <m/>
    <x v="0"/>
    <m/>
    <m/>
    <m/>
    <m/>
    <m/>
    <x v="0"/>
    <m/>
    <m/>
    <x v="0"/>
    <m/>
    <m/>
    <m/>
    <m/>
    <x v="0"/>
    <m/>
    <m/>
    <m/>
    <m/>
    <m/>
    <m/>
    <m/>
    <m/>
    <m/>
    <m/>
    <m/>
    <m/>
    <m/>
    <s v="-"/>
    <x v="160"/>
    <m/>
    <x v="0"/>
    <m/>
    <n v="9"/>
    <x v="0"/>
    <m/>
    <m/>
  </r>
  <r>
    <x v="0"/>
    <x v="48"/>
    <x v="3"/>
    <x v="12"/>
    <x v="1116"/>
    <x v="207"/>
    <x v="475"/>
    <m/>
    <m/>
    <m/>
    <x v="41"/>
    <m/>
    <m/>
    <m/>
    <m/>
    <x v="256"/>
    <x v="10"/>
    <x v="322"/>
    <x v="290"/>
    <x v="199"/>
    <m/>
    <m/>
    <x v="0"/>
    <x v="0"/>
    <m/>
    <x v="0"/>
    <m/>
    <x v="68"/>
    <m/>
    <x v="0"/>
    <x v="0"/>
    <m/>
    <m/>
    <x v="0"/>
    <m/>
    <m/>
    <m/>
    <m/>
    <m/>
    <x v="0"/>
    <m/>
    <m/>
    <x v="0"/>
    <m/>
    <m/>
    <m/>
    <m/>
    <x v="6"/>
    <s v="beige"/>
    <m/>
    <m/>
    <m/>
    <m/>
    <m/>
    <m/>
    <m/>
    <m/>
    <m/>
    <m/>
    <m/>
    <m/>
    <s v="-"/>
    <x v="161"/>
    <m/>
    <x v="0"/>
    <m/>
    <n v="9"/>
    <x v="0"/>
    <m/>
    <m/>
  </r>
  <r>
    <x v="0"/>
    <x v="48"/>
    <x v="3"/>
    <x v="1"/>
    <x v="1117"/>
    <x v="150"/>
    <x v="705"/>
    <m/>
    <m/>
    <m/>
    <x v="0"/>
    <m/>
    <m/>
    <m/>
    <m/>
    <x v="15"/>
    <x v="10"/>
    <x v="572"/>
    <x v="441"/>
    <x v="104"/>
    <m/>
    <s v="&lt;0.05"/>
    <x v="0"/>
    <x v="0"/>
    <m/>
    <x v="0"/>
    <m/>
    <x v="0"/>
    <m/>
    <x v="0"/>
    <x v="0"/>
    <m/>
    <m/>
    <x v="0"/>
    <m/>
    <m/>
    <m/>
    <m/>
    <m/>
    <x v="0"/>
    <m/>
    <m/>
    <x v="0"/>
    <m/>
    <m/>
    <m/>
    <m/>
    <x v="2"/>
    <s v="Uniform"/>
    <m/>
    <m/>
    <m/>
    <m/>
    <m/>
    <m/>
    <m/>
    <m/>
    <m/>
    <m/>
    <m/>
    <m/>
    <d v="2017-03-10T00:00:00"/>
    <x v="153"/>
    <m/>
    <x v="0"/>
    <m/>
    <n v="9"/>
    <x v="0"/>
    <m/>
    <m/>
  </r>
  <r>
    <x v="0"/>
    <x v="48"/>
    <x v="3"/>
    <x v="1"/>
    <x v="1118"/>
    <x v="177"/>
    <x v="351"/>
    <m/>
    <m/>
    <m/>
    <x v="0"/>
    <m/>
    <m/>
    <m/>
    <m/>
    <x v="163"/>
    <x v="10"/>
    <x v="573"/>
    <x v="9"/>
    <x v="104"/>
    <m/>
    <s v="&lt;0.05"/>
    <x v="0"/>
    <x v="0"/>
    <m/>
    <x v="0"/>
    <m/>
    <x v="0"/>
    <m/>
    <x v="0"/>
    <x v="0"/>
    <m/>
    <m/>
    <x v="0"/>
    <m/>
    <m/>
    <m/>
    <m/>
    <m/>
    <x v="0"/>
    <m/>
    <m/>
    <x v="0"/>
    <m/>
    <m/>
    <m/>
    <m/>
    <x v="2"/>
    <s v="Uniform"/>
    <m/>
    <m/>
    <m/>
    <m/>
    <m/>
    <m/>
    <m/>
    <m/>
    <m/>
    <m/>
    <m/>
    <m/>
    <d v="2017-03-12T00:00:00"/>
    <x v="88"/>
    <m/>
    <x v="0"/>
    <m/>
    <n v="9"/>
    <x v="0"/>
    <m/>
    <m/>
  </r>
  <r>
    <x v="0"/>
    <x v="48"/>
    <x v="3"/>
    <x v="1"/>
    <x v="1119"/>
    <x v="119"/>
    <x v="357"/>
    <m/>
    <m/>
    <m/>
    <x v="0"/>
    <m/>
    <m/>
    <m/>
    <m/>
    <x v="30"/>
    <x v="10"/>
    <x v="574"/>
    <x v="230"/>
    <x v="104"/>
    <m/>
    <s v="&lt;0.05"/>
    <x v="0"/>
    <x v="0"/>
    <m/>
    <x v="0"/>
    <m/>
    <x v="0"/>
    <m/>
    <x v="0"/>
    <x v="0"/>
    <m/>
    <m/>
    <x v="0"/>
    <m/>
    <m/>
    <m/>
    <m/>
    <m/>
    <x v="0"/>
    <m/>
    <m/>
    <x v="0"/>
    <m/>
    <m/>
    <m/>
    <m/>
    <x v="2"/>
    <s v="Uniform"/>
    <m/>
    <m/>
    <m/>
    <m/>
    <m/>
    <m/>
    <m/>
    <m/>
    <m/>
    <m/>
    <m/>
    <m/>
    <d v="2017-03-14T00:00:00"/>
    <x v="89"/>
    <m/>
    <x v="0"/>
    <m/>
    <n v="9"/>
    <x v="0"/>
    <m/>
    <m/>
  </r>
  <r>
    <x v="0"/>
    <x v="48"/>
    <x v="3"/>
    <x v="1"/>
    <x v="1120"/>
    <x v="2"/>
    <x v="405"/>
    <m/>
    <m/>
    <m/>
    <x v="0"/>
    <m/>
    <m/>
    <m/>
    <m/>
    <x v="173"/>
    <x v="10"/>
    <x v="275"/>
    <x v="441"/>
    <x v="104"/>
    <m/>
    <s v="&lt;0.05"/>
    <x v="0"/>
    <x v="0"/>
    <m/>
    <x v="0"/>
    <m/>
    <x v="0"/>
    <m/>
    <x v="0"/>
    <x v="0"/>
    <m/>
    <m/>
    <x v="0"/>
    <m/>
    <m/>
    <m/>
    <m/>
    <m/>
    <x v="0"/>
    <m/>
    <m/>
    <x v="0"/>
    <m/>
    <m/>
    <m/>
    <m/>
    <x v="2"/>
    <s v="Uniform"/>
    <m/>
    <m/>
    <m/>
    <m/>
    <m/>
    <m/>
    <m/>
    <m/>
    <m/>
    <m/>
    <m/>
    <m/>
    <s v="-"/>
    <x v="2"/>
    <m/>
    <x v="0"/>
    <m/>
    <n v="9"/>
    <x v="0"/>
    <m/>
    <m/>
  </r>
  <r>
    <x v="0"/>
    <x v="48"/>
    <x v="3"/>
    <x v="1"/>
    <x v="1121"/>
    <x v="120"/>
    <x v="706"/>
    <m/>
    <m/>
    <m/>
    <x v="0"/>
    <m/>
    <m/>
    <m/>
    <m/>
    <x v="257"/>
    <x v="10"/>
    <x v="575"/>
    <x v="238"/>
    <x v="104"/>
    <m/>
    <s v="&lt;0.05"/>
    <x v="0"/>
    <x v="0"/>
    <m/>
    <x v="0"/>
    <m/>
    <x v="0"/>
    <m/>
    <x v="0"/>
    <x v="0"/>
    <m/>
    <m/>
    <x v="0"/>
    <m/>
    <m/>
    <m/>
    <m/>
    <m/>
    <x v="0"/>
    <m/>
    <m/>
    <x v="0"/>
    <m/>
    <m/>
    <m/>
    <m/>
    <x v="2"/>
    <s v="Uniform"/>
    <m/>
    <m/>
    <m/>
    <m/>
    <m/>
    <m/>
    <m/>
    <m/>
    <m/>
    <m/>
    <m/>
    <m/>
    <s v="-"/>
    <x v="90"/>
    <m/>
    <x v="0"/>
    <m/>
    <n v="9"/>
    <x v="0"/>
    <m/>
    <m/>
  </r>
  <r>
    <x v="0"/>
    <x v="48"/>
    <x v="3"/>
    <x v="1"/>
    <x v="1122"/>
    <x v="121"/>
    <x v="707"/>
    <m/>
    <m/>
    <m/>
    <x v="0"/>
    <m/>
    <m/>
    <m/>
    <m/>
    <x v="201"/>
    <x v="10"/>
    <x v="576"/>
    <x v="442"/>
    <x v="104"/>
    <m/>
    <s v="&lt;0.05"/>
    <x v="0"/>
    <x v="0"/>
    <m/>
    <x v="0"/>
    <m/>
    <x v="0"/>
    <m/>
    <x v="0"/>
    <x v="0"/>
    <m/>
    <m/>
    <x v="0"/>
    <m/>
    <m/>
    <m/>
    <m/>
    <m/>
    <x v="0"/>
    <m/>
    <m/>
    <x v="0"/>
    <m/>
    <m/>
    <m/>
    <m/>
    <x v="2"/>
    <s v="Uniform"/>
    <m/>
    <m/>
    <m/>
    <m/>
    <m/>
    <m/>
    <m/>
    <m/>
    <m/>
    <m/>
    <m/>
    <m/>
    <s v="-"/>
    <x v="130"/>
    <m/>
    <x v="0"/>
    <m/>
    <n v="9"/>
    <x v="0"/>
    <m/>
    <m/>
  </r>
  <r>
    <x v="0"/>
    <x v="48"/>
    <x v="3"/>
    <x v="1"/>
    <x v="1123"/>
    <x v="75"/>
    <x v="430"/>
    <m/>
    <m/>
    <m/>
    <x v="0"/>
    <m/>
    <m/>
    <m/>
    <m/>
    <x v="258"/>
    <x v="10"/>
    <x v="577"/>
    <x v="440"/>
    <x v="104"/>
    <m/>
    <s v="&lt;0.05"/>
    <x v="0"/>
    <x v="0"/>
    <m/>
    <x v="0"/>
    <m/>
    <x v="0"/>
    <m/>
    <x v="0"/>
    <x v="0"/>
    <m/>
    <m/>
    <x v="0"/>
    <m/>
    <m/>
    <m/>
    <m/>
    <m/>
    <x v="0"/>
    <m/>
    <m/>
    <x v="0"/>
    <m/>
    <m/>
    <m/>
    <m/>
    <x v="3"/>
    <s v="Uniform"/>
    <m/>
    <m/>
    <m/>
    <m/>
    <m/>
    <m/>
    <m/>
    <m/>
    <m/>
    <m/>
    <m/>
    <m/>
    <d v="2017-04-21T00:00:00"/>
    <x v="50"/>
    <m/>
    <x v="0"/>
    <n v="10"/>
    <n v="9"/>
    <x v="0"/>
    <m/>
    <m/>
  </r>
  <r>
    <x v="0"/>
    <x v="48"/>
    <x v="3"/>
    <x v="1"/>
    <x v="1124"/>
    <x v="75"/>
    <x v="708"/>
    <m/>
    <m/>
    <m/>
    <x v="0"/>
    <m/>
    <m/>
    <m/>
    <m/>
    <x v="259"/>
    <x v="10"/>
    <x v="578"/>
    <x v="440"/>
    <x v="104"/>
    <m/>
    <s v="&lt;0.05"/>
    <x v="0"/>
    <x v="0"/>
    <m/>
    <x v="0"/>
    <m/>
    <x v="39"/>
    <m/>
    <x v="0"/>
    <x v="0"/>
    <m/>
    <m/>
    <x v="0"/>
    <m/>
    <m/>
    <m/>
    <m/>
    <m/>
    <x v="0"/>
    <m/>
    <m/>
    <x v="0"/>
    <m/>
    <m/>
    <m/>
    <m/>
    <x v="3"/>
    <s v="Uniform"/>
    <m/>
    <m/>
    <m/>
    <m/>
    <m/>
    <m/>
    <m/>
    <m/>
    <m/>
    <m/>
    <m/>
    <m/>
    <d v="2017-04-24T00:00:00"/>
    <x v="92"/>
    <m/>
    <x v="0"/>
    <n v="4"/>
    <n v="9"/>
    <x v="0"/>
    <m/>
    <m/>
  </r>
  <r>
    <x v="0"/>
    <x v="48"/>
    <x v="3"/>
    <x v="1"/>
    <x v="1125"/>
    <x v="208"/>
    <x v="709"/>
    <m/>
    <m/>
    <m/>
    <x v="0"/>
    <m/>
    <m/>
    <m/>
    <m/>
    <x v="260"/>
    <x v="10"/>
    <x v="579"/>
    <x v="132"/>
    <x v="104"/>
    <m/>
    <s v="&lt;0.05"/>
    <x v="0"/>
    <x v="0"/>
    <m/>
    <x v="0"/>
    <m/>
    <x v="0"/>
    <m/>
    <x v="0"/>
    <x v="0"/>
    <m/>
    <m/>
    <x v="0"/>
    <m/>
    <m/>
    <m/>
    <m/>
    <m/>
    <x v="0"/>
    <m/>
    <m/>
    <x v="0"/>
    <m/>
    <m/>
    <m/>
    <m/>
    <x v="3"/>
    <s v="Uniform"/>
    <m/>
    <m/>
    <m/>
    <m/>
    <m/>
    <m/>
    <m/>
    <m/>
    <m/>
    <m/>
    <m/>
    <m/>
    <d v="2017-04-24T00:00:00"/>
    <x v="92"/>
    <m/>
    <x v="0"/>
    <n v="4"/>
    <n v="9"/>
    <x v="0"/>
    <m/>
    <m/>
  </r>
  <r>
    <x v="0"/>
    <x v="48"/>
    <x v="3"/>
    <x v="1"/>
    <x v="1126"/>
    <x v="126"/>
    <x v="345"/>
    <m/>
    <m/>
    <m/>
    <x v="0"/>
    <m/>
    <m/>
    <m/>
    <m/>
    <x v="261"/>
    <x v="10"/>
    <x v="580"/>
    <x v="3"/>
    <x v="104"/>
    <m/>
    <s v="&lt;0.05"/>
    <x v="0"/>
    <x v="0"/>
    <m/>
    <x v="0"/>
    <m/>
    <x v="0"/>
    <m/>
    <x v="0"/>
    <x v="0"/>
    <m/>
    <m/>
    <x v="0"/>
    <m/>
    <m/>
    <m/>
    <m/>
    <m/>
    <x v="0"/>
    <m/>
    <m/>
    <x v="0"/>
    <m/>
    <m/>
    <m/>
    <m/>
    <x v="3"/>
    <s v="Uniform"/>
    <m/>
    <m/>
    <m/>
    <m/>
    <m/>
    <m/>
    <m/>
    <m/>
    <m/>
    <m/>
    <m/>
    <m/>
    <d v="2017-04-26T00:00:00"/>
    <x v="51"/>
    <m/>
    <x v="0"/>
    <n v="6"/>
    <n v="9"/>
    <x v="0"/>
    <m/>
    <m/>
  </r>
  <r>
    <x v="0"/>
    <x v="48"/>
    <x v="3"/>
    <x v="1"/>
    <x v="1127"/>
    <x v="135"/>
    <x v="710"/>
    <m/>
    <m/>
    <m/>
    <x v="0"/>
    <m/>
    <m/>
    <m/>
    <m/>
    <x v="246"/>
    <x v="10"/>
    <x v="581"/>
    <x v="297"/>
    <x v="104"/>
    <m/>
    <s v="&lt;0.05"/>
    <x v="0"/>
    <x v="0"/>
    <m/>
    <x v="26"/>
    <m/>
    <x v="69"/>
    <m/>
    <x v="0"/>
    <x v="0"/>
    <m/>
    <m/>
    <x v="0"/>
    <m/>
    <m/>
    <m/>
    <m/>
    <m/>
    <x v="0"/>
    <m/>
    <m/>
    <x v="0"/>
    <m/>
    <m/>
    <m/>
    <m/>
    <x v="0"/>
    <s v="Uniform"/>
    <m/>
    <m/>
    <m/>
    <m/>
    <m/>
    <m/>
    <m/>
    <m/>
    <m/>
    <m/>
    <m/>
    <m/>
    <d v="2017-05-16T00:00:00"/>
    <x v="97"/>
    <m/>
    <x v="0"/>
    <n v="7"/>
    <n v="9"/>
    <x v="0"/>
    <m/>
    <m/>
  </r>
  <r>
    <x v="0"/>
    <x v="48"/>
    <x v="3"/>
    <x v="1"/>
    <x v="1128"/>
    <x v="135"/>
    <x v="711"/>
    <m/>
    <m/>
    <m/>
    <x v="0"/>
    <m/>
    <m/>
    <m/>
    <m/>
    <x v="262"/>
    <x v="10"/>
    <x v="582"/>
    <x v="245"/>
    <x v="104"/>
    <m/>
    <s v="&lt;0.05"/>
    <x v="0"/>
    <x v="0"/>
    <m/>
    <x v="27"/>
    <m/>
    <x v="65"/>
    <m/>
    <x v="0"/>
    <x v="0"/>
    <m/>
    <m/>
    <x v="0"/>
    <m/>
    <m/>
    <m/>
    <m/>
    <m/>
    <x v="0"/>
    <m/>
    <m/>
    <x v="0"/>
    <m/>
    <m/>
    <m/>
    <m/>
    <x v="0"/>
    <s v="Uniform"/>
    <m/>
    <m/>
    <m/>
    <m/>
    <m/>
    <m/>
    <m/>
    <m/>
    <m/>
    <m/>
    <m/>
    <m/>
    <d v="2017-05-17T00:00:00"/>
    <x v="70"/>
    <m/>
    <x v="0"/>
    <n v="5"/>
    <n v="9"/>
    <x v="0"/>
    <m/>
    <m/>
  </r>
  <r>
    <x v="0"/>
    <x v="48"/>
    <x v="3"/>
    <x v="1"/>
    <x v="1129"/>
    <x v="97"/>
    <x v="365"/>
    <m/>
    <m/>
    <m/>
    <x v="0"/>
    <m/>
    <m/>
    <m/>
    <m/>
    <x v="262"/>
    <x v="10"/>
    <x v="583"/>
    <x v="236"/>
    <x v="104"/>
    <m/>
    <s v="&lt;0.05"/>
    <x v="0"/>
    <x v="0"/>
    <m/>
    <x v="0"/>
    <m/>
    <x v="0"/>
    <m/>
    <x v="0"/>
    <x v="0"/>
    <m/>
    <m/>
    <x v="0"/>
    <m/>
    <m/>
    <m/>
    <m/>
    <m/>
    <x v="0"/>
    <m/>
    <m/>
    <x v="0"/>
    <m/>
    <m/>
    <m/>
    <m/>
    <x v="0"/>
    <s v="Uniform"/>
    <m/>
    <m/>
    <m/>
    <m/>
    <m/>
    <m/>
    <m/>
    <m/>
    <m/>
    <m/>
    <m/>
    <m/>
    <d v="2017-05-18T00:00:00"/>
    <x v="98"/>
    <m/>
    <x v="0"/>
    <n v="7"/>
    <n v="9"/>
    <x v="0"/>
    <m/>
    <m/>
  </r>
  <r>
    <x v="0"/>
    <x v="49"/>
    <x v="3"/>
    <x v="4"/>
    <x v="1130"/>
    <x v="209"/>
    <x v="712"/>
    <m/>
    <m/>
    <m/>
    <x v="0"/>
    <m/>
    <m/>
    <m/>
    <m/>
    <x v="0"/>
    <x v="10"/>
    <x v="584"/>
    <x v="294"/>
    <x v="194"/>
    <m/>
    <m/>
    <x v="0"/>
    <x v="0"/>
    <n v="57"/>
    <x v="1"/>
    <m/>
    <x v="1"/>
    <m/>
    <x v="0"/>
    <x v="0"/>
    <m/>
    <m/>
    <x v="0"/>
    <m/>
    <m/>
    <m/>
    <m/>
    <m/>
    <x v="0"/>
    <m/>
    <m/>
    <x v="0"/>
    <m/>
    <m/>
    <m/>
    <m/>
    <x v="1"/>
    <m/>
    <m/>
    <m/>
    <m/>
    <m/>
    <m/>
    <m/>
    <m/>
    <m/>
    <m/>
    <m/>
    <m/>
    <m/>
    <s v="-"/>
    <x v="162"/>
    <m/>
    <x v="0"/>
    <m/>
    <n v="9"/>
    <x v="0"/>
    <m/>
    <m/>
  </r>
  <r>
    <x v="0"/>
    <x v="49"/>
    <x v="3"/>
    <x v="0"/>
    <x v="1131"/>
    <x v="210"/>
    <x v="713"/>
    <m/>
    <m/>
    <m/>
    <x v="0"/>
    <m/>
    <m/>
    <m/>
    <m/>
    <x v="0"/>
    <x v="10"/>
    <x v="585"/>
    <x v="148"/>
    <x v="200"/>
    <m/>
    <m/>
    <x v="0"/>
    <x v="0"/>
    <n v="38"/>
    <x v="1"/>
    <m/>
    <x v="1"/>
    <m/>
    <x v="0"/>
    <x v="0"/>
    <m/>
    <m/>
    <x v="0"/>
    <m/>
    <m/>
    <m/>
    <m/>
    <m/>
    <x v="0"/>
    <m/>
    <m/>
    <x v="0"/>
    <m/>
    <m/>
    <m/>
    <m/>
    <x v="10"/>
    <m/>
    <m/>
    <m/>
    <m/>
    <m/>
    <m/>
    <m/>
    <m/>
    <m/>
    <m/>
    <m/>
    <m/>
    <m/>
    <s v="-"/>
    <x v="163"/>
    <m/>
    <x v="0"/>
    <m/>
    <n v="9"/>
    <x v="0"/>
    <m/>
    <m/>
  </r>
  <r>
    <x v="0"/>
    <x v="49"/>
    <x v="3"/>
    <x v="0"/>
    <x v="1132"/>
    <x v="211"/>
    <x v="714"/>
    <m/>
    <m/>
    <m/>
    <x v="0"/>
    <m/>
    <m/>
    <m/>
    <m/>
    <x v="0"/>
    <x v="10"/>
    <x v="586"/>
    <x v="233"/>
    <x v="201"/>
    <m/>
    <m/>
    <x v="0"/>
    <x v="0"/>
    <n v="53"/>
    <x v="1"/>
    <m/>
    <x v="1"/>
    <m/>
    <x v="0"/>
    <x v="0"/>
    <m/>
    <m/>
    <x v="0"/>
    <m/>
    <m/>
    <m/>
    <m/>
    <m/>
    <x v="0"/>
    <m/>
    <m/>
    <x v="0"/>
    <m/>
    <m/>
    <m/>
    <m/>
    <x v="5"/>
    <m/>
    <m/>
    <m/>
    <m/>
    <m/>
    <m/>
    <m/>
    <m/>
    <m/>
    <m/>
    <m/>
    <m/>
    <m/>
    <s v="-"/>
    <x v="164"/>
    <m/>
    <x v="0"/>
    <m/>
    <n v="9"/>
    <x v="0"/>
    <m/>
    <m/>
  </r>
  <r>
    <x v="0"/>
    <x v="50"/>
    <x v="3"/>
    <x v="0"/>
    <x v="1133"/>
    <x v="18"/>
    <x v="715"/>
    <m/>
    <m/>
    <m/>
    <x v="0"/>
    <m/>
    <n v="2.6"/>
    <n v="6.5"/>
    <m/>
    <x v="263"/>
    <x v="10"/>
    <x v="558"/>
    <x v="437"/>
    <x v="104"/>
    <m/>
    <m/>
    <x v="0"/>
    <x v="0"/>
    <m/>
    <x v="0"/>
    <m/>
    <x v="0"/>
    <m/>
    <x v="0"/>
    <x v="0"/>
    <m/>
    <m/>
    <x v="0"/>
    <m/>
    <m/>
    <m/>
    <m/>
    <m/>
    <x v="0"/>
    <m/>
    <m/>
    <x v="0"/>
    <m/>
    <m/>
    <m/>
    <m/>
    <x v="2"/>
    <m/>
    <m/>
    <m/>
    <m/>
    <m/>
    <m/>
    <m/>
    <m/>
    <m/>
    <m/>
    <m/>
    <m/>
    <m/>
    <d v="2017-03-22T00:00:00"/>
    <x v="14"/>
    <m/>
    <x v="0"/>
    <m/>
    <n v="9"/>
    <x v="0"/>
    <m/>
    <m/>
  </r>
  <r>
    <x v="0"/>
    <x v="50"/>
    <x v="3"/>
    <x v="0"/>
    <x v="1134"/>
    <x v="20"/>
    <x v="164"/>
    <m/>
    <m/>
    <m/>
    <x v="0"/>
    <m/>
    <n v="2.8"/>
    <n v="7.1"/>
    <m/>
    <x v="264"/>
    <x v="10"/>
    <x v="587"/>
    <x v="322"/>
    <x v="104"/>
    <m/>
    <m/>
    <x v="0"/>
    <x v="0"/>
    <m/>
    <x v="0"/>
    <m/>
    <x v="0"/>
    <m/>
    <x v="0"/>
    <x v="0"/>
    <m/>
    <m/>
    <x v="0"/>
    <m/>
    <m/>
    <m/>
    <m/>
    <m/>
    <x v="0"/>
    <m/>
    <m/>
    <x v="0"/>
    <m/>
    <m/>
    <m/>
    <m/>
    <x v="2"/>
    <m/>
    <m/>
    <m/>
    <m/>
    <m/>
    <m/>
    <m/>
    <m/>
    <m/>
    <m/>
    <m/>
    <m/>
    <m/>
    <d v="2017-03-22T00:00:00"/>
    <x v="14"/>
    <m/>
    <x v="0"/>
    <m/>
    <n v="9"/>
    <x v="0"/>
    <m/>
    <m/>
  </r>
  <r>
    <x v="0"/>
    <x v="50"/>
    <x v="3"/>
    <x v="0"/>
    <x v="453"/>
    <x v="19"/>
    <x v="716"/>
    <m/>
    <m/>
    <m/>
    <x v="0"/>
    <m/>
    <n v="2.8"/>
    <n v="7.2"/>
    <m/>
    <x v="265"/>
    <x v="10"/>
    <x v="588"/>
    <x v="429"/>
    <x v="104"/>
    <m/>
    <m/>
    <x v="0"/>
    <x v="0"/>
    <m/>
    <x v="0"/>
    <m/>
    <x v="0"/>
    <m/>
    <x v="0"/>
    <x v="0"/>
    <m/>
    <m/>
    <x v="0"/>
    <m/>
    <m/>
    <m/>
    <m/>
    <m/>
    <x v="0"/>
    <m/>
    <m/>
    <x v="0"/>
    <m/>
    <m/>
    <m/>
    <m/>
    <x v="2"/>
    <m/>
    <m/>
    <m/>
    <m/>
    <m/>
    <m/>
    <m/>
    <m/>
    <m/>
    <m/>
    <m/>
    <m/>
    <m/>
    <d v="2017-03-24T00:00:00"/>
    <x v="15"/>
    <m/>
    <x v="0"/>
    <m/>
    <n v="9"/>
    <x v="0"/>
    <m/>
    <m/>
  </r>
  <r>
    <x v="0"/>
    <x v="50"/>
    <x v="3"/>
    <x v="0"/>
    <x v="454"/>
    <x v="19"/>
    <x v="717"/>
    <m/>
    <m/>
    <m/>
    <x v="0"/>
    <m/>
    <n v="2.9"/>
    <n v="7.5"/>
    <m/>
    <x v="266"/>
    <x v="10"/>
    <x v="589"/>
    <x v="127"/>
    <x v="104"/>
    <m/>
    <m/>
    <x v="0"/>
    <x v="0"/>
    <m/>
    <x v="0"/>
    <m/>
    <x v="0"/>
    <m/>
    <x v="0"/>
    <x v="0"/>
    <m/>
    <m/>
    <x v="0"/>
    <m/>
    <m/>
    <m/>
    <m/>
    <m/>
    <x v="0"/>
    <m/>
    <m/>
    <x v="0"/>
    <m/>
    <m/>
    <m/>
    <m/>
    <x v="2"/>
    <m/>
    <m/>
    <m/>
    <m/>
    <m/>
    <m/>
    <m/>
    <m/>
    <m/>
    <m/>
    <m/>
    <m/>
    <m/>
    <d v="2017-03-24T00:00:00"/>
    <x v="15"/>
    <m/>
    <x v="0"/>
    <m/>
    <n v="9"/>
    <x v="0"/>
    <m/>
    <m/>
  </r>
  <r>
    <x v="0"/>
    <x v="50"/>
    <x v="3"/>
    <x v="0"/>
    <x v="1135"/>
    <x v="57"/>
    <x v="718"/>
    <m/>
    <m/>
    <m/>
    <x v="0"/>
    <m/>
    <n v="2.6"/>
    <n v="6.3"/>
    <m/>
    <x v="267"/>
    <x v="10"/>
    <x v="590"/>
    <x v="118"/>
    <x v="104"/>
    <m/>
    <m/>
    <x v="0"/>
    <x v="0"/>
    <m/>
    <x v="0"/>
    <m/>
    <x v="0"/>
    <m/>
    <x v="0"/>
    <x v="0"/>
    <m/>
    <m/>
    <x v="0"/>
    <m/>
    <m/>
    <m/>
    <m/>
    <m/>
    <x v="0"/>
    <m/>
    <m/>
    <x v="0"/>
    <m/>
    <m/>
    <m/>
    <m/>
    <x v="2"/>
    <m/>
    <m/>
    <m/>
    <m/>
    <m/>
    <m/>
    <m/>
    <m/>
    <m/>
    <m/>
    <m/>
    <m/>
    <m/>
    <d v="2017-03-28T00:00:00"/>
    <x v="37"/>
    <m/>
    <x v="0"/>
    <m/>
    <n v="9"/>
    <x v="0"/>
    <m/>
    <m/>
  </r>
  <r>
    <x v="0"/>
    <x v="50"/>
    <x v="3"/>
    <x v="0"/>
    <x v="6"/>
    <x v="6"/>
    <x v="719"/>
    <m/>
    <m/>
    <m/>
    <x v="0"/>
    <m/>
    <n v="2.8"/>
    <n v="7.7"/>
    <m/>
    <x v="268"/>
    <x v="10"/>
    <x v="591"/>
    <x v="121"/>
    <x v="104"/>
    <m/>
    <m/>
    <x v="0"/>
    <x v="0"/>
    <m/>
    <x v="0"/>
    <m/>
    <x v="0"/>
    <m/>
    <x v="0"/>
    <x v="0"/>
    <m/>
    <m/>
    <x v="0"/>
    <m/>
    <m/>
    <m/>
    <m/>
    <m/>
    <x v="0"/>
    <m/>
    <m/>
    <x v="0"/>
    <m/>
    <m/>
    <m/>
    <m/>
    <x v="2"/>
    <m/>
    <m/>
    <m/>
    <m/>
    <m/>
    <m/>
    <m/>
    <m/>
    <m/>
    <m/>
    <m/>
    <m/>
    <m/>
    <d v="2017-03-29T00:00:00"/>
    <x v="6"/>
    <m/>
    <x v="0"/>
    <m/>
    <n v="9"/>
    <x v="0"/>
    <m/>
    <m/>
  </r>
  <r>
    <x v="0"/>
    <x v="50"/>
    <x v="3"/>
    <x v="0"/>
    <x v="7"/>
    <x v="58"/>
    <x v="720"/>
    <m/>
    <m/>
    <m/>
    <x v="0"/>
    <m/>
    <n v="2.8"/>
    <n v="7.5"/>
    <m/>
    <x v="269"/>
    <x v="10"/>
    <x v="592"/>
    <x v="122"/>
    <x v="104"/>
    <m/>
    <m/>
    <x v="0"/>
    <x v="0"/>
    <m/>
    <x v="0"/>
    <m/>
    <x v="0"/>
    <m/>
    <x v="0"/>
    <x v="0"/>
    <m/>
    <m/>
    <x v="0"/>
    <m/>
    <m/>
    <m/>
    <m/>
    <m/>
    <x v="0"/>
    <m/>
    <m/>
    <x v="0"/>
    <m/>
    <m/>
    <m/>
    <m/>
    <x v="2"/>
    <m/>
    <m/>
    <m/>
    <m/>
    <m/>
    <m/>
    <m/>
    <m/>
    <m/>
    <m/>
    <m/>
    <m/>
    <m/>
    <d v="2017-03-30T00:00:00"/>
    <x v="38"/>
    <m/>
    <x v="0"/>
    <m/>
    <n v="9"/>
    <x v="0"/>
    <m/>
    <m/>
  </r>
  <r>
    <x v="0"/>
    <x v="50"/>
    <x v="3"/>
    <x v="0"/>
    <x v="8"/>
    <x v="59"/>
    <x v="721"/>
    <m/>
    <m/>
    <m/>
    <x v="0"/>
    <m/>
    <n v="2.8"/>
    <n v="7.1"/>
    <m/>
    <x v="270"/>
    <x v="10"/>
    <x v="593"/>
    <x v="431"/>
    <x v="104"/>
    <m/>
    <m/>
    <x v="0"/>
    <x v="0"/>
    <m/>
    <x v="0"/>
    <m/>
    <x v="0"/>
    <m/>
    <x v="0"/>
    <x v="0"/>
    <m/>
    <m/>
    <x v="0"/>
    <m/>
    <m/>
    <m/>
    <m/>
    <m/>
    <x v="0"/>
    <m/>
    <m/>
    <x v="0"/>
    <m/>
    <m/>
    <m/>
    <m/>
    <x v="2"/>
    <m/>
    <m/>
    <m/>
    <m/>
    <m/>
    <m/>
    <m/>
    <m/>
    <m/>
    <m/>
    <m/>
    <m/>
    <m/>
    <d v="2017-04-03T00:00:00"/>
    <x v="39"/>
    <m/>
    <x v="0"/>
    <m/>
    <n v="9"/>
    <x v="0"/>
    <m/>
    <m/>
  </r>
  <r>
    <x v="0"/>
    <x v="50"/>
    <x v="3"/>
    <x v="0"/>
    <x v="1136"/>
    <x v="84"/>
    <x v="722"/>
    <m/>
    <m/>
    <m/>
    <x v="0"/>
    <m/>
    <n v="2.8"/>
    <n v="7.3"/>
    <m/>
    <x v="271"/>
    <x v="10"/>
    <x v="594"/>
    <x v="443"/>
    <x v="104"/>
    <m/>
    <m/>
    <x v="0"/>
    <x v="0"/>
    <m/>
    <x v="0"/>
    <m/>
    <x v="0"/>
    <m/>
    <x v="0"/>
    <x v="0"/>
    <m/>
    <m/>
    <x v="0"/>
    <m/>
    <m/>
    <m/>
    <m/>
    <m/>
    <x v="0"/>
    <m/>
    <m/>
    <x v="0"/>
    <m/>
    <m/>
    <m/>
    <m/>
    <x v="2"/>
    <m/>
    <m/>
    <m/>
    <m/>
    <m/>
    <m/>
    <m/>
    <m/>
    <m/>
    <m/>
    <m/>
    <m/>
    <m/>
    <d v="2017-04-04T00:00:00"/>
    <x v="40"/>
    <m/>
    <x v="0"/>
    <m/>
    <n v="9"/>
    <x v="0"/>
    <m/>
    <m/>
  </r>
  <r>
    <x v="0"/>
    <x v="50"/>
    <x v="3"/>
    <x v="0"/>
    <x v="1137"/>
    <x v="75"/>
    <x v="474"/>
    <m/>
    <m/>
    <m/>
    <x v="0"/>
    <m/>
    <n v="2.6"/>
    <n v="6.9"/>
    <m/>
    <x v="272"/>
    <x v="10"/>
    <x v="595"/>
    <x v="294"/>
    <x v="104"/>
    <m/>
    <m/>
    <x v="0"/>
    <x v="0"/>
    <m/>
    <x v="0"/>
    <m/>
    <x v="0"/>
    <m/>
    <x v="0"/>
    <x v="0"/>
    <m/>
    <m/>
    <x v="0"/>
    <m/>
    <m/>
    <m/>
    <m/>
    <m/>
    <x v="0"/>
    <m/>
    <m/>
    <x v="0"/>
    <m/>
    <m/>
    <m/>
    <m/>
    <x v="3"/>
    <m/>
    <m/>
    <m/>
    <m/>
    <m/>
    <m/>
    <m/>
    <m/>
    <m/>
    <m/>
    <m/>
    <m/>
    <m/>
    <d v="2017-04-21T00:00:00"/>
    <x v="50"/>
    <m/>
    <x v="0"/>
    <n v="8"/>
    <n v="9"/>
    <x v="0"/>
    <m/>
    <m/>
  </r>
  <r>
    <x v="0"/>
    <x v="50"/>
    <x v="3"/>
    <x v="0"/>
    <x v="1138"/>
    <x v="208"/>
    <x v="723"/>
    <m/>
    <m/>
    <m/>
    <x v="0"/>
    <m/>
    <n v="2.7"/>
    <n v="7.2"/>
    <m/>
    <x v="273"/>
    <x v="10"/>
    <x v="596"/>
    <x v="135"/>
    <x v="104"/>
    <m/>
    <m/>
    <x v="0"/>
    <x v="0"/>
    <m/>
    <x v="0"/>
    <m/>
    <x v="0"/>
    <m/>
    <x v="0"/>
    <x v="0"/>
    <m/>
    <m/>
    <x v="0"/>
    <m/>
    <m/>
    <m/>
    <m/>
    <m/>
    <x v="0"/>
    <m/>
    <m/>
    <x v="0"/>
    <m/>
    <m/>
    <m/>
    <m/>
    <x v="3"/>
    <m/>
    <m/>
    <m/>
    <m/>
    <m/>
    <m/>
    <m/>
    <m/>
    <m/>
    <m/>
    <m/>
    <m/>
    <m/>
    <d v="2017-04-24T00:00:00"/>
    <x v="92"/>
    <m/>
    <x v="0"/>
    <n v="6"/>
    <n v="9"/>
    <x v="0"/>
    <m/>
    <m/>
  </r>
  <r>
    <x v="0"/>
    <x v="51"/>
    <x v="3"/>
    <x v="0"/>
    <x v="1139"/>
    <x v="125"/>
    <x v="724"/>
    <m/>
    <m/>
    <m/>
    <x v="0"/>
    <m/>
    <n v="2.7"/>
    <n v="7.2"/>
    <m/>
    <x v="274"/>
    <x v="10"/>
    <x v="597"/>
    <x v="321"/>
    <x v="104"/>
    <m/>
    <m/>
    <x v="0"/>
    <x v="0"/>
    <m/>
    <x v="0"/>
    <m/>
    <x v="0"/>
    <m/>
    <x v="0"/>
    <x v="0"/>
    <m/>
    <m/>
    <x v="0"/>
    <m/>
    <m/>
    <m/>
    <m/>
    <m/>
    <x v="0"/>
    <m/>
    <m/>
    <x v="0"/>
    <m/>
    <m/>
    <m/>
    <m/>
    <x v="3"/>
    <m/>
    <m/>
    <m/>
    <m/>
    <m/>
    <m/>
    <m/>
    <m/>
    <m/>
    <m/>
    <m/>
    <m/>
    <m/>
    <d v="2017-04-25T00:00:00"/>
    <x v="154"/>
    <m/>
    <x v="0"/>
    <n v="4"/>
    <n v="9"/>
    <x v="0"/>
    <m/>
    <m/>
  </r>
  <r>
    <x v="0"/>
    <x v="51"/>
    <x v="3"/>
    <x v="0"/>
    <x v="1140"/>
    <x v="76"/>
    <x v="725"/>
    <m/>
    <m/>
    <m/>
    <x v="0"/>
    <m/>
    <n v="2.9"/>
    <n v="7.3"/>
    <m/>
    <x v="275"/>
    <x v="10"/>
    <x v="592"/>
    <x v="444"/>
    <x v="104"/>
    <m/>
    <m/>
    <x v="0"/>
    <x v="0"/>
    <m/>
    <x v="0"/>
    <m/>
    <x v="0"/>
    <m/>
    <x v="0"/>
    <x v="0"/>
    <m/>
    <m/>
    <x v="0"/>
    <m/>
    <m/>
    <m/>
    <m/>
    <m/>
    <x v="0"/>
    <m/>
    <m/>
    <x v="0"/>
    <m/>
    <m/>
    <m/>
    <m/>
    <x v="3"/>
    <m/>
    <m/>
    <m/>
    <m/>
    <m/>
    <m/>
    <m/>
    <m/>
    <m/>
    <m/>
    <m/>
    <m/>
    <m/>
    <d v="2017-04-27T00:00:00"/>
    <x v="93"/>
    <m/>
    <x v="0"/>
    <n v="8"/>
    <n v="9"/>
    <x v="0"/>
    <m/>
    <m/>
  </r>
  <r>
    <x v="0"/>
    <x v="51"/>
    <x v="3"/>
    <x v="0"/>
    <x v="1141"/>
    <x v="127"/>
    <x v="726"/>
    <m/>
    <m/>
    <m/>
    <x v="0"/>
    <m/>
    <n v="2.8"/>
    <n v="7.2"/>
    <m/>
    <x v="276"/>
    <x v="10"/>
    <x v="598"/>
    <x v="445"/>
    <x v="104"/>
    <m/>
    <m/>
    <x v="0"/>
    <x v="0"/>
    <m/>
    <x v="0"/>
    <m/>
    <x v="0"/>
    <m/>
    <x v="0"/>
    <x v="0"/>
    <m/>
    <m/>
    <x v="0"/>
    <m/>
    <m/>
    <m/>
    <m/>
    <m/>
    <x v="0"/>
    <m/>
    <m/>
    <x v="0"/>
    <m/>
    <m/>
    <m/>
    <m/>
    <x v="3"/>
    <m/>
    <m/>
    <m/>
    <m/>
    <m/>
    <m/>
    <m/>
    <m/>
    <m/>
    <m/>
    <m/>
    <m/>
    <m/>
    <d v="2017-04-28T00:00:00"/>
    <x v="137"/>
    <m/>
    <x v="0"/>
    <n v="7"/>
    <n v="9"/>
    <x v="0"/>
    <m/>
    <m/>
  </r>
  <r>
    <x v="0"/>
    <x v="51"/>
    <x v="3"/>
    <x v="0"/>
    <x v="1142"/>
    <x v="99"/>
    <x v="727"/>
    <m/>
    <m/>
    <m/>
    <x v="0"/>
    <m/>
    <n v="2.8"/>
    <n v="7.2"/>
    <m/>
    <x v="273"/>
    <x v="10"/>
    <x v="599"/>
    <x v="446"/>
    <x v="104"/>
    <m/>
    <m/>
    <x v="0"/>
    <x v="0"/>
    <m/>
    <x v="0"/>
    <m/>
    <x v="0"/>
    <m/>
    <x v="0"/>
    <x v="0"/>
    <m/>
    <m/>
    <x v="0"/>
    <m/>
    <m/>
    <m/>
    <m/>
    <m/>
    <x v="0"/>
    <m/>
    <m/>
    <x v="0"/>
    <m/>
    <m/>
    <m/>
    <m/>
    <x v="3"/>
    <m/>
    <m/>
    <m/>
    <m/>
    <m/>
    <m/>
    <m/>
    <m/>
    <m/>
    <m/>
    <m/>
    <m/>
    <m/>
    <d v="2017-05-01T00:00:00"/>
    <x v="71"/>
    <m/>
    <x v="0"/>
    <n v="7"/>
    <n v="9"/>
    <x v="0"/>
    <m/>
    <m/>
  </r>
  <r>
    <x v="0"/>
    <x v="51"/>
    <x v="3"/>
    <x v="0"/>
    <x v="1143"/>
    <x v="100"/>
    <x v="728"/>
    <m/>
    <m/>
    <m/>
    <x v="0"/>
    <m/>
    <n v="2.9"/>
    <n v="7.5"/>
    <m/>
    <x v="277"/>
    <x v="10"/>
    <x v="600"/>
    <x v="126"/>
    <x v="104"/>
    <m/>
    <m/>
    <x v="0"/>
    <x v="0"/>
    <m/>
    <x v="0"/>
    <m/>
    <x v="0"/>
    <m/>
    <x v="0"/>
    <x v="0"/>
    <m/>
    <m/>
    <x v="0"/>
    <m/>
    <m/>
    <m/>
    <m/>
    <m/>
    <x v="0"/>
    <m/>
    <m/>
    <x v="0"/>
    <m/>
    <m/>
    <m/>
    <m/>
    <x v="0"/>
    <m/>
    <m/>
    <m/>
    <m/>
    <m/>
    <m/>
    <m/>
    <m/>
    <m/>
    <m/>
    <m/>
    <m/>
    <m/>
    <d v="2017-05-02T00:00:00"/>
    <x v="72"/>
    <m/>
    <x v="0"/>
    <n v="8"/>
    <n v="9"/>
    <x v="0"/>
    <m/>
    <m/>
  </r>
  <r>
    <x v="0"/>
    <x v="51"/>
    <x v="3"/>
    <x v="0"/>
    <x v="1144"/>
    <x v="87"/>
    <x v="164"/>
    <m/>
    <m/>
    <m/>
    <x v="0"/>
    <m/>
    <n v="2.8"/>
    <n v="7.6"/>
    <m/>
    <x v="193"/>
    <x v="10"/>
    <x v="588"/>
    <x v="447"/>
    <x v="104"/>
    <m/>
    <m/>
    <x v="0"/>
    <x v="0"/>
    <m/>
    <x v="0"/>
    <m/>
    <x v="0"/>
    <m/>
    <x v="0"/>
    <x v="0"/>
    <m/>
    <m/>
    <x v="0"/>
    <m/>
    <m/>
    <m/>
    <m/>
    <m/>
    <x v="0"/>
    <m/>
    <m/>
    <x v="0"/>
    <m/>
    <m/>
    <m/>
    <m/>
    <x v="0"/>
    <m/>
    <m/>
    <m/>
    <m/>
    <m/>
    <m/>
    <m/>
    <m/>
    <m/>
    <m/>
    <m/>
    <m/>
    <m/>
    <d v="2017-05-08T00:00:00"/>
    <x v="61"/>
    <m/>
    <x v="0"/>
    <n v="7"/>
    <n v="9"/>
    <x v="0"/>
    <m/>
    <m/>
  </r>
  <r>
    <x v="0"/>
    <x v="51"/>
    <x v="3"/>
    <x v="0"/>
    <x v="1145"/>
    <x v="87"/>
    <x v="166"/>
    <m/>
    <m/>
    <m/>
    <x v="0"/>
    <m/>
    <n v="2.7"/>
    <n v="6.7"/>
    <m/>
    <x v="275"/>
    <x v="10"/>
    <x v="601"/>
    <x v="126"/>
    <x v="104"/>
    <m/>
    <m/>
    <x v="0"/>
    <x v="0"/>
    <m/>
    <x v="0"/>
    <m/>
    <x v="0"/>
    <m/>
    <x v="0"/>
    <x v="0"/>
    <m/>
    <m/>
    <x v="0"/>
    <m/>
    <m/>
    <m/>
    <m/>
    <m/>
    <x v="0"/>
    <m/>
    <m/>
    <x v="0"/>
    <m/>
    <m/>
    <m/>
    <m/>
    <x v="0"/>
    <m/>
    <m/>
    <m/>
    <m/>
    <m/>
    <m/>
    <m/>
    <m/>
    <m/>
    <m/>
    <m/>
    <m/>
    <m/>
    <d v="2017-05-08T00:00:00"/>
    <x v="61"/>
    <m/>
    <x v="0"/>
    <n v="13"/>
    <n v="9"/>
    <x v="0"/>
    <m/>
    <m/>
  </r>
  <r>
    <x v="0"/>
    <x v="51"/>
    <x v="3"/>
    <x v="0"/>
    <x v="1146"/>
    <x v="38"/>
    <x v="723"/>
    <m/>
    <m/>
    <m/>
    <x v="0"/>
    <m/>
    <n v="2.8"/>
    <n v="8.3000000000000007"/>
    <m/>
    <x v="275"/>
    <x v="10"/>
    <x v="602"/>
    <x v="332"/>
    <x v="104"/>
    <m/>
    <m/>
    <x v="0"/>
    <x v="0"/>
    <m/>
    <x v="0"/>
    <m/>
    <x v="70"/>
    <m/>
    <x v="0"/>
    <x v="0"/>
    <m/>
    <m/>
    <x v="0"/>
    <m/>
    <m/>
    <m/>
    <m/>
    <m/>
    <x v="0"/>
    <m/>
    <m/>
    <x v="0"/>
    <m/>
    <m/>
    <m/>
    <m/>
    <x v="6"/>
    <m/>
    <m/>
    <m/>
    <m/>
    <m/>
    <m/>
    <m/>
    <m/>
    <m/>
    <m/>
    <m/>
    <m/>
    <m/>
    <d v="2017-07-19T00:00:00"/>
    <x v="25"/>
    <m/>
    <x v="0"/>
    <n v="10"/>
    <n v="9"/>
    <x v="0"/>
    <m/>
    <m/>
  </r>
  <r>
    <x v="0"/>
    <x v="51"/>
    <x v="3"/>
    <x v="0"/>
    <x v="1147"/>
    <x v="39"/>
    <x v="474"/>
    <m/>
    <m/>
    <m/>
    <x v="0"/>
    <m/>
    <n v="2.8"/>
    <n v="8"/>
    <m/>
    <x v="278"/>
    <x v="10"/>
    <x v="603"/>
    <x v="334"/>
    <x v="104"/>
    <m/>
    <m/>
    <x v="0"/>
    <x v="0"/>
    <m/>
    <x v="0"/>
    <m/>
    <x v="65"/>
    <m/>
    <x v="0"/>
    <x v="0"/>
    <m/>
    <m/>
    <x v="0"/>
    <m/>
    <m/>
    <m/>
    <m/>
    <m/>
    <x v="0"/>
    <m/>
    <m/>
    <x v="0"/>
    <m/>
    <m/>
    <m/>
    <m/>
    <x v="6"/>
    <m/>
    <m/>
    <m/>
    <m/>
    <m/>
    <m/>
    <m/>
    <m/>
    <m/>
    <m/>
    <m/>
    <m/>
    <m/>
    <d v="2017-07-20T00:00:00"/>
    <x v="26"/>
    <m/>
    <x v="0"/>
    <n v="9"/>
    <n v="9"/>
    <x v="0"/>
    <m/>
    <m/>
  </r>
  <r>
    <x v="0"/>
    <x v="52"/>
    <x v="3"/>
    <x v="4"/>
    <x v="1148"/>
    <x v="212"/>
    <x v="171"/>
    <m/>
    <m/>
    <m/>
    <x v="0"/>
    <m/>
    <n v="2.5"/>
    <n v="9.4"/>
    <m/>
    <x v="268"/>
    <x v="10"/>
    <x v="587"/>
    <x v="135"/>
    <x v="104"/>
    <m/>
    <m/>
    <x v="0"/>
    <x v="0"/>
    <m/>
    <x v="0"/>
    <m/>
    <x v="0"/>
    <m/>
    <x v="0"/>
    <x v="0"/>
    <m/>
    <m/>
    <x v="0"/>
    <m/>
    <m/>
    <m/>
    <m/>
    <m/>
    <x v="0"/>
    <m/>
    <m/>
    <x v="0"/>
    <m/>
    <m/>
    <m/>
    <m/>
    <x v="2"/>
    <m/>
    <m/>
    <m/>
    <m/>
    <m/>
    <m/>
    <m/>
    <m/>
    <m/>
    <m/>
    <m/>
    <m/>
    <m/>
    <s v="-"/>
    <x v="165"/>
    <m/>
    <x v="0"/>
    <m/>
    <n v="9"/>
    <x v="0"/>
    <m/>
    <m/>
  </r>
  <r>
    <x v="0"/>
    <x v="53"/>
    <x v="3"/>
    <x v="4"/>
    <x v="1149"/>
    <x v="114"/>
    <x v="718"/>
    <m/>
    <m/>
    <m/>
    <x v="0"/>
    <m/>
    <n v="2.7"/>
    <n v="8.3000000000000007"/>
    <m/>
    <x v="279"/>
    <x v="10"/>
    <x v="604"/>
    <x v="448"/>
    <x v="104"/>
    <m/>
    <m/>
    <x v="0"/>
    <x v="0"/>
    <m/>
    <x v="0"/>
    <m/>
    <x v="0"/>
    <m/>
    <x v="0"/>
    <x v="0"/>
    <m/>
    <m/>
    <x v="0"/>
    <m/>
    <m/>
    <m/>
    <m/>
    <m/>
    <x v="0"/>
    <m/>
    <m/>
    <x v="0"/>
    <m/>
    <m/>
    <m/>
    <m/>
    <x v="7"/>
    <m/>
    <m/>
    <m/>
    <m/>
    <m/>
    <m/>
    <m/>
    <m/>
    <m/>
    <m/>
    <m/>
    <m/>
    <m/>
    <d v="2017-02-15T00:00:00"/>
    <x v="83"/>
    <m/>
    <x v="0"/>
    <m/>
    <n v="9"/>
    <x v="0"/>
    <m/>
    <m/>
  </r>
  <r>
    <x v="0"/>
    <x v="53"/>
    <x v="3"/>
    <x v="4"/>
    <x v="271"/>
    <x v="114"/>
    <x v="729"/>
    <m/>
    <m/>
    <m/>
    <x v="0"/>
    <m/>
    <n v="3.4"/>
    <n v="8.6"/>
    <m/>
    <x v="280"/>
    <x v="10"/>
    <x v="605"/>
    <x v="449"/>
    <x v="104"/>
    <m/>
    <m/>
    <x v="0"/>
    <x v="0"/>
    <m/>
    <x v="0"/>
    <m/>
    <x v="0"/>
    <m/>
    <x v="0"/>
    <x v="0"/>
    <m/>
    <m/>
    <x v="0"/>
    <m/>
    <m/>
    <m/>
    <m/>
    <m/>
    <x v="0"/>
    <m/>
    <m/>
    <x v="0"/>
    <m/>
    <m/>
    <m/>
    <m/>
    <x v="7"/>
    <m/>
    <m/>
    <m/>
    <m/>
    <m/>
    <m/>
    <m/>
    <m/>
    <m/>
    <m/>
    <m/>
    <m/>
    <m/>
    <d v="2017-02-16T00:00:00"/>
    <x v="83"/>
    <m/>
    <x v="0"/>
    <m/>
    <n v="9"/>
    <x v="0"/>
    <m/>
    <m/>
  </r>
  <r>
    <x v="0"/>
    <x v="53"/>
    <x v="3"/>
    <x v="4"/>
    <x v="1150"/>
    <x v="52"/>
    <x v="136"/>
    <m/>
    <m/>
    <m/>
    <x v="0"/>
    <m/>
    <n v="2.7"/>
    <n v="7.2"/>
    <m/>
    <x v="281"/>
    <x v="10"/>
    <x v="606"/>
    <x v="112"/>
    <x v="104"/>
    <m/>
    <m/>
    <x v="0"/>
    <x v="0"/>
    <m/>
    <x v="0"/>
    <m/>
    <x v="0"/>
    <m/>
    <x v="0"/>
    <x v="0"/>
    <m/>
    <m/>
    <x v="0"/>
    <m/>
    <m/>
    <m/>
    <m/>
    <m/>
    <x v="0"/>
    <m/>
    <m/>
    <x v="0"/>
    <m/>
    <m/>
    <m/>
    <m/>
    <x v="7"/>
    <m/>
    <m/>
    <m/>
    <m/>
    <m/>
    <m/>
    <m/>
    <m/>
    <m/>
    <m/>
    <m/>
    <m/>
    <m/>
    <d v="2017-02-23T00:00:00"/>
    <x v="34"/>
    <m/>
    <x v="0"/>
    <m/>
    <n v="9"/>
    <x v="0"/>
    <m/>
    <m/>
  </r>
  <r>
    <x v="0"/>
    <x v="53"/>
    <x v="3"/>
    <x v="4"/>
    <x v="1151"/>
    <x v="148"/>
    <x v="730"/>
    <m/>
    <m/>
    <m/>
    <x v="0"/>
    <m/>
    <n v="1.8"/>
    <n v="6.3"/>
    <m/>
    <x v="282"/>
    <x v="10"/>
    <x v="607"/>
    <x v="450"/>
    <x v="104"/>
    <m/>
    <m/>
    <x v="0"/>
    <x v="0"/>
    <m/>
    <x v="0"/>
    <m/>
    <x v="0"/>
    <m/>
    <x v="0"/>
    <x v="0"/>
    <m/>
    <m/>
    <x v="0"/>
    <m/>
    <m/>
    <m/>
    <m/>
    <m/>
    <x v="0"/>
    <m/>
    <m/>
    <x v="0"/>
    <m/>
    <m/>
    <m/>
    <m/>
    <x v="7"/>
    <m/>
    <m/>
    <m/>
    <m/>
    <m/>
    <m/>
    <m/>
    <m/>
    <m/>
    <m/>
    <m/>
    <m/>
    <m/>
    <d v="2017-02-28T00:00:00"/>
    <x v="56"/>
    <m/>
    <x v="0"/>
    <m/>
    <n v="9"/>
    <x v="0"/>
    <m/>
    <m/>
  </r>
  <r>
    <x v="0"/>
    <x v="54"/>
    <x v="3"/>
    <x v="0"/>
    <x v="1152"/>
    <x v="149"/>
    <x v="731"/>
    <m/>
    <m/>
    <m/>
    <x v="0"/>
    <m/>
    <n v="1.8"/>
    <n v="6.4"/>
    <m/>
    <x v="283"/>
    <x v="10"/>
    <x v="608"/>
    <x v="96"/>
    <x v="104"/>
    <m/>
    <m/>
    <x v="0"/>
    <x v="0"/>
    <m/>
    <x v="0"/>
    <m/>
    <x v="0"/>
    <m/>
    <x v="0"/>
    <x v="0"/>
    <m/>
    <m/>
    <x v="0"/>
    <m/>
    <m/>
    <m/>
    <m/>
    <m/>
    <x v="0"/>
    <m/>
    <m/>
    <x v="0"/>
    <m/>
    <m/>
    <m/>
    <m/>
    <x v="2"/>
    <m/>
    <m/>
    <m/>
    <m/>
    <m/>
    <m/>
    <m/>
    <m/>
    <m/>
    <m/>
    <m/>
    <m/>
    <m/>
    <d v="2017-03-08T00:00:00"/>
    <x v="150"/>
    <m/>
    <x v="0"/>
    <m/>
    <n v="9"/>
    <x v="0"/>
    <m/>
    <m/>
  </r>
  <r>
    <x v="0"/>
    <x v="54"/>
    <x v="3"/>
    <x v="0"/>
    <x v="410"/>
    <x v="149"/>
    <x v="732"/>
    <m/>
    <m/>
    <m/>
    <x v="0"/>
    <m/>
    <n v="2.2999999999999998"/>
    <n v="6"/>
    <m/>
    <x v="284"/>
    <x v="10"/>
    <x v="609"/>
    <x v="451"/>
    <x v="104"/>
    <m/>
    <m/>
    <x v="0"/>
    <x v="0"/>
    <m/>
    <x v="0"/>
    <m/>
    <x v="0"/>
    <m/>
    <x v="0"/>
    <x v="0"/>
    <m/>
    <m/>
    <x v="0"/>
    <m/>
    <m/>
    <m/>
    <m/>
    <m/>
    <x v="0"/>
    <m/>
    <m/>
    <x v="0"/>
    <m/>
    <m/>
    <m/>
    <m/>
    <x v="2"/>
    <m/>
    <m/>
    <m/>
    <m/>
    <m/>
    <m/>
    <m/>
    <m/>
    <m/>
    <m/>
    <m/>
    <m/>
    <m/>
    <d v="2017-03-08T00:00:00"/>
    <x v="150"/>
    <m/>
    <x v="0"/>
    <m/>
    <n v="9"/>
    <x v="0"/>
    <m/>
    <m/>
  </r>
  <r>
    <x v="0"/>
    <x v="54"/>
    <x v="3"/>
    <x v="0"/>
    <x v="1153"/>
    <x v="119"/>
    <x v="139"/>
    <m/>
    <m/>
    <m/>
    <x v="0"/>
    <m/>
    <n v="1.7"/>
    <n v="5.9"/>
    <m/>
    <x v="285"/>
    <x v="10"/>
    <x v="610"/>
    <x v="452"/>
    <x v="104"/>
    <m/>
    <m/>
    <x v="0"/>
    <x v="0"/>
    <m/>
    <x v="0"/>
    <m/>
    <x v="0"/>
    <m/>
    <x v="0"/>
    <x v="0"/>
    <m/>
    <m/>
    <x v="0"/>
    <m/>
    <m/>
    <m/>
    <m/>
    <m/>
    <x v="0"/>
    <m/>
    <m/>
    <x v="0"/>
    <m/>
    <m/>
    <m/>
    <m/>
    <x v="2"/>
    <m/>
    <m/>
    <m/>
    <m/>
    <m/>
    <m/>
    <m/>
    <m/>
    <m/>
    <m/>
    <m/>
    <m/>
    <m/>
    <d v="2017-03-14T00:00:00"/>
    <x v="89"/>
    <m/>
    <x v="0"/>
    <m/>
    <n v="9"/>
    <x v="0"/>
    <m/>
    <m/>
  </r>
  <r>
    <x v="0"/>
    <x v="54"/>
    <x v="3"/>
    <x v="0"/>
    <x v="1120"/>
    <x v="2"/>
    <x v="733"/>
    <m/>
    <m/>
    <m/>
    <x v="0"/>
    <m/>
    <n v="1.8"/>
    <n v="6"/>
    <m/>
    <x v="178"/>
    <x v="10"/>
    <x v="611"/>
    <x v="100"/>
    <x v="104"/>
    <m/>
    <m/>
    <x v="0"/>
    <x v="0"/>
    <m/>
    <x v="0"/>
    <m/>
    <x v="0"/>
    <m/>
    <x v="0"/>
    <x v="0"/>
    <m/>
    <m/>
    <x v="0"/>
    <m/>
    <m/>
    <m/>
    <m/>
    <m/>
    <x v="0"/>
    <m/>
    <m/>
    <x v="0"/>
    <m/>
    <m/>
    <m/>
    <m/>
    <x v="2"/>
    <m/>
    <m/>
    <m/>
    <m/>
    <m/>
    <m/>
    <m/>
    <m/>
    <m/>
    <m/>
    <m/>
    <m/>
    <m/>
    <s v="-"/>
    <x v="2"/>
    <m/>
    <x v="0"/>
    <m/>
    <n v="9"/>
    <x v="0"/>
    <m/>
    <m/>
  </r>
  <r>
    <x v="0"/>
    <x v="54"/>
    <x v="3"/>
    <x v="0"/>
    <x v="1121"/>
    <x v="121"/>
    <x v="734"/>
    <m/>
    <m/>
    <m/>
    <x v="0"/>
    <m/>
    <n v="1.7"/>
    <n v="6.2"/>
    <m/>
    <x v="265"/>
    <x v="10"/>
    <x v="612"/>
    <x v="96"/>
    <x v="104"/>
    <m/>
    <m/>
    <x v="0"/>
    <x v="0"/>
    <m/>
    <x v="0"/>
    <m/>
    <x v="0"/>
    <m/>
    <x v="0"/>
    <x v="0"/>
    <m/>
    <m/>
    <x v="0"/>
    <m/>
    <m/>
    <m/>
    <m/>
    <m/>
    <x v="0"/>
    <m/>
    <m/>
    <x v="0"/>
    <m/>
    <m/>
    <m/>
    <m/>
    <x v="2"/>
    <m/>
    <m/>
    <m/>
    <m/>
    <m/>
    <m/>
    <m/>
    <m/>
    <m/>
    <m/>
    <m/>
    <m/>
    <m/>
    <s v="-"/>
    <x v="130"/>
    <m/>
    <x v="0"/>
    <m/>
    <n v="9"/>
    <x v="0"/>
    <m/>
    <m/>
  </r>
  <r>
    <x v="1"/>
    <x v="55"/>
    <x v="3"/>
    <x v="4"/>
    <x v="1154"/>
    <x v="213"/>
    <x v="228"/>
    <m/>
    <m/>
    <m/>
    <x v="0"/>
    <m/>
    <m/>
    <m/>
    <m/>
    <x v="0"/>
    <x v="10"/>
    <x v="613"/>
    <x v="0"/>
    <x v="202"/>
    <m/>
    <m/>
    <x v="18"/>
    <x v="96"/>
    <m/>
    <x v="0"/>
    <m/>
    <x v="0"/>
    <m/>
    <x v="0"/>
    <x v="0"/>
    <m/>
    <m/>
    <x v="1"/>
    <m/>
    <m/>
    <m/>
    <m/>
    <m/>
    <x v="0"/>
    <m/>
    <m/>
    <x v="0"/>
    <n v="99.38"/>
    <m/>
    <n v="7.0000000000000007E-2"/>
    <n v="0.55000000000000004"/>
    <x v="3"/>
    <m/>
    <m/>
    <m/>
    <m/>
    <m/>
    <m/>
    <s v="8/4"/>
    <m/>
    <m/>
    <m/>
    <m/>
    <m/>
    <m/>
    <d v="2017-04-24T00:00:00"/>
    <x v="92"/>
    <m/>
    <x v="0"/>
    <n v="13"/>
    <n v="14"/>
    <x v="0"/>
    <m/>
    <m/>
  </r>
  <r>
    <x v="1"/>
    <x v="55"/>
    <x v="3"/>
    <x v="4"/>
    <x v="1155"/>
    <x v="125"/>
    <x v="735"/>
    <m/>
    <m/>
    <m/>
    <x v="0"/>
    <m/>
    <m/>
    <m/>
    <m/>
    <x v="0"/>
    <x v="10"/>
    <x v="614"/>
    <x v="0"/>
    <x v="203"/>
    <m/>
    <m/>
    <x v="18"/>
    <x v="115"/>
    <m/>
    <x v="0"/>
    <m/>
    <x v="71"/>
    <m/>
    <x v="0"/>
    <x v="0"/>
    <m/>
    <m/>
    <x v="1"/>
    <m/>
    <m/>
    <m/>
    <m/>
    <m/>
    <x v="0"/>
    <m/>
    <m/>
    <x v="0"/>
    <n v="99.37"/>
    <m/>
    <n v="0.06"/>
    <n v="0.56999999999999995"/>
    <x v="3"/>
    <m/>
    <m/>
    <m/>
    <m/>
    <m/>
    <m/>
    <s v="20/14"/>
    <m/>
    <m/>
    <m/>
    <m/>
    <m/>
    <m/>
    <d v="2017-04-26T00:00:00"/>
    <x v="51"/>
    <m/>
    <x v="0"/>
    <n v="14"/>
    <n v="14"/>
    <x v="0"/>
    <m/>
    <m/>
  </r>
  <r>
    <x v="1"/>
    <x v="55"/>
    <x v="3"/>
    <x v="4"/>
    <x v="1156"/>
    <x v="125"/>
    <x v="736"/>
    <m/>
    <m/>
    <m/>
    <x v="0"/>
    <m/>
    <m/>
    <m/>
    <m/>
    <x v="0"/>
    <x v="10"/>
    <x v="615"/>
    <x v="0"/>
    <x v="204"/>
    <m/>
    <m/>
    <x v="18"/>
    <x v="116"/>
    <m/>
    <x v="0"/>
    <m/>
    <x v="0"/>
    <m/>
    <x v="0"/>
    <x v="0"/>
    <m/>
    <m/>
    <x v="1"/>
    <m/>
    <m/>
    <m/>
    <m/>
    <m/>
    <x v="0"/>
    <m/>
    <m/>
    <x v="0"/>
    <n v="99.9"/>
    <m/>
    <n v="0.03"/>
    <n v="7.0000000000000007E-2"/>
    <x v="3"/>
    <m/>
    <m/>
    <m/>
    <m/>
    <m/>
    <m/>
    <s v="15/8"/>
    <m/>
    <m/>
    <m/>
    <m/>
    <m/>
    <m/>
    <d v="2017-04-26T00:00:00"/>
    <x v="51"/>
    <m/>
    <x v="0"/>
    <n v="7"/>
    <n v="14"/>
    <x v="0"/>
    <m/>
    <m/>
  </r>
  <r>
    <x v="1"/>
    <x v="55"/>
    <x v="3"/>
    <x v="4"/>
    <x v="1157"/>
    <x v="125"/>
    <x v="737"/>
    <m/>
    <m/>
    <m/>
    <x v="0"/>
    <m/>
    <m/>
    <m/>
    <m/>
    <x v="0"/>
    <x v="10"/>
    <x v="616"/>
    <x v="0"/>
    <x v="205"/>
    <m/>
    <m/>
    <x v="18"/>
    <x v="117"/>
    <m/>
    <x v="0"/>
    <m/>
    <x v="0"/>
    <m/>
    <x v="0"/>
    <x v="0"/>
    <m/>
    <m/>
    <x v="1"/>
    <m/>
    <m/>
    <m/>
    <m/>
    <m/>
    <x v="0"/>
    <m/>
    <m/>
    <x v="0"/>
    <n v="99.69"/>
    <m/>
    <n v="0.02"/>
    <n v="0.28999999999999998"/>
    <x v="3"/>
    <m/>
    <m/>
    <m/>
    <m/>
    <m/>
    <m/>
    <s v="25/10"/>
    <m/>
    <m/>
    <m/>
    <m/>
    <m/>
    <m/>
    <d v="2017-04-26T00:00:00"/>
    <x v="51"/>
    <m/>
    <x v="0"/>
    <n v="6"/>
    <n v="14"/>
    <x v="0"/>
    <m/>
    <m/>
  </r>
  <r>
    <x v="1"/>
    <x v="55"/>
    <x v="3"/>
    <x v="4"/>
    <x v="1158"/>
    <x v="126"/>
    <x v="738"/>
    <m/>
    <m/>
    <m/>
    <x v="0"/>
    <m/>
    <m/>
    <m/>
    <m/>
    <x v="0"/>
    <x v="10"/>
    <x v="614"/>
    <x v="0"/>
    <x v="130"/>
    <m/>
    <m/>
    <x v="18"/>
    <x v="118"/>
    <m/>
    <x v="0"/>
    <m/>
    <x v="0"/>
    <m/>
    <x v="0"/>
    <x v="0"/>
    <m/>
    <m/>
    <x v="1"/>
    <m/>
    <m/>
    <m/>
    <m/>
    <m/>
    <x v="0"/>
    <m/>
    <m/>
    <x v="0"/>
    <n v="99.83"/>
    <m/>
    <n v="0.02"/>
    <n v="0.15"/>
    <x v="3"/>
    <m/>
    <m/>
    <m/>
    <m/>
    <m/>
    <m/>
    <s v="25/8"/>
    <m/>
    <m/>
    <m/>
    <m/>
    <m/>
    <m/>
    <d v="2017-04-26T00:00:00"/>
    <x v="51"/>
    <m/>
    <x v="0"/>
    <n v="6"/>
    <n v="14"/>
    <x v="0"/>
    <m/>
    <m/>
  </r>
  <r>
    <x v="1"/>
    <x v="55"/>
    <x v="3"/>
    <x v="4"/>
    <x v="1159"/>
    <x v="126"/>
    <x v="739"/>
    <m/>
    <m/>
    <m/>
    <x v="0"/>
    <m/>
    <m/>
    <m/>
    <m/>
    <x v="0"/>
    <x v="10"/>
    <x v="617"/>
    <x v="0"/>
    <x v="206"/>
    <m/>
    <m/>
    <x v="18"/>
    <x v="118"/>
    <m/>
    <x v="0"/>
    <m/>
    <x v="0"/>
    <m/>
    <x v="0"/>
    <x v="0"/>
    <m/>
    <m/>
    <x v="1"/>
    <m/>
    <m/>
    <m/>
    <m/>
    <m/>
    <x v="0"/>
    <m/>
    <m/>
    <x v="0"/>
    <n v="99.92"/>
    <m/>
    <n v="0.01"/>
    <n v="7.0000000000000007E-2"/>
    <x v="3"/>
    <m/>
    <m/>
    <m/>
    <m/>
    <m/>
    <m/>
    <s v="20/10"/>
    <m/>
    <m/>
    <m/>
    <m/>
    <m/>
    <m/>
    <d v="2017-04-26T00:00:00"/>
    <x v="51"/>
    <m/>
    <x v="0"/>
    <n v="6"/>
    <n v="14"/>
    <x v="0"/>
    <m/>
    <m/>
  </r>
  <r>
    <x v="1"/>
    <x v="55"/>
    <x v="3"/>
    <x v="4"/>
    <x v="1160"/>
    <x v="127"/>
    <x v="740"/>
    <m/>
    <m/>
    <m/>
    <x v="0"/>
    <m/>
    <m/>
    <m/>
    <m/>
    <x v="0"/>
    <x v="10"/>
    <x v="618"/>
    <x v="0"/>
    <x v="101"/>
    <m/>
    <m/>
    <x v="18"/>
    <x v="119"/>
    <m/>
    <x v="0"/>
    <m/>
    <x v="72"/>
    <m/>
    <x v="0"/>
    <x v="0"/>
    <m/>
    <m/>
    <x v="1"/>
    <m/>
    <m/>
    <m/>
    <m/>
    <m/>
    <x v="0"/>
    <m/>
    <m/>
    <x v="0"/>
    <n v="99.75"/>
    <m/>
    <n v="0.05"/>
    <n v="0.2"/>
    <x v="3"/>
    <m/>
    <m/>
    <m/>
    <m/>
    <m/>
    <m/>
    <s v="24/6"/>
    <m/>
    <m/>
    <m/>
    <m/>
    <m/>
    <m/>
    <d v="2017-04-27T00:00:00"/>
    <x v="93"/>
    <m/>
    <x v="0"/>
    <n v="7"/>
    <n v="14"/>
    <x v="0"/>
    <m/>
    <m/>
  </r>
  <r>
    <x v="1"/>
    <x v="55"/>
    <x v="3"/>
    <x v="4"/>
    <x v="1161"/>
    <x v="127"/>
    <x v="741"/>
    <m/>
    <m/>
    <m/>
    <x v="0"/>
    <m/>
    <m/>
    <m/>
    <m/>
    <x v="0"/>
    <x v="10"/>
    <x v="619"/>
    <x v="0"/>
    <x v="207"/>
    <m/>
    <m/>
    <x v="18"/>
    <x v="120"/>
    <m/>
    <x v="0"/>
    <m/>
    <x v="2"/>
    <m/>
    <x v="0"/>
    <x v="0"/>
    <m/>
    <m/>
    <x v="1"/>
    <m/>
    <m/>
    <m/>
    <m/>
    <m/>
    <x v="0"/>
    <m/>
    <m/>
    <x v="0"/>
    <n v="99.89"/>
    <m/>
    <n v="0.01"/>
    <n v="0.1"/>
    <x v="3"/>
    <m/>
    <m/>
    <m/>
    <m/>
    <m/>
    <m/>
    <s v="18/10"/>
    <m/>
    <m/>
    <m/>
    <m/>
    <m/>
    <m/>
    <d v="2017-04-27T00:00:00"/>
    <x v="93"/>
    <m/>
    <x v="0"/>
    <n v="7"/>
    <n v="14"/>
    <x v="0"/>
    <m/>
    <m/>
  </r>
  <r>
    <x v="1"/>
    <x v="55"/>
    <x v="3"/>
    <x v="4"/>
    <x v="1162"/>
    <x v="127"/>
    <x v="742"/>
    <m/>
    <m/>
    <m/>
    <x v="0"/>
    <m/>
    <m/>
    <m/>
    <m/>
    <x v="0"/>
    <x v="10"/>
    <x v="617"/>
    <x v="0"/>
    <x v="208"/>
    <m/>
    <m/>
    <x v="18"/>
    <x v="121"/>
    <m/>
    <x v="0"/>
    <m/>
    <x v="2"/>
    <m/>
    <x v="0"/>
    <x v="0"/>
    <m/>
    <m/>
    <x v="1"/>
    <m/>
    <m/>
    <m/>
    <m/>
    <m/>
    <x v="0"/>
    <m/>
    <m/>
    <x v="0"/>
    <n v="99.84"/>
    <m/>
    <n v="0.01"/>
    <n v="0.15"/>
    <x v="3"/>
    <m/>
    <m/>
    <m/>
    <m/>
    <m/>
    <m/>
    <s v="28/9"/>
    <m/>
    <m/>
    <m/>
    <m/>
    <m/>
    <m/>
    <d v="2017-04-27T00:00:00"/>
    <x v="93"/>
    <m/>
    <x v="0"/>
    <n v="8"/>
    <n v="14"/>
    <x v="0"/>
    <m/>
    <m/>
  </r>
  <r>
    <x v="1"/>
    <x v="55"/>
    <x v="3"/>
    <x v="4"/>
    <x v="1163"/>
    <x v="127"/>
    <x v="743"/>
    <m/>
    <m/>
    <m/>
    <x v="0"/>
    <m/>
    <m/>
    <m/>
    <m/>
    <x v="0"/>
    <x v="10"/>
    <x v="620"/>
    <x v="0"/>
    <x v="209"/>
    <m/>
    <m/>
    <x v="18"/>
    <x v="116"/>
    <m/>
    <x v="0"/>
    <m/>
    <x v="0"/>
    <m/>
    <x v="0"/>
    <x v="0"/>
    <m/>
    <m/>
    <x v="1"/>
    <m/>
    <m/>
    <m/>
    <m/>
    <m/>
    <x v="0"/>
    <m/>
    <m/>
    <x v="0"/>
    <n v="99.5"/>
    <m/>
    <n v="0.05"/>
    <n v="0.45"/>
    <x v="3"/>
    <m/>
    <m/>
    <m/>
    <m/>
    <m/>
    <m/>
    <s v="26/10"/>
    <m/>
    <m/>
    <m/>
    <m/>
    <m/>
    <m/>
    <d v="2017-04-28T00:00:00"/>
    <x v="137"/>
    <m/>
    <x v="0"/>
    <n v="5"/>
    <n v="14"/>
    <x v="0"/>
    <m/>
    <m/>
  </r>
  <r>
    <x v="1"/>
    <x v="55"/>
    <x v="3"/>
    <x v="4"/>
    <x v="1164"/>
    <x v="98"/>
    <x v="744"/>
    <m/>
    <m/>
    <m/>
    <x v="0"/>
    <m/>
    <m/>
    <m/>
    <m/>
    <x v="0"/>
    <x v="10"/>
    <x v="621"/>
    <x v="0"/>
    <x v="210"/>
    <m/>
    <m/>
    <x v="18"/>
    <x v="89"/>
    <m/>
    <x v="0"/>
    <m/>
    <x v="0"/>
    <m/>
    <x v="0"/>
    <x v="0"/>
    <m/>
    <m/>
    <x v="1"/>
    <m/>
    <m/>
    <m/>
    <m/>
    <m/>
    <x v="0"/>
    <m/>
    <m/>
    <x v="0"/>
    <n v="99.61"/>
    <m/>
    <n v="0.04"/>
    <n v="0.35"/>
    <x v="3"/>
    <m/>
    <m/>
    <m/>
    <m/>
    <m/>
    <m/>
    <s v="23/10"/>
    <m/>
    <m/>
    <m/>
    <m/>
    <m/>
    <m/>
    <d v="2017-05-01T00:00:00"/>
    <x v="71"/>
    <m/>
    <x v="0"/>
    <n v="6"/>
    <n v="14"/>
    <x v="0"/>
    <m/>
    <m/>
  </r>
  <r>
    <x v="1"/>
    <x v="55"/>
    <x v="3"/>
    <x v="4"/>
    <x v="1165"/>
    <x v="98"/>
    <x v="745"/>
    <m/>
    <m/>
    <m/>
    <x v="0"/>
    <m/>
    <m/>
    <m/>
    <m/>
    <x v="0"/>
    <x v="10"/>
    <x v="614"/>
    <x v="0"/>
    <x v="211"/>
    <m/>
    <m/>
    <x v="18"/>
    <x v="102"/>
    <m/>
    <x v="0"/>
    <m/>
    <x v="0"/>
    <m/>
    <x v="0"/>
    <x v="0"/>
    <m/>
    <m/>
    <x v="1"/>
    <m/>
    <m/>
    <m/>
    <m/>
    <m/>
    <x v="0"/>
    <m/>
    <m/>
    <x v="0"/>
    <n v="99.71"/>
    <m/>
    <n v="0.05"/>
    <n v="0.24"/>
    <x v="3"/>
    <m/>
    <m/>
    <m/>
    <m/>
    <m/>
    <m/>
    <s v="25/10"/>
    <m/>
    <m/>
    <m/>
    <m/>
    <m/>
    <m/>
    <d v="2017-05-01T00:00:00"/>
    <x v="71"/>
    <m/>
    <x v="0"/>
    <n v="6"/>
    <n v="14"/>
    <x v="0"/>
    <m/>
    <m/>
  </r>
  <r>
    <x v="1"/>
    <x v="55"/>
    <x v="3"/>
    <x v="4"/>
    <x v="1166"/>
    <x v="98"/>
    <x v="746"/>
    <m/>
    <m/>
    <m/>
    <x v="0"/>
    <m/>
    <m/>
    <m/>
    <m/>
    <x v="0"/>
    <x v="10"/>
    <x v="614"/>
    <x v="0"/>
    <x v="212"/>
    <m/>
    <m/>
    <x v="18"/>
    <x v="122"/>
    <m/>
    <x v="0"/>
    <m/>
    <x v="0"/>
    <m/>
    <x v="0"/>
    <x v="0"/>
    <m/>
    <m/>
    <x v="1"/>
    <m/>
    <m/>
    <m/>
    <m/>
    <m/>
    <x v="0"/>
    <m/>
    <m/>
    <x v="0"/>
    <n v="99.73"/>
    <m/>
    <n v="0.05"/>
    <n v="0.22"/>
    <x v="3"/>
    <m/>
    <m/>
    <m/>
    <m/>
    <m/>
    <m/>
    <s v="20/8"/>
    <m/>
    <m/>
    <m/>
    <m/>
    <m/>
    <m/>
    <d v="2017-05-01T00:00:00"/>
    <x v="71"/>
    <m/>
    <x v="0"/>
    <n v="7"/>
    <n v="14"/>
    <x v="0"/>
    <m/>
    <m/>
  </r>
  <r>
    <x v="1"/>
    <x v="55"/>
    <x v="3"/>
    <x v="4"/>
    <x v="1167"/>
    <x v="99"/>
    <x v="747"/>
    <m/>
    <m/>
    <m/>
    <x v="0"/>
    <m/>
    <m/>
    <m/>
    <m/>
    <x v="0"/>
    <x v="10"/>
    <x v="620"/>
    <x v="0"/>
    <x v="213"/>
    <m/>
    <m/>
    <x v="18"/>
    <x v="123"/>
    <m/>
    <x v="0"/>
    <m/>
    <x v="0"/>
    <m/>
    <x v="0"/>
    <x v="0"/>
    <m/>
    <m/>
    <x v="1"/>
    <m/>
    <m/>
    <m/>
    <m/>
    <m/>
    <x v="0"/>
    <m/>
    <m/>
    <x v="0"/>
    <n v="99.67"/>
    <m/>
    <n v="7.0000000000000007E-2"/>
    <n v="0.26"/>
    <x v="3"/>
    <m/>
    <m/>
    <m/>
    <m/>
    <m/>
    <m/>
    <s v="25/11"/>
    <m/>
    <m/>
    <m/>
    <m/>
    <m/>
    <m/>
    <d v="2017-05-01T00:00:00"/>
    <x v="71"/>
    <m/>
    <x v="0"/>
    <n v="6"/>
    <n v="14"/>
    <x v="0"/>
    <m/>
    <m/>
  </r>
  <r>
    <x v="1"/>
    <x v="55"/>
    <x v="3"/>
    <x v="4"/>
    <x v="1168"/>
    <x v="99"/>
    <x v="748"/>
    <m/>
    <m/>
    <m/>
    <x v="0"/>
    <m/>
    <m/>
    <m/>
    <m/>
    <x v="0"/>
    <x v="10"/>
    <x v="620"/>
    <x v="0"/>
    <x v="214"/>
    <m/>
    <m/>
    <x v="18"/>
    <x v="124"/>
    <m/>
    <x v="0"/>
    <m/>
    <x v="0"/>
    <m/>
    <x v="0"/>
    <x v="0"/>
    <m/>
    <m/>
    <x v="1"/>
    <m/>
    <m/>
    <m/>
    <m/>
    <m/>
    <x v="0"/>
    <m/>
    <m/>
    <x v="0"/>
    <n v="99.88"/>
    <m/>
    <n v="0.02"/>
    <n v="0.1"/>
    <x v="3"/>
    <m/>
    <m/>
    <m/>
    <m/>
    <m/>
    <m/>
    <s v="15/8"/>
    <m/>
    <m/>
    <m/>
    <m/>
    <m/>
    <m/>
    <d v="2017-05-01T00:00:00"/>
    <x v="71"/>
    <m/>
    <x v="0"/>
    <n v="6"/>
    <n v="14"/>
    <x v="0"/>
    <m/>
    <m/>
  </r>
  <r>
    <x v="1"/>
    <x v="55"/>
    <x v="3"/>
    <x v="4"/>
    <x v="1169"/>
    <x v="99"/>
    <x v="749"/>
    <m/>
    <m/>
    <m/>
    <x v="0"/>
    <m/>
    <m/>
    <m/>
    <m/>
    <x v="0"/>
    <x v="10"/>
    <x v="614"/>
    <x v="0"/>
    <x v="215"/>
    <m/>
    <m/>
    <x v="18"/>
    <x v="117"/>
    <m/>
    <x v="0"/>
    <m/>
    <x v="2"/>
    <m/>
    <x v="0"/>
    <x v="0"/>
    <m/>
    <m/>
    <x v="4"/>
    <m/>
    <m/>
    <m/>
    <m/>
    <m/>
    <x v="0"/>
    <m/>
    <m/>
    <x v="0"/>
    <n v="99.67"/>
    <m/>
    <n v="0.03"/>
    <n v="0.28999999999999998"/>
    <x v="3"/>
    <m/>
    <m/>
    <m/>
    <m/>
    <m/>
    <m/>
    <s v="24/10"/>
    <m/>
    <m/>
    <m/>
    <m/>
    <m/>
    <m/>
    <d v="2017-05-01T00:00:00"/>
    <x v="71"/>
    <m/>
    <x v="0"/>
    <n v="6"/>
    <n v="14"/>
    <x v="0"/>
    <m/>
    <m/>
  </r>
  <r>
    <x v="1"/>
    <x v="55"/>
    <x v="3"/>
    <x v="4"/>
    <x v="1170"/>
    <x v="99"/>
    <x v="750"/>
    <m/>
    <m/>
    <m/>
    <x v="0"/>
    <m/>
    <m/>
    <m/>
    <m/>
    <x v="0"/>
    <x v="10"/>
    <x v="616"/>
    <x v="0"/>
    <x v="216"/>
    <m/>
    <m/>
    <x v="18"/>
    <x v="115"/>
    <m/>
    <x v="0"/>
    <m/>
    <x v="0"/>
    <m/>
    <x v="0"/>
    <x v="0"/>
    <m/>
    <m/>
    <x v="1"/>
    <m/>
    <m/>
    <m/>
    <m/>
    <m/>
    <x v="0"/>
    <m/>
    <m/>
    <x v="0"/>
    <n v="99.69"/>
    <m/>
    <n v="0.08"/>
    <n v="0.23"/>
    <x v="3"/>
    <m/>
    <m/>
    <m/>
    <m/>
    <m/>
    <m/>
    <s v="25/8"/>
    <m/>
    <m/>
    <m/>
    <m/>
    <m/>
    <m/>
    <d v="2017-05-01T00:00:00"/>
    <x v="71"/>
    <m/>
    <x v="0"/>
    <n v="7"/>
    <n v="14"/>
    <x v="0"/>
    <m/>
    <m/>
  </r>
  <r>
    <x v="1"/>
    <x v="55"/>
    <x v="3"/>
    <x v="4"/>
    <x v="1171"/>
    <x v="182"/>
    <x v="751"/>
    <m/>
    <m/>
    <m/>
    <x v="0"/>
    <m/>
    <m/>
    <m/>
    <m/>
    <x v="0"/>
    <x v="10"/>
    <x v="622"/>
    <x v="0"/>
    <x v="70"/>
    <m/>
    <m/>
    <x v="18"/>
    <x v="122"/>
    <m/>
    <x v="0"/>
    <m/>
    <x v="0"/>
    <m/>
    <x v="0"/>
    <x v="0"/>
    <m/>
    <m/>
    <x v="1"/>
    <m/>
    <m/>
    <m/>
    <m/>
    <m/>
    <x v="0"/>
    <m/>
    <m/>
    <x v="0"/>
    <n v="99.79"/>
    <m/>
    <n v="0.05"/>
    <n v="0.16"/>
    <x v="3"/>
    <m/>
    <m/>
    <m/>
    <m/>
    <m/>
    <m/>
    <s v="20/8"/>
    <m/>
    <m/>
    <m/>
    <m/>
    <m/>
    <m/>
    <d v="2017-05-01T00:00:00"/>
    <x v="138"/>
    <m/>
    <x v="0"/>
    <n v="6"/>
    <n v="14"/>
    <x v="0"/>
    <m/>
    <m/>
  </r>
  <r>
    <x v="1"/>
    <x v="55"/>
    <x v="3"/>
    <x v="4"/>
    <x v="1172"/>
    <x v="100"/>
    <x v="752"/>
    <m/>
    <m/>
    <m/>
    <x v="0"/>
    <m/>
    <m/>
    <m/>
    <m/>
    <x v="0"/>
    <x v="10"/>
    <x v="623"/>
    <x v="0"/>
    <x v="217"/>
    <m/>
    <m/>
    <x v="18"/>
    <x v="125"/>
    <m/>
    <x v="0"/>
    <m/>
    <x v="0"/>
    <m/>
    <x v="0"/>
    <x v="0"/>
    <m/>
    <m/>
    <x v="1"/>
    <m/>
    <m/>
    <m/>
    <m/>
    <m/>
    <x v="0"/>
    <m/>
    <m/>
    <x v="0"/>
    <n v="99.73"/>
    <m/>
    <n v="0.08"/>
    <n v="0.19"/>
    <x v="0"/>
    <m/>
    <m/>
    <m/>
    <m/>
    <m/>
    <m/>
    <s v="27/9"/>
    <m/>
    <m/>
    <m/>
    <m/>
    <m/>
    <m/>
    <d v="2017-05-01T00:00:00"/>
    <x v="138"/>
    <m/>
    <x v="0"/>
    <n v="6"/>
    <n v="14"/>
    <x v="0"/>
    <m/>
    <m/>
  </r>
  <r>
    <x v="1"/>
    <x v="55"/>
    <x v="3"/>
    <x v="4"/>
    <x v="1173"/>
    <x v="100"/>
    <x v="746"/>
    <m/>
    <m/>
    <m/>
    <x v="0"/>
    <m/>
    <m/>
    <m/>
    <m/>
    <x v="0"/>
    <x v="10"/>
    <x v="623"/>
    <x v="0"/>
    <x v="218"/>
    <m/>
    <m/>
    <x v="18"/>
    <x v="15"/>
    <m/>
    <x v="0"/>
    <m/>
    <x v="32"/>
    <m/>
    <x v="0"/>
    <x v="0"/>
    <m/>
    <m/>
    <x v="4"/>
    <m/>
    <m/>
    <m/>
    <m/>
    <m/>
    <x v="0"/>
    <m/>
    <m/>
    <x v="0"/>
    <n v="99.86"/>
    <m/>
    <n v="0.02"/>
    <n v="0.12"/>
    <x v="0"/>
    <m/>
    <m/>
    <m/>
    <m/>
    <m/>
    <m/>
    <s v="24/10"/>
    <m/>
    <m/>
    <m/>
    <m/>
    <m/>
    <m/>
    <d v="2017-05-01T00:00:00"/>
    <x v="138"/>
    <m/>
    <x v="0"/>
    <n v="8"/>
    <n v="14"/>
    <x v="0"/>
    <m/>
    <m/>
  </r>
  <r>
    <x v="1"/>
    <x v="55"/>
    <x v="3"/>
    <x v="4"/>
    <x v="1174"/>
    <x v="100"/>
    <x v="231"/>
    <m/>
    <m/>
    <m/>
    <x v="0"/>
    <m/>
    <m/>
    <m/>
    <m/>
    <x v="0"/>
    <x v="10"/>
    <x v="620"/>
    <x v="0"/>
    <x v="219"/>
    <m/>
    <m/>
    <x v="18"/>
    <x v="98"/>
    <m/>
    <x v="0"/>
    <m/>
    <x v="0"/>
    <m/>
    <x v="0"/>
    <x v="0"/>
    <m/>
    <m/>
    <x v="1"/>
    <m/>
    <m/>
    <m/>
    <m/>
    <m/>
    <x v="0"/>
    <m/>
    <m/>
    <x v="0"/>
    <n v="99.44"/>
    <m/>
    <n v="7.0000000000000007E-2"/>
    <n v="0.49"/>
    <x v="0"/>
    <m/>
    <m/>
    <m/>
    <m/>
    <m/>
    <m/>
    <s v="26/10"/>
    <m/>
    <m/>
    <m/>
    <m/>
    <m/>
    <m/>
    <d v="2017-05-02T00:00:00"/>
    <x v="72"/>
    <m/>
    <x v="0"/>
    <n v="10"/>
    <n v="14"/>
    <x v="0"/>
    <m/>
    <m/>
  </r>
  <r>
    <x v="1"/>
    <x v="55"/>
    <x v="3"/>
    <x v="4"/>
    <x v="1175"/>
    <x v="86"/>
    <x v="753"/>
    <m/>
    <m/>
    <m/>
    <x v="0"/>
    <m/>
    <m/>
    <m/>
    <m/>
    <x v="0"/>
    <x v="10"/>
    <x v="620"/>
    <x v="0"/>
    <x v="220"/>
    <m/>
    <m/>
    <x v="18"/>
    <x v="96"/>
    <m/>
    <x v="0"/>
    <m/>
    <x v="0"/>
    <m/>
    <x v="0"/>
    <x v="0"/>
    <m/>
    <m/>
    <x v="1"/>
    <m/>
    <m/>
    <m/>
    <m/>
    <m/>
    <x v="0"/>
    <m/>
    <m/>
    <x v="0"/>
    <n v="99.4"/>
    <m/>
    <n v="0.08"/>
    <n v="0.52"/>
    <x v="0"/>
    <m/>
    <m/>
    <m/>
    <m/>
    <m/>
    <m/>
    <s v="20/10"/>
    <m/>
    <m/>
    <m/>
    <m/>
    <m/>
    <m/>
    <d v="2017-05-02T00:00:00"/>
    <x v="72"/>
    <m/>
    <x v="0"/>
    <n v="13"/>
    <n v="14"/>
    <x v="0"/>
    <m/>
    <m/>
  </r>
  <r>
    <x v="1"/>
    <x v="55"/>
    <x v="3"/>
    <x v="4"/>
    <x v="1176"/>
    <x v="86"/>
    <x v="744"/>
    <m/>
    <m/>
    <m/>
    <x v="0"/>
    <m/>
    <m/>
    <m/>
    <m/>
    <x v="0"/>
    <x v="10"/>
    <x v="620"/>
    <x v="0"/>
    <x v="221"/>
    <m/>
    <m/>
    <x v="18"/>
    <x v="119"/>
    <m/>
    <x v="0"/>
    <m/>
    <x v="0"/>
    <m/>
    <x v="0"/>
    <x v="0"/>
    <m/>
    <m/>
    <x v="1"/>
    <m/>
    <m/>
    <m/>
    <m/>
    <m/>
    <x v="0"/>
    <m/>
    <m/>
    <x v="0"/>
    <n v="99.57"/>
    <m/>
    <n v="0.05"/>
    <n v="0.38"/>
    <x v="0"/>
    <m/>
    <m/>
    <m/>
    <m/>
    <m/>
    <m/>
    <s v="24/10"/>
    <m/>
    <m/>
    <m/>
    <m/>
    <m/>
    <m/>
    <d v="2017-05-02T00:00:00"/>
    <x v="72"/>
    <m/>
    <x v="0"/>
    <n v="6"/>
    <n v="14"/>
    <x v="0"/>
    <m/>
    <m/>
  </r>
  <r>
    <x v="1"/>
    <x v="55"/>
    <x v="3"/>
    <x v="4"/>
    <x v="1177"/>
    <x v="86"/>
    <x v="754"/>
    <m/>
    <m/>
    <m/>
    <x v="0"/>
    <m/>
    <m/>
    <m/>
    <m/>
    <x v="0"/>
    <x v="10"/>
    <x v="623"/>
    <x v="0"/>
    <x v="222"/>
    <m/>
    <m/>
    <x v="18"/>
    <x v="126"/>
    <m/>
    <x v="0"/>
    <m/>
    <x v="0"/>
    <m/>
    <x v="0"/>
    <x v="0"/>
    <m/>
    <m/>
    <x v="1"/>
    <m/>
    <m/>
    <m/>
    <m/>
    <m/>
    <x v="0"/>
    <m/>
    <m/>
    <x v="0"/>
    <n v="99.47"/>
    <m/>
    <n v="0.05"/>
    <n v="0.48"/>
    <x v="0"/>
    <m/>
    <m/>
    <m/>
    <m/>
    <m/>
    <m/>
    <s v="27/11"/>
    <m/>
    <m/>
    <m/>
    <m/>
    <m/>
    <m/>
    <d v="2017-05-03T00:00:00"/>
    <x v="60"/>
    <m/>
    <x v="0"/>
    <n v="6"/>
    <n v="14"/>
    <x v="0"/>
    <m/>
    <m/>
  </r>
  <r>
    <x v="1"/>
    <x v="55"/>
    <x v="3"/>
    <x v="4"/>
    <x v="1178"/>
    <x v="129"/>
    <x v="755"/>
    <m/>
    <m/>
    <m/>
    <x v="0"/>
    <m/>
    <m/>
    <m/>
    <m/>
    <x v="0"/>
    <x v="10"/>
    <x v="614"/>
    <x v="0"/>
    <x v="107"/>
    <m/>
    <m/>
    <x v="18"/>
    <x v="127"/>
    <m/>
    <x v="0"/>
    <m/>
    <x v="0"/>
    <m/>
    <x v="0"/>
    <x v="0"/>
    <m/>
    <m/>
    <x v="1"/>
    <m/>
    <m/>
    <m/>
    <m/>
    <m/>
    <x v="0"/>
    <m/>
    <m/>
    <x v="0"/>
    <n v="99.56"/>
    <m/>
    <n v="0.06"/>
    <n v="0.38"/>
    <x v="0"/>
    <m/>
    <m/>
    <m/>
    <m/>
    <m/>
    <m/>
    <s v="20/10"/>
    <m/>
    <m/>
    <m/>
    <m/>
    <m/>
    <m/>
    <d v="2017-05-04T00:00:00"/>
    <x v="139"/>
    <m/>
    <x v="0"/>
    <n v="12"/>
    <n v="14"/>
    <x v="0"/>
    <m/>
    <m/>
  </r>
  <r>
    <x v="1"/>
    <x v="55"/>
    <x v="3"/>
    <x v="4"/>
    <x v="1179"/>
    <x v="129"/>
    <x v="756"/>
    <m/>
    <m/>
    <m/>
    <x v="0"/>
    <m/>
    <m/>
    <m/>
    <m/>
    <x v="0"/>
    <x v="10"/>
    <x v="620"/>
    <x v="0"/>
    <x v="223"/>
    <m/>
    <m/>
    <x v="18"/>
    <x v="125"/>
    <m/>
    <x v="0"/>
    <m/>
    <x v="0"/>
    <m/>
    <x v="0"/>
    <x v="0"/>
    <m/>
    <m/>
    <x v="1"/>
    <m/>
    <m/>
    <m/>
    <m/>
    <m/>
    <x v="0"/>
    <m/>
    <m/>
    <x v="0"/>
    <n v="99.78"/>
    <m/>
    <n v="0.01"/>
    <n v="0.21"/>
    <x v="0"/>
    <m/>
    <m/>
    <m/>
    <m/>
    <m/>
    <m/>
    <s v="26/9"/>
    <m/>
    <m/>
    <m/>
    <m/>
    <m/>
    <m/>
    <d v="2017-05-08T00:00:00"/>
    <x v="61"/>
    <m/>
    <x v="0"/>
    <n v="7"/>
    <n v="14"/>
    <x v="0"/>
    <m/>
    <m/>
  </r>
  <r>
    <x v="1"/>
    <x v="55"/>
    <x v="3"/>
    <x v="4"/>
    <x v="1180"/>
    <x v="129"/>
    <x v="757"/>
    <m/>
    <m/>
    <m/>
    <x v="0"/>
    <m/>
    <m/>
    <m/>
    <m/>
    <x v="0"/>
    <x v="10"/>
    <x v="616"/>
    <x v="0"/>
    <x v="224"/>
    <m/>
    <m/>
    <x v="18"/>
    <x v="125"/>
    <m/>
    <x v="24"/>
    <m/>
    <x v="32"/>
    <m/>
    <x v="0"/>
    <x v="0"/>
    <m/>
    <m/>
    <x v="1"/>
    <m/>
    <m/>
    <m/>
    <m/>
    <m/>
    <x v="0"/>
    <m/>
    <m/>
    <x v="0"/>
    <n v="99.63"/>
    <m/>
    <n v="0.06"/>
    <n v="0.31"/>
    <x v="0"/>
    <m/>
    <m/>
    <m/>
    <m/>
    <m/>
    <m/>
    <s v="28/7"/>
    <m/>
    <m/>
    <m/>
    <m/>
    <m/>
    <m/>
    <d v="2017-05-08T00:00:00"/>
    <x v="61"/>
    <m/>
    <x v="0"/>
    <n v="7"/>
    <n v="14"/>
    <x v="0"/>
    <m/>
    <m/>
  </r>
  <r>
    <x v="1"/>
    <x v="55"/>
    <x v="3"/>
    <x v="4"/>
    <x v="1181"/>
    <x v="129"/>
    <x v="758"/>
    <m/>
    <m/>
    <m/>
    <x v="0"/>
    <m/>
    <m/>
    <m/>
    <m/>
    <x v="0"/>
    <x v="10"/>
    <x v="622"/>
    <x v="0"/>
    <x v="225"/>
    <m/>
    <m/>
    <x v="18"/>
    <x v="97"/>
    <m/>
    <x v="28"/>
    <m/>
    <x v="32"/>
    <m/>
    <x v="0"/>
    <x v="0"/>
    <m/>
    <m/>
    <x v="1"/>
    <m/>
    <m/>
    <m/>
    <m/>
    <m/>
    <x v="0"/>
    <m/>
    <m/>
    <x v="0"/>
    <n v="99.51"/>
    <m/>
    <n v="0.06"/>
    <n v="0.43"/>
    <x v="0"/>
    <m/>
    <m/>
    <m/>
    <m/>
    <m/>
    <m/>
    <s v="30/10"/>
    <m/>
    <m/>
    <m/>
    <m/>
    <m/>
    <m/>
    <d v="2017-05-08T00:00:00"/>
    <x v="61"/>
    <m/>
    <x v="0"/>
    <n v="9"/>
    <n v="14"/>
    <x v="0"/>
    <m/>
    <m/>
  </r>
  <r>
    <x v="1"/>
    <x v="55"/>
    <x v="3"/>
    <x v="4"/>
    <x v="1182"/>
    <x v="128"/>
    <x v="759"/>
    <m/>
    <m/>
    <m/>
    <x v="0"/>
    <m/>
    <m/>
    <m/>
    <m/>
    <x v="0"/>
    <x v="10"/>
    <x v="621"/>
    <x v="0"/>
    <x v="226"/>
    <m/>
    <m/>
    <x v="18"/>
    <x v="128"/>
    <m/>
    <x v="0"/>
    <m/>
    <x v="0"/>
    <m/>
    <x v="0"/>
    <x v="0"/>
    <m/>
    <m/>
    <x v="1"/>
    <m/>
    <m/>
    <m/>
    <m/>
    <m/>
    <x v="0"/>
    <m/>
    <m/>
    <x v="0"/>
    <n v="99.6"/>
    <m/>
    <n v="0.02"/>
    <n v="0.38"/>
    <x v="0"/>
    <m/>
    <m/>
    <m/>
    <m/>
    <m/>
    <m/>
    <s v="20/9"/>
    <m/>
    <m/>
    <m/>
    <m/>
    <m/>
    <m/>
    <d v="2017-05-08T00:00:00"/>
    <x v="61"/>
    <m/>
    <x v="0"/>
    <n v="9"/>
    <n v="14"/>
    <x v="0"/>
    <m/>
    <m/>
  </r>
  <r>
    <x v="1"/>
    <x v="55"/>
    <x v="3"/>
    <x v="4"/>
    <x v="1183"/>
    <x v="87"/>
    <x v="759"/>
    <m/>
    <m/>
    <m/>
    <x v="0"/>
    <m/>
    <m/>
    <m/>
    <m/>
    <x v="0"/>
    <x v="10"/>
    <x v="616"/>
    <x v="0"/>
    <x v="227"/>
    <m/>
    <m/>
    <x v="18"/>
    <x v="118"/>
    <m/>
    <x v="0"/>
    <m/>
    <x v="0"/>
    <m/>
    <x v="0"/>
    <x v="0"/>
    <m/>
    <m/>
    <x v="1"/>
    <m/>
    <m/>
    <m/>
    <m/>
    <m/>
    <x v="0"/>
    <m/>
    <m/>
    <x v="0"/>
    <n v="99.7"/>
    <m/>
    <n v="0.03"/>
    <n v="0.27"/>
    <x v="0"/>
    <m/>
    <m/>
    <m/>
    <m/>
    <m/>
    <m/>
    <s v="24/9"/>
    <m/>
    <m/>
    <m/>
    <m/>
    <m/>
    <m/>
    <d v="2017-05-08T00:00:00"/>
    <x v="61"/>
    <m/>
    <x v="0"/>
    <n v="14"/>
    <n v="14"/>
    <x v="0"/>
    <m/>
    <m/>
  </r>
  <r>
    <x v="1"/>
    <x v="55"/>
    <x v="3"/>
    <x v="4"/>
    <x v="1184"/>
    <x v="101"/>
    <x v="760"/>
    <m/>
    <m/>
    <m/>
    <x v="0"/>
    <m/>
    <m/>
    <m/>
    <m/>
    <x v="0"/>
    <x v="10"/>
    <x v="614"/>
    <x v="0"/>
    <x v="228"/>
    <m/>
    <m/>
    <x v="18"/>
    <x v="129"/>
    <m/>
    <x v="0"/>
    <m/>
    <x v="0"/>
    <m/>
    <x v="0"/>
    <x v="0"/>
    <m/>
    <m/>
    <x v="1"/>
    <m/>
    <m/>
    <m/>
    <m/>
    <m/>
    <x v="0"/>
    <m/>
    <m/>
    <x v="0"/>
    <n v="99.64"/>
    <m/>
    <n v="0.02"/>
    <n v="0.34"/>
    <x v="0"/>
    <m/>
    <m/>
    <m/>
    <m/>
    <m/>
    <m/>
    <s v="22/11"/>
    <m/>
    <m/>
    <m/>
    <m/>
    <m/>
    <m/>
    <d v="2017-05-08T00:00:00"/>
    <x v="61"/>
    <m/>
    <x v="0"/>
    <n v="7"/>
    <n v="14"/>
    <x v="0"/>
    <m/>
    <m/>
  </r>
  <r>
    <x v="1"/>
    <x v="55"/>
    <x v="3"/>
    <x v="4"/>
    <x v="1185"/>
    <x v="101"/>
    <x v="761"/>
    <m/>
    <m/>
    <m/>
    <x v="0"/>
    <m/>
    <m/>
    <m/>
    <m/>
    <x v="0"/>
    <x v="10"/>
    <x v="617"/>
    <x v="0"/>
    <x v="229"/>
    <m/>
    <m/>
    <x v="18"/>
    <x v="124"/>
    <m/>
    <x v="0"/>
    <m/>
    <x v="0"/>
    <m/>
    <x v="0"/>
    <x v="0"/>
    <m/>
    <m/>
    <x v="1"/>
    <m/>
    <m/>
    <m/>
    <m/>
    <m/>
    <x v="0"/>
    <m/>
    <m/>
    <x v="0"/>
    <n v="99.89"/>
    <m/>
    <n v="0.01"/>
    <n v="0.1"/>
    <x v="0"/>
    <m/>
    <m/>
    <m/>
    <m/>
    <m/>
    <m/>
    <s v="20/8"/>
    <m/>
    <m/>
    <m/>
    <m/>
    <m/>
    <m/>
    <d v="2017-05-08T00:00:00"/>
    <x v="61"/>
    <m/>
    <x v="0"/>
    <n v="11"/>
    <n v="14"/>
    <x v="0"/>
    <m/>
    <m/>
  </r>
  <r>
    <x v="1"/>
    <x v="55"/>
    <x v="3"/>
    <x v="4"/>
    <x v="1186"/>
    <x v="101"/>
    <x v="762"/>
    <m/>
    <m/>
    <m/>
    <x v="0"/>
    <m/>
    <m/>
    <m/>
    <m/>
    <x v="0"/>
    <x v="10"/>
    <x v="616"/>
    <x v="0"/>
    <x v="230"/>
    <m/>
    <m/>
    <x v="18"/>
    <x v="130"/>
    <m/>
    <x v="0"/>
    <m/>
    <x v="0"/>
    <m/>
    <x v="0"/>
    <x v="0"/>
    <m/>
    <m/>
    <x v="1"/>
    <m/>
    <m/>
    <m/>
    <m/>
    <m/>
    <x v="0"/>
    <m/>
    <m/>
    <x v="0"/>
    <n v="99.76"/>
    <m/>
    <n v="0.01"/>
    <n v="0.23"/>
    <x v="0"/>
    <m/>
    <m/>
    <m/>
    <m/>
    <m/>
    <m/>
    <s v="21/9"/>
    <m/>
    <m/>
    <m/>
    <m/>
    <m/>
    <m/>
    <d v="2017-05-08T00:00:00"/>
    <x v="61"/>
    <m/>
    <x v="0"/>
    <n v="6"/>
    <n v="14"/>
    <x v="0"/>
    <m/>
    <m/>
  </r>
  <r>
    <x v="1"/>
    <x v="55"/>
    <x v="3"/>
    <x v="4"/>
    <x v="1187"/>
    <x v="101"/>
    <x v="763"/>
    <m/>
    <m/>
    <m/>
    <x v="0"/>
    <m/>
    <m/>
    <m/>
    <m/>
    <x v="0"/>
    <x v="10"/>
    <x v="617"/>
    <x v="0"/>
    <x v="231"/>
    <m/>
    <m/>
    <x v="18"/>
    <x v="129"/>
    <m/>
    <x v="0"/>
    <m/>
    <x v="0"/>
    <m/>
    <x v="0"/>
    <x v="0"/>
    <m/>
    <m/>
    <x v="1"/>
    <m/>
    <m/>
    <m/>
    <m/>
    <m/>
    <x v="0"/>
    <m/>
    <m/>
    <x v="0"/>
    <n v="99.79"/>
    <m/>
    <n v="0.01"/>
    <n v="0.2"/>
    <x v="0"/>
    <m/>
    <m/>
    <m/>
    <m/>
    <m/>
    <m/>
    <s v="24/8"/>
    <m/>
    <m/>
    <m/>
    <m/>
    <m/>
    <m/>
    <d v="2017-05-08T00:00:00"/>
    <x v="61"/>
    <m/>
    <x v="0"/>
    <n v="6"/>
    <n v="14"/>
    <x v="0"/>
    <m/>
    <m/>
  </r>
  <r>
    <x v="1"/>
    <x v="55"/>
    <x v="3"/>
    <x v="4"/>
    <x v="1188"/>
    <x v="214"/>
    <x v="233"/>
    <m/>
    <m/>
    <m/>
    <x v="0"/>
    <m/>
    <m/>
    <m/>
    <m/>
    <x v="0"/>
    <x v="10"/>
    <x v="623"/>
    <x v="0"/>
    <x v="232"/>
    <m/>
    <m/>
    <x v="18"/>
    <x v="131"/>
    <m/>
    <x v="0"/>
    <m/>
    <x v="0"/>
    <m/>
    <x v="0"/>
    <x v="0"/>
    <m/>
    <m/>
    <x v="1"/>
    <m/>
    <m/>
    <m/>
    <m/>
    <m/>
    <x v="0"/>
    <m/>
    <m/>
    <x v="0"/>
    <n v="99.86"/>
    <m/>
    <n v="0.02"/>
    <n v="0.12"/>
    <x v="0"/>
    <m/>
    <m/>
    <m/>
    <m/>
    <m/>
    <m/>
    <s v="22/11"/>
    <m/>
    <m/>
    <m/>
    <m/>
    <m/>
    <m/>
    <d v="2017-05-08T00:00:00"/>
    <x v="61"/>
    <m/>
    <x v="0"/>
    <n v="6"/>
    <n v="14"/>
    <x v="0"/>
    <m/>
    <m/>
  </r>
  <r>
    <x v="1"/>
    <x v="55"/>
    <x v="3"/>
    <x v="4"/>
    <x v="1189"/>
    <x v="214"/>
    <x v="764"/>
    <m/>
    <m/>
    <m/>
    <x v="0"/>
    <m/>
    <m/>
    <m/>
    <m/>
    <x v="0"/>
    <x v="10"/>
    <x v="620"/>
    <x v="0"/>
    <x v="233"/>
    <m/>
    <m/>
    <x v="18"/>
    <x v="131"/>
    <m/>
    <x v="0"/>
    <m/>
    <x v="0"/>
    <m/>
    <x v="0"/>
    <x v="0"/>
    <m/>
    <m/>
    <x v="1"/>
    <m/>
    <m/>
    <m/>
    <m/>
    <m/>
    <x v="0"/>
    <m/>
    <m/>
    <x v="0"/>
    <n v="99.81"/>
    <m/>
    <n v="0.02"/>
    <n v="0.17"/>
    <x v="0"/>
    <m/>
    <m/>
    <m/>
    <m/>
    <m/>
    <m/>
    <s v="20/9"/>
    <m/>
    <m/>
    <m/>
    <m/>
    <m/>
    <m/>
    <d v="2017-05-08T00:00:00"/>
    <x v="61"/>
    <m/>
    <x v="0"/>
    <n v="6"/>
    <n v="14"/>
    <x v="0"/>
    <m/>
    <m/>
  </r>
  <r>
    <x v="0"/>
    <x v="56"/>
    <x v="3"/>
    <x v="14"/>
    <x v="1190"/>
    <x v="101"/>
    <x v="765"/>
    <n v="10.89"/>
    <m/>
    <m/>
    <x v="0"/>
    <m/>
    <n v="2.6"/>
    <n v="5.5"/>
    <m/>
    <x v="190"/>
    <x v="10"/>
    <x v="624"/>
    <x v="0"/>
    <x v="104"/>
    <m/>
    <m/>
    <x v="0"/>
    <x v="0"/>
    <m/>
    <x v="1"/>
    <m/>
    <x v="1"/>
    <m/>
    <x v="147"/>
    <x v="0"/>
    <m/>
    <m/>
    <x v="0"/>
    <m/>
    <m/>
    <m/>
    <m/>
    <m/>
    <x v="0"/>
    <m/>
    <m/>
    <x v="0"/>
    <m/>
    <m/>
    <m/>
    <m/>
    <x v="0"/>
    <s v="off-white"/>
    <m/>
    <m/>
    <m/>
    <m/>
    <m/>
    <m/>
    <m/>
    <m/>
    <m/>
    <m/>
    <m/>
    <m/>
    <d v="2017-05-08T00:00:00"/>
    <x v="61"/>
    <m/>
    <x v="0"/>
    <n v="14"/>
    <n v="8"/>
    <x v="0"/>
    <m/>
    <m/>
  </r>
  <r>
    <x v="0"/>
    <x v="56"/>
    <x v="3"/>
    <x v="14"/>
    <x v="1191"/>
    <x v="101"/>
    <x v="766"/>
    <n v="10.93"/>
    <m/>
    <m/>
    <x v="0"/>
    <m/>
    <n v="2.2999999999999998"/>
    <n v="5.3"/>
    <m/>
    <x v="13"/>
    <x v="10"/>
    <x v="625"/>
    <x v="0"/>
    <x v="104"/>
    <m/>
    <m/>
    <x v="0"/>
    <x v="0"/>
    <m/>
    <x v="1"/>
    <m/>
    <x v="1"/>
    <m/>
    <x v="79"/>
    <x v="0"/>
    <m/>
    <m/>
    <x v="0"/>
    <m/>
    <m/>
    <m/>
    <m/>
    <m/>
    <x v="0"/>
    <m/>
    <m/>
    <x v="0"/>
    <m/>
    <m/>
    <m/>
    <m/>
    <x v="0"/>
    <s v="off-white"/>
    <m/>
    <m/>
    <m/>
    <m/>
    <m/>
    <m/>
    <m/>
    <m/>
    <m/>
    <m/>
    <m/>
    <m/>
    <d v="2017-05-08T00:00:00"/>
    <x v="61"/>
    <m/>
    <x v="0"/>
    <n v="7"/>
    <n v="8"/>
    <x v="0"/>
    <m/>
    <m/>
  </r>
  <r>
    <x v="0"/>
    <x v="56"/>
    <x v="3"/>
    <x v="14"/>
    <x v="1192"/>
    <x v="130"/>
    <x v="767"/>
    <n v="10.45"/>
    <m/>
    <m/>
    <x v="0"/>
    <m/>
    <n v="2.2000000000000002"/>
    <n v="4.9000000000000004"/>
    <m/>
    <x v="286"/>
    <x v="10"/>
    <x v="626"/>
    <x v="0"/>
    <x v="104"/>
    <m/>
    <m/>
    <x v="0"/>
    <x v="0"/>
    <m/>
    <x v="1"/>
    <m/>
    <x v="1"/>
    <m/>
    <x v="46"/>
    <x v="0"/>
    <m/>
    <m/>
    <x v="0"/>
    <m/>
    <m/>
    <m/>
    <m/>
    <m/>
    <x v="0"/>
    <m/>
    <m/>
    <x v="0"/>
    <m/>
    <m/>
    <m/>
    <m/>
    <x v="0"/>
    <s v="off-white"/>
    <m/>
    <m/>
    <m/>
    <m/>
    <m/>
    <m/>
    <m/>
    <m/>
    <m/>
    <m/>
    <m/>
    <m/>
    <d v="2017-05-09T00:00:00"/>
    <x v="94"/>
    <m/>
    <x v="0"/>
    <n v="6"/>
    <n v="8"/>
    <x v="0"/>
    <m/>
    <m/>
  </r>
  <r>
    <x v="1"/>
    <x v="57"/>
    <x v="3"/>
    <x v="1"/>
    <x v="1193"/>
    <x v="146"/>
    <x v="768"/>
    <m/>
    <m/>
    <m/>
    <x v="21"/>
    <m/>
    <m/>
    <m/>
    <m/>
    <x v="194"/>
    <x v="82"/>
    <x v="0"/>
    <x v="453"/>
    <x v="0"/>
    <m/>
    <m/>
    <x v="0"/>
    <x v="0"/>
    <m/>
    <x v="0"/>
    <m/>
    <x v="0"/>
    <m/>
    <x v="0"/>
    <x v="0"/>
    <m/>
    <m/>
    <x v="0"/>
    <m/>
    <m/>
    <m/>
    <m/>
    <m/>
    <x v="0"/>
    <m/>
    <m/>
    <x v="0"/>
    <m/>
    <m/>
    <m/>
    <m/>
    <x v="4"/>
    <m/>
    <m/>
    <m/>
    <m/>
    <m/>
    <m/>
    <m/>
    <m/>
    <m/>
    <m/>
    <m/>
    <m/>
    <m/>
    <d v="2017-06-16T00:00:00"/>
    <x v="151"/>
    <m/>
    <x v="0"/>
    <n v="35"/>
    <n v="7"/>
    <x v="0"/>
    <m/>
    <m/>
  </r>
  <r>
    <x v="1"/>
    <x v="57"/>
    <x v="3"/>
    <x v="1"/>
    <x v="1194"/>
    <x v="22"/>
    <x v="769"/>
    <m/>
    <m/>
    <m/>
    <x v="42"/>
    <m/>
    <m/>
    <m/>
    <m/>
    <x v="182"/>
    <x v="83"/>
    <x v="0"/>
    <x v="132"/>
    <x v="0"/>
    <m/>
    <m/>
    <x v="0"/>
    <x v="0"/>
    <m/>
    <x v="0"/>
    <m/>
    <x v="0"/>
    <m/>
    <x v="0"/>
    <x v="0"/>
    <m/>
    <m/>
    <x v="0"/>
    <m/>
    <m/>
    <m/>
    <m/>
    <m/>
    <x v="0"/>
    <m/>
    <m/>
    <x v="0"/>
    <m/>
    <m/>
    <m/>
    <m/>
    <x v="4"/>
    <m/>
    <m/>
    <m/>
    <m/>
    <m/>
    <m/>
    <m/>
    <m/>
    <m/>
    <m/>
    <m/>
    <m/>
    <m/>
    <d v="2017-06-20T00:00:00"/>
    <x v="119"/>
    <m/>
    <x v="0"/>
    <n v="42"/>
    <n v="7"/>
    <x v="0"/>
    <m/>
    <m/>
  </r>
  <r>
    <x v="1"/>
    <x v="57"/>
    <x v="3"/>
    <x v="1"/>
    <x v="1195"/>
    <x v="163"/>
    <x v="709"/>
    <m/>
    <m/>
    <m/>
    <x v="19"/>
    <m/>
    <m/>
    <m/>
    <m/>
    <x v="287"/>
    <x v="84"/>
    <x v="0"/>
    <x v="442"/>
    <x v="0"/>
    <m/>
    <m/>
    <x v="0"/>
    <x v="0"/>
    <m/>
    <x v="0"/>
    <m/>
    <x v="2"/>
    <m/>
    <x v="0"/>
    <x v="0"/>
    <m/>
    <m/>
    <x v="0"/>
    <m/>
    <m/>
    <m/>
    <m/>
    <m/>
    <x v="0"/>
    <m/>
    <m/>
    <x v="0"/>
    <m/>
    <m/>
    <m/>
    <m/>
    <x v="6"/>
    <m/>
    <m/>
    <m/>
    <m/>
    <m/>
    <m/>
    <m/>
    <m/>
    <m/>
    <m/>
    <m/>
    <m/>
    <m/>
    <d v="2017-07-05T00:00:00"/>
    <x v="46"/>
    <m/>
    <x v="0"/>
    <n v="17"/>
    <n v="7"/>
    <x v="0"/>
    <m/>
    <m/>
  </r>
  <r>
    <x v="1"/>
    <x v="57"/>
    <x v="3"/>
    <x v="1"/>
    <x v="1196"/>
    <x v="66"/>
    <x v="770"/>
    <m/>
    <m/>
    <m/>
    <x v="20"/>
    <m/>
    <m/>
    <m/>
    <m/>
    <x v="188"/>
    <x v="85"/>
    <x v="0"/>
    <x v="454"/>
    <x v="0"/>
    <m/>
    <m/>
    <x v="0"/>
    <x v="0"/>
    <m/>
    <x v="0"/>
    <m/>
    <x v="0"/>
    <m/>
    <x v="0"/>
    <x v="0"/>
    <m/>
    <m/>
    <x v="0"/>
    <m/>
    <m/>
    <m/>
    <m/>
    <m/>
    <x v="0"/>
    <m/>
    <m/>
    <x v="0"/>
    <m/>
    <m/>
    <m/>
    <m/>
    <x v="4"/>
    <m/>
    <m/>
    <m/>
    <m/>
    <m/>
    <m/>
    <m/>
    <m/>
    <m/>
    <m/>
    <m/>
    <m/>
    <m/>
    <d v="2017-06-27T00:00:00"/>
    <x v="108"/>
    <m/>
    <x v="0"/>
    <n v="44"/>
    <n v="7"/>
    <x v="0"/>
    <m/>
    <m/>
  </r>
  <r>
    <x v="1"/>
    <x v="57"/>
    <x v="3"/>
    <x v="1"/>
    <x v="1197"/>
    <x v="68"/>
    <x v="771"/>
    <m/>
    <m/>
    <m/>
    <x v="17"/>
    <m/>
    <m/>
    <m/>
    <m/>
    <x v="171"/>
    <x v="86"/>
    <x v="0"/>
    <x v="149"/>
    <x v="0"/>
    <m/>
    <m/>
    <x v="0"/>
    <x v="0"/>
    <m/>
    <x v="0"/>
    <m/>
    <x v="0"/>
    <m/>
    <x v="0"/>
    <x v="0"/>
    <m/>
    <m/>
    <x v="0"/>
    <m/>
    <m/>
    <m/>
    <m/>
    <m/>
    <x v="0"/>
    <m/>
    <m/>
    <x v="0"/>
    <m/>
    <m/>
    <m/>
    <m/>
    <x v="4"/>
    <m/>
    <m/>
    <m/>
    <m/>
    <m/>
    <m/>
    <m/>
    <m/>
    <m/>
    <m/>
    <m/>
    <m/>
    <m/>
    <d v="2017-06-29T00:00:00"/>
    <x v="43"/>
    <m/>
    <x v="0"/>
    <n v="31"/>
    <n v="7"/>
    <x v="0"/>
    <m/>
    <m/>
  </r>
  <r>
    <x v="1"/>
    <x v="57"/>
    <x v="3"/>
    <x v="1"/>
    <x v="1198"/>
    <x v="69"/>
    <x v="772"/>
    <m/>
    <m/>
    <m/>
    <x v="21"/>
    <m/>
    <m/>
    <m/>
    <m/>
    <x v="288"/>
    <x v="87"/>
    <x v="0"/>
    <x v="290"/>
    <x v="0"/>
    <m/>
    <m/>
    <x v="0"/>
    <x v="0"/>
    <m/>
    <x v="0"/>
    <m/>
    <x v="0"/>
    <m/>
    <x v="0"/>
    <x v="0"/>
    <m/>
    <m/>
    <x v="0"/>
    <m/>
    <m/>
    <m/>
    <m/>
    <m/>
    <x v="0"/>
    <m/>
    <m/>
    <x v="0"/>
    <m/>
    <m/>
    <m/>
    <m/>
    <x v="4"/>
    <m/>
    <m/>
    <m/>
    <m/>
    <m/>
    <m/>
    <m/>
    <m/>
    <m/>
    <m/>
    <m/>
    <m/>
    <m/>
    <d v="2017-06-30T00:00:00"/>
    <x v="44"/>
    <m/>
    <x v="0"/>
    <n v="34"/>
    <n v="7"/>
    <x v="0"/>
    <m/>
    <m/>
  </r>
  <r>
    <x v="1"/>
    <x v="57"/>
    <x v="3"/>
    <x v="1"/>
    <x v="1199"/>
    <x v="31"/>
    <x v="333"/>
    <m/>
    <m/>
    <m/>
    <x v="21"/>
    <m/>
    <m/>
    <m/>
    <m/>
    <x v="289"/>
    <x v="88"/>
    <x v="0"/>
    <x v="231"/>
    <x v="0"/>
    <m/>
    <m/>
    <x v="0"/>
    <x v="0"/>
    <m/>
    <x v="0"/>
    <m/>
    <x v="2"/>
    <m/>
    <x v="0"/>
    <x v="0"/>
    <m/>
    <m/>
    <x v="0"/>
    <m/>
    <m/>
    <m/>
    <m/>
    <m/>
    <x v="0"/>
    <m/>
    <m/>
    <x v="0"/>
    <m/>
    <m/>
    <m/>
    <m/>
    <x v="6"/>
    <m/>
    <m/>
    <m/>
    <m/>
    <m/>
    <m/>
    <m/>
    <m/>
    <m/>
    <m/>
    <m/>
    <m/>
    <m/>
    <d v="2017-07-11T00:00:00"/>
    <x v="20"/>
    <m/>
    <x v="0"/>
    <n v="35"/>
    <n v="7"/>
    <x v="0"/>
    <m/>
    <m/>
  </r>
  <r>
    <x v="1"/>
    <x v="57"/>
    <x v="3"/>
    <x v="1"/>
    <x v="1200"/>
    <x v="34"/>
    <x v="773"/>
    <m/>
    <m/>
    <m/>
    <x v="23"/>
    <m/>
    <m/>
    <m/>
    <m/>
    <x v="161"/>
    <x v="89"/>
    <x v="0"/>
    <x v="230"/>
    <x v="0"/>
    <m/>
    <m/>
    <x v="0"/>
    <x v="0"/>
    <m/>
    <x v="0"/>
    <m/>
    <x v="0"/>
    <m/>
    <x v="0"/>
    <x v="0"/>
    <m/>
    <m/>
    <x v="0"/>
    <m/>
    <m/>
    <m/>
    <m/>
    <m/>
    <x v="0"/>
    <m/>
    <m/>
    <x v="0"/>
    <m/>
    <m/>
    <m/>
    <m/>
    <x v="6"/>
    <m/>
    <m/>
    <m/>
    <m/>
    <m/>
    <m/>
    <m/>
    <m/>
    <m/>
    <m/>
    <m/>
    <m/>
    <m/>
    <d v="2017-07-17T00:00:00"/>
    <x v="23"/>
    <m/>
    <x v="0"/>
    <n v="51"/>
    <n v="7"/>
    <x v="0"/>
    <m/>
    <m/>
  </r>
  <r>
    <x v="1"/>
    <x v="57"/>
    <x v="3"/>
    <x v="1"/>
    <x v="1201"/>
    <x v="37"/>
    <x v="774"/>
    <m/>
    <m/>
    <m/>
    <x v="5"/>
    <m/>
    <m/>
    <m/>
    <m/>
    <x v="290"/>
    <x v="90"/>
    <x v="0"/>
    <x v="240"/>
    <x v="0"/>
    <m/>
    <m/>
    <x v="0"/>
    <x v="0"/>
    <m/>
    <x v="0"/>
    <m/>
    <x v="2"/>
    <m/>
    <x v="0"/>
    <x v="0"/>
    <m/>
    <m/>
    <x v="0"/>
    <m/>
    <m/>
    <m/>
    <m/>
    <m/>
    <x v="0"/>
    <m/>
    <m/>
    <x v="0"/>
    <m/>
    <m/>
    <m/>
    <m/>
    <x v="6"/>
    <m/>
    <m/>
    <m/>
    <m/>
    <m/>
    <m/>
    <m/>
    <m/>
    <m/>
    <m/>
    <m/>
    <m/>
    <m/>
    <d v="2017-07-17T00:00:00"/>
    <x v="23"/>
    <m/>
    <x v="0"/>
    <n v="43"/>
    <n v="7"/>
    <x v="0"/>
    <m/>
    <m/>
  </r>
  <r>
    <x v="1"/>
    <x v="57"/>
    <x v="3"/>
    <x v="1"/>
    <x v="1202"/>
    <x v="39"/>
    <x v="365"/>
    <m/>
    <m/>
    <m/>
    <x v="20"/>
    <m/>
    <m/>
    <m/>
    <m/>
    <x v="205"/>
    <x v="91"/>
    <x v="0"/>
    <x v="455"/>
    <x v="0"/>
    <m/>
    <m/>
    <x v="0"/>
    <x v="0"/>
    <m/>
    <x v="0"/>
    <m/>
    <x v="56"/>
    <m/>
    <x v="0"/>
    <x v="0"/>
    <m/>
    <m/>
    <x v="0"/>
    <m/>
    <m/>
    <m/>
    <m/>
    <m/>
    <x v="0"/>
    <m/>
    <m/>
    <x v="0"/>
    <m/>
    <m/>
    <m/>
    <m/>
    <x v="6"/>
    <m/>
    <m/>
    <m/>
    <m/>
    <m/>
    <m/>
    <m/>
    <m/>
    <m/>
    <m/>
    <m/>
    <m/>
    <m/>
    <d v="2017-07-19T00:00:00"/>
    <x v="25"/>
    <m/>
    <x v="0"/>
    <n v="11"/>
    <n v="7"/>
    <x v="0"/>
    <m/>
    <m/>
  </r>
  <r>
    <x v="1"/>
    <x v="57"/>
    <x v="3"/>
    <x v="1"/>
    <x v="1203"/>
    <x v="40"/>
    <x v="775"/>
    <m/>
    <m/>
    <m/>
    <x v="43"/>
    <m/>
    <m/>
    <m/>
    <m/>
    <x v="205"/>
    <x v="92"/>
    <x v="0"/>
    <x v="455"/>
    <x v="0"/>
    <m/>
    <m/>
    <x v="0"/>
    <x v="0"/>
    <m/>
    <x v="0"/>
    <m/>
    <x v="0"/>
    <m/>
    <x v="0"/>
    <x v="0"/>
    <m/>
    <m/>
    <x v="0"/>
    <m/>
    <m/>
    <m/>
    <m/>
    <m/>
    <x v="0"/>
    <m/>
    <m/>
    <x v="0"/>
    <m/>
    <m/>
    <m/>
    <m/>
    <x v="6"/>
    <m/>
    <m/>
    <m/>
    <m/>
    <m/>
    <m/>
    <m/>
    <m/>
    <m/>
    <m/>
    <m/>
    <m/>
    <m/>
    <d v="2017-07-21T00:00:00"/>
    <x v="27"/>
    <m/>
    <x v="0"/>
    <n v="21"/>
    <n v="7"/>
    <x v="0"/>
    <m/>
    <m/>
  </r>
  <r>
    <x v="1"/>
    <x v="57"/>
    <x v="3"/>
    <x v="1"/>
    <x v="1204"/>
    <x v="41"/>
    <x v="349"/>
    <m/>
    <m/>
    <m/>
    <x v="20"/>
    <m/>
    <m/>
    <m/>
    <m/>
    <x v="290"/>
    <x v="93"/>
    <x v="0"/>
    <x v="235"/>
    <x v="0"/>
    <m/>
    <m/>
    <x v="0"/>
    <x v="0"/>
    <m/>
    <x v="0"/>
    <m/>
    <x v="2"/>
    <m/>
    <x v="0"/>
    <x v="0"/>
    <m/>
    <m/>
    <x v="0"/>
    <m/>
    <m/>
    <m/>
    <m/>
    <m/>
    <x v="0"/>
    <m/>
    <m/>
    <x v="0"/>
    <m/>
    <m/>
    <m/>
    <m/>
    <x v="6"/>
    <m/>
    <m/>
    <m/>
    <m/>
    <m/>
    <m/>
    <m/>
    <m/>
    <m/>
    <m/>
    <m/>
    <m/>
    <m/>
    <d v="2017-07-24T00:00:00"/>
    <x v="27"/>
    <m/>
    <x v="0"/>
    <n v="20"/>
    <n v="7"/>
    <x v="0"/>
    <m/>
    <m/>
  </r>
  <r>
    <x v="1"/>
    <x v="57"/>
    <x v="3"/>
    <x v="1"/>
    <x v="1205"/>
    <x v="41"/>
    <x v="776"/>
    <m/>
    <m/>
    <m/>
    <x v="43"/>
    <m/>
    <m/>
    <m/>
    <m/>
    <x v="191"/>
    <x v="94"/>
    <x v="0"/>
    <x v="441"/>
    <x v="0"/>
    <m/>
    <m/>
    <x v="0"/>
    <x v="0"/>
    <m/>
    <x v="0"/>
    <m/>
    <x v="56"/>
    <m/>
    <x v="0"/>
    <x v="0"/>
    <m/>
    <m/>
    <x v="0"/>
    <m/>
    <m/>
    <m/>
    <m/>
    <m/>
    <x v="0"/>
    <m/>
    <m/>
    <x v="0"/>
    <m/>
    <m/>
    <m/>
    <m/>
    <x v="6"/>
    <m/>
    <m/>
    <m/>
    <m/>
    <m/>
    <m/>
    <m/>
    <m/>
    <m/>
    <m/>
    <m/>
    <m/>
    <m/>
    <d v="2017-07-24T00:00:00"/>
    <x v="29"/>
    <m/>
    <x v="0"/>
    <n v="18"/>
    <n v="7"/>
    <x v="0"/>
    <m/>
    <m/>
  </r>
  <r>
    <x v="1"/>
    <x v="57"/>
    <x v="3"/>
    <x v="1"/>
    <x v="1206"/>
    <x v="44"/>
    <x v="777"/>
    <m/>
    <m/>
    <m/>
    <x v="19"/>
    <m/>
    <m/>
    <m/>
    <m/>
    <x v="158"/>
    <x v="95"/>
    <x v="0"/>
    <x v="229"/>
    <x v="0"/>
    <m/>
    <m/>
    <x v="0"/>
    <x v="0"/>
    <m/>
    <x v="0"/>
    <m/>
    <x v="0"/>
    <m/>
    <x v="0"/>
    <x v="0"/>
    <m/>
    <m/>
    <x v="0"/>
    <m/>
    <m/>
    <m/>
    <m/>
    <m/>
    <x v="0"/>
    <m/>
    <m/>
    <x v="0"/>
    <m/>
    <m/>
    <m/>
    <m/>
    <x v="6"/>
    <m/>
    <m/>
    <m/>
    <m/>
    <m/>
    <m/>
    <m/>
    <m/>
    <m/>
    <m/>
    <m/>
    <m/>
    <m/>
    <d v="2017-07-24T00:00:00"/>
    <x v="68"/>
    <m/>
    <x v="0"/>
    <n v="22"/>
    <n v="7"/>
    <x v="0"/>
    <m/>
    <m/>
  </r>
  <r>
    <x v="1"/>
    <x v="57"/>
    <x v="3"/>
    <x v="1"/>
    <x v="1207"/>
    <x v="44"/>
    <x v="778"/>
    <m/>
    <m/>
    <m/>
    <x v="5"/>
    <m/>
    <m/>
    <m/>
    <m/>
    <x v="191"/>
    <x v="96"/>
    <x v="0"/>
    <x v="320"/>
    <x v="0"/>
    <m/>
    <m/>
    <x v="0"/>
    <x v="0"/>
    <m/>
    <x v="0"/>
    <m/>
    <x v="0"/>
    <m/>
    <x v="0"/>
    <x v="0"/>
    <m/>
    <m/>
    <x v="0"/>
    <m/>
    <m/>
    <m/>
    <m/>
    <m/>
    <x v="0"/>
    <m/>
    <m/>
    <x v="0"/>
    <m/>
    <m/>
    <m/>
    <m/>
    <x v="6"/>
    <m/>
    <m/>
    <m/>
    <m/>
    <m/>
    <m/>
    <m/>
    <m/>
    <m/>
    <m/>
    <m/>
    <m/>
    <m/>
    <d v="2017-07-25T00:00:00"/>
    <x v="68"/>
    <m/>
    <x v="0"/>
    <n v="20"/>
    <n v="7"/>
    <x v="0"/>
    <m/>
    <m/>
  </r>
  <r>
    <x v="1"/>
    <x v="57"/>
    <x v="3"/>
    <x v="1"/>
    <x v="1208"/>
    <x v="95"/>
    <x v="779"/>
    <m/>
    <m/>
    <m/>
    <x v="43"/>
    <m/>
    <m/>
    <m/>
    <m/>
    <x v="167"/>
    <x v="91"/>
    <x v="0"/>
    <x v="8"/>
    <x v="0"/>
    <m/>
    <m/>
    <x v="0"/>
    <x v="0"/>
    <m/>
    <x v="0"/>
    <m/>
    <x v="0"/>
    <m/>
    <x v="0"/>
    <x v="0"/>
    <m/>
    <m/>
    <x v="0"/>
    <m/>
    <m/>
    <m/>
    <m/>
    <m/>
    <x v="0"/>
    <m/>
    <m/>
    <x v="0"/>
    <m/>
    <m/>
    <m/>
    <m/>
    <x v="6"/>
    <m/>
    <m/>
    <m/>
    <m/>
    <m/>
    <m/>
    <m/>
    <m/>
    <m/>
    <m/>
    <m/>
    <m/>
    <m/>
    <d v="2017-07-25T00:00:00"/>
    <x v="68"/>
    <m/>
    <x v="0"/>
    <n v="21"/>
    <n v="7"/>
    <x v="0"/>
    <m/>
    <m/>
  </r>
  <r>
    <x v="1"/>
    <x v="57"/>
    <x v="3"/>
    <x v="1"/>
    <x v="1209"/>
    <x v="105"/>
    <x v="780"/>
    <m/>
    <m/>
    <m/>
    <x v="20"/>
    <m/>
    <m/>
    <m/>
    <m/>
    <x v="188"/>
    <x v="85"/>
    <x v="0"/>
    <x v="3"/>
    <x v="0"/>
    <m/>
    <m/>
    <x v="0"/>
    <x v="0"/>
    <m/>
    <x v="0"/>
    <m/>
    <x v="0"/>
    <m/>
    <x v="0"/>
    <x v="0"/>
    <m/>
    <m/>
    <x v="0"/>
    <m/>
    <m/>
    <m/>
    <m/>
    <m/>
    <x v="0"/>
    <m/>
    <m/>
    <x v="0"/>
    <m/>
    <m/>
    <m/>
    <m/>
    <x v="6"/>
    <m/>
    <m/>
    <m/>
    <m/>
    <m/>
    <m/>
    <m/>
    <m/>
    <m/>
    <m/>
    <m/>
    <m/>
    <m/>
    <d v="2017-07-26T00:00:00"/>
    <x v="77"/>
    <m/>
    <x v="0"/>
    <n v="20"/>
    <n v="7"/>
    <x v="0"/>
    <m/>
    <m/>
  </r>
  <r>
    <x v="1"/>
    <x v="57"/>
    <x v="3"/>
    <x v="1"/>
    <x v="1210"/>
    <x v="105"/>
    <x v="781"/>
    <m/>
    <m/>
    <m/>
    <x v="43"/>
    <m/>
    <m/>
    <m/>
    <m/>
    <x v="32"/>
    <x v="97"/>
    <x v="0"/>
    <x v="346"/>
    <x v="0"/>
    <m/>
    <m/>
    <x v="0"/>
    <x v="0"/>
    <m/>
    <x v="0"/>
    <m/>
    <x v="0"/>
    <m/>
    <x v="0"/>
    <x v="0"/>
    <m/>
    <m/>
    <x v="0"/>
    <m/>
    <m/>
    <m/>
    <m/>
    <m/>
    <x v="0"/>
    <m/>
    <m/>
    <x v="0"/>
    <m/>
    <m/>
    <m/>
    <m/>
    <x v="6"/>
    <m/>
    <m/>
    <m/>
    <m/>
    <m/>
    <m/>
    <m/>
    <m/>
    <m/>
    <m/>
    <m/>
    <m/>
    <m/>
    <d v="2017-07-27T00:00:00"/>
    <x v="77"/>
    <m/>
    <x v="0"/>
    <n v="20"/>
    <n v="7"/>
    <x v="0"/>
    <m/>
    <m/>
  </r>
  <r>
    <x v="1"/>
    <x v="57"/>
    <x v="3"/>
    <x v="1"/>
    <x v="1211"/>
    <x v="96"/>
    <x v="333"/>
    <m/>
    <m/>
    <m/>
    <x v="20"/>
    <m/>
    <m/>
    <m/>
    <m/>
    <x v="291"/>
    <x v="98"/>
    <x v="0"/>
    <x v="3"/>
    <x v="0"/>
    <m/>
    <m/>
    <x v="0"/>
    <x v="0"/>
    <m/>
    <x v="0"/>
    <m/>
    <x v="0"/>
    <m/>
    <x v="0"/>
    <x v="0"/>
    <m/>
    <m/>
    <x v="0"/>
    <m/>
    <m/>
    <m/>
    <m/>
    <m/>
    <x v="0"/>
    <m/>
    <m/>
    <x v="0"/>
    <m/>
    <m/>
    <m/>
    <m/>
    <x v="6"/>
    <m/>
    <m/>
    <m/>
    <m/>
    <m/>
    <m/>
    <m/>
    <m/>
    <m/>
    <m/>
    <m/>
    <m/>
    <m/>
    <d v="2017-07-28T00:00:00"/>
    <x v="77"/>
    <m/>
    <x v="0"/>
    <n v="22"/>
    <m/>
    <x v="0"/>
    <m/>
    <m/>
  </r>
  <r>
    <x v="0"/>
    <x v="58"/>
    <x v="3"/>
    <x v="12"/>
    <x v="1212"/>
    <x v="215"/>
    <x v="782"/>
    <m/>
    <m/>
    <m/>
    <x v="0"/>
    <m/>
    <m/>
    <m/>
    <m/>
    <x v="0"/>
    <x v="99"/>
    <x v="0"/>
    <x v="113"/>
    <x v="0"/>
    <m/>
    <m/>
    <x v="0"/>
    <x v="0"/>
    <m/>
    <x v="1"/>
    <m/>
    <x v="1"/>
    <m/>
    <x v="0"/>
    <x v="0"/>
    <m/>
    <m/>
    <x v="0"/>
    <m/>
    <m/>
    <m/>
    <m/>
    <m/>
    <x v="0"/>
    <m/>
    <m/>
    <x v="0"/>
    <m/>
    <m/>
    <m/>
    <m/>
    <x v="0"/>
    <s v="Clear,yellow"/>
    <m/>
    <m/>
    <s v="1.0/.5/.5"/>
    <m/>
    <m/>
    <m/>
    <m/>
    <m/>
    <m/>
    <m/>
    <m/>
    <m/>
    <s v="-"/>
    <x v="166"/>
    <m/>
    <x v="0"/>
    <m/>
    <n v="8"/>
    <x v="0"/>
    <m/>
    <m/>
  </r>
  <r>
    <x v="0"/>
    <x v="58"/>
    <x v="3"/>
    <x v="12"/>
    <x v="1213"/>
    <x v="216"/>
    <x v="783"/>
    <m/>
    <m/>
    <m/>
    <x v="0"/>
    <m/>
    <m/>
    <m/>
    <m/>
    <x v="0"/>
    <x v="100"/>
    <x v="0"/>
    <x v="456"/>
    <x v="0"/>
    <m/>
    <m/>
    <x v="0"/>
    <x v="0"/>
    <m/>
    <x v="1"/>
    <m/>
    <x v="1"/>
    <m/>
    <x v="0"/>
    <x v="0"/>
    <m/>
    <m/>
    <x v="0"/>
    <m/>
    <m/>
    <m/>
    <m/>
    <m/>
    <x v="0"/>
    <m/>
    <m/>
    <x v="0"/>
    <m/>
    <m/>
    <m/>
    <m/>
    <x v="4"/>
    <s v="Clear,yellow"/>
    <m/>
    <m/>
    <s v="1.0/1.0/1.0"/>
    <m/>
    <m/>
    <m/>
    <m/>
    <m/>
    <m/>
    <m/>
    <m/>
    <m/>
    <s v="-"/>
    <x v="167"/>
    <m/>
    <x v="0"/>
    <m/>
    <n v="8"/>
    <x v="0"/>
    <m/>
    <m/>
  </r>
  <r>
    <x v="0"/>
    <x v="58"/>
    <x v="3"/>
    <x v="4"/>
    <x v="1214"/>
    <x v="84"/>
    <x v="784"/>
    <m/>
    <m/>
    <m/>
    <x v="0"/>
    <m/>
    <m/>
    <m/>
    <m/>
    <x v="0"/>
    <x v="101"/>
    <x v="0"/>
    <x v="103"/>
    <x v="0"/>
    <m/>
    <m/>
    <x v="0"/>
    <x v="0"/>
    <m/>
    <x v="1"/>
    <m/>
    <x v="1"/>
    <m/>
    <x v="0"/>
    <x v="0"/>
    <m/>
    <m/>
    <x v="0"/>
    <m/>
    <m/>
    <m/>
    <m/>
    <m/>
    <x v="0"/>
    <m/>
    <m/>
    <x v="0"/>
    <m/>
    <m/>
    <m/>
    <m/>
    <x v="2"/>
    <s v="clear, light yellow"/>
    <m/>
    <m/>
    <n v="0"/>
    <m/>
    <m/>
    <m/>
    <m/>
    <m/>
    <m/>
    <m/>
    <m/>
    <m/>
    <d v="2017-03-06T00:00:00"/>
    <x v="57"/>
    <m/>
    <x v="0"/>
    <m/>
    <n v="8"/>
    <x v="0"/>
    <m/>
    <m/>
  </r>
  <r>
    <x v="0"/>
    <x v="58"/>
    <x v="3"/>
    <x v="4"/>
    <x v="1215"/>
    <x v="150"/>
    <x v="785"/>
    <m/>
    <m/>
    <m/>
    <x v="0"/>
    <m/>
    <m/>
    <m/>
    <m/>
    <x v="0"/>
    <x v="101"/>
    <x v="0"/>
    <x v="457"/>
    <x v="0"/>
    <m/>
    <m/>
    <x v="0"/>
    <x v="0"/>
    <m/>
    <x v="1"/>
    <m/>
    <x v="1"/>
    <m/>
    <x v="0"/>
    <x v="0"/>
    <m/>
    <m/>
    <x v="0"/>
    <m/>
    <m/>
    <m/>
    <m/>
    <m/>
    <x v="0"/>
    <m/>
    <m/>
    <x v="0"/>
    <m/>
    <m/>
    <m/>
    <m/>
    <x v="2"/>
    <s v="clear, light yellow"/>
    <m/>
    <m/>
    <n v="0"/>
    <m/>
    <m/>
    <m/>
    <m/>
    <m/>
    <m/>
    <m/>
    <m/>
    <m/>
    <d v="2017-03-10T00:00:00"/>
    <x v="153"/>
    <m/>
    <x v="0"/>
    <m/>
    <n v="8"/>
    <x v="0"/>
    <m/>
    <m/>
  </r>
  <r>
    <x v="0"/>
    <x v="58"/>
    <x v="3"/>
    <x v="4"/>
    <x v="1216"/>
    <x v="134"/>
    <x v="786"/>
    <m/>
    <m/>
    <m/>
    <x v="0"/>
    <m/>
    <m/>
    <m/>
    <m/>
    <x v="0"/>
    <x v="102"/>
    <x v="0"/>
    <x v="110"/>
    <x v="0"/>
    <m/>
    <m/>
    <x v="0"/>
    <x v="0"/>
    <m/>
    <x v="1"/>
    <m/>
    <x v="1"/>
    <m/>
    <x v="0"/>
    <x v="0"/>
    <m/>
    <m/>
    <x v="0"/>
    <m/>
    <m/>
    <m/>
    <m/>
    <m/>
    <x v="0"/>
    <m/>
    <m/>
    <x v="0"/>
    <m/>
    <m/>
    <m/>
    <m/>
    <x v="0"/>
    <s v="clear, light yellow"/>
    <m/>
    <m/>
    <n v="0"/>
    <m/>
    <m/>
    <m/>
    <m/>
    <m/>
    <m/>
    <m/>
    <m/>
    <m/>
    <d v="2017-05-15T00:00:00"/>
    <x v="96"/>
    <m/>
    <x v="0"/>
    <m/>
    <n v="8"/>
    <x v="0"/>
    <m/>
    <m/>
  </r>
  <r>
    <x v="0"/>
    <x v="58"/>
    <x v="3"/>
    <x v="1"/>
    <x v="1217"/>
    <x v="195"/>
    <x v="787"/>
    <m/>
    <m/>
    <m/>
    <x v="0"/>
    <m/>
    <m/>
    <m/>
    <m/>
    <x v="0"/>
    <x v="10"/>
    <x v="627"/>
    <x v="89"/>
    <x v="0"/>
    <m/>
    <m/>
    <x v="0"/>
    <x v="0"/>
    <m/>
    <x v="0"/>
    <m/>
    <x v="0"/>
    <m/>
    <x v="0"/>
    <x v="0"/>
    <m/>
    <m/>
    <x v="0"/>
    <m/>
    <m/>
    <m/>
    <m/>
    <m/>
    <x v="0"/>
    <m/>
    <m/>
    <x v="0"/>
    <m/>
    <m/>
    <m/>
    <m/>
    <x v="3"/>
    <s v="clear,light yellow"/>
    <m/>
    <m/>
    <n v="0"/>
    <m/>
    <m/>
    <m/>
    <m/>
    <m/>
    <m/>
    <m/>
    <m/>
    <m/>
    <d v="2017-04-10T00:00:00"/>
    <x v="121"/>
    <m/>
    <x v="0"/>
    <n v="3"/>
    <n v="8"/>
    <x v="0"/>
    <m/>
    <m/>
  </r>
  <r>
    <x v="0"/>
    <x v="58"/>
    <x v="3"/>
    <x v="1"/>
    <x v="1218"/>
    <x v="197"/>
    <x v="788"/>
    <m/>
    <m/>
    <m/>
    <x v="0"/>
    <m/>
    <m/>
    <m/>
    <m/>
    <x v="0"/>
    <x v="10"/>
    <x v="628"/>
    <x v="458"/>
    <x v="0"/>
    <m/>
    <m/>
    <x v="0"/>
    <x v="0"/>
    <m/>
    <x v="0"/>
    <m/>
    <x v="0"/>
    <m/>
    <x v="0"/>
    <x v="0"/>
    <m/>
    <m/>
    <x v="0"/>
    <m/>
    <m/>
    <m/>
    <m/>
    <m/>
    <x v="0"/>
    <m/>
    <m/>
    <x v="0"/>
    <m/>
    <m/>
    <m/>
    <m/>
    <x v="3"/>
    <s v="clear,light yellow"/>
    <m/>
    <m/>
    <n v="0"/>
    <m/>
    <m/>
    <m/>
    <m/>
    <m/>
    <m/>
    <m/>
    <m/>
    <m/>
    <d v="2017-04-13T00:00:00"/>
    <x v="116"/>
    <m/>
    <x v="0"/>
    <n v="2"/>
    <n v="8"/>
    <x v="0"/>
    <m/>
    <m/>
  </r>
  <r>
    <x v="0"/>
    <x v="58"/>
    <x v="3"/>
    <x v="1"/>
    <x v="1219"/>
    <x v="123"/>
    <x v="789"/>
    <m/>
    <m/>
    <m/>
    <x v="0"/>
    <m/>
    <m/>
    <m/>
    <m/>
    <x v="0"/>
    <x v="10"/>
    <x v="629"/>
    <x v="331"/>
    <x v="0"/>
    <m/>
    <m/>
    <x v="0"/>
    <x v="0"/>
    <m/>
    <x v="0"/>
    <m/>
    <x v="0"/>
    <m/>
    <x v="0"/>
    <x v="0"/>
    <m/>
    <m/>
    <x v="0"/>
    <m/>
    <m/>
    <m/>
    <m/>
    <m/>
    <x v="0"/>
    <m/>
    <m/>
    <x v="0"/>
    <m/>
    <m/>
    <m/>
    <m/>
    <x v="3"/>
    <s v="clear, light yellow"/>
    <m/>
    <m/>
    <n v="0"/>
    <m/>
    <m/>
    <m/>
    <m/>
    <m/>
    <m/>
    <m/>
    <m/>
    <m/>
    <d v="2017-04-18T00:00:00"/>
    <x v="91"/>
    <m/>
    <x v="0"/>
    <n v="3"/>
    <n v="8"/>
    <x v="0"/>
    <m/>
    <m/>
  </r>
  <r>
    <x v="0"/>
    <x v="58"/>
    <x v="3"/>
    <x v="1"/>
    <x v="1220"/>
    <x v="73"/>
    <x v="790"/>
    <m/>
    <m/>
    <m/>
    <x v="0"/>
    <m/>
    <m/>
    <m/>
    <m/>
    <x v="0"/>
    <x v="10"/>
    <x v="630"/>
    <x v="90"/>
    <x v="0"/>
    <m/>
    <m/>
    <x v="0"/>
    <x v="0"/>
    <m/>
    <x v="0"/>
    <m/>
    <x v="0"/>
    <m/>
    <x v="0"/>
    <x v="0"/>
    <m/>
    <m/>
    <x v="0"/>
    <m/>
    <m/>
    <m/>
    <m/>
    <m/>
    <x v="0"/>
    <m/>
    <m/>
    <x v="0"/>
    <m/>
    <m/>
    <m/>
    <m/>
    <x v="3"/>
    <s v="clear,light yellow"/>
    <m/>
    <m/>
    <n v="0"/>
    <m/>
    <m/>
    <m/>
    <m/>
    <m/>
    <m/>
    <m/>
    <m/>
    <m/>
    <d v="2017-04-19T00:00:00"/>
    <x v="49"/>
    <m/>
    <x v="0"/>
    <n v="2"/>
    <n v="8"/>
    <x v="0"/>
    <m/>
    <m/>
  </r>
  <r>
    <x v="0"/>
    <x v="58"/>
    <x v="3"/>
    <x v="1"/>
    <x v="1221"/>
    <x v="208"/>
    <x v="788"/>
    <m/>
    <m/>
    <m/>
    <x v="0"/>
    <m/>
    <m/>
    <m/>
    <m/>
    <x v="0"/>
    <x v="10"/>
    <x v="631"/>
    <x v="449"/>
    <x v="0"/>
    <m/>
    <m/>
    <x v="0"/>
    <x v="0"/>
    <m/>
    <x v="0"/>
    <m/>
    <x v="0"/>
    <m/>
    <x v="0"/>
    <x v="0"/>
    <m/>
    <m/>
    <x v="0"/>
    <m/>
    <m/>
    <m/>
    <m/>
    <m/>
    <x v="0"/>
    <m/>
    <m/>
    <x v="0"/>
    <m/>
    <m/>
    <m/>
    <m/>
    <x v="3"/>
    <s v="clear, light yellow"/>
    <m/>
    <m/>
    <n v="0"/>
    <m/>
    <m/>
    <m/>
    <m/>
    <m/>
    <m/>
    <m/>
    <m/>
    <m/>
    <d v="2017-04-24T00:00:00"/>
    <x v="92"/>
    <m/>
    <x v="0"/>
    <n v="2"/>
    <n v="8"/>
    <x v="0"/>
    <m/>
    <m/>
  </r>
  <r>
    <x v="0"/>
    <x v="58"/>
    <x v="3"/>
    <x v="1"/>
    <x v="1222"/>
    <x v="126"/>
    <x v="791"/>
    <m/>
    <m/>
    <m/>
    <x v="0"/>
    <m/>
    <m/>
    <m/>
    <m/>
    <x v="0"/>
    <x v="10"/>
    <x v="629"/>
    <x v="459"/>
    <x v="0"/>
    <m/>
    <m/>
    <x v="0"/>
    <x v="0"/>
    <m/>
    <x v="0"/>
    <m/>
    <x v="0"/>
    <m/>
    <x v="0"/>
    <x v="0"/>
    <m/>
    <m/>
    <x v="0"/>
    <m/>
    <m/>
    <m/>
    <m/>
    <m/>
    <x v="0"/>
    <m/>
    <m/>
    <x v="0"/>
    <m/>
    <m/>
    <m/>
    <m/>
    <x v="3"/>
    <s v="clear, light yellow"/>
    <m/>
    <m/>
    <n v="0"/>
    <m/>
    <m/>
    <m/>
    <m/>
    <m/>
    <m/>
    <m/>
    <m/>
    <m/>
    <d v="2017-04-26T00:00:00"/>
    <x v="51"/>
    <m/>
    <x v="0"/>
    <n v="2"/>
    <n v="8"/>
    <x v="0"/>
    <m/>
    <m/>
  </r>
  <r>
    <x v="0"/>
    <x v="58"/>
    <x v="3"/>
    <x v="1"/>
    <x v="1223"/>
    <x v="104"/>
    <x v="792"/>
    <m/>
    <m/>
    <m/>
    <x v="0"/>
    <m/>
    <m/>
    <m/>
    <m/>
    <x v="0"/>
    <x v="10"/>
    <x v="632"/>
    <x v="144"/>
    <x v="0"/>
    <m/>
    <m/>
    <x v="0"/>
    <x v="0"/>
    <m/>
    <x v="0"/>
    <m/>
    <x v="0"/>
    <m/>
    <x v="0"/>
    <x v="0"/>
    <m/>
    <m/>
    <x v="0"/>
    <m/>
    <m/>
    <m/>
    <m/>
    <m/>
    <x v="0"/>
    <m/>
    <m/>
    <x v="0"/>
    <m/>
    <m/>
    <m/>
    <m/>
    <x v="0"/>
    <s v="clear, light yellow"/>
    <m/>
    <m/>
    <n v="0"/>
    <m/>
    <m/>
    <m/>
    <m/>
    <m/>
    <m/>
    <m/>
    <m/>
    <m/>
    <d v="2017-05-30T00:00:00"/>
    <x v="11"/>
    <m/>
    <x v="0"/>
    <n v="2"/>
    <n v="8"/>
    <x v="0"/>
    <m/>
    <m/>
  </r>
  <r>
    <x v="0"/>
    <x v="58"/>
    <x v="3"/>
    <x v="1"/>
    <x v="1224"/>
    <x v="169"/>
    <x v="793"/>
    <m/>
    <m/>
    <m/>
    <x v="0"/>
    <m/>
    <m/>
    <m/>
    <m/>
    <x v="0"/>
    <x v="10"/>
    <x v="633"/>
    <x v="460"/>
    <x v="0"/>
    <m/>
    <m/>
    <x v="0"/>
    <x v="0"/>
    <m/>
    <x v="0"/>
    <m/>
    <x v="0"/>
    <m/>
    <x v="0"/>
    <x v="0"/>
    <m/>
    <m/>
    <x v="0"/>
    <m/>
    <m/>
    <m/>
    <m/>
    <m/>
    <x v="0"/>
    <m/>
    <m/>
    <x v="0"/>
    <m/>
    <m/>
    <m/>
    <m/>
    <x v="0"/>
    <s v="clear, light yellow"/>
    <m/>
    <m/>
    <n v="0"/>
    <m/>
    <m/>
    <m/>
    <m/>
    <m/>
    <m/>
    <m/>
    <m/>
    <m/>
    <d v="2017-05-30T00:00:00"/>
    <x v="11"/>
    <m/>
    <x v="0"/>
    <n v="2"/>
    <n v="8"/>
    <x v="0"/>
    <m/>
    <m/>
  </r>
  <r>
    <x v="0"/>
    <x v="58"/>
    <x v="3"/>
    <x v="1"/>
    <x v="1225"/>
    <x v="138"/>
    <x v="794"/>
    <m/>
    <m/>
    <m/>
    <x v="0"/>
    <m/>
    <m/>
    <m/>
    <m/>
    <x v="0"/>
    <x v="10"/>
    <x v="634"/>
    <x v="461"/>
    <x v="0"/>
    <m/>
    <m/>
    <x v="0"/>
    <x v="0"/>
    <m/>
    <x v="0"/>
    <m/>
    <x v="0"/>
    <m/>
    <x v="0"/>
    <x v="0"/>
    <m/>
    <m/>
    <x v="0"/>
    <m/>
    <m/>
    <m/>
    <m/>
    <m/>
    <x v="0"/>
    <m/>
    <m/>
    <x v="0"/>
    <m/>
    <m/>
    <m/>
    <m/>
    <x v="0"/>
    <s v="clear, light yellow"/>
    <m/>
    <m/>
    <n v="0"/>
    <m/>
    <m/>
    <m/>
    <m/>
    <m/>
    <m/>
    <m/>
    <m/>
    <m/>
    <d v="2017-06-01T00:00:00"/>
    <x v="101"/>
    <m/>
    <x v="0"/>
    <n v="2"/>
    <n v="8"/>
    <x v="0"/>
    <m/>
    <m/>
  </r>
  <r>
    <x v="0"/>
    <x v="58"/>
    <x v="3"/>
    <x v="1"/>
    <x v="1226"/>
    <x v="96"/>
    <x v="795"/>
    <m/>
    <m/>
    <m/>
    <x v="0"/>
    <m/>
    <m/>
    <m/>
    <m/>
    <x v="0"/>
    <x v="10"/>
    <x v="635"/>
    <x v="460"/>
    <x v="0"/>
    <m/>
    <m/>
    <x v="0"/>
    <x v="0"/>
    <m/>
    <x v="0"/>
    <m/>
    <x v="0"/>
    <m/>
    <x v="0"/>
    <x v="0"/>
    <m/>
    <m/>
    <x v="0"/>
    <m/>
    <m/>
    <m/>
    <m/>
    <m/>
    <x v="0"/>
    <m/>
    <m/>
    <x v="0"/>
    <m/>
    <m/>
    <m/>
    <m/>
    <x v="6"/>
    <s v="clear,light yellow"/>
    <m/>
    <m/>
    <n v="0"/>
    <m/>
    <m/>
    <m/>
    <m/>
    <m/>
    <m/>
    <m/>
    <m/>
    <m/>
    <d v="2017-07-28T00:00:00"/>
    <x v="69"/>
    <m/>
    <x v="0"/>
    <n v="3"/>
    <m/>
    <x v="1"/>
    <m/>
    <m/>
  </r>
  <r>
    <x v="1"/>
    <x v="59"/>
    <x v="3"/>
    <x v="15"/>
    <x v="1227"/>
    <x v="217"/>
    <x v="796"/>
    <m/>
    <m/>
    <m/>
    <x v="8"/>
    <m/>
    <m/>
    <m/>
    <m/>
    <x v="292"/>
    <x v="10"/>
    <x v="636"/>
    <x v="9"/>
    <x v="0"/>
    <m/>
    <m/>
    <x v="0"/>
    <x v="0"/>
    <m/>
    <x v="0"/>
    <m/>
    <x v="0"/>
    <m/>
    <x v="0"/>
    <x v="0"/>
    <m/>
    <m/>
    <x v="0"/>
    <m/>
    <m/>
    <m/>
    <m/>
    <m/>
    <x v="0"/>
    <m/>
    <m/>
    <x v="0"/>
    <m/>
    <m/>
    <m/>
    <m/>
    <x v="1"/>
    <m/>
    <m/>
    <m/>
    <m/>
    <s v="31"/>
    <m/>
    <m/>
    <m/>
    <m/>
    <m/>
    <m/>
    <m/>
    <m/>
    <s v="-"/>
    <x v="13"/>
    <m/>
    <x v="0"/>
    <m/>
    <n v="8"/>
    <x v="0"/>
    <m/>
    <m/>
  </r>
  <r>
    <x v="1"/>
    <x v="59"/>
    <x v="3"/>
    <x v="15"/>
    <x v="1228"/>
    <x v="217"/>
    <x v="371"/>
    <m/>
    <m/>
    <m/>
    <x v="8"/>
    <m/>
    <m/>
    <m/>
    <m/>
    <x v="293"/>
    <x v="10"/>
    <x v="637"/>
    <x v="8"/>
    <x v="0"/>
    <m/>
    <m/>
    <x v="0"/>
    <x v="0"/>
    <m/>
    <x v="0"/>
    <m/>
    <x v="0"/>
    <m/>
    <x v="0"/>
    <x v="0"/>
    <m/>
    <m/>
    <x v="0"/>
    <m/>
    <m/>
    <m/>
    <m/>
    <m/>
    <x v="0"/>
    <m/>
    <m/>
    <x v="0"/>
    <m/>
    <m/>
    <m/>
    <m/>
    <x v="1"/>
    <m/>
    <m/>
    <m/>
    <m/>
    <s v="30"/>
    <m/>
    <m/>
    <m/>
    <m/>
    <m/>
    <m/>
    <m/>
    <m/>
    <s v="-"/>
    <x v="13"/>
    <m/>
    <x v="0"/>
    <m/>
    <n v="8"/>
    <x v="0"/>
    <m/>
    <m/>
  </r>
  <r>
    <x v="1"/>
    <x v="59"/>
    <x v="3"/>
    <x v="15"/>
    <x v="1229"/>
    <x v="218"/>
    <x v="797"/>
    <m/>
    <m/>
    <m/>
    <x v="44"/>
    <m/>
    <m/>
    <m/>
    <m/>
    <x v="294"/>
    <x v="10"/>
    <x v="638"/>
    <x v="340"/>
    <x v="0"/>
    <m/>
    <m/>
    <x v="0"/>
    <x v="0"/>
    <m/>
    <x v="0"/>
    <m/>
    <x v="0"/>
    <m/>
    <x v="0"/>
    <x v="0"/>
    <m/>
    <m/>
    <x v="0"/>
    <m/>
    <m/>
    <m/>
    <m/>
    <m/>
    <x v="0"/>
    <m/>
    <m/>
    <x v="0"/>
    <m/>
    <m/>
    <m/>
    <m/>
    <x v="1"/>
    <m/>
    <m/>
    <m/>
    <m/>
    <s v="32"/>
    <m/>
    <m/>
    <m/>
    <m/>
    <m/>
    <m/>
    <m/>
    <m/>
    <d v="2017-01-09T00:00:00"/>
    <x v="126"/>
    <m/>
    <x v="0"/>
    <m/>
    <n v="8"/>
    <x v="0"/>
    <m/>
    <m/>
  </r>
  <r>
    <x v="1"/>
    <x v="59"/>
    <x v="3"/>
    <x v="15"/>
    <x v="1230"/>
    <x v="171"/>
    <x v="798"/>
    <m/>
    <m/>
    <m/>
    <x v="45"/>
    <m/>
    <m/>
    <m/>
    <m/>
    <x v="295"/>
    <x v="10"/>
    <x v="269"/>
    <x v="294"/>
    <x v="0"/>
    <m/>
    <m/>
    <x v="0"/>
    <x v="0"/>
    <m/>
    <x v="0"/>
    <m/>
    <x v="0"/>
    <m/>
    <x v="0"/>
    <x v="0"/>
    <m/>
    <m/>
    <x v="0"/>
    <m/>
    <m/>
    <m/>
    <m/>
    <m/>
    <x v="0"/>
    <m/>
    <m/>
    <x v="0"/>
    <m/>
    <m/>
    <m/>
    <m/>
    <x v="1"/>
    <m/>
    <m/>
    <m/>
    <m/>
    <s v="32"/>
    <m/>
    <m/>
    <m/>
    <m/>
    <m/>
    <m/>
    <m/>
    <m/>
    <d v="2017-01-09T00:00:00"/>
    <x v="168"/>
    <m/>
    <x v="0"/>
    <m/>
    <n v="8"/>
    <x v="0"/>
    <m/>
    <m/>
  </r>
  <r>
    <x v="1"/>
    <x v="59"/>
    <x v="3"/>
    <x v="15"/>
    <x v="1231"/>
    <x v="172"/>
    <x v="340"/>
    <m/>
    <m/>
    <m/>
    <x v="46"/>
    <m/>
    <m/>
    <m/>
    <m/>
    <x v="296"/>
    <x v="10"/>
    <x v="639"/>
    <x v="138"/>
    <x v="0"/>
    <m/>
    <m/>
    <x v="0"/>
    <x v="0"/>
    <m/>
    <x v="0"/>
    <m/>
    <x v="73"/>
    <m/>
    <x v="0"/>
    <x v="0"/>
    <m/>
    <m/>
    <x v="0"/>
    <m/>
    <m/>
    <m/>
    <m/>
    <m/>
    <x v="0"/>
    <m/>
    <m/>
    <x v="0"/>
    <m/>
    <m/>
    <m/>
    <m/>
    <x v="1"/>
    <m/>
    <m/>
    <m/>
    <m/>
    <s v="30"/>
    <m/>
    <m/>
    <m/>
    <m/>
    <m/>
    <m/>
    <m/>
    <m/>
    <d v="2017-01-11T00:00:00"/>
    <x v="127"/>
    <m/>
    <x v="0"/>
    <m/>
    <n v="8"/>
    <x v="0"/>
    <m/>
    <m/>
  </r>
  <r>
    <x v="1"/>
    <x v="59"/>
    <x v="3"/>
    <x v="15"/>
    <x v="1232"/>
    <x v="173"/>
    <x v="706"/>
    <m/>
    <m/>
    <m/>
    <x v="47"/>
    <m/>
    <m/>
    <m/>
    <m/>
    <x v="297"/>
    <x v="10"/>
    <x v="640"/>
    <x v="355"/>
    <x v="0"/>
    <m/>
    <m/>
    <x v="0"/>
    <x v="0"/>
    <m/>
    <x v="0"/>
    <m/>
    <x v="0"/>
    <m/>
    <x v="0"/>
    <x v="0"/>
    <m/>
    <m/>
    <x v="0"/>
    <m/>
    <m/>
    <m/>
    <m/>
    <m/>
    <x v="0"/>
    <m/>
    <m/>
    <x v="0"/>
    <m/>
    <m/>
    <m/>
    <m/>
    <x v="1"/>
    <m/>
    <m/>
    <m/>
    <m/>
    <n v="34"/>
    <m/>
    <m/>
    <m/>
    <m/>
    <m/>
    <m/>
    <m/>
    <m/>
    <d v="2017-01-12T00:00:00"/>
    <x v="128"/>
    <s v="visc slightly high-OK per TKI"/>
    <x v="0"/>
    <m/>
    <n v="8"/>
    <x v="0"/>
    <m/>
    <m/>
  </r>
  <r>
    <x v="1"/>
    <x v="59"/>
    <x v="3"/>
    <x v="15"/>
    <x v="1233"/>
    <x v="157"/>
    <x v="799"/>
    <m/>
    <m/>
    <m/>
    <x v="48"/>
    <m/>
    <m/>
    <m/>
    <m/>
    <x v="298"/>
    <x v="10"/>
    <x v="641"/>
    <x v="239"/>
    <x v="0"/>
    <m/>
    <m/>
    <x v="0"/>
    <x v="0"/>
    <m/>
    <x v="0"/>
    <m/>
    <x v="0"/>
    <m/>
    <x v="0"/>
    <x v="0"/>
    <m/>
    <m/>
    <x v="0"/>
    <m/>
    <m/>
    <m/>
    <m/>
    <m/>
    <x v="0"/>
    <m/>
    <m/>
    <x v="0"/>
    <m/>
    <m/>
    <m/>
    <m/>
    <x v="1"/>
    <m/>
    <m/>
    <m/>
    <m/>
    <s v="32"/>
    <m/>
    <m/>
    <m/>
    <m/>
    <m/>
    <m/>
    <m/>
    <m/>
    <d v="2017-01-13T00:00:00"/>
    <x v="169"/>
    <m/>
    <x v="0"/>
    <m/>
    <n v="8"/>
    <x v="0"/>
    <m/>
    <m/>
  </r>
  <r>
    <x v="1"/>
    <x v="59"/>
    <x v="3"/>
    <x v="15"/>
    <x v="1234"/>
    <x v="158"/>
    <x v="421"/>
    <m/>
    <m/>
    <m/>
    <x v="47"/>
    <m/>
    <m/>
    <m/>
    <m/>
    <x v="299"/>
    <x v="10"/>
    <x v="642"/>
    <x v="462"/>
    <x v="0"/>
    <m/>
    <m/>
    <x v="0"/>
    <x v="0"/>
    <m/>
    <x v="0"/>
    <m/>
    <x v="0"/>
    <m/>
    <x v="0"/>
    <x v="0"/>
    <m/>
    <m/>
    <x v="0"/>
    <m/>
    <m/>
    <m/>
    <m/>
    <m/>
    <x v="0"/>
    <m/>
    <m/>
    <x v="0"/>
    <m/>
    <m/>
    <m/>
    <m/>
    <x v="1"/>
    <m/>
    <m/>
    <m/>
    <m/>
    <s v="32"/>
    <m/>
    <m/>
    <m/>
    <m/>
    <m/>
    <m/>
    <m/>
    <m/>
    <d v="2017-01-17T00:00:00"/>
    <x v="115"/>
    <m/>
    <x v="0"/>
    <m/>
    <n v="8"/>
    <x v="0"/>
    <m/>
    <m/>
  </r>
  <r>
    <x v="1"/>
    <x v="59"/>
    <x v="3"/>
    <x v="15"/>
    <x v="1235"/>
    <x v="79"/>
    <x v="422"/>
    <m/>
    <m/>
    <m/>
    <x v="47"/>
    <m/>
    <m/>
    <m/>
    <m/>
    <x v="300"/>
    <x v="10"/>
    <x v="643"/>
    <x v="462"/>
    <x v="0"/>
    <m/>
    <m/>
    <x v="0"/>
    <x v="0"/>
    <m/>
    <x v="0"/>
    <m/>
    <x v="0"/>
    <m/>
    <x v="0"/>
    <x v="0"/>
    <m/>
    <m/>
    <x v="0"/>
    <m/>
    <m/>
    <m/>
    <m/>
    <m/>
    <x v="0"/>
    <m/>
    <m/>
    <x v="0"/>
    <m/>
    <m/>
    <m/>
    <m/>
    <x v="1"/>
    <m/>
    <m/>
    <m/>
    <m/>
    <s v="25"/>
    <m/>
    <m/>
    <m/>
    <m/>
    <m/>
    <m/>
    <m/>
    <m/>
    <d v="2017-01-23T00:00:00"/>
    <x v="54"/>
    <m/>
    <x v="0"/>
    <m/>
    <n v="8"/>
    <x v="0"/>
    <m/>
    <m/>
  </r>
  <r>
    <x v="1"/>
    <x v="59"/>
    <x v="3"/>
    <x v="15"/>
    <x v="1236"/>
    <x v="80"/>
    <x v="467"/>
    <m/>
    <m/>
    <m/>
    <x v="45"/>
    <m/>
    <m/>
    <m/>
    <m/>
    <x v="301"/>
    <x v="10"/>
    <x v="644"/>
    <x v="335"/>
    <x v="0"/>
    <m/>
    <m/>
    <x v="0"/>
    <x v="0"/>
    <m/>
    <x v="0"/>
    <m/>
    <x v="49"/>
    <m/>
    <x v="0"/>
    <x v="0"/>
    <m/>
    <m/>
    <x v="0"/>
    <m/>
    <m/>
    <m/>
    <m/>
    <m/>
    <x v="0"/>
    <m/>
    <m/>
    <x v="0"/>
    <m/>
    <m/>
    <m/>
    <m/>
    <x v="1"/>
    <m/>
    <m/>
    <m/>
    <m/>
    <s v="30"/>
    <m/>
    <m/>
    <m/>
    <m/>
    <m/>
    <m/>
    <m/>
    <m/>
    <d v="2017-01-24T00:00:00"/>
    <x v="55"/>
    <m/>
    <x v="0"/>
    <m/>
    <n v="8"/>
    <x v="0"/>
    <m/>
    <m/>
  </r>
  <r>
    <x v="1"/>
    <x v="59"/>
    <x v="3"/>
    <x v="15"/>
    <x v="1237"/>
    <x v="80"/>
    <x v="427"/>
    <m/>
    <m/>
    <m/>
    <x v="8"/>
    <m/>
    <m/>
    <m/>
    <m/>
    <x v="302"/>
    <x v="10"/>
    <x v="645"/>
    <x v="229"/>
    <x v="0"/>
    <m/>
    <m/>
    <x v="0"/>
    <x v="0"/>
    <m/>
    <x v="0"/>
    <m/>
    <x v="2"/>
    <m/>
    <x v="0"/>
    <x v="0"/>
    <m/>
    <m/>
    <x v="0"/>
    <m/>
    <m/>
    <m/>
    <m/>
    <m/>
    <x v="0"/>
    <m/>
    <m/>
    <x v="0"/>
    <m/>
    <m/>
    <m/>
    <m/>
    <x v="1"/>
    <m/>
    <m/>
    <m/>
    <m/>
    <s v="33"/>
    <m/>
    <m/>
    <m/>
    <m/>
    <m/>
    <m/>
    <m/>
    <m/>
    <d v="2017-01-24T00:00:00"/>
    <x v="55"/>
    <m/>
    <x v="0"/>
    <m/>
    <n v="8"/>
    <x v="0"/>
    <m/>
    <m/>
  </r>
  <r>
    <x v="1"/>
    <x v="59"/>
    <x v="3"/>
    <x v="15"/>
    <x v="1238"/>
    <x v="45"/>
    <x v="476"/>
    <m/>
    <m/>
    <m/>
    <x v="49"/>
    <m/>
    <m/>
    <m/>
    <m/>
    <x v="296"/>
    <x v="10"/>
    <x v="247"/>
    <x v="233"/>
    <x v="0"/>
    <m/>
    <m/>
    <x v="0"/>
    <x v="0"/>
    <m/>
    <x v="0"/>
    <m/>
    <x v="74"/>
    <m/>
    <x v="0"/>
    <x v="0"/>
    <m/>
    <m/>
    <x v="0"/>
    <m/>
    <m/>
    <m/>
    <m/>
    <m/>
    <x v="0"/>
    <m/>
    <m/>
    <x v="0"/>
    <m/>
    <m/>
    <m/>
    <m/>
    <x v="1"/>
    <m/>
    <m/>
    <m/>
    <m/>
    <s v="28"/>
    <m/>
    <m/>
    <m/>
    <m/>
    <m/>
    <m/>
    <m/>
    <m/>
    <d v="2017-01-25T00:00:00"/>
    <x v="30"/>
    <m/>
    <x v="0"/>
    <m/>
    <n v="8"/>
    <x v="0"/>
    <m/>
    <m/>
  </r>
  <r>
    <x v="1"/>
    <x v="59"/>
    <x v="3"/>
    <x v="15"/>
    <x v="1239"/>
    <x v="151"/>
    <x v="398"/>
    <m/>
    <m/>
    <m/>
    <x v="47"/>
    <m/>
    <m/>
    <m/>
    <m/>
    <x v="299"/>
    <x v="10"/>
    <x v="646"/>
    <x v="316"/>
    <x v="0"/>
    <m/>
    <m/>
    <x v="0"/>
    <x v="0"/>
    <m/>
    <x v="0"/>
    <m/>
    <x v="2"/>
    <m/>
    <x v="0"/>
    <x v="0"/>
    <m/>
    <m/>
    <x v="0"/>
    <m/>
    <m/>
    <m/>
    <m/>
    <m/>
    <x v="0"/>
    <m/>
    <m/>
    <x v="0"/>
    <m/>
    <m/>
    <m/>
    <m/>
    <x v="1"/>
    <m/>
    <m/>
    <m/>
    <m/>
    <s v="20"/>
    <m/>
    <m/>
    <m/>
    <m/>
    <m/>
    <m/>
    <m/>
    <m/>
    <d v="2017-01-26T00:00:00"/>
    <x v="31"/>
    <m/>
    <x v="0"/>
    <m/>
    <n v="8"/>
    <x v="0"/>
    <m/>
    <m/>
  </r>
  <r>
    <x v="1"/>
    <x v="59"/>
    <x v="3"/>
    <x v="15"/>
    <x v="1240"/>
    <x v="47"/>
    <x v="800"/>
    <m/>
    <m/>
    <m/>
    <x v="50"/>
    <m/>
    <m/>
    <m/>
    <m/>
    <x v="303"/>
    <x v="10"/>
    <x v="647"/>
    <x v="239"/>
    <x v="0"/>
    <m/>
    <m/>
    <x v="0"/>
    <x v="0"/>
    <m/>
    <x v="0"/>
    <m/>
    <x v="56"/>
    <m/>
    <x v="0"/>
    <x v="0"/>
    <m/>
    <m/>
    <x v="0"/>
    <m/>
    <m/>
    <m/>
    <m/>
    <m/>
    <x v="0"/>
    <m/>
    <m/>
    <x v="0"/>
    <m/>
    <m/>
    <m/>
    <m/>
    <x v="1"/>
    <m/>
    <m/>
    <m/>
    <m/>
    <s v="32"/>
    <m/>
    <m/>
    <m/>
    <m/>
    <m/>
    <m/>
    <m/>
    <m/>
    <d v="2017-01-27T00:00:00"/>
    <x v="32"/>
    <m/>
    <x v="0"/>
    <m/>
    <n v="8"/>
    <x v="0"/>
    <m/>
    <m/>
  </r>
  <r>
    <x v="1"/>
    <x v="59"/>
    <x v="3"/>
    <x v="15"/>
    <x v="1241"/>
    <x v="48"/>
    <x v="801"/>
    <m/>
    <m/>
    <m/>
    <x v="50"/>
    <m/>
    <m/>
    <m/>
    <m/>
    <x v="32"/>
    <x v="10"/>
    <x v="648"/>
    <x v="148"/>
    <x v="0"/>
    <m/>
    <m/>
    <x v="0"/>
    <x v="0"/>
    <m/>
    <x v="0"/>
    <m/>
    <x v="41"/>
    <m/>
    <x v="0"/>
    <x v="0"/>
    <m/>
    <m/>
    <x v="0"/>
    <m/>
    <m/>
    <m/>
    <m/>
    <m/>
    <x v="0"/>
    <m/>
    <m/>
    <x v="0"/>
    <m/>
    <m/>
    <m/>
    <m/>
    <x v="1"/>
    <m/>
    <m/>
    <m/>
    <m/>
    <n v="31"/>
    <m/>
    <m/>
    <m/>
    <m/>
    <m/>
    <m/>
    <m/>
    <m/>
    <d v="2017-01-30T00:00:00"/>
    <x v="33"/>
    <m/>
    <x v="0"/>
    <m/>
    <n v="8"/>
    <x v="0"/>
    <m/>
    <m/>
  </r>
  <r>
    <x v="1"/>
    <x v="59"/>
    <x v="3"/>
    <x v="15"/>
    <x v="1242"/>
    <x v="174"/>
    <x v="405"/>
    <m/>
    <m/>
    <m/>
    <x v="45"/>
    <m/>
    <m/>
    <m/>
    <m/>
    <x v="154"/>
    <x v="10"/>
    <x v="649"/>
    <x v="140"/>
    <x v="0"/>
    <m/>
    <m/>
    <x v="0"/>
    <x v="0"/>
    <m/>
    <x v="0"/>
    <m/>
    <x v="0"/>
    <m/>
    <x v="0"/>
    <x v="0"/>
    <m/>
    <m/>
    <x v="0"/>
    <m/>
    <m/>
    <m/>
    <m/>
    <m/>
    <x v="0"/>
    <m/>
    <m/>
    <x v="0"/>
    <m/>
    <m/>
    <m/>
    <m/>
    <x v="1"/>
    <m/>
    <m/>
    <m/>
    <m/>
    <n v="38"/>
    <m/>
    <m/>
    <m/>
    <m/>
    <m/>
    <m/>
    <m/>
    <m/>
    <d v="2017-01-31T00:00:00"/>
    <x v="67"/>
    <m/>
    <x v="0"/>
    <m/>
    <n v="8"/>
    <x v="0"/>
    <m/>
    <m/>
  </r>
  <r>
    <x v="1"/>
    <x v="59"/>
    <x v="3"/>
    <x v="15"/>
    <x v="1243"/>
    <x v="1"/>
    <x v="802"/>
    <m/>
    <m/>
    <m/>
    <x v="8"/>
    <m/>
    <m/>
    <m/>
    <m/>
    <x v="199"/>
    <x v="10"/>
    <x v="649"/>
    <x v="357"/>
    <x v="0"/>
    <m/>
    <m/>
    <x v="0"/>
    <x v="0"/>
    <m/>
    <x v="0"/>
    <m/>
    <x v="0"/>
    <m/>
    <x v="0"/>
    <x v="0"/>
    <m/>
    <m/>
    <x v="0"/>
    <m/>
    <m/>
    <m/>
    <m/>
    <m/>
    <x v="0"/>
    <m/>
    <m/>
    <x v="0"/>
    <m/>
    <m/>
    <m/>
    <m/>
    <x v="1"/>
    <m/>
    <m/>
    <m/>
    <m/>
    <s v="38"/>
    <m/>
    <m/>
    <m/>
    <m/>
    <m/>
    <m/>
    <m/>
    <m/>
    <d v="2017-02-01T00:00:00"/>
    <x v="1"/>
    <m/>
    <x v="0"/>
    <m/>
    <n v="8"/>
    <x v="0"/>
    <m/>
    <m/>
  </r>
  <r>
    <x v="1"/>
    <x v="59"/>
    <x v="3"/>
    <x v="15"/>
    <x v="1244"/>
    <x v="168"/>
    <x v="394"/>
    <m/>
    <m/>
    <m/>
    <x v="8"/>
    <m/>
    <m/>
    <m/>
    <m/>
    <x v="304"/>
    <x v="10"/>
    <x v="650"/>
    <x v="5"/>
    <x v="0"/>
    <m/>
    <m/>
    <x v="0"/>
    <x v="0"/>
    <m/>
    <x v="0"/>
    <m/>
    <x v="70"/>
    <m/>
    <x v="0"/>
    <x v="0"/>
    <m/>
    <m/>
    <x v="0"/>
    <m/>
    <m/>
    <m/>
    <m/>
    <m/>
    <x v="0"/>
    <m/>
    <m/>
    <x v="0"/>
    <m/>
    <m/>
    <m/>
    <m/>
    <x v="7"/>
    <m/>
    <m/>
    <m/>
    <m/>
    <s v="30"/>
    <m/>
    <m/>
    <m/>
    <m/>
    <m/>
    <m/>
    <m/>
    <m/>
    <d v="2017-02-01T00:00:00"/>
    <x v="1"/>
    <m/>
    <x v="0"/>
    <m/>
    <n v="8"/>
    <x v="0"/>
    <m/>
    <m/>
  </r>
  <r>
    <x v="1"/>
    <x v="59"/>
    <x v="3"/>
    <x v="15"/>
    <x v="1245"/>
    <x v="106"/>
    <x v="394"/>
    <m/>
    <m/>
    <m/>
    <x v="8"/>
    <m/>
    <m/>
    <m/>
    <m/>
    <x v="305"/>
    <x v="10"/>
    <x v="651"/>
    <x v="9"/>
    <x v="0"/>
    <m/>
    <m/>
    <x v="0"/>
    <x v="0"/>
    <m/>
    <x v="0"/>
    <m/>
    <x v="65"/>
    <m/>
    <x v="0"/>
    <x v="0"/>
    <m/>
    <m/>
    <x v="0"/>
    <m/>
    <m/>
    <m/>
    <m/>
    <m/>
    <x v="0"/>
    <m/>
    <m/>
    <x v="0"/>
    <m/>
    <m/>
    <m/>
    <m/>
    <x v="7"/>
    <m/>
    <m/>
    <m/>
    <m/>
    <n v="31"/>
    <m/>
    <m/>
    <m/>
    <m/>
    <m/>
    <m/>
    <m/>
    <m/>
    <d v="2017-02-03T00:00:00"/>
    <x v="78"/>
    <m/>
    <x v="0"/>
    <m/>
    <n v="8"/>
    <x v="0"/>
    <m/>
    <m/>
  </r>
  <r>
    <x v="1"/>
    <x v="59"/>
    <x v="3"/>
    <x v="15"/>
    <x v="1246"/>
    <x v="107"/>
    <x v="423"/>
    <m/>
    <m/>
    <m/>
    <x v="46"/>
    <m/>
    <m/>
    <m/>
    <m/>
    <x v="294"/>
    <x v="10"/>
    <x v="652"/>
    <x v="355"/>
    <x v="0"/>
    <m/>
    <m/>
    <x v="0"/>
    <x v="0"/>
    <m/>
    <x v="0"/>
    <m/>
    <x v="0"/>
    <m/>
    <x v="0"/>
    <x v="0"/>
    <m/>
    <m/>
    <x v="0"/>
    <m/>
    <m/>
    <m/>
    <m/>
    <m/>
    <x v="0"/>
    <m/>
    <m/>
    <x v="0"/>
    <m/>
    <m/>
    <m/>
    <m/>
    <x v="7"/>
    <m/>
    <m/>
    <m/>
    <m/>
    <n v="36"/>
    <m/>
    <m/>
    <m/>
    <m/>
    <m/>
    <m/>
    <m/>
    <m/>
    <d v="2017-02-03T00:00:00"/>
    <x v="78"/>
    <m/>
    <x v="0"/>
    <m/>
    <n v="8"/>
    <x v="0"/>
    <m/>
    <m/>
  </r>
  <r>
    <x v="1"/>
    <x v="59"/>
    <x v="3"/>
    <x v="15"/>
    <x v="1247"/>
    <x v="108"/>
    <x v="420"/>
    <m/>
    <m/>
    <m/>
    <x v="8"/>
    <m/>
    <m/>
    <m/>
    <m/>
    <x v="306"/>
    <x v="10"/>
    <x v="653"/>
    <x v="235"/>
    <x v="0"/>
    <m/>
    <m/>
    <x v="0"/>
    <x v="0"/>
    <m/>
    <x v="0"/>
    <m/>
    <x v="2"/>
    <m/>
    <x v="0"/>
    <x v="0"/>
    <m/>
    <m/>
    <x v="0"/>
    <m/>
    <m/>
    <m/>
    <m/>
    <m/>
    <x v="0"/>
    <m/>
    <m/>
    <x v="0"/>
    <m/>
    <m/>
    <m/>
    <m/>
    <x v="7"/>
    <m/>
    <m/>
    <m/>
    <m/>
    <s v="30"/>
    <m/>
    <m/>
    <m/>
    <m/>
    <m/>
    <m/>
    <m/>
    <m/>
    <d v="2017-02-07T00:00:00"/>
    <x v="79"/>
    <m/>
    <x v="0"/>
    <m/>
    <n v="8"/>
    <x v="0"/>
    <m/>
    <m/>
  </r>
  <r>
    <x v="1"/>
    <x v="59"/>
    <x v="3"/>
    <x v="15"/>
    <x v="1248"/>
    <x v="109"/>
    <x v="347"/>
    <m/>
    <m/>
    <m/>
    <x v="15"/>
    <m/>
    <m/>
    <m/>
    <m/>
    <x v="307"/>
    <x v="10"/>
    <x v="654"/>
    <x v="455"/>
    <x v="0"/>
    <m/>
    <m/>
    <x v="0"/>
    <x v="0"/>
    <m/>
    <x v="0"/>
    <m/>
    <x v="70"/>
    <m/>
    <x v="0"/>
    <x v="0"/>
    <m/>
    <m/>
    <x v="0"/>
    <m/>
    <m/>
    <m/>
    <m/>
    <m/>
    <x v="0"/>
    <m/>
    <m/>
    <x v="0"/>
    <m/>
    <m/>
    <m/>
    <m/>
    <x v="7"/>
    <m/>
    <m/>
    <m/>
    <m/>
    <s v="32"/>
    <m/>
    <m/>
    <m/>
    <m/>
    <m/>
    <m/>
    <m/>
    <m/>
    <s v="2/7/2017 visc"/>
    <x v="129"/>
    <s v="per Jim McNamara"/>
    <x v="0"/>
    <m/>
    <n v="8"/>
    <x v="0"/>
    <m/>
    <m/>
  </r>
  <r>
    <x v="1"/>
    <x v="59"/>
    <x v="3"/>
    <x v="15"/>
    <x v="1249"/>
    <x v="111"/>
    <x v="406"/>
    <m/>
    <m/>
    <m/>
    <x v="48"/>
    <m/>
    <m/>
    <m/>
    <m/>
    <x v="308"/>
    <x v="10"/>
    <x v="655"/>
    <x v="8"/>
    <x v="0"/>
    <m/>
    <m/>
    <x v="0"/>
    <x v="0"/>
    <m/>
    <x v="0"/>
    <m/>
    <x v="0"/>
    <m/>
    <x v="0"/>
    <x v="0"/>
    <m/>
    <m/>
    <x v="0"/>
    <m/>
    <m/>
    <m/>
    <m/>
    <m/>
    <x v="0"/>
    <m/>
    <m/>
    <x v="0"/>
    <m/>
    <m/>
    <m/>
    <m/>
    <x v="7"/>
    <m/>
    <m/>
    <m/>
    <m/>
    <n v="34"/>
    <m/>
    <m/>
    <m/>
    <m/>
    <m/>
    <m/>
    <m/>
    <m/>
    <d v="2017-02-09T00:00:00"/>
    <x v="81"/>
    <m/>
    <x v="0"/>
    <m/>
    <n v="8"/>
    <x v="0"/>
    <m/>
    <m/>
  </r>
  <r>
    <x v="1"/>
    <x v="59"/>
    <x v="3"/>
    <x v="15"/>
    <x v="1250"/>
    <x v="112"/>
    <x v="803"/>
    <m/>
    <m/>
    <m/>
    <x v="8"/>
    <m/>
    <m/>
    <m/>
    <m/>
    <x v="292"/>
    <x v="10"/>
    <x v="656"/>
    <x v="357"/>
    <x v="0"/>
    <m/>
    <m/>
    <x v="0"/>
    <x v="0"/>
    <m/>
    <x v="0"/>
    <m/>
    <x v="0"/>
    <m/>
    <x v="0"/>
    <x v="0"/>
    <m/>
    <m/>
    <x v="0"/>
    <m/>
    <m/>
    <m/>
    <m/>
    <m/>
    <x v="0"/>
    <m/>
    <m/>
    <x v="0"/>
    <m/>
    <m/>
    <m/>
    <m/>
    <x v="7"/>
    <m/>
    <m/>
    <m/>
    <m/>
    <n v="30"/>
    <m/>
    <m/>
    <m/>
    <m/>
    <m/>
    <m/>
    <m/>
    <m/>
    <d v="2017-02-14T00:00:00"/>
    <x v="82"/>
    <m/>
    <x v="0"/>
    <m/>
    <n v="8"/>
    <x v="0"/>
    <m/>
    <m/>
  </r>
  <r>
    <x v="1"/>
    <x v="59"/>
    <x v="3"/>
    <x v="15"/>
    <x v="1251"/>
    <x v="113"/>
    <x v="804"/>
    <m/>
    <m/>
    <m/>
    <x v="51"/>
    <m/>
    <m/>
    <m/>
    <m/>
    <x v="309"/>
    <x v="10"/>
    <x v="657"/>
    <x v="463"/>
    <x v="0"/>
    <m/>
    <m/>
    <x v="0"/>
    <x v="0"/>
    <m/>
    <x v="0"/>
    <m/>
    <x v="75"/>
    <m/>
    <x v="0"/>
    <x v="0"/>
    <m/>
    <m/>
    <x v="0"/>
    <m/>
    <m/>
    <m/>
    <m/>
    <m/>
    <x v="0"/>
    <m/>
    <m/>
    <x v="0"/>
    <m/>
    <m/>
    <m/>
    <m/>
    <x v="7"/>
    <m/>
    <m/>
    <m/>
    <m/>
    <n v="34"/>
    <m/>
    <m/>
    <m/>
    <m/>
    <m/>
    <m/>
    <m/>
    <m/>
    <d v="2017-02-14T00:00:00"/>
    <x v="82"/>
    <m/>
    <x v="0"/>
    <m/>
    <n v="8"/>
    <x v="0"/>
    <m/>
    <m/>
  </r>
  <r>
    <x v="1"/>
    <x v="59"/>
    <x v="3"/>
    <x v="15"/>
    <x v="1252"/>
    <x v="114"/>
    <x v="421"/>
    <m/>
    <m/>
    <m/>
    <x v="44"/>
    <m/>
    <m/>
    <m/>
    <m/>
    <x v="306"/>
    <x v="10"/>
    <x v="658"/>
    <x v="340"/>
    <x v="0"/>
    <m/>
    <m/>
    <x v="0"/>
    <x v="0"/>
    <m/>
    <x v="0"/>
    <m/>
    <x v="76"/>
    <m/>
    <x v="0"/>
    <x v="0"/>
    <m/>
    <m/>
    <x v="0"/>
    <m/>
    <m/>
    <m/>
    <m/>
    <m/>
    <x v="0"/>
    <m/>
    <m/>
    <x v="0"/>
    <m/>
    <m/>
    <m/>
    <m/>
    <x v="7"/>
    <m/>
    <m/>
    <m/>
    <m/>
    <n v="31"/>
    <m/>
    <m/>
    <m/>
    <m/>
    <m/>
    <m/>
    <m/>
    <m/>
    <d v="2017-02-16T00:00:00"/>
    <x v="83"/>
    <m/>
    <x v="0"/>
    <m/>
    <n v="8"/>
    <x v="0"/>
    <m/>
    <m/>
  </r>
  <r>
    <x v="1"/>
    <x v="59"/>
    <x v="3"/>
    <x v="15"/>
    <x v="1253"/>
    <x v="116"/>
    <x v="805"/>
    <m/>
    <m/>
    <m/>
    <x v="47"/>
    <m/>
    <m/>
    <m/>
    <m/>
    <x v="310"/>
    <x v="10"/>
    <x v="269"/>
    <x v="294"/>
    <x v="0"/>
    <m/>
    <m/>
    <x v="0"/>
    <x v="0"/>
    <m/>
    <x v="0"/>
    <m/>
    <x v="52"/>
    <m/>
    <x v="0"/>
    <x v="0"/>
    <m/>
    <m/>
    <x v="0"/>
    <m/>
    <m/>
    <m/>
    <m/>
    <m/>
    <x v="0"/>
    <m/>
    <m/>
    <x v="0"/>
    <m/>
    <m/>
    <m/>
    <m/>
    <x v="7"/>
    <m/>
    <m/>
    <m/>
    <m/>
    <s v="34"/>
    <m/>
    <m/>
    <m/>
    <m/>
    <m/>
    <m/>
    <m/>
    <m/>
    <d v="2017-02-17T00:00:00"/>
    <x v="86"/>
    <m/>
    <x v="0"/>
    <m/>
    <n v="8"/>
    <x v="0"/>
    <m/>
    <m/>
  </r>
  <r>
    <x v="1"/>
    <x v="59"/>
    <x v="3"/>
    <x v="15"/>
    <x v="1254"/>
    <x v="117"/>
    <x v="426"/>
    <m/>
    <m/>
    <m/>
    <x v="8"/>
    <m/>
    <m/>
    <m/>
    <m/>
    <x v="7"/>
    <x v="10"/>
    <x v="659"/>
    <x v="333"/>
    <x v="0"/>
    <m/>
    <m/>
    <x v="0"/>
    <x v="0"/>
    <m/>
    <x v="0"/>
    <m/>
    <x v="35"/>
    <m/>
    <x v="0"/>
    <x v="0"/>
    <m/>
    <m/>
    <x v="0"/>
    <m/>
    <m/>
    <m/>
    <m/>
    <m/>
    <x v="0"/>
    <m/>
    <m/>
    <x v="0"/>
    <m/>
    <m/>
    <m/>
    <m/>
    <x v="7"/>
    <m/>
    <m/>
    <m/>
    <m/>
    <n v="35"/>
    <m/>
    <m/>
    <m/>
    <m/>
    <m/>
    <m/>
    <m/>
    <m/>
    <d v="2017-02-21T00:00:00"/>
    <x v="87"/>
    <m/>
    <x v="0"/>
    <m/>
    <n v="8"/>
    <x v="0"/>
    <m/>
    <m/>
  </r>
  <r>
    <x v="1"/>
    <x v="59"/>
    <x v="3"/>
    <x v="15"/>
    <x v="1255"/>
    <x v="55"/>
    <x v="806"/>
    <m/>
    <m/>
    <m/>
    <x v="49"/>
    <m/>
    <m/>
    <m/>
    <m/>
    <x v="311"/>
    <x v="10"/>
    <x v="645"/>
    <x v="4"/>
    <x v="0"/>
    <m/>
    <m/>
    <x v="0"/>
    <x v="0"/>
    <m/>
    <x v="0"/>
    <m/>
    <x v="34"/>
    <m/>
    <x v="0"/>
    <x v="0"/>
    <m/>
    <m/>
    <x v="0"/>
    <m/>
    <m/>
    <m/>
    <m/>
    <m/>
    <x v="0"/>
    <m/>
    <m/>
    <x v="0"/>
    <m/>
    <m/>
    <m/>
    <m/>
    <x v="2"/>
    <m/>
    <m/>
    <m/>
    <m/>
    <s v="34"/>
    <m/>
    <m/>
    <m/>
    <m/>
    <m/>
    <m/>
    <m/>
    <m/>
    <d v="2017-03-27T00:00:00"/>
    <x v="5"/>
    <m/>
    <x v="0"/>
    <m/>
    <n v="8"/>
    <x v="0"/>
    <m/>
    <m/>
  </r>
  <r>
    <x v="1"/>
    <x v="59"/>
    <x v="3"/>
    <x v="15"/>
    <x v="1256"/>
    <x v="55"/>
    <x v="421"/>
    <m/>
    <m/>
    <m/>
    <x v="44"/>
    <m/>
    <m/>
    <m/>
    <m/>
    <x v="186"/>
    <x v="10"/>
    <x v="649"/>
    <x v="464"/>
    <x v="0"/>
    <m/>
    <m/>
    <x v="0"/>
    <x v="0"/>
    <m/>
    <x v="0"/>
    <m/>
    <x v="0"/>
    <m/>
    <x v="0"/>
    <x v="0"/>
    <m/>
    <m/>
    <x v="0"/>
    <m/>
    <m/>
    <m/>
    <m/>
    <m/>
    <x v="0"/>
    <m/>
    <m/>
    <x v="0"/>
    <m/>
    <m/>
    <m/>
    <m/>
    <x v="2"/>
    <m/>
    <m/>
    <m/>
    <m/>
    <s v="32"/>
    <m/>
    <m/>
    <m/>
    <m/>
    <m/>
    <m/>
    <m/>
    <m/>
    <d v="2017-03-27T00:00:00"/>
    <x v="5"/>
    <m/>
    <x v="0"/>
    <m/>
    <n v="8"/>
    <x v="0"/>
    <m/>
    <m/>
  </r>
  <r>
    <x v="1"/>
    <x v="59"/>
    <x v="3"/>
    <x v="15"/>
    <x v="1257"/>
    <x v="57"/>
    <x v="371"/>
    <m/>
    <m/>
    <m/>
    <x v="45"/>
    <m/>
    <m/>
    <m/>
    <m/>
    <x v="152"/>
    <x v="10"/>
    <x v="660"/>
    <x v="138"/>
    <x v="0"/>
    <m/>
    <m/>
    <x v="0"/>
    <x v="0"/>
    <m/>
    <x v="0"/>
    <m/>
    <x v="75"/>
    <m/>
    <x v="0"/>
    <x v="0"/>
    <m/>
    <m/>
    <x v="0"/>
    <m/>
    <m/>
    <m/>
    <m/>
    <m/>
    <x v="0"/>
    <m/>
    <m/>
    <x v="0"/>
    <m/>
    <m/>
    <m/>
    <m/>
    <x v="2"/>
    <m/>
    <m/>
    <m/>
    <m/>
    <n v="36"/>
    <m/>
    <m/>
    <m/>
    <m/>
    <m/>
    <m/>
    <m/>
    <m/>
    <d v="2017-03-28T00:00:00"/>
    <x v="37"/>
    <m/>
    <x v="0"/>
    <m/>
    <n v="8"/>
    <x v="0"/>
    <m/>
    <m/>
  </r>
  <r>
    <x v="1"/>
    <x v="59"/>
    <x v="3"/>
    <x v="15"/>
    <x v="1258"/>
    <x v="6"/>
    <x v="391"/>
    <m/>
    <m/>
    <m/>
    <x v="46"/>
    <m/>
    <m/>
    <m/>
    <m/>
    <x v="312"/>
    <x v="10"/>
    <x v="661"/>
    <x v="464"/>
    <x v="0"/>
    <m/>
    <m/>
    <x v="0"/>
    <x v="0"/>
    <m/>
    <x v="0"/>
    <m/>
    <x v="57"/>
    <m/>
    <x v="0"/>
    <x v="0"/>
    <m/>
    <m/>
    <x v="0"/>
    <m/>
    <m/>
    <m/>
    <m/>
    <m/>
    <x v="0"/>
    <m/>
    <m/>
    <x v="0"/>
    <m/>
    <m/>
    <m/>
    <m/>
    <x v="2"/>
    <m/>
    <m/>
    <m/>
    <m/>
    <n v="28"/>
    <m/>
    <m/>
    <m/>
    <m/>
    <m/>
    <m/>
    <m/>
    <m/>
    <d v="2017-03-29T00:00:00"/>
    <x v="6"/>
    <m/>
    <x v="0"/>
    <m/>
    <n v="8"/>
    <x v="0"/>
    <m/>
    <m/>
  </r>
  <r>
    <x v="1"/>
    <x v="59"/>
    <x v="3"/>
    <x v="15"/>
    <x v="1259"/>
    <x v="58"/>
    <x v="404"/>
    <m/>
    <m/>
    <m/>
    <x v="46"/>
    <m/>
    <m/>
    <m/>
    <m/>
    <x v="313"/>
    <x v="10"/>
    <x v="662"/>
    <x v="453"/>
    <x v="0"/>
    <m/>
    <m/>
    <x v="0"/>
    <x v="0"/>
    <m/>
    <x v="0"/>
    <m/>
    <x v="34"/>
    <m/>
    <x v="0"/>
    <x v="0"/>
    <m/>
    <m/>
    <x v="0"/>
    <m/>
    <m/>
    <m/>
    <m/>
    <m/>
    <x v="0"/>
    <m/>
    <m/>
    <x v="0"/>
    <m/>
    <m/>
    <m/>
    <m/>
    <x v="2"/>
    <m/>
    <m/>
    <m/>
    <m/>
    <s v="30"/>
    <m/>
    <m/>
    <m/>
    <m/>
    <m/>
    <m/>
    <m/>
    <m/>
    <d v="2017-03-29T00:00:00"/>
    <x v="38"/>
    <m/>
    <x v="0"/>
    <m/>
    <n v="8"/>
    <x v="0"/>
    <m/>
    <m/>
  </r>
  <r>
    <x v="1"/>
    <x v="59"/>
    <x v="3"/>
    <x v="15"/>
    <x v="1260"/>
    <x v="7"/>
    <x v="807"/>
    <m/>
    <m/>
    <m/>
    <x v="46"/>
    <m/>
    <m/>
    <m/>
    <m/>
    <x v="314"/>
    <x v="10"/>
    <x v="249"/>
    <x v="4"/>
    <x v="0"/>
    <m/>
    <m/>
    <x v="0"/>
    <x v="0"/>
    <m/>
    <x v="0"/>
    <m/>
    <x v="2"/>
    <m/>
    <x v="0"/>
    <x v="0"/>
    <m/>
    <m/>
    <x v="0"/>
    <m/>
    <m/>
    <m/>
    <m/>
    <m/>
    <x v="0"/>
    <m/>
    <m/>
    <x v="0"/>
    <m/>
    <m/>
    <m/>
    <m/>
    <x v="2"/>
    <m/>
    <m/>
    <m/>
    <m/>
    <s v="32"/>
    <m/>
    <m/>
    <m/>
    <m/>
    <m/>
    <m/>
    <m/>
    <m/>
    <d v="2017-03-31T00:00:00"/>
    <x v="7"/>
    <m/>
    <x v="0"/>
    <m/>
    <n v="8"/>
    <x v="0"/>
    <m/>
    <m/>
  </r>
  <r>
    <x v="1"/>
    <x v="59"/>
    <x v="3"/>
    <x v="15"/>
    <x v="1261"/>
    <x v="85"/>
    <x v="409"/>
    <m/>
    <m/>
    <m/>
    <x v="15"/>
    <m/>
    <m/>
    <m/>
    <m/>
    <x v="315"/>
    <x v="10"/>
    <x v="663"/>
    <x v="310"/>
    <x v="0"/>
    <m/>
    <m/>
    <x v="0"/>
    <x v="0"/>
    <m/>
    <x v="0"/>
    <m/>
    <x v="2"/>
    <m/>
    <x v="0"/>
    <x v="0"/>
    <m/>
    <m/>
    <x v="0"/>
    <m/>
    <m/>
    <m/>
    <m/>
    <m/>
    <x v="0"/>
    <m/>
    <m/>
    <x v="0"/>
    <m/>
    <m/>
    <m/>
    <m/>
    <x v="3"/>
    <m/>
    <m/>
    <m/>
    <m/>
    <n v="30"/>
    <m/>
    <m/>
    <m/>
    <m/>
    <m/>
    <m/>
    <m/>
    <m/>
    <s v="4/11/2017 visc"/>
    <x v="131"/>
    <s v="per Jim McNamara"/>
    <x v="0"/>
    <m/>
    <n v="8"/>
    <x v="0"/>
    <m/>
    <m/>
  </r>
  <r>
    <x v="1"/>
    <x v="59"/>
    <x v="3"/>
    <x v="15"/>
    <x v="1262"/>
    <x v="197"/>
    <x v="808"/>
    <m/>
    <m/>
    <m/>
    <x v="8"/>
    <m/>
    <m/>
    <m/>
    <m/>
    <x v="316"/>
    <x v="10"/>
    <x v="648"/>
    <x v="290"/>
    <x v="0"/>
    <m/>
    <m/>
    <x v="0"/>
    <x v="0"/>
    <m/>
    <x v="0"/>
    <m/>
    <x v="74"/>
    <m/>
    <x v="0"/>
    <x v="0"/>
    <m/>
    <m/>
    <x v="0"/>
    <m/>
    <m/>
    <m/>
    <m/>
    <m/>
    <x v="0"/>
    <m/>
    <m/>
    <x v="0"/>
    <m/>
    <m/>
    <m/>
    <m/>
    <x v="3"/>
    <m/>
    <m/>
    <m/>
    <m/>
    <s v="30"/>
    <m/>
    <m/>
    <m/>
    <m/>
    <m/>
    <m/>
    <m/>
    <m/>
    <s v="4/12/2017 visc"/>
    <x v="49"/>
    <s v="per Jim McNamara"/>
    <x v="0"/>
    <m/>
    <n v="8"/>
    <x v="0"/>
    <m/>
    <m/>
  </r>
  <r>
    <x v="1"/>
    <x v="59"/>
    <x v="3"/>
    <x v="15"/>
    <x v="1263"/>
    <x v="160"/>
    <x v="809"/>
    <m/>
    <m/>
    <m/>
    <x v="9"/>
    <m/>
    <m/>
    <m/>
    <m/>
    <x v="317"/>
    <x v="10"/>
    <x v="249"/>
    <x v="290"/>
    <x v="0"/>
    <m/>
    <m/>
    <x v="0"/>
    <x v="0"/>
    <m/>
    <x v="0"/>
    <m/>
    <x v="48"/>
    <m/>
    <x v="0"/>
    <x v="0"/>
    <m/>
    <m/>
    <x v="0"/>
    <m/>
    <m/>
    <m/>
    <m/>
    <m/>
    <x v="0"/>
    <m/>
    <m/>
    <x v="0"/>
    <m/>
    <m/>
    <m/>
    <m/>
    <x v="3"/>
    <m/>
    <m/>
    <m/>
    <m/>
    <n v="30"/>
    <m/>
    <m/>
    <m/>
    <m/>
    <m/>
    <m/>
    <m/>
    <m/>
    <d v="2017-04-19T00:00:00"/>
    <x v="132"/>
    <m/>
    <x v="0"/>
    <m/>
    <n v="8"/>
    <x v="0"/>
    <m/>
    <m/>
  </r>
  <r>
    <x v="1"/>
    <x v="59"/>
    <x v="3"/>
    <x v="15"/>
    <x v="1264"/>
    <x v="124"/>
    <x v="810"/>
    <m/>
    <m/>
    <m/>
    <x v="46"/>
    <m/>
    <m/>
    <m/>
    <m/>
    <x v="199"/>
    <x v="10"/>
    <x v="664"/>
    <x v="245"/>
    <x v="0"/>
    <m/>
    <m/>
    <x v="0"/>
    <x v="0"/>
    <m/>
    <x v="0"/>
    <m/>
    <x v="65"/>
    <m/>
    <x v="0"/>
    <x v="0"/>
    <m/>
    <m/>
    <x v="0"/>
    <m/>
    <m/>
    <m/>
    <m/>
    <m/>
    <x v="0"/>
    <m/>
    <m/>
    <x v="0"/>
    <m/>
    <m/>
    <m/>
    <m/>
    <x v="3"/>
    <m/>
    <m/>
    <m/>
    <m/>
    <s v="37"/>
    <m/>
    <m/>
    <m/>
    <m/>
    <m/>
    <m/>
    <m/>
    <m/>
    <d v="2017-04-24T00:00:00"/>
    <x v="92"/>
    <m/>
    <x v="0"/>
    <m/>
    <n v="8"/>
    <x v="0"/>
    <m/>
    <m/>
  </r>
  <r>
    <x v="1"/>
    <x v="59"/>
    <x v="3"/>
    <x v="15"/>
    <x v="1265"/>
    <x v="176"/>
    <x v="431"/>
    <m/>
    <m/>
    <m/>
    <x v="44"/>
    <m/>
    <m/>
    <m/>
    <m/>
    <x v="17"/>
    <x v="10"/>
    <x v="580"/>
    <x v="465"/>
    <x v="0"/>
    <m/>
    <m/>
    <x v="0"/>
    <x v="0"/>
    <m/>
    <x v="0"/>
    <m/>
    <x v="56"/>
    <m/>
    <x v="0"/>
    <x v="0"/>
    <m/>
    <m/>
    <x v="0"/>
    <m/>
    <m/>
    <m/>
    <m/>
    <m/>
    <x v="0"/>
    <m/>
    <m/>
    <x v="0"/>
    <m/>
    <m/>
    <m/>
    <m/>
    <x v="7"/>
    <m/>
    <m/>
    <m/>
    <m/>
    <n v="34"/>
    <m/>
    <m/>
    <m/>
    <m/>
    <m/>
    <m/>
    <m/>
    <m/>
    <d v="2017-02-21T00:00:00"/>
    <x v="84"/>
    <m/>
    <x v="0"/>
    <m/>
    <n v="8"/>
    <x v="0"/>
    <m/>
    <m/>
  </r>
  <r>
    <x v="1"/>
    <x v="59"/>
    <x v="3"/>
    <x v="15"/>
    <x v="1266"/>
    <x v="217"/>
    <x v="811"/>
    <m/>
    <m/>
    <m/>
    <x v="8"/>
    <m/>
    <m/>
    <m/>
    <m/>
    <x v="26"/>
    <x v="10"/>
    <x v="665"/>
    <x v="235"/>
    <x v="0"/>
    <m/>
    <m/>
    <x v="0"/>
    <x v="0"/>
    <m/>
    <x v="0"/>
    <m/>
    <x v="0"/>
    <m/>
    <x v="0"/>
    <x v="0"/>
    <m/>
    <m/>
    <x v="0"/>
    <m/>
    <m/>
    <m/>
    <m/>
    <m/>
    <x v="0"/>
    <m/>
    <m/>
    <x v="0"/>
    <m/>
    <m/>
    <m/>
    <m/>
    <x v="1"/>
    <m/>
    <m/>
    <m/>
    <m/>
    <s v="33"/>
    <m/>
    <m/>
    <m/>
    <m/>
    <m/>
    <m/>
    <m/>
    <m/>
    <s v="-"/>
    <x v="13"/>
    <m/>
    <x v="0"/>
    <m/>
    <n v="8"/>
    <x v="0"/>
    <m/>
    <m/>
  </r>
  <r>
    <x v="1"/>
    <x v="59"/>
    <x v="3"/>
    <x v="15"/>
    <x v="1267"/>
    <x v="171"/>
    <x v="399"/>
    <m/>
    <m/>
    <m/>
    <x v="50"/>
    <m/>
    <m/>
    <m/>
    <m/>
    <x v="207"/>
    <x v="10"/>
    <x v="666"/>
    <x v="466"/>
    <x v="0"/>
    <m/>
    <m/>
    <x v="0"/>
    <x v="0"/>
    <m/>
    <x v="0"/>
    <m/>
    <x v="0"/>
    <m/>
    <x v="0"/>
    <x v="0"/>
    <m/>
    <m/>
    <x v="0"/>
    <m/>
    <m/>
    <m/>
    <m/>
    <m/>
    <x v="0"/>
    <m/>
    <m/>
    <x v="0"/>
    <m/>
    <m/>
    <m/>
    <m/>
    <x v="1"/>
    <m/>
    <m/>
    <m/>
    <m/>
    <s v="30"/>
    <m/>
    <m/>
    <m/>
    <m/>
    <m/>
    <m/>
    <m/>
    <m/>
    <d v="2017-01-11T00:00:00"/>
    <x v="127"/>
    <m/>
    <x v="0"/>
    <m/>
    <n v="8"/>
    <x v="0"/>
    <m/>
    <m/>
  </r>
  <r>
    <x v="1"/>
    <x v="59"/>
    <x v="3"/>
    <x v="15"/>
    <x v="1268"/>
    <x v="172"/>
    <x v="369"/>
    <m/>
    <m/>
    <m/>
    <x v="46"/>
    <m/>
    <m/>
    <m/>
    <m/>
    <x v="305"/>
    <x v="10"/>
    <x v="269"/>
    <x v="226"/>
    <x v="0"/>
    <m/>
    <m/>
    <x v="0"/>
    <x v="0"/>
    <m/>
    <x v="0"/>
    <m/>
    <x v="60"/>
    <m/>
    <x v="0"/>
    <x v="0"/>
    <m/>
    <m/>
    <x v="0"/>
    <m/>
    <m/>
    <m/>
    <m/>
    <m/>
    <x v="0"/>
    <m/>
    <m/>
    <x v="0"/>
    <m/>
    <m/>
    <m/>
    <m/>
    <x v="1"/>
    <m/>
    <m/>
    <m/>
    <m/>
    <s v="32"/>
    <m/>
    <m/>
    <m/>
    <m/>
    <m/>
    <m/>
    <m/>
    <m/>
    <d v="2017-01-11T00:00:00"/>
    <x v="127"/>
    <m/>
    <x v="0"/>
    <m/>
    <n v="8"/>
    <x v="0"/>
    <m/>
    <m/>
  </r>
  <r>
    <x v="1"/>
    <x v="59"/>
    <x v="3"/>
    <x v="15"/>
    <x v="1269"/>
    <x v="173"/>
    <x v="812"/>
    <m/>
    <m/>
    <m/>
    <x v="44"/>
    <m/>
    <m/>
    <m/>
    <m/>
    <x v="318"/>
    <x v="10"/>
    <x v="665"/>
    <x v="239"/>
    <x v="0"/>
    <m/>
    <m/>
    <x v="0"/>
    <x v="0"/>
    <m/>
    <x v="0"/>
    <m/>
    <x v="0"/>
    <m/>
    <x v="0"/>
    <x v="0"/>
    <m/>
    <m/>
    <x v="0"/>
    <m/>
    <m/>
    <m/>
    <m/>
    <m/>
    <x v="0"/>
    <m/>
    <m/>
    <x v="0"/>
    <m/>
    <m/>
    <m/>
    <m/>
    <x v="1"/>
    <m/>
    <m/>
    <m/>
    <m/>
    <n v="30"/>
    <m/>
    <m/>
    <m/>
    <m/>
    <m/>
    <m/>
    <m/>
    <m/>
    <d v="2017-01-12T00:00:00"/>
    <x v="128"/>
    <s v="visc slightly high-OK per TKI"/>
    <x v="0"/>
    <m/>
    <n v="8"/>
    <x v="0"/>
    <m/>
    <m/>
  </r>
  <r>
    <x v="1"/>
    <x v="59"/>
    <x v="3"/>
    <x v="15"/>
    <x v="1270"/>
    <x v="157"/>
    <x v="813"/>
    <m/>
    <m/>
    <m/>
    <x v="46"/>
    <m/>
    <m/>
    <m/>
    <m/>
    <x v="294"/>
    <x v="10"/>
    <x v="667"/>
    <x v="355"/>
    <x v="0"/>
    <m/>
    <m/>
    <x v="0"/>
    <x v="0"/>
    <m/>
    <x v="0"/>
    <m/>
    <x v="0"/>
    <m/>
    <x v="0"/>
    <x v="0"/>
    <m/>
    <m/>
    <x v="0"/>
    <m/>
    <m/>
    <m/>
    <m/>
    <m/>
    <x v="0"/>
    <m/>
    <m/>
    <x v="0"/>
    <m/>
    <m/>
    <m/>
    <m/>
    <x v="1"/>
    <m/>
    <m/>
    <m/>
    <m/>
    <s v="32"/>
    <m/>
    <m/>
    <m/>
    <m/>
    <m/>
    <m/>
    <m/>
    <m/>
    <d v="2017-01-13T00:00:00"/>
    <x v="169"/>
    <m/>
    <x v="0"/>
    <m/>
    <n v="8"/>
    <x v="0"/>
    <m/>
    <m/>
  </r>
  <r>
    <x v="1"/>
    <x v="59"/>
    <x v="3"/>
    <x v="15"/>
    <x v="1271"/>
    <x v="157"/>
    <x v="814"/>
    <m/>
    <m/>
    <m/>
    <x v="9"/>
    <m/>
    <m/>
    <m/>
    <m/>
    <x v="306"/>
    <x v="10"/>
    <x v="637"/>
    <x v="3"/>
    <x v="0"/>
    <m/>
    <m/>
    <x v="0"/>
    <x v="0"/>
    <m/>
    <x v="0"/>
    <m/>
    <x v="0"/>
    <m/>
    <x v="0"/>
    <x v="0"/>
    <m/>
    <m/>
    <x v="0"/>
    <m/>
    <m/>
    <m/>
    <m/>
    <m/>
    <x v="0"/>
    <m/>
    <m/>
    <x v="0"/>
    <m/>
    <m/>
    <m/>
    <m/>
    <x v="1"/>
    <m/>
    <m/>
    <m/>
    <m/>
    <s v="36"/>
    <m/>
    <m/>
    <m/>
    <m/>
    <m/>
    <m/>
    <m/>
    <m/>
    <d v="2017-01-13T00:00:00"/>
    <x v="169"/>
    <m/>
    <x v="0"/>
    <m/>
    <n v="8"/>
    <x v="0"/>
    <m/>
    <m/>
  </r>
  <r>
    <x v="1"/>
    <x v="59"/>
    <x v="3"/>
    <x v="15"/>
    <x v="1272"/>
    <x v="45"/>
    <x v="476"/>
    <m/>
    <m/>
    <m/>
    <x v="45"/>
    <m/>
    <m/>
    <m/>
    <m/>
    <x v="305"/>
    <x v="10"/>
    <x v="661"/>
    <x v="138"/>
    <x v="0"/>
    <m/>
    <m/>
    <x v="0"/>
    <x v="0"/>
    <m/>
    <x v="0"/>
    <m/>
    <x v="0"/>
    <m/>
    <x v="0"/>
    <x v="0"/>
    <m/>
    <m/>
    <x v="0"/>
    <m/>
    <m/>
    <m/>
    <m/>
    <m/>
    <x v="0"/>
    <m/>
    <m/>
    <x v="0"/>
    <m/>
    <m/>
    <m/>
    <m/>
    <x v="1"/>
    <m/>
    <m/>
    <m/>
    <m/>
    <s v="30"/>
    <m/>
    <m/>
    <m/>
    <m/>
    <m/>
    <m/>
    <m/>
    <m/>
    <d v="2017-01-25T00:00:00"/>
    <x v="30"/>
    <m/>
    <x v="0"/>
    <m/>
    <n v="8"/>
    <x v="0"/>
    <m/>
    <m/>
  </r>
  <r>
    <x v="1"/>
    <x v="59"/>
    <x v="3"/>
    <x v="15"/>
    <x v="1273"/>
    <x v="46"/>
    <x v="426"/>
    <m/>
    <m/>
    <m/>
    <x v="50"/>
    <m/>
    <m/>
    <m/>
    <m/>
    <x v="294"/>
    <x v="10"/>
    <x v="668"/>
    <x v="463"/>
    <x v="0"/>
    <m/>
    <m/>
    <x v="0"/>
    <x v="0"/>
    <m/>
    <x v="0"/>
    <m/>
    <x v="0"/>
    <m/>
    <x v="0"/>
    <x v="0"/>
    <m/>
    <m/>
    <x v="0"/>
    <m/>
    <m/>
    <m/>
    <m/>
    <m/>
    <x v="0"/>
    <m/>
    <m/>
    <x v="0"/>
    <m/>
    <m/>
    <m/>
    <m/>
    <x v="1"/>
    <m/>
    <m/>
    <m/>
    <m/>
    <s v="30"/>
    <m/>
    <m/>
    <m/>
    <m/>
    <m/>
    <m/>
    <m/>
    <m/>
    <d v="2017-01-26T00:00:00"/>
    <x v="31"/>
    <m/>
    <x v="0"/>
    <m/>
    <n v="8"/>
    <x v="0"/>
    <m/>
    <m/>
  </r>
  <r>
    <x v="1"/>
    <x v="59"/>
    <x v="3"/>
    <x v="15"/>
    <x v="1274"/>
    <x v="47"/>
    <x v="804"/>
    <m/>
    <m/>
    <m/>
    <x v="49"/>
    <m/>
    <m/>
    <m/>
    <m/>
    <x v="284"/>
    <x v="10"/>
    <x v="669"/>
    <x v="1"/>
    <x v="0"/>
    <m/>
    <m/>
    <x v="0"/>
    <x v="0"/>
    <m/>
    <x v="0"/>
    <m/>
    <x v="2"/>
    <m/>
    <x v="0"/>
    <x v="0"/>
    <m/>
    <m/>
    <x v="0"/>
    <m/>
    <m/>
    <m/>
    <m/>
    <m/>
    <x v="0"/>
    <m/>
    <m/>
    <x v="0"/>
    <m/>
    <m/>
    <m/>
    <m/>
    <x v="1"/>
    <m/>
    <m/>
    <m/>
    <m/>
    <s v="28"/>
    <m/>
    <m/>
    <m/>
    <m/>
    <m/>
    <m/>
    <m/>
    <m/>
    <d v="2017-01-27T00:00:00"/>
    <x v="32"/>
    <m/>
    <x v="0"/>
    <m/>
    <n v="8"/>
    <x v="0"/>
    <m/>
    <m/>
  </r>
  <r>
    <x v="1"/>
    <x v="59"/>
    <x v="3"/>
    <x v="15"/>
    <x v="1275"/>
    <x v="47"/>
    <x v="815"/>
    <m/>
    <m/>
    <m/>
    <x v="50"/>
    <m/>
    <m/>
    <m/>
    <m/>
    <x v="303"/>
    <x v="10"/>
    <x v="670"/>
    <x v="462"/>
    <x v="0"/>
    <m/>
    <m/>
    <x v="0"/>
    <x v="0"/>
    <m/>
    <x v="0"/>
    <m/>
    <x v="43"/>
    <m/>
    <x v="0"/>
    <x v="0"/>
    <m/>
    <m/>
    <x v="0"/>
    <m/>
    <m/>
    <m/>
    <m/>
    <m/>
    <x v="0"/>
    <m/>
    <m/>
    <x v="0"/>
    <m/>
    <m/>
    <m/>
    <m/>
    <x v="1"/>
    <m/>
    <m/>
    <m/>
    <m/>
    <s v="36"/>
    <m/>
    <m/>
    <m/>
    <m/>
    <m/>
    <m/>
    <m/>
    <m/>
    <d v="2017-01-27T00:00:00"/>
    <x v="32"/>
    <m/>
    <x v="0"/>
    <m/>
    <n v="8"/>
    <x v="0"/>
    <m/>
    <m/>
  </r>
  <r>
    <x v="1"/>
    <x v="59"/>
    <x v="3"/>
    <x v="15"/>
    <x v="1276"/>
    <x v="48"/>
    <x v="185"/>
    <m/>
    <m/>
    <m/>
    <x v="45"/>
    <m/>
    <m/>
    <m/>
    <m/>
    <x v="294"/>
    <x v="10"/>
    <x v="645"/>
    <x v="333"/>
    <x v="0"/>
    <m/>
    <m/>
    <x v="0"/>
    <x v="0"/>
    <m/>
    <x v="0"/>
    <m/>
    <x v="73"/>
    <m/>
    <x v="0"/>
    <x v="0"/>
    <m/>
    <m/>
    <x v="0"/>
    <m/>
    <m/>
    <m/>
    <m/>
    <m/>
    <x v="0"/>
    <m/>
    <m/>
    <x v="0"/>
    <m/>
    <m/>
    <m/>
    <m/>
    <x v="1"/>
    <m/>
    <m/>
    <m/>
    <m/>
    <n v="30"/>
    <m/>
    <m/>
    <m/>
    <m/>
    <m/>
    <m/>
    <m/>
    <m/>
    <d v="2017-01-30T00:00:00"/>
    <x v="33"/>
    <m/>
    <x v="0"/>
    <m/>
    <n v="8"/>
    <x v="0"/>
    <m/>
    <m/>
  </r>
  <r>
    <x v="1"/>
    <x v="59"/>
    <x v="3"/>
    <x v="15"/>
    <x v="1277"/>
    <x v="48"/>
    <x v="815"/>
    <m/>
    <m/>
    <m/>
    <x v="8"/>
    <m/>
    <m/>
    <m/>
    <m/>
    <x v="319"/>
    <x v="10"/>
    <x v="671"/>
    <x v="356"/>
    <x v="0"/>
    <m/>
    <m/>
    <x v="0"/>
    <x v="0"/>
    <m/>
    <x v="0"/>
    <m/>
    <x v="32"/>
    <m/>
    <x v="0"/>
    <x v="0"/>
    <m/>
    <m/>
    <x v="0"/>
    <m/>
    <m/>
    <m/>
    <m/>
    <m/>
    <x v="0"/>
    <m/>
    <m/>
    <x v="0"/>
    <m/>
    <m/>
    <m/>
    <m/>
    <x v="1"/>
    <m/>
    <m/>
    <m/>
    <m/>
    <n v="34"/>
    <m/>
    <m/>
    <m/>
    <m/>
    <m/>
    <m/>
    <m/>
    <m/>
    <d v="2017-01-30T00:00:00"/>
    <x v="33"/>
    <m/>
    <x v="0"/>
    <m/>
    <n v="8"/>
    <x v="0"/>
    <m/>
    <m/>
  </r>
  <r>
    <x v="1"/>
    <x v="59"/>
    <x v="3"/>
    <x v="15"/>
    <x v="1278"/>
    <x v="174"/>
    <x v="427"/>
    <m/>
    <m/>
    <m/>
    <x v="8"/>
    <m/>
    <m/>
    <m/>
    <m/>
    <x v="294"/>
    <x v="10"/>
    <x v="672"/>
    <x v="363"/>
    <x v="0"/>
    <m/>
    <m/>
    <x v="0"/>
    <x v="0"/>
    <m/>
    <x v="0"/>
    <m/>
    <x v="0"/>
    <m/>
    <x v="0"/>
    <x v="0"/>
    <m/>
    <m/>
    <x v="0"/>
    <m/>
    <m/>
    <m/>
    <m/>
    <m/>
    <x v="0"/>
    <m/>
    <m/>
    <x v="0"/>
    <m/>
    <m/>
    <m/>
    <m/>
    <x v="1"/>
    <m/>
    <m/>
    <m/>
    <m/>
    <n v="35"/>
    <m/>
    <m/>
    <m/>
    <m/>
    <m/>
    <m/>
    <m/>
    <m/>
    <d v="2017-01-31T00:00:00"/>
    <x v="67"/>
    <m/>
    <x v="0"/>
    <m/>
    <n v="8"/>
    <x v="0"/>
    <m/>
    <m/>
  </r>
  <r>
    <x v="1"/>
    <x v="59"/>
    <x v="3"/>
    <x v="15"/>
    <x v="1279"/>
    <x v="174"/>
    <x v="816"/>
    <m/>
    <m/>
    <m/>
    <x v="46"/>
    <m/>
    <m/>
    <m/>
    <m/>
    <x v="320"/>
    <x v="10"/>
    <x v="655"/>
    <x v="436"/>
    <x v="0"/>
    <m/>
    <m/>
    <x v="0"/>
    <x v="0"/>
    <m/>
    <x v="0"/>
    <m/>
    <x v="0"/>
    <m/>
    <x v="0"/>
    <x v="0"/>
    <m/>
    <m/>
    <x v="0"/>
    <m/>
    <m/>
    <m/>
    <m/>
    <m/>
    <x v="0"/>
    <m/>
    <m/>
    <x v="0"/>
    <m/>
    <m/>
    <m/>
    <m/>
    <x v="1"/>
    <m/>
    <m/>
    <m/>
    <m/>
    <n v="34"/>
    <m/>
    <m/>
    <m/>
    <m/>
    <m/>
    <m/>
    <m/>
    <m/>
    <d v="2017-01-31T00:00:00"/>
    <x v="67"/>
    <m/>
    <x v="0"/>
    <m/>
    <n v="8"/>
    <x v="0"/>
    <m/>
    <m/>
  </r>
  <r>
    <x v="1"/>
    <x v="59"/>
    <x v="3"/>
    <x v="15"/>
    <x v="1280"/>
    <x v="106"/>
    <x v="416"/>
    <m/>
    <m/>
    <m/>
    <x v="8"/>
    <m/>
    <m/>
    <m/>
    <m/>
    <x v="173"/>
    <x v="10"/>
    <x v="673"/>
    <x v="226"/>
    <x v="0"/>
    <m/>
    <m/>
    <x v="0"/>
    <x v="0"/>
    <m/>
    <x v="0"/>
    <m/>
    <x v="2"/>
    <m/>
    <x v="0"/>
    <x v="0"/>
    <m/>
    <m/>
    <x v="0"/>
    <m/>
    <m/>
    <m/>
    <m/>
    <m/>
    <x v="0"/>
    <m/>
    <m/>
    <x v="0"/>
    <m/>
    <m/>
    <m/>
    <m/>
    <x v="7"/>
    <m/>
    <m/>
    <m/>
    <m/>
    <n v="29"/>
    <m/>
    <m/>
    <m/>
    <m/>
    <m/>
    <m/>
    <m/>
    <m/>
    <d v="2017-02-03T00:00:00"/>
    <x v="78"/>
    <m/>
    <x v="0"/>
    <m/>
    <n v="8"/>
    <x v="0"/>
    <m/>
    <m/>
  </r>
  <r>
    <x v="1"/>
    <x v="59"/>
    <x v="3"/>
    <x v="15"/>
    <x v="1281"/>
    <x v="107"/>
    <x v="467"/>
    <m/>
    <m/>
    <m/>
    <x v="12"/>
    <m/>
    <m/>
    <m/>
    <m/>
    <x v="309"/>
    <x v="10"/>
    <x v="674"/>
    <x v="132"/>
    <x v="0"/>
    <m/>
    <m/>
    <x v="0"/>
    <x v="0"/>
    <m/>
    <x v="0"/>
    <m/>
    <x v="0"/>
    <m/>
    <x v="0"/>
    <x v="0"/>
    <m/>
    <m/>
    <x v="0"/>
    <m/>
    <m/>
    <m/>
    <m/>
    <m/>
    <x v="0"/>
    <m/>
    <m/>
    <x v="0"/>
    <m/>
    <m/>
    <m/>
    <m/>
    <x v="7"/>
    <m/>
    <m/>
    <m/>
    <m/>
    <n v="30"/>
    <m/>
    <m/>
    <m/>
    <m/>
    <m/>
    <m/>
    <m/>
    <m/>
    <d v="2017-02-03T00:00:00"/>
    <x v="78"/>
    <m/>
    <x v="0"/>
    <m/>
    <n v="8"/>
    <x v="0"/>
    <m/>
    <m/>
  </r>
  <r>
    <x v="1"/>
    <x v="59"/>
    <x v="3"/>
    <x v="15"/>
    <x v="1282"/>
    <x v="107"/>
    <x v="817"/>
    <m/>
    <m/>
    <m/>
    <x v="15"/>
    <m/>
    <m/>
    <m/>
    <m/>
    <x v="301"/>
    <x v="10"/>
    <x v="675"/>
    <x v="463"/>
    <x v="0"/>
    <m/>
    <m/>
    <x v="0"/>
    <x v="0"/>
    <m/>
    <x v="0"/>
    <m/>
    <x v="0"/>
    <m/>
    <x v="0"/>
    <x v="0"/>
    <m/>
    <m/>
    <x v="0"/>
    <m/>
    <m/>
    <m/>
    <m/>
    <m/>
    <x v="0"/>
    <m/>
    <m/>
    <x v="0"/>
    <m/>
    <m/>
    <m/>
    <m/>
    <x v="7"/>
    <m/>
    <m/>
    <m/>
    <m/>
    <n v="35"/>
    <m/>
    <m/>
    <m/>
    <m/>
    <m/>
    <m/>
    <m/>
    <m/>
    <d v="2017-02-03T00:00:00"/>
    <x v="78"/>
    <m/>
    <x v="0"/>
    <m/>
    <n v="8"/>
    <x v="0"/>
    <m/>
    <m/>
  </r>
  <r>
    <x v="1"/>
    <x v="59"/>
    <x v="3"/>
    <x v="15"/>
    <x v="1283"/>
    <x v="109"/>
    <x v="405"/>
    <m/>
    <m/>
    <m/>
    <x v="46"/>
    <m/>
    <m/>
    <m/>
    <m/>
    <x v="294"/>
    <x v="10"/>
    <x v="638"/>
    <x v="467"/>
    <x v="0"/>
    <m/>
    <m/>
    <x v="0"/>
    <x v="0"/>
    <m/>
    <x v="0"/>
    <m/>
    <x v="2"/>
    <m/>
    <x v="0"/>
    <x v="0"/>
    <m/>
    <m/>
    <x v="0"/>
    <m/>
    <m/>
    <m/>
    <m/>
    <m/>
    <x v="0"/>
    <m/>
    <m/>
    <x v="0"/>
    <m/>
    <m/>
    <m/>
    <m/>
    <x v="7"/>
    <m/>
    <m/>
    <m/>
    <m/>
    <n v="29"/>
    <m/>
    <m/>
    <m/>
    <m/>
    <m/>
    <m/>
    <m/>
    <m/>
    <d v="2017-02-08T00:00:00"/>
    <x v="129"/>
    <m/>
    <x v="0"/>
    <m/>
    <n v="8"/>
    <x v="0"/>
    <m/>
    <m/>
  </r>
  <r>
    <x v="1"/>
    <x v="59"/>
    <x v="3"/>
    <x v="15"/>
    <x v="1284"/>
    <x v="117"/>
    <x v="433"/>
    <m/>
    <m/>
    <m/>
    <x v="48"/>
    <m/>
    <m/>
    <m/>
    <m/>
    <x v="317"/>
    <x v="10"/>
    <x v="254"/>
    <x v="294"/>
    <x v="0"/>
    <m/>
    <m/>
    <x v="0"/>
    <x v="0"/>
    <m/>
    <x v="0"/>
    <m/>
    <x v="32"/>
    <m/>
    <x v="0"/>
    <x v="0"/>
    <m/>
    <m/>
    <x v="0"/>
    <m/>
    <m/>
    <m/>
    <m/>
    <m/>
    <x v="0"/>
    <m/>
    <m/>
    <x v="0"/>
    <m/>
    <m/>
    <m/>
    <m/>
    <x v="7"/>
    <m/>
    <m/>
    <m/>
    <m/>
    <n v="30"/>
    <m/>
    <m/>
    <m/>
    <m/>
    <m/>
    <m/>
    <m/>
    <m/>
    <d v="2017-02-21T00:00:00"/>
    <x v="87"/>
    <m/>
    <x v="0"/>
    <m/>
    <n v="8"/>
    <x v="0"/>
    <m/>
    <m/>
  </r>
  <r>
    <x v="1"/>
    <x v="59"/>
    <x v="3"/>
    <x v="15"/>
    <x v="1251"/>
    <x v="113"/>
    <x v="804"/>
    <m/>
    <m/>
    <m/>
    <x v="51"/>
    <m/>
    <m/>
    <m/>
    <m/>
    <x v="309"/>
    <x v="10"/>
    <x v="657"/>
    <x v="463"/>
    <x v="0"/>
    <m/>
    <m/>
    <x v="0"/>
    <x v="0"/>
    <m/>
    <x v="0"/>
    <m/>
    <x v="75"/>
    <m/>
    <x v="0"/>
    <x v="0"/>
    <m/>
    <m/>
    <x v="0"/>
    <m/>
    <m/>
    <m/>
    <m/>
    <m/>
    <x v="0"/>
    <m/>
    <m/>
    <x v="0"/>
    <m/>
    <m/>
    <m/>
    <m/>
    <x v="7"/>
    <m/>
    <m/>
    <m/>
    <m/>
    <n v="34"/>
    <m/>
    <m/>
    <m/>
    <m/>
    <m/>
    <m/>
    <m/>
    <m/>
    <d v="2017-02-21T00:00:00"/>
    <x v="87"/>
    <m/>
    <x v="0"/>
    <m/>
    <n v="8"/>
    <x v="0"/>
    <m/>
    <m/>
  </r>
  <r>
    <x v="1"/>
    <x v="59"/>
    <x v="3"/>
    <x v="15"/>
    <x v="1285"/>
    <x v="113"/>
    <x v="818"/>
    <m/>
    <m/>
    <m/>
    <x v="45"/>
    <m/>
    <m/>
    <m/>
    <m/>
    <x v="310"/>
    <x v="10"/>
    <x v="676"/>
    <x v="468"/>
    <x v="0"/>
    <m/>
    <m/>
    <x v="0"/>
    <x v="0"/>
    <m/>
    <x v="0"/>
    <m/>
    <x v="24"/>
    <m/>
    <x v="0"/>
    <x v="0"/>
    <m/>
    <m/>
    <x v="0"/>
    <m/>
    <m/>
    <m/>
    <m/>
    <m/>
    <x v="0"/>
    <m/>
    <m/>
    <x v="0"/>
    <m/>
    <m/>
    <m/>
    <m/>
    <x v="7"/>
    <m/>
    <m/>
    <m/>
    <m/>
    <n v="28"/>
    <m/>
    <m/>
    <m/>
    <m/>
    <m/>
    <m/>
    <m/>
    <m/>
    <d v="2017-02-15T00:00:00"/>
    <x v="82"/>
    <m/>
    <x v="0"/>
    <m/>
    <n v="8"/>
    <x v="0"/>
    <m/>
    <m/>
  </r>
  <r>
    <x v="1"/>
    <x v="59"/>
    <x v="3"/>
    <x v="15"/>
    <x v="1286"/>
    <x v="114"/>
    <x v="417"/>
    <m/>
    <m/>
    <m/>
    <x v="49"/>
    <m/>
    <m/>
    <m/>
    <m/>
    <x v="300"/>
    <x v="10"/>
    <x v="677"/>
    <x v="464"/>
    <x v="0"/>
    <m/>
    <m/>
    <x v="0"/>
    <x v="0"/>
    <m/>
    <x v="0"/>
    <m/>
    <x v="77"/>
    <m/>
    <x v="0"/>
    <x v="0"/>
    <m/>
    <m/>
    <x v="0"/>
    <m/>
    <m/>
    <m/>
    <m/>
    <m/>
    <x v="0"/>
    <m/>
    <m/>
    <x v="0"/>
    <m/>
    <m/>
    <m/>
    <m/>
    <x v="7"/>
    <m/>
    <m/>
    <m/>
    <m/>
    <s v="30"/>
    <m/>
    <m/>
    <m/>
    <m/>
    <m/>
    <m/>
    <m/>
    <m/>
    <d v="2017-02-16T00:00:00"/>
    <x v="83"/>
    <m/>
    <x v="0"/>
    <m/>
    <n v="8"/>
    <x v="0"/>
    <m/>
    <m/>
  </r>
  <r>
    <x v="1"/>
    <x v="59"/>
    <x v="3"/>
    <x v="15"/>
    <x v="1287"/>
    <x v="114"/>
    <x v="819"/>
    <m/>
    <m/>
    <m/>
    <x v="48"/>
    <m/>
    <m/>
    <m/>
    <m/>
    <x v="321"/>
    <x v="10"/>
    <x v="641"/>
    <x v="3"/>
    <x v="0"/>
    <m/>
    <m/>
    <x v="0"/>
    <x v="0"/>
    <m/>
    <x v="0"/>
    <m/>
    <x v="70"/>
    <m/>
    <x v="0"/>
    <x v="0"/>
    <m/>
    <m/>
    <x v="0"/>
    <m/>
    <m/>
    <m/>
    <m/>
    <m/>
    <x v="0"/>
    <m/>
    <m/>
    <x v="0"/>
    <m/>
    <m/>
    <m/>
    <m/>
    <x v="7"/>
    <m/>
    <m/>
    <m/>
    <m/>
    <s v="32"/>
    <m/>
    <m/>
    <m/>
    <m/>
    <m/>
    <m/>
    <m/>
    <m/>
    <d v="2017-02-16T00:00:00"/>
    <x v="83"/>
    <m/>
    <x v="0"/>
    <m/>
    <n v="8"/>
    <x v="0"/>
    <m/>
    <m/>
  </r>
  <r>
    <x v="1"/>
    <x v="59"/>
    <x v="3"/>
    <x v="15"/>
    <x v="1288"/>
    <x v="116"/>
    <x v="390"/>
    <m/>
    <m/>
    <m/>
    <x v="9"/>
    <m/>
    <m/>
    <m/>
    <m/>
    <x v="36"/>
    <x v="10"/>
    <x v="678"/>
    <x v="6"/>
    <x v="0"/>
    <m/>
    <m/>
    <x v="0"/>
    <x v="0"/>
    <m/>
    <x v="0"/>
    <m/>
    <x v="78"/>
    <m/>
    <x v="0"/>
    <x v="0"/>
    <m/>
    <m/>
    <x v="0"/>
    <m/>
    <m/>
    <m/>
    <m/>
    <m/>
    <x v="0"/>
    <m/>
    <m/>
    <x v="0"/>
    <m/>
    <m/>
    <m/>
    <m/>
    <x v="7"/>
    <m/>
    <m/>
    <m/>
    <m/>
    <s v="30"/>
    <m/>
    <m/>
    <m/>
    <m/>
    <m/>
    <m/>
    <m/>
    <m/>
    <d v="2017-02-16T00:00:00"/>
    <x v="86"/>
    <m/>
    <x v="0"/>
    <m/>
    <n v="8"/>
    <x v="0"/>
    <m/>
    <m/>
  </r>
  <r>
    <x v="1"/>
    <x v="59"/>
    <x v="3"/>
    <x v="15"/>
    <x v="1289"/>
    <x v="115"/>
    <x v="243"/>
    <m/>
    <m/>
    <m/>
    <x v="8"/>
    <m/>
    <m/>
    <m/>
    <m/>
    <x v="32"/>
    <x v="10"/>
    <x v="679"/>
    <x v="295"/>
    <x v="0"/>
    <m/>
    <m/>
    <x v="0"/>
    <x v="0"/>
    <m/>
    <x v="0"/>
    <m/>
    <x v="79"/>
    <m/>
    <x v="0"/>
    <x v="0"/>
    <m/>
    <m/>
    <x v="0"/>
    <m/>
    <m/>
    <m/>
    <m/>
    <m/>
    <x v="0"/>
    <m/>
    <m/>
    <x v="0"/>
    <m/>
    <m/>
    <m/>
    <m/>
    <x v="7"/>
    <m/>
    <m/>
    <m/>
    <m/>
    <s v="32"/>
    <m/>
    <m/>
    <m/>
    <m/>
    <m/>
    <m/>
    <m/>
    <m/>
    <d v="2017-02-21T00:00:00"/>
    <x v="85"/>
    <m/>
    <x v="0"/>
    <m/>
    <n v="8"/>
    <x v="0"/>
    <m/>
    <m/>
  </r>
  <r>
    <x v="1"/>
    <x v="59"/>
    <x v="3"/>
    <x v="15"/>
    <x v="1256"/>
    <x v="55"/>
    <x v="421"/>
    <m/>
    <m/>
    <m/>
    <x v="44"/>
    <m/>
    <m/>
    <m/>
    <m/>
    <x v="186"/>
    <x v="10"/>
    <x v="649"/>
    <x v="464"/>
    <x v="0"/>
    <m/>
    <m/>
    <x v="0"/>
    <x v="0"/>
    <m/>
    <x v="0"/>
    <m/>
    <x v="0"/>
    <m/>
    <x v="0"/>
    <x v="0"/>
    <m/>
    <m/>
    <x v="0"/>
    <m/>
    <m/>
    <m/>
    <m/>
    <m/>
    <x v="0"/>
    <m/>
    <m/>
    <x v="0"/>
    <m/>
    <m/>
    <m/>
    <m/>
    <x v="2"/>
    <m/>
    <m/>
    <m/>
    <m/>
    <n v="32"/>
    <m/>
    <m/>
    <m/>
    <m/>
    <m/>
    <m/>
    <m/>
    <m/>
    <d v="2017-02-21T00:00:00"/>
    <x v="85"/>
    <m/>
    <x v="0"/>
    <m/>
    <n v="8"/>
    <x v="0"/>
    <m/>
    <m/>
  </r>
  <r>
    <x v="1"/>
    <x v="59"/>
    <x v="3"/>
    <x v="15"/>
    <x v="1290"/>
    <x v="55"/>
    <x v="387"/>
    <m/>
    <m/>
    <m/>
    <x v="46"/>
    <m/>
    <m/>
    <m/>
    <m/>
    <x v="322"/>
    <x v="10"/>
    <x v="680"/>
    <x v="230"/>
    <x v="0"/>
    <m/>
    <m/>
    <x v="0"/>
    <x v="0"/>
    <m/>
    <x v="0"/>
    <m/>
    <x v="2"/>
    <m/>
    <x v="0"/>
    <x v="0"/>
    <m/>
    <m/>
    <x v="0"/>
    <m/>
    <m/>
    <m/>
    <m/>
    <m/>
    <x v="0"/>
    <m/>
    <m/>
    <x v="0"/>
    <m/>
    <m/>
    <m/>
    <m/>
    <x v="2"/>
    <m/>
    <m/>
    <m/>
    <m/>
    <s v="30"/>
    <m/>
    <m/>
    <m/>
    <m/>
    <m/>
    <m/>
    <m/>
    <m/>
    <d v="2017-03-27T00:00:00"/>
    <x v="5"/>
    <m/>
    <x v="0"/>
    <m/>
    <n v="8"/>
    <x v="0"/>
    <m/>
    <m/>
  </r>
  <r>
    <x v="1"/>
    <x v="59"/>
    <x v="3"/>
    <x v="15"/>
    <x v="1291"/>
    <x v="57"/>
    <x v="425"/>
    <m/>
    <m/>
    <m/>
    <x v="45"/>
    <m/>
    <m/>
    <m/>
    <m/>
    <x v="18"/>
    <x v="10"/>
    <x v="681"/>
    <x v="469"/>
    <x v="0"/>
    <m/>
    <m/>
    <x v="0"/>
    <x v="0"/>
    <m/>
    <x v="0"/>
    <m/>
    <x v="32"/>
    <m/>
    <x v="0"/>
    <x v="0"/>
    <m/>
    <m/>
    <x v="0"/>
    <m/>
    <m/>
    <m/>
    <m/>
    <m/>
    <x v="0"/>
    <m/>
    <m/>
    <x v="0"/>
    <m/>
    <m/>
    <m/>
    <m/>
    <x v="2"/>
    <m/>
    <m/>
    <m/>
    <m/>
    <n v="32"/>
    <m/>
    <m/>
    <m/>
    <m/>
    <m/>
    <m/>
    <m/>
    <m/>
    <d v="2017-03-28T00:00:00"/>
    <x v="37"/>
    <m/>
    <x v="0"/>
    <m/>
    <n v="8"/>
    <x v="0"/>
    <m/>
    <m/>
  </r>
  <r>
    <x v="1"/>
    <x v="59"/>
    <x v="3"/>
    <x v="15"/>
    <x v="1292"/>
    <x v="57"/>
    <x v="820"/>
    <m/>
    <m/>
    <m/>
    <x v="44"/>
    <m/>
    <m/>
    <m/>
    <m/>
    <x v="180"/>
    <x v="10"/>
    <x v="682"/>
    <x v="366"/>
    <x v="0"/>
    <m/>
    <m/>
    <x v="0"/>
    <x v="0"/>
    <m/>
    <x v="0"/>
    <m/>
    <x v="32"/>
    <m/>
    <x v="0"/>
    <x v="0"/>
    <m/>
    <m/>
    <x v="0"/>
    <m/>
    <m/>
    <m/>
    <m/>
    <m/>
    <x v="0"/>
    <m/>
    <m/>
    <x v="0"/>
    <m/>
    <m/>
    <m/>
    <m/>
    <x v="2"/>
    <m/>
    <m/>
    <m/>
    <m/>
    <n v="36"/>
    <m/>
    <m/>
    <m/>
    <m/>
    <m/>
    <m/>
    <m/>
    <m/>
    <d v="2017-03-28T00:00:00"/>
    <x v="37"/>
    <m/>
    <x v="0"/>
    <m/>
    <n v="8"/>
    <x v="0"/>
    <m/>
    <m/>
  </r>
  <r>
    <x v="1"/>
    <x v="59"/>
    <x v="3"/>
    <x v="15"/>
    <x v="1293"/>
    <x v="6"/>
    <x v="821"/>
    <m/>
    <m/>
    <m/>
    <x v="44"/>
    <m/>
    <m/>
    <m/>
    <m/>
    <x v="294"/>
    <x v="10"/>
    <x v="656"/>
    <x v="142"/>
    <x v="0"/>
    <m/>
    <m/>
    <x v="0"/>
    <x v="0"/>
    <m/>
    <x v="0"/>
    <m/>
    <x v="56"/>
    <m/>
    <x v="0"/>
    <x v="0"/>
    <m/>
    <m/>
    <x v="0"/>
    <m/>
    <m/>
    <m/>
    <m/>
    <m/>
    <x v="0"/>
    <m/>
    <m/>
    <x v="0"/>
    <m/>
    <m/>
    <m/>
    <m/>
    <x v="2"/>
    <m/>
    <m/>
    <m/>
    <m/>
    <n v="20"/>
    <m/>
    <m/>
    <m/>
    <m/>
    <m/>
    <m/>
    <m/>
    <m/>
    <d v="2017-03-29T00:00:00"/>
    <x v="6"/>
    <m/>
    <x v="0"/>
    <m/>
    <n v="8"/>
    <x v="0"/>
    <m/>
    <m/>
  </r>
  <r>
    <x v="1"/>
    <x v="59"/>
    <x v="3"/>
    <x v="15"/>
    <x v="1294"/>
    <x v="197"/>
    <x v="371"/>
    <m/>
    <m/>
    <m/>
    <x v="46"/>
    <m/>
    <m/>
    <m/>
    <m/>
    <x v="323"/>
    <x v="10"/>
    <x v="645"/>
    <x v="9"/>
    <x v="0"/>
    <m/>
    <m/>
    <x v="0"/>
    <x v="0"/>
    <m/>
    <x v="0"/>
    <m/>
    <x v="2"/>
    <m/>
    <x v="0"/>
    <x v="0"/>
    <m/>
    <m/>
    <x v="0"/>
    <m/>
    <m/>
    <m/>
    <m/>
    <m/>
    <x v="0"/>
    <m/>
    <m/>
    <x v="0"/>
    <m/>
    <m/>
    <m/>
    <m/>
    <x v="3"/>
    <m/>
    <m/>
    <m/>
    <m/>
    <s v="32"/>
    <m/>
    <m/>
    <m/>
    <m/>
    <m/>
    <m/>
    <m/>
    <m/>
    <s v="4/12/2017 visc"/>
    <x v="49"/>
    <s v="per Jim McNamara"/>
    <x v="0"/>
    <m/>
    <n v="8"/>
    <x v="0"/>
    <m/>
    <m/>
  </r>
  <r>
    <x v="1"/>
    <x v="59"/>
    <x v="3"/>
    <x v="15"/>
    <x v="1295"/>
    <x v="197"/>
    <x v="344"/>
    <m/>
    <m/>
    <m/>
    <x v="9"/>
    <m/>
    <m/>
    <m/>
    <m/>
    <x v="30"/>
    <x v="10"/>
    <x v="683"/>
    <x v="357"/>
    <x v="0"/>
    <m/>
    <m/>
    <x v="0"/>
    <x v="0"/>
    <m/>
    <x v="0"/>
    <m/>
    <x v="77"/>
    <m/>
    <x v="0"/>
    <x v="0"/>
    <m/>
    <m/>
    <x v="0"/>
    <m/>
    <m/>
    <m/>
    <m/>
    <m/>
    <x v="0"/>
    <m/>
    <m/>
    <x v="0"/>
    <m/>
    <m/>
    <m/>
    <m/>
    <x v="3"/>
    <m/>
    <m/>
    <m/>
    <m/>
    <s v="29"/>
    <m/>
    <m/>
    <m/>
    <m/>
    <m/>
    <m/>
    <m/>
    <m/>
    <d v="2017-04-12T00:00:00"/>
    <x v="48"/>
    <m/>
    <x v="0"/>
    <m/>
    <n v="8"/>
    <x v="0"/>
    <m/>
    <m/>
  </r>
  <r>
    <x v="1"/>
    <x v="59"/>
    <x v="3"/>
    <x v="15"/>
    <x v="1296"/>
    <x v="160"/>
    <x v="417"/>
    <m/>
    <m/>
    <m/>
    <x v="48"/>
    <m/>
    <m/>
    <m/>
    <m/>
    <x v="25"/>
    <x v="10"/>
    <x v="683"/>
    <x v="226"/>
    <x v="0"/>
    <m/>
    <m/>
    <x v="0"/>
    <x v="0"/>
    <m/>
    <x v="0"/>
    <m/>
    <x v="56"/>
    <m/>
    <x v="0"/>
    <x v="0"/>
    <m/>
    <m/>
    <x v="0"/>
    <m/>
    <m/>
    <m/>
    <m/>
    <m/>
    <x v="0"/>
    <m/>
    <m/>
    <x v="0"/>
    <m/>
    <m/>
    <m/>
    <m/>
    <x v="3"/>
    <m/>
    <m/>
    <m/>
    <m/>
    <n v="28"/>
    <m/>
    <m/>
    <m/>
    <m/>
    <m/>
    <m/>
    <m/>
    <m/>
    <d v="2017-04-19T00:00:00"/>
    <x v="132"/>
    <m/>
    <x v="0"/>
    <m/>
    <n v="8"/>
    <x v="0"/>
    <m/>
    <m/>
  </r>
  <r>
    <x v="0"/>
    <x v="60"/>
    <x v="4"/>
    <x v="1"/>
    <x v="1297"/>
    <x v="199"/>
    <x v="822"/>
    <m/>
    <m/>
    <m/>
    <x v="23"/>
    <m/>
    <m/>
    <m/>
    <m/>
    <x v="324"/>
    <x v="31"/>
    <x v="0"/>
    <x v="241"/>
    <x v="0"/>
    <m/>
    <m/>
    <x v="0"/>
    <x v="0"/>
    <m/>
    <x v="0"/>
    <m/>
    <x v="80"/>
    <m/>
    <x v="0"/>
    <x v="0"/>
    <m/>
    <m/>
    <x v="0"/>
    <m/>
    <m/>
    <m/>
    <m/>
    <m/>
    <x v="0"/>
    <m/>
    <m/>
    <x v="0"/>
    <m/>
    <m/>
    <m/>
    <m/>
    <x v="2"/>
    <m/>
    <m/>
    <m/>
    <m/>
    <m/>
    <m/>
    <m/>
    <m/>
    <m/>
    <m/>
    <m/>
    <m/>
    <m/>
    <d v="2017-03-07T00:00:00"/>
    <x v="150"/>
    <m/>
    <x v="0"/>
    <m/>
    <n v="7"/>
    <x v="0"/>
    <m/>
    <m/>
  </r>
  <r>
    <x v="0"/>
    <x v="60"/>
    <x v="4"/>
    <x v="1"/>
    <x v="1215"/>
    <x v="149"/>
    <x v="296"/>
    <m/>
    <m/>
    <m/>
    <x v="23"/>
    <m/>
    <m/>
    <m/>
    <m/>
    <x v="61"/>
    <x v="27"/>
    <x v="0"/>
    <x v="142"/>
    <x v="0"/>
    <m/>
    <m/>
    <x v="0"/>
    <x v="0"/>
    <m/>
    <x v="0"/>
    <m/>
    <x v="5"/>
    <m/>
    <x v="0"/>
    <x v="0"/>
    <m/>
    <m/>
    <x v="0"/>
    <m/>
    <m/>
    <m/>
    <m/>
    <m/>
    <x v="0"/>
    <m/>
    <m/>
    <x v="0"/>
    <m/>
    <m/>
    <m/>
    <m/>
    <x v="2"/>
    <m/>
    <m/>
    <m/>
    <m/>
    <m/>
    <m/>
    <m/>
    <m/>
    <m/>
    <m/>
    <m/>
    <m/>
    <m/>
    <d v="2017-03-08T00:00:00"/>
    <x v="150"/>
    <m/>
    <x v="0"/>
    <m/>
    <n v="7"/>
    <x v="0"/>
    <m/>
    <m/>
  </r>
  <r>
    <x v="0"/>
    <x v="60"/>
    <x v="4"/>
    <x v="1"/>
    <x v="1298"/>
    <x v="150"/>
    <x v="299"/>
    <m/>
    <m/>
    <m/>
    <x v="23"/>
    <m/>
    <m/>
    <m/>
    <m/>
    <x v="55"/>
    <x v="26"/>
    <x v="0"/>
    <x v="3"/>
    <x v="0"/>
    <m/>
    <m/>
    <x v="0"/>
    <x v="0"/>
    <m/>
    <x v="0"/>
    <m/>
    <x v="0"/>
    <m/>
    <x v="0"/>
    <x v="0"/>
    <m/>
    <m/>
    <x v="0"/>
    <m/>
    <m/>
    <m/>
    <m/>
    <m/>
    <x v="0"/>
    <m/>
    <m/>
    <x v="0"/>
    <m/>
    <m/>
    <m/>
    <m/>
    <x v="2"/>
    <m/>
    <m/>
    <m/>
    <m/>
    <m/>
    <m/>
    <m/>
    <m/>
    <m/>
    <m/>
    <m/>
    <m/>
    <m/>
    <d v="2017-03-09T00:00:00"/>
    <x v="111"/>
    <m/>
    <x v="0"/>
    <m/>
    <n v="7"/>
    <x v="0"/>
    <m/>
    <m/>
  </r>
  <r>
    <x v="0"/>
    <x v="60"/>
    <x v="4"/>
    <x v="1"/>
    <x v="1299"/>
    <x v="118"/>
    <x v="300"/>
    <m/>
    <m/>
    <m/>
    <x v="43"/>
    <m/>
    <m/>
    <m/>
    <m/>
    <x v="325"/>
    <x v="103"/>
    <x v="0"/>
    <x v="470"/>
    <x v="0"/>
    <m/>
    <m/>
    <x v="0"/>
    <x v="0"/>
    <m/>
    <x v="0"/>
    <m/>
    <x v="80"/>
    <m/>
    <x v="0"/>
    <x v="0"/>
    <m/>
    <m/>
    <x v="0"/>
    <m/>
    <m/>
    <m/>
    <m/>
    <m/>
    <x v="0"/>
    <m/>
    <m/>
    <x v="0"/>
    <m/>
    <m/>
    <m/>
    <m/>
    <x v="2"/>
    <m/>
    <m/>
    <m/>
    <m/>
    <m/>
    <m/>
    <m/>
    <m/>
    <m/>
    <m/>
    <m/>
    <m/>
    <m/>
    <s v="3/12/2017 visc"/>
    <x v="88"/>
    <m/>
    <x v="0"/>
    <m/>
    <n v="7"/>
    <x v="0"/>
    <m/>
    <m/>
  </r>
  <r>
    <x v="0"/>
    <x v="60"/>
    <x v="4"/>
    <x v="1"/>
    <x v="1300"/>
    <x v="119"/>
    <x v="626"/>
    <m/>
    <m/>
    <m/>
    <x v="42"/>
    <m/>
    <m/>
    <m/>
    <m/>
    <x v="326"/>
    <x v="25"/>
    <x v="0"/>
    <x v="470"/>
    <x v="0"/>
    <m/>
    <m/>
    <x v="0"/>
    <x v="0"/>
    <m/>
    <x v="0"/>
    <m/>
    <x v="81"/>
    <m/>
    <x v="0"/>
    <x v="0"/>
    <m/>
    <m/>
    <x v="0"/>
    <m/>
    <m/>
    <m/>
    <m/>
    <m/>
    <x v="0"/>
    <m/>
    <m/>
    <x v="0"/>
    <m/>
    <m/>
    <m/>
    <m/>
    <x v="2"/>
    <m/>
    <m/>
    <m/>
    <m/>
    <m/>
    <m/>
    <m/>
    <m/>
    <m/>
    <m/>
    <m/>
    <m/>
    <m/>
    <s v="3/14/2017 visc"/>
    <x v="89"/>
    <m/>
    <x v="0"/>
    <m/>
    <n v="7"/>
    <x v="0"/>
    <m/>
    <m/>
  </r>
  <r>
    <x v="0"/>
    <x v="60"/>
    <x v="4"/>
    <x v="1"/>
    <x v="455"/>
    <x v="55"/>
    <x v="305"/>
    <m/>
    <m/>
    <m/>
    <x v="5"/>
    <m/>
    <m/>
    <m/>
    <m/>
    <x v="49"/>
    <x v="24"/>
    <x v="0"/>
    <x v="237"/>
    <x v="0"/>
    <m/>
    <m/>
    <x v="0"/>
    <x v="0"/>
    <m/>
    <x v="0"/>
    <m/>
    <x v="0"/>
    <m/>
    <x v="0"/>
    <x v="0"/>
    <m/>
    <m/>
    <x v="0"/>
    <m/>
    <m/>
    <m/>
    <m/>
    <m/>
    <x v="0"/>
    <m/>
    <m/>
    <x v="0"/>
    <m/>
    <m/>
    <m/>
    <m/>
    <x v="2"/>
    <m/>
    <m/>
    <m/>
    <m/>
    <m/>
    <m/>
    <m/>
    <m/>
    <m/>
    <m/>
    <m/>
    <m/>
    <m/>
    <d v="2017-03-27T00:00:00"/>
    <x v="5"/>
    <m/>
    <x v="0"/>
    <m/>
    <n v="7"/>
    <x v="0"/>
    <m/>
    <m/>
  </r>
  <r>
    <x v="0"/>
    <x v="60"/>
    <x v="4"/>
    <x v="1"/>
    <x v="1301"/>
    <x v="5"/>
    <x v="299"/>
    <m/>
    <m/>
    <m/>
    <x v="5"/>
    <m/>
    <m/>
    <m/>
    <m/>
    <x v="327"/>
    <x v="32"/>
    <x v="0"/>
    <x v="245"/>
    <x v="0"/>
    <m/>
    <m/>
    <x v="0"/>
    <x v="0"/>
    <m/>
    <x v="0"/>
    <m/>
    <x v="3"/>
    <m/>
    <x v="0"/>
    <x v="0"/>
    <m/>
    <m/>
    <x v="0"/>
    <m/>
    <m/>
    <m/>
    <m/>
    <m/>
    <x v="0"/>
    <m/>
    <m/>
    <x v="0"/>
    <m/>
    <m/>
    <m/>
    <m/>
    <x v="2"/>
    <m/>
    <m/>
    <m/>
    <m/>
    <m/>
    <m/>
    <m/>
    <m/>
    <m/>
    <m/>
    <m/>
    <m/>
    <m/>
    <d v="2017-03-27T00:00:00"/>
    <x v="5"/>
    <m/>
    <x v="0"/>
    <m/>
    <n v="7"/>
    <x v="0"/>
    <m/>
    <m/>
  </r>
  <r>
    <x v="0"/>
    <x v="60"/>
    <x v="4"/>
    <x v="1"/>
    <x v="1302"/>
    <x v="5"/>
    <x v="300"/>
    <m/>
    <m/>
    <m/>
    <x v="5"/>
    <m/>
    <m/>
    <m/>
    <m/>
    <x v="43"/>
    <x v="37"/>
    <x v="0"/>
    <x v="471"/>
    <x v="0"/>
    <m/>
    <m/>
    <x v="0"/>
    <x v="0"/>
    <m/>
    <x v="0"/>
    <m/>
    <x v="0"/>
    <m/>
    <x v="0"/>
    <x v="0"/>
    <m/>
    <m/>
    <x v="0"/>
    <m/>
    <m/>
    <m/>
    <m/>
    <m/>
    <x v="0"/>
    <m/>
    <m/>
    <x v="0"/>
    <m/>
    <m/>
    <m/>
    <m/>
    <x v="2"/>
    <m/>
    <m/>
    <m/>
    <m/>
    <m/>
    <m/>
    <m/>
    <m/>
    <m/>
    <m/>
    <m/>
    <m/>
    <m/>
    <d v="2017-03-27T00:00:00"/>
    <x v="5"/>
    <m/>
    <x v="0"/>
    <m/>
    <n v="7"/>
    <x v="0"/>
    <m/>
    <m/>
  </r>
  <r>
    <x v="0"/>
    <x v="60"/>
    <x v="4"/>
    <x v="1"/>
    <x v="458"/>
    <x v="57"/>
    <x v="294"/>
    <m/>
    <m/>
    <m/>
    <x v="42"/>
    <m/>
    <m/>
    <m/>
    <m/>
    <x v="43"/>
    <x v="28"/>
    <x v="0"/>
    <x v="243"/>
    <x v="0"/>
    <m/>
    <m/>
    <x v="0"/>
    <x v="0"/>
    <m/>
    <x v="0"/>
    <m/>
    <x v="0"/>
    <m/>
    <x v="0"/>
    <x v="0"/>
    <m/>
    <m/>
    <x v="0"/>
    <m/>
    <m/>
    <m/>
    <m/>
    <m/>
    <x v="0"/>
    <m/>
    <m/>
    <x v="0"/>
    <m/>
    <m/>
    <m/>
    <m/>
    <x v="2"/>
    <m/>
    <m/>
    <m/>
    <m/>
    <m/>
    <m/>
    <m/>
    <m/>
    <m/>
    <m/>
    <m/>
    <m/>
    <m/>
    <d v="2017-03-28T00:00:00"/>
    <x v="37"/>
    <m/>
    <x v="0"/>
    <m/>
    <n v="7"/>
    <x v="0"/>
    <m/>
    <m/>
  </r>
  <r>
    <x v="0"/>
    <x v="60"/>
    <x v="4"/>
    <x v="1"/>
    <x v="1303"/>
    <x v="6"/>
    <x v="296"/>
    <m/>
    <m/>
    <m/>
    <x v="43"/>
    <m/>
    <m/>
    <m/>
    <m/>
    <x v="46"/>
    <x v="30"/>
    <x v="0"/>
    <x v="472"/>
    <x v="0"/>
    <m/>
    <m/>
    <x v="0"/>
    <x v="0"/>
    <m/>
    <x v="0"/>
    <m/>
    <x v="0"/>
    <m/>
    <x v="0"/>
    <x v="0"/>
    <m/>
    <m/>
    <x v="0"/>
    <m/>
    <m/>
    <m/>
    <m/>
    <m/>
    <x v="0"/>
    <m/>
    <m/>
    <x v="0"/>
    <m/>
    <m/>
    <m/>
    <m/>
    <x v="2"/>
    <m/>
    <m/>
    <m/>
    <m/>
    <m/>
    <m/>
    <m/>
    <m/>
    <m/>
    <m/>
    <m/>
    <m/>
    <m/>
    <d v="2017-03-29T00:00:00"/>
    <x v="6"/>
    <m/>
    <x v="0"/>
    <m/>
    <n v="7"/>
    <x v="0"/>
    <m/>
    <m/>
  </r>
  <r>
    <x v="0"/>
    <x v="60"/>
    <x v="4"/>
    <x v="1"/>
    <x v="460"/>
    <x v="6"/>
    <x v="297"/>
    <m/>
    <m/>
    <m/>
    <x v="43"/>
    <m/>
    <m/>
    <m/>
    <m/>
    <x v="328"/>
    <x v="29"/>
    <x v="0"/>
    <x v="473"/>
    <x v="0"/>
    <m/>
    <m/>
    <x v="0"/>
    <x v="0"/>
    <m/>
    <x v="0"/>
    <m/>
    <x v="41"/>
    <m/>
    <x v="0"/>
    <x v="0"/>
    <m/>
    <m/>
    <x v="0"/>
    <m/>
    <m/>
    <m/>
    <m/>
    <m/>
    <x v="0"/>
    <m/>
    <m/>
    <x v="0"/>
    <m/>
    <m/>
    <m/>
    <m/>
    <x v="2"/>
    <m/>
    <m/>
    <m/>
    <m/>
    <m/>
    <m/>
    <m/>
    <m/>
    <m/>
    <m/>
    <m/>
    <m/>
    <m/>
    <d v="2017-03-29T00:00:00"/>
    <x v="6"/>
    <m/>
    <x v="0"/>
    <m/>
    <n v="7"/>
    <x v="0"/>
    <m/>
    <m/>
  </r>
  <r>
    <x v="0"/>
    <x v="60"/>
    <x v="4"/>
    <x v="1"/>
    <x v="1304"/>
    <x v="196"/>
    <x v="308"/>
    <m/>
    <m/>
    <m/>
    <x v="52"/>
    <m/>
    <m/>
    <m/>
    <m/>
    <x v="62"/>
    <x v="29"/>
    <x v="0"/>
    <x v="2"/>
    <x v="0"/>
    <m/>
    <m/>
    <x v="0"/>
    <x v="0"/>
    <m/>
    <x v="0"/>
    <m/>
    <x v="61"/>
    <m/>
    <x v="0"/>
    <x v="0"/>
    <m/>
    <m/>
    <x v="0"/>
    <m/>
    <m/>
    <m/>
    <m/>
    <m/>
    <x v="0"/>
    <m/>
    <m/>
    <x v="0"/>
    <m/>
    <m/>
    <m/>
    <m/>
    <x v="3"/>
    <m/>
    <m/>
    <m/>
    <m/>
    <m/>
    <m/>
    <m/>
    <m/>
    <m/>
    <m/>
    <m/>
    <m/>
    <m/>
    <d v="2017-04-11T00:00:00"/>
    <x v="131"/>
    <m/>
    <x v="0"/>
    <m/>
    <n v="7"/>
    <x v="0"/>
    <m/>
    <m/>
  </r>
  <r>
    <x v="0"/>
    <x v="60"/>
    <x v="4"/>
    <x v="1"/>
    <x v="1305"/>
    <x v="196"/>
    <x v="823"/>
    <m/>
    <m/>
    <m/>
    <x v="23"/>
    <m/>
    <m/>
    <m/>
    <m/>
    <x v="41"/>
    <x v="38"/>
    <x v="0"/>
    <x v="474"/>
    <x v="0"/>
    <m/>
    <m/>
    <x v="0"/>
    <x v="0"/>
    <m/>
    <x v="0"/>
    <m/>
    <x v="61"/>
    <m/>
    <x v="0"/>
    <x v="0"/>
    <m/>
    <m/>
    <x v="0"/>
    <m/>
    <m/>
    <m/>
    <m/>
    <m/>
    <x v="0"/>
    <m/>
    <m/>
    <x v="0"/>
    <m/>
    <m/>
    <m/>
    <m/>
    <x v="3"/>
    <m/>
    <m/>
    <m/>
    <m/>
    <m/>
    <m/>
    <m/>
    <m/>
    <m/>
    <m/>
    <m/>
    <m/>
    <m/>
    <d v="2017-04-11T00:00:00"/>
    <x v="131"/>
    <m/>
    <x v="0"/>
    <m/>
    <n v="7"/>
    <x v="0"/>
    <m/>
    <m/>
  </r>
  <r>
    <x v="0"/>
    <x v="60"/>
    <x v="4"/>
    <x v="1"/>
    <x v="1306"/>
    <x v="197"/>
    <x v="273"/>
    <m/>
    <m/>
    <m/>
    <x v="42"/>
    <m/>
    <m/>
    <m/>
    <m/>
    <x v="329"/>
    <x v="25"/>
    <x v="0"/>
    <x v="475"/>
    <x v="0"/>
    <m/>
    <m/>
    <x v="0"/>
    <x v="0"/>
    <m/>
    <x v="0"/>
    <m/>
    <x v="34"/>
    <m/>
    <x v="0"/>
    <x v="0"/>
    <m/>
    <m/>
    <x v="0"/>
    <m/>
    <m/>
    <m/>
    <m/>
    <m/>
    <x v="0"/>
    <m/>
    <m/>
    <x v="0"/>
    <m/>
    <m/>
    <m/>
    <m/>
    <x v="3"/>
    <m/>
    <m/>
    <m/>
    <m/>
    <m/>
    <m/>
    <m/>
    <m/>
    <m/>
    <m/>
    <m/>
    <m/>
    <m/>
    <d v="2017-04-12T00:00:00"/>
    <x v="59"/>
    <m/>
    <x v="0"/>
    <m/>
    <n v="7"/>
    <x v="0"/>
    <m/>
    <m/>
  </r>
  <r>
    <x v="0"/>
    <x v="60"/>
    <x v="4"/>
    <x v="1"/>
    <x v="1307"/>
    <x v="197"/>
    <x v="298"/>
    <m/>
    <m/>
    <m/>
    <x v="52"/>
    <m/>
    <m/>
    <m/>
    <m/>
    <x v="330"/>
    <x v="40"/>
    <x v="0"/>
    <x v="270"/>
    <x v="0"/>
    <m/>
    <m/>
    <x v="0"/>
    <x v="0"/>
    <m/>
    <x v="0"/>
    <m/>
    <x v="78"/>
    <m/>
    <x v="0"/>
    <x v="0"/>
    <m/>
    <m/>
    <x v="0"/>
    <m/>
    <m/>
    <m/>
    <m/>
    <m/>
    <x v="0"/>
    <m/>
    <m/>
    <x v="0"/>
    <m/>
    <m/>
    <m/>
    <m/>
    <x v="3"/>
    <m/>
    <m/>
    <m/>
    <m/>
    <m/>
    <m/>
    <m/>
    <m/>
    <m/>
    <m/>
    <m/>
    <m/>
    <m/>
    <d v="2017-04-13T00:00:00"/>
    <x v="116"/>
    <m/>
    <x v="0"/>
    <m/>
    <n v="7"/>
    <x v="0"/>
    <m/>
    <m/>
  </r>
  <r>
    <x v="0"/>
    <x v="60"/>
    <x v="4"/>
    <x v="1"/>
    <x v="1308"/>
    <x v="197"/>
    <x v="298"/>
    <m/>
    <m/>
    <m/>
    <x v="52"/>
    <m/>
    <m/>
    <m/>
    <m/>
    <x v="331"/>
    <x v="25"/>
    <x v="0"/>
    <x v="236"/>
    <x v="0"/>
    <m/>
    <m/>
    <x v="0"/>
    <x v="0"/>
    <m/>
    <x v="0"/>
    <m/>
    <x v="81"/>
    <m/>
    <x v="0"/>
    <x v="0"/>
    <m/>
    <m/>
    <x v="0"/>
    <m/>
    <m/>
    <m/>
    <m/>
    <m/>
    <x v="0"/>
    <m/>
    <m/>
    <x v="0"/>
    <m/>
    <m/>
    <m/>
    <m/>
    <x v="3"/>
    <m/>
    <m/>
    <m/>
    <m/>
    <m/>
    <m/>
    <m/>
    <m/>
    <m/>
    <m/>
    <m/>
    <m/>
    <m/>
    <d v="2017-04-13T00:00:00"/>
    <x v="116"/>
    <m/>
    <x v="0"/>
    <m/>
    <n v="7"/>
    <x v="0"/>
    <m/>
    <m/>
  </r>
  <r>
    <x v="0"/>
    <x v="60"/>
    <x v="4"/>
    <x v="1"/>
    <x v="1309"/>
    <x v="9"/>
    <x v="373"/>
    <m/>
    <m/>
    <m/>
    <x v="52"/>
    <m/>
    <m/>
    <m/>
    <m/>
    <x v="332"/>
    <x v="27"/>
    <x v="0"/>
    <x v="346"/>
    <x v="0"/>
    <m/>
    <m/>
    <x v="0"/>
    <x v="0"/>
    <m/>
    <x v="0"/>
    <m/>
    <x v="43"/>
    <m/>
    <x v="0"/>
    <x v="0"/>
    <m/>
    <m/>
    <x v="0"/>
    <m/>
    <m/>
    <m/>
    <m/>
    <m/>
    <x v="0"/>
    <m/>
    <m/>
    <x v="0"/>
    <m/>
    <m/>
    <m/>
    <m/>
    <x v="0"/>
    <m/>
    <m/>
    <m/>
    <m/>
    <m/>
    <m/>
    <m/>
    <m/>
    <m/>
    <m/>
    <m/>
    <m/>
    <m/>
    <d v="2017-05-19T00:00:00"/>
    <x v="74"/>
    <m/>
    <x v="0"/>
    <n v="6"/>
    <n v="7"/>
    <x v="0"/>
    <m/>
    <m/>
  </r>
  <r>
    <x v="0"/>
    <x v="60"/>
    <x v="4"/>
    <x v="1"/>
    <x v="1310"/>
    <x v="103"/>
    <x v="302"/>
    <m/>
    <m/>
    <m/>
    <x v="52"/>
    <m/>
    <m/>
    <m/>
    <m/>
    <x v="49"/>
    <x v="37"/>
    <x v="0"/>
    <x v="281"/>
    <x v="0"/>
    <m/>
    <m/>
    <x v="0"/>
    <x v="0"/>
    <m/>
    <x v="0"/>
    <m/>
    <x v="82"/>
    <m/>
    <x v="0"/>
    <x v="0"/>
    <m/>
    <m/>
    <x v="0"/>
    <m/>
    <m/>
    <m/>
    <m/>
    <m/>
    <x v="0"/>
    <m/>
    <m/>
    <x v="0"/>
    <m/>
    <m/>
    <m/>
    <m/>
    <x v="0"/>
    <m/>
    <m/>
    <m/>
    <m/>
    <m/>
    <m/>
    <m/>
    <m/>
    <m/>
    <m/>
    <m/>
    <m/>
    <m/>
    <d v="2017-05-22T00:00:00"/>
    <x v="9"/>
    <m/>
    <x v="0"/>
    <n v="5"/>
    <n v="7"/>
    <x v="0"/>
    <m/>
    <m/>
  </r>
  <r>
    <x v="0"/>
    <x v="60"/>
    <x v="4"/>
    <x v="1"/>
    <x v="1311"/>
    <x v="103"/>
    <x v="298"/>
    <m/>
    <m/>
    <m/>
    <x v="23"/>
    <m/>
    <m/>
    <m/>
    <m/>
    <x v="62"/>
    <x v="32"/>
    <x v="0"/>
    <x v="476"/>
    <x v="0"/>
    <m/>
    <m/>
    <x v="0"/>
    <x v="0"/>
    <m/>
    <x v="0"/>
    <m/>
    <x v="83"/>
    <m/>
    <x v="0"/>
    <x v="0"/>
    <m/>
    <m/>
    <x v="0"/>
    <m/>
    <m/>
    <m/>
    <m/>
    <m/>
    <x v="0"/>
    <m/>
    <m/>
    <x v="0"/>
    <m/>
    <m/>
    <m/>
    <m/>
    <x v="0"/>
    <m/>
    <m/>
    <m/>
    <m/>
    <m/>
    <m/>
    <m/>
    <m/>
    <m/>
    <m/>
    <m/>
    <m/>
    <m/>
    <d v="2017-05-22T00:00:00"/>
    <x v="9"/>
    <m/>
    <x v="0"/>
    <n v="5"/>
    <n v="7"/>
    <x v="0"/>
    <m/>
    <m/>
  </r>
  <r>
    <x v="0"/>
    <x v="60"/>
    <x v="4"/>
    <x v="1"/>
    <x v="1312"/>
    <x v="156"/>
    <x v="298"/>
    <m/>
    <m/>
    <m/>
    <x v="23"/>
    <m/>
    <m/>
    <m/>
    <m/>
    <x v="333"/>
    <x v="29"/>
    <x v="0"/>
    <x v="230"/>
    <x v="0"/>
    <m/>
    <m/>
    <x v="0"/>
    <x v="0"/>
    <m/>
    <x v="0"/>
    <m/>
    <x v="0"/>
    <m/>
    <x v="0"/>
    <x v="0"/>
    <m/>
    <m/>
    <x v="0"/>
    <m/>
    <m/>
    <m/>
    <m/>
    <m/>
    <x v="0"/>
    <m/>
    <m/>
    <x v="0"/>
    <m/>
    <m/>
    <m/>
    <m/>
    <x v="0"/>
    <m/>
    <m/>
    <m/>
    <m/>
    <m/>
    <m/>
    <m/>
    <m/>
    <m/>
    <m/>
    <m/>
    <m/>
    <m/>
    <d v="2017-05-23T00:00:00"/>
    <x v="99"/>
    <m/>
    <x v="0"/>
    <n v="6"/>
    <n v="7"/>
    <x v="0"/>
    <m/>
    <m/>
  </r>
  <r>
    <x v="0"/>
    <x v="60"/>
    <x v="4"/>
    <x v="1"/>
    <x v="1313"/>
    <x v="156"/>
    <x v="604"/>
    <m/>
    <m/>
    <m/>
    <x v="23"/>
    <m/>
    <m/>
    <m/>
    <m/>
    <x v="329"/>
    <x v="31"/>
    <x v="0"/>
    <x v="476"/>
    <x v="0"/>
    <m/>
    <m/>
    <x v="0"/>
    <x v="0"/>
    <m/>
    <x v="0"/>
    <m/>
    <x v="41"/>
    <m/>
    <x v="0"/>
    <x v="0"/>
    <m/>
    <m/>
    <x v="0"/>
    <m/>
    <m/>
    <m/>
    <m/>
    <m/>
    <x v="0"/>
    <m/>
    <m/>
    <x v="0"/>
    <m/>
    <m/>
    <m/>
    <m/>
    <x v="0"/>
    <m/>
    <m/>
    <m/>
    <m/>
    <m/>
    <m/>
    <m/>
    <m/>
    <m/>
    <m/>
    <m/>
    <m/>
    <m/>
    <d v="2017-05-23T00:00:00"/>
    <x v="99"/>
    <m/>
    <x v="0"/>
    <n v="5"/>
    <n v="7"/>
    <x v="0"/>
    <m/>
    <m/>
  </r>
  <r>
    <x v="0"/>
    <x v="60"/>
    <x v="4"/>
    <x v="1"/>
    <x v="1314"/>
    <x v="136"/>
    <x v="301"/>
    <m/>
    <m/>
    <m/>
    <x v="43"/>
    <m/>
    <m/>
    <m/>
    <m/>
    <x v="334"/>
    <x v="27"/>
    <x v="0"/>
    <x v="477"/>
    <x v="0"/>
    <m/>
    <m/>
    <x v="0"/>
    <x v="0"/>
    <m/>
    <x v="0"/>
    <m/>
    <x v="19"/>
    <m/>
    <x v="0"/>
    <x v="0"/>
    <m/>
    <m/>
    <x v="0"/>
    <m/>
    <m/>
    <m/>
    <m/>
    <m/>
    <x v="0"/>
    <m/>
    <m/>
    <x v="0"/>
    <m/>
    <m/>
    <m/>
    <m/>
    <x v="0"/>
    <m/>
    <m/>
    <m/>
    <m/>
    <m/>
    <m/>
    <m/>
    <m/>
    <m/>
    <m/>
    <m/>
    <m/>
    <m/>
    <d v="2017-05-24T00:00:00"/>
    <x v="10"/>
    <m/>
    <x v="0"/>
    <n v="6"/>
    <n v="7"/>
    <x v="0"/>
    <m/>
    <m/>
  </r>
  <r>
    <x v="0"/>
    <x v="60"/>
    <x v="4"/>
    <x v="1"/>
    <x v="1315"/>
    <x v="11"/>
    <x v="823"/>
    <m/>
    <m/>
    <m/>
    <x v="43"/>
    <m/>
    <m/>
    <m/>
    <m/>
    <x v="330"/>
    <x v="30"/>
    <x v="0"/>
    <x v="230"/>
    <x v="0"/>
    <m/>
    <m/>
    <x v="0"/>
    <x v="0"/>
    <m/>
    <x v="0"/>
    <m/>
    <x v="58"/>
    <m/>
    <x v="0"/>
    <x v="0"/>
    <m/>
    <m/>
    <x v="0"/>
    <m/>
    <m/>
    <m/>
    <m/>
    <m/>
    <x v="0"/>
    <m/>
    <m/>
    <x v="0"/>
    <m/>
    <m/>
    <m/>
    <m/>
    <x v="0"/>
    <m/>
    <m/>
    <m/>
    <m/>
    <m/>
    <m/>
    <m/>
    <m/>
    <m/>
    <m/>
    <m/>
    <m/>
    <m/>
    <d v="2017-05-30T00:00:00"/>
    <x v="11"/>
    <m/>
    <x v="0"/>
    <n v="6"/>
    <n v="7"/>
    <x v="0"/>
    <m/>
    <m/>
  </r>
  <r>
    <x v="0"/>
    <x v="60"/>
    <x v="4"/>
    <x v="1"/>
    <x v="1316"/>
    <x v="11"/>
    <x v="297"/>
    <m/>
    <m/>
    <m/>
    <x v="42"/>
    <m/>
    <m/>
    <m/>
    <m/>
    <x v="62"/>
    <x v="104"/>
    <x v="0"/>
    <x v="475"/>
    <x v="0"/>
    <m/>
    <m/>
    <x v="0"/>
    <x v="0"/>
    <m/>
    <x v="0"/>
    <m/>
    <x v="34"/>
    <m/>
    <x v="0"/>
    <x v="0"/>
    <m/>
    <m/>
    <x v="0"/>
    <m/>
    <m/>
    <m/>
    <m/>
    <m/>
    <x v="0"/>
    <m/>
    <m/>
    <x v="0"/>
    <m/>
    <m/>
    <m/>
    <m/>
    <x v="0"/>
    <m/>
    <m/>
    <m/>
    <m/>
    <m/>
    <m/>
    <m/>
    <m/>
    <m/>
    <m/>
    <m/>
    <m/>
    <m/>
    <d v="2017-05-30T00:00:00"/>
    <x v="11"/>
    <m/>
    <x v="0"/>
    <n v="5"/>
    <n v="7"/>
    <x v="0"/>
    <m/>
    <m/>
  </r>
  <r>
    <x v="0"/>
    <x v="60"/>
    <x v="4"/>
    <x v="1"/>
    <x v="1317"/>
    <x v="169"/>
    <x v="302"/>
    <m/>
    <m/>
    <m/>
    <x v="42"/>
    <m/>
    <m/>
    <m/>
    <m/>
    <x v="332"/>
    <x v="28"/>
    <x v="0"/>
    <x v="477"/>
    <x v="0"/>
    <m/>
    <m/>
    <x v="0"/>
    <x v="0"/>
    <m/>
    <x v="0"/>
    <m/>
    <x v="36"/>
    <m/>
    <x v="0"/>
    <x v="0"/>
    <m/>
    <m/>
    <x v="0"/>
    <m/>
    <m/>
    <m/>
    <m/>
    <m/>
    <x v="0"/>
    <m/>
    <m/>
    <x v="0"/>
    <m/>
    <m/>
    <m/>
    <m/>
    <x v="0"/>
    <m/>
    <m/>
    <m/>
    <m/>
    <m/>
    <m/>
    <m/>
    <m/>
    <m/>
    <m/>
    <m/>
    <m/>
    <m/>
    <d v="2017-05-30T00:00:00"/>
    <x v="11"/>
    <m/>
    <x v="0"/>
    <n v="6"/>
    <n v="7"/>
    <x v="0"/>
    <m/>
    <m/>
  </r>
  <r>
    <x v="0"/>
    <x v="60"/>
    <x v="4"/>
    <x v="1"/>
    <x v="1318"/>
    <x v="138"/>
    <x v="296"/>
    <m/>
    <m/>
    <m/>
    <x v="19"/>
    <m/>
    <m/>
    <m/>
    <m/>
    <x v="335"/>
    <x v="105"/>
    <x v="0"/>
    <x v="454"/>
    <x v="0"/>
    <m/>
    <m/>
    <x v="0"/>
    <x v="0"/>
    <m/>
    <x v="0"/>
    <m/>
    <x v="56"/>
    <m/>
    <x v="0"/>
    <x v="0"/>
    <m/>
    <m/>
    <x v="0"/>
    <m/>
    <m/>
    <m/>
    <m/>
    <m/>
    <x v="0"/>
    <m/>
    <m/>
    <x v="0"/>
    <m/>
    <m/>
    <m/>
    <m/>
    <x v="0"/>
    <m/>
    <m/>
    <m/>
    <m/>
    <m/>
    <m/>
    <m/>
    <m/>
    <m/>
    <m/>
    <m/>
    <m/>
    <m/>
    <s v="5/31/2017 visc"/>
    <x v="100"/>
    <s v="RTS per Brett H. 5-28-17"/>
    <x v="0"/>
    <n v="5"/>
    <n v="7"/>
    <x v="0"/>
    <m/>
    <m/>
  </r>
  <r>
    <x v="0"/>
    <x v="61"/>
    <x v="4"/>
    <x v="1"/>
    <x v="1319"/>
    <x v="110"/>
    <x v="824"/>
    <m/>
    <m/>
    <m/>
    <x v="0"/>
    <m/>
    <m/>
    <m/>
    <m/>
    <x v="0"/>
    <x v="106"/>
    <x v="0"/>
    <x v="0"/>
    <x v="0"/>
    <m/>
    <m/>
    <x v="0"/>
    <x v="0"/>
    <m/>
    <x v="0"/>
    <m/>
    <x v="0"/>
    <m/>
    <x v="0"/>
    <x v="0"/>
    <m/>
    <m/>
    <x v="0"/>
    <m/>
    <m/>
    <m/>
    <m/>
    <m/>
    <x v="0"/>
    <m/>
    <m/>
    <x v="0"/>
    <m/>
    <m/>
    <m/>
    <m/>
    <x v="7"/>
    <m/>
    <m/>
    <m/>
    <m/>
    <m/>
    <m/>
    <m/>
    <m/>
    <m/>
    <m/>
    <m/>
    <m/>
    <m/>
    <d v="2017-02-09T00:00:00"/>
    <x v="80"/>
    <m/>
    <x v="0"/>
    <m/>
    <n v="4"/>
    <x v="0"/>
    <m/>
    <m/>
  </r>
  <r>
    <x v="0"/>
    <x v="61"/>
    <x v="4"/>
    <x v="1"/>
    <x v="1320"/>
    <x v="112"/>
    <x v="825"/>
    <m/>
    <m/>
    <m/>
    <x v="0"/>
    <m/>
    <m/>
    <m/>
    <m/>
    <x v="0"/>
    <x v="106"/>
    <x v="0"/>
    <x v="0"/>
    <x v="0"/>
    <m/>
    <m/>
    <x v="0"/>
    <x v="0"/>
    <m/>
    <x v="0"/>
    <m/>
    <x v="0"/>
    <m/>
    <x v="0"/>
    <x v="0"/>
    <m/>
    <m/>
    <x v="0"/>
    <m/>
    <m/>
    <m/>
    <m/>
    <m/>
    <x v="0"/>
    <m/>
    <m/>
    <x v="0"/>
    <m/>
    <m/>
    <m/>
    <m/>
    <x v="7"/>
    <m/>
    <m/>
    <m/>
    <m/>
    <m/>
    <m/>
    <m/>
    <m/>
    <m/>
    <m/>
    <m/>
    <m/>
    <m/>
    <d v="2017-02-14T00:00:00"/>
    <x v="82"/>
    <m/>
    <x v="0"/>
    <m/>
    <n v="4"/>
    <x v="0"/>
    <m/>
    <m/>
  </r>
  <r>
    <x v="0"/>
    <x v="61"/>
    <x v="4"/>
    <x v="1"/>
    <x v="1321"/>
    <x v="169"/>
    <x v="824"/>
    <m/>
    <m/>
    <m/>
    <x v="0"/>
    <m/>
    <m/>
    <m/>
    <m/>
    <x v="0"/>
    <x v="106"/>
    <x v="0"/>
    <x v="0"/>
    <x v="0"/>
    <m/>
    <m/>
    <x v="0"/>
    <x v="0"/>
    <m/>
    <x v="0"/>
    <m/>
    <x v="0"/>
    <m/>
    <x v="0"/>
    <x v="0"/>
    <m/>
    <m/>
    <x v="0"/>
    <m/>
    <m/>
    <m/>
    <m/>
    <m/>
    <x v="0"/>
    <m/>
    <m/>
    <x v="0"/>
    <m/>
    <m/>
    <m/>
    <m/>
    <x v="0"/>
    <m/>
    <m/>
    <m/>
    <m/>
    <m/>
    <m/>
    <m/>
    <m/>
    <m/>
    <m/>
    <m/>
    <m/>
    <m/>
    <d v="2017-05-30T00:00:00"/>
    <x v="11"/>
    <m/>
    <x v="0"/>
    <n v="2"/>
    <n v="4"/>
    <x v="0"/>
    <m/>
    <m/>
  </r>
  <r>
    <x v="0"/>
    <x v="61"/>
    <x v="4"/>
    <x v="1"/>
    <x v="1322"/>
    <x v="11"/>
    <x v="167"/>
    <m/>
    <m/>
    <m/>
    <x v="0"/>
    <m/>
    <m/>
    <m/>
    <m/>
    <x v="0"/>
    <x v="107"/>
    <x v="0"/>
    <x v="0"/>
    <x v="0"/>
    <m/>
    <m/>
    <x v="0"/>
    <x v="0"/>
    <m/>
    <x v="0"/>
    <m/>
    <x v="0"/>
    <m/>
    <x v="0"/>
    <x v="0"/>
    <m/>
    <m/>
    <x v="0"/>
    <m/>
    <m/>
    <m/>
    <m/>
    <m/>
    <x v="0"/>
    <m/>
    <m/>
    <x v="0"/>
    <m/>
    <m/>
    <m/>
    <m/>
    <x v="0"/>
    <m/>
    <m/>
    <m/>
    <m/>
    <m/>
    <m/>
    <m/>
    <m/>
    <m/>
    <m/>
    <m/>
    <m/>
    <m/>
    <d v="2017-05-30T00:00:00"/>
    <x v="11"/>
    <m/>
    <x v="0"/>
    <n v="2"/>
    <n v="4"/>
    <x v="0"/>
    <m/>
    <m/>
  </r>
  <r>
    <x v="0"/>
    <x v="61"/>
    <x v="4"/>
    <x v="1"/>
    <x v="1323"/>
    <x v="137"/>
    <x v="826"/>
    <m/>
    <m/>
    <m/>
    <x v="0"/>
    <m/>
    <m/>
    <m/>
    <m/>
    <x v="0"/>
    <x v="108"/>
    <x v="0"/>
    <x v="0"/>
    <x v="0"/>
    <m/>
    <m/>
    <x v="0"/>
    <x v="0"/>
    <m/>
    <x v="0"/>
    <m/>
    <x v="0"/>
    <m/>
    <x v="0"/>
    <x v="0"/>
    <m/>
    <m/>
    <x v="0"/>
    <m/>
    <m/>
    <m/>
    <m/>
    <m/>
    <x v="0"/>
    <m/>
    <m/>
    <x v="0"/>
    <m/>
    <m/>
    <m/>
    <m/>
    <x v="0"/>
    <m/>
    <m/>
    <m/>
    <m/>
    <m/>
    <m/>
    <m/>
    <m/>
    <m/>
    <m/>
    <m/>
    <m/>
    <m/>
    <d v="2017-05-31T00:00:00"/>
    <x v="100"/>
    <m/>
    <x v="0"/>
    <n v="2"/>
    <n v="4"/>
    <x v="0"/>
    <m/>
    <m/>
  </r>
  <r>
    <x v="0"/>
    <x v="62"/>
    <x v="4"/>
    <x v="16"/>
    <x v="1324"/>
    <x v="219"/>
    <x v="827"/>
    <m/>
    <m/>
    <m/>
    <x v="28"/>
    <m/>
    <m/>
    <m/>
    <m/>
    <x v="0"/>
    <x v="10"/>
    <x v="684"/>
    <x v="33"/>
    <x v="134"/>
    <m/>
    <m/>
    <x v="0"/>
    <x v="0"/>
    <n v="112"/>
    <x v="1"/>
    <m/>
    <x v="1"/>
    <m/>
    <x v="0"/>
    <x v="0"/>
    <m/>
    <m/>
    <x v="0"/>
    <m/>
    <m/>
    <m/>
    <m/>
    <m/>
    <x v="0"/>
    <m/>
    <m/>
    <x v="0"/>
    <m/>
    <m/>
    <m/>
    <m/>
    <x v="8"/>
    <m/>
    <m/>
    <m/>
    <m/>
    <m/>
    <m/>
    <m/>
    <m/>
    <m/>
    <m/>
    <m/>
    <m/>
    <m/>
    <s v="-"/>
    <x v="170"/>
    <m/>
    <x v="0"/>
    <m/>
    <m/>
    <x v="0"/>
    <m/>
    <m/>
  </r>
  <r>
    <x v="0"/>
    <x v="62"/>
    <x v="4"/>
    <x v="16"/>
    <x v="1325"/>
    <x v="220"/>
    <x v="828"/>
    <m/>
    <m/>
    <m/>
    <x v="28"/>
    <m/>
    <m/>
    <m/>
    <m/>
    <x v="0"/>
    <x v="10"/>
    <x v="685"/>
    <x v="34"/>
    <x v="106"/>
    <m/>
    <m/>
    <x v="0"/>
    <x v="0"/>
    <n v="149"/>
    <x v="1"/>
    <m/>
    <x v="1"/>
    <m/>
    <x v="0"/>
    <x v="0"/>
    <m/>
    <m/>
    <x v="0"/>
    <m/>
    <m/>
    <m/>
    <m/>
    <m/>
    <x v="0"/>
    <m/>
    <m/>
    <x v="0"/>
    <m/>
    <m/>
    <m/>
    <m/>
    <x v="8"/>
    <m/>
    <m/>
    <m/>
    <m/>
    <m/>
    <m/>
    <m/>
    <m/>
    <m/>
    <m/>
    <m/>
    <m/>
    <m/>
    <s v="-"/>
    <x v="171"/>
    <m/>
    <x v="0"/>
    <m/>
    <m/>
    <x v="0"/>
    <m/>
    <m/>
  </r>
  <r>
    <x v="0"/>
    <x v="63"/>
    <x v="4"/>
    <x v="1"/>
    <x v="1326"/>
    <x v="18"/>
    <x v="369"/>
    <m/>
    <m/>
    <m/>
    <x v="0"/>
    <m/>
    <n v="2.2000000000000002"/>
    <n v="6.8"/>
    <m/>
    <x v="336"/>
    <x v="10"/>
    <x v="686"/>
    <x v="348"/>
    <x v="104"/>
    <m/>
    <m/>
    <x v="0"/>
    <x v="0"/>
    <m/>
    <x v="29"/>
    <m/>
    <x v="84"/>
    <m/>
    <x v="0"/>
    <x v="0"/>
    <m/>
    <m/>
    <x v="0"/>
    <m/>
    <m/>
    <m/>
    <m/>
    <m/>
    <x v="0"/>
    <m/>
    <m/>
    <x v="0"/>
    <m/>
    <m/>
    <m/>
    <m/>
    <x v="2"/>
    <m/>
    <m/>
    <m/>
    <m/>
    <m/>
    <m/>
    <m/>
    <m/>
    <m/>
    <m/>
    <m/>
    <m/>
    <m/>
    <d v="2017-03-21T00:00:00"/>
    <x v="14"/>
    <m/>
    <x v="0"/>
    <m/>
    <n v="9"/>
    <x v="0"/>
    <m/>
    <m/>
  </r>
  <r>
    <x v="0"/>
    <x v="63"/>
    <x v="4"/>
    <x v="1"/>
    <x v="1134"/>
    <x v="20"/>
    <x v="409"/>
    <m/>
    <m/>
    <m/>
    <x v="0"/>
    <m/>
    <n v="2.2999999999999998"/>
    <n v="7.1"/>
    <m/>
    <x v="312"/>
    <x v="10"/>
    <x v="687"/>
    <x v="478"/>
    <x v="104"/>
    <m/>
    <m/>
    <x v="0"/>
    <x v="0"/>
    <m/>
    <x v="0"/>
    <m/>
    <x v="44"/>
    <m/>
    <x v="0"/>
    <x v="0"/>
    <m/>
    <m/>
    <x v="0"/>
    <m/>
    <m/>
    <m/>
    <m/>
    <m/>
    <x v="0"/>
    <m/>
    <m/>
    <x v="0"/>
    <m/>
    <m/>
    <m/>
    <m/>
    <x v="2"/>
    <m/>
    <m/>
    <m/>
    <m/>
    <m/>
    <m/>
    <m/>
    <m/>
    <m/>
    <m/>
    <m/>
    <m/>
    <m/>
    <d v="2017-03-22T00:00:00"/>
    <x v="14"/>
    <m/>
    <x v="0"/>
    <m/>
    <n v="9"/>
    <x v="0"/>
    <m/>
    <m/>
  </r>
  <r>
    <x v="0"/>
    <x v="63"/>
    <x v="4"/>
    <x v="1"/>
    <x v="1327"/>
    <x v="4"/>
    <x v="829"/>
    <m/>
    <m/>
    <m/>
    <x v="0"/>
    <m/>
    <n v="2.5"/>
    <n v="7.4"/>
    <m/>
    <x v="183"/>
    <x v="10"/>
    <x v="688"/>
    <x v="303"/>
    <x v="104"/>
    <m/>
    <m/>
    <x v="0"/>
    <x v="0"/>
    <m/>
    <x v="0"/>
    <m/>
    <x v="74"/>
    <m/>
    <x v="0"/>
    <x v="0"/>
    <m/>
    <m/>
    <x v="0"/>
    <m/>
    <m/>
    <m/>
    <m/>
    <m/>
    <x v="0"/>
    <m/>
    <m/>
    <x v="0"/>
    <m/>
    <m/>
    <m/>
    <m/>
    <x v="2"/>
    <m/>
    <m/>
    <m/>
    <m/>
    <m/>
    <m/>
    <m/>
    <m/>
    <m/>
    <m/>
    <m/>
    <m/>
    <m/>
    <d v="2017-03-23T00:00:00"/>
    <x v="4"/>
    <m/>
    <x v="0"/>
    <m/>
    <n v="9"/>
    <x v="0"/>
    <m/>
    <m/>
  </r>
  <r>
    <x v="0"/>
    <x v="63"/>
    <x v="4"/>
    <x v="1"/>
    <x v="1328"/>
    <x v="26"/>
    <x v="367"/>
    <m/>
    <m/>
    <m/>
    <x v="0"/>
    <m/>
    <n v="2.8"/>
    <n v="6.7"/>
    <m/>
    <x v="337"/>
    <x v="10"/>
    <x v="689"/>
    <x v="100"/>
    <x v="104"/>
    <m/>
    <m/>
    <x v="0"/>
    <x v="0"/>
    <m/>
    <x v="0"/>
    <m/>
    <x v="0"/>
    <m/>
    <x v="0"/>
    <x v="0"/>
    <m/>
    <m/>
    <x v="0"/>
    <m/>
    <m/>
    <m/>
    <m/>
    <m/>
    <x v="0"/>
    <m/>
    <m/>
    <x v="0"/>
    <m/>
    <m/>
    <m/>
    <m/>
    <x v="4"/>
    <m/>
    <m/>
    <m/>
    <m/>
    <m/>
    <m/>
    <m/>
    <m/>
    <m/>
    <m/>
    <m/>
    <m/>
    <m/>
    <d v="2017-06-23T00:00:00"/>
    <x v="18"/>
    <m/>
    <x v="0"/>
    <n v="8"/>
    <n v="9"/>
    <x v="0"/>
    <m/>
    <m/>
  </r>
  <r>
    <x v="0"/>
    <x v="63"/>
    <x v="4"/>
    <x v="1"/>
    <x v="1329"/>
    <x v="26"/>
    <x v="771"/>
    <m/>
    <m/>
    <m/>
    <x v="0"/>
    <m/>
    <n v="2.4"/>
    <n v="5.9"/>
    <m/>
    <x v="160"/>
    <x v="10"/>
    <x v="690"/>
    <x v="349"/>
    <x v="104"/>
    <m/>
    <m/>
    <x v="0"/>
    <x v="0"/>
    <m/>
    <x v="0"/>
    <m/>
    <x v="0"/>
    <m/>
    <x v="0"/>
    <x v="0"/>
    <m/>
    <m/>
    <x v="0"/>
    <m/>
    <m/>
    <m/>
    <m/>
    <m/>
    <x v="0"/>
    <m/>
    <m/>
    <x v="0"/>
    <m/>
    <m/>
    <m/>
    <m/>
    <x v="4"/>
    <m/>
    <m/>
    <m/>
    <m/>
    <m/>
    <m/>
    <m/>
    <m/>
    <m/>
    <m/>
    <m/>
    <m/>
    <m/>
    <d v="2017-06-23T00:00:00"/>
    <x v="18"/>
    <m/>
    <x v="0"/>
    <n v="17"/>
    <n v="9"/>
    <x v="0"/>
    <m/>
    <m/>
  </r>
  <r>
    <x v="0"/>
    <x v="63"/>
    <x v="4"/>
    <x v="1"/>
    <x v="1330"/>
    <x v="27"/>
    <x v="338"/>
    <m/>
    <m/>
    <m/>
    <x v="0"/>
    <m/>
    <n v="2.7"/>
    <n v="6.3"/>
    <m/>
    <x v="185"/>
    <x v="10"/>
    <x v="576"/>
    <x v="479"/>
    <x v="104"/>
    <m/>
    <m/>
    <x v="0"/>
    <x v="0"/>
    <m/>
    <x v="0"/>
    <m/>
    <x v="0"/>
    <m/>
    <x v="0"/>
    <x v="0"/>
    <m/>
    <m/>
    <x v="0"/>
    <m/>
    <m/>
    <m/>
    <m/>
    <m/>
    <x v="0"/>
    <m/>
    <m/>
    <x v="0"/>
    <m/>
    <m/>
    <m/>
    <m/>
    <x v="4"/>
    <m/>
    <m/>
    <m/>
    <m/>
    <m/>
    <m/>
    <m/>
    <m/>
    <m/>
    <m/>
    <m/>
    <m/>
    <m/>
    <d v="2017-06-26T00:00:00"/>
    <x v="107"/>
    <m/>
    <x v="0"/>
    <n v="9"/>
    <n v="9"/>
    <x v="0"/>
    <m/>
    <m/>
  </r>
  <r>
    <x v="1"/>
    <x v="64"/>
    <x v="4"/>
    <x v="1"/>
    <x v="1331"/>
    <x v="78"/>
    <x v="706"/>
    <m/>
    <m/>
    <m/>
    <x v="0"/>
    <m/>
    <n v="2.8"/>
    <m/>
    <m/>
    <x v="338"/>
    <x v="10"/>
    <x v="317"/>
    <x v="51"/>
    <x v="199"/>
    <m/>
    <m/>
    <x v="0"/>
    <x v="0"/>
    <m/>
    <x v="0"/>
    <m/>
    <x v="2"/>
    <m/>
    <x v="0"/>
    <x v="0"/>
    <m/>
    <m/>
    <x v="0"/>
    <m/>
    <m/>
    <m/>
    <m/>
    <m/>
    <x v="0"/>
    <m/>
    <m/>
    <x v="0"/>
    <m/>
    <m/>
    <m/>
    <m/>
    <x v="1"/>
    <m/>
    <m/>
    <m/>
    <m/>
    <m/>
    <m/>
    <m/>
    <m/>
    <m/>
    <m/>
    <m/>
    <m/>
    <m/>
    <d v="2017-01-18T00:00:00"/>
    <x v="53"/>
    <m/>
    <x v="0"/>
    <n v="12"/>
    <n v="8"/>
    <x v="0"/>
    <m/>
    <m/>
  </r>
  <r>
    <x v="1"/>
    <x v="64"/>
    <x v="4"/>
    <x v="1"/>
    <x v="1332"/>
    <x v="78"/>
    <x v="830"/>
    <m/>
    <m/>
    <m/>
    <x v="0"/>
    <m/>
    <n v="2.8"/>
    <m/>
    <m/>
    <x v="339"/>
    <x v="10"/>
    <x v="320"/>
    <x v="62"/>
    <x v="199"/>
    <m/>
    <m/>
    <x v="0"/>
    <x v="0"/>
    <m/>
    <x v="0"/>
    <m/>
    <x v="2"/>
    <m/>
    <x v="0"/>
    <x v="0"/>
    <m/>
    <m/>
    <x v="0"/>
    <m/>
    <m/>
    <m/>
    <m/>
    <m/>
    <x v="0"/>
    <m/>
    <m/>
    <x v="0"/>
    <m/>
    <m/>
    <m/>
    <m/>
    <x v="1"/>
    <m/>
    <m/>
    <m/>
    <m/>
    <m/>
    <m/>
    <m/>
    <m/>
    <m/>
    <m/>
    <m/>
    <m/>
    <m/>
    <d v="2017-01-19T00:00:00"/>
    <x v="124"/>
    <m/>
    <x v="0"/>
    <n v="12"/>
    <n v="8"/>
    <x v="0"/>
    <m/>
    <m/>
  </r>
  <r>
    <x v="1"/>
    <x v="64"/>
    <x v="4"/>
    <x v="1"/>
    <x v="1333"/>
    <x v="155"/>
    <x v="811"/>
    <m/>
    <m/>
    <m/>
    <x v="0"/>
    <m/>
    <n v="3"/>
    <m/>
    <m/>
    <x v="25"/>
    <x v="10"/>
    <x v="691"/>
    <x v="480"/>
    <x v="199"/>
    <m/>
    <m/>
    <x v="0"/>
    <x v="0"/>
    <m/>
    <x v="0"/>
    <m/>
    <x v="0"/>
    <m/>
    <x v="0"/>
    <x v="0"/>
    <m/>
    <m/>
    <x v="0"/>
    <m/>
    <m/>
    <m/>
    <m/>
    <m/>
    <x v="0"/>
    <m/>
    <m/>
    <x v="0"/>
    <m/>
    <m/>
    <m/>
    <m/>
    <x v="1"/>
    <m/>
    <m/>
    <m/>
    <m/>
    <m/>
    <m/>
    <m/>
    <m/>
    <m/>
    <m/>
    <m/>
    <m/>
    <m/>
    <d v="2017-01-19T00:00:00"/>
    <x v="124"/>
    <m/>
    <x v="0"/>
    <n v="12"/>
    <n v="8"/>
    <x v="0"/>
    <m/>
    <m/>
  </r>
  <r>
    <x v="1"/>
    <x v="64"/>
    <x v="4"/>
    <x v="1"/>
    <x v="540"/>
    <x v="46"/>
    <x v="831"/>
    <m/>
    <m/>
    <m/>
    <x v="0"/>
    <m/>
    <n v="2.8"/>
    <m/>
    <m/>
    <x v="176"/>
    <x v="10"/>
    <x v="314"/>
    <x v="276"/>
    <x v="199"/>
    <m/>
    <m/>
    <x v="0"/>
    <x v="0"/>
    <m/>
    <x v="0"/>
    <m/>
    <x v="0"/>
    <m/>
    <x v="0"/>
    <x v="0"/>
    <m/>
    <m/>
    <x v="0"/>
    <m/>
    <m/>
    <m/>
    <m/>
    <m/>
    <x v="0"/>
    <m/>
    <m/>
    <x v="0"/>
    <m/>
    <m/>
    <m/>
    <m/>
    <x v="1"/>
    <m/>
    <m/>
    <m/>
    <m/>
    <m/>
    <m/>
    <m/>
    <m/>
    <m/>
    <m/>
    <m/>
    <m/>
    <m/>
    <s v="waiting on your approval 1-30-17"/>
    <x v="67"/>
    <m/>
    <x v="0"/>
    <n v="9"/>
    <n v="8"/>
    <x v="0"/>
    <m/>
    <m/>
  </r>
  <r>
    <x v="1"/>
    <x v="64"/>
    <x v="4"/>
    <x v="1"/>
    <x v="1334"/>
    <x v="174"/>
    <x v="832"/>
    <m/>
    <m/>
    <m/>
    <x v="0"/>
    <m/>
    <n v="2.8"/>
    <m/>
    <m/>
    <x v="288"/>
    <x v="10"/>
    <x v="318"/>
    <x v="277"/>
    <x v="199"/>
    <m/>
    <m/>
    <x v="0"/>
    <x v="0"/>
    <m/>
    <x v="0"/>
    <m/>
    <x v="0"/>
    <m/>
    <x v="0"/>
    <x v="0"/>
    <m/>
    <m/>
    <x v="0"/>
    <m/>
    <m/>
    <m/>
    <m/>
    <m/>
    <x v="0"/>
    <m/>
    <m/>
    <x v="0"/>
    <m/>
    <m/>
    <m/>
    <m/>
    <x v="1"/>
    <m/>
    <m/>
    <m/>
    <m/>
    <m/>
    <m/>
    <m/>
    <m/>
    <m/>
    <m/>
    <m/>
    <m/>
    <m/>
    <d v="2017-01-31T00:00:00"/>
    <x v="67"/>
    <m/>
    <x v="0"/>
    <n v="12"/>
    <n v="8"/>
    <x v="0"/>
    <m/>
    <m/>
  </r>
  <r>
    <x v="1"/>
    <x v="64"/>
    <x v="4"/>
    <x v="1"/>
    <x v="1335"/>
    <x v="1"/>
    <x v="365"/>
    <m/>
    <m/>
    <m/>
    <x v="0"/>
    <m/>
    <n v="2.8"/>
    <m/>
    <m/>
    <x v="176"/>
    <x v="10"/>
    <x v="313"/>
    <x v="267"/>
    <x v="199"/>
    <m/>
    <m/>
    <x v="0"/>
    <x v="0"/>
    <m/>
    <x v="0"/>
    <m/>
    <x v="0"/>
    <m/>
    <x v="0"/>
    <x v="0"/>
    <m/>
    <m/>
    <x v="0"/>
    <m/>
    <m/>
    <m/>
    <m/>
    <m/>
    <x v="0"/>
    <m/>
    <m/>
    <x v="0"/>
    <m/>
    <m/>
    <m/>
    <m/>
    <x v="1"/>
    <m/>
    <m/>
    <m/>
    <m/>
    <m/>
    <m/>
    <m/>
    <m/>
    <m/>
    <m/>
    <m/>
    <m/>
    <m/>
    <d v="2017-01-31T00:00:00"/>
    <x v="67"/>
    <m/>
    <x v="0"/>
    <n v="13"/>
    <n v="8"/>
    <x v="0"/>
    <m/>
    <m/>
  </r>
  <r>
    <x v="1"/>
    <x v="64"/>
    <x v="4"/>
    <x v="1"/>
    <x v="1336"/>
    <x v="1"/>
    <x v="833"/>
    <m/>
    <m/>
    <m/>
    <x v="0"/>
    <m/>
    <n v="2.9"/>
    <m/>
    <m/>
    <x v="200"/>
    <x v="10"/>
    <x v="320"/>
    <x v="481"/>
    <x v="199"/>
    <m/>
    <m/>
    <x v="0"/>
    <x v="0"/>
    <m/>
    <x v="24"/>
    <m/>
    <x v="75"/>
    <m/>
    <x v="0"/>
    <x v="0"/>
    <m/>
    <m/>
    <x v="0"/>
    <m/>
    <m/>
    <m/>
    <m/>
    <m/>
    <x v="0"/>
    <m/>
    <m/>
    <x v="0"/>
    <m/>
    <m/>
    <m/>
    <m/>
    <x v="1"/>
    <m/>
    <m/>
    <m/>
    <m/>
    <m/>
    <m/>
    <m/>
    <m/>
    <m/>
    <m/>
    <m/>
    <m/>
    <m/>
    <d v="2017-01-31T00:00:00"/>
    <x v="67"/>
    <m/>
    <x v="0"/>
    <n v="16"/>
    <n v="8"/>
    <x v="0"/>
    <m/>
    <m/>
  </r>
  <r>
    <x v="1"/>
    <x v="64"/>
    <x v="4"/>
    <x v="1"/>
    <x v="1337"/>
    <x v="120"/>
    <x v="781"/>
    <m/>
    <m/>
    <m/>
    <x v="0"/>
    <m/>
    <n v="3"/>
    <m/>
    <m/>
    <x v="172"/>
    <x v="10"/>
    <x v="320"/>
    <x v="477"/>
    <x v="199"/>
    <m/>
    <m/>
    <x v="0"/>
    <x v="0"/>
    <m/>
    <x v="0"/>
    <m/>
    <x v="2"/>
    <m/>
    <x v="0"/>
    <x v="0"/>
    <m/>
    <m/>
    <x v="0"/>
    <m/>
    <m/>
    <m/>
    <m/>
    <m/>
    <x v="0"/>
    <m/>
    <m/>
    <x v="0"/>
    <m/>
    <m/>
    <m/>
    <m/>
    <x v="2"/>
    <m/>
    <m/>
    <m/>
    <m/>
    <m/>
    <m/>
    <m/>
    <m/>
    <m/>
    <m/>
    <m/>
    <m/>
    <m/>
    <d v="2017-03-21T00:00:00"/>
    <x v="90"/>
    <m/>
    <x v="0"/>
    <n v="11"/>
    <n v="8"/>
    <x v="0"/>
    <m/>
    <m/>
  </r>
  <r>
    <x v="1"/>
    <x v="64"/>
    <x v="4"/>
    <x v="1"/>
    <x v="1338"/>
    <x v="120"/>
    <x v="834"/>
    <m/>
    <m/>
    <m/>
    <x v="0"/>
    <m/>
    <n v="3"/>
    <m/>
    <m/>
    <x v="18"/>
    <x v="10"/>
    <x v="692"/>
    <x v="68"/>
    <x v="199"/>
    <m/>
    <m/>
    <x v="0"/>
    <x v="0"/>
    <m/>
    <x v="0"/>
    <m/>
    <x v="0"/>
    <m/>
    <x v="0"/>
    <x v="0"/>
    <m/>
    <m/>
    <x v="0"/>
    <m/>
    <m/>
    <m/>
    <m/>
    <m/>
    <x v="0"/>
    <m/>
    <m/>
    <x v="0"/>
    <m/>
    <m/>
    <m/>
    <m/>
    <x v="2"/>
    <m/>
    <m/>
    <m/>
    <m/>
    <m/>
    <m/>
    <m/>
    <m/>
    <m/>
    <m/>
    <m/>
    <m/>
    <m/>
    <d v="2017-03-21T00:00:00"/>
    <x v="130"/>
    <m/>
    <x v="0"/>
    <n v="11"/>
    <n v="8"/>
    <x v="0"/>
    <m/>
    <m/>
  </r>
  <r>
    <x v="1"/>
    <x v="64"/>
    <x v="4"/>
    <x v="1"/>
    <x v="1339"/>
    <x v="16"/>
    <x v="835"/>
    <m/>
    <m/>
    <m/>
    <x v="0"/>
    <m/>
    <n v="2.7"/>
    <m/>
    <m/>
    <x v="154"/>
    <x v="10"/>
    <x v="320"/>
    <x v="59"/>
    <x v="199"/>
    <m/>
    <m/>
    <x v="0"/>
    <x v="0"/>
    <m/>
    <x v="0"/>
    <m/>
    <x v="2"/>
    <m/>
    <x v="0"/>
    <x v="0"/>
    <m/>
    <m/>
    <x v="0"/>
    <m/>
    <m/>
    <m/>
    <m/>
    <m/>
    <x v="0"/>
    <m/>
    <m/>
    <x v="0"/>
    <m/>
    <m/>
    <m/>
    <m/>
    <x v="2"/>
    <m/>
    <m/>
    <m/>
    <m/>
    <m/>
    <m/>
    <m/>
    <m/>
    <m/>
    <m/>
    <m/>
    <m/>
    <m/>
    <d v="2017-03-21T00:00:00"/>
    <x v="3"/>
    <m/>
    <x v="0"/>
    <n v="8"/>
    <n v="8"/>
    <x v="0"/>
    <m/>
    <m/>
  </r>
  <r>
    <x v="1"/>
    <x v="64"/>
    <x v="4"/>
    <x v="1"/>
    <x v="1340"/>
    <x v="18"/>
    <x v="836"/>
    <m/>
    <m/>
    <m/>
    <x v="0"/>
    <m/>
    <n v="2.8"/>
    <m/>
    <m/>
    <x v="340"/>
    <x v="10"/>
    <x v="320"/>
    <x v="14"/>
    <x v="199"/>
    <m/>
    <m/>
    <x v="0"/>
    <x v="0"/>
    <m/>
    <x v="0"/>
    <m/>
    <x v="2"/>
    <m/>
    <x v="0"/>
    <x v="0"/>
    <m/>
    <m/>
    <x v="0"/>
    <m/>
    <m/>
    <m/>
    <m/>
    <m/>
    <x v="0"/>
    <m/>
    <m/>
    <x v="0"/>
    <m/>
    <m/>
    <m/>
    <m/>
    <x v="2"/>
    <m/>
    <m/>
    <m/>
    <m/>
    <m/>
    <m/>
    <m/>
    <m/>
    <m/>
    <m/>
    <m/>
    <m/>
    <m/>
    <d v="2017-03-21T00:00:00"/>
    <x v="14"/>
    <m/>
    <x v="0"/>
    <n v="10"/>
    <n v="8"/>
    <x v="0"/>
    <m/>
    <m/>
  </r>
  <r>
    <x v="1"/>
    <x v="64"/>
    <x v="4"/>
    <x v="1"/>
    <x v="1341"/>
    <x v="33"/>
    <x v="781"/>
    <m/>
    <m/>
    <m/>
    <x v="0"/>
    <m/>
    <n v="2.9"/>
    <m/>
    <m/>
    <x v="172"/>
    <x v="10"/>
    <x v="693"/>
    <x v="480"/>
    <x v="199"/>
    <m/>
    <m/>
    <x v="0"/>
    <x v="0"/>
    <m/>
    <x v="0"/>
    <m/>
    <x v="56"/>
    <m/>
    <x v="0"/>
    <x v="0"/>
    <m/>
    <m/>
    <x v="0"/>
    <m/>
    <m/>
    <m/>
    <m/>
    <m/>
    <x v="0"/>
    <m/>
    <m/>
    <x v="0"/>
    <m/>
    <m/>
    <m/>
    <m/>
    <x v="6"/>
    <m/>
    <m/>
    <m/>
    <m/>
    <m/>
    <m/>
    <m/>
    <m/>
    <m/>
    <m/>
    <m/>
    <m/>
    <m/>
    <d v="2017-07-13T00:00:00"/>
    <x v="109"/>
    <m/>
    <x v="0"/>
    <n v="13"/>
    <n v="8"/>
    <x v="0"/>
    <m/>
    <m/>
  </r>
  <r>
    <x v="1"/>
    <x v="64"/>
    <x v="4"/>
    <x v="1"/>
    <x v="1342"/>
    <x v="33"/>
    <x v="837"/>
    <m/>
    <m/>
    <m/>
    <x v="0"/>
    <m/>
    <n v="3"/>
    <m/>
    <m/>
    <x v="170"/>
    <x v="10"/>
    <x v="691"/>
    <x v="18"/>
    <x v="199"/>
    <m/>
    <m/>
    <x v="0"/>
    <x v="0"/>
    <m/>
    <x v="20"/>
    <m/>
    <x v="32"/>
    <m/>
    <x v="0"/>
    <x v="0"/>
    <m/>
    <m/>
    <x v="0"/>
    <m/>
    <m/>
    <m/>
    <m/>
    <m/>
    <x v="0"/>
    <m/>
    <m/>
    <x v="0"/>
    <m/>
    <m/>
    <m/>
    <m/>
    <x v="6"/>
    <m/>
    <m/>
    <m/>
    <m/>
    <m/>
    <m/>
    <m/>
    <m/>
    <m/>
    <m/>
    <m/>
    <m/>
    <m/>
    <d v="2017-07-14T00:00:00"/>
    <x v="22"/>
    <m/>
    <x v="0"/>
    <n v="13"/>
    <n v="8"/>
    <x v="0"/>
    <m/>
    <m/>
  </r>
  <r>
    <x v="1"/>
    <x v="64"/>
    <x v="4"/>
    <x v="1"/>
    <x v="1343"/>
    <x v="34"/>
    <x v="838"/>
    <m/>
    <m/>
    <m/>
    <x v="0"/>
    <m/>
    <n v="3"/>
    <m/>
    <m/>
    <x v="205"/>
    <x v="10"/>
    <x v="694"/>
    <x v="11"/>
    <x v="199"/>
    <m/>
    <m/>
    <x v="0"/>
    <x v="0"/>
    <m/>
    <x v="29"/>
    <m/>
    <x v="43"/>
    <m/>
    <x v="0"/>
    <x v="0"/>
    <m/>
    <m/>
    <x v="0"/>
    <m/>
    <m/>
    <m/>
    <m/>
    <m/>
    <x v="0"/>
    <m/>
    <m/>
    <x v="0"/>
    <m/>
    <m/>
    <m/>
    <m/>
    <x v="6"/>
    <m/>
    <m/>
    <m/>
    <m/>
    <m/>
    <m/>
    <m/>
    <m/>
    <m/>
    <m/>
    <m/>
    <m/>
    <m/>
    <d v="2017-07-17T00:00:00"/>
    <x v="23"/>
    <m/>
    <x v="0"/>
    <n v="15"/>
    <n v="8"/>
    <x v="0"/>
    <m/>
    <m/>
  </r>
  <r>
    <x v="1"/>
    <x v="64"/>
    <x v="4"/>
    <x v="1"/>
    <x v="1344"/>
    <x v="37"/>
    <x v="839"/>
    <m/>
    <m/>
    <m/>
    <x v="0"/>
    <m/>
    <n v="3"/>
    <m/>
    <m/>
    <x v="154"/>
    <x v="10"/>
    <x v="693"/>
    <x v="480"/>
    <x v="199"/>
    <m/>
    <m/>
    <x v="0"/>
    <x v="0"/>
    <m/>
    <x v="0"/>
    <m/>
    <x v="0"/>
    <m/>
    <x v="0"/>
    <x v="0"/>
    <m/>
    <m/>
    <x v="0"/>
    <m/>
    <m/>
    <m/>
    <m/>
    <m/>
    <x v="0"/>
    <m/>
    <m/>
    <x v="0"/>
    <m/>
    <m/>
    <m/>
    <m/>
    <x v="6"/>
    <m/>
    <m/>
    <m/>
    <m/>
    <m/>
    <m/>
    <m/>
    <m/>
    <m/>
    <m/>
    <m/>
    <m/>
    <m/>
    <d v="2017-07-17T00:00:00"/>
    <x v="23"/>
    <m/>
    <x v="0"/>
    <n v="13"/>
    <n v="8"/>
    <x v="0"/>
    <m/>
    <m/>
  </r>
  <r>
    <x v="1"/>
    <x v="64"/>
    <x v="4"/>
    <x v="1"/>
    <x v="1345"/>
    <x v="39"/>
    <x v="397"/>
    <m/>
    <m/>
    <m/>
    <x v="0"/>
    <m/>
    <n v="2.8"/>
    <m/>
    <m/>
    <x v="11"/>
    <x v="10"/>
    <x v="695"/>
    <x v="23"/>
    <x v="199"/>
    <m/>
    <m/>
    <x v="0"/>
    <x v="0"/>
    <m/>
    <x v="0"/>
    <m/>
    <x v="0"/>
    <m/>
    <x v="0"/>
    <x v="0"/>
    <m/>
    <m/>
    <x v="0"/>
    <m/>
    <m/>
    <m/>
    <m/>
    <m/>
    <x v="0"/>
    <m/>
    <m/>
    <x v="0"/>
    <m/>
    <m/>
    <m/>
    <m/>
    <x v="6"/>
    <m/>
    <m/>
    <m/>
    <m/>
    <m/>
    <m/>
    <m/>
    <m/>
    <m/>
    <m/>
    <m/>
    <m/>
    <m/>
    <d v="2017-07-20T00:00:00"/>
    <x v="26"/>
    <m/>
    <x v="0"/>
    <n v="14"/>
    <n v="8"/>
    <x v="0"/>
    <m/>
    <m/>
  </r>
  <r>
    <x v="1"/>
    <x v="64"/>
    <x v="4"/>
    <x v="1"/>
    <x v="1346"/>
    <x v="40"/>
    <x v="840"/>
    <m/>
    <m/>
    <m/>
    <x v="0"/>
    <m/>
    <n v="3.1"/>
    <m/>
    <m/>
    <x v="12"/>
    <x v="10"/>
    <x v="694"/>
    <x v="59"/>
    <x v="234"/>
    <m/>
    <m/>
    <x v="0"/>
    <x v="0"/>
    <m/>
    <x v="0"/>
    <m/>
    <x v="0"/>
    <m/>
    <x v="0"/>
    <x v="0"/>
    <m/>
    <m/>
    <x v="0"/>
    <m/>
    <m/>
    <m/>
    <m/>
    <m/>
    <x v="0"/>
    <m/>
    <m/>
    <x v="0"/>
    <m/>
    <m/>
    <m/>
    <m/>
    <x v="6"/>
    <m/>
    <m/>
    <m/>
    <m/>
    <m/>
    <m/>
    <m/>
    <m/>
    <m/>
    <m/>
    <m/>
    <m/>
    <m/>
    <d v="2017-07-21T00:00:00"/>
    <x v="27"/>
    <m/>
    <x v="0"/>
    <n v="12"/>
    <n v="8"/>
    <x v="0"/>
    <m/>
    <m/>
  </r>
  <r>
    <x v="1"/>
    <x v="64"/>
    <x v="4"/>
    <x v="1"/>
    <x v="1347"/>
    <x v="41"/>
    <x v="841"/>
    <m/>
    <m/>
    <m/>
    <x v="0"/>
    <m/>
    <n v="2.9"/>
    <m/>
    <m/>
    <x v="201"/>
    <x v="10"/>
    <x v="313"/>
    <x v="61"/>
    <x v="199"/>
    <m/>
    <m/>
    <x v="0"/>
    <x v="0"/>
    <m/>
    <x v="29"/>
    <m/>
    <x v="57"/>
    <m/>
    <x v="0"/>
    <x v="0"/>
    <m/>
    <m/>
    <x v="0"/>
    <m/>
    <m/>
    <m/>
    <m/>
    <m/>
    <x v="0"/>
    <m/>
    <m/>
    <x v="0"/>
    <m/>
    <m/>
    <m/>
    <m/>
    <x v="6"/>
    <m/>
    <m/>
    <m/>
    <m/>
    <m/>
    <m/>
    <m/>
    <m/>
    <m/>
    <m/>
    <m/>
    <m/>
    <m/>
    <d v="2017-07-24T00:00:00"/>
    <x v="28"/>
    <m/>
    <x v="0"/>
    <n v="11"/>
    <n v="8"/>
    <x v="0"/>
    <m/>
    <m/>
  </r>
  <r>
    <x v="1"/>
    <x v="64"/>
    <x v="4"/>
    <x v="1"/>
    <x v="1200"/>
    <x v="34"/>
    <x v="838"/>
    <m/>
    <m/>
    <m/>
    <x v="0"/>
    <m/>
    <n v="3"/>
    <m/>
    <m/>
    <x v="205"/>
    <x v="10"/>
    <x v="694"/>
    <x v="11"/>
    <x v="234"/>
    <m/>
    <m/>
    <x v="0"/>
    <x v="0"/>
    <m/>
    <x v="29"/>
    <m/>
    <x v="43"/>
    <m/>
    <x v="0"/>
    <x v="0"/>
    <m/>
    <m/>
    <x v="0"/>
    <m/>
    <m/>
    <m/>
    <m/>
    <m/>
    <x v="0"/>
    <m/>
    <m/>
    <x v="0"/>
    <m/>
    <m/>
    <m/>
    <m/>
    <x v="6"/>
    <m/>
    <m/>
    <m/>
    <m/>
    <m/>
    <m/>
    <m/>
    <m/>
    <m/>
    <m/>
    <m/>
    <m/>
    <m/>
    <d v="2017-07-14T00:00:00"/>
    <x v="22"/>
    <m/>
    <x v="0"/>
    <n v="15"/>
    <n v="8"/>
    <x v="0"/>
    <m/>
    <m/>
  </r>
  <r>
    <x v="1"/>
    <x v="65"/>
    <x v="4"/>
    <x v="0"/>
    <x v="1348"/>
    <x v="149"/>
    <x v="345"/>
    <m/>
    <m/>
    <m/>
    <x v="0"/>
    <m/>
    <n v="3.1"/>
    <m/>
    <m/>
    <x v="203"/>
    <x v="10"/>
    <x v="320"/>
    <x v="12"/>
    <x v="199"/>
    <m/>
    <m/>
    <x v="0"/>
    <x v="0"/>
    <m/>
    <x v="0"/>
    <m/>
    <x v="0"/>
    <m/>
    <x v="0"/>
    <x v="0"/>
    <m/>
    <m/>
    <x v="0"/>
    <m/>
    <m/>
    <m/>
    <m/>
    <m/>
    <x v="0"/>
    <m/>
    <m/>
    <x v="0"/>
    <m/>
    <m/>
    <m/>
    <m/>
    <x v="2"/>
    <m/>
    <m/>
    <m/>
    <m/>
    <m/>
    <m/>
    <m/>
    <m/>
    <m/>
    <m/>
    <m/>
    <m/>
    <m/>
    <d v="2017-03-08T00:00:00"/>
    <x v="150"/>
    <m/>
    <x v="0"/>
    <m/>
    <n v="8"/>
    <x v="0"/>
    <m/>
    <m/>
  </r>
  <r>
    <x v="1"/>
    <x v="65"/>
    <x v="4"/>
    <x v="0"/>
    <x v="1349"/>
    <x v="193"/>
    <x v="842"/>
    <m/>
    <m/>
    <m/>
    <x v="0"/>
    <m/>
    <n v="2.9"/>
    <m/>
    <m/>
    <x v="167"/>
    <x v="10"/>
    <x v="696"/>
    <x v="73"/>
    <x v="199"/>
    <m/>
    <m/>
    <x v="0"/>
    <x v="0"/>
    <m/>
    <x v="0"/>
    <m/>
    <x v="43"/>
    <m/>
    <x v="0"/>
    <x v="0"/>
    <m/>
    <m/>
    <x v="0"/>
    <m/>
    <m/>
    <m/>
    <m/>
    <m/>
    <x v="0"/>
    <m/>
    <m/>
    <x v="0"/>
    <m/>
    <m/>
    <m/>
    <m/>
    <x v="2"/>
    <m/>
    <m/>
    <m/>
    <m/>
    <m/>
    <m/>
    <m/>
    <m/>
    <m/>
    <m/>
    <m/>
    <m/>
    <m/>
    <d v="2017-03-09T00:00:00"/>
    <x v="111"/>
    <m/>
    <x v="0"/>
    <m/>
    <n v="8"/>
    <x v="0"/>
    <m/>
    <m/>
  </r>
  <r>
    <x v="1"/>
    <x v="65"/>
    <x v="4"/>
    <x v="0"/>
    <x v="1350"/>
    <x v="150"/>
    <x v="841"/>
    <m/>
    <m/>
    <m/>
    <x v="0"/>
    <m/>
    <n v="2.8"/>
    <m/>
    <m/>
    <x v="25"/>
    <x v="10"/>
    <x v="696"/>
    <x v="74"/>
    <x v="199"/>
    <m/>
    <m/>
    <x v="0"/>
    <x v="0"/>
    <m/>
    <x v="0"/>
    <m/>
    <x v="32"/>
    <m/>
    <x v="0"/>
    <x v="0"/>
    <m/>
    <m/>
    <x v="0"/>
    <m/>
    <m/>
    <m/>
    <m/>
    <m/>
    <x v="0"/>
    <m/>
    <m/>
    <x v="0"/>
    <m/>
    <m/>
    <m/>
    <m/>
    <x v="2"/>
    <m/>
    <m/>
    <m/>
    <m/>
    <m/>
    <m/>
    <m/>
    <m/>
    <m/>
    <m/>
    <m/>
    <m/>
    <m/>
    <d v="2017-03-09T00:00:00"/>
    <x v="111"/>
    <m/>
    <x v="0"/>
    <m/>
    <n v="8"/>
    <x v="0"/>
    <m/>
    <m/>
  </r>
  <r>
    <x v="1"/>
    <x v="65"/>
    <x v="4"/>
    <x v="0"/>
    <x v="1351"/>
    <x v="119"/>
    <x v="843"/>
    <m/>
    <m/>
    <m/>
    <x v="0"/>
    <m/>
    <n v="3"/>
    <m/>
    <m/>
    <x v="173"/>
    <x v="10"/>
    <x v="694"/>
    <x v="482"/>
    <x v="199"/>
    <m/>
    <m/>
    <x v="0"/>
    <x v="0"/>
    <m/>
    <x v="20"/>
    <m/>
    <x v="32"/>
    <m/>
    <x v="0"/>
    <x v="0"/>
    <m/>
    <m/>
    <x v="0"/>
    <m/>
    <m/>
    <m/>
    <m/>
    <m/>
    <x v="0"/>
    <m/>
    <m/>
    <x v="0"/>
    <m/>
    <m/>
    <m/>
    <m/>
    <x v="2"/>
    <m/>
    <m/>
    <m/>
    <m/>
    <m/>
    <m/>
    <m/>
    <m/>
    <m/>
    <m/>
    <m/>
    <m/>
    <m/>
    <d v="2017-03-14T00:00:00"/>
    <x v="89"/>
    <m/>
    <x v="0"/>
    <m/>
    <n v="8"/>
    <x v="0"/>
    <m/>
    <m/>
  </r>
  <r>
    <x v="1"/>
    <x v="65"/>
    <x v="4"/>
    <x v="0"/>
    <x v="1352"/>
    <x v="67"/>
    <x v="242"/>
    <m/>
    <m/>
    <m/>
    <x v="0"/>
    <m/>
    <n v="2.6"/>
    <m/>
    <m/>
    <x v="290"/>
    <x v="10"/>
    <x v="691"/>
    <x v="22"/>
    <x v="199"/>
    <m/>
    <m/>
    <x v="0"/>
    <x v="0"/>
    <m/>
    <x v="0"/>
    <m/>
    <x v="0"/>
    <m/>
    <x v="0"/>
    <x v="0"/>
    <m/>
    <m/>
    <x v="0"/>
    <m/>
    <m/>
    <m/>
    <m/>
    <m/>
    <x v="0"/>
    <m/>
    <m/>
    <x v="0"/>
    <m/>
    <m/>
    <m/>
    <m/>
    <x v="4"/>
    <m/>
    <m/>
    <m/>
    <m/>
    <m/>
    <m/>
    <m/>
    <m/>
    <m/>
    <m/>
    <m/>
    <m/>
    <m/>
    <d v="2017-06-29T00:00:00"/>
    <x v="43"/>
    <m/>
    <x v="0"/>
    <n v="14"/>
    <n v="8"/>
    <x v="0"/>
    <m/>
    <m/>
  </r>
  <r>
    <x v="1"/>
    <x v="65"/>
    <x v="4"/>
    <x v="0"/>
    <x v="1198"/>
    <x v="68"/>
    <x v="844"/>
    <m/>
    <m/>
    <m/>
    <x v="0"/>
    <m/>
    <n v="3.2"/>
    <m/>
    <m/>
    <x v="259"/>
    <x v="10"/>
    <x v="693"/>
    <x v="59"/>
    <x v="199"/>
    <m/>
    <m/>
    <x v="0"/>
    <x v="0"/>
    <m/>
    <x v="0"/>
    <m/>
    <x v="56"/>
    <m/>
    <x v="0"/>
    <x v="0"/>
    <m/>
    <m/>
    <x v="0"/>
    <m/>
    <m/>
    <m/>
    <m/>
    <m/>
    <x v="0"/>
    <m/>
    <m/>
    <x v="0"/>
    <m/>
    <m/>
    <m/>
    <m/>
    <x v="4"/>
    <m/>
    <m/>
    <m/>
    <m/>
    <m/>
    <m/>
    <m/>
    <m/>
    <m/>
    <m/>
    <m/>
    <m/>
    <m/>
    <d v="2017-06-30T00:00:00"/>
    <x v="44"/>
    <m/>
    <x v="0"/>
    <n v="14"/>
    <n v="8"/>
    <x v="0"/>
    <m/>
    <m/>
  </r>
  <r>
    <x v="1"/>
    <x v="66"/>
    <x v="4"/>
    <x v="0"/>
    <x v="1353"/>
    <x v="221"/>
    <x v="845"/>
    <m/>
    <m/>
    <m/>
    <x v="53"/>
    <m/>
    <m/>
    <m/>
    <m/>
    <x v="0"/>
    <x v="10"/>
    <x v="697"/>
    <x v="52"/>
    <x v="235"/>
    <m/>
    <m/>
    <x v="0"/>
    <x v="0"/>
    <n v="36"/>
    <x v="0"/>
    <m/>
    <x v="0"/>
    <m/>
    <x v="0"/>
    <x v="0"/>
    <m/>
    <m/>
    <x v="0"/>
    <m/>
    <m/>
    <m/>
    <m/>
    <m/>
    <x v="0"/>
    <m/>
    <m/>
    <x v="0"/>
    <m/>
    <m/>
    <m/>
    <m/>
    <x v="1"/>
    <m/>
    <m/>
    <m/>
    <m/>
    <m/>
    <m/>
    <s v="50/160"/>
    <m/>
    <m/>
    <m/>
    <m/>
    <m/>
    <m/>
    <s v="-"/>
    <x v="172"/>
    <m/>
    <x v="0"/>
    <m/>
    <m/>
    <x v="0"/>
    <m/>
    <m/>
  </r>
  <r>
    <x v="1"/>
    <x v="66"/>
    <x v="4"/>
    <x v="0"/>
    <x v="1354"/>
    <x v="191"/>
    <x v="846"/>
    <m/>
    <m/>
    <m/>
    <x v="44"/>
    <m/>
    <m/>
    <m/>
    <m/>
    <x v="0"/>
    <x v="10"/>
    <x v="698"/>
    <x v="39"/>
    <x v="236"/>
    <m/>
    <m/>
    <x v="0"/>
    <x v="0"/>
    <n v="35"/>
    <x v="0"/>
    <m/>
    <x v="32"/>
    <m/>
    <x v="0"/>
    <x v="0"/>
    <m/>
    <m/>
    <x v="0"/>
    <m/>
    <m/>
    <m/>
    <m/>
    <m/>
    <x v="0"/>
    <m/>
    <m/>
    <x v="0"/>
    <m/>
    <m/>
    <m/>
    <m/>
    <x v="5"/>
    <m/>
    <m/>
    <m/>
    <m/>
    <m/>
    <m/>
    <m/>
    <m/>
    <m/>
    <m/>
    <m/>
    <m/>
    <m/>
    <s v="-"/>
    <x v="173"/>
    <m/>
    <x v="0"/>
    <m/>
    <m/>
    <x v="0"/>
    <m/>
    <m/>
  </r>
  <r>
    <x v="1"/>
    <x v="67"/>
    <x v="4"/>
    <x v="0"/>
    <x v="1355"/>
    <x v="222"/>
    <x v="847"/>
    <m/>
    <m/>
    <m/>
    <x v="10"/>
    <m/>
    <m/>
    <m/>
    <m/>
    <x v="312"/>
    <x v="10"/>
    <x v="699"/>
    <x v="467"/>
    <x v="0"/>
    <m/>
    <m/>
    <x v="0"/>
    <x v="0"/>
    <m/>
    <x v="0"/>
    <m/>
    <x v="0"/>
    <m/>
    <x v="0"/>
    <x v="0"/>
    <m/>
    <m/>
    <x v="0"/>
    <m/>
    <m/>
    <m/>
    <m/>
    <m/>
    <x v="0"/>
    <m/>
    <m/>
    <x v="0"/>
    <m/>
    <m/>
    <m/>
    <m/>
    <x v="3"/>
    <m/>
    <m/>
    <m/>
    <m/>
    <s v="26/8"/>
    <m/>
    <m/>
    <m/>
    <m/>
    <m/>
    <m/>
    <m/>
    <m/>
    <s v="-"/>
    <x v="174"/>
    <m/>
    <x v="0"/>
    <m/>
    <m/>
    <x v="0"/>
    <m/>
    <m/>
  </r>
  <r>
    <x v="1"/>
    <x v="67"/>
    <x v="4"/>
    <x v="0"/>
    <x v="1356"/>
    <x v="223"/>
    <x v="848"/>
    <m/>
    <m/>
    <m/>
    <x v="37"/>
    <m/>
    <m/>
    <m/>
    <m/>
    <x v="159"/>
    <x v="10"/>
    <x v="700"/>
    <x v="7"/>
    <x v="0"/>
    <m/>
    <m/>
    <x v="0"/>
    <x v="0"/>
    <m/>
    <x v="0"/>
    <m/>
    <x v="56"/>
    <m/>
    <x v="0"/>
    <x v="0"/>
    <m/>
    <m/>
    <x v="0"/>
    <m/>
    <m/>
    <m/>
    <m/>
    <m/>
    <x v="0"/>
    <m/>
    <m/>
    <x v="0"/>
    <m/>
    <m/>
    <m/>
    <m/>
    <x v="10"/>
    <m/>
    <m/>
    <m/>
    <m/>
    <s v="25/12"/>
    <m/>
    <m/>
    <m/>
    <m/>
    <m/>
    <m/>
    <m/>
    <m/>
    <s v="-"/>
    <x v="175"/>
    <m/>
    <x v="0"/>
    <m/>
    <m/>
    <x v="0"/>
    <m/>
    <m/>
  </r>
  <r>
    <x v="1"/>
    <x v="68"/>
    <x v="4"/>
    <x v="12"/>
    <x v="1357"/>
    <x v="224"/>
    <x v="849"/>
    <m/>
    <m/>
    <m/>
    <x v="0"/>
    <m/>
    <n v="4.7"/>
    <n v="14.2"/>
    <m/>
    <x v="341"/>
    <x v="62"/>
    <x v="0"/>
    <x v="471"/>
    <x v="105"/>
    <m/>
    <m/>
    <x v="0"/>
    <x v="0"/>
    <m/>
    <x v="0"/>
    <m/>
    <x v="2"/>
    <m/>
    <x v="0"/>
    <x v="0"/>
    <m/>
    <m/>
    <x v="0"/>
    <m/>
    <m/>
    <m/>
    <m/>
    <m/>
    <x v="0"/>
    <m/>
    <m/>
    <x v="0"/>
    <m/>
    <m/>
    <m/>
    <m/>
    <x v="8"/>
    <m/>
    <m/>
    <m/>
    <m/>
    <m/>
    <m/>
    <s v="40/12"/>
    <m/>
    <m/>
    <m/>
    <m/>
    <m/>
    <m/>
    <s v="-"/>
    <x v="176"/>
    <m/>
    <x v="0"/>
    <m/>
    <m/>
    <x v="0"/>
    <m/>
    <m/>
  </r>
  <r>
    <x v="0"/>
    <x v="69"/>
    <x v="5"/>
    <x v="1"/>
    <x v="1358"/>
    <x v="51"/>
    <x v="850"/>
    <m/>
    <m/>
    <m/>
    <x v="0"/>
    <m/>
    <m/>
    <m/>
    <m/>
    <x v="0"/>
    <x v="109"/>
    <x v="0"/>
    <x v="367"/>
    <x v="0"/>
    <m/>
    <m/>
    <x v="0"/>
    <x v="0"/>
    <m/>
    <x v="0"/>
    <m/>
    <x v="0"/>
    <m/>
    <x v="0"/>
    <x v="0"/>
    <m/>
    <m/>
    <x v="0"/>
    <m/>
    <m/>
    <m/>
    <m/>
    <m/>
    <x v="0"/>
    <m/>
    <m/>
    <x v="0"/>
    <m/>
    <m/>
    <m/>
    <m/>
    <x v="7"/>
    <m/>
    <m/>
    <m/>
    <n v="0"/>
    <m/>
    <m/>
    <m/>
    <m/>
    <m/>
    <m/>
    <m/>
    <m/>
    <m/>
    <d v="2017-02-24T00:00:00"/>
    <x v="35"/>
    <m/>
    <x v="0"/>
    <m/>
    <n v="6"/>
    <x v="0"/>
    <m/>
    <m/>
  </r>
  <r>
    <x v="0"/>
    <x v="69"/>
    <x v="5"/>
    <x v="1"/>
    <x v="1359"/>
    <x v="53"/>
    <x v="851"/>
    <m/>
    <m/>
    <m/>
    <x v="0"/>
    <m/>
    <m/>
    <m/>
    <m/>
    <x v="0"/>
    <x v="110"/>
    <x v="0"/>
    <x v="101"/>
    <x v="0"/>
    <m/>
    <m/>
    <x v="0"/>
    <x v="0"/>
    <m/>
    <x v="0"/>
    <m/>
    <x v="0"/>
    <m/>
    <x v="0"/>
    <x v="0"/>
    <m/>
    <m/>
    <x v="0"/>
    <m/>
    <m/>
    <m/>
    <m/>
    <m/>
    <x v="0"/>
    <m/>
    <m/>
    <x v="0"/>
    <m/>
    <m/>
    <m/>
    <m/>
    <x v="7"/>
    <m/>
    <m/>
    <m/>
    <n v="0"/>
    <m/>
    <m/>
    <m/>
    <m/>
    <m/>
    <m/>
    <m/>
    <m/>
    <m/>
    <d v="2017-02-27T00:00:00"/>
    <x v="36"/>
    <m/>
    <x v="0"/>
    <m/>
    <n v="6"/>
    <x v="0"/>
    <m/>
    <m/>
  </r>
  <r>
    <x v="0"/>
    <x v="69"/>
    <x v="5"/>
    <x v="1"/>
    <x v="1360"/>
    <x v="83"/>
    <x v="794"/>
    <m/>
    <m/>
    <m/>
    <x v="0"/>
    <m/>
    <m/>
    <m/>
    <m/>
    <x v="0"/>
    <x v="111"/>
    <x v="0"/>
    <x v="362"/>
    <x v="0"/>
    <m/>
    <m/>
    <x v="0"/>
    <x v="0"/>
    <m/>
    <x v="0"/>
    <m/>
    <x v="0"/>
    <m/>
    <x v="0"/>
    <x v="0"/>
    <m/>
    <m/>
    <x v="0"/>
    <m/>
    <m/>
    <m/>
    <m/>
    <m/>
    <x v="0"/>
    <m/>
    <m/>
    <x v="0"/>
    <m/>
    <m/>
    <m/>
    <m/>
    <x v="2"/>
    <m/>
    <m/>
    <m/>
    <n v="0"/>
    <m/>
    <m/>
    <m/>
    <m/>
    <m/>
    <m/>
    <m/>
    <m/>
    <m/>
    <d v="2017-03-03T00:00:00"/>
    <x v="58"/>
    <m/>
    <x v="0"/>
    <m/>
    <n v="6"/>
    <x v="0"/>
    <m/>
    <m/>
  </r>
  <r>
    <x v="0"/>
    <x v="69"/>
    <x v="5"/>
    <x v="1"/>
    <x v="1120"/>
    <x v="119"/>
    <x v="852"/>
    <m/>
    <m/>
    <m/>
    <x v="0"/>
    <m/>
    <m/>
    <m/>
    <m/>
    <x v="0"/>
    <x v="112"/>
    <x v="0"/>
    <x v="99"/>
    <x v="0"/>
    <m/>
    <m/>
    <x v="0"/>
    <x v="0"/>
    <m/>
    <x v="0"/>
    <m/>
    <x v="0"/>
    <m/>
    <x v="0"/>
    <x v="0"/>
    <m/>
    <m/>
    <x v="0"/>
    <m/>
    <m/>
    <m/>
    <m/>
    <m/>
    <x v="0"/>
    <m/>
    <m/>
    <x v="0"/>
    <m/>
    <m/>
    <m/>
    <m/>
    <x v="2"/>
    <m/>
    <m/>
    <m/>
    <n v="0"/>
    <m/>
    <m/>
    <m/>
    <m/>
    <m/>
    <m/>
    <m/>
    <m/>
    <m/>
    <d v="2017-03-14T00:00:00"/>
    <x v="89"/>
    <m/>
    <x v="0"/>
    <m/>
    <n v="6"/>
    <x v="0"/>
    <m/>
    <m/>
  </r>
  <r>
    <x v="0"/>
    <x v="69"/>
    <x v="5"/>
    <x v="1"/>
    <x v="1361"/>
    <x v="3"/>
    <x v="792"/>
    <m/>
    <m/>
    <m/>
    <x v="0"/>
    <m/>
    <m/>
    <m/>
    <m/>
    <x v="0"/>
    <x v="113"/>
    <x v="0"/>
    <x v="327"/>
    <x v="0"/>
    <m/>
    <m/>
    <x v="0"/>
    <x v="0"/>
    <m/>
    <x v="0"/>
    <m/>
    <x v="0"/>
    <m/>
    <x v="0"/>
    <x v="0"/>
    <m/>
    <m/>
    <x v="0"/>
    <m/>
    <m/>
    <m/>
    <m/>
    <m/>
    <x v="0"/>
    <m/>
    <m/>
    <x v="0"/>
    <m/>
    <m/>
    <m/>
    <m/>
    <x v="2"/>
    <m/>
    <m/>
    <m/>
    <n v="0"/>
    <m/>
    <m/>
    <m/>
    <m/>
    <m/>
    <m/>
    <m/>
    <m/>
    <m/>
    <d v="2017-04-18T00:00:00"/>
    <x v="3"/>
    <m/>
    <x v="0"/>
    <m/>
    <n v="6"/>
    <x v="0"/>
    <m/>
    <m/>
  </r>
  <r>
    <x v="1"/>
    <x v="70"/>
    <x v="5"/>
    <x v="1"/>
    <x v="1362"/>
    <x v="89"/>
    <x v="853"/>
    <m/>
    <m/>
    <m/>
    <x v="0"/>
    <m/>
    <m/>
    <m/>
    <m/>
    <x v="0"/>
    <x v="114"/>
    <x v="0"/>
    <x v="483"/>
    <x v="0"/>
    <m/>
    <m/>
    <x v="0"/>
    <x v="0"/>
    <m/>
    <x v="0"/>
    <m/>
    <x v="0"/>
    <m/>
    <x v="0"/>
    <x v="0"/>
    <m/>
    <m/>
    <x v="0"/>
    <m/>
    <m/>
    <m/>
    <m/>
    <m/>
    <x v="0"/>
    <m/>
    <m/>
    <x v="0"/>
    <m/>
    <m/>
    <m/>
    <m/>
    <x v="4"/>
    <m/>
    <m/>
    <m/>
    <n v="0"/>
    <m/>
    <m/>
    <m/>
    <m/>
    <m/>
    <m/>
    <m/>
    <m/>
    <m/>
    <d v="2017-06-06T00:00:00"/>
    <x v="102"/>
    <m/>
    <x v="0"/>
    <n v="3"/>
    <n v="6"/>
    <x v="0"/>
    <m/>
    <m/>
  </r>
  <r>
    <x v="1"/>
    <x v="70"/>
    <x v="5"/>
    <x v="1"/>
    <x v="1363"/>
    <x v="89"/>
    <x v="854"/>
    <m/>
    <m/>
    <m/>
    <x v="0"/>
    <m/>
    <m/>
    <m/>
    <m/>
    <x v="0"/>
    <x v="115"/>
    <x v="0"/>
    <x v="446"/>
    <x v="0"/>
    <m/>
    <m/>
    <x v="0"/>
    <x v="0"/>
    <m/>
    <x v="0"/>
    <m/>
    <x v="0"/>
    <m/>
    <x v="0"/>
    <x v="0"/>
    <m/>
    <m/>
    <x v="0"/>
    <m/>
    <m/>
    <m/>
    <m/>
    <m/>
    <x v="0"/>
    <m/>
    <m/>
    <x v="0"/>
    <m/>
    <m/>
    <m/>
    <m/>
    <x v="4"/>
    <m/>
    <m/>
    <m/>
    <n v="0"/>
    <m/>
    <m/>
    <m/>
    <m/>
    <m/>
    <m/>
    <m/>
    <m/>
    <m/>
    <d v="2017-06-06T00:00:00"/>
    <x v="63"/>
    <m/>
    <x v="0"/>
    <n v="3"/>
    <n v="6"/>
    <x v="0"/>
    <m/>
    <m/>
  </r>
  <r>
    <x v="1"/>
    <x v="70"/>
    <x v="5"/>
    <x v="1"/>
    <x v="1364"/>
    <x v="141"/>
    <x v="855"/>
    <m/>
    <m/>
    <m/>
    <x v="0"/>
    <m/>
    <m/>
    <m/>
    <m/>
    <x v="0"/>
    <x v="116"/>
    <x v="0"/>
    <x v="468"/>
    <x v="0"/>
    <m/>
    <m/>
    <x v="0"/>
    <x v="0"/>
    <m/>
    <x v="0"/>
    <m/>
    <x v="0"/>
    <m/>
    <x v="0"/>
    <x v="0"/>
    <m/>
    <m/>
    <x v="0"/>
    <m/>
    <m/>
    <m/>
    <m/>
    <m/>
    <x v="0"/>
    <m/>
    <m/>
    <x v="0"/>
    <m/>
    <m/>
    <m/>
    <m/>
    <x v="4"/>
    <m/>
    <m/>
    <m/>
    <n v="0"/>
    <m/>
    <m/>
    <m/>
    <m/>
    <m/>
    <m/>
    <m/>
    <m/>
    <m/>
    <d v="2017-06-07T00:00:00"/>
    <x v="103"/>
    <m/>
    <x v="0"/>
    <n v="3"/>
    <n v="6"/>
    <x v="0"/>
    <m/>
    <m/>
  </r>
  <r>
    <x v="1"/>
    <x v="70"/>
    <x v="5"/>
    <x v="1"/>
    <x v="1365"/>
    <x v="90"/>
    <x v="856"/>
    <m/>
    <m/>
    <m/>
    <x v="0"/>
    <m/>
    <m/>
    <m/>
    <m/>
    <x v="0"/>
    <x v="117"/>
    <x v="0"/>
    <x v="440"/>
    <x v="0"/>
    <m/>
    <m/>
    <x v="0"/>
    <x v="0"/>
    <m/>
    <x v="0"/>
    <m/>
    <x v="0"/>
    <m/>
    <x v="0"/>
    <x v="0"/>
    <m/>
    <m/>
    <x v="0"/>
    <m/>
    <m/>
    <m/>
    <m/>
    <m/>
    <x v="0"/>
    <m/>
    <m/>
    <x v="0"/>
    <m/>
    <m/>
    <m/>
    <m/>
    <x v="4"/>
    <m/>
    <m/>
    <m/>
    <n v="0"/>
    <m/>
    <m/>
    <m/>
    <m/>
    <m/>
    <m/>
    <m/>
    <m/>
    <m/>
    <d v="2017-06-09T00:00:00"/>
    <x v="64"/>
    <m/>
    <x v="0"/>
    <n v="3"/>
    <n v="6"/>
    <x v="0"/>
    <m/>
    <m/>
  </r>
  <r>
    <x v="1"/>
    <x v="70"/>
    <x v="5"/>
    <x v="1"/>
    <x v="1366"/>
    <x v="92"/>
    <x v="857"/>
    <m/>
    <m/>
    <m/>
    <x v="0"/>
    <m/>
    <m/>
    <m/>
    <m/>
    <x v="0"/>
    <x v="118"/>
    <x v="0"/>
    <x v="462"/>
    <x v="0"/>
    <m/>
    <m/>
    <x v="0"/>
    <x v="0"/>
    <m/>
    <x v="0"/>
    <m/>
    <x v="0"/>
    <m/>
    <x v="0"/>
    <x v="0"/>
    <m/>
    <m/>
    <x v="0"/>
    <m/>
    <m/>
    <m/>
    <m/>
    <m/>
    <x v="0"/>
    <m/>
    <m/>
    <x v="0"/>
    <m/>
    <m/>
    <m/>
    <m/>
    <x v="4"/>
    <m/>
    <m/>
    <m/>
    <n v="0"/>
    <m/>
    <m/>
    <m/>
    <m/>
    <m/>
    <m/>
    <m/>
    <m/>
    <m/>
    <d v="2017-06-14T00:00:00"/>
    <x v="66"/>
    <m/>
    <x v="0"/>
    <n v="4"/>
    <n v="6"/>
    <x v="0"/>
    <m/>
    <m/>
  </r>
  <r>
    <x v="1"/>
    <x v="70"/>
    <x v="5"/>
    <x v="1"/>
    <x v="1367"/>
    <x v="92"/>
    <x v="858"/>
    <m/>
    <m/>
    <m/>
    <x v="0"/>
    <m/>
    <m/>
    <m/>
    <m/>
    <x v="0"/>
    <x v="115"/>
    <x v="0"/>
    <x v="148"/>
    <x v="0"/>
    <m/>
    <m/>
    <x v="0"/>
    <x v="0"/>
    <m/>
    <x v="0"/>
    <m/>
    <x v="0"/>
    <m/>
    <x v="0"/>
    <x v="0"/>
    <m/>
    <m/>
    <x v="0"/>
    <m/>
    <m/>
    <m/>
    <m/>
    <m/>
    <x v="0"/>
    <m/>
    <m/>
    <x v="0"/>
    <m/>
    <m/>
    <m/>
    <m/>
    <x v="4"/>
    <m/>
    <m/>
    <m/>
    <n v="0"/>
    <m/>
    <m/>
    <m/>
    <m/>
    <m/>
    <m/>
    <m/>
    <m/>
    <m/>
    <d v="2017-06-14T00:00:00"/>
    <x v="66"/>
    <m/>
    <x v="0"/>
    <n v="5"/>
    <n v="6"/>
    <x v="0"/>
    <m/>
    <m/>
  </r>
  <r>
    <x v="1"/>
    <x v="70"/>
    <x v="5"/>
    <x v="1"/>
    <x v="1368"/>
    <x v="145"/>
    <x v="859"/>
    <m/>
    <m/>
    <m/>
    <x v="0"/>
    <m/>
    <m/>
    <m/>
    <m/>
    <x v="0"/>
    <x v="119"/>
    <x v="0"/>
    <x v="316"/>
    <x v="0"/>
    <m/>
    <m/>
    <x v="0"/>
    <x v="0"/>
    <m/>
    <x v="0"/>
    <m/>
    <x v="0"/>
    <m/>
    <x v="0"/>
    <x v="0"/>
    <m/>
    <m/>
    <x v="0"/>
    <m/>
    <m/>
    <m/>
    <m/>
    <m/>
    <x v="0"/>
    <m/>
    <m/>
    <x v="0"/>
    <m/>
    <m/>
    <m/>
    <m/>
    <x v="4"/>
    <m/>
    <m/>
    <m/>
    <n v="0"/>
    <m/>
    <m/>
    <m/>
    <m/>
    <m/>
    <m/>
    <m/>
    <m/>
    <m/>
    <d v="2017-06-15T00:00:00"/>
    <x v="105"/>
    <m/>
    <x v="0"/>
    <n v="4"/>
    <n v="6"/>
    <x v="0"/>
    <m/>
    <m/>
  </r>
  <r>
    <x v="1"/>
    <x v="70"/>
    <x v="5"/>
    <x v="1"/>
    <x v="1369"/>
    <x v="145"/>
    <x v="860"/>
    <m/>
    <m/>
    <m/>
    <x v="0"/>
    <m/>
    <m/>
    <m/>
    <m/>
    <x v="0"/>
    <x v="120"/>
    <x v="0"/>
    <x v="463"/>
    <x v="0"/>
    <m/>
    <m/>
    <x v="0"/>
    <x v="0"/>
    <m/>
    <x v="0"/>
    <m/>
    <x v="0"/>
    <m/>
    <x v="0"/>
    <x v="0"/>
    <m/>
    <m/>
    <x v="0"/>
    <m/>
    <m/>
    <m/>
    <m/>
    <m/>
    <x v="0"/>
    <m/>
    <m/>
    <x v="0"/>
    <m/>
    <m/>
    <m/>
    <m/>
    <x v="4"/>
    <m/>
    <m/>
    <m/>
    <n v="0"/>
    <m/>
    <m/>
    <m/>
    <m/>
    <m/>
    <m/>
    <m/>
    <m/>
    <m/>
    <d v="2017-06-15T00:00:00"/>
    <x v="105"/>
    <m/>
    <x v="0"/>
    <n v="3"/>
    <n v="6"/>
    <x v="0"/>
    <m/>
    <m/>
  </r>
  <r>
    <x v="0"/>
    <x v="71"/>
    <x v="5"/>
    <x v="9"/>
    <x v="1370"/>
    <x v="168"/>
    <x v="861"/>
    <m/>
    <m/>
    <m/>
    <x v="54"/>
    <m/>
    <m/>
    <m/>
    <m/>
    <x v="0"/>
    <x v="10"/>
    <x v="0"/>
    <x v="0"/>
    <x v="0"/>
    <m/>
    <m/>
    <x v="0"/>
    <x v="0"/>
    <m/>
    <x v="1"/>
    <m/>
    <x v="1"/>
    <m/>
    <x v="0"/>
    <x v="263"/>
    <m/>
    <m/>
    <x v="0"/>
    <m/>
    <m/>
    <m/>
    <m/>
    <m/>
    <x v="0"/>
    <m/>
    <m/>
    <x v="0"/>
    <m/>
    <m/>
    <m/>
    <m/>
    <x v="7"/>
    <m/>
    <m/>
    <m/>
    <m/>
    <m/>
    <m/>
    <m/>
    <m/>
    <m/>
    <m/>
    <m/>
    <m/>
    <m/>
    <s v="per Amvac 2-06-17"/>
    <x v="1"/>
    <m/>
    <x v="0"/>
    <m/>
    <n v="3"/>
    <x v="0"/>
    <m/>
    <m/>
  </r>
  <r>
    <x v="0"/>
    <x v="71"/>
    <x v="5"/>
    <x v="9"/>
    <x v="1371"/>
    <x v="168"/>
    <x v="862"/>
    <m/>
    <m/>
    <m/>
    <x v="55"/>
    <m/>
    <m/>
    <m/>
    <m/>
    <x v="0"/>
    <x v="10"/>
    <x v="0"/>
    <x v="0"/>
    <x v="0"/>
    <m/>
    <m/>
    <x v="0"/>
    <x v="0"/>
    <m/>
    <x v="1"/>
    <m/>
    <x v="1"/>
    <m/>
    <x v="0"/>
    <x v="264"/>
    <m/>
    <m/>
    <x v="0"/>
    <m/>
    <m/>
    <m/>
    <m/>
    <m/>
    <x v="0"/>
    <m/>
    <m/>
    <x v="0"/>
    <m/>
    <m/>
    <m/>
    <m/>
    <x v="7"/>
    <m/>
    <m/>
    <m/>
    <m/>
    <m/>
    <m/>
    <m/>
    <m/>
    <m/>
    <m/>
    <m/>
    <m/>
    <m/>
    <s v="per Amvac 2-06-17"/>
    <x v="1"/>
    <m/>
    <x v="0"/>
    <m/>
    <n v="3"/>
    <x v="0"/>
    <m/>
    <m/>
  </r>
  <r>
    <x v="0"/>
    <x v="71"/>
    <x v="5"/>
    <x v="9"/>
    <x v="1372"/>
    <x v="168"/>
    <x v="863"/>
    <m/>
    <m/>
    <m/>
    <x v="56"/>
    <m/>
    <m/>
    <m/>
    <m/>
    <x v="0"/>
    <x v="10"/>
    <x v="0"/>
    <x v="0"/>
    <x v="0"/>
    <m/>
    <m/>
    <x v="0"/>
    <x v="0"/>
    <m/>
    <x v="1"/>
    <m/>
    <x v="1"/>
    <m/>
    <x v="0"/>
    <x v="265"/>
    <m/>
    <m/>
    <x v="0"/>
    <m/>
    <m/>
    <m/>
    <m/>
    <m/>
    <x v="0"/>
    <m/>
    <m/>
    <x v="0"/>
    <m/>
    <m/>
    <m/>
    <m/>
    <x v="7"/>
    <m/>
    <m/>
    <m/>
    <m/>
    <m/>
    <m/>
    <m/>
    <m/>
    <m/>
    <m/>
    <m/>
    <m/>
    <m/>
    <s v="per Amvac 2-06-17"/>
    <x v="125"/>
    <m/>
    <x v="0"/>
    <m/>
    <n v="3"/>
    <x v="0"/>
    <m/>
    <m/>
  </r>
  <r>
    <x v="0"/>
    <x v="71"/>
    <x v="5"/>
    <x v="9"/>
    <x v="1373"/>
    <x v="106"/>
    <x v="864"/>
    <m/>
    <m/>
    <m/>
    <x v="57"/>
    <m/>
    <m/>
    <m/>
    <m/>
    <x v="0"/>
    <x v="10"/>
    <x v="0"/>
    <x v="0"/>
    <x v="0"/>
    <m/>
    <m/>
    <x v="0"/>
    <x v="0"/>
    <m/>
    <x v="1"/>
    <m/>
    <x v="1"/>
    <m/>
    <x v="0"/>
    <x v="266"/>
    <m/>
    <m/>
    <x v="0"/>
    <m/>
    <m/>
    <m/>
    <m/>
    <m/>
    <x v="0"/>
    <m/>
    <m/>
    <x v="0"/>
    <m/>
    <m/>
    <m/>
    <m/>
    <x v="7"/>
    <m/>
    <m/>
    <m/>
    <m/>
    <m/>
    <m/>
    <m/>
    <m/>
    <m/>
    <m/>
    <m/>
    <m/>
    <m/>
    <s v="per Amvac 2-06-17"/>
    <x v="125"/>
    <m/>
    <x v="0"/>
    <m/>
    <n v="3"/>
    <x v="0"/>
    <m/>
    <m/>
  </r>
  <r>
    <x v="0"/>
    <x v="71"/>
    <x v="5"/>
    <x v="9"/>
    <x v="1374"/>
    <x v="107"/>
    <x v="865"/>
    <m/>
    <m/>
    <m/>
    <x v="58"/>
    <m/>
    <m/>
    <m/>
    <m/>
    <x v="0"/>
    <x v="10"/>
    <x v="0"/>
    <x v="0"/>
    <x v="0"/>
    <m/>
    <m/>
    <x v="0"/>
    <x v="0"/>
    <m/>
    <x v="1"/>
    <m/>
    <x v="1"/>
    <m/>
    <x v="0"/>
    <x v="267"/>
    <m/>
    <m/>
    <x v="0"/>
    <m/>
    <m/>
    <m/>
    <m/>
    <m/>
    <x v="0"/>
    <m/>
    <m/>
    <x v="0"/>
    <m/>
    <m/>
    <m/>
    <m/>
    <x v="7"/>
    <m/>
    <m/>
    <m/>
    <m/>
    <m/>
    <m/>
    <m/>
    <m/>
    <m/>
    <m/>
    <m/>
    <m/>
    <m/>
    <s v="per Amvac 2-06-17"/>
    <x v="125"/>
    <m/>
    <x v="0"/>
    <m/>
    <n v="3"/>
    <x v="0"/>
    <m/>
    <m/>
  </r>
  <r>
    <x v="0"/>
    <x v="71"/>
    <x v="5"/>
    <x v="9"/>
    <x v="1375"/>
    <x v="107"/>
    <x v="863"/>
    <m/>
    <m/>
    <m/>
    <x v="59"/>
    <m/>
    <m/>
    <m/>
    <m/>
    <x v="0"/>
    <x v="10"/>
    <x v="0"/>
    <x v="0"/>
    <x v="0"/>
    <m/>
    <m/>
    <x v="0"/>
    <x v="0"/>
    <m/>
    <x v="1"/>
    <m/>
    <x v="1"/>
    <m/>
    <x v="0"/>
    <x v="268"/>
    <m/>
    <m/>
    <x v="0"/>
    <m/>
    <m/>
    <m/>
    <m/>
    <m/>
    <x v="0"/>
    <m/>
    <m/>
    <x v="0"/>
    <m/>
    <m/>
    <m/>
    <m/>
    <x v="7"/>
    <m/>
    <m/>
    <m/>
    <m/>
    <m/>
    <m/>
    <m/>
    <m/>
    <m/>
    <m/>
    <m/>
    <m/>
    <m/>
    <s v="per Amvac 2-06-17"/>
    <x v="125"/>
    <m/>
    <x v="0"/>
    <m/>
    <n v="3"/>
    <x v="0"/>
    <m/>
    <m/>
  </r>
  <r>
    <x v="0"/>
    <x v="71"/>
    <x v="5"/>
    <x v="9"/>
    <x v="1376"/>
    <x v="225"/>
    <x v="865"/>
    <m/>
    <m/>
    <m/>
    <x v="60"/>
    <m/>
    <m/>
    <m/>
    <m/>
    <x v="0"/>
    <x v="10"/>
    <x v="0"/>
    <x v="0"/>
    <x v="0"/>
    <m/>
    <m/>
    <x v="0"/>
    <x v="0"/>
    <m/>
    <x v="1"/>
    <m/>
    <x v="1"/>
    <m/>
    <x v="0"/>
    <x v="269"/>
    <m/>
    <m/>
    <x v="0"/>
    <m/>
    <m/>
    <m/>
    <m/>
    <m/>
    <x v="0"/>
    <m/>
    <m/>
    <x v="0"/>
    <m/>
    <m/>
    <m/>
    <m/>
    <x v="7"/>
    <m/>
    <m/>
    <m/>
    <m/>
    <m/>
    <m/>
    <m/>
    <m/>
    <m/>
    <m/>
    <m/>
    <m/>
    <m/>
    <s v="per Amvac 2-06-17"/>
    <x v="125"/>
    <m/>
    <x v="0"/>
    <m/>
    <n v="3"/>
    <x v="0"/>
    <m/>
    <m/>
  </r>
  <r>
    <x v="0"/>
    <x v="71"/>
    <x v="5"/>
    <x v="9"/>
    <x v="1377"/>
    <x v="225"/>
    <x v="864"/>
    <m/>
    <m/>
    <m/>
    <x v="61"/>
    <m/>
    <m/>
    <m/>
    <m/>
    <x v="0"/>
    <x v="10"/>
    <x v="0"/>
    <x v="0"/>
    <x v="0"/>
    <m/>
    <m/>
    <x v="0"/>
    <x v="0"/>
    <m/>
    <x v="1"/>
    <m/>
    <x v="1"/>
    <m/>
    <x v="0"/>
    <x v="270"/>
    <m/>
    <m/>
    <x v="0"/>
    <m/>
    <m/>
    <m/>
    <m/>
    <m/>
    <x v="0"/>
    <m/>
    <m/>
    <x v="0"/>
    <m/>
    <m/>
    <m/>
    <m/>
    <x v="7"/>
    <m/>
    <m/>
    <m/>
    <m/>
    <m/>
    <m/>
    <m/>
    <m/>
    <m/>
    <m/>
    <m/>
    <m/>
    <m/>
    <s v="per Amvac 2-06-17"/>
    <x v="125"/>
    <m/>
    <x v="0"/>
    <m/>
    <n v="3"/>
    <x v="0"/>
    <m/>
    <m/>
  </r>
  <r>
    <x v="0"/>
    <x v="71"/>
    <x v="5"/>
    <x v="9"/>
    <x v="1378"/>
    <x v="108"/>
    <x v="865"/>
    <m/>
    <m/>
    <m/>
    <x v="62"/>
    <m/>
    <m/>
    <m/>
    <m/>
    <x v="0"/>
    <x v="10"/>
    <x v="0"/>
    <x v="0"/>
    <x v="0"/>
    <m/>
    <m/>
    <x v="0"/>
    <x v="0"/>
    <m/>
    <x v="1"/>
    <m/>
    <x v="1"/>
    <m/>
    <x v="0"/>
    <x v="271"/>
    <m/>
    <m/>
    <x v="0"/>
    <m/>
    <m/>
    <m/>
    <m/>
    <m/>
    <x v="0"/>
    <m/>
    <m/>
    <x v="0"/>
    <m/>
    <m/>
    <m/>
    <m/>
    <x v="7"/>
    <m/>
    <m/>
    <m/>
    <m/>
    <m/>
    <m/>
    <m/>
    <m/>
    <m/>
    <m/>
    <m/>
    <m/>
    <m/>
    <s v="per Amvac 2-07-17"/>
    <x v="79"/>
    <m/>
    <x v="0"/>
    <m/>
    <n v="3"/>
    <x v="0"/>
    <m/>
    <m/>
  </r>
  <r>
    <x v="1"/>
    <x v="72"/>
    <x v="5"/>
    <x v="1"/>
    <x v="1379"/>
    <x v="226"/>
    <x v="866"/>
    <m/>
    <m/>
    <m/>
    <x v="0"/>
    <m/>
    <m/>
    <m/>
    <m/>
    <x v="0"/>
    <x v="81"/>
    <x v="0"/>
    <x v="37"/>
    <x v="0"/>
    <m/>
    <m/>
    <x v="0"/>
    <x v="0"/>
    <m/>
    <x v="0"/>
    <m/>
    <x v="0"/>
    <m/>
    <x v="0"/>
    <x v="0"/>
    <m/>
    <m/>
    <x v="0"/>
    <m/>
    <m/>
    <m/>
    <m/>
    <m/>
    <x v="0"/>
    <m/>
    <m/>
    <x v="0"/>
    <m/>
    <m/>
    <m/>
    <m/>
    <x v="10"/>
    <s v="Clear/yellowish brown"/>
    <m/>
    <m/>
    <m/>
    <m/>
    <m/>
    <m/>
    <m/>
    <m/>
    <m/>
    <m/>
    <m/>
    <m/>
    <s v="-"/>
    <x v="177"/>
    <m/>
    <x v="0"/>
    <m/>
    <n v="7"/>
    <x v="0"/>
    <m/>
    <m/>
  </r>
  <r>
    <x v="1"/>
    <x v="72"/>
    <x v="5"/>
    <x v="1"/>
    <x v="1380"/>
    <x v="227"/>
    <x v="867"/>
    <m/>
    <m/>
    <m/>
    <x v="0"/>
    <m/>
    <m/>
    <m/>
    <m/>
    <x v="0"/>
    <x v="121"/>
    <x v="0"/>
    <x v="42"/>
    <x v="0"/>
    <m/>
    <m/>
    <x v="0"/>
    <x v="0"/>
    <m/>
    <x v="0"/>
    <m/>
    <x v="0"/>
    <m/>
    <x v="0"/>
    <x v="0"/>
    <m/>
    <m/>
    <x v="0"/>
    <m/>
    <m/>
    <m/>
    <m/>
    <m/>
    <x v="0"/>
    <m/>
    <m/>
    <x v="0"/>
    <m/>
    <m/>
    <m/>
    <m/>
    <x v="10"/>
    <s v="Clear/yellowish brown"/>
    <m/>
    <m/>
    <m/>
    <m/>
    <m/>
    <m/>
    <m/>
    <m/>
    <m/>
    <m/>
    <m/>
    <m/>
    <s v="-"/>
    <x v="177"/>
    <m/>
    <x v="0"/>
    <m/>
    <n v="7"/>
    <x v="0"/>
    <m/>
    <m/>
  </r>
  <r>
    <x v="1"/>
    <x v="73"/>
    <x v="5"/>
    <x v="17"/>
    <x v="1381"/>
    <x v="77"/>
    <x v="868"/>
    <m/>
    <m/>
    <m/>
    <x v="14"/>
    <m/>
    <m/>
    <m/>
    <m/>
    <x v="0"/>
    <x v="10"/>
    <x v="701"/>
    <x v="82"/>
    <x v="0"/>
    <m/>
    <m/>
    <x v="0"/>
    <x v="0"/>
    <m/>
    <x v="1"/>
    <m/>
    <x v="1"/>
    <m/>
    <x v="21"/>
    <x v="272"/>
    <m/>
    <m/>
    <x v="0"/>
    <m/>
    <m/>
    <m/>
    <m/>
    <m/>
    <x v="0"/>
    <m/>
    <m/>
    <x v="0"/>
    <m/>
    <m/>
    <m/>
    <m/>
    <x v="1"/>
    <m/>
    <m/>
    <m/>
    <m/>
    <m/>
    <m/>
    <m/>
    <m/>
    <m/>
    <m/>
    <m/>
    <m/>
    <m/>
    <d v="2017-01-18T00:00:00"/>
    <x v="53"/>
    <m/>
    <x v="0"/>
    <m/>
    <n v="6"/>
    <x v="0"/>
    <m/>
    <m/>
  </r>
  <r>
    <x v="1"/>
    <x v="73"/>
    <x v="5"/>
    <x v="17"/>
    <x v="1382"/>
    <x v="77"/>
    <x v="869"/>
    <m/>
    <m/>
    <m/>
    <x v="16"/>
    <m/>
    <m/>
    <m/>
    <m/>
    <x v="0"/>
    <x v="10"/>
    <x v="702"/>
    <x v="484"/>
    <x v="0"/>
    <m/>
    <m/>
    <x v="0"/>
    <x v="0"/>
    <m/>
    <x v="1"/>
    <m/>
    <x v="1"/>
    <m/>
    <x v="12"/>
    <x v="42"/>
    <m/>
    <m/>
    <x v="0"/>
    <m/>
    <m/>
    <m/>
    <m/>
    <m/>
    <x v="0"/>
    <m/>
    <m/>
    <x v="0"/>
    <m/>
    <m/>
    <m/>
    <m/>
    <x v="1"/>
    <m/>
    <m/>
    <m/>
    <m/>
    <m/>
    <m/>
    <m/>
    <m/>
    <m/>
    <m/>
    <m/>
    <m/>
    <m/>
    <d v="2017-01-18T00:00:00"/>
    <x v="53"/>
    <m/>
    <x v="0"/>
    <m/>
    <n v="6"/>
    <x v="0"/>
    <m/>
    <m/>
  </r>
  <r>
    <x v="1"/>
    <x v="73"/>
    <x v="5"/>
    <x v="17"/>
    <x v="539"/>
    <x v="77"/>
    <x v="88"/>
    <m/>
    <m/>
    <m/>
    <x v="32"/>
    <m/>
    <m/>
    <m/>
    <m/>
    <x v="0"/>
    <x v="10"/>
    <x v="703"/>
    <x v="14"/>
    <x v="0"/>
    <m/>
    <m/>
    <x v="0"/>
    <x v="0"/>
    <m/>
    <x v="1"/>
    <m/>
    <x v="1"/>
    <m/>
    <x v="2"/>
    <x v="273"/>
    <m/>
    <m/>
    <x v="0"/>
    <m/>
    <m/>
    <m/>
    <m/>
    <m/>
    <x v="0"/>
    <m/>
    <m/>
    <x v="0"/>
    <m/>
    <m/>
    <m/>
    <m/>
    <x v="1"/>
    <m/>
    <m/>
    <m/>
    <m/>
    <m/>
    <m/>
    <m/>
    <m/>
    <m/>
    <m/>
    <m/>
    <m/>
    <m/>
    <d v="2017-01-18T00:00:00"/>
    <x v="53"/>
    <m/>
    <x v="0"/>
    <m/>
    <n v="6"/>
    <x v="0"/>
    <m/>
    <m/>
  </r>
  <r>
    <x v="1"/>
    <x v="73"/>
    <x v="5"/>
    <x v="17"/>
    <x v="799"/>
    <x v="78"/>
    <x v="870"/>
    <m/>
    <m/>
    <m/>
    <x v="32"/>
    <m/>
    <m/>
    <m/>
    <m/>
    <x v="0"/>
    <x v="10"/>
    <x v="704"/>
    <x v="82"/>
    <x v="0"/>
    <m/>
    <m/>
    <x v="0"/>
    <x v="0"/>
    <m/>
    <x v="1"/>
    <m/>
    <x v="1"/>
    <m/>
    <x v="40"/>
    <x v="31"/>
    <m/>
    <m/>
    <x v="0"/>
    <m/>
    <m/>
    <m/>
    <m/>
    <m/>
    <x v="0"/>
    <m/>
    <m/>
    <x v="0"/>
    <m/>
    <m/>
    <m/>
    <m/>
    <x v="1"/>
    <m/>
    <m/>
    <m/>
    <m/>
    <m/>
    <m/>
    <m/>
    <m/>
    <m/>
    <m/>
    <m/>
    <m/>
    <m/>
    <d v="2017-01-18T00:00:00"/>
    <x v="53"/>
    <m/>
    <x v="0"/>
    <m/>
    <n v="6"/>
    <x v="0"/>
    <m/>
    <m/>
  </r>
  <r>
    <x v="1"/>
    <x v="74"/>
    <x v="5"/>
    <x v="0"/>
    <x v="1383"/>
    <x v="108"/>
    <x v="397"/>
    <m/>
    <m/>
    <m/>
    <x v="10"/>
    <m/>
    <m/>
    <m/>
    <m/>
    <x v="184"/>
    <x v="10"/>
    <x v="273"/>
    <x v="228"/>
    <x v="0"/>
    <m/>
    <m/>
    <x v="0"/>
    <x v="0"/>
    <m/>
    <x v="0"/>
    <m/>
    <x v="0"/>
    <m/>
    <x v="0"/>
    <x v="0"/>
    <m/>
    <m/>
    <x v="0"/>
    <m/>
    <m/>
    <m/>
    <m/>
    <m/>
    <x v="0"/>
    <m/>
    <m/>
    <x v="0"/>
    <m/>
    <m/>
    <m/>
    <m/>
    <x v="7"/>
    <m/>
    <m/>
    <m/>
    <m/>
    <m/>
    <m/>
    <m/>
    <m/>
    <m/>
    <m/>
    <m/>
    <m/>
    <m/>
    <d v="2017-02-07T00:00:00"/>
    <x v="79"/>
    <m/>
    <x v="0"/>
    <m/>
    <n v="7"/>
    <x v="0"/>
    <m/>
    <m/>
  </r>
  <r>
    <x v="1"/>
    <x v="74"/>
    <x v="5"/>
    <x v="0"/>
    <x v="1384"/>
    <x v="109"/>
    <x v="781"/>
    <m/>
    <m/>
    <m/>
    <x v="37"/>
    <m/>
    <m/>
    <m/>
    <m/>
    <x v="342"/>
    <x v="10"/>
    <x v="705"/>
    <x v="236"/>
    <x v="0"/>
    <m/>
    <m/>
    <x v="0"/>
    <x v="0"/>
    <m/>
    <x v="0"/>
    <m/>
    <x v="0"/>
    <m/>
    <x v="0"/>
    <x v="0"/>
    <m/>
    <m/>
    <x v="0"/>
    <m/>
    <m/>
    <m/>
    <m/>
    <m/>
    <x v="0"/>
    <m/>
    <m/>
    <x v="0"/>
    <m/>
    <m/>
    <m/>
    <m/>
    <x v="7"/>
    <m/>
    <m/>
    <m/>
    <m/>
    <m/>
    <m/>
    <m/>
    <m/>
    <m/>
    <m/>
    <m/>
    <m/>
    <m/>
    <d v="2017-02-08T00:00:00"/>
    <x v="129"/>
    <m/>
    <x v="0"/>
    <m/>
    <n v="7"/>
    <x v="0"/>
    <m/>
    <m/>
  </r>
  <r>
    <x v="1"/>
    <x v="74"/>
    <x v="5"/>
    <x v="0"/>
    <x v="1385"/>
    <x v="112"/>
    <x v="433"/>
    <m/>
    <m/>
    <m/>
    <x v="11"/>
    <m/>
    <m/>
    <m/>
    <m/>
    <x v="36"/>
    <x v="10"/>
    <x v="706"/>
    <x v="246"/>
    <x v="0"/>
    <m/>
    <m/>
    <x v="0"/>
    <x v="0"/>
    <m/>
    <x v="0"/>
    <m/>
    <x v="0"/>
    <m/>
    <x v="0"/>
    <x v="0"/>
    <m/>
    <m/>
    <x v="0"/>
    <m/>
    <m/>
    <m/>
    <m/>
    <m/>
    <x v="0"/>
    <m/>
    <m/>
    <x v="0"/>
    <m/>
    <m/>
    <m/>
    <m/>
    <x v="7"/>
    <m/>
    <m/>
    <m/>
    <m/>
    <m/>
    <m/>
    <m/>
    <m/>
    <m/>
    <m/>
    <m/>
    <m/>
    <m/>
    <d v="2017-02-13T00:00:00"/>
    <x v="144"/>
    <m/>
    <x v="0"/>
    <m/>
    <n v="7"/>
    <x v="0"/>
    <m/>
    <m/>
  </r>
  <r>
    <x v="1"/>
    <x v="74"/>
    <x v="5"/>
    <x v="0"/>
    <x v="1386"/>
    <x v="112"/>
    <x v="432"/>
    <m/>
    <m/>
    <m/>
    <x v="10"/>
    <m/>
    <m/>
    <m/>
    <m/>
    <x v="310"/>
    <x v="10"/>
    <x v="707"/>
    <x v="227"/>
    <x v="0"/>
    <m/>
    <m/>
    <x v="0"/>
    <x v="0"/>
    <m/>
    <x v="0"/>
    <m/>
    <x v="0"/>
    <m/>
    <x v="0"/>
    <x v="0"/>
    <m/>
    <m/>
    <x v="0"/>
    <m/>
    <m/>
    <m/>
    <m/>
    <m/>
    <x v="0"/>
    <m/>
    <m/>
    <x v="0"/>
    <m/>
    <m/>
    <m/>
    <m/>
    <x v="7"/>
    <m/>
    <m/>
    <m/>
    <m/>
    <m/>
    <m/>
    <m/>
    <m/>
    <m/>
    <m/>
    <m/>
    <m/>
    <m/>
    <d v="2017-02-14T00:00:00"/>
    <x v="82"/>
    <m/>
    <x v="0"/>
    <m/>
    <n v="7"/>
    <x v="0"/>
    <m/>
    <m/>
  </r>
  <r>
    <x v="1"/>
    <x v="74"/>
    <x v="5"/>
    <x v="0"/>
    <x v="1387"/>
    <x v="114"/>
    <x v="250"/>
    <m/>
    <m/>
    <m/>
    <x v="11"/>
    <m/>
    <m/>
    <m/>
    <m/>
    <x v="177"/>
    <x v="10"/>
    <x v="708"/>
    <x v="225"/>
    <x v="0"/>
    <m/>
    <m/>
    <x v="0"/>
    <x v="0"/>
    <m/>
    <x v="0"/>
    <m/>
    <x v="0"/>
    <m/>
    <x v="0"/>
    <x v="0"/>
    <m/>
    <m/>
    <x v="0"/>
    <m/>
    <m/>
    <m/>
    <m/>
    <m/>
    <x v="0"/>
    <m/>
    <m/>
    <x v="0"/>
    <m/>
    <m/>
    <m/>
    <m/>
    <x v="7"/>
    <m/>
    <m/>
    <m/>
    <m/>
    <m/>
    <m/>
    <m/>
    <m/>
    <m/>
    <m/>
    <m/>
    <m/>
    <m/>
    <d v="2017-02-16T00:00:00"/>
    <x v="83"/>
    <m/>
    <x v="0"/>
    <m/>
    <n v="7"/>
    <x v="0"/>
    <m/>
    <m/>
  </r>
  <r>
    <x v="1"/>
    <x v="74"/>
    <x v="5"/>
    <x v="0"/>
    <x v="1388"/>
    <x v="114"/>
    <x v="710"/>
    <m/>
    <m/>
    <m/>
    <x v="11"/>
    <m/>
    <m/>
    <m/>
    <m/>
    <x v="178"/>
    <x v="10"/>
    <x v="709"/>
    <x v="476"/>
    <x v="0"/>
    <m/>
    <m/>
    <x v="0"/>
    <x v="0"/>
    <m/>
    <x v="0"/>
    <m/>
    <x v="0"/>
    <m/>
    <x v="0"/>
    <x v="0"/>
    <m/>
    <m/>
    <x v="0"/>
    <m/>
    <m/>
    <m/>
    <m/>
    <m/>
    <x v="0"/>
    <m/>
    <m/>
    <x v="0"/>
    <m/>
    <m/>
    <m/>
    <m/>
    <x v="7"/>
    <m/>
    <m/>
    <m/>
    <m/>
    <m/>
    <m/>
    <m/>
    <m/>
    <m/>
    <m/>
    <m/>
    <m/>
    <m/>
    <d v="2017-02-16T00:00:00"/>
    <x v="83"/>
    <m/>
    <x v="0"/>
    <m/>
    <n v="7"/>
    <x v="0"/>
    <m/>
    <m/>
  </r>
  <r>
    <x v="1"/>
    <x v="74"/>
    <x v="5"/>
    <x v="0"/>
    <x v="1389"/>
    <x v="116"/>
    <x v="357"/>
    <m/>
    <m/>
    <m/>
    <x v="37"/>
    <m/>
    <m/>
    <m/>
    <m/>
    <x v="343"/>
    <x v="10"/>
    <x v="302"/>
    <x v="9"/>
    <x v="0"/>
    <m/>
    <m/>
    <x v="0"/>
    <x v="0"/>
    <m/>
    <x v="0"/>
    <m/>
    <x v="0"/>
    <m/>
    <x v="0"/>
    <x v="0"/>
    <m/>
    <m/>
    <x v="0"/>
    <m/>
    <m/>
    <m/>
    <m/>
    <m/>
    <x v="0"/>
    <m/>
    <m/>
    <x v="0"/>
    <m/>
    <m/>
    <m/>
    <m/>
    <x v="7"/>
    <m/>
    <m/>
    <m/>
    <m/>
    <m/>
    <m/>
    <m/>
    <m/>
    <m/>
    <m/>
    <m/>
    <m/>
    <m/>
    <d v="2017-02-16T00:00:00"/>
    <x v="86"/>
    <m/>
    <x v="0"/>
    <m/>
    <n v="7"/>
    <x v="0"/>
    <m/>
    <m/>
  </r>
  <r>
    <x v="1"/>
    <x v="74"/>
    <x v="5"/>
    <x v="0"/>
    <x v="1390"/>
    <x v="117"/>
    <x v="871"/>
    <m/>
    <m/>
    <m/>
    <x v="37"/>
    <m/>
    <m/>
    <m/>
    <m/>
    <x v="34"/>
    <x v="10"/>
    <x v="295"/>
    <x v="310"/>
    <x v="0"/>
    <m/>
    <m/>
    <x v="0"/>
    <x v="0"/>
    <m/>
    <x v="0"/>
    <m/>
    <x v="0"/>
    <m/>
    <x v="0"/>
    <x v="0"/>
    <m/>
    <m/>
    <x v="0"/>
    <m/>
    <m/>
    <m/>
    <m/>
    <m/>
    <x v="0"/>
    <m/>
    <m/>
    <x v="0"/>
    <m/>
    <m/>
    <m/>
    <m/>
    <x v="7"/>
    <m/>
    <m/>
    <m/>
    <m/>
    <m/>
    <m/>
    <m/>
    <m/>
    <m/>
    <m/>
    <m/>
    <m/>
    <m/>
    <d v="2017-02-21T00:00:00"/>
    <x v="87"/>
    <m/>
    <x v="0"/>
    <m/>
    <n v="7"/>
    <x v="0"/>
    <m/>
    <m/>
  </r>
  <r>
    <x v="1"/>
    <x v="74"/>
    <x v="5"/>
    <x v="0"/>
    <x v="1391"/>
    <x v="176"/>
    <x v="352"/>
    <m/>
    <m/>
    <m/>
    <x v="36"/>
    <m/>
    <m/>
    <m/>
    <m/>
    <x v="344"/>
    <x v="10"/>
    <x v="273"/>
    <x v="239"/>
    <x v="0"/>
    <m/>
    <m/>
    <x v="0"/>
    <x v="0"/>
    <m/>
    <x v="0"/>
    <m/>
    <x v="0"/>
    <m/>
    <x v="0"/>
    <x v="0"/>
    <m/>
    <m/>
    <x v="0"/>
    <m/>
    <m/>
    <m/>
    <m/>
    <m/>
    <x v="0"/>
    <m/>
    <m/>
    <x v="0"/>
    <m/>
    <m/>
    <m/>
    <m/>
    <x v="7"/>
    <m/>
    <m/>
    <m/>
    <m/>
    <m/>
    <m/>
    <m/>
    <m/>
    <m/>
    <m/>
    <m/>
    <m/>
    <m/>
    <d v="2017-02-21T00:00:00"/>
    <x v="84"/>
    <m/>
    <x v="0"/>
    <m/>
    <n v="7"/>
    <x v="0"/>
    <m/>
    <m/>
  </r>
  <r>
    <x v="1"/>
    <x v="74"/>
    <x v="5"/>
    <x v="0"/>
    <x v="1392"/>
    <x v="73"/>
    <x v="395"/>
    <m/>
    <m/>
    <m/>
    <x v="36"/>
    <m/>
    <m/>
    <m/>
    <m/>
    <x v="158"/>
    <x v="10"/>
    <x v="710"/>
    <x v="475"/>
    <x v="0"/>
    <m/>
    <m/>
    <x v="0"/>
    <x v="0"/>
    <m/>
    <x v="0"/>
    <m/>
    <x v="68"/>
    <m/>
    <x v="0"/>
    <x v="0"/>
    <m/>
    <m/>
    <x v="0"/>
    <m/>
    <m/>
    <m/>
    <m/>
    <m/>
    <x v="0"/>
    <m/>
    <m/>
    <x v="0"/>
    <m/>
    <m/>
    <m/>
    <m/>
    <x v="3"/>
    <m/>
    <m/>
    <m/>
    <m/>
    <m/>
    <m/>
    <m/>
    <m/>
    <m/>
    <m/>
    <m/>
    <m/>
    <m/>
    <d v="2017-04-18T00:00:00"/>
    <x v="49"/>
    <m/>
    <x v="0"/>
    <m/>
    <n v="7"/>
    <x v="0"/>
    <m/>
    <m/>
  </r>
  <r>
    <x v="1"/>
    <x v="74"/>
    <x v="5"/>
    <x v="0"/>
    <x v="1393"/>
    <x v="74"/>
    <x v="431"/>
    <m/>
    <m/>
    <m/>
    <x v="10"/>
    <m/>
    <m/>
    <m/>
    <m/>
    <x v="200"/>
    <x v="10"/>
    <x v="711"/>
    <x v="485"/>
    <x v="0"/>
    <m/>
    <m/>
    <x v="0"/>
    <x v="0"/>
    <m/>
    <x v="0"/>
    <m/>
    <x v="0"/>
    <m/>
    <x v="0"/>
    <x v="0"/>
    <m/>
    <m/>
    <x v="0"/>
    <m/>
    <m/>
    <m/>
    <m/>
    <m/>
    <x v="0"/>
    <m/>
    <m/>
    <x v="0"/>
    <m/>
    <m/>
    <m/>
    <m/>
    <x v="3"/>
    <m/>
    <m/>
    <m/>
    <m/>
    <m/>
    <m/>
    <m/>
    <m/>
    <m/>
    <m/>
    <m/>
    <m/>
    <m/>
    <d v="2017-04-19T00:00:00"/>
    <x v="49"/>
    <m/>
    <x v="0"/>
    <m/>
    <n v="7"/>
    <x v="0"/>
    <m/>
    <m/>
  </r>
  <r>
    <x v="1"/>
    <x v="74"/>
    <x v="5"/>
    <x v="0"/>
    <x v="1394"/>
    <x v="125"/>
    <x v="872"/>
    <m/>
    <m/>
    <m/>
    <x v="11"/>
    <m/>
    <m/>
    <m/>
    <m/>
    <x v="191"/>
    <x v="10"/>
    <x v="277"/>
    <x v="473"/>
    <x v="0"/>
    <m/>
    <m/>
    <x v="0"/>
    <x v="0"/>
    <m/>
    <x v="0"/>
    <m/>
    <x v="0"/>
    <m/>
    <x v="0"/>
    <x v="0"/>
    <m/>
    <m/>
    <x v="0"/>
    <m/>
    <m/>
    <m/>
    <m/>
    <m/>
    <x v="0"/>
    <m/>
    <m/>
    <x v="0"/>
    <m/>
    <m/>
    <m/>
    <m/>
    <x v="3"/>
    <m/>
    <m/>
    <m/>
    <m/>
    <m/>
    <m/>
    <m/>
    <m/>
    <m/>
    <m/>
    <m/>
    <m/>
    <m/>
    <d v="2017-04-24T00:00:00"/>
    <x v="154"/>
    <m/>
    <x v="0"/>
    <n v="10"/>
    <n v="7"/>
    <x v="0"/>
    <m/>
    <m/>
  </r>
  <r>
    <x v="1"/>
    <x v="74"/>
    <x v="5"/>
    <x v="17"/>
    <x v="1395"/>
    <x v="98"/>
    <x v="423"/>
    <m/>
    <m/>
    <m/>
    <x v="63"/>
    <m/>
    <m/>
    <m/>
    <m/>
    <x v="345"/>
    <x v="10"/>
    <x v="712"/>
    <x v="486"/>
    <x v="0"/>
    <m/>
    <m/>
    <x v="0"/>
    <x v="0"/>
    <m/>
    <x v="0"/>
    <m/>
    <x v="85"/>
    <m/>
    <x v="0"/>
    <x v="0"/>
    <m/>
    <m/>
    <x v="0"/>
    <m/>
    <m/>
    <m/>
    <m/>
    <m/>
    <x v="0"/>
    <m/>
    <m/>
    <x v="0"/>
    <m/>
    <m/>
    <m/>
    <m/>
    <x v="3"/>
    <m/>
    <m/>
    <m/>
    <m/>
    <m/>
    <m/>
    <m/>
    <m/>
    <m/>
    <m/>
    <m/>
    <m/>
    <m/>
    <s v="5/1/2017 visc/pH"/>
    <x v="138"/>
    <s v="per Proactive"/>
    <x v="0"/>
    <n v="15"/>
    <n v="10"/>
    <x v="0"/>
    <m/>
    <m/>
  </r>
  <r>
    <x v="1"/>
    <x v="74"/>
    <x v="5"/>
    <x v="17"/>
    <x v="598"/>
    <x v="100"/>
    <x v="422"/>
    <m/>
    <m/>
    <m/>
    <x v="6"/>
    <m/>
    <m/>
    <m/>
    <m/>
    <x v="346"/>
    <x v="10"/>
    <x v="298"/>
    <x v="487"/>
    <x v="0"/>
    <m/>
    <m/>
    <x v="0"/>
    <x v="0"/>
    <m/>
    <x v="0"/>
    <m/>
    <x v="2"/>
    <m/>
    <x v="0"/>
    <x v="0"/>
    <m/>
    <m/>
    <x v="0"/>
    <m/>
    <m/>
    <m/>
    <m/>
    <m/>
    <x v="0"/>
    <m/>
    <m/>
    <x v="0"/>
    <m/>
    <m/>
    <m/>
    <m/>
    <x v="0"/>
    <m/>
    <m/>
    <m/>
    <m/>
    <m/>
    <m/>
    <m/>
    <m/>
    <m/>
    <m/>
    <m/>
    <m/>
    <m/>
    <d v="2017-05-02T00:00:00"/>
    <x v="72"/>
    <m/>
    <x v="0"/>
    <n v="12"/>
    <n v="10"/>
    <x v="0"/>
    <m/>
    <m/>
  </r>
  <r>
    <x v="1"/>
    <x v="75"/>
    <x v="5"/>
    <x v="7"/>
    <x v="1396"/>
    <x v="170"/>
    <x v="84"/>
    <m/>
    <m/>
    <m/>
    <x v="14"/>
    <m/>
    <m/>
    <m/>
    <m/>
    <x v="0"/>
    <x v="10"/>
    <x v="0"/>
    <x v="0"/>
    <x v="0"/>
    <m/>
    <m/>
    <x v="0"/>
    <x v="0"/>
    <m/>
    <x v="0"/>
    <m/>
    <x v="0"/>
    <m/>
    <x v="0"/>
    <x v="0"/>
    <m/>
    <m/>
    <x v="0"/>
    <m/>
    <m/>
    <m/>
    <m/>
    <m/>
    <x v="0"/>
    <m/>
    <m/>
    <x v="0"/>
    <m/>
    <m/>
    <m/>
    <m/>
    <x v="1"/>
    <m/>
    <m/>
    <m/>
    <m/>
    <m/>
    <m/>
    <m/>
    <m/>
    <m/>
    <m/>
    <m/>
    <m/>
    <m/>
    <s v="-"/>
    <x v="126"/>
    <m/>
    <x v="0"/>
    <m/>
    <n v="4"/>
    <x v="0"/>
    <m/>
    <m/>
  </r>
  <r>
    <x v="1"/>
    <x v="75"/>
    <x v="5"/>
    <x v="7"/>
    <x v="1397"/>
    <x v="228"/>
    <x v="868"/>
    <m/>
    <m/>
    <m/>
    <x v="26"/>
    <m/>
    <m/>
    <m/>
    <m/>
    <x v="0"/>
    <x v="10"/>
    <x v="0"/>
    <x v="0"/>
    <x v="0"/>
    <m/>
    <m/>
    <x v="0"/>
    <x v="0"/>
    <m/>
    <x v="0"/>
    <m/>
    <x v="0"/>
    <m/>
    <x v="0"/>
    <x v="0"/>
    <m/>
    <m/>
    <x v="0"/>
    <m/>
    <m/>
    <m/>
    <m/>
    <m/>
    <x v="0"/>
    <m/>
    <m/>
    <x v="0"/>
    <m/>
    <m/>
    <m/>
    <m/>
    <x v="1"/>
    <m/>
    <m/>
    <m/>
    <m/>
    <m/>
    <m/>
    <m/>
    <m/>
    <m/>
    <m/>
    <m/>
    <m/>
    <m/>
    <s v="-"/>
    <x v="126"/>
    <m/>
    <x v="0"/>
    <m/>
    <n v="4"/>
    <x v="0"/>
    <m/>
    <m/>
  </r>
  <r>
    <x v="1"/>
    <x v="75"/>
    <x v="5"/>
    <x v="7"/>
    <x v="1398"/>
    <x v="228"/>
    <x v="68"/>
    <m/>
    <m/>
    <m/>
    <x v="7"/>
    <m/>
    <m/>
    <m/>
    <m/>
    <x v="0"/>
    <x v="10"/>
    <x v="0"/>
    <x v="0"/>
    <x v="0"/>
    <m/>
    <m/>
    <x v="0"/>
    <x v="0"/>
    <m/>
    <x v="0"/>
    <m/>
    <x v="0"/>
    <m/>
    <x v="0"/>
    <x v="0"/>
    <m/>
    <m/>
    <x v="0"/>
    <m/>
    <m/>
    <m/>
    <m/>
    <m/>
    <x v="0"/>
    <m/>
    <m/>
    <x v="0"/>
    <m/>
    <m/>
    <m/>
    <m/>
    <x v="1"/>
    <m/>
    <m/>
    <m/>
    <m/>
    <m/>
    <m/>
    <m/>
    <m/>
    <m/>
    <m/>
    <m/>
    <m/>
    <m/>
    <s v="-"/>
    <x v="126"/>
    <m/>
    <x v="0"/>
    <m/>
    <n v="4"/>
    <x v="0"/>
    <m/>
    <m/>
  </r>
  <r>
    <x v="1"/>
    <x v="75"/>
    <x v="5"/>
    <x v="7"/>
    <x v="1399"/>
    <x v="228"/>
    <x v="119"/>
    <m/>
    <m/>
    <m/>
    <x v="26"/>
    <m/>
    <m/>
    <m/>
    <m/>
    <x v="0"/>
    <x v="10"/>
    <x v="0"/>
    <x v="0"/>
    <x v="0"/>
    <m/>
    <m/>
    <x v="0"/>
    <x v="0"/>
    <m/>
    <x v="0"/>
    <m/>
    <x v="47"/>
    <m/>
    <x v="0"/>
    <x v="0"/>
    <m/>
    <m/>
    <x v="0"/>
    <m/>
    <m/>
    <m/>
    <m/>
    <m/>
    <x v="0"/>
    <m/>
    <m/>
    <x v="0"/>
    <m/>
    <m/>
    <m/>
    <m/>
    <x v="1"/>
    <m/>
    <m/>
    <m/>
    <m/>
    <m/>
    <m/>
    <m/>
    <m/>
    <m/>
    <m/>
    <m/>
    <m/>
    <m/>
    <s v="-"/>
    <x v="126"/>
    <m/>
    <x v="0"/>
    <m/>
    <n v="4"/>
    <x v="0"/>
    <m/>
    <m/>
  </r>
  <r>
    <x v="1"/>
    <x v="75"/>
    <x v="5"/>
    <x v="7"/>
    <x v="1400"/>
    <x v="172"/>
    <x v="873"/>
    <m/>
    <m/>
    <m/>
    <x v="15"/>
    <m/>
    <m/>
    <m/>
    <m/>
    <x v="0"/>
    <x v="10"/>
    <x v="0"/>
    <x v="0"/>
    <x v="0"/>
    <m/>
    <m/>
    <x v="0"/>
    <x v="0"/>
    <m/>
    <x v="0"/>
    <m/>
    <x v="68"/>
    <m/>
    <x v="0"/>
    <x v="0"/>
    <m/>
    <m/>
    <x v="0"/>
    <m/>
    <m/>
    <m/>
    <m/>
    <m/>
    <x v="0"/>
    <m/>
    <m/>
    <x v="0"/>
    <m/>
    <m/>
    <m/>
    <m/>
    <x v="1"/>
    <m/>
    <m/>
    <m/>
    <m/>
    <m/>
    <m/>
    <m/>
    <m/>
    <m/>
    <m/>
    <m/>
    <m/>
    <m/>
    <d v="2017-01-11T00:00:00"/>
    <x v="127"/>
    <m/>
    <x v="0"/>
    <m/>
    <n v="4"/>
    <x v="0"/>
    <m/>
    <m/>
  </r>
  <r>
    <x v="1"/>
    <x v="75"/>
    <x v="5"/>
    <x v="7"/>
    <x v="1401"/>
    <x v="173"/>
    <x v="874"/>
    <m/>
    <m/>
    <m/>
    <x v="48"/>
    <m/>
    <m/>
    <m/>
    <m/>
    <x v="0"/>
    <x v="10"/>
    <x v="0"/>
    <x v="0"/>
    <x v="0"/>
    <m/>
    <m/>
    <x v="0"/>
    <x v="0"/>
    <m/>
    <x v="0"/>
    <m/>
    <x v="86"/>
    <m/>
    <x v="0"/>
    <x v="0"/>
    <m/>
    <m/>
    <x v="0"/>
    <m/>
    <m/>
    <m/>
    <m/>
    <m/>
    <x v="0"/>
    <m/>
    <m/>
    <x v="0"/>
    <m/>
    <m/>
    <m/>
    <m/>
    <x v="1"/>
    <m/>
    <m/>
    <m/>
    <m/>
    <m/>
    <m/>
    <m/>
    <m/>
    <m/>
    <m/>
    <m/>
    <m/>
    <m/>
    <d v="2017-01-12T00:00:00"/>
    <x v="128"/>
    <m/>
    <x v="0"/>
    <m/>
    <n v="4"/>
    <x v="0"/>
    <m/>
    <m/>
  </r>
  <r>
    <x v="1"/>
    <x v="75"/>
    <x v="5"/>
    <x v="7"/>
    <x v="1402"/>
    <x v="229"/>
    <x v="875"/>
    <m/>
    <m/>
    <m/>
    <x v="29"/>
    <m/>
    <m/>
    <m/>
    <m/>
    <x v="0"/>
    <x v="10"/>
    <x v="0"/>
    <x v="0"/>
    <x v="0"/>
    <m/>
    <m/>
    <x v="0"/>
    <x v="0"/>
    <m/>
    <x v="0"/>
    <m/>
    <x v="0"/>
    <m/>
    <x v="0"/>
    <x v="0"/>
    <m/>
    <m/>
    <x v="0"/>
    <m/>
    <m/>
    <m/>
    <m/>
    <m/>
    <x v="0"/>
    <m/>
    <m/>
    <x v="0"/>
    <m/>
    <m/>
    <m/>
    <m/>
    <x v="1"/>
    <m/>
    <m/>
    <m/>
    <m/>
    <m/>
    <m/>
    <m/>
    <m/>
    <m/>
    <m/>
    <m/>
    <m/>
    <m/>
    <d v="2017-01-23T00:00:00"/>
    <x v="54"/>
    <m/>
    <x v="0"/>
    <m/>
    <n v="4"/>
    <x v="0"/>
    <m/>
    <m/>
  </r>
  <r>
    <x v="1"/>
    <x v="75"/>
    <x v="5"/>
    <x v="7"/>
    <x v="1403"/>
    <x v="229"/>
    <x v="876"/>
    <m/>
    <m/>
    <m/>
    <x v="30"/>
    <m/>
    <m/>
    <m/>
    <m/>
    <x v="0"/>
    <x v="10"/>
    <x v="0"/>
    <x v="0"/>
    <x v="0"/>
    <m/>
    <m/>
    <x v="0"/>
    <x v="0"/>
    <m/>
    <x v="0"/>
    <m/>
    <x v="32"/>
    <m/>
    <x v="0"/>
    <x v="0"/>
    <m/>
    <m/>
    <x v="0"/>
    <m/>
    <m/>
    <m/>
    <m/>
    <m/>
    <x v="0"/>
    <m/>
    <m/>
    <x v="0"/>
    <m/>
    <m/>
    <m/>
    <m/>
    <x v="1"/>
    <m/>
    <m/>
    <m/>
    <m/>
    <m/>
    <m/>
    <m/>
    <m/>
    <m/>
    <m/>
    <m/>
    <m/>
    <m/>
    <d v="2017-01-23T00:00:00"/>
    <x v="54"/>
    <m/>
    <x v="0"/>
    <m/>
    <n v="4"/>
    <x v="0"/>
    <m/>
    <m/>
  </r>
  <r>
    <x v="1"/>
    <x v="75"/>
    <x v="5"/>
    <x v="7"/>
    <x v="1404"/>
    <x v="157"/>
    <x v="877"/>
    <m/>
    <m/>
    <m/>
    <x v="30"/>
    <m/>
    <m/>
    <m/>
    <m/>
    <x v="0"/>
    <x v="10"/>
    <x v="0"/>
    <x v="0"/>
    <x v="0"/>
    <m/>
    <m/>
    <x v="0"/>
    <x v="0"/>
    <m/>
    <x v="0"/>
    <m/>
    <x v="87"/>
    <m/>
    <x v="0"/>
    <x v="0"/>
    <m/>
    <m/>
    <x v="0"/>
    <m/>
    <m/>
    <m/>
    <m/>
    <m/>
    <x v="0"/>
    <m/>
    <m/>
    <x v="0"/>
    <m/>
    <m/>
    <m/>
    <m/>
    <x v="1"/>
    <m/>
    <m/>
    <m/>
    <m/>
    <m/>
    <m/>
    <m/>
    <m/>
    <m/>
    <m/>
    <m/>
    <m/>
    <m/>
    <d v="2017-01-12T00:00:00"/>
    <x v="128"/>
    <m/>
    <x v="0"/>
    <m/>
    <n v="4"/>
    <x v="0"/>
    <m/>
    <m/>
  </r>
  <r>
    <x v="1"/>
    <x v="75"/>
    <x v="5"/>
    <x v="7"/>
    <x v="1405"/>
    <x v="157"/>
    <x v="878"/>
    <m/>
    <m/>
    <m/>
    <x v="15"/>
    <m/>
    <m/>
    <m/>
    <m/>
    <x v="0"/>
    <x v="10"/>
    <x v="0"/>
    <x v="0"/>
    <x v="0"/>
    <m/>
    <m/>
    <x v="0"/>
    <x v="0"/>
    <m/>
    <x v="0"/>
    <m/>
    <x v="85"/>
    <m/>
    <x v="0"/>
    <x v="0"/>
    <m/>
    <m/>
    <x v="0"/>
    <m/>
    <m/>
    <m/>
    <m/>
    <m/>
    <x v="0"/>
    <m/>
    <m/>
    <x v="0"/>
    <m/>
    <m/>
    <m/>
    <m/>
    <x v="1"/>
    <m/>
    <m/>
    <m/>
    <m/>
    <m/>
    <m/>
    <m/>
    <m/>
    <m/>
    <m/>
    <m/>
    <m/>
    <m/>
    <d v="2017-01-12T00:00:00"/>
    <x v="128"/>
    <m/>
    <x v="0"/>
    <m/>
    <n v="4"/>
    <x v="0"/>
    <m/>
    <m/>
  </r>
  <r>
    <x v="1"/>
    <x v="75"/>
    <x v="5"/>
    <x v="7"/>
    <x v="1406"/>
    <x v="157"/>
    <x v="868"/>
    <m/>
    <m/>
    <m/>
    <x v="48"/>
    <m/>
    <m/>
    <m/>
    <m/>
    <x v="0"/>
    <x v="10"/>
    <x v="0"/>
    <x v="0"/>
    <x v="0"/>
    <m/>
    <m/>
    <x v="0"/>
    <x v="0"/>
    <m/>
    <x v="0"/>
    <m/>
    <x v="32"/>
    <m/>
    <x v="0"/>
    <x v="0"/>
    <m/>
    <m/>
    <x v="0"/>
    <m/>
    <m/>
    <m/>
    <m/>
    <m/>
    <x v="0"/>
    <m/>
    <m/>
    <x v="0"/>
    <m/>
    <m/>
    <m/>
    <m/>
    <x v="1"/>
    <m/>
    <m/>
    <m/>
    <m/>
    <m/>
    <m/>
    <m/>
    <m/>
    <m/>
    <m/>
    <m/>
    <m/>
    <m/>
    <d v="2017-01-13T00:00:00"/>
    <x v="169"/>
    <m/>
    <x v="0"/>
    <m/>
    <n v="4"/>
    <x v="0"/>
    <m/>
    <m/>
  </r>
  <r>
    <x v="1"/>
    <x v="75"/>
    <x v="5"/>
    <x v="7"/>
    <x v="1407"/>
    <x v="158"/>
    <x v="879"/>
    <m/>
    <m/>
    <m/>
    <x v="31"/>
    <m/>
    <m/>
    <m/>
    <m/>
    <x v="0"/>
    <x v="10"/>
    <x v="0"/>
    <x v="0"/>
    <x v="0"/>
    <m/>
    <m/>
    <x v="0"/>
    <x v="0"/>
    <m/>
    <x v="0"/>
    <m/>
    <x v="32"/>
    <m/>
    <x v="0"/>
    <x v="0"/>
    <m/>
    <m/>
    <x v="0"/>
    <m/>
    <m/>
    <m/>
    <m/>
    <m/>
    <x v="0"/>
    <m/>
    <m/>
    <x v="0"/>
    <m/>
    <m/>
    <m/>
    <m/>
    <x v="1"/>
    <m/>
    <m/>
    <m/>
    <m/>
    <m/>
    <m/>
    <m/>
    <m/>
    <m/>
    <m/>
    <m/>
    <m/>
    <m/>
    <d v="2017-01-13T00:00:00"/>
    <x v="169"/>
    <m/>
    <x v="0"/>
    <m/>
    <n v="4"/>
    <x v="0"/>
    <m/>
    <m/>
  </r>
  <r>
    <x v="1"/>
    <x v="75"/>
    <x v="5"/>
    <x v="7"/>
    <x v="1408"/>
    <x v="158"/>
    <x v="97"/>
    <m/>
    <m/>
    <m/>
    <x v="25"/>
    <m/>
    <m/>
    <m/>
    <m/>
    <x v="0"/>
    <x v="10"/>
    <x v="0"/>
    <x v="0"/>
    <x v="0"/>
    <m/>
    <m/>
    <x v="0"/>
    <x v="0"/>
    <m/>
    <x v="0"/>
    <m/>
    <x v="87"/>
    <m/>
    <x v="0"/>
    <x v="0"/>
    <m/>
    <m/>
    <x v="0"/>
    <m/>
    <m/>
    <m/>
    <m/>
    <m/>
    <x v="0"/>
    <m/>
    <m/>
    <x v="0"/>
    <m/>
    <m/>
    <m/>
    <m/>
    <x v="1"/>
    <m/>
    <m/>
    <m/>
    <m/>
    <m/>
    <m/>
    <m/>
    <m/>
    <m/>
    <m/>
    <m/>
    <m/>
    <m/>
    <d v="2017-01-13T00:00:00"/>
    <x v="169"/>
    <m/>
    <x v="0"/>
    <m/>
    <n v="4"/>
    <x v="0"/>
    <m/>
    <m/>
  </r>
  <r>
    <x v="1"/>
    <x v="75"/>
    <x v="5"/>
    <x v="7"/>
    <x v="1409"/>
    <x v="158"/>
    <x v="115"/>
    <m/>
    <m/>
    <m/>
    <x v="26"/>
    <m/>
    <m/>
    <m/>
    <m/>
    <x v="0"/>
    <x v="10"/>
    <x v="0"/>
    <x v="0"/>
    <x v="0"/>
    <m/>
    <m/>
    <x v="0"/>
    <x v="0"/>
    <m/>
    <x v="0"/>
    <m/>
    <x v="0"/>
    <m/>
    <x v="0"/>
    <x v="0"/>
    <m/>
    <m/>
    <x v="0"/>
    <m/>
    <m/>
    <m/>
    <m/>
    <m/>
    <x v="0"/>
    <m/>
    <m/>
    <x v="0"/>
    <m/>
    <m/>
    <m/>
    <m/>
    <x v="1"/>
    <m/>
    <m/>
    <m/>
    <m/>
    <m/>
    <m/>
    <m/>
    <m/>
    <m/>
    <m/>
    <m/>
    <m/>
    <m/>
    <d v="2017-01-17T00:00:00"/>
    <x v="115"/>
    <m/>
    <x v="0"/>
    <m/>
    <n v="4"/>
    <x v="0"/>
    <m/>
    <m/>
  </r>
  <r>
    <x v="1"/>
    <x v="75"/>
    <x v="5"/>
    <x v="7"/>
    <x v="1410"/>
    <x v="158"/>
    <x v="114"/>
    <m/>
    <m/>
    <m/>
    <x v="29"/>
    <m/>
    <m/>
    <m/>
    <m/>
    <x v="0"/>
    <x v="10"/>
    <x v="0"/>
    <x v="0"/>
    <x v="0"/>
    <m/>
    <m/>
    <x v="0"/>
    <x v="0"/>
    <m/>
    <x v="0"/>
    <m/>
    <x v="0"/>
    <m/>
    <x v="0"/>
    <x v="0"/>
    <m/>
    <m/>
    <x v="0"/>
    <m/>
    <m/>
    <m/>
    <m/>
    <m/>
    <x v="0"/>
    <m/>
    <m/>
    <x v="0"/>
    <m/>
    <m/>
    <m/>
    <m/>
    <x v="1"/>
    <m/>
    <m/>
    <m/>
    <m/>
    <m/>
    <m/>
    <m/>
    <m/>
    <m/>
    <m/>
    <m/>
    <m/>
    <m/>
    <d v="2017-01-17T00:00:00"/>
    <x v="115"/>
    <m/>
    <x v="0"/>
    <m/>
    <n v="4"/>
    <x v="0"/>
    <m/>
    <m/>
  </r>
  <r>
    <x v="1"/>
    <x v="75"/>
    <x v="5"/>
    <x v="7"/>
    <x v="1411"/>
    <x v="230"/>
    <x v="39"/>
    <m/>
    <m/>
    <m/>
    <x v="63"/>
    <m/>
    <m/>
    <m/>
    <m/>
    <x v="0"/>
    <x v="10"/>
    <x v="0"/>
    <x v="0"/>
    <x v="0"/>
    <m/>
    <m/>
    <x v="0"/>
    <x v="0"/>
    <m/>
    <x v="0"/>
    <m/>
    <x v="0"/>
    <m/>
    <x v="0"/>
    <x v="0"/>
    <m/>
    <m/>
    <x v="0"/>
    <m/>
    <m/>
    <m/>
    <m/>
    <m/>
    <x v="0"/>
    <m/>
    <m/>
    <x v="0"/>
    <m/>
    <m/>
    <m/>
    <m/>
    <x v="1"/>
    <m/>
    <m/>
    <m/>
    <m/>
    <m/>
    <m/>
    <m/>
    <m/>
    <m/>
    <m/>
    <m/>
    <m/>
    <m/>
    <d v="2017-01-17T00:00:00"/>
    <x v="115"/>
    <m/>
    <x v="0"/>
    <m/>
    <n v="4"/>
    <x v="0"/>
    <m/>
    <m/>
  </r>
  <r>
    <x v="1"/>
    <x v="75"/>
    <x v="5"/>
    <x v="7"/>
    <x v="1412"/>
    <x v="230"/>
    <x v="880"/>
    <m/>
    <m/>
    <m/>
    <x v="29"/>
    <m/>
    <m/>
    <m/>
    <m/>
    <x v="0"/>
    <x v="10"/>
    <x v="0"/>
    <x v="0"/>
    <x v="0"/>
    <m/>
    <m/>
    <x v="0"/>
    <x v="0"/>
    <m/>
    <x v="0"/>
    <m/>
    <x v="0"/>
    <m/>
    <x v="0"/>
    <x v="0"/>
    <m/>
    <m/>
    <x v="0"/>
    <m/>
    <m/>
    <m/>
    <m/>
    <m/>
    <x v="0"/>
    <m/>
    <m/>
    <x v="0"/>
    <m/>
    <m/>
    <m/>
    <m/>
    <x v="1"/>
    <m/>
    <m/>
    <m/>
    <m/>
    <m/>
    <m/>
    <m/>
    <m/>
    <m/>
    <m/>
    <m/>
    <m/>
    <m/>
    <d v="2017-01-17T00:00:00"/>
    <x v="115"/>
    <m/>
    <x v="0"/>
    <m/>
    <n v="4"/>
    <x v="0"/>
    <m/>
    <m/>
  </r>
  <r>
    <x v="1"/>
    <x v="75"/>
    <x v="5"/>
    <x v="7"/>
    <x v="1413"/>
    <x v="230"/>
    <x v="239"/>
    <m/>
    <m/>
    <m/>
    <x v="27"/>
    <m/>
    <m/>
    <m/>
    <m/>
    <x v="0"/>
    <x v="10"/>
    <x v="0"/>
    <x v="0"/>
    <x v="0"/>
    <m/>
    <m/>
    <x v="0"/>
    <x v="0"/>
    <m/>
    <x v="0"/>
    <m/>
    <x v="0"/>
    <m/>
    <x v="0"/>
    <x v="0"/>
    <m/>
    <m/>
    <x v="0"/>
    <m/>
    <m/>
    <m/>
    <m/>
    <m/>
    <x v="0"/>
    <m/>
    <m/>
    <x v="0"/>
    <m/>
    <m/>
    <m/>
    <m/>
    <x v="1"/>
    <m/>
    <m/>
    <m/>
    <m/>
    <m/>
    <m/>
    <m/>
    <m/>
    <m/>
    <m/>
    <m/>
    <m/>
    <m/>
    <d v="2017-01-17T00:00:00"/>
    <x v="115"/>
    <s v="1 pallet to this lot"/>
    <x v="0"/>
    <m/>
    <n v="4"/>
    <x v="0"/>
    <m/>
    <m/>
  </r>
  <r>
    <x v="1"/>
    <x v="75"/>
    <x v="5"/>
    <x v="0"/>
    <x v="1414"/>
    <x v="231"/>
    <x v="36"/>
    <m/>
    <m/>
    <m/>
    <x v="12"/>
    <m/>
    <m/>
    <m/>
    <m/>
    <x v="0"/>
    <x v="10"/>
    <x v="713"/>
    <x v="0"/>
    <x v="237"/>
    <m/>
    <m/>
    <x v="0"/>
    <x v="0"/>
    <n v="48"/>
    <x v="0"/>
    <m/>
    <x v="0"/>
    <m/>
    <x v="0"/>
    <x v="0"/>
    <m/>
    <m/>
    <x v="0"/>
    <m/>
    <m/>
    <m/>
    <m/>
    <m/>
    <x v="0"/>
    <m/>
    <m/>
    <x v="0"/>
    <m/>
    <m/>
    <m/>
    <m/>
    <x v="7"/>
    <m/>
    <m/>
    <m/>
    <m/>
    <s v="42/35"/>
    <m/>
    <m/>
    <m/>
    <m/>
    <m/>
    <m/>
    <m/>
    <m/>
    <d v="2017-02-27T00:00:00"/>
    <x v="36"/>
    <m/>
    <x v="0"/>
    <m/>
    <n v="9"/>
    <x v="0"/>
    <m/>
    <m/>
  </r>
  <r>
    <x v="1"/>
    <x v="75"/>
    <x v="5"/>
    <x v="0"/>
    <x v="1415"/>
    <x v="231"/>
    <x v="881"/>
    <m/>
    <m/>
    <m/>
    <x v="15"/>
    <m/>
    <m/>
    <m/>
    <m/>
    <x v="0"/>
    <x v="10"/>
    <x v="714"/>
    <x v="0"/>
    <x v="238"/>
    <m/>
    <m/>
    <x v="0"/>
    <x v="0"/>
    <n v="53"/>
    <x v="0"/>
    <m/>
    <x v="0"/>
    <m/>
    <x v="0"/>
    <x v="0"/>
    <m/>
    <m/>
    <x v="0"/>
    <m/>
    <m/>
    <m/>
    <m/>
    <m/>
    <x v="0"/>
    <m/>
    <m/>
    <x v="0"/>
    <m/>
    <m/>
    <m/>
    <m/>
    <x v="7"/>
    <m/>
    <m/>
    <m/>
    <m/>
    <s v="44/39"/>
    <m/>
    <m/>
    <m/>
    <m/>
    <m/>
    <m/>
    <m/>
    <m/>
    <d v="2017-02-27T00:00:00"/>
    <x v="36"/>
    <m/>
    <x v="0"/>
    <m/>
    <n v="9"/>
    <x v="0"/>
    <m/>
    <m/>
  </r>
  <r>
    <x v="1"/>
    <x v="75"/>
    <x v="5"/>
    <x v="0"/>
    <x v="1416"/>
    <x v="81"/>
    <x v="882"/>
    <m/>
    <m/>
    <m/>
    <x v="27"/>
    <m/>
    <m/>
    <m/>
    <m/>
    <x v="0"/>
    <x v="10"/>
    <x v="715"/>
    <x v="0"/>
    <x v="239"/>
    <m/>
    <m/>
    <x v="0"/>
    <x v="0"/>
    <n v="58"/>
    <x v="0"/>
    <m/>
    <x v="0"/>
    <m/>
    <x v="0"/>
    <x v="0"/>
    <m/>
    <m/>
    <x v="0"/>
    <m/>
    <m/>
    <m/>
    <m/>
    <m/>
    <x v="0"/>
    <m/>
    <m/>
    <x v="0"/>
    <m/>
    <m/>
    <m/>
    <m/>
    <x v="7"/>
    <m/>
    <m/>
    <m/>
    <m/>
    <s v="52/45"/>
    <m/>
    <m/>
    <m/>
    <m/>
    <m/>
    <m/>
    <m/>
    <m/>
    <d v="2017-02-27T00:00:00"/>
    <x v="56"/>
    <m/>
    <x v="0"/>
    <m/>
    <n v="9"/>
    <x v="0"/>
    <m/>
    <m/>
  </r>
  <r>
    <x v="1"/>
    <x v="75"/>
    <x v="5"/>
    <x v="0"/>
    <x v="1417"/>
    <x v="81"/>
    <x v="883"/>
    <m/>
    <m/>
    <m/>
    <x v="63"/>
    <m/>
    <m/>
    <m/>
    <m/>
    <x v="0"/>
    <x v="10"/>
    <x v="716"/>
    <x v="0"/>
    <x v="240"/>
    <m/>
    <m/>
    <x v="0"/>
    <x v="0"/>
    <n v="42"/>
    <x v="0"/>
    <m/>
    <x v="0"/>
    <m/>
    <x v="0"/>
    <x v="0"/>
    <m/>
    <m/>
    <x v="0"/>
    <m/>
    <m/>
    <m/>
    <m/>
    <m/>
    <x v="0"/>
    <m/>
    <m/>
    <x v="0"/>
    <m/>
    <m/>
    <m/>
    <m/>
    <x v="7"/>
    <m/>
    <m/>
    <m/>
    <m/>
    <s v="35/27"/>
    <m/>
    <m/>
    <m/>
    <m/>
    <m/>
    <m/>
    <m/>
    <m/>
    <d v="2017-02-28T00:00:00"/>
    <x v="56"/>
    <m/>
    <x v="0"/>
    <m/>
    <n v="9"/>
    <x v="0"/>
    <m/>
    <m/>
  </r>
  <r>
    <x v="1"/>
    <x v="75"/>
    <x v="5"/>
    <x v="0"/>
    <x v="1418"/>
    <x v="81"/>
    <x v="874"/>
    <m/>
    <m/>
    <m/>
    <x v="63"/>
    <m/>
    <m/>
    <m/>
    <m/>
    <x v="0"/>
    <x v="10"/>
    <x v="717"/>
    <x v="0"/>
    <x v="241"/>
    <m/>
    <m/>
    <x v="0"/>
    <x v="0"/>
    <n v="42"/>
    <x v="0"/>
    <m/>
    <x v="0"/>
    <m/>
    <x v="0"/>
    <x v="0"/>
    <m/>
    <m/>
    <x v="0"/>
    <m/>
    <m/>
    <m/>
    <m/>
    <m/>
    <x v="0"/>
    <m/>
    <m/>
    <x v="0"/>
    <m/>
    <m/>
    <m/>
    <m/>
    <x v="7"/>
    <m/>
    <m/>
    <m/>
    <m/>
    <s v="34/28"/>
    <m/>
    <m/>
    <m/>
    <m/>
    <m/>
    <m/>
    <m/>
    <m/>
    <d v="2017-02-28T00:00:00"/>
    <x v="56"/>
    <m/>
    <x v="0"/>
    <m/>
    <n v="9"/>
    <x v="0"/>
    <m/>
    <m/>
  </r>
  <r>
    <x v="1"/>
    <x v="75"/>
    <x v="5"/>
    <x v="0"/>
    <x v="1419"/>
    <x v="81"/>
    <x v="884"/>
    <m/>
    <m/>
    <m/>
    <x v="6"/>
    <m/>
    <m/>
    <m/>
    <m/>
    <x v="0"/>
    <x v="10"/>
    <x v="718"/>
    <x v="0"/>
    <x v="242"/>
    <m/>
    <m/>
    <x v="0"/>
    <x v="0"/>
    <n v="54"/>
    <x v="0"/>
    <m/>
    <x v="0"/>
    <m/>
    <x v="0"/>
    <x v="0"/>
    <m/>
    <m/>
    <x v="0"/>
    <m/>
    <m/>
    <m/>
    <m/>
    <m/>
    <x v="0"/>
    <m/>
    <m/>
    <x v="0"/>
    <m/>
    <m/>
    <m/>
    <m/>
    <x v="7"/>
    <m/>
    <m/>
    <m/>
    <m/>
    <s v="49/38"/>
    <m/>
    <m/>
    <m/>
    <m/>
    <m/>
    <m/>
    <m/>
    <m/>
    <d v="2017-02-28T00:00:00"/>
    <x v="56"/>
    <m/>
    <x v="0"/>
    <m/>
    <n v="9"/>
    <x v="0"/>
    <m/>
    <m/>
  </r>
  <r>
    <x v="1"/>
    <x v="75"/>
    <x v="5"/>
    <x v="0"/>
    <x v="1420"/>
    <x v="148"/>
    <x v="115"/>
    <m/>
    <m/>
    <m/>
    <x v="6"/>
    <m/>
    <m/>
    <m/>
    <m/>
    <x v="0"/>
    <x v="10"/>
    <x v="719"/>
    <x v="0"/>
    <x v="243"/>
    <m/>
    <m/>
    <x v="0"/>
    <x v="0"/>
    <n v="52"/>
    <x v="0"/>
    <m/>
    <x v="0"/>
    <m/>
    <x v="0"/>
    <x v="0"/>
    <m/>
    <m/>
    <x v="0"/>
    <m/>
    <m/>
    <m/>
    <m/>
    <m/>
    <x v="0"/>
    <m/>
    <m/>
    <x v="0"/>
    <m/>
    <m/>
    <m/>
    <m/>
    <x v="7"/>
    <m/>
    <m/>
    <m/>
    <m/>
    <s v="52/40"/>
    <m/>
    <m/>
    <m/>
    <m/>
    <m/>
    <m/>
    <m/>
    <m/>
    <d v="2017-02-28T00:00:00"/>
    <x v="56"/>
    <m/>
    <x v="0"/>
    <m/>
    <n v="9"/>
    <x v="0"/>
    <m/>
    <m/>
  </r>
  <r>
    <x v="1"/>
    <x v="75"/>
    <x v="5"/>
    <x v="0"/>
    <x v="1421"/>
    <x v="148"/>
    <x v="105"/>
    <m/>
    <m/>
    <m/>
    <x v="28"/>
    <m/>
    <m/>
    <m/>
    <m/>
    <x v="0"/>
    <x v="10"/>
    <x v="720"/>
    <x v="0"/>
    <x v="244"/>
    <m/>
    <m/>
    <x v="0"/>
    <x v="0"/>
    <n v="37"/>
    <x v="0"/>
    <m/>
    <x v="43"/>
    <m/>
    <x v="0"/>
    <x v="0"/>
    <m/>
    <m/>
    <x v="0"/>
    <m/>
    <m/>
    <m/>
    <m/>
    <m/>
    <x v="0"/>
    <m/>
    <m/>
    <x v="0"/>
    <m/>
    <m/>
    <m/>
    <m/>
    <x v="7"/>
    <m/>
    <m/>
    <m/>
    <m/>
    <s v="40/38"/>
    <m/>
    <m/>
    <m/>
    <m/>
    <m/>
    <m/>
    <m/>
    <m/>
    <d v="2017-03-01T00:00:00"/>
    <x v="110"/>
    <m/>
    <x v="0"/>
    <m/>
    <n v="9"/>
    <x v="0"/>
    <m/>
    <m/>
  </r>
  <r>
    <x v="1"/>
    <x v="75"/>
    <x v="5"/>
    <x v="0"/>
    <x v="1422"/>
    <x v="148"/>
    <x v="885"/>
    <m/>
    <m/>
    <m/>
    <x v="24"/>
    <m/>
    <m/>
    <m/>
    <m/>
    <x v="0"/>
    <x v="10"/>
    <x v="721"/>
    <x v="0"/>
    <x v="245"/>
    <m/>
    <m/>
    <x v="0"/>
    <x v="0"/>
    <n v="53"/>
    <x v="0"/>
    <m/>
    <x v="0"/>
    <m/>
    <x v="0"/>
    <x v="0"/>
    <m/>
    <m/>
    <x v="0"/>
    <m/>
    <m/>
    <m/>
    <m/>
    <m/>
    <x v="0"/>
    <m/>
    <m/>
    <x v="0"/>
    <m/>
    <m/>
    <m/>
    <m/>
    <x v="7"/>
    <m/>
    <m/>
    <m/>
    <m/>
    <s v="30/28"/>
    <m/>
    <m/>
    <m/>
    <m/>
    <m/>
    <m/>
    <m/>
    <m/>
    <d v="2017-03-01T00:00:00"/>
    <x v="110"/>
    <m/>
    <x v="0"/>
    <m/>
    <n v="9"/>
    <x v="0"/>
    <m/>
    <m/>
  </r>
  <r>
    <x v="1"/>
    <x v="75"/>
    <x v="5"/>
    <x v="0"/>
    <x v="1423"/>
    <x v="148"/>
    <x v="886"/>
    <m/>
    <m/>
    <m/>
    <x v="26"/>
    <m/>
    <m/>
    <m/>
    <m/>
    <x v="0"/>
    <x v="10"/>
    <x v="722"/>
    <x v="0"/>
    <x v="246"/>
    <m/>
    <m/>
    <x v="0"/>
    <x v="0"/>
    <n v="56"/>
    <x v="0"/>
    <m/>
    <x v="47"/>
    <m/>
    <x v="0"/>
    <x v="0"/>
    <m/>
    <m/>
    <x v="0"/>
    <m/>
    <m/>
    <m/>
    <m/>
    <m/>
    <x v="0"/>
    <m/>
    <m/>
    <x v="0"/>
    <m/>
    <m/>
    <m/>
    <m/>
    <x v="7"/>
    <m/>
    <m/>
    <m/>
    <m/>
    <s v="45/40"/>
    <m/>
    <m/>
    <m/>
    <m/>
    <m/>
    <m/>
    <m/>
    <m/>
    <d v="2017-03-01T00:00:00"/>
    <x v="110"/>
    <m/>
    <x v="0"/>
    <m/>
    <n v="9"/>
    <x v="0"/>
    <m/>
    <m/>
  </r>
  <r>
    <x v="1"/>
    <x v="75"/>
    <x v="5"/>
    <x v="0"/>
    <x v="1424"/>
    <x v="148"/>
    <x v="887"/>
    <m/>
    <m/>
    <m/>
    <x v="6"/>
    <m/>
    <m/>
    <m/>
    <m/>
    <x v="0"/>
    <x v="10"/>
    <x v="723"/>
    <x v="0"/>
    <x v="247"/>
    <m/>
    <m/>
    <x v="0"/>
    <x v="0"/>
    <n v="52"/>
    <x v="0"/>
    <m/>
    <x v="57"/>
    <m/>
    <x v="0"/>
    <x v="0"/>
    <m/>
    <m/>
    <x v="0"/>
    <m/>
    <m/>
    <m/>
    <m/>
    <m/>
    <x v="0"/>
    <m/>
    <m/>
    <x v="0"/>
    <m/>
    <m/>
    <m/>
    <m/>
    <x v="7"/>
    <m/>
    <m/>
    <m/>
    <m/>
    <s v="48/42"/>
    <m/>
    <m/>
    <m/>
    <m/>
    <m/>
    <m/>
    <m/>
    <m/>
    <d v="2017-03-01T00:00:00"/>
    <x v="178"/>
    <m/>
    <x v="0"/>
    <m/>
    <n v="9"/>
    <x v="0"/>
    <m/>
    <m/>
  </r>
  <r>
    <x v="1"/>
    <x v="75"/>
    <x v="5"/>
    <x v="0"/>
    <x v="1425"/>
    <x v="232"/>
    <x v="51"/>
    <m/>
    <m/>
    <m/>
    <x v="29"/>
    <m/>
    <m/>
    <m/>
    <m/>
    <x v="0"/>
    <x v="10"/>
    <x v="720"/>
    <x v="0"/>
    <x v="248"/>
    <m/>
    <m/>
    <x v="0"/>
    <x v="0"/>
    <n v="54"/>
    <x v="0"/>
    <m/>
    <x v="32"/>
    <m/>
    <x v="0"/>
    <x v="0"/>
    <m/>
    <m/>
    <x v="0"/>
    <m/>
    <m/>
    <m/>
    <m/>
    <m/>
    <x v="0"/>
    <m/>
    <m/>
    <x v="0"/>
    <m/>
    <m/>
    <m/>
    <m/>
    <x v="2"/>
    <m/>
    <m/>
    <m/>
    <m/>
    <s v="44/31"/>
    <m/>
    <m/>
    <m/>
    <m/>
    <m/>
    <m/>
    <m/>
    <m/>
    <d v="2017-03-02T00:00:00"/>
    <x v="178"/>
    <m/>
    <x v="0"/>
    <m/>
    <n v="9"/>
    <x v="0"/>
    <m/>
    <m/>
  </r>
  <r>
    <x v="1"/>
    <x v="75"/>
    <x v="5"/>
    <x v="0"/>
    <x v="1426"/>
    <x v="106"/>
    <x v="888"/>
    <m/>
    <m/>
    <m/>
    <x v="48"/>
    <m/>
    <m/>
    <m/>
    <m/>
    <x v="0"/>
    <x v="10"/>
    <x v="724"/>
    <x v="0"/>
    <x v="249"/>
    <m/>
    <m/>
    <x v="0"/>
    <x v="0"/>
    <n v="56"/>
    <x v="0"/>
    <m/>
    <x v="0"/>
    <m/>
    <x v="0"/>
    <x v="0"/>
    <m/>
    <m/>
    <x v="0"/>
    <m/>
    <m/>
    <m/>
    <m/>
    <m/>
    <x v="0"/>
    <m/>
    <m/>
    <x v="0"/>
    <m/>
    <m/>
    <m/>
    <m/>
    <x v="7"/>
    <m/>
    <m/>
    <m/>
    <m/>
    <s v="51/47"/>
    <m/>
    <m/>
    <m/>
    <m/>
    <m/>
    <m/>
    <m/>
    <m/>
    <d v="2017-03-02T00:00:00"/>
    <x v="58"/>
    <m/>
    <x v="0"/>
    <m/>
    <n v="9"/>
    <x v="0"/>
    <m/>
    <m/>
  </r>
  <r>
    <x v="1"/>
    <x v="75"/>
    <x v="5"/>
    <x v="0"/>
    <x v="1427"/>
    <x v="83"/>
    <x v="107"/>
    <m/>
    <m/>
    <m/>
    <x v="30"/>
    <m/>
    <m/>
    <m/>
    <m/>
    <x v="0"/>
    <x v="10"/>
    <x v="725"/>
    <x v="0"/>
    <x v="250"/>
    <m/>
    <m/>
    <x v="0"/>
    <x v="0"/>
    <n v="56"/>
    <x v="0"/>
    <m/>
    <x v="0"/>
    <m/>
    <x v="0"/>
    <x v="0"/>
    <m/>
    <m/>
    <x v="0"/>
    <m/>
    <m/>
    <m/>
    <m/>
    <m/>
    <x v="0"/>
    <m/>
    <m/>
    <x v="0"/>
    <m/>
    <m/>
    <m/>
    <m/>
    <x v="2"/>
    <m/>
    <m/>
    <m/>
    <m/>
    <s v="52/39"/>
    <m/>
    <m/>
    <m/>
    <m/>
    <m/>
    <m/>
    <m/>
    <m/>
    <d v="2017-03-02T00:00:00"/>
    <x v="178"/>
    <m/>
    <x v="0"/>
    <m/>
    <n v="9"/>
    <x v="0"/>
    <m/>
    <m/>
  </r>
  <r>
    <x v="1"/>
    <x v="75"/>
    <x v="5"/>
    <x v="0"/>
    <x v="1428"/>
    <x v="83"/>
    <x v="889"/>
    <m/>
    <m/>
    <m/>
    <x v="26"/>
    <m/>
    <m/>
    <m/>
    <m/>
    <x v="0"/>
    <x v="10"/>
    <x v="726"/>
    <x v="0"/>
    <x v="251"/>
    <m/>
    <m/>
    <x v="0"/>
    <x v="0"/>
    <n v="58"/>
    <x v="0"/>
    <m/>
    <x v="0"/>
    <m/>
    <x v="0"/>
    <x v="0"/>
    <m/>
    <m/>
    <x v="0"/>
    <m/>
    <m/>
    <m/>
    <m/>
    <m/>
    <x v="0"/>
    <m/>
    <m/>
    <x v="0"/>
    <m/>
    <m/>
    <m/>
    <m/>
    <x v="2"/>
    <m/>
    <m/>
    <m/>
    <m/>
    <s v="48/45"/>
    <m/>
    <m/>
    <m/>
    <m/>
    <m/>
    <m/>
    <m/>
    <m/>
    <d v="2017-03-02T00:00:00"/>
    <x v="178"/>
    <m/>
    <x v="0"/>
    <m/>
    <n v="9"/>
    <x v="0"/>
    <m/>
    <m/>
  </r>
  <r>
    <x v="1"/>
    <x v="75"/>
    <x v="5"/>
    <x v="0"/>
    <x v="1429"/>
    <x v="83"/>
    <x v="90"/>
    <m/>
    <m/>
    <m/>
    <x v="63"/>
    <m/>
    <m/>
    <m/>
    <m/>
    <x v="0"/>
    <x v="10"/>
    <x v="704"/>
    <x v="0"/>
    <x v="252"/>
    <m/>
    <m/>
    <x v="0"/>
    <x v="0"/>
    <n v="54"/>
    <x v="0"/>
    <m/>
    <x v="0"/>
    <m/>
    <x v="0"/>
    <x v="0"/>
    <m/>
    <m/>
    <x v="0"/>
    <m/>
    <m/>
    <m/>
    <m/>
    <m/>
    <x v="0"/>
    <m/>
    <m/>
    <x v="0"/>
    <m/>
    <m/>
    <m/>
    <m/>
    <x v="2"/>
    <m/>
    <m/>
    <m/>
    <m/>
    <s v="53/41"/>
    <m/>
    <m/>
    <m/>
    <m/>
    <m/>
    <m/>
    <m/>
    <m/>
    <d v="2017-03-02T00:00:00"/>
    <x v="58"/>
    <m/>
    <x v="0"/>
    <m/>
    <n v="9"/>
    <x v="0"/>
    <m/>
    <m/>
  </r>
  <r>
    <x v="1"/>
    <x v="75"/>
    <x v="5"/>
    <x v="0"/>
    <x v="1430"/>
    <x v="84"/>
    <x v="886"/>
    <m/>
    <m/>
    <m/>
    <x v="30"/>
    <m/>
    <m/>
    <m/>
    <m/>
    <x v="0"/>
    <x v="10"/>
    <x v="727"/>
    <x v="0"/>
    <x v="253"/>
    <m/>
    <m/>
    <x v="0"/>
    <x v="0"/>
    <n v="58"/>
    <x v="0"/>
    <m/>
    <x v="0"/>
    <m/>
    <x v="0"/>
    <x v="0"/>
    <m/>
    <m/>
    <x v="0"/>
    <m/>
    <m/>
    <m/>
    <m/>
    <m/>
    <x v="0"/>
    <m/>
    <m/>
    <x v="0"/>
    <m/>
    <m/>
    <m/>
    <m/>
    <x v="2"/>
    <m/>
    <m/>
    <m/>
    <m/>
    <s v="52/47"/>
    <m/>
    <m/>
    <m/>
    <m/>
    <m/>
    <m/>
    <m/>
    <m/>
    <d v="2017-03-06T00:00:00"/>
    <x v="57"/>
    <m/>
    <x v="0"/>
    <m/>
    <n v="9"/>
    <x v="0"/>
    <m/>
    <m/>
  </r>
  <r>
    <x v="1"/>
    <x v="75"/>
    <x v="5"/>
    <x v="0"/>
    <x v="1431"/>
    <x v="82"/>
    <x v="117"/>
    <m/>
    <m/>
    <m/>
    <x v="28"/>
    <m/>
    <m/>
    <m/>
    <m/>
    <x v="0"/>
    <x v="10"/>
    <x v="728"/>
    <x v="0"/>
    <x v="254"/>
    <m/>
    <m/>
    <x v="0"/>
    <x v="0"/>
    <n v="50"/>
    <x v="0"/>
    <m/>
    <x v="0"/>
    <m/>
    <x v="0"/>
    <x v="0"/>
    <m/>
    <m/>
    <x v="0"/>
    <m/>
    <m/>
    <m/>
    <m/>
    <m/>
    <x v="0"/>
    <m/>
    <m/>
    <x v="0"/>
    <m/>
    <m/>
    <m/>
    <m/>
    <x v="2"/>
    <m/>
    <m/>
    <m/>
    <m/>
    <s v="55/48"/>
    <m/>
    <m/>
    <m/>
    <m/>
    <m/>
    <m/>
    <m/>
    <m/>
    <d v="2017-03-06T00:00:00"/>
    <x v="57"/>
    <m/>
    <x v="0"/>
    <m/>
    <n v="9"/>
    <x v="0"/>
    <m/>
    <m/>
  </r>
  <r>
    <x v="1"/>
    <x v="75"/>
    <x v="5"/>
    <x v="0"/>
    <x v="1432"/>
    <x v="82"/>
    <x v="890"/>
    <m/>
    <m/>
    <m/>
    <x v="6"/>
    <m/>
    <m/>
    <m/>
    <m/>
    <x v="0"/>
    <x v="10"/>
    <x v="720"/>
    <x v="0"/>
    <x v="255"/>
    <m/>
    <m/>
    <x v="0"/>
    <x v="0"/>
    <n v="40"/>
    <x v="0"/>
    <m/>
    <x v="0"/>
    <m/>
    <x v="0"/>
    <x v="0"/>
    <m/>
    <m/>
    <x v="0"/>
    <m/>
    <m/>
    <m/>
    <m/>
    <m/>
    <x v="0"/>
    <m/>
    <m/>
    <x v="0"/>
    <m/>
    <m/>
    <m/>
    <m/>
    <x v="2"/>
    <m/>
    <m/>
    <m/>
    <m/>
    <s v="58/52"/>
    <m/>
    <m/>
    <m/>
    <m/>
    <m/>
    <m/>
    <m/>
    <m/>
    <d v="2017-03-06T00:00:00"/>
    <x v="57"/>
    <m/>
    <x v="0"/>
    <m/>
    <n v="9"/>
    <x v="0"/>
    <m/>
    <m/>
  </r>
  <r>
    <x v="1"/>
    <x v="75"/>
    <x v="5"/>
    <x v="0"/>
    <x v="556"/>
    <x v="82"/>
    <x v="877"/>
    <m/>
    <m/>
    <m/>
    <x v="28"/>
    <m/>
    <m/>
    <m/>
    <m/>
    <x v="0"/>
    <x v="10"/>
    <x v="723"/>
    <x v="0"/>
    <x v="256"/>
    <m/>
    <m/>
    <x v="0"/>
    <x v="0"/>
    <n v="51"/>
    <x v="0"/>
    <m/>
    <x v="32"/>
    <m/>
    <x v="0"/>
    <x v="0"/>
    <m/>
    <m/>
    <x v="0"/>
    <m/>
    <m/>
    <m/>
    <m/>
    <m/>
    <x v="0"/>
    <m/>
    <m/>
    <x v="0"/>
    <m/>
    <m/>
    <m/>
    <m/>
    <x v="2"/>
    <m/>
    <m/>
    <m/>
    <m/>
    <s v="42/37"/>
    <m/>
    <m/>
    <m/>
    <m/>
    <m/>
    <m/>
    <m/>
    <m/>
    <d v="2017-03-06T00:00:00"/>
    <x v="57"/>
    <m/>
    <x v="0"/>
    <m/>
    <n v="9"/>
    <x v="0"/>
    <m/>
    <m/>
  </r>
  <r>
    <x v="1"/>
    <x v="75"/>
    <x v="5"/>
    <x v="0"/>
    <x v="1433"/>
    <x v="82"/>
    <x v="891"/>
    <m/>
    <m/>
    <m/>
    <x v="26"/>
    <m/>
    <m/>
    <m/>
    <m/>
    <x v="0"/>
    <x v="10"/>
    <x v="729"/>
    <x v="0"/>
    <x v="257"/>
    <m/>
    <m/>
    <x v="0"/>
    <x v="0"/>
    <n v="58"/>
    <x v="0"/>
    <m/>
    <x v="32"/>
    <m/>
    <x v="0"/>
    <x v="0"/>
    <m/>
    <m/>
    <x v="0"/>
    <m/>
    <m/>
    <m/>
    <m/>
    <m/>
    <x v="0"/>
    <m/>
    <m/>
    <x v="0"/>
    <m/>
    <m/>
    <m/>
    <m/>
    <x v="2"/>
    <m/>
    <m/>
    <m/>
    <m/>
    <s v="49/45"/>
    <m/>
    <m/>
    <m/>
    <m/>
    <m/>
    <m/>
    <m/>
    <m/>
    <d v="2017-03-06T00:00:00"/>
    <x v="57"/>
    <m/>
    <x v="0"/>
    <m/>
    <n v="9"/>
    <x v="0"/>
    <m/>
    <m/>
  </r>
  <r>
    <x v="1"/>
    <x v="75"/>
    <x v="5"/>
    <x v="0"/>
    <x v="1434"/>
    <x v="84"/>
    <x v="892"/>
    <m/>
    <m/>
    <m/>
    <x v="35"/>
    <m/>
    <m/>
    <m/>
    <m/>
    <x v="0"/>
    <x v="10"/>
    <x v="730"/>
    <x v="0"/>
    <x v="258"/>
    <m/>
    <m/>
    <x v="0"/>
    <x v="0"/>
    <n v="56"/>
    <x v="0"/>
    <m/>
    <x v="47"/>
    <m/>
    <x v="0"/>
    <x v="0"/>
    <m/>
    <m/>
    <x v="0"/>
    <m/>
    <m/>
    <m/>
    <m/>
    <m/>
    <x v="0"/>
    <m/>
    <m/>
    <x v="0"/>
    <m/>
    <m/>
    <m/>
    <m/>
    <x v="2"/>
    <m/>
    <m/>
    <m/>
    <m/>
    <s v="52/45"/>
    <m/>
    <m/>
    <m/>
    <m/>
    <m/>
    <m/>
    <m/>
    <m/>
    <d v="2017-03-06T00:00:00"/>
    <x v="57"/>
    <m/>
    <x v="0"/>
    <m/>
    <n v="9"/>
    <x v="0"/>
    <m/>
    <m/>
  </r>
  <r>
    <x v="1"/>
    <x v="75"/>
    <x v="5"/>
    <x v="0"/>
    <x v="1435"/>
    <x v="84"/>
    <x v="49"/>
    <m/>
    <m/>
    <m/>
    <x v="2"/>
    <m/>
    <m/>
    <m/>
    <m/>
    <x v="0"/>
    <x v="10"/>
    <x v="731"/>
    <x v="0"/>
    <x v="259"/>
    <m/>
    <m/>
    <x v="0"/>
    <x v="0"/>
    <n v="58"/>
    <x v="0"/>
    <m/>
    <x v="0"/>
    <m/>
    <x v="0"/>
    <x v="0"/>
    <m/>
    <m/>
    <x v="0"/>
    <m/>
    <m/>
    <m/>
    <m/>
    <m/>
    <x v="0"/>
    <m/>
    <m/>
    <x v="0"/>
    <m/>
    <m/>
    <m/>
    <m/>
    <x v="2"/>
    <m/>
    <m/>
    <m/>
    <m/>
    <s v="44/38"/>
    <m/>
    <m/>
    <m/>
    <m/>
    <m/>
    <m/>
    <m/>
    <m/>
    <d v="2017-03-06T00:00:00"/>
    <x v="57"/>
    <m/>
    <x v="0"/>
    <m/>
    <n v="9"/>
    <x v="0"/>
    <m/>
    <m/>
  </r>
  <r>
    <x v="1"/>
    <x v="75"/>
    <x v="5"/>
    <x v="0"/>
    <x v="1436"/>
    <x v="84"/>
    <x v="893"/>
    <m/>
    <m/>
    <m/>
    <x v="32"/>
    <m/>
    <m/>
    <m/>
    <m/>
    <x v="0"/>
    <x v="10"/>
    <x v="732"/>
    <x v="0"/>
    <x v="260"/>
    <m/>
    <m/>
    <x v="0"/>
    <x v="0"/>
    <n v="50"/>
    <x v="0"/>
    <m/>
    <x v="0"/>
    <m/>
    <x v="0"/>
    <x v="0"/>
    <m/>
    <m/>
    <x v="0"/>
    <m/>
    <m/>
    <m/>
    <m/>
    <m/>
    <x v="0"/>
    <m/>
    <m/>
    <x v="0"/>
    <m/>
    <m/>
    <m/>
    <m/>
    <x v="2"/>
    <m/>
    <m/>
    <m/>
    <m/>
    <s v="58/54"/>
    <m/>
    <m/>
    <m/>
    <m/>
    <m/>
    <m/>
    <m/>
    <m/>
    <d v="2017-03-06T00:00:00"/>
    <x v="57"/>
    <m/>
    <x v="0"/>
    <m/>
    <n v="9"/>
    <x v="0"/>
    <m/>
    <m/>
  </r>
  <r>
    <x v="1"/>
    <x v="75"/>
    <x v="5"/>
    <x v="0"/>
    <x v="1437"/>
    <x v="233"/>
    <x v="66"/>
    <m/>
    <m/>
    <m/>
    <x v="27"/>
    <m/>
    <m/>
    <m/>
    <m/>
    <x v="0"/>
    <x v="10"/>
    <x v="733"/>
    <x v="0"/>
    <x v="261"/>
    <m/>
    <m/>
    <x v="0"/>
    <x v="0"/>
    <n v="47"/>
    <x v="0"/>
    <m/>
    <x v="87"/>
    <m/>
    <x v="0"/>
    <x v="0"/>
    <m/>
    <m/>
    <x v="0"/>
    <m/>
    <m/>
    <m/>
    <m/>
    <m/>
    <x v="0"/>
    <m/>
    <m/>
    <x v="0"/>
    <m/>
    <m/>
    <m/>
    <m/>
    <x v="2"/>
    <m/>
    <m/>
    <m/>
    <m/>
    <s v="50/42"/>
    <m/>
    <m/>
    <m/>
    <m/>
    <m/>
    <m/>
    <m/>
    <m/>
    <d v="2017-03-06T00:00:00"/>
    <x v="57"/>
    <m/>
    <x v="0"/>
    <m/>
    <n v="9"/>
    <x v="0"/>
    <m/>
    <m/>
  </r>
  <r>
    <x v="1"/>
    <x v="75"/>
    <x v="5"/>
    <x v="0"/>
    <x v="1438"/>
    <x v="233"/>
    <x v="118"/>
    <m/>
    <m/>
    <m/>
    <x v="63"/>
    <m/>
    <m/>
    <m/>
    <m/>
    <x v="0"/>
    <x v="10"/>
    <x v="734"/>
    <x v="0"/>
    <x v="262"/>
    <m/>
    <m/>
    <x v="0"/>
    <x v="0"/>
    <n v="55"/>
    <x v="0"/>
    <m/>
    <x v="88"/>
    <m/>
    <x v="0"/>
    <x v="0"/>
    <m/>
    <m/>
    <x v="0"/>
    <m/>
    <m/>
    <m/>
    <m/>
    <m/>
    <x v="0"/>
    <m/>
    <m/>
    <x v="0"/>
    <m/>
    <m/>
    <m/>
    <m/>
    <x v="2"/>
    <m/>
    <m/>
    <m/>
    <m/>
    <s v="48/39"/>
    <m/>
    <m/>
    <m/>
    <m/>
    <m/>
    <m/>
    <m/>
    <m/>
    <d v="2017-03-06T00:00:00"/>
    <x v="57"/>
    <m/>
    <x v="0"/>
    <m/>
    <n v="9"/>
    <x v="0"/>
    <m/>
    <m/>
  </r>
  <r>
    <x v="1"/>
    <x v="75"/>
    <x v="5"/>
    <x v="0"/>
    <x v="1439"/>
    <x v="233"/>
    <x v="93"/>
    <m/>
    <m/>
    <m/>
    <x v="26"/>
    <m/>
    <m/>
    <m/>
    <m/>
    <x v="0"/>
    <x v="10"/>
    <x v="735"/>
    <x v="0"/>
    <x v="263"/>
    <m/>
    <m/>
    <x v="0"/>
    <x v="0"/>
    <n v="52"/>
    <x v="0"/>
    <m/>
    <x v="87"/>
    <m/>
    <x v="0"/>
    <x v="0"/>
    <m/>
    <m/>
    <x v="0"/>
    <m/>
    <m/>
    <m/>
    <m/>
    <m/>
    <x v="0"/>
    <m/>
    <m/>
    <x v="0"/>
    <m/>
    <m/>
    <m/>
    <m/>
    <x v="2"/>
    <m/>
    <m/>
    <m/>
    <m/>
    <s v="55/48"/>
    <m/>
    <m/>
    <m/>
    <m/>
    <m/>
    <m/>
    <m/>
    <m/>
    <d v="2017-03-06T00:00:00"/>
    <x v="57"/>
    <m/>
    <x v="0"/>
    <m/>
    <n v="9"/>
    <x v="0"/>
    <m/>
    <m/>
  </r>
  <r>
    <x v="1"/>
    <x v="75"/>
    <x v="5"/>
    <x v="0"/>
    <x v="1440"/>
    <x v="199"/>
    <x v="72"/>
    <m/>
    <m/>
    <m/>
    <x v="14"/>
    <m/>
    <m/>
    <m/>
    <m/>
    <x v="0"/>
    <x v="10"/>
    <x v="736"/>
    <x v="0"/>
    <x v="264"/>
    <m/>
    <m/>
    <x v="0"/>
    <x v="0"/>
    <n v="54"/>
    <x v="0"/>
    <m/>
    <x v="87"/>
    <m/>
    <x v="0"/>
    <x v="0"/>
    <m/>
    <m/>
    <x v="0"/>
    <m/>
    <m/>
    <m/>
    <m/>
    <m/>
    <x v="0"/>
    <m/>
    <m/>
    <x v="0"/>
    <m/>
    <m/>
    <m/>
    <m/>
    <x v="2"/>
    <m/>
    <m/>
    <m/>
    <m/>
    <s v="52/47"/>
    <m/>
    <m/>
    <m/>
    <m/>
    <m/>
    <m/>
    <m/>
    <m/>
    <d v="2017-03-07T00:00:00"/>
    <x v="150"/>
    <m/>
    <x v="0"/>
    <m/>
    <n v="9"/>
    <x v="0"/>
    <m/>
    <m/>
  </r>
  <r>
    <x v="1"/>
    <x v="75"/>
    <x v="5"/>
    <x v="0"/>
    <x v="1441"/>
    <x v="199"/>
    <x v="113"/>
    <m/>
    <m/>
    <m/>
    <x v="31"/>
    <m/>
    <m/>
    <m/>
    <m/>
    <x v="0"/>
    <x v="10"/>
    <x v="718"/>
    <x v="0"/>
    <x v="265"/>
    <m/>
    <m/>
    <x v="0"/>
    <x v="0"/>
    <n v="50"/>
    <x v="0"/>
    <m/>
    <x v="89"/>
    <m/>
    <x v="0"/>
    <x v="0"/>
    <m/>
    <m/>
    <x v="0"/>
    <m/>
    <m/>
    <m/>
    <m/>
    <m/>
    <x v="0"/>
    <m/>
    <m/>
    <x v="0"/>
    <m/>
    <m/>
    <m/>
    <m/>
    <x v="2"/>
    <m/>
    <m/>
    <m/>
    <m/>
    <s v="53/41"/>
    <m/>
    <m/>
    <m/>
    <m/>
    <m/>
    <m/>
    <m/>
    <m/>
    <d v="2017-03-07T00:00:00"/>
    <x v="150"/>
    <m/>
    <x v="0"/>
    <m/>
    <n v="9"/>
    <x v="0"/>
    <m/>
    <m/>
  </r>
  <r>
    <x v="1"/>
    <x v="75"/>
    <x v="5"/>
    <x v="0"/>
    <x v="1442"/>
    <x v="199"/>
    <x v="894"/>
    <m/>
    <m/>
    <m/>
    <x v="7"/>
    <m/>
    <m/>
    <m/>
    <m/>
    <x v="0"/>
    <x v="10"/>
    <x v="717"/>
    <x v="0"/>
    <x v="266"/>
    <m/>
    <m/>
    <x v="0"/>
    <x v="0"/>
    <n v="56"/>
    <x v="0"/>
    <m/>
    <x v="32"/>
    <m/>
    <x v="0"/>
    <x v="0"/>
    <m/>
    <m/>
    <x v="0"/>
    <m/>
    <m/>
    <m/>
    <m/>
    <m/>
    <x v="0"/>
    <m/>
    <m/>
    <x v="0"/>
    <m/>
    <m/>
    <m/>
    <m/>
    <x v="2"/>
    <m/>
    <m/>
    <m/>
    <m/>
    <s v="51/43"/>
    <m/>
    <m/>
    <m/>
    <m/>
    <m/>
    <m/>
    <m/>
    <m/>
    <d v="2017-03-07T00:00:00"/>
    <x v="150"/>
    <m/>
    <x v="0"/>
    <m/>
    <n v="9"/>
    <x v="0"/>
    <m/>
    <m/>
  </r>
  <r>
    <x v="1"/>
    <x v="75"/>
    <x v="5"/>
    <x v="0"/>
    <x v="1443"/>
    <x v="149"/>
    <x v="895"/>
    <m/>
    <m/>
    <m/>
    <x v="32"/>
    <m/>
    <m/>
    <m/>
    <m/>
    <x v="0"/>
    <x v="10"/>
    <x v="723"/>
    <x v="0"/>
    <x v="267"/>
    <m/>
    <m/>
    <x v="0"/>
    <x v="0"/>
    <n v="54"/>
    <x v="0"/>
    <m/>
    <x v="32"/>
    <m/>
    <x v="0"/>
    <x v="0"/>
    <m/>
    <m/>
    <x v="0"/>
    <m/>
    <m/>
    <m/>
    <m/>
    <m/>
    <x v="0"/>
    <m/>
    <m/>
    <x v="0"/>
    <m/>
    <m/>
    <m/>
    <m/>
    <x v="2"/>
    <m/>
    <m/>
    <m/>
    <m/>
    <s v="52/43"/>
    <m/>
    <m/>
    <m/>
    <m/>
    <m/>
    <m/>
    <m/>
    <m/>
    <d v="2017-03-07T00:00:00"/>
    <x v="150"/>
    <m/>
    <x v="0"/>
    <m/>
    <n v="9"/>
    <x v="0"/>
    <m/>
    <m/>
  </r>
  <r>
    <x v="1"/>
    <x v="75"/>
    <x v="5"/>
    <x v="0"/>
    <x v="1444"/>
    <x v="149"/>
    <x v="41"/>
    <m/>
    <m/>
    <m/>
    <x v="14"/>
    <m/>
    <m/>
    <m/>
    <m/>
    <x v="0"/>
    <x v="10"/>
    <x v="737"/>
    <x v="0"/>
    <x v="268"/>
    <m/>
    <m/>
    <x v="0"/>
    <x v="0"/>
    <n v="53"/>
    <x v="0"/>
    <m/>
    <x v="32"/>
    <m/>
    <x v="0"/>
    <x v="0"/>
    <m/>
    <m/>
    <x v="0"/>
    <m/>
    <m/>
    <m/>
    <m/>
    <m/>
    <x v="0"/>
    <m/>
    <m/>
    <x v="0"/>
    <m/>
    <m/>
    <m/>
    <m/>
    <x v="2"/>
    <m/>
    <m/>
    <m/>
    <m/>
    <s v="49/42"/>
    <m/>
    <m/>
    <m/>
    <m/>
    <m/>
    <m/>
    <m/>
    <m/>
    <d v="2017-03-08T00:00:00"/>
    <x v="150"/>
    <m/>
    <x v="0"/>
    <m/>
    <n v="9"/>
    <x v="0"/>
    <m/>
    <m/>
  </r>
  <r>
    <x v="1"/>
    <x v="75"/>
    <x v="5"/>
    <x v="7"/>
    <x v="1445"/>
    <x v="234"/>
    <x v="10"/>
    <m/>
    <m/>
    <m/>
    <x v="0"/>
    <m/>
    <m/>
    <m/>
    <m/>
    <x v="0"/>
    <x v="10"/>
    <x v="0"/>
    <x v="0"/>
    <x v="0"/>
    <m/>
    <m/>
    <x v="0"/>
    <x v="0"/>
    <m/>
    <x v="1"/>
    <m/>
    <x v="1"/>
    <m/>
    <x v="0"/>
    <x v="0"/>
    <m/>
    <m/>
    <x v="0"/>
    <m/>
    <m/>
    <m/>
    <m/>
    <m/>
    <x v="0"/>
    <m/>
    <m/>
    <x v="0"/>
    <m/>
    <m/>
    <m/>
    <m/>
    <x v="1"/>
    <m/>
    <m/>
    <m/>
    <m/>
    <m/>
    <m/>
    <m/>
    <m/>
    <m/>
    <m/>
    <m/>
    <m/>
    <m/>
    <s v="p-1 failed-waiting for reworked per Chuck"/>
    <x v="179"/>
    <m/>
    <x v="0"/>
    <m/>
    <n v="4"/>
    <x v="0"/>
    <m/>
    <m/>
  </r>
  <r>
    <x v="1"/>
    <x v="76"/>
    <x v="5"/>
    <x v="11"/>
    <x v="1446"/>
    <x v="96"/>
    <x v="896"/>
    <m/>
    <m/>
    <m/>
    <x v="17"/>
    <m/>
    <m/>
    <m/>
    <m/>
    <x v="0"/>
    <x v="10"/>
    <x v="738"/>
    <x v="0"/>
    <x v="269"/>
    <m/>
    <m/>
    <x v="18"/>
    <x v="123"/>
    <m/>
    <x v="0"/>
    <m/>
    <x v="0"/>
    <m/>
    <x v="0"/>
    <x v="0"/>
    <m/>
    <m/>
    <x v="0"/>
    <n v="0"/>
    <m/>
    <m/>
    <m/>
    <m/>
    <x v="0"/>
    <m/>
    <m/>
    <x v="0"/>
    <m/>
    <m/>
    <m/>
    <n v="0.59"/>
    <x v="6"/>
    <m/>
    <m/>
    <m/>
    <m/>
    <s v="11/0"/>
    <m/>
    <m/>
    <m/>
    <m/>
    <m/>
    <m/>
    <m/>
    <m/>
    <d v="2017-07-27T00:00:00"/>
    <x v="77"/>
    <s v="only pallets 2,3,4,5"/>
    <x v="0"/>
    <n v="29"/>
    <n v="13"/>
    <x v="0"/>
    <m/>
    <m/>
  </r>
  <r>
    <x v="1"/>
    <x v="76"/>
    <x v="5"/>
    <x v="11"/>
    <x v="1447"/>
    <x v="96"/>
    <x v="89"/>
    <m/>
    <m/>
    <m/>
    <x v="34"/>
    <m/>
    <m/>
    <m/>
    <m/>
    <x v="0"/>
    <x v="10"/>
    <x v="739"/>
    <x v="0"/>
    <x v="270"/>
    <m/>
    <m/>
    <x v="18"/>
    <x v="121"/>
    <m/>
    <x v="0"/>
    <m/>
    <x v="0"/>
    <m/>
    <x v="0"/>
    <x v="0"/>
    <m/>
    <m/>
    <x v="0"/>
    <n v="0"/>
    <m/>
    <m/>
    <m/>
    <m/>
    <x v="0"/>
    <m/>
    <m/>
    <x v="0"/>
    <m/>
    <m/>
    <m/>
    <n v="0.64"/>
    <x v="6"/>
    <m/>
    <m/>
    <m/>
    <m/>
    <s v="12/0"/>
    <m/>
    <m/>
    <m/>
    <m/>
    <m/>
    <m/>
    <m/>
    <m/>
    <d v="2017-07-28T00:00:00"/>
    <x v="69"/>
    <m/>
    <x v="0"/>
    <n v="6"/>
    <m/>
    <x v="1"/>
    <m/>
    <m/>
  </r>
  <r>
    <x v="1"/>
    <x v="76"/>
    <x v="5"/>
    <x v="11"/>
    <x v="1448"/>
    <x v="96"/>
    <x v="897"/>
    <m/>
    <m/>
    <m/>
    <x v="3"/>
    <m/>
    <m/>
    <m/>
    <m/>
    <x v="0"/>
    <x v="10"/>
    <x v="740"/>
    <x v="0"/>
    <x v="271"/>
    <m/>
    <m/>
    <x v="18"/>
    <x v="120"/>
    <m/>
    <x v="0"/>
    <m/>
    <x v="2"/>
    <m/>
    <x v="0"/>
    <x v="0"/>
    <m/>
    <m/>
    <x v="0"/>
    <n v="0"/>
    <m/>
    <m/>
    <m/>
    <m/>
    <x v="0"/>
    <m/>
    <m/>
    <x v="0"/>
    <m/>
    <m/>
    <m/>
    <n v="0.74"/>
    <x v="6"/>
    <m/>
    <m/>
    <m/>
    <m/>
    <s v="15/0"/>
    <m/>
    <m/>
    <m/>
    <m/>
    <m/>
    <m/>
    <m/>
    <m/>
    <d v="2017-07-28T00:00:00"/>
    <x v="69"/>
    <m/>
    <x v="0"/>
    <n v="6"/>
    <m/>
    <x v="1"/>
    <m/>
    <m/>
  </r>
  <r>
    <x v="1"/>
    <x v="76"/>
    <x v="5"/>
    <x v="0"/>
    <x v="1449"/>
    <x v="175"/>
    <x v="868"/>
    <m/>
    <m/>
    <m/>
    <x v="38"/>
    <m/>
    <m/>
    <m/>
    <m/>
    <x v="0"/>
    <x v="10"/>
    <x v="741"/>
    <x v="0"/>
    <x v="272"/>
    <m/>
    <m/>
    <x v="18"/>
    <x v="131"/>
    <m/>
    <x v="0"/>
    <m/>
    <x v="32"/>
    <m/>
    <x v="0"/>
    <x v="0"/>
    <m/>
    <m/>
    <x v="0"/>
    <n v="0"/>
    <m/>
    <m/>
    <m/>
    <m/>
    <x v="0"/>
    <m/>
    <m/>
    <x v="0"/>
    <m/>
    <m/>
    <m/>
    <n v="0.28000000000000003"/>
    <x v="7"/>
    <m/>
    <m/>
    <m/>
    <m/>
    <s v="14/0"/>
    <m/>
    <m/>
    <m/>
    <m/>
    <m/>
    <m/>
    <m/>
    <m/>
    <d v="2017-02-21T00:00:00"/>
    <x v="87"/>
    <m/>
    <x v="0"/>
    <m/>
    <n v="13"/>
    <x v="0"/>
    <m/>
    <m/>
  </r>
  <r>
    <x v="1"/>
    <x v="76"/>
    <x v="5"/>
    <x v="0"/>
    <x v="1450"/>
    <x v="175"/>
    <x v="236"/>
    <m/>
    <m/>
    <m/>
    <x v="38"/>
    <m/>
    <m/>
    <m/>
    <m/>
    <x v="0"/>
    <x v="10"/>
    <x v="742"/>
    <x v="0"/>
    <x v="273"/>
    <m/>
    <m/>
    <x v="18"/>
    <x v="124"/>
    <m/>
    <x v="0"/>
    <m/>
    <x v="0"/>
    <m/>
    <x v="0"/>
    <x v="0"/>
    <m/>
    <m/>
    <x v="0"/>
    <n v="0"/>
    <m/>
    <m/>
    <m/>
    <m/>
    <x v="0"/>
    <m/>
    <m/>
    <x v="0"/>
    <m/>
    <m/>
    <m/>
    <n v="0.61"/>
    <x v="7"/>
    <m/>
    <m/>
    <m/>
    <m/>
    <s v="9/0"/>
    <m/>
    <m/>
    <m/>
    <m/>
    <m/>
    <m/>
    <m/>
    <m/>
    <d v="2017-02-21T00:00:00"/>
    <x v="87"/>
    <m/>
    <x v="0"/>
    <m/>
    <n v="13"/>
    <x v="0"/>
    <m/>
    <m/>
  </r>
  <r>
    <x v="1"/>
    <x v="76"/>
    <x v="5"/>
    <x v="0"/>
    <x v="1451"/>
    <x v="175"/>
    <x v="112"/>
    <m/>
    <m/>
    <m/>
    <x v="18"/>
    <m/>
    <m/>
    <m/>
    <m/>
    <x v="0"/>
    <x v="10"/>
    <x v="743"/>
    <x v="0"/>
    <x v="274"/>
    <m/>
    <m/>
    <x v="18"/>
    <x v="132"/>
    <m/>
    <x v="0"/>
    <m/>
    <x v="56"/>
    <m/>
    <x v="0"/>
    <x v="0"/>
    <m/>
    <m/>
    <x v="0"/>
    <n v="0.01"/>
    <m/>
    <m/>
    <m/>
    <m/>
    <x v="0"/>
    <m/>
    <m/>
    <x v="0"/>
    <m/>
    <m/>
    <m/>
    <n v="0.42"/>
    <x v="7"/>
    <m/>
    <m/>
    <m/>
    <m/>
    <s v="10/0"/>
    <m/>
    <m/>
    <m/>
    <m/>
    <m/>
    <m/>
    <m/>
    <m/>
    <d v="2017-02-21T00:00:00"/>
    <x v="87"/>
    <m/>
    <x v="0"/>
    <m/>
    <n v="13"/>
    <x v="0"/>
    <m/>
    <m/>
  </r>
  <r>
    <x v="1"/>
    <x v="76"/>
    <x v="5"/>
    <x v="0"/>
    <x v="1452"/>
    <x v="175"/>
    <x v="118"/>
    <m/>
    <m/>
    <m/>
    <x v="19"/>
    <m/>
    <m/>
    <m/>
    <m/>
    <x v="0"/>
    <x v="10"/>
    <x v="744"/>
    <x v="0"/>
    <x v="275"/>
    <m/>
    <m/>
    <x v="18"/>
    <x v="118"/>
    <m/>
    <x v="0"/>
    <m/>
    <x v="56"/>
    <m/>
    <x v="0"/>
    <x v="0"/>
    <m/>
    <m/>
    <x v="0"/>
    <n v="0"/>
    <m/>
    <m/>
    <m/>
    <m/>
    <x v="0"/>
    <m/>
    <m/>
    <x v="0"/>
    <m/>
    <m/>
    <m/>
    <n v="0.6"/>
    <x v="7"/>
    <m/>
    <m/>
    <m/>
    <m/>
    <s v="8/0"/>
    <m/>
    <m/>
    <m/>
    <m/>
    <m/>
    <m/>
    <m/>
    <m/>
    <d v="2017-02-21T00:00:00"/>
    <x v="87"/>
    <m/>
    <x v="0"/>
    <m/>
    <n v="13"/>
    <x v="0"/>
    <m/>
    <m/>
  </r>
  <r>
    <x v="1"/>
    <x v="76"/>
    <x v="5"/>
    <x v="0"/>
    <x v="1453"/>
    <x v="235"/>
    <x v="898"/>
    <m/>
    <m/>
    <m/>
    <x v="19"/>
    <m/>
    <m/>
    <m/>
    <m/>
    <x v="0"/>
    <x v="10"/>
    <x v="742"/>
    <x v="0"/>
    <x v="276"/>
    <m/>
    <m/>
    <x v="18"/>
    <x v="115"/>
    <m/>
    <x v="0"/>
    <m/>
    <x v="2"/>
    <m/>
    <x v="0"/>
    <x v="0"/>
    <m/>
    <m/>
    <x v="0"/>
    <n v="0"/>
    <m/>
    <m/>
    <m/>
    <m/>
    <x v="0"/>
    <m/>
    <m/>
    <x v="0"/>
    <m/>
    <m/>
    <m/>
    <n v="0.28000000000000003"/>
    <x v="7"/>
    <m/>
    <m/>
    <m/>
    <m/>
    <s v="7/0"/>
    <m/>
    <m/>
    <m/>
    <m/>
    <m/>
    <m/>
    <m/>
    <m/>
    <d v="2017-02-21T00:00:00"/>
    <x v="87"/>
    <m/>
    <x v="0"/>
    <m/>
    <n v="13"/>
    <x v="0"/>
    <m/>
    <m/>
  </r>
  <r>
    <x v="1"/>
    <x v="76"/>
    <x v="5"/>
    <x v="0"/>
    <x v="1454"/>
    <x v="235"/>
    <x v="236"/>
    <m/>
    <m/>
    <m/>
    <x v="17"/>
    <m/>
    <m/>
    <m/>
    <m/>
    <x v="0"/>
    <x v="10"/>
    <x v="745"/>
    <x v="0"/>
    <x v="277"/>
    <m/>
    <m/>
    <x v="18"/>
    <x v="131"/>
    <m/>
    <x v="0"/>
    <m/>
    <x v="2"/>
    <m/>
    <x v="0"/>
    <x v="0"/>
    <m/>
    <m/>
    <x v="0"/>
    <n v="0"/>
    <m/>
    <m/>
    <m/>
    <m/>
    <x v="0"/>
    <m/>
    <m/>
    <x v="0"/>
    <m/>
    <m/>
    <m/>
    <n v="0.69"/>
    <x v="7"/>
    <m/>
    <m/>
    <m/>
    <m/>
    <s v="10/0"/>
    <m/>
    <m/>
    <m/>
    <m/>
    <m/>
    <m/>
    <m/>
    <m/>
    <d v="2017-02-21T00:00:00"/>
    <x v="87"/>
    <m/>
    <x v="0"/>
    <m/>
    <n v="13"/>
    <x v="0"/>
    <m/>
    <m/>
  </r>
  <r>
    <x v="1"/>
    <x v="76"/>
    <x v="5"/>
    <x v="0"/>
    <x v="1455"/>
    <x v="176"/>
    <x v="97"/>
    <m/>
    <m/>
    <m/>
    <x v="5"/>
    <m/>
    <m/>
    <m/>
    <m/>
    <x v="0"/>
    <x v="10"/>
    <x v="746"/>
    <x v="0"/>
    <x v="278"/>
    <m/>
    <m/>
    <x v="18"/>
    <x v="120"/>
    <m/>
    <x v="0"/>
    <m/>
    <x v="2"/>
    <m/>
    <x v="0"/>
    <x v="0"/>
    <m/>
    <m/>
    <x v="0"/>
    <n v="0"/>
    <m/>
    <m/>
    <m/>
    <m/>
    <x v="0"/>
    <m/>
    <m/>
    <x v="0"/>
    <m/>
    <m/>
    <m/>
    <n v="0.44"/>
    <x v="7"/>
    <m/>
    <m/>
    <m/>
    <m/>
    <s v="12/0"/>
    <m/>
    <m/>
    <m/>
    <m/>
    <m/>
    <m/>
    <m/>
    <m/>
    <d v="2017-02-21T00:00:00"/>
    <x v="84"/>
    <m/>
    <x v="0"/>
    <m/>
    <n v="13"/>
    <x v="0"/>
    <m/>
    <m/>
  </r>
  <r>
    <x v="1"/>
    <x v="76"/>
    <x v="5"/>
    <x v="0"/>
    <x v="1456"/>
    <x v="176"/>
    <x v="890"/>
    <m/>
    <m/>
    <m/>
    <x v="19"/>
    <m/>
    <m/>
    <m/>
    <m/>
    <x v="0"/>
    <x v="10"/>
    <x v="747"/>
    <x v="0"/>
    <x v="279"/>
    <m/>
    <m/>
    <x v="18"/>
    <x v="115"/>
    <m/>
    <x v="0"/>
    <m/>
    <x v="0"/>
    <m/>
    <x v="0"/>
    <x v="0"/>
    <m/>
    <m/>
    <x v="0"/>
    <n v="0"/>
    <m/>
    <m/>
    <m/>
    <m/>
    <x v="0"/>
    <m/>
    <m/>
    <x v="0"/>
    <m/>
    <m/>
    <m/>
    <n v="0.53"/>
    <x v="7"/>
    <m/>
    <m/>
    <m/>
    <m/>
    <s v="8/0"/>
    <m/>
    <m/>
    <m/>
    <m/>
    <m/>
    <m/>
    <m/>
    <m/>
    <d v="2017-02-21T00:00:00"/>
    <x v="84"/>
    <m/>
    <x v="0"/>
    <m/>
    <n v="13"/>
    <x v="0"/>
    <m/>
    <m/>
  </r>
  <r>
    <x v="1"/>
    <x v="76"/>
    <x v="5"/>
    <x v="0"/>
    <x v="1391"/>
    <x v="176"/>
    <x v="890"/>
    <m/>
    <m/>
    <m/>
    <x v="19"/>
    <m/>
    <m/>
    <m/>
    <m/>
    <x v="0"/>
    <x v="10"/>
    <x v="748"/>
    <x v="0"/>
    <x v="280"/>
    <m/>
    <m/>
    <x v="18"/>
    <x v="118"/>
    <m/>
    <x v="0"/>
    <m/>
    <x v="0"/>
    <m/>
    <x v="0"/>
    <x v="0"/>
    <m/>
    <m/>
    <x v="0"/>
    <n v="0"/>
    <m/>
    <m/>
    <m/>
    <m/>
    <x v="0"/>
    <m/>
    <m/>
    <x v="0"/>
    <m/>
    <m/>
    <m/>
    <n v="0.48"/>
    <x v="7"/>
    <m/>
    <m/>
    <m/>
    <m/>
    <s v="10/0"/>
    <m/>
    <m/>
    <m/>
    <m/>
    <m/>
    <m/>
    <m/>
    <m/>
    <d v="2017-02-21T00:00:00"/>
    <x v="84"/>
    <m/>
    <x v="0"/>
    <m/>
    <n v="13"/>
    <x v="0"/>
    <m/>
    <m/>
  </r>
  <r>
    <x v="1"/>
    <x v="76"/>
    <x v="5"/>
    <x v="0"/>
    <x v="1457"/>
    <x v="176"/>
    <x v="51"/>
    <m/>
    <m/>
    <m/>
    <x v="18"/>
    <m/>
    <m/>
    <m/>
    <m/>
    <x v="0"/>
    <x v="10"/>
    <x v="749"/>
    <x v="0"/>
    <x v="281"/>
    <m/>
    <m/>
    <x v="18"/>
    <x v="102"/>
    <m/>
    <x v="0"/>
    <m/>
    <x v="0"/>
    <m/>
    <x v="0"/>
    <x v="0"/>
    <m/>
    <m/>
    <x v="0"/>
    <n v="0"/>
    <m/>
    <m/>
    <m/>
    <m/>
    <x v="0"/>
    <m/>
    <m/>
    <x v="0"/>
    <m/>
    <m/>
    <m/>
    <n v="0.52"/>
    <x v="7"/>
    <m/>
    <m/>
    <m/>
    <m/>
    <s v="12/0"/>
    <m/>
    <m/>
    <m/>
    <m/>
    <m/>
    <m/>
    <m/>
    <m/>
    <d v="2017-02-21T00:00:00"/>
    <x v="84"/>
    <m/>
    <x v="0"/>
    <m/>
    <n v="13"/>
    <x v="0"/>
    <m/>
    <m/>
  </r>
  <r>
    <x v="1"/>
    <x v="76"/>
    <x v="5"/>
    <x v="0"/>
    <x v="1458"/>
    <x v="115"/>
    <x v="116"/>
    <m/>
    <m/>
    <m/>
    <x v="18"/>
    <m/>
    <m/>
    <m/>
    <m/>
    <x v="0"/>
    <x v="10"/>
    <x v="750"/>
    <x v="0"/>
    <x v="282"/>
    <m/>
    <m/>
    <x v="18"/>
    <x v="102"/>
    <m/>
    <x v="0"/>
    <m/>
    <x v="0"/>
    <m/>
    <x v="0"/>
    <x v="0"/>
    <m/>
    <m/>
    <x v="0"/>
    <n v="0"/>
    <m/>
    <m/>
    <m/>
    <m/>
    <x v="0"/>
    <m/>
    <m/>
    <x v="0"/>
    <m/>
    <m/>
    <m/>
    <n v="0.34"/>
    <x v="7"/>
    <m/>
    <m/>
    <m/>
    <m/>
    <s v="10/0"/>
    <m/>
    <m/>
    <m/>
    <m/>
    <m/>
    <m/>
    <m/>
    <m/>
    <d v="2017-02-21T00:00:00"/>
    <x v="84"/>
    <m/>
    <x v="0"/>
    <m/>
    <n v="13"/>
    <x v="0"/>
    <m/>
    <m/>
  </r>
  <r>
    <x v="1"/>
    <x v="76"/>
    <x v="5"/>
    <x v="0"/>
    <x v="1459"/>
    <x v="115"/>
    <x v="240"/>
    <m/>
    <m/>
    <m/>
    <x v="21"/>
    <m/>
    <m/>
    <m/>
    <m/>
    <x v="0"/>
    <x v="10"/>
    <x v="742"/>
    <x v="0"/>
    <x v="283"/>
    <m/>
    <m/>
    <x v="18"/>
    <x v="117"/>
    <m/>
    <x v="0"/>
    <m/>
    <x v="0"/>
    <m/>
    <x v="0"/>
    <x v="0"/>
    <m/>
    <m/>
    <x v="0"/>
    <n v="0"/>
    <m/>
    <m/>
    <m/>
    <m/>
    <x v="0"/>
    <m/>
    <m/>
    <x v="0"/>
    <m/>
    <m/>
    <m/>
    <n v="0.47"/>
    <x v="7"/>
    <m/>
    <m/>
    <m/>
    <m/>
    <s v="11/0"/>
    <m/>
    <m/>
    <m/>
    <m/>
    <m/>
    <m/>
    <m/>
    <m/>
    <d v="2017-02-22T00:00:00"/>
    <x v="85"/>
    <m/>
    <x v="0"/>
    <m/>
    <n v="13"/>
    <x v="0"/>
    <m/>
    <m/>
  </r>
  <r>
    <x v="1"/>
    <x v="76"/>
    <x v="5"/>
    <x v="0"/>
    <x v="1460"/>
    <x v="193"/>
    <x v="899"/>
    <m/>
    <m/>
    <m/>
    <x v="19"/>
    <m/>
    <m/>
    <m/>
    <m/>
    <x v="0"/>
    <x v="10"/>
    <x v="751"/>
    <x v="0"/>
    <x v="284"/>
    <m/>
    <m/>
    <x v="18"/>
    <x v="129"/>
    <m/>
    <x v="0"/>
    <m/>
    <x v="0"/>
    <m/>
    <x v="0"/>
    <x v="0"/>
    <m/>
    <m/>
    <x v="0"/>
    <n v="0"/>
    <m/>
    <m/>
    <m/>
    <m/>
    <x v="0"/>
    <m/>
    <m/>
    <x v="0"/>
    <m/>
    <m/>
    <m/>
    <n v="0.49"/>
    <x v="2"/>
    <m/>
    <m/>
    <m/>
    <m/>
    <s v="10/0"/>
    <m/>
    <m/>
    <m/>
    <m/>
    <m/>
    <m/>
    <m/>
    <m/>
    <d v="2017-03-09T00:00:00"/>
    <x v="111"/>
    <m/>
    <x v="0"/>
    <m/>
    <n v="13"/>
    <x v="0"/>
    <m/>
    <m/>
  </r>
  <r>
    <x v="1"/>
    <x v="76"/>
    <x v="5"/>
    <x v="0"/>
    <x v="1461"/>
    <x v="150"/>
    <x v="900"/>
    <m/>
    <m/>
    <m/>
    <x v="18"/>
    <m/>
    <m/>
    <m/>
    <m/>
    <x v="0"/>
    <x v="10"/>
    <x v="752"/>
    <x v="0"/>
    <x v="285"/>
    <m/>
    <m/>
    <x v="18"/>
    <x v="131"/>
    <m/>
    <x v="0"/>
    <m/>
    <x v="0"/>
    <m/>
    <x v="0"/>
    <x v="0"/>
    <m/>
    <m/>
    <x v="0"/>
    <n v="2E-3"/>
    <m/>
    <m/>
    <m/>
    <m/>
    <x v="0"/>
    <m/>
    <m/>
    <x v="0"/>
    <m/>
    <m/>
    <m/>
    <n v="3.0000000000000001E-3"/>
    <x v="2"/>
    <m/>
    <m/>
    <m/>
    <m/>
    <s v="8/0"/>
    <m/>
    <m/>
    <m/>
    <m/>
    <m/>
    <m/>
    <m/>
    <m/>
    <d v="2017-03-09T00:00:00"/>
    <x v="111"/>
    <m/>
    <x v="0"/>
    <m/>
    <n v="13"/>
    <x v="0"/>
    <m/>
    <m/>
  </r>
  <r>
    <x v="1"/>
    <x v="76"/>
    <x v="5"/>
    <x v="0"/>
    <x v="1462"/>
    <x v="150"/>
    <x v="901"/>
    <m/>
    <m/>
    <m/>
    <x v="21"/>
    <m/>
    <m/>
    <m/>
    <m/>
    <x v="0"/>
    <x v="10"/>
    <x v="753"/>
    <x v="0"/>
    <x v="286"/>
    <m/>
    <m/>
    <x v="18"/>
    <x v="125"/>
    <m/>
    <x v="0"/>
    <m/>
    <x v="0"/>
    <m/>
    <x v="0"/>
    <x v="0"/>
    <m/>
    <m/>
    <x v="0"/>
    <n v="0"/>
    <m/>
    <m/>
    <m/>
    <m/>
    <x v="0"/>
    <m/>
    <m/>
    <x v="0"/>
    <m/>
    <m/>
    <m/>
    <n v="0.31"/>
    <x v="2"/>
    <m/>
    <m/>
    <m/>
    <m/>
    <s v="10/0"/>
    <m/>
    <m/>
    <m/>
    <m/>
    <m/>
    <m/>
    <m/>
    <m/>
    <d v="2017-03-10T00:00:00"/>
    <x v="153"/>
    <m/>
    <x v="0"/>
    <m/>
    <n v="13"/>
    <x v="0"/>
    <m/>
    <m/>
  </r>
  <r>
    <x v="1"/>
    <x v="76"/>
    <x v="5"/>
    <x v="0"/>
    <x v="1463"/>
    <x v="118"/>
    <x v="902"/>
    <m/>
    <m/>
    <m/>
    <x v="19"/>
    <m/>
    <m/>
    <m/>
    <m/>
    <x v="0"/>
    <x v="10"/>
    <x v="742"/>
    <x v="0"/>
    <x v="287"/>
    <m/>
    <m/>
    <x v="18"/>
    <x v="123"/>
    <m/>
    <x v="0"/>
    <m/>
    <x v="0"/>
    <m/>
    <x v="0"/>
    <x v="0"/>
    <m/>
    <m/>
    <x v="0"/>
    <n v="0"/>
    <m/>
    <m/>
    <m/>
    <m/>
    <x v="0"/>
    <m/>
    <m/>
    <x v="0"/>
    <m/>
    <m/>
    <m/>
    <n v="0.43"/>
    <x v="2"/>
    <m/>
    <m/>
    <m/>
    <m/>
    <s v="9/0"/>
    <m/>
    <m/>
    <m/>
    <m/>
    <m/>
    <m/>
    <m/>
    <m/>
    <d v="2017-03-10T00:00:00"/>
    <x v="88"/>
    <m/>
    <x v="0"/>
    <m/>
    <n v="13"/>
    <x v="0"/>
    <m/>
    <m/>
  </r>
  <r>
    <x v="1"/>
    <x v="76"/>
    <x v="5"/>
    <x v="0"/>
    <x v="1464"/>
    <x v="118"/>
    <x v="236"/>
    <m/>
    <m/>
    <m/>
    <x v="19"/>
    <m/>
    <m/>
    <m/>
    <m/>
    <x v="0"/>
    <x v="10"/>
    <x v="754"/>
    <x v="0"/>
    <x v="288"/>
    <m/>
    <m/>
    <x v="18"/>
    <x v="122"/>
    <m/>
    <x v="0"/>
    <m/>
    <x v="0"/>
    <m/>
    <x v="0"/>
    <x v="0"/>
    <m/>
    <m/>
    <x v="0"/>
    <n v="0"/>
    <m/>
    <m/>
    <m/>
    <m/>
    <x v="0"/>
    <m/>
    <m/>
    <x v="0"/>
    <m/>
    <m/>
    <m/>
    <n v="0.38"/>
    <x v="2"/>
    <m/>
    <m/>
    <m/>
    <m/>
    <s v="11/0"/>
    <m/>
    <m/>
    <m/>
    <m/>
    <m/>
    <m/>
    <m/>
    <m/>
    <d v="2017-03-12T00:00:00"/>
    <x v="88"/>
    <m/>
    <x v="0"/>
    <m/>
    <n v="13"/>
    <x v="0"/>
    <m/>
    <m/>
  </r>
  <r>
    <x v="1"/>
    <x v="76"/>
    <x v="5"/>
    <x v="0"/>
    <x v="1465"/>
    <x v="118"/>
    <x v="887"/>
    <m/>
    <m/>
    <m/>
    <x v="17"/>
    <m/>
    <m/>
    <m/>
    <m/>
    <x v="0"/>
    <x v="10"/>
    <x v="334"/>
    <x v="0"/>
    <x v="289"/>
    <m/>
    <m/>
    <x v="18"/>
    <x v="98"/>
    <m/>
    <x v="0"/>
    <m/>
    <x v="0"/>
    <m/>
    <x v="0"/>
    <x v="0"/>
    <m/>
    <m/>
    <x v="0"/>
    <n v="0"/>
    <m/>
    <m/>
    <m/>
    <m/>
    <x v="0"/>
    <m/>
    <m/>
    <x v="0"/>
    <m/>
    <m/>
    <m/>
    <n v="0.53"/>
    <x v="2"/>
    <m/>
    <m/>
    <m/>
    <m/>
    <s v="8/0"/>
    <m/>
    <m/>
    <m/>
    <m/>
    <m/>
    <m/>
    <m/>
    <m/>
    <d v="2017-03-12T00:00:00"/>
    <x v="88"/>
    <m/>
    <x v="0"/>
    <m/>
    <n v="13"/>
    <x v="0"/>
    <m/>
    <m/>
  </r>
  <r>
    <x v="1"/>
    <x v="76"/>
    <x v="5"/>
    <x v="0"/>
    <x v="1466"/>
    <x v="177"/>
    <x v="894"/>
    <m/>
    <m/>
    <m/>
    <x v="19"/>
    <m/>
    <m/>
    <m/>
    <m/>
    <x v="0"/>
    <x v="10"/>
    <x v="755"/>
    <x v="0"/>
    <x v="290"/>
    <m/>
    <m/>
    <x v="18"/>
    <x v="131"/>
    <m/>
    <x v="0"/>
    <m/>
    <x v="0"/>
    <m/>
    <x v="0"/>
    <x v="0"/>
    <m/>
    <m/>
    <x v="0"/>
    <n v="0"/>
    <m/>
    <m/>
    <m/>
    <m/>
    <x v="0"/>
    <m/>
    <m/>
    <x v="0"/>
    <m/>
    <m/>
    <m/>
    <n v="0.61"/>
    <x v="2"/>
    <m/>
    <m/>
    <m/>
    <m/>
    <s v="10/0"/>
    <m/>
    <m/>
    <m/>
    <m/>
    <m/>
    <m/>
    <m/>
    <m/>
    <d v="2017-03-12T00:00:00"/>
    <x v="88"/>
    <m/>
    <x v="0"/>
    <m/>
    <n v="13"/>
    <x v="0"/>
    <m/>
    <m/>
  </r>
  <r>
    <x v="1"/>
    <x v="76"/>
    <x v="5"/>
    <x v="0"/>
    <x v="1467"/>
    <x v="177"/>
    <x v="903"/>
    <m/>
    <m/>
    <m/>
    <x v="18"/>
    <m/>
    <m/>
    <m/>
    <m/>
    <x v="0"/>
    <x v="10"/>
    <x v="756"/>
    <x v="0"/>
    <x v="291"/>
    <m/>
    <m/>
    <x v="18"/>
    <x v="118"/>
    <m/>
    <x v="0"/>
    <m/>
    <x v="0"/>
    <m/>
    <x v="0"/>
    <x v="0"/>
    <m/>
    <m/>
    <x v="0"/>
    <n v="0"/>
    <m/>
    <m/>
    <m/>
    <m/>
    <x v="0"/>
    <m/>
    <m/>
    <x v="0"/>
    <m/>
    <m/>
    <m/>
    <n v="0.47"/>
    <x v="2"/>
    <m/>
    <m/>
    <m/>
    <m/>
    <s v="10/0"/>
    <m/>
    <m/>
    <m/>
    <m/>
    <m/>
    <m/>
    <m/>
    <m/>
    <d v="2017-03-12T00:00:00"/>
    <x v="88"/>
    <m/>
    <x v="0"/>
    <m/>
    <n v="13"/>
    <x v="0"/>
    <m/>
    <m/>
  </r>
  <r>
    <x v="1"/>
    <x v="76"/>
    <x v="5"/>
    <x v="0"/>
    <x v="1468"/>
    <x v="177"/>
    <x v="239"/>
    <m/>
    <m/>
    <m/>
    <x v="17"/>
    <m/>
    <m/>
    <m/>
    <m/>
    <x v="0"/>
    <x v="10"/>
    <x v="742"/>
    <x v="0"/>
    <x v="292"/>
    <m/>
    <m/>
    <x v="18"/>
    <x v="124"/>
    <m/>
    <x v="0"/>
    <m/>
    <x v="0"/>
    <m/>
    <x v="0"/>
    <x v="0"/>
    <m/>
    <m/>
    <x v="0"/>
    <n v="0"/>
    <m/>
    <m/>
    <m/>
    <m/>
    <x v="0"/>
    <m/>
    <m/>
    <x v="0"/>
    <m/>
    <m/>
    <m/>
    <n v="0.5"/>
    <x v="2"/>
    <m/>
    <m/>
    <m/>
    <m/>
    <s v="11/0"/>
    <m/>
    <m/>
    <m/>
    <m/>
    <m/>
    <m/>
    <m/>
    <m/>
    <d v="2017-03-12T00:00:00"/>
    <x v="88"/>
    <m/>
    <x v="0"/>
    <m/>
    <n v="13"/>
    <x v="0"/>
    <m/>
    <m/>
  </r>
  <r>
    <x v="1"/>
    <x v="76"/>
    <x v="5"/>
    <x v="0"/>
    <x v="1469"/>
    <x v="236"/>
    <x v="904"/>
    <m/>
    <m/>
    <m/>
    <x v="5"/>
    <m/>
    <m/>
    <m/>
    <m/>
    <x v="0"/>
    <x v="10"/>
    <x v="742"/>
    <x v="0"/>
    <x v="293"/>
    <m/>
    <m/>
    <x v="18"/>
    <x v="118"/>
    <m/>
    <x v="0"/>
    <m/>
    <x v="0"/>
    <m/>
    <x v="0"/>
    <x v="0"/>
    <m/>
    <m/>
    <x v="0"/>
    <n v="0"/>
    <m/>
    <m/>
    <m/>
    <m/>
    <x v="0"/>
    <m/>
    <m/>
    <x v="0"/>
    <m/>
    <m/>
    <m/>
    <n v="0.43"/>
    <x v="2"/>
    <m/>
    <m/>
    <m/>
    <m/>
    <s v="9/0"/>
    <m/>
    <m/>
    <m/>
    <m/>
    <m/>
    <m/>
    <m/>
    <m/>
    <d v="2017-03-13T00:00:00"/>
    <x v="89"/>
    <m/>
    <x v="0"/>
    <m/>
    <n v="13"/>
    <x v="0"/>
    <m/>
    <m/>
  </r>
  <r>
    <x v="1"/>
    <x v="76"/>
    <x v="5"/>
    <x v="0"/>
    <x v="1470"/>
    <x v="177"/>
    <x v="896"/>
    <m/>
    <m/>
    <m/>
    <x v="21"/>
    <m/>
    <m/>
    <m/>
    <m/>
    <x v="0"/>
    <x v="10"/>
    <x v="752"/>
    <x v="0"/>
    <x v="294"/>
    <m/>
    <m/>
    <x v="18"/>
    <x v="102"/>
    <m/>
    <x v="0"/>
    <m/>
    <x v="0"/>
    <m/>
    <x v="0"/>
    <x v="0"/>
    <m/>
    <m/>
    <x v="0"/>
    <n v="0"/>
    <m/>
    <m/>
    <m/>
    <m/>
    <x v="0"/>
    <m/>
    <m/>
    <x v="0"/>
    <m/>
    <m/>
    <m/>
    <n v="0.56000000000000005"/>
    <x v="2"/>
    <m/>
    <m/>
    <m/>
    <m/>
    <s v="10/0"/>
    <m/>
    <m/>
    <m/>
    <m/>
    <m/>
    <m/>
    <m/>
    <m/>
    <d v="2017-03-13T00:00:00"/>
    <x v="89"/>
    <m/>
    <x v="0"/>
    <m/>
    <n v="13"/>
    <x v="0"/>
    <m/>
    <m/>
  </r>
  <r>
    <x v="1"/>
    <x v="76"/>
    <x v="5"/>
    <x v="0"/>
    <x v="1471"/>
    <x v="236"/>
    <x v="94"/>
    <m/>
    <m/>
    <m/>
    <x v="21"/>
    <m/>
    <m/>
    <m/>
    <m/>
    <x v="0"/>
    <x v="10"/>
    <x v="757"/>
    <x v="0"/>
    <x v="295"/>
    <m/>
    <m/>
    <x v="18"/>
    <x v="133"/>
    <m/>
    <x v="0"/>
    <m/>
    <x v="0"/>
    <m/>
    <x v="0"/>
    <x v="0"/>
    <m/>
    <m/>
    <x v="0"/>
    <n v="0"/>
    <m/>
    <m/>
    <m/>
    <m/>
    <x v="0"/>
    <m/>
    <m/>
    <x v="0"/>
    <m/>
    <m/>
    <m/>
    <n v="0.74"/>
    <x v="2"/>
    <m/>
    <m/>
    <m/>
    <m/>
    <s v="10/0"/>
    <m/>
    <m/>
    <m/>
    <m/>
    <m/>
    <m/>
    <m/>
    <m/>
    <d v="2017-03-13T00:00:00"/>
    <x v="89"/>
    <m/>
    <x v="0"/>
    <m/>
    <n v="13"/>
    <x v="0"/>
    <m/>
    <m/>
  </r>
  <r>
    <x v="1"/>
    <x v="76"/>
    <x v="5"/>
    <x v="0"/>
    <x v="1472"/>
    <x v="119"/>
    <x v="87"/>
    <m/>
    <m/>
    <m/>
    <x v="19"/>
    <m/>
    <m/>
    <m/>
    <m/>
    <x v="0"/>
    <x v="10"/>
    <x v="758"/>
    <x v="0"/>
    <x v="296"/>
    <m/>
    <m/>
    <x v="18"/>
    <x v="134"/>
    <m/>
    <x v="0"/>
    <m/>
    <x v="0"/>
    <m/>
    <x v="0"/>
    <x v="0"/>
    <m/>
    <m/>
    <x v="0"/>
    <n v="0.02"/>
    <m/>
    <m/>
    <m/>
    <m/>
    <x v="0"/>
    <m/>
    <m/>
    <x v="0"/>
    <m/>
    <m/>
    <m/>
    <n v="0.99"/>
    <x v="2"/>
    <m/>
    <m/>
    <m/>
    <m/>
    <s v="12/0"/>
    <m/>
    <m/>
    <m/>
    <m/>
    <m/>
    <m/>
    <m/>
    <m/>
    <d v="2017-03-13T00:00:00"/>
    <x v="89"/>
    <m/>
    <x v="0"/>
    <m/>
    <n v="13"/>
    <x v="0"/>
    <m/>
    <m/>
  </r>
  <r>
    <x v="1"/>
    <x v="76"/>
    <x v="5"/>
    <x v="0"/>
    <x v="1473"/>
    <x v="119"/>
    <x v="879"/>
    <m/>
    <m/>
    <m/>
    <x v="19"/>
    <m/>
    <m/>
    <m/>
    <m/>
    <x v="0"/>
    <x v="10"/>
    <x v="759"/>
    <x v="0"/>
    <x v="297"/>
    <m/>
    <m/>
    <x v="18"/>
    <x v="123"/>
    <m/>
    <x v="0"/>
    <m/>
    <x v="0"/>
    <m/>
    <x v="0"/>
    <x v="0"/>
    <m/>
    <m/>
    <x v="0"/>
    <n v="0.04"/>
    <m/>
    <m/>
    <m/>
    <m/>
    <x v="0"/>
    <m/>
    <m/>
    <x v="0"/>
    <m/>
    <m/>
    <m/>
    <n v="0.28999999999999998"/>
    <x v="2"/>
    <m/>
    <m/>
    <m/>
    <m/>
    <s v="10/0"/>
    <m/>
    <m/>
    <m/>
    <m/>
    <m/>
    <m/>
    <m/>
    <m/>
    <d v="2017-03-14T00:00:00"/>
    <x v="89"/>
    <m/>
    <x v="0"/>
    <m/>
    <n v="13"/>
    <x v="0"/>
    <m/>
    <m/>
  </r>
  <r>
    <x v="1"/>
    <x v="76"/>
    <x v="5"/>
    <x v="0"/>
    <x v="1474"/>
    <x v="2"/>
    <x v="80"/>
    <m/>
    <m/>
    <m/>
    <x v="18"/>
    <m/>
    <m/>
    <m/>
    <m/>
    <x v="0"/>
    <x v="10"/>
    <x v="760"/>
    <x v="0"/>
    <x v="298"/>
    <m/>
    <m/>
    <x v="18"/>
    <x v="123"/>
    <m/>
    <x v="0"/>
    <m/>
    <x v="0"/>
    <m/>
    <x v="0"/>
    <x v="0"/>
    <m/>
    <m/>
    <x v="0"/>
    <n v="0.03"/>
    <m/>
    <m/>
    <m/>
    <m/>
    <x v="0"/>
    <m/>
    <m/>
    <x v="0"/>
    <m/>
    <m/>
    <m/>
    <n v="0.19"/>
    <x v="2"/>
    <m/>
    <m/>
    <m/>
    <m/>
    <s v="12/1"/>
    <m/>
    <m/>
    <m/>
    <m/>
    <m/>
    <m/>
    <m/>
    <m/>
    <d v="2017-03-14T00:00:00"/>
    <x v="89"/>
    <m/>
    <x v="0"/>
    <m/>
    <n v="13"/>
    <x v="0"/>
    <m/>
    <m/>
  </r>
  <r>
    <x v="1"/>
    <x v="76"/>
    <x v="5"/>
    <x v="0"/>
    <x v="1475"/>
    <x v="2"/>
    <x v="905"/>
    <m/>
    <m/>
    <m/>
    <x v="38"/>
    <m/>
    <m/>
    <m/>
    <m/>
    <x v="0"/>
    <x v="10"/>
    <x v="761"/>
    <x v="0"/>
    <x v="299"/>
    <m/>
    <m/>
    <x v="18"/>
    <x v="89"/>
    <m/>
    <x v="0"/>
    <m/>
    <x v="0"/>
    <m/>
    <x v="0"/>
    <x v="0"/>
    <m/>
    <m/>
    <x v="0"/>
    <n v="0.02"/>
    <m/>
    <m/>
    <m/>
    <m/>
    <x v="0"/>
    <m/>
    <m/>
    <x v="0"/>
    <m/>
    <m/>
    <m/>
    <n v="0.43"/>
    <x v="2"/>
    <m/>
    <m/>
    <m/>
    <m/>
    <s v="15/5"/>
    <m/>
    <m/>
    <m/>
    <m/>
    <m/>
    <m/>
    <m/>
    <m/>
    <d v="2017-04-10T00:00:00"/>
    <x v="2"/>
    <m/>
    <x v="0"/>
    <m/>
    <n v="13"/>
    <x v="0"/>
    <m/>
    <m/>
  </r>
  <r>
    <x v="1"/>
    <x v="76"/>
    <x v="5"/>
    <x v="0"/>
    <x v="1476"/>
    <x v="2"/>
    <x v="236"/>
    <m/>
    <m/>
    <m/>
    <x v="5"/>
    <m/>
    <m/>
    <m/>
    <m/>
    <x v="0"/>
    <x v="10"/>
    <x v="206"/>
    <x v="0"/>
    <x v="300"/>
    <m/>
    <m/>
    <x v="18"/>
    <x v="98"/>
    <m/>
    <x v="0"/>
    <m/>
    <x v="0"/>
    <m/>
    <x v="0"/>
    <x v="0"/>
    <m/>
    <m/>
    <x v="0"/>
    <n v="0"/>
    <m/>
    <m/>
    <m/>
    <m/>
    <x v="0"/>
    <m/>
    <m/>
    <x v="0"/>
    <m/>
    <m/>
    <m/>
    <n v="0.25"/>
    <x v="2"/>
    <m/>
    <m/>
    <m/>
    <m/>
    <s v="30/6"/>
    <m/>
    <m/>
    <m/>
    <m/>
    <m/>
    <m/>
    <m/>
    <m/>
    <d v="2017-04-10T00:00:00"/>
    <x v="2"/>
    <m/>
    <x v="0"/>
    <m/>
    <n v="13"/>
    <x v="0"/>
    <m/>
    <m/>
  </r>
  <r>
    <x v="1"/>
    <x v="76"/>
    <x v="5"/>
    <x v="0"/>
    <x v="1477"/>
    <x v="120"/>
    <x v="33"/>
    <m/>
    <m/>
    <m/>
    <x v="19"/>
    <m/>
    <m/>
    <m/>
    <m/>
    <x v="0"/>
    <x v="10"/>
    <x v="752"/>
    <x v="0"/>
    <x v="196"/>
    <m/>
    <m/>
    <x v="18"/>
    <x v="98"/>
    <m/>
    <x v="0"/>
    <m/>
    <x v="2"/>
    <m/>
    <x v="0"/>
    <x v="0"/>
    <m/>
    <m/>
    <x v="0"/>
    <n v="0"/>
    <m/>
    <m/>
    <m/>
    <m/>
    <x v="0"/>
    <m/>
    <m/>
    <x v="0"/>
    <m/>
    <m/>
    <m/>
    <n v="0.28000000000000003"/>
    <x v="2"/>
    <m/>
    <m/>
    <m/>
    <m/>
    <s v="10/0"/>
    <m/>
    <m/>
    <m/>
    <m/>
    <m/>
    <m/>
    <m/>
    <m/>
    <d v="2017-04-10T00:00:00"/>
    <x v="2"/>
    <m/>
    <x v="0"/>
    <m/>
    <n v="13"/>
    <x v="0"/>
    <m/>
    <m/>
  </r>
  <r>
    <x v="1"/>
    <x v="76"/>
    <x v="5"/>
    <x v="0"/>
    <x v="1478"/>
    <x v="194"/>
    <x v="881"/>
    <m/>
    <m/>
    <m/>
    <x v="4"/>
    <m/>
    <m/>
    <m/>
    <m/>
    <x v="0"/>
    <x v="10"/>
    <x v="757"/>
    <x v="0"/>
    <x v="301"/>
    <m/>
    <m/>
    <x v="18"/>
    <x v="134"/>
    <m/>
    <x v="0"/>
    <m/>
    <x v="56"/>
    <m/>
    <x v="0"/>
    <x v="0"/>
    <m/>
    <m/>
    <x v="0"/>
    <n v="0"/>
    <m/>
    <m/>
    <m/>
    <m/>
    <x v="0"/>
    <m/>
    <m/>
    <x v="0"/>
    <m/>
    <m/>
    <m/>
    <n v="0.43"/>
    <x v="3"/>
    <m/>
    <m/>
    <m/>
    <m/>
    <s v="12/0"/>
    <m/>
    <m/>
    <m/>
    <m/>
    <m/>
    <m/>
    <m/>
    <m/>
    <d v="2017-04-10T00:00:00"/>
    <x v="121"/>
    <m/>
    <x v="0"/>
    <m/>
    <n v="13"/>
    <x v="0"/>
    <m/>
    <m/>
  </r>
  <r>
    <x v="1"/>
    <x v="76"/>
    <x v="5"/>
    <x v="0"/>
    <x v="1479"/>
    <x v="194"/>
    <x v="887"/>
    <m/>
    <m/>
    <m/>
    <x v="19"/>
    <m/>
    <m/>
    <m/>
    <m/>
    <x v="0"/>
    <x v="10"/>
    <x v="762"/>
    <x v="0"/>
    <x v="302"/>
    <m/>
    <m/>
    <x v="18"/>
    <x v="119"/>
    <m/>
    <x v="0"/>
    <m/>
    <x v="0"/>
    <m/>
    <x v="0"/>
    <x v="0"/>
    <m/>
    <m/>
    <x v="0"/>
    <n v="0"/>
    <m/>
    <m/>
    <m/>
    <m/>
    <x v="0"/>
    <m/>
    <m/>
    <x v="0"/>
    <m/>
    <m/>
    <m/>
    <n v="0.52"/>
    <x v="3"/>
    <m/>
    <m/>
    <m/>
    <m/>
    <s v="15/0"/>
    <m/>
    <m/>
    <m/>
    <m/>
    <m/>
    <m/>
    <m/>
    <m/>
    <d v="2017-04-10T00:00:00"/>
    <x v="121"/>
    <m/>
    <x v="0"/>
    <m/>
    <n v="13"/>
    <x v="0"/>
    <m/>
    <m/>
  </r>
  <r>
    <x v="1"/>
    <x v="76"/>
    <x v="5"/>
    <x v="0"/>
    <x v="1480"/>
    <x v="194"/>
    <x v="906"/>
    <m/>
    <m/>
    <m/>
    <x v="21"/>
    <m/>
    <m/>
    <m/>
    <m/>
    <x v="0"/>
    <x v="10"/>
    <x v="763"/>
    <x v="0"/>
    <x v="303"/>
    <m/>
    <m/>
    <x v="18"/>
    <x v="98"/>
    <m/>
    <x v="0"/>
    <m/>
    <x v="0"/>
    <m/>
    <x v="0"/>
    <x v="0"/>
    <m/>
    <m/>
    <x v="0"/>
    <n v="0"/>
    <m/>
    <m/>
    <m/>
    <m/>
    <x v="0"/>
    <m/>
    <m/>
    <x v="0"/>
    <m/>
    <m/>
    <m/>
    <n v="0.38"/>
    <x v="3"/>
    <m/>
    <m/>
    <m/>
    <m/>
    <s v="13/0"/>
    <m/>
    <m/>
    <m/>
    <m/>
    <m/>
    <m/>
    <m/>
    <m/>
    <d v="2017-04-10T00:00:00"/>
    <x v="121"/>
    <m/>
    <x v="0"/>
    <m/>
    <n v="13"/>
    <x v="0"/>
    <m/>
    <m/>
  </r>
  <r>
    <x v="1"/>
    <x v="76"/>
    <x v="5"/>
    <x v="0"/>
    <x v="1481"/>
    <x v="195"/>
    <x v="124"/>
    <m/>
    <m/>
    <m/>
    <x v="18"/>
    <m/>
    <m/>
    <m/>
    <m/>
    <x v="0"/>
    <x v="10"/>
    <x v="764"/>
    <x v="0"/>
    <x v="304"/>
    <m/>
    <m/>
    <x v="18"/>
    <x v="127"/>
    <m/>
    <x v="0"/>
    <m/>
    <x v="90"/>
    <m/>
    <x v="0"/>
    <x v="0"/>
    <m/>
    <m/>
    <x v="0"/>
    <n v="0"/>
    <m/>
    <m/>
    <m/>
    <m/>
    <x v="0"/>
    <m/>
    <m/>
    <x v="0"/>
    <m/>
    <m/>
    <m/>
    <n v="0.59"/>
    <x v="3"/>
    <m/>
    <m/>
    <m/>
    <m/>
    <s v="10/0"/>
    <m/>
    <m/>
    <m/>
    <m/>
    <m/>
    <m/>
    <m/>
    <m/>
    <d v="2017-04-10T00:00:00"/>
    <x v="121"/>
    <m/>
    <x v="0"/>
    <m/>
    <n v="13"/>
    <x v="0"/>
    <m/>
    <m/>
  </r>
  <r>
    <x v="1"/>
    <x v="76"/>
    <x v="5"/>
    <x v="0"/>
    <x v="1482"/>
    <x v="195"/>
    <x v="907"/>
    <m/>
    <m/>
    <m/>
    <x v="19"/>
    <m/>
    <m/>
    <m/>
    <m/>
    <x v="0"/>
    <x v="10"/>
    <x v="765"/>
    <x v="0"/>
    <x v="305"/>
    <m/>
    <m/>
    <x v="18"/>
    <x v="135"/>
    <m/>
    <x v="0"/>
    <m/>
    <x v="0"/>
    <m/>
    <x v="0"/>
    <x v="0"/>
    <m/>
    <m/>
    <x v="0"/>
    <n v="0"/>
    <m/>
    <m/>
    <m/>
    <m/>
    <x v="0"/>
    <m/>
    <m/>
    <x v="0"/>
    <m/>
    <m/>
    <m/>
    <n v="0.47"/>
    <x v="3"/>
    <m/>
    <m/>
    <m/>
    <m/>
    <s v="12/0"/>
    <m/>
    <m/>
    <m/>
    <m/>
    <m/>
    <m/>
    <m/>
    <m/>
    <d v="2017-04-10T00:00:00"/>
    <x v="121"/>
    <m/>
    <x v="0"/>
    <m/>
    <n v="13"/>
    <x v="0"/>
    <m/>
    <m/>
  </r>
  <r>
    <x v="1"/>
    <x v="76"/>
    <x v="5"/>
    <x v="0"/>
    <x v="1483"/>
    <x v="195"/>
    <x v="904"/>
    <m/>
    <m/>
    <m/>
    <x v="21"/>
    <m/>
    <m/>
    <m/>
    <m/>
    <x v="0"/>
    <x v="10"/>
    <x v="766"/>
    <x v="0"/>
    <x v="306"/>
    <m/>
    <m/>
    <x v="18"/>
    <x v="98"/>
    <m/>
    <x v="0"/>
    <m/>
    <x v="0"/>
    <m/>
    <x v="0"/>
    <x v="0"/>
    <m/>
    <m/>
    <x v="0"/>
    <n v="0"/>
    <m/>
    <m/>
    <m/>
    <m/>
    <x v="0"/>
    <m/>
    <m/>
    <x v="0"/>
    <m/>
    <m/>
    <m/>
    <n v="0.89"/>
    <x v="3"/>
    <m/>
    <m/>
    <m/>
    <m/>
    <s v="10/0"/>
    <m/>
    <m/>
    <m/>
    <m/>
    <m/>
    <m/>
    <m/>
    <m/>
    <d v="2017-04-10T00:00:00"/>
    <x v="121"/>
    <m/>
    <x v="0"/>
    <m/>
    <n v="13"/>
    <x v="0"/>
    <m/>
    <m/>
  </r>
  <r>
    <x v="1"/>
    <x v="76"/>
    <x v="5"/>
    <x v="0"/>
    <x v="1484"/>
    <x v="196"/>
    <x v="908"/>
    <m/>
    <m/>
    <m/>
    <x v="5"/>
    <m/>
    <m/>
    <m/>
    <m/>
    <x v="0"/>
    <x v="10"/>
    <x v="767"/>
    <x v="0"/>
    <x v="307"/>
    <m/>
    <m/>
    <x v="18"/>
    <x v="126"/>
    <m/>
    <x v="0"/>
    <m/>
    <x v="0"/>
    <m/>
    <x v="0"/>
    <x v="0"/>
    <m/>
    <m/>
    <x v="0"/>
    <n v="0"/>
    <m/>
    <m/>
    <m/>
    <m/>
    <x v="0"/>
    <m/>
    <m/>
    <x v="0"/>
    <m/>
    <m/>
    <m/>
    <n v="0.75"/>
    <x v="3"/>
    <m/>
    <m/>
    <m/>
    <m/>
    <s v="14/0"/>
    <m/>
    <m/>
    <m/>
    <m/>
    <m/>
    <m/>
    <m/>
    <m/>
    <d v="2017-04-10T00:00:00"/>
    <x v="121"/>
    <m/>
    <x v="0"/>
    <m/>
    <n v="13"/>
    <x v="0"/>
    <m/>
    <m/>
  </r>
  <r>
    <x v="1"/>
    <x v="76"/>
    <x v="5"/>
    <x v="0"/>
    <x v="1485"/>
    <x v="196"/>
    <x v="19"/>
    <m/>
    <m/>
    <m/>
    <x v="19"/>
    <m/>
    <m/>
    <m/>
    <m/>
    <x v="0"/>
    <x v="10"/>
    <x v="750"/>
    <x v="0"/>
    <x v="308"/>
    <m/>
    <m/>
    <x v="18"/>
    <x v="98"/>
    <m/>
    <x v="0"/>
    <m/>
    <x v="0"/>
    <m/>
    <x v="0"/>
    <x v="0"/>
    <m/>
    <m/>
    <x v="0"/>
    <n v="0"/>
    <m/>
    <m/>
    <m/>
    <m/>
    <x v="0"/>
    <m/>
    <m/>
    <x v="0"/>
    <m/>
    <m/>
    <m/>
    <n v="0.56000000000000005"/>
    <x v="3"/>
    <m/>
    <m/>
    <m/>
    <m/>
    <s v="12/0"/>
    <m/>
    <m/>
    <m/>
    <m/>
    <m/>
    <m/>
    <m/>
    <m/>
    <d v="2017-04-10T00:00:00"/>
    <x v="121"/>
    <m/>
    <x v="0"/>
    <m/>
    <n v="13"/>
    <x v="0"/>
    <m/>
    <m/>
  </r>
  <r>
    <x v="1"/>
    <x v="76"/>
    <x v="5"/>
    <x v="0"/>
    <x v="1486"/>
    <x v="196"/>
    <x v="900"/>
    <m/>
    <m/>
    <m/>
    <x v="5"/>
    <m/>
    <m/>
    <m/>
    <m/>
    <x v="0"/>
    <x v="10"/>
    <x v="742"/>
    <x v="0"/>
    <x v="95"/>
    <m/>
    <m/>
    <x v="19"/>
    <x v="39"/>
    <m/>
    <x v="0"/>
    <m/>
    <x v="56"/>
    <m/>
    <x v="0"/>
    <x v="0"/>
    <m/>
    <m/>
    <x v="0"/>
    <n v="0"/>
    <m/>
    <m/>
    <m/>
    <m/>
    <x v="0"/>
    <m/>
    <m/>
    <x v="0"/>
    <m/>
    <m/>
    <m/>
    <n v="0.23"/>
    <x v="3"/>
    <m/>
    <m/>
    <m/>
    <m/>
    <s v="10/0"/>
    <m/>
    <m/>
    <m/>
    <m/>
    <m/>
    <m/>
    <m/>
    <m/>
    <d v="2017-04-11T00:00:00"/>
    <x v="131"/>
    <m/>
    <x v="0"/>
    <m/>
    <n v="13"/>
    <x v="0"/>
    <m/>
    <m/>
  </r>
  <r>
    <x v="1"/>
    <x v="76"/>
    <x v="5"/>
    <x v="0"/>
    <x v="1487"/>
    <x v="196"/>
    <x v="909"/>
    <m/>
    <m/>
    <m/>
    <x v="19"/>
    <m/>
    <m/>
    <m/>
    <m/>
    <x v="0"/>
    <x v="10"/>
    <x v="768"/>
    <x v="0"/>
    <x v="309"/>
    <m/>
    <m/>
    <x v="19"/>
    <x v="124"/>
    <m/>
    <x v="0"/>
    <m/>
    <x v="2"/>
    <m/>
    <x v="0"/>
    <x v="0"/>
    <m/>
    <m/>
    <x v="0"/>
    <n v="0"/>
    <m/>
    <m/>
    <m/>
    <m/>
    <x v="0"/>
    <m/>
    <m/>
    <x v="0"/>
    <m/>
    <m/>
    <m/>
    <n v="1.1200000000000001"/>
    <x v="3"/>
    <m/>
    <m/>
    <m/>
    <m/>
    <s v="8/0"/>
    <m/>
    <m/>
    <m/>
    <m/>
    <m/>
    <m/>
    <m/>
    <m/>
    <d v="2017-04-11T00:00:00"/>
    <x v="131"/>
    <m/>
    <x v="0"/>
    <m/>
    <n v="13"/>
    <x v="0"/>
    <m/>
    <m/>
  </r>
  <r>
    <x v="1"/>
    <x v="76"/>
    <x v="5"/>
    <x v="0"/>
    <x v="1488"/>
    <x v="85"/>
    <x v="910"/>
    <m/>
    <m/>
    <m/>
    <x v="18"/>
    <m/>
    <m/>
    <m/>
    <m/>
    <x v="0"/>
    <x v="10"/>
    <x v="768"/>
    <x v="0"/>
    <x v="310"/>
    <m/>
    <m/>
    <x v="19"/>
    <x v="136"/>
    <m/>
    <x v="0"/>
    <m/>
    <x v="0"/>
    <m/>
    <x v="0"/>
    <x v="0"/>
    <m/>
    <m/>
    <x v="0"/>
    <n v="0"/>
    <m/>
    <m/>
    <m/>
    <m/>
    <x v="0"/>
    <m/>
    <m/>
    <x v="0"/>
    <m/>
    <m/>
    <m/>
    <n v="0.39"/>
    <x v="3"/>
    <m/>
    <m/>
    <m/>
    <m/>
    <s v="10/0"/>
    <m/>
    <m/>
    <m/>
    <m/>
    <m/>
    <m/>
    <m/>
    <m/>
    <d v="2017-04-11T00:00:00"/>
    <x v="131"/>
    <m/>
    <x v="0"/>
    <m/>
    <n v="13"/>
    <x v="0"/>
    <m/>
    <m/>
  </r>
  <r>
    <x v="1"/>
    <x v="76"/>
    <x v="5"/>
    <x v="0"/>
    <x v="1489"/>
    <x v="85"/>
    <x v="911"/>
    <m/>
    <m/>
    <m/>
    <x v="21"/>
    <m/>
    <m/>
    <m/>
    <m/>
    <x v="0"/>
    <x v="10"/>
    <x v="206"/>
    <x v="0"/>
    <x v="311"/>
    <m/>
    <m/>
    <x v="18"/>
    <x v="131"/>
    <m/>
    <x v="0"/>
    <m/>
    <x v="0"/>
    <m/>
    <x v="0"/>
    <x v="0"/>
    <m/>
    <m/>
    <x v="0"/>
    <n v="0"/>
    <m/>
    <m/>
    <m/>
    <m/>
    <x v="0"/>
    <m/>
    <m/>
    <x v="0"/>
    <m/>
    <m/>
    <m/>
    <n v="0.99"/>
    <x v="3"/>
    <m/>
    <m/>
    <m/>
    <m/>
    <s v="10/0"/>
    <m/>
    <m/>
    <m/>
    <m/>
    <m/>
    <m/>
    <m/>
    <m/>
    <d v="2017-04-12T00:00:00"/>
    <x v="59"/>
    <m/>
    <x v="0"/>
    <m/>
    <n v="13"/>
    <x v="0"/>
    <m/>
    <m/>
  </r>
  <r>
    <x v="1"/>
    <x v="77"/>
    <x v="5"/>
    <x v="0"/>
    <x v="1490"/>
    <x v="149"/>
    <x v="101"/>
    <m/>
    <m/>
    <m/>
    <x v="27"/>
    <m/>
    <m/>
    <m/>
    <m/>
    <x v="0"/>
    <x v="10"/>
    <x v="769"/>
    <x v="0"/>
    <x v="255"/>
    <m/>
    <m/>
    <x v="0"/>
    <x v="0"/>
    <n v="57"/>
    <x v="0"/>
    <m/>
    <x v="87"/>
    <m/>
    <x v="0"/>
    <x v="0"/>
    <m/>
    <m/>
    <x v="0"/>
    <m/>
    <m/>
    <m/>
    <m/>
    <m/>
    <x v="0"/>
    <m/>
    <m/>
    <x v="0"/>
    <m/>
    <m/>
    <m/>
    <m/>
    <x v="2"/>
    <m/>
    <m/>
    <m/>
    <m/>
    <s v="54/40"/>
    <m/>
    <m/>
    <m/>
    <m/>
    <m/>
    <m/>
    <m/>
    <m/>
    <d v="2017-03-08T00:00:00"/>
    <x v="150"/>
    <m/>
    <x v="0"/>
    <m/>
    <n v="9"/>
    <x v="0"/>
    <m/>
    <m/>
  </r>
  <r>
    <x v="1"/>
    <x v="77"/>
    <x v="5"/>
    <x v="0"/>
    <x v="1491"/>
    <x v="149"/>
    <x v="911"/>
    <m/>
    <m/>
    <m/>
    <x v="27"/>
    <m/>
    <m/>
    <m/>
    <m/>
    <x v="0"/>
    <x v="10"/>
    <x v="770"/>
    <x v="0"/>
    <x v="312"/>
    <m/>
    <m/>
    <x v="0"/>
    <x v="0"/>
    <n v="56"/>
    <x v="0"/>
    <m/>
    <x v="32"/>
    <m/>
    <x v="0"/>
    <x v="0"/>
    <m/>
    <m/>
    <x v="0"/>
    <m/>
    <m/>
    <m/>
    <m/>
    <m/>
    <x v="0"/>
    <m/>
    <m/>
    <x v="0"/>
    <m/>
    <m/>
    <m/>
    <m/>
    <x v="2"/>
    <m/>
    <m/>
    <m/>
    <m/>
    <s v="51/44"/>
    <m/>
    <m/>
    <m/>
    <m/>
    <m/>
    <m/>
    <m/>
    <m/>
    <d v="2017-03-08T00:00:00"/>
    <x v="150"/>
    <m/>
    <x v="0"/>
    <m/>
    <n v="9"/>
    <x v="0"/>
    <m/>
    <m/>
  </r>
  <r>
    <x v="1"/>
    <x v="78"/>
    <x v="5"/>
    <x v="0"/>
    <x v="1492"/>
    <x v="170"/>
    <x v="912"/>
    <s v="I-15.49"/>
    <m/>
    <m/>
    <x v="0"/>
    <m/>
    <n v="2.6"/>
    <n v="8.1999999999999993"/>
    <m/>
    <x v="347"/>
    <x v="122"/>
    <x v="0"/>
    <x v="488"/>
    <x v="206"/>
    <m/>
    <m/>
    <x v="0"/>
    <x v="0"/>
    <m/>
    <x v="0"/>
    <m/>
    <x v="0"/>
    <m/>
    <x v="0"/>
    <x v="0"/>
    <m/>
    <m/>
    <x v="0"/>
    <m/>
    <m/>
    <m/>
    <m/>
    <m/>
    <x v="0"/>
    <m/>
    <m/>
    <x v="0"/>
    <m/>
    <m/>
    <m/>
    <m/>
    <x v="1"/>
    <m/>
    <m/>
    <m/>
    <m/>
    <m/>
    <m/>
    <m/>
    <m/>
    <m/>
    <m/>
    <m/>
    <m/>
    <m/>
    <s v="-"/>
    <x v="126"/>
    <m/>
    <x v="0"/>
    <m/>
    <n v="10"/>
    <x v="0"/>
    <m/>
    <m/>
  </r>
  <r>
    <x v="1"/>
    <x v="79"/>
    <x v="5"/>
    <x v="12"/>
    <x v="1493"/>
    <x v="237"/>
    <x v="913"/>
    <m/>
    <m/>
    <m/>
    <x v="33"/>
    <m/>
    <m/>
    <m/>
    <m/>
    <x v="348"/>
    <x v="79"/>
    <x v="0"/>
    <x v="489"/>
    <x v="313"/>
    <m/>
    <m/>
    <x v="0"/>
    <x v="0"/>
    <m/>
    <x v="0"/>
    <m/>
    <x v="0"/>
    <m/>
    <x v="0"/>
    <x v="0"/>
    <m/>
    <m/>
    <x v="0"/>
    <m/>
    <m/>
    <m/>
    <m/>
    <m/>
    <x v="0"/>
    <m/>
    <m/>
    <x v="0"/>
    <m/>
    <m/>
    <m/>
    <m/>
    <x v="11"/>
    <s v="beige"/>
    <m/>
    <m/>
    <m/>
    <m/>
    <m/>
    <m/>
    <m/>
    <m/>
    <m/>
    <m/>
    <m/>
    <m/>
    <s v="-"/>
    <x v="180"/>
    <m/>
    <x v="0"/>
    <m/>
    <m/>
    <x v="0"/>
    <m/>
    <m/>
  </r>
  <r>
    <x v="1"/>
    <x v="79"/>
    <x v="5"/>
    <x v="12"/>
    <x v="1494"/>
    <x v="238"/>
    <x v="914"/>
    <m/>
    <m/>
    <m/>
    <x v="3"/>
    <m/>
    <m/>
    <m/>
    <m/>
    <x v="349"/>
    <x v="123"/>
    <x v="0"/>
    <x v="490"/>
    <x v="314"/>
    <m/>
    <m/>
    <x v="0"/>
    <x v="0"/>
    <m/>
    <x v="0"/>
    <m/>
    <x v="0"/>
    <m/>
    <x v="0"/>
    <x v="0"/>
    <m/>
    <m/>
    <x v="0"/>
    <m/>
    <m/>
    <m/>
    <m/>
    <m/>
    <x v="0"/>
    <m/>
    <m/>
    <x v="0"/>
    <m/>
    <m/>
    <m/>
    <m/>
    <x v="11"/>
    <s v="beige"/>
    <m/>
    <m/>
    <m/>
    <m/>
    <m/>
    <m/>
    <m/>
    <m/>
    <m/>
    <m/>
    <m/>
    <m/>
    <s v="-"/>
    <x v="181"/>
    <m/>
    <x v="0"/>
    <m/>
    <m/>
    <x v="0"/>
    <m/>
    <m/>
  </r>
  <r>
    <x v="0"/>
    <x v="80"/>
    <x v="5"/>
    <x v="4"/>
    <x v="508"/>
    <x v="46"/>
    <x v="915"/>
    <m/>
    <m/>
    <m/>
    <x v="0"/>
    <m/>
    <m/>
    <m/>
    <m/>
    <x v="0"/>
    <x v="124"/>
    <x v="0"/>
    <x v="0"/>
    <x v="0"/>
    <m/>
    <m/>
    <x v="0"/>
    <x v="0"/>
    <m/>
    <x v="1"/>
    <m/>
    <x v="1"/>
    <m/>
    <x v="0"/>
    <x v="0"/>
    <m/>
    <m/>
    <x v="0"/>
    <m/>
    <m/>
    <m/>
    <m/>
    <m/>
    <x v="0"/>
    <m/>
    <m/>
    <x v="0"/>
    <m/>
    <m/>
    <m/>
    <m/>
    <x v="1"/>
    <m/>
    <m/>
    <m/>
    <n v="0"/>
    <m/>
    <m/>
    <m/>
    <m/>
    <m/>
    <m/>
    <m/>
    <m/>
    <m/>
    <d v="2017-01-26T00:00:00"/>
    <x v="31"/>
    <m/>
    <x v="0"/>
    <m/>
    <n v="4"/>
    <x v="0"/>
    <m/>
    <m/>
  </r>
  <r>
    <x v="0"/>
    <x v="81"/>
    <x v="5"/>
    <x v="4"/>
    <x v="174"/>
    <x v="174"/>
    <x v="916"/>
    <m/>
    <m/>
    <m/>
    <x v="0"/>
    <m/>
    <m/>
    <m/>
    <m/>
    <x v="0"/>
    <x v="125"/>
    <x v="0"/>
    <x v="491"/>
    <x v="0"/>
    <m/>
    <m/>
    <x v="0"/>
    <x v="0"/>
    <m/>
    <x v="1"/>
    <m/>
    <x v="1"/>
    <m/>
    <x v="0"/>
    <x v="0"/>
    <m/>
    <m/>
    <x v="0"/>
    <m/>
    <m/>
    <m/>
    <m/>
    <m/>
    <x v="0"/>
    <m/>
    <m/>
    <x v="0"/>
    <m/>
    <m/>
    <m/>
    <m/>
    <x v="1"/>
    <s v="clear"/>
    <m/>
    <m/>
    <n v="0"/>
    <m/>
    <m/>
    <m/>
    <m/>
    <m/>
    <m/>
    <m/>
    <m/>
    <m/>
    <d v="2017-01-31T00:00:00"/>
    <x v="67"/>
    <m/>
    <x v="0"/>
    <m/>
    <n v="5"/>
    <x v="0"/>
    <m/>
    <m/>
  </r>
  <r>
    <x v="0"/>
    <x v="81"/>
    <x v="5"/>
    <x v="4"/>
    <x v="1495"/>
    <x v="108"/>
    <x v="776"/>
    <m/>
    <m/>
    <m/>
    <x v="0"/>
    <m/>
    <m/>
    <m/>
    <m/>
    <x v="0"/>
    <x v="126"/>
    <x v="0"/>
    <x v="492"/>
    <x v="0"/>
    <m/>
    <m/>
    <x v="0"/>
    <x v="0"/>
    <m/>
    <x v="1"/>
    <m/>
    <x v="1"/>
    <m/>
    <x v="0"/>
    <x v="0"/>
    <m/>
    <m/>
    <x v="0"/>
    <m/>
    <m/>
    <m/>
    <m/>
    <m/>
    <x v="0"/>
    <m/>
    <m/>
    <x v="0"/>
    <m/>
    <m/>
    <m/>
    <m/>
    <x v="7"/>
    <s v="Clear Brown"/>
    <m/>
    <m/>
    <n v="0"/>
    <m/>
    <m/>
    <m/>
    <m/>
    <m/>
    <m/>
    <m/>
    <m/>
    <m/>
    <d v="2017-02-07T00:00:00"/>
    <x v="79"/>
    <m/>
    <x v="0"/>
    <m/>
    <n v="5"/>
    <x v="0"/>
    <m/>
    <m/>
  </r>
  <r>
    <x v="0"/>
    <x v="81"/>
    <x v="5"/>
    <x v="4"/>
    <x v="1496"/>
    <x v="187"/>
    <x v="917"/>
    <m/>
    <m/>
    <m/>
    <x v="0"/>
    <m/>
    <m/>
    <m/>
    <m/>
    <x v="0"/>
    <x v="126"/>
    <x v="0"/>
    <x v="149"/>
    <x v="0"/>
    <m/>
    <m/>
    <x v="0"/>
    <x v="0"/>
    <m/>
    <x v="1"/>
    <m/>
    <x v="1"/>
    <m/>
    <x v="0"/>
    <x v="0"/>
    <m/>
    <m/>
    <x v="0"/>
    <m/>
    <m/>
    <m/>
    <m/>
    <m/>
    <x v="0"/>
    <m/>
    <m/>
    <x v="0"/>
    <m/>
    <m/>
    <m/>
    <m/>
    <x v="7"/>
    <s v="Clear Brown"/>
    <m/>
    <m/>
    <n v="0"/>
    <m/>
    <m/>
    <m/>
    <m/>
    <m/>
    <m/>
    <m/>
    <m/>
    <m/>
    <d v="2017-02-13T00:00:00"/>
    <x v="144"/>
    <m/>
    <x v="0"/>
    <m/>
    <n v="5"/>
    <x v="0"/>
    <m/>
    <m/>
  </r>
  <r>
    <x v="0"/>
    <x v="81"/>
    <x v="5"/>
    <x v="4"/>
    <x v="1497"/>
    <x v="115"/>
    <x v="769"/>
    <m/>
    <m/>
    <m/>
    <x v="0"/>
    <m/>
    <m/>
    <m/>
    <m/>
    <x v="0"/>
    <x v="127"/>
    <x v="0"/>
    <x v="443"/>
    <x v="0"/>
    <m/>
    <m/>
    <x v="0"/>
    <x v="0"/>
    <m/>
    <x v="1"/>
    <m/>
    <x v="1"/>
    <m/>
    <x v="0"/>
    <x v="0"/>
    <m/>
    <m/>
    <x v="0"/>
    <m/>
    <m/>
    <m/>
    <m/>
    <m/>
    <x v="0"/>
    <m/>
    <m/>
    <x v="0"/>
    <m/>
    <m/>
    <m/>
    <m/>
    <x v="7"/>
    <s v="Clear Brown"/>
    <m/>
    <m/>
    <n v="0"/>
    <m/>
    <m/>
    <m/>
    <m/>
    <m/>
    <m/>
    <m/>
    <m/>
    <m/>
    <d v="2017-02-22T00:00:00"/>
    <x v="85"/>
    <m/>
    <x v="0"/>
    <m/>
    <n v="5"/>
    <x v="0"/>
    <m/>
    <m/>
  </r>
  <r>
    <x v="0"/>
    <x v="81"/>
    <x v="5"/>
    <x v="4"/>
    <x v="1498"/>
    <x v="176"/>
    <x v="349"/>
    <m/>
    <m/>
    <m/>
    <x v="0"/>
    <m/>
    <m/>
    <m/>
    <m/>
    <x v="0"/>
    <x v="128"/>
    <x v="0"/>
    <x v="133"/>
    <x v="0"/>
    <m/>
    <m/>
    <x v="0"/>
    <x v="0"/>
    <m/>
    <x v="1"/>
    <m/>
    <x v="1"/>
    <m/>
    <x v="0"/>
    <x v="0"/>
    <m/>
    <m/>
    <x v="0"/>
    <m/>
    <m/>
    <m/>
    <m/>
    <m/>
    <x v="0"/>
    <m/>
    <m/>
    <x v="0"/>
    <m/>
    <m/>
    <m/>
    <m/>
    <x v="7"/>
    <s v="Clear Brown"/>
    <m/>
    <m/>
    <n v="0"/>
    <m/>
    <m/>
    <m/>
    <m/>
    <m/>
    <m/>
    <m/>
    <m/>
    <m/>
    <d v="2017-02-21T00:00:00"/>
    <x v="84"/>
    <m/>
    <x v="0"/>
    <m/>
    <n v="5"/>
    <x v="0"/>
    <m/>
    <m/>
  </r>
  <r>
    <x v="1"/>
    <x v="82"/>
    <x v="5"/>
    <x v="1"/>
    <x v="1499"/>
    <x v="5"/>
    <x v="918"/>
    <n v="2.94"/>
    <m/>
    <m/>
    <x v="0"/>
    <m/>
    <m/>
    <m/>
    <m/>
    <x v="350"/>
    <x v="10"/>
    <x v="771"/>
    <x v="493"/>
    <x v="0"/>
    <m/>
    <m/>
    <x v="0"/>
    <x v="0"/>
    <m/>
    <x v="0"/>
    <m/>
    <x v="0"/>
    <m/>
    <x v="0"/>
    <x v="0"/>
    <m/>
    <m/>
    <x v="0"/>
    <m/>
    <m/>
    <m/>
    <m/>
    <m/>
    <x v="0"/>
    <m/>
    <m/>
    <x v="0"/>
    <m/>
    <m/>
    <m/>
    <m/>
    <x v="2"/>
    <m/>
    <m/>
    <m/>
    <m/>
    <m/>
    <m/>
    <m/>
    <m/>
    <m/>
    <m/>
    <m/>
    <m/>
    <m/>
    <d v="2017-03-27T00:00:00"/>
    <x v="5"/>
    <m/>
    <x v="0"/>
    <m/>
    <n v="7"/>
    <x v="0"/>
    <m/>
    <m/>
  </r>
  <r>
    <x v="1"/>
    <x v="82"/>
    <x v="5"/>
    <x v="1"/>
    <x v="1500"/>
    <x v="5"/>
    <x v="919"/>
    <n v="2.97"/>
    <m/>
    <m/>
    <x v="0"/>
    <m/>
    <m/>
    <m/>
    <m/>
    <x v="350"/>
    <x v="10"/>
    <x v="772"/>
    <x v="494"/>
    <x v="0"/>
    <m/>
    <m/>
    <x v="0"/>
    <x v="0"/>
    <m/>
    <x v="0"/>
    <m/>
    <x v="0"/>
    <m/>
    <x v="0"/>
    <x v="0"/>
    <m/>
    <m/>
    <x v="0"/>
    <m/>
    <m/>
    <m/>
    <m/>
    <m/>
    <x v="0"/>
    <m/>
    <m/>
    <x v="0"/>
    <m/>
    <m/>
    <m/>
    <m/>
    <x v="2"/>
    <m/>
    <m/>
    <m/>
    <m/>
    <m/>
    <m/>
    <m/>
    <m/>
    <m/>
    <m/>
    <m/>
    <m/>
    <m/>
    <d v="2017-03-27T00:00:00"/>
    <x v="5"/>
    <m/>
    <x v="0"/>
    <m/>
    <n v="7"/>
    <x v="0"/>
    <m/>
    <m/>
  </r>
  <r>
    <x v="1"/>
    <x v="82"/>
    <x v="5"/>
    <x v="1"/>
    <x v="1501"/>
    <x v="6"/>
    <x v="638"/>
    <n v="3.06"/>
    <m/>
    <m/>
    <x v="0"/>
    <m/>
    <m/>
    <m/>
    <m/>
    <x v="350"/>
    <x v="10"/>
    <x v="773"/>
    <x v="495"/>
    <x v="0"/>
    <m/>
    <m/>
    <x v="0"/>
    <x v="0"/>
    <m/>
    <x v="0"/>
    <m/>
    <x v="0"/>
    <m/>
    <x v="0"/>
    <x v="0"/>
    <m/>
    <m/>
    <x v="0"/>
    <m/>
    <m/>
    <m/>
    <m/>
    <m/>
    <x v="0"/>
    <m/>
    <m/>
    <x v="0"/>
    <m/>
    <m/>
    <m/>
    <m/>
    <x v="2"/>
    <m/>
    <m/>
    <m/>
    <m/>
    <m/>
    <m/>
    <m/>
    <m/>
    <m/>
    <m/>
    <m/>
    <m/>
    <m/>
    <d v="2017-03-29T00:00:00"/>
    <x v="6"/>
    <m/>
    <x v="0"/>
    <m/>
    <n v="7"/>
    <x v="0"/>
    <m/>
    <m/>
  </r>
  <r>
    <x v="1"/>
    <x v="82"/>
    <x v="5"/>
    <x v="1"/>
    <x v="1502"/>
    <x v="6"/>
    <x v="920"/>
    <n v="3"/>
    <m/>
    <m/>
    <x v="0"/>
    <m/>
    <m/>
    <m/>
    <m/>
    <x v="350"/>
    <x v="10"/>
    <x v="774"/>
    <x v="496"/>
    <x v="0"/>
    <m/>
    <m/>
    <x v="0"/>
    <x v="0"/>
    <m/>
    <x v="0"/>
    <m/>
    <x v="0"/>
    <m/>
    <x v="0"/>
    <x v="0"/>
    <m/>
    <m/>
    <x v="0"/>
    <m/>
    <m/>
    <m/>
    <m/>
    <m/>
    <x v="0"/>
    <m/>
    <m/>
    <x v="0"/>
    <m/>
    <m/>
    <m/>
    <m/>
    <x v="2"/>
    <m/>
    <m/>
    <m/>
    <m/>
    <m/>
    <m/>
    <m/>
    <m/>
    <m/>
    <m/>
    <m/>
    <m/>
    <m/>
    <d v="2017-03-29T00:00:00"/>
    <x v="6"/>
    <m/>
    <x v="0"/>
    <m/>
    <n v="7"/>
    <x v="0"/>
    <m/>
    <m/>
  </r>
  <r>
    <x v="1"/>
    <x v="82"/>
    <x v="5"/>
    <x v="1"/>
    <x v="1503"/>
    <x v="6"/>
    <x v="921"/>
    <n v="3.01"/>
    <m/>
    <m/>
    <x v="0"/>
    <m/>
    <m/>
    <m/>
    <m/>
    <x v="351"/>
    <x v="10"/>
    <x v="771"/>
    <x v="497"/>
    <x v="0"/>
    <m/>
    <m/>
    <x v="0"/>
    <x v="0"/>
    <m/>
    <x v="0"/>
    <m/>
    <x v="0"/>
    <m/>
    <x v="0"/>
    <x v="0"/>
    <m/>
    <m/>
    <x v="0"/>
    <m/>
    <m/>
    <m/>
    <m/>
    <m/>
    <x v="0"/>
    <m/>
    <m/>
    <x v="0"/>
    <m/>
    <m/>
    <m/>
    <m/>
    <x v="2"/>
    <m/>
    <m/>
    <m/>
    <m/>
    <m/>
    <m/>
    <m/>
    <m/>
    <m/>
    <m/>
    <m/>
    <m/>
    <m/>
    <d v="2017-03-29T00:00:00"/>
    <x v="6"/>
    <m/>
    <x v="0"/>
    <m/>
    <n v="7"/>
    <x v="0"/>
    <m/>
    <m/>
  </r>
  <r>
    <x v="1"/>
    <x v="82"/>
    <x v="5"/>
    <x v="1"/>
    <x v="1504"/>
    <x v="58"/>
    <x v="922"/>
    <n v="2.93"/>
    <m/>
    <m/>
    <x v="0"/>
    <m/>
    <m/>
    <m/>
    <m/>
    <x v="350"/>
    <x v="10"/>
    <x v="775"/>
    <x v="498"/>
    <x v="0"/>
    <m/>
    <m/>
    <x v="0"/>
    <x v="0"/>
    <m/>
    <x v="0"/>
    <m/>
    <x v="0"/>
    <m/>
    <x v="0"/>
    <x v="0"/>
    <m/>
    <m/>
    <x v="0"/>
    <m/>
    <m/>
    <m/>
    <m/>
    <m/>
    <x v="0"/>
    <m/>
    <m/>
    <x v="0"/>
    <m/>
    <m/>
    <m/>
    <m/>
    <x v="2"/>
    <m/>
    <m/>
    <m/>
    <m/>
    <m/>
    <m/>
    <m/>
    <m/>
    <m/>
    <m/>
    <m/>
    <m/>
    <m/>
    <d v="2017-03-29T00:00:00"/>
    <x v="38"/>
    <m/>
    <x v="0"/>
    <m/>
    <n v="7"/>
    <x v="0"/>
    <m/>
    <m/>
  </r>
  <r>
    <x v="1"/>
    <x v="82"/>
    <x v="5"/>
    <x v="1"/>
    <x v="1505"/>
    <x v="59"/>
    <x v="923"/>
    <n v="2.8"/>
    <m/>
    <m/>
    <x v="0"/>
    <m/>
    <m/>
    <m/>
    <m/>
    <x v="351"/>
    <x v="10"/>
    <x v="776"/>
    <x v="493"/>
    <x v="0"/>
    <m/>
    <m/>
    <x v="0"/>
    <x v="0"/>
    <m/>
    <x v="0"/>
    <m/>
    <x v="0"/>
    <m/>
    <x v="0"/>
    <x v="0"/>
    <m/>
    <m/>
    <x v="0"/>
    <m/>
    <m/>
    <m/>
    <m/>
    <m/>
    <x v="0"/>
    <m/>
    <m/>
    <x v="0"/>
    <m/>
    <m/>
    <m/>
    <m/>
    <x v="2"/>
    <m/>
    <m/>
    <m/>
    <m/>
    <m/>
    <m/>
    <m/>
    <m/>
    <m/>
    <m/>
    <m/>
    <m/>
    <m/>
    <d v="2017-03-31T00:00:00"/>
    <x v="7"/>
    <m/>
    <x v="0"/>
    <m/>
    <n v="7"/>
    <x v="0"/>
    <m/>
    <m/>
  </r>
  <r>
    <x v="1"/>
    <x v="82"/>
    <x v="5"/>
    <x v="1"/>
    <x v="1506"/>
    <x v="62"/>
    <x v="575"/>
    <n v="2.96"/>
    <m/>
    <m/>
    <x v="0"/>
    <m/>
    <m/>
    <m/>
    <m/>
    <x v="351"/>
    <x v="10"/>
    <x v="777"/>
    <x v="499"/>
    <x v="0"/>
    <m/>
    <m/>
    <x v="0"/>
    <x v="0"/>
    <m/>
    <x v="0"/>
    <m/>
    <x v="0"/>
    <m/>
    <x v="0"/>
    <x v="0"/>
    <m/>
    <m/>
    <x v="0"/>
    <m/>
    <m/>
    <m/>
    <m/>
    <m/>
    <x v="0"/>
    <m/>
    <m/>
    <x v="0"/>
    <m/>
    <m/>
    <m/>
    <m/>
    <x v="3"/>
    <m/>
    <m/>
    <m/>
    <m/>
    <m/>
    <m/>
    <m/>
    <m/>
    <m/>
    <m/>
    <m/>
    <m/>
    <m/>
    <d v="2017-04-04T00:00:00"/>
    <x v="40"/>
    <m/>
    <x v="0"/>
    <m/>
    <n v="7"/>
    <x v="0"/>
    <m/>
    <m/>
  </r>
  <r>
    <x v="1"/>
    <x v="82"/>
    <x v="5"/>
    <x v="1"/>
    <x v="1507"/>
    <x v="62"/>
    <x v="924"/>
    <n v="2.96"/>
    <m/>
    <m/>
    <x v="0"/>
    <m/>
    <m/>
    <m/>
    <m/>
    <x v="351"/>
    <x v="10"/>
    <x v="778"/>
    <x v="500"/>
    <x v="0"/>
    <m/>
    <m/>
    <x v="0"/>
    <x v="0"/>
    <m/>
    <x v="0"/>
    <m/>
    <x v="0"/>
    <m/>
    <x v="0"/>
    <x v="0"/>
    <m/>
    <m/>
    <x v="0"/>
    <m/>
    <m/>
    <m/>
    <m/>
    <m/>
    <x v="0"/>
    <m/>
    <m/>
    <x v="0"/>
    <m/>
    <m/>
    <m/>
    <m/>
    <x v="3"/>
    <m/>
    <m/>
    <m/>
    <m/>
    <m/>
    <m/>
    <m/>
    <m/>
    <m/>
    <m/>
    <m/>
    <m/>
    <m/>
    <d v="2017-04-04T00:00:00"/>
    <x v="120"/>
    <m/>
    <x v="0"/>
    <m/>
    <n v="7"/>
    <x v="0"/>
    <m/>
    <m/>
  </r>
  <r>
    <x v="1"/>
    <x v="82"/>
    <x v="5"/>
    <x v="1"/>
    <x v="1508"/>
    <x v="63"/>
    <x v="553"/>
    <n v="3.01"/>
    <m/>
    <m/>
    <x v="0"/>
    <m/>
    <m/>
    <m/>
    <m/>
    <x v="351"/>
    <x v="10"/>
    <x v="779"/>
    <x v="498"/>
    <x v="0"/>
    <m/>
    <m/>
    <x v="0"/>
    <x v="0"/>
    <m/>
    <x v="0"/>
    <m/>
    <x v="0"/>
    <m/>
    <x v="0"/>
    <x v="0"/>
    <m/>
    <m/>
    <x v="0"/>
    <m/>
    <m/>
    <m/>
    <m/>
    <m/>
    <x v="0"/>
    <m/>
    <m/>
    <x v="0"/>
    <m/>
    <m/>
    <m/>
    <m/>
    <x v="3"/>
    <m/>
    <m/>
    <m/>
    <m/>
    <m/>
    <m/>
    <m/>
    <m/>
    <m/>
    <m/>
    <m/>
    <m/>
    <m/>
    <d v="2017-04-05T00:00:00"/>
    <x v="120"/>
    <m/>
    <x v="0"/>
    <m/>
    <n v="7"/>
    <x v="0"/>
    <m/>
    <m/>
  </r>
  <r>
    <x v="1"/>
    <x v="82"/>
    <x v="5"/>
    <x v="1"/>
    <x v="1509"/>
    <x v="196"/>
    <x v="925"/>
    <n v="2.95"/>
    <m/>
    <m/>
    <x v="0"/>
    <m/>
    <m/>
    <m/>
    <m/>
    <x v="351"/>
    <x v="10"/>
    <x v="771"/>
    <x v="500"/>
    <x v="0"/>
    <m/>
    <m/>
    <x v="0"/>
    <x v="0"/>
    <m/>
    <x v="0"/>
    <m/>
    <x v="0"/>
    <m/>
    <x v="0"/>
    <x v="0"/>
    <m/>
    <m/>
    <x v="0"/>
    <m/>
    <m/>
    <m/>
    <m/>
    <m/>
    <x v="0"/>
    <m/>
    <m/>
    <x v="0"/>
    <m/>
    <m/>
    <m/>
    <m/>
    <x v="3"/>
    <m/>
    <m/>
    <m/>
    <m/>
    <m/>
    <m/>
    <m/>
    <m/>
    <m/>
    <m/>
    <m/>
    <m/>
    <m/>
    <d v="2017-04-11T00:00:00"/>
    <x v="131"/>
    <m/>
    <x v="0"/>
    <m/>
    <n v="7"/>
    <x v="0"/>
    <m/>
    <m/>
  </r>
  <r>
    <x v="0"/>
    <x v="83"/>
    <x v="5"/>
    <x v="4"/>
    <x v="174"/>
    <x v="150"/>
    <x v="926"/>
    <m/>
    <m/>
    <m/>
    <x v="0"/>
    <m/>
    <m/>
    <m/>
    <m/>
    <x v="0"/>
    <x v="129"/>
    <x v="0"/>
    <x v="501"/>
    <x v="0"/>
    <m/>
    <m/>
    <x v="0"/>
    <x v="0"/>
    <m/>
    <x v="1"/>
    <m/>
    <x v="1"/>
    <m/>
    <x v="0"/>
    <x v="0"/>
    <m/>
    <m/>
    <x v="0"/>
    <m/>
    <m/>
    <m/>
    <m/>
    <m/>
    <x v="0"/>
    <m/>
    <m/>
    <x v="0"/>
    <m/>
    <m/>
    <m/>
    <m/>
    <x v="2"/>
    <s v="Yellow Brown"/>
    <m/>
    <m/>
    <n v="0"/>
    <m/>
    <m/>
    <m/>
    <m/>
    <m/>
    <m/>
    <m/>
    <m/>
    <m/>
    <d v="2017-03-12T00:00:00"/>
    <x v="88"/>
    <m/>
    <x v="0"/>
    <m/>
    <n v="5"/>
    <x v="0"/>
    <m/>
    <m/>
  </r>
  <r>
    <x v="0"/>
    <x v="83"/>
    <x v="5"/>
    <x v="4"/>
    <x v="175"/>
    <x v="150"/>
    <x v="927"/>
    <m/>
    <m/>
    <m/>
    <x v="0"/>
    <m/>
    <m/>
    <m/>
    <m/>
    <x v="0"/>
    <x v="124"/>
    <x v="0"/>
    <x v="502"/>
    <x v="0"/>
    <m/>
    <m/>
    <x v="0"/>
    <x v="0"/>
    <m/>
    <x v="1"/>
    <m/>
    <x v="1"/>
    <m/>
    <x v="0"/>
    <x v="0"/>
    <m/>
    <m/>
    <x v="0"/>
    <m/>
    <m/>
    <m/>
    <m/>
    <m/>
    <x v="0"/>
    <m/>
    <m/>
    <x v="0"/>
    <m/>
    <m/>
    <m/>
    <m/>
    <x v="2"/>
    <s v="Light Amber"/>
    <m/>
    <m/>
    <n v="0"/>
    <m/>
    <m/>
    <m/>
    <m/>
    <m/>
    <m/>
    <m/>
    <m/>
    <m/>
    <d v="2017-03-09T00:00:00"/>
    <x v="111"/>
    <s v="held for SPSF check"/>
    <x v="0"/>
    <m/>
    <n v="5"/>
    <x v="0"/>
    <m/>
    <m/>
  </r>
  <r>
    <x v="0"/>
    <x v="83"/>
    <x v="5"/>
    <x v="4"/>
    <x v="176"/>
    <x v="118"/>
    <x v="928"/>
    <m/>
    <m/>
    <m/>
    <x v="0"/>
    <m/>
    <m/>
    <m/>
    <m/>
    <x v="0"/>
    <x v="129"/>
    <x v="0"/>
    <x v="221"/>
    <x v="0"/>
    <m/>
    <m/>
    <x v="0"/>
    <x v="0"/>
    <m/>
    <x v="1"/>
    <m/>
    <x v="1"/>
    <m/>
    <x v="0"/>
    <x v="0"/>
    <m/>
    <m/>
    <x v="0"/>
    <m/>
    <m/>
    <m/>
    <m/>
    <m/>
    <x v="0"/>
    <m/>
    <m/>
    <x v="0"/>
    <m/>
    <m/>
    <m/>
    <m/>
    <x v="2"/>
    <s v="Yellow Brown"/>
    <m/>
    <m/>
    <n v="0"/>
    <m/>
    <m/>
    <m/>
    <m/>
    <m/>
    <m/>
    <m/>
    <m/>
    <m/>
    <d v="2017-03-12T00:00:00"/>
    <x v="88"/>
    <m/>
    <x v="0"/>
    <m/>
    <n v="5"/>
    <x v="0"/>
    <m/>
    <m/>
  </r>
  <r>
    <x v="0"/>
    <x v="83"/>
    <x v="5"/>
    <x v="4"/>
    <x v="177"/>
    <x v="119"/>
    <x v="929"/>
    <m/>
    <m/>
    <m/>
    <x v="0"/>
    <m/>
    <m/>
    <m/>
    <m/>
    <x v="0"/>
    <x v="130"/>
    <x v="0"/>
    <x v="503"/>
    <x v="0"/>
    <m/>
    <m/>
    <x v="0"/>
    <x v="0"/>
    <m/>
    <x v="1"/>
    <m/>
    <x v="1"/>
    <m/>
    <x v="0"/>
    <x v="0"/>
    <m/>
    <m/>
    <x v="0"/>
    <m/>
    <m/>
    <m/>
    <m/>
    <m/>
    <x v="0"/>
    <m/>
    <m/>
    <x v="0"/>
    <m/>
    <m/>
    <m/>
    <m/>
    <x v="2"/>
    <s v="light yellow brown"/>
    <m/>
    <m/>
    <n v="0"/>
    <m/>
    <m/>
    <m/>
    <m/>
    <m/>
    <m/>
    <m/>
    <m/>
    <m/>
    <d v="2017-03-14T00:00:00"/>
    <x v="89"/>
    <m/>
    <x v="0"/>
    <m/>
    <n v="5"/>
    <x v="0"/>
    <m/>
    <m/>
  </r>
  <r>
    <x v="0"/>
    <x v="83"/>
    <x v="5"/>
    <x v="4"/>
    <x v="433"/>
    <x v="121"/>
    <x v="930"/>
    <m/>
    <m/>
    <m/>
    <x v="0"/>
    <m/>
    <m/>
    <m/>
    <m/>
    <x v="0"/>
    <x v="130"/>
    <x v="0"/>
    <x v="504"/>
    <x v="0"/>
    <m/>
    <m/>
    <x v="0"/>
    <x v="0"/>
    <m/>
    <x v="1"/>
    <m/>
    <x v="1"/>
    <m/>
    <x v="0"/>
    <x v="0"/>
    <m/>
    <m/>
    <x v="0"/>
    <m/>
    <m/>
    <m/>
    <m/>
    <m/>
    <x v="0"/>
    <m/>
    <m/>
    <x v="0"/>
    <m/>
    <m/>
    <m/>
    <m/>
    <x v="2"/>
    <s v="Light Amber"/>
    <m/>
    <m/>
    <n v="0"/>
    <m/>
    <m/>
    <m/>
    <m/>
    <m/>
    <m/>
    <m/>
    <m/>
    <m/>
    <s v="-"/>
    <x v="90"/>
    <m/>
    <x v="0"/>
    <m/>
    <n v="5"/>
    <x v="0"/>
    <m/>
    <m/>
  </r>
  <r>
    <x v="0"/>
    <x v="83"/>
    <x v="5"/>
    <x v="4"/>
    <x v="1510"/>
    <x v="125"/>
    <x v="926"/>
    <m/>
    <m/>
    <m/>
    <x v="0"/>
    <m/>
    <m/>
    <m/>
    <m/>
    <x v="0"/>
    <x v="131"/>
    <x v="0"/>
    <x v="95"/>
    <x v="0"/>
    <m/>
    <m/>
    <x v="0"/>
    <x v="0"/>
    <m/>
    <x v="1"/>
    <m/>
    <x v="1"/>
    <m/>
    <x v="0"/>
    <x v="0"/>
    <m/>
    <m/>
    <x v="0"/>
    <m/>
    <m/>
    <m/>
    <m/>
    <m/>
    <x v="0"/>
    <m/>
    <m/>
    <x v="0"/>
    <m/>
    <m/>
    <m/>
    <m/>
    <x v="3"/>
    <s v="Amber/Brown"/>
    <m/>
    <m/>
    <n v="0"/>
    <m/>
    <m/>
    <m/>
    <m/>
    <m/>
    <m/>
    <m/>
    <m/>
    <m/>
    <d v="2017-04-25T00:00:00"/>
    <x v="154"/>
    <m/>
    <x v="0"/>
    <n v="2"/>
    <n v="5"/>
    <x v="0"/>
    <m/>
    <m/>
  </r>
  <r>
    <x v="0"/>
    <x v="83"/>
    <x v="5"/>
    <x v="4"/>
    <x v="1511"/>
    <x v="76"/>
    <x v="926"/>
    <m/>
    <m/>
    <m/>
    <x v="0"/>
    <m/>
    <m/>
    <m/>
    <m/>
    <x v="0"/>
    <x v="132"/>
    <x v="0"/>
    <x v="505"/>
    <x v="0"/>
    <m/>
    <m/>
    <x v="0"/>
    <x v="0"/>
    <m/>
    <x v="1"/>
    <m/>
    <x v="1"/>
    <m/>
    <x v="0"/>
    <x v="0"/>
    <m/>
    <m/>
    <x v="0"/>
    <m/>
    <m/>
    <m/>
    <m/>
    <m/>
    <x v="0"/>
    <m/>
    <m/>
    <x v="0"/>
    <m/>
    <m/>
    <m/>
    <m/>
    <x v="3"/>
    <s v="Light Amber"/>
    <m/>
    <m/>
    <n v="0"/>
    <m/>
    <m/>
    <m/>
    <m/>
    <m/>
    <m/>
    <m/>
    <m/>
    <m/>
    <d v="2017-04-26T00:00:00"/>
    <x v="51"/>
    <m/>
    <x v="0"/>
    <n v="2"/>
    <n v="5"/>
    <x v="0"/>
    <m/>
    <m/>
  </r>
  <r>
    <x v="0"/>
    <x v="83"/>
    <x v="5"/>
    <x v="4"/>
    <x v="1512"/>
    <x v="127"/>
    <x v="931"/>
    <m/>
    <m/>
    <m/>
    <x v="0"/>
    <m/>
    <m/>
    <m/>
    <m/>
    <x v="0"/>
    <x v="125"/>
    <x v="0"/>
    <x v="112"/>
    <x v="0"/>
    <m/>
    <m/>
    <x v="0"/>
    <x v="0"/>
    <m/>
    <x v="1"/>
    <m/>
    <x v="1"/>
    <m/>
    <x v="0"/>
    <x v="0"/>
    <m/>
    <m/>
    <x v="0"/>
    <m/>
    <m/>
    <m/>
    <m/>
    <m/>
    <x v="0"/>
    <m/>
    <m/>
    <x v="0"/>
    <m/>
    <m/>
    <m/>
    <m/>
    <x v="3"/>
    <s v="Amber/Brown"/>
    <m/>
    <m/>
    <n v="0"/>
    <m/>
    <m/>
    <m/>
    <m/>
    <m/>
    <m/>
    <m/>
    <m/>
    <m/>
    <d v="2017-04-27T00:00:00"/>
    <x v="93"/>
    <m/>
    <x v="0"/>
    <n v="2"/>
    <n v="5"/>
    <x v="0"/>
    <m/>
    <m/>
  </r>
  <r>
    <x v="0"/>
    <x v="83"/>
    <x v="5"/>
    <x v="4"/>
    <x v="1513"/>
    <x v="98"/>
    <x v="932"/>
    <m/>
    <m/>
    <m/>
    <x v="0"/>
    <m/>
    <m/>
    <m/>
    <m/>
    <x v="0"/>
    <x v="129"/>
    <x v="0"/>
    <x v="98"/>
    <x v="0"/>
    <m/>
    <m/>
    <x v="0"/>
    <x v="0"/>
    <m/>
    <x v="1"/>
    <m/>
    <x v="1"/>
    <m/>
    <x v="0"/>
    <x v="0"/>
    <m/>
    <m/>
    <x v="0"/>
    <m/>
    <m/>
    <m/>
    <m/>
    <m/>
    <x v="0"/>
    <m/>
    <m/>
    <x v="0"/>
    <m/>
    <m/>
    <m/>
    <m/>
    <x v="3"/>
    <s v="Amber/Brown"/>
    <m/>
    <m/>
    <n v="0"/>
    <m/>
    <m/>
    <m/>
    <m/>
    <m/>
    <m/>
    <m/>
    <m/>
    <m/>
    <d v="2017-05-01T00:00:00"/>
    <x v="71"/>
    <m/>
    <x v="0"/>
    <n v="3"/>
    <n v="5"/>
    <x v="0"/>
    <m/>
    <m/>
  </r>
  <r>
    <x v="0"/>
    <x v="83"/>
    <x v="5"/>
    <x v="4"/>
    <x v="1514"/>
    <x v="86"/>
    <x v="933"/>
    <m/>
    <m/>
    <m/>
    <x v="0"/>
    <m/>
    <m/>
    <m/>
    <m/>
    <x v="0"/>
    <x v="107"/>
    <x v="0"/>
    <x v="100"/>
    <x v="0"/>
    <m/>
    <m/>
    <x v="0"/>
    <x v="0"/>
    <m/>
    <x v="1"/>
    <m/>
    <x v="1"/>
    <m/>
    <x v="0"/>
    <x v="0"/>
    <m/>
    <m/>
    <x v="0"/>
    <m/>
    <m/>
    <m/>
    <m/>
    <m/>
    <x v="0"/>
    <m/>
    <m/>
    <x v="0"/>
    <m/>
    <m/>
    <m/>
    <m/>
    <x v="0"/>
    <s v="Amber/Brown"/>
    <m/>
    <m/>
    <n v="0"/>
    <m/>
    <m/>
    <m/>
    <m/>
    <m/>
    <m/>
    <m/>
    <m/>
    <m/>
    <d v="2017-05-03T00:00:00"/>
    <x v="60"/>
    <m/>
    <x v="0"/>
    <n v="3"/>
    <n v="5"/>
    <x v="0"/>
    <m/>
    <m/>
  </r>
  <r>
    <x v="0"/>
    <x v="83"/>
    <x v="5"/>
    <x v="4"/>
    <x v="1515"/>
    <x v="87"/>
    <x v="934"/>
    <m/>
    <m/>
    <m/>
    <x v="0"/>
    <m/>
    <m/>
    <m/>
    <m/>
    <x v="0"/>
    <x v="124"/>
    <x v="0"/>
    <x v="102"/>
    <x v="0"/>
    <m/>
    <m/>
    <x v="0"/>
    <x v="0"/>
    <m/>
    <x v="1"/>
    <m/>
    <x v="1"/>
    <m/>
    <x v="0"/>
    <x v="0"/>
    <m/>
    <m/>
    <x v="0"/>
    <m/>
    <m/>
    <m/>
    <m/>
    <m/>
    <x v="0"/>
    <m/>
    <m/>
    <x v="0"/>
    <m/>
    <m/>
    <m/>
    <m/>
    <x v="0"/>
    <s v="Amber/Brown"/>
    <m/>
    <m/>
    <n v="0"/>
    <m/>
    <m/>
    <m/>
    <m/>
    <m/>
    <m/>
    <m/>
    <m/>
    <m/>
    <d v="2017-05-08T00:00:00"/>
    <x v="61"/>
    <m/>
    <x v="0"/>
    <n v="3"/>
    <n v="5"/>
    <x v="0"/>
    <m/>
    <m/>
  </r>
  <r>
    <x v="0"/>
    <x v="83"/>
    <x v="5"/>
    <x v="4"/>
    <x v="1516"/>
    <x v="87"/>
    <x v="935"/>
    <m/>
    <m/>
    <m/>
    <x v="0"/>
    <m/>
    <m/>
    <m/>
    <m/>
    <x v="0"/>
    <x v="133"/>
    <x v="0"/>
    <x v="506"/>
    <x v="0"/>
    <m/>
    <m/>
    <x v="0"/>
    <x v="0"/>
    <m/>
    <x v="1"/>
    <m/>
    <x v="1"/>
    <m/>
    <x v="0"/>
    <x v="0"/>
    <m/>
    <m/>
    <x v="0"/>
    <m/>
    <m/>
    <m/>
    <m/>
    <m/>
    <x v="0"/>
    <m/>
    <m/>
    <x v="0"/>
    <m/>
    <m/>
    <m/>
    <m/>
    <x v="0"/>
    <s v="Amber/Brown"/>
    <m/>
    <m/>
    <n v="0"/>
    <m/>
    <m/>
    <m/>
    <m/>
    <m/>
    <m/>
    <m/>
    <m/>
    <m/>
    <d v="2017-05-08T00:00:00"/>
    <x v="61"/>
    <m/>
    <x v="0"/>
    <n v="3"/>
    <n v="5"/>
    <x v="0"/>
    <m/>
    <m/>
  </r>
  <r>
    <x v="1"/>
    <x v="84"/>
    <x v="5"/>
    <x v="1"/>
    <x v="1517"/>
    <x v="65"/>
    <x v="936"/>
    <n v="5.96"/>
    <m/>
    <m/>
    <x v="0"/>
    <m/>
    <m/>
    <m/>
    <m/>
    <x v="0"/>
    <x v="10"/>
    <x v="780"/>
    <x v="0"/>
    <x v="0"/>
    <m/>
    <m/>
    <x v="0"/>
    <x v="0"/>
    <m/>
    <x v="1"/>
    <m/>
    <x v="1"/>
    <m/>
    <x v="0"/>
    <x v="0"/>
    <m/>
    <m/>
    <x v="0"/>
    <m/>
    <m/>
    <m/>
    <m/>
    <m/>
    <x v="0"/>
    <m/>
    <m/>
    <x v="0"/>
    <m/>
    <m/>
    <m/>
    <m/>
    <x v="4"/>
    <m/>
    <m/>
    <m/>
    <n v="0"/>
    <m/>
    <m/>
    <m/>
    <m/>
    <m/>
    <m/>
    <m/>
    <m/>
    <m/>
    <d v="2017-06-27T00:00:00"/>
    <x v="108"/>
    <m/>
    <x v="0"/>
    <n v="5"/>
    <n v="5"/>
    <x v="0"/>
    <m/>
    <m/>
  </r>
  <r>
    <x v="1"/>
    <x v="84"/>
    <x v="5"/>
    <x v="1"/>
    <x v="1112"/>
    <x v="67"/>
    <x v="937"/>
    <n v="5.95"/>
    <m/>
    <m/>
    <x v="0"/>
    <m/>
    <m/>
    <m/>
    <m/>
    <x v="0"/>
    <x v="10"/>
    <x v="781"/>
    <x v="0"/>
    <x v="0"/>
    <m/>
    <m/>
    <x v="0"/>
    <x v="0"/>
    <m/>
    <x v="1"/>
    <m/>
    <x v="1"/>
    <m/>
    <x v="0"/>
    <x v="0"/>
    <m/>
    <m/>
    <x v="0"/>
    <m/>
    <m/>
    <m/>
    <m/>
    <m/>
    <x v="0"/>
    <m/>
    <m/>
    <x v="0"/>
    <m/>
    <m/>
    <m/>
    <m/>
    <x v="4"/>
    <m/>
    <m/>
    <m/>
    <n v="0"/>
    <m/>
    <m/>
    <m/>
    <m/>
    <m/>
    <m/>
    <m/>
    <m/>
    <m/>
    <d v="2017-06-29T00:00:00"/>
    <x v="43"/>
    <m/>
    <x v="0"/>
    <n v="2"/>
    <n v="5"/>
    <x v="0"/>
    <m/>
    <m/>
  </r>
  <r>
    <x v="1"/>
    <x v="84"/>
    <x v="5"/>
    <x v="1"/>
    <x v="1518"/>
    <x v="67"/>
    <x v="938"/>
    <n v="5.92"/>
    <m/>
    <m/>
    <x v="0"/>
    <m/>
    <m/>
    <m/>
    <m/>
    <x v="0"/>
    <x v="10"/>
    <x v="782"/>
    <x v="0"/>
    <x v="0"/>
    <m/>
    <m/>
    <x v="0"/>
    <x v="0"/>
    <m/>
    <x v="1"/>
    <m/>
    <x v="1"/>
    <m/>
    <x v="0"/>
    <x v="0"/>
    <m/>
    <m/>
    <x v="0"/>
    <m/>
    <m/>
    <m/>
    <m/>
    <m/>
    <x v="0"/>
    <m/>
    <m/>
    <x v="0"/>
    <m/>
    <m/>
    <m/>
    <m/>
    <x v="4"/>
    <m/>
    <m/>
    <m/>
    <n v="0"/>
    <m/>
    <m/>
    <m/>
    <m/>
    <m/>
    <m/>
    <m/>
    <m/>
    <m/>
    <d v="2017-06-29T00:00:00"/>
    <x v="43"/>
    <m/>
    <x v="0"/>
    <n v="2"/>
    <n v="5"/>
    <x v="0"/>
    <m/>
    <m/>
  </r>
  <r>
    <x v="1"/>
    <x v="84"/>
    <x v="5"/>
    <x v="1"/>
    <x v="1519"/>
    <x v="67"/>
    <x v="939"/>
    <n v="5.97"/>
    <m/>
    <m/>
    <x v="0"/>
    <m/>
    <m/>
    <m/>
    <m/>
    <x v="0"/>
    <x v="10"/>
    <x v="783"/>
    <x v="0"/>
    <x v="0"/>
    <m/>
    <m/>
    <x v="0"/>
    <x v="0"/>
    <m/>
    <x v="1"/>
    <m/>
    <x v="1"/>
    <m/>
    <x v="0"/>
    <x v="0"/>
    <m/>
    <m/>
    <x v="0"/>
    <m/>
    <m/>
    <m/>
    <m/>
    <m/>
    <x v="0"/>
    <m/>
    <m/>
    <x v="0"/>
    <m/>
    <m/>
    <m/>
    <m/>
    <x v="4"/>
    <m/>
    <m/>
    <m/>
    <n v="0"/>
    <m/>
    <m/>
    <m/>
    <m/>
    <m/>
    <m/>
    <m/>
    <m/>
    <m/>
    <d v="2017-06-29T00:00:00"/>
    <x v="43"/>
    <m/>
    <x v="0"/>
    <n v="2"/>
    <n v="5"/>
    <x v="0"/>
    <m/>
    <m/>
  </r>
  <r>
    <x v="1"/>
    <x v="84"/>
    <x v="5"/>
    <x v="1"/>
    <x v="1352"/>
    <x v="68"/>
    <x v="936"/>
    <n v="5.97"/>
    <m/>
    <m/>
    <x v="0"/>
    <m/>
    <m/>
    <m/>
    <m/>
    <x v="0"/>
    <x v="10"/>
    <x v="784"/>
    <x v="0"/>
    <x v="0"/>
    <m/>
    <m/>
    <x v="0"/>
    <x v="0"/>
    <m/>
    <x v="1"/>
    <m/>
    <x v="1"/>
    <m/>
    <x v="0"/>
    <x v="0"/>
    <m/>
    <m/>
    <x v="0"/>
    <m/>
    <m/>
    <m/>
    <m/>
    <m/>
    <x v="0"/>
    <m/>
    <m/>
    <x v="0"/>
    <m/>
    <m/>
    <m/>
    <m/>
    <x v="4"/>
    <m/>
    <m/>
    <m/>
    <n v="0"/>
    <m/>
    <m/>
    <m/>
    <m/>
    <m/>
    <m/>
    <m/>
    <m/>
    <m/>
    <d v="2017-06-29T00:00:00"/>
    <x v="43"/>
    <m/>
    <x v="0"/>
    <n v="2"/>
    <n v="5"/>
    <x v="0"/>
    <m/>
    <m/>
  </r>
  <r>
    <x v="1"/>
    <x v="84"/>
    <x v="5"/>
    <x v="1"/>
    <x v="1198"/>
    <x v="68"/>
    <x v="940"/>
    <n v="5.81"/>
    <m/>
    <m/>
    <x v="0"/>
    <m/>
    <m/>
    <m/>
    <m/>
    <x v="0"/>
    <x v="10"/>
    <x v="784"/>
    <x v="0"/>
    <x v="0"/>
    <m/>
    <m/>
    <x v="0"/>
    <x v="0"/>
    <m/>
    <x v="1"/>
    <m/>
    <x v="1"/>
    <m/>
    <x v="0"/>
    <x v="0"/>
    <m/>
    <m/>
    <x v="0"/>
    <m/>
    <m/>
    <m/>
    <m/>
    <m/>
    <x v="0"/>
    <m/>
    <m/>
    <x v="0"/>
    <m/>
    <m/>
    <m/>
    <m/>
    <x v="4"/>
    <m/>
    <m/>
    <m/>
    <n v="0"/>
    <m/>
    <m/>
    <m/>
    <m/>
    <m/>
    <m/>
    <m/>
    <m/>
    <m/>
    <d v="2017-06-30T00:00:00"/>
    <x v="44"/>
    <m/>
    <x v="0"/>
    <n v="2"/>
    <n v="5"/>
    <x v="0"/>
    <m/>
    <m/>
  </r>
  <r>
    <x v="1"/>
    <x v="84"/>
    <x v="5"/>
    <x v="1"/>
    <x v="1520"/>
    <x v="69"/>
    <x v="941"/>
    <n v="6.11"/>
    <m/>
    <m/>
    <x v="0"/>
    <m/>
    <m/>
    <m/>
    <m/>
    <x v="0"/>
    <x v="10"/>
    <x v="785"/>
    <x v="0"/>
    <x v="0"/>
    <m/>
    <m/>
    <x v="0"/>
    <x v="0"/>
    <m/>
    <x v="1"/>
    <m/>
    <x v="1"/>
    <m/>
    <x v="0"/>
    <x v="0"/>
    <m/>
    <m/>
    <x v="0"/>
    <m/>
    <m/>
    <m/>
    <m/>
    <m/>
    <x v="0"/>
    <m/>
    <m/>
    <x v="0"/>
    <m/>
    <m/>
    <m/>
    <m/>
    <x v="4"/>
    <m/>
    <m/>
    <m/>
    <n v="0"/>
    <m/>
    <m/>
    <m/>
    <m/>
    <m/>
    <m/>
    <m/>
    <m/>
    <m/>
    <d v="2017-07-05T00:00:00"/>
    <x v="45"/>
    <m/>
    <x v="0"/>
    <n v="2"/>
    <n v="5"/>
    <x v="0"/>
    <m/>
    <m/>
  </r>
  <r>
    <x v="1"/>
    <x v="84"/>
    <x v="5"/>
    <x v="1"/>
    <x v="1521"/>
    <x v="163"/>
    <x v="942"/>
    <n v="6.03"/>
    <m/>
    <m/>
    <x v="0"/>
    <m/>
    <m/>
    <m/>
    <m/>
    <x v="0"/>
    <x v="10"/>
    <x v="786"/>
    <x v="0"/>
    <x v="0"/>
    <m/>
    <m/>
    <x v="0"/>
    <x v="0"/>
    <m/>
    <x v="1"/>
    <m/>
    <x v="1"/>
    <m/>
    <x v="0"/>
    <x v="0"/>
    <m/>
    <m/>
    <x v="0"/>
    <m/>
    <m/>
    <m/>
    <m/>
    <m/>
    <x v="0"/>
    <m/>
    <m/>
    <x v="0"/>
    <m/>
    <m/>
    <m/>
    <m/>
    <x v="6"/>
    <m/>
    <m/>
    <m/>
    <n v="0"/>
    <m/>
    <m/>
    <m/>
    <m/>
    <m/>
    <m/>
    <m/>
    <m/>
    <m/>
    <d v="2017-07-06T00:00:00"/>
    <x v="46"/>
    <m/>
    <x v="0"/>
    <n v="2"/>
    <n v="5"/>
    <x v="0"/>
    <m/>
    <m/>
  </r>
  <r>
    <x v="1"/>
    <x v="84"/>
    <x v="5"/>
    <x v="1"/>
    <x v="1522"/>
    <x v="163"/>
    <x v="940"/>
    <n v="5.93"/>
    <m/>
    <m/>
    <x v="0"/>
    <m/>
    <m/>
    <m/>
    <m/>
    <x v="0"/>
    <x v="10"/>
    <x v="787"/>
    <x v="0"/>
    <x v="0"/>
    <m/>
    <m/>
    <x v="0"/>
    <x v="0"/>
    <m/>
    <x v="1"/>
    <m/>
    <x v="1"/>
    <m/>
    <x v="0"/>
    <x v="0"/>
    <m/>
    <m/>
    <x v="0"/>
    <m/>
    <m/>
    <m/>
    <m/>
    <m/>
    <x v="0"/>
    <m/>
    <m/>
    <x v="0"/>
    <m/>
    <m/>
    <m/>
    <m/>
    <x v="6"/>
    <m/>
    <m/>
    <m/>
    <n v="0"/>
    <m/>
    <m/>
    <m/>
    <m/>
    <m/>
    <m/>
    <m/>
    <m/>
    <m/>
    <d v="2017-07-06T00:00:00"/>
    <x v="46"/>
    <m/>
    <x v="0"/>
    <n v="2"/>
    <n v="5"/>
    <x v="0"/>
    <m/>
    <m/>
  </r>
  <r>
    <x v="1"/>
    <x v="84"/>
    <x v="5"/>
    <x v="1"/>
    <x v="1523"/>
    <x v="32"/>
    <x v="943"/>
    <n v="6.14"/>
    <m/>
    <m/>
    <x v="0"/>
    <m/>
    <m/>
    <m/>
    <m/>
    <x v="0"/>
    <x v="10"/>
    <x v="788"/>
    <x v="0"/>
    <x v="0"/>
    <m/>
    <m/>
    <x v="0"/>
    <x v="0"/>
    <m/>
    <x v="1"/>
    <m/>
    <x v="1"/>
    <m/>
    <x v="0"/>
    <x v="0"/>
    <m/>
    <m/>
    <x v="0"/>
    <m/>
    <m/>
    <m/>
    <m/>
    <m/>
    <x v="0"/>
    <m/>
    <m/>
    <x v="0"/>
    <m/>
    <m/>
    <m/>
    <m/>
    <x v="6"/>
    <m/>
    <m/>
    <m/>
    <n v="0"/>
    <m/>
    <m/>
    <m/>
    <m/>
    <m/>
    <m/>
    <m/>
    <m/>
    <m/>
    <d v="2017-07-12T00:00:00"/>
    <x v="21"/>
    <m/>
    <x v="0"/>
    <n v="5"/>
    <n v="5"/>
    <x v="0"/>
    <m/>
    <m/>
  </r>
  <r>
    <x v="1"/>
    <x v="84"/>
    <x v="5"/>
    <x v="1"/>
    <x v="1524"/>
    <x v="33"/>
    <x v="944"/>
    <n v="6.17"/>
    <m/>
    <m/>
    <x v="0"/>
    <m/>
    <m/>
    <m/>
    <m/>
    <x v="0"/>
    <x v="10"/>
    <x v="789"/>
    <x v="0"/>
    <x v="0"/>
    <m/>
    <m/>
    <x v="0"/>
    <x v="0"/>
    <m/>
    <x v="1"/>
    <m/>
    <x v="1"/>
    <m/>
    <x v="0"/>
    <x v="0"/>
    <m/>
    <m/>
    <x v="0"/>
    <m/>
    <m/>
    <m/>
    <m/>
    <m/>
    <x v="0"/>
    <m/>
    <m/>
    <x v="0"/>
    <m/>
    <m/>
    <m/>
    <m/>
    <x v="6"/>
    <m/>
    <m/>
    <m/>
    <n v="0"/>
    <m/>
    <m/>
    <m/>
    <m/>
    <m/>
    <m/>
    <m/>
    <m/>
    <m/>
    <d v="2017-07-14T00:00:00"/>
    <x v="22"/>
    <m/>
    <x v="0"/>
    <n v="4"/>
    <n v="5"/>
    <x v="0"/>
    <m/>
    <m/>
  </r>
  <r>
    <x v="0"/>
    <x v="85"/>
    <x v="5"/>
    <x v="1"/>
    <x v="1"/>
    <x v="116"/>
    <x v="945"/>
    <m/>
    <m/>
    <m/>
    <x v="0"/>
    <m/>
    <m/>
    <m/>
    <m/>
    <x v="0"/>
    <x v="14"/>
    <x v="0"/>
    <x v="507"/>
    <x v="0"/>
    <m/>
    <m/>
    <x v="0"/>
    <x v="0"/>
    <m/>
    <x v="1"/>
    <m/>
    <x v="1"/>
    <m/>
    <x v="0"/>
    <x v="0"/>
    <m/>
    <m/>
    <x v="0"/>
    <m/>
    <m/>
    <m/>
    <m/>
    <m/>
    <x v="0"/>
    <m/>
    <m/>
    <x v="0"/>
    <m/>
    <m/>
    <m/>
    <m/>
    <x v="7"/>
    <s v="Clear Pale Yellow"/>
    <m/>
    <m/>
    <s v="0.00/0.00/0.00"/>
    <m/>
    <m/>
    <m/>
    <m/>
    <m/>
    <m/>
    <m/>
    <m/>
    <m/>
    <d v="2017-02-17T00:00:00"/>
    <x v="86"/>
    <m/>
    <x v="0"/>
    <m/>
    <n v="7"/>
    <x v="0"/>
    <m/>
    <m/>
  </r>
  <r>
    <x v="0"/>
    <x v="85"/>
    <x v="5"/>
    <x v="1"/>
    <x v="251"/>
    <x v="109"/>
    <x v="946"/>
    <m/>
    <m/>
    <m/>
    <x v="0"/>
    <m/>
    <m/>
    <m/>
    <m/>
    <x v="0"/>
    <x v="12"/>
    <x v="0"/>
    <x v="503"/>
    <x v="0"/>
    <m/>
    <m/>
    <x v="0"/>
    <x v="0"/>
    <m/>
    <x v="1"/>
    <m/>
    <x v="1"/>
    <m/>
    <x v="0"/>
    <x v="0"/>
    <m/>
    <m/>
    <x v="0"/>
    <m/>
    <m/>
    <m/>
    <m/>
    <m/>
    <x v="0"/>
    <m/>
    <m/>
    <x v="0"/>
    <m/>
    <m/>
    <m/>
    <m/>
    <x v="7"/>
    <s v="Clear Pale Yellow"/>
    <m/>
    <m/>
    <s v="0.00/0.00/0.00"/>
    <m/>
    <m/>
    <m/>
    <m/>
    <m/>
    <m/>
    <m/>
    <m/>
    <m/>
    <d v="2017-02-08T00:00:00"/>
    <x v="129"/>
    <m/>
    <x v="0"/>
    <m/>
    <n v="7"/>
    <x v="0"/>
    <m/>
    <m/>
  </r>
  <r>
    <x v="0"/>
    <x v="85"/>
    <x v="5"/>
    <x v="1"/>
    <x v="1525"/>
    <x v="109"/>
    <x v="947"/>
    <m/>
    <m/>
    <m/>
    <x v="0"/>
    <m/>
    <m/>
    <m/>
    <m/>
    <x v="0"/>
    <x v="16"/>
    <x v="0"/>
    <x v="508"/>
    <x v="0"/>
    <m/>
    <m/>
    <x v="0"/>
    <x v="0"/>
    <m/>
    <x v="1"/>
    <m/>
    <x v="1"/>
    <m/>
    <x v="0"/>
    <x v="0"/>
    <m/>
    <m/>
    <x v="0"/>
    <m/>
    <m/>
    <m/>
    <m/>
    <m/>
    <x v="0"/>
    <m/>
    <m/>
    <x v="0"/>
    <m/>
    <m/>
    <m/>
    <m/>
    <x v="7"/>
    <s v="Clear Pale Yellow"/>
    <m/>
    <m/>
    <s v="0.00/0.00/0.00"/>
    <m/>
    <m/>
    <m/>
    <m/>
    <m/>
    <m/>
    <m/>
    <m/>
    <m/>
    <d v="2017-02-09T00:00:00"/>
    <x v="80"/>
    <m/>
    <x v="0"/>
    <m/>
    <n v="7"/>
    <x v="0"/>
    <m/>
    <m/>
  </r>
  <r>
    <x v="0"/>
    <x v="85"/>
    <x v="5"/>
    <x v="1"/>
    <x v="1526"/>
    <x v="175"/>
    <x v="135"/>
    <m/>
    <m/>
    <m/>
    <x v="0"/>
    <m/>
    <m/>
    <m/>
    <m/>
    <x v="0"/>
    <x v="134"/>
    <x v="0"/>
    <x v="377"/>
    <x v="0"/>
    <m/>
    <m/>
    <x v="0"/>
    <x v="0"/>
    <m/>
    <x v="1"/>
    <m/>
    <x v="1"/>
    <m/>
    <x v="0"/>
    <x v="0"/>
    <m/>
    <m/>
    <x v="0"/>
    <m/>
    <m/>
    <m/>
    <m/>
    <m/>
    <x v="0"/>
    <m/>
    <m/>
    <x v="0"/>
    <m/>
    <m/>
    <m/>
    <m/>
    <x v="7"/>
    <s v="Clear Pale Yellow"/>
    <m/>
    <m/>
    <s v="0.00/0.00/0.00"/>
    <m/>
    <m/>
    <m/>
    <m/>
    <m/>
    <m/>
    <m/>
    <m/>
    <m/>
    <d v="2017-02-20T00:00:00"/>
    <x v="87"/>
    <m/>
    <x v="0"/>
    <m/>
    <n v="7"/>
    <x v="0"/>
    <m/>
    <m/>
  </r>
  <r>
    <x v="0"/>
    <x v="85"/>
    <x v="5"/>
    <x v="1"/>
    <x v="1527"/>
    <x v="115"/>
    <x v="948"/>
    <m/>
    <m/>
    <m/>
    <x v="0"/>
    <m/>
    <m/>
    <m/>
    <m/>
    <x v="0"/>
    <x v="13"/>
    <x v="0"/>
    <x v="458"/>
    <x v="0"/>
    <m/>
    <m/>
    <x v="0"/>
    <x v="0"/>
    <m/>
    <x v="1"/>
    <m/>
    <x v="1"/>
    <m/>
    <x v="0"/>
    <x v="0"/>
    <m/>
    <m/>
    <x v="0"/>
    <m/>
    <m/>
    <m/>
    <m/>
    <m/>
    <x v="0"/>
    <m/>
    <m/>
    <x v="0"/>
    <m/>
    <m/>
    <m/>
    <m/>
    <x v="7"/>
    <s v="Clear Pale Amber"/>
    <m/>
    <m/>
    <s v="0.00/0.00/0.00"/>
    <m/>
    <m/>
    <m/>
    <m/>
    <m/>
    <m/>
    <m/>
    <m/>
    <m/>
    <d v="2017-02-22T00:00:00"/>
    <x v="85"/>
    <m/>
    <x v="0"/>
    <m/>
    <n v="7"/>
    <x v="0"/>
    <m/>
    <m/>
  </r>
  <r>
    <x v="0"/>
    <x v="85"/>
    <x v="5"/>
    <x v="1"/>
    <x v="1528"/>
    <x v="58"/>
    <x v="949"/>
    <m/>
    <m/>
    <m/>
    <x v="0"/>
    <m/>
    <m/>
    <m/>
    <m/>
    <x v="0"/>
    <x v="13"/>
    <x v="0"/>
    <x v="509"/>
    <x v="0"/>
    <m/>
    <m/>
    <x v="0"/>
    <x v="0"/>
    <m/>
    <x v="1"/>
    <m/>
    <x v="1"/>
    <m/>
    <x v="0"/>
    <x v="0"/>
    <m/>
    <m/>
    <x v="0"/>
    <m/>
    <m/>
    <m/>
    <m/>
    <m/>
    <x v="0"/>
    <m/>
    <m/>
    <x v="0"/>
    <m/>
    <m/>
    <m/>
    <m/>
    <x v="2"/>
    <s v="Clear Pale Amber"/>
    <m/>
    <m/>
    <s v="0.00/0.00/0.00"/>
    <m/>
    <m/>
    <m/>
    <m/>
    <m/>
    <m/>
    <m/>
    <m/>
    <m/>
    <d v="2017-03-30T00:00:00"/>
    <x v="38"/>
    <m/>
    <x v="0"/>
    <m/>
    <n v="7"/>
    <x v="0"/>
    <m/>
    <m/>
  </r>
  <r>
    <x v="0"/>
    <x v="85"/>
    <x v="5"/>
    <x v="1"/>
    <x v="1529"/>
    <x v="136"/>
    <x v="945"/>
    <m/>
    <m/>
    <m/>
    <x v="0"/>
    <m/>
    <m/>
    <m/>
    <m/>
    <x v="0"/>
    <x v="135"/>
    <x v="0"/>
    <x v="106"/>
    <x v="0"/>
    <m/>
    <m/>
    <x v="0"/>
    <x v="0"/>
    <m/>
    <x v="1"/>
    <m/>
    <x v="1"/>
    <m/>
    <x v="0"/>
    <x v="0"/>
    <m/>
    <m/>
    <x v="0"/>
    <m/>
    <m/>
    <m/>
    <m/>
    <m/>
    <x v="0"/>
    <m/>
    <m/>
    <x v="0"/>
    <m/>
    <m/>
    <m/>
    <m/>
    <x v="0"/>
    <s v="Clear Pale Amber"/>
    <m/>
    <m/>
    <s v="0.00/0.00/0.00"/>
    <m/>
    <m/>
    <m/>
    <m/>
    <m/>
    <m/>
    <m/>
    <m/>
    <m/>
    <s v="5/25/2017--pH"/>
    <x v="75"/>
    <m/>
    <x v="0"/>
    <n v="2"/>
    <n v="7"/>
    <x v="0"/>
    <m/>
    <m/>
  </r>
  <r>
    <x v="0"/>
    <x v="85"/>
    <x v="5"/>
    <x v="1"/>
    <x v="1530"/>
    <x v="136"/>
    <x v="950"/>
    <m/>
    <m/>
    <m/>
    <x v="0"/>
    <m/>
    <m/>
    <m/>
    <m/>
    <x v="0"/>
    <x v="13"/>
    <x v="0"/>
    <x v="510"/>
    <x v="0"/>
    <m/>
    <m/>
    <x v="0"/>
    <x v="0"/>
    <m/>
    <x v="1"/>
    <m/>
    <x v="1"/>
    <m/>
    <x v="0"/>
    <x v="0"/>
    <m/>
    <m/>
    <x v="0"/>
    <m/>
    <m/>
    <m/>
    <m/>
    <m/>
    <x v="0"/>
    <m/>
    <m/>
    <x v="0"/>
    <m/>
    <m/>
    <m/>
    <m/>
    <x v="0"/>
    <s v="Clear Pale Amber"/>
    <m/>
    <m/>
    <s v="0.00/0.00/0.00"/>
    <m/>
    <m/>
    <m/>
    <m/>
    <m/>
    <m/>
    <m/>
    <m/>
    <m/>
    <s v="5/25/2017--pH"/>
    <x v="75"/>
    <m/>
    <x v="0"/>
    <n v="2"/>
    <n v="7"/>
    <x v="0"/>
    <m/>
    <m/>
  </r>
  <r>
    <x v="0"/>
    <x v="85"/>
    <x v="5"/>
    <x v="1"/>
    <x v="1531"/>
    <x v="104"/>
    <x v="951"/>
    <m/>
    <m/>
    <m/>
    <x v="0"/>
    <m/>
    <m/>
    <m/>
    <m/>
    <x v="0"/>
    <x v="13"/>
    <x v="0"/>
    <x v="342"/>
    <x v="0"/>
    <m/>
    <m/>
    <x v="0"/>
    <x v="0"/>
    <m/>
    <x v="1"/>
    <m/>
    <x v="1"/>
    <m/>
    <x v="0"/>
    <x v="0"/>
    <m/>
    <m/>
    <x v="0"/>
    <m/>
    <m/>
    <m/>
    <m/>
    <m/>
    <x v="0"/>
    <m/>
    <m/>
    <x v="0"/>
    <m/>
    <m/>
    <m/>
    <m/>
    <x v="0"/>
    <s v="Clear Pale Amber"/>
    <m/>
    <m/>
    <s v="0.00/0.00/0.00"/>
    <m/>
    <m/>
    <m/>
    <m/>
    <m/>
    <m/>
    <m/>
    <m/>
    <m/>
    <s v="5/26/2017--pH"/>
    <x v="114"/>
    <m/>
    <x v="0"/>
    <n v="2"/>
    <n v="7"/>
    <x v="0"/>
    <m/>
    <m/>
  </r>
  <r>
    <x v="0"/>
    <x v="86"/>
    <x v="5"/>
    <x v="1"/>
    <x v="1532"/>
    <x v="135"/>
    <x v="952"/>
    <m/>
    <m/>
    <m/>
    <x v="0"/>
    <m/>
    <m/>
    <m/>
    <m/>
    <x v="0"/>
    <x v="136"/>
    <x v="0"/>
    <x v="336"/>
    <x v="0"/>
    <m/>
    <m/>
    <x v="0"/>
    <x v="0"/>
    <m/>
    <x v="0"/>
    <m/>
    <x v="0"/>
    <m/>
    <x v="0"/>
    <x v="0"/>
    <m/>
    <m/>
    <x v="0"/>
    <m/>
    <m/>
    <m/>
    <m/>
    <m/>
    <x v="0"/>
    <m/>
    <m/>
    <x v="0"/>
    <m/>
    <m/>
    <m/>
    <m/>
    <x v="0"/>
    <s v="Clear Pale Yellow"/>
    <m/>
    <m/>
    <s v="0.00/0.00/0.00"/>
    <m/>
    <m/>
    <m/>
    <m/>
    <m/>
    <m/>
    <m/>
    <m/>
    <m/>
    <d v="2017-05-16T00:00:00"/>
    <x v="97"/>
    <m/>
    <x v="0"/>
    <n v="2"/>
    <n v="7"/>
    <x v="0"/>
    <m/>
    <m/>
  </r>
  <r>
    <x v="0"/>
    <x v="86"/>
    <x v="5"/>
    <x v="1"/>
    <x v="1533"/>
    <x v="97"/>
    <x v="953"/>
    <m/>
    <m/>
    <m/>
    <x v="0"/>
    <m/>
    <m/>
    <m/>
    <m/>
    <x v="0"/>
    <x v="136"/>
    <x v="0"/>
    <x v="115"/>
    <x v="0"/>
    <m/>
    <m/>
    <x v="0"/>
    <x v="0"/>
    <m/>
    <x v="0"/>
    <m/>
    <x v="0"/>
    <m/>
    <x v="0"/>
    <x v="0"/>
    <m/>
    <m/>
    <x v="0"/>
    <m/>
    <m/>
    <m/>
    <m/>
    <m/>
    <x v="0"/>
    <m/>
    <m/>
    <x v="0"/>
    <m/>
    <m/>
    <m/>
    <m/>
    <x v="0"/>
    <s v="Clear Pale Yellow"/>
    <m/>
    <m/>
    <s v="0.00/0.00/0.00"/>
    <m/>
    <m/>
    <m/>
    <m/>
    <m/>
    <m/>
    <m/>
    <m/>
    <m/>
    <d v="2017-05-18T00:00:00"/>
    <x v="98"/>
    <m/>
    <x v="0"/>
    <n v="2"/>
    <n v="7"/>
    <x v="0"/>
    <m/>
    <m/>
  </r>
  <r>
    <x v="0"/>
    <x v="86"/>
    <x v="5"/>
    <x v="1"/>
    <x v="1534"/>
    <x v="9"/>
    <x v="130"/>
    <m/>
    <m/>
    <m/>
    <x v="0"/>
    <m/>
    <m/>
    <m/>
    <m/>
    <x v="0"/>
    <x v="137"/>
    <x v="0"/>
    <x v="511"/>
    <x v="0"/>
    <m/>
    <m/>
    <x v="0"/>
    <x v="0"/>
    <m/>
    <x v="0"/>
    <m/>
    <x v="0"/>
    <m/>
    <x v="0"/>
    <x v="0"/>
    <m/>
    <m/>
    <x v="0"/>
    <m/>
    <m/>
    <m/>
    <m/>
    <m/>
    <x v="0"/>
    <m/>
    <m/>
    <x v="0"/>
    <m/>
    <m/>
    <m/>
    <m/>
    <x v="0"/>
    <s v="Clear Pale Yellow"/>
    <m/>
    <m/>
    <s v="0.00/0.00/0.00"/>
    <m/>
    <m/>
    <m/>
    <m/>
    <m/>
    <m/>
    <m/>
    <m/>
    <m/>
    <d v="2017-05-19T00:00:00"/>
    <x v="74"/>
    <m/>
    <x v="0"/>
    <n v="2"/>
    <n v="7"/>
    <x v="0"/>
    <m/>
    <m/>
  </r>
  <r>
    <x v="0"/>
    <x v="87"/>
    <x v="6"/>
    <x v="1"/>
    <x v="1535"/>
    <x v="181"/>
    <x v="793"/>
    <m/>
    <m/>
    <m/>
    <x v="0"/>
    <m/>
    <m/>
    <m/>
    <m/>
    <x v="0"/>
    <x v="138"/>
    <x v="0"/>
    <x v="0"/>
    <x v="0"/>
    <m/>
    <m/>
    <x v="0"/>
    <x v="0"/>
    <m/>
    <x v="1"/>
    <m/>
    <x v="1"/>
    <m/>
    <x v="0"/>
    <x v="0"/>
    <m/>
    <m/>
    <x v="0"/>
    <m/>
    <m/>
    <m/>
    <m/>
    <m/>
    <x v="0"/>
    <m/>
    <m/>
    <x v="0"/>
    <m/>
    <m/>
    <m/>
    <m/>
    <x v="7"/>
    <s v="clear"/>
    <m/>
    <m/>
    <m/>
    <m/>
    <m/>
    <m/>
    <m/>
    <m/>
    <m/>
    <m/>
    <m/>
    <m/>
    <s v="-"/>
    <x v="136"/>
    <m/>
    <x v="0"/>
    <m/>
    <n v="3"/>
    <x v="0"/>
    <m/>
    <m/>
  </r>
  <r>
    <x v="0"/>
    <x v="87"/>
    <x v="6"/>
    <x v="1"/>
    <x v="1536"/>
    <x v="239"/>
    <x v="851"/>
    <m/>
    <m/>
    <m/>
    <x v="0"/>
    <m/>
    <m/>
    <m/>
    <m/>
    <x v="0"/>
    <x v="139"/>
    <x v="0"/>
    <x v="0"/>
    <x v="0"/>
    <m/>
    <m/>
    <x v="0"/>
    <x v="0"/>
    <m/>
    <x v="1"/>
    <m/>
    <x v="1"/>
    <m/>
    <x v="0"/>
    <x v="0"/>
    <m/>
    <m/>
    <x v="0"/>
    <m/>
    <m/>
    <m/>
    <m/>
    <m/>
    <x v="0"/>
    <m/>
    <m/>
    <x v="0"/>
    <m/>
    <m/>
    <m/>
    <m/>
    <x v="0"/>
    <s v="clear"/>
    <m/>
    <m/>
    <m/>
    <m/>
    <m/>
    <m/>
    <m/>
    <m/>
    <m/>
    <m/>
    <m/>
    <m/>
    <s v="-"/>
    <x v="182"/>
    <m/>
    <x v="0"/>
    <m/>
    <n v="3"/>
    <x v="0"/>
    <m/>
    <m/>
  </r>
  <r>
    <x v="0"/>
    <x v="88"/>
    <x v="6"/>
    <x v="1"/>
    <x v="1537"/>
    <x v="240"/>
    <x v="954"/>
    <n v="10.7"/>
    <m/>
    <m/>
    <x v="36"/>
    <m/>
    <m/>
    <m/>
    <m/>
    <x v="293"/>
    <x v="140"/>
    <x v="0"/>
    <x v="512"/>
    <x v="0"/>
    <m/>
    <m/>
    <x v="0"/>
    <x v="0"/>
    <m/>
    <x v="0"/>
    <m/>
    <x v="0"/>
    <m/>
    <x v="0"/>
    <x v="0"/>
    <m/>
    <m/>
    <x v="0"/>
    <m/>
    <m/>
    <m/>
    <m/>
    <m/>
    <x v="0"/>
    <m/>
    <m/>
    <x v="0"/>
    <m/>
    <m/>
    <m/>
    <m/>
    <x v="7"/>
    <m/>
    <m/>
    <m/>
    <m/>
    <m/>
    <m/>
    <m/>
    <m/>
    <m/>
    <m/>
    <m/>
    <m/>
    <m/>
    <s v="-"/>
    <x v="183"/>
    <m/>
    <x v="0"/>
    <m/>
    <n v="8"/>
    <x v="0"/>
    <m/>
    <m/>
  </r>
  <r>
    <x v="0"/>
    <x v="88"/>
    <x v="6"/>
    <x v="1"/>
    <x v="1538"/>
    <x v="241"/>
    <x v="955"/>
    <n v="10.95"/>
    <m/>
    <m/>
    <x v="11"/>
    <m/>
    <m/>
    <m/>
    <m/>
    <x v="352"/>
    <x v="141"/>
    <x v="0"/>
    <x v="490"/>
    <x v="0"/>
    <m/>
    <m/>
    <x v="0"/>
    <x v="0"/>
    <m/>
    <x v="0"/>
    <m/>
    <x v="0"/>
    <m/>
    <x v="0"/>
    <x v="0"/>
    <m/>
    <m/>
    <x v="0"/>
    <m/>
    <m/>
    <m/>
    <m/>
    <m/>
    <x v="0"/>
    <m/>
    <m/>
    <x v="0"/>
    <m/>
    <m/>
    <m/>
    <m/>
    <x v="7"/>
    <m/>
    <m/>
    <m/>
    <m/>
    <m/>
    <m/>
    <m/>
    <m/>
    <m/>
    <m/>
    <m/>
    <m/>
    <m/>
    <s v="-"/>
    <x v="184"/>
    <m/>
    <x v="0"/>
    <m/>
    <n v="8"/>
    <x v="0"/>
    <m/>
    <m/>
  </r>
  <r>
    <x v="0"/>
    <x v="89"/>
    <x v="6"/>
    <x v="1"/>
    <x v="1539"/>
    <x v="242"/>
    <x v="161"/>
    <m/>
    <m/>
    <m/>
    <x v="0"/>
    <m/>
    <n v="4.9000000000000004"/>
    <n v="19.7"/>
    <m/>
    <x v="0"/>
    <x v="10"/>
    <x v="790"/>
    <x v="0"/>
    <x v="0"/>
    <m/>
    <m/>
    <x v="0"/>
    <x v="0"/>
    <n v="27"/>
    <x v="1"/>
    <m/>
    <x v="1"/>
    <m/>
    <x v="0"/>
    <x v="0"/>
    <m/>
    <m/>
    <x v="0"/>
    <m/>
    <m/>
    <m/>
    <m/>
    <m/>
    <x v="0"/>
    <m/>
    <m/>
    <x v="0"/>
    <m/>
    <m/>
    <m/>
    <m/>
    <x v="1"/>
    <s v="off-white"/>
    <m/>
    <m/>
    <m/>
    <m/>
    <m/>
    <m/>
    <m/>
    <m/>
    <m/>
    <m/>
    <m/>
    <m/>
    <d v="2017-03-06T00:00:00"/>
    <x v="185"/>
    <m/>
    <x v="0"/>
    <m/>
    <n v="6"/>
    <x v="0"/>
    <m/>
    <m/>
  </r>
  <r>
    <x v="0"/>
    <x v="89"/>
    <x v="6"/>
    <x v="1"/>
    <x v="1540"/>
    <x v="218"/>
    <x v="161"/>
    <m/>
    <m/>
    <m/>
    <x v="0"/>
    <m/>
    <n v="4.8"/>
    <n v="18.399999999999999"/>
    <m/>
    <x v="0"/>
    <x v="10"/>
    <x v="791"/>
    <x v="0"/>
    <x v="0"/>
    <m/>
    <m/>
    <x v="0"/>
    <x v="0"/>
    <n v="25"/>
    <x v="1"/>
    <m/>
    <x v="1"/>
    <m/>
    <x v="0"/>
    <x v="0"/>
    <m/>
    <m/>
    <x v="0"/>
    <m/>
    <m/>
    <m/>
    <m/>
    <m/>
    <x v="0"/>
    <m/>
    <m/>
    <x v="0"/>
    <m/>
    <m/>
    <m/>
    <m/>
    <x v="1"/>
    <s v="off-white"/>
    <m/>
    <m/>
    <m/>
    <m/>
    <m/>
    <m/>
    <m/>
    <m/>
    <m/>
    <m/>
    <m/>
    <m/>
    <d v="2017-03-06T00:00:00"/>
    <x v="126"/>
    <m/>
    <x v="0"/>
    <m/>
    <n v="6"/>
    <x v="0"/>
    <m/>
    <m/>
  </r>
  <r>
    <x v="0"/>
    <x v="89"/>
    <x v="6"/>
    <x v="1"/>
    <x v="1541"/>
    <x v="148"/>
    <x v="161"/>
    <m/>
    <m/>
    <m/>
    <x v="0"/>
    <m/>
    <n v="3.6"/>
    <n v="11.4"/>
    <m/>
    <x v="0"/>
    <x v="10"/>
    <x v="792"/>
    <x v="0"/>
    <x v="0"/>
    <m/>
    <m/>
    <x v="0"/>
    <x v="0"/>
    <n v="27"/>
    <x v="1"/>
    <m/>
    <x v="1"/>
    <m/>
    <x v="0"/>
    <x v="0"/>
    <m/>
    <m/>
    <x v="0"/>
    <m/>
    <m/>
    <m/>
    <m/>
    <m/>
    <x v="0"/>
    <m/>
    <m/>
    <x v="0"/>
    <m/>
    <m/>
    <m/>
    <m/>
    <x v="7"/>
    <s v="off-white"/>
    <m/>
    <m/>
    <m/>
    <m/>
    <m/>
    <m/>
    <m/>
    <m/>
    <m/>
    <m/>
    <m/>
    <m/>
    <d v="2017-03-01T00:00:00"/>
    <x v="110"/>
    <m/>
    <x v="0"/>
    <m/>
    <n v="6"/>
    <x v="0"/>
    <m/>
    <m/>
  </r>
  <r>
    <x v="0"/>
    <x v="89"/>
    <x v="6"/>
    <x v="1"/>
    <x v="1542"/>
    <x v="232"/>
    <x v="161"/>
    <m/>
    <m/>
    <m/>
    <x v="0"/>
    <m/>
    <n v="3.8"/>
    <n v="11.6"/>
    <m/>
    <x v="0"/>
    <x v="10"/>
    <x v="793"/>
    <x v="0"/>
    <x v="0"/>
    <m/>
    <m/>
    <x v="0"/>
    <x v="0"/>
    <n v="28"/>
    <x v="1"/>
    <m/>
    <x v="1"/>
    <m/>
    <x v="0"/>
    <x v="0"/>
    <m/>
    <m/>
    <x v="0"/>
    <m/>
    <m/>
    <m/>
    <m/>
    <m/>
    <x v="0"/>
    <m/>
    <m/>
    <x v="0"/>
    <m/>
    <m/>
    <m/>
    <m/>
    <x v="2"/>
    <s v="off-white"/>
    <m/>
    <m/>
    <m/>
    <m/>
    <m/>
    <m/>
    <m/>
    <m/>
    <m/>
    <m/>
    <m/>
    <m/>
    <d v="2017-03-01T00:00:00"/>
    <x v="110"/>
    <m/>
    <x v="0"/>
    <m/>
    <n v="6"/>
    <x v="0"/>
    <m/>
    <m/>
  </r>
  <r>
    <x v="0"/>
    <x v="89"/>
    <x v="6"/>
    <x v="1"/>
    <x v="1543"/>
    <x v="83"/>
    <x v="161"/>
    <m/>
    <m/>
    <m/>
    <x v="0"/>
    <m/>
    <n v="3.9"/>
    <n v="11.2"/>
    <m/>
    <x v="0"/>
    <x v="10"/>
    <x v="794"/>
    <x v="0"/>
    <x v="0"/>
    <m/>
    <m/>
    <x v="0"/>
    <x v="0"/>
    <n v="25"/>
    <x v="1"/>
    <m/>
    <x v="1"/>
    <m/>
    <x v="0"/>
    <x v="0"/>
    <m/>
    <m/>
    <x v="0"/>
    <m/>
    <m/>
    <m/>
    <m/>
    <m/>
    <x v="0"/>
    <m/>
    <m/>
    <x v="0"/>
    <m/>
    <m/>
    <m/>
    <m/>
    <x v="2"/>
    <s v="off-white"/>
    <m/>
    <m/>
    <m/>
    <m/>
    <m/>
    <m/>
    <m/>
    <m/>
    <m/>
    <m/>
    <m/>
    <m/>
    <d v="2017-03-03T00:00:00"/>
    <x v="58"/>
    <m/>
    <x v="0"/>
    <m/>
    <n v="6"/>
    <x v="0"/>
    <m/>
    <m/>
  </r>
  <r>
    <x v="0"/>
    <x v="89"/>
    <x v="6"/>
    <x v="1"/>
    <x v="1544"/>
    <x v="82"/>
    <x v="161"/>
    <m/>
    <m/>
    <m/>
    <x v="0"/>
    <m/>
    <n v="3.7"/>
    <n v="11.3"/>
    <m/>
    <x v="0"/>
    <x v="10"/>
    <x v="795"/>
    <x v="0"/>
    <x v="0"/>
    <m/>
    <m/>
    <x v="0"/>
    <x v="0"/>
    <n v="23"/>
    <x v="1"/>
    <m/>
    <x v="1"/>
    <m/>
    <x v="0"/>
    <x v="0"/>
    <m/>
    <m/>
    <x v="0"/>
    <m/>
    <m/>
    <m/>
    <m/>
    <m/>
    <x v="0"/>
    <m/>
    <m/>
    <x v="0"/>
    <m/>
    <m/>
    <m/>
    <m/>
    <x v="2"/>
    <s v="off-white"/>
    <m/>
    <m/>
    <m/>
    <m/>
    <m/>
    <m/>
    <m/>
    <m/>
    <m/>
    <m/>
    <m/>
    <m/>
    <d v="2017-03-06T00:00:00"/>
    <x v="57"/>
    <m/>
    <x v="0"/>
    <m/>
    <n v="6"/>
    <x v="0"/>
    <m/>
    <m/>
  </r>
  <r>
    <x v="1"/>
    <x v="90"/>
    <x v="6"/>
    <x v="1"/>
    <x v="585"/>
    <x v="243"/>
    <x v="956"/>
    <n v="5.98"/>
    <m/>
    <m/>
    <x v="3"/>
    <m/>
    <m/>
    <m/>
    <m/>
    <x v="0"/>
    <x v="10"/>
    <x v="796"/>
    <x v="134"/>
    <x v="0"/>
    <m/>
    <m/>
    <x v="0"/>
    <x v="0"/>
    <m/>
    <x v="0"/>
    <m/>
    <x v="0"/>
    <m/>
    <x v="0"/>
    <x v="0"/>
    <m/>
    <m/>
    <x v="0"/>
    <m/>
    <m/>
    <m/>
    <m/>
    <m/>
    <x v="0"/>
    <m/>
    <m/>
    <x v="0"/>
    <m/>
    <m/>
    <m/>
    <m/>
    <x v="7"/>
    <m/>
    <m/>
    <m/>
    <m/>
    <m/>
    <m/>
    <s v="41/11"/>
    <m/>
    <m/>
    <m/>
    <m/>
    <m/>
    <m/>
    <s v="-"/>
    <x v="186"/>
    <m/>
    <x v="0"/>
    <m/>
    <n v="9"/>
    <x v="0"/>
    <m/>
    <m/>
  </r>
  <r>
    <x v="1"/>
    <x v="90"/>
    <x v="6"/>
    <x v="1"/>
    <x v="1545"/>
    <x v="244"/>
    <x v="957"/>
    <n v="6.35"/>
    <m/>
    <m/>
    <x v="13"/>
    <m/>
    <m/>
    <m/>
    <m/>
    <x v="0"/>
    <x v="10"/>
    <x v="700"/>
    <x v="513"/>
    <x v="0"/>
    <m/>
    <m/>
    <x v="0"/>
    <x v="0"/>
    <m/>
    <x v="0"/>
    <m/>
    <x v="57"/>
    <m/>
    <x v="0"/>
    <x v="0"/>
    <m/>
    <m/>
    <x v="0"/>
    <m/>
    <m/>
    <m/>
    <m/>
    <m/>
    <x v="0"/>
    <m/>
    <m/>
    <x v="0"/>
    <m/>
    <m/>
    <m/>
    <m/>
    <x v="2"/>
    <m/>
    <m/>
    <m/>
    <m/>
    <m/>
    <m/>
    <s v="41/10"/>
    <m/>
    <m/>
    <m/>
    <m/>
    <m/>
    <m/>
    <s v="-"/>
    <x v="187"/>
    <m/>
    <x v="0"/>
    <m/>
    <n v="9"/>
    <x v="0"/>
    <m/>
    <m/>
  </r>
  <r>
    <x v="0"/>
    <x v="91"/>
    <x v="6"/>
    <x v="10"/>
    <x v="1546"/>
    <x v="245"/>
    <x v="958"/>
    <m/>
    <m/>
    <m/>
    <x v="21"/>
    <m/>
    <m/>
    <m/>
    <m/>
    <x v="0"/>
    <x v="10"/>
    <x v="0"/>
    <x v="0"/>
    <x v="138"/>
    <m/>
    <m/>
    <x v="0"/>
    <x v="97"/>
    <m/>
    <x v="0"/>
    <m/>
    <x v="38"/>
    <m/>
    <x v="0"/>
    <x v="0"/>
    <m/>
    <m/>
    <x v="0"/>
    <m/>
    <n v="0"/>
    <m/>
    <m/>
    <m/>
    <x v="78"/>
    <m/>
    <m/>
    <x v="0"/>
    <m/>
    <m/>
    <m/>
    <n v="4.1099999999999998E-2"/>
    <x v="1"/>
    <m/>
    <m/>
    <n v="132"/>
    <m/>
    <m/>
    <m/>
    <s v="90/10"/>
    <m/>
    <m/>
    <m/>
    <m/>
    <m/>
    <m/>
    <s v="-"/>
    <x v="188"/>
    <m/>
    <x v="0"/>
    <m/>
    <m/>
    <x v="0"/>
    <m/>
    <m/>
  </r>
  <r>
    <x v="1"/>
    <x v="92"/>
    <x v="6"/>
    <x v="1"/>
    <x v="1449"/>
    <x v="175"/>
    <x v="959"/>
    <n v="14.05"/>
    <m/>
    <m/>
    <x v="0"/>
    <m/>
    <m/>
    <m/>
    <m/>
    <x v="0"/>
    <x v="10"/>
    <x v="797"/>
    <x v="85"/>
    <x v="0"/>
    <m/>
    <m/>
    <x v="0"/>
    <x v="0"/>
    <m/>
    <x v="1"/>
    <m/>
    <x v="1"/>
    <m/>
    <x v="0"/>
    <x v="0"/>
    <m/>
    <m/>
    <x v="0"/>
    <m/>
    <m/>
    <m/>
    <m/>
    <m/>
    <x v="0"/>
    <m/>
    <m/>
    <x v="0"/>
    <m/>
    <m/>
    <m/>
    <m/>
    <x v="7"/>
    <m/>
    <m/>
    <m/>
    <m/>
    <m/>
    <m/>
    <m/>
    <m/>
    <m/>
    <m/>
    <m/>
    <m/>
    <m/>
    <d v="2017-02-21T00:00:00"/>
    <x v="87"/>
    <m/>
    <x v="0"/>
    <m/>
    <n v="4"/>
    <x v="0"/>
    <m/>
    <m/>
  </r>
  <r>
    <x v="1"/>
    <x v="92"/>
    <x v="6"/>
    <x v="1"/>
    <x v="1547"/>
    <x v="175"/>
    <x v="960"/>
    <n v="13.98"/>
    <m/>
    <m/>
    <x v="0"/>
    <m/>
    <m/>
    <m/>
    <m/>
    <x v="0"/>
    <x v="10"/>
    <x v="798"/>
    <x v="103"/>
    <x v="0"/>
    <m/>
    <m/>
    <x v="0"/>
    <x v="0"/>
    <m/>
    <x v="1"/>
    <m/>
    <x v="1"/>
    <m/>
    <x v="0"/>
    <x v="0"/>
    <m/>
    <m/>
    <x v="0"/>
    <m/>
    <m/>
    <m/>
    <m/>
    <m/>
    <x v="0"/>
    <m/>
    <m/>
    <x v="0"/>
    <m/>
    <m/>
    <m/>
    <m/>
    <x v="7"/>
    <m/>
    <m/>
    <m/>
    <m/>
    <m/>
    <m/>
    <m/>
    <m/>
    <m/>
    <m/>
    <m/>
    <m/>
    <m/>
    <d v="2017-02-21T00:00:00"/>
    <x v="87"/>
    <m/>
    <x v="0"/>
    <m/>
    <n v="4"/>
    <x v="0"/>
    <m/>
    <m/>
  </r>
  <r>
    <x v="1"/>
    <x v="92"/>
    <x v="6"/>
    <x v="1"/>
    <x v="1548"/>
    <x v="176"/>
    <x v="961"/>
    <n v="14.07"/>
    <m/>
    <m/>
    <x v="0"/>
    <m/>
    <m/>
    <m/>
    <m/>
    <x v="0"/>
    <x v="10"/>
    <x v="799"/>
    <x v="304"/>
    <x v="0"/>
    <m/>
    <m/>
    <x v="0"/>
    <x v="0"/>
    <m/>
    <x v="1"/>
    <m/>
    <x v="1"/>
    <m/>
    <x v="0"/>
    <x v="0"/>
    <m/>
    <m/>
    <x v="0"/>
    <m/>
    <m/>
    <m/>
    <m/>
    <m/>
    <x v="0"/>
    <m/>
    <m/>
    <x v="0"/>
    <m/>
    <m/>
    <m/>
    <m/>
    <x v="7"/>
    <m/>
    <m/>
    <m/>
    <m/>
    <m/>
    <m/>
    <m/>
    <m/>
    <m/>
    <m/>
    <m/>
    <m/>
    <m/>
    <d v="2017-02-21T00:00:00"/>
    <x v="84"/>
    <m/>
    <x v="0"/>
    <m/>
    <n v="4"/>
    <x v="0"/>
    <m/>
    <m/>
  </r>
  <r>
    <x v="1"/>
    <x v="92"/>
    <x v="6"/>
    <x v="1"/>
    <x v="1549"/>
    <x v="115"/>
    <x v="962"/>
    <n v="13.97"/>
    <m/>
    <m/>
    <x v="0"/>
    <m/>
    <m/>
    <m/>
    <m/>
    <x v="0"/>
    <x v="10"/>
    <x v="559"/>
    <x v="307"/>
    <x v="0"/>
    <m/>
    <m/>
    <x v="0"/>
    <x v="0"/>
    <m/>
    <x v="1"/>
    <m/>
    <x v="1"/>
    <m/>
    <x v="0"/>
    <x v="0"/>
    <m/>
    <m/>
    <x v="0"/>
    <m/>
    <m/>
    <m/>
    <m/>
    <m/>
    <x v="0"/>
    <m/>
    <m/>
    <x v="0"/>
    <m/>
    <m/>
    <m/>
    <m/>
    <x v="7"/>
    <m/>
    <m/>
    <m/>
    <m/>
    <m/>
    <m/>
    <m/>
    <m/>
    <m/>
    <m/>
    <m/>
    <m/>
    <m/>
    <d v="2017-02-21T00:00:00"/>
    <x v="85"/>
    <m/>
    <x v="0"/>
    <m/>
    <n v="4"/>
    <x v="0"/>
    <m/>
    <m/>
  </r>
  <r>
    <x v="1"/>
    <x v="92"/>
    <x v="6"/>
    <x v="1"/>
    <x v="1550"/>
    <x v="115"/>
    <x v="963"/>
    <n v="13.81"/>
    <m/>
    <m/>
    <x v="0"/>
    <m/>
    <m/>
    <m/>
    <m/>
    <x v="0"/>
    <x v="10"/>
    <x v="800"/>
    <x v="514"/>
    <x v="0"/>
    <m/>
    <m/>
    <x v="0"/>
    <x v="0"/>
    <m/>
    <x v="1"/>
    <m/>
    <x v="1"/>
    <m/>
    <x v="0"/>
    <x v="0"/>
    <m/>
    <m/>
    <x v="0"/>
    <m/>
    <m/>
    <m/>
    <m/>
    <m/>
    <x v="0"/>
    <m/>
    <m/>
    <x v="0"/>
    <m/>
    <m/>
    <m/>
    <m/>
    <x v="7"/>
    <m/>
    <m/>
    <m/>
    <m/>
    <m/>
    <m/>
    <m/>
    <m/>
    <m/>
    <m/>
    <m/>
    <m/>
    <m/>
    <d v="2017-02-21T00:00:00"/>
    <x v="85"/>
    <m/>
    <x v="0"/>
    <m/>
    <n v="4"/>
    <x v="0"/>
    <m/>
    <m/>
  </r>
  <r>
    <x v="1"/>
    <x v="92"/>
    <x v="6"/>
    <x v="1"/>
    <x v="1551"/>
    <x v="52"/>
    <x v="964"/>
    <n v="13.86"/>
    <m/>
    <m/>
    <x v="0"/>
    <m/>
    <m/>
    <m/>
    <m/>
    <x v="0"/>
    <x v="10"/>
    <x v="801"/>
    <x v="111"/>
    <x v="0"/>
    <m/>
    <m/>
    <x v="0"/>
    <x v="0"/>
    <m/>
    <x v="1"/>
    <m/>
    <x v="1"/>
    <m/>
    <x v="0"/>
    <x v="0"/>
    <m/>
    <m/>
    <x v="0"/>
    <m/>
    <m/>
    <m/>
    <m/>
    <m/>
    <x v="0"/>
    <m/>
    <m/>
    <x v="0"/>
    <m/>
    <m/>
    <m/>
    <m/>
    <x v="7"/>
    <m/>
    <m/>
    <m/>
    <m/>
    <m/>
    <m/>
    <m/>
    <m/>
    <m/>
    <m/>
    <m/>
    <m/>
    <m/>
    <d v="2017-02-23T00:00:00"/>
    <x v="35"/>
    <m/>
    <x v="0"/>
    <m/>
    <n v="4"/>
    <x v="0"/>
    <m/>
    <m/>
  </r>
  <r>
    <x v="1"/>
    <x v="92"/>
    <x v="6"/>
    <x v="1"/>
    <x v="1552"/>
    <x v="52"/>
    <x v="965"/>
    <n v="13.97"/>
    <m/>
    <m/>
    <x v="0"/>
    <m/>
    <m/>
    <m/>
    <m/>
    <x v="0"/>
    <x v="10"/>
    <x v="555"/>
    <x v="460"/>
    <x v="0"/>
    <m/>
    <m/>
    <x v="0"/>
    <x v="0"/>
    <m/>
    <x v="1"/>
    <m/>
    <x v="1"/>
    <m/>
    <x v="0"/>
    <x v="0"/>
    <m/>
    <m/>
    <x v="0"/>
    <m/>
    <m/>
    <m/>
    <m/>
    <m/>
    <x v="0"/>
    <m/>
    <m/>
    <x v="0"/>
    <m/>
    <m/>
    <m/>
    <m/>
    <x v="7"/>
    <m/>
    <m/>
    <m/>
    <m/>
    <m/>
    <m/>
    <m/>
    <m/>
    <m/>
    <m/>
    <m/>
    <m/>
    <m/>
    <d v="2017-02-24T00:00:00"/>
    <x v="35"/>
    <m/>
    <x v="0"/>
    <m/>
    <n v="4"/>
    <x v="0"/>
    <m/>
    <m/>
  </r>
  <r>
    <x v="1"/>
    <x v="92"/>
    <x v="6"/>
    <x v="1"/>
    <x v="1553"/>
    <x v="53"/>
    <x v="966"/>
    <n v="14"/>
    <m/>
    <m/>
    <x v="0"/>
    <m/>
    <m/>
    <m/>
    <m/>
    <x v="0"/>
    <x v="10"/>
    <x v="802"/>
    <x v="451"/>
    <x v="0"/>
    <m/>
    <m/>
    <x v="0"/>
    <x v="0"/>
    <m/>
    <x v="1"/>
    <m/>
    <x v="1"/>
    <m/>
    <x v="0"/>
    <x v="0"/>
    <m/>
    <m/>
    <x v="0"/>
    <m/>
    <m/>
    <m/>
    <m/>
    <m/>
    <x v="0"/>
    <m/>
    <m/>
    <x v="0"/>
    <m/>
    <m/>
    <m/>
    <m/>
    <x v="7"/>
    <m/>
    <m/>
    <m/>
    <m/>
    <m/>
    <m/>
    <m/>
    <m/>
    <m/>
    <m/>
    <m/>
    <m/>
    <m/>
    <d v="2017-02-27T00:00:00"/>
    <x v="36"/>
    <m/>
    <x v="0"/>
    <m/>
    <n v="4"/>
    <x v="0"/>
    <m/>
    <m/>
  </r>
  <r>
    <x v="1"/>
    <x v="92"/>
    <x v="6"/>
    <x v="1"/>
    <x v="1554"/>
    <x v="81"/>
    <x v="967"/>
    <n v="13.85"/>
    <m/>
    <m/>
    <x v="0"/>
    <m/>
    <m/>
    <m/>
    <m/>
    <x v="0"/>
    <x v="10"/>
    <x v="561"/>
    <x v="513"/>
    <x v="0"/>
    <m/>
    <m/>
    <x v="0"/>
    <x v="0"/>
    <m/>
    <x v="1"/>
    <m/>
    <x v="1"/>
    <m/>
    <x v="0"/>
    <x v="0"/>
    <m/>
    <m/>
    <x v="0"/>
    <m/>
    <m/>
    <m/>
    <m/>
    <m/>
    <x v="0"/>
    <m/>
    <m/>
    <x v="0"/>
    <m/>
    <m/>
    <m/>
    <m/>
    <x v="7"/>
    <m/>
    <m/>
    <m/>
    <m/>
    <m/>
    <m/>
    <m/>
    <m/>
    <m/>
    <m/>
    <m/>
    <m/>
    <m/>
    <d v="2017-02-28T00:00:00"/>
    <x v="56"/>
    <m/>
    <x v="0"/>
    <m/>
    <n v="4"/>
    <x v="0"/>
    <m/>
    <m/>
  </r>
  <r>
    <x v="1"/>
    <x v="92"/>
    <x v="6"/>
    <x v="1"/>
    <x v="1555"/>
    <x v="148"/>
    <x v="968"/>
    <n v="13.84"/>
    <m/>
    <m/>
    <x v="0"/>
    <m/>
    <m/>
    <m/>
    <m/>
    <x v="0"/>
    <x v="10"/>
    <x v="803"/>
    <x v="515"/>
    <x v="0"/>
    <m/>
    <m/>
    <x v="0"/>
    <x v="0"/>
    <m/>
    <x v="1"/>
    <m/>
    <x v="1"/>
    <m/>
    <x v="0"/>
    <x v="0"/>
    <m/>
    <m/>
    <x v="0"/>
    <m/>
    <m/>
    <m/>
    <m/>
    <m/>
    <x v="0"/>
    <m/>
    <m/>
    <x v="0"/>
    <m/>
    <m/>
    <m/>
    <m/>
    <x v="7"/>
    <m/>
    <m/>
    <m/>
    <m/>
    <m/>
    <m/>
    <m/>
    <m/>
    <m/>
    <m/>
    <m/>
    <m/>
    <m/>
    <d v="2017-02-28T00:00:00"/>
    <x v="56"/>
    <m/>
    <x v="0"/>
    <m/>
    <n v="4"/>
    <x v="0"/>
    <m/>
    <m/>
  </r>
  <r>
    <x v="1"/>
    <x v="92"/>
    <x v="6"/>
    <x v="1"/>
    <x v="1424"/>
    <x v="83"/>
    <x v="969"/>
    <n v="13.78"/>
    <m/>
    <m/>
    <x v="0"/>
    <m/>
    <m/>
    <m/>
    <m/>
    <x v="0"/>
    <x v="10"/>
    <x v="804"/>
    <x v="115"/>
    <x v="0"/>
    <m/>
    <m/>
    <x v="0"/>
    <x v="0"/>
    <m/>
    <x v="1"/>
    <m/>
    <x v="1"/>
    <m/>
    <x v="0"/>
    <x v="0"/>
    <m/>
    <m/>
    <x v="0"/>
    <m/>
    <m/>
    <m/>
    <m/>
    <m/>
    <x v="0"/>
    <m/>
    <m/>
    <x v="0"/>
    <m/>
    <m/>
    <m/>
    <m/>
    <x v="2"/>
    <m/>
    <m/>
    <m/>
    <m/>
    <m/>
    <m/>
    <m/>
    <m/>
    <m/>
    <m/>
    <m/>
    <m/>
    <m/>
    <d v="2017-03-03T00:00:00"/>
    <x v="58"/>
    <m/>
    <x v="0"/>
    <m/>
    <n v="4"/>
    <x v="0"/>
    <m/>
    <m/>
  </r>
  <r>
    <x v="1"/>
    <x v="92"/>
    <x v="6"/>
    <x v="1"/>
    <x v="1425"/>
    <x v="83"/>
    <x v="970"/>
    <n v="13.84"/>
    <m/>
    <m/>
    <x v="0"/>
    <m/>
    <m/>
    <m/>
    <m/>
    <x v="0"/>
    <x v="10"/>
    <x v="805"/>
    <x v="100"/>
    <x v="0"/>
    <m/>
    <m/>
    <x v="0"/>
    <x v="0"/>
    <m/>
    <x v="1"/>
    <m/>
    <x v="1"/>
    <m/>
    <x v="0"/>
    <x v="0"/>
    <m/>
    <m/>
    <x v="0"/>
    <m/>
    <m/>
    <m/>
    <m/>
    <m/>
    <x v="0"/>
    <m/>
    <m/>
    <x v="0"/>
    <m/>
    <m/>
    <m/>
    <m/>
    <x v="2"/>
    <m/>
    <m/>
    <m/>
    <m/>
    <m/>
    <m/>
    <m/>
    <m/>
    <m/>
    <m/>
    <m/>
    <m/>
    <m/>
    <d v="2017-03-03T00:00:00"/>
    <x v="58"/>
    <m/>
    <x v="0"/>
    <m/>
    <n v="4"/>
    <x v="0"/>
    <m/>
    <m/>
  </r>
  <r>
    <x v="1"/>
    <x v="92"/>
    <x v="6"/>
    <x v="1"/>
    <x v="736"/>
    <x v="16"/>
    <x v="971"/>
    <n v="13.47"/>
    <m/>
    <m/>
    <x v="0"/>
    <m/>
    <m/>
    <m/>
    <m/>
    <x v="0"/>
    <x v="10"/>
    <x v="806"/>
    <x v="428"/>
    <x v="0"/>
    <m/>
    <m/>
    <x v="0"/>
    <x v="0"/>
    <m/>
    <x v="1"/>
    <m/>
    <x v="1"/>
    <m/>
    <x v="0"/>
    <x v="0"/>
    <m/>
    <m/>
    <x v="0"/>
    <m/>
    <m/>
    <m/>
    <m/>
    <m/>
    <x v="0"/>
    <m/>
    <m/>
    <x v="0"/>
    <m/>
    <m/>
    <m/>
    <m/>
    <x v="2"/>
    <m/>
    <m/>
    <m/>
    <m/>
    <m/>
    <m/>
    <m/>
    <m/>
    <m/>
    <m/>
    <m/>
    <m/>
    <m/>
    <d v="2017-03-21T00:00:00"/>
    <x v="3"/>
    <m/>
    <x v="0"/>
    <m/>
    <n v="4"/>
    <x v="0"/>
    <m/>
    <m/>
  </r>
  <r>
    <x v="1"/>
    <x v="92"/>
    <x v="6"/>
    <x v="1"/>
    <x v="737"/>
    <x v="16"/>
    <x v="972"/>
    <n v="13.34"/>
    <m/>
    <m/>
    <x v="0"/>
    <m/>
    <m/>
    <m/>
    <m/>
    <x v="0"/>
    <x v="10"/>
    <x v="807"/>
    <x v="516"/>
    <x v="0"/>
    <m/>
    <m/>
    <x v="0"/>
    <x v="0"/>
    <m/>
    <x v="1"/>
    <m/>
    <x v="1"/>
    <m/>
    <x v="0"/>
    <x v="0"/>
    <m/>
    <m/>
    <x v="0"/>
    <m/>
    <m/>
    <m/>
    <m/>
    <m/>
    <x v="0"/>
    <m/>
    <m/>
    <x v="0"/>
    <m/>
    <m/>
    <m/>
    <m/>
    <x v="2"/>
    <m/>
    <m/>
    <m/>
    <m/>
    <m/>
    <m/>
    <m/>
    <m/>
    <m/>
    <m/>
    <m/>
    <m/>
    <m/>
    <d v="2017-03-21T00:00:00"/>
    <x v="3"/>
    <m/>
    <x v="0"/>
    <m/>
    <n v="4"/>
    <x v="0"/>
    <m/>
    <m/>
  </r>
  <r>
    <x v="1"/>
    <x v="92"/>
    <x v="6"/>
    <x v="1"/>
    <x v="1556"/>
    <x v="18"/>
    <x v="973"/>
    <n v="13.33"/>
    <m/>
    <m/>
    <x v="0"/>
    <m/>
    <m/>
    <m/>
    <m/>
    <x v="0"/>
    <x v="10"/>
    <x v="800"/>
    <x v="343"/>
    <x v="0"/>
    <m/>
    <m/>
    <x v="0"/>
    <x v="0"/>
    <m/>
    <x v="1"/>
    <m/>
    <x v="1"/>
    <m/>
    <x v="0"/>
    <x v="0"/>
    <m/>
    <m/>
    <x v="0"/>
    <m/>
    <m/>
    <m/>
    <m/>
    <m/>
    <x v="0"/>
    <m/>
    <m/>
    <x v="0"/>
    <m/>
    <m/>
    <m/>
    <m/>
    <x v="2"/>
    <m/>
    <m/>
    <m/>
    <m/>
    <m/>
    <m/>
    <m/>
    <m/>
    <m/>
    <m/>
    <m/>
    <m/>
    <m/>
    <d v="2017-03-21T00:00:00"/>
    <x v="14"/>
    <m/>
    <x v="0"/>
    <m/>
    <n v="4"/>
    <x v="0"/>
    <m/>
    <m/>
  </r>
  <r>
    <x v="1"/>
    <x v="92"/>
    <x v="6"/>
    <x v="1"/>
    <x v="1557"/>
    <x v="20"/>
    <x v="974"/>
    <n v="13.27"/>
    <m/>
    <m/>
    <x v="0"/>
    <m/>
    <m/>
    <m/>
    <m/>
    <x v="0"/>
    <x v="10"/>
    <x v="558"/>
    <x v="100"/>
    <x v="0"/>
    <m/>
    <m/>
    <x v="0"/>
    <x v="0"/>
    <m/>
    <x v="1"/>
    <m/>
    <x v="1"/>
    <m/>
    <x v="0"/>
    <x v="0"/>
    <m/>
    <m/>
    <x v="0"/>
    <m/>
    <m/>
    <m/>
    <m/>
    <m/>
    <x v="0"/>
    <m/>
    <m/>
    <x v="0"/>
    <m/>
    <m/>
    <m/>
    <m/>
    <x v="2"/>
    <m/>
    <m/>
    <m/>
    <m/>
    <m/>
    <m/>
    <m/>
    <m/>
    <m/>
    <m/>
    <m/>
    <m/>
    <m/>
    <d v="2017-03-21T00:00:00"/>
    <x v="14"/>
    <m/>
    <x v="0"/>
    <m/>
    <n v="4"/>
    <x v="0"/>
    <m/>
    <m/>
  </r>
  <r>
    <x v="0"/>
    <x v="93"/>
    <x v="6"/>
    <x v="0"/>
    <x v="1558"/>
    <x v="90"/>
    <x v="975"/>
    <m/>
    <m/>
    <m/>
    <x v="0"/>
    <m/>
    <n v="2.2000000000000002"/>
    <n v="4.8"/>
    <m/>
    <x v="353"/>
    <x v="142"/>
    <x v="0"/>
    <x v="45"/>
    <x v="0"/>
    <m/>
    <m/>
    <x v="0"/>
    <x v="0"/>
    <m/>
    <x v="1"/>
    <m/>
    <x v="1"/>
    <m/>
    <x v="148"/>
    <x v="0"/>
    <m/>
    <m/>
    <x v="0"/>
    <m/>
    <m/>
    <m/>
    <m/>
    <m/>
    <x v="0"/>
    <m/>
    <m/>
    <x v="0"/>
    <m/>
    <m/>
    <m/>
    <m/>
    <x v="4"/>
    <m/>
    <m/>
    <m/>
    <m/>
    <m/>
    <m/>
    <m/>
    <m/>
    <m/>
    <m/>
    <m/>
    <m/>
    <m/>
    <d v="2017-06-09T00:00:00"/>
    <x v="64"/>
    <m/>
    <x v="0"/>
    <n v="5"/>
    <n v="7"/>
    <x v="0"/>
    <m/>
    <m/>
  </r>
  <r>
    <x v="0"/>
    <x v="93"/>
    <x v="6"/>
    <x v="0"/>
    <x v="1559"/>
    <x v="91"/>
    <x v="976"/>
    <m/>
    <m/>
    <m/>
    <x v="0"/>
    <m/>
    <n v="2.1"/>
    <n v="5.4"/>
    <m/>
    <x v="354"/>
    <x v="143"/>
    <x v="0"/>
    <x v="517"/>
    <x v="0"/>
    <m/>
    <m/>
    <x v="0"/>
    <x v="0"/>
    <m/>
    <x v="1"/>
    <m/>
    <x v="1"/>
    <m/>
    <x v="149"/>
    <x v="0"/>
    <m/>
    <m/>
    <x v="0"/>
    <m/>
    <m/>
    <m/>
    <m/>
    <m/>
    <x v="0"/>
    <m/>
    <m/>
    <x v="0"/>
    <m/>
    <m/>
    <m/>
    <m/>
    <x v="4"/>
    <m/>
    <m/>
    <m/>
    <m/>
    <m/>
    <m/>
    <m/>
    <m/>
    <m/>
    <m/>
    <m/>
    <m/>
    <m/>
    <d v="2017-06-13T00:00:00"/>
    <x v="65"/>
    <m/>
    <x v="0"/>
    <n v="5"/>
    <n v="7"/>
    <x v="0"/>
    <m/>
    <m/>
  </r>
  <r>
    <x v="0"/>
    <x v="94"/>
    <x v="6"/>
    <x v="1"/>
    <x v="1560"/>
    <x v="137"/>
    <x v="977"/>
    <m/>
    <m/>
    <m/>
    <x v="0"/>
    <m/>
    <n v="2.7"/>
    <n v="6.3"/>
    <m/>
    <x v="355"/>
    <x v="144"/>
    <x v="0"/>
    <x v="138"/>
    <x v="0"/>
    <m/>
    <m/>
    <x v="0"/>
    <x v="0"/>
    <m/>
    <x v="1"/>
    <m/>
    <x v="1"/>
    <m/>
    <x v="150"/>
    <x v="0"/>
    <m/>
    <m/>
    <x v="0"/>
    <m/>
    <m/>
    <m/>
    <m/>
    <m/>
    <x v="0"/>
    <m/>
    <m/>
    <x v="0"/>
    <m/>
    <m/>
    <m/>
    <m/>
    <x v="0"/>
    <m/>
    <m/>
    <m/>
    <m/>
    <m/>
    <m/>
    <m/>
    <m/>
    <m/>
    <m/>
    <m/>
    <m/>
    <m/>
    <d v="2017-05-31T00:00:00"/>
    <x v="100"/>
    <m/>
    <x v="0"/>
    <n v="7"/>
    <n v="7"/>
    <x v="0"/>
    <m/>
    <m/>
  </r>
  <r>
    <x v="0"/>
    <x v="94"/>
    <x v="6"/>
    <x v="1"/>
    <x v="1561"/>
    <x v="138"/>
    <x v="978"/>
    <m/>
    <m/>
    <m/>
    <x v="0"/>
    <m/>
    <n v="2.6"/>
    <n v="6"/>
    <m/>
    <x v="190"/>
    <x v="145"/>
    <x v="0"/>
    <x v="489"/>
    <x v="0"/>
    <m/>
    <m/>
    <x v="0"/>
    <x v="0"/>
    <m/>
    <x v="1"/>
    <m/>
    <x v="1"/>
    <m/>
    <x v="151"/>
    <x v="0"/>
    <m/>
    <m/>
    <x v="0"/>
    <m/>
    <m/>
    <m/>
    <m/>
    <m/>
    <x v="0"/>
    <m/>
    <m/>
    <x v="0"/>
    <m/>
    <m/>
    <m/>
    <m/>
    <x v="0"/>
    <m/>
    <m/>
    <m/>
    <m/>
    <m/>
    <m/>
    <m/>
    <m/>
    <m/>
    <m/>
    <m/>
    <m/>
    <m/>
    <d v="2017-06-01T00:00:00"/>
    <x v="101"/>
    <m/>
    <x v="0"/>
    <n v="8"/>
    <n v="7"/>
    <x v="0"/>
    <m/>
    <m/>
  </r>
  <r>
    <x v="0"/>
    <x v="94"/>
    <x v="6"/>
    <x v="1"/>
    <x v="1562"/>
    <x v="88"/>
    <x v="174"/>
    <m/>
    <m/>
    <m/>
    <x v="0"/>
    <m/>
    <n v="2.7"/>
    <n v="5.9"/>
    <m/>
    <x v="171"/>
    <x v="145"/>
    <x v="0"/>
    <x v="132"/>
    <x v="0"/>
    <m/>
    <m/>
    <x v="0"/>
    <x v="0"/>
    <m/>
    <x v="1"/>
    <m/>
    <x v="1"/>
    <m/>
    <x v="46"/>
    <x v="0"/>
    <m/>
    <m/>
    <x v="0"/>
    <m/>
    <m/>
    <m/>
    <m/>
    <m/>
    <x v="0"/>
    <m/>
    <m/>
    <x v="0"/>
    <m/>
    <m/>
    <m/>
    <m/>
    <x v="4"/>
    <m/>
    <m/>
    <m/>
    <m/>
    <m/>
    <m/>
    <m/>
    <m/>
    <m/>
    <m/>
    <m/>
    <m/>
    <m/>
    <d v="2017-06-05T00:00:00"/>
    <x v="62"/>
    <m/>
    <x v="0"/>
    <n v="9"/>
    <n v="7"/>
    <x v="0"/>
    <m/>
    <m/>
  </r>
  <r>
    <x v="0"/>
    <x v="94"/>
    <x v="6"/>
    <x v="1"/>
    <x v="1563"/>
    <x v="88"/>
    <x v="979"/>
    <m/>
    <m/>
    <m/>
    <x v="0"/>
    <m/>
    <n v="2.5"/>
    <n v="5.8"/>
    <m/>
    <x v="205"/>
    <x v="143"/>
    <x v="0"/>
    <x v="310"/>
    <x v="0"/>
    <m/>
    <m/>
    <x v="0"/>
    <x v="0"/>
    <m/>
    <x v="1"/>
    <m/>
    <x v="1"/>
    <m/>
    <x v="129"/>
    <x v="0"/>
    <m/>
    <m/>
    <x v="0"/>
    <m/>
    <m/>
    <m/>
    <m/>
    <m/>
    <x v="0"/>
    <m/>
    <m/>
    <x v="0"/>
    <m/>
    <m/>
    <m/>
    <m/>
    <x v="4"/>
    <m/>
    <m/>
    <m/>
    <m/>
    <m/>
    <m/>
    <m/>
    <m/>
    <m/>
    <m/>
    <m/>
    <m/>
    <m/>
    <d v="2017-06-05T00:00:00"/>
    <x v="62"/>
    <m/>
    <x v="0"/>
    <n v="8"/>
    <n v="7"/>
    <x v="0"/>
    <m/>
    <m/>
  </r>
  <r>
    <x v="0"/>
    <x v="94"/>
    <x v="6"/>
    <x v="1"/>
    <x v="1564"/>
    <x v="140"/>
    <x v="266"/>
    <m/>
    <m/>
    <m/>
    <x v="0"/>
    <m/>
    <n v="2.2999999999999998"/>
    <n v="5.4"/>
    <m/>
    <x v="204"/>
    <x v="124"/>
    <x v="0"/>
    <x v="132"/>
    <x v="0"/>
    <m/>
    <m/>
    <x v="0"/>
    <x v="0"/>
    <m/>
    <x v="1"/>
    <m/>
    <x v="1"/>
    <m/>
    <x v="68"/>
    <x v="0"/>
    <m/>
    <m/>
    <x v="0"/>
    <m/>
    <m/>
    <m/>
    <m/>
    <m/>
    <x v="0"/>
    <m/>
    <m/>
    <x v="0"/>
    <m/>
    <m/>
    <m/>
    <m/>
    <x v="4"/>
    <m/>
    <m/>
    <m/>
    <m/>
    <m/>
    <m/>
    <m/>
    <m/>
    <m/>
    <m/>
    <m/>
    <m/>
    <m/>
    <d v="2017-06-05T00:00:00"/>
    <x v="102"/>
    <m/>
    <x v="0"/>
    <n v="7"/>
    <n v="7"/>
    <x v="0"/>
    <m/>
    <m/>
  </r>
  <r>
    <x v="0"/>
    <x v="94"/>
    <x v="6"/>
    <x v="1"/>
    <x v="1565"/>
    <x v="204"/>
    <x v="181"/>
    <m/>
    <m/>
    <m/>
    <x v="0"/>
    <m/>
    <n v="2.4"/>
    <n v="5.4"/>
    <m/>
    <x v="153"/>
    <x v="142"/>
    <x v="0"/>
    <x v="268"/>
    <x v="0"/>
    <m/>
    <m/>
    <x v="0"/>
    <x v="0"/>
    <m/>
    <x v="1"/>
    <m/>
    <x v="1"/>
    <m/>
    <x v="68"/>
    <x v="0"/>
    <m/>
    <m/>
    <x v="0"/>
    <m/>
    <m/>
    <m/>
    <m/>
    <m/>
    <x v="0"/>
    <m/>
    <m/>
    <x v="0"/>
    <m/>
    <m/>
    <m/>
    <m/>
    <x v="4"/>
    <m/>
    <m/>
    <m/>
    <m/>
    <m/>
    <m/>
    <m/>
    <m/>
    <m/>
    <m/>
    <m/>
    <m/>
    <m/>
    <d v="2017-06-05T00:00:00"/>
    <x v="102"/>
    <m/>
    <x v="0"/>
    <n v="5"/>
    <n v="7"/>
    <x v="0"/>
    <m/>
    <m/>
  </r>
  <r>
    <x v="0"/>
    <x v="94"/>
    <x v="6"/>
    <x v="1"/>
    <x v="1566"/>
    <x v="141"/>
    <x v="184"/>
    <m/>
    <m/>
    <m/>
    <x v="0"/>
    <m/>
    <n v="2.5"/>
    <n v="5.4"/>
    <m/>
    <x v="183"/>
    <x v="144"/>
    <x v="0"/>
    <x v="227"/>
    <x v="0"/>
    <m/>
    <m/>
    <x v="0"/>
    <x v="0"/>
    <m/>
    <x v="1"/>
    <m/>
    <x v="1"/>
    <m/>
    <x v="54"/>
    <x v="0"/>
    <m/>
    <m/>
    <x v="0"/>
    <m/>
    <m/>
    <m/>
    <m/>
    <m/>
    <x v="0"/>
    <m/>
    <m/>
    <x v="0"/>
    <m/>
    <m/>
    <m/>
    <m/>
    <x v="4"/>
    <m/>
    <m/>
    <m/>
    <m/>
    <m/>
    <m/>
    <m/>
    <m/>
    <m/>
    <m/>
    <m/>
    <m/>
    <m/>
    <d v="2017-06-07T00:00:00"/>
    <x v="103"/>
    <m/>
    <x v="0"/>
    <n v="5"/>
    <n v="7"/>
    <x v="0"/>
    <m/>
    <m/>
  </r>
  <r>
    <x v="0"/>
    <x v="95"/>
    <x v="6"/>
    <x v="18"/>
    <x v="1567"/>
    <x v="100"/>
    <x v="264"/>
    <m/>
    <m/>
    <m/>
    <x v="18"/>
    <m/>
    <m/>
    <m/>
    <m/>
    <x v="275"/>
    <x v="10"/>
    <x v="808"/>
    <x v="148"/>
    <x v="0"/>
    <m/>
    <m/>
    <x v="0"/>
    <x v="0"/>
    <m/>
    <x v="30"/>
    <m/>
    <x v="91"/>
    <m/>
    <x v="152"/>
    <x v="0"/>
    <m/>
    <m/>
    <x v="0"/>
    <m/>
    <m/>
    <m/>
    <m/>
    <m/>
    <x v="0"/>
    <m/>
    <m/>
    <x v="0"/>
    <m/>
    <m/>
    <m/>
    <m/>
    <x v="0"/>
    <s v="white"/>
    <m/>
    <m/>
    <m/>
    <m/>
    <m/>
    <m/>
    <m/>
    <m/>
    <m/>
    <m/>
    <m/>
    <m/>
    <d v="2017-05-02T00:00:00"/>
    <x v="72"/>
    <m/>
    <x v="0"/>
    <n v="11"/>
    <n v="9"/>
    <x v="0"/>
    <m/>
    <m/>
  </r>
  <r>
    <x v="0"/>
    <x v="96"/>
    <x v="6"/>
    <x v="18"/>
    <x v="1568"/>
    <x v="125"/>
    <x v="980"/>
    <m/>
    <m/>
    <m/>
    <x v="17"/>
    <m/>
    <m/>
    <m/>
    <m/>
    <x v="356"/>
    <x v="10"/>
    <x v="809"/>
    <x v="232"/>
    <x v="0"/>
    <m/>
    <m/>
    <x v="0"/>
    <x v="0"/>
    <m/>
    <x v="1"/>
    <m/>
    <x v="1"/>
    <m/>
    <x v="153"/>
    <x v="0"/>
    <m/>
    <m/>
    <x v="0"/>
    <m/>
    <m/>
    <m/>
    <m/>
    <m/>
    <x v="0"/>
    <m/>
    <m/>
    <x v="0"/>
    <m/>
    <m/>
    <m/>
    <m/>
    <x v="3"/>
    <s v="white"/>
    <m/>
    <m/>
    <m/>
    <m/>
    <m/>
    <m/>
    <m/>
    <m/>
    <m/>
    <m/>
    <m/>
    <m/>
    <d v="2017-04-25T00:00:00"/>
    <x v="154"/>
    <m/>
    <x v="0"/>
    <n v="9"/>
    <n v="9"/>
    <x v="0"/>
    <m/>
    <m/>
  </r>
  <r>
    <x v="0"/>
    <x v="96"/>
    <x v="6"/>
    <x v="18"/>
    <x v="1569"/>
    <x v="126"/>
    <x v="981"/>
    <m/>
    <m/>
    <m/>
    <x v="21"/>
    <m/>
    <m/>
    <m/>
    <m/>
    <x v="150"/>
    <x v="10"/>
    <x v="810"/>
    <x v="518"/>
    <x v="0"/>
    <m/>
    <m/>
    <x v="0"/>
    <x v="0"/>
    <m/>
    <x v="1"/>
    <m/>
    <x v="1"/>
    <m/>
    <x v="154"/>
    <x v="0"/>
    <m/>
    <m/>
    <x v="0"/>
    <m/>
    <m/>
    <m/>
    <m/>
    <m/>
    <x v="0"/>
    <m/>
    <m/>
    <x v="0"/>
    <m/>
    <m/>
    <m/>
    <m/>
    <x v="3"/>
    <s v="white"/>
    <m/>
    <m/>
    <m/>
    <m/>
    <m/>
    <m/>
    <m/>
    <m/>
    <m/>
    <m/>
    <m/>
    <m/>
    <d v="2017-04-26T00:00:00"/>
    <x v="51"/>
    <m/>
    <x v="0"/>
    <n v="7"/>
    <n v="9"/>
    <x v="0"/>
    <m/>
    <m/>
  </r>
  <r>
    <x v="0"/>
    <x v="96"/>
    <x v="6"/>
    <x v="18"/>
    <x v="1570"/>
    <x v="126"/>
    <x v="982"/>
    <m/>
    <m/>
    <m/>
    <x v="21"/>
    <m/>
    <m/>
    <m/>
    <m/>
    <x v="357"/>
    <x v="10"/>
    <x v="811"/>
    <x v="519"/>
    <x v="0"/>
    <m/>
    <m/>
    <x v="0"/>
    <x v="0"/>
    <m/>
    <x v="1"/>
    <m/>
    <x v="1"/>
    <m/>
    <x v="155"/>
    <x v="0"/>
    <m/>
    <m/>
    <x v="0"/>
    <m/>
    <m/>
    <m/>
    <m/>
    <m/>
    <x v="0"/>
    <m/>
    <m/>
    <x v="0"/>
    <m/>
    <m/>
    <m/>
    <m/>
    <x v="3"/>
    <s v="white"/>
    <m/>
    <m/>
    <m/>
    <m/>
    <m/>
    <m/>
    <m/>
    <m/>
    <m/>
    <m/>
    <m/>
    <m/>
    <d v="2017-04-26T00:00:00"/>
    <x v="51"/>
    <m/>
    <x v="0"/>
    <n v="6"/>
    <n v="9"/>
    <x v="0"/>
    <m/>
    <m/>
  </r>
  <r>
    <x v="0"/>
    <x v="96"/>
    <x v="6"/>
    <x v="18"/>
    <x v="1571"/>
    <x v="76"/>
    <x v="983"/>
    <m/>
    <m/>
    <m/>
    <x v="17"/>
    <m/>
    <m/>
    <m/>
    <m/>
    <x v="358"/>
    <x v="10"/>
    <x v="812"/>
    <x v="463"/>
    <x v="0"/>
    <m/>
    <m/>
    <x v="0"/>
    <x v="0"/>
    <m/>
    <x v="1"/>
    <m/>
    <x v="1"/>
    <m/>
    <x v="156"/>
    <x v="0"/>
    <m/>
    <m/>
    <x v="0"/>
    <m/>
    <m/>
    <m/>
    <m/>
    <m/>
    <x v="0"/>
    <m/>
    <m/>
    <x v="0"/>
    <m/>
    <m/>
    <m/>
    <m/>
    <x v="3"/>
    <s v="white"/>
    <m/>
    <m/>
    <m/>
    <m/>
    <m/>
    <m/>
    <m/>
    <m/>
    <m/>
    <m/>
    <m/>
    <m/>
    <d v="2017-04-27T00:00:00"/>
    <x v="93"/>
    <m/>
    <x v="0"/>
    <n v="6"/>
    <n v="9"/>
    <x v="0"/>
    <m/>
    <m/>
  </r>
  <r>
    <x v="0"/>
    <x v="97"/>
    <x v="6"/>
    <x v="19"/>
    <x v="1572"/>
    <x v="246"/>
    <x v="984"/>
    <m/>
    <m/>
    <m/>
    <x v="0"/>
    <m/>
    <m/>
    <m/>
    <m/>
    <x v="167"/>
    <x v="146"/>
    <x v="0"/>
    <x v="464"/>
    <x v="0"/>
    <m/>
    <m/>
    <x v="0"/>
    <x v="0"/>
    <m/>
    <x v="0"/>
    <m/>
    <x v="61"/>
    <m/>
    <x v="0"/>
    <x v="0"/>
    <m/>
    <m/>
    <x v="0"/>
    <m/>
    <m/>
    <m/>
    <m/>
    <m/>
    <x v="0"/>
    <m/>
    <m/>
    <x v="0"/>
    <m/>
    <m/>
    <m/>
    <m/>
    <x v="4"/>
    <m/>
    <m/>
    <m/>
    <m/>
    <m/>
    <m/>
    <m/>
    <m/>
    <m/>
    <m/>
    <m/>
    <m/>
    <m/>
    <s v="-"/>
    <x v="189"/>
    <m/>
    <x v="0"/>
    <m/>
    <n v="7"/>
    <x v="0"/>
    <m/>
    <m/>
  </r>
  <r>
    <x v="0"/>
    <x v="97"/>
    <x v="6"/>
    <x v="19"/>
    <x v="1573"/>
    <x v="247"/>
    <x v="985"/>
    <m/>
    <m/>
    <m/>
    <x v="52"/>
    <m/>
    <m/>
    <m/>
    <m/>
    <x v="30"/>
    <x v="147"/>
    <x v="0"/>
    <x v="470"/>
    <x v="0"/>
    <m/>
    <m/>
    <x v="0"/>
    <x v="0"/>
    <m/>
    <x v="31"/>
    <m/>
    <x v="92"/>
    <m/>
    <x v="0"/>
    <x v="0"/>
    <m/>
    <m/>
    <x v="0"/>
    <m/>
    <m/>
    <m/>
    <m/>
    <m/>
    <x v="0"/>
    <m/>
    <m/>
    <x v="0"/>
    <m/>
    <m/>
    <m/>
    <m/>
    <x v="4"/>
    <m/>
    <m/>
    <m/>
    <m/>
    <m/>
    <m/>
    <m/>
    <m/>
    <m/>
    <m/>
    <m/>
    <m/>
    <m/>
    <s v="-"/>
    <x v="190"/>
    <m/>
    <x v="0"/>
    <m/>
    <n v="7"/>
    <x v="0"/>
    <m/>
    <m/>
  </r>
  <r>
    <x v="0"/>
    <x v="98"/>
    <x v="6"/>
    <x v="9"/>
    <x v="1574"/>
    <x v="111"/>
    <x v="986"/>
    <m/>
    <m/>
    <m/>
    <x v="0"/>
    <m/>
    <m/>
    <m/>
    <m/>
    <x v="0"/>
    <x v="10"/>
    <x v="0"/>
    <x v="0"/>
    <x v="315"/>
    <m/>
    <m/>
    <x v="0"/>
    <x v="0"/>
    <n v="38"/>
    <x v="1"/>
    <m/>
    <x v="1"/>
    <m/>
    <x v="0"/>
    <x v="213"/>
    <m/>
    <m/>
    <x v="0"/>
    <m/>
    <m/>
    <m/>
    <m/>
    <m/>
    <x v="0"/>
    <m/>
    <m/>
    <x v="0"/>
    <m/>
    <m/>
    <m/>
    <m/>
    <x v="7"/>
    <m/>
    <m/>
    <m/>
    <m/>
    <n v="2"/>
    <m/>
    <m/>
    <m/>
    <m/>
    <m/>
    <m/>
    <m/>
    <m/>
    <s v="Per Amvac 2-13-17"/>
    <x v="144"/>
    <m/>
    <x v="0"/>
    <m/>
    <n v="5"/>
    <x v="0"/>
    <m/>
    <m/>
  </r>
  <r>
    <x v="0"/>
    <x v="98"/>
    <x v="6"/>
    <x v="9"/>
    <x v="1575"/>
    <x v="111"/>
    <x v="986"/>
    <m/>
    <m/>
    <m/>
    <x v="0"/>
    <m/>
    <m/>
    <m/>
    <m/>
    <x v="0"/>
    <x v="10"/>
    <x v="0"/>
    <x v="0"/>
    <x v="316"/>
    <m/>
    <m/>
    <x v="0"/>
    <x v="0"/>
    <n v="37"/>
    <x v="1"/>
    <m/>
    <x v="1"/>
    <m/>
    <x v="0"/>
    <x v="274"/>
    <m/>
    <m/>
    <x v="0"/>
    <m/>
    <m/>
    <m/>
    <m/>
    <m/>
    <x v="0"/>
    <m/>
    <m/>
    <x v="0"/>
    <m/>
    <m/>
    <m/>
    <m/>
    <x v="7"/>
    <m/>
    <m/>
    <m/>
    <m/>
    <n v="1.5"/>
    <m/>
    <m/>
    <m/>
    <m/>
    <m/>
    <m/>
    <m/>
    <m/>
    <s v="Per Amvac 2-13-17"/>
    <x v="144"/>
    <m/>
    <x v="0"/>
    <m/>
    <n v="5"/>
    <x v="0"/>
    <m/>
    <m/>
  </r>
  <r>
    <x v="0"/>
    <x v="98"/>
    <x v="6"/>
    <x v="9"/>
    <x v="1576"/>
    <x v="111"/>
    <x v="987"/>
    <m/>
    <m/>
    <m/>
    <x v="0"/>
    <m/>
    <m/>
    <m/>
    <m/>
    <x v="0"/>
    <x v="10"/>
    <x v="0"/>
    <x v="0"/>
    <x v="315"/>
    <m/>
    <m/>
    <x v="0"/>
    <x v="0"/>
    <n v="34"/>
    <x v="1"/>
    <m/>
    <x v="1"/>
    <m/>
    <x v="0"/>
    <x v="109"/>
    <m/>
    <m/>
    <x v="0"/>
    <m/>
    <m/>
    <m/>
    <m/>
    <m/>
    <x v="0"/>
    <m/>
    <m/>
    <x v="0"/>
    <m/>
    <m/>
    <m/>
    <m/>
    <x v="7"/>
    <m/>
    <m/>
    <m/>
    <m/>
    <n v="2"/>
    <m/>
    <m/>
    <m/>
    <m/>
    <m/>
    <m/>
    <m/>
    <m/>
    <s v="Per Amvac 2-13-17"/>
    <x v="144"/>
    <m/>
    <x v="0"/>
    <m/>
    <n v="5"/>
    <x v="0"/>
    <m/>
    <m/>
  </r>
  <r>
    <x v="0"/>
    <x v="98"/>
    <x v="6"/>
    <x v="9"/>
    <x v="1577"/>
    <x v="186"/>
    <x v="988"/>
    <m/>
    <m/>
    <m/>
    <x v="0"/>
    <m/>
    <m/>
    <m/>
    <m/>
    <x v="0"/>
    <x v="10"/>
    <x v="0"/>
    <x v="0"/>
    <x v="315"/>
    <m/>
    <m/>
    <x v="0"/>
    <x v="0"/>
    <n v="28"/>
    <x v="1"/>
    <m/>
    <x v="1"/>
    <m/>
    <x v="0"/>
    <x v="275"/>
    <m/>
    <m/>
    <x v="0"/>
    <m/>
    <m/>
    <m/>
    <m/>
    <m/>
    <x v="0"/>
    <m/>
    <m/>
    <x v="0"/>
    <m/>
    <m/>
    <m/>
    <m/>
    <x v="7"/>
    <m/>
    <m/>
    <m/>
    <m/>
    <n v="1.5"/>
    <m/>
    <m/>
    <m/>
    <m/>
    <m/>
    <m/>
    <m/>
    <m/>
    <s v="Per Amvac 2-13-17"/>
    <x v="144"/>
    <m/>
    <x v="0"/>
    <m/>
    <n v="5"/>
    <x v="0"/>
    <m/>
    <m/>
  </r>
  <r>
    <x v="0"/>
    <x v="98"/>
    <x v="6"/>
    <x v="9"/>
    <x v="1578"/>
    <x v="186"/>
    <x v="989"/>
    <m/>
    <m/>
    <m/>
    <x v="0"/>
    <m/>
    <m/>
    <m/>
    <m/>
    <x v="0"/>
    <x v="10"/>
    <x v="0"/>
    <x v="0"/>
    <x v="317"/>
    <m/>
    <m/>
    <x v="0"/>
    <x v="0"/>
    <n v="52"/>
    <x v="1"/>
    <m/>
    <x v="1"/>
    <m/>
    <x v="0"/>
    <x v="276"/>
    <m/>
    <m/>
    <x v="0"/>
    <m/>
    <m/>
    <m/>
    <m/>
    <m/>
    <x v="0"/>
    <m/>
    <m/>
    <x v="0"/>
    <m/>
    <m/>
    <m/>
    <m/>
    <x v="7"/>
    <m/>
    <m/>
    <m/>
    <m/>
    <n v="2"/>
    <m/>
    <m/>
    <m/>
    <m/>
    <m/>
    <m/>
    <m/>
    <m/>
    <s v="Per Amvac 2-13-17"/>
    <x v="144"/>
    <m/>
    <x v="0"/>
    <m/>
    <n v="5"/>
    <x v="0"/>
    <m/>
    <m/>
  </r>
  <r>
    <x v="0"/>
    <x v="98"/>
    <x v="6"/>
    <x v="9"/>
    <x v="1579"/>
    <x v="186"/>
    <x v="990"/>
    <m/>
    <m/>
    <m/>
    <x v="0"/>
    <m/>
    <m/>
    <m/>
    <m/>
    <x v="0"/>
    <x v="10"/>
    <x v="0"/>
    <x v="0"/>
    <x v="318"/>
    <m/>
    <m/>
    <x v="0"/>
    <x v="0"/>
    <n v="23"/>
    <x v="1"/>
    <m/>
    <x v="1"/>
    <m/>
    <x v="0"/>
    <x v="277"/>
    <m/>
    <m/>
    <x v="0"/>
    <m/>
    <m/>
    <m/>
    <m/>
    <m/>
    <x v="0"/>
    <m/>
    <m/>
    <x v="0"/>
    <m/>
    <m/>
    <m/>
    <m/>
    <x v="7"/>
    <m/>
    <m/>
    <m/>
    <m/>
    <n v="2"/>
    <m/>
    <m/>
    <m/>
    <m/>
    <m/>
    <m/>
    <m/>
    <m/>
    <s v="Per Amvac 2-14-17"/>
    <x v="82"/>
    <m/>
    <x v="0"/>
    <m/>
    <n v="5"/>
    <x v="0"/>
    <m/>
    <m/>
  </r>
  <r>
    <x v="0"/>
    <x v="98"/>
    <x v="6"/>
    <x v="9"/>
    <x v="1580"/>
    <x v="68"/>
    <x v="991"/>
    <m/>
    <m/>
    <m/>
    <x v="0"/>
    <m/>
    <m/>
    <m/>
    <m/>
    <x v="0"/>
    <x v="10"/>
    <x v="0"/>
    <x v="0"/>
    <x v="203"/>
    <m/>
    <m/>
    <x v="0"/>
    <x v="0"/>
    <n v="32"/>
    <x v="1"/>
    <m/>
    <x v="1"/>
    <m/>
    <x v="0"/>
    <x v="174"/>
    <m/>
    <m/>
    <x v="0"/>
    <m/>
    <m/>
    <m/>
    <m/>
    <m/>
    <x v="0"/>
    <m/>
    <m/>
    <x v="0"/>
    <m/>
    <m/>
    <m/>
    <m/>
    <x v="4"/>
    <m/>
    <m/>
    <m/>
    <m/>
    <n v="1"/>
    <m/>
    <m/>
    <m/>
    <m/>
    <m/>
    <m/>
    <m/>
    <m/>
    <s v="Per Amvac 6-30-17"/>
    <x v="44"/>
    <m/>
    <x v="0"/>
    <n v="4"/>
    <n v="5"/>
    <x v="0"/>
    <m/>
    <m/>
  </r>
  <r>
    <x v="0"/>
    <x v="98"/>
    <x v="6"/>
    <x v="9"/>
    <x v="1581"/>
    <x v="68"/>
    <x v="992"/>
    <m/>
    <m/>
    <m/>
    <x v="0"/>
    <m/>
    <m/>
    <m/>
    <m/>
    <x v="0"/>
    <x v="10"/>
    <x v="0"/>
    <x v="0"/>
    <x v="319"/>
    <m/>
    <m/>
    <x v="0"/>
    <x v="0"/>
    <n v="34"/>
    <x v="1"/>
    <m/>
    <x v="1"/>
    <m/>
    <x v="0"/>
    <x v="278"/>
    <m/>
    <m/>
    <x v="0"/>
    <m/>
    <m/>
    <m/>
    <m/>
    <m/>
    <x v="0"/>
    <m/>
    <m/>
    <x v="0"/>
    <m/>
    <m/>
    <m/>
    <m/>
    <x v="4"/>
    <m/>
    <m/>
    <m/>
    <m/>
    <n v="1"/>
    <m/>
    <m/>
    <m/>
    <m/>
    <m/>
    <m/>
    <m/>
    <m/>
    <s v="Per Amvac 6-30-17"/>
    <x v="44"/>
    <m/>
    <x v="0"/>
    <n v="21"/>
    <n v="5"/>
    <x v="0"/>
    <m/>
    <m/>
  </r>
  <r>
    <x v="0"/>
    <x v="99"/>
    <x v="6"/>
    <x v="0"/>
    <x v="1582"/>
    <x v="120"/>
    <x v="993"/>
    <m/>
    <m/>
    <m/>
    <x v="64"/>
    <m/>
    <m/>
    <m/>
    <m/>
    <x v="154"/>
    <x v="148"/>
    <x v="0"/>
    <x v="281"/>
    <x v="0"/>
    <m/>
    <m/>
    <x v="0"/>
    <x v="0"/>
    <m/>
    <x v="0"/>
    <m/>
    <x v="0"/>
    <m/>
    <x v="0"/>
    <x v="0"/>
    <m/>
    <m/>
    <x v="0"/>
    <m/>
    <m/>
    <m/>
    <m/>
    <m/>
    <x v="0"/>
    <m/>
    <m/>
    <x v="0"/>
    <m/>
    <m/>
    <m/>
    <m/>
    <x v="2"/>
    <m/>
    <m/>
    <m/>
    <m/>
    <m/>
    <m/>
    <m/>
    <m/>
    <m/>
    <m/>
    <m/>
    <m/>
    <m/>
    <s v="-"/>
    <x v="90"/>
    <m/>
    <x v="0"/>
    <m/>
    <n v="7"/>
    <x v="0"/>
    <m/>
    <m/>
  </r>
  <r>
    <x v="0"/>
    <x v="99"/>
    <x v="6"/>
    <x v="0"/>
    <x v="1583"/>
    <x v="121"/>
    <x v="994"/>
    <m/>
    <m/>
    <m/>
    <x v="64"/>
    <m/>
    <m/>
    <m/>
    <m/>
    <x v="199"/>
    <x v="149"/>
    <x v="0"/>
    <x v="137"/>
    <x v="0"/>
    <m/>
    <m/>
    <x v="0"/>
    <x v="0"/>
    <m/>
    <x v="0"/>
    <m/>
    <x v="0"/>
    <m/>
    <x v="0"/>
    <x v="0"/>
    <m/>
    <m/>
    <x v="0"/>
    <m/>
    <m/>
    <m/>
    <m/>
    <m/>
    <x v="0"/>
    <m/>
    <m/>
    <x v="0"/>
    <m/>
    <m/>
    <m/>
    <m/>
    <x v="2"/>
    <m/>
    <m/>
    <m/>
    <m/>
    <m/>
    <m/>
    <m/>
    <m/>
    <m/>
    <m/>
    <m/>
    <m/>
    <m/>
    <s v="-"/>
    <x v="130"/>
    <m/>
    <x v="0"/>
    <m/>
    <n v="7"/>
    <x v="0"/>
    <m/>
    <m/>
  </r>
  <r>
    <x v="0"/>
    <x v="99"/>
    <x v="6"/>
    <x v="1"/>
    <x v="0"/>
    <x v="0"/>
    <x v="995"/>
    <m/>
    <m/>
    <m/>
    <x v="20"/>
    <m/>
    <m/>
    <m/>
    <m/>
    <x v="208"/>
    <x v="150"/>
    <x v="0"/>
    <x v="335"/>
    <x v="0"/>
    <m/>
    <m/>
    <x v="0"/>
    <x v="0"/>
    <m/>
    <x v="32"/>
    <m/>
    <x v="3"/>
    <m/>
    <x v="0"/>
    <x v="0"/>
    <m/>
    <m/>
    <x v="0"/>
    <m/>
    <m/>
    <m/>
    <m/>
    <m/>
    <x v="0"/>
    <m/>
    <m/>
    <x v="0"/>
    <m/>
    <m/>
    <m/>
    <m/>
    <x v="0"/>
    <m/>
    <m/>
    <m/>
    <m/>
    <m/>
    <m/>
    <m/>
    <m/>
    <m/>
    <m/>
    <m/>
    <m/>
    <m/>
    <d v="2017-05-11T00:00:00"/>
    <x v="95"/>
    <m/>
    <x v="0"/>
    <n v="6"/>
    <n v="7"/>
    <x v="0"/>
    <m/>
    <m/>
  </r>
  <r>
    <x v="0"/>
    <x v="99"/>
    <x v="6"/>
    <x v="1"/>
    <x v="1584"/>
    <x v="133"/>
    <x v="996"/>
    <m/>
    <m/>
    <m/>
    <x v="20"/>
    <m/>
    <m/>
    <m/>
    <m/>
    <x v="39"/>
    <x v="151"/>
    <x v="0"/>
    <x v="231"/>
    <x v="0"/>
    <m/>
    <m/>
    <x v="0"/>
    <x v="0"/>
    <m/>
    <x v="0"/>
    <m/>
    <x v="0"/>
    <m/>
    <x v="0"/>
    <x v="0"/>
    <m/>
    <m/>
    <x v="0"/>
    <m/>
    <m/>
    <m/>
    <m/>
    <m/>
    <x v="0"/>
    <m/>
    <m/>
    <x v="0"/>
    <m/>
    <m/>
    <m/>
    <m/>
    <x v="0"/>
    <m/>
    <m/>
    <m/>
    <m/>
    <m/>
    <m/>
    <m/>
    <m/>
    <m/>
    <m/>
    <m/>
    <m/>
    <m/>
    <d v="2017-05-15T00:00:00"/>
    <x v="96"/>
    <m/>
    <x v="0"/>
    <n v="7"/>
    <n v="7"/>
    <x v="0"/>
    <m/>
    <m/>
  </r>
  <r>
    <x v="0"/>
    <x v="99"/>
    <x v="6"/>
    <x v="1"/>
    <x v="1216"/>
    <x v="133"/>
    <x v="997"/>
    <m/>
    <m/>
    <m/>
    <x v="5"/>
    <m/>
    <m/>
    <m/>
    <m/>
    <x v="359"/>
    <x v="152"/>
    <x v="0"/>
    <x v="231"/>
    <x v="0"/>
    <m/>
    <m/>
    <x v="0"/>
    <x v="0"/>
    <m/>
    <x v="0"/>
    <m/>
    <x v="0"/>
    <m/>
    <x v="0"/>
    <x v="0"/>
    <m/>
    <m/>
    <x v="0"/>
    <m/>
    <m/>
    <m/>
    <m/>
    <m/>
    <x v="0"/>
    <m/>
    <m/>
    <x v="0"/>
    <m/>
    <m/>
    <m/>
    <m/>
    <x v="0"/>
    <m/>
    <m/>
    <m/>
    <m/>
    <m/>
    <m/>
    <m/>
    <m/>
    <m/>
    <m/>
    <m/>
    <m/>
    <m/>
    <d v="2017-05-15T00:00:00"/>
    <x v="96"/>
    <m/>
    <x v="0"/>
    <n v="9"/>
    <n v="7"/>
    <x v="0"/>
    <m/>
    <m/>
  </r>
  <r>
    <x v="0"/>
    <x v="99"/>
    <x v="6"/>
    <x v="1"/>
    <x v="1585"/>
    <x v="133"/>
    <x v="998"/>
    <m/>
    <m/>
    <m/>
    <x v="43"/>
    <m/>
    <m/>
    <m/>
    <m/>
    <x v="360"/>
    <x v="153"/>
    <x v="0"/>
    <x v="520"/>
    <x v="0"/>
    <m/>
    <m/>
    <x v="0"/>
    <x v="0"/>
    <m/>
    <x v="0"/>
    <m/>
    <x v="0"/>
    <m/>
    <x v="0"/>
    <x v="0"/>
    <m/>
    <m/>
    <x v="0"/>
    <m/>
    <m/>
    <m/>
    <m/>
    <m/>
    <x v="0"/>
    <m/>
    <m/>
    <x v="0"/>
    <m/>
    <m/>
    <m/>
    <m/>
    <x v="0"/>
    <m/>
    <m/>
    <m/>
    <m/>
    <m/>
    <m/>
    <m/>
    <m/>
    <m/>
    <m/>
    <m/>
    <m/>
    <m/>
    <d v="2017-05-15T00:00:00"/>
    <x v="96"/>
    <m/>
    <x v="0"/>
    <n v="6"/>
    <n v="7"/>
    <x v="0"/>
    <m/>
    <m/>
  </r>
  <r>
    <x v="0"/>
    <x v="99"/>
    <x v="6"/>
    <x v="1"/>
    <x v="1586"/>
    <x v="134"/>
    <x v="999"/>
    <m/>
    <m/>
    <m/>
    <x v="19"/>
    <m/>
    <m/>
    <m/>
    <m/>
    <x v="361"/>
    <x v="154"/>
    <x v="0"/>
    <x v="229"/>
    <x v="0"/>
    <m/>
    <m/>
    <x v="0"/>
    <x v="0"/>
    <m/>
    <x v="0"/>
    <m/>
    <x v="0"/>
    <m/>
    <x v="0"/>
    <x v="0"/>
    <m/>
    <m/>
    <x v="0"/>
    <m/>
    <m/>
    <m/>
    <m/>
    <m/>
    <x v="0"/>
    <m/>
    <m/>
    <x v="0"/>
    <m/>
    <m/>
    <m/>
    <m/>
    <x v="0"/>
    <m/>
    <m/>
    <m/>
    <m/>
    <m/>
    <m/>
    <m/>
    <m/>
    <m/>
    <m/>
    <m/>
    <m/>
    <m/>
    <d v="2017-05-16T00:00:00"/>
    <x v="97"/>
    <m/>
    <x v="0"/>
    <n v="4"/>
    <n v="7"/>
    <x v="0"/>
    <m/>
    <m/>
  </r>
  <r>
    <x v="0"/>
    <x v="99"/>
    <x v="6"/>
    <x v="1"/>
    <x v="1587"/>
    <x v="97"/>
    <x v="1000"/>
    <m/>
    <m/>
    <m/>
    <x v="43"/>
    <m/>
    <m/>
    <m/>
    <m/>
    <x v="301"/>
    <x v="155"/>
    <x v="0"/>
    <x v="335"/>
    <x v="0"/>
    <m/>
    <m/>
    <x v="0"/>
    <x v="0"/>
    <m/>
    <x v="0"/>
    <m/>
    <x v="0"/>
    <m/>
    <x v="0"/>
    <x v="0"/>
    <m/>
    <m/>
    <x v="0"/>
    <m/>
    <m/>
    <m/>
    <m/>
    <m/>
    <x v="0"/>
    <m/>
    <m/>
    <x v="0"/>
    <m/>
    <m/>
    <m/>
    <m/>
    <x v="0"/>
    <m/>
    <m/>
    <m/>
    <m/>
    <m/>
    <m/>
    <m/>
    <m/>
    <m/>
    <m/>
    <m/>
    <m/>
    <m/>
    <d v="2017-05-18T00:00:00"/>
    <x v="98"/>
    <m/>
    <x v="0"/>
    <n v="6"/>
    <n v="7"/>
    <x v="0"/>
    <m/>
    <m/>
  </r>
  <r>
    <x v="0"/>
    <x v="99"/>
    <x v="6"/>
    <x v="1"/>
    <x v="1588"/>
    <x v="97"/>
    <x v="1001"/>
    <m/>
    <m/>
    <m/>
    <x v="20"/>
    <m/>
    <m/>
    <m/>
    <m/>
    <x v="199"/>
    <x v="156"/>
    <x v="0"/>
    <x v="521"/>
    <x v="0"/>
    <m/>
    <m/>
    <x v="0"/>
    <x v="0"/>
    <m/>
    <x v="0"/>
    <m/>
    <x v="0"/>
    <m/>
    <x v="0"/>
    <x v="0"/>
    <m/>
    <m/>
    <x v="0"/>
    <m/>
    <m/>
    <m/>
    <m/>
    <m/>
    <x v="0"/>
    <m/>
    <m/>
    <x v="0"/>
    <m/>
    <m/>
    <m/>
    <m/>
    <x v="0"/>
    <m/>
    <m/>
    <m/>
    <m/>
    <m/>
    <m/>
    <m/>
    <m/>
    <m/>
    <m/>
    <m/>
    <m/>
    <m/>
    <d v="2017-05-18T00:00:00"/>
    <x v="98"/>
    <m/>
    <x v="0"/>
    <n v="7"/>
    <n v="7"/>
    <x v="0"/>
    <m/>
    <m/>
  </r>
  <r>
    <x v="0"/>
    <x v="99"/>
    <x v="6"/>
    <x v="1"/>
    <x v="232"/>
    <x v="102"/>
    <x v="934"/>
    <m/>
    <m/>
    <m/>
    <x v="42"/>
    <m/>
    <m/>
    <m/>
    <m/>
    <x v="362"/>
    <x v="154"/>
    <x v="0"/>
    <x v="522"/>
    <x v="0"/>
    <m/>
    <m/>
    <x v="0"/>
    <x v="0"/>
    <m/>
    <x v="0"/>
    <m/>
    <x v="0"/>
    <m/>
    <x v="0"/>
    <x v="0"/>
    <m/>
    <m/>
    <x v="0"/>
    <m/>
    <m/>
    <m/>
    <m/>
    <m/>
    <x v="0"/>
    <m/>
    <m/>
    <x v="0"/>
    <m/>
    <m/>
    <m/>
    <m/>
    <x v="0"/>
    <m/>
    <m/>
    <m/>
    <m/>
    <m/>
    <m/>
    <m/>
    <m/>
    <m/>
    <m/>
    <m/>
    <m/>
    <m/>
    <d v="2017-05-19T00:00:00"/>
    <x v="74"/>
    <m/>
    <x v="0"/>
    <n v="5"/>
    <n v="7"/>
    <x v="0"/>
    <m/>
    <m/>
  </r>
  <r>
    <x v="0"/>
    <x v="99"/>
    <x v="6"/>
    <x v="1"/>
    <x v="9"/>
    <x v="136"/>
    <x v="1002"/>
    <m/>
    <m/>
    <m/>
    <x v="5"/>
    <m/>
    <m/>
    <m/>
    <m/>
    <x v="199"/>
    <x v="149"/>
    <x v="0"/>
    <x v="227"/>
    <x v="0"/>
    <m/>
    <m/>
    <x v="0"/>
    <x v="0"/>
    <m/>
    <x v="0"/>
    <m/>
    <x v="0"/>
    <m/>
    <x v="0"/>
    <x v="0"/>
    <m/>
    <m/>
    <x v="0"/>
    <m/>
    <m/>
    <m/>
    <m/>
    <m/>
    <x v="0"/>
    <m/>
    <m/>
    <x v="0"/>
    <m/>
    <m/>
    <m/>
    <m/>
    <x v="0"/>
    <m/>
    <m/>
    <m/>
    <m/>
    <m/>
    <m/>
    <m/>
    <m/>
    <m/>
    <m/>
    <m/>
    <m/>
    <m/>
    <d v="2017-05-24T00:00:00"/>
    <x v="10"/>
    <m/>
    <x v="0"/>
    <n v="7"/>
    <n v="7"/>
    <x v="0"/>
    <m/>
    <m/>
  </r>
  <r>
    <x v="0"/>
    <x v="99"/>
    <x v="6"/>
    <x v="1"/>
    <x v="1589"/>
    <x v="10"/>
    <x v="1003"/>
    <m/>
    <m/>
    <m/>
    <x v="43"/>
    <m/>
    <m/>
    <m/>
    <m/>
    <x v="284"/>
    <x v="66"/>
    <x v="0"/>
    <x v="281"/>
    <x v="0"/>
    <m/>
    <m/>
    <x v="0"/>
    <x v="0"/>
    <m/>
    <x v="0"/>
    <m/>
    <x v="0"/>
    <m/>
    <x v="0"/>
    <x v="0"/>
    <m/>
    <m/>
    <x v="0"/>
    <m/>
    <m/>
    <m/>
    <m/>
    <m/>
    <x v="0"/>
    <m/>
    <m/>
    <x v="0"/>
    <m/>
    <m/>
    <m/>
    <m/>
    <x v="0"/>
    <m/>
    <m/>
    <m/>
    <m/>
    <m/>
    <m/>
    <m/>
    <m/>
    <m/>
    <m/>
    <m/>
    <m/>
    <m/>
    <d v="2017-05-24T00:00:00"/>
    <x v="10"/>
    <m/>
    <x v="0"/>
    <n v="7"/>
    <n v="7"/>
    <x v="0"/>
    <m/>
    <m/>
  </r>
  <r>
    <x v="0"/>
    <x v="99"/>
    <x v="6"/>
    <x v="1"/>
    <x v="1590"/>
    <x v="136"/>
    <x v="1004"/>
    <m/>
    <m/>
    <m/>
    <x v="5"/>
    <m/>
    <m/>
    <m/>
    <m/>
    <x v="363"/>
    <x v="157"/>
    <x v="0"/>
    <x v="464"/>
    <x v="0"/>
    <m/>
    <m/>
    <x v="0"/>
    <x v="0"/>
    <m/>
    <x v="0"/>
    <m/>
    <x v="0"/>
    <m/>
    <x v="0"/>
    <x v="0"/>
    <m/>
    <m/>
    <x v="0"/>
    <m/>
    <m/>
    <m/>
    <m/>
    <m/>
    <x v="0"/>
    <m/>
    <m/>
    <x v="0"/>
    <m/>
    <m/>
    <m/>
    <m/>
    <x v="0"/>
    <m/>
    <m/>
    <m/>
    <m/>
    <m/>
    <m/>
    <m/>
    <m/>
    <m/>
    <m/>
    <m/>
    <m/>
    <m/>
    <d v="2017-05-25T00:00:00"/>
    <x v="75"/>
    <m/>
    <x v="0"/>
    <n v="5"/>
    <n v="7"/>
    <x v="0"/>
    <m/>
    <m/>
  </r>
  <r>
    <x v="0"/>
    <x v="99"/>
    <x v="6"/>
    <x v="1"/>
    <x v="1591"/>
    <x v="104"/>
    <x v="1005"/>
    <m/>
    <m/>
    <m/>
    <x v="43"/>
    <m/>
    <m/>
    <m/>
    <m/>
    <x v="314"/>
    <x v="158"/>
    <x v="0"/>
    <x v="227"/>
    <x v="0"/>
    <m/>
    <m/>
    <x v="0"/>
    <x v="0"/>
    <m/>
    <x v="0"/>
    <m/>
    <x v="93"/>
    <m/>
    <x v="0"/>
    <x v="0"/>
    <m/>
    <m/>
    <x v="0"/>
    <m/>
    <m/>
    <m/>
    <m/>
    <m/>
    <x v="0"/>
    <m/>
    <m/>
    <x v="0"/>
    <m/>
    <m/>
    <m/>
    <m/>
    <x v="0"/>
    <m/>
    <m/>
    <m/>
    <m/>
    <m/>
    <m/>
    <m/>
    <m/>
    <m/>
    <m/>
    <m/>
    <m/>
    <m/>
    <d v="2017-05-26T00:00:00"/>
    <x v="114"/>
    <m/>
    <x v="0"/>
    <n v="5"/>
    <n v="7"/>
    <x v="0"/>
    <m/>
    <m/>
  </r>
  <r>
    <x v="0"/>
    <x v="99"/>
    <x v="6"/>
    <x v="1"/>
    <x v="1592"/>
    <x v="11"/>
    <x v="1006"/>
    <m/>
    <m/>
    <m/>
    <x v="20"/>
    <m/>
    <m/>
    <m/>
    <m/>
    <x v="309"/>
    <x v="159"/>
    <x v="0"/>
    <x v="230"/>
    <x v="0"/>
    <m/>
    <m/>
    <x v="0"/>
    <x v="0"/>
    <m/>
    <x v="0"/>
    <m/>
    <x v="0"/>
    <m/>
    <x v="0"/>
    <x v="0"/>
    <m/>
    <m/>
    <x v="0"/>
    <m/>
    <m/>
    <m/>
    <m/>
    <m/>
    <x v="0"/>
    <m/>
    <m/>
    <x v="0"/>
    <m/>
    <m/>
    <m/>
    <m/>
    <x v="0"/>
    <m/>
    <m/>
    <m/>
    <m/>
    <m/>
    <m/>
    <m/>
    <m/>
    <m/>
    <m/>
    <m/>
    <m/>
    <m/>
    <d v="2017-05-30T00:00:00"/>
    <x v="11"/>
    <m/>
    <x v="0"/>
    <n v="5"/>
    <n v="7"/>
    <x v="0"/>
    <m/>
    <m/>
  </r>
  <r>
    <x v="0"/>
    <x v="99"/>
    <x v="6"/>
    <x v="1"/>
    <x v="1593"/>
    <x v="138"/>
    <x v="1007"/>
    <m/>
    <m/>
    <m/>
    <x v="43"/>
    <m/>
    <m/>
    <m/>
    <m/>
    <x v="186"/>
    <x v="160"/>
    <x v="0"/>
    <x v="442"/>
    <x v="0"/>
    <m/>
    <m/>
    <x v="0"/>
    <x v="0"/>
    <m/>
    <x v="0"/>
    <m/>
    <x v="0"/>
    <m/>
    <x v="0"/>
    <x v="0"/>
    <m/>
    <m/>
    <x v="0"/>
    <m/>
    <m/>
    <m/>
    <m/>
    <m/>
    <x v="0"/>
    <m/>
    <m/>
    <x v="0"/>
    <m/>
    <m/>
    <m/>
    <m/>
    <x v="0"/>
    <m/>
    <m/>
    <m/>
    <m/>
    <m/>
    <m/>
    <m/>
    <m/>
    <m/>
    <m/>
    <m/>
    <m/>
    <m/>
    <d v="2017-06-01T00:00:00"/>
    <x v="62"/>
    <m/>
    <x v="0"/>
    <n v="4"/>
    <n v="7"/>
    <x v="0"/>
    <m/>
    <m/>
  </r>
  <r>
    <x v="0"/>
    <x v="99"/>
    <x v="6"/>
    <x v="1"/>
    <x v="1594"/>
    <x v="140"/>
    <x v="1008"/>
    <m/>
    <m/>
    <m/>
    <x v="42"/>
    <m/>
    <m/>
    <m/>
    <m/>
    <x v="156"/>
    <x v="161"/>
    <x v="0"/>
    <x v="453"/>
    <x v="0"/>
    <m/>
    <m/>
    <x v="0"/>
    <x v="0"/>
    <m/>
    <x v="0"/>
    <m/>
    <x v="67"/>
    <m/>
    <x v="0"/>
    <x v="0"/>
    <m/>
    <m/>
    <x v="0"/>
    <m/>
    <m/>
    <m/>
    <m/>
    <m/>
    <x v="0"/>
    <m/>
    <m/>
    <x v="0"/>
    <m/>
    <m/>
    <m/>
    <m/>
    <x v="4"/>
    <m/>
    <m/>
    <m/>
    <m/>
    <m/>
    <m/>
    <m/>
    <m/>
    <m/>
    <m/>
    <m/>
    <m/>
    <m/>
    <d v="2017-06-05T00:00:00"/>
    <x v="102"/>
    <m/>
    <x v="0"/>
    <n v="6"/>
    <n v="7"/>
    <x v="0"/>
    <m/>
    <m/>
  </r>
  <r>
    <x v="0"/>
    <x v="99"/>
    <x v="6"/>
    <x v="1"/>
    <x v="1595"/>
    <x v="140"/>
    <x v="1009"/>
    <m/>
    <m/>
    <m/>
    <x v="43"/>
    <m/>
    <m/>
    <m/>
    <m/>
    <x v="159"/>
    <x v="154"/>
    <x v="0"/>
    <x v="454"/>
    <x v="0"/>
    <m/>
    <m/>
    <x v="0"/>
    <x v="0"/>
    <m/>
    <x v="0"/>
    <m/>
    <x v="93"/>
    <m/>
    <x v="0"/>
    <x v="0"/>
    <m/>
    <m/>
    <x v="0"/>
    <m/>
    <m/>
    <m/>
    <m/>
    <m/>
    <x v="0"/>
    <m/>
    <m/>
    <x v="0"/>
    <m/>
    <m/>
    <m/>
    <m/>
    <x v="4"/>
    <m/>
    <m/>
    <m/>
    <m/>
    <m/>
    <m/>
    <m/>
    <m/>
    <m/>
    <m/>
    <m/>
    <m/>
    <m/>
    <d v="2017-06-05T00:00:00"/>
    <x v="102"/>
    <m/>
    <x v="0"/>
    <n v="4"/>
    <n v="7"/>
    <x v="0"/>
    <m/>
    <m/>
  </r>
  <r>
    <x v="0"/>
    <x v="99"/>
    <x v="6"/>
    <x v="1"/>
    <x v="1596"/>
    <x v="89"/>
    <x v="1010"/>
    <m/>
    <m/>
    <m/>
    <x v="23"/>
    <m/>
    <m/>
    <m/>
    <m/>
    <x v="305"/>
    <x v="162"/>
    <x v="0"/>
    <x v="454"/>
    <x v="0"/>
    <m/>
    <m/>
    <x v="0"/>
    <x v="0"/>
    <m/>
    <x v="0"/>
    <m/>
    <x v="0"/>
    <m/>
    <x v="0"/>
    <x v="0"/>
    <m/>
    <m/>
    <x v="0"/>
    <m/>
    <m/>
    <m/>
    <m/>
    <m/>
    <x v="0"/>
    <m/>
    <m/>
    <x v="0"/>
    <m/>
    <m/>
    <m/>
    <m/>
    <x v="4"/>
    <m/>
    <m/>
    <m/>
    <m/>
    <m/>
    <m/>
    <m/>
    <m/>
    <m/>
    <m/>
    <m/>
    <m/>
    <m/>
    <d v="2017-06-06T00:00:00"/>
    <x v="63"/>
    <m/>
    <x v="0"/>
    <n v="4"/>
    <n v="7"/>
    <x v="0"/>
    <m/>
    <m/>
  </r>
  <r>
    <x v="0"/>
    <x v="99"/>
    <x v="6"/>
    <x v="1"/>
    <x v="1597"/>
    <x v="142"/>
    <x v="1011"/>
    <m/>
    <m/>
    <m/>
    <x v="43"/>
    <m/>
    <m/>
    <m/>
    <m/>
    <x v="31"/>
    <x v="157"/>
    <x v="0"/>
    <x v="230"/>
    <x v="0"/>
    <m/>
    <m/>
    <x v="0"/>
    <x v="0"/>
    <m/>
    <x v="0"/>
    <m/>
    <x v="5"/>
    <m/>
    <x v="0"/>
    <x v="0"/>
    <m/>
    <m/>
    <x v="0"/>
    <m/>
    <m/>
    <m/>
    <m/>
    <m/>
    <x v="0"/>
    <m/>
    <m/>
    <x v="0"/>
    <m/>
    <m/>
    <m/>
    <m/>
    <x v="4"/>
    <m/>
    <m/>
    <m/>
    <m/>
    <m/>
    <m/>
    <m/>
    <m/>
    <m/>
    <m/>
    <m/>
    <m/>
    <m/>
    <d v="2017-06-07T00:00:00"/>
    <x v="103"/>
    <m/>
    <x v="0"/>
    <n v="5"/>
    <n v="7"/>
    <x v="0"/>
    <m/>
    <m/>
  </r>
  <r>
    <x v="0"/>
    <x v="99"/>
    <x v="6"/>
    <x v="1"/>
    <x v="1598"/>
    <x v="90"/>
    <x v="1001"/>
    <m/>
    <m/>
    <m/>
    <x v="42"/>
    <m/>
    <m/>
    <m/>
    <m/>
    <x v="311"/>
    <x v="155"/>
    <x v="0"/>
    <x v="464"/>
    <x v="0"/>
    <m/>
    <m/>
    <x v="0"/>
    <x v="0"/>
    <m/>
    <x v="0"/>
    <m/>
    <x v="7"/>
    <m/>
    <x v="0"/>
    <x v="0"/>
    <m/>
    <m/>
    <x v="0"/>
    <m/>
    <m/>
    <m/>
    <m/>
    <m/>
    <x v="0"/>
    <m/>
    <m/>
    <x v="0"/>
    <m/>
    <m/>
    <m/>
    <m/>
    <x v="4"/>
    <m/>
    <m/>
    <m/>
    <m/>
    <m/>
    <m/>
    <m/>
    <m/>
    <m/>
    <m/>
    <m/>
    <m/>
    <m/>
    <d v="2017-06-08T00:00:00"/>
    <x v="64"/>
    <m/>
    <x v="0"/>
    <n v="5"/>
    <n v="7"/>
    <x v="0"/>
    <m/>
    <m/>
  </r>
  <r>
    <x v="0"/>
    <x v="99"/>
    <x v="6"/>
    <x v="1"/>
    <x v="1599"/>
    <x v="90"/>
    <x v="1006"/>
    <m/>
    <m/>
    <m/>
    <x v="22"/>
    <m/>
    <m/>
    <m/>
    <m/>
    <x v="364"/>
    <x v="157"/>
    <x v="0"/>
    <x v="230"/>
    <x v="0"/>
    <m/>
    <m/>
    <x v="0"/>
    <x v="0"/>
    <m/>
    <x v="0"/>
    <m/>
    <x v="0"/>
    <m/>
    <x v="0"/>
    <x v="0"/>
    <m/>
    <m/>
    <x v="0"/>
    <m/>
    <m/>
    <m/>
    <m/>
    <m/>
    <x v="0"/>
    <m/>
    <m/>
    <x v="0"/>
    <m/>
    <m/>
    <m/>
    <m/>
    <x v="4"/>
    <m/>
    <m/>
    <m/>
    <m/>
    <m/>
    <m/>
    <m/>
    <m/>
    <m/>
    <m/>
    <m/>
    <m/>
    <m/>
    <d v="2017-06-09T00:00:00"/>
    <x v="64"/>
    <m/>
    <x v="0"/>
    <n v="6"/>
    <n v="7"/>
    <x v="0"/>
    <m/>
    <m/>
  </r>
  <r>
    <x v="0"/>
    <x v="99"/>
    <x v="6"/>
    <x v="1"/>
    <x v="1600"/>
    <x v="91"/>
    <x v="997"/>
    <m/>
    <m/>
    <m/>
    <x v="65"/>
    <m/>
    <m/>
    <m/>
    <m/>
    <x v="19"/>
    <x v="154"/>
    <x v="0"/>
    <x v="464"/>
    <x v="0"/>
    <m/>
    <m/>
    <x v="0"/>
    <x v="0"/>
    <m/>
    <x v="0"/>
    <m/>
    <x v="0"/>
    <m/>
    <x v="0"/>
    <x v="0"/>
    <m/>
    <m/>
    <x v="0"/>
    <m/>
    <m/>
    <m/>
    <m/>
    <m/>
    <x v="0"/>
    <m/>
    <m/>
    <x v="0"/>
    <m/>
    <m/>
    <m/>
    <m/>
    <x v="4"/>
    <m/>
    <m/>
    <m/>
    <m/>
    <m/>
    <m/>
    <m/>
    <m/>
    <m/>
    <m/>
    <m/>
    <m/>
    <m/>
    <d v="2017-06-13T00:00:00"/>
    <x v="65"/>
    <m/>
    <x v="0"/>
    <n v="6"/>
    <n v="7"/>
    <x v="0"/>
    <m/>
    <m/>
  </r>
  <r>
    <x v="0"/>
    <x v="100"/>
    <x v="6"/>
    <x v="1"/>
    <x v="1601"/>
    <x v="248"/>
    <x v="1012"/>
    <m/>
    <m/>
    <m/>
    <x v="34"/>
    <m/>
    <m/>
    <m/>
    <m/>
    <x v="0"/>
    <x v="10"/>
    <x v="0"/>
    <x v="0"/>
    <x v="320"/>
    <m/>
    <m/>
    <x v="0"/>
    <x v="105"/>
    <m/>
    <x v="0"/>
    <m/>
    <x v="0"/>
    <m/>
    <x v="0"/>
    <x v="0"/>
    <m/>
    <m/>
    <x v="5"/>
    <m/>
    <m/>
    <m/>
    <m/>
    <m/>
    <x v="79"/>
    <m/>
    <m/>
    <x v="0"/>
    <m/>
    <m/>
    <m/>
    <n v="3.4299999999999997E-2"/>
    <x v="1"/>
    <m/>
    <m/>
    <n v="67.5"/>
    <m/>
    <m/>
    <m/>
    <m/>
    <m/>
    <m/>
    <m/>
    <m/>
    <m/>
    <m/>
    <s v="-"/>
    <x v="191"/>
    <m/>
    <x v="0"/>
    <m/>
    <n v="10"/>
    <x v="0"/>
    <m/>
    <m/>
  </r>
  <r>
    <x v="0"/>
    <x v="100"/>
    <x v="6"/>
    <x v="0"/>
    <x v="1602"/>
    <x v="245"/>
    <x v="1013"/>
    <m/>
    <m/>
    <m/>
    <x v="11"/>
    <m/>
    <m/>
    <m/>
    <m/>
    <x v="0"/>
    <x v="10"/>
    <x v="0"/>
    <x v="0"/>
    <x v="127"/>
    <m/>
    <m/>
    <x v="0"/>
    <x v="102"/>
    <m/>
    <x v="0"/>
    <m/>
    <x v="0"/>
    <m/>
    <x v="0"/>
    <x v="0"/>
    <m/>
    <m/>
    <x v="6"/>
    <m/>
    <m/>
    <m/>
    <m/>
    <m/>
    <x v="72"/>
    <m/>
    <m/>
    <x v="0"/>
    <m/>
    <m/>
    <m/>
    <n v="6.1899999999999997E-2"/>
    <x v="1"/>
    <m/>
    <m/>
    <n v="141.30000000000001"/>
    <m/>
    <m/>
    <m/>
    <m/>
    <m/>
    <m/>
    <m/>
    <m/>
    <m/>
    <m/>
    <s v="-"/>
    <x v="188"/>
    <m/>
    <x v="0"/>
    <m/>
    <n v="10"/>
    <x v="0"/>
    <m/>
    <m/>
  </r>
  <r>
    <x v="0"/>
    <x v="100"/>
    <x v="6"/>
    <x v="1"/>
    <x v="1603"/>
    <x v="249"/>
    <x v="1014"/>
    <m/>
    <m/>
    <m/>
    <x v="14"/>
    <m/>
    <m/>
    <m/>
    <m/>
    <x v="0"/>
    <x v="10"/>
    <x v="0"/>
    <x v="0"/>
    <x v="125"/>
    <m/>
    <m/>
    <x v="0"/>
    <x v="7"/>
    <m/>
    <x v="0"/>
    <m/>
    <x v="0"/>
    <m/>
    <x v="0"/>
    <x v="0"/>
    <m/>
    <m/>
    <x v="7"/>
    <m/>
    <m/>
    <m/>
    <m/>
    <m/>
    <x v="67"/>
    <m/>
    <m/>
    <x v="0"/>
    <m/>
    <m/>
    <m/>
    <n v="0.1042"/>
    <x v="10"/>
    <m/>
    <m/>
    <n v="132.1"/>
    <m/>
    <m/>
    <m/>
    <m/>
    <m/>
    <m/>
    <m/>
    <m/>
    <m/>
    <m/>
    <s v="-"/>
    <x v="192"/>
    <m/>
    <x v="0"/>
    <m/>
    <n v="10"/>
    <x v="0"/>
    <m/>
    <m/>
  </r>
  <r>
    <x v="0"/>
    <x v="101"/>
    <x v="6"/>
    <x v="0"/>
    <x v="1604"/>
    <x v="250"/>
    <x v="1015"/>
    <n v="19.43"/>
    <m/>
    <m/>
    <x v="0"/>
    <m/>
    <n v="2.8"/>
    <n v="6.5"/>
    <m/>
    <x v="365"/>
    <x v="10"/>
    <x v="813"/>
    <x v="489"/>
    <x v="104"/>
    <m/>
    <m/>
    <x v="0"/>
    <x v="0"/>
    <m/>
    <x v="0"/>
    <m/>
    <x v="60"/>
    <m/>
    <x v="0"/>
    <x v="0"/>
    <m/>
    <m/>
    <x v="0"/>
    <m/>
    <m/>
    <m/>
    <m/>
    <m/>
    <x v="0"/>
    <m/>
    <m/>
    <x v="0"/>
    <m/>
    <m/>
    <m/>
    <m/>
    <x v="9"/>
    <m/>
    <m/>
    <m/>
    <m/>
    <m/>
    <m/>
    <m/>
    <m/>
    <m/>
    <m/>
    <m/>
    <m/>
    <m/>
    <s v="-"/>
    <x v="193"/>
    <m/>
    <x v="0"/>
    <m/>
    <n v="10"/>
    <x v="0"/>
    <m/>
    <m/>
  </r>
  <r>
    <x v="0"/>
    <x v="101"/>
    <x v="6"/>
    <x v="0"/>
    <x v="1605"/>
    <x v="251"/>
    <x v="1016"/>
    <n v="19.989999999999998"/>
    <m/>
    <m/>
    <x v="0"/>
    <m/>
    <n v="1.6"/>
    <n v="5.6"/>
    <m/>
    <x v="163"/>
    <x v="10"/>
    <x v="290"/>
    <x v="476"/>
    <x v="104"/>
    <m/>
    <m/>
    <x v="0"/>
    <x v="0"/>
    <m/>
    <x v="0"/>
    <m/>
    <x v="59"/>
    <m/>
    <x v="0"/>
    <x v="0"/>
    <m/>
    <m/>
    <x v="0"/>
    <m/>
    <m/>
    <m/>
    <m/>
    <m/>
    <x v="0"/>
    <m/>
    <m/>
    <x v="0"/>
    <m/>
    <m/>
    <m/>
    <m/>
    <x v="8"/>
    <m/>
    <m/>
    <m/>
    <m/>
    <m/>
    <m/>
    <m/>
    <m/>
    <m/>
    <m/>
    <m/>
    <m/>
    <m/>
    <s v="-"/>
    <x v="194"/>
    <m/>
    <x v="0"/>
    <m/>
    <n v="10"/>
    <x v="0"/>
    <m/>
    <m/>
  </r>
  <r>
    <x v="1"/>
    <x v="102"/>
    <x v="6"/>
    <x v="4"/>
    <x v="1606"/>
    <x v="252"/>
    <x v="1017"/>
    <m/>
    <m/>
    <m/>
    <x v="0"/>
    <m/>
    <m/>
    <m/>
    <m/>
    <x v="0"/>
    <x v="10"/>
    <x v="564"/>
    <x v="523"/>
    <x v="0"/>
    <m/>
    <m/>
    <x v="0"/>
    <x v="0"/>
    <m/>
    <x v="1"/>
    <m/>
    <x v="1"/>
    <m/>
    <x v="0"/>
    <x v="0"/>
    <m/>
    <m/>
    <x v="0"/>
    <m/>
    <m/>
    <m/>
    <m/>
    <m/>
    <x v="0"/>
    <m/>
    <m/>
    <x v="0"/>
    <m/>
    <m/>
    <m/>
    <m/>
    <x v="1"/>
    <m/>
    <m/>
    <m/>
    <s v="clear"/>
    <m/>
    <m/>
    <s v="41/99"/>
    <m/>
    <m/>
    <m/>
    <m/>
    <m/>
    <m/>
    <s v="-"/>
    <x v="195"/>
    <m/>
    <x v="0"/>
    <m/>
    <n v="6"/>
    <x v="0"/>
    <m/>
    <m/>
  </r>
  <r>
    <x v="1"/>
    <x v="103"/>
    <x v="6"/>
    <x v="1"/>
    <x v="1607"/>
    <x v="74"/>
    <x v="1018"/>
    <n v="5.27"/>
    <m/>
    <m/>
    <x v="0"/>
    <m/>
    <m/>
    <m/>
    <m/>
    <x v="0"/>
    <x v="10"/>
    <x v="814"/>
    <x v="279"/>
    <x v="0"/>
    <m/>
    <m/>
    <x v="0"/>
    <x v="0"/>
    <m/>
    <x v="1"/>
    <m/>
    <x v="1"/>
    <m/>
    <x v="0"/>
    <x v="0"/>
    <m/>
    <m/>
    <x v="0"/>
    <m/>
    <m/>
    <m/>
    <m/>
    <m/>
    <x v="0"/>
    <m/>
    <m/>
    <x v="0"/>
    <m/>
    <m/>
    <m/>
    <m/>
    <x v="3"/>
    <m/>
    <m/>
    <m/>
    <m/>
    <m/>
    <m/>
    <m/>
    <m/>
    <m/>
    <m/>
    <m/>
    <m/>
    <m/>
    <d v="2017-04-20T00:00:00"/>
    <x v="49"/>
    <m/>
    <x v="0"/>
    <n v="18"/>
    <n v="6"/>
    <x v="0"/>
    <m/>
    <m/>
  </r>
  <r>
    <x v="1"/>
    <x v="103"/>
    <x v="6"/>
    <x v="1"/>
    <x v="1608"/>
    <x v="124"/>
    <x v="1019"/>
    <n v="5.5"/>
    <m/>
    <m/>
    <x v="0"/>
    <m/>
    <m/>
    <m/>
    <m/>
    <x v="0"/>
    <x v="10"/>
    <x v="815"/>
    <x v="17"/>
    <x v="0"/>
    <m/>
    <m/>
    <x v="0"/>
    <x v="0"/>
    <m/>
    <x v="1"/>
    <m/>
    <x v="1"/>
    <m/>
    <x v="0"/>
    <x v="0"/>
    <m/>
    <m/>
    <x v="0"/>
    <m/>
    <m/>
    <m/>
    <m/>
    <m/>
    <x v="0"/>
    <m/>
    <m/>
    <x v="0"/>
    <m/>
    <m/>
    <m/>
    <m/>
    <x v="3"/>
    <m/>
    <m/>
    <m/>
    <m/>
    <m/>
    <m/>
    <m/>
    <m/>
    <m/>
    <m/>
    <m/>
    <m/>
    <m/>
    <s v="4/24/2017--pH"/>
    <x v="92"/>
    <m/>
    <x v="0"/>
    <n v="16"/>
    <n v="6"/>
    <x v="0"/>
    <m/>
    <m/>
  </r>
  <r>
    <x v="1"/>
    <x v="103"/>
    <x v="6"/>
    <x v="1"/>
    <x v="1156"/>
    <x v="76"/>
    <x v="1020"/>
    <n v="5.32"/>
    <m/>
    <m/>
    <x v="0"/>
    <m/>
    <m/>
    <m/>
    <m/>
    <x v="0"/>
    <x v="10"/>
    <x v="569"/>
    <x v="524"/>
    <x v="0"/>
    <m/>
    <m/>
    <x v="0"/>
    <x v="0"/>
    <m/>
    <x v="1"/>
    <m/>
    <x v="1"/>
    <m/>
    <x v="0"/>
    <x v="0"/>
    <m/>
    <m/>
    <x v="0"/>
    <m/>
    <m/>
    <m/>
    <m/>
    <m/>
    <x v="0"/>
    <m/>
    <m/>
    <x v="0"/>
    <m/>
    <m/>
    <m/>
    <m/>
    <x v="3"/>
    <m/>
    <m/>
    <m/>
    <m/>
    <m/>
    <m/>
    <m/>
    <m/>
    <m/>
    <m/>
    <m/>
    <m/>
    <m/>
    <s v="4/27/2017--pH"/>
    <x v="93"/>
    <m/>
    <x v="0"/>
    <n v="8"/>
    <n v="6"/>
    <x v="0"/>
    <m/>
    <m/>
  </r>
  <r>
    <x v="1"/>
    <x v="103"/>
    <x v="6"/>
    <x v="1"/>
    <x v="1609"/>
    <x v="127"/>
    <x v="1021"/>
    <n v="5.14"/>
    <m/>
    <m/>
    <x v="0"/>
    <m/>
    <m/>
    <m/>
    <m/>
    <x v="0"/>
    <x v="10"/>
    <x v="816"/>
    <x v="424"/>
    <x v="0"/>
    <m/>
    <m/>
    <x v="0"/>
    <x v="0"/>
    <m/>
    <x v="0"/>
    <m/>
    <x v="0"/>
    <m/>
    <x v="0"/>
    <x v="0"/>
    <m/>
    <m/>
    <x v="0"/>
    <m/>
    <m/>
    <m/>
    <m/>
    <m/>
    <x v="0"/>
    <m/>
    <m/>
    <x v="0"/>
    <m/>
    <m/>
    <m/>
    <m/>
    <x v="3"/>
    <m/>
    <m/>
    <m/>
    <m/>
    <m/>
    <m/>
    <m/>
    <m/>
    <m/>
    <m/>
    <m/>
    <m/>
    <m/>
    <s v="4/28/2017 density"/>
    <x v="137"/>
    <m/>
    <x v="0"/>
    <n v="13"/>
    <n v="6"/>
    <x v="0"/>
    <m/>
    <m/>
  </r>
  <r>
    <x v="0"/>
    <x v="104"/>
    <x v="6"/>
    <x v="13"/>
    <x v="1358"/>
    <x v="51"/>
    <x v="1020"/>
    <m/>
    <m/>
    <m/>
    <x v="66"/>
    <m/>
    <m/>
    <m/>
    <m/>
    <x v="366"/>
    <x v="163"/>
    <x v="0"/>
    <x v="431"/>
    <x v="321"/>
    <s v="9,8,14 "/>
    <m/>
    <x v="0"/>
    <x v="0"/>
    <m/>
    <x v="0"/>
    <m/>
    <x v="0"/>
    <m/>
    <x v="0"/>
    <x v="0"/>
    <m/>
    <m/>
    <x v="0"/>
    <m/>
    <m/>
    <m/>
    <m/>
    <m/>
    <x v="0"/>
    <m/>
    <m/>
    <x v="0"/>
    <m/>
    <m/>
    <m/>
    <m/>
    <x v="7"/>
    <s v="off-white"/>
    <m/>
    <m/>
    <m/>
    <m/>
    <m/>
    <m/>
    <m/>
    <m/>
    <m/>
    <m/>
    <m/>
    <m/>
    <d v="2017-02-23T00:00:00"/>
    <x v="34"/>
    <m/>
    <x v="0"/>
    <m/>
    <n v="14"/>
    <x v="0"/>
    <m/>
    <m/>
  </r>
  <r>
    <x v="0"/>
    <x v="104"/>
    <x v="6"/>
    <x v="13"/>
    <x v="1610"/>
    <x v="52"/>
    <x v="1022"/>
    <m/>
    <m/>
    <m/>
    <x v="52"/>
    <m/>
    <m/>
    <m/>
    <m/>
    <x v="367"/>
    <x v="164"/>
    <x v="0"/>
    <x v="483"/>
    <x v="321"/>
    <s v="10,14,15"/>
    <m/>
    <x v="0"/>
    <x v="0"/>
    <m/>
    <x v="0"/>
    <m/>
    <x v="0"/>
    <m/>
    <x v="0"/>
    <x v="0"/>
    <m/>
    <m/>
    <x v="0"/>
    <m/>
    <m/>
    <m/>
    <m/>
    <m/>
    <x v="0"/>
    <m/>
    <m/>
    <x v="0"/>
    <m/>
    <m/>
    <m/>
    <m/>
    <x v="7"/>
    <s v="off-white"/>
    <m/>
    <m/>
    <m/>
    <m/>
    <m/>
    <m/>
    <m/>
    <m/>
    <m/>
    <m/>
    <m/>
    <m/>
    <d v="2017-02-24T00:00:00"/>
    <x v="35"/>
    <m/>
    <x v="0"/>
    <m/>
    <n v="14"/>
    <x v="0"/>
    <m/>
    <m/>
  </r>
  <r>
    <x v="0"/>
    <x v="104"/>
    <x v="6"/>
    <x v="13"/>
    <x v="1611"/>
    <x v="53"/>
    <x v="866"/>
    <m/>
    <m/>
    <m/>
    <x v="52"/>
    <m/>
    <m/>
    <m/>
    <m/>
    <x v="368"/>
    <x v="163"/>
    <x v="0"/>
    <x v="432"/>
    <x v="321"/>
    <s v="13,12,13"/>
    <m/>
    <x v="0"/>
    <x v="0"/>
    <m/>
    <x v="0"/>
    <m/>
    <x v="0"/>
    <m/>
    <x v="0"/>
    <x v="0"/>
    <m/>
    <m/>
    <x v="0"/>
    <m/>
    <m/>
    <m/>
    <m/>
    <m/>
    <x v="0"/>
    <m/>
    <m/>
    <x v="0"/>
    <m/>
    <m/>
    <m/>
    <m/>
    <x v="7"/>
    <s v="off-white"/>
    <m/>
    <m/>
    <m/>
    <m/>
    <m/>
    <m/>
    <m/>
    <m/>
    <m/>
    <m/>
    <m/>
    <m/>
    <d v="2017-02-27T00:00:00"/>
    <x v="36"/>
    <m/>
    <x v="0"/>
    <m/>
    <n v="14"/>
    <x v="0"/>
    <m/>
    <m/>
  </r>
  <r>
    <x v="0"/>
    <x v="104"/>
    <x v="6"/>
    <x v="13"/>
    <x v="1612"/>
    <x v="81"/>
    <x v="1023"/>
    <m/>
    <m/>
    <m/>
    <x v="52"/>
    <m/>
    <m/>
    <m/>
    <m/>
    <x v="369"/>
    <x v="165"/>
    <x v="0"/>
    <x v="525"/>
    <x v="321"/>
    <s v="12,14,14"/>
    <m/>
    <x v="0"/>
    <x v="0"/>
    <m/>
    <x v="0"/>
    <m/>
    <x v="94"/>
    <m/>
    <x v="0"/>
    <x v="0"/>
    <m/>
    <m/>
    <x v="0"/>
    <m/>
    <m/>
    <m/>
    <m/>
    <m/>
    <x v="0"/>
    <m/>
    <m/>
    <x v="0"/>
    <m/>
    <m/>
    <m/>
    <m/>
    <x v="7"/>
    <s v="off-white"/>
    <m/>
    <m/>
    <m/>
    <m/>
    <m/>
    <m/>
    <m/>
    <m/>
    <m/>
    <m/>
    <m/>
    <m/>
    <d v="2017-02-28T00:00:00"/>
    <x v="56"/>
    <m/>
    <x v="0"/>
    <m/>
    <n v="14"/>
    <x v="0"/>
    <m/>
    <m/>
  </r>
  <r>
    <x v="0"/>
    <x v="104"/>
    <x v="6"/>
    <x v="13"/>
    <x v="1613"/>
    <x v="81"/>
    <x v="1024"/>
    <m/>
    <m/>
    <m/>
    <x v="52"/>
    <m/>
    <m/>
    <m/>
    <m/>
    <x v="370"/>
    <x v="166"/>
    <x v="0"/>
    <x v="117"/>
    <x v="321"/>
    <s v="12,14,14"/>
    <m/>
    <x v="0"/>
    <x v="0"/>
    <m/>
    <x v="0"/>
    <m/>
    <x v="82"/>
    <m/>
    <x v="0"/>
    <x v="0"/>
    <m/>
    <m/>
    <x v="0"/>
    <m/>
    <m/>
    <m/>
    <m/>
    <m/>
    <x v="0"/>
    <m/>
    <m/>
    <x v="0"/>
    <m/>
    <m/>
    <m/>
    <m/>
    <x v="7"/>
    <s v="off-white"/>
    <m/>
    <m/>
    <m/>
    <m/>
    <m/>
    <m/>
    <m/>
    <m/>
    <m/>
    <m/>
    <m/>
    <m/>
    <d v="2017-02-28T00:00:00"/>
    <x v="56"/>
    <m/>
    <x v="0"/>
    <m/>
    <n v="14"/>
    <x v="0"/>
    <m/>
    <m/>
  </r>
  <r>
    <x v="0"/>
    <x v="104"/>
    <x v="6"/>
    <x v="13"/>
    <x v="1614"/>
    <x v="148"/>
    <x v="1025"/>
    <m/>
    <m/>
    <m/>
    <x v="52"/>
    <m/>
    <m/>
    <m/>
    <m/>
    <x v="371"/>
    <x v="165"/>
    <x v="0"/>
    <x v="433"/>
    <x v="321"/>
    <s v="10,11,9"/>
    <m/>
    <x v="0"/>
    <x v="0"/>
    <m/>
    <x v="0"/>
    <m/>
    <x v="95"/>
    <m/>
    <x v="0"/>
    <x v="0"/>
    <m/>
    <m/>
    <x v="0"/>
    <m/>
    <m/>
    <m/>
    <m/>
    <m/>
    <x v="0"/>
    <m/>
    <m/>
    <x v="0"/>
    <m/>
    <m/>
    <m/>
    <m/>
    <x v="7"/>
    <s v="off-white"/>
    <m/>
    <m/>
    <m/>
    <m/>
    <m/>
    <m/>
    <m/>
    <m/>
    <m/>
    <m/>
    <m/>
    <m/>
    <d v="2017-03-01T00:00:00"/>
    <x v="110"/>
    <m/>
    <x v="0"/>
    <m/>
    <n v="14"/>
    <x v="0"/>
    <m/>
    <m/>
  </r>
  <r>
    <x v="0"/>
    <x v="104"/>
    <x v="6"/>
    <x v="13"/>
    <x v="1615"/>
    <x v="83"/>
    <x v="704"/>
    <m/>
    <m/>
    <m/>
    <x v="22"/>
    <m/>
    <m/>
    <m/>
    <m/>
    <x v="372"/>
    <x v="163"/>
    <x v="0"/>
    <x v="431"/>
    <x v="321"/>
    <s v="13,12,14"/>
    <m/>
    <x v="0"/>
    <x v="0"/>
    <m/>
    <x v="0"/>
    <m/>
    <x v="96"/>
    <m/>
    <x v="0"/>
    <x v="0"/>
    <m/>
    <m/>
    <x v="0"/>
    <m/>
    <m/>
    <m/>
    <m/>
    <m/>
    <x v="0"/>
    <m/>
    <m/>
    <x v="0"/>
    <m/>
    <m/>
    <m/>
    <m/>
    <x v="2"/>
    <s v="off-white"/>
    <m/>
    <m/>
    <m/>
    <m/>
    <m/>
    <m/>
    <m/>
    <m/>
    <m/>
    <m/>
    <m/>
    <m/>
    <d v="2017-03-03T00:00:00"/>
    <x v="58"/>
    <m/>
    <x v="0"/>
    <m/>
    <n v="14"/>
    <x v="0"/>
    <m/>
    <m/>
  </r>
  <r>
    <x v="0"/>
    <x v="104"/>
    <x v="6"/>
    <x v="13"/>
    <x v="1616"/>
    <x v="83"/>
    <x v="1026"/>
    <m/>
    <m/>
    <m/>
    <x v="22"/>
    <m/>
    <m/>
    <m/>
    <m/>
    <x v="268"/>
    <x v="142"/>
    <x v="0"/>
    <x v="296"/>
    <x v="321"/>
    <s v="12,13,13"/>
    <m/>
    <x v="0"/>
    <x v="0"/>
    <m/>
    <x v="0"/>
    <m/>
    <x v="0"/>
    <m/>
    <x v="0"/>
    <x v="0"/>
    <m/>
    <m/>
    <x v="0"/>
    <m/>
    <m/>
    <m/>
    <m/>
    <m/>
    <x v="0"/>
    <m/>
    <m/>
    <x v="0"/>
    <m/>
    <m/>
    <m/>
    <m/>
    <x v="2"/>
    <s v="off-white"/>
    <m/>
    <m/>
    <m/>
    <m/>
    <m/>
    <m/>
    <m/>
    <m/>
    <m/>
    <m/>
    <m/>
    <m/>
    <d v="2017-03-06T00:00:00"/>
    <x v="57"/>
    <m/>
    <x v="0"/>
    <m/>
    <n v="14"/>
    <x v="0"/>
    <m/>
    <m/>
  </r>
  <r>
    <x v="0"/>
    <x v="104"/>
    <x v="6"/>
    <x v="13"/>
    <x v="1617"/>
    <x v="82"/>
    <x v="1027"/>
    <m/>
    <m/>
    <m/>
    <x v="65"/>
    <m/>
    <m/>
    <m/>
    <m/>
    <x v="373"/>
    <x v="167"/>
    <x v="0"/>
    <x v="117"/>
    <x v="321"/>
    <s v="9,13,15"/>
    <m/>
    <x v="0"/>
    <x v="0"/>
    <m/>
    <x v="0"/>
    <m/>
    <x v="0"/>
    <m/>
    <x v="0"/>
    <x v="0"/>
    <m/>
    <m/>
    <x v="0"/>
    <m/>
    <m/>
    <m/>
    <m/>
    <m/>
    <x v="0"/>
    <m/>
    <m/>
    <x v="0"/>
    <m/>
    <m/>
    <m/>
    <m/>
    <x v="2"/>
    <s v="off-white"/>
    <m/>
    <m/>
    <m/>
    <m/>
    <m/>
    <m/>
    <m/>
    <m/>
    <m/>
    <m/>
    <m/>
    <m/>
    <d v="2017-03-06T00:00:00"/>
    <x v="57"/>
    <m/>
    <x v="0"/>
    <m/>
    <n v="14"/>
    <x v="0"/>
    <m/>
    <m/>
  </r>
  <r>
    <x v="0"/>
    <x v="104"/>
    <x v="6"/>
    <x v="13"/>
    <x v="1618"/>
    <x v="199"/>
    <x v="1022"/>
    <m/>
    <m/>
    <m/>
    <x v="64"/>
    <m/>
    <m/>
    <m/>
    <m/>
    <x v="268"/>
    <x v="168"/>
    <x v="0"/>
    <x v="433"/>
    <x v="321"/>
    <s v="10,10,15"/>
    <m/>
    <x v="0"/>
    <x v="0"/>
    <m/>
    <x v="0"/>
    <m/>
    <x v="0"/>
    <m/>
    <x v="0"/>
    <x v="0"/>
    <m/>
    <m/>
    <x v="0"/>
    <m/>
    <m/>
    <m/>
    <m/>
    <m/>
    <x v="0"/>
    <m/>
    <m/>
    <x v="0"/>
    <m/>
    <m/>
    <m/>
    <m/>
    <x v="2"/>
    <s v="off-white"/>
    <m/>
    <m/>
    <m/>
    <m/>
    <m/>
    <m/>
    <m/>
    <m/>
    <m/>
    <m/>
    <m/>
    <m/>
    <d v="2017-03-07T00:00:00"/>
    <x v="150"/>
    <m/>
    <x v="0"/>
    <m/>
    <n v="14"/>
    <x v="0"/>
    <m/>
    <m/>
  </r>
  <r>
    <x v="0"/>
    <x v="104"/>
    <x v="6"/>
    <x v="13"/>
    <x v="1619"/>
    <x v="150"/>
    <x v="1028"/>
    <m/>
    <m/>
    <m/>
    <x v="22"/>
    <m/>
    <m/>
    <m/>
    <m/>
    <x v="372"/>
    <x v="169"/>
    <x v="0"/>
    <x v="425"/>
    <x v="321"/>
    <s v="15,11,11"/>
    <m/>
    <x v="0"/>
    <x v="0"/>
    <m/>
    <x v="0"/>
    <m/>
    <x v="5"/>
    <m/>
    <x v="0"/>
    <x v="0"/>
    <m/>
    <m/>
    <x v="0"/>
    <m/>
    <m/>
    <m/>
    <m/>
    <m/>
    <x v="0"/>
    <m/>
    <m/>
    <x v="0"/>
    <m/>
    <m/>
    <m/>
    <m/>
    <x v="2"/>
    <s v="off-white"/>
    <m/>
    <m/>
    <m/>
    <m/>
    <m/>
    <m/>
    <m/>
    <m/>
    <m/>
    <m/>
    <m/>
    <m/>
    <d v="2017-03-09T00:00:00"/>
    <x v="111"/>
    <m/>
    <x v="0"/>
    <m/>
    <n v="14"/>
    <x v="0"/>
    <m/>
    <m/>
  </r>
  <r>
    <x v="0"/>
    <x v="104"/>
    <x v="6"/>
    <x v="13"/>
    <x v="1620"/>
    <x v="193"/>
    <x v="1029"/>
    <m/>
    <m/>
    <m/>
    <x v="52"/>
    <m/>
    <m/>
    <m/>
    <m/>
    <x v="374"/>
    <x v="170"/>
    <x v="0"/>
    <x v="143"/>
    <x v="321"/>
    <s v="13,14,14"/>
    <m/>
    <x v="0"/>
    <x v="0"/>
    <m/>
    <x v="0"/>
    <m/>
    <x v="97"/>
    <m/>
    <x v="0"/>
    <x v="0"/>
    <m/>
    <m/>
    <x v="0"/>
    <m/>
    <m/>
    <m/>
    <m/>
    <m/>
    <x v="0"/>
    <m/>
    <m/>
    <x v="0"/>
    <m/>
    <m/>
    <m/>
    <m/>
    <x v="2"/>
    <s v="off-white"/>
    <m/>
    <m/>
    <m/>
    <m/>
    <m/>
    <m/>
    <m/>
    <m/>
    <m/>
    <m/>
    <m/>
    <m/>
    <d v="2017-03-08T00:00:00"/>
    <x v="150"/>
    <m/>
    <x v="0"/>
    <m/>
    <n v="14"/>
    <x v="0"/>
    <m/>
    <m/>
  </r>
  <r>
    <x v="0"/>
    <x v="104"/>
    <x v="6"/>
    <x v="13"/>
    <x v="1621"/>
    <x v="119"/>
    <x v="1030"/>
    <m/>
    <m/>
    <m/>
    <x v="52"/>
    <m/>
    <m/>
    <m/>
    <m/>
    <x v="375"/>
    <x v="166"/>
    <x v="0"/>
    <x v="443"/>
    <x v="321"/>
    <s v="13,11,12"/>
    <m/>
    <x v="0"/>
    <x v="0"/>
    <m/>
    <x v="0"/>
    <m/>
    <x v="98"/>
    <m/>
    <x v="0"/>
    <x v="0"/>
    <m/>
    <m/>
    <x v="0"/>
    <m/>
    <m/>
    <m/>
    <m/>
    <m/>
    <x v="0"/>
    <m/>
    <m/>
    <x v="0"/>
    <m/>
    <m/>
    <m/>
    <m/>
    <x v="2"/>
    <s v="off-white"/>
    <m/>
    <m/>
    <m/>
    <m/>
    <m/>
    <m/>
    <m/>
    <m/>
    <m/>
    <m/>
    <m/>
    <m/>
    <d v="2017-03-22T00:00:00"/>
    <x v="2"/>
    <m/>
    <x v="0"/>
    <m/>
    <n v="14"/>
    <x v="0"/>
    <m/>
    <m/>
  </r>
  <r>
    <x v="0"/>
    <x v="104"/>
    <x v="6"/>
    <x v="13"/>
    <x v="1622"/>
    <x v="120"/>
    <x v="1031"/>
    <m/>
    <m/>
    <m/>
    <x v="22"/>
    <m/>
    <m/>
    <m/>
    <m/>
    <x v="376"/>
    <x v="144"/>
    <x v="0"/>
    <x v="121"/>
    <x v="321"/>
    <s v="13,10,15"/>
    <m/>
    <x v="0"/>
    <x v="0"/>
    <m/>
    <x v="0"/>
    <m/>
    <x v="99"/>
    <m/>
    <x v="0"/>
    <x v="0"/>
    <m/>
    <m/>
    <x v="0"/>
    <m/>
    <m/>
    <m/>
    <m/>
    <m/>
    <x v="0"/>
    <m/>
    <m/>
    <x v="0"/>
    <m/>
    <m/>
    <m/>
    <m/>
    <x v="2"/>
    <s v="off-white"/>
    <m/>
    <m/>
    <m/>
    <m/>
    <m/>
    <m/>
    <m/>
    <m/>
    <m/>
    <m/>
    <m/>
    <m/>
    <d v="2017-03-22T00:00:00"/>
    <x v="90"/>
    <m/>
    <x v="0"/>
    <m/>
    <n v="14"/>
    <x v="0"/>
    <m/>
    <m/>
  </r>
  <r>
    <x v="0"/>
    <x v="104"/>
    <x v="6"/>
    <x v="13"/>
    <x v="1623"/>
    <x v="120"/>
    <x v="165"/>
    <m/>
    <m/>
    <m/>
    <x v="22"/>
    <m/>
    <m/>
    <m/>
    <m/>
    <x v="377"/>
    <x v="170"/>
    <x v="0"/>
    <x v="146"/>
    <x v="321"/>
    <s v="13,11,14"/>
    <m/>
    <x v="0"/>
    <x v="0"/>
    <m/>
    <x v="0"/>
    <m/>
    <x v="100"/>
    <m/>
    <x v="0"/>
    <x v="0"/>
    <m/>
    <m/>
    <x v="0"/>
    <m/>
    <m/>
    <m/>
    <m/>
    <m/>
    <x v="0"/>
    <m/>
    <m/>
    <x v="0"/>
    <m/>
    <m/>
    <m/>
    <m/>
    <x v="2"/>
    <s v="off-white"/>
    <m/>
    <m/>
    <m/>
    <m/>
    <m/>
    <m/>
    <m/>
    <m/>
    <m/>
    <m/>
    <m/>
    <m/>
    <d v="2017-03-22T00:00:00"/>
    <x v="90"/>
    <m/>
    <x v="0"/>
    <m/>
    <n v="14"/>
    <x v="0"/>
    <m/>
    <m/>
  </r>
  <r>
    <x v="0"/>
    <x v="104"/>
    <x v="6"/>
    <x v="13"/>
    <x v="1624"/>
    <x v="3"/>
    <x v="1032"/>
    <m/>
    <m/>
    <m/>
    <x v="22"/>
    <m/>
    <m/>
    <m/>
    <m/>
    <x v="373"/>
    <x v="144"/>
    <x v="0"/>
    <x v="425"/>
    <x v="321"/>
    <s v="11,14,12"/>
    <m/>
    <x v="0"/>
    <x v="0"/>
    <m/>
    <x v="0"/>
    <m/>
    <x v="101"/>
    <m/>
    <x v="0"/>
    <x v="0"/>
    <m/>
    <m/>
    <x v="0"/>
    <m/>
    <m/>
    <m/>
    <m/>
    <m/>
    <x v="0"/>
    <m/>
    <m/>
    <x v="0"/>
    <m/>
    <m/>
    <m/>
    <m/>
    <x v="2"/>
    <s v="off-white"/>
    <m/>
    <m/>
    <m/>
    <m/>
    <m/>
    <m/>
    <m/>
    <m/>
    <m/>
    <m/>
    <m/>
    <m/>
    <d v="2017-03-22T00:00:00"/>
    <x v="3"/>
    <m/>
    <x v="0"/>
    <m/>
    <n v="14"/>
    <x v="0"/>
    <m/>
    <m/>
  </r>
  <r>
    <x v="0"/>
    <x v="104"/>
    <x v="6"/>
    <x v="13"/>
    <x v="1625"/>
    <x v="3"/>
    <x v="1032"/>
    <m/>
    <m/>
    <m/>
    <x v="22"/>
    <m/>
    <m/>
    <m/>
    <m/>
    <x v="378"/>
    <x v="171"/>
    <x v="0"/>
    <x v="121"/>
    <x v="321"/>
    <s v="10,14,14"/>
    <m/>
    <x v="0"/>
    <x v="0"/>
    <m/>
    <x v="0"/>
    <m/>
    <x v="102"/>
    <m/>
    <x v="0"/>
    <x v="0"/>
    <m/>
    <m/>
    <x v="0"/>
    <m/>
    <m/>
    <m/>
    <m/>
    <m/>
    <x v="0"/>
    <m/>
    <m/>
    <x v="0"/>
    <m/>
    <m/>
    <m/>
    <m/>
    <x v="2"/>
    <s v="off-white"/>
    <m/>
    <m/>
    <m/>
    <m/>
    <m/>
    <m/>
    <m/>
    <m/>
    <m/>
    <m/>
    <m/>
    <m/>
    <d v="2017-03-22T00:00:00"/>
    <x v="3"/>
    <m/>
    <x v="0"/>
    <m/>
    <n v="14"/>
    <x v="0"/>
    <m/>
    <m/>
  </r>
  <r>
    <x v="0"/>
    <x v="104"/>
    <x v="6"/>
    <x v="13"/>
    <x v="1626"/>
    <x v="3"/>
    <x v="1029"/>
    <m/>
    <m/>
    <m/>
    <x v="22"/>
    <m/>
    <m/>
    <m/>
    <m/>
    <x v="146"/>
    <x v="166"/>
    <x v="0"/>
    <x v="123"/>
    <x v="321"/>
    <s v="13,12,12"/>
    <m/>
    <x v="0"/>
    <x v="0"/>
    <m/>
    <x v="0"/>
    <m/>
    <x v="69"/>
    <m/>
    <x v="0"/>
    <x v="0"/>
    <m/>
    <m/>
    <x v="0"/>
    <m/>
    <m/>
    <m/>
    <m/>
    <m/>
    <x v="0"/>
    <m/>
    <m/>
    <x v="0"/>
    <m/>
    <m/>
    <m/>
    <m/>
    <x v="2"/>
    <s v="off-white"/>
    <m/>
    <m/>
    <m/>
    <m/>
    <m/>
    <m/>
    <m/>
    <m/>
    <m/>
    <m/>
    <m/>
    <m/>
    <d v="2017-03-22T00:00:00"/>
    <x v="3"/>
    <m/>
    <x v="0"/>
    <m/>
    <n v="14"/>
    <x v="0"/>
    <m/>
    <m/>
  </r>
  <r>
    <x v="0"/>
    <x v="104"/>
    <x v="6"/>
    <x v="13"/>
    <x v="1627"/>
    <x v="20"/>
    <x v="1033"/>
    <m/>
    <m/>
    <m/>
    <x v="52"/>
    <m/>
    <m/>
    <m/>
    <m/>
    <x v="377"/>
    <x v="145"/>
    <x v="0"/>
    <x v="293"/>
    <x v="321"/>
    <s v="15,14,14"/>
    <m/>
    <x v="0"/>
    <x v="0"/>
    <m/>
    <x v="33"/>
    <m/>
    <x v="95"/>
    <m/>
    <x v="0"/>
    <x v="0"/>
    <m/>
    <m/>
    <x v="0"/>
    <m/>
    <m/>
    <m/>
    <m/>
    <m/>
    <x v="0"/>
    <m/>
    <m/>
    <x v="0"/>
    <m/>
    <m/>
    <m/>
    <m/>
    <x v="2"/>
    <s v="off-white"/>
    <m/>
    <m/>
    <m/>
    <m/>
    <m/>
    <m/>
    <m/>
    <m/>
    <m/>
    <m/>
    <m/>
    <m/>
    <d v="2017-03-22T00:00:00"/>
    <x v="14"/>
    <m/>
    <x v="0"/>
    <m/>
    <n v="14"/>
    <x v="0"/>
    <m/>
    <m/>
  </r>
  <r>
    <x v="0"/>
    <x v="104"/>
    <x v="6"/>
    <x v="13"/>
    <x v="1628"/>
    <x v="57"/>
    <x v="1034"/>
    <m/>
    <m/>
    <m/>
    <x v="23"/>
    <m/>
    <m/>
    <m/>
    <m/>
    <x v="379"/>
    <x v="169"/>
    <x v="0"/>
    <x v="321"/>
    <x v="321"/>
    <s v="12,14,14"/>
    <m/>
    <x v="0"/>
    <x v="0"/>
    <m/>
    <x v="0"/>
    <m/>
    <x v="46"/>
    <m/>
    <x v="0"/>
    <x v="0"/>
    <m/>
    <m/>
    <x v="0"/>
    <m/>
    <m/>
    <m/>
    <m/>
    <m/>
    <x v="0"/>
    <m/>
    <m/>
    <x v="0"/>
    <m/>
    <m/>
    <m/>
    <m/>
    <x v="2"/>
    <s v="off-white"/>
    <m/>
    <m/>
    <m/>
    <m/>
    <m/>
    <m/>
    <m/>
    <m/>
    <m/>
    <m/>
    <m/>
    <m/>
    <d v="2017-03-28T00:00:00"/>
    <x v="37"/>
    <m/>
    <x v="0"/>
    <m/>
    <n v="14"/>
    <x v="0"/>
    <m/>
    <m/>
  </r>
  <r>
    <x v="0"/>
    <x v="104"/>
    <x v="6"/>
    <x v="13"/>
    <x v="1629"/>
    <x v="6"/>
    <x v="377"/>
    <m/>
    <m/>
    <m/>
    <x v="52"/>
    <m/>
    <m/>
    <m/>
    <m/>
    <x v="380"/>
    <x v="164"/>
    <x v="0"/>
    <x v="146"/>
    <x v="321"/>
    <s v="13,10,10"/>
    <m/>
    <x v="0"/>
    <x v="0"/>
    <m/>
    <x v="0"/>
    <m/>
    <x v="74"/>
    <m/>
    <x v="0"/>
    <x v="0"/>
    <m/>
    <m/>
    <x v="0"/>
    <m/>
    <m/>
    <m/>
    <m/>
    <m/>
    <x v="0"/>
    <m/>
    <m/>
    <x v="0"/>
    <m/>
    <m/>
    <m/>
    <m/>
    <x v="2"/>
    <s v="off-white"/>
    <m/>
    <m/>
    <m/>
    <m/>
    <m/>
    <m/>
    <m/>
    <m/>
    <m/>
    <m/>
    <m/>
    <m/>
    <d v="2017-03-29T00:00:00"/>
    <x v="6"/>
    <m/>
    <x v="0"/>
    <m/>
    <n v="14"/>
    <x v="0"/>
    <m/>
    <m/>
  </r>
  <r>
    <x v="0"/>
    <x v="104"/>
    <x v="6"/>
    <x v="13"/>
    <x v="1630"/>
    <x v="6"/>
    <x v="825"/>
    <m/>
    <m/>
    <m/>
    <x v="52"/>
    <m/>
    <m/>
    <m/>
    <m/>
    <x v="381"/>
    <x v="163"/>
    <x v="0"/>
    <x v="130"/>
    <x v="321"/>
    <s v="15,14,15"/>
    <m/>
    <x v="0"/>
    <x v="0"/>
    <m/>
    <x v="0"/>
    <m/>
    <x v="13"/>
    <m/>
    <x v="0"/>
    <x v="0"/>
    <m/>
    <m/>
    <x v="0"/>
    <m/>
    <m/>
    <m/>
    <m/>
    <m/>
    <x v="0"/>
    <m/>
    <m/>
    <x v="0"/>
    <m/>
    <m/>
    <m/>
    <m/>
    <x v="2"/>
    <s v="off-white"/>
    <m/>
    <m/>
    <m/>
    <m/>
    <m/>
    <m/>
    <m/>
    <m/>
    <m/>
    <m/>
    <m/>
    <m/>
    <d v="2017-03-29T00:00:00"/>
    <x v="6"/>
    <m/>
    <x v="0"/>
    <m/>
    <n v="14"/>
    <x v="0"/>
    <m/>
    <m/>
  </r>
  <r>
    <x v="0"/>
    <x v="104"/>
    <x v="6"/>
    <x v="13"/>
    <x v="1631"/>
    <x v="6"/>
    <x v="1035"/>
    <m/>
    <m/>
    <m/>
    <x v="52"/>
    <m/>
    <m/>
    <m/>
    <m/>
    <x v="382"/>
    <x v="170"/>
    <x v="0"/>
    <x v="143"/>
    <x v="321"/>
    <s v="10,13,11"/>
    <m/>
    <x v="0"/>
    <x v="0"/>
    <m/>
    <x v="0"/>
    <m/>
    <x v="70"/>
    <m/>
    <x v="0"/>
    <x v="0"/>
    <m/>
    <m/>
    <x v="0"/>
    <m/>
    <m/>
    <m/>
    <m/>
    <m/>
    <x v="0"/>
    <m/>
    <m/>
    <x v="0"/>
    <m/>
    <m/>
    <m/>
    <m/>
    <x v="2"/>
    <s v="off-white"/>
    <m/>
    <m/>
    <m/>
    <m/>
    <m/>
    <m/>
    <m/>
    <m/>
    <m/>
    <m/>
    <m/>
    <m/>
    <d v="2017-03-29T00:00:00"/>
    <x v="6"/>
    <m/>
    <x v="0"/>
    <m/>
    <n v="14"/>
    <x v="0"/>
    <m/>
    <m/>
  </r>
  <r>
    <x v="0"/>
    <x v="104"/>
    <x v="6"/>
    <x v="13"/>
    <x v="1632"/>
    <x v="7"/>
    <x v="1036"/>
    <m/>
    <m/>
    <m/>
    <x v="22"/>
    <m/>
    <m/>
    <m/>
    <m/>
    <x v="383"/>
    <x v="144"/>
    <x v="0"/>
    <x v="296"/>
    <x v="321"/>
    <s v="10,12,15"/>
    <m/>
    <x v="0"/>
    <x v="0"/>
    <m/>
    <x v="0"/>
    <m/>
    <x v="0"/>
    <m/>
    <x v="0"/>
    <x v="0"/>
    <m/>
    <m/>
    <x v="0"/>
    <m/>
    <m/>
    <m/>
    <m/>
    <m/>
    <x v="0"/>
    <m/>
    <m/>
    <x v="0"/>
    <m/>
    <m/>
    <m/>
    <m/>
    <x v="2"/>
    <s v="off-white"/>
    <m/>
    <m/>
    <m/>
    <m/>
    <m/>
    <m/>
    <m/>
    <m/>
    <m/>
    <m/>
    <m/>
    <m/>
    <d v="2017-03-31T00:00:00"/>
    <x v="7"/>
    <m/>
    <x v="0"/>
    <m/>
    <n v="14"/>
    <x v="0"/>
    <m/>
    <m/>
  </r>
  <r>
    <x v="0"/>
    <x v="104"/>
    <x v="6"/>
    <x v="13"/>
    <x v="1633"/>
    <x v="7"/>
    <x v="1037"/>
    <m/>
    <m/>
    <m/>
    <x v="22"/>
    <m/>
    <m/>
    <m/>
    <m/>
    <x v="384"/>
    <x v="142"/>
    <x v="0"/>
    <x v="116"/>
    <x v="321"/>
    <s v="10,12,15"/>
    <m/>
    <x v="0"/>
    <x v="0"/>
    <m/>
    <x v="0"/>
    <m/>
    <x v="0"/>
    <m/>
    <x v="0"/>
    <x v="0"/>
    <m/>
    <m/>
    <x v="0"/>
    <m/>
    <m/>
    <m/>
    <m/>
    <m/>
    <x v="0"/>
    <m/>
    <m/>
    <x v="0"/>
    <m/>
    <m/>
    <m/>
    <m/>
    <x v="2"/>
    <s v="off-white"/>
    <m/>
    <m/>
    <m/>
    <m/>
    <m/>
    <m/>
    <m/>
    <m/>
    <m/>
    <m/>
    <m/>
    <m/>
    <d v="2017-03-31T00:00:00"/>
    <x v="7"/>
    <m/>
    <x v="0"/>
    <m/>
    <n v="14"/>
    <x v="0"/>
    <m/>
    <m/>
  </r>
  <r>
    <x v="0"/>
    <x v="104"/>
    <x v="6"/>
    <x v="13"/>
    <x v="1634"/>
    <x v="59"/>
    <x v="718"/>
    <m/>
    <m/>
    <m/>
    <x v="52"/>
    <m/>
    <m/>
    <m/>
    <m/>
    <x v="376"/>
    <x v="80"/>
    <x v="0"/>
    <x v="118"/>
    <x v="321"/>
    <s v="13,13,14"/>
    <m/>
    <x v="0"/>
    <x v="0"/>
    <m/>
    <x v="0"/>
    <m/>
    <x v="59"/>
    <m/>
    <x v="0"/>
    <x v="0"/>
    <m/>
    <m/>
    <x v="0"/>
    <m/>
    <m/>
    <m/>
    <m/>
    <m/>
    <x v="0"/>
    <m/>
    <m/>
    <x v="0"/>
    <m/>
    <m/>
    <m/>
    <m/>
    <x v="2"/>
    <s v="off-white"/>
    <m/>
    <m/>
    <m/>
    <m/>
    <m/>
    <m/>
    <m/>
    <m/>
    <m/>
    <m/>
    <m/>
    <m/>
    <d v="2017-04-03T00:00:00"/>
    <x v="39"/>
    <m/>
    <x v="0"/>
    <m/>
    <n v="14"/>
    <x v="0"/>
    <m/>
    <m/>
  </r>
  <r>
    <x v="0"/>
    <x v="104"/>
    <x v="6"/>
    <x v="13"/>
    <x v="1635"/>
    <x v="59"/>
    <x v="1038"/>
    <m/>
    <m/>
    <m/>
    <x v="22"/>
    <m/>
    <m/>
    <m/>
    <m/>
    <x v="385"/>
    <x v="165"/>
    <x v="0"/>
    <x v="330"/>
    <x v="321"/>
    <s v="13,12,13"/>
    <m/>
    <x v="0"/>
    <x v="0"/>
    <m/>
    <x v="0"/>
    <m/>
    <x v="103"/>
    <m/>
    <x v="0"/>
    <x v="0"/>
    <m/>
    <m/>
    <x v="0"/>
    <m/>
    <m/>
    <m/>
    <m/>
    <m/>
    <x v="0"/>
    <m/>
    <m/>
    <x v="0"/>
    <m/>
    <m/>
    <m/>
    <m/>
    <x v="2"/>
    <s v="off-white"/>
    <m/>
    <m/>
    <m/>
    <m/>
    <m/>
    <m/>
    <m/>
    <m/>
    <m/>
    <m/>
    <m/>
    <m/>
    <d v="2017-04-03T00:00:00"/>
    <x v="39"/>
    <m/>
    <x v="0"/>
    <m/>
    <n v="14"/>
    <x v="0"/>
    <m/>
    <m/>
  </r>
  <r>
    <x v="0"/>
    <x v="104"/>
    <x v="6"/>
    <x v="13"/>
    <x v="1636"/>
    <x v="62"/>
    <x v="1039"/>
    <m/>
    <m/>
    <m/>
    <x v="22"/>
    <m/>
    <m/>
    <m/>
    <m/>
    <x v="379"/>
    <x v="172"/>
    <x v="0"/>
    <x v="293"/>
    <x v="321"/>
    <s v="13,10,14"/>
    <m/>
    <x v="0"/>
    <x v="0"/>
    <m/>
    <x v="0"/>
    <m/>
    <x v="0"/>
    <m/>
    <x v="0"/>
    <x v="0"/>
    <m/>
    <m/>
    <x v="0"/>
    <m/>
    <m/>
    <m/>
    <m/>
    <m/>
    <x v="0"/>
    <m/>
    <m/>
    <x v="0"/>
    <m/>
    <m/>
    <m/>
    <m/>
    <x v="3"/>
    <s v="off-white"/>
    <m/>
    <m/>
    <m/>
    <m/>
    <m/>
    <m/>
    <m/>
    <m/>
    <m/>
    <m/>
    <m/>
    <m/>
    <d v="2017-04-04T00:00:00"/>
    <x v="40"/>
    <m/>
    <x v="0"/>
    <m/>
    <n v="14"/>
    <x v="0"/>
    <m/>
    <m/>
  </r>
  <r>
    <x v="0"/>
    <x v="104"/>
    <x v="6"/>
    <x v="13"/>
    <x v="1637"/>
    <x v="62"/>
    <x v="1025"/>
    <m/>
    <m/>
    <m/>
    <x v="22"/>
    <m/>
    <m/>
    <m/>
    <m/>
    <x v="386"/>
    <x v="144"/>
    <x v="0"/>
    <x v="122"/>
    <x v="321"/>
    <s v="13,14,15"/>
    <m/>
    <x v="0"/>
    <x v="0"/>
    <m/>
    <x v="0"/>
    <m/>
    <x v="0"/>
    <m/>
    <x v="0"/>
    <x v="0"/>
    <m/>
    <m/>
    <x v="0"/>
    <m/>
    <m/>
    <m/>
    <m/>
    <m/>
    <x v="0"/>
    <m/>
    <m/>
    <x v="0"/>
    <m/>
    <m/>
    <m/>
    <m/>
    <x v="3"/>
    <s v="off-white"/>
    <m/>
    <m/>
    <m/>
    <m/>
    <m/>
    <m/>
    <m/>
    <m/>
    <m/>
    <m/>
    <m/>
    <m/>
    <d v="2017-04-04T00:00:00"/>
    <x v="40"/>
    <m/>
    <x v="0"/>
    <m/>
    <n v="14"/>
    <x v="0"/>
    <m/>
    <m/>
  </r>
  <r>
    <x v="0"/>
    <x v="104"/>
    <x v="6"/>
    <x v="13"/>
    <x v="1638"/>
    <x v="63"/>
    <x v="1040"/>
    <m/>
    <m/>
    <m/>
    <x v="22"/>
    <m/>
    <m/>
    <m/>
    <m/>
    <x v="376"/>
    <x v="81"/>
    <x v="0"/>
    <x v="143"/>
    <x v="321"/>
    <s v="15,14,15"/>
    <m/>
    <x v="0"/>
    <x v="0"/>
    <m/>
    <x v="0"/>
    <m/>
    <x v="0"/>
    <m/>
    <x v="0"/>
    <x v="0"/>
    <m/>
    <m/>
    <x v="0"/>
    <m/>
    <m/>
    <m/>
    <m/>
    <m/>
    <x v="0"/>
    <m/>
    <m/>
    <x v="0"/>
    <m/>
    <m/>
    <m/>
    <m/>
    <x v="3"/>
    <s v="off-white"/>
    <m/>
    <m/>
    <m/>
    <m/>
    <m/>
    <m/>
    <m/>
    <m/>
    <m/>
    <m/>
    <m/>
    <m/>
    <d v="2017-04-06T00:00:00"/>
    <x v="41"/>
    <m/>
    <x v="0"/>
    <m/>
    <n v="14"/>
    <x v="0"/>
    <m/>
    <m/>
  </r>
  <r>
    <x v="0"/>
    <x v="104"/>
    <x v="6"/>
    <x v="13"/>
    <x v="1639"/>
    <x v="8"/>
    <x v="1041"/>
    <m/>
    <m/>
    <m/>
    <x v="52"/>
    <m/>
    <m/>
    <m/>
    <m/>
    <x v="387"/>
    <x v="145"/>
    <x v="0"/>
    <x v="483"/>
    <x v="321"/>
    <s v="15,14,15"/>
    <m/>
    <x v="0"/>
    <x v="0"/>
    <m/>
    <x v="0"/>
    <m/>
    <x v="0"/>
    <m/>
    <x v="0"/>
    <x v="0"/>
    <m/>
    <m/>
    <x v="0"/>
    <m/>
    <m/>
    <m/>
    <m/>
    <m/>
    <x v="0"/>
    <m/>
    <m/>
    <x v="0"/>
    <m/>
    <m/>
    <m/>
    <m/>
    <x v="3"/>
    <s v="off-white"/>
    <m/>
    <m/>
    <m/>
    <m/>
    <m/>
    <m/>
    <m/>
    <m/>
    <m/>
    <m/>
    <m/>
    <m/>
    <d v="2017-04-06T00:00:00"/>
    <x v="41"/>
    <m/>
    <x v="0"/>
    <m/>
    <n v="14"/>
    <x v="0"/>
    <m/>
    <m/>
  </r>
  <r>
    <x v="0"/>
    <x v="104"/>
    <x v="6"/>
    <x v="13"/>
    <x v="1640"/>
    <x v="194"/>
    <x v="1023"/>
    <m/>
    <m/>
    <m/>
    <x v="52"/>
    <m/>
    <m/>
    <m/>
    <m/>
    <x v="388"/>
    <x v="172"/>
    <x v="0"/>
    <x v="431"/>
    <x v="321"/>
    <s v="15,13,14"/>
    <m/>
    <x v="0"/>
    <x v="0"/>
    <m/>
    <x v="0"/>
    <m/>
    <x v="57"/>
    <m/>
    <x v="0"/>
    <x v="0"/>
    <m/>
    <m/>
    <x v="0"/>
    <m/>
    <m/>
    <m/>
    <m/>
    <m/>
    <x v="0"/>
    <m/>
    <m/>
    <x v="0"/>
    <m/>
    <m/>
    <m/>
    <m/>
    <x v="3"/>
    <s v="off-white"/>
    <m/>
    <m/>
    <m/>
    <m/>
    <m/>
    <m/>
    <m/>
    <m/>
    <m/>
    <m/>
    <m/>
    <m/>
    <d v="2017-04-10T00:00:00"/>
    <x v="121"/>
    <m/>
    <x v="0"/>
    <m/>
    <n v="14"/>
    <x v="0"/>
    <m/>
    <m/>
  </r>
  <r>
    <x v="0"/>
    <x v="104"/>
    <x v="6"/>
    <x v="13"/>
    <x v="1641"/>
    <x v="196"/>
    <x v="1042"/>
    <m/>
    <m/>
    <m/>
    <x v="22"/>
    <m/>
    <m/>
    <m/>
    <m/>
    <x v="389"/>
    <x v="164"/>
    <x v="0"/>
    <x v="443"/>
    <x v="322"/>
    <s v="10,11,15"/>
    <m/>
    <x v="0"/>
    <x v="0"/>
    <m/>
    <x v="0"/>
    <m/>
    <x v="0"/>
    <m/>
    <x v="0"/>
    <x v="0"/>
    <m/>
    <m/>
    <x v="0"/>
    <m/>
    <m/>
    <m/>
    <m/>
    <m/>
    <x v="0"/>
    <m/>
    <m/>
    <x v="0"/>
    <m/>
    <m/>
    <m/>
    <m/>
    <x v="3"/>
    <s v="off-white"/>
    <m/>
    <m/>
    <m/>
    <m/>
    <m/>
    <m/>
    <m/>
    <m/>
    <m/>
    <m/>
    <m/>
    <m/>
    <d v="2017-04-11T00:00:00"/>
    <x v="131"/>
    <m/>
    <x v="0"/>
    <m/>
    <n v="14"/>
    <x v="0"/>
    <m/>
    <m/>
  </r>
  <r>
    <x v="0"/>
    <x v="104"/>
    <x v="6"/>
    <x v="13"/>
    <x v="1642"/>
    <x v="196"/>
    <x v="1043"/>
    <m/>
    <m/>
    <m/>
    <x v="52"/>
    <m/>
    <m/>
    <m/>
    <m/>
    <x v="390"/>
    <x v="170"/>
    <x v="0"/>
    <x v="334"/>
    <x v="321"/>
    <s v="11,15,14"/>
    <m/>
    <x v="0"/>
    <x v="0"/>
    <m/>
    <x v="0"/>
    <m/>
    <x v="40"/>
    <m/>
    <x v="0"/>
    <x v="0"/>
    <m/>
    <m/>
    <x v="0"/>
    <m/>
    <m/>
    <m/>
    <m/>
    <m/>
    <x v="0"/>
    <m/>
    <m/>
    <x v="0"/>
    <m/>
    <m/>
    <m/>
    <m/>
    <x v="3"/>
    <s v="off-white"/>
    <m/>
    <m/>
    <m/>
    <m/>
    <m/>
    <m/>
    <m/>
    <m/>
    <m/>
    <m/>
    <m/>
    <m/>
    <d v="2017-04-11T00:00:00"/>
    <x v="131"/>
    <m/>
    <x v="0"/>
    <m/>
    <n v="14"/>
    <x v="0"/>
    <m/>
    <m/>
  </r>
  <r>
    <x v="0"/>
    <x v="105"/>
    <x v="7"/>
    <x v="20"/>
    <x v="209"/>
    <x v="47"/>
    <x v="1044"/>
    <m/>
    <m/>
    <m/>
    <x v="0"/>
    <m/>
    <m/>
    <m/>
    <m/>
    <x v="0"/>
    <x v="173"/>
    <x v="0"/>
    <x v="0"/>
    <x v="0"/>
    <m/>
    <m/>
    <x v="0"/>
    <x v="0"/>
    <m/>
    <x v="1"/>
    <m/>
    <x v="0"/>
    <m/>
    <x v="0"/>
    <x v="0"/>
    <m/>
    <m/>
    <x v="0"/>
    <m/>
    <m/>
    <m/>
    <m/>
    <m/>
    <x v="0"/>
    <m/>
    <m/>
    <x v="0"/>
    <m/>
    <m/>
    <m/>
    <m/>
    <x v="1"/>
    <s v="Light Amber"/>
    <s v="Pungent"/>
    <m/>
    <m/>
    <m/>
    <m/>
    <m/>
    <m/>
    <m/>
    <m/>
    <m/>
    <m/>
    <m/>
    <d v="2017-01-27T00:00:00"/>
    <x v="32"/>
    <m/>
    <x v="0"/>
    <m/>
    <n v="4"/>
    <x v="0"/>
    <m/>
    <m/>
  </r>
  <r>
    <x v="0"/>
    <x v="105"/>
    <x v="7"/>
    <x v="20"/>
    <x v="210"/>
    <x v="48"/>
    <x v="1045"/>
    <m/>
    <m/>
    <m/>
    <x v="0"/>
    <m/>
    <m/>
    <m/>
    <m/>
    <x v="0"/>
    <x v="174"/>
    <x v="0"/>
    <x v="0"/>
    <x v="0"/>
    <m/>
    <m/>
    <x v="0"/>
    <x v="0"/>
    <m/>
    <x v="1"/>
    <m/>
    <x v="0"/>
    <m/>
    <x v="0"/>
    <x v="0"/>
    <m/>
    <m/>
    <x v="0"/>
    <m/>
    <m/>
    <m/>
    <m/>
    <m/>
    <x v="0"/>
    <m/>
    <m/>
    <x v="0"/>
    <m/>
    <m/>
    <m/>
    <m/>
    <x v="1"/>
    <s v="Light Amber"/>
    <s v="Pungent"/>
    <m/>
    <m/>
    <m/>
    <m/>
    <m/>
    <m/>
    <m/>
    <m/>
    <m/>
    <m/>
    <m/>
    <d v="2017-01-30T00:00:00"/>
    <x v="33"/>
    <m/>
    <x v="0"/>
    <m/>
    <n v="4"/>
    <x v="0"/>
    <m/>
    <m/>
  </r>
  <r>
    <x v="0"/>
    <x v="105"/>
    <x v="7"/>
    <x v="20"/>
    <x v="211"/>
    <x v="174"/>
    <x v="1046"/>
    <m/>
    <m/>
    <m/>
    <x v="0"/>
    <m/>
    <m/>
    <m/>
    <m/>
    <x v="0"/>
    <x v="174"/>
    <x v="0"/>
    <x v="0"/>
    <x v="0"/>
    <m/>
    <m/>
    <x v="0"/>
    <x v="0"/>
    <m/>
    <x v="1"/>
    <m/>
    <x v="0"/>
    <m/>
    <x v="0"/>
    <x v="0"/>
    <m/>
    <m/>
    <x v="0"/>
    <m/>
    <m/>
    <m/>
    <m/>
    <m/>
    <x v="0"/>
    <m/>
    <m/>
    <x v="0"/>
    <m/>
    <m/>
    <m/>
    <m/>
    <x v="1"/>
    <s v="Light Amber"/>
    <s v="Pungent"/>
    <m/>
    <m/>
    <m/>
    <m/>
    <m/>
    <m/>
    <m/>
    <m/>
    <m/>
    <m/>
    <m/>
    <d v="2017-01-31T00:00:00"/>
    <x v="67"/>
    <m/>
    <x v="0"/>
    <m/>
    <n v="4"/>
    <x v="0"/>
    <m/>
    <m/>
  </r>
  <r>
    <x v="0"/>
    <x v="105"/>
    <x v="7"/>
    <x v="20"/>
    <x v="1643"/>
    <x v="111"/>
    <x v="1047"/>
    <m/>
    <m/>
    <m/>
    <x v="0"/>
    <m/>
    <m/>
    <m/>
    <m/>
    <x v="0"/>
    <x v="175"/>
    <x v="0"/>
    <x v="0"/>
    <x v="0"/>
    <m/>
    <m/>
    <x v="0"/>
    <x v="0"/>
    <m/>
    <x v="1"/>
    <m/>
    <x v="0"/>
    <m/>
    <x v="0"/>
    <x v="0"/>
    <m/>
    <m/>
    <x v="0"/>
    <m/>
    <m/>
    <m/>
    <m/>
    <m/>
    <x v="0"/>
    <m/>
    <m/>
    <x v="0"/>
    <m/>
    <m/>
    <m/>
    <m/>
    <x v="7"/>
    <s v="Light Amber"/>
    <s v="Pungent"/>
    <m/>
    <m/>
    <m/>
    <m/>
    <m/>
    <m/>
    <m/>
    <m/>
    <m/>
    <m/>
    <m/>
    <d v="2017-02-10T00:00:00"/>
    <x v="81"/>
    <m/>
    <x v="0"/>
    <m/>
    <n v="4"/>
    <x v="0"/>
    <m/>
    <m/>
  </r>
  <r>
    <x v="0"/>
    <x v="105"/>
    <x v="7"/>
    <x v="20"/>
    <x v="188"/>
    <x v="187"/>
    <x v="1048"/>
    <m/>
    <m/>
    <m/>
    <x v="0"/>
    <m/>
    <m/>
    <m/>
    <m/>
    <x v="0"/>
    <x v="176"/>
    <x v="0"/>
    <x v="0"/>
    <x v="0"/>
    <m/>
    <m/>
    <x v="0"/>
    <x v="0"/>
    <m/>
    <x v="1"/>
    <m/>
    <x v="0"/>
    <m/>
    <x v="0"/>
    <x v="0"/>
    <m/>
    <m/>
    <x v="0"/>
    <m/>
    <m/>
    <m/>
    <m/>
    <m/>
    <x v="0"/>
    <m/>
    <m/>
    <x v="0"/>
    <m/>
    <m/>
    <m/>
    <m/>
    <x v="7"/>
    <s v="Light Green/Yellow"/>
    <s v="Pungent"/>
    <m/>
    <m/>
    <m/>
    <m/>
    <m/>
    <m/>
    <m/>
    <m/>
    <m/>
    <m/>
    <m/>
    <d v="2017-02-13T00:00:00"/>
    <x v="144"/>
    <m/>
    <x v="0"/>
    <m/>
    <n v="4"/>
    <x v="0"/>
    <m/>
    <m/>
  </r>
  <r>
    <x v="0"/>
    <x v="105"/>
    <x v="7"/>
    <x v="20"/>
    <x v="1644"/>
    <x v="112"/>
    <x v="1049"/>
    <m/>
    <m/>
    <m/>
    <x v="0"/>
    <m/>
    <m/>
    <m/>
    <m/>
    <x v="0"/>
    <x v="177"/>
    <x v="0"/>
    <x v="0"/>
    <x v="0"/>
    <m/>
    <m/>
    <x v="0"/>
    <x v="0"/>
    <m/>
    <x v="1"/>
    <m/>
    <x v="0"/>
    <m/>
    <x v="0"/>
    <x v="0"/>
    <m/>
    <m/>
    <x v="0"/>
    <m/>
    <m/>
    <m/>
    <m/>
    <m/>
    <x v="0"/>
    <m/>
    <m/>
    <x v="0"/>
    <m/>
    <m/>
    <m/>
    <m/>
    <x v="7"/>
    <s v="Light Amber"/>
    <s v="Pungent"/>
    <m/>
    <m/>
    <m/>
    <m/>
    <m/>
    <m/>
    <m/>
    <m/>
    <m/>
    <m/>
    <m/>
    <d v="2017-02-14T00:00:00"/>
    <x v="82"/>
    <m/>
    <x v="0"/>
    <m/>
    <n v="4"/>
    <x v="0"/>
    <m/>
    <m/>
  </r>
  <r>
    <x v="0"/>
    <x v="105"/>
    <x v="7"/>
    <x v="20"/>
    <x v="1645"/>
    <x v="114"/>
    <x v="998"/>
    <m/>
    <m/>
    <m/>
    <x v="0"/>
    <m/>
    <m/>
    <m/>
    <m/>
    <x v="0"/>
    <x v="175"/>
    <x v="0"/>
    <x v="0"/>
    <x v="0"/>
    <m/>
    <m/>
    <x v="0"/>
    <x v="0"/>
    <m/>
    <x v="1"/>
    <m/>
    <x v="0"/>
    <m/>
    <x v="0"/>
    <x v="0"/>
    <m/>
    <m/>
    <x v="0"/>
    <m/>
    <m/>
    <m/>
    <m/>
    <m/>
    <x v="0"/>
    <m/>
    <m/>
    <x v="0"/>
    <m/>
    <m/>
    <m/>
    <m/>
    <x v="7"/>
    <s v="Light Amber"/>
    <s v="Pungent"/>
    <m/>
    <m/>
    <m/>
    <m/>
    <m/>
    <m/>
    <m/>
    <m/>
    <m/>
    <m/>
    <m/>
    <d v="2017-02-15T00:00:00"/>
    <x v="83"/>
    <m/>
    <x v="0"/>
    <m/>
    <n v="4"/>
    <x v="0"/>
    <m/>
    <m/>
  </r>
  <r>
    <x v="0"/>
    <x v="105"/>
    <x v="7"/>
    <x v="20"/>
    <x v="1646"/>
    <x v="117"/>
    <x v="1050"/>
    <m/>
    <m/>
    <m/>
    <x v="0"/>
    <m/>
    <m/>
    <m/>
    <m/>
    <x v="0"/>
    <x v="70"/>
    <x v="0"/>
    <x v="0"/>
    <x v="0"/>
    <m/>
    <m/>
    <x v="0"/>
    <x v="0"/>
    <m/>
    <x v="1"/>
    <m/>
    <x v="0"/>
    <m/>
    <x v="0"/>
    <x v="0"/>
    <m/>
    <m/>
    <x v="0"/>
    <m/>
    <m/>
    <m/>
    <m/>
    <m/>
    <x v="0"/>
    <m/>
    <m/>
    <x v="0"/>
    <m/>
    <m/>
    <m/>
    <m/>
    <x v="7"/>
    <s v="Light Amber"/>
    <s v="Pungent"/>
    <m/>
    <m/>
    <m/>
    <m/>
    <m/>
    <m/>
    <m/>
    <m/>
    <m/>
    <m/>
    <m/>
    <d v="2017-02-23T00:00:00"/>
    <x v="87"/>
    <m/>
    <x v="0"/>
    <m/>
    <n v="4"/>
    <x v="0"/>
    <m/>
    <m/>
  </r>
  <r>
    <x v="0"/>
    <x v="105"/>
    <x v="7"/>
    <x v="20"/>
    <x v="507"/>
    <x v="132"/>
    <x v="1051"/>
    <m/>
    <m/>
    <m/>
    <x v="0"/>
    <m/>
    <m/>
    <m/>
    <m/>
    <x v="0"/>
    <x v="173"/>
    <x v="0"/>
    <x v="0"/>
    <x v="0"/>
    <m/>
    <m/>
    <x v="0"/>
    <x v="0"/>
    <m/>
    <x v="1"/>
    <m/>
    <x v="0"/>
    <m/>
    <x v="0"/>
    <x v="0"/>
    <m/>
    <m/>
    <x v="0"/>
    <m/>
    <m/>
    <m/>
    <m/>
    <m/>
    <x v="0"/>
    <m/>
    <m/>
    <x v="0"/>
    <m/>
    <m/>
    <m/>
    <m/>
    <x v="0"/>
    <s v="Light Amber"/>
    <s v="Pungent"/>
    <m/>
    <m/>
    <m/>
    <m/>
    <m/>
    <m/>
    <m/>
    <m/>
    <m/>
    <m/>
    <m/>
    <d v="2017-05-12T00:00:00"/>
    <x v="52"/>
    <m/>
    <x v="0"/>
    <n v="2"/>
    <n v="4"/>
    <x v="0"/>
    <m/>
    <m/>
  </r>
  <r>
    <x v="0"/>
    <x v="105"/>
    <x v="7"/>
    <x v="20"/>
    <x v="1514"/>
    <x v="133"/>
    <x v="1052"/>
    <m/>
    <m/>
    <m/>
    <x v="0"/>
    <m/>
    <m/>
    <m/>
    <m/>
    <x v="0"/>
    <x v="173"/>
    <x v="0"/>
    <x v="0"/>
    <x v="0"/>
    <m/>
    <m/>
    <x v="0"/>
    <x v="0"/>
    <m/>
    <x v="1"/>
    <m/>
    <x v="0"/>
    <m/>
    <x v="0"/>
    <x v="0"/>
    <m/>
    <m/>
    <x v="0"/>
    <m/>
    <m/>
    <m/>
    <m/>
    <m/>
    <x v="0"/>
    <m/>
    <m/>
    <x v="0"/>
    <m/>
    <m/>
    <m/>
    <m/>
    <x v="0"/>
    <s v="Light Amber"/>
    <s v="Pungent"/>
    <m/>
    <m/>
    <m/>
    <m/>
    <m/>
    <m/>
    <m/>
    <m/>
    <m/>
    <m/>
    <m/>
    <d v="2017-05-16T00:00:00"/>
    <x v="97"/>
    <m/>
    <x v="0"/>
    <n v="2"/>
    <n v="4"/>
    <x v="0"/>
    <m/>
    <m/>
  </r>
  <r>
    <x v="1"/>
    <x v="106"/>
    <x v="7"/>
    <x v="1"/>
    <x v="1647"/>
    <x v="46"/>
    <x v="1053"/>
    <n v="10.73"/>
    <m/>
    <m/>
    <x v="0"/>
    <m/>
    <m/>
    <m/>
    <m/>
    <x v="0"/>
    <x v="10"/>
    <x v="817"/>
    <x v="244"/>
    <x v="0"/>
    <m/>
    <m/>
    <x v="0"/>
    <x v="0"/>
    <m/>
    <x v="0"/>
    <m/>
    <x v="0"/>
    <m/>
    <x v="0"/>
    <x v="0"/>
    <m/>
    <m/>
    <x v="0"/>
    <m/>
    <m/>
    <m/>
    <m/>
    <m/>
    <x v="0"/>
    <m/>
    <m/>
    <x v="0"/>
    <m/>
    <m/>
    <m/>
    <m/>
    <x v="1"/>
    <m/>
    <m/>
    <m/>
    <m/>
    <m/>
    <m/>
    <m/>
    <m/>
    <m/>
    <m/>
    <m/>
    <m/>
    <m/>
    <d v="2017-01-27T00:00:00"/>
    <x v="32"/>
    <m/>
    <x v="0"/>
    <m/>
    <n v="6"/>
    <x v="0"/>
    <m/>
    <m/>
  </r>
  <r>
    <x v="1"/>
    <x v="106"/>
    <x v="7"/>
    <x v="1"/>
    <x v="1648"/>
    <x v="49"/>
    <x v="1054"/>
    <n v="10.71"/>
    <m/>
    <m/>
    <x v="0"/>
    <m/>
    <m/>
    <m/>
    <m/>
    <x v="0"/>
    <x v="10"/>
    <x v="818"/>
    <x v="473"/>
    <x v="0"/>
    <m/>
    <m/>
    <x v="0"/>
    <x v="0"/>
    <m/>
    <x v="0"/>
    <m/>
    <x v="0"/>
    <m/>
    <x v="0"/>
    <x v="0"/>
    <m/>
    <m/>
    <x v="0"/>
    <m/>
    <m/>
    <m/>
    <m/>
    <m/>
    <x v="0"/>
    <m/>
    <m/>
    <x v="0"/>
    <m/>
    <m/>
    <m/>
    <m/>
    <x v="1"/>
    <m/>
    <m/>
    <m/>
    <m/>
    <m/>
    <m/>
    <m/>
    <m/>
    <m/>
    <m/>
    <m/>
    <m/>
    <m/>
    <d v="2017-01-30T00:00:00"/>
    <x v="33"/>
    <m/>
    <x v="0"/>
    <m/>
    <n v="6"/>
    <x v="0"/>
    <m/>
    <m/>
  </r>
  <r>
    <x v="1"/>
    <x v="106"/>
    <x v="7"/>
    <x v="1"/>
    <x v="1649"/>
    <x v="174"/>
    <x v="1055"/>
    <n v="10.54"/>
    <m/>
    <m/>
    <x v="0"/>
    <m/>
    <m/>
    <m/>
    <m/>
    <x v="0"/>
    <x v="10"/>
    <x v="819"/>
    <x v="486"/>
    <x v="0"/>
    <m/>
    <m/>
    <x v="0"/>
    <x v="0"/>
    <m/>
    <x v="0"/>
    <m/>
    <x v="0"/>
    <m/>
    <x v="0"/>
    <x v="0"/>
    <m/>
    <m/>
    <x v="0"/>
    <m/>
    <m/>
    <m/>
    <m/>
    <m/>
    <x v="0"/>
    <m/>
    <m/>
    <x v="0"/>
    <m/>
    <m/>
    <m/>
    <m/>
    <x v="1"/>
    <m/>
    <m/>
    <m/>
    <m/>
    <m/>
    <m/>
    <m/>
    <m/>
    <m/>
    <m/>
    <m/>
    <m/>
    <m/>
    <d v="2017-01-31T00:00:00"/>
    <x v="67"/>
    <m/>
    <x v="0"/>
    <m/>
    <n v="6"/>
    <x v="0"/>
    <m/>
    <m/>
  </r>
  <r>
    <x v="1"/>
    <x v="106"/>
    <x v="7"/>
    <x v="1"/>
    <x v="1650"/>
    <x v="6"/>
    <x v="1056"/>
    <n v="10.039999999999999"/>
    <m/>
    <m/>
    <x v="0"/>
    <m/>
    <m/>
    <m/>
    <m/>
    <x v="0"/>
    <x v="10"/>
    <x v="820"/>
    <x v="276"/>
    <x v="0"/>
    <m/>
    <m/>
    <x v="0"/>
    <x v="0"/>
    <m/>
    <x v="0"/>
    <m/>
    <x v="0"/>
    <m/>
    <x v="0"/>
    <x v="0"/>
    <m/>
    <m/>
    <x v="0"/>
    <m/>
    <m/>
    <m/>
    <m/>
    <m/>
    <x v="0"/>
    <m/>
    <m/>
    <x v="0"/>
    <m/>
    <m/>
    <m/>
    <m/>
    <x v="2"/>
    <m/>
    <m/>
    <m/>
    <m/>
    <m/>
    <m/>
    <m/>
    <m/>
    <m/>
    <m/>
    <m/>
    <m/>
    <m/>
    <d v="2017-03-29T00:00:00"/>
    <x v="6"/>
    <m/>
    <x v="0"/>
    <m/>
    <n v="6"/>
    <x v="0"/>
    <m/>
    <m/>
  </r>
  <r>
    <x v="1"/>
    <x v="106"/>
    <x v="7"/>
    <x v="1"/>
    <x v="1651"/>
    <x v="109"/>
    <x v="1057"/>
    <n v="10.74"/>
    <m/>
    <m/>
    <x v="0"/>
    <m/>
    <m/>
    <m/>
    <m/>
    <x v="0"/>
    <x v="10"/>
    <x v="821"/>
    <x v="424"/>
    <x v="0"/>
    <m/>
    <m/>
    <x v="0"/>
    <x v="0"/>
    <m/>
    <x v="0"/>
    <m/>
    <x v="0"/>
    <m/>
    <x v="0"/>
    <x v="0"/>
    <m/>
    <m/>
    <x v="0"/>
    <m/>
    <m/>
    <m/>
    <m/>
    <m/>
    <x v="0"/>
    <m/>
    <m/>
    <x v="0"/>
    <m/>
    <m/>
    <m/>
    <m/>
    <x v="7"/>
    <m/>
    <m/>
    <m/>
    <m/>
    <m/>
    <m/>
    <m/>
    <m/>
    <m/>
    <m/>
    <m/>
    <m/>
    <m/>
    <d v="2017-02-07T00:00:00"/>
    <x v="79"/>
    <m/>
    <x v="0"/>
    <m/>
    <n v="6"/>
    <x v="0"/>
    <m/>
    <m/>
  </r>
  <r>
    <x v="1"/>
    <x v="106"/>
    <x v="7"/>
    <x v="1"/>
    <x v="682"/>
    <x v="111"/>
    <x v="1058"/>
    <n v="10.41"/>
    <m/>
    <m/>
    <x v="0"/>
    <m/>
    <m/>
    <m/>
    <m/>
    <x v="0"/>
    <x v="10"/>
    <x v="822"/>
    <x v="472"/>
    <x v="0"/>
    <m/>
    <m/>
    <x v="0"/>
    <x v="0"/>
    <m/>
    <x v="0"/>
    <m/>
    <x v="0"/>
    <m/>
    <x v="0"/>
    <x v="0"/>
    <m/>
    <m/>
    <x v="0"/>
    <m/>
    <m/>
    <m/>
    <m/>
    <m/>
    <x v="0"/>
    <m/>
    <m/>
    <x v="0"/>
    <m/>
    <m/>
    <m/>
    <m/>
    <x v="7"/>
    <m/>
    <m/>
    <m/>
    <m/>
    <m/>
    <m/>
    <m/>
    <m/>
    <m/>
    <m/>
    <m/>
    <m/>
    <m/>
    <d v="2017-02-13T00:00:00"/>
    <x v="144"/>
    <m/>
    <x v="0"/>
    <m/>
    <n v="6"/>
    <x v="0"/>
    <m/>
    <m/>
  </r>
  <r>
    <x v="1"/>
    <x v="106"/>
    <x v="7"/>
    <x v="1"/>
    <x v="1652"/>
    <x v="112"/>
    <x v="1059"/>
    <n v="10.17"/>
    <m/>
    <m/>
    <x v="0"/>
    <m/>
    <m/>
    <m/>
    <m/>
    <x v="0"/>
    <x v="10"/>
    <x v="819"/>
    <x v="477"/>
    <x v="0"/>
    <m/>
    <m/>
    <x v="0"/>
    <x v="0"/>
    <m/>
    <x v="0"/>
    <m/>
    <x v="0"/>
    <m/>
    <x v="0"/>
    <x v="0"/>
    <m/>
    <m/>
    <x v="0"/>
    <m/>
    <m/>
    <m/>
    <m/>
    <m/>
    <x v="0"/>
    <m/>
    <m/>
    <x v="0"/>
    <m/>
    <m/>
    <m/>
    <m/>
    <x v="7"/>
    <m/>
    <m/>
    <m/>
    <m/>
    <m/>
    <m/>
    <m/>
    <m/>
    <m/>
    <m/>
    <m/>
    <m/>
    <m/>
    <d v="2017-02-13T00:00:00"/>
    <x v="196"/>
    <m/>
    <x v="0"/>
    <m/>
    <n v="6"/>
    <x v="0"/>
    <m/>
    <m/>
  </r>
  <r>
    <x v="1"/>
    <x v="106"/>
    <x v="7"/>
    <x v="1"/>
    <x v="1653"/>
    <x v="114"/>
    <x v="1060"/>
    <n v="10.54"/>
    <m/>
    <m/>
    <x v="0"/>
    <m/>
    <m/>
    <m/>
    <m/>
    <x v="0"/>
    <x v="10"/>
    <x v="823"/>
    <x v="517"/>
    <x v="0"/>
    <m/>
    <m/>
    <x v="0"/>
    <x v="0"/>
    <m/>
    <x v="0"/>
    <m/>
    <x v="0"/>
    <m/>
    <x v="0"/>
    <x v="0"/>
    <m/>
    <m/>
    <x v="0"/>
    <m/>
    <m/>
    <m/>
    <m/>
    <m/>
    <x v="0"/>
    <m/>
    <m/>
    <x v="0"/>
    <m/>
    <m/>
    <m/>
    <m/>
    <x v="7"/>
    <m/>
    <m/>
    <m/>
    <m/>
    <m/>
    <m/>
    <m/>
    <m/>
    <m/>
    <m/>
    <m/>
    <m/>
    <m/>
    <d v="2017-02-16T00:00:00"/>
    <x v="83"/>
    <m/>
    <x v="0"/>
    <m/>
    <n v="6"/>
    <x v="0"/>
    <m/>
    <m/>
  </r>
  <r>
    <x v="1"/>
    <x v="106"/>
    <x v="7"/>
    <x v="1"/>
    <x v="1654"/>
    <x v="116"/>
    <x v="1061"/>
    <n v="10.34"/>
    <m/>
    <m/>
    <x v="0"/>
    <m/>
    <m/>
    <m/>
    <m/>
    <x v="0"/>
    <x v="10"/>
    <x v="823"/>
    <x v="328"/>
    <x v="0"/>
    <m/>
    <m/>
    <x v="0"/>
    <x v="0"/>
    <m/>
    <x v="0"/>
    <m/>
    <x v="0"/>
    <m/>
    <x v="0"/>
    <x v="0"/>
    <m/>
    <m/>
    <x v="0"/>
    <m/>
    <m/>
    <m/>
    <m/>
    <m/>
    <x v="0"/>
    <m/>
    <m/>
    <x v="0"/>
    <m/>
    <m/>
    <m/>
    <m/>
    <x v="7"/>
    <m/>
    <m/>
    <m/>
    <m/>
    <m/>
    <m/>
    <m/>
    <m/>
    <m/>
    <m/>
    <m/>
    <m/>
    <m/>
    <d v="2017-02-17T00:00:00"/>
    <x v="86"/>
    <m/>
    <x v="0"/>
    <m/>
    <n v="6"/>
    <x v="0"/>
    <m/>
    <m/>
  </r>
  <r>
    <x v="1"/>
    <x v="106"/>
    <x v="7"/>
    <x v="1"/>
    <x v="1391"/>
    <x v="176"/>
    <x v="1062"/>
    <n v="10.1"/>
    <m/>
    <m/>
    <x v="0"/>
    <m/>
    <m/>
    <m/>
    <m/>
    <x v="0"/>
    <x v="10"/>
    <x v="824"/>
    <x v="269"/>
    <x v="0"/>
    <m/>
    <m/>
    <x v="0"/>
    <x v="0"/>
    <m/>
    <x v="0"/>
    <m/>
    <x v="0"/>
    <m/>
    <x v="0"/>
    <x v="0"/>
    <m/>
    <m/>
    <x v="0"/>
    <m/>
    <m/>
    <m/>
    <m/>
    <m/>
    <x v="0"/>
    <m/>
    <m/>
    <x v="0"/>
    <m/>
    <m/>
    <m/>
    <m/>
    <x v="7"/>
    <m/>
    <m/>
    <m/>
    <m/>
    <m/>
    <m/>
    <m/>
    <m/>
    <m/>
    <m/>
    <m/>
    <m/>
    <m/>
    <d v="2017-02-21T00:00:00"/>
    <x v="84"/>
    <m/>
    <x v="0"/>
    <m/>
    <n v="6"/>
    <x v="0"/>
    <m/>
    <m/>
  </r>
  <r>
    <x v="1"/>
    <x v="106"/>
    <x v="7"/>
    <x v="1"/>
    <x v="1655"/>
    <x v="115"/>
    <x v="1063"/>
    <n v="9.93"/>
    <m/>
    <m/>
    <x v="0"/>
    <m/>
    <m/>
    <m/>
    <m/>
    <x v="0"/>
    <x v="10"/>
    <x v="825"/>
    <x v="481"/>
    <x v="0"/>
    <m/>
    <m/>
    <x v="0"/>
    <x v="0"/>
    <m/>
    <x v="0"/>
    <m/>
    <x v="0"/>
    <m/>
    <x v="0"/>
    <x v="0"/>
    <m/>
    <m/>
    <x v="0"/>
    <m/>
    <m/>
    <m/>
    <m/>
    <m/>
    <x v="0"/>
    <m/>
    <m/>
    <x v="0"/>
    <m/>
    <m/>
    <m/>
    <m/>
    <x v="7"/>
    <m/>
    <m/>
    <m/>
    <m/>
    <m/>
    <m/>
    <m/>
    <m/>
    <m/>
    <m/>
    <m/>
    <m/>
    <m/>
    <d v="2017-02-21T00:00:00"/>
    <x v="85"/>
    <m/>
    <x v="0"/>
    <m/>
    <n v="6"/>
    <x v="0"/>
    <m/>
    <m/>
  </r>
  <r>
    <x v="1"/>
    <x v="106"/>
    <x v="7"/>
    <x v="1"/>
    <x v="1656"/>
    <x v="81"/>
    <x v="1064"/>
    <n v="10"/>
    <m/>
    <m/>
    <x v="0"/>
    <m/>
    <m/>
    <m/>
    <m/>
    <x v="0"/>
    <x v="10"/>
    <x v="826"/>
    <x v="481"/>
    <x v="0"/>
    <m/>
    <m/>
    <x v="0"/>
    <x v="0"/>
    <m/>
    <x v="0"/>
    <m/>
    <x v="0"/>
    <m/>
    <x v="0"/>
    <x v="0"/>
    <m/>
    <m/>
    <x v="0"/>
    <m/>
    <m/>
    <m/>
    <m/>
    <m/>
    <x v="0"/>
    <m/>
    <m/>
    <x v="0"/>
    <m/>
    <m/>
    <m/>
    <m/>
    <x v="7"/>
    <m/>
    <m/>
    <m/>
    <m/>
    <m/>
    <m/>
    <m/>
    <m/>
    <m/>
    <m/>
    <m/>
    <m/>
    <m/>
    <d v="2017-02-28T00:00:00"/>
    <x v="56"/>
    <m/>
    <x v="0"/>
    <m/>
    <n v="6"/>
    <x v="0"/>
    <m/>
    <m/>
  </r>
  <r>
    <x v="1"/>
    <x v="106"/>
    <x v="7"/>
    <x v="1"/>
    <x v="1657"/>
    <x v="199"/>
    <x v="1059"/>
    <n v="10.63"/>
    <m/>
    <m/>
    <x v="0"/>
    <m/>
    <m/>
    <m/>
    <m/>
    <x v="0"/>
    <x v="10"/>
    <x v="439"/>
    <x v="9"/>
    <x v="0"/>
    <m/>
    <m/>
    <x v="0"/>
    <x v="0"/>
    <m/>
    <x v="0"/>
    <m/>
    <x v="0"/>
    <m/>
    <x v="0"/>
    <x v="0"/>
    <m/>
    <m/>
    <x v="0"/>
    <m/>
    <m/>
    <m/>
    <m/>
    <m/>
    <x v="0"/>
    <m/>
    <m/>
    <x v="0"/>
    <m/>
    <m/>
    <m/>
    <m/>
    <x v="2"/>
    <m/>
    <m/>
    <m/>
    <m/>
    <m/>
    <m/>
    <m/>
    <m/>
    <m/>
    <m/>
    <m/>
    <m/>
    <m/>
    <d v="2017-03-08T00:00:00"/>
    <x v="150"/>
    <m/>
    <x v="0"/>
    <m/>
    <n v="6"/>
    <x v="0"/>
    <m/>
    <m/>
  </r>
  <r>
    <x v="1"/>
    <x v="106"/>
    <x v="7"/>
    <x v="1"/>
    <x v="1460"/>
    <x v="150"/>
    <x v="1065"/>
    <n v="10.56"/>
    <m/>
    <m/>
    <x v="0"/>
    <m/>
    <m/>
    <m/>
    <m/>
    <x v="0"/>
    <x v="10"/>
    <x v="827"/>
    <x v="489"/>
    <x v="0"/>
    <m/>
    <m/>
    <x v="0"/>
    <x v="0"/>
    <m/>
    <x v="0"/>
    <m/>
    <x v="0"/>
    <m/>
    <x v="0"/>
    <x v="0"/>
    <m/>
    <m/>
    <x v="0"/>
    <m/>
    <m/>
    <m/>
    <m/>
    <m/>
    <x v="0"/>
    <m/>
    <m/>
    <x v="0"/>
    <m/>
    <m/>
    <m/>
    <m/>
    <x v="2"/>
    <m/>
    <m/>
    <m/>
    <m/>
    <m/>
    <m/>
    <m/>
    <m/>
    <m/>
    <m/>
    <m/>
    <m/>
    <m/>
    <d v="2017-03-09T00:00:00"/>
    <x v="111"/>
    <m/>
    <x v="0"/>
    <m/>
    <n v="6"/>
    <x v="0"/>
    <m/>
    <m/>
  </r>
  <r>
    <x v="1"/>
    <x v="106"/>
    <x v="7"/>
    <x v="1"/>
    <x v="1658"/>
    <x v="119"/>
    <x v="1066"/>
    <n v="10.25"/>
    <m/>
    <m/>
    <x v="0"/>
    <m/>
    <m/>
    <m/>
    <m/>
    <x v="0"/>
    <x v="10"/>
    <x v="824"/>
    <x v="365"/>
    <x v="0"/>
    <m/>
    <m/>
    <x v="0"/>
    <x v="0"/>
    <m/>
    <x v="0"/>
    <m/>
    <x v="0"/>
    <m/>
    <x v="0"/>
    <x v="0"/>
    <m/>
    <m/>
    <x v="0"/>
    <m/>
    <m/>
    <m/>
    <m/>
    <m/>
    <x v="0"/>
    <m/>
    <m/>
    <x v="0"/>
    <m/>
    <m/>
    <m/>
    <m/>
    <x v="2"/>
    <m/>
    <m/>
    <m/>
    <m/>
    <m/>
    <m/>
    <m/>
    <m/>
    <m/>
    <m/>
    <m/>
    <m/>
    <m/>
    <d v="2017-03-14T00:00:00"/>
    <x v="89"/>
    <m/>
    <x v="0"/>
    <m/>
    <n v="6"/>
    <x v="0"/>
    <m/>
    <m/>
  </r>
  <r>
    <x v="1"/>
    <x v="106"/>
    <x v="7"/>
    <x v="1"/>
    <x v="1659"/>
    <x v="16"/>
    <x v="1067"/>
    <n v="10.43"/>
    <m/>
    <m/>
    <x v="0"/>
    <m/>
    <m/>
    <m/>
    <m/>
    <x v="0"/>
    <x v="10"/>
    <x v="828"/>
    <x v="245"/>
    <x v="0"/>
    <m/>
    <m/>
    <x v="0"/>
    <x v="0"/>
    <m/>
    <x v="0"/>
    <m/>
    <x v="0"/>
    <m/>
    <x v="0"/>
    <x v="0"/>
    <m/>
    <m/>
    <x v="0"/>
    <m/>
    <m/>
    <m/>
    <m/>
    <m/>
    <x v="0"/>
    <m/>
    <m/>
    <x v="0"/>
    <m/>
    <m/>
    <m/>
    <m/>
    <x v="2"/>
    <m/>
    <m/>
    <m/>
    <m/>
    <m/>
    <m/>
    <m/>
    <m/>
    <m/>
    <m/>
    <m/>
    <m/>
    <m/>
    <d v="2017-03-21T00:00:00"/>
    <x v="3"/>
    <m/>
    <x v="0"/>
    <m/>
    <n v="6"/>
    <x v="0"/>
    <m/>
    <m/>
  </r>
  <r>
    <x v="1"/>
    <x v="106"/>
    <x v="7"/>
    <x v="1"/>
    <x v="1557"/>
    <x v="20"/>
    <x v="1068"/>
    <n v="10.15"/>
    <m/>
    <m/>
    <x v="0"/>
    <m/>
    <m/>
    <m/>
    <m/>
    <x v="0"/>
    <x v="10"/>
    <x v="827"/>
    <x v="287"/>
    <x v="0"/>
    <m/>
    <m/>
    <x v="0"/>
    <x v="0"/>
    <m/>
    <x v="0"/>
    <m/>
    <x v="0"/>
    <m/>
    <x v="0"/>
    <x v="0"/>
    <m/>
    <m/>
    <x v="0"/>
    <m/>
    <m/>
    <m/>
    <m/>
    <m/>
    <x v="0"/>
    <m/>
    <m/>
    <x v="0"/>
    <m/>
    <m/>
    <m/>
    <m/>
    <x v="2"/>
    <m/>
    <m/>
    <m/>
    <m/>
    <m/>
    <m/>
    <m/>
    <m/>
    <m/>
    <m/>
    <m/>
    <m/>
    <m/>
    <d v="2017-03-21T00:00:00"/>
    <x v="14"/>
    <m/>
    <x v="0"/>
    <m/>
    <n v="6"/>
    <x v="0"/>
    <m/>
    <m/>
  </r>
  <r>
    <x v="1"/>
    <x v="106"/>
    <x v="7"/>
    <x v="1"/>
    <x v="1660"/>
    <x v="4"/>
    <x v="1069"/>
    <n v="10.44"/>
    <m/>
    <m/>
    <x v="0"/>
    <m/>
    <m/>
    <m/>
    <m/>
    <x v="0"/>
    <x v="10"/>
    <x v="829"/>
    <x v="237"/>
    <x v="0"/>
    <m/>
    <m/>
    <x v="0"/>
    <x v="0"/>
    <m/>
    <x v="0"/>
    <m/>
    <x v="0"/>
    <m/>
    <x v="0"/>
    <x v="0"/>
    <m/>
    <m/>
    <x v="0"/>
    <m/>
    <m/>
    <m/>
    <m/>
    <m/>
    <x v="0"/>
    <m/>
    <m/>
    <x v="0"/>
    <m/>
    <m/>
    <m/>
    <m/>
    <x v="2"/>
    <m/>
    <m/>
    <m/>
    <m/>
    <m/>
    <m/>
    <m/>
    <m/>
    <m/>
    <m/>
    <m/>
    <m/>
    <m/>
    <d v="2017-03-23T00:00:00"/>
    <x v="4"/>
    <m/>
    <x v="0"/>
    <m/>
    <n v="6"/>
    <x v="0"/>
    <m/>
    <m/>
  </r>
  <r>
    <x v="1"/>
    <x v="106"/>
    <x v="7"/>
    <x v="1"/>
    <x v="1661"/>
    <x v="7"/>
    <x v="1070"/>
    <n v="10.220000000000001"/>
    <m/>
    <m/>
    <x v="0"/>
    <m/>
    <m/>
    <m/>
    <m/>
    <x v="0"/>
    <x v="10"/>
    <x v="830"/>
    <x v="490"/>
    <x v="0"/>
    <m/>
    <m/>
    <x v="0"/>
    <x v="0"/>
    <m/>
    <x v="0"/>
    <m/>
    <x v="0"/>
    <m/>
    <x v="0"/>
    <x v="0"/>
    <m/>
    <m/>
    <x v="0"/>
    <m/>
    <m/>
    <m/>
    <m/>
    <m/>
    <x v="0"/>
    <m/>
    <m/>
    <x v="0"/>
    <m/>
    <m/>
    <m/>
    <m/>
    <x v="2"/>
    <m/>
    <m/>
    <m/>
    <m/>
    <m/>
    <m/>
    <m/>
    <m/>
    <m/>
    <m/>
    <m/>
    <m/>
    <m/>
    <d v="2017-03-30T00:00:00"/>
    <x v="38"/>
    <m/>
    <x v="0"/>
    <m/>
    <n v="6"/>
    <x v="0"/>
    <m/>
    <m/>
  </r>
  <r>
    <x v="1"/>
    <x v="106"/>
    <x v="7"/>
    <x v="1"/>
    <x v="1662"/>
    <x v="62"/>
    <x v="1071"/>
    <n v="9.92"/>
    <m/>
    <m/>
    <x v="0"/>
    <m/>
    <m/>
    <m/>
    <m/>
    <x v="0"/>
    <x v="10"/>
    <x v="827"/>
    <x v="490"/>
    <x v="0"/>
    <m/>
    <m/>
    <x v="0"/>
    <x v="0"/>
    <m/>
    <x v="0"/>
    <m/>
    <x v="0"/>
    <m/>
    <x v="0"/>
    <x v="0"/>
    <m/>
    <m/>
    <x v="0"/>
    <m/>
    <m/>
    <m/>
    <m/>
    <m/>
    <x v="0"/>
    <m/>
    <m/>
    <x v="0"/>
    <m/>
    <m/>
    <m/>
    <m/>
    <x v="3"/>
    <m/>
    <m/>
    <m/>
    <m/>
    <m/>
    <m/>
    <m/>
    <m/>
    <m/>
    <m/>
    <m/>
    <m/>
    <m/>
    <d v="2017-04-04T00:00:00"/>
    <x v="40"/>
    <m/>
    <x v="0"/>
    <m/>
    <n v="6"/>
    <x v="0"/>
    <m/>
    <m/>
  </r>
  <r>
    <x v="1"/>
    <x v="106"/>
    <x v="7"/>
    <x v="1"/>
    <x v="1663"/>
    <x v="164"/>
    <x v="1064"/>
    <n v="10.42"/>
    <m/>
    <m/>
    <x v="0"/>
    <m/>
    <m/>
    <m/>
    <m/>
    <x v="0"/>
    <x v="10"/>
    <x v="831"/>
    <x v="289"/>
    <x v="0"/>
    <m/>
    <m/>
    <x v="0"/>
    <x v="0"/>
    <m/>
    <x v="0"/>
    <m/>
    <x v="0"/>
    <m/>
    <x v="0"/>
    <x v="0"/>
    <m/>
    <m/>
    <x v="0"/>
    <m/>
    <m/>
    <m/>
    <m/>
    <m/>
    <x v="0"/>
    <m/>
    <m/>
    <x v="0"/>
    <m/>
    <m/>
    <m/>
    <m/>
    <x v="3"/>
    <m/>
    <m/>
    <m/>
    <m/>
    <m/>
    <m/>
    <m/>
    <m/>
    <m/>
    <m/>
    <m/>
    <m/>
    <m/>
    <d v="2017-04-07T00:00:00"/>
    <x v="8"/>
    <m/>
    <x v="0"/>
    <m/>
    <n v="6"/>
    <x v="0"/>
    <m/>
    <m/>
  </r>
  <r>
    <x v="1"/>
    <x v="106"/>
    <x v="7"/>
    <x v="1"/>
    <x v="1664"/>
    <x v="196"/>
    <x v="1072"/>
    <n v="10.41"/>
    <m/>
    <m/>
    <x v="0"/>
    <m/>
    <m/>
    <m/>
    <m/>
    <x v="0"/>
    <x v="10"/>
    <x v="832"/>
    <x v="490"/>
    <x v="0"/>
    <m/>
    <m/>
    <x v="0"/>
    <x v="0"/>
    <m/>
    <x v="0"/>
    <m/>
    <x v="0"/>
    <m/>
    <x v="0"/>
    <x v="0"/>
    <m/>
    <m/>
    <x v="0"/>
    <m/>
    <m/>
    <m/>
    <m/>
    <m/>
    <x v="0"/>
    <m/>
    <m/>
    <x v="0"/>
    <m/>
    <m/>
    <m/>
    <m/>
    <x v="3"/>
    <m/>
    <m/>
    <m/>
    <m/>
    <m/>
    <m/>
    <m/>
    <m/>
    <m/>
    <m/>
    <m/>
    <m/>
    <m/>
    <d v="2017-04-10T00:00:00"/>
    <x v="121"/>
    <s v="Tanker- B# #22 &amp; #23"/>
    <x v="0"/>
    <m/>
    <n v="6"/>
    <x v="0"/>
    <m/>
    <m/>
  </r>
  <r>
    <x v="1"/>
    <x v="106"/>
    <x v="7"/>
    <x v="1"/>
    <x v="1665"/>
    <x v="197"/>
    <x v="1073"/>
    <n v="10.5"/>
    <m/>
    <m/>
    <x v="0"/>
    <m/>
    <m/>
    <m/>
    <m/>
    <x v="0"/>
    <x v="10"/>
    <x v="833"/>
    <x v="473"/>
    <x v="0"/>
    <m/>
    <m/>
    <x v="0"/>
    <x v="0"/>
    <m/>
    <x v="0"/>
    <m/>
    <x v="0"/>
    <m/>
    <x v="0"/>
    <x v="0"/>
    <m/>
    <m/>
    <x v="0"/>
    <m/>
    <m/>
    <m/>
    <m/>
    <m/>
    <x v="0"/>
    <m/>
    <m/>
    <x v="0"/>
    <m/>
    <m/>
    <m/>
    <m/>
    <x v="3"/>
    <m/>
    <m/>
    <m/>
    <m/>
    <m/>
    <m/>
    <m/>
    <m/>
    <m/>
    <m/>
    <m/>
    <m/>
    <m/>
    <d v="2017-04-12T00:00:00"/>
    <x v="59"/>
    <s v="Tanker- B# #23, #26"/>
    <x v="0"/>
    <m/>
    <n v="6"/>
    <x v="0"/>
    <m/>
    <m/>
  </r>
  <r>
    <x v="1"/>
    <x v="106"/>
    <x v="7"/>
    <x v="1"/>
    <x v="1666"/>
    <x v="123"/>
    <x v="1061"/>
    <n v="10.59"/>
    <m/>
    <m/>
    <x v="0"/>
    <m/>
    <m/>
    <m/>
    <m/>
    <x v="0"/>
    <x v="10"/>
    <x v="834"/>
    <x v="486"/>
    <x v="0"/>
    <m/>
    <m/>
    <x v="0"/>
    <x v="0"/>
    <m/>
    <x v="0"/>
    <m/>
    <x v="0"/>
    <m/>
    <x v="0"/>
    <x v="0"/>
    <m/>
    <m/>
    <x v="0"/>
    <m/>
    <m/>
    <m/>
    <m/>
    <m/>
    <x v="0"/>
    <m/>
    <m/>
    <x v="0"/>
    <m/>
    <m/>
    <m/>
    <m/>
    <x v="3"/>
    <m/>
    <m/>
    <m/>
    <m/>
    <m/>
    <m/>
    <m/>
    <m/>
    <m/>
    <m/>
    <m/>
    <m/>
    <m/>
    <d v="2017-04-17T00:00:00"/>
    <x v="132"/>
    <s v="Tanker- B# #26 &amp; #27"/>
    <x v="0"/>
    <m/>
    <n v="6"/>
    <x v="0"/>
    <m/>
    <m/>
  </r>
  <r>
    <x v="1"/>
    <x v="106"/>
    <x v="7"/>
    <x v="1"/>
    <x v="1667"/>
    <x v="74"/>
    <x v="1074"/>
    <n v="10.52"/>
    <m/>
    <m/>
    <x v="0"/>
    <m/>
    <m/>
    <m/>
    <m/>
    <x v="0"/>
    <x v="10"/>
    <x v="835"/>
    <x v="490"/>
    <x v="0"/>
    <m/>
    <m/>
    <x v="0"/>
    <x v="0"/>
    <m/>
    <x v="0"/>
    <m/>
    <x v="0"/>
    <m/>
    <x v="0"/>
    <x v="0"/>
    <m/>
    <m/>
    <x v="0"/>
    <m/>
    <m/>
    <m/>
    <m/>
    <m/>
    <x v="0"/>
    <m/>
    <m/>
    <x v="0"/>
    <m/>
    <m/>
    <m/>
    <m/>
    <x v="3"/>
    <m/>
    <m/>
    <m/>
    <m/>
    <m/>
    <m/>
    <m/>
    <m/>
    <m/>
    <m/>
    <m/>
    <m/>
    <m/>
    <d v="2017-04-19T00:00:00"/>
    <x v="48"/>
    <s v="Tanker- B# #27,28, 29"/>
    <x v="0"/>
    <m/>
    <n v="6"/>
    <x v="0"/>
    <m/>
    <m/>
  </r>
  <r>
    <x v="1"/>
    <x v="106"/>
    <x v="7"/>
    <x v="1"/>
    <x v="869"/>
    <x v="124"/>
    <x v="1075"/>
    <n v="10.4"/>
    <m/>
    <m/>
    <x v="0"/>
    <m/>
    <m/>
    <m/>
    <m/>
    <x v="0"/>
    <x v="10"/>
    <x v="834"/>
    <x v="512"/>
    <x v="0"/>
    <m/>
    <m/>
    <x v="0"/>
    <x v="0"/>
    <m/>
    <x v="0"/>
    <m/>
    <x v="0"/>
    <m/>
    <x v="0"/>
    <x v="0"/>
    <m/>
    <m/>
    <x v="0"/>
    <m/>
    <m/>
    <m/>
    <m/>
    <m/>
    <x v="0"/>
    <m/>
    <m/>
    <x v="0"/>
    <m/>
    <m/>
    <m/>
    <m/>
    <x v="3"/>
    <m/>
    <m/>
    <m/>
    <m/>
    <m/>
    <m/>
    <m/>
    <m/>
    <m/>
    <m/>
    <m/>
    <m/>
    <m/>
    <d v="2017-04-21T00:00:00"/>
    <x v="50"/>
    <s v="Tanker- B#28, 29"/>
    <x v="0"/>
    <m/>
    <n v="6"/>
    <x v="0"/>
    <m/>
    <m/>
  </r>
  <r>
    <x v="1"/>
    <x v="106"/>
    <x v="7"/>
    <x v="1"/>
    <x v="1668"/>
    <x v="126"/>
    <x v="1076"/>
    <n v="10.72"/>
    <m/>
    <m/>
    <x v="0"/>
    <m/>
    <m/>
    <m/>
    <m/>
    <x v="0"/>
    <x v="10"/>
    <x v="836"/>
    <x v="486"/>
    <x v="0"/>
    <m/>
    <m/>
    <x v="0"/>
    <x v="0"/>
    <m/>
    <x v="0"/>
    <m/>
    <x v="0"/>
    <m/>
    <x v="0"/>
    <x v="0"/>
    <m/>
    <m/>
    <x v="0"/>
    <m/>
    <m/>
    <m/>
    <m/>
    <m/>
    <x v="0"/>
    <m/>
    <m/>
    <x v="0"/>
    <m/>
    <m/>
    <m/>
    <m/>
    <x v="3"/>
    <m/>
    <m/>
    <m/>
    <m/>
    <m/>
    <m/>
    <m/>
    <m/>
    <m/>
    <m/>
    <m/>
    <m/>
    <m/>
    <d v="2017-04-25T00:00:00"/>
    <x v="154"/>
    <s v="Tanker- B# #29,30"/>
    <x v="0"/>
    <m/>
    <n v="6"/>
    <x v="0"/>
    <m/>
    <m/>
  </r>
  <r>
    <x v="1"/>
    <x v="106"/>
    <x v="7"/>
    <x v="1"/>
    <x v="872"/>
    <x v="127"/>
    <x v="845"/>
    <n v="10.68"/>
    <m/>
    <m/>
    <x v="0"/>
    <m/>
    <m/>
    <m/>
    <m/>
    <x v="0"/>
    <x v="10"/>
    <x v="432"/>
    <x v="482"/>
    <x v="0"/>
    <m/>
    <m/>
    <x v="0"/>
    <x v="0"/>
    <m/>
    <x v="0"/>
    <m/>
    <x v="0"/>
    <m/>
    <x v="0"/>
    <x v="0"/>
    <m/>
    <m/>
    <x v="0"/>
    <m/>
    <m/>
    <m/>
    <m/>
    <m/>
    <x v="0"/>
    <m/>
    <m/>
    <x v="0"/>
    <m/>
    <m/>
    <m/>
    <m/>
    <x v="3"/>
    <m/>
    <m/>
    <m/>
    <m/>
    <m/>
    <m/>
    <m/>
    <m/>
    <m/>
    <m/>
    <m/>
    <m/>
    <m/>
    <d v="2017-04-28T00:00:00"/>
    <x v="137"/>
    <m/>
    <x v="0"/>
    <n v="10"/>
    <n v="6"/>
    <x v="0"/>
    <m/>
    <m/>
  </r>
  <r>
    <x v="1"/>
    <x v="106"/>
    <x v="7"/>
    <x v="1"/>
    <x v="1185"/>
    <x v="130"/>
    <x v="1072"/>
    <n v="10.72"/>
    <m/>
    <m/>
    <x v="0"/>
    <m/>
    <m/>
    <m/>
    <m/>
    <x v="0"/>
    <x v="10"/>
    <x v="837"/>
    <x v="442"/>
    <x v="0"/>
    <m/>
    <m/>
    <x v="0"/>
    <x v="0"/>
    <m/>
    <x v="0"/>
    <m/>
    <x v="0"/>
    <m/>
    <x v="0"/>
    <x v="0"/>
    <m/>
    <m/>
    <x v="0"/>
    <m/>
    <m/>
    <m/>
    <m/>
    <m/>
    <x v="0"/>
    <m/>
    <m/>
    <x v="0"/>
    <m/>
    <m/>
    <m/>
    <m/>
    <x v="0"/>
    <m/>
    <m/>
    <m/>
    <m/>
    <m/>
    <m/>
    <m/>
    <m/>
    <m/>
    <m/>
    <m/>
    <m/>
    <m/>
    <d v="2017-05-08T00:00:00"/>
    <x v="61"/>
    <s v="Tanker-B#32,33"/>
    <x v="0"/>
    <n v="15"/>
    <n v="6"/>
    <x v="0"/>
    <m/>
    <m/>
  </r>
  <r>
    <x v="1"/>
    <x v="106"/>
    <x v="7"/>
    <x v="1"/>
    <x v="1669"/>
    <x v="131"/>
    <x v="1077"/>
    <n v="10.55"/>
    <m/>
    <m/>
    <x v="0"/>
    <m/>
    <m/>
    <m/>
    <m/>
    <x v="0"/>
    <x v="10"/>
    <x v="818"/>
    <x v="475"/>
    <x v="0"/>
    <m/>
    <m/>
    <x v="0"/>
    <x v="0"/>
    <m/>
    <x v="0"/>
    <m/>
    <x v="0"/>
    <m/>
    <x v="0"/>
    <x v="0"/>
    <m/>
    <m/>
    <x v="0"/>
    <m/>
    <m/>
    <m/>
    <m/>
    <m/>
    <x v="0"/>
    <m/>
    <m/>
    <x v="0"/>
    <m/>
    <m/>
    <m/>
    <m/>
    <x v="0"/>
    <m/>
    <m/>
    <m/>
    <m/>
    <m/>
    <m/>
    <m/>
    <m/>
    <m/>
    <m/>
    <m/>
    <m/>
    <m/>
    <d v="2017-05-09T00:00:00"/>
    <x v="94"/>
    <s v="Tanker-B#33,34"/>
    <x v="0"/>
    <n v="12"/>
    <n v="6"/>
    <x v="0"/>
    <m/>
    <m/>
  </r>
  <r>
    <x v="1"/>
    <x v="106"/>
    <x v="7"/>
    <x v="1"/>
    <x v="1670"/>
    <x v="132"/>
    <x v="1078"/>
    <n v="10.47"/>
    <m/>
    <m/>
    <x v="0"/>
    <m/>
    <m/>
    <m/>
    <m/>
    <x v="0"/>
    <x v="10"/>
    <x v="830"/>
    <x v="489"/>
    <x v="0"/>
    <m/>
    <m/>
    <x v="0"/>
    <x v="0"/>
    <m/>
    <x v="0"/>
    <m/>
    <x v="0"/>
    <m/>
    <x v="0"/>
    <x v="0"/>
    <m/>
    <m/>
    <x v="0"/>
    <m/>
    <m/>
    <m/>
    <m/>
    <m/>
    <x v="0"/>
    <m/>
    <m/>
    <x v="0"/>
    <m/>
    <m/>
    <m/>
    <m/>
    <x v="0"/>
    <m/>
    <m/>
    <m/>
    <m/>
    <m/>
    <m/>
    <m/>
    <m/>
    <m/>
    <m/>
    <m/>
    <m/>
    <m/>
    <d v="2017-05-11T00:00:00"/>
    <x v="95"/>
    <s v="Tanker-B#34,35"/>
    <x v="0"/>
    <n v="15"/>
    <n v="6"/>
    <x v="0"/>
    <m/>
    <m/>
  </r>
  <r>
    <x v="1"/>
    <x v="106"/>
    <x v="7"/>
    <x v="1"/>
    <x v="1671"/>
    <x v="134"/>
    <x v="1079"/>
    <n v="10.63"/>
    <m/>
    <m/>
    <x v="0"/>
    <m/>
    <m/>
    <m/>
    <m/>
    <x v="0"/>
    <x v="10"/>
    <x v="838"/>
    <x v="486"/>
    <x v="0"/>
    <m/>
    <m/>
    <x v="0"/>
    <x v="0"/>
    <m/>
    <x v="0"/>
    <m/>
    <x v="0"/>
    <m/>
    <x v="0"/>
    <x v="0"/>
    <m/>
    <m/>
    <x v="0"/>
    <m/>
    <m/>
    <m/>
    <m/>
    <m/>
    <x v="0"/>
    <m/>
    <m/>
    <x v="0"/>
    <m/>
    <m/>
    <m/>
    <m/>
    <x v="0"/>
    <m/>
    <m/>
    <m/>
    <m/>
    <m/>
    <m/>
    <m/>
    <m/>
    <m/>
    <m/>
    <m/>
    <m/>
    <m/>
    <d v="2017-05-15T00:00:00"/>
    <x v="96"/>
    <s v="Tanker-B#35,36"/>
    <x v="0"/>
    <n v="15"/>
    <n v="6"/>
    <x v="0"/>
    <m/>
    <m/>
  </r>
  <r>
    <x v="1"/>
    <x v="106"/>
    <x v="7"/>
    <x v="1"/>
    <x v="1672"/>
    <x v="97"/>
    <x v="1059"/>
    <n v="10.53"/>
    <m/>
    <m/>
    <x v="0"/>
    <m/>
    <m/>
    <m/>
    <m/>
    <x v="0"/>
    <x v="10"/>
    <x v="839"/>
    <x v="75"/>
    <x v="0"/>
    <m/>
    <m/>
    <x v="0"/>
    <x v="0"/>
    <m/>
    <x v="0"/>
    <m/>
    <x v="0"/>
    <m/>
    <x v="0"/>
    <x v="0"/>
    <m/>
    <m/>
    <x v="0"/>
    <m/>
    <m/>
    <m/>
    <m/>
    <m/>
    <x v="0"/>
    <m/>
    <m/>
    <x v="0"/>
    <m/>
    <m/>
    <m/>
    <m/>
    <x v="0"/>
    <m/>
    <m/>
    <m/>
    <m/>
    <m/>
    <m/>
    <m/>
    <m/>
    <m/>
    <m/>
    <m/>
    <m/>
    <m/>
    <d v="2017-05-17T00:00:00"/>
    <x v="70"/>
    <m/>
    <x v="0"/>
    <n v="7"/>
    <n v="6"/>
    <x v="0"/>
    <m/>
    <m/>
  </r>
  <r>
    <x v="1"/>
    <x v="106"/>
    <x v="7"/>
    <x v="1"/>
    <x v="633"/>
    <x v="97"/>
    <x v="1080"/>
    <n v="10.48"/>
    <m/>
    <m/>
    <x v="0"/>
    <m/>
    <m/>
    <m/>
    <m/>
    <x v="0"/>
    <x v="10"/>
    <x v="840"/>
    <x v="270"/>
    <x v="0"/>
    <m/>
    <m/>
    <x v="0"/>
    <x v="0"/>
    <m/>
    <x v="0"/>
    <m/>
    <x v="0"/>
    <m/>
    <x v="0"/>
    <x v="0"/>
    <m/>
    <m/>
    <x v="0"/>
    <m/>
    <m/>
    <m/>
    <m/>
    <m/>
    <x v="0"/>
    <m/>
    <m/>
    <x v="0"/>
    <m/>
    <m/>
    <m/>
    <m/>
    <x v="0"/>
    <m/>
    <m/>
    <m/>
    <m/>
    <m/>
    <m/>
    <m/>
    <m/>
    <m/>
    <m/>
    <m/>
    <m/>
    <m/>
    <d v="2017-05-17T00:00:00"/>
    <x v="70"/>
    <s v="Tanker-B#36,37"/>
    <x v="0"/>
    <n v="12"/>
    <n v="6"/>
    <x v="0"/>
    <m/>
    <m/>
  </r>
  <r>
    <x v="1"/>
    <x v="106"/>
    <x v="7"/>
    <x v="1"/>
    <x v="1673"/>
    <x v="9"/>
    <x v="1081"/>
    <n v="10.51"/>
    <m/>
    <m/>
    <x v="0"/>
    <m/>
    <m/>
    <m/>
    <m/>
    <x v="0"/>
    <x v="10"/>
    <x v="213"/>
    <x v="526"/>
    <x v="0"/>
    <m/>
    <m/>
    <x v="0"/>
    <x v="0"/>
    <m/>
    <x v="0"/>
    <m/>
    <x v="0"/>
    <m/>
    <x v="0"/>
    <x v="0"/>
    <m/>
    <m/>
    <x v="0"/>
    <m/>
    <m/>
    <m/>
    <m/>
    <m/>
    <x v="0"/>
    <m/>
    <m/>
    <x v="0"/>
    <m/>
    <m/>
    <m/>
    <m/>
    <x v="0"/>
    <m/>
    <m/>
    <m/>
    <m/>
    <m/>
    <m/>
    <m/>
    <m/>
    <m/>
    <m/>
    <m/>
    <m/>
    <m/>
    <d v="2017-05-19T00:00:00"/>
    <x v="74"/>
    <s v="Tanker-part B#37,#38"/>
    <x v="0"/>
    <n v="13"/>
    <n v="6"/>
    <x v="0"/>
    <m/>
    <m/>
  </r>
  <r>
    <x v="1"/>
    <x v="106"/>
    <x v="7"/>
    <x v="1"/>
    <x v="1674"/>
    <x v="88"/>
    <x v="1082"/>
    <n v="10.27"/>
    <m/>
    <m/>
    <x v="0"/>
    <m/>
    <m/>
    <m/>
    <m/>
    <x v="0"/>
    <x v="10"/>
    <x v="825"/>
    <x v="481"/>
    <x v="0"/>
    <m/>
    <m/>
    <x v="0"/>
    <x v="0"/>
    <m/>
    <x v="0"/>
    <m/>
    <x v="0"/>
    <m/>
    <x v="0"/>
    <x v="0"/>
    <m/>
    <m/>
    <x v="0"/>
    <m/>
    <m/>
    <m/>
    <m/>
    <m/>
    <x v="0"/>
    <m/>
    <m/>
    <x v="0"/>
    <m/>
    <m/>
    <m/>
    <m/>
    <x v="4"/>
    <m/>
    <m/>
    <m/>
    <m/>
    <m/>
    <m/>
    <m/>
    <m/>
    <m/>
    <m/>
    <m/>
    <m/>
    <m/>
    <d v="2017-06-05T00:00:00"/>
    <x v="62"/>
    <m/>
    <x v="0"/>
    <n v="5"/>
    <n v="6"/>
    <x v="0"/>
    <m/>
    <m/>
  </r>
  <r>
    <x v="1"/>
    <x v="106"/>
    <x v="7"/>
    <x v="1"/>
    <x v="1675"/>
    <x v="146"/>
    <x v="1080"/>
    <n v="10.31"/>
    <m/>
    <m/>
    <x v="0"/>
    <m/>
    <m/>
    <m/>
    <m/>
    <x v="0"/>
    <x v="10"/>
    <x v="841"/>
    <x v="269"/>
    <x v="0"/>
    <m/>
    <m/>
    <x v="0"/>
    <x v="0"/>
    <m/>
    <x v="0"/>
    <m/>
    <x v="0"/>
    <m/>
    <x v="0"/>
    <x v="0"/>
    <m/>
    <m/>
    <x v="0"/>
    <m/>
    <m/>
    <m/>
    <m/>
    <m/>
    <x v="0"/>
    <m/>
    <m/>
    <x v="0"/>
    <m/>
    <m/>
    <m/>
    <m/>
    <x v="4"/>
    <m/>
    <m/>
    <m/>
    <m/>
    <m/>
    <m/>
    <m/>
    <m/>
    <m/>
    <m/>
    <m/>
    <m/>
    <m/>
    <d v="2017-06-16T00:00:00"/>
    <x v="151"/>
    <m/>
    <x v="0"/>
    <n v="6"/>
    <n v="6"/>
    <x v="0"/>
    <m/>
    <m/>
  </r>
  <r>
    <x v="0"/>
    <x v="107"/>
    <x v="7"/>
    <x v="13"/>
    <x v="1676"/>
    <x v="148"/>
    <x v="1083"/>
    <n v="8.99"/>
    <m/>
    <m/>
    <x v="0"/>
    <m/>
    <m/>
    <m/>
    <m/>
    <x v="0"/>
    <x v="128"/>
    <x v="0"/>
    <x v="331"/>
    <x v="0"/>
    <m/>
    <m/>
    <x v="0"/>
    <x v="0"/>
    <m/>
    <x v="1"/>
    <m/>
    <x v="1"/>
    <m/>
    <x v="0"/>
    <x v="0"/>
    <m/>
    <m/>
    <x v="0"/>
    <m/>
    <m/>
    <m/>
    <m/>
    <m/>
    <x v="0"/>
    <m/>
    <m/>
    <x v="0"/>
    <m/>
    <m/>
    <m/>
    <m/>
    <x v="7"/>
    <s v="Clear Amber"/>
    <m/>
    <m/>
    <s v="0.00/0.00/0.00"/>
    <m/>
    <m/>
    <m/>
    <m/>
    <m/>
    <m/>
    <m/>
    <m/>
    <m/>
    <s v="5/1/2017 sp gr"/>
    <x v="138"/>
    <m/>
    <x v="0"/>
    <n v="2"/>
    <n v="8"/>
    <x v="0"/>
    <m/>
    <m/>
  </r>
  <r>
    <x v="0"/>
    <x v="107"/>
    <x v="7"/>
    <x v="13"/>
    <x v="1677"/>
    <x v="86"/>
    <x v="1084"/>
    <n v="9.11"/>
    <m/>
    <m/>
    <x v="0"/>
    <m/>
    <m/>
    <m/>
    <m/>
    <x v="0"/>
    <x v="72"/>
    <x v="0"/>
    <x v="456"/>
    <x v="0"/>
    <m/>
    <m/>
    <x v="0"/>
    <x v="0"/>
    <m/>
    <x v="1"/>
    <m/>
    <x v="1"/>
    <m/>
    <x v="0"/>
    <x v="0"/>
    <m/>
    <m/>
    <x v="0"/>
    <m/>
    <m/>
    <m/>
    <m/>
    <m/>
    <x v="0"/>
    <m/>
    <m/>
    <x v="0"/>
    <m/>
    <m/>
    <m/>
    <m/>
    <x v="0"/>
    <s v="Clear Amber"/>
    <m/>
    <m/>
    <s v="0.00/0.00/0.00"/>
    <m/>
    <m/>
    <m/>
    <m/>
    <m/>
    <m/>
    <m/>
    <m/>
    <m/>
    <s v="5/3/2017  sp gr"/>
    <x v="60"/>
    <m/>
    <x v="0"/>
    <n v="2"/>
    <n v="8"/>
    <x v="0"/>
    <m/>
    <m/>
  </r>
  <r>
    <x v="0"/>
    <x v="107"/>
    <x v="7"/>
    <x v="13"/>
    <x v="1678"/>
    <x v="129"/>
    <x v="1085"/>
    <n v="9.0399999999999991"/>
    <m/>
    <m/>
    <x v="0"/>
    <m/>
    <m/>
    <m/>
    <m/>
    <x v="0"/>
    <x v="178"/>
    <x v="0"/>
    <x v="99"/>
    <x v="0"/>
    <m/>
    <m/>
    <x v="0"/>
    <x v="0"/>
    <m/>
    <x v="1"/>
    <m/>
    <x v="1"/>
    <m/>
    <x v="0"/>
    <x v="0"/>
    <m/>
    <m/>
    <x v="0"/>
    <m/>
    <m/>
    <m/>
    <m/>
    <m/>
    <x v="0"/>
    <m/>
    <m/>
    <x v="0"/>
    <m/>
    <m/>
    <m/>
    <m/>
    <x v="0"/>
    <s v="Clear Amber"/>
    <m/>
    <m/>
    <s v="0.00/0.00/0.00"/>
    <m/>
    <m/>
    <m/>
    <m/>
    <m/>
    <m/>
    <m/>
    <m/>
    <m/>
    <s v="5/8/2017  sp gr"/>
    <x v="73"/>
    <m/>
    <x v="0"/>
    <n v="2"/>
    <n v="8"/>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x v="0"/>
    <s v="Adama-US"/>
    <x v="0"/>
    <x v="0"/>
    <x v="0"/>
    <d v="2017-02-01T00:00:00"/>
    <x v="0"/>
    <x v="0"/>
    <x v="0"/>
  </r>
  <r>
    <x v="0"/>
    <x v="0"/>
    <s v="Adama-US"/>
    <x v="1"/>
    <x v="1"/>
    <x v="0"/>
    <d v="2019-01-08T00:00:00"/>
    <x v="1"/>
    <x v="1"/>
    <x v="0"/>
  </r>
  <r>
    <x v="0"/>
    <x v="0"/>
    <s v="Adama-US"/>
    <x v="2"/>
    <x v="1"/>
    <x v="1"/>
    <m/>
    <x v="2"/>
    <x v="0"/>
    <x v="0"/>
  </r>
  <r>
    <x v="1"/>
    <x v="1"/>
    <s v="Adama-US"/>
    <x v="3"/>
    <x v="2"/>
    <x v="0"/>
    <d v="2017-11-14T00:00:00"/>
    <x v="3"/>
    <x v="0"/>
    <x v="0"/>
  </r>
  <r>
    <x v="0"/>
    <x v="2"/>
    <s v="Adama-US"/>
    <x v="4"/>
    <x v="3"/>
    <x v="0"/>
    <d v="2018-12-21T00:00:00"/>
    <x v="4"/>
    <x v="0"/>
    <x v="0"/>
  </r>
  <r>
    <x v="0"/>
    <x v="3"/>
    <s v="CSI"/>
    <x v="5"/>
    <x v="4"/>
    <x v="0"/>
    <d v="2017-04-27T00:00:00"/>
    <x v="5"/>
    <x v="0"/>
    <x v="0"/>
  </r>
  <r>
    <x v="0"/>
    <x v="4"/>
    <s v="CSI"/>
    <x v="6"/>
    <x v="3"/>
    <x v="0"/>
    <d v="2018-12-13T00:00:00"/>
    <x v="6"/>
    <x v="2"/>
    <x v="0"/>
  </r>
  <r>
    <x v="0"/>
    <x v="5"/>
    <s v="Adama-US"/>
    <x v="7"/>
    <x v="2"/>
    <x v="0"/>
    <d v="2018-11-20T00:00:00"/>
    <x v="7"/>
    <x v="3"/>
    <x v="0"/>
  </r>
  <r>
    <x v="0"/>
    <x v="6"/>
    <s v="Adama-Canada"/>
    <x v="8"/>
    <x v="5"/>
    <x v="0"/>
    <d v="2018-03-28T00:00:00"/>
    <x v="8"/>
    <x v="3"/>
    <x v="0"/>
  </r>
  <r>
    <x v="0"/>
    <x v="7"/>
    <s v="Adama-Canada"/>
    <x v="9"/>
    <x v="6"/>
    <x v="0"/>
    <d v="2018-05-11T00:00:00"/>
    <x v="9"/>
    <x v="4"/>
    <x v="0"/>
  </r>
  <r>
    <x v="1"/>
    <x v="8"/>
    <s v="Sipcam"/>
    <x v="10"/>
    <x v="2"/>
    <x v="0"/>
    <d v="2016-11-03T00:00:00"/>
    <x v="10"/>
    <x v="5"/>
    <x v="0"/>
  </r>
  <r>
    <x v="0"/>
    <x v="9"/>
    <s v="Adama-US"/>
    <x v="11"/>
    <x v="7"/>
    <x v="0"/>
    <d v="2017-09-27T00:00:00"/>
    <x v="11"/>
    <x v="0"/>
    <x v="0"/>
  </r>
  <r>
    <x v="0"/>
    <x v="10"/>
    <s v="CSI"/>
    <x v="12"/>
    <x v="7"/>
    <x v="0"/>
    <d v="2018-09-25T00:00:00"/>
    <x v="12"/>
    <x v="6"/>
    <x v="0"/>
  </r>
  <r>
    <x v="0"/>
    <x v="11"/>
    <s v="Adama-US"/>
    <x v="13"/>
    <x v="8"/>
    <x v="0"/>
    <d v="2018-07-31T00:00:00"/>
    <x v="13"/>
    <x v="0"/>
    <x v="0"/>
  </r>
  <r>
    <x v="1"/>
    <x v="12"/>
    <s v="Adama-US"/>
    <x v="14"/>
    <x v="4"/>
    <x v="0"/>
    <d v="2018-04-02T00:00:00"/>
    <x v="14"/>
    <x v="7"/>
    <x v="0"/>
  </r>
  <r>
    <x v="0"/>
    <x v="13"/>
    <s v="Arysta"/>
    <x v="15"/>
    <x v="5"/>
    <x v="0"/>
    <d v="2016-03-18T00:00:00"/>
    <x v="15"/>
    <x v="0"/>
    <x v="0"/>
  </r>
  <r>
    <x v="1"/>
    <x v="14"/>
    <s v="Adama"/>
    <x v="16"/>
    <x v="5"/>
    <x v="0"/>
    <d v="2018-03-14T00:00:00"/>
    <x v="16"/>
    <x v="8"/>
    <x v="0"/>
  </r>
  <r>
    <x v="1"/>
    <x v="15"/>
    <s v="Adama"/>
    <x v="17"/>
    <x v="4"/>
    <x v="0"/>
    <d v="2017-04-21T00:00:00"/>
    <x v="17"/>
    <x v="0"/>
    <x v="0"/>
  </r>
  <r>
    <x v="0"/>
    <x v="16"/>
    <s v="Adama"/>
    <x v="18"/>
    <x v="7"/>
    <x v="0"/>
    <d v="2018-09-25T00:00:00"/>
    <x v="12"/>
    <x v="0"/>
    <x v="0"/>
  </r>
  <r>
    <x v="0"/>
    <x v="17"/>
    <s v="Arysta"/>
    <x v="19"/>
    <x v="0"/>
    <x v="0"/>
    <d v="2017-02-10T00:00:00"/>
    <x v="18"/>
    <x v="0"/>
    <x v="0"/>
  </r>
  <r>
    <x v="0"/>
    <x v="18"/>
    <s v="Arysta"/>
    <x v="20"/>
    <x v="4"/>
    <x v="0"/>
    <d v="2017-04-12T00:00:00"/>
    <x v="19"/>
    <x v="0"/>
    <x v="0"/>
  </r>
  <r>
    <x v="1"/>
    <x v="19"/>
    <s v="Aceto"/>
    <x v="21"/>
    <x v="0"/>
    <x v="0"/>
    <d v="2018-02-15T00:00:00"/>
    <x v="20"/>
    <x v="0"/>
    <x v="0"/>
  </r>
  <r>
    <x v="1"/>
    <x v="20"/>
    <s v="CSI"/>
    <x v="22"/>
    <x v="8"/>
    <x v="0"/>
    <d v="2016-07-06T00:00:00"/>
    <x v="21"/>
    <x v="0"/>
    <x v="0"/>
  </r>
  <r>
    <x v="1"/>
    <x v="21"/>
    <s v="Adama-US"/>
    <x v="23"/>
    <x v="5"/>
    <x v="0"/>
    <d v="2017-03-13T00:00:00"/>
    <x v="22"/>
    <x v="9"/>
    <x v="0"/>
  </r>
  <r>
    <x v="1"/>
    <x v="21"/>
    <s v="CSI"/>
    <x v="24"/>
    <x v="2"/>
    <x v="0"/>
    <d v="2018-11-21T00:00:00"/>
    <x v="23"/>
    <x v="10"/>
    <x v="0"/>
  </r>
  <r>
    <x v="0"/>
    <x v="22"/>
    <s v="Sipcam"/>
    <x v="25"/>
    <x v="3"/>
    <x v="0"/>
    <d v="2018-12-17T00:00:00"/>
    <x v="24"/>
    <x v="11"/>
    <x v="0"/>
  </r>
  <r>
    <x v="0"/>
    <x v="23"/>
    <s v="Adama"/>
    <x v="26"/>
    <x v="9"/>
    <x v="0"/>
    <d v="2016-06-17T00:00:00"/>
    <x v="25"/>
    <x v="0"/>
    <x v="0"/>
  </r>
  <r>
    <x v="1"/>
    <x v="24"/>
    <s v="Tacoma Ag"/>
    <x v="27"/>
    <x v="6"/>
    <x v="0"/>
    <d v="2018-05-10T00:00:00"/>
    <x v="26"/>
    <x v="11"/>
    <x v="0"/>
  </r>
  <r>
    <x v="0"/>
    <x v="25"/>
    <s v="Arysta"/>
    <x v="28"/>
    <x v="9"/>
    <x v="0"/>
    <d v="2017-06-19T00:00:00"/>
    <x v="27"/>
    <x v="0"/>
    <x v="0"/>
  </r>
  <r>
    <x v="0"/>
    <x v="26"/>
    <s v="CSI"/>
    <x v="29"/>
    <x v="4"/>
    <x v="0"/>
    <d v="2017-04-04T00:00:00"/>
    <x v="28"/>
    <x v="0"/>
    <x v="0"/>
  </r>
  <r>
    <x v="0"/>
    <x v="27"/>
    <s v="CSI"/>
    <x v="30"/>
    <x v="2"/>
    <x v="0"/>
    <d v="2017-11-21T00:00:00"/>
    <x v="29"/>
    <x v="12"/>
    <x v="0"/>
  </r>
  <r>
    <x v="0"/>
    <x v="28"/>
    <s v="CSI"/>
    <x v="31"/>
    <x v="3"/>
    <x v="0"/>
    <d v="2018-12-13T00:00:00"/>
    <x v="30"/>
    <x v="5"/>
    <x v="0"/>
  </r>
  <r>
    <x v="1"/>
    <x v="29"/>
    <s v="Adama-US"/>
    <x v="32"/>
    <x v="4"/>
    <x v="0"/>
    <d v="2018-04-18T00:00:00"/>
    <x v="31"/>
    <x v="13"/>
    <x v="0"/>
  </r>
  <r>
    <x v="1"/>
    <x v="30"/>
    <s v="CSI"/>
    <x v="33"/>
    <x v="4"/>
    <x v="0"/>
    <d v="2016-04-12T00:00:00"/>
    <x v="32"/>
    <x v="14"/>
    <x v="0"/>
  </r>
  <r>
    <x v="0"/>
    <x v="31"/>
    <s v="Adama"/>
    <x v="34"/>
    <x v="1"/>
    <x v="0"/>
    <d v="2018-01-24T00:00:00"/>
    <x v="33"/>
    <x v="11"/>
    <x v="0"/>
  </r>
  <r>
    <x v="0"/>
    <x v="32"/>
    <s v="Willowood"/>
    <x v="35"/>
    <x v="8"/>
    <x v="0"/>
    <d v="2016-07-24T00:00:00"/>
    <x v="34"/>
    <x v="0"/>
    <x v="0"/>
  </r>
  <r>
    <x v="0"/>
    <x v="33"/>
    <s v="CSI"/>
    <x v="36"/>
    <x v="0"/>
    <x v="0"/>
    <d v="2016-02-23T00:00:00"/>
    <x v="35"/>
    <x v="0"/>
    <x v="0"/>
  </r>
  <r>
    <x v="1"/>
    <x v="29"/>
    <s v="Adama-US"/>
    <x v="37"/>
    <x v="4"/>
    <x v="0"/>
    <d v="2018-04-22T00:00:00"/>
    <x v="36"/>
    <x v="15"/>
    <x v="0"/>
  </r>
  <r>
    <x v="1"/>
    <x v="34"/>
    <s v="Adama"/>
    <x v="38"/>
    <x v="2"/>
    <x v="0"/>
    <d v="2018-11-05T00:00:00"/>
    <x v="37"/>
    <x v="0"/>
    <x v="0"/>
  </r>
  <r>
    <x v="1"/>
    <x v="35"/>
    <s v="Adama"/>
    <x v="39"/>
    <x v="4"/>
    <x v="0"/>
    <d v="2018-04-09T00:00:00"/>
    <x v="38"/>
    <x v="0"/>
    <x v="0"/>
  </r>
  <r>
    <x v="1"/>
    <x v="36"/>
    <s v="CSI"/>
    <x v="40"/>
    <x v="10"/>
    <x v="0"/>
    <d v="2018-10-23T00:00:00"/>
    <x v="39"/>
    <x v="16"/>
    <x v="0"/>
  </r>
  <r>
    <x v="1"/>
    <x v="37"/>
    <s v="Adama"/>
    <x v="41"/>
    <x v="11"/>
    <x v="0"/>
    <d v="2018-08-01T00:00:00"/>
    <x v="40"/>
    <x v="17"/>
    <x v="0"/>
  </r>
  <r>
    <x v="1"/>
    <x v="38"/>
    <s v="Adama"/>
    <x v="42"/>
    <x v="6"/>
    <x v="0"/>
    <d v="2017-05-25T00:00:00"/>
    <x v="41"/>
    <x v="4"/>
    <x v="0"/>
  </r>
  <r>
    <x v="1"/>
    <x v="39"/>
    <s v="Mana"/>
    <x v="43"/>
    <x v="8"/>
    <x v="0"/>
    <d v="2016-07-22T00:00:00"/>
    <x v="42"/>
    <x v="0"/>
    <x v="0"/>
  </r>
  <r>
    <x v="0"/>
    <x v="40"/>
    <s v="Willowood"/>
    <x v="44"/>
    <x v="4"/>
    <x v="0"/>
    <d v="2016-04-26T00:00:00"/>
    <x v="43"/>
    <x v="0"/>
    <x v="0"/>
  </r>
  <r>
    <x v="1"/>
    <x v="41"/>
    <s v="Adama"/>
    <x v="45"/>
    <x v="5"/>
    <x v="0"/>
    <d v="2016-03-21T00:00:00"/>
    <x v="44"/>
    <x v="18"/>
    <x v="0"/>
  </r>
  <r>
    <x v="0"/>
    <x v="42"/>
    <s v="Adama-US"/>
    <x v="46"/>
    <x v="2"/>
    <x v="0"/>
    <d v="2018-11-13T00:00:00"/>
    <x v="45"/>
    <x v="0"/>
    <x v="0"/>
  </r>
  <r>
    <x v="0"/>
    <x v="43"/>
    <s v="CSI"/>
    <x v="47"/>
    <x v="11"/>
    <x v="0"/>
    <d v="2018-08-15T00:00:00"/>
    <x v="46"/>
    <x v="19"/>
    <x v="0"/>
  </r>
  <r>
    <x v="1"/>
    <x v="44"/>
    <s v="CSI"/>
    <x v="48"/>
    <x v="1"/>
    <x v="0"/>
    <d v="2018-01-02T00:00:00"/>
    <x v="47"/>
    <x v="0"/>
    <x v="0"/>
  </r>
  <r>
    <x v="1"/>
    <x v="45"/>
    <s v="CSI"/>
    <x v="49"/>
    <x v="11"/>
    <x v="0"/>
    <d v="2018-08-23T00:00:00"/>
    <x v="48"/>
    <x v="0"/>
    <x v="0"/>
  </r>
  <r>
    <x v="0"/>
    <x v="46"/>
    <s v="Arysta "/>
    <x v="50"/>
    <x v="0"/>
    <x v="0"/>
    <d v="2018-02-01T00:00:00"/>
    <x v="49"/>
    <x v="0"/>
    <x v="0"/>
  </r>
  <r>
    <x v="1"/>
    <x v="47"/>
    <s v="Adama"/>
    <x v="51"/>
    <x v="5"/>
    <x v="0"/>
    <d v="2017-03-22T00:00:00"/>
    <x v="50"/>
    <x v="0"/>
    <x v="0"/>
  </r>
  <r>
    <x v="1"/>
    <x v="48"/>
    <s v="Adama-Canada"/>
    <x v="52"/>
    <x v="10"/>
    <x v="0"/>
    <d v="2018-10-23T00:00:00"/>
    <x v="51"/>
    <x v="0"/>
    <x v="0"/>
  </r>
  <r>
    <x v="0"/>
    <x v="49"/>
    <s v="Arysta"/>
    <x v="53"/>
    <x v="9"/>
    <x v="0"/>
    <d v="2017-06-30T00:00:00"/>
    <x v="52"/>
    <x v="0"/>
    <x v="0"/>
  </r>
  <r>
    <x v="1"/>
    <x v="50"/>
    <s v="Adama"/>
    <x v="54"/>
    <x v="5"/>
    <x v="0"/>
    <d v="2018-03-21T00:00:00"/>
    <x v="53"/>
    <x v="0"/>
    <x v="0"/>
  </r>
  <r>
    <x v="1"/>
    <x v="50"/>
    <s v="Adama-Canada"/>
    <x v="55"/>
    <x v="10"/>
    <x v="0"/>
    <d v="2018-10-19T00:00:00"/>
    <x v="54"/>
    <x v="0"/>
    <x v="0"/>
  </r>
  <r>
    <x v="1"/>
    <x v="51"/>
    <s v="Adama"/>
    <x v="56"/>
    <x v="2"/>
    <x v="0"/>
    <d v="2018-11-08T00:00:00"/>
    <x v="55"/>
    <x v="0"/>
    <x v="0"/>
  </r>
  <r>
    <x v="1"/>
    <x v="52"/>
    <s v="Sipcam"/>
    <x v="10"/>
    <x v="2"/>
    <x v="0"/>
    <d v="2016-11-02T00:00:00"/>
    <x v="56"/>
    <x v="20"/>
    <x v="0"/>
  </r>
  <r>
    <x v="0"/>
    <x v="53"/>
    <s v="Arysta"/>
    <x v="57"/>
    <x v="8"/>
    <x v="0"/>
    <d v="2018-07-25T00:00:00"/>
    <x v="57"/>
    <x v="0"/>
    <x v="0"/>
  </r>
  <r>
    <x v="1"/>
    <x v="54"/>
    <s v="ProActive"/>
    <x v="58"/>
    <x v="6"/>
    <x v="0"/>
    <d v="2017-05-26T00:00:00"/>
    <x v="58"/>
    <x v="0"/>
    <x v="0"/>
  </r>
  <r>
    <x v="1"/>
    <x v="55"/>
    <s v="CSI"/>
    <x v="59"/>
    <x v="1"/>
    <x v="0"/>
    <d v="2016-01-05T00:00:00"/>
    <x v="59"/>
    <x v="21"/>
    <x v="0"/>
  </r>
  <r>
    <x v="1"/>
    <x v="56"/>
    <s v="CSI"/>
    <x v="60"/>
    <x v="1"/>
    <x v="0"/>
    <d v="2016-01-08T00:00:00"/>
    <x v="60"/>
    <x v="13"/>
    <x v="0"/>
  </r>
  <r>
    <x v="1"/>
    <x v="57"/>
    <s v="Alligare"/>
    <x v="61"/>
    <x v="11"/>
    <x v="0"/>
    <d v="2017-08-31T00:00:00"/>
    <x v="61"/>
    <x v="9"/>
    <x v="0"/>
  </r>
  <r>
    <x v="1"/>
    <x v="58"/>
    <s v="CSI"/>
    <x v="62"/>
    <x v="7"/>
    <x v="0"/>
    <d v="2018-09-25T00:00:00"/>
    <x v="12"/>
    <x v="13"/>
    <x v="0"/>
  </r>
  <r>
    <x v="1"/>
    <x v="59"/>
    <s v="Adama"/>
    <x v="63"/>
    <x v="1"/>
    <x v="0"/>
    <d v="2017-01-26T00:00:00"/>
    <x v="62"/>
    <x v="22"/>
    <x v="0"/>
  </r>
  <r>
    <x v="1"/>
    <x v="60"/>
    <s v="Syngenta"/>
    <x v="64"/>
    <x v="0"/>
    <x v="0"/>
    <d v="2017-02-01T00:00:00"/>
    <x v="0"/>
    <x v="17"/>
    <x v="0"/>
  </r>
  <r>
    <x v="0"/>
    <x v="61"/>
    <s v="Adama-US"/>
    <x v="65"/>
    <x v="3"/>
    <x v="0"/>
    <d v="2018-12-20T00:00:00"/>
    <x v="63"/>
    <x v="0"/>
    <x v="0"/>
  </r>
  <r>
    <x v="0"/>
    <x v="62"/>
    <s v="Arysta"/>
    <x v="66"/>
    <x v="8"/>
    <x v="0"/>
    <d v="2016-07-12T00:00:00"/>
    <x v="64"/>
    <x v="0"/>
    <x v="0"/>
  </r>
  <r>
    <x v="0"/>
    <x v="63"/>
    <s v="Arysta"/>
    <x v="67"/>
    <x v="8"/>
    <x v="0"/>
    <d v="2016-07-15T00:00:00"/>
    <x v="65"/>
    <x v="0"/>
    <x v="0"/>
  </r>
  <r>
    <x v="0"/>
    <x v="64"/>
    <s v="Adama"/>
    <x v="68"/>
    <x v="3"/>
    <x v="0"/>
    <d v="2016-12-12T00:00:00"/>
    <x v="66"/>
    <x v="0"/>
    <x v="0"/>
  </r>
  <r>
    <x v="0"/>
    <x v="65"/>
    <s v="Sipcam"/>
    <x v="69"/>
    <x v="4"/>
    <x v="0"/>
    <d v="2016-04-21T00:00:00"/>
    <x v="67"/>
    <x v="0"/>
    <x v="0"/>
  </r>
  <r>
    <x v="0"/>
    <x v="66"/>
    <s v="Adama-Canada"/>
    <x v="70"/>
    <x v="7"/>
    <x v="0"/>
    <d v="2018-09-10T00:00:00"/>
    <x v="68"/>
    <x v="0"/>
    <x v="0"/>
  </r>
  <r>
    <x v="1"/>
    <x v="67"/>
    <s v="AdamaCanada"/>
    <x v="71"/>
    <x v="0"/>
    <x v="0"/>
    <d v="2018-02-19T00:00:00"/>
    <x v="69"/>
    <x v="23"/>
    <x v="0"/>
  </r>
  <r>
    <x v="1"/>
    <x v="68"/>
    <s v="Sipcam"/>
    <x v="72"/>
    <x v="1"/>
    <x v="0"/>
    <d v="2017-01-06T00:00:00"/>
    <x v="70"/>
    <x v="8"/>
    <x v="0"/>
  </r>
  <r>
    <x v="0"/>
    <x v="69"/>
    <s v="Amvac"/>
    <x v="73"/>
    <x v="9"/>
    <x v="0"/>
    <d v="2017-06-21T00:00:00"/>
    <x v="71"/>
    <x v="0"/>
    <x v="0"/>
  </r>
  <r>
    <x v="0"/>
    <x v="70"/>
    <s v="Arysta"/>
    <x v="74"/>
    <x v="9"/>
    <x v="0"/>
    <d v="2017-06-06T00:00:00"/>
    <x v="72"/>
    <x v="24"/>
    <x v="0"/>
  </r>
  <r>
    <x v="0"/>
    <x v="71"/>
    <s v="Adama"/>
    <x v="75"/>
    <x v="6"/>
    <x v="0"/>
    <d v="2018-05-04T00:00:00"/>
    <x v="73"/>
    <x v="25"/>
    <x v="0"/>
  </r>
  <r>
    <x v="0"/>
    <x v="72"/>
    <s v="Adama-Canada"/>
    <x v="76"/>
    <x v="1"/>
    <x v="0"/>
    <d v="2019-01-02T00:00:00"/>
    <x v="74"/>
    <x v="0"/>
    <x v="0"/>
  </r>
  <r>
    <x v="0"/>
    <x v="72"/>
    <s v="Adama-Canada"/>
    <x v="77"/>
    <x v="1"/>
    <x v="0"/>
    <d v="2019-01-04T00:00:00"/>
    <x v="75"/>
    <x v="0"/>
    <x v="0"/>
  </r>
  <r>
    <x v="0"/>
    <x v="72"/>
    <s v="Adama-Canada"/>
    <x v="78"/>
    <x v="1"/>
    <x v="0"/>
    <d v="2019-01-04T00:00:00"/>
    <x v="75"/>
    <x v="0"/>
    <x v="0"/>
  </r>
  <r>
    <x v="0"/>
    <x v="72"/>
    <s v="Adama-Canada"/>
    <x v="79"/>
    <x v="1"/>
    <x v="0"/>
    <d v="2019-01-04T00:00:00"/>
    <x v="76"/>
    <x v="0"/>
    <x v="0"/>
  </r>
  <r>
    <x v="0"/>
    <x v="72"/>
    <s v="Adama-Canada"/>
    <x v="80"/>
    <x v="1"/>
    <x v="0"/>
    <d v="2019-01-08T00:00:00"/>
    <x v="1"/>
    <x v="0"/>
    <x v="0"/>
  </r>
  <r>
    <x v="1"/>
    <x v="73"/>
    <s v="Adama-US"/>
    <x v="81"/>
    <x v="0"/>
    <x v="0"/>
    <d v="2016-02-19T00:00:00"/>
    <x v="77"/>
    <x v="0"/>
    <x v="0"/>
  </r>
  <r>
    <x v="1"/>
    <x v="74"/>
    <s v="Adama"/>
    <x v="82"/>
    <x v="3"/>
    <x v="0"/>
    <d v="2017-12-21T00:00:00"/>
    <x v="78"/>
    <x v="8"/>
    <x v="0"/>
  </r>
  <r>
    <x v="1"/>
    <x v="75"/>
    <s v="Tacoma Ag"/>
    <x v="83"/>
    <x v="4"/>
    <x v="0"/>
    <d v="2018-04-26T00:00:00"/>
    <x v="79"/>
    <x v="26"/>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Tifton"/>
    <x v="0"/>
    <s v="BT8275008"/>
    <d v="2018-10-02T00:00:00"/>
    <d v="2018-10-03T00:00:00"/>
    <m/>
  </r>
  <r>
    <s v="Tifton"/>
    <x v="1"/>
    <s v="BT8249001-A"/>
    <d v="2018-10-08T00:00:00"/>
    <d v="2018-10-19T00:00:00"/>
    <m/>
  </r>
  <r>
    <s v="Tifton"/>
    <x v="1"/>
    <s v="BT8280007-A"/>
    <d v="2018-10-13T00:00:00"/>
    <d v="2018-10-19T00:00:00"/>
    <m/>
  </r>
  <r>
    <s v="Tifton"/>
    <x v="2"/>
    <s v="BT7298001"/>
    <d v="2017-10-26T00:00:00"/>
    <d v="2017-10-26T00:00:00"/>
    <m/>
  </r>
  <r>
    <s v="Tifton"/>
    <x v="2"/>
    <s v="BT7300005"/>
    <d v="2017-10-30T00:00:00"/>
    <d v="2017-10-31T00:00:00"/>
    <m/>
  </r>
  <r>
    <s v="Tifton"/>
    <x v="3"/>
    <s v="BT8277034"/>
    <d v="2018-10-04T00:00:00"/>
    <d v="2018-10-05T00:00:00"/>
    <m/>
  </r>
  <r>
    <s v="Tifton"/>
    <x v="4"/>
    <s v="BT7285001"/>
    <d v="2017-10-12T00:00:00"/>
    <d v="2017-10-13T00:00:00"/>
    <m/>
  </r>
  <r>
    <s v="Tifton"/>
    <x v="4"/>
    <s v="BT7297006"/>
    <d v="2017-10-25T00:00:00"/>
    <d v="2017-10-26T00:00:00"/>
    <m/>
  </r>
  <r>
    <s v="Tifton"/>
    <x v="5"/>
    <s v="BT8298029"/>
    <d v="2018-10-26T00:00:00"/>
    <d v="2018-10-26T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9">
  <r>
    <x v="0"/>
    <x v="0"/>
    <x v="0"/>
    <x v="0"/>
    <x v="0"/>
    <x v="0"/>
    <x v="0"/>
    <x v="0"/>
    <m/>
    <m/>
    <m/>
    <x v="0"/>
    <m/>
    <m/>
    <m/>
    <m/>
    <x v="0"/>
    <n v="8.0470000000000006"/>
    <x v="0"/>
    <x v="0"/>
    <x v="0"/>
    <m/>
    <m/>
    <x v="0"/>
    <x v="0"/>
    <m/>
    <n v="0"/>
    <m/>
    <n v="0"/>
    <m/>
    <x v="0"/>
    <x v="0"/>
    <m/>
    <m/>
    <x v="0"/>
    <m/>
    <m/>
    <m/>
    <m/>
    <m/>
    <x v="0"/>
    <m/>
    <m/>
    <x v="0"/>
    <m/>
    <m/>
    <m/>
    <m/>
    <x v="0"/>
    <m/>
    <m/>
    <d v="2017-08-23T00:00:00"/>
    <x v="0"/>
    <m/>
    <m/>
    <x v="0"/>
    <n v="3"/>
    <n v="9"/>
    <m/>
    <m/>
    <m/>
  </r>
  <r>
    <x v="1"/>
    <x v="1"/>
    <x v="0"/>
    <x v="1"/>
    <x v="1"/>
    <x v="1"/>
    <x v="0"/>
    <x v="1"/>
    <m/>
    <m/>
    <m/>
    <x v="0"/>
    <m/>
    <m/>
    <m/>
    <m/>
    <x v="0"/>
    <n v="0.875"/>
    <x v="0"/>
    <x v="1"/>
    <x v="0"/>
    <m/>
    <m/>
    <x v="0"/>
    <x v="0"/>
    <m/>
    <m/>
    <m/>
    <m/>
    <m/>
    <x v="0"/>
    <x v="0"/>
    <m/>
    <m/>
    <x v="0"/>
    <m/>
    <m/>
    <m/>
    <m/>
    <m/>
    <x v="0"/>
    <m/>
    <m/>
    <x v="0"/>
    <m/>
    <m/>
    <m/>
    <m/>
    <x v="1"/>
    <s v="cloudy"/>
    <m/>
    <d v="2018-01-28T00:00:00"/>
    <x v="1"/>
    <m/>
    <s v="per Chuck per Celso email"/>
    <x v="0"/>
    <n v="9"/>
    <n v="4"/>
    <m/>
    <d v="2018-01-31T00:00:00"/>
    <m/>
  </r>
  <r>
    <x v="1"/>
    <x v="1"/>
    <x v="0"/>
    <x v="1"/>
    <x v="2"/>
    <x v="2"/>
    <x v="0"/>
    <x v="1"/>
    <m/>
    <m/>
    <m/>
    <x v="0"/>
    <m/>
    <m/>
    <m/>
    <m/>
    <x v="0"/>
    <n v="0.88400000000000001"/>
    <x v="0"/>
    <x v="1"/>
    <x v="0"/>
    <m/>
    <m/>
    <x v="0"/>
    <x v="0"/>
    <m/>
    <m/>
    <m/>
    <n v="0"/>
    <m/>
    <x v="0"/>
    <x v="0"/>
    <m/>
    <m/>
    <x v="0"/>
    <m/>
    <m/>
    <m/>
    <m/>
    <m/>
    <x v="0"/>
    <m/>
    <m/>
    <x v="0"/>
    <m/>
    <m/>
    <m/>
    <m/>
    <x v="2"/>
    <s v="hazy"/>
    <m/>
    <d v="2018-12-05T00:00:00"/>
    <x v="2"/>
    <m/>
    <s v="Batch 29 was the last batch produce"/>
    <x v="0"/>
    <n v="1"/>
    <n v="4"/>
    <m/>
    <m/>
    <m/>
  </r>
  <r>
    <x v="0"/>
    <x v="2"/>
    <x v="0"/>
    <x v="1"/>
    <x v="3"/>
    <x v="3"/>
    <x v="0"/>
    <x v="2"/>
    <m/>
    <m/>
    <m/>
    <x v="0"/>
    <m/>
    <n v="2.4"/>
    <n v="12.8"/>
    <m/>
    <x v="1"/>
    <n v="1.117"/>
    <x v="0"/>
    <x v="2"/>
    <x v="0"/>
    <m/>
    <s v="&lt;0.05"/>
    <x v="0"/>
    <x v="0"/>
    <m/>
    <n v="1.5E-3"/>
    <m/>
    <n v="2.5000000000000001E-3"/>
    <m/>
    <x v="0"/>
    <x v="0"/>
    <m/>
    <m/>
    <x v="0"/>
    <m/>
    <m/>
    <m/>
    <m/>
    <m/>
    <x v="0"/>
    <m/>
    <m/>
    <x v="0"/>
    <m/>
    <m/>
    <m/>
    <m/>
    <x v="3"/>
    <m/>
    <m/>
    <d v="2018-02-22T00:00:00"/>
    <x v="3"/>
    <m/>
    <m/>
    <x v="0"/>
    <n v="15"/>
    <n v="8"/>
    <m/>
    <d v="2018-02-19T00:00:00"/>
    <s v="7:40AM"/>
  </r>
  <r>
    <x v="0"/>
    <x v="2"/>
    <x v="0"/>
    <x v="1"/>
    <x v="4"/>
    <x v="4"/>
    <x v="0"/>
    <x v="3"/>
    <m/>
    <m/>
    <m/>
    <x v="0"/>
    <m/>
    <n v="2.4"/>
    <n v="7.8"/>
    <m/>
    <x v="2"/>
    <n v="1.123"/>
    <x v="0"/>
    <x v="3"/>
    <x v="0"/>
    <m/>
    <s v="&lt;0.05"/>
    <x v="0"/>
    <x v="0"/>
    <m/>
    <n v="0"/>
    <m/>
    <n v="2.3999999999999998E-3"/>
    <m/>
    <x v="0"/>
    <x v="0"/>
    <m/>
    <m/>
    <x v="0"/>
    <m/>
    <m/>
    <m/>
    <m/>
    <m/>
    <x v="0"/>
    <m/>
    <m/>
    <x v="0"/>
    <m/>
    <m/>
    <m/>
    <m/>
    <x v="4"/>
    <m/>
    <m/>
    <d v="2018-03-06T00:00:00"/>
    <x v="4"/>
    <m/>
    <m/>
    <x v="0"/>
    <n v="7"/>
    <n v="8"/>
    <m/>
    <d v="2018-03-02T00:00:00"/>
    <s v="12:50PM"/>
  </r>
  <r>
    <x v="0"/>
    <x v="3"/>
    <x v="0"/>
    <x v="1"/>
    <x v="5"/>
    <x v="5"/>
    <x v="0"/>
    <x v="4"/>
    <m/>
    <m/>
    <m/>
    <x v="0"/>
    <m/>
    <n v="1.8"/>
    <n v="6.5"/>
    <m/>
    <x v="3"/>
    <n v="1.0980000000000001"/>
    <x v="0"/>
    <x v="4"/>
    <x v="0"/>
    <m/>
    <m/>
    <x v="0"/>
    <x v="0"/>
    <m/>
    <n v="0"/>
    <m/>
    <n v="8.9999999999999998E-4"/>
    <m/>
    <x v="1"/>
    <x v="0"/>
    <m/>
    <m/>
    <x v="0"/>
    <m/>
    <m/>
    <m/>
    <m/>
    <m/>
    <x v="0"/>
    <m/>
    <m/>
    <x v="0"/>
    <m/>
    <m/>
    <m/>
    <m/>
    <x v="3"/>
    <m/>
    <m/>
    <d v="2019-03-11T00:00:00"/>
    <x v="5"/>
    <m/>
    <m/>
    <x v="0"/>
    <n v="15"/>
    <n v="11"/>
    <m/>
    <d v="2019-02-07T00:00:00"/>
    <d v="1899-12-30T07:45:00"/>
  </r>
  <r>
    <x v="0"/>
    <x v="3"/>
    <x v="0"/>
    <x v="1"/>
    <x v="6"/>
    <x v="6"/>
    <x v="0"/>
    <x v="5"/>
    <m/>
    <m/>
    <m/>
    <x v="0"/>
    <m/>
    <n v="2"/>
    <n v="8.1"/>
    <m/>
    <x v="4"/>
    <n v="1.0900000000000001"/>
    <x v="0"/>
    <x v="5"/>
    <x v="0"/>
    <m/>
    <m/>
    <x v="0"/>
    <x v="0"/>
    <m/>
    <n v="0"/>
    <m/>
    <n v="0"/>
    <m/>
    <x v="2"/>
    <x v="0"/>
    <m/>
    <m/>
    <x v="0"/>
    <m/>
    <m/>
    <m/>
    <m/>
    <m/>
    <x v="0"/>
    <m/>
    <m/>
    <x v="0"/>
    <m/>
    <m/>
    <m/>
    <m/>
    <x v="3"/>
    <m/>
    <m/>
    <d v="2019-03-11T00:00:00"/>
    <x v="5"/>
    <m/>
    <m/>
    <x v="0"/>
    <n v="10"/>
    <n v="11"/>
    <m/>
    <d v="2019-02-08T00:00:00"/>
    <s v="8:12pm"/>
  </r>
  <r>
    <x v="0"/>
    <x v="4"/>
    <x v="0"/>
    <x v="0"/>
    <x v="7"/>
    <x v="7"/>
    <x v="0"/>
    <x v="6"/>
    <m/>
    <m/>
    <m/>
    <x v="1"/>
    <m/>
    <m/>
    <m/>
    <m/>
    <x v="5"/>
    <n v="1.345"/>
    <x v="0"/>
    <x v="6"/>
    <x v="0"/>
    <m/>
    <m/>
    <x v="0"/>
    <x v="0"/>
    <m/>
    <n v="0"/>
    <m/>
    <n v="2.2000000000000001E-3"/>
    <m/>
    <x v="0"/>
    <x v="0"/>
    <m/>
    <m/>
    <x v="0"/>
    <m/>
    <m/>
    <m/>
    <m/>
    <m/>
    <x v="0"/>
    <m/>
    <m/>
    <x v="0"/>
    <m/>
    <m/>
    <m/>
    <m/>
    <x v="1"/>
    <m/>
    <m/>
    <d v="2019-01-08T00:00:00"/>
    <x v="6"/>
    <m/>
    <m/>
    <x v="0"/>
    <n v="18"/>
    <n v="7"/>
    <m/>
    <d v="2019-01-02T00:00:00"/>
    <s v="7:20am"/>
  </r>
  <r>
    <x v="0"/>
    <x v="4"/>
    <x v="0"/>
    <x v="0"/>
    <x v="8"/>
    <x v="8"/>
    <x v="0"/>
    <x v="6"/>
    <m/>
    <m/>
    <m/>
    <x v="2"/>
    <m/>
    <m/>
    <m/>
    <m/>
    <x v="6"/>
    <n v="1.3560000000000001"/>
    <x v="0"/>
    <x v="7"/>
    <x v="0"/>
    <m/>
    <m/>
    <x v="0"/>
    <x v="0"/>
    <m/>
    <n v="0"/>
    <m/>
    <n v="0"/>
    <m/>
    <x v="0"/>
    <x v="0"/>
    <m/>
    <m/>
    <x v="0"/>
    <m/>
    <m/>
    <m/>
    <m/>
    <m/>
    <x v="0"/>
    <m/>
    <m/>
    <x v="0"/>
    <m/>
    <m/>
    <m/>
    <m/>
    <x v="1"/>
    <m/>
    <m/>
    <d v="2019-01-09T00:00:00"/>
    <x v="7"/>
    <m/>
    <m/>
    <x v="0"/>
    <n v="14"/>
    <n v="7"/>
    <m/>
    <d v="2019-01-04T00:00:00"/>
    <s v="8:55am"/>
  </r>
  <r>
    <x v="0"/>
    <x v="4"/>
    <x v="0"/>
    <x v="0"/>
    <x v="9"/>
    <x v="8"/>
    <x v="0"/>
    <x v="7"/>
    <m/>
    <m/>
    <m/>
    <x v="3"/>
    <m/>
    <m/>
    <m/>
    <m/>
    <x v="7"/>
    <n v="1.35"/>
    <x v="0"/>
    <x v="8"/>
    <x v="0"/>
    <m/>
    <m/>
    <x v="0"/>
    <x v="0"/>
    <m/>
    <n v="0"/>
    <m/>
    <n v="2.5000000000000001E-3"/>
    <m/>
    <x v="0"/>
    <x v="0"/>
    <m/>
    <m/>
    <x v="0"/>
    <m/>
    <m/>
    <m/>
    <m/>
    <m/>
    <x v="0"/>
    <m/>
    <m/>
    <x v="0"/>
    <m/>
    <m/>
    <m/>
    <m/>
    <x v="1"/>
    <m/>
    <m/>
    <d v="2019-01-10T00:00:00"/>
    <x v="8"/>
    <m/>
    <m/>
    <x v="0"/>
    <n v="10"/>
    <n v="7"/>
    <m/>
    <d v="2019-01-05T00:00:00"/>
    <s v="11:00pm"/>
  </r>
  <r>
    <x v="0"/>
    <x v="4"/>
    <x v="0"/>
    <x v="0"/>
    <x v="10"/>
    <x v="9"/>
    <x v="0"/>
    <x v="8"/>
    <m/>
    <m/>
    <m/>
    <x v="2"/>
    <m/>
    <m/>
    <m/>
    <m/>
    <x v="8"/>
    <n v="1.34"/>
    <x v="0"/>
    <x v="9"/>
    <x v="0"/>
    <m/>
    <m/>
    <x v="0"/>
    <x v="0"/>
    <m/>
    <n v="0"/>
    <m/>
    <n v="0"/>
    <m/>
    <x v="0"/>
    <x v="0"/>
    <m/>
    <m/>
    <x v="0"/>
    <m/>
    <m/>
    <m/>
    <m/>
    <m/>
    <x v="0"/>
    <m/>
    <m/>
    <x v="0"/>
    <m/>
    <m/>
    <m/>
    <m/>
    <x v="1"/>
    <m/>
    <m/>
    <d v="2019-01-14T00:00:00"/>
    <x v="9"/>
    <m/>
    <m/>
    <x v="0"/>
    <n v="6"/>
    <n v="7"/>
    <m/>
    <d v="2019-01-07T00:00:00"/>
    <s v="6:35am"/>
  </r>
  <r>
    <x v="0"/>
    <x v="4"/>
    <x v="0"/>
    <x v="0"/>
    <x v="11"/>
    <x v="10"/>
    <x v="0"/>
    <x v="9"/>
    <m/>
    <m/>
    <m/>
    <x v="2"/>
    <m/>
    <m/>
    <m/>
    <m/>
    <x v="9"/>
    <n v="1.343"/>
    <x v="0"/>
    <x v="6"/>
    <x v="0"/>
    <m/>
    <m/>
    <x v="0"/>
    <x v="0"/>
    <m/>
    <n v="0"/>
    <m/>
    <n v="0"/>
    <m/>
    <x v="0"/>
    <x v="0"/>
    <m/>
    <m/>
    <x v="0"/>
    <m/>
    <m/>
    <m/>
    <m/>
    <m/>
    <x v="0"/>
    <m/>
    <m/>
    <x v="0"/>
    <m/>
    <m/>
    <m/>
    <m/>
    <x v="1"/>
    <m/>
    <m/>
    <d v="2019-01-11T00:00:00"/>
    <x v="10"/>
    <m/>
    <m/>
    <x v="0"/>
    <n v="12"/>
    <n v="7"/>
    <m/>
    <d v="2019-01-08T00:00:00"/>
    <s v="345pm"/>
  </r>
  <r>
    <x v="0"/>
    <x v="4"/>
    <x v="0"/>
    <x v="0"/>
    <x v="12"/>
    <x v="11"/>
    <x v="0"/>
    <x v="10"/>
    <m/>
    <m/>
    <m/>
    <x v="4"/>
    <m/>
    <m/>
    <m/>
    <m/>
    <x v="10"/>
    <n v="1.347"/>
    <x v="0"/>
    <x v="10"/>
    <x v="0"/>
    <m/>
    <m/>
    <x v="0"/>
    <x v="0"/>
    <m/>
    <n v="0"/>
    <m/>
    <n v="0"/>
    <m/>
    <x v="0"/>
    <x v="0"/>
    <m/>
    <m/>
    <x v="0"/>
    <m/>
    <m/>
    <m/>
    <m/>
    <m/>
    <x v="0"/>
    <m/>
    <m/>
    <x v="0"/>
    <m/>
    <m/>
    <m/>
    <m/>
    <x v="1"/>
    <m/>
    <m/>
    <d v="2019-01-15T00:00:00"/>
    <x v="11"/>
    <m/>
    <m/>
    <x v="0"/>
    <n v="11"/>
    <n v="7"/>
    <m/>
    <d v="2019-01-07T00:00:00"/>
    <s v="8:35pm"/>
  </r>
  <r>
    <x v="0"/>
    <x v="4"/>
    <x v="0"/>
    <x v="0"/>
    <x v="13"/>
    <x v="12"/>
    <x v="0"/>
    <x v="11"/>
    <m/>
    <m/>
    <m/>
    <x v="2"/>
    <m/>
    <m/>
    <m/>
    <m/>
    <x v="11"/>
    <n v="1.345"/>
    <x v="0"/>
    <x v="11"/>
    <x v="0"/>
    <m/>
    <m/>
    <x v="0"/>
    <x v="0"/>
    <m/>
    <n v="0"/>
    <m/>
    <n v="0"/>
    <m/>
    <x v="0"/>
    <x v="0"/>
    <m/>
    <m/>
    <x v="0"/>
    <m/>
    <m/>
    <m/>
    <m/>
    <m/>
    <x v="0"/>
    <m/>
    <m/>
    <x v="0"/>
    <m/>
    <m/>
    <m/>
    <m/>
    <x v="1"/>
    <m/>
    <m/>
    <d v="2019-01-17T00:00:00"/>
    <x v="12"/>
    <m/>
    <m/>
    <x v="0"/>
    <n v="7"/>
    <n v="7"/>
    <m/>
    <d v="2019-01-10T00:00:00"/>
    <s v="12:45am"/>
  </r>
  <r>
    <x v="0"/>
    <x v="4"/>
    <x v="0"/>
    <x v="0"/>
    <x v="14"/>
    <x v="13"/>
    <x v="0"/>
    <x v="9"/>
    <m/>
    <m/>
    <m/>
    <x v="4"/>
    <m/>
    <m/>
    <m/>
    <m/>
    <x v="12"/>
    <n v="1.3480000000000001"/>
    <x v="0"/>
    <x v="12"/>
    <x v="0"/>
    <m/>
    <m/>
    <x v="0"/>
    <x v="0"/>
    <m/>
    <n v="0"/>
    <m/>
    <n v="0"/>
    <m/>
    <x v="0"/>
    <x v="0"/>
    <m/>
    <m/>
    <x v="0"/>
    <m/>
    <m/>
    <m/>
    <m/>
    <m/>
    <x v="0"/>
    <m/>
    <m/>
    <x v="0"/>
    <m/>
    <m/>
    <m/>
    <m/>
    <x v="1"/>
    <m/>
    <m/>
    <d v="2019-01-16T00:00:00"/>
    <x v="13"/>
    <m/>
    <m/>
    <x v="0"/>
    <n v="12"/>
    <n v="7"/>
    <m/>
    <d v="2019-01-09T00:00:00"/>
    <s v="10:15pm"/>
  </r>
  <r>
    <x v="0"/>
    <x v="4"/>
    <x v="0"/>
    <x v="0"/>
    <x v="15"/>
    <x v="13"/>
    <x v="0"/>
    <x v="12"/>
    <m/>
    <m/>
    <m/>
    <x v="4"/>
    <m/>
    <m/>
    <m/>
    <m/>
    <x v="13"/>
    <n v="1.345"/>
    <x v="0"/>
    <x v="12"/>
    <x v="0"/>
    <m/>
    <m/>
    <x v="0"/>
    <x v="0"/>
    <m/>
    <n v="0"/>
    <m/>
    <n v="1.8E-3"/>
    <m/>
    <x v="0"/>
    <x v="0"/>
    <m/>
    <m/>
    <x v="0"/>
    <m/>
    <m/>
    <m/>
    <m/>
    <m/>
    <x v="0"/>
    <m/>
    <m/>
    <x v="0"/>
    <m/>
    <m/>
    <m/>
    <m/>
    <x v="1"/>
    <m/>
    <m/>
    <d v="2019-01-16T00:00:00"/>
    <x v="13"/>
    <m/>
    <m/>
    <x v="0"/>
    <n v="7"/>
    <n v="7"/>
    <m/>
    <d v="2019-01-10T00:00:00"/>
    <s v="12:45am"/>
  </r>
  <r>
    <x v="0"/>
    <x v="4"/>
    <x v="0"/>
    <x v="0"/>
    <x v="16"/>
    <x v="12"/>
    <x v="0"/>
    <x v="13"/>
    <m/>
    <m/>
    <m/>
    <x v="2"/>
    <m/>
    <m/>
    <m/>
    <m/>
    <x v="14"/>
    <n v="1.343"/>
    <x v="0"/>
    <x v="13"/>
    <x v="0"/>
    <m/>
    <m/>
    <x v="0"/>
    <x v="0"/>
    <m/>
    <n v="0"/>
    <m/>
    <n v="2.3999999999999998E-3"/>
    <m/>
    <x v="0"/>
    <x v="0"/>
    <m/>
    <m/>
    <x v="0"/>
    <m/>
    <m/>
    <m/>
    <m/>
    <m/>
    <x v="0"/>
    <m/>
    <m/>
    <x v="0"/>
    <m/>
    <m/>
    <m/>
    <m/>
    <x v="1"/>
    <m/>
    <m/>
    <d v="2019-01-17T00:00:00"/>
    <x v="12"/>
    <m/>
    <m/>
    <x v="0"/>
    <n v="11"/>
    <n v="7"/>
    <m/>
    <d v="2019-01-12T00:00:00"/>
    <s v="12:25pm"/>
  </r>
  <r>
    <x v="0"/>
    <x v="4"/>
    <x v="0"/>
    <x v="0"/>
    <x v="17"/>
    <x v="6"/>
    <x v="0"/>
    <x v="10"/>
    <m/>
    <m/>
    <m/>
    <x v="5"/>
    <m/>
    <m/>
    <m/>
    <m/>
    <x v="9"/>
    <n v="1.353"/>
    <x v="0"/>
    <x v="14"/>
    <x v="0"/>
    <m/>
    <m/>
    <x v="0"/>
    <x v="0"/>
    <m/>
    <n v="0"/>
    <m/>
    <n v="0"/>
    <m/>
    <x v="0"/>
    <x v="0"/>
    <m/>
    <m/>
    <x v="0"/>
    <m/>
    <m/>
    <m/>
    <m/>
    <m/>
    <x v="0"/>
    <m/>
    <m/>
    <x v="0"/>
    <m/>
    <m/>
    <m/>
    <m/>
    <x v="3"/>
    <m/>
    <m/>
    <d v="2019-02-15T00:00:00"/>
    <x v="14"/>
    <m/>
    <s v="4923/20"/>
    <x v="0"/>
    <n v="8"/>
    <n v="7"/>
    <m/>
    <d v="2019-02-06T00:00:00"/>
    <s v="2:10pm"/>
  </r>
  <r>
    <x v="0"/>
    <x v="4"/>
    <x v="0"/>
    <x v="0"/>
    <x v="18"/>
    <x v="14"/>
    <x v="0"/>
    <x v="11"/>
    <m/>
    <m/>
    <m/>
    <x v="5"/>
    <m/>
    <m/>
    <m/>
    <m/>
    <x v="15"/>
    <n v="1.3480000000000001"/>
    <x v="0"/>
    <x v="15"/>
    <x v="0"/>
    <m/>
    <m/>
    <x v="0"/>
    <x v="0"/>
    <m/>
    <n v="0"/>
    <m/>
    <n v="6.9999999999999999E-4"/>
    <m/>
    <x v="0"/>
    <x v="0"/>
    <m/>
    <m/>
    <x v="0"/>
    <m/>
    <m/>
    <m/>
    <m/>
    <m/>
    <x v="0"/>
    <m/>
    <m/>
    <x v="0"/>
    <m/>
    <m/>
    <m/>
    <m/>
    <x v="3"/>
    <m/>
    <m/>
    <d v="2019-02-19T00:00:00"/>
    <x v="15"/>
    <m/>
    <s v="4923/30"/>
    <x v="0"/>
    <n v="6"/>
    <n v="7"/>
    <m/>
    <d v="2019-02-07T00:00:00"/>
    <s v="9:07pm"/>
  </r>
  <r>
    <x v="0"/>
    <x v="4"/>
    <x v="0"/>
    <x v="0"/>
    <x v="19"/>
    <x v="15"/>
    <x v="0"/>
    <x v="14"/>
    <m/>
    <m/>
    <m/>
    <x v="2"/>
    <m/>
    <m/>
    <m/>
    <m/>
    <x v="5"/>
    <n v="1.34"/>
    <x v="0"/>
    <x v="16"/>
    <x v="0"/>
    <m/>
    <m/>
    <x v="0"/>
    <x v="0"/>
    <m/>
    <n v="0"/>
    <m/>
    <n v="3.0000000000000001E-3"/>
    <m/>
    <x v="0"/>
    <x v="0"/>
    <m/>
    <m/>
    <x v="0"/>
    <m/>
    <m/>
    <m/>
    <m/>
    <m/>
    <x v="0"/>
    <m/>
    <m/>
    <x v="0"/>
    <m/>
    <m/>
    <m/>
    <m/>
    <x v="3"/>
    <m/>
    <m/>
    <d v="2019-02-19T00:00:00"/>
    <x v="15"/>
    <m/>
    <s v="4923/60"/>
    <x v="0"/>
    <n v="7"/>
    <n v="7"/>
    <m/>
    <d v="2019-02-14T00:00:00"/>
    <s v="12:25pm"/>
  </r>
  <r>
    <x v="0"/>
    <x v="4"/>
    <x v="0"/>
    <x v="0"/>
    <x v="20"/>
    <x v="16"/>
    <x v="0"/>
    <x v="15"/>
    <m/>
    <m/>
    <m/>
    <x v="3"/>
    <m/>
    <m/>
    <m/>
    <m/>
    <x v="16"/>
    <n v="1.341"/>
    <x v="0"/>
    <x v="2"/>
    <x v="0"/>
    <m/>
    <m/>
    <x v="0"/>
    <x v="0"/>
    <m/>
    <n v="0"/>
    <m/>
    <n v="0"/>
    <m/>
    <x v="0"/>
    <x v="0"/>
    <m/>
    <m/>
    <x v="0"/>
    <m/>
    <m/>
    <m/>
    <m/>
    <m/>
    <x v="0"/>
    <m/>
    <m/>
    <x v="0"/>
    <m/>
    <m/>
    <m/>
    <m/>
    <x v="3"/>
    <m/>
    <m/>
    <d v="2019-02-21T00:00:00"/>
    <x v="16"/>
    <m/>
    <s v="4923/50"/>
    <x v="0"/>
    <n v="7"/>
    <n v="7"/>
    <m/>
    <d v="2019-02-11T00:00:00"/>
    <s v="11:40am"/>
  </r>
  <r>
    <x v="0"/>
    <x v="4"/>
    <x v="0"/>
    <x v="0"/>
    <x v="21"/>
    <x v="17"/>
    <x v="0"/>
    <x v="16"/>
    <m/>
    <m/>
    <m/>
    <x v="5"/>
    <m/>
    <m/>
    <m/>
    <m/>
    <x v="17"/>
    <n v="1.3540000000000001"/>
    <x v="0"/>
    <x v="17"/>
    <x v="0"/>
    <m/>
    <m/>
    <x v="0"/>
    <x v="0"/>
    <m/>
    <n v="0"/>
    <m/>
    <n v="5.9999999999999995E-4"/>
    <m/>
    <x v="0"/>
    <x v="0"/>
    <m/>
    <m/>
    <x v="0"/>
    <m/>
    <m/>
    <m/>
    <m/>
    <m/>
    <x v="0"/>
    <m/>
    <m/>
    <x v="0"/>
    <m/>
    <m/>
    <m/>
    <m/>
    <x v="3"/>
    <m/>
    <m/>
    <d v="2019-02-19T00:00:00"/>
    <x v="15"/>
    <m/>
    <s v="4923/40"/>
    <x v="0"/>
    <n v="11"/>
    <n v="7"/>
    <m/>
    <d v="2019-02-10T00:00:00"/>
    <s v="3:05pm"/>
  </r>
  <r>
    <x v="0"/>
    <x v="4"/>
    <x v="0"/>
    <x v="0"/>
    <x v="22"/>
    <x v="17"/>
    <x v="0"/>
    <x v="17"/>
    <m/>
    <m/>
    <m/>
    <x v="6"/>
    <m/>
    <m/>
    <m/>
    <m/>
    <x v="18"/>
    <n v="1.3380000000000001"/>
    <x v="0"/>
    <x v="18"/>
    <x v="0"/>
    <m/>
    <m/>
    <x v="0"/>
    <x v="0"/>
    <m/>
    <n v="0"/>
    <m/>
    <n v="2.5000000000000001E-3"/>
    <m/>
    <x v="0"/>
    <x v="0"/>
    <m/>
    <m/>
    <x v="0"/>
    <m/>
    <m/>
    <m/>
    <m/>
    <m/>
    <x v="0"/>
    <m/>
    <m/>
    <x v="0"/>
    <m/>
    <m/>
    <m/>
    <m/>
    <x v="3"/>
    <m/>
    <m/>
    <d v="2019-02-19T00:00:00"/>
    <x v="15"/>
    <m/>
    <s v="4923/70"/>
    <x v="0"/>
    <n v="7"/>
    <n v="7"/>
    <m/>
    <d v="2019-02-15T00:00:00"/>
    <s v="3:45pm"/>
  </r>
  <r>
    <x v="0"/>
    <x v="4"/>
    <x v="0"/>
    <x v="0"/>
    <x v="23"/>
    <x v="18"/>
    <x v="0"/>
    <x v="17"/>
    <m/>
    <m/>
    <m/>
    <x v="6"/>
    <m/>
    <m/>
    <m/>
    <m/>
    <x v="18"/>
    <n v="1.3380000000000001"/>
    <x v="0"/>
    <x v="18"/>
    <x v="0"/>
    <m/>
    <m/>
    <x v="0"/>
    <x v="0"/>
    <m/>
    <n v="0"/>
    <m/>
    <n v="2.5000000000000001E-3"/>
    <m/>
    <x v="0"/>
    <x v="0"/>
    <m/>
    <m/>
    <x v="0"/>
    <m/>
    <m/>
    <m/>
    <m/>
    <m/>
    <x v="0"/>
    <m/>
    <m/>
    <x v="0"/>
    <m/>
    <m/>
    <m/>
    <m/>
    <x v="3"/>
    <m/>
    <m/>
    <d v="2019-02-25T00:00:00"/>
    <x v="17"/>
    <m/>
    <s v="4923/70"/>
    <x v="0"/>
    <n v="7"/>
    <n v="7"/>
    <m/>
    <d v="2019-02-15T00:00:00"/>
    <s v="3:45pm"/>
  </r>
  <r>
    <x v="0"/>
    <x v="4"/>
    <x v="0"/>
    <x v="0"/>
    <x v="24"/>
    <x v="19"/>
    <x v="0"/>
    <x v="11"/>
    <m/>
    <m/>
    <m/>
    <x v="4"/>
    <m/>
    <m/>
    <m/>
    <m/>
    <x v="19"/>
    <n v="1.34"/>
    <x v="0"/>
    <x v="19"/>
    <x v="0"/>
    <m/>
    <m/>
    <x v="0"/>
    <x v="0"/>
    <m/>
    <n v="0"/>
    <m/>
    <n v="2.0999999999999999E-3"/>
    <m/>
    <x v="0"/>
    <x v="0"/>
    <m/>
    <m/>
    <x v="0"/>
    <m/>
    <m/>
    <m/>
    <m/>
    <m/>
    <x v="0"/>
    <m/>
    <m/>
    <x v="0"/>
    <m/>
    <m/>
    <m/>
    <m/>
    <x v="3"/>
    <m/>
    <m/>
    <d v="2019-02-21T00:00:00"/>
    <x v="16"/>
    <m/>
    <s v="4923/80"/>
    <x v="0"/>
    <n v="15"/>
    <n v="7"/>
    <m/>
    <d v="2019-02-18T00:00:00"/>
    <s v="9:15am"/>
  </r>
  <r>
    <x v="0"/>
    <x v="4"/>
    <x v="0"/>
    <x v="0"/>
    <x v="25"/>
    <x v="20"/>
    <x v="0"/>
    <x v="9"/>
    <m/>
    <m/>
    <m/>
    <x v="7"/>
    <m/>
    <m/>
    <m/>
    <m/>
    <x v="16"/>
    <n v="1.341"/>
    <x v="0"/>
    <x v="20"/>
    <x v="0"/>
    <m/>
    <m/>
    <x v="0"/>
    <x v="0"/>
    <m/>
    <n v="0"/>
    <m/>
    <n v="0"/>
    <m/>
    <x v="0"/>
    <x v="0"/>
    <m/>
    <m/>
    <x v="0"/>
    <m/>
    <m/>
    <m/>
    <m/>
    <m/>
    <x v="0"/>
    <m/>
    <m/>
    <x v="0"/>
    <m/>
    <m/>
    <m/>
    <m/>
    <x v="3"/>
    <m/>
    <m/>
    <d v="2019-02-21T00:00:00"/>
    <x v="16"/>
    <m/>
    <s v="4923/90"/>
    <x v="0"/>
    <n v="6"/>
    <n v="7"/>
    <m/>
    <d v="2019-02-17T00:00:00"/>
    <s v="10:35am"/>
  </r>
  <r>
    <x v="0"/>
    <x v="4"/>
    <x v="0"/>
    <x v="0"/>
    <x v="26"/>
    <x v="21"/>
    <x v="0"/>
    <x v="11"/>
    <m/>
    <m/>
    <m/>
    <x v="4"/>
    <m/>
    <m/>
    <m/>
    <m/>
    <x v="5"/>
    <n v="1.343"/>
    <x v="0"/>
    <x v="21"/>
    <x v="0"/>
    <m/>
    <m/>
    <x v="0"/>
    <x v="0"/>
    <m/>
    <n v="0"/>
    <m/>
    <n v="0"/>
    <m/>
    <x v="0"/>
    <x v="0"/>
    <m/>
    <m/>
    <x v="0"/>
    <m/>
    <m/>
    <m/>
    <m/>
    <m/>
    <x v="0"/>
    <m/>
    <m/>
    <x v="0"/>
    <m/>
    <m/>
    <m/>
    <m/>
    <x v="3"/>
    <m/>
    <m/>
    <d v="2019-02-28T00:00:00"/>
    <x v="18"/>
    <m/>
    <s v="5047/20"/>
    <x v="0"/>
    <n v="16"/>
    <n v="7"/>
    <m/>
    <d v="2019-02-22T00:00:00"/>
    <s v="4:50am"/>
  </r>
  <r>
    <x v="0"/>
    <x v="4"/>
    <x v="0"/>
    <x v="0"/>
    <x v="27"/>
    <x v="21"/>
    <x v="0"/>
    <x v="18"/>
    <m/>
    <m/>
    <m/>
    <x v="2"/>
    <m/>
    <m/>
    <m/>
    <m/>
    <x v="20"/>
    <n v="1.345"/>
    <x v="0"/>
    <x v="22"/>
    <x v="0"/>
    <m/>
    <m/>
    <x v="0"/>
    <x v="0"/>
    <m/>
    <n v="0"/>
    <m/>
    <n v="0"/>
    <m/>
    <x v="0"/>
    <x v="0"/>
    <m/>
    <m/>
    <x v="0"/>
    <m/>
    <m/>
    <m/>
    <m/>
    <m/>
    <x v="0"/>
    <m/>
    <m/>
    <x v="0"/>
    <m/>
    <m/>
    <m/>
    <m/>
    <x v="3"/>
    <m/>
    <m/>
    <d v="2019-02-28T00:00:00"/>
    <x v="18"/>
    <m/>
    <s v="5047/50"/>
    <x v="0"/>
    <n v="5"/>
    <n v="7"/>
    <m/>
    <d v="2019-02-21T00:00:00"/>
    <s v="5:40am"/>
  </r>
  <r>
    <x v="0"/>
    <x v="4"/>
    <x v="0"/>
    <x v="0"/>
    <x v="28"/>
    <x v="21"/>
    <x v="0"/>
    <x v="19"/>
    <m/>
    <m/>
    <m/>
    <x v="6"/>
    <m/>
    <m/>
    <m/>
    <m/>
    <x v="21"/>
    <n v="1.3520000000000001"/>
    <x v="0"/>
    <x v="23"/>
    <x v="0"/>
    <m/>
    <m/>
    <x v="0"/>
    <x v="0"/>
    <m/>
    <n v="0"/>
    <m/>
    <n v="0"/>
    <m/>
    <x v="0"/>
    <x v="0"/>
    <m/>
    <m/>
    <x v="0"/>
    <m/>
    <m/>
    <m/>
    <m/>
    <m/>
    <x v="0"/>
    <m/>
    <m/>
    <x v="0"/>
    <m/>
    <m/>
    <m/>
    <m/>
    <x v="3"/>
    <m/>
    <m/>
    <d v="2019-02-28T00:00:00"/>
    <x v="18"/>
    <m/>
    <s v="5047/70"/>
    <x v="0"/>
    <n v="6"/>
    <n v="7"/>
    <m/>
    <d v="2019-02-23T00:00:00"/>
    <s v="3:35pm"/>
  </r>
  <r>
    <x v="0"/>
    <x v="4"/>
    <x v="0"/>
    <x v="0"/>
    <x v="29"/>
    <x v="21"/>
    <x v="0"/>
    <x v="10"/>
    <m/>
    <m/>
    <m/>
    <x v="2"/>
    <m/>
    <m/>
    <m/>
    <m/>
    <x v="9"/>
    <n v="1.3520000000000001"/>
    <x v="0"/>
    <x v="24"/>
    <x v="0"/>
    <m/>
    <m/>
    <x v="0"/>
    <x v="0"/>
    <m/>
    <n v="0"/>
    <m/>
    <n v="7.7999999999999996E-3"/>
    <m/>
    <x v="0"/>
    <x v="0"/>
    <m/>
    <m/>
    <x v="0"/>
    <m/>
    <m/>
    <m/>
    <m/>
    <m/>
    <x v="0"/>
    <m/>
    <m/>
    <x v="0"/>
    <m/>
    <m/>
    <m/>
    <m/>
    <x v="3"/>
    <m/>
    <m/>
    <d v="2019-03-01T00:00:00"/>
    <x v="19"/>
    <m/>
    <s v="5047/60"/>
    <x v="0"/>
    <n v="7"/>
    <n v="7"/>
    <m/>
    <d v="2019-02-22T00:00:00"/>
    <s v="4:50am"/>
  </r>
  <r>
    <x v="0"/>
    <x v="4"/>
    <x v="0"/>
    <x v="0"/>
    <x v="30"/>
    <x v="21"/>
    <x v="0"/>
    <x v="20"/>
    <m/>
    <m/>
    <m/>
    <x v="6"/>
    <m/>
    <m/>
    <m/>
    <m/>
    <x v="22"/>
    <n v="1.3520000000000001"/>
    <x v="0"/>
    <x v="25"/>
    <x v="0"/>
    <m/>
    <m/>
    <x v="0"/>
    <x v="0"/>
    <m/>
    <n v="0"/>
    <m/>
    <n v="0"/>
    <m/>
    <x v="0"/>
    <x v="0"/>
    <m/>
    <m/>
    <x v="0"/>
    <m/>
    <m/>
    <m/>
    <m/>
    <m/>
    <x v="0"/>
    <m/>
    <m/>
    <x v="0"/>
    <m/>
    <m/>
    <m/>
    <m/>
    <x v="3"/>
    <m/>
    <m/>
    <d v="2019-03-01T00:00:00"/>
    <x v="19"/>
    <m/>
    <s v="5047/90"/>
    <x v="0"/>
    <n v="5"/>
    <n v="7"/>
    <m/>
    <d v="2019-02-23T00:00:00"/>
    <s v="3:35pm"/>
  </r>
  <r>
    <x v="0"/>
    <x v="4"/>
    <x v="0"/>
    <x v="0"/>
    <x v="31"/>
    <x v="21"/>
    <x v="0"/>
    <x v="14"/>
    <m/>
    <m/>
    <m/>
    <x v="6"/>
    <m/>
    <m/>
    <m/>
    <m/>
    <x v="19"/>
    <n v="1.345"/>
    <x v="0"/>
    <x v="26"/>
    <x v="0"/>
    <m/>
    <m/>
    <x v="0"/>
    <x v="0"/>
    <m/>
    <n v="2.5999999999999999E-3"/>
    <m/>
    <n v="3.3999999999999998E-3"/>
    <m/>
    <x v="0"/>
    <x v="0"/>
    <m/>
    <m/>
    <x v="0"/>
    <m/>
    <m/>
    <m/>
    <m/>
    <m/>
    <x v="0"/>
    <m/>
    <m/>
    <x v="0"/>
    <m/>
    <m/>
    <m/>
    <m/>
    <x v="3"/>
    <m/>
    <m/>
    <d v="2019-03-01T00:00:00"/>
    <x v="19"/>
    <m/>
    <s v="5047/100"/>
    <x v="0"/>
    <n v="4"/>
    <n v="7"/>
    <m/>
    <d v="2019-02-23T00:00:00"/>
    <s v="3:35pm"/>
  </r>
  <r>
    <x v="0"/>
    <x v="4"/>
    <x v="0"/>
    <x v="0"/>
    <x v="32"/>
    <x v="22"/>
    <x v="0"/>
    <x v="21"/>
    <m/>
    <m/>
    <m/>
    <x v="2"/>
    <m/>
    <m/>
    <m/>
    <m/>
    <x v="23"/>
    <n v="1.337"/>
    <x v="0"/>
    <x v="27"/>
    <x v="0"/>
    <m/>
    <m/>
    <x v="0"/>
    <x v="0"/>
    <m/>
    <n v="0"/>
    <m/>
    <n v="4.0000000000000002E-4"/>
    <m/>
    <x v="0"/>
    <x v="0"/>
    <m/>
    <m/>
    <x v="0"/>
    <m/>
    <m/>
    <m/>
    <m/>
    <m/>
    <x v="0"/>
    <m/>
    <m/>
    <x v="0"/>
    <m/>
    <m/>
    <m/>
    <m/>
    <x v="4"/>
    <m/>
    <m/>
    <d v="2019-03-01T00:00:00"/>
    <x v="19"/>
    <m/>
    <s v="5047/40"/>
    <x v="0"/>
    <n v="4"/>
    <n v="7"/>
    <m/>
    <d v="2019-02-18T00:00:00"/>
    <s v="1:15pm"/>
  </r>
  <r>
    <x v="0"/>
    <x v="4"/>
    <x v="0"/>
    <x v="0"/>
    <x v="33"/>
    <x v="23"/>
    <x v="0"/>
    <x v="15"/>
    <m/>
    <m/>
    <m/>
    <x v="4"/>
    <m/>
    <m/>
    <m/>
    <m/>
    <x v="24"/>
    <n v="1.3520000000000001"/>
    <x v="0"/>
    <x v="9"/>
    <x v="0"/>
    <m/>
    <m/>
    <x v="0"/>
    <x v="0"/>
    <m/>
    <n v="0"/>
    <m/>
    <n v="0"/>
    <m/>
    <x v="0"/>
    <x v="0"/>
    <m/>
    <m/>
    <x v="0"/>
    <m/>
    <m/>
    <m/>
    <m/>
    <m/>
    <x v="0"/>
    <m/>
    <m/>
    <x v="0"/>
    <m/>
    <m/>
    <m/>
    <m/>
    <x v="4"/>
    <m/>
    <m/>
    <d v="2019-03-07T00:00:00"/>
    <x v="20"/>
    <m/>
    <s v="5047/80 Tanker Truck"/>
    <x v="0"/>
    <n v="15"/>
    <n v="7"/>
    <m/>
    <d v="2019-02-27T00:00:00"/>
    <s v="09:40am"/>
  </r>
  <r>
    <x v="0"/>
    <x v="4"/>
    <x v="0"/>
    <x v="0"/>
    <x v="34"/>
    <x v="23"/>
    <x v="0"/>
    <x v="15"/>
    <m/>
    <m/>
    <m/>
    <x v="4"/>
    <m/>
    <m/>
    <m/>
    <m/>
    <x v="24"/>
    <n v="1.3520000000000001"/>
    <x v="0"/>
    <x v="9"/>
    <x v="0"/>
    <m/>
    <m/>
    <x v="0"/>
    <x v="0"/>
    <m/>
    <n v="0"/>
    <m/>
    <n v="0"/>
    <m/>
    <x v="0"/>
    <x v="0"/>
    <m/>
    <m/>
    <x v="0"/>
    <m/>
    <m/>
    <m/>
    <m/>
    <m/>
    <x v="0"/>
    <m/>
    <m/>
    <x v="0"/>
    <m/>
    <m/>
    <m/>
    <m/>
    <x v="4"/>
    <m/>
    <m/>
    <d v="2019-03-07T00:00:00"/>
    <x v="20"/>
    <m/>
    <s v="5047/110 Tanker Truck, 5047/120"/>
    <x v="0"/>
    <n v="7"/>
    <n v="7"/>
    <m/>
    <d v="2019-02-28T00:00:00"/>
    <s v="02:30am"/>
  </r>
  <r>
    <x v="0"/>
    <x v="4"/>
    <x v="0"/>
    <x v="0"/>
    <x v="35"/>
    <x v="24"/>
    <x v="0"/>
    <x v="9"/>
    <m/>
    <m/>
    <m/>
    <x v="2"/>
    <m/>
    <m/>
    <m/>
    <m/>
    <x v="7"/>
    <n v="1.347"/>
    <x v="0"/>
    <x v="28"/>
    <x v="0"/>
    <m/>
    <m/>
    <x v="0"/>
    <x v="0"/>
    <m/>
    <n v="0"/>
    <m/>
    <n v="1.8E-3"/>
    <m/>
    <x v="0"/>
    <x v="0"/>
    <m/>
    <m/>
    <x v="0"/>
    <m/>
    <m/>
    <m/>
    <m/>
    <m/>
    <x v="0"/>
    <m/>
    <m/>
    <x v="0"/>
    <m/>
    <m/>
    <m/>
    <m/>
    <x v="4"/>
    <m/>
    <m/>
    <d v="2019-03-18T00:00:00"/>
    <x v="21"/>
    <m/>
    <s v="5047/130"/>
    <x v="0"/>
    <n v="6"/>
    <n v="7"/>
    <m/>
    <d v="2019-03-12T00:00:00"/>
    <s v="6:10am"/>
  </r>
  <r>
    <x v="0"/>
    <x v="4"/>
    <x v="0"/>
    <x v="0"/>
    <x v="36"/>
    <x v="24"/>
    <x v="0"/>
    <x v="12"/>
    <m/>
    <m/>
    <m/>
    <x v="2"/>
    <m/>
    <m/>
    <m/>
    <m/>
    <x v="11"/>
    <n v="11.18"/>
    <x v="0"/>
    <x v="29"/>
    <x v="0"/>
    <m/>
    <m/>
    <x v="0"/>
    <x v="0"/>
    <m/>
    <n v="0"/>
    <m/>
    <n v="0"/>
    <m/>
    <x v="0"/>
    <x v="0"/>
    <m/>
    <m/>
    <x v="0"/>
    <m/>
    <m/>
    <m/>
    <m/>
    <m/>
    <x v="0"/>
    <m/>
    <m/>
    <x v="0"/>
    <m/>
    <m/>
    <m/>
    <m/>
    <x v="4"/>
    <m/>
    <m/>
    <d v="2019-03-18T00:00:00"/>
    <x v="21"/>
    <m/>
    <s v="5047/140"/>
    <x v="0"/>
    <n v="7"/>
    <n v="7"/>
    <m/>
    <d v="2019-03-14T00:00:00"/>
    <s v="1:15am"/>
  </r>
  <r>
    <x v="0"/>
    <x v="4"/>
    <x v="0"/>
    <x v="0"/>
    <x v="37"/>
    <x v="25"/>
    <x v="0"/>
    <x v="22"/>
    <m/>
    <m/>
    <m/>
    <x v="2"/>
    <m/>
    <m/>
    <m/>
    <m/>
    <x v="25"/>
    <n v="11.234999999999999"/>
    <x v="0"/>
    <x v="30"/>
    <x v="0"/>
    <m/>
    <m/>
    <x v="0"/>
    <x v="0"/>
    <m/>
    <n v="0"/>
    <m/>
    <n v="0"/>
    <m/>
    <x v="0"/>
    <x v="0"/>
    <m/>
    <m/>
    <x v="0"/>
    <m/>
    <m/>
    <m/>
    <m/>
    <m/>
    <x v="0"/>
    <m/>
    <m/>
    <x v="0"/>
    <m/>
    <m/>
    <m/>
    <m/>
    <x v="4"/>
    <m/>
    <m/>
    <d v="2019-03-18T00:00:00"/>
    <x v="21"/>
    <m/>
    <s v="5047/160"/>
    <x v="0"/>
    <n v="7"/>
    <n v="7"/>
    <m/>
    <d v="2019-03-15T00:00:00"/>
    <s v="11:30pm"/>
  </r>
  <r>
    <x v="0"/>
    <x v="4"/>
    <x v="0"/>
    <x v="0"/>
    <x v="38"/>
    <x v="26"/>
    <x v="0"/>
    <x v="23"/>
    <m/>
    <m/>
    <m/>
    <x v="2"/>
    <m/>
    <m/>
    <m/>
    <m/>
    <x v="26"/>
    <n v="11.22"/>
    <x v="0"/>
    <x v="31"/>
    <x v="0"/>
    <m/>
    <m/>
    <x v="0"/>
    <x v="0"/>
    <m/>
    <n v="0"/>
    <m/>
    <n v="1.2999999999999999E-3"/>
    <m/>
    <x v="0"/>
    <x v="0"/>
    <m/>
    <m/>
    <x v="0"/>
    <m/>
    <m/>
    <m/>
    <m/>
    <m/>
    <x v="0"/>
    <m/>
    <m/>
    <x v="0"/>
    <m/>
    <m/>
    <m/>
    <m/>
    <x v="4"/>
    <m/>
    <m/>
    <d v="2019-03-19T00:00:00"/>
    <x v="22"/>
    <m/>
    <s v="5047/170"/>
    <x v="0"/>
    <n v="7"/>
    <n v="7"/>
    <m/>
    <d v="2019-03-17T00:00:00"/>
    <s v="07:10am"/>
  </r>
  <r>
    <x v="0"/>
    <x v="4"/>
    <x v="0"/>
    <x v="0"/>
    <x v="39"/>
    <x v="27"/>
    <x v="0"/>
    <x v="24"/>
    <m/>
    <m/>
    <m/>
    <x v="2"/>
    <m/>
    <m/>
    <m/>
    <m/>
    <x v="27"/>
    <n v="11.678000000000001"/>
    <x v="0"/>
    <x v="32"/>
    <x v="0"/>
    <m/>
    <m/>
    <x v="0"/>
    <x v="0"/>
    <m/>
    <n v="0"/>
    <m/>
    <n v="6.3E-3"/>
    <m/>
    <x v="0"/>
    <x v="0"/>
    <m/>
    <m/>
    <x v="0"/>
    <m/>
    <m/>
    <m/>
    <m/>
    <m/>
    <x v="0"/>
    <m/>
    <m/>
    <x v="0"/>
    <m/>
    <m/>
    <m/>
    <m/>
    <x v="4"/>
    <m/>
    <m/>
    <d v="2019-03-20T00:00:00"/>
    <x v="23"/>
    <m/>
    <s v="5047/180"/>
    <x v="0"/>
    <n v="6"/>
    <n v="7"/>
    <m/>
    <d v="2019-03-17T00:00:00"/>
    <s v="6:30pm"/>
  </r>
  <r>
    <x v="0"/>
    <x v="4"/>
    <x v="0"/>
    <x v="0"/>
    <x v="40"/>
    <x v="28"/>
    <x v="0"/>
    <x v="25"/>
    <m/>
    <m/>
    <m/>
    <x v="4"/>
    <m/>
    <m/>
    <m/>
    <m/>
    <x v="9"/>
    <n v="11.145"/>
    <x v="0"/>
    <x v="33"/>
    <x v="0"/>
    <m/>
    <m/>
    <x v="0"/>
    <x v="0"/>
    <m/>
    <n v="0"/>
    <m/>
    <n v="0"/>
    <m/>
    <x v="0"/>
    <x v="0"/>
    <m/>
    <m/>
    <x v="0"/>
    <m/>
    <m/>
    <m/>
    <m/>
    <m/>
    <x v="0"/>
    <m/>
    <m/>
    <x v="0"/>
    <m/>
    <m/>
    <m/>
    <m/>
    <x v="4"/>
    <m/>
    <m/>
    <d v="2019-03-22T00:00:00"/>
    <x v="24"/>
    <m/>
    <s v="5047/190"/>
    <x v="0"/>
    <n v="7"/>
    <n v="7"/>
    <m/>
    <d v="2019-03-18T00:00:00"/>
    <s v="6:30pm"/>
  </r>
  <r>
    <x v="0"/>
    <x v="4"/>
    <x v="0"/>
    <x v="0"/>
    <x v="41"/>
    <x v="28"/>
    <x v="0"/>
    <x v="26"/>
    <m/>
    <m/>
    <m/>
    <x v="4"/>
    <m/>
    <m/>
    <m/>
    <m/>
    <x v="9"/>
    <n v="11.313000000000001"/>
    <x v="0"/>
    <x v="34"/>
    <x v="0"/>
    <m/>
    <m/>
    <x v="0"/>
    <x v="0"/>
    <m/>
    <n v="0"/>
    <m/>
    <n v="5.9999999999999995E-4"/>
    <m/>
    <x v="0"/>
    <x v="0"/>
    <m/>
    <m/>
    <x v="0"/>
    <m/>
    <m/>
    <m/>
    <m/>
    <m/>
    <x v="0"/>
    <m/>
    <m/>
    <x v="0"/>
    <m/>
    <m/>
    <m/>
    <m/>
    <x v="4"/>
    <m/>
    <m/>
    <d v="2019-03-22T00:00:00"/>
    <x v="24"/>
    <m/>
    <s v="5047/150 Tanker Truck, 5133/20"/>
    <x v="0"/>
    <n v="10"/>
    <n v="7"/>
    <m/>
    <d v="2019-03-18T00:00:00"/>
    <s v="6:45pm"/>
  </r>
  <r>
    <x v="0"/>
    <x v="4"/>
    <x v="0"/>
    <x v="0"/>
    <x v="42"/>
    <x v="29"/>
    <x v="0"/>
    <x v="27"/>
    <m/>
    <m/>
    <m/>
    <x v="2"/>
    <m/>
    <m/>
    <m/>
    <m/>
    <x v="5"/>
    <n v="11.333"/>
    <x v="0"/>
    <x v="35"/>
    <x v="0"/>
    <m/>
    <m/>
    <x v="0"/>
    <x v="0"/>
    <m/>
    <n v="0"/>
    <m/>
    <n v="2.5000000000000001E-3"/>
    <m/>
    <x v="0"/>
    <x v="0"/>
    <m/>
    <m/>
    <x v="0"/>
    <m/>
    <m/>
    <m/>
    <m/>
    <m/>
    <x v="0"/>
    <m/>
    <m/>
    <x v="0"/>
    <m/>
    <m/>
    <m/>
    <m/>
    <x v="4"/>
    <m/>
    <m/>
    <d v="2019-03-25T00:00:00"/>
    <x v="25"/>
    <m/>
    <s v="5133/50 tanker truck,"/>
    <x v="0"/>
    <n v="5"/>
    <n v="7"/>
    <m/>
    <d v="2019-03-23T00:00:00"/>
    <s v="6:45pm"/>
  </r>
  <r>
    <x v="0"/>
    <x v="4"/>
    <x v="0"/>
    <x v="0"/>
    <x v="43"/>
    <x v="28"/>
    <x v="0"/>
    <x v="28"/>
    <m/>
    <m/>
    <m/>
    <x v="4"/>
    <m/>
    <m/>
    <m/>
    <m/>
    <x v="28"/>
    <n v="11.21"/>
    <x v="0"/>
    <x v="36"/>
    <x v="0"/>
    <m/>
    <m/>
    <x v="0"/>
    <x v="0"/>
    <m/>
    <n v="6.1000000000000004E-3"/>
    <m/>
    <n v="0.106"/>
    <m/>
    <x v="0"/>
    <x v="0"/>
    <m/>
    <m/>
    <x v="0"/>
    <m/>
    <m/>
    <m/>
    <m/>
    <m/>
    <x v="0"/>
    <m/>
    <m/>
    <x v="0"/>
    <m/>
    <m/>
    <m/>
    <m/>
    <x v="4"/>
    <m/>
    <m/>
    <d v="2019-03-25T00:00:00"/>
    <x v="25"/>
    <m/>
    <s v="5133/30"/>
    <x v="0"/>
    <n v="5"/>
    <n v="7"/>
    <m/>
    <d v="2019-03-20T00:00:00"/>
    <s v="10:50pm"/>
  </r>
  <r>
    <x v="0"/>
    <x v="4"/>
    <x v="0"/>
    <x v="0"/>
    <x v="44"/>
    <x v="28"/>
    <x v="0"/>
    <x v="29"/>
    <m/>
    <m/>
    <m/>
    <x v="4"/>
    <m/>
    <m/>
    <m/>
    <m/>
    <x v="29"/>
    <n v="11.281000000000001"/>
    <x v="0"/>
    <x v="33"/>
    <x v="0"/>
    <m/>
    <m/>
    <x v="0"/>
    <x v="0"/>
    <m/>
    <n v="0"/>
    <m/>
    <n v="0"/>
    <m/>
    <x v="0"/>
    <x v="0"/>
    <m/>
    <m/>
    <x v="0"/>
    <m/>
    <m/>
    <m/>
    <m/>
    <m/>
    <x v="0"/>
    <m/>
    <m/>
    <x v="0"/>
    <m/>
    <m/>
    <m/>
    <m/>
    <x v="4"/>
    <m/>
    <m/>
    <d v="2019-03-25T00:00:00"/>
    <x v="25"/>
    <m/>
    <s v="5047/200"/>
    <x v="0"/>
    <n v="7"/>
    <n v="7"/>
    <m/>
    <d v="2019-03-19T00:00:00"/>
    <s v="9:05pm"/>
  </r>
  <r>
    <x v="0"/>
    <x v="4"/>
    <x v="0"/>
    <x v="0"/>
    <x v="45"/>
    <x v="29"/>
    <x v="0"/>
    <x v="30"/>
    <m/>
    <m/>
    <m/>
    <x v="4"/>
    <m/>
    <m/>
    <m/>
    <m/>
    <x v="29"/>
    <n v="11.18"/>
    <x v="0"/>
    <x v="37"/>
    <x v="0"/>
    <m/>
    <m/>
    <x v="0"/>
    <x v="0"/>
    <m/>
    <n v="0"/>
    <m/>
    <n v="0"/>
    <m/>
    <x v="0"/>
    <x v="0"/>
    <m/>
    <m/>
    <x v="0"/>
    <m/>
    <m/>
    <m/>
    <m/>
    <m/>
    <x v="0"/>
    <m/>
    <m/>
    <x v="0"/>
    <m/>
    <m/>
    <m/>
    <m/>
    <x v="4"/>
    <m/>
    <m/>
    <d v="2019-03-26T00:00:00"/>
    <x v="26"/>
    <m/>
    <s v="5047/210"/>
    <x v="0"/>
    <n v="15"/>
    <n v="7"/>
    <m/>
    <d v="2019-03-23T00:00:00"/>
    <s v="5:30am"/>
  </r>
  <r>
    <x v="0"/>
    <x v="4"/>
    <x v="0"/>
    <x v="0"/>
    <x v="46"/>
    <x v="30"/>
    <x v="0"/>
    <x v="7"/>
    <m/>
    <m/>
    <m/>
    <x v="4"/>
    <m/>
    <m/>
    <m/>
    <m/>
    <x v="30"/>
    <n v="11.237"/>
    <x v="0"/>
    <x v="38"/>
    <x v="0"/>
    <m/>
    <m/>
    <x v="0"/>
    <x v="0"/>
    <m/>
    <n v="0"/>
    <m/>
    <n v="0"/>
    <m/>
    <x v="0"/>
    <x v="0"/>
    <m/>
    <m/>
    <x v="0"/>
    <m/>
    <m/>
    <m/>
    <m/>
    <m/>
    <x v="0"/>
    <m/>
    <m/>
    <x v="0"/>
    <m/>
    <m/>
    <m/>
    <m/>
    <x v="4"/>
    <m/>
    <m/>
    <d v="2019-03-27T00:00:00"/>
    <x v="27"/>
    <m/>
    <s v="5133/40"/>
    <x v="0"/>
    <n v="6"/>
    <n v="7"/>
    <m/>
    <d v="2019-03-22T00:00:00"/>
    <s v="8:00pm"/>
  </r>
  <r>
    <x v="0"/>
    <x v="4"/>
    <x v="0"/>
    <x v="0"/>
    <x v="47"/>
    <x v="30"/>
    <x v="0"/>
    <x v="31"/>
    <m/>
    <m/>
    <m/>
    <x v="2"/>
    <m/>
    <m/>
    <m/>
    <m/>
    <x v="31"/>
    <n v="10.1"/>
    <x v="0"/>
    <x v="39"/>
    <x v="0"/>
    <m/>
    <m/>
    <x v="0"/>
    <x v="0"/>
    <m/>
    <n v="0"/>
    <m/>
    <n v="0"/>
    <m/>
    <x v="0"/>
    <x v="0"/>
    <m/>
    <m/>
    <x v="0"/>
    <m/>
    <m/>
    <m/>
    <m/>
    <m/>
    <x v="0"/>
    <m/>
    <m/>
    <x v="0"/>
    <m/>
    <m/>
    <m/>
    <m/>
    <x v="4"/>
    <m/>
    <m/>
    <d v="2019-03-27T00:00:00"/>
    <x v="27"/>
    <m/>
    <s v="5133/80"/>
    <x v="0"/>
    <n v="7"/>
    <n v="7"/>
    <m/>
    <d v="2019-03-25T00:00:00"/>
    <s v="9:15pm"/>
  </r>
  <r>
    <x v="0"/>
    <x v="4"/>
    <x v="0"/>
    <x v="0"/>
    <x v="48"/>
    <x v="31"/>
    <x v="0"/>
    <x v="32"/>
    <m/>
    <m/>
    <m/>
    <x v="4"/>
    <m/>
    <m/>
    <m/>
    <m/>
    <x v="11"/>
    <n v="11.34"/>
    <x v="0"/>
    <x v="40"/>
    <x v="0"/>
    <m/>
    <m/>
    <x v="0"/>
    <x v="0"/>
    <m/>
    <n v="0"/>
    <m/>
    <n v="3.0000000000000001E-3"/>
    <m/>
    <x v="0"/>
    <x v="0"/>
    <m/>
    <m/>
    <x v="0"/>
    <m/>
    <m/>
    <m/>
    <m/>
    <m/>
    <x v="0"/>
    <m/>
    <m/>
    <x v="0"/>
    <m/>
    <m/>
    <m/>
    <m/>
    <x v="4"/>
    <m/>
    <m/>
    <d v="2019-03-28T00:00:00"/>
    <x v="28"/>
    <m/>
    <s v="5133/60"/>
    <x v="0"/>
    <n v="14"/>
    <n v="7"/>
    <m/>
    <d v="2019-03-26T00:00:00"/>
    <d v="1899-12-30T16:45:00"/>
  </r>
  <r>
    <x v="0"/>
    <x v="4"/>
    <x v="0"/>
    <x v="0"/>
    <x v="49"/>
    <x v="31"/>
    <x v="0"/>
    <x v="27"/>
    <m/>
    <m/>
    <m/>
    <x v="4"/>
    <m/>
    <m/>
    <m/>
    <m/>
    <x v="9"/>
    <n v="11.19"/>
    <x v="0"/>
    <x v="41"/>
    <x v="0"/>
    <m/>
    <m/>
    <x v="0"/>
    <x v="0"/>
    <m/>
    <n v="0"/>
    <m/>
    <n v="2E-3"/>
    <m/>
    <x v="0"/>
    <x v="0"/>
    <m/>
    <m/>
    <x v="0"/>
    <m/>
    <m/>
    <m/>
    <m/>
    <m/>
    <x v="0"/>
    <m/>
    <m/>
    <x v="0"/>
    <m/>
    <m/>
    <m/>
    <m/>
    <x v="4"/>
    <m/>
    <m/>
    <d v="2019-03-28T00:00:00"/>
    <x v="28"/>
    <m/>
    <s v="5133/90"/>
    <x v="0"/>
    <n v="5"/>
    <n v="7"/>
    <m/>
    <d v="2019-03-26T00:00:00"/>
    <d v="1899-12-30T22:00:00"/>
  </r>
  <r>
    <x v="0"/>
    <x v="4"/>
    <x v="0"/>
    <x v="0"/>
    <x v="50"/>
    <x v="32"/>
    <x v="0"/>
    <x v="15"/>
    <m/>
    <m/>
    <m/>
    <x v="2"/>
    <m/>
    <m/>
    <m/>
    <m/>
    <x v="32"/>
    <n v="11.18"/>
    <x v="0"/>
    <x v="2"/>
    <x v="0"/>
    <m/>
    <m/>
    <x v="0"/>
    <x v="0"/>
    <m/>
    <n v="0"/>
    <m/>
    <n v="4.1000000000000003E-3"/>
    <m/>
    <x v="0"/>
    <x v="0"/>
    <m/>
    <m/>
    <x v="0"/>
    <m/>
    <m/>
    <m/>
    <m/>
    <m/>
    <x v="0"/>
    <m/>
    <m/>
    <x v="0"/>
    <m/>
    <m/>
    <m/>
    <m/>
    <x v="4"/>
    <m/>
    <m/>
    <d v="2019-04-01T00:00:00"/>
    <x v="29"/>
    <m/>
    <s v="5133/100"/>
    <x v="0"/>
    <n v="6"/>
    <n v="7"/>
    <m/>
    <d v="2019-03-27T00:00:00"/>
    <s v="8:45pm"/>
  </r>
  <r>
    <x v="0"/>
    <x v="4"/>
    <x v="0"/>
    <x v="0"/>
    <x v="51"/>
    <x v="33"/>
    <x v="0"/>
    <x v="13"/>
    <m/>
    <m/>
    <m/>
    <x v="4"/>
    <m/>
    <m/>
    <m/>
    <m/>
    <x v="32"/>
    <n v="11.25"/>
    <x v="0"/>
    <x v="16"/>
    <x v="0"/>
    <m/>
    <m/>
    <x v="0"/>
    <x v="0"/>
    <m/>
    <n v="0"/>
    <m/>
    <n v="0"/>
    <m/>
    <x v="0"/>
    <x v="0"/>
    <m/>
    <m/>
    <x v="0"/>
    <m/>
    <m/>
    <m/>
    <m/>
    <m/>
    <x v="0"/>
    <m/>
    <m/>
    <x v="0"/>
    <m/>
    <m/>
    <m/>
    <m/>
    <x v="5"/>
    <m/>
    <m/>
    <d v="2019-04-29T00:00:00"/>
    <x v="30"/>
    <m/>
    <s v="5318/20, RTS per Amvac 04/29/19"/>
    <x v="0"/>
    <n v="9"/>
    <n v="7"/>
    <m/>
    <d v="2019-04-25T00:00:00"/>
    <s v="7:00am"/>
  </r>
  <r>
    <x v="0"/>
    <x v="4"/>
    <x v="0"/>
    <x v="0"/>
    <x v="52"/>
    <x v="34"/>
    <x v="0"/>
    <x v="10"/>
    <m/>
    <m/>
    <m/>
    <x v="8"/>
    <m/>
    <m/>
    <m/>
    <m/>
    <x v="21"/>
    <n v="10.67"/>
    <x v="0"/>
    <x v="36"/>
    <x v="0"/>
    <m/>
    <m/>
    <x v="0"/>
    <x v="0"/>
    <m/>
    <n v="0"/>
    <m/>
    <n v="8.3999999999999995E-3"/>
    <m/>
    <x v="0"/>
    <x v="0"/>
    <m/>
    <m/>
    <x v="0"/>
    <m/>
    <m/>
    <m/>
    <m/>
    <m/>
    <x v="0"/>
    <m/>
    <m/>
    <x v="0"/>
    <m/>
    <m/>
    <m/>
    <m/>
    <x v="5"/>
    <m/>
    <m/>
    <d v="2019-04-29T00:00:00"/>
    <x v="30"/>
    <m/>
    <s v="5318/30, RTS per Amvac 04/29/19"/>
    <x v="0"/>
    <n v="5"/>
    <n v="7"/>
    <m/>
    <d v="2019-04-26T00:00:00"/>
    <s v="8:30am"/>
  </r>
  <r>
    <x v="0"/>
    <x v="4"/>
    <x v="0"/>
    <x v="0"/>
    <x v="53"/>
    <x v="35"/>
    <x v="0"/>
    <x v="33"/>
    <m/>
    <m/>
    <m/>
    <x v="4"/>
    <m/>
    <m/>
    <m/>
    <m/>
    <x v="33"/>
    <n v="11.305999999999999"/>
    <x v="0"/>
    <x v="42"/>
    <x v="0"/>
    <m/>
    <m/>
    <x v="0"/>
    <x v="0"/>
    <m/>
    <n v="0"/>
    <m/>
    <n v="0"/>
    <m/>
    <x v="0"/>
    <x v="0"/>
    <m/>
    <m/>
    <x v="0"/>
    <m/>
    <m/>
    <m/>
    <m/>
    <m/>
    <x v="0"/>
    <m/>
    <m/>
    <x v="0"/>
    <m/>
    <m/>
    <m/>
    <m/>
    <x v="5"/>
    <m/>
    <m/>
    <d v="2019-05-01T00:00:00"/>
    <x v="31"/>
    <m/>
    <s v="5318/40, RTS per Amvac 05/01/19"/>
    <x v="0"/>
    <n v="5"/>
    <n v="7"/>
    <m/>
    <d v="2019-04-27T00:00:00"/>
    <s v="7:30am"/>
  </r>
  <r>
    <x v="0"/>
    <x v="4"/>
    <x v="0"/>
    <x v="0"/>
    <x v="54"/>
    <x v="35"/>
    <x v="0"/>
    <x v="34"/>
    <m/>
    <m/>
    <m/>
    <x v="4"/>
    <m/>
    <m/>
    <m/>
    <m/>
    <x v="6"/>
    <n v="11.186999999999999"/>
    <x v="0"/>
    <x v="43"/>
    <x v="0"/>
    <m/>
    <m/>
    <x v="0"/>
    <x v="0"/>
    <m/>
    <n v="0"/>
    <m/>
    <n v="0"/>
    <m/>
    <x v="0"/>
    <x v="0"/>
    <m/>
    <m/>
    <x v="0"/>
    <m/>
    <m/>
    <m/>
    <m/>
    <m/>
    <x v="0"/>
    <m/>
    <m/>
    <x v="0"/>
    <m/>
    <m/>
    <m/>
    <m/>
    <x v="5"/>
    <m/>
    <m/>
    <d v="2019-05-01T00:00:00"/>
    <x v="31"/>
    <m/>
    <s v="5318/50, RTS per Amvac 05/01/19"/>
    <x v="0"/>
    <n v="5"/>
    <n v="7"/>
    <m/>
    <d v="2019-04-28T00:00:00"/>
    <s v="6:55am"/>
  </r>
  <r>
    <x v="0"/>
    <x v="4"/>
    <x v="0"/>
    <x v="0"/>
    <x v="55"/>
    <x v="36"/>
    <x v="0"/>
    <x v="35"/>
    <m/>
    <m/>
    <m/>
    <x v="2"/>
    <m/>
    <m/>
    <m/>
    <m/>
    <x v="34"/>
    <n v="11.24"/>
    <x v="0"/>
    <x v="15"/>
    <x v="0"/>
    <m/>
    <m/>
    <x v="0"/>
    <x v="0"/>
    <m/>
    <n v="0"/>
    <m/>
    <n v="0"/>
    <m/>
    <x v="0"/>
    <x v="0"/>
    <m/>
    <m/>
    <x v="0"/>
    <m/>
    <m/>
    <m/>
    <m/>
    <m/>
    <x v="0"/>
    <m/>
    <m/>
    <x v="0"/>
    <m/>
    <m/>
    <m/>
    <m/>
    <x v="6"/>
    <m/>
    <m/>
    <d v="2019-05-06T00:00:00"/>
    <x v="32"/>
    <m/>
    <s v="5318/80 RTS per AMVAC 05/06/19"/>
    <x v="0"/>
    <n v="6"/>
    <n v="7"/>
    <m/>
    <d v="2019-05-02T00:00:00"/>
    <s v="1:50am"/>
  </r>
  <r>
    <x v="0"/>
    <x v="4"/>
    <x v="0"/>
    <x v="0"/>
    <x v="56"/>
    <x v="37"/>
    <x v="0"/>
    <x v="36"/>
    <m/>
    <m/>
    <m/>
    <x v="6"/>
    <m/>
    <m/>
    <m/>
    <m/>
    <x v="34"/>
    <n v="11.29"/>
    <x v="0"/>
    <x v="44"/>
    <x v="0"/>
    <m/>
    <m/>
    <x v="0"/>
    <x v="0"/>
    <m/>
    <n v="0"/>
    <m/>
    <n v="0"/>
    <m/>
    <x v="0"/>
    <x v="0"/>
    <m/>
    <m/>
    <x v="0"/>
    <m/>
    <m/>
    <m/>
    <m/>
    <m/>
    <x v="0"/>
    <m/>
    <m/>
    <x v="0"/>
    <m/>
    <m/>
    <m/>
    <m/>
    <x v="6"/>
    <m/>
    <m/>
    <d v="2019-05-06T00:00:00"/>
    <x v="32"/>
    <m/>
    <s v="5318/90, RTS per AMVAC 05/06/19"/>
    <x v="0"/>
    <n v="6"/>
    <n v="7"/>
    <m/>
    <d v="2019-05-03T00:00:00"/>
    <s v="3:50am"/>
  </r>
  <r>
    <x v="0"/>
    <x v="4"/>
    <x v="0"/>
    <x v="0"/>
    <x v="57"/>
    <x v="38"/>
    <x v="0"/>
    <x v="37"/>
    <m/>
    <m/>
    <m/>
    <x v="2"/>
    <m/>
    <m/>
    <m/>
    <m/>
    <x v="34"/>
    <n v="11.23"/>
    <x v="0"/>
    <x v="45"/>
    <x v="0"/>
    <m/>
    <m/>
    <x v="0"/>
    <x v="0"/>
    <m/>
    <n v="0"/>
    <m/>
    <n v="0"/>
    <m/>
    <x v="0"/>
    <x v="0"/>
    <m/>
    <m/>
    <x v="0"/>
    <m/>
    <m/>
    <m/>
    <m/>
    <m/>
    <x v="0"/>
    <m/>
    <m/>
    <x v="0"/>
    <m/>
    <m/>
    <m/>
    <m/>
    <x v="6"/>
    <m/>
    <m/>
    <d v="2019-05-06T00:00:00"/>
    <x v="32"/>
    <m/>
    <s v="5318/100, RTS per AMVAC 05/06/19"/>
    <x v="0"/>
    <n v="6"/>
    <n v="7"/>
    <m/>
    <d v="2019-05-04T00:00:00"/>
    <s v="3:15am"/>
  </r>
  <r>
    <x v="0"/>
    <x v="4"/>
    <x v="0"/>
    <x v="0"/>
    <x v="58"/>
    <x v="39"/>
    <x v="0"/>
    <x v="10"/>
    <m/>
    <m/>
    <m/>
    <x v="2"/>
    <m/>
    <m/>
    <m/>
    <m/>
    <x v="35"/>
    <n v="11.27"/>
    <x v="0"/>
    <x v="46"/>
    <x v="0"/>
    <m/>
    <m/>
    <x v="0"/>
    <x v="0"/>
    <m/>
    <n v="0"/>
    <m/>
    <n v="3.0999999999999999E-3"/>
    <m/>
    <x v="0"/>
    <x v="0"/>
    <m/>
    <m/>
    <x v="0"/>
    <m/>
    <m/>
    <m/>
    <m/>
    <m/>
    <x v="0"/>
    <m/>
    <m/>
    <x v="0"/>
    <m/>
    <m/>
    <m/>
    <m/>
    <x v="6"/>
    <m/>
    <m/>
    <d v="2019-05-08T00:00:00"/>
    <x v="33"/>
    <m/>
    <s v="5318/120, RTS per AMVAC 05/08/19"/>
    <x v="0"/>
    <n v="6"/>
    <n v="7"/>
    <m/>
    <d v="2019-05-05T00:00:00"/>
    <d v="1899-12-30T04:00:00"/>
  </r>
  <r>
    <x v="0"/>
    <x v="4"/>
    <x v="0"/>
    <x v="0"/>
    <x v="59"/>
    <x v="39"/>
    <x v="0"/>
    <x v="9"/>
    <m/>
    <m/>
    <m/>
    <x v="2"/>
    <m/>
    <m/>
    <m/>
    <m/>
    <x v="36"/>
    <n v="11.31"/>
    <x v="0"/>
    <x v="47"/>
    <x v="0"/>
    <m/>
    <m/>
    <x v="0"/>
    <x v="0"/>
    <m/>
    <n v="0"/>
    <m/>
    <n v="3.8999999999999998E-3"/>
    <m/>
    <x v="0"/>
    <x v="0"/>
    <m/>
    <m/>
    <x v="0"/>
    <m/>
    <m/>
    <m/>
    <m/>
    <m/>
    <x v="0"/>
    <m/>
    <m/>
    <x v="0"/>
    <m/>
    <m/>
    <m/>
    <m/>
    <x v="6"/>
    <m/>
    <m/>
    <d v="2019-05-08T00:00:00"/>
    <x v="33"/>
    <m/>
    <s v="5318/60, RTS per AMVAC 05/08/19"/>
    <x v="0"/>
    <n v="5"/>
    <n v="7"/>
    <m/>
    <d v="2019-04-29T00:00:00"/>
    <d v="1899-12-30T05:35:00"/>
  </r>
  <r>
    <x v="0"/>
    <x v="4"/>
    <x v="0"/>
    <x v="0"/>
    <x v="60"/>
    <x v="39"/>
    <x v="0"/>
    <x v="9"/>
    <m/>
    <m/>
    <m/>
    <x v="2"/>
    <m/>
    <m/>
    <m/>
    <m/>
    <x v="9"/>
    <n v="11.287000000000001"/>
    <x v="0"/>
    <x v="9"/>
    <x v="0"/>
    <m/>
    <m/>
    <x v="0"/>
    <x v="0"/>
    <m/>
    <n v="0"/>
    <m/>
    <n v="8.9999999999999998E-4"/>
    <m/>
    <x v="0"/>
    <x v="0"/>
    <m/>
    <m/>
    <x v="0"/>
    <m/>
    <m/>
    <m/>
    <m/>
    <m/>
    <x v="0"/>
    <m/>
    <m/>
    <x v="0"/>
    <m/>
    <m/>
    <m/>
    <m/>
    <x v="6"/>
    <m/>
    <m/>
    <d v="2019-05-08T00:00:00"/>
    <x v="33"/>
    <m/>
    <s v="5318/70, RTS per AMVAC 05/08/19"/>
    <x v="0"/>
    <n v="6"/>
    <n v="7"/>
    <m/>
    <d v="2019-04-30T00:00:00"/>
    <d v="1899-12-30T14:40:00"/>
  </r>
  <r>
    <x v="0"/>
    <x v="4"/>
    <x v="0"/>
    <x v="0"/>
    <x v="61"/>
    <x v="40"/>
    <x v="0"/>
    <x v="14"/>
    <m/>
    <m/>
    <m/>
    <x v="4"/>
    <m/>
    <m/>
    <m/>
    <m/>
    <x v="37"/>
    <n v="11.25"/>
    <x v="0"/>
    <x v="48"/>
    <x v="0"/>
    <m/>
    <m/>
    <x v="0"/>
    <x v="0"/>
    <m/>
    <n v="0"/>
    <m/>
    <n v="3.0999999999999999E-3"/>
    <m/>
    <x v="0"/>
    <x v="0"/>
    <m/>
    <m/>
    <x v="0"/>
    <m/>
    <m/>
    <m/>
    <m/>
    <m/>
    <x v="0"/>
    <m/>
    <m/>
    <x v="0"/>
    <m/>
    <m/>
    <m/>
    <m/>
    <x v="6"/>
    <m/>
    <m/>
    <d v="2019-05-10T00:00:00"/>
    <x v="34"/>
    <m/>
    <s v="5318/130, RTS per AMVAC 05/10/19"/>
    <x v="0"/>
    <n v="6"/>
    <n v="7"/>
    <m/>
    <d v="2019-05-06T00:00:00"/>
    <s v="11:40pm"/>
  </r>
  <r>
    <x v="0"/>
    <x v="4"/>
    <x v="0"/>
    <x v="0"/>
    <x v="62"/>
    <x v="41"/>
    <x v="0"/>
    <x v="6"/>
    <m/>
    <m/>
    <m/>
    <x v="4"/>
    <m/>
    <m/>
    <m/>
    <m/>
    <x v="38"/>
    <n v="11.12"/>
    <x v="0"/>
    <x v="49"/>
    <x v="0"/>
    <m/>
    <m/>
    <x v="0"/>
    <x v="0"/>
    <m/>
    <n v="0"/>
    <m/>
    <n v="0"/>
    <m/>
    <x v="0"/>
    <x v="0"/>
    <m/>
    <m/>
    <x v="0"/>
    <m/>
    <m/>
    <m/>
    <m/>
    <m/>
    <x v="0"/>
    <m/>
    <m/>
    <x v="0"/>
    <m/>
    <m/>
    <m/>
    <m/>
    <x v="6"/>
    <m/>
    <m/>
    <d v="2019-05-14T00:00:00"/>
    <x v="35"/>
    <m/>
    <s v="5318/110, RTS per SE"/>
    <x v="0"/>
    <n v="8"/>
    <n v="7"/>
    <m/>
    <d v="2019-05-08T00:00:00"/>
    <s v="10:40AM"/>
  </r>
  <r>
    <x v="0"/>
    <x v="4"/>
    <x v="0"/>
    <x v="0"/>
    <x v="63"/>
    <x v="41"/>
    <x v="0"/>
    <x v="38"/>
    <m/>
    <m/>
    <m/>
    <x v="2"/>
    <m/>
    <m/>
    <m/>
    <m/>
    <x v="7"/>
    <n v="11.387"/>
    <x v="0"/>
    <x v="16"/>
    <x v="0"/>
    <m/>
    <m/>
    <x v="0"/>
    <x v="0"/>
    <m/>
    <n v="0"/>
    <m/>
    <n v="2.8999999999999998E-3"/>
    <m/>
    <x v="0"/>
    <x v="0"/>
    <m/>
    <m/>
    <x v="0"/>
    <m/>
    <m/>
    <m/>
    <m/>
    <m/>
    <x v="0"/>
    <m/>
    <m/>
    <x v="0"/>
    <m/>
    <m/>
    <m/>
    <m/>
    <x v="6"/>
    <m/>
    <m/>
    <d v="2019-05-14T00:00:00"/>
    <x v="35"/>
    <m/>
    <s v="5318/140, RTS per SE"/>
    <x v="0"/>
    <n v="8"/>
    <n v="7"/>
    <m/>
    <d v="2019-05-08T00:00:00"/>
    <s v="7:30PM"/>
  </r>
  <r>
    <x v="0"/>
    <x v="4"/>
    <x v="0"/>
    <x v="0"/>
    <x v="64"/>
    <x v="41"/>
    <x v="0"/>
    <x v="39"/>
    <m/>
    <m/>
    <m/>
    <x v="6"/>
    <m/>
    <m/>
    <m/>
    <m/>
    <x v="39"/>
    <n v="11.18"/>
    <x v="0"/>
    <x v="50"/>
    <x v="0"/>
    <m/>
    <m/>
    <x v="0"/>
    <x v="0"/>
    <m/>
    <n v="0"/>
    <m/>
    <n v="0"/>
    <m/>
    <x v="0"/>
    <x v="0"/>
    <m/>
    <m/>
    <x v="0"/>
    <m/>
    <m/>
    <m/>
    <m/>
    <m/>
    <x v="0"/>
    <m/>
    <m/>
    <x v="0"/>
    <m/>
    <m/>
    <m/>
    <m/>
    <x v="6"/>
    <m/>
    <m/>
    <d v="2019-05-14T00:00:00"/>
    <x v="35"/>
    <m/>
    <s v="5450/20, RTS per SE"/>
    <x v="0"/>
    <n v="9"/>
    <n v="7"/>
    <m/>
    <d v="2019-05-10T00:00:00"/>
    <s v="3:00AM"/>
  </r>
  <r>
    <x v="0"/>
    <x v="4"/>
    <x v="0"/>
    <x v="0"/>
    <x v="65"/>
    <x v="42"/>
    <x v="0"/>
    <x v="10"/>
    <m/>
    <m/>
    <m/>
    <x v="6"/>
    <m/>
    <m/>
    <m/>
    <m/>
    <x v="17"/>
    <n v="11.276999999999999"/>
    <x v="0"/>
    <x v="51"/>
    <x v="0"/>
    <m/>
    <m/>
    <x v="0"/>
    <x v="0"/>
    <m/>
    <n v="0"/>
    <m/>
    <n v="0"/>
    <m/>
    <x v="0"/>
    <x v="0"/>
    <m/>
    <m/>
    <x v="0"/>
    <m/>
    <m/>
    <m/>
    <m/>
    <m/>
    <x v="0"/>
    <m/>
    <m/>
    <x v="0"/>
    <m/>
    <m/>
    <m/>
    <m/>
    <x v="6"/>
    <m/>
    <m/>
    <d v="2019-05-14T00:00:00"/>
    <x v="35"/>
    <m/>
    <s v="5450/30, RTS per SE"/>
    <x v="0"/>
    <n v="6"/>
    <n v="7"/>
    <m/>
    <d v="2019-05-10T00:00:00"/>
    <s v="8:00pm"/>
  </r>
  <r>
    <x v="0"/>
    <x v="4"/>
    <x v="0"/>
    <x v="0"/>
    <x v="66"/>
    <x v="43"/>
    <x v="0"/>
    <x v="40"/>
    <m/>
    <m/>
    <m/>
    <x v="6"/>
    <m/>
    <m/>
    <m/>
    <m/>
    <x v="40"/>
    <n v="11.19"/>
    <x v="0"/>
    <x v="19"/>
    <x v="0"/>
    <m/>
    <m/>
    <x v="0"/>
    <x v="0"/>
    <m/>
    <n v="3.5999999999999999E-3"/>
    <m/>
    <n v="4.4999999999999997E-3"/>
    <m/>
    <x v="0"/>
    <x v="0"/>
    <m/>
    <m/>
    <x v="0"/>
    <m/>
    <m/>
    <m/>
    <m/>
    <m/>
    <x v="0"/>
    <m/>
    <m/>
    <x v="0"/>
    <m/>
    <m/>
    <m/>
    <m/>
    <x v="6"/>
    <m/>
    <m/>
    <d v="2019-05-14T00:00:00"/>
    <x v="35"/>
    <m/>
    <s v="5450/40, RTS per SE"/>
    <x v="0"/>
    <n v="5"/>
    <n v="7"/>
    <m/>
    <d v="2019-05-11T00:00:00"/>
    <s v="5:05pm"/>
  </r>
  <r>
    <x v="0"/>
    <x v="4"/>
    <x v="0"/>
    <x v="0"/>
    <x v="67"/>
    <x v="41"/>
    <x v="0"/>
    <x v="21"/>
    <m/>
    <m/>
    <m/>
    <x v="2"/>
    <m/>
    <m/>
    <m/>
    <m/>
    <x v="39"/>
    <n v="11.28"/>
    <x v="0"/>
    <x v="52"/>
    <x v="0"/>
    <m/>
    <m/>
    <x v="0"/>
    <x v="0"/>
    <m/>
    <n v="0"/>
    <m/>
    <n v="0"/>
    <m/>
    <x v="0"/>
    <x v="0"/>
    <m/>
    <m/>
    <x v="0"/>
    <m/>
    <m/>
    <m/>
    <m/>
    <m/>
    <x v="0"/>
    <m/>
    <m/>
    <x v="0"/>
    <m/>
    <m/>
    <m/>
    <m/>
    <x v="6"/>
    <m/>
    <m/>
    <d v="2019-05-15T00:00:00"/>
    <x v="36"/>
    <m/>
    <s v="5450/50, RTS per SE"/>
    <x v="0"/>
    <n v="9"/>
    <n v="7"/>
    <m/>
    <d v="2019-05-13T00:00:00"/>
    <s v="9:00pm"/>
  </r>
  <r>
    <x v="0"/>
    <x v="4"/>
    <x v="0"/>
    <x v="0"/>
    <x v="68"/>
    <x v="44"/>
    <x v="0"/>
    <x v="41"/>
    <m/>
    <m/>
    <m/>
    <x v="6"/>
    <m/>
    <m/>
    <m/>
    <m/>
    <x v="37"/>
    <n v="11.331"/>
    <x v="0"/>
    <x v="53"/>
    <x v="0"/>
    <m/>
    <m/>
    <x v="0"/>
    <x v="0"/>
    <m/>
    <n v="0"/>
    <m/>
    <n v="9.1000000000000004E-3"/>
    <m/>
    <x v="0"/>
    <x v="0"/>
    <m/>
    <m/>
    <x v="0"/>
    <m/>
    <m/>
    <m/>
    <m/>
    <m/>
    <x v="0"/>
    <m/>
    <m/>
    <x v="0"/>
    <m/>
    <m/>
    <m/>
    <m/>
    <x v="6"/>
    <m/>
    <m/>
    <d v="2019-05-16T00:00:00"/>
    <x v="37"/>
    <m/>
    <s v="5450/60, RTS per SE"/>
    <x v="0"/>
    <n v="5"/>
    <n v="7"/>
    <m/>
    <d v="2019-05-14T00:00:00"/>
    <s v="6:50pm"/>
  </r>
  <r>
    <x v="0"/>
    <x v="4"/>
    <x v="0"/>
    <x v="0"/>
    <x v="69"/>
    <x v="45"/>
    <x v="0"/>
    <x v="42"/>
    <m/>
    <m/>
    <m/>
    <x v="6"/>
    <m/>
    <m/>
    <m/>
    <m/>
    <x v="5"/>
    <n v="11.297000000000001"/>
    <x v="0"/>
    <x v="38"/>
    <x v="0"/>
    <m/>
    <m/>
    <x v="0"/>
    <x v="0"/>
    <m/>
    <n v="0"/>
    <m/>
    <n v="0"/>
    <m/>
    <x v="0"/>
    <x v="0"/>
    <m/>
    <m/>
    <x v="0"/>
    <m/>
    <m/>
    <m/>
    <m/>
    <m/>
    <x v="0"/>
    <m/>
    <m/>
    <x v="0"/>
    <m/>
    <m/>
    <m/>
    <m/>
    <x v="6"/>
    <m/>
    <m/>
    <d v="2019-05-20T00:00:00"/>
    <x v="38"/>
    <m/>
    <s v="5450/70"/>
    <x v="0"/>
    <n v="4"/>
    <n v="7"/>
    <m/>
    <d v="2019-05-15T00:00:00"/>
    <s v="7:00pm"/>
  </r>
  <r>
    <x v="0"/>
    <x v="4"/>
    <x v="0"/>
    <x v="0"/>
    <x v="70"/>
    <x v="45"/>
    <x v="0"/>
    <x v="43"/>
    <m/>
    <m/>
    <m/>
    <x v="2"/>
    <m/>
    <m/>
    <m/>
    <m/>
    <x v="41"/>
    <n v="11.365"/>
    <x v="0"/>
    <x v="30"/>
    <x v="0"/>
    <m/>
    <m/>
    <x v="0"/>
    <x v="0"/>
    <m/>
    <n v="0"/>
    <m/>
    <n v="0"/>
    <m/>
    <x v="0"/>
    <x v="0"/>
    <m/>
    <m/>
    <x v="0"/>
    <m/>
    <m/>
    <m/>
    <m/>
    <m/>
    <x v="0"/>
    <m/>
    <m/>
    <x v="0"/>
    <m/>
    <m/>
    <m/>
    <m/>
    <x v="6"/>
    <m/>
    <m/>
    <d v="2019-05-20T00:00:00"/>
    <x v="38"/>
    <m/>
    <s v="5450/80"/>
    <x v="0"/>
    <n v="6"/>
    <n v="7"/>
    <m/>
    <d v="2019-05-16T00:00:00"/>
    <s v="12:00pm"/>
  </r>
  <r>
    <x v="0"/>
    <x v="4"/>
    <x v="0"/>
    <x v="0"/>
    <x v="71"/>
    <x v="46"/>
    <x v="0"/>
    <x v="44"/>
    <m/>
    <m/>
    <m/>
    <x v="2"/>
    <m/>
    <m/>
    <m/>
    <m/>
    <x v="6"/>
    <n v="11.272"/>
    <x v="0"/>
    <x v="32"/>
    <x v="0"/>
    <m/>
    <m/>
    <x v="0"/>
    <x v="0"/>
    <m/>
    <n v="0"/>
    <m/>
    <n v="0"/>
    <m/>
    <x v="0"/>
    <x v="0"/>
    <m/>
    <m/>
    <x v="0"/>
    <m/>
    <m/>
    <m/>
    <m/>
    <m/>
    <x v="0"/>
    <m/>
    <m/>
    <x v="0"/>
    <m/>
    <m/>
    <m/>
    <m/>
    <x v="6"/>
    <m/>
    <m/>
    <d v="2019-05-20T00:00:00"/>
    <x v="38"/>
    <m/>
    <s v="5450/90"/>
    <x v="0"/>
    <n v="5"/>
    <n v="7"/>
    <m/>
    <d v="2019-05-16T00:00:00"/>
    <s v="4:50pm"/>
  </r>
  <r>
    <x v="0"/>
    <x v="4"/>
    <x v="0"/>
    <x v="0"/>
    <x v="72"/>
    <x v="47"/>
    <x v="0"/>
    <x v="34"/>
    <m/>
    <m/>
    <m/>
    <x v="2"/>
    <m/>
    <m/>
    <m/>
    <m/>
    <x v="41"/>
    <n v="11.401"/>
    <x v="0"/>
    <x v="54"/>
    <x v="0"/>
    <m/>
    <m/>
    <x v="0"/>
    <x v="0"/>
    <m/>
    <n v="0"/>
    <m/>
    <n v="0"/>
    <m/>
    <x v="0"/>
    <x v="0"/>
    <m/>
    <m/>
    <x v="0"/>
    <m/>
    <m/>
    <m/>
    <m/>
    <m/>
    <x v="0"/>
    <m/>
    <m/>
    <x v="0"/>
    <m/>
    <m/>
    <m/>
    <m/>
    <x v="6"/>
    <m/>
    <m/>
    <d v="2019-05-23T00:00:00"/>
    <x v="39"/>
    <m/>
    <s v="5450/100"/>
    <x v="0"/>
    <n v="7"/>
    <n v="7"/>
    <m/>
    <d v="2019-05-17T00:00:00"/>
    <s v="11:55am"/>
  </r>
  <r>
    <x v="0"/>
    <x v="4"/>
    <x v="0"/>
    <x v="0"/>
    <x v="73"/>
    <x v="47"/>
    <x v="0"/>
    <x v="6"/>
    <m/>
    <m/>
    <m/>
    <x v="2"/>
    <m/>
    <m/>
    <m/>
    <m/>
    <x v="37"/>
    <n v="11.231999999999999"/>
    <x v="0"/>
    <x v="54"/>
    <x v="0"/>
    <m/>
    <m/>
    <x v="0"/>
    <x v="0"/>
    <m/>
    <n v="0"/>
    <m/>
    <n v="0"/>
    <m/>
    <x v="0"/>
    <x v="0"/>
    <m/>
    <m/>
    <x v="0"/>
    <m/>
    <m/>
    <m/>
    <m/>
    <m/>
    <x v="0"/>
    <m/>
    <m/>
    <x v="0"/>
    <m/>
    <m/>
    <m/>
    <m/>
    <x v="6"/>
    <m/>
    <m/>
    <d v="2019-05-23T00:00:00"/>
    <x v="40"/>
    <m/>
    <s v="5450/110"/>
    <x v="0"/>
    <n v="8"/>
    <n v="7"/>
    <m/>
    <d v="2019-05-17T00:00:00"/>
    <s v="11:00pm"/>
  </r>
  <r>
    <x v="0"/>
    <x v="4"/>
    <x v="0"/>
    <x v="0"/>
    <x v="74"/>
    <x v="47"/>
    <x v="0"/>
    <x v="45"/>
    <m/>
    <m/>
    <m/>
    <x v="4"/>
    <m/>
    <m/>
    <m/>
    <m/>
    <x v="37"/>
    <n v="11.379"/>
    <x v="0"/>
    <x v="54"/>
    <x v="0"/>
    <m/>
    <m/>
    <x v="0"/>
    <x v="0"/>
    <m/>
    <n v="0"/>
    <m/>
    <n v="0"/>
    <m/>
    <x v="0"/>
    <x v="0"/>
    <m/>
    <m/>
    <x v="0"/>
    <m/>
    <m/>
    <m/>
    <m/>
    <m/>
    <x v="0"/>
    <m/>
    <m/>
    <x v="0"/>
    <m/>
    <m/>
    <m/>
    <m/>
    <x v="6"/>
    <m/>
    <m/>
    <d v="2019-05-23T00:00:00"/>
    <x v="40"/>
    <m/>
    <s v="5450/120"/>
    <x v="0"/>
    <n v="9"/>
    <n v="7"/>
    <m/>
    <d v="2019-05-18T00:00:00"/>
    <s v="3:55pm"/>
  </r>
  <r>
    <x v="0"/>
    <x v="4"/>
    <x v="0"/>
    <x v="0"/>
    <x v="75"/>
    <x v="47"/>
    <x v="0"/>
    <x v="46"/>
    <m/>
    <m/>
    <m/>
    <x v="4"/>
    <m/>
    <m/>
    <m/>
    <m/>
    <x v="8"/>
    <n v="11.358000000000001"/>
    <x v="0"/>
    <x v="55"/>
    <x v="0"/>
    <m/>
    <m/>
    <x v="0"/>
    <x v="0"/>
    <m/>
    <n v="0"/>
    <m/>
    <n v="0"/>
    <m/>
    <x v="0"/>
    <x v="0"/>
    <m/>
    <m/>
    <x v="0"/>
    <m/>
    <m/>
    <m/>
    <m/>
    <m/>
    <x v="0"/>
    <m/>
    <m/>
    <x v="0"/>
    <m/>
    <m/>
    <m/>
    <m/>
    <x v="6"/>
    <m/>
    <m/>
    <d v="2019-05-28T00:00:00"/>
    <x v="41"/>
    <m/>
    <s v="5450/130"/>
    <x v="0"/>
    <n v="4"/>
    <n v="7"/>
    <m/>
    <d v="2019-05-19T00:00:00"/>
    <s v="2:30am"/>
  </r>
  <r>
    <x v="0"/>
    <x v="4"/>
    <x v="0"/>
    <x v="0"/>
    <x v="76"/>
    <x v="48"/>
    <x v="0"/>
    <x v="47"/>
    <m/>
    <m/>
    <m/>
    <x v="2"/>
    <m/>
    <m/>
    <m/>
    <m/>
    <x v="17"/>
    <n v="11.38"/>
    <x v="0"/>
    <x v="55"/>
    <x v="0"/>
    <m/>
    <m/>
    <x v="0"/>
    <x v="0"/>
    <m/>
    <n v="0"/>
    <m/>
    <n v="1.8E-3"/>
    <m/>
    <x v="0"/>
    <x v="0"/>
    <m/>
    <m/>
    <x v="0"/>
    <m/>
    <m/>
    <m/>
    <m/>
    <m/>
    <x v="0"/>
    <m/>
    <m/>
    <x v="0"/>
    <m/>
    <m/>
    <m/>
    <m/>
    <x v="6"/>
    <m/>
    <m/>
    <d v="2019-05-28T00:00:00"/>
    <x v="41"/>
    <m/>
    <s v="5450/140"/>
    <x v="0"/>
    <n v="6"/>
    <n v="7"/>
    <m/>
    <d v="2019-05-21T00:00:00"/>
    <s v="3:00am"/>
  </r>
  <r>
    <x v="0"/>
    <x v="4"/>
    <x v="0"/>
    <x v="0"/>
    <x v="77"/>
    <x v="48"/>
    <x v="0"/>
    <x v="48"/>
    <m/>
    <m/>
    <m/>
    <x v="6"/>
    <m/>
    <m/>
    <m/>
    <m/>
    <x v="42"/>
    <n v="11.26"/>
    <x v="0"/>
    <x v="56"/>
    <x v="0"/>
    <m/>
    <m/>
    <x v="0"/>
    <x v="0"/>
    <m/>
    <n v="0"/>
    <m/>
    <n v="0"/>
    <m/>
    <x v="0"/>
    <x v="0"/>
    <m/>
    <m/>
    <x v="0"/>
    <m/>
    <m/>
    <m/>
    <m/>
    <m/>
    <x v="0"/>
    <m/>
    <m/>
    <x v="0"/>
    <m/>
    <m/>
    <m/>
    <m/>
    <x v="6"/>
    <m/>
    <m/>
    <d v="2019-05-28T00:00:00"/>
    <x v="41"/>
    <m/>
    <s v="5450/150"/>
    <x v="0"/>
    <n v="3"/>
    <n v="7"/>
    <m/>
    <d v="2019-05-21T00:00:00"/>
    <s v="6:15am"/>
  </r>
  <r>
    <x v="0"/>
    <x v="4"/>
    <x v="0"/>
    <x v="0"/>
    <x v="78"/>
    <x v="48"/>
    <x v="0"/>
    <x v="49"/>
    <m/>
    <m/>
    <m/>
    <x v="2"/>
    <m/>
    <m/>
    <m/>
    <m/>
    <x v="19"/>
    <n v="11.214"/>
    <x v="0"/>
    <x v="33"/>
    <x v="0"/>
    <m/>
    <m/>
    <x v="0"/>
    <x v="0"/>
    <m/>
    <n v="0"/>
    <m/>
    <n v="0"/>
    <m/>
    <x v="0"/>
    <x v="0"/>
    <m/>
    <m/>
    <x v="0"/>
    <m/>
    <m/>
    <m/>
    <m/>
    <m/>
    <x v="0"/>
    <m/>
    <m/>
    <x v="0"/>
    <m/>
    <m/>
    <m/>
    <m/>
    <x v="6"/>
    <m/>
    <m/>
    <d v="2019-05-28T00:00:00"/>
    <x v="41"/>
    <m/>
    <s v="5450/160"/>
    <x v="0"/>
    <n v="6"/>
    <n v="7"/>
    <m/>
    <d v="2019-05-22T00:00:00"/>
    <d v="1899-12-30T01:57:00"/>
  </r>
  <r>
    <x v="0"/>
    <x v="4"/>
    <x v="0"/>
    <x v="0"/>
    <x v="79"/>
    <x v="48"/>
    <x v="0"/>
    <x v="50"/>
    <m/>
    <m/>
    <m/>
    <x v="2"/>
    <m/>
    <m/>
    <m/>
    <m/>
    <x v="40"/>
    <n v="11.233000000000001"/>
    <x v="0"/>
    <x v="57"/>
    <x v="0"/>
    <m/>
    <m/>
    <x v="0"/>
    <x v="0"/>
    <m/>
    <n v="0"/>
    <m/>
    <n v="0"/>
    <m/>
    <x v="0"/>
    <x v="0"/>
    <m/>
    <m/>
    <x v="0"/>
    <m/>
    <m/>
    <m/>
    <m/>
    <m/>
    <x v="0"/>
    <m/>
    <m/>
    <x v="0"/>
    <m/>
    <m/>
    <m/>
    <m/>
    <x v="6"/>
    <m/>
    <m/>
    <d v="2019-05-28T00:00:00"/>
    <x v="41"/>
    <m/>
    <s v="5450/170"/>
    <x v="0"/>
    <n v="4"/>
    <n v="7"/>
    <m/>
    <d v="2019-05-22T00:00:00"/>
    <s v="5:35pm"/>
  </r>
  <r>
    <x v="0"/>
    <x v="4"/>
    <x v="0"/>
    <x v="0"/>
    <x v="80"/>
    <x v="49"/>
    <x v="0"/>
    <x v="51"/>
    <m/>
    <m/>
    <m/>
    <x v="2"/>
    <m/>
    <m/>
    <m/>
    <m/>
    <x v="43"/>
    <n v="11.305"/>
    <x v="0"/>
    <x v="27"/>
    <x v="0"/>
    <m/>
    <m/>
    <x v="0"/>
    <x v="0"/>
    <m/>
    <n v="0"/>
    <m/>
    <n v="0"/>
    <m/>
    <x v="0"/>
    <x v="0"/>
    <m/>
    <m/>
    <x v="0"/>
    <m/>
    <m/>
    <m/>
    <m/>
    <m/>
    <x v="0"/>
    <m/>
    <m/>
    <x v="0"/>
    <m/>
    <m/>
    <m/>
    <m/>
    <x v="6"/>
    <m/>
    <m/>
    <d v="2019-05-30T00:00:00"/>
    <x v="42"/>
    <m/>
    <s v="5450/180"/>
    <x v="0"/>
    <n v="6"/>
    <n v="7"/>
    <m/>
    <d v="2019-05-24T00:00:00"/>
    <s v="9:00am"/>
  </r>
  <r>
    <x v="0"/>
    <x v="4"/>
    <x v="0"/>
    <x v="0"/>
    <x v="81"/>
    <x v="50"/>
    <x v="0"/>
    <x v="8"/>
    <m/>
    <m/>
    <m/>
    <x v="6"/>
    <m/>
    <m/>
    <m/>
    <m/>
    <x v="11"/>
    <n v="11.302"/>
    <x v="0"/>
    <x v="58"/>
    <x v="0"/>
    <m/>
    <m/>
    <x v="0"/>
    <x v="0"/>
    <m/>
    <n v="3.3999999999999998E-3"/>
    <m/>
    <n v="1.21E-2"/>
    <m/>
    <x v="0"/>
    <x v="0"/>
    <m/>
    <m/>
    <x v="0"/>
    <m/>
    <m/>
    <m/>
    <m/>
    <m/>
    <x v="0"/>
    <m/>
    <m/>
    <x v="0"/>
    <m/>
    <m/>
    <m/>
    <m/>
    <x v="7"/>
    <m/>
    <m/>
    <d v="2019-06-06T00:00:00"/>
    <x v="43"/>
    <m/>
    <s v="5450/190"/>
    <x v="0"/>
    <n v="5"/>
    <n v="7"/>
    <m/>
    <d v="2019-05-29T00:00:00"/>
    <s v="4:20pm"/>
  </r>
  <r>
    <x v="0"/>
    <x v="4"/>
    <x v="0"/>
    <x v="0"/>
    <x v="82"/>
    <x v="50"/>
    <x v="0"/>
    <x v="52"/>
    <m/>
    <m/>
    <m/>
    <x v="2"/>
    <m/>
    <m/>
    <m/>
    <m/>
    <x v="44"/>
    <n v="11.417"/>
    <x v="0"/>
    <x v="59"/>
    <x v="0"/>
    <m/>
    <m/>
    <x v="0"/>
    <x v="0"/>
    <m/>
    <n v="0"/>
    <m/>
    <n v="5.5999999999999999E-3"/>
    <m/>
    <x v="0"/>
    <x v="0"/>
    <m/>
    <m/>
    <x v="0"/>
    <m/>
    <m/>
    <m/>
    <m/>
    <m/>
    <x v="0"/>
    <m/>
    <m/>
    <x v="0"/>
    <m/>
    <m/>
    <m/>
    <m/>
    <x v="7"/>
    <m/>
    <m/>
    <d v="2019-06-06T00:00:00"/>
    <x v="43"/>
    <m/>
    <s v="5450/200"/>
    <x v="0"/>
    <n v="4"/>
    <n v="7"/>
    <m/>
    <d v="2019-05-30T00:00:00"/>
    <s v="4:15pm"/>
  </r>
  <r>
    <x v="0"/>
    <x v="4"/>
    <x v="0"/>
    <x v="0"/>
    <x v="83"/>
    <x v="50"/>
    <x v="0"/>
    <x v="53"/>
    <m/>
    <m/>
    <m/>
    <x v="2"/>
    <m/>
    <m/>
    <m/>
    <m/>
    <x v="17"/>
    <n v="11.276"/>
    <x v="0"/>
    <x v="34"/>
    <x v="0"/>
    <m/>
    <m/>
    <x v="0"/>
    <x v="0"/>
    <m/>
    <n v="0"/>
    <m/>
    <n v="0"/>
    <m/>
    <x v="0"/>
    <x v="0"/>
    <m/>
    <m/>
    <x v="0"/>
    <m/>
    <m/>
    <m/>
    <m/>
    <m/>
    <x v="0"/>
    <m/>
    <m/>
    <x v="0"/>
    <m/>
    <m/>
    <m/>
    <m/>
    <x v="7"/>
    <m/>
    <m/>
    <d v="2019-06-06T00:00:00"/>
    <x v="43"/>
    <m/>
    <s v="5450/210"/>
    <x v="0"/>
    <n v="6"/>
    <n v="7"/>
    <m/>
    <d v="2019-05-31T00:00:00"/>
    <s v="5:55am"/>
  </r>
  <r>
    <x v="0"/>
    <x v="4"/>
    <x v="0"/>
    <x v="0"/>
    <x v="84"/>
    <x v="51"/>
    <x v="0"/>
    <x v="54"/>
    <m/>
    <m/>
    <m/>
    <x v="2"/>
    <m/>
    <m/>
    <m/>
    <m/>
    <x v="45"/>
    <n v="11.398"/>
    <x v="0"/>
    <x v="60"/>
    <x v="0"/>
    <m/>
    <m/>
    <x v="0"/>
    <x v="0"/>
    <m/>
    <n v="0"/>
    <m/>
    <n v="3.8E-3"/>
    <m/>
    <x v="0"/>
    <x v="0"/>
    <m/>
    <m/>
    <x v="0"/>
    <m/>
    <m/>
    <m/>
    <m/>
    <m/>
    <x v="0"/>
    <m/>
    <m/>
    <x v="0"/>
    <m/>
    <m/>
    <m/>
    <m/>
    <x v="7"/>
    <m/>
    <m/>
    <d v="2019-06-06T00:00:00"/>
    <x v="44"/>
    <m/>
    <s v="5450/240"/>
    <x v="0"/>
    <n v="8"/>
    <n v="7"/>
    <m/>
    <d v="2019-06-05T00:00:00"/>
    <s v="8:10am"/>
  </r>
  <r>
    <x v="0"/>
    <x v="4"/>
    <x v="0"/>
    <x v="0"/>
    <x v="85"/>
    <x v="52"/>
    <x v="0"/>
    <x v="55"/>
    <m/>
    <m/>
    <m/>
    <x v="2"/>
    <m/>
    <m/>
    <m/>
    <m/>
    <x v="17"/>
    <n v="11.223000000000001"/>
    <x v="0"/>
    <x v="61"/>
    <x v="0"/>
    <m/>
    <m/>
    <x v="0"/>
    <x v="0"/>
    <m/>
    <n v="0"/>
    <m/>
    <n v="0"/>
    <m/>
    <x v="0"/>
    <x v="0"/>
    <m/>
    <m/>
    <x v="0"/>
    <m/>
    <m/>
    <m/>
    <m/>
    <m/>
    <x v="0"/>
    <m/>
    <m/>
    <x v="0"/>
    <m/>
    <m/>
    <m/>
    <m/>
    <x v="7"/>
    <m/>
    <m/>
    <d v="2019-06-06T00:00:00"/>
    <x v="44"/>
    <m/>
    <s v="5450/220 blended with 230"/>
    <x v="0"/>
    <n v="4"/>
    <n v="7"/>
    <m/>
    <d v="2019-06-05T00:00:00"/>
    <s v="3:30am"/>
  </r>
  <r>
    <x v="0"/>
    <x v="4"/>
    <x v="0"/>
    <x v="0"/>
    <x v="86"/>
    <x v="52"/>
    <x v="0"/>
    <x v="55"/>
    <m/>
    <m/>
    <m/>
    <x v="2"/>
    <m/>
    <m/>
    <m/>
    <m/>
    <x v="17"/>
    <n v="11.223000000000001"/>
    <x v="0"/>
    <x v="61"/>
    <x v="0"/>
    <m/>
    <m/>
    <x v="0"/>
    <x v="0"/>
    <m/>
    <n v="0"/>
    <m/>
    <n v="0"/>
    <m/>
    <x v="0"/>
    <x v="0"/>
    <m/>
    <m/>
    <x v="0"/>
    <m/>
    <m/>
    <m/>
    <m/>
    <m/>
    <x v="0"/>
    <m/>
    <m/>
    <x v="0"/>
    <m/>
    <m/>
    <m/>
    <m/>
    <x v="7"/>
    <m/>
    <m/>
    <d v="2019-06-10T00:00:00"/>
    <x v="45"/>
    <m/>
    <s v="5450/230 blended with 220"/>
    <x v="0"/>
    <n v="4"/>
    <n v="7"/>
    <m/>
    <d v="2019-06-05T00:00:00"/>
    <s v="3:30am"/>
  </r>
  <r>
    <x v="0"/>
    <x v="4"/>
    <x v="0"/>
    <x v="0"/>
    <x v="87"/>
    <x v="53"/>
    <x v="0"/>
    <x v="56"/>
    <m/>
    <m/>
    <m/>
    <x v="6"/>
    <m/>
    <m/>
    <m/>
    <m/>
    <x v="39"/>
    <n v="11.313000000000001"/>
    <x v="0"/>
    <x v="54"/>
    <x v="0"/>
    <m/>
    <m/>
    <x v="0"/>
    <x v="0"/>
    <m/>
    <n v="0"/>
    <m/>
    <n v="9.1000000000000004E-3"/>
    <m/>
    <x v="0"/>
    <x v="0"/>
    <m/>
    <m/>
    <x v="0"/>
    <m/>
    <m/>
    <m/>
    <m/>
    <m/>
    <x v="0"/>
    <m/>
    <m/>
    <x v="0"/>
    <m/>
    <m/>
    <m/>
    <m/>
    <x v="7"/>
    <m/>
    <m/>
    <d v="2019-06-10T00:00:00"/>
    <x v="45"/>
    <m/>
    <s v="5450/250"/>
    <x v="0"/>
    <n v="6"/>
    <n v="7"/>
    <m/>
    <d v="2019-06-06T00:00:00"/>
    <s v="1:55pm"/>
  </r>
  <r>
    <x v="0"/>
    <x v="4"/>
    <x v="0"/>
    <x v="0"/>
    <x v="88"/>
    <x v="53"/>
    <x v="0"/>
    <x v="57"/>
    <m/>
    <m/>
    <m/>
    <x v="2"/>
    <m/>
    <m/>
    <m/>
    <m/>
    <x v="39"/>
    <n v="11.356999999999999"/>
    <x v="0"/>
    <x v="62"/>
    <x v="0"/>
    <m/>
    <m/>
    <x v="0"/>
    <x v="0"/>
    <m/>
    <n v="0"/>
    <m/>
    <n v="0"/>
    <m/>
    <x v="0"/>
    <x v="0"/>
    <m/>
    <m/>
    <x v="0"/>
    <m/>
    <m/>
    <m/>
    <m/>
    <m/>
    <x v="0"/>
    <m/>
    <m/>
    <x v="0"/>
    <m/>
    <m/>
    <m/>
    <m/>
    <x v="7"/>
    <m/>
    <m/>
    <d v="2019-06-10T00:00:00"/>
    <x v="45"/>
    <m/>
    <s v="5450/260"/>
    <x v="0"/>
    <n v="6"/>
    <n v="7"/>
    <m/>
    <d v="2019-06-07T00:00:00"/>
    <s v="2:15pm"/>
  </r>
  <r>
    <x v="0"/>
    <x v="4"/>
    <x v="0"/>
    <x v="0"/>
    <x v="89"/>
    <x v="54"/>
    <x v="0"/>
    <x v="13"/>
    <m/>
    <m/>
    <m/>
    <x v="1"/>
    <m/>
    <m/>
    <m/>
    <m/>
    <x v="33"/>
    <n v="11.305999999999999"/>
    <x v="0"/>
    <x v="63"/>
    <x v="0"/>
    <m/>
    <m/>
    <x v="0"/>
    <x v="0"/>
    <m/>
    <n v="3.3E-3"/>
    <m/>
    <n v="6.4000000000000003E-3"/>
    <m/>
    <x v="0"/>
    <x v="0"/>
    <m/>
    <m/>
    <x v="0"/>
    <m/>
    <m/>
    <m/>
    <m/>
    <m/>
    <x v="0"/>
    <m/>
    <m/>
    <x v="0"/>
    <m/>
    <m/>
    <m/>
    <m/>
    <x v="7"/>
    <m/>
    <m/>
    <d v="2019-06-12T00:00:00"/>
    <x v="46"/>
    <m/>
    <s v="5450/270"/>
    <x v="0"/>
    <n v="5"/>
    <n v="7"/>
    <m/>
    <d v="2019-06-07T00:00:00"/>
    <s v="5:15pm"/>
  </r>
  <r>
    <x v="0"/>
    <x v="4"/>
    <x v="0"/>
    <x v="0"/>
    <x v="90"/>
    <x v="55"/>
    <x v="0"/>
    <x v="8"/>
    <m/>
    <m/>
    <m/>
    <x v="2"/>
    <m/>
    <m/>
    <m/>
    <m/>
    <x v="6"/>
    <n v="11.345000000000001"/>
    <x v="0"/>
    <x v="64"/>
    <x v="0"/>
    <m/>
    <m/>
    <x v="0"/>
    <x v="0"/>
    <m/>
    <n v="0"/>
    <m/>
    <n v="0"/>
    <m/>
    <x v="0"/>
    <x v="0"/>
    <m/>
    <m/>
    <x v="0"/>
    <m/>
    <m/>
    <m/>
    <m/>
    <m/>
    <x v="0"/>
    <m/>
    <m/>
    <x v="0"/>
    <m/>
    <m/>
    <m/>
    <m/>
    <x v="7"/>
    <m/>
    <m/>
    <d v="2019-06-27T00:00:00"/>
    <x v="47"/>
    <m/>
    <s v="5450/280 and 5582/20 Tanker Truck"/>
    <x v="0"/>
    <n v="12"/>
    <n v="7"/>
    <m/>
    <d v="2019-06-26T00:00:00"/>
    <s v="3:10pm"/>
  </r>
  <r>
    <x v="0"/>
    <x v="4"/>
    <x v="0"/>
    <x v="0"/>
    <x v="91"/>
    <x v="56"/>
    <x v="0"/>
    <x v="13"/>
    <m/>
    <m/>
    <m/>
    <x v="2"/>
    <m/>
    <m/>
    <m/>
    <m/>
    <x v="46"/>
    <n v="11.347"/>
    <x v="0"/>
    <x v="65"/>
    <x v="0"/>
    <m/>
    <m/>
    <x v="0"/>
    <x v="0"/>
    <m/>
    <n v="0"/>
    <m/>
    <n v="0"/>
    <m/>
    <x v="0"/>
    <x v="0"/>
    <m/>
    <m/>
    <x v="0"/>
    <m/>
    <m/>
    <m/>
    <m/>
    <m/>
    <x v="0"/>
    <m/>
    <m/>
    <x v="0"/>
    <m/>
    <m/>
    <m/>
    <m/>
    <x v="8"/>
    <m/>
    <m/>
    <d v="2019-07-08T00:00:00"/>
    <x v="48"/>
    <m/>
    <s v="5582/30"/>
    <x v="0"/>
    <n v="5"/>
    <n v="7"/>
    <m/>
    <d v="2019-06-26T00:00:00"/>
    <s v="8:30pm"/>
  </r>
  <r>
    <x v="0"/>
    <x v="4"/>
    <x v="0"/>
    <x v="0"/>
    <x v="92"/>
    <x v="57"/>
    <x v="0"/>
    <x v="28"/>
    <m/>
    <m/>
    <m/>
    <x v="6"/>
    <m/>
    <m/>
    <m/>
    <m/>
    <x v="47"/>
    <n v="11.378"/>
    <x v="0"/>
    <x v="66"/>
    <x v="0"/>
    <m/>
    <m/>
    <x v="0"/>
    <x v="0"/>
    <m/>
    <n v="0"/>
    <m/>
    <n v="0"/>
    <m/>
    <x v="0"/>
    <x v="0"/>
    <m/>
    <m/>
    <x v="0"/>
    <m/>
    <m/>
    <m/>
    <m/>
    <m/>
    <x v="0"/>
    <m/>
    <m/>
    <x v="0"/>
    <m/>
    <m/>
    <m/>
    <m/>
    <x v="8"/>
    <m/>
    <m/>
    <d v="2019-07-08T00:00:00"/>
    <x v="48"/>
    <m/>
    <s v="5582/50 and 5582/60 Tanker Truck"/>
    <x v="0"/>
    <n v="14"/>
    <n v="7"/>
    <m/>
    <d v="2019-06-28T00:00:00"/>
    <d v="1899-12-30T16:50:00"/>
  </r>
  <r>
    <x v="0"/>
    <x v="4"/>
    <x v="0"/>
    <x v="0"/>
    <x v="93"/>
    <x v="57"/>
    <x v="0"/>
    <x v="58"/>
    <m/>
    <m/>
    <m/>
    <x v="6"/>
    <m/>
    <m/>
    <m/>
    <m/>
    <x v="48"/>
    <n v="11.452"/>
    <x v="0"/>
    <x v="67"/>
    <x v="0"/>
    <m/>
    <m/>
    <x v="0"/>
    <x v="0"/>
    <m/>
    <n v="0"/>
    <m/>
    <n v="0"/>
    <m/>
    <x v="0"/>
    <x v="0"/>
    <m/>
    <m/>
    <x v="0"/>
    <m/>
    <m/>
    <m/>
    <m/>
    <m/>
    <x v="0"/>
    <m/>
    <m/>
    <x v="0"/>
    <m/>
    <m/>
    <m/>
    <m/>
    <x v="8"/>
    <m/>
    <m/>
    <d v="2019-07-08T00:00:00"/>
    <x v="48"/>
    <m/>
    <s v="5582/40"/>
    <x v="0"/>
    <n v="6"/>
    <n v="7"/>
    <m/>
    <d v="2019-06-27T00:00:00"/>
    <s v="4:10pm"/>
  </r>
  <r>
    <x v="0"/>
    <x v="4"/>
    <x v="0"/>
    <x v="0"/>
    <x v="94"/>
    <x v="58"/>
    <x v="0"/>
    <x v="7"/>
    <m/>
    <m/>
    <m/>
    <x v="3"/>
    <m/>
    <m/>
    <m/>
    <m/>
    <x v="31"/>
    <n v="11.288"/>
    <x v="0"/>
    <x v="68"/>
    <x v="0"/>
    <m/>
    <m/>
    <x v="0"/>
    <x v="0"/>
    <m/>
    <n v="0"/>
    <m/>
    <n v="2.2000000000000001E-3"/>
    <m/>
    <x v="0"/>
    <x v="0"/>
    <m/>
    <m/>
    <x v="0"/>
    <m/>
    <m/>
    <m/>
    <m/>
    <m/>
    <x v="0"/>
    <m/>
    <m/>
    <x v="0"/>
    <m/>
    <m/>
    <m/>
    <m/>
    <x v="8"/>
    <m/>
    <m/>
    <d v="2019-07-09T00:00:00"/>
    <x v="49"/>
    <m/>
    <s v="5582/70"/>
    <x v="0"/>
    <n v="5"/>
    <n v="7"/>
    <m/>
    <d v="2019-07-01T00:00:00"/>
    <s v="7:25am"/>
  </r>
  <r>
    <x v="0"/>
    <x v="4"/>
    <x v="0"/>
    <x v="0"/>
    <x v="95"/>
    <x v="58"/>
    <x v="0"/>
    <x v="59"/>
    <m/>
    <m/>
    <m/>
    <x v="2"/>
    <m/>
    <m/>
    <m/>
    <m/>
    <x v="32"/>
    <n v="11.321"/>
    <x v="0"/>
    <x v="59"/>
    <x v="0"/>
    <m/>
    <m/>
    <x v="0"/>
    <x v="0"/>
    <m/>
    <n v="0"/>
    <m/>
    <n v="0"/>
    <m/>
    <x v="0"/>
    <x v="0"/>
    <m/>
    <m/>
    <x v="0"/>
    <m/>
    <m/>
    <m/>
    <m/>
    <m/>
    <x v="0"/>
    <m/>
    <m/>
    <x v="0"/>
    <m/>
    <m/>
    <m/>
    <m/>
    <x v="8"/>
    <m/>
    <m/>
    <d v="2019-07-09T00:00:00"/>
    <x v="49"/>
    <m/>
    <s v="5582/80"/>
    <x v="0"/>
    <n v="8"/>
    <n v="7"/>
    <m/>
    <d v="2019-07-01T00:00:00"/>
    <d v="1899-12-30T22:40:00"/>
  </r>
  <r>
    <x v="0"/>
    <x v="4"/>
    <x v="0"/>
    <x v="0"/>
    <x v="96"/>
    <x v="59"/>
    <x v="0"/>
    <x v="60"/>
    <m/>
    <m/>
    <m/>
    <x v="4"/>
    <m/>
    <m/>
    <m/>
    <m/>
    <x v="29"/>
    <n v="11.295"/>
    <x v="0"/>
    <x v="9"/>
    <x v="0"/>
    <m/>
    <m/>
    <x v="0"/>
    <x v="0"/>
    <m/>
    <n v="0"/>
    <m/>
    <n v="0"/>
    <m/>
    <x v="0"/>
    <x v="0"/>
    <m/>
    <m/>
    <x v="0"/>
    <m/>
    <m/>
    <m/>
    <m/>
    <m/>
    <x v="0"/>
    <m/>
    <m/>
    <x v="0"/>
    <m/>
    <m/>
    <m/>
    <m/>
    <x v="8"/>
    <m/>
    <m/>
    <d v="2019-07-11T00:00:00"/>
    <x v="50"/>
    <m/>
    <s v="5582/90"/>
    <x v="0"/>
    <n v="6"/>
    <n v="7"/>
    <m/>
    <d v="2019-07-02T00:00:00"/>
    <d v="1899-12-30T22:50:00"/>
  </r>
  <r>
    <x v="0"/>
    <x v="4"/>
    <x v="0"/>
    <x v="0"/>
    <x v="97"/>
    <x v="60"/>
    <x v="0"/>
    <x v="59"/>
    <m/>
    <m/>
    <m/>
    <x v="2"/>
    <m/>
    <m/>
    <m/>
    <m/>
    <x v="32"/>
    <n v="11.321"/>
    <x v="0"/>
    <x v="59"/>
    <x v="0"/>
    <m/>
    <m/>
    <x v="0"/>
    <x v="0"/>
    <m/>
    <n v="0"/>
    <m/>
    <n v="0"/>
    <m/>
    <x v="0"/>
    <x v="0"/>
    <m/>
    <m/>
    <x v="0"/>
    <m/>
    <m/>
    <m/>
    <m/>
    <m/>
    <x v="0"/>
    <m/>
    <m/>
    <x v="0"/>
    <m/>
    <m/>
    <m/>
    <m/>
    <x v="8"/>
    <m/>
    <m/>
    <d v="2019-07-11T00:00:00"/>
    <x v="50"/>
    <m/>
    <s v="5582/80 Different Lot #"/>
    <x v="0"/>
    <n v="8"/>
    <n v="7"/>
    <m/>
    <d v="2019-07-01T00:00:00"/>
    <s v="10:40pm"/>
  </r>
  <r>
    <x v="0"/>
    <x v="4"/>
    <x v="0"/>
    <x v="0"/>
    <x v="98"/>
    <x v="60"/>
    <x v="0"/>
    <x v="61"/>
    <m/>
    <m/>
    <m/>
    <x v="2"/>
    <m/>
    <m/>
    <m/>
    <m/>
    <x v="16"/>
    <n v="11.352"/>
    <x v="0"/>
    <x v="58"/>
    <x v="0"/>
    <m/>
    <m/>
    <x v="0"/>
    <x v="0"/>
    <m/>
    <n v="0"/>
    <m/>
    <n v="0"/>
    <m/>
    <x v="0"/>
    <x v="0"/>
    <m/>
    <m/>
    <x v="0"/>
    <m/>
    <m/>
    <m/>
    <m/>
    <m/>
    <x v="0"/>
    <m/>
    <m/>
    <x v="0"/>
    <m/>
    <m/>
    <m/>
    <m/>
    <x v="8"/>
    <m/>
    <m/>
    <d v="2019-07-12T00:00:00"/>
    <x v="51"/>
    <m/>
    <s v="5582/100"/>
    <x v="0"/>
    <n v="8"/>
    <n v="7"/>
    <m/>
    <d v="2019-07-10T00:00:00"/>
    <s v="1:15am"/>
  </r>
  <r>
    <x v="0"/>
    <x v="4"/>
    <x v="0"/>
    <x v="0"/>
    <x v="99"/>
    <x v="61"/>
    <x v="0"/>
    <x v="62"/>
    <m/>
    <m/>
    <m/>
    <x v="2"/>
    <m/>
    <m/>
    <m/>
    <m/>
    <x v="17"/>
    <n v="11.385999999999999"/>
    <x v="0"/>
    <x v="15"/>
    <x v="0"/>
    <m/>
    <m/>
    <x v="0"/>
    <x v="0"/>
    <m/>
    <n v="0"/>
    <m/>
    <n v="4.8999999999999998E-3"/>
    <m/>
    <x v="0"/>
    <x v="0"/>
    <m/>
    <m/>
    <x v="0"/>
    <m/>
    <m/>
    <m/>
    <m/>
    <m/>
    <x v="0"/>
    <m/>
    <m/>
    <x v="0"/>
    <m/>
    <m/>
    <m/>
    <m/>
    <x v="8"/>
    <m/>
    <m/>
    <d v="2019-07-15T00:00:00"/>
    <x v="52"/>
    <m/>
    <s v="5582/110 and 5582/120 packline used same lot# for both batches"/>
    <x v="0"/>
    <n v="8"/>
    <n v="7"/>
    <m/>
    <d v="2019-07-10T00:00:00"/>
    <s v="11:30am"/>
  </r>
  <r>
    <x v="1"/>
    <x v="5"/>
    <x v="0"/>
    <x v="2"/>
    <x v="100"/>
    <x v="62"/>
    <x v="0"/>
    <x v="63"/>
    <m/>
    <m/>
    <m/>
    <x v="9"/>
    <m/>
    <m/>
    <m/>
    <m/>
    <x v="0"/>
    <m/>
    <x v="1"/>
    <x v="69"/>
    <x v="0"/>
    <m/>
    <m/>
    <x v="0"/>
    <x v="1"/>
    <m/>
    <m/>
    <m/>
    <m/>
    <m/>
    <x v="3"/>
    <x v="1"/>
    <m/>
    <m/>
    <x v="0"/>
    <m/>
    <m/>
    <m/>
    <m/>
    <m/>
    <x v="0"/>
    <m/>
    <m/>
    <x v="0"/>
    <m/>
    <m/>
    <m/>
    <m/>
    <x v="1"/>
    <s v="yellow"/>
    <m/>
    <d v="2019-01-07T00:00:00"/>
    <x v="52"/>
    <m/>
    <s v="Unit 7"/>
    <x v="0"/>
    <n v="8"/>
    <n v="9"/>
    <n v="65.239999999999995"/>
    <s v="MC"/>
    <m/>
  </r>
  <r>
    <x v="1"/>
    <x v="5"/>
    <x v="0"/>
    <x v="2"/>
    <x v="101"/>
    <x v="62"/>
    <x v="0"/>
    <x v="64"/>
    <m/>
    <m/>
    <m/>
    <x v="10"/>
    <m/>
    <m/>
    <m/>
    <m/>
    <x v="0"/>
    <m/>
    <x v="2"/>
    <x v="70"/>
    <x v="0"/>
    <m/>
    <m/>
    <x v="0"/>
    <x v="2"/>
    <m/>
    <m/>
    <m/>
    <m/>
    <m/>
    <x v="4"/>
    <x v="2"/>
    <m/>
    <m/>
    <x v="0"/>
    <m/>
    <m/>
    <m/>
    <m/>
    <m/>
    <x v="0"/>
    <m/>
    <m/>
    <x v="0"/>
    <m/>
    <m/>
    <m/>
    <m/>
    <x v="1"/>
    <s v="yellow"/>
    <m/>
    <d v="2019-01-07T00:00:00"/>
    <x v="53"/>
    <m/>
    <s v="Unit 7"/>
    <x v="0"/>
    <n v="6"/>
    <n v="9"/>
    <n v="65.599999999999994"/>
    <s v="MC"/>
    <m/>
  </r>
  <r>
    <x v="1"/>
    <x v="5"/>
    <x v="0"/>
    <x v="2"/>
    <x v="102"/>
    <x v="63"/>
    <x v="0"/>
    <x v="65"/>
    <m/>
    <m/>
    <m/>
    <x v="11"/>
    <m/>
    <m/>
    <m/>
    <m/>
    <x v="0"/>
    <m/>
    <x v="3"/>
    <x v="70"/>
    <x v="0"/>
    <m/>
    <m/>
    <x v="0"/>
    <x v="3"/>
    <m/>
    <m/>
    <m/>
    <m/>
    <m/>
    <x v="5"/>
    <x v="3"/>
    <m/>
    <m/>
    <x v="0"/>
    <m/>
    <m/>
    <m/>
    <m/>
    <m/>
    <x v="0"/>
    <m/>
    <m/>
    <x v="0"/>
    <m/>
    <m/>
    <m/>
    <m/>
    <x v="1"/>
    <s v="yellow"/>
    <m/>
    <d v="2019-01-07T00:00:00"/>
    <x v="53"/>
    <m/>
    <s v="Unit 7"/>
    <x v="0"/>
    <n v="6"/>
    <n v="9"/>
    <n v="65.98"/>
    <s v="MC"/>
    <m/>
  </r>
  <r>
    <x v="1"/>
    <x v="5"/>
    <x v="0"/>
    <x v="2"/>
    <x v="103"/>
    <x v="63"/>
    <x v="0"/>
    <x v="66"/>
    <m/>
    <m/>
    <m/>
    <x v="12"/>
    <m/>
    <m/>
    <m/>
    <m/>
    <x v="0"/>
    <m/>
    <x v="4"/>
    <x v="71"/>
    <x v="0"/>
    <m/>
    <m/>
    <x v="0"/>
    <x v="4"/>
    <m/>
    <m/>
    <m/>
    <m/>
    <m/>
    <x v="5"/>
    <x v="4"/>
    <m/>
    <m/>
    <x v="0"/>
    <m/>
    <m/>
    <m/>
    <m/>
    <m/>
    <x v="0"/>
    <m/>
    <m/>
    <x v="0"/>
    <m/>
    <m/>
    <m/>
    <m/>
    <x v="1"/>
    <s v="yellow"/>
    <m/>
    <d v="2019-01-07T00:00:00"/>
    <x v="53"/>
    <m/>
    <s v="Unit 7"/>
    <x v="0"/>
    <n v="6"/>
    <n v="9"/>
    <n v="65.61"/>
    <s v="MC"/>
    <m/>
  </r>
  <r>
    <x v="1"/>
    <x v="5"/>
    <x v="0"/>
    <x v="2"/>
    <x v="104"/>
    <x v="7"/>
    <x v="0"/>
    <x v="67"/>
    <m/>
    <m/>
    <m/>
    <x v="13"/>
    <m/>
    <m/>
    <m/>
    <m/>
    <x v="0"/>
    <m/>
    <x v="5"/>
    <x v="72"/>
    <x v="0"/>
    <m/>
    <m/>
    <x v="0"/>
    <x v="5"/>
    <m/>
    <m/>
    <m/>
    <m/>
    <m/>
    <x v="4"/>
    <x v="5"/>
    <m/>
    <m/>
    <x v="0"/>
    <m/>
    <m/>
    <m/>
    <m/>
    <m/>
    <x v="0"/>
    <m/>
    <m/>
    <x v="0"/>
    <m/>
    <m/>
    <m/>
    <m/>
    <x v="1"/>
    <s v="yellow"/>
    <m/>
    <d v="2019-01-07T00:00:00"/>
    <x v="53"/>
    <m/>
    <s v="Unit 7"/>
    <x v="0"/>
    <n v="5"/>
    <n v="9"/>
    <n v="65.72"/>
    <s v="MC"/>
    <m/>
  </r>
  <r>
    <x v="1"/>
    <x v="5"/>
    <x v="0"/>
    <x v="2"/>
    <x v="105"/>
    <x v="7"/>
    <x v="0"/>
    <x v="68"/>
    <m/>
    <m/>
    <m/>
    <x v="14"/>
    <m/>
    <m/>
    <m/>
    <m/>
    <x v="0"/>
    <m/>
    <x v="6"/>
    <x v="73"/>
    <x v="0"/>
    <m/>
    <m/>
    <x v="0"/>
    <x v="6"/>
    <m/>
    <m/>
    <m/>
    <m/>
    <m/>
    <x v="6"/>
    <x v="6"/>
    <m/>
    <m/>
    <x v="0"/>
    <m/>
    <m/>
    <m/>
    <m/>
    <m/>
    <x v="0"/>
    <m/>
    <m/>
    <x v="0"/>
    <m/>
    <m/>
    <m/>
    <m/>
    <x v="1"/>
    <s v="yellow"/>
    <m/>
    <d v="2019-01-08T00:00:00"/>
    <x v="6"/>
    <m/>
    <s v="Unit 7"/>
    <x v="0"/>
    <n v="5"/>
    <n v="9"/>
    <n v="65.94"/>
    <s v="MC"/>
    <m/>
  </r>
  <r>
    <x v="1"/>
    <x v="5"/>
    <x v="0"/>
    <x v="2"/>
    <x v="106"/>
    <x v="64"/>
    <x v="0"/>
    <x v="69"/>
    <m/>
    <m/>
    <m/>
    <x v="13"/>
    <m/>
    <m/>
    <m/>
    <m/>
    <x v="0"/>
    <m/>
    <x v="7"/>
    <x v="74"/>
    <x v="0"/>
    <m/>
    <m/>
    <x v="0"/>
    <x v="7"/>
    <m/>
    <m/>
    <m/>
    <m/>
    <m/>
    <x v="6"/>
    <x v="7"/>
    <m/>
    <m/>
    <x v="0"/>
    <m/>
    <m/>
    <m/>
    <m/>
    <m/>
    <x v="0"/>
    <m/>
    <m/>
    <x v="0"/>
    <m/>
    <m/>
    <m/>
    <m/>
    <x v="1"/>
    <s v="yellow"/>
    <m/>
    <d v="2019-01-08T00:00:00"/>
    <x v="6"/>
    <m/>
    <s v="Unit 7"/>
    <x v="0"/>
    <n v="5"/>
    <n v="9"/>
    <n v="65.569999999999993"/>
    <s v="MC"/>
    <m/>
  </r>
  <r>
    <x v="1"/>
    <x v="5"/>
    <x v="0"/>
    <x v="2"/>
    <x v="107"/>
    <x v="64"/>
    <x v="0"/>
    <x v="70"/>
    <m/>
    <m/>
    <m/>
    <x v="15"/>
    <m/>
    <m/>
    <m/>
    <m/>
    <x v="0"/>
    <m/>
    <x v="8"/>
    <x v="72"/>
    <x v="0"/>
    <m/>
    <m/>
    <x v="0"/>
    <x v="8"/>
    <m/>
    <m/>
    <m/>
    <m/>
    <m/>
    <x v="6"/>
    <x v="8"/>
    <m/>
    <m/>
    <x v="0"/>
    <m/>
    <m/>
    <m/>
    <m/>
    <m/>
    <x v="0"/>
    <m/>
    <m/>
    <x v="0"/>
    <m/>
    <m/>
    <m/>
    <m/>
    <x v="1"/>
    <s v="yellow"/>
    <m/>
    <d v="2019-01-09T00:00:00"/>
    <x v="7"/>
    <m/>
    <s v="Unit 7"/>
    <x v="0"/>
    <n v="6"/>
    <n v="9"/>
    <n v="65.44"/>
    <s v="MC"/>
    <m/>
  </r>
  <r>
    <x v="1"/>
    <x v="5"/>
    <x v="0"/>
    <x v="2"/>
    <x v="108"/>
    <x v="64"/>
    <x v="0"/>
    <x v="71"/>
    <m/>
    <m/>
    <m/>
    <x v="16"/>
    <m/>
    <m/>
    <m/>
    <m/>
    <x v="0"/>
    <m/>
    <x v="9"/>
    <x v="72"/>
    <x v="0"/>
    <m/>
    <m/>
    <x v="0"/>
    <x v="3"/>
    <m/>
    <m/>
    <m/>
    <m/>
    <m/>
    <x v="7"/>
    <x v="9"/>
    <m/>
    <m/>
    <x v="0"/>
    <m/>
    <m/>
    <m/>
    <m/>
    <m/>
    <x v="0"/>
    <m/>
    <m/>
    <x v="0"/>
    <m/>
    <m/>
    <m/>
    <m/>
    <x v="1"/>
    <s v="yellow"/>
    <m/>
    <d v="2019-01-09T00:00:00"/>
    <x v="7"/>
    <m/>
    <s v="Unit-7"/>
    <x v="0"/>
    <n v="7"/>
    <n v="9"/>
    <n v="65.53"/>
    <s v="MC"/>
    <m/>
  </r>
  <r>
    <x v="1"/>
    <x v="5"/>
    <x v="0"/>
    <x v="2"/>
    <x v="109"/>
    <x v="8"/>
    <x v="0"/>
    <x v="72"/>
    <m/>
    <m/>
    <m/>
    <x v="17"/>
    <m/>
    <m/>
    <m/>
    <m/>
    <x v="0"/>
    <m/>
    <x v="10"/>
    <x v="75"/>
    <x v="0"/>
    <m/>
    <m/>
    <x v="0"/>
    <x v="9"/>
    <m/>
    <m/>
    <m/>
    <m/>
    <m/>
    <x v="8"/>
    <x v="10"/>
    <m/>
    <m/>
    <x v="0"/>
    <m/>
    <m/>
    <m/>
    <m/>
    <m/>
    <x v="0"/>
    <m/>
    <m/>
    <x v="0"/>
    <m/>
    <m/>
    <m/>
    <m/>
    <x v="1"/>
    <s v="yellow"/>
    <m/>
    <d v="2019-01-10T00:00:00"/>
    <x v="8"/>
    <m/>
    <s v="Unit-7"/>
    <x v="0"/>
    <n v="10"/>
    <n v="9"/>
    <n v="65.8"/>
    <s v="MC"/>
    <m/>
  </r>
  <r>
    <x v="1"/>
    <x v="5"/>
    <x v="0"/>
    <x v="2"/>
    <x v="110"/>
    <x v="10"/>
    <x v="0"/>
    <x v="73"/>
    <m/>
    <m/>
    <m/>
    <x v="18"/>
    <m/>
    <m/>
    <m/>
    <m/>
    <x v="0"/>
    <m/>
    <x v="11"/>
    <x v="76"/>
    <x v="0"/>
    <m/>
    <m/>
    <x v="0"/>
    <x v="10"/>
    <m/>
    <m/>
    <m/>
    <m/>
    <m/>
    <x v="9"/>
    <x v="6"/>
    <m/>
    <m/>
    <x v="0"/>
    <m/>
    <m/>
    <m/>
    <m/>
    <m/>
    <x v="0"/>
    <m/>
    <m/>
    <x v="0"/>
    <m/>
    <m/>
    <m/>
    <m/>
    <x v="1"/>
    <s v="yellow"/>
    <m/>
    <d v="2019-01-10T00:00:00"/>
    <x v="8"/>
    <m/>
    <s v="Unit-7"/>
    <x v="0"/>
    <n v="5"/>
    <n v="9"/>
    <n v="65.400000000000006"/>
    <s v="MC"/>
    <m/>
  </r>
  <r>
    <x v="1"/>
    <x v="5"/>
    <x v="0"/>
    <x v="2"/>
    <x v="111"/>
    <x v="10"/>
    <x v="0"/>
    <x v="74"/>
    <m/>
    <m/>
    <m/>
    <x v="11"/>
    <m/>
    <m/>
    <m/>
    <m/>
    <x v="0"/>
    <m/>
    <x v="12"/>
    <x v="77"/>
    <x v="0"/>
    <m/>
    <m/>
    <x v="0"/>
    <x v="11"/>
    <m/>
    <m/>
    <m/>
    <m/>
    <m/>
    <x v="3"/>
    <x v="11"/>
    <m/>
    <m/>
    <x v="0"/>
    <m/>
    <m/>
    <m/>
    <m/>
    <m/>
    <x v="0"/>
    <m/>
    <m/>
    <x v="0"/>
    <m/>
    <m/>
    <m/>
    <m/>
    <x v="1"/>
    <s v="yellow"/>
    <m/>
    <d v="2019-01-10T00:00:00"/>
    <x v="8"/>
    <m/>
    <s v="Unit-7"/>
    <x v="0"/>
    <n v="6"/>
    <n v="9"/>
    <n v="65.400000000000006"/>
    <s v="MC"/>
    <m/>
  </r>
  <r>
    <x v="1"/>
    <x v="5"/>
    <x v="0"/>
    <x v="2"/>
    <x v="112"/>
    <x v="10"/>
    <x v="0"/>
    <x v="75"/>
    <m/>
    <m/>
    <m/>
    <x v="19"/>
    <m/>
    <m/>
    <m/>
    <m/>
    <x v="0"/>
    <m/>
    <x v="13"/>
    <x v="70"/>
    <x v="0"/>
    <m/>
    <m/>
    <x v="0"/>
    <x v="12"/>
    <m/>
    <m/>
    <m/>
    <m/>
    <m/>
    <x v="10"/>
    <x v="8"/>
    <m/>
    <m/>
    <x v="0"/>
    <m/>
    <m/>
    <m/>
    <m/>
    <m/>
    <x v="0"/>
    <m/>
    <m/>
    <x v="0"/>
    <m/>
    <m/>
    <m/>
    <m/>
    <x v="1"/>
    <s v="yellow"/>
    <m/>
    <d v="2019-01-11T00:00:00"/>
    <x v="10"/>
    <m/>
    <s v="Unit-7"/>
    <x v="0"/>
    <n v="6"/>
    <n v="9"/>
    <n v="65.78"/>
    <s v="MC"/>
    <m/>
  </r>
  <r>
    <x v="1"/>
    <x v="5"/>
    <x v="0"/>
    <x v="2"/>
    <x v="113"/>
    <x v="65"/>
    <x v="0"/>
    <x v="76"/>
    <m/>
    <m/>
    <m/>
    <x v="20"/>
    <m/>
    <m/>
    <m/>
    <m/>
    <x v="0"/>
    <m/>
    <x v="14"/>
    <x v="78"/>
    <x v="0"/>
    <m/>
    <m/>
    <x v="0"/>
    <x v="13"/>
    <m/>
    <m/>
    <m/>
    <m/>
    <m/>
    <x v="11"/>
    <x v="12"/>
    <m/>
    <m/>
    <x v="0"/>
    <m/>
    <m/>
    <m/>
    <m/>
    <m/>
    <x v="0"/>
    <m/>
    <m/>
    <x v="0"/>
    <m/>
    <m/>
    <m/>
    <m/>
    <x v="1"/>
    <s v="yellow"/>
    <m/>
    <d v="2019-01-14T00:00:00"/>
    <x v="9"/>
    <m/>
    <s v="unit-7"/>
    <x v="0"/>
    <n v="15"/>
    <n v="9"/>
    <n v="65.63"/>
    <s v="MC"/>
    <m/>
  </r>
  <r>
    <x v="1"/>
    <x v="5"/>
    <x v="0"/>
    <x v="2"/>
    <x v="114"/>
    <x v="9"/>
    <x v="0"/>
    <x v="77"/>
    <m/>
    <m/>
    <m/>
    <x v="11"/>
    <m/>
    <m/>
    <m/>
    <m/>
    <x v="0"/>
    <m/>
    <x v="5"/>
    <x v="74"/>
    <x v="0"/>
    <m/>
    <m/>
    <x v="0"/>
    <x v="14"/>
    <m/>
    <m/>
    <m/>
    <m/>
    <m/>
    <x v="9"/>
    <x v="13"/>
    <m/>
    <m/>
    <x v="0"/>
    <m/>
    <m/>
    <m/>
    <m/>
    <m/>
    <x v="0"/>
    <m/>
    <m/>
    <x v="0"/>
    <m/>
    <m/>
    <m/>
    <m/>
    <x v="1"/>
    <s v="yellow"/>
    <m/>
    <d v="2019-01-14T00:00:00"/>
    <x v="9"/>
    <m/>
    <s v="Unit 7"/>
    <x v="0"/>
    <n v="5"/>
    <n v="9"/>
    <n v="65.34"/>
    <s v="MC"/>
    <m/>
  </r>
  <r>
    <x v="1"/>
    <x v="5"/>
    <x v="0"/>
    <x v="2"/>
    <x v="115"/>
    <x v="9"/>
    <x v="0"/>
    <x v="78"/>
    <m/>
    <m/>
    <m/>
    <x v="21"/>
    <m/>
    <m/>
    <m/>
    <m/>
    <x v="0"/>
    <m/>
    <x v="15"/>
    <x v="79"/>
    <x v="0"/>
    <m/>
    <m/>
    <x v="0"/>
    <x v="15"/>
    <m/>
    <m/>
    <m/>
    <m/>
    <m/>
    <x v="12"/>
    <x v="4"/>
    <m/>
    <m/>
    <x v="0"/>
    <m/>
    <m/>
    <m/>
    <m/>
    <m/>
    <x v="0"/>
    <m/>
    <m/>
    <x v="0"/>
    <m/>
    <m/>
    <m/>
    <m/>
    <x v="1"/>
    <s v="yellow"/>
    <m/>
    <d v="2019-01-14T00:00:00"/>
    <x v="9"/>
    <m/>
    <s v="Unit 7"/>
    <x v="0"/>
    <n v="12"/>
    <n v="9"/>
    <n v="65.430000000000007"/>
    <s v="MC"/>
    <m/>
  </r>
  <r>
    <x v="1"/>
    <x v="5"/>
    <x v="0"/>
    <x v="2"/>
    <x v="116"/>
    <x v="66"/>
    <x v="0"/>
    <x v="79"/>
    <m/>
    <m/>
    <m/>
    <x v="22"/>
    <m/>
    <m/>
    <m/>
    <m/>
    <x v="0"/>
    <m/>
    <x v="16"/>
    <x v="80"/>
    <x v="0"/>
    <m/>
    <m/>
    <x v="0"/>
    <x v="16"/>
    <m/>
    <m/>
    <m/>
    <m/>
    <m/>
    <x v="13"/>
    <x v="14"/>
    <m/>
    <m/>
    <x v="0"/>
    <m/>
    <m/>
    <m/>
    <m/>
    <m/>
    <x v="0"/>
    <m/>
    <m/>
    <x v="0"/>
    <m/>
    <m/>
    <m/>
    <m/>
    <x v="1"/>
    <s v="yellow"/>
    <m/>
    <d v="2019-01-14T00:00:00"/>
    <x v="9"/>
    <m/>
    <s v="Unit 7"/>
    <x v="0"/>
    <n v="11"/>
    <n v="9"/>
    <n v="65.34"/>
    <s v="MC"/>
    <m/>
  </r>
  <r>
    <x v="1"/>
    <x v="5"/>
    <x v="0"/>
    <x v="2"/>
    <x v="117"/>
    <x v="66"/>
    <x v="0"/>
    <x v="80"/>
    <m/>
    <m/>
    <m/>
    <x v="23"/>
    <m/>
    <m/>
    <m/>
    <m/>
    <x v="0"/>
    <m/>
    <x v="17"/>
    <x v="81"/>
    <x v="0"/>
    <m/>
    <m/>
    <x v="0"/>
    <x v="17"/>
    <m/>
    <m/>
    <m/>
    <m/>
    <m/>
    <x v="4"/>
    <x v="15"/>
    <m/>
    <m/>
    <x v="0"/>
    <m/>
    <m/>
    <m/>
    <m/>
    <m/>
    <x v="0"/>
    <m/>
    <m/>
    <x v="0"/>
    <m/>
    <m/>
    <m/>
    <m/>
    <x v="1"/>
    <s v="yellow"/>
    <m/>
    <d v="2019-01-14T00:00:00"/>
    <x v="9"/>
    <m/>
    <s v="Unit-7"/>
    <x v="0"/>
    <n v="8"/>
    <n v="9"/>
    <n v="65.63"/>
    <s v="MC"/>
    <m/>
  </r>
  <r>
    <x v="1"/>
    <x v="5"/>
    <x v="0"/>
    <x v="2"/>
    <x v="118"/>
    <x v="11"/>
    <x v="0"/>
    <x v="81"/>
    <m/>
    <m/>
    <m/>
    <x v="18"/>
    <m/>
    <m/>
    <m/>
    <m/>
    <x v="0"/>
    <m/>
    <x v="18"/>
    <x v="82"/>
    <x v="0"/>
    <m/>
    <m/>
    <x v="0"/>
    <x v="18"/>
    <m/>
    <m/>
    <m/>
    <m/>
    <m/>
    <x v="13"/>
    <x v="16"/>
    <m/>
    <m/>
    <x v="0"/>
    <m/>
    <m/>
    <m/>
    <m/>
    <m/>
    <x v="0"/>
    <m/>
    <m/>
    <x v="0"/>
    <m/>
    <m/>
    <m/>
    <m/>
    <x v="1"/>
    <s v="yellow"/>
    <m/>
    <d v="2019-01-14T00:00:00"/>
    <x v="9"/>
    <m/>
    <s v="Unit-7"/>
    <x v="0"/>
    <n v="6"/>
    <n v="9"/>
    <n v="65.92"/>
    <s v="MC"/>
    <m/>
  </r>
  <r>
    <x v="1"/>
    <x v="5"/>
    <x v="0"/>
    <x v="2"/>
    <x v="119"/>
    <x v="11"/>
    <x v="0"/>
    <x v="82"/>
    <m/>
    <m/>
    <m/>
    <x v="19"/>
    <m/>
    <m/>
    <m/>
    <m/>
    <x v="0"/>
    <m/>
    <x v="19"/>
    <x v="83"/>
    <x v="0"/>
    <m/>
    <m/>
    <x v="0"/>
    <x v="19"/>
    <m/>
    <m/>
    <m/>
    <m/>
    <m/>
    <x v="6"/>
    <x v="12"/>
    <m/>
    <m/>
    <x v="0"/>
    <m/>
    <m/>
    <m/>
    <m/>
    <m/>
    <x v="0"/>
    <m/>
    <m/>
    <x v="0"/>
    <m/>
    <m/>
    <m/>
    <m/>
    <x v="1"/>
    <s v="yellow"/>
    <m/>
    <d v="2019-01-14T00:00:00"/>
    <x v="9"/>
    <m/>
    <s v="Unit-7"/>
    <x v="0"/>
    <n v="6"/>
    <n v="9"/>
    <n v="65.98"/>
    <s v="MC"/>
    <m/>
  </r>
  <r>
    <x v="1"/>
    <x v="5"/>
    <x v="0"/>
    <x v="2"/>
    <x v="120"/>
    <x v="11"/>
    <x v="0"/>
    <x v="83"/>
    <m/>
    <m/>
    <m/>
    <x v="24"/>
    <m/>
    <m/>
    <m/>
    <m/>
    <x v="0"/>
    <m/>
    <x v="20"/>
    <x v="84"/>
    <x v="0"/>
    <m/>
    <m/>
    <x v="0"/>
    <x v="20"/>
    <m/>
    <m/>
    <m/>
    <m/>
    <m/>
    <x v="10"/>
    <x v="17"/>
    <m/>
    <m/>
    <x v="0"/>
    <m/>
    <m/>
    <m/>
    <m/>
    <m/>
    <x v="0"/>
    <m/>
    <m/>
    <x v="0"/>
    <m/>
    <m/>
    <m/>
    <m/>
    <x v="1"/>
    <s v="yellow"/>
    <m/>
    <d v="2019-01-15T00:00:00"/>
    <x v="11"/>
    <m/>
    <s v="Unit-7"/>
    <x v="0"/>
    <n v="6"/>
    <n v="9"/>
    <n v="65.819999999999993"/>
    <s v="MC"/>
    <m/>
  </r>
  <r>
    <x v="1"/>
    <x v="5"/>
    <x v="0"/>
    <x v="2"/>
    <x v="121"/>
    <x v="13"/>
    <x v="0"/>
    <x v="82"/>
    <m/>
    <m/>
    <m/>
    <x v="24"/>
    <m/>
    <m/>
    <m/>
    <m/>
    <x v="0"/>
    <m/>
    <x v="16"/>
    <x v="85"/>
    <x v="0"/>
    <m/>
    <m/>
    <x v="0"/>
    <x v="8"/>
    <m/>
    <m/>
    <m/>
    <m/>
    <m/>
    <x v="14"/>
    <x v="18"/>
    <m/>
    <m/>
    <x v="0"/>
    <m/>
    <m/>
    <m/>
    <m/>
    <m/>
    <x v="0"/>
    <m/>
    <m/>
    <x v="0"/>
    <m/>
    <m/>
    <m/>
    <m/>
    <x v="1"/>
    <s v="yellow"/>
    <m/>
    <d v="2019-01-16T00:00:00"/>
    <x v="13"/>
    <m/>
    <s v="Unit-7"/>
    <x v="0"/>
    <n v="6"/>
    <n v="9"/>
    <n v="65.67"/>
    <s v="MC"/>
    <m/>
  </r>
  <r>
    <x v="1"/>
    <x v="5"/>
    <x v="0"/>
    <x v="2"/>
    <x v="122"/>
    <x v="13"/>
    <x v="0"/>
    <x v="63"/>
    <m/>
    <m/>
    <m/>
    <x v="11"/>
    <m/>
    <m/>
    <m/>
    <m/>
    <x v="0"/>
    <m/>
    <x v="21"/>
    <x v="86"/>
    <x v="0"/>
    <m/>
    <m/>
    <x v="0"/>
    <x v="21"/>
    <m/>
    <m/>
    <m/>
    <m/>
    <m/>
    <x v="9"/>
    <x v="19"/>
    <m/>
    <m/>
    <x v="0"/>
    <m/>
    <m/>
    <m/>
    <m/>
    <m/>
    <x v="0"/>
    <m/>
    <m/>
    <x v="0"/>
    <m/>
    <m/>
    <m/>
    <m/>
    <x v="1"/>
    <s v="yellow"/>
    <m/>
    <d v="2019-01-16T00:00:00"/>
    <x v="13"/>
    <m/>
    <s v="Unit-7"/>
    <x v="0"/>
    <n v="6"/>
    <n v="9"/>
    <n v="65.849999999999994"/>
    <s v="MC"/>
    <m/>
  </r>
  <r>
    <x v="1"/>
    <x v="5"/>
    <x v="0"/>
    <x v="2"/>
    <x v="123"/>
    <x v="12"/>
    <x v="0"/>
    <x v="70"/>
    <m/>
    <m/>
    <m/>
    <x v="10"/>
    <m/>
    <m/>
    <m/>
    <m/>
    <x v="0"/>
    <m/>
    <x v="22"/>
    <x v="87"/>
    <x v="0"/>
    <m/>
    <m/>
    <x v="0"/>
    <x v="22"/>
    <m/>
    <m/>
    <m/>
    <m/>
    <m/>
    <x v="15"/>
    <x v="20"/>
    <m/>
    <m/>
    <x v="0"/>
    <m/>
    <m/>
    <m/>
    <m/>
    <m/>
    <x v="0"/>
    <m/>
    <m/>
    <x v="0"/>
    <m/>
    <m/>
    <m/>
    <m/>
    <x v="1"/>
    <s v="yellow"/>
    <m/>
    <d v="2019-01-16T00:00:00"/>
    <x v="13"/>
    <m/>
    <s v="Unit 7"/>
    <x v="0"/>
    <n v="6"/>
    <n v="9"/>
    <s v="65.96"/>
    <s v="MC"/>
    <m/>
  </r>
  <r>
    <x v="1"/>
    <x v="5"/>
    <x v="0"/>
    <x v="2"/>
    <x v="124"/>
    <x v="67"/>
    <x v="0"/>
    <x v="84"/>
    <m/>
    <m/>
    <m/>
    <x v="21"/>
    <m/>
    <m/>
    <m/>
    <m/>
    <x v="0"/>
    <m/>
    <x v="23"/>
    <x v="88"/>
    <x v="0"/>
    <m/>
    <m/>
    <x v="0"/>
    <x v="23"/>
    <m/>
    <m/>
    <m/>
    <m/>
    <m/>
    <x v="16"/>
    <x v="21"/>
    <m/>
    <m/>
    <x v="0"/>
    <m/>
    <m/>
    <m/>
    <m/>
    <m/>
    <x v="0"/>
    <m/>
    <m/>
    <x v="0"/>
    <m/>
    <m/>
    <m/>
    <m/>
    <x v="4"/>
    <s v="yellow"/>
    <m/>
    <d v="2019-03-18T00:00:00"/>
    <x v="21"/>
    <m/>
    <s v="Unit 7-  5152/20"/>
    <x v="0"/>
    <n v="23"/>
    <n v="9"/>
    <n v="65.209999999999994"/>
    <s v="MC"/>
    <m/>
  </r>
  <r>
    <x v="1"/>
    <x v="5"/>
    <x v="0"/>
    <x v="2"/>
    <x v="125"/>
    <x v="67"/>
    <x v="0"/>
    <x v="85"/>
    <m/>
    <m/>
    <m/>
    <x v="25"/>
    <m/>
    <m/>
    <m/>
    <m/>
    <x v="0"/>
    <m/>
    <x v="24"/>
    <x v="89"/>
    <x v="0"/>
    <m/>
    <m/>
    <x v="0"/>
    <x v="24"/>
    <m/>
    <m/>
    <m/>
    <m/>
    <m/>
    <x v="15"/>
    <x v="22"/>
    <m/>
    <m/>
    <x v="0"/>
    <m/>
    <m/>
    <m/>
    <m/>
    <m/>
    <x v="0"/>
    <m/>
    <m/>
    <x v="0"/>
    <m/>
    <m/>
    <m/>
    <m/>
    <x v="4"/>
    <s v="yellow"/>
    <m/>
    <d v="2019-03-18T00:00:00"/>
    <x v="21"/>
    <m/>
    <s v="Unit 7- 5152/30"/>
    <x v="0"/>
    <n v="8"/>
    <n v="9"/>
    <n v="65.3"/>
    <s v="MC"/>
    <m/>
  </r>
  <r>
    <x v="1"/>
    <x v="5"/>
    <x v="0"/>
    <x v="2"/>
    <x v="126"/>
    <x v="67"/>
    <x v="0"/>
    <x v="86"/>
    <m/>
    <m/>
    <m/>
    <x v="21"/>
    <m/>
    <m/>
    <m/>
    <m/>
    <x v="0"/>
    <m/>
    <x v="25"/>
    <x v="75"/>
    <x v="0"/>
    <m/>
    <m/>
    <x v="0"/>
    <x v="17"/>
    <m/>
    <m/>
    <m/>
    <m/>
    <m/>
    <x v="9"/>
    <x v="23"/>
    <m/>
    <m/>
    <x v="0"/>
    <m/>
    <m/>
    <m/>
    <m/>
    <m/>
    <x v="0"/>
    <m/>
    <m/>
    <x v="0"/>
    <m/>
    <m/>
    <m/>
    <m/>
    <x v="4"/>
    <s v="yellow"/>
    <m/>
    <d v="2019-03-18T00:00:00"/>
    <x v="21"/>
    <m/>
    <s v="Unit 7- 5152/40"/>
    <x v="0"/>
    <n v="6"/>
    <n v="9"/>
    <n v="65.37"/>
    <s v="MC"/>
    <m/>
  </r>
  <r>
    <x v="1"/>
    <x v="5"/>
    <x v="0"/>
    <x v="2"/>
    <x v="127"/>
    <x v="25"/>
    <x v="0"/>
    <x v="87"/>
    <m/>
    <m/>
    <m/>
    <x v="25"/>
    <m/>
    <m/>
    <m/>
    <m/>
    <x v="0"/>
    <m/>
    <x v="26"/>
    <x v="90"/>
    <x v="0"/>
    <m/>
    <m/>
    <x v="0"/>
    <x v="2"/>
    <m/>
    <m/>
    <m/>
    <m/>
    <m/>
    <x v="10"/>
    <x v="23"/>
    <m/>
    <m/>
    <x v="0"/>
    <m/>
    <m/>
    <m/>
    <m/>
    <m/>
    <x v="0"/>
    <m/>
    <m/>
    <x v="0"/>
    <m/>
    <m/>
    <m/>
    <m/>
    <x v="4"/>
    <s v="yellow"/>
    <m/>
    <d v="2019-03-18T00:00:00"/>
    <x v="21"/>
    <n v="3"/>
    <s v="Unit 7- 5152/50 only pallets 1-3"/>
    <x v="0"/>
    <n v="4"/>
    <n v="9"/>
    <n v="65.540000000000006"/>
    <s v="MC"/>
    <m/>
  </r>
  <r>
    <x v="1"/>
    <x v="5"/>
    <x v="0"/>
    <x v="2"/>
    <x v="128"/>
    <x v="25"/>
    <x v="0"/>
    <x v="88"/>
    <m/>
    <m/>
    <m/>
    <x v="25"/>
    <m/>
    <m/>
    <m/>
    <m/>
    <x v="0"/>
    <m/>
    <x v="27"/>
    <x v="91"/>
    <x v="0"/>
    <m/>
    <m/>
    <x v="0"/>
    <x v="8"/>
    <m/>
    <m/>
    <m/>
    <m/>
    <m/>
    <x v="13"/>
    <x v="24"/>
    <m/>
    <m/>
    <x v="0"/>
    <m/>
    <m/>
    <m/>
    <m/>
    <m/>
    <x v="0"/>
    <m/>
    <m/>
    <x v="0"/>
    <m/>
    <m/>
    <m/>
    <m/>
    <x v="4"/>
    <s v="yellow"/>
    <m/>
    <d v="2019-03-18T00:00:00"/>
    <x v="21"/>
    <m/>
    <s v="Unit 7- 5152/20"/>
    <x v="0"/>
    <n v="6"/>
    <n v="9"/>
    <n v="65.430000000000007"/>
    <s v="MC"/>
    <m/>
  </r>
  <r>
    <x v="1"/>
    <x v="5"/>
    <x v="0"/>
    <x v="2"/>
    <x v="129"/>
    <x v="24"/>
    <x v="0"/>
    <x v="89"/>
    <m/>
    <m/>
    <m/>
    <x v="26"/>
    <m/>
    <m/>
    <m/>
    <m/>
    <x v="0"/>
    <m/>
    <x v="28"/>
    <x v="92"/>
    <x v="0"/>
    <m/>
    <m/>
    <x v="0"/>
    <x v="25"/>
    <m/>
    <m/>
    <m/>
    <m/>
    <m/>
    <x v="8"/>
    <x v="9"/>
    <m/>
    <m/>
    <x v="0"/>
    <m/>
    <m/>
    <m/>
    <m/>
    <m/>
    <x v="0"/>
    <m/>
    <m/>
    <x v="0"/>
    <m/>
    <m/>
    <m/>
    <m/>
    <x v="4"/>
    <s v="yellow"/>
    <m/>
    <d v="2019-03-18T00:00:00"/>
    <x v="21"/>
    <m/>
    <s v="5152/30"/>
    <x v="0"/>
    <n v="6"/>
    <n v="9"/>
    <n v="65.290000000000006"/>
    <s v="MC"/>
    <m/>
  </r>
  <r>
    <x v="1"/>
    <x v="5"/>
    <x v="0"/>
    <x v="2"/>
    <x v="130"/>
    <x v="24"/>
    <x v="0"/>
    <x v="79"/>
    <m/>
    <m/>
    <m/>
    <x v="25"/>
    <m/>
    <m/>
    <m/>
    <m/>
    <x v="0"/>
    <m/>
    <x v="29"/>
    <x v="93"/>
    <x v="0"/>
    <m/>
    <m/>
    <x v="0"/>
    <x v="13"/>
    <m/>
    <m/>
    <m/>
    <m/>
    <m/>
    <x v="12"/>
    <x v="25"/>
    <m/>
    <m/>
    <x v="0"/>
    <m/>
    <m/>
    <m/>
    <m/>
    <m/>
    <x v="0"/>
    <m/>
    <m/>
    <x v="0"/>
    <m/>
    <m/>
    <m/>
    <m/>
    <x v="4"/>
    <s v="yellow"/>
    <m/>
    <d v="2019-03-18T00:00:00"/>
    <x v="21"/>
    <m/>
    <s v="5152/40"/>
    <x v="0"/>
    <n v="6"/>
    <n v="9"/>
    <n v="65.34"/>
    <s v="MC"/>
    <m/>
  </r>
  <r>
    <x v="1"/>
    <x v="5"/>
    <x v="0"/>
    <x v="2"/>
    <x v="131"/>
    <x v="24"/>
    <x v="0"/>
    <x v="90"/>
    <m/>
    <m/>
    <m/>
    <x v="27"/>
    <m/>
    <m/>
    <m/>
    <m/>
    <x v="0"/>
    <m/>
    <x v="30"/>
    <x v="94"/>
    <x v="0"/>
    <m/>
    <m/>
    <x v="0"/>
    <x v="26"/>
    <m/>
    <m/>
    <m/>
    <m/>
    <m/>
    <x v="5"/>
    <x v="26"/>
    <m/>
    <m/>
    <x v="0"/>
    <m/>
    <m/>
    <m/>
    <m/>
    <m/>
    <x v="0"/>
    <m/>
    <m/>
    <x v="0"/>
    <m/>
    <m/>
    <m/>
    <m/>
    <x v="4"/>
    <s v="yellow"/>
    <m/>
    <d v="2019-03-18T00:00:00"/>
    <x v="21"/>
    <m/>
    <s v="5152/50"/>
    <x v="0"/>
    <n v="6"/>
    <n v="9"/>
    <n v="65.62"/>
    <s v="MC"/>
    <m/>
  </r>
  <r>
    <x v="1"/>
    <x v="5"/>
    <x v="0"/>
    <x v="2"/>
    <x v="132"/>
    <x v="24"/>
    <x v="0"/>
    <x v="91"/>
    <m/>
    <m/>
    <m/>
    <x v="26"/>
    <m/>
    <m/>
    <m/>
    <m/>
    <x v="0"/>
    <m/>
    <x v="31"/>
    <x v="95"/>
    <x v="0"/>
    <m/>
    <m/>
    <x v="0"/>
    <x v="27"/>
    <m/>
    <m/>
    <m/>
    <m/>
    <m/>
    <x v="13"/>
    <x v="27"/>
    <m/>
    <m/>
    <x v="0"/>
    <m/>
    <m/>
    <m/>
    <m/>
    <m/>
    <x v="0"/>
    <m/>
    <m/>
    <x v="0"/>
    <m/>
    <m/>
    <m/>
    <m/>
    <x v="4"/>
    <s v="yellow"/>
    <m/>
    <d v="2019-03-18T00:00:00"/>
    <x v="21"/>
    <m/>
    <s v="5152/60"/>
    <x v="0"/>
    <n v="6"/>
    <n v="9"/>
    <n v="65.650000000000006"/>
    <s v="MC"/>
    <m/>
  </r>
  <r>
    <x v="1"/>
    <x v="5"/>
    <x v="0"/>
    <x v="2"/>
    <x v="133"/>
    <x v="26"/>
    <x v="0"/>
    <x v="83"/>
    <m/>
    <m/>
    <m/>
    <x v="26"/>
    <m/>
    <m/>
    <m/>
    <m/>
    <x v="0"/>
    <m/>
    <x v="32"/>
    <x v="96"/>
    <x v="0"/>
    <m/>
    <m/>
    <x v="0"/>
    <x v="9"/>
    <m/>
    <m/>
    <m/>
    <m/>
    <m/>
    <x v="7"/>
    <x v="28"/>
    <m/>
    <m/>
    <x v="0"/>
    <m/>
    <m/>
    <m/>
    <m/>
    <m/>
    <x v="0"/>
    <m/>
    <m/>
    <x v="0"/>
    <m/>
    <m/>
    <m/>
    <m/>
    <x v="4"/>
    <s v="yellow"/>
    <m/>
    <d v="2019-03-18T00:00:00"/>
    <x v="21"/>
    <m/>
    <s v="5152/70"/>
    <x v="0"/>
    <n v="6"/>
    <n v="9"/>
    <n v="65.7"/>
    <s v="MC"/>
    <m/>
  </r>
  <r>
    <x v="1"/>
    <x v="5"/>
    <x v="0"/>
    <x v="2"/>
    <x v="134"/>
    <x v="26"/>
    <x v="0"/>
    <x v="92"/>
    <m/>
    <m/>
    <m/>
    <x v="25"/>
    <m/>
    <m/>
    <m/>
    <m/>
    <x v="0"/>
    <m/>
    <x v="33"/>
    <x v="97"/>
    <x v="0"/>
    <m/>
    <m/>
    <x v="0"/>
    <x v="28"/>
    <m/>
    <m/>
    <m/>
    <m/>
    <m/>
    <x v="11"/>
    <x v="16"/>
    <m/>
    <m/>
    <x v="0"/>
    <m/>
    <m/>
    <m/>
    <m/>
    <m/>
    <x v="0"/>
    <m/>
    <m/>
    <x v="0"/>
    <m/>
    <m/>
    <m/>
    <m/>
    <x v="4"/>
    <s v="yellow"/>
    <m/>
    <d v="2019-03-19T00:00:00"/>
    <x v="22"/>
    <m/>
    <s v="5152/80"/>
    <x v="0"/>
    <n v="6"/>
    <n v="9"/>
    <n v="65.69"/>
    <s v="MC"/>
    <m/>
  </r>
  <r>
    <x v="1"/>
    <x v="5"/>
    <x v="0"/>
    <x v="2"/>
    <x v="135"/>
    <x v="26"/>
    <x v="0"/>
    <x v="93"/>
    <m/>
    <m/>
    <m/>
    <x v="26"/>
    <m/>
    <m/>
    <m/>
    <m/>
    <x v="0"/>
    <m/>
    <x v="34"/>
    <x v="98"/>
    <x v="0"/>
    <m/>
    <m/>
    <x v="0"/>
    <x v="13"/>
    <m/>
    <m/>
    <m/>
    <m/>
    <m/>
    <x v="9"/>
    <x v="23"/>
    <m/>
    <m/>
    <x v="0"/>
    <m/>
    <m/>
    <m/>
    <m/>
    <m/>
    <x v="0"/>
    <m/>
    <m/>
    <x v="0"/>
    <m/>
    <m/>
    <m/>
    <m/>
    <x v="4"/>
    <s v="yellow"/>
    <m/>
    <d v="2019-03-19T00:00:00"/>
    <x v="22"/>
    <m/>
    <s v="5152/90"/>
    <x v="0"/>
    <n v="6"/>
    <n v="9"/>
    <n v="66"/>
    <s v="MC"/>
    <m/>
  </r>
  <r>
    <x v="1"/>
    <x v="5"/>
    <x v="0"/>
    <x v="2"/>
    <x v="136"/>
    <x v="27"/>
    <x v="0"/>
    <x v="94"/>
    <m/>
    <m/>
    <m/>
    <x v="26"/>
    <m/>
    <m/>
    <m/>
    <m/>
    <x v="0"/>
    <m/>
    <x v="35"/>
    <x v="99"/>
    <x v="0"/>
    <m/>
    <m/>
    <x v="0"/>
    <x v="29"/>
    <m/>
    <m/>
    <m/>
    <m/>
    <m/>
    <x v="17"/>
    <x v="29"/>
    <m/>
    <m/>
    <x v="0"/>
    <m/>
    <m/>
    <m/>
    <m/>
    <m/>
    <x v="0"/>
    <m/>
    <m/>
    <x v="0"/>
    <m/>
    <m/>
    <m/>
    <m/>
    <x v="4"/>
    <s v="yellow"/>
    <m/>
    <d v="2019-03-20T00:00:00"/>
    <x v="23"/>
    <m/>
    <s v="5152/100"/>
    <x v="0"/>
    <n v="6"/>
    <n v="9"/>
    <n v="65.95"/>
    <s v="MC"/>
    <m/>
  </r>
  <r>
    <x v="1"/>
    <x v="5"/>
    <x v="0"/>
    <x v="2"/>
    <x v="137"/>
    <x v="27"/>
    <x v="0"/>
    <x v="95"/>
    <m/>
    <m/>
    <m/>
    <x v="23"/>
    <m/>
    <m/>
    <m/>
    <m/>
    <x v="0"/>
    <m/>
    <x v="36"/>
    <x v="100"/>
    <x v="0"/>
    <m/>
    <m/>
    <x v="0"/>
    <x v="30"/>
    <m/>
    <m/>
    <m/>
    <m/>
    <m/>
    <x v="10"/>
    <x v="30"/>
    <m/>
    <m/>
    <x v="0"/>
    <m/>
    <m/>
    <m/>
    <m/>
    <m/>
    <x v="0"/>
    <m/>
    <m/>
    <x v="0"/>
    <m/>
    <m/>
    <m/>
    <m/>
    <x v="4"/>
    <s v="yellow"/>
    <m/>
    <d v="2019-03-20T00:00:00"/>
    <x v="23"/>
    <m/>
    <s v="5152/110"/>
    <x v="0"/>
    <n v="6"/>
    <n v="9"/>
    <n v="65.849999999999994"/>
    <s v="MC"/>
    <m/>
  </r>
  <r>
    <x v="1"/>
    <x v="5"/>
    <x v="0"/>
    <x v="2"/>
    <x v="138"/>
    <x v="68"/>
    <x v="0"/>
    <x v="96"/>
    <m/>
    <m/>
    <m/>
    <x v="15"/>
    <m/>
    <m/>
    <m/>
    <m/>
    <x v="0"/>
    <m/>
    <x v="37"/>
    <x v="101"/>
    <x v="0"/>
    <m/>
    <m/>
    <x v="0"/>
    <x v="31"/>
    <m/>
    <m/>
    <m/>
    <m/>
    <m/>
    <x v="18"/>
    <x v="31"/>
    <m/>
    <m/>
    <x v="0"/>
    <m/>
    <m/>
    <m/>
    <m/>
    <m/>
    <x v="0"/>
    <m/>
    <m/>
    <x v="0"/>
    <m/>
    <m/>
    <m/>
    <m/>
    <x v="5"/>
    <s v="yellow"/>
    <m/>
    <d v="2019-04-18T00:00:00"/>
    <x v="54"/>
    <m/>
    <s v="5327/120 unit-8"/>
    <x v="0"/>
    <n v="12"/>
    <n v="9"/>
    <n v="65.92"/>
    <s v="MC"/>
    <m/>
  </r>
  <r>
    <x v="1"/>
    <x v="5"/>
    <x v="0"/>
    <x v="2"/>
    <x v="139"/>
    <x v="69"/>
    <x v="0"/>
    <x v="97"/>
    <m/>
    <m/>
    <m/>
    <x v="25"/>
    <m/>
    <m/>
    <m/>
    <m/>
    <x v="0"/>
    <m/>
    <x v="11"/>
    <x v="102"/>
    <x v="0"/>
    <m/>
    <m/>
    <x v="0"/>
    <x v="32"/>
    <m/>
    <m/>
    <m/>
    <m/>
    <m/>
    <x v="19"/>
    <x v="20"/>
    <m/>
    <m/>
    <x v="0"/>
    <m/>
    <m/>
    <m/>
    <m/>
    <m/>
    <x v="0"/>
    <m/>
    <m/>
    <x v="0"/>
    <m/>
    <m/>
    <m/>
    <m/>
    <x v="5"/>
    <s v="yellow"/>
    <m/>
    <d v="2019-04-15T00:00:00"/>
    <x v="55"/>
    <m/>
    <s v="5327/130"/>
    <x v="0"/>
    <n v="6"/>
    <n v="9"/>
    <n v="65.38"/>
    <s v="MC"/>
    <m/>
  </r>
  <r>
    <x v="1"/>
    <x v="5"/>
    <x v="0"/>
    <x v="2"/>
    <x v="140"/>
    <x v="69"/>
    <x v="0"/>
    <x v="98"/>
    <m/>
    <m/>
    <m/>
    <x v="28"/>
    <m/>
    <m/>
    <m/>
    <m/>
    <x v="0"/>
    <m/>
    <x v="38"/>
    <x v="103"/>
    <x v="0"/>
    <m/>
    <m/>
    <x v="0"/>
    <x v="33"/>
    <m/>
    <m/>
    <m/>
    <m/>
    <m/>
    <x v="20"/>
    <x v="19"/>
    <m/>
    <m/>
    <x v="0"/>
    <m/>
    <m/>
    <m/>
    <m/>
    <m/>
    <x v="0"/>
    <m/>
    <m/>
    <x v="0"/>
    <m/>
    <m/>
    <m/>
    <m/>
    <x v="5"/>
    <s v="yellow"/>
    <m/>
    <d v="2019-04-15T00:00:00"/>
    <x v="55"/>
    <m/>
    <s v="5327/140"/>
    <x v="0"/>
    <n v="6"/>
    <n v="9"/>
    <n v="65.900000000000006"/>
    <s v="MC"/>
    <m/>
  </r>
  <r>
    <x v="1"/>
    <x v="5"/>
    <x v="0"/>
    <x v="2"/>
    <x v="141"/>
    <x v="70"/>
    <x v="0"/>
    <x v="99"/>
    <m/>
    <m/>
    <m/>
    <x v="23"/>
    <m/>
    <m/>
    <m/>
    <m/>
    <x v="0"/>
    <m/>
    <x v="39"/>
    <x v="95"/>
    <x v="0"/>
    <m/>
    <m/>
    <x v="0"/>
    <x v="20"/>
    <m/>
    <m/>
    <m/>
    <m/>
    <m/>
    <x v="7"/>
    <x v="3"/>
    <m/>
    <m/>
    <x v="0"/>
    <m/>
    <m/>
    <m/>
    <m/>
    <m/>
    <x v="0"/>
    <m/>
    <m/>
    <x v="0"/>
    <m/>
    <m/>
    <m/>
    <m/>
    <x v="5"/>
    <s v="yellow"/>
    <m/>
    <d v="2019-04-15T00:00:00"/>
    <x v="55"/>
    <m/>
    <s v="5327/150"/>
    <x v="0"/>
    <n v="7"/>
    <n v="9"/>
    <s v="65.21"/>
    <s v="MC"/>
    <m/>
  </r>
  <r>
    <x v="1"/>
    <x v="5"/>
    <x v="0"/>
    <x v="2"/>
    <x v="142"/>
    <x v="70"/>
    <x v="0"/>
    <x v="100"/>
    <m/>
    <m/>
    <m/>
    <x v="25"/>
    <m/>
    <m/>
    <m/>
    <m/>
    <x v="0"/>
    <m/>
    <x v="40"/>
    <x v="104"/>
    <x v="0"/>
    <m/>
    <m/>
    <x v="0"/>
    <x v="34"/>
    <m/>
    <m/>
    <m/>
    <m/>
    <m/>
    <x v="21"/>
    <x v="32"/>
    <m/>
    <m/>
    <x v="0"/>
    <m/>
    <m/>
    <m/>
    <m/>
    <m/>
    <x v="0"/>
    <m/>
    <m/>
    <x v="0"/>
    <m/>
    <m/>
    <m/>
    <m/>
    <x v="5"/>
    <s v="yellow"/>
    <m/>
    <d v="2019-04-15T00:00:00"/>
    <x v="55"/>
    <m/>
    <s v="5327/160"/>
    <x v="0"/>
    <n v="6"/>
    <n v="9"/>
    <n v="65.95"/>
    <s v="MC"/>
    <m/>
  </r>
  <r>
    <x v="1"/>
    <x v="5"/>
    <x v="0"/>
    <x v="2"/>
    <x v="143"/>
    <x v="70"/>
    <x v="0"/>
    <x v="101"/>
    <m/>
    <m/>
    <m/>
    <x v="28"/>
    <m/>
    <m/>
    <m/>
    <m/>
    <x v="0"/>
    <m/>
    <x v="41"/>
    <x v="105"/>
    <x v="0"/>
    <m/>
    <m/>
    <x v="0"/>
    <x v="28"/>
    <m/>
    <m/>
    <m/>
    <m/>
    <m/>
    <x v="16"/>
    <x v="33"/>
    <m/>
    <m/>
    <x v="0"/>
    <m/>
    <m/>
    <m/>
    <m/>
    <m/>
    <x v="0"/>
    <m/>
    <m/>
    <x v="0"/>
    <m/>
    <m/>
    <m/>
    <m/>
    <x v="5"/>
    <s v="yellow"/>
    <m/>
    <d v="2019-04-15T00:00:00"/>
    <x v="55"/>
    <m/>
    <s v="5327/170"/>
    <x v="0"/>
    <n v="6"/>
    <n v="9"/>
    <n v="65.94"/>
    <s v="MC"/>
    <m/>
  </r>
  <r>
    <x v="1"/>
    <x v="5"/>
    <x v="0"/>
    <x v="2"/>
    <x v="144"/>
    <x v="70"/>
    <x v="0"/>
    <x v="102"/>
    <m/>
    <m/>
    <m/>
    <x v="21"/>
    <m/>
    <m/>
    <m/>
    <m/>
    <x v="0"/>
    <m/>
    <x v="42"/>
    <x v="106"/>
    <x v="0"/>
    <m/>
    <m/>
    <x v="0"/>
    <x v="35"/>
    <m/>
    <m/>
    <m/>
    <m/>
    <m/>
    <x v="22"/>
    <x v="34"/>
    <m/>
    <m/>
    <x v="0"/>
    <m/>
    <m/>
    <m/>
    <m/>
    <m/>
    <x v="0"/>
    <m/>
    <m/>
    <x v="0"/>
    <m/>
    <m/>
    <m/>
    <m/>
    <x v="5"/>
    <s v="yellow"/>
    <m/>
    <d v="2019-04-15T00:00:00"/>
    <x v="55"/>
    <m/>
    <s v="5327/180"/>
    <x v="0"/>
    <n v="6"/>
    <n v="9"/>
    <n v="65.959999999999994"/>
    <s v="MC"/>
    <m/>
  </r>
  <r>
    <x v="1"/>
    <x v="5"/>
    <x v="0"/>
    <x v="2"/>
    <x v="145"/>
    <x v="71"/>
    <x v="0"/>
    <x v="103"/>
    <m/>
    <m/>
    <m/>
    <x v="25"/>
    <m/>
    <m/>
    <m/>
    <m/>
    <x v="0"/>
    <m/>
    <x v="43"/>
    <x v="107"/>
    <x v="0"/>
    <m/>
    <m/>
    <x v="0"/>
    <x v="36"/>
    <m/>
    <m/>
    <m/>
    <m/>
    <m/>
    <x v="23"/>
    <x v="35"/>
    <m/>
    <m/>
    <x v="0"/>
    <m/>
    <m/>
    <m/>
    <m/>
    <m/>
    <x v="0"/>
    <m/>
    <m/>
    <x v="0"/>
    <m/>
    <m/>
    <m/>
    <m/>
    <x v="5"/>
    <s v="yellow"/>
    <m/>
    <d v="2019-04-15T00:00:00"/>
    <x v="55"/>
    <m/>
    <s v="5327/190"/>
    <x v="0"/>
    <n v="5"/>
    <n v="9"/>
    <s v="65.96"/>
    <s v="MC"/>
    <m/>
  </r>
  <r>
    <x v="1"/>
    <x v="5"/>
    <x v="0"/>
    <x v="2"/>
    <x v="146"/>
    <x v="72"/>
    <x v="0"/>
    <x v="104"/>
    <m/>
    <m/>
    <m/>
    <x v="23"/>
    <m/>
    <m/>
    <m/>
    <m/>
    <x v="0"/>
    <m/>
    <x v="44"/>
    <x v="108"/>
    <x v="0"/>
    <m/>
    <m/>
    <x v="0"/>
    <x v="37"/>
    <m/>
    <m/>
    <m/>
    <m/>
    <m/>
    <x v="3"/>
    <x v="22"/>
    <m/>
    <m/>
    <x v="0"/>
    <m/>
    <m/>
    <m/>
    <m/>
    <m/>
    <x v="0"/>
    <m/>
    <m/>
    <x v="0"/>
    <m/>
    <m/>
    <m/>
    <m/>
    <x v="5"/>
    <s v="yellow"/>
    <m/>
    <d v="2019-04-16T00:00:00"/>
    <x v="56"/>
    <m/>
    <s v="5327/200"/>
    <x v="0"/>
    <n v="8"/>
    <n v="9"/>
    <n v="65.66"/>
    <s v="MC"/>
    <m/>
  </r>
  <r>
    <x v="1"/>
    <x v="5"/>
    <x v="0"/>
    <x v="2"/>
    <x v="147"/>
    <x v="72"/>
    <x v="0"/>
    <x v="105"/>
    <m/>
    <m/>
    <m/>
    <x v="29"/>
    <m/>
    <m/>
    <m/>
    <m/>
    <x v="0"/>
    <m/>
    <x v="45"/>
    <x v="109"/>
    <x v="0"/>
    <m/>
    <m/>
    <x v="0"/>
    <x v="38"/>
    <m/>
    <m/>
    <m/>
    <m/>
    <m/>
    <x v="22"/>
    <x v="36"/>
    <m/>
    <m/>
    <x v="0"/>
    <m/>
    <m/>
    <m/>
    <m/>
    <m/>
    <x v="0"/>
    <m/>
    <m/>
    <x v="0"/>
    <m/>
    <m/>
    <m/>
    <m/>
    <x v="5"/>
    <s v="yellow"/>
    <m/>
    <d v="2019-04-18T00:00:00"/>
    <x v="54"/>
    <m/>
    <s v="5327/210"/>
    <x v="0"/>
    <n v="6"/>
    <n v="9"/>
    <n v="65.66"/>
    <s v="MC"/>
    <m/>
  </r>
  <r>
    <x v="1"/>
    <x v="5"/>
    <x v="0"/>
    <x v="2"/>
    <x v="148"/>
    <x v="72"/>
    <x v="0"/>
    <x v="106"/>
    <m/>
    <m/>
    <m/>
    <x v="26"/>
    <m/>
    <m/>
    <m/>
    <m/>
    <x v="0"/>
    <m/>
    <x v="40"/>
    <x v="110"/>
    <x v="0"/>
    <m/>
    <m/>
    <x v="0"/>
    <x v="29"/>
    <m/>
    <m/>
    <m/>
    <m/>
    <m/>
    <x v="14"/>
    <x v="37"/>
    <m/>
    <m/>
    <x v="0"/>
    <m/>
    <m/>
    <m/>
    <m/>
    <m/>
    <x v="0"/>
    <m/>
    <m/>
    <x v="0"/>
    <m/>
    <m/>
    <m/>
    <m/>
    <x v="5"/>
    <s v="yellow"/>
    <m/>
    <d v="2019-04-16T00:00:00"/>
    <x v="56"/>
    <m/>
    <s v="5327/220"/>
    <x v="0"/>
    <n v="5"/>
    <n v="9"/>
    <n v="65.62"/>
    <s v="MC"/>
    <m/>
  </r>
  <r>
    <x v="1"/>
    <x v="5"/>
    <x v="0"/>
    <x v="2"/>
    <x v="149"/>
    <x v="72"/>
    <x v="0"/>
    <x v="107"/>
    <m/>
    <m/>
    <m/>
    <x v="21"/>
    <m/>
    <m/>
    <m/>
    <m/>
    <x v="0"/>
    <m/>
    <x v="46"/>
    <x v="111"/>
    <x v="0"/>
    <m/>
    <m/>
    <x v="0"/>
    <x v="39"/>
    <m/>
    <m/>
    <m/>
    <m/>
    <m/>
    <x v="24"/>
    <x v="38"/>
    <m/>
    <m/>
    <x v="0"/>
    <m/>
    <m/>
    <m/>
    <m/>
    <m/>
    <x v="0"/>
    <m/>
    <m/>
    <x v="0"/>
    <m/>
    <m/>
    <m/>
    <m/>
    <x v="5"/>
    <s v="yellow"/>
    <m/>
    <d v="2019-04-17T00:00:00"/>
    <x v="57"/>
    <m/>
    <s v="5327/230"/>
    <x v="0"/>
    <n v="7"/>
    <n v="9"/>
    <n v="65.83"/>
    <s v="MC"/>
    <m/>
  </r>
  <r>
    <x v="1"/>
    <x v="5"/>
    <x v="0"/>
    <x v="2"/>
    <x v="150"/>
    <x v="73"/>
    <x v="0"/>
    <x v="104"/>
    <m/>
    <m/>
    <m/>
    <x v="30"/>
    <m/>
    <m/>
    <m/>
    <m/>
    <x v="0"/>
    <m/>
    <x v="47"/>
    <x v="112"/>
    <x v="0"/>
    <m/>
    <m/>
    <x v="0"/>
    <x v="35"/>
    <m/>
    <m/>
    <m/>
    <m/>
    <m/>
    <x v="7"/>
    <x v="39"/>
    <m/>
    <m/>
    <x v="0"/>
    <m/>
    <m/>
    <m/>
    <m/>
    <m/>
    <x v="0"/>
    <m/>
    <m/>
    <x v="0"/>
    <m/>
    <m/>
    <m/>
    <m/>
    <x v="5"/>
    <s v="yellow"/>
    <m/>
    <d v="2019-04-17T00:00:00"/>
    <x v="57"/>
    <m/>
    <s v="5237/240"/>
    <x v="0"/>
    <n v="5"/>
    <n v="9"/>
    <n v="65.489999999999995"/>
    <s v="MC"/>
    <m/>
  </r>
  <r>
    <x v="1"/>
    <x v="5"/>
    <x v="0"/>
    <x v="2"/>
    <x v="151"/>
    <x v="73"/>
    <x v="0"/>
    <x v="108"/>
    <m/>
    <m/>
    <m/>
    <x v="31"/>
    <m/>
    <m/>
    <m/>
    <m/>
    <x v="0"/>
    <m/>
    <x v="48"/>
    <x v="113"/>
    <x v="0"/>
    <m/>
    <m/>
    <x v="0"/>
    <x v="35"/>
    <m/>
    <m/>
    <m/>
    <m/>
    <m/>
    <x v="6"/>
    <x v="23"/>
    <m/>
    <m/>
    <x v="0"/>
    <m/>
    <m/>
    <m/>
    <m/>
    <m/>
    <x v="0"/>
    <m/>
    <m/>
    <x v="0"/>
    <m/>
    <m/>
    <m/>
    <m/>
    <x v="5"/>
    <s v="yellow"/>
    <m/>
    <d v="2019-04-17T00:00:00"/>
    <x v="57"/>
    <m/>
    <s v="5237/250"/>
    <x v="0"/>
    <n v="5"/>
    <n v="9"/>
    <n v="65.83"/>
    <s v="MC"/>
    <m/>
  </r>
  <r>
    <x v="1"/>
    <x v="5"/>
    <x v="0"/>
    <x v="2"/>
    <x v="152"/>
    <x v="73"/>
    <x v="0"/>
    <x v="109"/>
    <m/>
    <m/>
    <m/>
    <x v="28"/>
    <m/>
    <m/>
    <m/>
    <m/>
    <x v="0"/>
    <m/>
    <x v="49"/>
    <x v="88"/>
    <x v="0"/>
    <m/>
    <m/>
    <x v="0"/>
    <x v="40"/>
    <m/>
    <m/>
    <m/>
    <m/>
    <m/>
    <x v="17"/>
    <x v="37"/>
    <m/>
    <m/>
    <x v="0"/>
    <m/>
    <m/>
    <m/>
    <m/>
    <m/>
    <x v="0"/>
    <m/>
    <m/>
    <x v="0"/>
    <m/>
    <m/>
    <m/>
    <m/>
    <x v="5"/>
    <s v="yellow"/>
    <m/>
    <d v="2019-04-18T00:00:00"/>
    <x v="54"/>
    <m/>
    <s v="5327/260"/>
    <x v="0"/>
    <n v="6"/>
    <n v="9"/>
    <n v="65.510000000000005"/>
    <s v="MC"/>
    <m/>
  </r>
  <r>
    <x v="1"/>
    <x v="5"/>
    <x v="0"/>
    <x v="2"/>
    <x v="153"/>
    <x v="74"/>
    <x v="0"/>
    <x v="110"/>
    <m/>
    <m/>
    <m/>
    <x v="23"/>
    <m/>
    <m/>
    <m/>
    <m/>
    <x v="0"/>
    <m/>
    <x v="44"/>
    <x v="114"/>
    <x v="0"/>
    <m/>
    <m/>
    <x v="0"/>
    <x v="41"/>
    <m/>
    <m/>
    <m/>
    <m/>
    <m/>
    <x v="8"/>
    <x v="9"/>
    <m/>
    <m/>
    <x v="0"/>
    <m/>
    <m/>
    <m/>
    <m/>
    <m/>
    <x v="0"/>
    <m/>
    <m/>
    <x v="0"/>
    <m/>
    <m/>
    <m/>
    <m/>
    <x v="5"/>
    <s v="yellow"/>
    <m/>
    <d v="2019-04-18T00:00:00"/>
    <x v="54"/>
    <m/>
    <s v="5327/270"/>
    <x v="0"/>
    <n v="5"/>
    <n v="9"/>
    <n v="65.650000000000006"/>
    <s v="MC"/>
    <m/>
  </r>
  <r>
    <x v="1"/>
    <x v="5"/>
    <x v="0"/>
    <x v="2"/>
    <x v="154"/>
    <x v="74"/>
    <x v="0"/>
    <x v="111"/>
    <m/>
    <m/>
    <m/>
    <x v="26"/>
    <m/>
    <m/>
    <m/>
    <m/>
    <x v="0"/>
    <m/>
    <x v="50"/>
    <x v="114"/>
    <x v="0"/>
    <m/>
    <m/>
    <x v="0"/>
    <x v="36"/>
    <m/>
    <m/>
    <m/>
    <m/>
    <m/>
    <x v="10"/>
    <x v="40"/>
    <m/>
    <m/>
    <x v="0"/>
    <m/>
    <m/>
    <m/>
    <m/>
    <m/>
    <x v="0"/>
    <m/>
    <m/>
    <x v="0"/>
    <m/>
    <m/>
    <m/>
    <m/>
    <x v="5"/>
    <s v="yellow"/>
    <m/>
    <d v="2019-04-18T00:00:00"/>
    <x v="54"/>
    <m/>
    <s v="5327/280"/>
    <x v="0"/>
    <n v="6"/>
    <n v="9"/>
    <n v="65.44"/>
    <s v="MC"/>
    <m/>
  </r>
  <r>
    <x v="1"/>
    <x v="5"/>
    <x v="0"/>
    <x v="2"/>
    <x v="155"/>
    <x v="36"/>
    <x v="0"/>
    <x v="103"/>
    <m/>
    <m/>
    <m/>
    <x v="26"/>
    <m/>
    <m/>
    <m/>
    <m/>
    <x v="0"/>
    <m/>
    <x v="51"/>
    <x v="105"/>
    <x v="0"/>
    <m/>
    <m/>
    <x v="0"/>
    <x v="22"/>
    <m/>
    <m/>
    <m/>
    <m/>
    <m/>
    <x v="4"/>
    <x v="24"/>
    <m/>
    <m/>
    <x v="0"/>
    <m/>
    <m/>
    <m/>
    <m/>
    <m/>
    <x v="0"/>
    <m/>
    <m/>
    <x v="0"/>
    <m/>
    <m/>
    <m/>
    <m/>
    <x v="6"/>
    <s v="yellow"/>
    <m/>
    <d v="2019-05-03T00:00:00"/>
    <x v="58"/>
    <m/>
    <s v="5327/290"/>
    <x v="0"/>
    <n v="6"/>
    <n v="9"/>
    <n v="65.900000000000006"/>
    <s v="MC"/>
    <m/>
  </r>
  <r>
    <x v="1"/>
    <x v="5"/>
    <x v="0"/>
    <x v="2"/>
    <x v="156"/>
    <x v="36"/>
    <x v="0"/>
    <x v="112"/>
    <m/>
    <m/>
    <m/>
    <x v="25"/>
    <m/>
    <m/>
    <m/>
    <m/>
    <x v="0"/>
    <m/>
    <x v="52"/>
    <x v="115"/>
    <x v="0"/>
    <m/>
    <m/>
    <x v="0"/>
    <x v="42"/>
    <m/>
    <m/>
    <m/>
    <m/>
    <m/>
    <x v="11"/>
    <x v="26"/>
    <m/>
    <m/>
    <x v="0"/>
    <m/>
    <m/>
    <m/>
    <m/>
    <m/>
    <x v="0"/>
    <m/>
    <m/>
    <x v="0"/>
    <m/>
    <m/>
    <m/>
    <m/>
    <x v="6"/>
    <s v="yellow"/>
    <m/>
    <d v="2019-05-03T00:00:00"/>
    <x v="58"/>
    <m/>
    <s v="5327/300"/>
    <x v="0"/>
    <n v="7"/>
    <n v="9"/>
    <n v="65.53"/>
    <s v="MC"/>
    <m/>
  </r>
  <r>
    <x v="1"/>
    <x v="5"/>
    <x v="0"/>
    <x v="2"/>
    <x v="157"/>
    <x v="36"/>
    <x v="0"/>
    <x v="96"/>
    <m/>
    <m/>
    <m/>
    <x v="32"/>
    <m/>
    <m/>
    <m/>
    <m/>
    <x v="0"/>
    <m/>
    <x v="53"/>
    <x v="116"/>
    <x v="0"/>
    <m/>
    <m/>
    <x v="0"/>
    <x v="43"/>
    <m/>
    <m/>
    <m/>
    <m/>
    <m/>
    <x v="7"/>
    <x v="41"/>
    <m/>
    <m/>
    <x v="0"/>
    <m/>
    <m/>
    <m/>
    <m/>
    <m/>
    <x v="0"/>
    <m/>
    <m/>
    <x v="0"/>
    <m/>
    <m/>
    <m/>
    <m/>
    <x v="6"/>
    <s v="yellow"/>
    <m/>
    <d v="2019-05-02T00:00:00"/>
    <x v="59"/>
    <m/>
    <s v="5327/310"/>
    <x v="0"/>
    <n v="5"/>
    <n v="9"/>
    <n v="65.78"/>
    <s v="MC"/>
    <m/>
  </r>
  <r>
    <x v="1"/>
    <x v="5"/>
    <x v="0"/>
    <x v="2"/>
    <x v="158"/>
    <x v="37"/>
    <x v="0"/>
    <x v="113"/>
    <m/>
    <m/>
    <m/>
    <x v="27"/>
    <m/>
    <m/>
    <m/>
    <m/>
    <x v="0"/>
    <m/>
    <x v="39"/>
    <x v="117"/>
    <x v="0"/>
    <m/>
    <m/>
    <x v="0"/>
    <x v="25"/>
    <m/>
    <m/>
    <m/>
    <m/>
    <m/>
    <x v="4"/>
    <x v="42"/>
    <m/>
    <m/>
    <x v="0"/>
    <m/>
    <m/>
    <m/>
    <m/>
    <m/>
    <x v="0"/>
    <m/>
    <m/>
    <x v="0"/>
    <m/>
    <m/>
    <m/>
    <m/>
    <x v="6"/>
    <s v="yellow"/>
    <m/>
    <d v="2019-05-03T00:00:00"/>
    <x v="58"/>
    <m/>
    <s v="5327/320"/>
    <x v="0"/>
    <n v="6"/>
    <n v="9"/>
    <n v="65.290000000000006"/>
    <s v="MC"/>
    <m/>
  </r>
  <r>
    <x v="1"/>
    <x v="5"/>
    <x v="0"/>
    <x v="2"/>
    <x v="159"/>
    <x v="37"/>
    <x v="0"/>
    <x v="109"/>
    <m/>
    <m/>
    <m/>
    <x v="26"/>
    <m/>
    <m/>
    <m/>
    <m/>
    <x v="0"/>
    <m/>
    <x v="54"/>
    <x v="108"/>
    <x v="0"/>
    <m/>
    <m/>
    <x v="0"/>
    <x v="44"/>
    <m/>
    <m/>
    <m/>
    <m/>
    <m/>
    <x v="10"/>
    <x v="43"/>
    <m/>
    <m/>
    <x v="0"/>
    <m/>
    <m/>
    <m/>
    <m/>
    <m/>
    <x v="0"/>
    <m/>
    <m/>
    <x v="0"/>
    <m/>
    <m/>
    <m/>
    <m/>
    <x v="6"/>
    <s v="yellow"/>
    <m/>
    <d v="2019-05-06T00:00:00"/>
    <x v="32"/>
    <n v="3"/>
    <s v="5327/330, 3pallets on this lot"/>
    <x v="0"/>
    <n v="5"/>
    <n v="9"/>
    <n v="65.37"/>
    <s v="MC"/>
    <m/>
  </r>
  <r>
    <x v="1"/>
    <x v="5"/>
    <x v="0"/>
    <x v="2"/>
    <x v="160"/>
    <x v="75"/>
    <x v="0"/>
    <x v="65"/>
    <m/>
    <m/>
    <m/>
    <x v="21"/>
    <m/>
    <m/>
    <m/>
    <m/>
    <x v="0"/>
    <m/>
    <x v="55"/>
    <x v="109"/>
    <x v="0"/>
    <m/>
    <m/>
    <x v="0"/>
    <x v="45"/>
    <m/>
    <m/>
    <m/>
    <m/>
    <m/>
    <x v="25"/>
    <x v="37"/>
    <m/>
    <m/>
    <x v="0"/>
    <m/>
    <m/>
    <m/>
    <m/>
    <m/>
    <x v="0"/>
    <m/>
    <m/>
    <x v="0"/>
    <m/>
    <m/>
    <m/>
    <m/>
    <x v="4"/>
    <s v="yellow"/>
    <m/>
    <d v="2019-03-21T00:00:00"/>
    <x v="60"/>
    <n v="7"/>
    <s v="5152/20, 7 pallets on this lot"/>
    <x v="0"/>
    <n v="8"/>
    <n v="9"/>
    <n v="65.680000000000007"/>
    <s v="MC"/>
    <m/>
  </r>
  <r>
    <x v="1"/>
    <x v="5"/>
    <x v="0"/>
    <x v="2"/>
    <x v="161"/>
    <x v="76"/>
    <x v="0"/>
    <x v="114"/>
    <m/>
    <m/>
    <m/>
    <x v="26"/>
    <m/>
    <m/>
    <m/>
    <m/>
    <x v="0"/>
    <m/>
    <x v="13"/>
    <x v="118"/>
    <x v="0"/>
    <m/>
    <m/>
    <x v="0"/>
    <x v="46"/>
    <m/>
    <m/>
    <m/>
    <m/>
    <m/>
    <x v="26"/>
    <x v="44"/>
    <m/>
    <m/>
    <x v="0"/>
    <m/>
    <m/>
    <m/>
    <m/>
    <m/>
    <x v="0"/>
    <m/>
    <m/>
    <x v="0"/>
    <m/>
    <m/>
    <m/>
    <m/>
    <x v="5"/>
    <s v="yellow"/>
    <m/>
    <d v="2019-04-04T00:00:00"/>
    <x v="61"/>
    <m/>
    <s v="5327/20"/>
    <x v="0"/>
    <n v="13"/>
    <n v="9"/>
    <n v="65.62"/>
    <s v="MC"/>
    <m/>
  </r>
  <r>
    <x v="1"/>
    <x v="5"/>
    <x v="0"/>
    <x v="2"/>
    <x v="162"/>
    <x v="77"/>
    <x v="0"/>
    <x v="115"/>
    <m/>
    <m/>
    <m/>
    <x v="31"/>
    <m/>
    <m/>
    <m/>
    <m/>
    <x v="0"/>
    <m/>
    <x v="56"/>
    <x v="119"/>
    <x v="0"/>
    <m/>
    <m/>
    <x v="0"/>
    <x v="28"/>
    <m/>
    <m/>
    <m/>
    <m/>
    <m/>
    <x v="13"/>
    <x v="30"/>
    <m/>
    <m/>
    <x v="0"/>
    <m/>
    <m/>
    <m/>
    <m/>
    <m/>
    <x v="0"/>
    <m/>
    <m/>
    <x v="0"/>
    <m/>
    <m/>
    <m/>
    <m/>
    <x v="5"/>
    <s v="yellow"/>
    <m/>
    <d v="2019-04-05T00:00:00"/>
    <x v="62"/>
    <m/>
    <s v="5327/30"/>
    <x v="0"/>
    <n v="7"/>
    <n v="9"/>
    <n v="65.53"/>
    <s v="MC"/>
    <m/>
  </r>
  <r>
    <x v="1"/>
    <x v="5"/>
    <x v="0"/>
    <x v="2"/>
    <x v="163"/>
    <x v="77"/>
    <x v="0"/>
    <x v="97"/>
    <m/>
    <m/>
    <m/>
    <x v="25"/>
    <m/>
    <m/>
    <m/>
    <m/>
    <x v="0"/>
    <m/>
    <x v="57"/>
    <x v="91"/>
    <x v="0"/>
    <m/>
    <m/>
    <x v="0"/>
    <x v="47"/>
    <m/>
    <m/>
    <m/>
    <m/>
    <m/>
    <x v="27"/>
    <x v="7"/>
    <m/>
    <m/>
    <x v="0"/>
    <m/>
    <m/>
    <m/>
    <m/>
    <m/>
    <x v="0"/>
    <m/>
    <m/>
    <x v="0"/>
    <m/>
    <m/>
    <m/>
    <m/>
    <x v="5"/>
    <s v="yellow"/>
    <m/>
    <d v="2019-04-05T00:00:00"/>
    <x v="62"/>
    <m/>
    <s v="5327/40"/>
    <x v="0"/>
    <n v="6"/>
    <n v="9"/>
    <n v="65.41"/>
    <s v="MC"/>
    <m/>
  </r>
  <r>
    <x v="1"/>
    <x v="5"/>
    <x v="0"/>
    <x v="2"/>
    <x v="164"/>
    <x v="78"/>
    <x v="0"/>
    <x v="116"/>
    <m/>
    <m/>
    <m/>
    <x v="26"/>
    <m/>
    <m/>
    <m/>
    <m/>
    <x v="0"/>
    <m/>
    <x v="58"/>
    <x v="89"/>
    <x v="0"/>
    <m/>
    <m/>
    <x v="0"/>
    <x v="46"/>
    <m/>
    <m/>
    <m/>
    <m/>
    <m/>
    <x v="4"/>
    <x v="15"/>
    <m/>
    <m/>
    <x v="0"/>
    <m/>
    <m/>
    <m/>
    <m/>
    <m/>
    <x v="0"/>
    <m/>
    <m/>
    <x v="0"/>
    <m/>
    <m/>
    <m/>
    <m/>
    <x v="5"/>
    <s v="yellow"/>
    <m/>
    <d v="2019-04-05T00:00:00"/>
    <x v="62"/>
    <m/>
    <s v="5327/50"/>
    <x v="0"/>
    <n v="6"/>
    <n v="9"/>
    <s v="65.36"/>
    <s v="MC"/>
    <m/>
  </r>
  <r>
    <x v="1"/>
    <x v="5"/>
    <x v="0"/>
    <x v="2"/>
    <x v="165"/>
    <x v="78"/>
    <x v="0"/>
    <x v="117"/>
    <m/>
    <m/>
    <m/>
    <x v="23"/>
    <m/>
    <m/>
    <m/>
    <m/>
    <x v="0"/>
    <m/>
    <x v="59"/>
    <x v="120"/>
    <x v="0"/>
    <m/>
    <m/>
    <x v="0"/>
    <x v="48"/>
    <m/>
    <m/>
    <m/>
    <m/>
    <m/>
    <x v="9"/>
    <x v="45"/>
    <m/>
    <m/>
    <x v="0"/>
    <m/>
    <m/>
    <m/>
    <m/>
    <m/>
    <x v="0"/>
    <m/>
    <m/>
    <x v="0"/>
    <m/>
    <m/>
    <m/>
    <m/>
    <x v="5"/>
    <s v="yellow"/>
    <m/>
    <d v="2019-04-08T00:00:00"/>
    <x v="63"/>
    <m/>
    <s v="5327/60"/>
    <x v="0"/>
    <n v="6"/>
    <n v="9"/>
    <n v="65.36"/>
    <s v="MC"/>
    <m/>
  </r>
  <r>
    <x v="1"/>
    <x v="5"/>
    <x v="0"/>
    <x v="2"/>
    <x v="166"/>
    <x v="78"/>
    <x v="0"/>
    <x v="118"/>
    <m/>
    <m/>
    <m/>
    <x v="26"/>
    <m/>
    <m/>
    <m/>
    <m/>
    <x v="0"/>
    <m/>
    <x v="60"/>
    <x v="91"/>
    <x v="0"/>
    <m/>
    <m/>
    <x v="0"/>
    <x v="17"/>
    <m/>
    <m/>
    <m/>
    <m/>
    <m/>
    <x v="21"/>
    <x v="46"/>
    <m/>
    <m/>
    <x v="0"/>
    <m/>
    <m/>
    <m/>
    <m/>
    <m/>
    <x v="0"/>
    <m/>
    <m/>
    <x v="0"/>
    <m/>
    <m/>
    <m/>
    <m/>
    <x v="5"/>
    <s v="yellow"/>
    <m/>
    <d v="2019-04-08T00:00:00"/>
    <x v="63"/>
    <m/>
    <s v="5327/70"/>
    <x v="0"/>
    <n v="6"/>
    <n v="9"/>
    <n v="65.3"/>
    <s v="MC"/>
    <m/>
  </r>
  <r>
    <x v="1"/>
    <x v="5"/>
    <x v="0"/>
    <x v="2"/>
    <x v="167"/>
    <x v="79"/>
    <x v="0"/>
    <x v="119"/>
    <m/>
    <m/>
    <m/>
    <x v="26"/>
    <m/>
    <m/>
    <m/>
    <m/>
    <x v="0"/>
    <m/>
    <x v="61"/>
    <x v="121"/>
    <x v="0"/>
    <m/>
    <m/>
    <x v="0"/>
    <x v="49"/>
    <m/>
    <m/>
    <m/>
    <m/>
    <m/>
    <x v="4"/>
    <x v="47"/>
    <m/>
    <m/>
    <x v="0"/>
    <m/>
    <m/>
    <m/>
    <m/>
    <m/>
    <x v="0"/>
    <m/>
    <m/>
    <x v="0"/>
    <m/>
    <m/>
    <m/>
    <m/>
    <x v="5"/>
    <s v="yellow"/>
    <m/>
    <d v="2019-04-08T00:00:00"/>
    <x v="63"/>
    <m/>
    <s v="5327/80"/>
    <x v="0"/>
    <n v="6"/>
    <n v="9"/>
    <n v="65.760000000000005"/>
    <s v="MC"/>
    <m/>
  </r>
  <r>
    <x v="1"/>
    <x v="5"/>
    <x v="0"/>
    <x v="2"/>
    <x v="168"/>
    <x v="79"/>
    <x v="0"/>
    <x v="120"/>
    <m/>
    <m/>
    <m/>
    <x v="32"/>
    <m/>
    <m/>
    <m/>
    <m/>
    <x v="0"/>
    <m/>
    <x v="62"/>
    <x v="122"/>
    <x v="0"/>
    <m/>
    <m/>
    <x v="0"/>
    <x v="50"/>
    <m/>
    <m/>
    <m/>
    <m/>
    <m/>
    <x v="9"/>
    <x v="15"/>
    <m/>
    <m/>
    <x v="0"/>
    <m/>
    <m/>
    <m/>
    <m/>
    <m/>
    <x v="0"/>
    <m/>
    <m/>
    <x v="0"/>
    <m/>
    <m/>
    <m/>
    <m/>
    <x v="5"/>
    <s v="yellow"/>
    <m/>
    <d v="2019-04-08T00:00:00"/>
    <x v="63"/>
    <m/>
    <s v="5327/90"/>
    <x v="0"/>
    <n v="10"/>
    <n v="9"/>
    <n v="65.52"/>
    <s v="MC"/>
    <m/>
  </r>
  <r>
    <x v="1"/>
    <x v="5"/>
    <x v="0"/>
    <x v="2"/>
    <x v="169"/>
    <x v="80"/>
    <x v="0"/>
    <x v="121"/>
    <m/>
    <m/>
    <m/>
    <x v="33"/>
    <m/>
    <m/>
    <m/>
    <m/>
    <x v="0"/>
    <m/>
    <x v="63"/>
    <x v="109"/>
    <x v="0"/>
    <m/>
    <m/>
    <x v="0"/>
    <x v="51"/>
    <m/>
    <m/>
    <m/>
    <m/>
    <m/>
    <x v="23"/>
    <x v="37"/>
    <m/>
    <m/>
    <x v="0"/>
    <m/>
    <m/>
    <m/>
    <m/>
    <m/>
    <x v="0"/>
    <m/>
    <m/>
    <x v="0"/>
    <m/>
    <m/>
    <m/>
    <m/>
    <x v="5"/>
    <s v="yellow"/>
    <m/>
    <d v="2019-04-09T00:00:00"/>
    <x v="64"/>
    <m/>
    <s v="5327/100"/>
    <x v="0"/>
    <n v="6"/>
    <n v="9"/>
    <n v="65.53"/>
    <s v="MC"/>
    <m/>
  </r>
  <r>
    <x v="1"/>
    <x v="5"/>
    <x v="0"/>
    <x v="2"/>
    <x v="170"/>
    <x v="81"/>
    <x v="0"/>
    <x v="122"/>
    <m/>
    <m/>
    <m/>
    <x v="25"/>
    <m/>
    <m/>
    <m/>
    <m/>
    <x v="0"/>
    <m/>
    <x v="64"/>
    <x v="86"/>
    <x v="0"/>
    <m/>
    <m/>
    <x v="0"/>
    <x v="49"/>
    <m/>
    <m/>
    <m/>
    <m/>
    <m/>
    <x v="6"/>
    <x v="40"/>
    <m/>
    <m/>
    <x v="0"/>
    <m/>
    <m/>
    <m/>
    <m/>
    <m/>
    <x v="0"/>
    <m/>
    <m/>
    <x v="0"/>
    <m/>
    <m/>
    <m/>
    <m/>
    <x v="5"/>
    <s v="yellow"/>
    <m/>
    <d v="2019-04-09T00:00:00"/>
    <x v="64"/>
    <m/>
    <s v="5327/110"/>
    <x v="0"/>
    <n v="5"/>
    <n v="9"/>
    <s v="65.31"/>
    <s v="MC"/>
    <m/>
  </r>
  <r>
    <x v="1"/>
    <x v="5"/>
    <x v="0"/>
    <x v="2"/>
    <x v="171"/>
    <x v="81"/>
    <x v="0"/>
    <x v="123"/>
    <m/>
    <m/>
    <m/>
    <x v="23"/>
    <m/>
    <m/>
    <m/>
    <m/>
    <x v="0"/>
    <m/>
    <x v="65"/>
    <x v="123"/>
    <x v="0"/>
    <m/>
    <m/>
    <x v="0"/>
    <x v="52"/>
    <m/>
    <m/>
    <m/>
    <m/>
    <m/>
    <x v="23"/>
    <x v="48"/>
    <m/>
    <m/>
    <x v="0"/>
    <m/>
    <m/>
    <m/>
    <m/>
    <m/>
    <x v="0"/>
    <m/>
    <m/>
    <x v="0"/>
    <m/>
    <m/>
    <m/>
    <m/>
    <x v="5"/>
    <s v="yellow"/>
    <m/>
    <d v="2019-04-10T00:00:00"/>
    <x v="65"/>
    <m/>
    <s v="5327/120"/>
    <x v="0"/>
    <n v="7"/>
    <n v="9"/>
    <s v="65.43"/>
    <s v="MC"/>
    <m/>
  </r>
  <r>
    <x v="1"/>
    <x v="5"/>
    <x v="0"/>
    <x v="2"/>
    <x v="172"/>
    <x v="81"/>
    <x v="0"/>
    <x v="124"/>
    <m/>
    <m/>
    <m/>
    <x v="23"/>
    <m/>
    <m/>
    <m/>
    <m/>
    <x v="0"/>
    <m/>
    <x v="38"/>
    <x v="75"/>
    <x v="0"/>
    <m/>
    <m/>
    <x v="0"/>
    <x v="53"/>
    <m/>
    <m/>
    <m/>
    <m/>
    <m/>
    <x v="17"/>
    <x v="19"/>
    <m/>
    <m/>
    <x v="0"/>
    <m/>
    <m/>
    <m/>
    <m/>
    <m/>
    <x v="0"/>
    <m/>
    <m/>
    <x v="0"/>
    <m/>
    <m/>
    <m/>
    <m/>
    <x v="5"/>
    <s v="yellow"/>
    <m/>
    <d v="2019-04-10T00:00:00"/>
    <x v="65"/>
    <m/>
    <s v="5327/130"/>
    <x v="0"/>
    <n v="6"/>
    <n v="9"/>
    <s v="65.84"/>
    <s v="MC"/>
    <m/>
  </r>
  <r>
    <x v="1"/>
    <x v="5"/>
    <x v="0"/>
    <x v="2"/>
    <x v="173"/>
    <x v="82"/>
    <x v="0"/>
    <x v="77"/>
    <m/>
    <m/>
    <m/>
    <x v="30"/>
    <m/>
    <m/>
    <m/>
    <m/>
    <x v="0"/>
    <m/>
    <x v="66"/>
    <x v="74"/>
    <x v="0"/>
    <m/>
    <m/>
    <x v="0"/>
    <x v="54"/>
    <m/>
    <m/>
    <m/>
    <m/>
    <m/>
    <x v="7"/>
    <x v="41"/>
    <m/>
    <m/>
    <x v="0"/>
    <m/>
    <m/>
    <m/>
    <m/>
    <m/>
    <x v="0"/>
    <m/>
    <m/>
    <x v="0"/>
    <m/>
    <m/>
    <m/>
    <m/>
    <x v="5"/>
    <s v="yellow"/>
    <m/>
    <d v="2019-04-11T00:00:00"/>
    <x v="66"/>
    <m/>
    <s v="5327/140"/>
    <x v="0"/>
    <n v="6"/>
    <n v="9"/>
    <n v="65.55"/>
    <s v="MC"/>
    <m/>
  </r>
  <r>
    <x v="1"/>
    <x v="5"/>
    <x v="0"/>
    <x v="2"/>
    <x v="174"/>
    <x v="82"/>
    <x v="0"/>
    <x v="125"/>
    <m/>
    <m/>
    <m/>
    <x v="26"/>
    <m/>
    <m/>
    <m/>
    <m/>
    <x v="0"/>
    <m/>
    <x v="67"/>
    <x v="124"/>
    <x v="0"/>
    <m/>
    <m/>
    <x v="0"/>
    <x v="55"/>
    <m/>
    <m/>
    <m/>
    <m/>
    <m/>
    <x v="17"/>
    <x v="49"/>
    <m/>
    <m/>
    <x v="0"/>
    <m/>
    <m/>
    <m/>
    <m/>
    <m/>
    <x v="0"/>
    <m/>
    <m/>
    <x v="0"/>
    <m/>
    <m/>
    <m/>
    <m/>
    <x v="5"/>
    <s v="yellow"/>
    <m/>
    <d v="2019-04-11T00:00:00"/>
    <x v="66"/>
    <m/>
    <s v="5327/150"/>
    <x v="0"/>
    <n v="6"/>
    <n v="9"/>
    <n v="65.69"/>
    <s v="MC"/>
    <m/>
  </r>
  <r>
    <x v="1"/>
    <x v="5"/>
    <x v="0"/>
    <x v="2"/>
    <x v="175"/>
    <x v="82"/>
    <x v="0"/>
    <x v="119"/>
    <m/>
    <m/>
    <m/>
    <x v="23"/>
    <m/>
    <m/>
    <m/>
    <m/>
    <x v="0"/>
    <m/>
    <x v="68"/>
    <x v="120"/>
    <x v="0"/>
    <m/>
    <m/>
    <x v="0"/>
    <x v="56"/>
    <m/>
    <m/>
    <m/>
    <m/>
    <m/>
    <x v="28"/>
    <x v="50"/>
    <m/>
    <m/>
    <x v="0"/>
    <m/>
    <m/>
    <m/>
    <m/>
    <m/>
    <x v="0"/>
    <m/>
    <m/>
    <x v="0"/>
    <m/>
    <m/>
    <m/>
    <m/>
    <x v="5"/>
    <s v="yellow"/>
    <m/>
    <d v="2019-04-11T00:00:00"/>
    <x v="66"/>
    <m/>
    <s v="5327/160"/>
    <x v="0"/>
    <n v="8"/>
    <n v="9"/>
    <n v="65.52"/>
    <s v="MC"/>
    <m/>
  </r>
  <r>
    <x v="1"/>
    <x v="5"/>
    <x v="0"/>
    <x v="2"/>
    <x v="176"/>
    <x v="83"/>
    <x v="0"/>
    <x v="92"/>
    <m/>
    <m/>
    <m/>
    <x v="26"/>
    <m/>
    <m/>
    <m/>
    <m/>
    <x v="0"/>
    <m/>
    <x v="69"/>
    <x v="111"/>
    <x v="0"/>
    <m/>
    <m/>
    <x v="0"/>
    <x v="56"/>
    <m/>
    <m/>
    <m/>
    <m/>
    <m/>
    <x v="9"/>
    <x v="51"/>
    <m/>
    <m/>
    <x v="0"/>
    <m/>
    <m/>
    <m/>
    <m/>
    <m/>
    <x v="0"/>
    <m/>
    <m/>
    <x v="0"/>
    <m/>
    <m/>
    <m/>
    <m/>
    <x v="5"/>
    <s v="yellow"/>
    <m/>
    <d v="2019-04-12T00:00:00"/>
    <x v="67"/>
    <m/>
    <s v="5327/170"/>
    <x v="0"/>
    <n v="6"/>
    <n v="9"/>
    <n v="65.3"/>
    <s v="MC"/>
    <m/>
  </r>
  <r>
    <x v="1"/>
    <x v="5"/>
    <x v="0"/>
    <x v="2"/>
    <x v="177"/>
    <x v="83"/>
    <x v="0"/>
    <x v="126"/>
    <m/>
    <m/>
    <m/>
    <x v="25"/>
    <m/>
    <m/>
    <m/>
    <m/>
    <x v="0"/>
    <m/>
    <x v="70"/>
    <x v="101"/>
    <x v="0"/>
    <m/>
    <m/>
    <x v="0"/>
    <x v="32"/>
    <m/>
    <m/>
    <m/>
    <m/>
    <m/>
    <x v="19"/>
    <x v="20"/>
    <m/>
    <m/>
    <x v="0"/>
    <m/>
    <m/>
    <m/>
    <m/>
    <m/>
    <x v="0"/>
    <m/>
    <m/>
    <x v="0"/>
    <m/>
    <m/>
    <m/>
    <m/>
    <x v="5"/>
    <s v="yellow"/>
    <m/>
    <d v="2019-04-12T00:00:00"/>
    <x v="67"/>
    <m/>
    <s v="5327/180"/>
    <x v="0"/>
    <n v="6"/>
    <n v="9"/>
    <n v="65.3"/>
    <s v="MC"/>
    <m/>
  </r>
  <r>
    <x v="1"/>
    <x v="5"/>
    <x v="0"/>
    <x v="2"/>
    <x v="178"/>
    <x v="83"/>
    <x v="0"/>
    <x v="127"/>
    <m/>
    <m/>
    <m/>
    <x v="21"/>
    <m/>
    <m/>
    <m/>
    <m/>
    <x v="0"/>
    <m/>
    <x v="71"/>
    <x v="98"/>
    <x v="0"/>
    <m/>
    <m/>
    <x v="0"/>
    <x v="57"/>
    <m/>
    <m/>
    <m/>
    <m/>
    <m/>
    <x v="28"/>
    <x v="52"/>
    <m/>
    <m/>
    <x v="0"/>
    <m/>
    <m/>
    <m/>
    <m/>
    <m/>
    <x v="0"/>
    <m/>
    <m/>
    <x v="0"/>
    <m/>
    <m/>
    <m/>
    <m/>
    <x v="5"/>
    <s v="yellow"/>
    <m/>
    <d v="2019-04-15T00:00:00"/>
    <x v="55"/>
    <m/>
    <s v="5327/190"/>
    <x v="0"/>
    <n v="6"/>
    <n v="9"/>
    <n v="65.540000000000006"/>
    <s v="MC"/>
    <m/>
  </r>
  <r>
    <x v="1"/>
    <x v="5"/>
    <x v="0"/>
    <x v="2"/>
    <x v="179"/>
    <x v="69"/>
    <x v="0"/>
    <x v="128"/>
    <m/>
    <m/>
    <m/>
    <x v="21"/>
    <m/>
    <m/>
    <m/>
    <m/>
    <x v="0"/>
    <m/>
    <x v="61"/>
    <x v="90"/>
    <x v="0"/>
    <m/>
    <m/>
    <x v="0"/>
    <x v="20"/>
    <m/>
    <m/>
    <m/>
    <m/>
    <m/>
    <x v="29"/>
    <x v="51"/>
    <m/>
    <m/>
    <x v="0"/>
    <m/>
    <m/>
    <m/>
    <m/>
    <m/>
    <x v="0"/>
    <m/>
    <m/>
    <x v="0"/>
    <m/>
    <m/>
    <m/>
    <m/>
    <x v="5"/>
    <s v="yellow"/>
    <m/>
    <d v="2019-04-15T00:00:00"/>
    <x v="55"/>
    <m/>
    <s v="5327/200 unit-8"/>
    <x v="0"/>
    <n v="6"/>
    <n v="9"/>
    <n v="65.38"/>
    <s v="MC"/>
    <m/>
  </r>
  <r>
    <x v="1"/>
    <x v="5"/>
    <x v="0"/>
    <x v="2"/>
    <x v="180"/>
    <x v="37"/>
    <x v="0"/>
    <x v="129"/>
    <m/>
    <m/>
    <m/>
    <x v="21"/>
    <m/>
    <m/>
    <m/>
    <m/>
    <x v="0"/>
    <m/>
    <x v="10"/>
    <x v="107"/>
    <x v="0"/>
    <m/>
    <m/>
    <x v="0"/>
    <x v="7"/>
    <m/>
    <m/>
    <m/>
    <m/>
    <m/>
    <x v="11"/>
    <x v="26"/>
    <m/>
    <m/>
    <x v="0"/>
    <m/>
    <m/>
    <m/>
    <m/>
    <m/>
    <x v="0"/>
    <m/>
    <m/>
    <x v="0"/>
    <m/>
    <m/>
    <m/>
    <m/>
    <x v="6"/>
    <s v="yellow"/>
    <m/>
    <d v="2019-05-06T00:00:00"/>
    <x v="32"/>
    <m/>
    <s v="5327/210"/>
    <x v="0"/>
    <n v="12"/>
    <n v="9"/>
    <n v="65.37"/>
    <s v="MC"/>
    <m/>
  </r>
  <r>
    <x v="1"/>
    <x v="5"/>
    <x v="0"/>
    <x v="2"/>
    <x v="181"/>
    <x v="37"/>
    <x v="0"/>
    <x v="88"/>
    <m/>
    <m/>
    <m/>
    <x v="23"/>
    <m/>
    <m/>
    <m/>
    <m/>
    <x v="0"/>
    <m/>
    <x v="72"/>
    <x v="125"/>
    <x v="0"/>
    <m/>
    <m/>
    <x v="0"/>
    <x v="58"/>
    <m/>
    <m/>
    <m/>
    <m/>
    <m/>
    <x v="13"/>
    <x v="42"/>
    <m/>
    <m/>
    <x v="0"/>
    <m/>
    <m/>
    <m/>
    <m/>
    <m/>
    <x v="0"/>
    <m/>
    <m/>
    <x v="0"/>
    <m/>
    <m/>
    <m/>
    <m/>
    <x v="6"/>
    <s v="yellow"/>
    <m/>
    <d v="2019-05-06T00:00:00"/>
    <x v="32"/>
    <n v="2"/>
    <s v="5327/220 Only 2 pallets to this lot"/>
    <x v="0"/>
    <n v="3"/>
    <n v="9"/>
    <n v="65.38"/>
    <s v="MC"/>
    <m/>
  </r>
  <r>
    <x v="1"/>
    <x v="5"/>
    <x v="0"/>
    <x v="2"/>
    <x v="182"/>
    <x v="84"/>
    <x v="0"/>
    <x v="106"/>
    <m/>
    <m/>
    <m/>
    <x v="22"/>
    <m/>
    <m/>
    <m/>
    <m/>
    <x v="0"/>
    <m/>
    <x v="73"/>
    <x v="118"/>
    <x v="0"/>
    <m/>
    <m/>
    <x v="0"/>
    <x v="48"/>
    <m/>
    <m/>
    <m/>
    <m/>
    <m/>
    <x v="9"/>
    <x v="53"/>
    <m/>
    <m/>
    <x v="0"/>
    <m/>
    <m/>
    <m/>
    <m/>
    <m/>
    <x v="0"/>
    <m/>
    <m/>
    <x v="0"/>
    <m/>
    <m/>
    <m/>
    <m/>
    <x v="0"/>
    <s v="yellow"/>
    <m/>
    <d v="2019-08-29T00:00:00"/>
    <x v="68"/>
    <m/>
    <s v="5700/20"/>
    <x v="0"/>
    <n v="11"/>
    <n v="9"/>
    <n v="64.22"/>
    <s v="WG"/>
    <m/>
  </r>
  <r>
    <x v="1"/>
    <x v="5"/>
    <x v="0"/>
    <x v="2"/>
    <x v="183"/>
    <x v="85"/>
    <x v="0"/>
    <x v="130"/>
    <m/>
    <m/>
    <m/>
    <x v="20"/>
    <m/>
    <m/>
    <m/>
    <m/>
    <x v="0"/>
    <m/>
    <x v="74"/>
    <x v="106"/>
    <x v="0"/>
    <m/>
    <m/>
    <x v="0"/>
    <x v="49"/>
    <m/>
    <m/>
    <m/>
    <m/>
    <m/>
    <x v="3"/>
    <x v="32"/>
    <m/>
    <m/>
    <x v="0"/>
    <m/>
    <m/>
    <m/>
    <m/>
    <m/>
    <x v="0"/>
    <m/>
    <m/>
    <x v="0"/>
    <m/>
    <m/>
    <m/>
    <m/>
    <x v="0"/>
    <s v="yellow"/>
    <m/>
    <d v="2019-08-30T00:00:00"/>
    <x v="69"/>
    <n v="2"/>
    <s v="5700/30 only 2 pallets to this lot"/>
    <x v="0"/>
    <n v="9"/>
    <n v="9"/>
    <n v="64.2"/>
    <s v="WG"/>
    <m/>
  </r>
  <r>
    <x v="1"/>
    <x v="5"/>
    <x v="0"/>
    <x v="2"/>
    <x v="184"/>
    <x v="85"/>
    <x v="0"/>
    <x v="120"/>
    <m/>
    <m/>
    <m/>
    <x v="34"/>
    <m/>
    <m/>
    <m/>
    <m/>
    <x v="0"/>
    <m/>
    <x v="75"/>
    <x v="126"/>
    <x v="0"/>
    <m/>
    <m/>
    <x v="0"/>
    <x v="59"/>
    <m/>
    <m/>
    <m/>
    <m/>
    <m/>
    <x v="9"/>
    <x v="10"/>
    <m/>
    <m/>
    <x v="0"/>
    <m/>
    <m/>
    <m/>
    <m/>
    <m/>
    <x v="0"/>
    <m/>
    <m/>
    <x v="0"/>
    <m/>
    <m/>
    <m/>
    <m/>
    <x v="0"/>
    <s v="yellow"/>
    <m/>
    <d v="2019-08-30T00:00:00"/>
    <x v="69"/>
    <m/>
    <s v="5700/40"/>
    <x v="0"/>
    <n v="10"/>
    <n v="9"/>
    <n v="64.2"/>
    <s v="WG"/>
    <m/>
  </r>
  <r>
    <x v="1"/>
    <x v="5"/>
    <x v="0"/>
    <x v="2"/>
    <x v="185"/>
    <x v="86"/>
    <x v="0"/>
    <x v="131"/>
    <m/>
    <m/>
    <m/>
    <x v="18"/>
    <m/>
    <m/>
    <m/>
    <m/>
    <x v="0"/>
    <m/>
    <x v="76"/>
    <x v="127"/>
    <x v="0"/>
    <m/>
    <m/>
    <x v="0"/>
    <x v="34"/>
    <m/>
    <m/>
    <m/>
    <m/>
    <m/>
    <x v="10"/>
    <x v="54"/>
    <m/>
    <m/>
    <x v="0"/>
    <m/>
    <m/>
    <m/>
    <m/>
    <m/>
    <x v="0"/>
    <m/>
    <m/>
    <x v="0"/>
    <m/>
    <m/>
    <m/>
    <m/>
    <x v="0"/>
    <s v="yellow"/>
    <m/>
    <d v="2019-09-02T00:00:00"/>
    <x v="70"/>
    <n v="5"/>
    <s v="5700/50"/>
    <x v="0"/>
    <n v="13"/>
    <n v="9"/>
    <n v="64.239999999999995"/>
    <s v="WG"/>
    <m/>
  </r>
  <r>
    <x v="1"/>
    <x v="5"/>
    <x v="0"/>
    <x v="2"/>
    <x v="186"/>
    <x v="86"/>
    <x v="0"/>
    <x v="132"/>
    <m/>
    <m/>
    <m/>
    <x v="32"/>
    <m/>
    <m/>
    <m/>
    <m/>
    <x v="0"/>
    <m/>
    <x v="77"/>
    <x v="128"/>
    <x v="0"/>
    <m/>
    <m/>
    <x v="0"/>
    <x v="51"/>
    <m/>
    <m/>
    <m/>
    <m/>
    <m/>
    <x v="30"/>
    <x v="55"/>
    <m/>
    <m/>
    <x v="0"/>
    <m/>
    <m/>
    <m/>
    <m/>
    <m/>
    <x v="0"/>
    <m/>
    <m/>
    <x v="0"/>
    <m/>
    <m/>
    <m/>
    <m/>
    <x v="0"/>
    <s v="yellow"/>
    <m/>
    <d v="2019-09-02T00:00:00"/>
    <x v="70"/>
    <n v="5"/>
    <s v="5700/60"/>
    <x v="0"/>
    <n v="11"/>
    <n v="9"/>
    <n v="64.77"/>
    <s v="WG"/>
    <m/>
  </r>
  <r>
    <x v="1"/>
    <x v="5"/>
    <x v="0"/>
    <x v="2"/>
    <x v="187"/>
    <x v="87"/>
    <x v="0"/>
    <x v="133"/>
    <m/>
    <m/>
    <m/>
    <x v="34"/>
    <m/>
    <m/>
    <m/>
    <m/>
    <x v="0"/>
    <m/>
    <x v="78"/>
    <x v="86"/>
    <x v="0"/>
    <m/>
    <m/>
    <x v="0"/>
    <x v="60"/>
    <m/>
    <m/>
    <m/>
    <m/>
    <m/>
    <x v="31"/>
    <x v="56"/>
    <m/>
    <m/>
    <x v="0"/>
    <m/>
    <m/>
    <m/>
    <m/>
    <m/>
    <x v="0"/>
    <m/>
    <m/>
    <x v="0"/>
    <m/>
    <m/>
    <m/>
    <m/>
    <x v="9"/>
    <s v="yellow"/>
    <m/>
    <d v="2019-09-02T00:00:00"/>
    <x v="70"/>
    <n v="5"/>
    <s v="5700/70"/>
    <x v="0"/>
    <n v="6"/>
    <n v="9"/>
    <n v="64.239999999999995"/>
    <s v="WG"/>
    <m/>
  </r>
  <r>
    <x v="1"/>
    <x v="5"/>
    <x v="0"/>
    <x v="2"/>
    <x v="188"/>
    <x v="87"/>
    <x v="0"/>
    <x v="134"/>
    <m/>
    <m/>
    <m/>
    <x v="28"/>
    <m/>
    <m/>
    <m/>
    <m/>
    <x v="0"/>
    <m/>
    <x v="79"/>
    <x v="86"/>
    <x v="0"/>
    <m/>
    <m/>
    <x v="0"/>
    <x v="42"/>
    <m/>
    <m/>
    <m/>
    <m/>
    <m/>
    <x v="11"/>
    <x v="51"/>
    <m/>
    <m/>
    <x v="0"/>
    <m/>
    <m/>
    <m/>
    <m/>
    <m/>
    <x v="0"/>
    <m/>
    <m/>
    <x v="0"/>
    <m/>
    <m/>
    <m/>
    <m/>
    <x v="9"/>
    <s v="yellow"/>
    <m/>
    <d v="2019-09-03T00:00:00"/>
    <x v="71"/>
    <n v="5"/>
    <s v="5700/80"/>
    <x v="0"/>
    <n v="9"/>
    <n v="9"/>
    <n v="64.14"/>
    <s v="WG"/>
    <m/>
  </r>
  <r>
    <x v="1"/>
    <x v="5"/>
    <x v="0"/>
    <x v="2"/>
    <x v="189"/>
    <x v="87"/>
    <x v="0"/>
    <x v="135"/>
    <m/>
    <m/>
    <m/>
    <x v="28"/>
    <m/>
    <m/>
    <m/>
    <m/>
    <x v="0"/>
    <m/>
    <x v="80"/>
    <x v="129"/>
    <x v="0"/>
    <m/>
    <m/>
    <x v="0"/>
    <x v="61"/>
    <m/>
    <m/>
    <m/>
    <m/>
    <m/>
    <x v="3"/>
    <x v="17"/>
    <m/>
    <m/>
    <x v="0"/>
    <m/>
    <m/>
    <m/>
    <m/>
    <m/>
    <x v="0"/>
    <m/>
    <m/>
    <x v="0"/>
    <m/>
    <m/>
    <m/>
    <m/>
    <x v="9"/>
    <s v="yellow"/>
    <m/>
    <d v="2019-09-03T00:00:00"/>
    <x v="71"/>
    <n v="5"/>
    <s v="5700/90"/>
    <x v="0"/>
    <n v="6"/>
    <n v="9"/>
    <n v="65.89"/>
    <s v="MC"/>
    <m/>
  </r>
  <r>
    <x v="1"/>
    <x v="5"/>
    <x v="0"/>
    <x v="2"/>
    <x v="190"/>
    <x v="88"/>
    <x v="0"/>
    <x v="136"/>
    <m/>
    <m/>
    <m/>
    <x v="34"/>
    <m/>
    <m/>
    <m/>
    <m/>
    <x v="0"/>
    <m/>
    <x v="81"/>
    <x v="118"/>
    <x v="0"/>
    <m/>
    <m/>
    <x v="0"/>
    <x v="62"/>
    <m/>
    <m/>
    <m/>
    <m/>
    <m/>
    <x v="29"/>
    <x v="28"/>
    <m/>
    <m/>
    <x v="0"/>
    <m/>
    <m/>
    <m/>
    <m/>
    <m/>
    <x v="0"/>
    <m/>
    <m/>
    <x v="0"/>
    <m/>
    <m/>
    <m/>
    <m/>
    <x v="9"/>
    <s v="yellow"/>
    <m/>
    <d v="2019-09-03T00:00:00"/>
    <x v="71"/>
    <n v="5"/>
    <s v="5700/100"/>
    <x v="0"/>
    <n v="8"/>
    <n v="9"/>
    <n v="65.89"/>
    <s v="MC"/>
    <m/>
  </r>
  <r>
    <x v="1"/>
    <x v="5"/>
    <x v="0"/>
    <x v="2"/>
    <x v="191"/>
    <x v="88"/>
    <x v="0"/>
    <x v="128"/>
    <m/>
    <m/>
    <m/>
    <x v="28"/>
    <m/>
    <m/>
    <m/>
    <m/>
    <x v="0"/>
    <m/>
    <x v="82"/>
    <x v="130"/>
    <x v="0"/>
    <m/>
    <m/>
    <x v="0"/>
    <x v="63"/>
    <m/>
    <m/>
    <m/>
    <m/>
    <m/>
    <x v="13"/>
    <x v="10"/>
    <m/>
    <m/>
    <x v="0"/>
    <m/>
    <m/>
    <m/>
    <m/>
    <m/>
    <x v="0"/>
    <m/>
    <m/>
    <x v="0"/>
    <m/>
    <m/>
    <m/>
    <m/>
    <x v="9"/>
    <s v="yellow"/>
    <m/>
    <d v="2019-09-03T00:00:00"/>
    <x v="71"/>
    <n v="5"/>
    <s v="5700/110"/>
    <x v="0"/>
    <n v="7"/>
    <n v="9"/>
    <n v="65.84"/>
    <s v="MC"/>
    <m/>
  </r>
  <r>
    <x v="1"/>
    <x v="5"/>
    <x v="0"/>
    <x v="2"/>
    <x v="192"/>
    <x v="89"/>
    <x v="0"/>
    <x v="137"/>
    <m/>
    <m/>
    <m/>
    <x v="18"/>
    <m/>
    <m/>
    <m/>
    <m/>
    <x v="0"/>
    <m/>
    <x v="83"/>
    <x v="107"/>
    <x v="0"/>
    <m/>
    <m/>
    <x v="0"/>
    <x v="64"/>
    <m/>
    <m/>
    <m/>
    <m/>
    <m/>
    <x v="8"/>
    <x v="12"/>
    <m/>
    <m/>
    <x v="0"/>
    <m/>
    <m/>
    <m/>
    <m/>
    <m/>
    <x v="0"/>
    <m/>
    <m/>
    <x v="0"/>
    <m/>
    <m/>
    <m/>
    <m/>
    <x v="9"/>
    <s v="yellow"/>
    <m/>
    <d v="2019-09-03T00:00:00"/>
    <x v="71"/>
    <n v="5"/>
    <s v="5700/120"/>
    <x v="0"/>
    <n v="9"/>
    <n v="9"/>
    <n v="65.61"/>
    <s v="MC"/>
    <m/>
  </r>
  <r>
    <x v="1"/>
    <x v="5"/>
    <x v="0"/>
    <x v="2"/>
    <x v="193"/>
    <x v="89"/>
    <x v="0"/>
    <x v="138"/>
    <m/>
    <m/>
    <m/>
    <x v="28"/>
    <m/>
    <m/>
    <m/>
    <m/>
    <x v="0"/>
    <m/>
    <x v="84"/>
    <x v="131"/>
    <x v="0"/>
    <m/>
    <m/>
    <x v="0"/>
    <x v="3"/>
    <m/>
    <m/>
    <m/>
    <m/>
    <m/>
    <x v="20"/>
    <x v="57"/>
    <m/>
    <m/>
    <x v="0"/>
    <m/>
    <m/>
    <m/>
    <m/>
    <m/>
    <x v="0"/>
    <m/>
    <m/>
    <x v="0"/>
    <m/>
    <m/>
    <m/>
    <m/>
    <x v="9"/>
    <s v="yellow"/>
    <m/>
    <d v="2019-09-04T00:00:00"/>
    <x v="72"/>
    <n v="5"/>
    <s v="5700/130"/>
    <x v="0"/>
    <n v="10"/>
    <n v="9"/>
    <n v="65.94"/>
    <s v="MC"/>
    <m/>
  </r>
  <r>
    <x v="1"/>
    <x v="5"/>
    <x v="0"/>
    <x v="2"/>
    <x v="194"/>
    <x v="90"/>
    <x v="0"/>
    <x v="139"/>
    <m/>
    <m/>
    <m/>
    <x v="20"/>
    <m/>
    <m/>
    <m/>
    <m/>
    <x v="0"/>
    <m/>
    <x v="85"/>
    <x v="84"/>
    <x v="0"/>
    <m/>
    <m/>
    <x v="0"/>
    <x v="65"/>
    <m/>
    <m/>
    <m/>
    <m/>
    <m/>
    <x v="3"/>
    <x v="38"/>
    <m/>
    <m/>
    <x v="0"/>
    <m/>
    <m/>
    <m/>
    <m/>
    <m/>
    <x v="0"/>
    <m/>
    <m/>
    <x v="0"/>
    <m/>
    <m/>
    <m/>
    <m/>
    <x v="9"/>
    <s v="yellow"/>
    <m/>
    <d v="2019-09-04T00:00:00"/>
    <x v="72"/>
    <n v="5"/>
    <s v="5700/140"/>
    <x v="0"/>
    <n v="10"/>
    <n v="9"/>
    <n v="65.98"/>
    <s v="MC"/>
    <m/>
  </r>
  <r>
    <x v="1"/>
    <x v="5"/>
    <x v="0"/>
    <x v="2"/>
    <x v="195"/>
    <x v="90"/>
    <x v="0"/>
    <x v="140"/>
    <m/>
    <m/>
    <m/>
    <x v="28"/>
    <m/>
    <m/>
    <m/>
    <m/>
    <x v="0"/>
    <m/>
    <x v="86"/>
    <x v="94"/>
    <x v="0"/>
    <m/>
    <m/>
    <x v="0"/>
    <x v="66"/>
    <m/>
    <m/>
    <m/>
    <m/>
    <m/>
    <x v="6"/>
    <x v="22"/>
    <m/>
    <m/>
    <x v="0"/>
    <m/>
    <m/>
    <m/>
    <m/>
    <m/>
    <x v="0"/>
    <m/>
    <m/>
    <x v="0"/>
    <m/>
    <m/>
    <m/>
    <m/>
    <x v="9"/>
    <s v="yellow"/>
    <m/>
    <d v="2019-09-05T00:00:00"/>
    <x v="73"/>
    <n v="5"/>
    <s v="5700/150"/>
    <x v="0"/>
    <n v="9"/>
    <n v="9"/>
    <n v="65.849999999999994"/>
    <s v="MC"/>
    <m/>
  </r>
  <r>
    <x v="1"/>
    <x v="5"/>
    <x v="0"/>
    <x v="2"/>
    <x v="196"/>
    <x v="90"/>
    <x v="0"/>
    <x v="108"/>
    <m/>
    <m/>
    <m/>
    <x v="35"/>
    <m/>
    <m/>
    <m/>
    <m/>
    <x v="0"/>
    <m/>
    <x v="87"/>
    <x v="132"/>
    <x v="0"/>
    <m/>
    <m/>
    <x v="0"/>
    <x v="34"/>
    <m/>
    <m/>
    <m/>
    <m/>
    <m/>
    <x v="27"/>
    <x v="58"/>
    <m/>
    <m/>
    <x v="0"/>
    <m/>
    <m/>
    <m/>
    <m/>
    <m/>
    <x v="0"/>
    <m/>
    <m/>
    <x v="0"/>
    <m/>
    <m/>
    <m/>
    <m/>
    <x v="9"/>
    <s v="yellow"/>
    <m/>
    <d v="2019-09-05T00:00:00"/>
    <x v="73"/>
    <n v="5"/>
    <s v="5700/160"/>
    <x v="0"/>
    <n v="5"/>
    <n v="9"/>
    <n v="65.930000000000007"/>
    <s v="MC"/>
    <m/>
  </r>
  <r>
    <x v="1"/>
    <x v="5"/>
    <x v="0"/>
    <x v="2"/>
    <x v="197"/>
    <x v="91"/>
    <x v="0"/>
    <x v="111"/>
    <m/>
    <m/>
    <m/>
    <x v="28"/>
    <m/>
    <m/>
    <m/>
    <m/>
    <x v="0"/>
    <m/>
    <x v="88"/>
    <x v="133"/>
    <x v="0"/>
    <m/>
    <m/>
    <x v="0"/>
    <x v="44"/>
    <m/>
    <m/>
    <m/>
    <m/>
    <m/>
    <x v="3"/>
    <x v="17"/>
    <m/>
    <m/>
    <x v="0"/>
    <m/>
    <m/>
    <m/>
    <m/>
    <m/>
    <x v="0"/>
    <m/>
    <m/>
    <x v="0"/>
    <m/>
    <m/>
    <m/>
    <m/>
    <x v="9"/>
    <s v="yellow"/>
    <m/>
    <d v="2019-09-06T00:00:00"/>
    <x v="74"/>
    <n v="5"/>
    <s v="5700/170"/>
    <x v="0"/>
    <n v="10"/>
    <n v="9"/>
    <n v="65.95"/>
    <s v="MC"/>
    <m/>
  </r>
  <r>
    <x v="1"/>
    <x v="5"/>
    <x v="0"/>
    <x v="2"/>
    <x v="198"/>
    <x v="92"/>
    <x v="0"/>
    <x v="141"/>
    <m/>
    <m/>
    <m/>
    <x v="33"/>
    <m/>
    <m/>
    <m/>
    <m/>
    <x v="0"/>
    <m/>
    <x v="89"/>
    <x v="134"/>
    <x v="0"/>
    <m/>
    <m/>
    <x v="0"/>
    <x v="26"/>
    <m/>
    <m/>
    <m/>
    <m/>
    <m/>
    <x v="21"/>
    <x v="52"/>
    <m/>
    <m/>
    <x v="0"/>
    <m/>
    <m/>
    <m/>
    <m/>
    <m/>
    <x v="0"/>
    <m/>
    <m/>
    <x v="0"/>
    <m/>
    <m/>
    <m/>
    <m/>
    <x v="9"/>
    <s v="yellow"/>
    <m/>
    <d v="2019-09-06T00:00:00"/>
    <x v="74"/>
    <n v="5"/>
    <s v="5700/180"/>
    <x v="0"/>
    <n v="10"/>
    <n v="9"/>
    <n v="65.930000000000007"/>
    <s v="MC"/>
    <m/>
  </r>
  <r>
    <x v="1"/>
    <x v="5"/>
    <x v="0"/>
    <x v="2"/>
    <x v="199"/>
    <x v="92"/>
    <x v="0"/>
    <x v="142"/>
    <m/>
    <m/>
    <m/>
    <x v="33"/>
    <m/>
    <m/>
    <m/>
    <m/>
    <x v="0"/>
    <m/>
    <x v="90"/>
    <x v="135"/>
    <x v="0"/>
    <m/>
    <m/>
    <x v="0"/>
    <x v="57"/>
    <m/>
    <m/>
    <m/>
    <m/>
    <m/>
    <x v="23"/>
    <x v="59"/>
    <m/>
    <m/>
    <x v="0"/>
    <m/>
    <m/>
    <m/>
    <m/>
    <m/>
    <x v="0"/>
    <m/>
    <m/>
    <x v="0"/>
    <m/>
    <m/>
    <m/>
    <m/>
    <x v="9"/>
    <s v="yellow"/>
    <m/>
    <d v="2019-09-07T00:00:00"/>
    <x v="75"/>
    <n v="5"/>
    <s v="5700/190"/>
    <x v="0"/>
    <n v="9"/>
    <n v="9"/>
    <n v="65.91"/>
    <s v="MC"/>
    <m/>
  </r>
  <r>
    <x v="1"/>
    <x v="5"/>
    <x v="0"/>
    <x v="2"/>
    <x v="200"/>
    <x v="92"/>
    <x v="0"/>
    <x v="143"/>
    <m/>
    <m/>
    <m/>
    <x v="31"/>
    <m/>
    <m/>
    <m/>
    <m/>
    <x v="0"/>
    <m/>
    <x v="91"/>
    <x v="114"/>
    <x v="0"/>
    <m/>
    <m/>
    <x v="0"/>
    <x v="56"/>
    <m/>
    <m/>
    <m/>
    <m/>
    <m/>
    <x v="16"/>
    <x v="21"/>
    <m/>
    <m/>
    <x v="0"/>
    <m/>
    <m/>
    <m/>
    <m/>
    <m/>
    <x v="0"/>
    <m/>
    <m/>
    <x v="0"/>
    <m/>
    <m/>
    <m/>
    <m/>
    <x v="9"/>
    <s v="yellow"/>
    <m/>
    <d v="2019-09-07T00:00:00"/>
    <x v="75"/>
    <n v="5"/>
    <s v="5700/200"/>
    <x v="0"/>
    <n v="8"/>
    <n v="9"/>
    <n v="65.91"/>
    <s v="MC"/>
    <m/>
  </r>
  <r>
    <x v="1"/>
    <x v="5"/>
    <x v="0"/>
    <x v="2"/>
    <x v="201"/>
    <x v="93"/>
    <x v="0"/>
    <x v="144"/>
    <m/>
    <m/>
    <m/>
    <x v="18"/>
    <m/>
    <m/>
    <m/>
    <m/>
    <x v="0"/>
    <m/>
    <x v="92"/>
    <x v="126"/>
    <x v="0"/>
    <m/>
    <m/>
    <x v="0"/>
    <x v="28"/>
    <m/>
    <m/>
    <m/>
    <m/>
    <m/>
    <x v="28"/>
    <x v="20"/>
    <m/>
    <m/>
    <x v="0"/>
    <m/>
    <m/>
    <m/>
    <m/>
    <m/>
    <x v="0"/>
    <m/>
    <m/>
    <x v="0"/>
    <m/>
    <m/>
    <m/>
    <m/>
    <x v="9"/>
    <s v="yellow"/>
    <m/>
    <d v="2019-09-07T00:00:00"/>
    <x v="75"/>
    <n v="8"/>
    <s v="5700/210"/>
    <x v="0"/>
    <n v="8"/>
    <n v="9"/>
    <n v="65.989999999999995"/>
    <s v="MC"/>
    <m/>
  </r>
  <r>
    <x v="1"/>
    <x v="5"/>
    <x v="0"/>
    <x v="2"/>
    <x v="202"/>
    <x v="93"/>
    <x v="0"/>
    <x v="145"/>
    <m/>
    <m/>
    <m/>
    <x v="11"/>
    <m/>
    <m/>
    <m/>
    <m/>
    <x v="0"/>
    <m/>
    <x v="93"/>
    <x v="136"/>
    <x v="0"/>
    <m/>
    <m/>
    <x v="0"/>
    <x v="46"/>
    <m/>
    <m/>
    <m/>
    <m/>
    <m/>
    <x v="25"/>
    <x v="45"/>
    <m/>
    <m/>
    <x v="0"/>
    <m/>
    <m/>
    <m/>
    <m/>
    <m/>
    <x v="0"/>
    <m/>
    <m/>
    <x v="0"/>
    <m/>
    <m/>
    <m/>
    <m/>
    <x v="9"/>
    <s v="yellow"/>
    <m/>
    <d v="2019-09-08T00:00:00"/>
    <x v="76"/>
    <n v="5"/>
    <s v="5700/20"/>
    <x v="0"/>
    <n v="5"/>
    <n v="9"/>
    <n v="65.88"/>
    <s v="MC"/>
    <m/>
  </r>
  <r>
    <x v="1"/>
    <x v="5"/>
    <x v="0"/>
    <x v="2"/>
    <x v="203"/>
    <x v="93"/>
    <x v="0"/>
    <x v="146"/>
    <m/>
    <m/>
    <m/>
    <x v="19"/>
    <m/>
    <m/>
    <m/>
    <m/>
    <x v="0"/>
    <m/>
    <x v="94"/>
    <x v="108"/>
    <x v="0"/>
    <m/>
    <m/>
    <x v="0"/>
    <x v="67"/>
    <m/>
    <m/>
    <m/>
    <m/>
    <m/>
    <x v="32"/>
    <x v="60"/>
    <m/>
    <m/>
    <x v="0"/>
    <m/>
    <m/>
    <m/>
    <m/>
    <m/>
    <x v="0"/>
    <m/>
    <m/>
    <x v="0"/>
    <m/>
    <m/>
    <m/>
    <m/>
    <x v="9"/>
    <s v="yellow"/>
    <m/>
    <d v="2019-09-08T00:00:00"/>
    <x v="76"/>
    <n v="5"/>
    <s v="5700/30"/>
    <x v="0"/>
    <n v="7"/>
    <n v="9"/>
    <n v="65.87"/>
    <s v="MC"/>
    <m/>
  </r>
  <r>
    <x v="1"/>
    <x v="5"/>
    <x v="0"/>
    <x v="2"/>
    <x v="204"/>
    <x v="94"/>
    <x v="0"/>
    <x v="147"/>
    <m/>
    <m/>
    <m/>
    <x v="20"/>
    <m/>
    <m/>
    <m/>
    <m/>
    <x v="0"/>
    <m/>
    <x v="95"/>
    <x v="115"/>
    <x v="0"/>
    <m/>
    <m/>
    <x v="0"/>
    <x v="46"/>
    <m/>
    <m/>
    <m/>
    <m/>
    <m/>
    <x v="33"/>
    <x v="61"/>
    <m/>
    <m/>
    <x v="0"/>
    <m/>
    <m/>
    <m/>
    <m/>
    <m/>
    <x v="0"/>
    <m/>
    <m/>
    <x v="0"/>
    <m/>
    <m/>
    <m/>
    <m/>
    <x v="9"/>
    <s v="yellow"/>
    <m/>
    <d v="2019-09-09T00:00:00"/>
    <x v="77"/>
    <n v="5"/>
    <s v="5700/40"/>
    <x v="0"/>
    <n v="9"/>
    <n v="9"/>
    <n v="65.94"/>
    <s v="MC"/>
    <m/>
  </r>
  <r>
    <x v="1"/>
    <x v="5"/>
    <x v="0"/>
    <x v="2"/>
    <x v="205"/>
    <x v="94"/>
    <x v="0"/>
    <x v="148"/>
    <m/>
    <m/>
    <m/>
    <x v="34"/>
    <m/>
    <m/>
    <m/>
    <m/>
    <x v="0"/>
    <m/>
    <x v="96"/>
    <x v="84"/>
    <x v="0"/>
    <m/>
    <m/>
    <x v="0"/>
    <x v="8"/>
    <m/>
    <m/>
    <m/>
    <m/>
    <m/>
    <x v="34"/>
    <x v="62"/>
    <m/>
    <m/>
    <x v="0"/>
    <m/>
    <m/>
    <m/>
    <m/>
    <m/>
    <x v="0"/>
    <m/>
    <m/>
    <x v="0"/>
    <m/>
    <m/>
    <m/>
    <m/>
    <x v="9"/>
    <s v="yellow"/>
    <m/>
    <d v="2019-09-09T00:00:00"/>
    <x v="78"/>
    <n v="5"/>
    <s v="5700/50"/>
    <x v="0"/>
    <n v="7"/>
    <n v="9"/>
    <n v="65.86"/>
    <s v="MC"/>
    <m/>
  </r>
  <r>
    <x v="1"/>
    <x v="5"/>
    <x v="0"/>
    <x v="2"/>
    <x v="206"/>
    <x v="95"/>
    <x v="0"/>
    <x v="149"/>
    <m/>
    <m/>
    <m/>
    <x v="29"/>
    <m/>
    <m/>
    <m/>
    <m/>
    <x v="0"/>
    <m/>
    <x v="97"/>
    <x v="137"/>
    <x v="0"/>
    <m/>
    <m/>
    <x v="0"/>
    <x v="42"/>
    <m/>
    <m/>
    <m/>
    <m/>
    <m/>
    <x v="35"/>
    <x v="36"/>
    <m/>
    <m/>
    <x v="0"/>
    <m/>
    <m/>
    <m/>
    <m/>
    <m/>
    <x v="0"/>
    <m/>
    <m/>
    <x v="0"/>
    <m/>
    <m/>
    <m/>
    <m/>
    <x v="9"/>
    <s v="yellow"/>
    <m/>
    <d v="2019-09-09T00:00:00"/>
    <x v="78"/>
    <n v="5"/>
    <s v="5700/60"/>
    <x v="0"/>
    <n v="6"/>
    <n v="9"/>
    <n v="65.78"/>
    <s v="MC"/>
    <m/>
  </r>
  <r>
    <x v="1"/>
    <x v="5"/>
    <x v="0"/>
    <x v="2"/>
    <x v="207"/>
    <x v="95"/>
    <x v="0"/>
    <x v="150"/>
    <m/>
    <m/>
    <m/>
    <x v="20"/>
    <m/>
    <m/>
    <m/>
    <m/>
    <x v="0"/>
    <m/>
    <x v="98"/>
    <x v="127"/>
    <x v="0"/>
    <m/>
    <m/>
    <x v="0"/>
    <x v="4"/>
    <m/>
    <m/>
    <m/>
    <m/>
    <m/>
    <x v="20"/>
    <x v="49"/>
    <m/>
    <m/>
    <x v="0"/>
    <m/>
    <m/>
    <m/>
    <m/>
    <m/>
    <x v="0"/>
    <m/>
    <m/>
    <x v="0"/>
    <m/>
    <m/>
    <m/>
    <m/>
    <x v="9"/>
    <s v="yellow"/>
    <m/>
    <d v="2019-09-11T00:00:00"/>
    <x v="78"/>
    <n v="5"/>
    <s v="5700/70"/>
    <x v="0"/>
    <n v="13"/>
    <n v="9"/>
    <n v="66"/>
    <s v="MC"/>
    <m/>
  </r>
  <r>
    <x v="1"/>
    <x v="5"/>
    <x v="0"/>
    <x v="2"/>
    <x v="208"/>
    <x v="96"/>
    <x v="0"/>
    <x v="151"/>
    <m/>
    <m/>
    <m/>
    <x v="29"/>
    <m/>
    <m/>
    <m/>
    <m/>
    <x v="0"/>
    <m/>
    <x v="99"/>
    <x v="131"/>
    <x v="0"/>
    <m/>
    <m/>
    <x v="0"/>
    <x v="20"/>
    <m/>
    <m/>
    <m/>
    <m/>
    <m/>
    <x v="36"/>
    <x v="63"/>
    <m/>
    <m/>
    <x v="0"/>
    <m/>
    <m/>
    <m/>
    <m/>
    <m/>
    <x v="0"/>
    <m/>
    <m/>
    <x v="0"/>
    <m/>
    <m/>
    <m/>
    <m/>
    <x v="9"/>
    <s v="yellow"/>
    <m/>
    <d v="2019-09-11T00:00:00"/>
    <x v="78"/>
    <n v="5"/>
    <s v="5700/80"/>
    <x v="0"/>
    <n v="20"/>
    <n v="9"/>
    <n v="65.69"/>
    <s v="MC"/>
    <m/>
  </r>
  <r>
    <x v="1"/>
    <x v="5"/>
    <x v="0"/>
    <x v="2"/>
    <x v="209"/>
    <x v="96"/>
    <x v="0"/>
    <x v="84"/>
    <m/>
    <m/>
    <m/>
    <x v="33"/>
    <m/>
    <m/>
    <m/>
    <m/>
    <x v="0"/>
    <m/>
    <x v="100"/>
    <x v="138"/>
    <x v="0"/>
    <m/>
    <m/>
    <x v="0"/>
    <x v="66"/>
    <m/>
    <m/>
    <m/>
    <m/>
    <m/>
    <x v="23"/>
    <x v="37"/>
    <m/>
    <m/>
    <x v="0"/>
    <m/>
    <m/>
    <m/>
    <m/>
    <m/>
    <x v="0"/>
    <m/>
    <m/>
    <x v="0"/>
    <m/>
    <m/>
    <m/>
    <m/>
    <x v="9"/>
    <s v="yellow"/>
    <m/>
    <d v="2019-09-12T00:00:00"/>
    <x v="78"/>
    <n v="5"/>
    <s v="5700/90"/>
    <x v="0"/>
    <n v="14"/>
    <n v="9"/>
    <n v="65.84"/>
    <s v="MC"/>
    <m/>
  </r>
  <r>
    <x v="1"/>
    <x v="5"/>
    <x v="0"/>
    <x v="2"/>
    <x v="210"/>
    <x v="97"/>
    <x v="0"/>
    <x v="152"/>
    <m/>
    <m/>
    <m/>
    <x v="29"/>
    <m/>
    <m/>
    <m/>
    <m/>
    <x v="0"/>
    <m/>
    <x v="50"/>
    <x v="104"/>
    <x v="0"/>
    <m/>
    <m/>
    <x v="0"/>
    <x v="6"/>
    <m/>
    <m/>
    <m/>
    <m/>
    <m/>
    <x v="26"/>
    <x v="33"/>
    <m/>
    <m/>
    <x v="0"/>
    <m/>
    <m/>
    <m/>
    <m/>
    <m/>
    <x v="0"/>
    <m/>
    <m/>
    <x v="0"/>
    <m/>
    <m/>
    <m/>
    <m/>
    <x v="9"/>
    <s v="yellow"/>
    <m/>
    <d v="2019-09-12T00:00:00"/>
    <x v="78"/>
    <n v="5"/>
    <s v="5700/100"/>
    <x v="0"/>
    <n v="9"/>
    <n v="9"/>
    <n v="65.739999999999995"/>
    <s v="MC"/>
    <m/>
  </r>
  <r>
    <x v="1"/>
    <x v="5"/>
    <x v="0"/>
    <x v="2"/>
    <x v="211"/>
    <x v="97"/>
    <x v="0"/>
    <x v="153"/>
    <m/>
    <m/>
    <m/>
    <x v="29"/>
    <m/>
    <m/>
    <m/>
    <m/>
    <x v="0"/>
    <m/>
    <x v="101"/>
    <x v="139"/>
    <x v="0"/>
    <m/>
    <m/>
    <x v="0"/>
    <x v="59"/>
    <m/>
    <m/>
    <m/>
    <m/>
    <m/>
    <x v="18"/>
    <x v="64"/>
    <m/>
    <m/>
    <x v="0"/>
    <m/>
    <m/>
    <m/>
    <m/>
    <m/>
    <x v="0"/>
    <m/>
    <m/>
    <x v="0"/>
    <m/>
    <m/>
    <m/>
    <m/>
    <x v="9"/>
    <s v="yellow"/>
    <m/>
    <d v="2019-09-13T00:00:00"/>
    <x v="78"/>
    <n v="5"/>
    <s v="5700/110"/>
    <x v="0"/>
    <n v="10"/>
    <n v="9"/>
    <n v="65.709999999999994"/>
    <s v="MC"/>
    <m/>
  </r>
  <r>
    <x v="1"/>
    <x v="5"/>
    <x v="0"/>
    <x v="2"/>
    <x v="212"/>
    <x v="97"/>
    <x v="0"/>
    <x v="145"/>
    <m/>
    <m/>
    <m/>
    <x v="34"/>
    <m/>
    <m/>
    <m/>
    <m/>
    <x v="0"/>
    <m/>
    <x v="102"/>
    <x v="114"/>
    <x v="0"/>
    <m/>
    <m/>
    <x v="0"/>
    <x v="39"/>
    <m/>
    <m/>
    <m/>
    <m/>
    <m/>
    <x v="37"/>
    <x v="65"/>
    <m/>
    <m/>
    <x v="0"/>
    <m/>
    <m/>
    <m/>
    <m/>
    <m/>
    <x v="0"/>
    <m/>
    <m/>
    <x v="0"/>
    <m/>
    <m/>
    <m/>
    <m/>
    <x v="9"/>
    <s v="yellow"/>
    <m/>
    <d v="2019-09-13T00:00:00"/>
    <x v="78"/>
    <n v="5"/>
    <s v="5700/120"/>
    <x v="0"/>
    <n v="7"/>
    <n v="9"/>
    <n v="65.459999999999994"/>
    <s v="MC"/>
    <m/>
  </r>
  <r>
    <x v="1"/>
    <x v="5"/>
    <x v="0"/>
    <x v="2"/>
    <x v="213"/>
    <x v="98"/>
    <x v="0"/>
    <x v="154"/>
    <m/>
    <m/>
    <m/>
    <x v="11"/>
    <m/>
    <m/>
    <m/>
    <m/>
    <x v="0"/>
    <m/>
    <x v="99"/>
    <x v="126"/>
    <x v="0"/>
    <m/>
    <m/>
    <x v="0"/>
    <x v="68"/>
    <m/>
    <m/>
    <m/>
    <m/>
    <m/>
    <x v="28"/>
    <x v="66"/>
    <m/>
    <m/>
    <x v="0"/>
    <m/>
    <m/>
    <m/>
    <m/>
    <m/>
    <x v="0"/>
    <m/>
    <m/>
    <x v="0"/>
    <m/>
    <m/>
    <m/>
    <m/>
    <x v="9"/>
    <s v="yellow"/>
    <m/>
    <d v="2019-09-13T00:00:00"/>
    <x v="78"/>
    <n v="5"/>
    <s v="5700/130"/>
    <x v="0"/>
    <n v="7"/>
    <n v="9"/>
    <n v="65.459999999999994"/>
    <s v="MC"/>
    <m/>
  </r>
  <r>
    <x v="1"/>
    <x v="5"/>
    <x v="0"/>
    <x v="2"/>
    <x v="214"/>
    <x v="98"/>
    <x v="0"/>
    <x v="155"/>
    <m/>
    <m/>
    <m/>
    <x v="20"/>
    <m/>
    <m/>
    <m/>
    <m/>
    <x v="0"/>
    <m/>
    <x v="103"/>
    <x v="140"/>
    <x v="0"/>
    <m/>
    <m/>
    <x v="0"/>
    <x v="20"/>
    <m/>
    <m/>
    <m/>
    <m/>
    <m/>
    <x v="27"/>
    <x v="67"/>
    <m/>
    <m/>
    <x v="0"/>
    <m/>
    <m/>
    <m/>
    <m/>
    <m/>
    <x v="0"/>
    <m/>
    <m/>
    <x v="0"/>
    <m/>
    <m/>
    <m/>
    <m/>
    <x v="9"/>
    <s v="yellow"/>
    <m/>
    <d v="2019-09-16T00:00:00"/>
    <x v="79"/>
    <n v="5"/>
    <s v="5700/140"/>
    <x v="0"/>
    <n v="9"/>
    <n v="9"/>
    <n v="65.77"/>
    <s v="MC"/>
    <m/>
  </r>
  <r>
    <x v="1"/>
    <x v="5"/>
    <x v="0"/>
    <x v="2"/>
    <x v="215"/>
    <x v="99"/>
    <x v="0"/>
    <x v="156"/>
    <m/>
    <m/>
    <m/>
    <x v="34"/>
    <m/>
    <m/>
    <m/>
    <m/>
    <x v="0"/>
    <m/>
    <x v="104"/>
    <x v="130"/>
    <x v="0"/>
    <m/>
    <m/>
    <x v="0"/>
    <x v="42"/>
    <m/>
    <m/>
    <m/>
    <m/>
    <m/>
    <x v="19"/>
    <x v="31"/>
    <m/>
    <m/>
    <x v="0"/>
    <m/>
    <m/>
    <m/>
    <m/>
    <m/>
    <x v="0"/>
    <m/>
    <m/>
    <x v="0"/>
    <m/>
    <m/>
    <m/>
    <m/>
    <x v="9"/>
    <s v="yellow"/>
    <m/>
    <d v="2019-09-16T00:00:00"/>
    <x v="79"/>
    <n v="5"/>
    <s v="5700/150"/>
    <x v="0"/>
    <n v="10"/>
    <n v="9"/>
    <n v="66"/>
    <s v="MC"/>
    <m/>
  </r>
  <r>
    <x v="1"/>
    <x v="5"/>
    <x v="0"/>
    <x v="2"/>
    <x v="216"/>
    <x v="99"/>
    <x v="0"/>
    <x v="157"/>
    <m/>
    <m/>
    <m/>
    <x v="28"/>
    <m/>
    <m/>
    <m/>
    <m/>
    <x v="0"/>
    <m/>
    <x v="105"/>
    <x v="134"/>
    <x v="0"/>
    <m/>
    <m/>
    <x v="0"/>
    <x v="66"/>
    <m/>
    <m/>
    <m/>
    <m/>
    <m/>
    <x v="38"/>
    <x v="68"/>
    <m/>
    <m/>
    <x v="0"/>
    <m/>
    <m/>
    <m/>
    <m/>
    <m/>
    <x v="0"/>
    <m/>
    <m/>
    <x v="0"/>
    <m/>
    <m/>
    <m/>
    <m/>
    <x v="9"/>
    <s v="yellow"/>
    <m/>
    <d v="2019-09-16T00:00:00"/>
    <x v="79"/>
    <n v="5"/>
    <s v="5700/160"/>
    <x v="0"/>
    <n v="6"/>
    <n v="9"/>
    <n v="65.66"/>
    <s v="MC"/>
    <m/>
  </r>
  <r>
    <x v="1"/>
    <x v="5"/>
    <x v="0"/>
    <x v="2"/>
    <x v="217"/>
    <x v="100"/>
    <x v="0"/>
    <x v="158"/>
    <m/>
    <m/>
    <m/>
    <x v="33"/>
    <m/>
    <m/>
    <m/>
    <m/>
    <x v="0"/>
    <m/>
    <x v="106"/>
    <x v="96"/>
    <x v="0"/>
    <m/>
    <m/>
    <x v="0"/>
    <x v="69"/>
    <m/>
    <m/>
    <m/>
    <m/>
    <m/>
    <x v="39"/>
    <x v="69"/>
    <m/>
    <m/>
    <x v="0"/>
    <m/>
    <m/>
    <m/>
    <m/>
    <m/>
    <x v="0"/>
    <m/>
    <m/>
    <x v="0"/>
    <m/>
    <m/>
    <m/>
    <m/>
    <x v="9"/>
    <s v="yellow"/>
    <m/>
    <d v="2019-09-16T00:00:00"/>
    <x v="79"/>
    <n v="5"/>
    <s v="5700/170"/>
    <x v="0"/>
    <n v="8"/>
    <n v="9"/>
    <n v="65.400000000000006"/>
    <s v="MC"/>
    <m/>
  </r>
  <r>
    <x v="1"/>
    <x v="5"/>
    <x v="0"/>
    <x v="2"/>
    <x v="218"/>
    <x v="100"/>
    <x v="0"/>
    <x v="109"/>
    <m/>
    <m/>
    <m/>
    <x v="28"/>
    <m/>
    <m/>
    <m/>
    <m/>
    <x v="0"/>
    <m/>
    <x v="107"/>
    <x v="127"/>
    <x v="0"/>
    <m/>
    <m/>
    <x v="0"/>
    <x v="23"/>
    <m/>
    <m/>
    <m/>
    <m/>
    <m/>
    <x v="7"/>
    <x v="4"/>
    <m/>
    <m/>
    <x v="0"/>
    <m/>
    <m/>
    <m/>
    <m/>
    <m/>
    <x v="0"/>
    <m/>
    <m/>
    <x v="0"/>
    <m/>
    <m/>
    <m/>
    <m/>
    <x v="9"/>
    <s v="yellow"/>
    <m/>
    <d v="2019-09-16T00:00:00"/>
    <x v="79"/>
    <n v="5"/>
    <s v="5700/180"/>
    <x v="0"/>
    <n v="12"/>
    <n v="9"/>
    <n v="65.55"/>
    <s v="MC"/>
    <m/>
  </r>
  <r>
    <x v="1"/>
    <x v="5"/>
    <x v="0"/>
    <x v="2"/>
    <x v="219"/>
    <x v="101"/>
    <x v="0"/>
    <x v="159"/>
    <m/>
    <m/>
    <m/>
    <x v="18"/>
    <m/>
    <m/>
    <m/>
    <m/>
    <x v="0"/>
    <m/>
    <x v="108"/>
    <x v="125"/>
    <x v="0"/>
    <m/>
    <m/>
    <x v="0"/>
    <x v="70"/>
    <m/>
    <m/>
    <m/>
    <m/>
    <m/>
    <x v="10"/>
    <x v="1"/>
    <m/>
    <m/>
    <x v="0"/>
    <m/>
    <m/>
    <m/>
    <m/>
    <m/>
    <x v="0"/>
    <m/>
    <m/>
    <x v="0"/>
    <m/>
    <m/>
    <m/>
    <m/>
    <x v="9"/>
    <s v="yellow"/>
    <m/>
    <d v="2019-09-16T00:00:00"/>
    <x v="79"/>
    <n v="5"/>
    <s v="5700/190"/>
    <x v="0"/>
    <n v="7"/>
    <n v="9"/>
    <n v="65.569999999999993"/>
    <s v="MC"/>
    <m/>
  </r>
  <r>
    <x v="1"/>
    <x v="5"/>
    <x v="0"/>
    <x v="2"/>
    <x v="220"/>
    <x v="101"/>
    <x v="0"/>
    <x v="160"/>
    <m/>
    <m/>
    <m/>
    <x v="32"/>
    <m/>
    <m/>
    <m/>
    <m/>
    <x v="0"/>
    <m/>
    <x v="109"/>
    <x v="117"/>
    <x v="0"/>
    <m/>
    <m/>
    <x v="0"/>
    <x v="43"/>
    <m/>
    <m/>
    <m/>
    <m/>
    <m/>
    <x v="10"/>
    <x v="5"/>
    <m/>
    <m/>
    <x v="0"/>
    <m/>
    <m/>
    <m/>
    <m/>
    <m/>
    <x v="0"/>
    <m/>
    <m/>
    <x v="0"/>
    <m/>
    <m/>
    <m/>
    <m/>
    <x v="9"/>
    <s v="yellow"/>
    <m/>
    <d v="2019-09-17T00:00:00"/>
    <x v="79"/>
    <n v="5"/>
    <s v="5700/200"/>
    <x v="0"/>
    <n v="17"/>
    <n v="9"/>
    <n v="65.59"/>
    <s v="MC"/>
    <m/>
  </r>
  <r>
    <x v="1"/>
    <x v="5"/>
    <x v="0"/>
    <x v="2"/>
    <x v="221"/>
    <x v="102"/>
    <x v="0"/>
    <x v="128"/>
    <m/>
    <m/>
    <m/>
    <x v="9"/>
    <m/>
    <m/>
    <m/>
    <m/>
    <x v="0"/>
    <m/>
    <x v="110"/>
    <x v="141"/>
    <x v="0"/>
    <m/>
    <m/>
    <x v="0"/>
    <x v="12"/>
    <m/>
    <m/>
    <m/>
    <m/>
    <m/>
    <x v="21"/>
    <x v="15"/>
    <m/>
    <m/>
    <x v="0"/>
    <m/>
    <m/>
    <m/>
    <m/>
    <m/>
    <x v="0"/>
    <m/>
    <m/>
    <x v="0"/>
    <m/>
    <m/>
    <m/>
    <m/>
    <x v="9"/>
    <s v="yellow"/>
    <m/>
    <d v="2019-09-18T00:00:00"/>
    <x v="80"/>
    <n v="5"/>
    <s v="5700/210"/>
    <x v="0"/>
    <n v="9"/>
    <n v="9"/>
    <n v="65.2"/>
    <s v="MC"/>
    <m/>
  </r>
  <r>
    <x v="1"/>
    <x v="5"/>
    <x v="0"/>
    <x v="2"/>
    <x v="222"/>
    <x v="103"/>
    <x v="0"/>
    <x v="161"/>
    <m/>
    <m/>
    <m/>
    <x v="29"/>
    <m/>
    <m/>
    <m/>
    <m/>
    <x v="0"/>
    <m/>
    <x v="111"/>
    <x v="142"/>
    <x v="0"/>
    <m/>
    <m/>
    <x v="0"/>
    <x v="57"/>
    <m/>
    <m/>
    <m/>
    <m/>
    <m/>
    <x v="21"/>
    <x v="15"/>
    <m/>
    <m/>
    <x v="0"/>
    <m/>
    <m/>
    <m/>
    <m/>
    <m/>
    <x v="0"/>
    <m/>
    <m/>
    <x v="0"/>
    <m/>
    <m/>
    <m/>
    <m/>
    <x v="9"/>
    <s v="yellow"/>
    <m/>
    <d v="2019-09-18T00:00:00"/>
    <x v="80"/>
    <n v="5"/>
    <s v="5700/220"/>
    <x v="0"/>
    <n v="9"/>
    <n v="9"/>
    <n v="65.489999999999995"/>
    <s v="MC"/>
    <m/>
  </r>
  <r>
    <x v="1"/>
    <x v="5"/>
    <x v="0"/>
    <x v="2"/>
    <x v="223"/>
    <x v="103"/>
    <x v="0"/>
    <x v="162"/>
    <m/>
    <m/>
    <m/>
    <x v="27"/>
    <m/>
    <m/>
    <m/>
    <m/>
    <x v="0"/>
    <m/>
    <x v="112"/>
    <x v="143"/>
    <x v="0"/>
    <m/>
    <m/>
    <x v="0"/>
    <x v="8"/>
    <m/>
    <m/>
    <m/>
    <m/>
    <m/>
    <x v="4"/>
    <x v="70"/>
    <m/>
    <m/>
    <x v="0"/>
    <m/>
    <m/>
    <m/>
    <m/>
    <m/>
    <x v="0"/>
    <m/>
    <m/>
    <x v="0"/>
    <m/>
    <m/>
    <m/>
    <m/>
    <x v="9"/>
    <s v="yellow"/>
    <m/>
    <d v="2019-09-19T00:00:00"/>
    <x v="81"/>
    <n v="5"/>
    <s v="5700/230"/>
    <x v="0"/>
    <n v="13"/>
    <n v="9"/>
    <n v="65.91"/>
    <s v="MC"/>
    <m/>
  </r>
  <r>
    <x v="1"/>
    <x v="5"/>
    <x v="0"/>
    <x v="2"/>
    <x v="224"/>
    <x v="104"/>
    <x v="0"/>
    <x v="163"/>
    <m/>
    <m/>
    <m/>
    <x v="32"/>
    <m/>
    <m/>
    <m/>
    <m/>
    <x v="0"/>
    <m/>
    <x v="113"/>
    <x v="80"/>
    <x v="0"/>
    <m/>
    <m/>
    <x v="0"/>
    <x v="54"/>
    <m/>
    <m/>
    <m/>
    <m/>
    <m/>
    <x v="23"/>
    <x v="33"/>
    <m/>
    <m/>
    <x v="0"/>
    <m/>
    <m/>
    <m/>
    <m/>
    <m/>
    <x v="0"/>
    <m/>
    <m/>
    <x v="0"/>
    <m/>
    <m/>
    <m/>
    <m/>
    <x v="9"/>
    <s v="yellow"/>
    <m/>
    <d v="2019-09-20T00:00:00"/>
    <x v="82"/>
    <n v="5"/>
    <s v="5700/240"/>
    <x v="0"/>
    <n v="20"/>
    <n v="9"/>
    <n v="65.900000000000006"/>
    <s v="MC"/>
    <m/>
  </r>
  <r>
    <x v="1"/>
    <x v="5"/>
    <x v="0"/>
    <x v="2"/>
    <x v="225"/>
    <x v="104"/>
    <x v="0"/>
    <x v="164"/>
    <m/>
    <m/>
    <m/>
    <x v="32"/>
    <m/>
    <m/>
    <m/>
    <m/>
    <x v="0"/>
    <m/>
    <x v="114"/>
    <x v="126"/>
    <x v="0"/>
    <m/>
    <m/>
    <x v="0"/>
    <x v="8"/>
    <m/>
    <m/>
    <m/>
    <m/>
    <m/>
    <x v="25"/>
    <x v="71"/>
    <m/>
    <m/>
    <x v="0"/>
    <m/>
    <m/>
    <m/>
    <m/>
    <m/>
    <x v="0"/>
    <m/>
    <m/>
    <x v="0"/>
    <m/>
    <m/>
    <m/>
    <m/>
    <x v="9"/>
    <s v="yellow"/>
    <m/>
    <d v="2019-09-23T00:00:00"/>
    <x v="83"/>
    <n v="5"/>
    <s v="5700/250"/>
    <x v="0"/>
    <n v="11"/>
    <n v="9"/>
    <n v="65.41"/>
    <s v="MC"/>
    <m/>
  </r>
  <r>
    <x v="1"/>
    <x v="5"/>
    <x v="0"/>
    <x v="2"/>
    <x v="226"/>
    <x v="104"/>
    <x v="0"/>
    <x v="122"/>
    <m/>
    <m/>
    <m/>
    <x v="32"/>
    <m/>
    <m/>
    <m/>
    <m/>
    <x v="0"/>
    <m/>
    <x v="115"/>
    <x v="126"/>
    <x v="0"/>
    <m/>
    <m/>
    <x v="0"/>
    <x v="49"/>
    <m/>
    <m/>
    <m/>
    <m/>
    <m/>
    <x v="22"/>
    <x v="31"/>
    <m/>
    <m/>
    <x v="0"/>
    <m/>
    <m/>
    <m/>
    <m/>
    <m/>
    <x v="0"/>
    <m/>
    <m/>
    <x v="0"/>
    <m/>
    <m/>
    <m/>
    <m/>
    <x v="9"/>
    <s v="yellow"/>
    <m/>
    <d v="2019-09-23T00:00:00"/>
    <x v="83"/>
    <n v="5"/>
    <s v="5700/260"/>
    <x v="0"/>
    <n v="6"/>
    <n v="9"/>
    <n v="65.489999999999995"/>
    <s v="MC"/>
    <m/>
  </r>
  <r>
    <x v="1"/>
    <x v="5"/>
    <x v="0"/>
    <x v="2"/>
    <x v="227"/>
    <x v="105"/>
    <x v="0"/>
    <x v="116"/>
    <m/>
    <m/>
    <m/>
    <x v="32"/>
    <m/>
    <m/>
    <m/>
    <m/>
    <x v="0"/>
    <m/>
    <x v="116"/>
    <x v="144"/>
    <x v="0"/>
    <m/>
    <m/>
    <x v="0"/>
    <x v="71"/>
    <m/>
    <m/>
    <m/>
    <m/>
    <m/>
    <x v="17"/>
    <x v="72"/>
    <m/>
    <m/>
    <x v="0"/>
    <m/>
    <m/>
    <m/>
    <m/>
    <m/>
    <x v="0"/>
    <m/>
    <m/>
    <x v="0"/>
    <m/>
    <m/>
    <m/>
    <m/>
    <x v="9"/>
    <s v="yellow"/>
    <m/>
    <d v="2019-09-23T00:00:00"/>
    <x v="83"/>
    <n v="5"/>
    <s v="5700/270"/>
    <x v="0"/>
    <n v="6"/>
    <n v="9"/>
    <n v="65.5"/>
    <s v="MC"/>
    <m/>
  </r>
  <r>
    <x v="1"/>
    <x v="6"/>
    <x v="0"/>
    <x v="2"/>
    <x v="228"/>
    <x v="106"/>
    <x v="0"/>
    <x v="165"/>
    <m/>
    <m/>
    <m/>
    <x v="0"/>
    <m/>
    <m/>
    <m/>
    <m/>
    <x v="0"/>
    <m/>
    <x v="117"/>
    <x v="121"/>
    <x v="1"/>
    <m/>
    <m/>
    <x v="1"/>
    <x v="64"/>
    <m/>
    <m/>
    <m/>
    <m/>
    <m/>
    <x v="13"/>
    <x v="73"/>
    <m/>
    <m/>
    <x v="1"/>
    <m/>
    <m/>
    <m/>
    <m/>
    <m/>
    <x v="1"/>
    <m/>
    <m/>
    <x v="1"/>
    <m/>
    <m/>
    <m/>
    <m/>
    <x v="5"/>
    <m/>
    <m/>
    <d v="2019-04-24T00:00:00"/>
    <x v="84"/>
    <n v="10"/>
    <s v="5153/20 ,10 pallets to this lot"/>
    <x v="0"/>
    <n v="7"/>
    <n v="11"/>
    <n v="65.64"/>
    <s v="MC"/>
    <m/>
  </r>
  <r>
    <x v="1"/>
    <x v="6"/>
    <x v="0"/>
    <x v="2"/>
    <x v="229"/>
    <x v="107"/>
    <x v="0"/>
    <x v="166"/>
    <m/>
    <m/>
    <m/>
    <x v="0"/>
    <m/>
    <m/>
    <m/>
    <m/>
    <x v="0"/>
    <m/>
    <x v="118"/>
    <x v="114"/>
    <x v="2"/>
    <m/>
    <m/>
    <x v="2"/>
    <x v="54"/>
    <m/>
    <m/>
    <m/>
    <m/>
    <m/>
    <x v="4"/>
    <x v="73"/>
    <m/>
    <m/>
    <x v="1"/>
    <m/>
    <m/>
    <m/>
    <m/>
    <m/>
    <x v="2"/>
    <m/>
    <m/>
    <x v="2"/>
    <m/>
    <m/>
    <m/>
    <m/>
    <x v="5"/>
    <m/>
    <m/>
    <d v="2019-04-24T00:00:00"/>
    <x v="84"/>
    <n v="10"/>
    <s v="5153/30 ,10 pallets to this lot"/>
    <x v="0"/>
    <n v="8"/>
    <n v="11"/>
    <n v="65.37"/>
    <s v="MC"/>
    <m/>
  </r>
  <r>
    <x v="1"/>
    <x v="6"/>
    <x v="0"/>
    <x v="2"/>
    <x v="230"/>
    <x v="107"/>
    <x v="0"/>
    <x v="167"/>
    <m/>
    <m/>
    <m/>
    <x v="0"/>
    <m/>
    <m/>
    <m/>
    <m/>
    <x v="0"/>
    <m/>
    <x v="119"/>
    <x v="106"/>
    <x v="3"/>
    <m/>
    <m/>
    <x v="3"/>
    <x v="16"/>
    <m/>
    <m/>
    <m/>
    <m/>
    <m/>
    <x v="7"/>
    <x v="39"/>
    <m/>
    <m/>
    <x v="1"/>
    <m/>
    <m/>
    <m/>
    <m/>
    <m/>
    <x v="3"/>
    <m/>
    <m/>
    <x v="3"/>
    <m/>
    <m/>
    <m/>
    <m/>
    <x v="5"/>
    <m/>
    <m/>
    <d v="2019-04-25T00:00:00"/>
    <x v="85"/>
    <n v="10"/>
    <s v="5153/40, 10 pallets to this lot"/>
    <x v="0"/>
    <n v="17"/>
    <n v="11"/>
    <n v="65.34"/>
    <s v="MC"/>
    <m/>
  </r>
  <r>
    <x v="1"/>
    <x v="6"/>
    <x v="0"/>
    <x v="2"/>
    <x v="231"/>
    <x v="108"/>
    <x v="0"/>
    <x v="168"/>
    <m/>
    <m/>
    <m/>
    <x v="0"/>
    <m/>
    <m/>
    <m/>
    <m/>
    <x v="0"/>
    <m/>
    <x v="120"/>
    <x v="116"/>
    <x v="4"/>
    <m/>
    <m/>
    <x v="4"/>
    <x v="72"/>
    <m/>
    <m/>
    <m/>
    <m/>
    <m/>
    <x v="12"/>
    <x v="74"/>
    <m/>
    <m/>
    <x v="1"/>
    <m/>
    <m/>
    <m/>
    <m/>
    <m/>
    <x v="4"/>
    <m/>
    <m/>
    <x v="1"/>
    <m/>
    <m/>
    <m/>
    <m/>
    <x v="5"/>
    <m/>
    <m/>
    <d v="2019-04-25T00:00:00"/>
    <x v="85"/>
    <n v="10"/>
    <s v="5153/50, 10 pallets to this lot"/>
    <x v="0"/>
    <n v="10"/>
    <n v="11"/>
    <n v="65.38"/>
    <s v="MC"/>
    <m/>
  </r>
  <r>
    <x v="1"/>
    <x v="6"/>
    <x v="0"/>
    <x v="2"/>
    <x v="232"/>
    <x v="108"/>
    <x v="0"/>
    <x v="169"/>
    <m/>
    <m/>
    <m/>
    <x v="0"/>
    <m/>
    <m/>
    <m/>
    <m/>
    <x v="0"/>
    <m/>
    <x v="121"/>
    <x v="94"/>
    <x v="5"/>
    <m/>
    <m/>
    <x v="1"/>
    <x v="73"/>
    <m/>
    <m/>
    <m/>
    <m/>
    <m/>
    <x v="11"/>
    <x v="15"/>
    <m/>
    <m/>
    <x v="1"/>
    <m/>
    <m/>
    <m/>
    <m/>
    <m/>
    <x v="5"/>
    <m/>
    <m/>
    <x v="4"/>
    <m/>
    <m/>
    <m/>
    <m/>
    <x v="5"/>
    <m/>
    <m/>
    <d v="2019-04-26T00:00:00"/>
    <x v="86"/>
    <n v="10"/>
    <s v="5153/60, 10 pallets to this lot"/>
    <x v="0"/>
    <n v="11"/>
    <n v="11"/>
    <n v="65.760000000000005"/>
    <s v="MC"/>
    <m/>
  </r>
  <r>
    <x v="1"/>
    <x v="6"/>
    <x v="0"/>
    <x v="2"/>
    <x v="233"/>
    <x v="33"/>
    <x v="0"/>
    <x v="170"/>
    <m/>
    <m/>
    <m/>
    <x v="0"/>
    <m/>
    <m/>
    <m/>
    <m/>
    <x v="0"/>
    <m/>
    <x v="122"/>
    <x v="104"/>
    <x v="6"/>
    <m/>
    <m/>
    <x v="2"/>
    <x v="74"/>
    <m/>
    <m/>
    <m/>
    <m/>
    <m/>
    <x v="29"/>
    <x v="75"/>
    <m/>
    <m/>
    <x v="1"/>
    <m/>
    <m/>
    <m/>
    <m/>
    <m/>
    <x v="6"/>
    <m/>
    <m/>
    <x v="5"/>
    <m/>
    <m/>
    <m/>
    <m/>
    <x v="5"/>
    <m/>
    <m/>
    <d v="2019-04-29T00:00:00"/>
    <x v="30"/>
    <n v="10"/>
    <s v="5153/70, 10 pallets to this lot"/>
    <x v="0"/>
    <n v="11"/>
    <n v="11"/>
    <n v="65.23"/>
    <s v="MC"/>
    <m/>
  </r>
  <r>
    <x v="1"/>
    <x v="6"/>
    <x v="0"/>
    <x v="2"/>
    <x v="234"/>
    <x v="109"/>
    <x v="0"/>
    <x v="158"/>
    <m/>
    <m/>
    <m/>
    <x v="0"/>
    <m/>
    <m/>
    <m/>
    <m/>
    <x v="0"/>
    <m/>
    <x v="117"/>
    <x v="132"/>
    <x v="7"/>
    <m/>
    <m/>
    <x v="5"/>
    <x v="75"/>
    <m/>
    <m/>
    <m/>
    <m/>
    <m/>
    <x v="11"/>
    <x v="73"/>
    <m/>
    <m/>
    <x v="1"/>
    <m/>
    <m/>
    <m/>
    <m/>
    <m/>
    <x v="7"/>
    <m/>
    <m/>
    <x v="2"/>
    <m/>
    <m/>
    <m/>
    <m/>
    <x v="5"/>
    <m/>
    <m/>
    <d v="2019-04-29T00:00:00"/>
    <x v="30"/>
    <n v="10"/>
    <s v="5153/80, 10 pallets to this lot"/>
    <x v="0"/>
    <n v="5"/>
    <n v="11"/>
    <n v="65.36"/>
    <s v="MC"/>
    <m/>
  </r>
  <r>
    <x v="1"/>
    <x v="6"/>
    <x v="0"/>
    <x v="2"/>
    <x v="235"/>
    <x v="110"/>
    <x v="0"/>
    <x v="171"/>
    <m/>
    <m/>
    <m/>
    <x v="0"/>
    <m/>
    <m/>
    <m/>
    <m/>
    <x v="0"/>
    <m/>
    <x v="123"/>
    <x v="114"/>
    <x v="8"/>
    <m/>
    <m/>
    <x v="1"/>
    <x v="76"/>
    <m/>
    <m/>
    <m/>
    <m/>
    <m/>
    <x v="7"/>
    <x v="76"/>
    <m/>
    <m/>
    <x v="1"/>
    <m/>
    <m/>
    <m/>
    <m/>
    <m/>
    <x v="8"/>
    <m/>
    <m/>
    <x v="5"/>
    <m/>
    <m/>
    <m/>
    <m/>
    <x v="5"/>
    <m/>
    <m/>
    <d v="2019-04-29T00:00:00"/>
    <x v="30"/>
    <n v="10"/>
    <s v="5153/90, 10 pallets to this lot"/>
    <x v="0"/>
    <n v="6"/>
    <n v="11"/>
    <n v="65.349999999999994"/>
    <s v="MC"/>
    <m/>
  </r>
  <r>
    <x v="1"/>
    <x v="6"/>
    <x v="0"/>
    <x v="2"/>
    <x v="236"/>
    <x v="34"/>
    <x v="0"/>
    <x v="172"/>
    <m/>
    <m/>
    <m/>
    <x v="0"/>
    <m/>
    <m/>
    <m/>
    <m/>
    <x v="0"/>
    <m/>
    <x v="124"/>
    <x v="135"/>
    <x v="9"/>
    <m/>
    <m/>
    <x v="2"/>
    <x v="41"/>
    <m/>
    <m/>
    <m/>
    <m/>
    <m/>
    <x v="40"/>
    <x v="77"/>
    <m/>
    <m/>
    <x v="1"/>
    <m/>
    <m/>
    <m/>
    <m/>
    <m/>
    <x v="9"/>
    <m/>
    <m/>
    <x v="5"/>
    <m/>
    <m/>
    <m/>
    <m/>
    <x v="5"/>
    <m/>
    <m/>
    <d v="2019-04-29T00:00:00"/>
    <x v="30"/>
    <n v="10"/>
    <s v="5153/100, 10 pallets to this lot"/>
    <x v="0"/>
    <n v="8"/>
    <n v="11"/>
    <n v="65.34"/>
    <s v="MC"/>
    <m/>
  </r>
  <r>
    <x v="1"/>
    <x v="6"/>
    <x v="0"/>
    <x v="2"/>
    <x v="237"/>
    <x v="111"/>
    <x v="0"/>
    <x v="173"/>
    <m/>
    <m/>
    <m/>
    <x v="0"/>
    <m/>
    <m/>
    <m/>
    <m/>
    <x v="0"/>
    <m/>
    <x v="125"/>
    <x v="138"/>
    <x v="10"/>
    <m/>
    <m/>
    <x v="6"/>
    <x v="77"/>
    <m/>
    <m/>
    <m/>
    <m/>
    <m/>
    <x v="12"/>
    <x v="78"/>
    <m/>
    <m/>
    <x v="1"/>
    <m/>
    <m/>
    <m/>
    <m/>
    <m/>
    <x v="10"/>
    <m/>
    <m/>
    <x v="6"/>
    <m/>
    <m/>
    <m/>
    <m/>
    <x v="5"/>
    <m/>
    <m/>
    <d v="2019-04-30T00:00:00"/>
    <x v="87"/>
    <n v="10"/>
    <s v="5153/110, 10 pallets to this lot"/>
    <x v="0"/>
    <n v="7"/>
    <n v="11"/>
    <n v="65.56"/>
    <s v="MC"/>
    <m/>
  </r>
  <r>
    <x v="1"/>
    <x v="6"/>
    <x v="0"/>
    <x v="2"/>
    <x v="238"/>
    <x v="35"/>
    <x v="0"/>
    <x v="174"/>
    <m/>
    <m/>
    <m/>
    <x v="0"/>
    <m/>
    <m/>
    <m/>
    <m/>
    <x v="0"/>
    <m/>
    <x v="126"/>
    <x v="115"/>
    <x v="11"/>
    <m/>
    <m/>
    <x v="7"/>
    <x v="69"/>
    <m/>
    <m/>
    <m/>
    <m/>
    <m/>
    <x v="40"/>
    <x v="77"/>
    <m/>
    <m/>
    <x v="1"/>
    <m/>
    <m/>
    <m/>
    <m/>
    <m/>
    <x v="11"/>
    <m/>
    <m/>
    <x v="5"/>
    <m/>
    <m/>
    <m/>
    <m/>
    <x v="5"/>
    <m/>
    <m/>
    <d v="2019-05-01T00:00:00"/>
    <x v="31"/>
    <n v="10"/>
    <s v="5153/120, 10 pallets to this lot"/>
    <x v="0"/>
    <n v="6"/>
    <n v="11"/>
    <n v="65.459999999999994"/>
    <s v="MC"/>
    <m/>
  </r>
  <r>
    <x v="1"/>
    <x v="6"/>
    <x v="0"/>
    <x v="2"/>
    <x v="239"/>
    <x v="112"/>
    <x v="0"/>
    <x v="175"/>
    <m/>
    <m/>
    <m/>
    <x v="0"/>
    <m/>
    <m/>
    <m/>
    <m/>
    <x v="0"/>
    <m/>
    <x v="127"/>
    <x v="104"/>
    <x v="12"/>
    <m/>
    <m/>
    <x v="1"/>
    <x v="70"/>
    <m/>
    <m/>
    <m/>
    <m/>
    <m/>
    <x v="40"/>
    <x v="79"/>
    <m/>
    <m/>
    <x v="1"/>
    <m/>
    <m/>
    <m/>
    <m/>
    <m/>
    <x v="12"/>
    <m/>
    <m/>
    <x v="2"/>
    <m/>
    <m/>
    <m/>
    <m/>
    <x v="6"/>
    <m/>
    <m/>
    <d v="2019-05-01T00:00:00"/>
    <x v="31"/>
    <n v="5"/>
    <s v="5153/130, only 5 pallets to this lot"/>
    <x v="0"/>
    <n v="3"/>
    <n v="11"/>
    <n v="65.97"/>
    <s v="MC"/>
    <m/>
  </r>
  <r>
    <x v="1"/>
    <x v="6"/>
    <x v="0"/>
    <x v="2"/>
    <x v="240"/>
    <x v="112"/>
    <x v="0"/>
    <x v="176"/>
    <m/>
    <m/>
    <m/>
    <x v="0"/>
    <m/>
    <m/>
    <m/>
    <m/>
    <x v="0"/>
    <m/>
    <x v="119"/>
    <x v="133"/>
    <x v="13"/>
    <m/>
    <m/>
    <x v="1"/>
    <x v="78"/>
    <m/>
    <m/>
    <m/>
    <m/>
    <m/>
    <x v="5"/>
    <x v="80"/>
    <m/>
    <m/>
    <x v="1"/>
    <m/>
    <m/>
    <m/>
    <m/>
    <m/>
    <x v="13"/>
    <m/>
    <m/>
    <x v="2"/>
    <m/>
    <m/>
    <m/>
    <m/>
    <x v="6"/>
    <m/>
    <m/>
    <d v="2019-05-02T00:00:00"/>
    <x v="59"/>
    <n v="10"/>
    <s v="5153/20, 10 pallets to this lot"/>
    <x v="0"/>
    <n v="6"/>
    <n v="11"/>
    <n v="65.8"/>
    <s v="MC"/>
    <m/>
  </r>
  <r>
    <x v="1"/>
    <x v="6"/>
    <x v="0"/>
    <x v="2"/>
    <x v="241"/>
    <x v="113"/>
    <x v="0"/>
    <x v="177"/>
    <m/>
    <m/>
    <m/>
    <x v="0"/>
    <m/>
    <m/>
    <m/>
    <m/>
    <x v="0"/>
    <m/>
    <x v="128"/>
    <x v="145"/>
    <x v="14"/>
    <m/>
    <m/>
    <x v="8"/>
    <x v="79"/>
    <m/>
    <m/>
    <m/>
    <m/>
    <m/>
    <x v="40"/>
    <x v="24"/>
    <m/>
    <m/>
    <x v="1"/>
    <m/>
    <m/>
    <m/>
    <m/>
    <m/>
    <x v="14"/>
    <m/>
    <m/>
    <x v="6"/>
    <m/>
    <m/>
    <m/>
    <m/>
    <x v="6"/>
    <m/>
    <m/>
    <d v="2019-05-06T00:00:00"/>
    <x v="32"/>
    <n v="10"/>
    <s v="5153/30, 10 pallets to this lot"/>
    <x v="0"/>
    <n v="16"/>
    <n v="11"/>
    <n v="65.680000000000007"/>
    <s v="MC"/>
    <m/>
  </r>
  <r>
    <x v="1"/>
    <x v="6"/>
    <x v="0"/>
    <x v="2"/>
    <x v="242"/>
    <x v="114"/>
    <x v="0"/>
    <x v="178"/>
    <m/>
    <m/>
    <m/>
    <x v="0"/>
    <m/>
    <m/>
    <m/>
    <m/>
    <x v="0"/>
    <m/>
    <x v="129"/>
    <x v="136"/>
    <x v="15"/>
    <m/>
    <m/>
    <x v="1"/>
    <x v="80"/>
    <m/>
    <m/>
    <m/>
    <m/>
    <m/>
    <x v="5"/>
    <x v="73"/>
    <m/>
    <m/>
    <x v="1"/>
    <m/>
    <m/>
    <m/>
    <m/>
    <m/>
    <x v="15"/>
    <m/>
    <m/>
    <x v="2"/>
    <m/>
    <m/>
    <m/>
    <m/>
    <x v="6"/>
    <m/>
    <m/>
    <d v="2019-05-07T00:00:00"/>
    <x v="88"/>
    <n v="10"/>
    <s v="5153/40, 10 pallets to this lot"/>
    <x v="0"/>
    <n v="8"/>
    <n v="11"/>
    <n v="65.63"/>
    <s v="MC"/>
    <m/>
  </r>
  <r>
    <x v="1"/>
    <x v="7"/>
    <x v="0"/>
    <x v="2"/>
    <x v="243"/>
    <x v="115"/>
    <x v="0"/>
    <x v="179"/>
    <m/>
    <m/>
    <m/>
    <x v="0"/>
    <m/>
    <m/>
    <m/>
    <m/>
    <x v="0"/>
    <m/>
    <x v="120"/>
    <x v="146"/>
    <x v="16"/>
    <m/>
    <m/>
    <x v="6"/>
    <x v="81"/>
    <m/>
    <m/>
    <m/>
    <m/>
    <m/>
    <x v="14"/>
    <x v="29"/>
    <m/>
    <m/>
    <x v="1"/>
    <m/>
    <m/>
    <m/>
    <m/>
    <m/>
    <x v="16"/>
    <m/>
    <m/>
    <x v="7"/>
    <m/>
    <m/>
    <m/>
    <m/>
    <x v="0"/>
    <m/>
    <m/>
    <d v="2019-08-12T00:00:00"/>
    <x v="89"/>
    <n v="10"/>
    <s v="5764/20  10 pallets to this lot"/>
    <x v="0"/>
    <n v="12"/>
    <n v="11"/>
    <n v="64.33"/>
    <s v="WG"/>
    <m/>
  </r>
  <r>
    <x v="1"/>
    <x v="7"/>
    <x v="0"/>
    <x v="2"/>
    <x v="244"/>
    <x v="116"/>
    <x v="0"/>
    <x v="131"/>
    <m/>
    <m/>
    <m/>
    <x v="0"/>
    <m/>
    <m/>
    <m/>
    <m/>
    <x v="0"/>
    <m/>
    <x v="130"/>
    <x v="142"/>
    <x v="17"/>
    <m/>
    <m/>
    <x v="1"/>
    <x v="82"/>
    <m/>
    <m/>
    <m/>
    <m/>
    <m/>
    <x v="9"/>
    <x v="58"/>
    <m/>
    <m/>
    <x v="1"/>
    <m/>
    <m/>
    <m/>
    <m/>
    <m/>
    <x v="17"/>
    <m/>
    <m/>
    <x v="8"/>
    <m/>
    <m/>
    <m/>
    <m/>
    <x v="0"/>
    <m/>
    <m/>
    <d v="2019-08-12T00:00:00"/>
    <x v="89"/>
    <n v="10"/>
    <s v="5764//30 10 pallets to this lot"/>
    <x v="0"/>
    <n v="16"/>
    <n v="11"/>
    <n v="64.209999999999994"/>
    <s v="WG"/>
    <m/>
  </r>
  <r>
    <x v="1"/>
    <x v="7"/>
    <x v="0"/>
    <x v="2"/>
    <x v="245"/>
    <x v="117"/>
    <x v="0"/>
    <x v="180"/>
    <m/>
    <m/>
    <m/>
    <x v="0"/>
    <m/>
    <m/>
    <m/>
    <m/>
    <x v="0"/>
    <m/>
    <x v="131"/>
    <x v="110"/>
    <x v="18"/>
    <m/>
    <m/>
    <x v="8"/>
    <x v="83"/>
    <m/>
    <m/>
    <m/>
    <m/>
    <m/>
    <x v="17"/>
    <x v="37"/>
    <m/>
    <m/>
    <x v="1"/>
    <m/>
    <m/>
    <m/>
    <m/>
    <m/>
    <x v="17"/>
    <m/>
    <m/>
    <x v="9"/>
    <m/>
    <m/>
    <m/>
    <m/>
    <x v="0"/>
    <m/>
    <m/>
    <d v="2019-08-12T00:00:00"/>
    <x v="89"/>
    <n v="10"/>
    <s v="5764/40  10 pallets to this lot"/>
    <x v="0"/>
    <n v="18"/>
    <n v="11"/>
    <n v="64.62"/>
    <s v="WG"/>
    <m/>
  </r>
  <r>
    <x v="1"/>
    <x v="7"/>
    <x v="0"/>
    <x v="2"/>
    <x v="246"/>
    <x v="118"/>
    <x v="0"/>
    <x v="181"/>
    <m/>
    <m/>
    <m/>
    <x v="0"/>
    <m/>
    <m/>
    <m/>
    <m/>
    <x v="0"/>
    <m/>
    <x v="132"/>
    <x v="147"/>
    <x v="19"/>
    <m/>
    <m/>
    <x v="3"/>
    <x v="53"/>
    <m/>
    <m/>
    <m/>
    <m/>
    <m/>
    <x v="8"/>
    <x v="81"/>
    <m/>
    <m/>
    <x v="1"/>
    <m/>
    <m/>
    <m/>
    <m/>
    <m/>
    <x v="6"/>
    <m/>
    <m/>
    <x v="10"/>
    <m/>
    <m/>
    <m/>
    <m/>
    <x v="0"/>
    <m/>
    <m/>
    <d v="2019-08-13T00:00:00"/>
    <x v="90"/>
    <n v="10"/>
    <s v="5764/50 10 pallets to this lot"/>
    <x v="0"/>
    <n v="19"/>
    <n v="11"/>
    <n v="64.22"/>
    <s v="WG"/>
    <m/>
  </r>
  <r>
    <x v="1"/>
    <x v="7"/>
    <x v="0"/>
    <x v="2"/>
    <x v="247"/>
    <x v="119"/>
    <x v="0"/>
    <x v="101"/>
    <m/>
    <m/>
    <m/>
    <x v="0"/>
    <m/>
    <m/>
    <m/>
    <m/>
    <x v="0"/>
    <m/>
    <x v="133"/>
    <x v="148"/>
    <x v="20"/>
    <m/>
    <m/>
    <x v="4"/>
    <x v="84"/>
    <m/>
    <m/>
    <m/>
    <m/>
    <m/>
    <x v="41"/>
    <x v="82"/>
    <m/>
    <m/>
    <x v="1"/>
    <m/>
    <m/>
    <m/>
    <m/>
    <m/>
    <x v="18"/>
    <m/>
    <m/>
    <x v="11"/>
    <m/>
    <m/>
    <m/>
    <m/>
    <x v="0"/>
    <m/>
    <m/>
    <d v="2019-08-19T00:00:00"/>
    <x v="91"/>
    <m/>
    <s v="5764/60"/>
    <x v="0"/>
    <n v="16"/>
    <n v="11"/>
    <n v="64.34"/>
    <s v="WG"/>
    <m/>
  </r>
  <r>
    <x v="1"/>
    <x v="7"/>
    <x v="0"/>
    <x v="2"/>
    <x v="248"/>
    <x v="119"/>
    <x v="0"/>
    <x v="182"/>
    <m/>
    <m/>
    <m/>
    <x v="0"/>
    <m/>
    <m/>
    <m/>
    <m/>
    <x v="0"/>
    <m/>
    <x v="134"/>
    <x v="149"/>
    <x v="21"/>
    <m/>
    <m/>
    <x v="8"/>
    <x v="85"/>
    <m/>
    <m/>
    <m/>
    <m/>
    <m/>
    <x v="29"/>
    <x v="83"/>
    <m/>
    <m/>
    <x v="1"/>
    <m/>
    <m/>
    <m/>
    <m/>
    <m/>
    <x v="19"/>
    <m/>
    <m/>
    <x v="9"/>
    <m/>
    <m/>
    <m/>
    <m/>
    <x v="0"/>
    <m/>
    <m/>
    <d v="2019-08-19T00:00:00"/>
    <x v="91"/>
    <m/>
    <s v="5764/70"/>
    <x v="0"/>
    <n v="5"/>
    <n v="11"/>
    <n v="64.34"/>
    <s v="WG"/>
    <m/>
  </r>
  <r>
    <x v="1"/>
    <x v="7"/>
    <x v="0"/>
    <x v="2"/>
    <x v="249"/>
    <x v="119"/>
    <x v="0"/>
    <x v="183"/>
    <m/>
    <m/>
    <m/>
    <x v="0"/>
    <m/>
    <m/>
    <m/>
    <m/>
    <x v="0"/>
    <m/>
    <x v="135"/>
    <x v="145"/>
    <x v="22"/>
    <m/>
    <m/>
    <x v="1"/>
    <x v="86"/>
    <m/>
    <m/>
    <m/>
    <m/>
    <m/>
    <x v="42"/>
    <x v="84"/>
    <m/>
    <m/>
    <x v="1"/>
    <m/>
    <m/>
    <m/>
    <m/>
    <m/>
    <x v="20"/>
    <m/>
    <m/>
    <x v="12"/>
    <m/>
    <m/>
    <m/>
    <m/>
    <x v="0"/>
    <m/>
    <m/>
    <d v="2019-08-19T00:00:00"/>
    <x v="91"/>
    <m/>
    <s v="5764/80"/>
    <x v="0"/>
    <n v="7"/>
    <n v="11"/>
    <n v="64.34"/>
    <s v="WG"/>
    <m/>
  </r>
  <r>
    <x v="1"/>
    <x v="7"/>
    <x v="0"/>
    <x v="2"/>
    <x v="250"/>
    <x v="120"/>
    <x v="0"/>
    <x v="184"/>
    <m/>
    <m/>
    <m/>
    <x v="0"/>
    <m/>
    <m/>
    <m/>
    <m/>
    <x v="0"/>
    <m/>
    <x v="136"/>
    <x v="133"/>
    <x v="23"/>
    <m/>
    <m/>
    <x v="3"/>
    <x v="76"/>
    <m/>
    <m/>
    <m/>
    <m/>
    <m/>
    <x v="7"/>
    <x v="3"/>
    <m/>
    <m/>
    <x v="1"/>
    <m/>
    <m/>
    <m/>
    <m/>
    <m/>
    <x v="21"/>
    <m/>
    <m/>
    <x v="13"/>
    <m/>
    <m/>
    <m/>
    <m/>
    <x v="0"/>
    <m/>
    <m/>
    <d v="2019-08-19T00:00:00"/>
    <x v="91"/>
    <m/>
    <s v="5764/90"/>
    <x v="0"/>
    <n v="7"/>
    <n v="11"/>
    <n v="64.599999999999994"/>
    <s v="WG"/>
    <m/>
  </r>
  <r>
    <x v="1"/>
    <x v="7"/>
    <x v="0"/>
    <x v="2"/>
    <x v="251"/>
    <x v="120"/>
    <x v="0"/>
    <x v="171"/>
    <m/>
    <m/>
    <m/>
    <x v="0"/>
    <m/>
    <m/>
    <m/>
    <m/>
    <x v="0"/>
    <m/>
    <x v="137"/>
    <x v="140"/>
    <x v="24"/>
    <m/>
    <m/>
    <x v="8"/>
    <x v="87"/>
    <m/>
    <m/>
    <m/>
    <m/>
    <m/>
    <x v="4"/>
    <x v="73"/>
    <m/>
    <m/>
    <x v="1"/>
    <m/>
    <m/>
    <m/>
    <m/>
    <m/>
    <x v="22"/>
    <m/>
    <m/>
    <x v="14"/>
    <m/>
    <m/>
    <m/>
    <m/>
    <x v="0"/>
    <m/>
    <m/>
    <d v="2019-08-19T00:00:00"/>
    <x v="91"/>
    <n v="10"/>
    <s v="5764/100 10 pallets to this lot"/>
    <x v="0"/>
    <n v="6"/>
    <n v="11"/>
    <n v="64.599999999999994"/>
    <s v="WG"/>
    <m/>
  </r>
  <r>
    <x v="1"/>
    <x v="7"/>
    <x v="0"/>
    <x v="2"/>
    <x v="252"/>
    <x v="121"/>
    <x v="0"/>
    <x v="77"/>
    <m/>
    <m/>
    <m/>
    <x v="0"/>
    <m/>
    <m/>
    <m/>
    <m/>
    <x v="0"/>
    <m/>
    <x v="138"/>
    <x v="117"/>
    <x v="25"/>
    <m/>
    <m/>
    <x v="1"/>
    <x v="88"/>
    <m/>
    <m/>
    <m/>
    <m/>
    <m/>
    <x v="13"/>
    <x v="75"/>
    <m/>
    <m/>
    <x v="1"/>
    <m/>
    <m/>
    <m/>
    <m/>
    <m/>
    <x v="23"/>
    <m/>
    <m/>
    <x v="9"/>
    <m/>
    <m/>
    <m/>
    <m/>
    <x v="0"/>
    <m/>
    <m/>
    <d v="2019-08-19T00:00:00"/>
    <x v="91"/>
    <n v="10"/>
    <s v="5764/110 10 pallets to this lot"/>
    <x v="0"/>
    <n v="8"/>
    <n v="11"/>
    <n v="64"/>
    <s v="WG"/>
    <m/>
  </r>
  <r>
    <x v="1"/>
    <x v="7"/>
    <x v="0"/>
    <x v="2"/>
    <x v="253"/>
    <x v="121"/>
    <x v="0"/>
    <x v="185"/>
    <m/>
    <m/>
    <m/>
    <x v="0"/>
    <m/>
    <m/>
    <m/>
    <m/>
    <x v="0"/>
    <m/>
    <x v="139"/>
    <x v="127"/>
    <x v="26"/>
    <m/>
    <m/>
    <x v="1"/>
    <x v="89"/>
    <m/>
    <m/>
    <m/>
    <m/>
    <m/>
    <x v="40"/>
    <x v="85"/>
    <m/>
    <m/>
    <x v="1"/>
    <m/>
    <m/>
    <m/>
    <m/>
    <m/>
    <x v="24"/>
    <m/>
    <m/>
    <x v="15"/>
    <m/>
    <m/>
    <m/>
    <m/>
    <x v="0"/>
    <m/>
    <m/>
    <d v="2019-08-20T00:00:00"/>
    <x v="92"/>
    <n v="10"/>
    <s v="5764/120 10 pallets to this lot"/>
    <x v="0"/>
    <n v="11"/>
    <n v="11"/>
    <n v="64.2"/>
    <s v="WD"/>
    <m/>
  </r>
  <r>
    <x v="1"/>
    <x v="7"/>
    <x v="0"/>
    <x v="2"/>
    <x v="254"/>
    <x v="122"/>
    <x v="0"/>
    <x v="81"/>
    <m/>
    <m/>
    <m/>
    <x v="0"/>
    <m/>
    <m/>
    <m/>
    <m/>
    <x v="0"/>
    <m/>
    <x v="140"/>
    <x v="107"/>
    <x v="27"/>
    <m/>
    <m/>
    <x v="8"/>
    <x v="90"/>
    <m/>
    <m/>
    <m/>
    <m/>
    <m/>
    <x v="4"/>
    <x v="73"/>
    <m/>
    <m/>
    <x v="1"/>
    <m/>
    <m/>
    <m/>
    <m/>
    <m/>
    <x v="18"/>
    <m/>
    <m/>
    <x v="4"/>
    <m/>
    <m/>
    <m/>
    <m/>
    <x v="0"/>
    <m/>
    <m/>
    <d v="2019-08-21T00:00:00"/>
    <x v="93"/>
    <m/>
    <s v="5764/20"/>
    <x v="0"/>
    <n v="11"/>
    <n v="11"/>
    <n v="64.41"/>
    <s v="WD"/>
    <m/>
  </r>
  <r>
    <x v="1"/>
    <x v="7"/>
    <x v="0"/>
    <x v="2"/>
    <x v="255"/>
    <x v="122"/>
    <x v="0"/>
    <x v="123"/>
    <m/>
    <m/>
    <m/>
    <x v="0"/>
    <m/>
    <m/>
    <m/>
    <m/>
    <x v="0"/>
    <m/>
    <x v="141"/>
    <x v="108"/>
    <x v="28"/>
    <m/>
    <m/>
    <x v="3"/>
    <x v="91"/>
    <m/>
    <m/>
    <m/>
    <m/>
    <m/>
    <x v="5"/>
    <x v="27"/>
    <m/>
    <m/>
    <x v="1"/>
    <m/>
    <m/>
    <m/>
    <m/>
    <m/>
    <x v="25"/>
    <m/>
    <m/>
    <x v="7"/>
    <m/>
    <m/>
    <m/>
    <m/>
    <x v="0"/>
    <m/>
    <m/>
    <d v="2019-08-21T00:00:00"/>
    <x v="93"/>
    <m/>
    <s v="5764/30"/>
    <x v="0"/>
    <n v="18"/>
    <n v="11"/>
    <n v="64.099999999999994"/>
    <s v="WD"/>
    <m/>
  </r>
  <r>
    <x v="1"/>
    <x v="7"/>
    <x v="0"/>
    <x v="2"/>
    <x v="256"/>
    <x v="123"/>
    <x v="0"/>
    <x v="186"/>
    <m/>
    <m/>
    <m/>
    <x v="0"/>
    <m/>
    <m/>
    <m/>
    <m/>
    <x v="0"/>
    <m/>
    <x v="142"/>
    <x v="105"/>
    <x v="29"/>
    <m/>
    <m/>
    <x v="5"/>
    <x v="73"/>
    <m/>
    <m/>
    <m/>
    <m/>
    <m/>
    <x v="11"/>
    <x v="3"/>
    <m/>
    <m/>
    <x v="1"/>
    <m/>
    <m/>
    <m/>
    <m/>
    <m/>
    <x v="26"/>
    <m/>
    <m/>
    <x v="2"/>
    <m/>
    <m/>
    <m/>
    <m/>
    <x v="0"/>
    <m/>
    <m/>
    <d v="2019-08-22T00:00:00"/>
    <x v="94"/>
    <m/>
    <s v="5764/40"/>
    <x v="0"/>
    <n v="11"/>
    <n v="11"/>
    <n v="64"/>
    <s v="WD"/>
    <m/>
  </r>
  <r>
    <x v="1"/>
    <x v="7"/>
    <x v="0"/>
    <x v="2"/>
    <x v="257"/>
    <x v="123"/>
    <x v="0"/>
    <x v="171"/>
    <m/>
    <m/>
    <m/>
    <x v="0"/>
    <m/>
    <m/>
    <m/>
    <m/>
    <x v="0"/>
    <m/>
    <x v="143"/>
    <x v="135"/>
    <x v="30"/>
    <m/>
    <m/>
    <x v="8"/>
    <x v="92"/>
    <m/>
    <m/>
    <m/>
    <m/>
    <m/>
    <x v="13"/>
    <x v="75"/>
    <m/>
    <m/>
    <x v="1"/>
    <m/>
    <m/>
    <m/>
    <m/>
    <m/>
    <x v="24"/>
    <m/>
    <m/>
    <x v="4"/>
    <m/>
    <m/>
    <m/>
    <m/>
    <x v="0"/>
    <m/>
    <m/>
    <d v="2019-08-22T00:00:00"/>
    <x v="94"/>
    <m/>
    <s v="5764/50"/>
    <x v="0"/>
    <n v="10"/>
    <n v="11"/>
    <n v="64.099999999999994"/>
    <s v="WD"/>
    <m/>
  </r>
  <r>
    <x v="1"/>
    <x v="7"/>
    <x v="0"/>
    <x v="2"/>
    <x v="258"/>
    <x v="124"/>
    <x v="0"/>
    <x v="105"/>
    <m/>
    <m/>
    <m/>
    <x v="0"/>
    <m/>
    <m/>
    <m/>
    <m/>
    <x v="0"/>
    <m/>
    <x v="144"/>
    <x v="133"/>
    <x v="31"/>
    <m/>
    <m/>
    <x v="1"/>
    <x v="93"/>
    <m/>
    <m/>
    <m/>
    <m/>
    <m/>
    <x v="4"/>
    <x v="41"/>
    <m/>
    <m/>
    <x v="1"/>
    <m/>
    <m/>
    <m/>
    <m/>
    <m/>
    <x v="27"/>
    <m/>
    <m/>
    <x v="16"/>
    <m/>
    <m/>
    <m/>
    <m/>
    <x v="0"/>
    <m/>
    <m/>
    <d v="2019-08-22T00:00:00"/>
    <x v="94"/>
    <m/>
    <s v="5764/60"/>
    <x v="0"/>
    <n v="6"/>
    <n v="11"/>
    <n v="64.48"/>
    <s v="WD"/>
    <m/>
  </r>
  <r>
    <x v="1"/>
    <x v="7"/>
    <x v="0"/>
    <x v="2"/>
    <x v="259"/>
    <x v="124"/>
    <x v="0"/>
    <x v="176"/>
    <m/>
    <m/>
    <m/>
    <x v="0"/>
    <m/>
    <m/>
    <m/>
    <m/>
    <x v="0"/>
    <m/>
    <x v="145"/>
    <x v="138"/>
    <x v="32"/>
    <m/>
    <m/>
    <x v="2"/>
    <x v="94"/>
    <m/>
    <m/>
    <m/>
    <m/>
    <m/>
    <x v="12"/>
    <x v="24"/>
    <m/>
    <m/>
    <x v="1"/>
    <m/>
    <m/>
    <m/>
    <m/>
    <m/>
    <x v="28"/>
    <m/>
    <m/>
    <x v="2"/>
    <m/>
    <m/>
    <m/>
    <m/>
    <x v="0"/>
    <m/>
    <m/>
    <d v="2019-08-23T00:00:00"/>
    <x v="95"/>
    <m/>
    <s v="5764/70"/>
    <x v="0"/>
    <n v="13"/>
    <n v="11"/>
    <n v="64.36"/>
    <s v="WD"/>
    <m/>
  </r>
  <r>
    <x v="1"/>
    <x v="7"/>
    <x v="0"/>
    <x v="2"/>
    <x v="260"/>
    <x v="125"/>
    <x v="0"/>
    <x v="80"/>
    <m/>
    <m/>
    <m/>
    <x v="0"/>
    <m/>
    <m/>
    <m/>
    <m/>
    <x v="0"/>
    <m/>
    <x v="146"/>
    <x v="87"/>
    <x v="33"/>
    <m/>
    <m/>
    <x v="3"/>
    <x v="95"/>
    <m/>
    <m/>
    <m/>
    <m/>
    <m/>
    <x v="29"/>
    <x v="39"/>
    <m/>
    <m/>
    <x v="1"/>
    <m/>
    <m/>
    <m/>
    <m/>
    <m/>
    <x v="29"/>
    <m/>
    <m/>
    <x v="8"/>
    <m/>
    <m/>
    <m/>
    <m/>
    <x v="0"/>
    <m/>
    <m/>
    <d v="2019-08-23T00:00:00"/>
    <x v="95"/>
    <m/>
    <s v="5764/80"/>
    <x v="0"/>
    <n v="7"/>
    <n v="11"/>
    <n v="64.180000000000007"/>
    <s v="WD"/>
    <m/>
  </r>
  <r>
    <x v="1"/>
    <x v="7"/>
    <x v="0"/>
    <x v="2"/>
    <x v="261"/>
    <x v="125"/>
    <x v="0"/>
    <x v="187"/>
    <m/>
    <m/>
    <m/>
    <x v="0"/>
    <m/>
    <m/>
    <m/>
    <m/>
    <x v="0"/>
    <m/>
    <x v="147"/>
    <x v="96"/>
    <x v="34"/>
    <m/>
    <m/>
    <x v="6"/>
    <x v="31"/>
    <m/>
    <m/>
    <m/>
    <m/>
    <m/>
    <x v="5"/>
    <x v="42"/>
    <m/>
    <m/>
    <x v="1"/>
    <m/>
    <m/>
    <m/>
    <m/>
    <m/>
    <x v="30"/>
    <m/>
    <m/>
    <x v="3"/>
    <m/>
    <m/>
    <m/>
    <m/>
    <x v="0"/>
    <m/>
    <m/>
    <d v="2019-08-26T00:00:00"/>
    <x v="96"/>
    <m/>
    <s v="5764/90"/>
    <x v="0"/>
    <n v="11"/>
    <n v="11"/>
    <n v="64.14"/>
    <s v="WD"/>
    <m/>
  </r>
  <r>
    <x v="1"/>
    <x v="7"/>
    <x v="0"/>
    <x v="2"/>
    <x v="262"/>
    <x v="125"/>
    <x v="0"/>
    <x v="103"/>
    <m/>
    <m/>
    <m/>
    <x v="0"/>
    <m/>
    <m/>
    <m/>
    <m/>
    <x v="0"/>
    <m/>
    <x v="148"/>
    <x v="128"/>
    <x v="35"/>
    <m/>
    <m/>
    <x v="8"/>
    <x v="17"/>
    <m/>
    <m/>
    <m/>
    <m/>
    <m/>
    <x v="25"/>
    <x v="48"/>
    <m/>
    <m/>
    <x v="1"/>
    <m/>
    <m/>
    <m/>
    <m/>
    <m/>
    <x v="31"/>
    <m/>
    <m/>
    <x v="8"/>
    <m/>
    <m/>
    <m/>
    <m/>
    <x v="0"/>
    <m/>
    <m/>
    <d v="2019-08-26T00:00:00"/>
    <x v="96"/>
    <m/>
    <s v="5764/100"/>
    <x v="0"/>
    <n v="9"/>
    <n v="11"/>
    <n v="64"/>
    <s v="WD"/>
    <m/>
  </r>
  <r>
    <x v="1"/>
    <x v="7"/>
    <x v="0"/>
    <x v="2"/>
    <x v="263"/>
    <x v="126"/>
    <x v="0"/>
    <x v="185"/>
    <m/>
    <m/>
    <m/>
    <x v="0"/>
    <m/>
    <m/>
    <m/>
    <m/>
    <x v="0"/>
    <m/>
    <x v="149"/>
    <x v="137"/>
    <x v="36"/>
    <m/>
    <m/>
    <x v="1"/>
    <x v="96"/>
    <m/>
    <m/>
    <m/>
    <m/>
    <m/>
    <x v="43"/>
    <x v="33"/>
    <m/>
    <m/>
    <x v="1"/>
    <m/>
    <m/>
    <m/>
    <m/>
    <m/>
    <x v="32"/>
    <m/>
    <m/>
    <x v="7"/>
    <m/>
    <m/>
    <m/>
    <m/>
    <x v="0"/>
    <m/>
    <m/>
    <d v="2019-08-26T00:00:00"/>
    <x v="96"/>
    <m/>
    <s v="5764/110"/>
    <x v="0"/>
    <n v="9"/>
    <n v="11"/>
    <n v="64.430000000000007"/>
    <s v="WD"/>
    <m/>
  </r>
  <r>
    <x v="1"/>
    <x v="7"/>
    <x v="0"/>
    <x v="2"/>
    <x v="264"/>
    <x v="126"/>
    <x v="0"/>
    <x v="87"/>
    <m/>
    <m/>
    <m/>
    <x v="0"/>
    <m/>
    <m/>
    <m/>
    <m/>
    <x v="0"/>
    <m/>
    <x v="150"/>
    <x v="150"/>
    <x v="37"/>
    <m/>
    <m/>
    <x v="3"/>
    <x v="97"/>
    <m/>
    <m/>
    <m/>
    <m/>
    <m/>
    <x v="17"/>
    <x v="8"/>
    <m/>
    <m/>
    <x v="1"/>
    <m/>
    <m/>
    <m/>
    <m/>
    <m/>
    <x v="33"/>
    <m/>
    <m/>
    <x v="7"/>
    <m/>
    <m/>
    <m/>
    <m/>
    <x v="0"/>
    <m/>
    <m/>
    <d v="2019-08-26T00:00:00"/>
    <x v="96"/>
    <m/>
    <s v="5764/120"/>
    <x v="0"/>
    <n v="7"/>
    <n v="11"/>
    <n v="64.319999999999993"/>
    <s v="WD"/>
    <m/>
  </r>
  <r>
    <x v="1"/>
    <x v="7"/>
    <x v="0"/>
    <x v="2"/>
    <x v="265"/>
    <x v="126"/>
    <x v="0"/>
    <x v="156"/>
    <m/>
    <m/>
    <m/>
    <x v="0"/>
    <m/>
    <m/>
    <m/>
    <m/>
    <x v="0"/>
    <m/>
    <x v="151"/>
    <x v="104"/>
    <x v="38"/>
    <m/>
    <m/>
    <x v="8"/>
    <x v="98"/>
    <m/>
    <m/>
    <m/>
    <m/>
    <m/>
    <x v="44"/>
    <x v="86"/>
    <m/>
    <m/>
    <x v="1"/>
    <m/>
    <m/>
    <m/>
    <m/>
    <m/>
    <x v="2"/>
    <m/>
    <m/>
    <x v="17"/>
    <m/>
    <m/>
    <m/>
    <m/>
    <x v="0"/>
    <m/>
    <m/>
    <d v="2019-08-26T00:00:00"/>
    <x v="96"/>
    <m/>
    <s v="5764/130"/>
    <x v="0"/>
    <n v="8"/>
    <n v="11"/>
    <n v="64.63"/>
    <s v="WD"/>
    <m/>
  </r>
  <r>
    <x v="1"/>
    <x v="7"/>
    <x v="0"/>
    <x v="2"/>
    <x v="266"/>
    <x v="126"/>
    <x v="0"/>
    <x v="188"/>
    <m/>
    <m/>
    <m/>
    <x v="0"/>
    <m/>
    <m/>
    <m/>
    <m/>
    <x v="0"/>
    <m/>
    <x v="152"/>
    <x v="106"/>
    <x v="39"/>
    <m/>
    <m/>
    <x v="3"/>
    <x v="99"/>
    <m/>
    <m/>
    <m/>
    <m/>
    <m/>
    <x v="45"/>
    <x v="87"/>
    <m/>
    <m/>
    <x v="1"/>
    <m/>
    <m/>
    <m/>
    <m/>
    <m/>
    <x v="34"/>
    <m/>
    <m/>
    <x v="4"/>
    <m/>
    <m/>
    <m/>
    <m/>
    <x v="0"/>
    <m/>
    <m/>
    <d v="2019-08-26T00:00:00"/>
    <x v="96"/>
    <m/>
    <s v="5764/140"/>
    <x v="0"/>
    <n v="9"/>
    <n v="11"/>
    <n v="64.05"/>
    <s v="WD"/>
    <m/>
  </r>
  <r>
    <x v="1"/>
    <x v="7"/>
    <x v="0"/>
    <x v="2"/>
    <x v="267"/>
    <x v="126"/>
    <x v="0"/>
    <x v="189"/>
    <m/>
    <m/>
    <m/>
    <x v="0"/>
    <m/>
    <m/>
    <m/>
    <m/>
    <x v="0"/>
    <m/>
    <x v="153"/>
    <x v="115"/>
    <x v="40"/>
    <m/>
    <m/>
    <x v="1"/>
    <x v="100"/>
    <m/>
    <m/>
    <m/>
    <m/>
    <m/>
    <x v="46"/>
    <x v="88"/>
    <m/>
    <m/>
    <x v="1"/>
    <m/>
    <m/>
    <m/>
    <m/>
    <m/>
    <x v="35"/>
    <m/>
    <m/>
    <x v="4"/>
    <m/>
    <m/>
    <m/>
    <m/>
    <x v="0"/>
    <m/>
    <m/>
    <d v="2019-08-26T00:00:00"/>
    <x v="96"/>
    <m/>
    <s v="5764/150"/>
    <x v="0"/>
    <n v="17"/>
    <n v="11"/>
    <n v="64.2"/>
    <s v="WD"/>
    <m/>
  </r>
  <r>
    <x v="1"/>
    <x v="7"/>
    <x v="0"/>
    <x v="2"/>
    <x v="268"/>
    <x v="127"/>
    <x v="0"/>
    <x v="190"/>
    <m/>
    <m/>
    <m/>
    <x v="0"/>
    <m/>
    <m/>
    <m/>
    <m/>
    <x v="0"/>
    <m/>
    <x v="154"/>
    <x v="88"/>
    <x v="41"/>
    <m/>
    <m/>
    <x v="2"/>
    <x v="101"/>
    <m/>
    <m/>
    <m/>
    <m/>
    <m/>
    <x v="47"/>
    <x v="89"/>
    <m/>
    <m/>
    <x v="1"/>
    <m/>
    <m/>
    <m/>
    <m/>
    <m/>
    <x v="2"/>
    <m/>
    <m/>
    <x v="4"/>
    <m/>
    <m/>
    <m/>
    <m/>
    <x v="0"/>
    <m/>
    <m/>
    <d v="2019-08-27T00:00:00"/>
    <x v="97"/>
    <m/>
    <s v="5764/160"/>
    <x v="0"/>
    <n v="8"/>
    <n v="11"/>
    <n v="64.349999999999994"/>
    <s v="WD"/>
    <m/>
  </r>
  <r>
    <x v="1"/>
    <x v="7"/>
    <x v="0"/>
    <x v="2"/>
    <x v="269"/>
    <x v="127"/>
    <x v="0"/>
    <x v="191"/>
    <m/>
    <m/>
    <m/>
    <x v="0"/>
    <m/>
    <m/>
    <m/>
    <m/>
    <x v="0"/>
    <m/>
    <x v="155"/>
    <x v="138"/>
    <x v="42"/>
    <m/>
    <m/>
    <x v="3"/>
    <x v="101"/>
    <m/>
    <m/>
    <m/>
    <m/>
    <m/>
    <x v="48"/>
    <x v="90"/>
    <m/>
    <m/>
    <x v="1"/>
    <m/>
    <m/>
    <m/>
    <m/>
    <m/>
    <x v="26"/>
    <m/>
    <m/>
    <x v="3"/>
    <m/>
    <m/>
    <m/>
    <m/>
    <x v="0"/>
    <m/>
    <m/>
    <d v="2019-08-27T00:00:00"/>
    <x v="97"/>
    <m/>
    <s v="5764/170"/>
    <x v="0"/>
    <n v="6"/>
    <n v="11"/>
    <n v="64.260000000000005"/>
    <s v="WD"/>
    <m/>
  </r>
  <r>
    <x v="1"/>
    <x v="7"/>
    <x v="0"/>
    <x v="2"/>
    <x v="270"/>
    <x v="127"/>
    <x v="0"/>
    <x v="117"/>
    <m/>
    <m/>
    <m/>
    <x v="0"/>
    <m/>
    <m/>
    <m/>
    <m/>
    <x v="0"/>
    <m/>
    <x v="156"/>
    <x v="96"/>
    <x v="43"/>
    <m/>
    <m/>
    <x v="8"/>
    <x v="102"/>
    <m/>
    <m/>
    <m/>
    <m/>
    <m/>
    <x v="7"/>
    <x v="28"/>
    <m/>
    <m/>
    <x v="1"/>
    <m/>
    <m/>
    <m/>
    <m/>
    <m/>
    <x v="36"/>
    <m/>
    <m/>
    <x v="15"/>
    <m/>
    <m/>
    <m/>
    <m/>
    <x v="0"/>
    <m/>
    <m/>
    <d v="2019-08-27T00:00:00"/>
    <x v="97"/>
    <m/>
    <s v="5764/180"/>
    <x v="0"/>
    <n v="6"/>
    <n v="11"/>
    <n v="64.260000000000005"/>
    <s v="WD"/>
    <m/>
  </r>
  <r>
    <x v="1"/>
    <x v="7"/>
    <x v="0"/>
    <x v="2"/>
    <x v="271"/>
    <x v="128"/>
    <x v="0"/>
    <x v="192"/>
    <m/>
    <m/>
    <m/>
    <x v="0"/>
    <m/>
    <m/>
    <m/>
    <m/>
    <x v="0"/>
    <m/>
    <x v="157"/>
    <x v="151"/>
    <x v="44"/>
    <m/>
    <m/>
    <x v="4"/>
    <x v="80"/>
    <m/>
    <m/>
    <m/>
    <m/>
    <m/>
    <x v="11"/>
    <x v="51"/>
    <m/>
    <m/>
    <x v="1"/>
    <m/>
    <m/>
    <m/>
    <m/>
    <m/>
    <x v="37"/>
    <m/>
    <m/>
    <x v="18"/>
    <m/>
    <m/>
    <m/>
    <m/>
    <x v="0"/>
    <m/>
    <m/>
    <d v="2019-08-28T00:00:00"/>
    <x v="98"/>
    <m/>
    <s v="5764/190"/>
    <x v="0"/>
    <n v="8"/>
    <n v="11"/>
    <n v="64.23"/>
    <s v="WD"/>
    <m/>
  </r>
  <r>
    <x v="1"/>
    <x v="7"/>
    <x v="0"/>
    <x v="2"/>
    <x v="272"/>
    <x v="128"/>
    <x v="0"/>
    <x v="193"/>
    <m/>
    <m/>
    <m/>
    <x v="0"/>
    <m/>
    <m/>
    <m/>
    <m/>
    <x v="0"/>
    <m/>
    <x v="158"/>
    <x v="123"/>
    <x v="45"/>
    <m/>
    <m/>
    <x v="6"/>
    <x v="103"/>
    <m/>
    <m/>
    <m/>
    <m/>
    <m/>
    <x v="11"/>
    <x v="16"/>
    <m/>
    <m/>
    <x v="1"/>
    <m/>
    <m/>
    <m/>
    <m/>
    <m/>
    <x v="38"/>
    <m/>
    <m/>
    <x v="3"/>
    <m/>
    <m/>
    <m/>
    <m/>
    <x v="0"/>
    <m/>
    <m/>
    <d v="2019-08-28T00:00:00"/>
    <x v="98"/>
    <m/>
    <s v="5764/200"/>
    <x v="0"/>
    <n v="3"/>
    <n v="11"/>
    <n v="64.23"/>
    <s v="WD"/>
    <m/>
  </r>
  <r>
    <x v="1"/>
    <x v="8"/>
    <x v="0"/>
    <x v="2"/>
    <x v="273"/>
    <x v="129"/>
    <x v="0"/>
    <x v="194"/>
    <m/>
    <m/>
    <m/>
    <x v="0"/>
    <m/>
    <m/>
    <m/>
    <m/>
    <x v="0"/>
    <m/>
    <x v="157"/>
    <x v="85"/>
    <x v="46"/>
    <m/>
    <m/>
    <x v="2"/>
    <x v="104"/>
    <m/>
    <m/>
    <m/>
    <m/>
    <m/>
    <x v="27"/>
    <x v="60"/>
    <m/>
    <m/>
    <x v="1"/>
    <m/>
    <m/>
    <m/>
    <m/>
    <m/>
    <x v="1"/>
    <m/>
    <m/>
    <x v="2"/>
    <m/>
    <m/>
    <m/>
    <m/>
    <x v="5"/>
    <m/>
    <m/>
    <d v="2019-04-23T00:00:00"/>
    <x v="99"/>
    <m/>
    <s v="5153/20"/>
    <x v="0"/>
    <n v="12"/>
    <n v="11"/>
    <n v="65.58"/>
    <s v="MC"/>
    <m/>
  </r>
  <r>
    <x v="1"/>
    <x v="8"/>
    <x v="0"/>
    <x v="2"/>
    <x v="274"/>
    <x v="106"/>
    <x v="0"/>
    <x v="195"/>
    <m/>
    <m/>
    <m/>
    <x v="0"/>
    <m/>
    <m/>
    <m/>
    <m/>
    <x v="0"/>
    <m/>
    <x v="159"/>
    <x v="127"/>
    <x v="47"/>
    <m/>
    <m/>
    <x v="9"/>
    <x v="105"/>
    <m/>
    <m/>
    <m/>
    <m/>
    <m/>
    <x v="4"/>
    <x v="26"/>
    <m/>
    <m/>
    <x v="1"/>
    <m/>
    <m/>
    <m/>
    <m/>
    <m/>
    <x v="39"/>
    <m/>
    <m/>
    <x v="6"/>
    <m/>
    <m/>
    <m/>
    <m/>
    <x v="5"/>
    <s v="yellow"/>
    <m/>
    <d v="2019-04-23T00:00:00"/>
    <x v="99"/>
    <m/>
    <s v="5153/30"/>
    <x v="0"/>
    <n v="4"/>
    <n v="11"/>
    <n v="65.52"/>
    <s v="MC"/>
    <m/>
  </r>
  <r>
    <x v="1"/>
    <x v="8"/>
    <x v="0"/>
    <x v="2"/>
    <x v="275"/>
    <x v="130"/>
    <x v="0"/>
    <x v="196"/>
    <m/>
    <m/>
    <m/>
    <x v="0"/>
    <m/>
    <m/>
    <m/>
    <m/>
    <x v="0"/>
    <m/>
    <x v="160"/>
    <x v="117"/>
    <x v="48"/>
    <m/>
    <m/>
    <x v="1"/>
    <x v="50"/>
    <m/>
    <m/>
    <m/>
    <m/>
    <m/>
    <x v="32"/>
    <x v="91"/>
    <m/>
    <m/>
    <x v="1"/>
    <m/>
    <m/>
    <m/>
    <m/>
    <m/>
    <x v="40"/>
    <m/>
    <m/>
    <x v="4"/>
    <m/>
    <m/>
    <m/>
    <m/>
    <x v="0"/>
    <m/>
    <m/>
    <d v="2019-08-05T00:00:00"/>
    <x v="100"/>
    <m/>
    <s v="5764/20"/>
    <x v="0"/>
    <n v="8"/>
    <m/>
    <n v="64.2"/>
    <s v="WG"/>
    <m/>
  </r>
  <r>
    <x v="1"/>
    <x v="8"/>
    <x v="0"/>
    <x v="2"/>
    <x v="276"/>
    <x v="131"/>
    <x v="0"/>
    <x v="197"/>
    <m/>
    <m/>
    <m/>
    <x v="0"/>
    <m/>
    <m/>
    <m/>
    <m/>
    <x v="0"/>
    <m/>
    <x v="140"/>
    <x v="79"/>
    <x v="49"/>
    <m/>
    <m/>
    <x v="4"/>
    <x v="106"/>
    <m/>
    <m/>
    <m/>
    <m/>
    <m/>
    <x v="17"/>
    <x v="13"/>
    <m/>
    <m/>
    <x v="1"/>
    <m/>
    <m/>
    <m/>
    <m/>
    <m/>
    <x v="41"/>
    <m/>
    <m/>
    <x v="13"/>
    <m/>
    <m/>
    <m/>
    <m/>
    <x v="0"/>
    <m/>
    <m/>
    <d v="2019-08-07T00:00:00"/>
    <x v="101"/>
    <m/>
    <s v="5764/30"/>
    <x v="0"/>
    <n v="14"/>
    <n v="11"/>
    <n v="64"/>
    <s v="WG"/>
    <m/>
  </r>
  <r>
    <x v="1"/>
    <x v="8"/>
    <x v="0"/>
    <x v="2"/>
    <x v="277"/>
    <x v="132"/>
    <x v="0"/>
    <x v="198"/>
    <m/>
    <m/>
    <m/>
    <x v="0"/>
    <m/>
    <m/>
    <m/>
    <m/>
    <x v="0"/>
    <m/>
    <x v="161"/>
    <x v="117"/>
    <x v="50"/>
    <m/>
    <m/>
    <x v="2"/>
    <x v="95"/>
    <m/>
    <m/>
    <m/>
    <m/>
    <m/>
    <x v="43"/>
    <x v="92"/>
    <m/>
    <m/>
    <x v="1"/>
    <m/>
    <m/>
    <m/>
    <m/>
    <m/>
    <x v="37"/>
    <m/>
    <m/>
    <x v="8"/>
    <m/>
    <m/>
    <m/>
    <m/>
    <x v="0"/>
    <m/>
    <m/>
    <d v="2019-08-08T00:00:00"/>
    <x v="102"/>
    <m/>
    <s v="5764/40"/>
    <x v="0"/>
    <n v="7"/>
    <n v="11"/>
    <n v="64.099999999999994"/>
    <s v="WG"/>
    <m/>
  </r>
  <r>
    <x v="1"/>
    <x v="9"/>
    <x v="0"/>
    <x v="2"/>
    <x v="100"/>
    <x v="133"/>
    <x v="0"/>
    <x v="199"/>
    <m/>
    <m/>
    <m/>
    <x v="0"/>
    <m/>
    <m/>
    <m/>
    <m/>
    <x v="0"/>
    <m/>
    <x v="162"/>
    <x v="74"/>
    <x v="51"/>
    <m/>
    <m/>
    <x v="2"/>
    <x v="88"/>
    <m/>
    <m/>
    <m/>
    <m/>
    <m/>
    <x v="49"/>
    <x v="93"/>
    <m/>
    <m/>
    <x v="1"/>
    <m/>
    <m/>
    <m/>
    <m/>
    <m/>
    <x v="42"/>
    <m/>
    <m/>
    <x v="5"/>
    <m/>
    <m/>
    <m/>
    <m/>
    <x v="1"/>
    <m/>
    <m/>
    <d v="2019-01-04T00:00:00"/>
    <x v="103"/>
    <n v="5"/>
    <s v="5 palletsto this lot"/>
    <x v="0"/>
    <n v="10"/>
    <n v="11"/>
    <n v="65.569999999999993"/>
    <s v="MC"/>
    <m/>
  </r>
  <r>
    <x v="1"/>
    <x v="9"/>
    <x v="0"/>
    <x v="2"/>
    <x v="278"/>
    <x v="62"/>
    <x v="0"/>
    <x v="200"/>
    <m/>
    <m/>
    <m/>
    <x v="0"/>
    <m/>
    <m/>
    <m/>
    <m/>
    <x v="0"/>
    <m/>
    <x v="163"/>
    <x v="152"/>
    <x v="52"/>
    <m/>
    <m/>
    <x v="1"/>
    <x v="95"/>
    <m/>
    <m/>
    <m/>
    <m/>
    <m/>
    <x v="40"/>
    <x v="4"/>
    <m/>
    <m/>
    <x v="1"/>
    <m/>
    <m/>
    <m/>
    <m/>
    <m/>
    <x v="3"/>
    <m/>
    <m/>
    <x v="6"/>
    <m/>
    <m/>
    <m/>
    <m/>
    <x v="1"/>
    <m/>
    <m/>
    <d v="2019-01-07T00:00:00"/>
    <x v="53"/>
    <n v="4"/>
    <s v="4 palletsto this lot"/>
    <x v="0"/>
    <n v="12"/>
    <n v="11"/>
    <n v="65.489999999999995"/>
    <s v="MC"/>
    <m/>
  </r>
  <r>
    <x v="1"/>
    <x v="9"/>
    <x v="0"/>
    <x v="2"/>
    <x v="279"/>
    <x v="134"/>
    <x v="0"/>
    <x v="201"/>
    <m/>
    <m/>
    <m/>
    <x v="0"/>
    <m/>
    <m/>
    <m/>
    <m/>
    <x v="0"/>
    <m/>
    <x v="127"/>
    <x v="126"/>
    <x v="22"/>
    <m/>
    <m/>
    <x v="4"/>
    <x v="107"/>
    <m/>
    <m/>
    <m/>
    <m/>
    <m/>
    <x v="17"/>
    <x v="94"/>
    <m/>
    <m/>
    <x v="1"/>
    <m/>
    <m/>
    <m/>
    <m/>
    <m/>
    <x v="43"/>
    <m/>
    <m/>
    <x v="1"/>
    <m/>
    <m/>
    <m/>
    <m/>
    <x v="5"/>
    <m/>
    <m/>
    <d v="2019-04-19T00:00:00"/>
    <x v="104"/>
    <m/>
    <s v="5153/20"/>
    <x v="0"/>
    <n v="6"/>
    <n v="11"/>
    <n v="65.319999999999993"/>
    <s v="MC"/>
    <m/>
  </r>
  <r>
    <x v="1"/>
    <x v="9"/>
    <x v="0"/>
    <x v="2"/>
    <x v="280"/>
    <x v="134"/>
    <x v="0"/>
    <x v="202"/>
    <m/>
    <m/>
    <m/>
    <x v="0"/>
    <m/>
    <m/>
    <m/>
    <m/>
    <x v="0"/>
    <m/>
    <x v="121"/>
    <x v="127"/>
    <x v="53"/>
    <m/>
    <m/>
    <x v="3"/>
    <x v="108"/>
    <m/>
    <m/>
    <m/>
    <m/>
    <m/>
    <x v="24"/>
    <x v="37"/>
    <m/>
    <m/>
    <x v="1"/>
    <m/>
    <m/>
    <m/>
    <m/>
    <m/>
    <x v="44"/>
    <m/>
    <m/>
    <x v="19"/>
    <m/>
    <m/>
    <m/>
    <m/>
    <x v="5"/>
    <m/>
    <m/>
    <d v="2019-04-22T00:00:00"/>
    <x v="105"/>
    <m/>
    <s v="5153/30"/>
    <x v="0"/>
    <n v="6"/>
    <n v="11"/>
    <n v="65.319999999999993"/>
    <m/>
    <m/>
  </r>
  <r>
    <x v="1"/>
    <x v="9"/>
    <x v="0"/>
    <x v="2"/>
    <x v="281"/>
    <x v="135"/>
    <x v="0"/>
    <x v="203"/>
    <m/>
    <m/>
    <m/>
    <x v="0"/>
    <m/>
    <m/>
    <m/>
    <m/>
    <x v="0"/>
    <m/>
    <x v="164"/>
    <x v="153"/>
    <x v="54"/>
    <m/>
    <m/>
    <x v="4"/>
    <x v="51"/>
    <m/>
    <m/>
    <m/>
    <m/>
    <m/>
    <x v="22"/>
    <x v="95"/>
    <m/>
    <m/>
    <x v="1"/>
    <m/>
    <m/>
    <m/>
    <m/>
    <m/>
    <x v="45"/>
    <m/>
    <m/>
    <x v="18"/>
    <m/>
    <m/>
    <m/>
    <m/>
    <x v="0"/>
    <m/>
    <m/>
    <d v="2019-08-05T00:00:00"/>
    <x v="100"/>
    <m/>
    <s v="5764/20"/>
    <x v="0"/>
    <n v="11"/>
    <m/>
    <n v="64.63"/>
    <s v="WG"/>
    <m/>
  </r>
  <r>
    <x v="1"/>
    <x v="9"/>
    <x v="0"/>
    <x v="2"/>
    <x v="282"/>
    <x v="136"/>
    <x v="0"/>
    <x v="196"/>
    <m/>
    <m/>
    <m/>
    <x v="0"/>
    <m/>
    <m/>
    <m/>
    <m/>
    <x v="0"/>
    <m/>
    <x v="165"/>
    <x v="126"/>
    <x v="55"/>
    <m/>
    <m/>
    <x v="3"/>
    <x v="109"/>
    <m/>
    <m/>
    <m/>
    <m/>
    <m/>
    <x v="50"/>
    <x v="18"/>
    <m/>
    <m/>
    <x v="1"/>
    <m/>
    <m/>
    <m/>
    <m/>
    <m/>
    <x v="46"/>
    <m/>
    <m/>
    <x v="18"/>
    <m/>
    <m/>
    <m/>
    <m/>
    <x v="0"/>
    <m/>
    <m/>
    <d v="2019-08-05T00:00:00"/>
    <x v="100"/>
    <m/>
    <s v="5764/30"/>
    <x v="0"/>
    <n v="7"/>
    <m/>
    <n v="64.260000000000005"/>
    <s v="WG"/>
    <m/>
  </r>
  <r>
    <x v="1"/>
    <x v="10"/>
    <x v="0"/>
    <x v="2"/>
    <x v="228"/>
    <x v="106"/>
    <x v="0"/>
    <x v="204"/>
    <m/>
    <m/>
    <m/>
    <x v="0"/>
    <m/>
    <m/>
    <m/>
    <m/>
    <x v="0"/>
    <m/>
    <x v="166"/>
    <x v="129"/>
    <x v="56"/>
    <m/>
    <m/>
    <x v="6"/>
    <x v="110"/>
    <m/>
    <m/>
    <m/>
    <m/>
    <m/>
    <x v="13"/>
    <x v="26"/>
    <m/>
    <m/>
    <x v="1"/>
    <m/>
    <m/>
    <m/>
    <m/>
    <m/>
    <x v="47"/>
    <m/>
    <m/>
    <x v="4"/>
    <m/>
    <m/>
    <m/>
    <m/>
    <x v="5"/>
    <s v="yellow"/>
    <m/>
    <d v="2019-04-23T00:00:00"/>
    <x v="99"/>
    <n v="1"/>
    <s v="5153/20 1 pallet to this lot"/>
    <x v="0"/>
    <n v="2"/>
    <n v="11"/>
    <n v="65.62"/>
    <s v="MC"/>
    <m/>
  </r>
  <r>
    <x v="1"/>
    <x v="11"/>
    <x v="0"/>
    <x v="2"/>
    <x v="283"/>
    <x v="135"/>
    <x v="0"/>
    <x v="205"/>
    <m/>
    <m/>
    <m/>
    <x v="0"/>
    <m/>
    <m/>
    <m/>
    <m/>
    <x v="0"/>
    <m/>
    <x v="167"/>
    <x v="146"/>
    <x v="57"/>
    <m/>
    <m/>
    <x v="9"/>
    <x v="111"/>
    <m/>
    <m/>
    <m/>
    <m/>
    <m/>
    <x v="21"/>
    <x v="5"/>
    <m/>
    <m/>
    <x v="1"/>
    <m/>
    <m/>
    <m/>
    <m/>
    <m/>
    <x v="27"/>
    <m/>
    <m/>
    <x v="19"/>
    <m/>
    <m/>
    <m/>
    <m/>
    <x v="0"/>
    <m/>
    <m/>
    <d v="2019-08-02T00:00:00"/>
    <x v="106"/>
    <m/>
    <s v="5764/20"/>
    <x v="0"/>
    <n v="5"/>
    <n v="11"/>
    <n v="64.42"/>
    <s v="WG"/>
    <m/>
  </r>
  <r>
    <x v="0"/>
    <x v="12"/>
    <x v="0"/>
    <x v="3"/>
    <x v="284"/>
    <x v="137"/>
    <x v="0"/>
    <x v="206"/>
    <m/>
    <m/>
    <m/>
    <x v="0"/>
    <m/>
    <m/>
    <m/>
    <m/>
    <x v="0"/>
    <n v="0.96399999999999997"/>
    <x v="0"/>
    <x v="154"/>
    <x v="0"/>
    <m/>
    <m/>
    <x v="0"/>
    <x v="0"/>
    <m/>
    <m/>
    <m/>
    <m/>
    <m/>
    <x v="0"/>
    <x v="0"/>
    <m/>
    <m/>
    <x v="0"/>
    <m/>
    <m/>
    <m/>
    <m/>
    <m/>
    <x v="0"/>
    <m/>
    <m/>
    <x v="0"/>
    <m/>
    <m/>
    <m/>
    <m/>
    <x v="5"/>
    <m/>
    <m/>
    <d v="2018-04-05T00:00:00"/>
    <x v="107"/>
    <m/>
    <m/>
    <x v="0"/>
    <n v="2"/>
    <n v="5"/>
    <m/>
    <d v="2018-03-27T00:00:00"/>
    <s v="8:40PM"/>
  </r>
  <r>
    <x v="0"/>
    <x v="12"/>
    <x v="0"/>
    <x v="3"/>
    <x v="285"/>
    <x v="138"/>
    <x v="0"/>
    <x v="207"/>
    <m/>
    <m/>
    <m/>
    <x v="0"/>
    <m/>
    <m/>
    <m/>
    <m/>
    <x v="0"/>
    <n v="0.96599999999999997"/>
    <x v="0"/>
    <x v="155"/>
    <x v="0"/>
    <m/>
    <m/>
    <x v="0"/>
    <x v="0"/>
    <m/>
    <m/>
    <m/>
    <m/>
    <m/>
    <x v="0"/>
    <x v="0"/>
    <m/>
    <m/>
    <x v="0"/>
    <m/>
    <m/>
    <m/>
    <m/>
    <m/>
    <x v="0"/>
    <m/>
    <m/>
    <x v="0"/>
    <m/>
    <m/>
    <m/>
    <m/>
    <x v="6"/>
    <m/>
    <m/>
    <d v="2018-05-02T00:00:00"/>
    <x v="108"/>
    <m/>
    <m/>
    <x v="0"/>
    <n v="2"/>
    <n v="5"/>
    <m/>
    <d v="2018-04-26T00:00:00"/>
    <s v="3:20pm"/>
  </r>
  <r>
    <x v="0"/>
    <x v="13"/>
    <x v="0"/>
    <x v="4"/>
    <x v="286"/>
    <x v="139"/>
    <x v="0"/>
    <x v="208"/>
    <m/>
    <m/>
    <m/>
    <x v="0"/>
    <m/>
    <m/>
    <m/>
    <m/>
    <x v="0"/>
    <n v="0.95799999999999996"/>
    <x v="0"/>
    <x v="156"/>
    <x v="0"/>
    <m/>
    <m/>
    <x v="0"/>
    <x v="0"/>
    <m/>
    <n v="0"/>
    <m/>
    <n v="0"/>
    <m/>
    <x v="0"/>
    <x v="0"/>
    <m/>
    <m/>
    <x v="0"/>
    <m/>
    <m/>
    <m/>
    <m/>
    <m/>
    <x v="0"/>
    <m/>
    <m/>
    <x v="0"/>
    <m/>
    <m/>
    <m/>
    <m/>
    <x v="5"/>
    <s v="light yellow"/>
    <m/>
    <d v="2018-04-17T00:00:00"/>
    <x v="109"/>
    <m/>
    <m/>
    <x v="0"/>
    <n v="2"/>
    <n v="6"/>
    <m/>
    <d v="2018-04-07T00:00:00"/>
    <s v="8:15am"/>
  </r>
  <r>
    <x v="0"/>
    <x v="13"/>
    <x v="0"/>
    <x v="4"/>
    <x v="287"/>
    <x v="140"/>
    <x v="0"/>
    <x v="209"/>
    <m/>
    <m/>
    <m/>
    <x v="0"/>
    <m/>
    <m/>
    <m/>
    <m/>
    <x v="0"/>
    <n v="0.95499999999999996"/>
    <x v="0"/>
    <x v="157"/>
    <x v="0"/>
    <m/>
    <m/>
    <x v="0"/>
    <x v="0"/>
    <m/>
    <n v="0"/>
    <m/>
    <n v="0"/>
    <m/>
    <x v="0"/>
    <x v="0"/>
    <m/>
    <m/>
    <x v="0"/>
    <m/>
    <m/>
    <m/>
    <m/>
    <m/>
    <x v="0"/>
    <m/>
    <m/>
    <x v="0"/>
    <m/>
    <m/>
    <m/>
    <m/>
    <x v="6"/>
    <s v="light yellow"/>
    <m/>
    <s v="-"/>
    <x v="110"/>
    <m/>
    <m/>
    <x v="0"/>
    <n v="2"/>
    <n v="6"/>
    <m/>
    <d v="2018-04-27T00:00:00"/>
    <s v="3:00pm"/>
  </r>
  <r>
    <x v="0"/>
    <x v="14"/>
    <x v="0"/>
    <x v="5"/>
    <x v="288"/>
    <x v="141"/>
    <x v="0"/>
    <x v="1"/>
    <m/>
    <m/>
    <m/>
    <x v="0"/>
    <m/>
    <n v="3.3"/>
    <m/>
    <m/>
    <x v="49"/>
    <m/>
    <x v="0"/>
    <x v="158"/>
    <x v="0"/>
    <m/>
    <m/>
    <x v="0"/>
    <x v="0"/>
    <m/>
    <n v="1.38E-2"/>
    <m/>
    <n v="0.24329999999999999"/>
    <m/>
    <x v="0"/>
    <x v="0"/>
    <m/>
    <m/>
    <x v="0"/>
    <m/>
    <m/>
    <m/>
    <m/>
    <m/>
    <x v="0"/>
    <m/>
    <m/>
    <x v="0"/>
    <m/>
    <m/>
    <m/>
    <m/>
    <x v="7"/>
    <m/>
    <m/>
    <d v="2018-06-19T00:00:00"/>
    <x v="111"/>
    <m/>
    <s v="customer approval 180619"/>
    <x v="0"/>
    <n v="9"/>
    <n v="6"/>
    <m/>
    <d v="2018-06-18T00:00:00"/>
    <s v="1:45am"/>
  </r>
  <r>
    <x v="1"/>
    <x v="15"/>
    <x v="0"/>
    <x v="1"/>
    <x v="289"/>
    <x v="142"/>
    <x v="0"/>
    <x v="210"/>
    <m/>
    <m/>
    <m/>
    <x v="0"/>
    <m/>
    <m/>
    <n v="6.6"/>
    <m/>
    <x v="50"/>
    <n v="1.1499999999999999"/>
    <x v="0"/>
    <x v="159"/>
    <x v="58"/>
    <m/>
    <m/>
    <x v="0"/>
    <x v="0"/>
    <m/>
    <m/>
    <m/>
    <m/>
    <m/>
    <x v="51"/>
    <x v="0"/>
    <m/>
    <m/>
    <x v="0"/>
    <m/>
    <m/>
    <m/>
    <m/>
    <m/>
    <x v="0"/>
    <m/>
    <m/>
    <x v="0"/>
    <m/>
    <m/>
    <m/>
    <m/>
    <x v="3"/>
    <s v="white"/>
    <m/>
    <d v="2018-02-05T00:00:00"/>
    <x v="112"/>
    <m/>
    <s v="RTS per Celso 180206"/>
    <x v="0"/>
    <n v="27"/>
    <n v="9"/>
    <m/>
    <d v="2018-01-26T00:00:00"/>
    <s v="1:50pm"/>
  </r>
  <r>
    <x v="1"/>
    <x v="15"/>
    <x v="0"/>
    <x v="1"/>
    <x v="2"/>
    <x v="2"/>
    <x v="0"/>
    <x v="211"/>
    <m/>
    <m/>
    <m/>
    <x v="0"/>
    <m/>
    <m/>
    <n v="3.8"/>
    <m/>
    <x v="51"/>
    <n v="1.1479999999999999"/>
    <x v="0"/>
    <x v="160"/>
    <x v="58"/>
    <m/>
    <m/>
    <x v="0"/>
    <x v="0"/>
    <m/>
    <m/>
    <m/>
    <m/>
    <m/>
    <x v="2"/>
    <x v="0"/>
    <m/>
    <m/>
    <x v="0"/>
    <m/>
    <m/>
    <m/>
    <m/>
    <m/>
    <x v="0"/>
    <m/>
    <m/>
    <x v="0"/>
    <m/>
    <m/>
    <m/>
    <m/>
    <x v="2"/>
    <s v="tan"/>
    <m/>
    <d v="2018-12-05T00:00:00"/>
    <x v="2"/>
    <m/>
    <m/>
    <x v="0"/>
    <n v="6"/>
    <n v="9"/>
    <m/>
    <d v="2018-12-03T00:00:00"/>
    <s v="11:35am"/>
  </r>
  <r>
    <x v="0"/>
    <x v="16"/>
    <x v="0"/>
    <x v="6"/>
    <x v="290"/>
    <x v="143"/>
    <x v="0"/>
    <x v="37"/>
    <m/>
    <m/>
    <m/>
    <x v="0"/>
    <m/>
    <n v="2.1"/>
    <m/>
    <s v="5.10"/>
    <x v="52"/>
    <n v="1.325"/>
    <x v="0"/>
    <x v="161"/>
    <x v="58"/>
    <m/>
    <m/>
    <x v="0"/>
    <x v="0"/>
    <m/>
    <m/>
    <m/>
    <m/>
    <m/>
    <x v="52"/>
    <x v="0"/>
    <m/>
    <m/>
    <x v="0"/>
    <m/>
    <m/>
    <m/>
    <m/>
    <m/>
    <x v="0"/>
    <m/>
    <m/>
    <x v="0"/>
    <m/>
    <m/>
    <m/>
    <m/>
    <x v="5"/>
    <s v="aqueous, light grey"/>
    <m/>
    <d v="2018-04-05T00:00:00"/>
    <x v="113"/>
    <m/>
    <s v="RTS per Roy Chen 180409"/>
    <x v="0"/>
    <n v="11"/>
    <n v="8"/>
    <m/>
    <d v="2018-03-30T00:00:00"/>
    <s v="9:50am"/>
  </r>
  <r>
    <x v="0"/>
    <x v="16"/>
    <x v="0"/>
    <x v="6"/>
    <x v="291"/>
    <x v="143"/>
    <x v="0"/>
    <x v="7"/>
    <m/>
    <m/>
    <m/>
    <x v="0"/>
    <m/>
    <n v="2.2000000000000002"/>
    <m/>
    <s v="6.10"/>
    <x v="53"/>
    <n v="1.345"/>
    <x v="0"/>
    <x v="162"/>
    <x v="58"/>
    <m/>
    <m/>
    <x v="0"/>
    <x v="0"/>
    <m/>
    <m/>
    <m/>
    <m/>
    <m/>
    <x v="53"/>
    <x v="0"/>
    <m/>
    <m/>
    <x v="0"/>
    <m/>
    <m/>
    <m/>
    <m/>
    <m/>
    <x v="0"/>
    <m/>
    <m/>
    <x v="0"/>
    <m/>
    <m/>
    <m/>
    <m/>
    <x v="5"/>
    <s v="aqueous, light grey"/>
    <m/>
    <d v="2018-04-05T00:00:00"/>
    <x v="113"/>
    <m/>
    <s v="RTS per Roy Chen 180409"/>
    <x v="0"/>
    <n v="9"/>
    <n v="8"/>
    <m/>
    <d v="2018-03-31T00:00:00"/>
    <s v="06:15pm"/>
  </r>
  <r>
    <x v="0"/>
    <x v="16"/>
    <x v="0"/>
    <x v="6"/>
    <x v="292"/>
    <x v="144"/>
    <x v="0"/>
    <x v="39"/>
    <m/>
    <m/>
    <m/>
    <x v="0"/>
    <m/>
    <n v="2.6"/>
    <m/>
    <s v="7.10"/>
    <x v="54"/>
    <n v="1.3420000000000001"/>
    <x v="0"/>
    <x v="35"/>
    <x v="0"/>
    <m/>
    <m/>
    <x v="0"/>
    <x v="0"/>
    <m/>
    <m/>
    <m/>
    <m/>
    <m/>
    <x v="54"/>
    <x v="0"/>
    <m/>
    <m/>
    <x v="0"/>
    <m/>
    <m/>
    <m/>
    <m/>
    <m/>
    <x v="0"/>
    <m/>
    <m/>
    <x v="0"/>
    <m/>
    <m/>
    <m/>
    <m/>
    <x v="10"/>
    <s v="aqueous, light grey"/>
    <m/>
    <d v="2019-10-08T00:00:00"/>
    <x v="114"/>
    <m/>
    <s v="5950/20"/>
    <x v="0"/>
    <n v="8"/>
    <n v="8"/>
    <m/>
    <d v="2019-10-04T00:00:00"/>
    <s v="8:35pm"/>
  </r>
  <r>
    <x v="0"/>
    <x v="16"/>
    <x v="0"/>
    <x v="6"/>
    <x v="293"/>
    <x v="145"/>
    <x v="0"/>
    <x v="11"/>
    <m/>
    <m/>
    <m/>
    <x v="0"/>
    <m/>
    <n v="2.5"/>
    <m/>
    <s v="6.4"/>
    <x v="55"/>
    <n v="1.3460000000000001"/>
    <x v="0"/>
    <x v="40"/>
    <x v="0"/>
    <m/>
    <m/>
    <x v="0"/>
    <x v="0"/>
    <m/>
    <m/>
    <m/>
    <m/>
    <m/>
    <x v="55"/>
    <x v="0"/>
    <m/>
    <m/>
    <x v="0"/>
    <m/>
    <m/>
    <m/>
    <m/>
    <m/>
    <x v="0"/>
    <m/>
    <m/>
    <x v="0"/>
    <m/>
    <m/>
    <m/>
    <m/>
    <x v="10"/>
    <s v="aqueous, light grey"/>
    <m/>
    <d v="2019-10-09T00:00:00"/>
    <x v="115"/>
    <m/>
    <s v="5950/30"/>
    <x v="0"/>
    <n v="10"/>
    <n v="8"/>
    <m/>
    <d v="2019-10-07T00:00:00"/>
    <s v="1:33pm"/>
  </r>
  <r>
    <x v="0"/>
    <x v="16"/>
    <x v="0"/>
    <x v="6"/>
    <x v="294"/>
    <x v="145"/>
    <x v="0"/>
    <x v="212"/>
    <m/>
    <m/>
    <m/>
    <x v="0"/>
    <m/>
    <n v="2.5"/>
    <m/>
    <s v="6.4"/>
    <x v="56"/>
    <n v="1.3480000000000001"/>
    <x v="0"/>
    <x v="163"/>
    <x v="0"/>
    <m/>
    <m/>
    <x v="0"/>
    <x v="0"/>
    <m/>
    <m/>
    <m/>
    <m/>
    <m/>
    <x v="56"/>
    <x v="0"/>
    <m/>
    <m/>
    <x v="0"/>
    <m/>
    <m/>
    <m/>
    <m/>
    <m/>
    <x v="0"/>
    <m/>
    <m/>
    <x v="0"/>
    <m/>
    <m/>
    <m/>
    <m/>
    <x v="10"/>
    <s v="aqueous, light grey"/>
    <m/>
    <d v="2019-10-10T00:00:00"/>
    <x v="116"/>
    <m/>
    <s v="5950/40"/>
    <x v="0"/>
    <n v="9"/>
    <n v="8"/>
    <m/>
    <d v="2019-10-08T00:00:00"/>
    <s v="6:35pm"/>
  </r>
  <r>
    <x v="0"/>
    <x v="16"/>
    <x v="0"/>
    <x v="6"/>
    <x v="295"/>
    <x v="146"/>
    <x v="0"/>
    <x v="213"/>
    <m/>
    <m/>
    <m/>
    <x v="0"/>
    <m/>
    <n v="2.5"/>
    <m/>
    <s v="6.4"/>
    <x v="57"/>
    <n v="1.3360000000000001"/>
    <x v="0"/>
    <x v="49"/>
    <x v="0"/>
    <m/>
    <m/>
    <x v="0"/>
    <x v="0"/>
    <m/>
    <m/>
    <m/>
    <m/>
    <m/>
    <x v="57"/>
    <x v="0"/>
    <m/>
    <m/>
    <x v="0"/>
    <m/>
    <m/>
    <m/>
    <m/>
    <m/>
    <x v="0"/>
    <m/>
    <m/>
    <x v="0"/>
    <m/>
    <m/>
    <m/>
    <m/>
    <x v="10"/>
    <s v="aqueous, light grey"/>
    <m/>
    <d v="2019-10-10T00:00:00"/>
    <x v="116"/>
    <m/>
    <s v="5950/50"/>
    <x v="0"/>
    <n v="8"/>
    <n v="8"/>
    <m/>
    <d v="2019-10-09T00:00:00"/>
    <s v="3:20am"/>
  </r>
  <r>
    <x v="0"/>
    <x v="16"/>
    <x v="0"/>
    <x v="6"/>
    <x v="296"/>
    <x v="147"/>
    <x v="0"/>
    <x v="214"/>
    <m/>
    <m/>
    <m/>
    <x v="0"/>
    <m/>
    <n v="2.2000000000000002"/>
    <m/>
    <s v="5.2"/>
    <x v="58"/>
    <n v="1.347"/>
    <x v="0"/>
    <x v="164"/>
    <x v="0"/>
    <m/>
    <m/>
    <x v="0"/>
    <x v="0"/>
    <m/>
    <m/>
    <m/>
    <m/>
    <m/>
    <x v="58"/>
    <x v="0"/>
    <m/>
    <m/>
    <x v="0"/>
    <m/>
    <m/>
    <m/>
    <m/>
    <m/>
    <x v="0"/>
    <m/>
    <m/>
    <x v="0"/>
    <m/>
    <m/>
    <m/>
    <m/>
    <x v="10"/>
    <s v="aqueous, light grey"/>
    <m/>
    <d v="2019-10-11T00:00:00"/>
    <x v="117"/>
    <m/>
    <s v="5950/60"/>
    <x v="0"/>
    <n v="7"/>
    <n v="8"/>
    <m/>
    <d v="2019-10-10T00:00:00"/>
    <s v="2:20am"/>
  </r>
  <r>
    <x v="0"/>
    <x v="16"/>
    <x v="0"/>
    <x v="6"/>
    <x v="297"/>
    <x v="147"/>
    <x v="0"/>
    <x v="212"/>
    <m/>
    <m/>
    <m/>
    <x v="0"/>
    <m/>
    <n v="2.6"/>
    <m/>
    <s v="6.8"/>
    <x v="59"/>
    <n v="1.335"/>
    <x v="0"/>
    <x v="165"/>
    <x v="0"/>
    <m/>
    <m/>
    <x v="0"/>
    <x v="0"/>
    <m/>
    <m/>
    <m/>
    <m/>
    <m/>
    <x v="59"/>
    <x v="0"/>
    <m/>
    <m/>
    <x v="0"/>
    <m/>
    <m/>
    <m/>
    <m/>
    <m/>
    <x v="0"/>
    <m/>
    <m/>
    <x v="0"/>
    <m/>
    <m/>
    <m/>
    <m/>
    <x v="10"/>
    <s v="aqueous, light grey"/>
    <m/>
    <d v="2019-10-11T00:00:00"/>
    <x v="117"/>
    <m/>
    <s v="5950/70"/>
    <x v="0"/>
    <n v="8"/>
    <n v="8"/>
    <m/>
    <d v="2019-10-10T00:00:00"/>
    <s v="7:50am"/>
  </r>
  <r>
    <x v="0"/>
    <x v="16"/>
    <x v="0"/>
    <x v="6"/>
    <x v="298"/>
    <x v="147"/>
    <x v="0"/>
    <x v="52"/>
    <m/>
    <m/>
    <m/>
    <x v="0"/>
    <m/>
    <n v="2.5"/>
    <m/>
    <s v="6.6"/>
    <x v="60"/>
    <n v="1.333"/>
    <x v="0"/>
    <x v="166"/>
    <x v="0"/>
    <m/>
    <m/>
    <x v="0"/>
    <x v="0"/>
    <m/>
    <m/>
    <m/>
    <m/>
    <m/>
    <x v="60"/>
    <x v="0"/>
    <m/>
    <m/>
    <x v="0"/>
    <m/>
    <m/>
    <m/>
    <m/>
    <m/>
    <x v="0"/>
    <m/>
    <m/>
    <x v="0"/>
    <m/>
    <m/>
    <m/>
    <m/>
    <x v="10"/>
    <s v="aqueous, light grey"/>
    <m/>
    <d v="2019-10-11T00:00:00"/>
    <x v="117"/>
    <m/>
    <s v="5950/80"/>
    <x v="0"/>
    <n v="9"/>
    <n v="8"/>
    <m/>
    <d v="2019-10-10T00:00:00"/>
    <s v="11:35pm"/>
  </r>
  <r>
    <x v="0"/>
    <x v="16"/>
    <x v="0"/>
    <x v="6"/>
    <x v="299"/>
    <x v="148"/>
    <x v="0"/>
    <x v="215"/>
    <m/>
    <m/>
    <m/>
    <x v="0"/>
    <m/>
    <n v="2.5"/>
    <m/>
    <s v="6.5"/>
    <x v="61"/>
    <n v="1.3420000000000001"/>
    <x v="0"/>
    <x v="167"/>
    <x v="0"/>
    <m/>
    <m/>
    <x v="0"/>
    <x v="0"/>
    <m/>
    <m/>
    <m/>
    <m/>
    <m/>
    <x v="61"/>
    <x v="0"/>
    <m/>
    <m/>
    <x v="0"/>
    <m/>
    <m/>
    <m/>
    <m/>
    <m/>
    <x v="0"/>
    <m/>
    <m/>
    <x v="0"/>
    <m/>
    <m/>
    <m/>
    <m/>
    <x v="10"/>
    <s v="aqueous, light grey"/>
    <m/>
    <d v="2019-10-15T00:00:00"/>
    <x v="118"/>
    <m/>
    <s v="5950/90"/>
    <x v="0"/>
    <n v="8"/>
    <n v="8"/>
    <m/>
    <d v="2019-10-11T00:00:00"/>
    <s v="7:25am"/>
  </r>
  <r>
    <x v="0"/>
    <x v="16"/>
    <x v="0"/>
    <x v="6"/>
    <x v="300"/>
    <x v="149"/>
    <x v="0"/>
    <x v="216"/>
    <m/>
    <m/>
    <m/>
    <x v="0"/>
    <m/>
    <n v="2.5"/>
    <m/>
    <s v="6.4"/>
    <x v="62"/>
    <n v="1.3480000000000001"/>
    <x v="0"/>
    <x v="167"/>
    <x v="0"/>
    <m/>
    <m/>
    <x v="0"/>
    <x v="0"/>
    <m/>
    <m/>
    <m/>
    <m/>
    <m/>
    <x v="62"/>
    <x v="0"/>
    <m/>
    <m/>
    <x v="0"/>
    <m/>
    <m/>
    <m/>
    <m/>
    <m/>
    <x v="0"/>
    <m/>
    <m/>
    <x v="0"/>
    <m/>
    <m/>
    <m/>
    <m/>
    <x v="10"/>
    <s v="aqueous, light grey"/>
    <m/>
    <d v="2019-10-16T00:00:00"/>
    <x v="119"/>
    <m/>
    <s v="5950/100"/>
    <x v="0"/>
    <n v="8"/>
    <n v="8"/>
    <m/>
    <d v="2019-10-14T00:00:00"/>
    <s v="6:10pm"/>
  </r>
  <r>
    <x v="0"/>
    <x v="16"/>
    <x v="0"/>
    <x v="6"/>
    <x v="301"/>
    <x v="149"/>
    <x v="0"/>
    <x v="6"/>
    <m/>
    <m/>
    <m/>
    <x v="0"/>
    <m/>
    <n v="2.5"/>
    <m/>
    <s v="6.6"/>
    <x v="63"/>
    <n v="1.341"/>
    <x v="0"/>
    <x v="168"/>
    <x v="0"/>
    <m/>
    <m/>
    <x v="0"/>
    <x v="0"/>
    <m/>
    <m/>
    <m/>
    <m/>
    <m/>
    <x v="63"/>
    <x v="0"/>
    <m/>
    <m/>
    <x v="0"/>
    <m/>
    <m/>
    <m/>
    <m/>
    <m/>
    <x v="0"/>
    <m/>
    <m/>
    <x v="0"/>
    <m/>
    <m/>
    <m/>
    <m/>
    <x v="10"/>
    <s v="aqueous, light grey"/>
    <m/>
    <d v="2019-10-16T00:00:00"/>
    <x v="119"/>
    <m/>
    <s v="5950/110"/>
    <x v="0"/>
    <n v="9"/>
    <n v="8"/>
    <m/>
    <d v="2019-10-15T00:00:00"/>
    <s v="12:25am"/>
  </r>
  <r>
    <x v="0"/>
    <x v="16"/>
    <x v="0"/>
    <x v="6"/>
    <x v="302"/>
    <x v="149"/>
    <x v="0"/>
    <x v="52"/>
    <m/>
    <m/>
    <m/>
    <x v="0"/>
    <m/>
    <n v="2.6"/>
    <m/>
    <s v="7.0"/>
    <x v="64"/>
    <n v="1.3280000000000001"/>
    <x v="0"/>
    <x v="169"/>
    <x v="0"/>
    <m/>
    <m/>
    <x v="0"/>
    <x v="0"/>
    <m/>
    <m/>
    <m/>
    <m/>
    <m/>
    <x v="64"/>
    <x v="0"/>
    <m/>
    <m/>
    <x v="0"/>
    <m/>
    <m/>
    <m/>
    <m/>
    <m/>
    <x v="0"/>
    <m/>
    <m/>
    <x v="0"/>
    <m/>
    <m/>
    <m/>
    <m/>
    <x v="10"/>
    <s v="aqueous, light grey"/>
    <m/>
    <d v="2019-10-16T00:00:00"/>
    <x v="119"/>
    <m/>
    <s v="5950/120"/>
    <x v="0"/>
    <n v="8"/>
    <n v="8"/>
    <m/>
    <d v="2019-10-16T00:00:00"/>
    <s v="12:35am"/>
  </r>
  <r>
    <x v="0"/>
    <x v="16"/>
    <x v="0"/>
    <x v="6"/>
    <x v="303"/>
    <x v="149"/>
    <x v="0"/>
    <x v="217"/>
    <m/>
    <m/>
    <m/>
    <x v="0"/>
    <m/>
    <n v="2.6"/>
    <m/>
    <s v="7.1"/>
    <x v="65"/>
    <n v="1.3320000000000001"/>
    <x v="0"/>
    <x v="169"/>
    <x v="0"/>
    <m/>
    <m/>
    <x v="0"/>
    <x v="0"/>
    <m/>
    <m/>
    <m/>
    <m/>
    <m/>
    <x v="65"/>
    <x v="0"/>
    <m/>
    <m/>
    <x v="0"/>
    <m/>
    <m/>
    <m/>
    <m/>
    <m/>
    <x v="0"/>
    <m/>
    <m/>
    <x v="0"/>
    <m/>
    <m/>
    <m/>
    <m/>
    <x v="10"/>
    <s v="aqueous, light grey"/>
    <m/>
    <d v="2019-10-17T00:00:00"/>
    <x v="120"/>
    <m/>
    <s v="5950/130"/>
    <x v="0"/>
    <n v="8"/>
    <n v="8"/>
    <m/>
    <d v="2019-10-16T00:00:00"/>
    <s v="12:35am"/>
  </r>
  <r>
    <x v="0"/>
    <x v="17"/>
    <x v="0"/>
    <x v="1"/>
    <x v="304"/>
    <x v="150"/>
    <x v="0"/>
    <x v="218"/>
    <m/>
    <m/>
    <m/>
    <x v="0"/>
    <m/>
    <m/>
    <m/>
    <m/>
    <x v="0"/>
    <n v="1.06"/>
    <x v="0"/>
    <x v="170"/>
    <x v="0"/>
    <m/>
    <m/>
    <x v="0"/>
    <x v="0"/>
    <m/>
    <n v="0"/>
    <m/>
    <n v="0"/>
    <m/>
    <x v="0"/>
    <x v="0"/>
    <m/>
    <m/>
    <x v="0"/>
    <m/>
    <m/>
    <m/>
    <m/>
    <m/>
    <x v="0"/>
    <m/>
    <m/>
    <x v="0"/>
    <m/>
    <m/>
    <m/>
    <m/>
    <x v="3"/>
    <s v="clear, brown"/>
    <m/>
    <d v="2019-02-27T00:00:00"/>
    <x v="121"/>
    <m/>
    <s v="4884/30"/>
    <x v="0"/>
    <n v="2"/>
    <n v="6"/>
    <m/>
    <d v="2019-02-16T00:00:00"/>
    <s v="10:00am"/>
  </r>
  <r>
    <x v="0"/>
    <x v="17"/>
    <x v="0"/>
    <x v="1"/>
    <x v="305"/>
    <x v="6"/>
    <x v="0"/>
    <x v="219"/>
    <m/>
    <m/>
    <m/>
    <x v="0"/>
    <m/>
    <m/>
    <m/>
    <m/>
    <x v="0"/>
    <n v="1.06"/>
    <x v="0"/>
    <x v="170"/>
    <x v="0"/>
    <m/>
    <m/>
    <x v="0"/>
    <x v="0"/>
    <m/>
    <n v="0"/>
    <m/>
    <n v="0"/>
    <m/>
    <x v="0"/>
    <x v="0"/>
    <m/>
    <m/>
    <x v="0"/>
    <m/>
    <m/>
    <m/>
    <m/>
    <m/>
    <x v="0"/>
    <m/>
    <m/>
    <x v="0"/>
    <m/>
    <m/>
    <m/>
    <m/>
    <x v="3"/>
    <s v="clear,brown"/>
    <m/>
    <d v="2019-02-14T00:00:00"/>
    <x v="122"/>
    <m/>
    <s v="4884/20"/>
    <x v="0"/>
    <n v="2"/>
    <n v="6"/>
    <m/>
    <d v="2019-02-14T00:00:00"/>
    <s v="12:15pm"/>
  </r>
  <r>
    <x v="0"/>
    <x v="17"/>
    <x v="0"/>
    <x v="1"/>
    <x v="306"/>
    <x v="151"/>
    <x v="0"/>
    <x v="220"/>
    <m/>
    <m/>
    <m/>
    <x v="0"/>
    <m/>
    <m/>
    <m/>
    <m/>
    <x v="0"/>
    <n v="1.0529999999999999"/>
    <x v="0"/>
    <x v="108"/>
    <x v="0"/>
    <m/>
    <m/>
    <x v="0"/>
    <x v="0"/>
    <m/>
    <n v="0"/>
    <m/>
    <n v="0"/>
    <m/>
    <x v="0"/>
    <x v="0"/>
    <m/>
    <m/>
    <x v="0"/>
    <m/>
    <m/>
    <m/>
    <m/>
    <m/>
    <x v="0"/>
    <m/>
    <m/>
    <x v="0"/>
    <m/>
    <m/>
    <m/>
    <m/>
    <x v="4"/>
    <s v="clear,brown"/>
    <m/>
    <d v="2019-03-14T00:00:00"/>
    <x v="123"/>
    <m/>
    <s v="5129/20"/>
    <x v="0"/>
    <n v="2"/>
    <n v="6"/>
    <m/>
    <d v="2019-03-11T00:00:00"/>
    <d v="1899-12-30T19:35:00"/>
  </r>
  <r>
    <x v="0"/>
    <x v="17"/>
    <x v="0"/>
    <x v="1"/>
    <x v="307"/>
    <x v="152"/>
    <x v="0"/>
    <x v="221"/>
    <m/>
    <m/>
    <m/>
    <x v="0"/>
    <m/>
    <m/>
    <m/>
    <m/>
    <x v="0"/>
    <s v="1.0499"/>
    <x v="0"/>
    <x v="171"/>
    <x v="0"/>
    <m/>
    <m/>
    <x v="0"/>
    <x v="0"/>
    <m/>
    <n v="0"/>
    <m/>
    <n v="0"/>
    <m/>
    <x v="0"/>
    <x v="0"/>
    <m/>
    <m/>
    <x v="0"/>
    <m/>
    <m/>
    <m/>
    <m/>
    <m/>
    <x v="0"/>
    <m/>
    <m/>
    <x v="0"/>
    <m/>
    <m/>
    <m/>
    <m/>
    <x v="4"/>
    <s v="clear,brown"/>
    <m/>
    <d v="2019-03-14T00:00:00"/>
    <x v="123"/>
    <m/>
    <s v="5129/30"/>
    <x v="0"/>
    <n v="2"/>
    <n v="6"/>
    <m/>
    <d v="2019-03-11T00:00:00"/>
    <d v="1899-12-30T19:30:00"/>
  </r>
  <r>
    <x v="0"/>
    <x v="18"/>
    <x v="1"/>
    <x v="6"/>
    <x v="308"/>
    <x v="78"/>
    <x v="0"/>
    <x v="222"/>
    <m/>
    <m/>
    <m/>
    <x v="0"/>
    <m/>
    <n v="2.8"/>
    <n v="26"/>
    <m/>
    <x v="66"/>
    <m/>
    <x v="168"/>
    <x v="40"/>
    <x v="0"/>
    <m/>
    <m/>
    <x v="0"/>
    <x v="0"/>
    <m/>
    <n v="0"/>
    <m/>
    <n v="6.2100000000000002E-2"/>
    <m/>
    <x v="0"/>
    <x v="0"/>
    <m/>
    <m/>
    <x v="0"/>
    <m/>
    <m/>
    <m/>
    <m/>
    <m/>
    <x v="0"/>
    <m/>
    <m/>
    <x v="0"/>
    <m/>
    <m/>
    <m/>
    <m/>
    <x v="5"/>
    <m/>
    <m/>
    <d v="2019-04-05T00:00:00"/>
    <x v="62"/>
    <m/>
    <s v="5293/20"/>
    <x v="0"/>
    <n v="14"/>
    <n v="8"/>
    <m/>
    <d v="2019-03-30T00:00:00"/>
    <s v="4:50am"/>
  </r>
  <r>
    <x v="0"/>
    <x v="18"/>
    <x v="1"/>
    <x v="6"/>
    <x v="309"/>
    <x v="79"/>
    <x v="0"/>
    <x v="223"/>
    <m/>
    <m/>
    <m/>
    <x v="0"/>
    <m/>
    <n v="2.7"/>
    <n v="27.5"/>
    <m/>
    <x v="67"/>
    <m/>
    <x v="169"/>
    <x v="172"/>
    <x v="0"/>
    <m/>
    <m/>
    <x v="0"/>
    <x v="0"/>
    <m/>
    <n v="0"/>
    <m/>
    <n v="0.13500000000000001"/>
    <m/>
    <x v="0"/>
    <x v="0"/>
    <m/>
    <m/>
    <x v="0"/>
    <m/>
    <m/>
    <m/>
    <m/>
    <m/>
    <x v="0"/>
    <m/>
    <m/>
    <x v="0"/>
    <m/>
    <m/>
    <m/>
    <m/>
    <x v="5"/>
    <m/>
    <m/>
    <d v="2019-04-08T00:00:00"/>
    <x v="63"/>
    <m/>
    <s v="5293/30"/>
    <x v="0"/>
    <n v="14"/>
    <n v="8"/>
    <m/>
    <d v="2019-04-03T00:00:00"/>
    <s v="5:40am"/>
  </r>
  <r>
    <x v="0"/>
    <x v="18"/>
    <x v="1"/>
    <x v="6"/>
    <x v="310"/>
    <x v="79"/>
    <x v="0"/>
    <x v="224"/>
    <m/>
    <m/>
    <m/>
    <x v="0"/>
    <m/>
    <n v="2.7"/>
    <n v="20.5"/>
    <m/>
    <x v="68"/>
    <m/>
    <x v="170"/>
    <x v="29"/>
    <x v="0"/>
    <m/>
    <m/>
    <x v="0"/>
    <x v="0"/>
    <m/>
    <n v="0"/>
    <m/>
    <n v="0.113"/>
    <m/>
    <x v="0"/>
    <x v="0"/>
    <m/>
    <m/>
    <x v="0"/>
    <m/>
    <m/>
    <m/>
    <m/>
    <m/>
    <x v="0"/>
    <m/>
    <m/>
    <x v="0"/>
    <m/>
    <m/>
    <m/>
    <m/>
    <x v="5"/>
    <m/>
    <m/>
    <d v="2019-04-08T00:00:00"/>
    <x v="63"/>
    <m/>
    <s v="5293/40"/>
    <x v="0"/>
    <n v="21"/>
    <n v="8"/>
    <m/>
    <d v="2019-04-04T00:00:00"/>
    <s v="6:00pm"/>
  </r>
  <r>
    <x v="0"/>
    <x v="18"/>
    <x v="1"/>
    <x v="6"/>
    <x v="311"/>
    <x v="80"/>
    <x v="0"/>
    <x v="225"/>
    <m/>
    <m/>
    <m/>
    <x v="0"/>
    <m/>
    <n v="2.4"/>
    <n v="20.5"/>
    <m/>
    <x v="69"/>
    <m/>
    <x v="171"/>
    <x v="173"/>
    <x v="0"/>
    <m/>
    <m/>
    <x v="0"/>
    <x v="0"/>
    <m/>
    <n v="0"/>
    <m/>
    <n v="0.16159999999999999"/>
    <m/>
    <x v="0"/>
    <x v="0"/>
    <m/>
    <m/>
    <x v="0"/>
    <m/>
    <m/>
    <m/>
    <m/>
    <m/>
    <x v="0"/>
    <m/>
    <m/>
    <x v="0"/>
    <m/>
    <m/>
    <m/>
    <m/>
    <x v="5"/>
    <m/>
    <m/>
    <d v="2019-04-08T00:00:00"/>
    <x v="64"/>
    <m/>
    <s v="5293/50, RTS per Celso"/>
    <x v="0"/>
    <n v="22"/>
    <n v="8"/>
    <m/>
    <d v="2019-04-06T00:00:00"/>
    <d v="1899-12-30T02:00:00"/>
  </r>
  <r>
    <x v="0"/>
    <x v="18"/>
    <x v="1"/>
    <x v="6"/>
    <x v="312"/>
    <x v="83"/>
    <x v="0"/>
    <x v="226"/>
    <m/>
    <m/>
    <m/>
    <x v="0"/>
    <m/>
    <n v="2.5"/>
    <n v="20.7"/>
    <m/>
    <x v="70"/>
    <m/>
    <x v="172"/>
    <x v="174"/>
    <x v="0"/>
    <m/>
    <m/>
    <x v="0"/>
    <x v="0"/>
    <m/>
    <n v="6.1999999999999998E-3"/>
    <m/>
    <n v="9.6500000000000002E-2"/>
    <m/>
    <x v="0"/>
    <x v="0"/>
    <m/>
    <m/>
    <x v="0"/>
    <m/>
    <m/>
    <m/>
    <m/>
    <m/>
    <x v="0"/>
    <m/>
    <m/>
    <x v="0"/>
    <m/>
    <m/>
    <m/>
    <m/>
    <x v="5"/>
    <m/>
    <m/>
    <d v="2019-04-12T00:00:00"/>
    <x v="67"/>
    <m/>
    <s v="5293/60"/>
    <x v="0"/>
    <n v="17"/>
    <n v="8"/>
    <m/>
    <d v="2019-04-06T00:00:00"/>
    <s v="7:40pm"/>
  </r>
  <r>
    <x v="0"/>
    <x v="18"/>
    <x v="1"/>
    <x v="6"/>
    <x v="313"/>
    <x v="83"/>
    <x v="0"/>
    <x v="227"/>
    <m/>
    <m/>
    <m/>
    <x v="0"/>
    <m/>
    <n v="2.6"/>
    <n v="22.3"/>
    <m/>
    <x v="71"/>
    <m/>
    <x v="173"/>
    <x v="175"/>
    <x v="0"/>
    <m/>
    <m/>
    <x v="0"/>
    <x v="0"/>
    <m/>
    <n v="6.4000000000000003E-3"/>
    <m/>
    <n v="0.1348"/>
    <m/>
    <x v="0"/>
    <x v="0"/>
    <m/>
    <m/>
    <x v="0"/>
    <m/>
    <m/>
    <m/>
    <m/>
    <m/>
    <x v="0"/>
    <m/>
    <m/>
    <x v="0"/>
    <m/>
    <m/>
    <m/>
    <m/>
    <x v="5"/>
    <m/>
    <m/>
    <d v="2019-04-12T00:00:00"/>
    <x v="67"/>
    <m/>
    <s v="5293/70"/>
    <x v="0"/>
    <n v="12"/>
    <n v="8"/>
    <m/>
    <d v="2019-04-06T00:00:00"/>
    <s v="7:25am"/>
  </r>
  <r>
    <x v="0"/>
    <x v="18"/>
    <x v="1"/>
    <x v="6"/>
    <x v="314"/>
    <x v="68"/>
    <x v="0"/>
    <x v="228"/>
    <m/>
    <m/>
    <m/>
    <x v="0"/>
    <m/>
    <n v="2.9"/>
    <n v="33.5"/>
    <m/>
    <x v="72"/>
    <m/>
    <x v="174"/>
    <x v="176"/>
    <x v="0"/>
    <m/>
    <m/>
    <x v="0"/>
    <x v="0"/>
    <m/>
    <n v="1.34E-2"/>
    <m/>
    <n v="0.26719999999999999"/>
    <m/>
    <x v="0"/>
    <x v="0"/>
    <m/>
    <m/>
    <x v="0"/>
    <m/>
    <m/>
    <m/>
    <m/>
    <m/>
    <x v="0"/>
    <m/>
    <m/>
    <x v="0"/>
    <m/>
    <m/>
    <m/>
    <m/>
    <x v="5"/>
    <m/>
    <m/>
    <d v="2019-04-16T00:00:00"/>
    <x v="56"/>
    <m/>
    <s v="5293/80"/>
    <x v="0"/>
    <n v="11"/>
    <n v="8"/>
    <m/>
    <d v="2019-04-07T00:00:00"/>
    <s v="11:30pm"/>
  </r>
  <r>
    <x v="0"/>
    <x v="18"/>
    <x v="1"/>
    <x v="6"/>
    <x v="315"/>
    <x v="70"/>
    <x v="0"/>
    <x v="229"/>
    <m/>
    <m/>
    <m/>
    <x v="0"/>
    <m/>
    <n v="2.9"/>
    <n v="29.5"/>
    <m/>
    <x v="73"/>
    <m/>
    <x v="175"/>
    <x v="52"/>
    <x v="0"/>
    <m/>
    <m/>
    <x v="0"/>
    <x v="0"/>
    <m/>
    <n v="9.1999999999999998E-3"/>
    <m/>
    <n v="0.17100000000000001"/>
    <m/>
    <x v="0"/>
    <x v="0"/>
    <m/>
    <m/>
    <x v="0"/>
    <m/>
    <m/>
    <m/>
    <m/>
    <m/>
    <x v="0"/>
    <m/>
    <m/>
    <x v="0"/>
    <m/>
    <m/>
    <m/>
    <m/>
    <x v="5"/>
    <m/>
    <m/>
    <d v="2019-04-15T00:00:00"/>
    <x v="124"/>
    <m/>
    <s v="5293/90"/>
    <x v="0"/>
    <n v="13"/>
    <n v="8"/>
    <m/>
    <d v="2019-04-08T00:00:00"/>
    <s v="8:50am"/>
  </r>
  <r>
    <x v="0"/>
    <x v="18"/>
    <x v="1"/>
    <x v="6"/>
    <x v="316"/>
    <x v="72"/>
    <x v="0"/>
    <x v="230"/>
    <m/>
    <m/>
    <m/>
    <x v="0"/>
    <m/>
    <n v="2.7"/>
    <n v="31.1"/>
    <m/>
    <x v="74"/>
    <m/>
    <x v="172"/>
    <x v="177"/>
    <x v="0"/>
    <m/>
    <m/>
    <x v="0"/>
    <x v="0"/>
    <m/>
    <n v="1.12E-2"/>
    <m/>
    <n v="0.23710000000000001"/>
    <m/>
    <x v="0"/>
    <x v="0"/>
    <m/>
    <m/>
    <x v="0"/>
    <m/>
    <m/>
    <m/>
    <m/>
    <m/>
    <x v="0"/>
    <m/>
    <m/>
    <x v="0"/>
    <m/>
    <m/>
    <m/>
    <m/>
    <x v="5"/>
    <m/>
    <m/>
    <d v="2019-04-17T00:00:00"/>
    <x v="57"/>
    <m/>
    <s v="5293/100"/>
    <x v="0"/>
    <n v="14"/>
    <n v="8"/>
    <m/>
    <d v="2019-04-13T00:00:00"/>
    <s v="12:45pm"/>
  </r>
  <r>
    <x v="0"/>
    <x v="18"/>
    <x v="1"/>
    <x v="6"/>
    <x v="317"/>
    <x v="70"/>
    <x v="0"/>
    <x v="231"/>
    <m/>
    <m/>
    <m/>
    <x v="0"/>
    <m/>
    <n v="2.9"/>
    <n v="30.2"/>
    <m/>
    <x v="73"/>
    <m/>
    <x v="171"/>
    <x v="178"/>
    <x v="0"/>
    <m/>
    <m/>
    <x v="0"/>
    <x v="0"/>
    <m/>
    <n v="1.1900000000000001E-2"/>
    <m/>
    <n v="0.22939999999999999"/>
    <m/>
    <x v="0"/>
    <x v="0"/>
    <m/>
    <m/>
    <x v="0"/>
    <m/>
    <m/>
    <m/>
    <m/>
    <m/>
    <x v="0"/>
    <m/>
    <m/>
    <x v="0"/>
    <m/>
    <m/>
    <m/>
    <m/>
    <x v="5"/>
    <m/>
    <m/>
    <d v="2019-04-15T00:00:00"/>
    <x v="55"/>
    <m/>
    <s v="5293/110"/>
    <x v="0"/>
    <n v="16"/>
    <n v="8"/>
    <m/>
    <d v="2019-04-09T00:00:00"/>
    <s v="8:00pm"/>
  </r>
  <r>
    <x v="0"/>
    <x v="18"/>
    <x v="1"/>
    <x v="6"/>
    <x v="318"/>
    <x v="69"/>
    <x v="0"/>
    <x v="232"/>
    <m/>
    <m/>
    <m/>
    <x v="0"/>
    <m/>
    <n v="3"/>
    <n v="30.8"/>
    <m/>
    <x v="75"/>
    <m/>
    <x v="176"/>
    <x v="179"/>
    <x v="0"/>
    <m/>
    <m/>
    <x v="0"/>
    <x v="0"/>
    <m/>
    <n v="1.47E-2"/>
    <m/>
    <n v="0.1"/>
    <m/>
    <x v="0"/>
    <x v="0"/>
    <m/>
    <m/>
    <x v="0"/>
    <m/>
    <m/>
    <m/>
    <m/>
    <m/>
    <x v="0"/>
    <m/>
    <m/>
    <x v="0"/>
    <m/>
    <m/>
    <m/>
    <m/>
    <x v="5"/>
    <m/>
    <m/>
    <d v="2019-04-15T00:00:00"/>
    <x v="55"/>
    <m/>
    <s v="5293/120"/>
    <x v="0"/>
    <n v="12"/>
    <n v="8"/>
    <m/>
    <d v="2019-04-10T00:00:00"/>
    <s v="5:10pm"/>
  </r>
  <r>
    <x v="0"/>
    <x v="18"/>
    <x v="1"/>
    <x v="6"/>
    <x v="319"/>
    <x v="123"/>
    <x v="0"/>
    <x v="233"/>
    <m/>
    <m/>
    <m/>
    <x v="0"/>
    <m/>
    <n v="2.8"/>
    <n v="52.9"/>
    <m/>
    <x v="67"/>
    <m/>
    <x v="177"/>
    <x v="180"/>
    <x v="0"/>
    <m/>
    <m/>
    <x v="0"/>
    <x v="0"/>
    <m/>
    <n v="0"/>
    <m/>
    <n v="0.61199999999999999"/>
    <m/>
    <x v="0"/>
    <x v="0"/>
    <m/>
    <m/>
    <x v="0"/>
    <m/>
    <m/>
    <m/>
    <m/>
    <m/>
    <x v="0"/>
    <m/>
    <m/>
    <x v="0"/>
    <m/>
    <m/>
    <m/>
    <m/>
    <x v="0"/>
    <m/>
    <m/>
    <d v="2019-08-21T00:00:00"/>
    <x v="93"/>
    <m/>
    <s v="5846/20"/>
    <x v="0"/>
    <n v="11"/>
    <n v="8"/>
    <m/>
    <d v="2019-08-19T00:00:00"/>
    <s v="4:05pm"/>
  </r>
  <r>
    <x v="0"/>
    <x v="18"/>
    <x v="1"/>
    <x v="6"/>
    <x v="320"/>
    <x v="124"/>
    <x v="0"/>
    <x v="234"/>
    <m/>
    <m/>
    <m/>
    <x v="0"/>
    <m/>
    <n v="2.6"/>
    <n v="41.83"/>
    <m/>
    <x v="76"/>
    <m/>
    <x v="178"/>
    <x v="181"/>
    <x v="0"/>
    <m/>
    <m/>
    <x v="0"/>
    <x v="0"/>
    <m/>
    <n v="1E-3"/>
    <m/>
    <n v="0.24160000000000001"/>
    <m/>
    <x v="0"/>
    <x v="0"/>
    <m/>
    <m/>
    <x v="0"/>
    <m/>
    <m/>
    <m/>
    <m/>
    <m/>
    <x v="0"/>
    <m/>
    <m/>
    <x v="0"/>
    <m/>
    <m/>
    <m/>
    <m/>
    <x v="0"/>
    <m/>
    <m/>
    <d v="2019-08-22T00:00:00"/>
    <x v="94"/>
    <m/>
    <s v="5846/30"/>
    <x v="0"/>
    <n v="11"/>
    <n v="8"/>
    <m/>
    <d v="2019-08-20T00:00:00"/>
    <d v="1899-12-30T08:00:00"/>
  </r>
  <r>
    <x v="0"/>
    <x v="18"/>
    <x v="1"/>
    <x v="6"/>
    <x v="321"/>
    <x v="125"/>
    <x v="0"/>
    <x v="235"/>
    <m/>
    <m/>
    <m/>
    <x v="0"/>
    <m/>
    <n v="2.6"/>
    <n v="49.6"/>
    <m/>
    <x v="77"/>
    <m/>
    <x v="179"/>
    <x v="15"/>
    <x v="0"/>
    <m/>
    <m/>
    <x v="0"/>
    <x v="0"/>
    <m/>
    <n v="3.3E-3"/>
    <m/>
    <n v="0.26090000000000002"/>
    <m/>
    <x v="0"/>
    <x v="0"/>
    <m/>
    <m/>
    <x v="0"/>
    <m/>
    <m/>
    <m/>
    <m/>
    <m/>
    <x v="0"/>
    <m/>
    <m/>
    <x v="0"/>
    <m/>
    <m/>
    <m/>
    <m/>
    <x v="0"/>
    <m/>
    <m/>
    <d v="2019-08-23T00:00:00"/>
    <x v="95"/>
    <m/>
    <s v="5846/40"/>
    <x v="0"/>
    <n v="8"/>
    <n v="8"/>
    <m/>
    <d v="2019-08-21T00:00:00"/>
    <s v="7:40am"/>
  </r>
  <r>
    <x v="0"/>
    <x v="18"/>
    <x v="1"/>
    <x v="6"/>
    <x v="322"/>
    <x v="125"/>
    <x v="0"/>
    <x v="236"/>
    <m/>
    <m/>
    <m/>
    <x v="0"/>
    <m/>
    <n v="2.6"/>
    <n v="54.1"/>
    <m/>
    <x v="78"/>
    <m/>
    <x v="180"/>
    <x v="20"/>
    <x v="0"/>
    <m/>
    <m/>
    <x v="0"/>
    <x v="0"/>
    <m/>
    <n v="5.7099999999999998E-2"/>
    <m/>
    <n v="0.39929999999999999"/>
    <m/>
    <x v="0"/>
    <x v="0"/>
    <m/>
    <m/>
    <x v="0"/>
    <m/>
    <m/>
    <m/>
    <m/>
    <m/>
    <x v="0"/>
    <m/>
    <m/>
    <x v="0"/>
    <m/>
    <m/>
    <m/>
    <m/>
    <x v="0"/>
    <m/>
    <m/>
    <d v="2019-08-23T00:00:00"/>
    <x v="95"/>
    <m/>
    <s v="5846/50"/>
    <x v="0"/>
    <n v="13"/>
    <n v="8"/>
    <m/>
    <d v="2019-08-21T00:00:00"/>
    <s v="1:30pm"/>
  </r>
  <r>
    <x v="0"/>
    <x v="18"/>
    <x v="1"/>
    <x v="6"/>
    <x v="323"/>
    <x v="128"/>
    <x v="0"/>
    <x v="237"/>
    <m/>
    <m/>
    <m/>
    <x v="0"/>
    <m/>
    <n v="3"/>
    <n v="65.900000000000006"/>
    <m/>
    <x v="79"/>
    <m/>
    <x v="181"/>
    <x v="182"/>
    <x v="0"/>
    <m/>
    <m/>
    <x v="0"/>
    <x v="0"/>
    <m/>
    <n v="1.2800000000000001E-2"/>
    <m/>
    <n v="0.24610000000000001"/>
    <m/>
    <x v="0"/>
    <x v="0"/>
    <m/>
    <m/>
    <x v="0"/>
    <m/>
    <m/>
    <m/>
    <m/>
    <m/>
    <x v="0"/>
    <m/>
    <m/>
    <x v="0"/>
    <m/>
    <m/>
    <m/>
    <m/>
    <x v="0"/>
    <m/>
    <m/>
    <d v="2019-08-27T00:00:00"/>
    <x v="97"/>
    <m/>
    <s v="5846/60"/>
    <x v="0"/>
    <n v="12"/>
    <n v="8"/>
    <m/>
    <d v="2019-08-22T00:00:00"/>
    <s v="4:15pm"/>
  </r>
  <r>
    <x v="0"/>
    <x v="18"/>
    <x v="1"/>
    <x v="6"/>
    <x v="324"/>
    <x v="84"/>
    <x v="0"/>
    <x v="238"/>
    <m/>
    <m/>
    <m/>
    <x v="0"/>
    <m/>
    <n v="2.5"/>
    <n v="56.9"/>
    <m/>
    <x v="80"/>
    <m/>
    <x v="182"/>
    <x v="183"/>
    <x v="0"/>
    <m/>
    <m/>
    <x v="0"/>
    <x v="0"/>
    <m/>
    <n v="3.4200000000000001E-2"/>
    <m/>
    <n v="0.48320000000000002"/>
    <m/>
    <x v="0"/>
    <x v="0"/>
    <m/>
    <m/>
    <x v="0"/>
    <m/>
    <m/>
    <m/>
    <m/>
    <m/>
    <x v="0"/>
    <m/>
    <m/>
    <x v="0"/>
    <m/>
    <m/>
    <m/>
    <m/>
    <x v="0"/>
    <m/>
    <m/>
    <d v="2019-08-28T00:00:00"/>
    <x v="98"/>
    <m/>
    <s v="5846/70"/>
    <x v="0"/>
    <n v="16"/>
    <n v="8"/>
    <m/>
    <d v="2019-08-23T00:00:00"/>
    <s v="9:30am"/>
  </r>
  <r>
    <x v="0"/>
    <x v="18"/>
    <x v="1"/>
    <x v="6"/>
    <x v="325"/>
    <x v="85"/>
    <x v="0"/>
    <x v="239"/>
    <m/>
    <m/>
    <m/>
    <x v="0"/>
    <m/>
    <n v="2.6"/>
    <n v="57"/>
    <m/>
    <x v="81"/>
    <m/>
    <x v="183"/>
    <x v="22"/>
    <x v="0"/>
    <m/>
    <m/>
    <x v="0"/>
    <x v="0"/>
    <m/>
    <n v="3.09E-2"/>
    <m/>
    <n v="0.30580000000000002"/>
    <m/>
    <x v="0"/>
    <x v="0"/>
    <m/>
    <m/>
    <x v="0"/>
    <m/>
    <m/>
    <m/>
    <m/>
    <m/>
    <x v="0"/>
    <m/>
    <m/>
    <x v="0"/>
    <m/>
    <m/>
    <m/>
    <m/>
    <x v="0"/>
    <m/>
    <m/>
    <d v="2019-08-29T00:00:00"/>
    <x v="68"/>
    <m/>
    <s v="5846/80"/>
    <x v="0"/>
    <n v="11"/>
    <n v="8"/>
    <m/>
    <d v="2019-08-29T00:00:00"/>
    <s v="8:45pm"/>
  </r>
  <r>
    <x v="0"/>
    <x v="18"/>
    <x v="1"/>
    <x v="6"/>
    <x v="326"/>
    <x v="85"/>
    <x v="0"/>
    <x v="240"/>
    <m/>
    <m/>
    <m/>
    <x v="0"/>
    <m/>
    <n v="2.6"/>
    <n v="66.3"/>
    <m/>
    <x v="82"/>
    <m/>
    <x v="184"/>
    <x v="184"/>
    <x v="0"/>
    <m/>
    <m/>
    <x v="0"/>
    <x v="0"/>
    <m/>
    <n v="1.9599999999999999E-2"/>
    <m/>
    <n v="0.30259999999999998"/>
    <m/>
    <x v="0"/>
    <x v="0"/>
    <m/>
    <m/>
    <x v="0"/>
    <m/>
    <m/>
    <m/>
    <m/>
    <m/>
    <x v="0"/>
    <m/>
    <m/>
    <x v="0"/>
    <m/>
    <m/>
    <m/>
    <m/>
    <x v="0"/>
    <m/>
    <m/>
    <d v="2019-08-29T00:00:00"/>
    <x v="68"/>
    <m/>
    <s v="5846/90"/>
    <x v="0"/>
    <n v="12"/>
    <n v="8"/>
    <m/>
    <d v="2019-08-27T00:00:00"/>
    <s v="4:00pm"/>
  </r>
  <r>
    <x v="0"/>
    <x v="18"/>
    <x v="1"/>
    <x v="6"/>
    <x v="327"/>
    <x v="85"/>
    <x v="0"/>
    <x v="241"/>
    <m/>
    <m/>
    <m/>
    <x v="0"/>
    <m/>
    <n v="2.5"/>
    <n v="47.3"/>
    <m/>
    <x v="83"/>
    <m/>
    <x v="185"/>
    <x v="185"/>
    <x v="0"/>
    <m/>
    <m/>
    <x v="0"/>
    <x v="0"/>
    <m/>
    <n v="1.12E-2"/>
    <m/>
    <n v="0.40870000000000001"/>
    <m/>
    <x v="0"/>
    <x v="0"/>
    <m/>
    <m/>
    <x v="0"/>
    <m/>
    <m/>
    <m/>
    <m/>
    <m/>
    <x v="0"/>
    <m/>
    <m/>
    <x v="0"/>
    <m/>
    <m/>
    <m/>
    <m/>
    <x v="0"/>
    <m/>
    <m/>
    <d v="2019-08-30T00:00:00"/>
    <x v="69"/>
    <m/>
    <s v="5846/100"/>
    <x v="0"/>
    <n v="7"/>
    <n v="8"/>
    <m/>
    <d v="2019-08-27T00:00:00"/>
    <s v="8:00pm"/>
  </r>
  <r>
    <x v="0"/>
    <x v="18"/>
    <x v="1"/>
    <x v="6"/>
    <x v="328"/>
    <x v="153"/>
    <x v="0"/>
    <x v="242"/>
    <m/>
    <m/>
    <m/>
    <x v="0"/>
    <m/>
    <n v="2.2999999999999998"/>
    <n v="31.5"/>
    <m/>
    <x v="84"/>
    <m/>
    <x v="186"/>
    <x v="13"/>
    <x v="0"/>
    <m/>
    <m/>
    <x v="0"/>
    <x v="0"/>
    <m/>
    <n v="1.01E-2"/>
    <m/>
    <n v="0.3947"/>
    <m/>
    <x v="0"/>
    <x v="0"/>
    <m/>
    <m/>
    <x v="0"/>
    <m/>
    <m/>
    <m/>
    <m/>
    <m/>
    <x v="0"/>
    <m/>
    <m/>
    <x v="0"/>
    <m/>
    <m/>
    <m/>
    <m/>
    <x v="0"/>
    <m/>
    <m/>
    <d v="2019-08-30T00:00:00"/>
    <x v="69"/>
    <m/>
    <s v="5846/110, RTS per Celso"/>
    <x v="0"/>
    <n v="10"/>
    <n v="8"/>
    <m/>
    <d v="2019-08-28T00:00:00"/>
    <s v="5:00pm"/>
  </r>
  <r>
    <x v="0"/>
    <x v="18"/>
    <x v="1"/>
    <x v="6"/>
    <x v="329"/>
    <x v="153"/>
    <x v="0"/>
    <x v="243"/>
    <m/>
    <m/>
    <m/>
    <x v="0"/>
    <m/>
    <n v="2.8"/>
    <n v="59.6"/>
    <m/>
    <x v="85"/>
    <m/>
    <x v="187"/>
    <x v="174"/>
    <x v="0"/>
    <m/>
    <m/>
    <x v="0"/>
    <x v="0"/>
    <m/>
    <n v="6.7000000000000002E-3"/>
    <m/>
    <n v="0.30570000000000003"/>
    <m/>
    <x v="0"/>
    <x v="0"/>
    <m/>
    <m/>
    <x v="0"/>
    <m/>
    <m/>
    <m/>
    <m/>
    <m/>
    <x v="0"/>
    <m/>
    <m/>
    <x v="0"/>
    <m/>
    <m/>
    <m/>
    <m/>
    <x v="0"/>
    <m/>
    <m/>
    <d v="2019-09-03T00:00:00"/>
    <x v="71"/>
    <m/>
    <s v="5846/120"/>
    <x v="0"/>
    <n v="6"/>
    <n v="8"/>
    <m/>
    <d v="2019-08-29T00:00:00"/>
    <s v="12:15am"/>
  </r>
  <r>
    <x v="0"/>
    <x v="18"/>
    <x v="1"/>
    <x v="6"/>
    <x v="330"/>
    <x v="89"/>
    <x v="0"/>
    <x v="244"/>
    <m/>
    <m/>
    <m/>
    <x v="0"/>
    <m/>
    <n v="2.74"/>
    <n v="46.9"/>
    <m/>
    <x v="86"/>
    <m/>
    <x v="188"/>
    <x v="186"/>
    <x v="0"/>
    <m/>
    <m/>
    <x v="0"/>
    <x v="0"/>
    <m/>
    <n v="6.4999999999999997E-3"/>
    <m/>
    <n v="0.2994"/>
    <m/>
    <x v="0"/>
    <x v="0"/>
    <m/>
    <m/>
    <x v="0"/>
    <m/>
    <m/>
    <m/>
    <m/>
    <m/>
    <x v="0"/>
    <m/>
    <m/>
    <x v="0"/>
    <m/>
    <m/>
    <m/>
    <m/>
    <x v="9"/>
    <m/>
    <m/>
    <d v="2019-09-03T00:00:00"/>
    <x v="71"/>
    <n v="1"/>
    <s v="5846/130"/>
    <x v="0"/>
    <n v="14"/>
    <n v="8"/>
    <m/>
    <d v="2019-08-29T00:00:00"/>
    <s v="9:50pm"/>
  </r>
  <r>
    <x v="0"/>
    <x v="18"/>
    <x v="1"/>
    <x v="6"/>
    <x v="331"/>
    <x v="90"/>
    <x v="0"/>
    <x v="245"/>
    <m/>
    <m/>
    <m/>
    <x v="0"/>
    <m/>
    <n v="2.7"/>
    <n v="57.6"/>
    <m/>
    <x v="87"/>
    <m/>
    <x v="189"/>
    <x v="187"/>
    <x v="0"/>
    <m/>
    <m/>
    <x v="0"/>
    <x v="0"/>
    <m/>
    <n v="6.7999999999999996E-3"/>
    <m/>
    <n v="0.2782"/>
    <m/>
    <x v="0"/>
    <x v="0"/>
    <m/>
    <m/>
    <x v="0"/>
    <m/>
    <m/>
    <m/>
    <m/>
    <m/>
    <x v="0"/>
    <m/>
    <m/>
    <x v="0"/>
    <m/>
    <m/>
    <m/>
    <m/>
    <x v="9"/>
    <m/>
    <m/>
    <d v="2019-09-04T00:00:00"/>
    <x v="72"/>
    <n v="1"/>
    <s v="5846/140"/>
    <x v="0"/>
    <n v="6"/>
    <n v="8"/>
    <m/>
    <d v="2019-08-30T00:00:00"/>
    <s v="4:55am"/>
  </r>
  <r>
    <x v="0"/>
    <x v="18"/>
    <x v="1"/>
    <x v="6"/>
    <x v="332"/>
    <x v="92"/>
    <x v="0"/>
    <x v="246"/>
    <m/>
    <m/>
    <m/>
    <x v="0"/>
    <m/>
    <n v="3"/>
    <n v="74.400000000000006"/>
    <m/>
    <x v="88"/>
    <m/>
    <x v="190"/>
    <x v="10"/>
    <x v="0"/>
    <m/>
    <m/>
    <x v="0"/>
    <x v="0"/>
    <m/>
    <n v="1.6799999999999999E-2"/>
    <m/>
    <n v="0.2142"/>
    <m/>
    <x v="0"/>
    <x v="0"/>
    <m/>
    <m/>
    <x v="0"/>
    <m/>
    <m/>
    <m/>
    <m/>
    <m/>
    <x v="0"/>
    <m/>
    <m/>
    <x v="0"/>
    <m/>
    <m/>
    <m/>
    <m/>
    <x v="9"/>
    <m/>
    <m/>
    <d v="2019-09-06T00:00:00"/>
    <x v="74"/>
    <n v="1"/>
    <s v="5846/150"/>
    <x v="0"/>
    <n v="10"/>
    <n v="8"/>
    <m/>
    <d v="2019-08-30T00:00:00"/>
    <s v="6:20pm"/>
  </r>
  <r>
    <x v="0"/>
    <x v="18"/>
    <x v="1"/>
    <x v="6"/>
    <x v="333"/>
    <x v="92"/>
    <x v="0"/>
    <x v="247"/>
    <m/>
    <m/>
    <m/>
    <x v="0"/>
    <m/>
    <n v="2.6"/>
    <n v="62.1"/>
    <m/>
    <x v="89"/>
    <m/>
    <x v="183"/>
    <x v="188"/>
    <x v="0"/>
    <m/>
    <m/>
    <x v="0"/>
    <x v="0"/>
    <m/>
    <n v="2.2800000000000001E-2"/>
    <m/>
    <n v="0.28939999999999999"/>
    <m/>
    <x v="0"/>
    <x v="0"/>
    <m/>
    <m/>
    <x v="0"/>
    <m/>
    <m/>
    <m/>
    <m/>
    <m/>
    <x v="0"/>
    <m/>
    <m/>
    <x v="0"/>
    <m/>
    <m/>
    <m/>
    <m/>
    <x v="9"/>
    <m/>
    <m/>
    <d v="2019-09-06T00:00:00"/>
    <x v="74"/>
    <n v="1"/>
    <s v="5846/160"/>
    <x v="0"/>
    <n v="10"/>
    <n v="8"/>
    <m/>
    <d v="2019-09-04T00:00:00"/>
    <s v="11:00am"/>
  </r>
  <r>
    <x v="0"/>
    <x v="18"/>
    <x v="1"/>
    <x v="6"/>
    <x v="334"/>
    <x v="92"/>
    <x v="0"/>
    <x v="248"/>
    <m/>
    <m/>
    <m/>
    <x v="0"/>
    <m/>
    <n v="2.7"/>
    <n v="70.8"/>
    <m/>
    <x v="90"/>
    <m/>
    <x v="191"/>
    <x v="189"/>
    <x v="0"/>
    <m/>
    <m/>
    <x v="0"/>
    <x v="0"/>
    <m/>
    <n v="1.49E-2"/>
    <m/>
    <n v="0.31119999999999998"/>
    <m/>
    <x v="0"/>
    <x v="0"/>
    <m/>
    <m/>
    <x v="0"/>
    <m/>
    <m/>
    <m/>
    <m/>
    <m/>
    <x v="0"/>
    <m/>
    <m/>
    <x v="0"/>
    <m/>
    <m/>
    <m/>
    <m/>
    <x v="9"/>
    <m/>
    <m/>
    <d v="2019-09-07T00:00:00"/>
    <x v="75"/>
    <n v="2"/>
    <s v="5846/170,5846/180- BLEND"/>
    <x v="0"/>
    <n v="19"/>
    <n v="8"/>
    <m/>
    <d v="2019-09-05T00:00:00"/>
    <s v="3:08PM"/>
  </r>
  <r>
    <x v="0"/>
    <x v="18"/>
    <x v="1"/>
    <x v="6"/>
    <x v="335"/>
    <x v="103"/>
    <x v="0"/>
    <x v="248"/>
    <m/>
    <m/>
    <m/>
    <x v="0"/>
    <m/>
    <n v="2.7"/>
    <n v="70.8"/>
    <m/>
    <x v="90"/>
    <m/>
    <x v="191"/>
    <x v="189"/>
    <x v="0"/>
    <m/>
    <m/>
    <x v="0"/>
    <x v="0"/>
    <m/>
    <n v="1.49E-2"/>
    <m/>
    <n v="0.31119999999999998"/>
    <m/>
    <x v="0"/>
    <x v="0"/>
    <m/>
    <m/>
    <x v="0"/>
    <m/>
    <m/>
    <m/>
    <m/>
    <m/>
    <x v="0"/>
    <m/>
    <m/>
    <x v="0"/>
    <m/>
    <m/>
    <m/>
    <m/>
    <x v="9"/>
    <m/>
    <m/>
    <d v="2019-09-18T00:00:00"/>
    <x v="79"/>
    <n v="1"/>
    <s v="Blended with 5849/170"/>
    <x v="0"/>
    <n v="19"/>
    <n v="8"/>
    <m/>
    <d v="2019-09-05T00:00:00"/>
    <s v="3:08PM"/>
  </r>
  <r>
    <x v="0"/>
    <x v="19"/>
    <x v="1"/>
    <x v="1"/>
    <x v="336"/>
    <x v="22"/>
    <x v="0"/>
    <x v="249"/>
    <m/>
    <m/>
    <m/>
    <x v="0"/>
    <m/>
    <m/>
    <m/>
    <m/>
    <x v="0"/>
    <m/>
    <x v="0"/>
    <x v="190"/>
    <x v="59"/>
    <m/>
    <m/>
    <x v="0"/>
    <x v="112"/>
    <m/>
    <m/>
    <m/>
    <m/>
    <m/>
    <x v="2"/>
    <x v="96"/>
    <m/>
    <m/>
    <x v="0"/>
    <m/>
    <m/>
    <m/>
    <m/>
    <m/>
    <x v="0"/>
    <m/>
    <m/>
    <x v="0"/>
    <m/>
    <m/>
    <m/>
    <m/>
    <x v="4"/>
    <m/>
    <m/>
    <d v="2019-03-05T00:00:00"/>
    <x v="125"/>
    <m/>
    <m/>
    <x v="0"/>
    <n v="24"/>
    <n v="8"/>
    <m/>
    <m/>
    <m/>
  </r>
  <r>
    <x v="0"/>
    <x v="19"/>
    <x v="1"/>
    <x v="1"/>
    <x v="337"/>
    <x v="154"/>
    <x v="0"/>
    <x v="250"/>
    <m/>
    <m/>
    <m/>
    <x v="0"/>
    <m/>
    <m/>
    <m/>
    <m/>
    <x v="0"/>
    <m/>
    <x v="0"/>
    <x v="191"/>
    <x v="60"/>
    <m/>
    <m/>
    <x v="0"/>
    <x v="113"/>
    <m/>
    <m/>
    <m/>
    <m/>
    <m/>
    <x v="2"/>
    <x v="97"/>
    <m/>
    <m/>
    <x v="0"/>
    <m/>
    <m/>
    <m/>
    <m/>
    <m/>
    <x v="0"/>
    <m/>
    <m/>
    <x v="0"/>
    <m/>
    <m/>
    <m/>
    <m/>
    <x v="4"/>
    <m/>
    <m/>
    <d v="2019-03-05T00:00:00"/>
    <x v="125"/>
    <m/>
    <m/>
    <x v="0"/>
    <n v="28"/>
    <n v="8"/>
    <m/>
    <m/>
    <m/>
  </r>
  <r>
    <x v="0"/>
    <x v="19"/>
    <x v="1"/>
    <x v="1"/>
    <x v="338"/>
    <x v="155"/>
    <x v="0"/>
    <x v="251"/>
    <m/>
    <m/>
    <m/>
    <x v="0"/>
    <m/>
    <m/>
    <m/>
    <m/>
    <x v="0"/>
    <m/>
    <x v="0"/>
    <x v="192"/>
    <x v="61"/>
    <m/>
    <m/>
    <x v="0"/>
    <x v="114"/>
    <m/>
    <m/>
    <m/>
    <m/>
    <m/>
    <x v="2"/>
    <x v="98"/>
    <m/>
    <m/>
    <x v="0"/>
    <m/>
    <m/>
    <m/>
    <m/>
    <m/>
    <x v="0"/>
    <m/>
    <m/>
    <x v="0"/>
    <m/>
    <m/>
    <m/>
    <m/>
    <x v="4"/>
    <m/>
    <m/>
    <d v="2019-03-05T00:00:00"/>
    <x v="125"/>
    <m/>
    <m/>
    <x v="0"/>
    <n v="23"/>
    <n v="8"/>
    <m/>
    <m/>
    <m/>
  </r>
  <r>
    <x v="0"/>
    <x v="19"/>
    <x v="1"/>
    <x v="1"/>
    <x v="339"/>
    <x v="23"/>
    <x v="0"/>
    <x v="252"/>
    <m/>
    <m/>
    <m/>
    <x v="0"/>
    <m/>
    <m/>
    <m/>
    <m/>
    <x v="0"/>
    <m/>
    <x v="0"/>
    <x v="193"/>
    <x v="62"/>
    <m/>
    <m/>
    <x v="0"/>
    <x v="113"/>
    <m/>
    <m/>
    <m/>
    <m/>
    <m/>
    <x v="66"/>
    <x v="99"/>
    <m/>
    <m/>
    <x v="0"/>
    <m/>
    <m/>
    <m/>
    <m/>
    <m/>
    <x v="0"/>
    <m/>
    <m/>
    <x v="0"/>
    <m/>
    <m/>
    <m/>
    <m/>
    <x v="4"/>
    <m/>
    <m/>
    <d v="2019-03-07T00:00:00"/>
    <x v="20"/>
    <m/>
    <m/>
    <x v="0"/>
    <n v="25"/>
    <n v="8"/>
    <m/>
    <m/>
    <m/>
  </r>
  <r>
    <x v="0"/>
    <x v="19"/>
    <x v="1"/>
    <x v="1"/>
    <x v="340"/>
    <x v="23"/>
    <x v="0"/>
    <x v="253"/>
    <m/>
    <m/>
    <m/>
    <x v="0"/>
    <m/>
    <m/>
    <m/>
    <m/>
    <x v="0"/>
    <m/>
    <x v="0"/>
    <x v="194"/>
    <x v="63"/>
    <m/>
    <m/>
    <x v="0"/>
    <x v="115"/>
    <m/>
    <m/>
    <m/>
    <m/>
    <m/>
    <x v="67"/>
    <x v="100"/>
    <m/>
    <m/>
    <x v="0"/>
    <m/>
    <m/>
    <m/>
    <m/>
    <m/>
    <x v="0"/>
    <m/>
    <m/>
    <x v="0"/>
    <m/>
    <m/>
    <m/>
    <m/>
    <x v="4"/>
    <m/>
    <m/>
    <d v="2019-03-07T00:00:00"/>
    <x v="20"/>
    <m/>
    <m/>
    <x v="0"/>
    <n v="28"/>
    <n v="8"/>
    <m/>
    <m/>
    <m/>
  </r>
  <r>
    <x v="0"/>
    <x v="19"/>
    <x v="1"/>
    <x v="1"/>
    <x v="341"/>
    <x v="156"/>
    <x v="0"/>
    <x v="254"/>
    <m/>
    <m/>
    <m/>
    <x v="0"/>
    <m/>
    <m/>
    <m/>
    <m/>
    <x v="0"/>
    <m/>
    <x v="0"/>
    <x v="193"/>
    <x v="64"/>
    <m/>
    <m/>
    <x v="0"/>
    <x v="113"/>
    <m/>
    <m/>
    <m/>
    <m/>
    <m/>
    <x v="2"/>
    <x v="101"/>
    <m/>
    <m/>
    <x v="0"/>
    <m/>
    <m/>
    <m/>
    <m/>
    <m/>
    <x v="0"/>
    <m/>
    <m/>
    <x v="0"/>
    <m/>
    <m/>
    <m/>
    <m/>
    <x v="4"/>
    <m/>
    <m/>
    <d v="2019-03-07T00:00:00"/>
    <x v="20"/>
    <m/>
    <m/>
    <x v="0"/>
    <n v="26"/>
    <n v="8"/>
    <m/>
    <m/>
    <m/>
  </r>
  <r>
    <x v="0"/>
    <x v="19"/>
    <x v="1"/>
    <x v="1"/>
    <x v="342"/>
    <x v="156"/>
    <x v="0"/>
    <x v="255"/>
    <m/>
    <m/>
    <m/>
    <x v="0"/>
    <m/>
    <m/>
    <m/>
    <m/>
    <x v="0"/>
    <m/>
    <x v="0"/>
    <x v="195"/>
    <x v="65"/>
    <m/>
    <m/>
    <x v="0"/>
    <x v="116"/>
    <m/>
    <m/>
    <m/>
    <m/>
    <m/>
    <x v="68"/>
    <x v="102"/>
    <m/>
    <m/>
    <x v="0"/>
    <m/>
    <m/>
    <m/>
    <m/>
    <m/>
    <x v="0"/>
    <m/>
    <m/>
    <x v="0"/>
    <m/>
    <m/>
    <m/>
    <m/>
    <x v="4"/>
    <m/>
    <m/>
    <d v="2019-03-07T00:00:00"/>
    <x v="20"/>
    <m/>
    <m/>
    <x v="0"/>
    <n v="25"/>
    <n v="8"/>
    <m/>
    <m/>
    <m/>
  </r>
  <r>
    <x v="0"/>
    <x v="19"/>
    <x v="1"/>
    <x v="1"/>
    <x v="343"/>
    <x v="156"/>
    <x v="0"/>
    <x v="256"/>
    <m/>
    <m/>
    <m/>
    <x v="0"/>
    <m/>
    <m/>
    <m/>
    <m/>
    <x v="0"/>
    <m/>
    <x v="0"/>
    <x v="196"/>
    <x v="66"/>
    <m/>
    <m/>
    <x v="0"/>
    <x v="115"/>
    <m/>
    <m/>
    <m/>
    <m/>
    <m/>
    <x v="69"/>
    <x v="103"/>
    <m/>
    <m/>
    <x v="0"/>
    <m/>
    <m/>
    <m/>
    <m/>
    <m/>
    <x v="0"/>
    <m/>
    <m/>
    <x v="0"/>
    <m/>
    <m/>
    <m/>
    <m/>
    <x v="4"/>
    <m/>
    <m/>
    <d v="2019-03-07T00:00:00"/>
    <x v="20"/>
    <m/>
    <m/>
    <x v="0"/>
    <n v="27"/>
    <n v="8"/>
    <m/>
    <m/>
    <m/>
  </r>
  <r>
    <x v="0"/>
    <x v="19"/>
    <x v="1"/>
    <x v="1"/>
    <x v="344"/>
    <x v="156"/>
    <x v="0"/>
    <x v="257"/>
    <m/>
    <m/>
    <m/>
    <x v="0"/>
    <m/>
    <m/>
    <m/>
    <m/>
    <x v="0"/>
    <m/>
    <x v="0"/>
    <x v="197"/>
    <x v="67"/>
    <m/>
    <m/>
    <x v="0"/>
    <x v="115"/>
    <m/>
    <m/>
    <m/>
    <m/>
    <m/>
    <x v="67"/>
    <x v="104"/>
    <m/>
    <m/>
    <x v="0"/>
    <m/>
    <m/>
    <m/>
    <m/>
    <m/>
    <x v="0"/>
    <m/>
    <m/>
    <x v="0"/>
    <m/>
    <m/>
    <m/>
    <m/>
    <x v="4"/>
    <m/>
    <m/>
    <d v="2019-03-11T00:00:00"/>
    <x v="5"/>
    <m/>
    <m/>
    <x v="0"/>
    <n v="20"/>
    <n v="8"/>
    <m/>
    <m/>
    <m/>
  </r>
  <r>
    <x v="0"/>
    <x v="19"/>
    <x v="1"/>
    <x v="1"/>
    <x v="345"/>
    <x v="157"/>
    <x v="0"/>
    <x v="258"/>
    <m/>
    <m/>
    <m/>
    <x v="0"/>
    <m/>
    <m/>
    <m/>
    <m/>
    <x v="0"/>
    <m/>
    <x v="0"/>
    <x v="89"/>
    <x v="68"/>
    <m/>
    <m/>
    <x v="0"/>
    <x v="115"/>
    <m/>
    <m/>
    <m/>
    <m/>
    <m/>
    <x v="70"/>
    <x v="51"/>
    <m/>
    <m/>
    <x v="0"/>
    <m/>
    <m/>
    <m/>
    <m/>
    <m/>
    <x v="0"/>
    <m/>
    <m/>
    <x v="0"/>
    <m/>
    <m/>
    <m/>
    <m/>
    <x v="4"/>
    <m/>
    <m/>
    <d v="2019-03-11T00:00:00"/>
    <x v="5"/>
    <m/>
    <m/>
    <x v="0"/>
    <n v="17"/>
    <n v="8"/>
    <m/>
    <m/>
    <m/>
  </r>
  <r>
    <x v="0"/>
    <x v="19"/>
    <x v="1"/>
    <x v="1"/>
    <x v="346"/>
    <x v="157"/>
    <x v="0"/>
    <x v="259"/>
    <m/>
    <m/>
    <m/>
    <x v="0"/>
    <m/>
    <m/>
    <m/>
    <m/>
    <x v="0"/>
    <m/>
    <x v="0"/>
    <x v="198"/>
    <x v="69"/>
    <m/>
    <m/>
    <x v="0"/>
    <x v="115"/>
    <m/>
    <m/>
    <m/>
    <m/>
    <m/>
    <x v="71"/>
    <x v="105"/>
    <m/>
    <m/>
    <x v="0"/>
    <m/>
    <m/>
    <m/>
    <m/>
    <m/>
    <x v="0"/>
    <m/>
    <m/>
    <x v="0"/>
    <m/>
    <m/>
    <m/>
    <m/>
    <x v="4"/>
    <m/>
    <m/>
    <d v="2019-03-11T00:00:00"/>
    <x v="5"/>
    <m/>
    <m/>
    <x v="0"/>
    <n v="20"/>
    <n v="8"/>
    <m/>
    <m/>
    <m/>
  </r>
  <r>
    <x v="0"/>
    <x v="19"/>
    <x v="1"/>
    <x v="1"/>
    <x v="347"/>
    <x v="158"/>
    <x v="0"/>
    <x v="260"/>
    <m/>
    <m/>
    <m/>
    <x v="0"/>
    <m/>
    <m/>
    <m/>
    <m/>
    <x v="0"/>
    <m/>
    <x v="0"/>
    <x v="198"/>
    <x v="70"/>
    <m/>
    <m/>
    <x v="0"/>
    <x v="113"/>
    <m/>
    <m/>
    <m/>
    <m/>
    <m/>
    <x v="72"/>
    <x v="106"/>
    <m/>
    <m/>
    <x v="0"/>
    <m/>
    <m/>
    <m/>
    <m/>
    <m/>
    <x v="0"/>
    <m/>
    <m/>
    <x v="0"/>
    <m/>
    <m/>
    <m/>
    <m/>
    <x v="4"/>
    <m/>
    <m/>
    <d v="2019-03-12T00:00:00"/>
    <x v="126"/>
    <m/>
    <m/>
    <x v="0"/>
    <n v="20"/>
    <n v="8"/>
    <m/>
    <m/>
    <m/>
  </r>
  <r>
    <x v="0"/>
    <x v="19"/>
    <x v="1"/>
    <x v="1"/>
    <x v="348"/>
    <x v="159"/>
    <x v="0"/>
    <x v="261"/>
    <m/>
    <m/>
    <m/>
    <x v="0"/>
    <m/>
    <m/>
    <m/>
    <m/>
    <x v="0"/>
    <m/>
    <x v="0"/>
    <x v="199"/>
    <x v="71"/>
    <m/>
    <m/>
    <x v="0"/>
    <x v="114"/>
    <m/>
    <m/>
    <m/>
    <m/>
    <m/>
    <x v="73"/>
    <x v="107"/>
    <m/>
    <m/>
    <x v="0"/>
    <m/>
    <m/>
    <m/>
    <m/>
    <m/>
    <x v="0"/>
    <m/>
    <m/>
    <x v="0"/>
    <m/>
    <m/>
    <m/>
    <m/>
    <x v="5"/>
    <m/>
    <m/>
    <d v="2019-04-02T00:00:00"/>
    <x v="127"/>
    <m/>
    <m/>
    <x v="0"/>
    <n v="25"/>
    <n v="8"/>
    <m/>
    <m/>
    <m/>
  </r>
  <r>
    <x v="0"/>
    <x v="19"/>
    <x v="1"/>
    <x v="1"/>
    <x v="349"/>
    <x v="159"/>
    <x v="0"/>
    <x v="262"/>
    <m/>
    <m/>
    <m/>
    <x v="0"/>
    <m/>
    <m/>
    <m/>
    <m/>
    <x v="0"/>
    <m/>
    <x v="0"/>
    <x v="200"/>
    <x v="72"/>
    <m/>
    <m/>
    <x v="0"/>
    <x v="117"/>
    <m/>
    <m/>
    <m/>
    <m/>
    <m/>
    <x v="74"/>
    <x v="108"/>
    <m/>
    <m/>
    <x v="0"/>
    <m/>
    <m/>
    <m/>
    <m/>
    <m/>
    <x v="0"/>
    <m/>
    <m/>
    <x v="0"/>
    <m/>
    <m/>
    <m/>
    <m/>
    <x v="5"/>
    <m/>
    <m/>
    <d v="2019-04-02T00:00:00"/>
    <x v="127"/>
    <m/>
    <m/>
    <x v="0"/>
    <n v="23"/>
    <n v="8"/>
    <m/>
    <m/>
    <m/>
  </r>
  <r>
    <x v="0"/>
    <x v="19"/>
    <x v="1"/>
    <x v="1"/>
    <x v="350"/>
    <x v="159"/>
    <x v="0"/>
    <x v="263"/>
    <m/>
    <m/>
    <m/>
    <x v="0"/>
    <m/>
    <m/>
    <m/>
    <m/>
    <x v="0"/>
    <m/>
    <x v="0"/>
    <x v="201"/>
    <x v="73"/>
    <m/>
    <m/>
    <x v="0"/>
    <x v="113"/>
    <m/>
    <m/>
    <m/>
    <m/>
    <m/>
    <x v="75"/>
    <x v="109"/>
    <m/>
    <m/>
    <x v="0"/>
    <m/>
    <m/>
    <m/>
    <m/>
    <m/>
    <x v="0"/>
    <m/>
    <m/>
    <x v="0"/>
    <m/>
    <m/>
    <m/>
    <m/>
    <x v="5"/>
    <m/>
    <m/>
    <d v="2019-04-04T00:00:00"/>
    <x v="61"/>
    <m/>
    <m/>
    <x v="0"/>
    <n v="19"/>
    <n v="8"/>
    <m/>
    <m/>
    <m/>
  </r>
  <r>
    <x v="0"/>
    <x v="19"/>
    <x v="1"/>
    <x v="1"/>
    <x v="351"/>
    <x v="78"/>
    <x v="0"/>
    <x v="264"/>
    <m/>
    <m/>
    <m/>
    <x v="0"/>
    <m/>
    <m/>
    <m/>
    <m/>
    <x v="0"/>
    <m/>
    <x v="0"/>
    <x v="202"/>
    <x v="64"/>
    <m/>
    <m/>
    <x v="0"/>
    <x v="113"/>
    <m/>
    <m/>
    <m/>
    <m/>
    <m/>
    <x v="76"/>
    <x v="110"/>
    <m/>
    <m/>
    <x v="0"/>
    <m/>
    <m/>
    <m/>
    <m/>
    <m/>
    <x v="0"/>
    <m/>
    <m/>
    <x v="0"/>
    <m/>
    <m/>
    <m/>
    <m/>
    <x v="5"/>
    <m/>
    <m/>
    <d v="2019-04-05T00:00:00"/>
    <x v="62"/>
    <m/>
    <m/>
    <x v="0"/>
    <n v="23"/>
    <n v="8"/>
    <m/>
    <m/>
    <m/>
  </r>
  <r>
    <x v="0"/>
    <x v="19"/>
    <x v="1"/>
    <x v="1"/>
    <x v="352"/>
    <x v="78"/>
    <x v="0"/>
    <x v="265"/>
    <m/>
    <m/>
    <m/>
    <x v="0"/>
    <m/>
    <m/>
    <m/>
    <m/>
    <x v="0"/>
    <m/>
    <x v="0"/>
    <x v="203"/>
    <x v="74"/>
    <m/>
    <m/>
    <x v="0"/>
    <x v="113"/>
    <m/>
    <m/>
    <m/>
    <m/>
    <m/>
    <x v="2"/>
    <x v="111"/>
    <m/>
    <m/>
    <x v="0"/>
    <m/>
    <m/>
    <m/>
    <m/>
    <m/>
    <x v="0"/>
    <m/>
    <m/>
    <x v="0"/>
    <m/>
    <m/>
    <m/>
    <m/>
    <x v="5"/>
    <m/>
    <m/>
    <d v="2019-04-05T00:00:00"/>
    <x v="62"/>
    <m/>
    <m/>
    <x v="0"/>
    <n v="26"/>
    <n v="8"/>
    <m/>
    <m/>
    <m/>
  </r>
  <r>
    <x v="0"/>
    <x v="19"/>
    <x v="1"/>
    <x v="1"/>
    <x v="353"/>
    <x v="78"/>
    <x v="0"/>
    <x v="253"/>
    <m/>
    <m/>
    <m/>
    <x v="0"/>
    <m/>
    <m/>
    <m/>
    <m/>
    <x v="0"/>
    <m/>
    <x v="0"/>
    <x v="192"/>
    <x v="75"/>
    <m/>
    <m/>
    <x v="0"/>
    <x v="113"/>
    <m/>
    <m/>
    <m/>
    <m/>
    <m/>
    <x v="77"/>
    <x v="112"/>
    <m/>
    <m/>
    <x v="0"/>
    <m/>
    <m/>
    <m/>
    <m/>
    <m/>
    <x v="0"/>
    <m/>
    <m/>
    <x v="0"/>
    <m/>
    <m/>
    <m/>
    <m/>
    <x v="5"/>
    <m/>
    <m/>
    <d v="2019-04-05T00:00:00"/>
    <x v="62"/>
    <m/>
    <m/>
    <x v="0"/>
    <n v="25"/>
    <n v="8"/>
    <m/>
    <m/>
    <m/>
  </r>
  <r>
    <x v="0"/>
    <x v="19"/>
    <x v="1"/>
    <x v="1"/>
    <x v="354"/>
    <x v="78"/>
    <x v="0"/>
    <x v="266"/>
    <m/>
    <m/>
    <m/>
    <x v="0"/>
    <m/>
    <m/>
    <m/>
    <m/>
    <x v="0"/>
    <m/>
    <x v="0"/>
    <x v="204"/>
    <x v="76"/>
    <m/>
    <m/>
    <x v="0"/>
    <x v="118"/>
    <m/>
    <m/>
    <m/>
    <m/>
    <m/>
    <x v="78"/>
    <x v="113"/>
    <m/>
    <m/>
    <x v="0"/>
    <m/>
    <m/>
    <m/>
    <m/>
    <m/>
    <x v="0"/>
    <m/>
    <m/>
    <x v="0"/>
    <m/>
    <m/>
    <m/>
    <m/>
    <x v="5"/>
    <m/>
    <m/>
    <d v="2019-04-05T00:00:00"/>
    <x v="62"/>
    <m/>
    <m/>
    <x v="0"/>
    <n v="26"/>
    <n v="8"/>
    <m/>
    <m/>
    <m/>
  </r>
  <r>
    <x v="0"/>
    <x v="19"/>
    <x v="1"/>
    <x v="1"/>
    <x v="355"/>
    <x v="79"/>
    <x v="0"/>
    <x v="267"/>
    <m/>
    <m/>
    <m/>
    <x v="0"/>
    <m/>
    <m/>
    <m/>
    <m/>
    <x v="0"/>
    <m/>
    <x v="0"/>
    <x v="205"/>
    <x v="66"/>
    <m/>
    <m/>
    <x v="0"/>
    <x v="113"/>
    <m/>
    <m/>
    <m/>
    <m/>
    <m/>
    <x v="79"/>
    <x v="114"/>
    <m/>
    <m/>
    <x v="0"/>
    <m/>
    <m/>
    <m/>
    <m/>
    <m/>
    <x v="0"/>
    <m/>
    <m/>
    <x v="0"/>
    <m/>
    <m/>
    <m/>
    <m/>
    <x v="5"/>
    <m/>
    <m/>
    <d v="2019-04-08T00:00:00"/>
    <x v="63"/>
    <m/>
    <m/>
    <x v="0"/>
    <n v="22"/>
    <n v="8"/>
    <m/>
    <m/>
    <m/>
  </r>
  <r>
    <x v="0"/>
    <x v="19"/>
    <x v="1"/>
    <x v="1"/>
    <x v="356"/>
    <x v="79"/>
    <x v="0"/>
    <x v="253"/>
    <m/>
    <m/>
    <m/>
    <x v="0"/>
    <m/>
    <m/>
    <m/>
    <m/>
    <x v="0"/>
    <m/>
    <x v="0"/>
    <x v="206"/>
    <x v="77"/>
    <m/>
    <m/>
    <x v="0"/>
    <x v="112"/>
    <m/>
    <m/>
    <m/>
    <m/>
    <m/>
    <x v="80"/>
    <x v="115"/>
    <m/>
    <m/>
    <x v="0"/>
    <m/>
    <m/>
    <m/>
    <m/>
    <m/>
    <x v="0"/>
    <m/>
    <m/>
    <x v="0"/>
    <m/>
    <m/>
    <m/>
    <m/>
    <x v="5"/>
    <m/>
    <m/>
    <d v="2019-04-08T00:00:00"/>
    <x v="63"/>
    <m/>
    <m/>
    <x v="0"/>
    <n v="25"/>
    <n v="8"/>
    <m/>
    <m/>
    <m/>
  </r>
  <r>
    <x v="0"/>
    <x v="19"/>
    <x v="1"/>
    <x v="1"/>
    <x v="357"/>
    <x v="79"/>
    <x v="0"/>
    <x v="253"/>
    <m/>
    <m/>
    <m/>
    <x v="0"/>
    <m/>
    <m/>
    <m/>
    <m/>
    <x v="0"/>
    <m/>
    <x v="0"/>
    <x v="194"/>
    <x v="78"/>
    <m/>
    <m/>
    <x v="0"/>
    <x v="115"/>
    <m/>
    <m/>
    <m/>
    <m/>
    <m/>
    <x v="81"/>
    <x v="116"/>
    <m/>
    <m/>
    <x v="0"/>
    <m/>
    <m/>
    <m/>
    <m/>
    <m/>
    <x v="0"/>
    <m/>
    <m/>
    <x v="0"/>
    <m/>
    <m/>
    <m/>
    <m/>
    <x v="5"/>
    <m/>
    <m/>
    <d v="2019-04-08T00:00:00"/>
    <x v="63"/>
    <m/>
    <m/>
    <x v="0"/>
    <n v="21"/>
    <n v="8"/>
    <m/>
    <m/>
    <m/>
  </r>
  <r>
    <x v="0"/>
    <x v="19"/>
    <x v="1"/>
    <x v="1"/>
    <x v="358"/>
    <x v="82"/>
    <x v="0"/>
    <x v="255"/>
    <m/>
    <m/>
    <m/>
    <x v="0"/>
    <m/>
    <m/>
    <m/>
    <m/>
    <x v="0"/>
    <m/>
    <x v="0"/>
    <x v="207"/>
    <x v="79"/>
    <m/>
    <m/>
    <x v="0"/>
    <x v="119"/>
    <m/>
    <m/>
    <m/>
    <m/>
    <m/>
    <x v="82"/>
    <x v="117"/>
    <m/>
    <m/>
    <x v="0"/>
    <m/>
    <m/>
    <m/>
    <m/>
    <m/>
    <x v="0"/>
    <m/>
    <m/>
    <x v="0"/>
    <m/>
    <m/>
    <m/>
    <m/>
    <x v="5"/>
    <m/>
    <m/>
    <d v="2019-04-11T00:00:00"/>
    <x v="66"/>
    <m/>
    <m/>
    <x v="0"/>
    <n v="24"/>
    <n v="8"/>
    <m/>
    <m/>
    <m/>
  </r>
  <r>
    <x v="0"/>
    <x v="19"/>
    <x v="1"/>
    <x v="1"/>
    <x v="359"/>
    <x v="82"/>
    <x v="0"/>
    <x v="268"/>
    <m/>
    <m/>
    <m/>
    <x v="0"/>
    <m/>
    <m/>
    <m/>
    <m/>
    <x v="0"/>
    <m/>
    <x v="0"/>
    <x v="208"/>
    <x v="80"/>
    <m/>
    <m/>
    <x v="0"/>
    <x v="113"/>
    <m/>
    <m/>
    <m/>
    <m/>
    <m/>
    <x v="83"/>
    <x v="118"/>
    <m/>
    <m/>
    <x v="0"/>
    <m/>
    <m/>
    <m/>
    <m/>
    <m/>
    <x v="0"/>
    <m/>
    <m/>
    <x v="0"/>
    <m/>
    <m/>
    <m/>
    <m/>
    <x v="5"/>
    <m/>
    <m/>
    <d v="2019-04-11T00:00:00"/>
    <x v="66"/>
    <m/>
    <m/>
    <x v="0"/>
    <n v="26"/>
    <n v="8"/>
    <m/>
    <m/>
    <m/>
  </r>
  <r>
    <x v="0"/>
    <x v="19"/>
    <x v="1"/>
    <x v="1"/>
    <x v="360"/>
    <x v="82"/>
    <x v="0"/>
    <x v="269"/>
    <m/>
    <m/>
    <m/>
    <x v="0"/>
    <m/>
    <m/>
    <m/>
    <m/>
    <x v="0"/>
    <m/>
    <x v="0"/>
    <x v="209"/>
    <x v="81"/>
    <m/>
    <m/>
    <x v="0"/>
    <x v="120"/>
    <m/>
    <m/>
    <m/>
    <m/>
    <m/>
    <x v="84"/>
    <x v="119"/>
    <m/>
    <m/>
    <x v="0"/>
    <m/>
    <m/>
    <m/>
    <m/>
    <m/>
    <x v="0"/>
    <m/>
    <m/>
    <x v="0"/>
    <m/>
    <m/>
    <m/>
    <m/>
    <x v="5"/>
    <m/>
    <m/>
    <d v="2019-04-11T00:00:00"/>
    <x v="66"/>
    <m/>
    <m/>
    <x v="0"/>
    <n v="24"/>
    <n v="8"/>
    <m/>
    <m/>
    <m/>
  </r>
  <r>
    <x v="0"/>
    <x v="19"/>
    <x v="1"/>
    <x v="1"/>
    <x v="361"/>
    <x v="82"/>
    <x v="0"/>
    <x v="270"/>
    <m/>
    <m/>
    <m/>
    <x v="0"/>
    <m/>
    <m/>
    <m/>
    <m/>
    <x v="0"/>
    <m/>
    <x v="0"/>
    <x v="210"/>
    <x v="82"/>
    <m/>
    <m/>
    <x v="0"/>
    <x v="113"/>
    <m/>
    <m/>
    <m/>
    <m/>
    <m/>
    <x v="85"/>
    <x v="120"/>
    <m/>
    <m/>
    <x v="0"/>
    <m/>
    <m/>
    <m/>
    <m/>
    <m/>
    <x v="0"/>
    <m/>
    <m/>
    <x v="0"/>
    <m/>
    <m/>
    <m/>
    <m/>
    <x v="5"/>
    <m/>
    <m/>
    <d v="2019-04-11T00:00:00"/>
    <x v="66"/>
    <m/>
    <m/>
    <x v="0"/>
    <n v="26"/>
    <n v="8"/>
    <m/>
    <m/>
    <m/>
  </r>
  <r>
    <x v="0"/>
    <x v="19"/>
    <x v="1"/>
    <x v="1"/>
    <x v="362"/>
    <x v="83"/>
    <x v="0"/>
    <x v="254"/>
    <m/>
    <m/>
    <m/>
    <x v="0"/>
    <m/>
    <m/>
    <m/>
    <m/>
    <x v="0"/>
    <m/>
    <x v="0"/>
    <x v="211"/>
    <x v="83"/>
    <m/>
    <m/>
    <x v="0"/>
    <x v="113"/>
    <m/>
    <m/>
    <m/>
    <m/>
    <m/>
    <x v="86"/>
    <x v="121"/>
    <m/>
    <m/>
    <x v="0"/>
    <m/>
    <m/>
    <m/>
    <m/>
    <m/>
    <x v="0"/>
    <m/>
    <m/>
    <x v="0"/>
    <m/>
    <m/>
    <m/>
    <m/>
    <x v="5"/>
    <m/>
    <m/>
    <d v="2019-04-12T00:00:00"/>
    <x v="67"/>
    <m/>
    <m/>
    <x v="0"/>
    <n v="25"/>
    <n v="8"/>
    <m/>
    <m/>
    <m/>
  </r>
  <r>
    <x v="0"/>
    <x v="19"/>
    <x v="1"/>
    <x v="1"/>
    <x v="363"/>
    <x v="83"/>
    <x v="0"/>
    <x v="271"/>
    <m/>
    <m/>
    <m/>
    <x v="0"/>
    <m/>
    <m/>
    <m/>
    <m/>
    <x v="0"/>
    <m/>
    <x v="0"/>
    <x v="212"/>
    <x v="84"/>
    <m/>
    <m/>
    <x v="0"/>
    <x v="113"/>
    <m/>
    <m/>
    <m/>
    <m/>
    <m/>
    <x v="87"/>
    <x v="122"/>
    <m/>
    <m/>
    <x v="0"/>
    <m/>
    <m/>
    <m/>
    <m/>
    <m/>
    <x v="0"/>
    <m/>
    <m/>
    <x v="0"/>
    <m/>
    <m/>
    <m/>
    <m/>
    <x v="5"/>
    <m/>
    <m/>
    <d v="2019-04-12T00:00:00"/>
    <x v="67"/>
    <m/>
    <m/>
    <x v="0"/>
    <n v="22"/>
    <n v="8"/>
    <m/>
    <m/>
    <m/>
  </r>
  <r>
    <x v="0"/>
    <x v="19"/>
    <x v="1"/>
    <x v="1"/>
    <x v="364"/>
    <x v="69"/>
    <x v="0"/>
    <x v="254"/>
    <m/>
    <m/>
    <m/>
    <x v="0"/>
    <m/>
    <m/>
    <m/>
    <m/>
    <x v="0"/>
    <m/>
    <x v="0"/>
    <x v="213"/>
    <x v="85"/>
    <m/>
    <m/>
    <x v="0"/>
    <x v="119"/>
    <m/>
    <m/>
    <m/>
    <m/>
    <m/>
    <x v="88"/>
    <x v="123"/>
    <m/>
    <m/>
    <x v="0"/>
    <m/>
    <m/>
    <m/>
    <m/>
    <m/>
    <x v="0"/>
    <m/>
    <m/>
    <x v="0"/>
    <m/>
    <m/>
    <m/>
    <m/>
    <x v="5"/>
    <m/>
    <m/>
    <d v="2019-04-15T00:00:00"/>
    <x v="55"/>
    <m/>
    <m/>
    <x v="0"/>
    <n v="27"/>
    <n v="8"/>
    <m/>
    <m/>
    <m/>
  </r>
  <r>
    <x v="0"/>
    <x v="19"/>
    <x v="1"/>
    <x v="1"/>
    <x v="365"/>
    <x v="70"/>
    <x v="0"/>
    <x v="272"/>
    <m/>
    <m/>
    <m/>
    <x v="0"/>
    <m/>
    <m/>
    <m/>
    <m/>
    <x v="0"/>
    <m/>
    <x v="0"/>
    <x v="214"/>
    <x v="86"/>
    <m/>
    <m/>
    <x v="0"/>
    <x v="112"/>
    <m/>
    <m/>
    <m/>
    <m/>
    <m/>
    <x v="67"/>
    <x v="124"/>
    <m/>
    <m/>
    <x v="0"/>
    <m/>
    <m/>
    <m/>
    <m/>
    <m/>
    <x v="0"/>
    <m/>
    <m/>
    <x v="0"/>
    <m/>
    <m/>
    <m/>
    <m/>
    <x v="5"/>
    <m/>
    <m/>
    <d v="2019-04-15T00:00:00"/>
    <x v="55"/>
    <m/>
    <m/>
    <x v="0"/>
    <n v="27"/>
    <n v="8"/>
    <m/>
    <m/>
    <m/>
  </r>
  <r>
    <x v="0"/>
    <x v="19"/>
    <x v="1"/>
    <x v="1"/>
    <x v="366"/>
    <x v="70"/>
    <x v="0"/>
    <x v="273"/>
    <m/>
    <m/>
    <m/>
    <x v="0"/>
    <m/>
    <m/>
    <m/>
    <m/>
    <x v="0"/>
    <m/>
    <x v="0"/>
    <x v="194"/>
    <x v="87"/>
    <m/>
    <m/>
    <x v="0"/>
    <x v="113"/>
    <m/>
    <m/>
    <m/>
    <m/>
    <m/>
    <x v="89"/>
    <x v="125"/>
    <m/>
    <m/>
    <x v="0"/>
    <m/>
    <m/>
    <m/>
    <m/>
    <m/>
    <x v="0"/>
    <m/>
    <m/>
    <x v="0"/>
    <m/>
    <m/>
    <m/>
    <m/>
    <x v="5"/>
    <m/>
    <m/>
    <d v="2019-04-15T00:00:00"/>
    <x v="55"/>
    <m/>
    <m/>
    <x v="0"/>
    <n v="17"/>
    <n v="8"/>
    <m/>
    <m/>
    <m/>
  </r>
  <r>
    <x v="0"/>
    <x v="19"/>
    <x v="1"/>
    <x v="1"/>
    <x v="367"/>
    <x v="72"/>
    <x v="0"/>
    <x v="274"/>
    <m/>
    <m/>
    <m/>
    <x v="0"/>
    <m/>
    <m/>
    <m/>
    <m/>
    <x v="0"/>
    <m/>
    <x v="0"/>
    <x v="194"/>
    <x v="88"/>
    <m/>
    <m/>
    <x v="0"/>
    <x v="115"/>
    <m/>
    <m/>
    <m/>
    <m/>
    <m/>
    <x v="90"/>
    <x v="126"/>
    <m/>
    <m/>
    <x v="0"/>
    <m/>
    <m/>
    <m/>
    <m/>
    <m/>
    <x v="0"/>
    <m/>
    <m/>
    <x v="0"/>
    <m/>
    <m/>
    <m/>
    <m/>
    <x v="5"/>
    <m/>
    <m/>
    <d v="2019-04-17T00:00:00"/>
    <x v="57"/>
    <m/>
    <m/>
    <x v="0"/>
    <n v="15"/>
    <n v="8"/>
    <m/>
    <m/>
    <m/>
  </r>
  <r>
    <x v="0"/>
    <x v="19"/>
    <x v="1"/>
    <x v="1"/>
    <x v="368"/>
    <x v="160"/>
    <x v="0"/>
    <x v="253"/>
    <m/>
    <m/>
    <m/>
    <x v="0"/>
    <m/>
    <m/>
    <m/>
    <m/>
    <x v="0"/>
    <m/>
    <x v="0"/>
    <x v="199"/>
    <x v="89"/>
    <m/>
    <m/>
    <x v="0"/>
    <x v="118"/>
    <m/>
    <m/>
    <m/>
    <m/>
    <m/>
    <x v="91"/>
    <x v="127"/>
    <m/>
    <m/>
    <x v="0"/>
    <m/>
    <m/>
    <m/>
    <m/>
    <m/>
    <x v="0"/>
    <m/>
    <m/>
    <x v="0"/>
    <m/>
    <m/>
    <m/>
    <m/>
    <x v="6"/>
    <m/>
    <m/>
    <d v="2019-05-08T00:00:00"/>
    <x v="33"/>
    <m/>
    <m/>
    <x v="0"/>
    <n v="30"/>
    <n v="8"/>
    <m/>
    <m/>
    <m/>
  </r>
  <r>
    <x v="0"/>
    <x v="19"/>
    <x v="1"/>
    <x v="1"/>
    <x v="369"/>
    <x v="39"/>
    <x v="0"/>
    <x v="275"/>
    <m/>
    <m/>
    <m/>
    <x v="0"/>
    <m/>
    <m/>
    <m/>
    <m/>
    <x v="0"/>
    <m/>
    <x v="0"/>
    <x v="215"/>
    <x v="90"/>
    <m/>
    <m/>
    <x v="0"/>
    <x v="121"/>
    <m/>
    <m/>
    <m/>
    <m/>
    <m/>
    <x v="92"/>
    <x v="128"/>
    <m/>
    <m/>
    <x v="0"/>
    <m/>
    <m/>
    <m/>
    <m/>
    <m/>
    <x v="0"/>
    <m/>
    <m/>
    <x v="0"/>
    <m/>
    <m/>
    <m/>
    <m/>
    <x v="6"/>
    <m/>
    <m/>
    <d v="2019-05-09T00:00:00"/>
    <x v="128"/>
    <m/>
    <m/>
    <x v="0"/>
    <n v="25"/>
    <n v="8"/>
    <m/>
    <m/>
    <m/>
  </r>
  <r>
    <x v="0"/>
    <x v="19"/>
    <x v="1"/>
    <x v="1"/>
    <x v="370"/>
    <x v="39"/>
    <x v="0"/>
    <x v="270"/>
    <m/>
    <m/>
    <m/>
    <x v="0"/>
    <m/>
    <m/>
    <m/>
    <m/>
    <x v="0"/>
    <m/>
    <x v="0"/>
    <x v="216"/>
    <x v="91"/>
    <m/>
    <m/>
    <x v="0"/>
    <x v="112"/>
    <m/>
    <m/>
    <m/>
    <m/>
    <m/>
    <x v="93"/>
    <x v="129"/>
    <m/>
    <m/>
    <x v="0"/>
    <m/>
    <m/>
    <m/>
    <m/>
    <m/>
    <x v="0"/>
    <m/>
    <m/>
    <x v="0"/>
    <m/>
    <m/>
    <m/>
    <m/>
    <x v="6"/>
    <m/>
    <m/>
    <d v="2019-05-09T00:00:00"/>
    <x v="128"/>
    <m/>
    <m/>
    <x v="0"/>
    <n v="20"/>
    <n v="8"/>
    <m/>
    <m/>
    <m/>
  </r>
  <r>
    <x v="0"/>
    <x v="19"/>
    <x v="1"/>
    <x v="1"/>
    <x v="371"/>
    <x v="41"/>
    <x v="0"/>
    <x v="276"/>
    <m/>
    <m/>
    <m/>
    <x v="0"/>
    <m/>
    <m/>
    <m/>
    <m/>
    <x v="0"/>
    <m/>
    <x v="0"/>
    <x v="208"/>
    <x v="92"/>
    <m/>
    <m/>
    <x v="0"/>
    <x v="122"/>
    <m/>
    <m/>
    <m/>
    <m/>
    <m/>
    <x v="2"/>
    <x v="130"/>
    <m/>
    <m/>
    <x v="0"/>
    <m/>
    <m/>
    <m/>
    <m/>
    <m/>
    <x v="0"/>
    <m/>
    <m/>
    <x v="0"/>
    <m/>
    <m/>
    <m/>
    <m/>
    <x v="6"/>
    <m/>
    <m/>
    <d v="2019-05-15T00:00:00"/>
    <x v="36"/>
    <m/>
    <s v="RTS per SE"/>
    <x v="0"/>
    <n v="24"/>
    <n v="8"/>
    <m/>
    <m/>
    <m/>
  </r>
  <r>
    <x v="0"/>
    <x v="19"/>
    <x v="1"/>
    <x v="1"/>
    <x v="372"/>
    <x v="41"/>
    <x v="0"/>
    <x v="277"/>
    <m/>
    <m/>
    <m/>
    <x v="0"/>
    <m/>
    <m/>
    <m/>
    <m/>
    <x v="0"/>
    <m/>
    <x v="0"/>
    <x v="217"/>
    <x v="93"/>
    <m/>
    <m/>
    <x v="0"/>
    <x v="114"/>
    <m/>
    <m/>
    <m/>
    <m/>
    <m/>
    <x v="94"/>
    <x v="131"/>
    <m/>
    <m/>
    <x v="0"/>
    <m/>
    <m/>
    <m/>
    <m/>
    <m/>
    <x v="0"/>
    <m/>
    <m/>
    <x v="0"/>
    <m/>
    <m/>
    <m/>
    <m/>
    <x v="6"/>
    <m/>
    <m/>
    <d v="2019-05-15T00:00:00"/>
    <x v="36"/>
    <m/>
    <s v="RTS per SE"/>
    <x v="0"/>
    <n v="24"/>
    <n v="8"/>
    <m/>
    <m/>
    <m/>
  </r>
  <r>
    <x v="0"/>
    <x v="19"/>
    <x v="1"/>
    <x v="1"/>
    <x v="373"/>
    <x v="41"/>
    <x v="0"/>
    <x v="270"/>
    <m/>
    <m/>
    <m/>
    <x v="0"/>
    <m/>
    <m/>
    <m/>
    <m/>
    <x v="0"/>
    <m/>
    <x v="0"/>
    <x v="218"/>
    <x v="94"/>
    <m/>
    <m/>
    <x v="0"/>
    <x v="115"/>
    <m/>
    <m/>
    <m/>
    <m/>
    <m/>
    <x v="95"/>
    <x v="132"/>
    <m/>
    <m/>
    <x v="0"/>
    <m/>
    <m/>
    <m/>
    <m/>
    <m/>
    <x v="0"/>
    <m/>
    <m/>
    <x v="0"/>
    <m/>
    <m/>
    <m/>
    <m/>
    <x v="6"/>
    <m/>
    <m/>
    <d v="2019-05-15T00:00:00"/>
    <x v="36"/>
    <m/>
    <s v="RTS per SE"/>
    <x v="0"/>
    <n v="24"/>
    <n v="8"/>
    <m/>
    <m/>
    <m/>
  </r>
  <r>
    <x v="0"/>
    <x v="19"/>
    <x v="1"/>
    <x v="1"/>
    <x v="374"/>
    <x v="44"/>
    <x v="0"/>
    <x v="251"/>
    <m/>
    <m/>
    <m/>
    <x v="0"/>
    <m/>
    <m/>
    <m/>
    <m/>
    <x v="0"/>
    <m/>
    <x v="0"/>
    <x v="204"/>
    <x v="95"/>
    <m/>
    <m/>
    <x v="0"/>
    <x v="113"/>
    <m/>
    <m/>
    <m/>
    <m/>
    <m/>
    <x v="96"/>
    <x v="133"/>
    <m/>
    <m/>
    <x v="0"/>
    <m/>
    <m/>
    <m/>
    <m/>
    <m/>
    <x v="0"/>
    <m/>
    <m/>
    <x v="0"/>
    <m/>
    <m/>
    <m/>
    <m/>
    <x v="6"/>
    <m/>
    <m/>
    <d v="2019-05-15T00:00:00"/>
    <x v="36"/>
    <m/>
    <s v="RTS per SE"/>
    <x v="0"/>
    <n v="26"/>
    <n v="8"/>
    <m/>
    <m/>
    <m/>
  </r>
  <r>
    <x v="0"/>
    <x v="19"/>
    <x v="1"/>
    <x v="1"/>
    <x v="375"/>
    <x v="44"/>
    <x v="0"/>
    <x v="258"/>
    <m/>
    <m/>
    <m/>
    <x v="0"/>
    <m/>
    <m/>
    <m/>
    <m/>
    <x v="0"/>
    <m/>
    <x v="0"/>
    <x v="219"/>
    <x v="96"/>
    <m/>
    <m/>
    <x v="0"/>
    <x v="113"/>
    <m/>
    <m/>
    <m/>
    <m/>
    <m/>
    <x v="97"/>
    <x v="134"/>
    <m/>
    <m/>
    <x v="0"/>
    <m/>
    <m/>
    <m/>
    <m/>
    <m/>
    <x v="0"/>
    <m/>
    <m/>
    <x v="0"/>
    <m/>
    <m/>
    <m/>
    <m/>
    <x v="6"/>
    <m/>
    <m/>
    <d v="2019-05-16T00:00:00"/>
    <x v="37"/>
    <m/>
    <s v="RTS per SE"/>
    <x v="0"/>
    <n v="26"/>
    <n v="8"/>
    <m/>
    <m/>
    <m/>
  </r>
  <r>
    <x v="0"/>
    <x v="19"/>
    <x v="1"/>
    <x v="1"/>
    <x v="376"/>
    <x v="161"/>
    <x v="0"/>
    <x v="278"/>
    <m/>
    <m/>
    <m/>
    <x v="0"/>
    <m/>
    <m/>
    <m/>
    <m/>
    <x v="0"/>
    <m/>
    <x v="0"/>
    <x v="220"/>
    <x v="97"/>
    <m/>
    <m/>
    <x v="0"/>
    <x v="118"/>
    <m/>
    <m/>
    <m/>
    <m/>
    <m/>
    <x v="91"/>
    <x v="135"/>
    <m/>
    <m/>
    <x v="0"/>
    <m/>
    <m/>
    <m/>
    <m/>
    <m/>
    <x v="0"/>
    <m/>
    <m/>
    <x v="0"/>
    <m/>
    <m/>
    <m/>
    <m/>
    <x v="6"/>
    <m/>
    <m/>
    <d v="2019-05-17T00:00:00"/>
    <x v="129"/>
    <m/>
    <m/>
    <x v="0"/>
    <n v="26"/>
    <n v="8"/>
    <m/>
    <m/>
    <m/>
  </r>
  <r>
    <x v="0"/>
    <x v="19"/>
    <x v="1"/>
    <x v="1"/>
    <x v="377"/>
    <x v="161"/>
    <x v="0"/>
    <x v="279"/>
    <m/>
    <m/>
    <m/>
    <x v="0"/>
    <m/>
    <m/>
    <m/>
    <m/>
    <x v="0"/>
    <m/>
    <x v="0"/>
    <x v="208"/>
    <x v="21"/>
    <m/>
    <m/>
    <x v="0"/>
    <x v="115"/>
    <m/>
    <m/>
    <m/>
    <m/>
    <m/>
    <x v="98"/>
    <x v="136"/>
    <m/>
    <m/>
    <x v="0"/>
    <m/>
    <m/>
    <m/>
    <m/>
    <m/>
    <x v="0"/>
    <m/>
    <m/>
    <x v="0"/>
    <m/>
    <m/>
    <m/>
    <m/>
    <x v="6"/>
    <m/>
    <m/>
    <d v="2019-05-17T00:00:00"/>
    <x v="130"/>
    <m/>
    <m/>
    <x v="0"/>
    <n v="16"/>
    <n v="8"/>
    <m/>
    <m/>
    <m/>
  </r>
  <r>
    <x v="0"/>
    <x v="19"/>
    <x v="1"/>
    <x v="1"/>
    <x v="378"/>
    <x v="161"/>
    <x v="0"/>
    <x v="280"/>
    <m/>
    <m/>
    <m/>
    <x v="0"/>
    <m/>
    <m/>
    <m/>
    <m/>
    <x v="0"/>
    <m/>
    <x v="0"/>
    <x v="221"/>
    <x v="98"/>
    <m/>
    <m/>
    <x v="0"/>
    <x v="118"/>
    <m/>
    <m/>
    <m/>
    <m/>
    <m/>
    <x v="99"/>
    <x v="137"/>
    <m/>
    <m/>
    <x v="0"/>
    <m/>
    <m/>
    <m/>
    <m/>
    <m/>
    <x v="0"/>
    <m/>
    <m/>
    <x v="0"/>
    <m/>
    <m/>
    <m/>
    <m/>
    <x v="6"/>
    <m/>
    <m/>
    <d v="2019-05-20T00:00:00"/>
    <x v="131"/>
    <m/>
    <m/>
    <x v="0"/>
    <n v="20"/>
    <n v="8"/>
    <m/>
    <m/>
    <m/>
  </r>
  <r>
    <x v="0"/>
    <x v="19"/>
    <x v="1"/>
    <x v="1"/>
    <x v="379"/>
    <x v="45"/>
    <x v="0"/>
    <x v="281"/>
    <m/>
    <m/>
    <m/>
    <x v="0"/>
    <m/>
    <m/>
    <m/>
    <m/>
    <x v="0"/>
    <m/>
    <x v="0"/>
    <x v="205"/>
    <x v="99"/>
    <m/>
    <m/>
    <x v="0"/>
    <x v="112"/>
    <m/>
    <m/>
    <m/>
    <m/>
    <m/>
    <x v="100"/>
    <x v="138"/>
    <m/>
    <m/>
    <x v="0"/>
    <m/>
    <m/>
    <m/>
    <m/>
    <m/>
    <x v="0"/>
    <m/>
    <m/>
    <x v="0"/>
    <m/>
    <m/>
    <m/>
    <m/>
    <x v="6"/>
    <m/>
    <m/>
    <d v="2019-05-20T00:00:00"/>
    <x v="131"/>
    <m/>
    <m/>
    <x v="0"/>
    <n v="18"/>
    <n v="8"/>
    <m/>
    <m/>
    <m/>
  </r>
  <r>
    <x v="0"/>
    <x v="19"/>
    <x v="1"/>
    <x v="1"/>
    <x v="380"/>
    <x v="45"/>
    <x v="0"/>
    <x v="252"/>
    <m/>
    <m/>
    <m/>
    <x v="0"/>
    <m/>
    <m/>
    <m/>
    <m/>
    <x v="0"/>
    <m/>
    <x v="0"/>
    <x v="209"/>
    <x v="100"/>
    <m/>
    <m/>
    <x v="0"/>
    <x v="118"/>
    <m/>
    <m/>
    <m/>
    <m/>
    <m/>
    <x v="101"/>
    <x v="139"/>
    <m/>
    <m/>
    <x v="0"/>
    <m/>
    <m/>
    <m/>
    <m/>
    <m/>
    <x v="0"/>
    <m/>
    <m/>
    <x v="0"/>
    <m/>
    <m/>
    <m/>
    <m/>
    <x v="6"/>
    <m/>
    <m/>
    <d v="2019-05-20T00:00:00"/>
    <x v="131"/>
    <m/>
    <m/>
    <x v="0"/>
    <n v="19"/>
    <n v="8"/>
    <m/>
    <m/>
    <m/>
  </r>
  <r>
    <x v="0"/>
    <x v="20"/>
    <x v="1"/>
    <x v="6"/>
    <x v="381"/>
    <x v="162"/>
    <x v="0"/>
    <x v="274"/>
    <m/>
    <m/>
    <m/>
    <x v="0"/>
    <m/>
    <m/>
    <m/>
    <m/>
    <x v="0"/>
    <m/>
    <x v="0"/>
    <x v="212"/>
    <x v="63"/>
    <m/>
    <m/>
    <x v="0"/>
    <x v="118"/>
    <m/>
    <m/>
    <m/>
    <m/>
    <m/>
    <x v="101"/>
    <x v="140"/>
    <m/>
    <m/>
    <x v="0"/>
    <m/>
    <m/>
    <m/>
    <m/>
    <m/>
    <x v="0"/>
    <m/>
    <m/>
    <x v="0"/>
    <m/>
    <m/>
    <m/>
    <m/>
    <x v="4"/>
    <m/>
    <m/>
    <d v="2019-03-14T00:00:00"/>
    <x v="123"/>
    <m/>
    <m/>
    <x v="0"/>
    <n v="23"/>
    <n v="8"/>
    <m/>
    <m/>
    <m/>
  </r>
  <r>
    <x v="0"/>
    <x v="20"/>
    <x v="1"/>
    <x v="6"/>
    <x v="382"/>
    <x v="162"/>
    <x v="0"/>
    <x v="250"/>
    <m/>
    <m/>
    <m/>
    <x v="0"/>
    <m/>
    <m/>
    <m/>
    <m/>
    <x v="0"/>
    <m/>
    <x v="0"/>
    <x v="222"/>
    <x v="101"/>
    <m/>
    <m/>
    <x v="0"/>
    <x v="115"/>
    <m/>
    <m/>
    <m/>
    <m/>
    <m/>
    <x v="102"/>
    <x v="141"/>
    <m/>
    <m/>
    <x v="0"/>
    <m/>
    <m/>
    <m/>
    <m/>
    <m/>
    <x v="0"/>
    <m/>
    <m/>
    <x v="0"/>
    <m/>
    <m/>
    <m/>
    <m/>
    <x v="4"/>
    <m/>
    <m/>
    <d v="2019-03-14T00:00:00"/>
    <x v="123"/>
    <m/>
    <m/>
    <x v="0"/>
    <n v="27"/>
    <n v="8"/>
    <m/>
    <m/>
    <m/>
  </r>
  <r>
    <x v="0"/>
    <x v="20"/>
    <x v="1"/>
    <x v="6"/>
    <x v="383"/>
    <x v="151"/>
    <x v="0"/>
    <x v="256"/>
    <m/>
    <m/>
    <m/>
    <x v="0"/>
    <m/>
    <m/>
    <m/>
    <m/>
    <x v="0"/>
    <m/>
    <x v="0"/>
    <x v="193"/>
    <x v="102"/>
    <m/>
    <m/>
    <x v="0"/>
    <x v="112"/>
    <m/>
    <m/>
    <m/>
    <m/>
    <m/>
    <x v="103"/>
    <x v="142"/>
    <m/>
    <m/>
    <x v="0"/>
    <m/>
    <m/>
    <m/>
    <m/>
    <m/>
    <x v="0"/>
    <m/>
    <m/>
    <x v="0"/>
    <m/>
    <m/>
    <m/>
    <m/>
    <x v="4"/>
    <m/>
    <m/>
    <d v="2019-03-14T00:00:00"/>
    <x v="123"/>
    <m/>
    <m/>
    <x v="0"/>
    <n v="27"/>
    <n v="8"/>
    <m/>
    <m/>
    <m/>
  </r>
  <r>
    <x v="0"/>
    <x v="20"/>
    <x v="1"/>
    <x v="6"/>
    <x v="384"/>
    <x v="152"/>
    <x v="0"/>
    <x v="282"/>
    <m/>
    <m/>
    <m/>
    <x v="0"/>
    <m/>
    <m/>
    <m/>
    <m/>
    <x v="0"/>
    <m/>
    <x v="0"/>
    <x v="216"/>
    <x v="63"/>
    <m/>
    <m/>
    <x v="0"/>
    <x v="123"/>
    <m/>
    <m/>
    <m/>
    <m/>
    <m/>
    <x v="104"/>
    <x v="143"/>
    <m/>
    <m/>
    <x v="0"/>
    <m/>
    <m/>
    <m/>
    <m/>
    <m/>
    <x v="0"/>
    <m/>
    <m/>
    <x v="0"/>
    <m/>
    <m/>
    <m/>
    <m/>
    <x v="4"/>
    <m/>
    <m/>
    <d v="2019-03-14T00:00:00"/>
    <x v="123"/>
    <m/>
    <m/>
    <x v="0"/>
    <n v="29"/>
    <n v="8"/>
    <m/>
    <m/>
    <m/>
  </r>
  <r>
    <x v="0"/>
    <x v="20"/>
    <x v="1"/>
    <x v="6"/>
    <x v="385"/>
    <x v="152"/>
    <x v="0"/>
    <x v="252"/>
    <m/>
    <m/>
    <m/>
    <x v="0"/>
    <m/>
    <m/>
    <m/>
    <m/>
    <x v="0"/>
    <m/>
    <x v="0"/>
    <x v="223"/>
    <x v="103"/>
    <m/>
    <m/>
    <x v="0"/>
    <x v="123"/>
    <m/>
    <m/>
    <m/>
    <m/>
    <m/>
    <x v="105"/>
    <x v="144"/>
    <m/>
    <m/>
    <x v="0"/>
    <m/>
    <m/>
    <m/>
    <m/>
    <m/>
    <x v="0"/>
    <m/>
    <m/>
    <x v="0"/>
    <m/>
    <m/>
    <m/>
    <m/>
    <x v="4"/>
    <m/>
    <m/>
    <d v="2019-03-14T00:00:00"/>
    <x v="123"/>
    <m/>
    <m/>
    <x v="0"/>
    <n v="25"/>
    <n v="8"/>
    <m/>
    <m/>
    <m/>
  </r>
  <r>
    <x v="0"/>
    <x v="20"/>
    <x v="1"/>
    <x v="6"/>
    <x v="386"/>
    <x v="152"/>
    <x v="0"/>
    <x v="252"/>
    <m/>
    <m/>
    <m/>
    <x v="0"/>
    <m/>
    <m/>
    <m/>
    <m/>
    <x v="0"/>
    <m/>
    <x v="0"/>
    <x v="206"/>
    <x v="104"/>
    <m/>
    <m/>
    <x v="0"/>
    <x v="113"/>
    <m/>
    <m/>
    <m/>
    <m/>
    <m/>
    <x v="94"/>
    <x v="145"/>
    <m/>
    <m/>
    <x v="0"/>
    <m/>
    <m/>
    <m/>
    <m/>
    <m/>
    <x v="0"/>
    <m/>
    <m/>
    <x v="0"/>
    <m/>
    <m/>
    <m/>
    <m/>
    <x v="4"/>
    <m/>
    <m/>
    <d v="2019-03-18T00:00:00"/>
    <x v="21"/>
    <m/>
    <m/>
    <x v="0"/>
    <n v="29"/>
    <n v="8"/>
    <m/>
    <m/>
    <m/>
  </r>
  <r>
    <x v="0"/>
    <x v="20"/>
    <x v="1"/>
    <x v="6"/>
    <x v="387"/>
    <x v="152"/>
    <x v="0"/>
    <x v="251"/>
    <m/>
    <m/>
    <m/>
    <x v="0"/>
    <m/>
    <m/>
    <m/>
    <m/>
    <x v="0"/>
    <m/>
    <x v="0"/>
    <x v="224"/>
    <x v="105"/>
    <m/>
    <m/>
    <x v="0"/>
    <x v="113"/>
    <m/>
    <m/>
    <m/>
    <m/>
    <m/>
    <x v="106"/>
    <x v="146"/>
    <m/>
    <m/>
    <x v="0"/>
    <m/>
    <m/>
    <m/>
    <m/>
    <m/>
    <x v="0"/>
    <m/>
    <m/>
    <x v="0"/>
    <m/>
    <m/>
    <m/>
    <m/>
    <x v="4"/>
    <m/>
    <m/>
    <d v="2019-03-18T00:00:00"/>
    <x v="21"/>
    <m/>
    <m/>
    <x v="0"/>
    <n v="26"/>
    <n v="8"/>
    <m/>
    <m/>
    <m/>
  </r>
  <r>
    <x v="0"/>
    <x v="20"/>
    <x v="1"/>
    <x v="6"/>
    <x v="388"/>
    <x v="67"/>
    <x v="0"/>
    <x v="257"/>
    <m/>
    <m/>
    <m/>
    <x v="0"/>
    <m/>
    <m/>
    <m/>
    <m/>
    <x v="0"/>
    <m/>
    <x v="0"/>
    <x v="225"/>
    <x v="106"/>
    <m/>
    <m/>
    <x v="0"/>
    <x v="117"/>
    <m/>
    <m/>
    <m/>
    <m/>
    <m/>
    <x v="107"/>
    <x v="147"/>
    <m/>
    <m/>
    <x v="0"/>
    <m/>
    <m/>
    <m/>
    <m/>
    <m/>
    <x v="0"/>
    <m/>
    <m/>
    <x v="0"/>
    <m/>
    <m/>
    <m/>
    <m/>
    <x v="4"/>
    <m/>
    <m/>
    <d v="2019-03-18T00:00:00"/>
    <x v="21"/>
    <m/>
    <m/>
    <x v="0"/>
    <n v="29"/>
    <n v="8"/>
    <m/>
    <m/>
    <m/>
  </r>
  <r>
    <x v="0"/>
    <x v="20"/>
    <x v="1"/>
    <x v="6"/>
    <x v="389"/>
    <x v="25"/>
    <x v="0"/>
    <x v="283"/>
    <m/>
    <m/>
    <m/>
    <x v="0"/>
    <m/>
    <m/>
    <m/>
    <m/>
    <x v="0"/>
    <m/>
    <x v="0"/>
    <x v="209"/>
    <x v="107"/>
    <m/>
    <m/>
    <x v="0"/>
    <x v="113"/>
    <m/>
    <m/>
    <m/>
    <m/>
    <m/>
    <x v="108"/>
    <x v="124"/>
    <m/>
    <m/>
    <x v="0"/>
    <m/>
    <m/>
    <m/>
    <m/>
    <m/>
    <x v="0"/>
    <m/>
    <m/>
    <x v="0"/>
    <m/>
    <m/>
    <m/>
    <m/>
    <x v="4"/>
    <m/>
    <m/>
    <d v="2019-03-18T00:00:00"/>
    <x v="21"/>
    <m/>
    <m/>
    <x v="0"/>
    <n v="24"/>
    <n v="8"/>
    <m/>
    <m/>
    <m/>
  </r>
  <r>
    <x v="0"/>
    <x v="20"/>
    <x v="1"/>
    <x v="6"/>
    <x v="390"/>
    <x v="27"/>
    <x v="0"/>
    <x v="284"/>
    <m/>
    <m/>
    <m/>
    <x v="0"/>
    <m/>
    <m/>
    <m/>
    <m/>
    <x v="0"/>
    <m/>
    <x v="0"/>
    <x v="226"/>
    <x v="108"/>
    <m/>
    <m/>
    <x v="0"/>
    <x v="115"/>
    <m/>
    <m/>
    <m/>
    <m/>
    <m/>
    <x v="109"/>
    <x v="148"/>
    <m/>
    <m/>
    <x v="0"/>
    <m/>
    <m/>
    <m/>
    <m/>
    <m/>
    <x v="0"/>
    <m/>
    <m/>
    <x v="0"/>
    <m/>
    <m/>
    <m/>
    <m/>
    <x v="4"/>
    <m/>
    <m/>
    <d v="2019-03-20T00:00:00"/>
    <x v="23"/>
    <m/>
    <m/>
    <x v="0"/>
    <n v="24"/>
    <n v="8"/>
    <m/>
    <m/>
    <m/>
  </r>
  <r>
    <x v="0"/>
    <x v="20"/>
    <x v="1"/>
    <x v="6"/>
    <x v="391"/>
    <x v="27"/>
    <x v="0"/>
    <x v="285"/>
    <m/>
    <m/>
    <m/>
    <x v="0"/>
    <m/>
    <m/>
    <m/>
    <m/>
    <x v="0"/>
    <m/>
    <x v="0"/>
    <x v="204"/>
    <x v="109"/>
    <m/>
    <m/>
    <x v="0"/>
    <x v="115"/>
    <m/>
    <m/>
    <m/>
    <m/>
    <m/>
    <x v="110"/>
    <x v="149"/>
    <m/>
    <m/>
    <x v="0"/>
    <m/>
    <m/>
    <m/>
    <m/>
    <m/>
    <x v="0"/>
    <m/>
    <m/>
    <x v="0"/>
    <m/>
    <m/>
    <m/>
    <m/>
    <x v="4"/>
    <m/>
    <m/>
    <d v="2019-03-20T00:00:00"/>
    <x v="23"/>
    <m/>
    <m/>
    <x v="0"/>
    <n v="24"/>
    <n v="8"/>
    <m/>
    <m/>
    <m/>
  </r>
  <r>
    <x v="0"/>
    <x v="20"/>
    <x v="1"/>
    <x v="6"/>
    <x v="392"/>
    <x v="27"/>
    <x v="0"/>
    <x v="274"/>
    <m/>
    <m/>
    <m/>
    <x v="0"/>
    <m/>
    <m/>
    <m/>
    <m/>
    <x v="0"/>
    <m/>
    <x v="0"/>
    <x v="204"/>
    <x v="58"/>
    <m/>
    <m/>
    <x v="0"/>
    <x v="113"/>
    <m/>
    <m/>
    <m/>
    <m/>
    <m/>
    <x v="111"/>
    <x v="150"/>
    <m/>
    <m/>
    <x v="0"/>
    <m/>
    <m/>
    <m/>
    <m/>
    <m/>
    <x v="0"/>
    <m/>
    <m/>
    <x v="0"/>
    <m/>
    <m/>
    <m/>
    <m/>
    <x v="4"/>
    <m/>
    <m/>
    <d v="2019-03-20T00:00:00"/>
    <x v="23"/>
    <m/>
    <m/>
    <x v="0"/>
    <n v="26"/>
    <n v="8"/>
    <m/>
    <m/>
    <m/>
  </r>
  <r>
    <x v="0"/>
    <x v="20"/>
    <x v="1"/>
    <x v="6"/>
    <x v="393"/>
    <x v="28"/>
    <x v="0"/>
    <x v="283"/>
    <m/>
    <m/>
    <m/>
    <x v="0"/>
    <m/>
    <m/>
    <m/>
    <m/>
    <x v="0"/>
    <m/>
    <x v="0"/>
    <x v="227"/>
    <x v="72"/>
    <m/>
    <m/>
    <x v="0"/>
    <x v="113"/>
    <m/>
    <m/>
    <m/>
    <m/>
    <m/>
    <x v="112"/>
    <x v="151"/>
    <m/>
    <m/>
    <x v="0"/>
    <m/>
    <m/>
    <m/>
    <m/>
    <m/>
    <x v="0"/>
    <m/>
    <m/>
    <x v="0"/>
    <m/>
    <m/>
    <m/>
    <m/>
    <x v="4"/>
    <m/>
    <m/>
    <d v="2019-03-22T00:00:00"/>
    <x v="24"/>
    <m/>
    <m/>
    <x v="0"/>
    <n v="20"/>
    <n v="8"/>
    <m/>
    <m/>
    <m/>
  </r>
  <r>
    <x v="0"/>
    <x v="20"/>
    <x v="1"/>
    <x v="6"/>
    <x v="394"/>
    <x v="28"/>
    <x v="0"/>
    <x v="277"/>
    <m/>
    <m/>
    <m/>
    <x v="0"/>
    <m/>
    <m/>
    <m/>
    <m/>
    <x v="0"/>
    <m/>
    <x v="0"/>
    <x v="228"/>
    <x v="107"/>
    <m/>
    <m/>
    <x v="0"/>
    <x v="115"/>
    <m/>
    <m/>
    <m/>
    <m/>
    <m/>
    <x v="113"/>
    <x v="152"/>
    <m/>
    <m/>
    <x v="0"/>
    <m/>
    <m/>
    <m/>
    <m/>
    <m/>
    <x v="0"/>
    <m/>
    <m/>
    <x v="0"/>
    <m/>
    <m/>
    <m/>
    <m/>
    <x v="4"/>
    <m/>
    <m/>
    <d v="2019-03-22T00:00:00"/>
    <x v="24"/>
    <m/>
    <m/>
    <x v="0"/>
    <n v="25"/>
    <n v="8"/>
    <m/>
    <m/>
    <m/>
  </r>
  <r>
    <x v="0"/>
    <x v="20"/>
    <x v="1"/>
    <x v="6"/>
    <x v="395"/>
    <x v="28"/>
    <x v="0"/>
    <x v="286"/>
    <m/>
    <m/>
    <m/>
    <x v="0"/>
    <m/>
    <m/>
    <m/>
    <m/>
    <x v="0"/>
    <m/>
    <x v="0"/>
    <x v="204"/>
    <x v="110"/>
    <m/>
    <m/>
    <x v="0"/>
    <x v="115"/>
    <m/>
    <m/>
    <m/>
    <m/>
    <m/>
    <x v="114"/>
    <x v="153"/>
    <m/>
    <m/>
    <x v="0"/>
    <m/>
    <m/>
    <m/>
    <m/>
    <m/>
    <x v="0"/>
    <m/>
    <m/>
    <x v="0"/>
    <m/>
    <m/>
    <m/>
    <m/>
    <x v="4"/>
    <m/>
    <m/>
    <d v="2019-03-22T00:00:00"/>
    <x v="24"/>
    <m/>
    <m/>
    <x v="0"/>
    <n v="24"/>
    <n v="8"/>
    <m/>
    <m/>
    <m/>
  </r>
  <r>
    <x v="0"/>
    <x v="20"/>
    <x v="1"/>
    <x v="6"/>
    <x v="396"/>
    <x v="28"/>
    <x v="0"/>
    <x v="287"/>
    <m/>
    <m/>
    <m/>
    <x v="0"/>
    <m/>
    <m/>
    <m/>
    <m/>
    <x v="0"/>
    <m/>
    <x v="0"/>
    <x v="213"/>
    <x v="111"/>
    <m/>
    <m/>
    <x v="0"/>
    <x v="113"/>
    <m/>
    <m/>
    <m/>
    <m/>
    <m/>
    <x v="115"/>
    <x v="154"/>
    <m/>
    <m/>
    <x v="0"/>
    <m/>
    <m/>
    <m/>
    <m/>
    <m/>
    <x v="0"/>
    <m/>
    <m/>
    <x v="0"/>
    <m/>
    <m/>
    <m/>
    <m/>
    <x v="4"/>
    <m/>
    <m/>
    <d v="2019-03-22T00:00:00"/>
    <x v="24"/>
    <m/>
    <m/>
    <x v="0"/>
    <n v="24"/>
    <n v="8"/>
    <m/>
    <m/>
    <m/>
  </r>
  <r>
    <x v="0"/>
    <x v="20"/>
    <x v="1"/>
    <x v="6"/>
    <x v="397"/>
    <x v="30"/>
    <x v="0"/>
    <x v="288"/>
    <m/>
    <m/>
    <m/>
    <x v="0"/>
    <m/>
    <m/>
    <m/>
    <m/>
    <x v="0"/>
    <m/>
    <x v="0"/>
    <x v="229"/>
    <x v="112"/>
    <m/>
    <m/>
    <x v="0"/>
    <x v="115"/>
    <m/>
    <m/>
    <m/>
    <m/>
    <m/>
    <x v="114"/>
    <x v="155"/>
    <m/>
    <m/>
    <x v="0"/>
    <m/>
    <m/>
    <m/>
    <m/>
    <m/>
    <x v="0"/>
    <m/>
    <m/>
    <x v="0"/>
    <m/>
    <m/>
    <m/>
    <m/>
    <x v="4"/>
    <m/>
    <m/>
    <d v="2019-03-27T00:00:00"/>
    <x v="27"/>
    <m/>
    <m/>
    <x v="0"/>
    <n v="24"/>
    <n v="8"/>
    <m/>
    <m/>
    <m/>
  </r>
  <r>
    <x v="0"/>
    <x v="20"/>
    <x v="1"/>
    <x v="6"/>
    <x v="398"/>
    <x v="30"/>
    <x v="0"/>
    <x v="251"/>
    <m/>
    <m/>
    <m/>
    <x v="0"/>
    <m/>
    <m/>
    <m/>
    <m/>
    <x v="0"/>
    <m/>
    <x v="0"/>
    <x v="216"/>
    <x v="105"/>
    <m/>
    <m/>
    <x v="0"/>
    <x v="117"/>
    <m/>
    <m/>
    <m/>
    <m/>
    <m/>
    <x v="116"/>
    <x v="156"/>
    <m/>
    <m/>
    <x v="0"/>
    <m/>
    <m/>
    <m/>
    <m/>
    <m/>
    <x v="0"/>
    <m/>
    <m/>
    <x v="0"/>
    <m/>
    <m/>
    <m/>
    <m/>
    <x v="4"/>
    <m/>
    <m/>
    <d v="2019-03-27T00:00:00"/>
    <x v="27"/>
    <m/>
    <m/>
    <x v="0"/>
    <n v="26"/>
    <n v="8"/>
    <m/>
    <m/>
    <m/>
  </r>
  <r>
    <x v="0"/>
    <x v="20"/>
    <x v="1"/>
    <x v="6"/>
    <x v="399"/>
    <x v="30"/>
    <x v="0"/>
    <x v="252"/>
    <m/>
    <m/>
    <m/>
    <x v="0"/>
    <m/>
    <m/>
    <m/>
    <m/>
    <x v="0"/>
    <m/>
    <x v="0"/>
    <x v="213"/>
    <x v="113"/>
    <m/>
    <m/>
    <x v="0"/>
    <x v="113"/>
    <m/>
    <m/>
    <m/>
    <m/>
    <m/>
    <x v="117"/>
    <x v="157"/>
    <m/>
    <m/>
    <x v="0"/>
    <m/>
    <m/>
    <m/>
    <m/>
    <m/>
    <x v="0"/>
    <m/>
    <m/>
    <x v="0"/>
    <m/>
    <m/>
    <m/>
    <m/>
    <x v="4"/>
    <m/>
    <m/>
    <d v="2019-03-28T00:00:00"/>
    <x v="28"/>
    <m/>
    <m/>
    <x v="0"/>
    <n v="26"/>
    <n v="8"/>
    <m/>
    <m/>
    <m/>
  </r>
  <r>
    <x v="0"/>
    <x v="20"/>
    <x v="1"/>
    <x v="6"/>
    <x v="400"/>
    <x v="163"/>
    <x v="0"/>
    <x v="289"/>
    <m/>
    <m/>
    <m/>
    <x v="0"/>
    <m/>
    <m/>
    <m/>
    <m/>
    <x v="0"/>
    <m/>
    <x v="0"/>
    <x v="194"/>
    <x v="114"/>
    <m/>
    <m/>
    <x v="0"/>
    <x v="112"/>
    <m/>
    <m/>
    <m/>
    <m/>
    <m/>
    <x v="110"/>
    <x v="158"/>
    <m/>
    <m/>
    <x v="0"/>
    <m/>
    <m/>
    <m/>
    <m/>
    <m/>
    <x v="0"/>
    <m/>
    <m/>
    <x v="0"/>
    <m/>
    <m/>
    <m/>
    <m/>
    <x v="4"/>
    <m/>
    <m/>
    <d v="2019-03-28T00:00:00"/>
    <x v="28"/>
    <m/>
    <m/>
    <x v="0"/>
    <n v="25"/>
    <n v="8"/>
    <m/>
    <m/>
    <m/>
  </r>
  <r>
    <x v="0"/>
    <x v="20"/>
    <x v="1"/>
    <x v="6"/>
    <x v="401"/>
    <x v="32"/>
    <x v="0"/>
    <x v="290"/>
    <m/>
    <m/>
    <m/>
    <x v="0"/>
    <m/>
    <m/>
    <m/>
    <m/>
    <x v="0"/>
    <m/>
    <x v="0"/>
    <x v="206"/>
    <x v="115"/>
    <m/>
    <m/>
    <x v="0"/>
    <x v="113"/>
    <m/>
    <m/>
    <m/>
    <m/>
    <m/>
    <x v="118"/>
    <x v="159"/>
    <m/>
    <m/>
    <x v="0"/>
    <m/>
    <m/>
    <m/>
    <m/>
    <m/>
    <x v="0"/>
    <m/>
    <m/>
    <x v="0"/>
    <m/>
    <m/>
    <m/>
    <m/>
    <x v="4"/>
    <m/>
    <m/>
    <d v="2019-04-01T00:00:00"/>
    <x v="29"/>
    <m/>
    <m/>
    <x v="0"/>
    <n v="24"/>
    <n v="8"/>
    <m/>
    <m/>
    <m/>
  </r>
  <r>
    <x v="0"/>
    <x v="20"/>
    <x v="1"/>
    <x v="6"/>
    <x v="402"/>
    <x v="164"/>
    <x v="0"/>
    <x v="249"/>
    <m/>
    <m/>
    <m/>
    <x v="0"/>
    <m/>
    <m/>
    <m/>
    <m/>
    <x v="0"/>
    <m/>
    <x v="0"/>
    <x v="230"/>
    <x v="110"/>
    <m/>
    <m/>
    <x v="0"/>
    <x v="113"/>
    <m/>
    <m/>
    <m/>
    <m/>
    <m/>
    <x v="119"/>
    <x v="160"/>
    <m/>
    <m/>
    <x v="0"/>
    <m/>
    <m/>
    <m/>
    <m/>
    <m/>
    <x v="0"/>
    <m/>
    <m/>
    <x v="0"/>
    <m/>
    <m/>
    <m/>
    <m/>
    <x v="5"/>
    <m/>
    <m/>
    <d v="2019-04-02T00:00:00"/>
    <x v="127"/>
    <m/>
    <m/>
    <x v="0"/>
    <n v="29"/>
    <n v="8"/>
    <m/>
    <m/>
    <m/>
  </r>
  <r>
    <x v="0"/>
    <x v="20"/>
    <x v="1"/>
    <x v="6"/>
    <x v="403"/>
    <x v="72"/>
    <x v="0"/>
    <x v="249"/>
    <m/>
    <m/>
    <m/>
    <x v="0"/>
    <m/>
    <m/>
    <m/>
    <m/>
    <x v="0"/>
    <m/>
    <x v="0"/>
    <x v="231"/>
    <x v="116"/>
    <m/>
    <m/>
    <x v="0"/>
    <x v="115"/>
    <m/>
    <m/>
    <m/>
    <m/>
    <m/>
    <x v="120"/>
    <x v="161"/>
    <m/>
    <m/>
    <x v="0"/>
    <m/>
    <m/>
    <m/>
    <m/>
    <m/>
    <x v="0"/>
    <m/>
    <m/>
    <x v="0"/>
    <m/>
    <m/>
    <m/>
    <m/>
    <x v="5"/>
    <m/>
    <m/>
    <d v="2019-04-17T00:00:00"/>
    <x v="57"/>
    <m/>
    <m/>
    <x v="0"/>
    <n v="25"/>
    <n v="8"/>
    <m/>
    <m/>
    <m/>
  </r>
  <r>
    <x v="0"/>
    <x v="20"/>
    <x v="1"/>
    <x v="6"/>
    <x v="404"/>
    <x v="73"/>
    <x v="0"/>
    <x v="274"/>
    <m/>
    <m/>
    <m/>
    <x v="0"/>
    <m/>
    <m/>
    <m/>
    <m/>
    <x v="0"/>
    <m/>
    <x v="0"/>
    <x v="227"/>
    <x v="108"/>
    <m/>
    <m/>
    <x v="0"/>
    <x v="115"/>
    <m/>
    <m/>
    <m/>
    <m/>
    <m/>
    <x v="121"/>
    <x v="162"/>
    <m/>
    <m/>
    <x v="0"/>
    <m/>
    <m/>
    <m/>
    <m/>
    <m/>
    <x v="0"/>
    <m/>
    <m/>
    <x v="0"/>
    <m/>
    <m/>
    <m/>
    <m/>
    <x v="5"/>
    <m/>
    <m/>
    <d v="2019-04-18T00:00:00"/>
    <x v="54"/>
    <m/>
    <m/>
    <x v="0"/>
    <n v="27"/>
    <n v="8"/>
    <m/>
    <m/>
    <m/>
  </r>
  <r>
    <x v="0"/>
    <x v="20"/>
    <x v="1"/>
    <x v="6"/>
    <x v="405"/>
    <x v="73"/>
    <x v="0"/>
    <x v="291"/>
    <m/>
    <m/>
    <m/>
    <x v="0"/>
    <m/>
    <m/>
    <m/>
    <m/>
    <x v="0"/>
    <m/>
    <x v="0"/>
    <x v="218"/>
    <x v="117"/>
    <m/>
    <m/>
    <x v="0"/>
    <x v="113"/>
    <m/>
    <m/>
    <m/>
    <m/>
    <m/>
    <x v="122"/>
    <x v="163"/>
    <m/>
    <m/>
    <x v="0"/>
    <m/>
    <m/>
    <m/>
    <m/>
    <m/>
    <x v="0"/>
    <m/>
    <m/>
    <x v="0"/>
    <m/>
    <m/>
    <m/>
    <m/>
    <x v="5"/>
    <m/>
    <m/>
    <d v="2019-04-22T00:00:00"/>
    <x v="105"/>
    <m/>
    <m/>
    <x v="0"/>
    <n v="24"/>
    <n v="8"/>
    <m/>
    <m/>
    <m/>
  </r>
  <r>
    <x v="0"/>
    <x v="20"/>
    <x v="1"/>
    <x v="6"/>
    <x v="406"/>
    <x v="134"/>
    <x v="0"/>
    <x v="261"/>
    <m/>
    <m/>
    <m/>
    <x v="0"/>
    <m/>
    <m/>
    <m/>
    <m/>
    <x v="0"/>
    <m/>
    <x v="0"/>
    <x v="232"/>
    <x v="77"/>
    <m/>
    <m/>
    <x v="0"/>
    <x v="113"/>
    <m/>
    <m/>
    <m/>
    <m/>
    <m/>
    <x v="123"/>
    <x v="164"/>
    <m/>
    <m/>
    <x v="0"/>
    <m/>
    <m/>
    <m/>
    <m/>
    <m/>
    <x v="0"/>
    <m/>
    <m/>
    <x v="0"/>
    <m/>
    <m/>
    <m/>
    <m/>
    <x v="5"/>
    <m/>
    <m/>
    <d v="2019-04-22T00:00:00"/>
    <x v="105"/>
    <m/>
    <m/>
    <x v="0"/>
    <n v="24"/>
    <n v="8"/>
    <m/>
    <m/>
    <m/>
  </r>
  <r>
    <x v="0"/>
    <x v="20"/>
    <x v="1"/>
    <x v="6"/>
    <x v="407"/>
    <x v="134"/>
    <x v="0"/>
    <x v="292"/>
    <m/>
    <m/>
    <m/>
    <x v="0"/>
    <m/>
    <m/>
    <m/>
    <m/>
    <x v="0"/>
    <m/>
    <x v="0"/>
    <x v="217"/>
    <x v="118"/>
    <m/>
    <m/>
    <x v="0"/>
    <x v="113"/>
    <m/>
    <m/>
    <m/>
    <m/>
    <m/>
    <x v="124"/>
    <x v="165"/>
    <m/>
    <m/>
    <x v="0"/>
    <m/>
    <m/>
    <m/>
    <m/>
    <m/>
    <x v="0"/>
    <m/>
    <m/>
    <x v="0"/>
    <m/>
    <m/>
    <m/>
    <m/>
    <x v="5"/>
    <m/>
    <m/>
    <d v="2019-04-22T00:00:00"/>
    <x v="105"/>
    <m/>
    <m/>
    <x v="0"/>
    <n v="25"/>
    <n v="8"/>
    <m/>
    <m/>
    <m/>
  </r>
  <r>
    <x v="0"/>
    <x v="20"/>
    <x v="1"/>
    <x v="6"/>
    <x v="408"/>
    <x v="134"/>
    <x v="0"/>
    <x v="252"/>
    <m/>
    <m/>
    <m/>
    <x v="0"/>
    <m/>
    <m/>
    <m/>
    <m/>
    <x v="0"/>
    <m/>
    <x v="0"/>
    <x v="204"/>
    <x v="119"/>
    <m/>
    <m/>
    <x v="0"/>
    <x v="112"/>
    <m/>
    <m/>
    <m/>
    <m/>
    <m/>
    <x v="125"/>
    <x v="166"/>
    <m/>
    <m/>
    <x v="0"/>
    <m/>
    <m/>
    <m/>
    <m/>
    <m/>
    <x v="0"/>
    <m/>
    <m/>
    <x v="0"/>
    <m/>
    <m/>
    <m/>
    <m/>
    <x v="5"/>
    <m/>
    <m/>
    <d v="2019-04-22T00:00:00"/>
    <x v="132"/>
    <m/>
    <m/>
    <x v="0"/>
    <n v="27"/>
    <n v="8"/>
    <m/>
    <m/>
    <m/>
  </r>
  <r>
    <x v="0"/>
    <x v="20"/>
    <x v="1"/>
    <x v="6"/>
    <x v="409"/>
    <x v="134"/>
    <x v="0"/>
    <x v="274"/>
    <m/>
    <m/>
    <m/>
    <x v="0"/>
    <m/>
    <m/>
    <m/>
    <m/>
    <x v="0"/>
    <m/>
    <x v="0"/>
    <x v="208"/>
    <x v="120"/>
    <m/>
    <m/>
    <x v="0"/>
    <x v="112"/>
    <m/>
    <m/>
    <m/>
    <m/>
    <m/>
    <x v="90"/>
    <x v="167"/>
    <m/>
    <m/>
    <x v="0"/>
    <m/>
    <m/>
    <m/>
    <m/>
    <m/>
    <x v="0"/>
    <m/>
    <m/>
    <x v="0"/>
    <m/>
    <m/>
    <m/>
    <m/>
    <x v="5"/>
    <m/>
    <m/>
    <d v="2019-04-22T00:00:00"/>
    <x v="105"/>
    <m/>
    <m/>
    <x v="0"/>
    <n v="14"/>
    <n v="8"/>
    <m/>
    <m/>
    <m/>
  </r>
  <r>
    <x v="0"/>
    <x v="20"/>
    <x v="1"/>
    <x v="6"/>
    <x v="410"/>
    <x v="106"/>
    <x v="0"/>
    <x v="253"/>
    <m/>
    <m/>
    <m/>
    <x v="0"/>
    <m/>
    <m/>
    <m/>
    <m/>
    <x v="0"/>
    <m/>
    <x v="0"/>
    <x v="206"/>
    <x v="121"/>
    <m/>
    <m/>
    <x v="0"/>
    <x v="119"/>
    <m/>
    <m/>
    <m/>
    <m/>
    <m/>
    <x v="126"/>
    <x v="168"/>
    <m/>
    <m/>
    <x v="0"/>
    <m/>
    <m/>
    <m/>
    <m/>
    <m/>
    <x v="0"/>
    <m/>
    <m/>
    <x v="0"/>
    <m/>
    <m/>
    <m/>
    <m/>
    <x v="5"/>
    <m/>
    <m/>
    <d v="2019-04-24T00:00:00"/>
    <x v="84"/>
    <m/>
    <m/>
    <x v="0"/>
    <n v="25"/>
    <n v="8"/>
    <m/>
    <m/>
    <m/>
  </r>
  <r>
    <x v="0"/>
    <x v="20"/>
    <x v="1"/>
    <x v="6"/>
    <x v="411"/>
    <x v="106"/>
    <x v="0"/>
    <x v="270"/>
    <m/>
    <m/>
    <m/>
    <x v="0"/>
    <m/>
    <m/>
    <m/>
    <m/>
    <x v="0"/>
    <m/>
    <x v="0"/>
    <x v="233"/>
    <x v="122"/>
    <m/>
    <m/>
    <x v="0"/>
    <x v="118"/>
    <m/>
    <m/>
    <m/>
    <m/>
    <m/>
    <x v="127"/>
    <x v="169"/>
    <m/>
    <m/>
    <x v="0"/>
    <m/>
    <m/>
    <m/>
    <m/>
    <m/>
    <x v="0"/>
    <m/>
    <m/>
    <x v="0"/>
    <m/>
    <m/>
    <m/>
    <m/>
    <x v="5"/>
    <m/>
    <m/>
    <d v="2019-04-24T00:00:00"/>
    <x v="84"/>
    <m/>
    <m/>
    <x v="0"/>
    <n v="22"/>
    <n v="8"/>
    <m/>
    <m/>
    <m/>
  </r>
  <r>
    <x v="0"/>
    <x v="20"/>
    <x v="1"/>
    <x v="6"/>
    <x v="412"/>
    <x v="106"/>
    <x v="0"/>
    <x v="252"/>
    <m/>
    <m/>
    <m/>
    <x v="0"/>
    <m/>
    <m/>
    <m/>
    <m/>
    <x v="0"/>
    <m/>
    <x v="0"/>
    <x v="208"/>
    <x v="64"/>
    <m/>
    <m/>
    <x v="0"/>
    <x v="113"/>
    <m/>
    <m/>
    <m/>
    <m/>
    <m/>
    <x v="66"/>
    <x v="170"/>
    <m/>
    <m/>
    <x v="0"/>
    <m/>
    <m/>
    <m/>
    <m/>
    <m/>
    <x v="0"/>
    <m/>
    <m/>
    <x v="0"/>
    <m/>
    <m/>
    <m/>
    <m/>
    <x v="5"/>
    <m/>
    <m/>
    <d v="2019-04-24T00:00:00"/>
    <x v="84"/>
    <m/>
    <m/>
    <x v="0"/>
    <n v="24"/>
    <n v="8"/>
    <m/>
    <m/>
    <m/>
  </r>
  <r>
    <x v="0"/>
    <x v="20"/>
    <x v="1"/>
    <x v="6"/>
    <x v="413"/>
    <x v="107"/>
    <x v="0"/>
    <x v="256"/>
    <m/>
    <m/>
    <m/>
    <x v="0"/>
    <m/>
    <m/>
    <m/>
    <m/>
    <x v="0"/>
    <m/>
    <x v="0"/>
    <x v="234"/>
    <x v="77"/>
    <m/>
    <m/>
    <x v="0"/>
    <x v="112"/>
    <m/>
    <m/>
    <m/>
    <m/>
    <m/>
    <x v="128"/>
    <x v="171"/>
    <m/>
    <m/>
    <x v="0"/>
    <m/>
    <m/>
    <m/>
    <m/>
    <m/>
    <x v="0"/>
    <m/>
    <m/>
    <x v="0"/>
    <m/>
    <m/>
    <m/>
    <m/>
    <x v="5"/>
    <m/>
    <m/>
    <d v="2019-04-25T00:00:00"/>
    <x v="85"/>
    <m/>
    <m/>
    <x v="0"/>
    <n v="24"/>
    <n v="8"/>
    <m/>
    <m/>
    <m/>
  </r>
  <r>
    <x v="0"/>
    <x v="20"/>
    <x v="1"/>
    <x v="6"/>
    <x v="414"/>
    <x v="107"/>
    <x v="0"/>
    <x v="290"/>
    <m/>
    <m/>
    <m/>
    <x v="0"/>
    <m/>
    <m/>
    <m/>
    <m/>
    <x v="0"/>
    <m/>
    <x v="0"/>
    <x v="217"/>
    <x v="123"/>
    <m/>
    <m/>
    <x v="0"/>
    <x v="113"/>
    <m/>
    <m/>
    <m/>
    <m/>
    <m/>
    <x v="129"/>
    <x v="172"/>
    <m/>
    <m/>
    <x v="0"/>
    <m/>
    <m/>
    <m/>
    <m/>
    <m/>
    <x v="0"/>
    <m/>
    <m/>
    <x v="0"/>
    <m/>
    <m/>
    <m/>
    <m/>
    <x v="5"/>
    <m/>
    <m/>
    <d v="2019-04-25T00:00:00"/>
    <x v="85"/>
    <m/>
    <m/>
    <x v="0"/>
    <n v="20"/>
    <n v="8"/>
    <m/>
    <m/>
    <m/>
  </r>
  <r>
    <x v="0"/>
    <x v="20"/>
    <x v="1"/>
    <x v="6"/>
    <x v="415"/>
    <x v="108"/>
    <x v="0"/>
    <x v="291"/>
    <m/>
    <m/>
    <m/>
    <x v="0"/>
    <m/>
    <m/>
    <m/>
    <m/>
    <x v="0"/>
    <m/>
    <x v="0"/>
    <x v="235"/>
    <x v="124"/>
    <m/>
    <m/>
    <x v="0"/>
    <x v="112"/>
    <m/>
    <m/>
    <m/>
    <m/>
    <m/>
    <x v="130"/>
    <x v="173"/>
    <m/>
    <m/>
    <x v="0"/>
    <m/>
    <m/>
    <m/>
    <m/>
    <m/>
    <x v="0"/>
    <m/>
    <m/>
    <x v="0"/>
    <m/>
    <m/>
    <m/>
    <m/>
    <x v="5"/>
    <m/>
    <m/>
    <d v="2019-04-26T00:00:00"/>
    <x v="86"/>
    <m/>
    <m/>
    <x v="0"/>
    <n v="24"/>
    <n v="8"/>
    <m/>
    <m/>
    <m/>
  </r>
  <r>
    <x v="0"/>
    <x v="20"/>
    <x v="1"/>
    <x v="6"/>
    <x v="416"/>
    <x v="108"/>
    <x v="0"/>
    <x v="293"/>
    <m/>
    <m/>
    <m/>
    <x v="0"/>
    <m/>
    <m/>
    <m/>
    <m/>
    <x v="0"/>
    <m/>
    <x v="0"/>
    <x v="205"/>
    <x v="125"/>
    <m/>
    <m/>
    <x v="0"/>
    <x v="112"/>
    <m/>
    <m/>
    <m/>
    <m/>
    <m/>
    <x v="131"/>
    <x v="174"/>
    <m/>
    <m/>
    <x v="0"/>
    <m/>
    <m/>
    <m/>
    <m/>
    <m/>
    <x v="0"/>
    <m/>
    <m/>
    <x v="0"/>
    <m/>
    <m/>
    <m/>
    <m/>
    <x v="5"/>
    <m/>
    <m/>
    <d v="2019-04-26T00:00:00"/>
    <x v="86"/>
    <m/>
    <m/>
    <x v="0"/>
    <n v="26"/>
    <n v="8"/>
    <m/>
    <m/>
    <m/>
  </r>
  <r>
    <x v="0"/>
    <x v="20"/>
    <x v="1"/>
    <x v="6"/>
    <x v="417"/>
    <x v="33"/>
    <x v="0"/>
    <x v="294"/>
    <m/>
    <m/>
    <m/>
    <x v="0"/>
    <m/>
    <m/>
    <m/>
    <m/>
    <x v="0"/>
    <m/>
    <x v="0"/>
    <x v="217"/>
    <x v="126"/>
    <m/>
    <m/>
    <x v="0"/>
    <x v="113"/>
    <m/>
    <m/>
    <m/>
    <m/>
    <m/>
    <x v="132"/>
    <x v="175"/>
    <m/>
    <m/>
    <x v="0"/>
    <m/>
    <m/>
    <m/>
    <m/>
    <m/>
    <x v="0"/>
    <m/>
    <m/>
    <x v="0"/>
    <m/>
    <m/>
    <m/>
    <m/>
    <x v="5"/>
    <m/>
    <m/>
    <d v="2019-04-29T00:00:00"/>
    <x v="30"/>
    <m/>
    <m/>
    <x v="0"/>
    <n v="22"/>
    <n v="8"/>
    <m/>
    <m/>
    <m/>
  </r>
  <r>
    <x v="0"/>
    <x v="20"/>
    <x v="1"/>
    <x v="6"/>
    <x v="418"/>
    <x v="33"/>
    <x v="0"/>
    <x v="295"/>
    <m/>
    <m/>
    <m/>
    <x v="0"/>
    <m/>
    <m/>
    <m/>
    <m/>
    <x v="0"/>
    <m/>
    <x v="0"/>
    <x v="209"/>
    <x v="127"/>
    <m/>
    <m/>
    <x v="0"/>
    <x v="113"/>
    <m/>
    <m/>
    <m/>
    <m/>
    <m/>
    <x v="133"/>
    <x v="110"/>
    <m/>
    <m/>
    <x v="0"/>
    <m/>
    <m/>
    <m/>
    <m/>
    <m/>
    <x v="0"/>
    <m/>
    <m/>
    <x v="0"/>
    <m/>
    <m/>
    <m/>
    <m/>
    <x v="5"/>
    <m/>
    <m/>
    <d v="2019-04-29T00:00:00"/>
    <x v="30"/>
    <m/>
    <m/>
    <x v="0"/>
    <n v="22"/>
    <n v="8"/>
    <m/>
    <m/>
    <m/>
  </r>
  <r>
    <x v="0"/>
    <x v="20"/>
    <x v="1"/>
    <x v="6"/>
    <x v="419"/>
    <x v="34"/>
    <x v="0"/>
    <x v="250"/>
    <m/>
    <m/>
    <m/>
    <x v="0"/>
    <m/>
    <m/>
    <m/>
    <m/>
    <x v="0"/>
    <m/>
    <x v="0"/>
    <x v="236"/>
    <x v="128"/>
    <m/>
    <m/>
    <x v="0"/>
    <x v="119"/>
    <m/>
    <m/>
    <m/>
    <m/>
    <m/>
    <x v="95"/>
    <x v="176"/>
    <m/>
    <m/>
    <x v="0"/>
    <m/>
    <m/>
    <m/>
    <m/>
    <m/>
    <x v="0"/>
    <m/>
    <m/>
    <x v="0"/>
    <m/>
    <m/>
    <m/>
    <m/>
    <x v="5"/>
    <m/>
    <m/>
    <d v="2019-04-29T00:00:00"/>
    <x v="30"/>
    <m/>
    <m/>
    <x v="0"/>
    <n v="23"/>
    <n v="8"/>
    <m/>
    <m/>
    <m/>
  </r>
  <r>
    <x v="0"/>
    <x v="20"/>
    <x v="1"/>
    <x v="6"/>
    <x v="420"/>
    <x v="111"/>
    <x v="0"/>
    <x v="296"/>
    <m/>
    <m/>
    <m/>
    <x v="0"/>
    <m/>
    <m/>
    <m/>
    <m/>
    <x v="0"/>
    <m/>
    <x v="0"/>
    <x v="217"/>
    <x v="129"/>
    <m/>
    <m/>
    <x v="0"/>
    <x v="115"/>
    <m/>
    <m/>
    <m/>
    <m/>
    <m/>
    <x v="134"/>
    <x v="177"/>
    <m/>
    <m/>
    <x v="0"/>
    <m/>
    <m/>
    <m/>
    <m/>
    <m/>
    <x v="0"/>
    <m/>
    <m/>
    <x v="0"/>
    <m/>
    <m/>
    <m/>
    <m/>
    <x v="5"/>
    <m/>
    <m/>
    <d v="2019-04-30T00:00:00"/>
    <x v="133"/>
    <m/>
    <m/>
    <x v="0"/>
    <n v="20"/>
    <n v="8"/>
    <m/>
    <m/>
    <m/>
  </r>
  <r>
    <x v="0"/>
    <x v="20"/>
    <x v="1"/>
    <x v="6"/>
    <x v="421"/>
    <x v="35"/>
    <x v="0"/>
    <x v="251"/>
    <m/>
    <m/>
    <m/>
    <x v="0"/>
    <m/>
    <m/>
    <m/>
    <m/>
    <x v="0"/>
    <m/>
    <x v="0"/>
    <x v="200"/>
    <x v="130"/>
    <m/>
    <m/>
    <x v="0"/>
    <x v="117"/>
    <m/>
    <m/>
    <m/>
    <m/>
    <m/>
    <x v="135"/>
    <x v="178"/>
    <m/>
    <m/>
    <x v="0"/>
    <m/>
    <m/>
    <m/>
    <m/>
    <m/>
    <x v="0"/>
    <m/>
    <m/>
    <x v="0"/>
    <m/>
    <m/>
    <m/>
    <m/>
    <x v="5"/>
    <m/>
    <m/>
    <d v="2019-05-01T00:00:00"/>
    <x v="31"/>
    <m/>
    <m/>
    <x v="0"/>
    <n v="27"/>
    <n v="8"/>
    <m/>
    <m/>
    <m/>
  </r>
  <r>
    <x v="0"/>
    <x v="20"/>
    <x v="1"/>
    <x v="6"/>
    <x v="422"/>
    <x v="35"/>
    <x v="0"/>
    <x v="297"/>
    <m/>
    <m/>
    <m/>
    <x v="0"/>
    <m/>
    <m/>
    <m/>
    <m/>
    <x v="0"/>
    <m/>
    <x v="0"/>
    <x v="205"/>
    <x v="131"/>
    <m/>
    <m/>
    <x v="0"/>
    <x v="118"/>
    <m/>
    <m/>
    <m/>
    <m/>
    <m/>
    <x v="136"/>
    <x v="179"/>
    <m/>
    <m/>
    <x v="0"/>
    <m/>
    <m/>
    <m/>
    <m/>
    <m/>
    <x v="0"/>
    <m/>
    <m/>
    <x v="0"/>
    <m/>
    <m/>
    <m/>
    <m/>
    <x v="5"/>
    <m/>
    <m/>
    <d v="2019-05-01T00:00:00"/>
    <x v="31"/>
    <m/>
    <m/>
    <x v="0"/>
    <n v="25"/>
    <n v="8"/>
    <m/>
    <m/>
    <m/>
  </r>
  <r>
    <x v="0"/>
    <x v="20"/>
    <x v="1"/>
    <x v="6"/>
    <x v="423"/>
    <x v="112"/>
    <x v="0"/>
    <x v="249"/>
    <m/>
    <m/>
    <m/>
    <x v="0"/>
    <m/>
    <m/>
    <m/>
    <m/>
    <x v="0"/>
    <m/>
    <x v="0"/>
    <x v="217"/>
    <x v="132"/>
    <m/>
    <m/>
    <x v="0"/>
    <x v="112"/>
    <m/>
    <m/>
    <m/>
    <m/>
    <m/>
    <x v="137"/>
    <x v="147"/>
    <m/>
    <m/>
    <x v="0"/>
    <m/>
    <m/>
    <m/>
    <m/>
    <m/>
    <x v="0"/>
    <m/>
    <m/>
    <x v="0"/>
    <m/>
    <m/>
    <m/>
    <m/>
    <x v="6"/>
    <m/>
    <m/>
    <d v="2019-05-02T00:00:00"/>
    <x v="59"/>
    <m/>
    <m/>
    <x v="0"/>
    <n v="27"/>
    <n v="8"/>
    <m/>
    <m/>
    <m/>
  </r>
  <r>
    <x v="0"/>
    <x v="20"/>
    <x v="1"/>
    <x v="6"/>
    <x v="424"/>
    <x v="36"/>
    <x v="0"/>
    <x v="261"/>
    <m/>
    <m/>
    <m/>
    <x v="0"/>
    <m/>
    <m/>
    <m/>
    <m/>
    <x v="0"/>
    <m/>
    <x v="0"/>
    <x v="199"/>
    <x v="133"/>
    <m/>
    <m/>
    <x v="0"/>
    <x v="112"/>
    <m/>
    <m/>
    <m/>
    <m/>
    <m/>
    <x v="138"/>
    <x v="180"/>
    <m/>
    <m/>
    <x v="0"/>
    <m/>
    <m/>
    <m/>
    <m/>
    <m/>
    <x v="0"/>
    <m/>
    <m/>
    <x v="0"/>
    <m/>
    <m/>
    <m/>
    <m/>
    <x v="6"/>
    <m/>
    <m/>
    <d v="2019-05-02T00:00:00"/>
    <x v="59"/>
    <m/>
    <m/>
    <x v="0"/>
    <n v="25"/>
    <n v="8"/>
    <m/>
    <m/>
    <m/>
  </r>
  <r>
    <x v="0"/>
    <x v="20"/>
    <x v="1"/>
    <x v="6"/>
    <x v="425"/>
    <x v="36"/>
    <x v="0"/>
    <x v="253"/>
    <m/>
    <m/>
    <m/>
    <x v="0"/>
    <m/>
    <m/>
    <m/>
    <m/>
    <x v="0"/>
    <m/>
    <x v="0"/>
    <x v="235"/>
    <x v="134"/>
    <m/>
    <m/>
    <x v="0"/>
    <x v="118"/>
    <m/>
    <m/>
    <m/>
    <m/>
    <m/>
    <x v="139"/>
    <x v="181"/>
    <m/>
    <m/>
    <x v="0"/>
    <m/>
    <m/>
    <m/>
    <m/>
    <m/>
    <x v="0"/>
    <m/>
    <m/>
    <x v="0"/>
    <m/>
    <m/>
    <m/>
    <m/>
    <x v="6"/>
    <m/>
    <m/>
    <d v="2019-05-02T00:00:00"/>
    <x v="59"/>
    <m/>
    <m/>
    <x v="0"/>
    <n v="23"/>
    <n v="8"/>
    <m/>
    <m/>
    <m/>
  </r>
  <r>
    <x v="0"/>
    <x v="20"/>
    <x v="1"/>
    <x v="6"/>
    <x v="426"/>
    <x v="36"/>
    <x v="0"/>
    <x v="283"/>
    <m/>
    <m/>
    <m/>
    <x v="0"/>
    <m/>
    <m/>
    <m/>
    <m/>
    <x v="0"/>
    <m/>
    <x v="0"/>
    <x v="200"/>
    <x v="106"/>
    <m/>
    <m/>
    <x v="0"/>
    <x v="118"/>
    <m/>
    <m/>
    <m/>
    <m/>
    <m/>
    <x v="140"/>
    <x v="182"/>
    <m/>
    <m/>
    <x v="0"/>
    <m/>
    <m/>
    <m/>
    <m/>
    <m/>
    <x v="0"/>
    <m/>
    <m/>
    <x v="0"/>
    <m/>
    <m/>
    <m/>
    <m/>
    <x v="6"/>
    <m/>
    <m/>
    <d v="2019-05-06T00:00:00"/>
    <x v="32"/>
    <m/>
    <m/>
    <x v="0"/>
    <n v="23"/>
    <n v="8"/>
    <m/>
    <m/>
    <m/>
  </r>
  <r>
    <x v="0"/>
    <x v="20"/>
    <x v="1"/>
    <x v="6"/>
    <x v="427"/>
    <x v="37"/>
    <x v="0"/>
    <x v="298"/>
    <m/>
    <m/>
    <m/>
    <x v="0"/>
    <m/>
    <m/>
    <m/>
    <m/>
    <x v="0"/>
    <m/>
    <x v="0"/>
    <x v="237"/>
    <x v="88"/>
    <m/>
    <m/>
    <x v="0"/>
    <x v="119"/>
    <m/>
    <m/>
    <m/>
    <m/>
    <m/>
    <x v="141"/>
    <x v="183"/>
    <m/>
    <m/>
    <x v="0"/>
    <m/>
    <m/>
    <m/>
    <m/>
    <m/>
    <x v="0"/>
    <m/>
    <m/>
    <x v="0"/>
    <m/>
    <m/>
    <m/>
    <m/>
    <x v="6"/>
    <m/>
    <m/>
    <d v="2019-05-06T00:00:00"/>
    <x v="32"/>
    <m/>
    <m/>
    <x v="0"/>
    <n v="23"/>
    <n v="8"/>
    <m/>
    <m/>
    <m/>
  </r>
  <r>
    <x v="0"/>
    <x v="20"/>
    <x v="1"/>
    <x v="6"/>
    <x v="428"/>
    <x v="37"/>
    <x v="0"/>
    <x v="278"/>
    <m/>
    <m/>
    <m/>
    <x v="0"/>
    <m/>
    <m/>
    <m/>
    <m/>
    <x v="0"/>
    <m/>
    <x v="0"/>
    <x v="238"/>
    <x v="115"/>
    <m/>
    <m/>
    <x v="0"/>
    <x v="114"/>
    <m/>
    <m/>
    <m/>
    <m/>
    <m/>
    <x v="142"/>
    <x v="184"/>
    <m/>
    <m/>
    <x v="0"/>
    <m/>
    <m/>
    <m/>
    <m/>
    <m/>
    <x v="0"/>
    <m/>
    <m/>
    <x v="0"/>
    <m/>
    <m/>
    <m/>
    <m/>
    <x v="6"/>
    <m/>
    <m/>
    <d v="2019-05-06T00:00:00"/>
    <x v="32"/>
    <m/>
    <m/>
    <x v="0"/>
    <n v="15"/>
    <n v="8"/>
    <m/>
    <m/>
    <m/>
  </r>
  <r>
    <x v="0"/>
    <x v="20"/>
    <x v="1"/>
    <x v="6"/>
    <x v="429"/>
    <x v="38"/>
    <x v="0"/>
    <x v="249"/>
    <m/>
    <m/>
    <m/>
    <x v="0"/>
    <m/>
    <m/>
    <m/>
    <m/>
    <x v="0"/>
    <m/>
    <x v="0"/>
    <x v="239"/>
    <x v="135"/>
    <m/>
    <m/>
    <x v="0"/>
    <x v="121"/>
    <m/>
    <m/>
    <m/>
    <m/>
    <m/>
    <x v="143"/>
    <x v="185"/>
    <m/>
    <m/>
    <x v="0"/>
    <m/>
    <m/>
    <m/>
    <m/>
    <m/>
    <x v="0"/>
    <m/>
    <m/>
    <x v="0"/>
    <m/>
    <m/>
    <m/>
    <m/>
    <x v="6"/>
    <m/>
    <m/>
    <d v="2019-05-06T00:00:00"/>
    <x v="32"/>
    <m/>
    <m/>
    <x v="0"/>
    <n v="26"/>
    <n v="8"/>
    <m/>
    <m/>
    <m/>
  </r>
  <r>
    <x v="0"/>
    <x v="20"/>
    <x v="1"/>
    <x v="6"/>
    <x v="430"/>
    <x v="160"/>
    <x v="0"/>
    <x v="259"/>
    <m/>
    <m/>
    <m/>
    <x v="0"/>
    <m/>
    <m/>
    <m/>
    <m/>
    <x v="0"/>
    <m/>
    <x v="0"/>
    <x v="240"/>
    <x v="136"/>
    <m/>
    <m/>
    <x v="0"/>
    <x v="123"/>
    <m/>
    <m/>
    <m/>
    <m/>
    <m/>
    <x v="104"/>
    <x v="186"/>
    <m/>
    <m/>
    <x v="0"/>
    <m/>
    <m/>
    <m/>
    <m/>
    <m/>
    <x v="0"/>
    <m/>
    <m/>
    <x v="0"/>
    <m/>
    <m/>
    <m/>
    <m/>
    <x v="6"/>
    <m/>
    <m/>
    <d v="2019-05-08T00:00:00"/>
    <x v="33"/>
    <m/>
    <m/>
    <x v="0"/>
    <n v="25"/>
    <n v="8"/>
    <m/>
    <m/>
    <m/>
  </r>
  <r>
    <x v="0"/>
    <x v="20"/>
    <x v="1"/>
    <x v="6"/>
    <x v="431"/>
    <x v="165"/>
    <x v="0"/>
    <x v="299"/>
    <m/>
    <m/>
    <m/>
    <x v="0"/>
    <m/>
    <m/>
    <m/>
    <m/>
    <x v="0"/>
    <m/>
    <x v="0"/>
    <x v="218"/>
    <x v="137"/>
    <m/>
    <m/>
    <x v="0"/>
    <x v="118"/>
    <m/>
    <m/>
    <m/>
    <m/>
    <m/>
    <x v="144"/>
    <x v="187"/>
    <m/>
    <m/>
    <x v="0"/>
    <m/>
    <m/>
    <m/>
    <m/>
    <m/>
    <x v="0"/>
    <m/>
    <m/>
    <x v="0"/>
    <m/>
    <m/>
    <m/>
    <m/>
    <x v="6"/>
    <m/>
    <m/>
    <d v="2019-05-21T00:00:00"/>
    <x v="38"/>
    <m/>
    <m/>
    <x v="0"/>
    <n v="25"/>
    <n v="8"/>
    <m/>
    <m/>
    <m/>
  </r>
  <r>
    <x v="0"/>
    <x v="20"/>
    <x v="1"/>
    <x v="6"/>
    <x v="432"/>
    <x v="47"/>
    <x v="0"/>
    <x v="300"/>
    <m/>
    <m/>
    <m/>
    <x v="0"/>
    <m/>
    <m/>
    <m/>
    <m/>
    <x v="0"/>
    <m/>
    <x v="0"/>
    <x v="241"/>
    <x v="138"/>
    <m/>
    <m/>
    <x v="0"/>
    <x v="118"/>
    <m/>
    <m/>
    <m/>
    <m/>
    <m/>
    <x v="145"/>
    <x v="188"/>
    <m/>
    <m/>
    <x v="0"/>
    <m/>
    <m/>
    <m/>
    <m/>
    <m/>
    <x v="0"/>
    <m/>
    <m/>
    <x v="0"/>
    <m/>
    <m/>
    <m/>
    <m/>
    <x v="6"/>
    <m/>
    <m/>
    <d v="2019-05-23T00:00:00"/>
    <x v="40"/>
    <m/>
    <m/>
    <x v="0"/>
    <n v="26"/>
    <n v="8"/>
    <m/>
    <m/>
    <m/>
  </r>
  <r>
    <x v="0"/>
    <x v="20"/>
    <x v="1"/>
    <x v="6"/>
    <x v="433"/>
    <x v="47"/>
    <x v="0"/>
    <x v="250"/>
    <m/>
    <m/>
    <m/>
    <x v="0"/>
    <m/>
    <m/>
    <m/>
    <m/>
    <x v="0"/>
    <m/>
    <x v="0"/>
    <x v="242"/>
    <x v="96"/>
    <m/>
    <m/>
    <x v="0"/>
    <x v="112"/>
    <m/>
    <m/>
    <m/>
    <m/>
    <m/>
    <x v="146"/>
    <x v="189"/>
    <m/>
    <m/>
    <x v="0"/>
    <m/>
    <m/>
    <m/>
    <m/>
    <m/>
    <x v="0"/>
    <m/>
    <m/>
    <x v="0"/>
    <m/>
    <m/>
    <m/>
    <m/>
    <x v="6"/>
    <m/>
    <m/>
    <d v="2019-05-23T00:00:00"/>
    <x v="40"/>
    <m/>
    <m/>
    <x v="0"/>
    <n v="27"/>
    <n v="8"/>
    <m/>
    <m/>
    <m/>
  </r>
  <r>
    <x v="0"/>
    <x v="20"/>
    <x v="1"/>
    <x v="6"/>
    <x v="434"/>
    <x v="47"/>
    <x v="0"/>
    <x v="300"/>
    <m/>
    <m/>
    <m/>
    <x v="0"/>
    <m/>
    <m/>
    <m/>
    <m/>
    <x v="0"/>
    <m/>
    <x v="0"/>
    <x v="192"/>
    <x v="139"/>
    <m/>
    <m/>
    <x v="0"/>
    <x v="118"/>
    <m/>
    <m/>
    <m/>
    <m/>
    <m/>
    <x v="147"/>
    <x v="190"/>
    <m/>
    <m/>
    <x v="0"/>
    <m/>
    <m/>
    <m/>
    <m/>
    <m/>
    <x v="0"/>
    <m/>
    <m/>
    <x v="0"/>
    <m/>
    <m/>
    <m/>
    <m/>
    <x v="6"/>
    <m/>
    <m/>
    <d v="2019-05-24T00:00:00"/>
    <x v="134"/>
    <m/>
    <m/>
    <x v="0"/>
    <n v="25"/>
    <n v="8"/>
    <m/>
    <m/>
    <m/>
  </r>
  <r>
    <x v="0"/>
    <x v="20"/>
    <x v="1"/>
    <x v="6"/>
    <x v="435"/>
    <x v="48"/>
    <x v="0"/>
    <x v="301"/>
    <m/>
    <m/>
    <m/>
    <x v="0"/>
    <m/>
    <m/>
    <m/>
    <m/>
    <x v="0"/>
    <m/>
    <x v="0"/>
    <x v="194"/>
    <x v="140"/>
    <m/>
    <m/>
    <x v="0"/>
    <x v="112"/>
    <m/>
    <m/>
    <m/>
    <m/>
    <m/>
    <x v="148"/>
    <x v="191"/>
    <m/>
    <m/>
    <x v="0"/>
    <m/>
    <m/>
    <m/>
    <m/>
    <m/>
    <x v="0"/>
    <m/>
    <m/>
    <x v="0"/>
    <m/>
    <m/>
    <m/>
    <m/>
    <x v="6"/>
    <m/>
    <m/>
    <d v="2019-05-24T00:00:00"/>
    <x v="134"/>
    <m/>
    <m/>
    <x v="0"/>
    <n v="28"/>
    <n v="8"/>
    <m/>
    <m/>
    <m/>
  </r>
  <r>
    <x v="0"/>
    <x v="20"/>
    <x v="1"/>
    <x v="6"/>
    <x v="436"/>
    <x v="48"/>
    <x v="0"/>
    <x v="300"/>
    <m/>
    <m/>
    <m/>
    <x v="0"/>
    <m/>
    <m/>
    <m/>
    <m/>
    <x v="0"/>
    <m/>
    <x v="0"/>
    <x v="237"/>
    <x v="141"/>
    <m/>
    <m/>
    <x v="0"/>
    <x v="118"/>
    <m/>
    <m/>
    <m/>
    <m/>
    <m/>
    <x v="149"/>
    <x v="192"/>
    <m/>
    <m/>
    <x v="0"/>
    <m/>
    <m/>
    <m/>
    <m/>
    <m/>
    <x v="0"/>
    <m/>
    <m/>
    <x v="0"/>
    <m/>
    <m/>
    <m/>
    <m/>
    <x v="6"/>
    <m/>
    <m/>
    <d v="2019-05-24T00:00:00"/>
    <x v="134"/>
    <m/>
    <m/>
    <x v="0"/>
    <n v="26"/>
    <n v="8"/>
    <m/>
    <m/>
    <m/>
  </r>
  <r>
    <x v="0"/>
    <x v="20"/>
    <x v="1"/>
    <x v="6"/>
    <x v="437"/>
    <x v="48"/>
    <x v="0"/>
    <x v="252"/>
    <m/>
    <m/>
    <m/>
    <x v="0"/>
    <m/>
    <m/>
    <m/>
    <m/>
    <x v="0"/>
    <m/>
    <x v="0"/>
    <x v="243"/>
    <x v="142"/>
    <m/>
    <m/>
    <x v="0"/>
    <x v="123"/>
    <m/>
    <m/>
    <m/>
    <m/>
    <m/>
    <x v="150"/>
    <x v="193"/>
    <m/>
    <m/>
    <x v="0"/>
    <m/>
    <m/>
    <m/>
    <m/>
    <m/>
    <x v="0"/>
    <m/>
    <m/>
    <x v="0"/>
    <m/>
    <m/>
    <m/>
    <m/>
    <x v="6"/>
    <m/>
    <m/>
    <d v="2019-05-24T00:00:00"/>
    <x v="134"/>
    <m/>
    <m/>
    <x v="0"/>
    <n v="22"/>
    <n v="8"/>
    <m/>
    <m/>
    <m/>
  </r>
  <r>
    <x v="0"/>
    <x v="20"/>
    <x v="1"/>
    <x v="6"/>
    <x v="438"/>
    <x v="48"/>
    <x v="0"/>
    <x v="293"/>
    <m/>
    <m/>
    <m/>
    <x v="0"/>
    <m/>
    <m/>
    <m/>
    <m/>
    <x v="0"/>
    <m/>
    <x v="0"/>
    <x v="225"/>
    <x v="143"/>
    <m/>
    <m/>
    <x v="0"/>
    <x v="120"/>
    <m/>
    <m/>
    <m/>
    <m/>
    <m/>
    <x v="151"/>
    <x v="194"/>
    <m/>
    <m/>
    <x v="0"/>
    <m/>
    <m/>
    <m/>
    <m/>
    <m/>
    <x v="0"/>
    <m/>
    <m/>
    <x v="0"/>
    <m/>
    <m/>
    <m/>
    <m/>
    <x v="6"/>
    <m/>
    <m/>
    <d v="2019-05-24T00:00:00"/>
    <x v="134"/>
    <m/>
    <m/>
    <x v="0"/>
    <n v="22"/>
    <n v="8"/>
    <m/>
    <m/>
    <m/>
  </r>
  <r>
    <x v="0"/>
    <x v="20"/>
    <x v="1"/>
    <x v="6"/>
    <x v="438"/>
    <x v="48"/>
    <x v="0"/>
    <x v="279"/>
    <m/>
    <m/>
    <m/>
    <x v="0"/>
    <m/>
    <m/>
    <m/>
    <m/>
    <x v="0"/>
    <m/>
    <x v="0"/>
    <x v="244"/>
    <x v="42"/>
    <m/>
    <m/>
    <x v="0"/>
    <x v="122"/>
    <m/>
    <m/>
    <m/>
    <m/>
    <m/>
    <x v="152"/>
    <x v="195"/>
    <m/>
    <m/>
    <x v="0"/>
    <m/>
    <m/>
    <m/>
    <m/>
    <m/>
    <x v="0"/>
    <m/>
    <m/>
    <x v="0"/>
    <m/>
    <m/>
    <m/>
    <m/>
    <x v="6"/>
    <m/>
    <m/>
    <d v="2019-05-28T00:00:00"/>
    <x v="41"/>
    <m/>
    <m/>
    <x v="0"/>
    <n v="28"/>
    <n v="8"/>
    <m/>
    <m/>
    <m/>
  </r>
  <r>
    <x v="0"/>
    <x v="20"/>
    <x v="1"/>
    <x v="6"/>
    <x v="439"/>
    <x v="166"/>
    <x v="0"/>
    <x v="260"/>
    <m/>
    <m/>
    <m/>
    <x v="0"/>
    <m/>
    <m/>
    <m/>
    <m/>
    <x v="0"/>
    <m/>
    <x v="0"/>
    <x v="245"/>
    <x v="144"/>
    <m/>
    <m/>
    <x v="0"/>
    <x v="123"/>
    <m/>
    <m/>
    <m/>
    <m/>
    <m/>
    <x v="153"/>
    <x v="196"/>
    <m/>
    <m/>
    <x v="0"/>
    <m/>
    <m/>
    <m/>
    <m/>
    <m/>
    <x v="0"/>
    <m/>
    <m/>
    <x v="0"/>
    <m/>
    <m/>
    <m/>
    <m/>
    <x v="6"/>
    <m/>
    <m/>
    <d v="2019-05-28T00:00:00"/>
    <x v="41"/>
    <m/>
    <m/>
    <x v="0"/>
    <n v="24"/>
    <n v="8"/>
    <m/>
    <m/>
    <m/>
  </r>
  <r>
    <x v="0"/>
    <x v="20"/>
    <x v="1"/>
    <x v="6"/>
    <x v="440"/>
    <x v="167"/>
    <x v="0"/>
    <x v="256"/>
    <m/>
    <m/>
    <m/>
    <x v="0"/>
    <m/>
    <m/>
    <m/>
    <m/>
    <x v="0"/>
    <m/>
    <x v="0"/>
    <x v="245"/>
    <x v="145"/>
    <m/>
    <m/>
    <x v="0"/>
    <x v="121"/>
    <m/>
    <m/>
    <m/>
    <m/>
    <m/>
    <x v="154"/>
    <x v="197"/>
    <m/>
    <m/>
    <x v="0"/>
    <m/>
    <m/>
    <m/>
    <m/>
    <m/>
    <x v="0"/>
    <m/>
    <m/>
    <x v="0"/>
    <m/>
    <m/>
    <m/>
    <m/>
    <x v="6"/>
    <m/>
    <m/>
    <d v="2019-05-30T00:00:00"/>
    <x v="42"/>
    <m/>
    <m/>
    <x v="0"/>
    <n v="30"/>
    <n v="8"/>
    <m/>
    <m/>
    <m/>
  </r>
  <r>
    <x v="0"/>
    <x v="20"/>
    <x v="1"/>
    <x v="6"/>
    <x v="441"/>
    <x v="49"/>
    <x v="0"/>
    <x v="291"/>
    <m/>
    <m/>
    <m/>
    <x v="0"/>
    <m/>
    <m/>
    <m/>
    <m/>
    <x v="0"/>
    <m/>
    <x v="0"/>
    <x v="244"/>
    <x v="141"/>
    <m/>
    <m/>
    <x v="0"/>
    <x v="123"/>
    <m/>
    <m/>
    <m/>
    <m/>
    <m/>
    <x v="155"/>
    <x v="198"/>
    <m/>
    <m/>
    <x v="0"/>
    <m/>
    <m/>
    <m/>
    <m/>
    <m/>
    <x v="0"/>
    <m/>
    <m/>
    <x v="0"/>
    <m/>
    <m/>
    <m/>
    <m/>
    <x v="6"/>
    <m/>
    <m/>
    <d v="2019-05-30T00:00:00"/>
    <x v="42"/>
    <m/>
    <m/>
    <x v="0"/>
    <n v="23"/>
    <n v="8"/>
    <m/>
    <m/>
    <m/>
  </r>
  <r>
    <x v="0"/>
    <x v="20"/>
    <x v="1"/>
    <x v="6"/>
    <x v="442"/>
    <x v="49"/>
    <x v="0"/>
    <x v="273"/>
    <m/>
    <m/>
    <m/>
    <x v="0"/>
    <m/>
    <m/>
    <m/>
    <m/>
    <x v="0"/>
    <m/>
    <x v="0"/>
    <x v="200"/>
    <x v="146"/>
    <m/>
    <m/>
    <x v="0"/>
    <x v="114"/>
    <m/>
    <m/>
    <m/>
    <m/>
    <m/>
    <x v="156"/>
    <x v="199"/>
    <m/>
    <m/>
    <x v="0"/>
    <m/>
    <m/>
    <m/>
    <m/>
    <m/>
    <x v="0"/>
    <m/>
    <m/>
    <x v="0"/>
    <m/>
    <m/>
    <m/>
    <m/>
    <x v="6"/>
    <m/>
    <m/>
    <d v="2019-05-30T00:00:00"/>
    <x v="42"/>
    <m/>
    <m/>
    <x v="0"/>
    <n v="26"/>
    <n v="8"/>
    <m/>
    <m/>
    <m/>
  </r>
  <r>
    <x v="0"/>
    <x v="20"/>
    <x v="1"/>
    <x v="6"/>
    <x v="443"/>
    <x v="168"/>
    <x v="0"/>
    <x v="291"/>
    <m/>
    <m/>
    <m/>
    <x v="0"/>
    <m/>
    <m/>
    <m/>
    <m/>
    <x v="0"/>
    <m/>
    <x v="0"/>
    <x v="235"/>
    <x v="147"/>
    <m/>
    <m/>
    <x v="0"/>
    <x v="118"/>
    <m/>
    <m/>
    <m/>
    <m/>
    <m/>
    <x v="57"/>
    <x v="200"/>
    <m/>
    <m/>
    <x v="0"/>
    <m/>
    <m/>
    <m/>
    <m/>
    <m/>
    <x v="0"/>
    <m/>
    <m/>
    <x v="0"/>
    <m/>
    <m/>
    <m/>
    <m/>
    <x v="6"/>
    <m/>
    <m/>
    <d v="2019-05-30T00:00:00"/>
    <x v="42"/>
    <m/>
    <m/>
    <x v="0"/>
    <n v="24"/>
    <n v="8"/>
    <m/>
    <m/>
    <m/>
  </r>
  <r>
    <x v="0"/>
    <x v="20"/>
    <x v="1"/>
    <x v="6"/>
    <x v="444"/>
    <x v="169"/>
    <x v="0"/>
    <x v="302"/>
    <m/>
    <m/>
    <m/>
    <x v="0"/>
    <m/>
    <m/>
    <m/>
    <m/>
    <x v="0"/>
    <m/>
    <x v="0"/>
    <x v="244"/>
    <x v="148"/>
    <m/>
    <m/>
    <x v="0"/>
    <x v="123"/>
    <m/>
    <m/>
    <m/>
    <m/>
    <m/>
    <x v="157"/>
    <x v="201"/>
    <m/>
    <m/>
    <x v="0"/>
    <m/>
    <m/>
    <m/>
    <m/>
    <m/>
    <x v="0"/>
    <m/>
    <m/>
    <x v="0"/>
    <m/>
    <m/>
    <m/>
    <m/>
    <x v="6"/>
    <m/>
    <m/>
    <d v="2019-05-30T00:00:00"/>
    <x v="42"/>
    <m/>
    <m/>
    <x v="0"/>
    <n v="24"/>
    <n v="8"/>
    <m/>
    <m/>
    <m/>
  </r>
  <r>
    <x v="0"/>
    <x v="20"/>
    <x v="1"/>
    <x v="6"/>
    <x v="445"/>
    <x v="169"/>
    <x v="0"/>
    <x v="303"/>
    <m/>
    <m/>
    <m/>
    <x v="0"/>
    <m/>
    <m/>
    <m/>
    <m/>
    <x v="0"/>
    <m/>
    <x v="0"/>
    <x v="200"/>
    <x v="149"/>
    <m/>
    <m/>
    <x v="0"/>
    <x v="123"/>
    <m/>
    <m/>
    <m/>
    <m/>
    <m/>
    <x v="158"/>
    <x v="202"/>
    <m/>
    <m/>
    <x v="0"/>
    <m/>
    <m/>
    <m/>
    <m/>
    <m/>
    <x v="0"/>
    <m/>
    <m/>
    <x v="0"/>
    <m/>
    <m/>
    <m/>
    <m/>
    <x v="6"/>
    <m/>
    <m/>
    <d v="2019-06-03T00:00:00"/>
    <x v="135"/>
    <m/>
    <m/>
    <x v="0"/>
    <n v="22"/>
    <n v="8"/>
    <m/>
    <m/>
    <m/>
  </r>
  <r>
    <x v="0"/>
    <x v="20"/>
    <x v="1"/>
    <x v="6"/>
    <x v="446"/>
    <x v="170"/>
    <x v="0"/>
    <x v="251"/>
    <m/>
    <m/>
    <m/>
    <x v="0"/>
    <m/>
    <m/>
    <m/>
    <m/>
    <x v="0"/>
    <m/>
    <x v="0"/>
    <x v="204"/>
    <x v="102"/>
    <m/>
    <m/>
    <x v="0"/>
    <x v="123"/>
    <m/>
    <m/>
    <m/>
    <m/>
    <m/>
    <x v="68"/>
    <x v="203"/>
    <m/>
    <m/>
    <x v="0"/>
    <m/>
    <m/>
    <m/>
    <m/>
    <m/>
    <x v="0"/>
    <m/>
    <m/>
    <x v="0"/>
    <m/>
    <m/>
    <m/>
    <m/>
    <x v="7"/>
    <m/>
    <m/>
    <d v="2019-06-03T00:00:00"/>
    <x v="135"/>
    <m/>
    <m/>
    <x v="0"/>
    <n v="22"/>
    <n v="8"/>
    <m/>
    <m/>
    <m/>
  </r>
  <r>
    <x v="0"/>
    <x v="20"/>
    <x v="1"/>
    <x v="6"/>
    <x v="447"/>
    <x v="170"/>
    <x v="0"/>
    <x v="261"/>
    <m/>
    <m/>
    <m/>
    <x v="0"/>
    <m/>
    <m/>
    <m/>
    <m/>
    <x v="0"/>
    <m/>
    <x v="0"/>
    <x v="197"/>
    <x v="63"/>
    <m/>
    <m/>
    <x v="0"/>
    <x v="121"/>
    <m/>
    <m/>
    <m/>
    <m/>
    <m/>
    <x v="159"/>
    <x v="204"/>
    <m/>
    <m/>
    <x v="0"/>
    <m/>
    <m/>
    <m/>
    <m/>
    <m/>
    <x v="0"/>
    <m/>
    <m/>
    <x v="0"/>
    <m/>
    <m/>
    <m/>
    <m/>
    <x v="7"/>
    <m/>
    <m/>
    <d v="2019-06-03T00:00:00"/>
    <x v="135"/>
    <m/>
    <m/>
    <x v="0"/>
    <n v="24"/>
    <n v="8"/>
    <m/>
    <m/>
    <m/>
  </r>
  <r>
    <x v="0"/>
    <x v="20"/>
    <x v="1"/>
    <x v="6"/>
    <x v="448"/>
    <x v="171"/>
    <x v="0"/>
    <x v="252"/>
    <m/>
    <m/>
    <m/>
    <x v="0"/>
    <m/>
    <m/>
    <m/>
    <m/>
    <x v="0"/>
    <m/>
    <x v="0"/>
    <x v="245"/>
    <x v="150"/>
    <m/>
    <m/>
    <x v="0"/>
    <x v="123"/>
    <m/>
    <m/>
    <m/>
    <m/>
    <m/>
    <x v="160"/>
    <x v="205"/>
    <m/>
    <m/>
    <x v="0"/>
    <m/>
    <m/>
    <m/>
    <m/>
    <m/>
    <x v="0"/>
    <m/>
    <m/>
    <x v="0"/>
    <m/>
    <m/>
    <m/>
    <m/>
    <x v="7"/>
    <m/>
    <m/>
    <d v="2019-06-05T00:00:00"/>
    <x v="136"/>
    <m/>
    <m/>
    <x v="0"/>
    <n v="24"/>
    <n v="8"/>
    <m/>
    <m/>
    <m/>
  </r>
  <r>
    <x v="0"/>
    <x v="20"/>
    <x v="1"/>
    <x v="6"/>
    <x v="449"/>
    <x v="171"/>
    <x v="0"/>
    <x v="304"/>
    <m/>
    <m/>
    <m/>
    <x v="0"/>
    <m/>
    <m/>
    <m/>
    <m/>
    <x v="0"/>
    <m/>
    <x v="0"/>
    <x v="204"/>
    <x v="151"/>
    <m/>
    <m/>
    <x v="0"/>
    <x v="123"/>
    <m/>
    <m/>
    <m/>
    <m/>
    <m/>
    <x v="161"/>
    <x v="125"/>
    <m/>
    <m/>
    <x v="0"/>
    <m/>
    <m/>
    <m/>
    <m/>
    <m/>
    <x v="0"/>
    <m/>
    <m/>
    <x v="0"/>
    <m/>
    <m/>
    <m/>
    <m/>
    <x v="7"/>
    <m/>
    <m/>
    <d v="2019-06-05T00:00:00"/>
    <x v="136"/>
    <m/>
    <m/>
    <x v="0"/>
    <n v="10"/>
    <n v="8"/>
    <m/>
    <m/>
    <m/>
  </r>
  <r>
    <x v="0"/>
    <x v="20"/>
    <x v="1"/>
    <x v="6"/>
    <x v="450"/>
    <x v="58"/>
    <x v="0"/>
    <x v="283"/>
    <m/>
    <m/>
    <m/>
    <x v="0"/>
    <m/>
    <m/>
    <m/>
    <m/>
    <x v="0"/>
    <m/>
    <x v="0"/>
    <x v="204"/>
    <x v="152"/>
    <m/>
    <m/>
    <x v="0"/>
    <x v="38"/>
    <m/>
    <m/>
    <m/>
    <m/>
    <m/>
    <x v="162"/>
    <x v="206"/>
    <m/>
    <m/>
    <x v="0"/>
    <m/>
    <m/>
    <m/>
    <m/>
    <m/>
    <x v="0"/>
    <m/>
    <m/>
    <x v="0"/>
    <m/>
    <m/>
    <m/>
    <m/>
    <x v="8"/>
    <m/>
    <m/>
    <d v="2019-07-09T00:00:00"/>
    <x v="137"/>
    <m/>
    <m/>
    <x v="0"/>
    <n v="22"/>
    <n v="8"/>
    <m/>
    <m/>
    <m/>
  </r>
  <r>
    <x v="0"/>
    <x v="20"/>
    <x v="1"/>
    <x v="6"/>
    <x v="451"/>
    <x v="60"/>
    <x v="0"/>
    <x v="283"/>
    <m/>
    <m/>
    <m/>
    <x v="0"/>
    <m/>
    <m/>
    <m/>
    <m/>
    <x v="0"/>
    <m/>
    <x v="0"/>
    <x v="235"/>
    <x v="153"/>
    <m/>
    <m/>
    <x v="0"/>
    <x v="124"/>
    <m/>
    <m/>
    <m/>
    <m/>
    <m/>
    <x v="163"/>
    <x v="207"/>
    <m/>
    <m/>
    <x v="0"/>
    <m/>
    <m/>
    <m/>
    <m/>
    <m/>
    <x v="0"/>
    <m/>
    <m/>
    <x v="0"/>
    <m/>
    <m/>
    <m/>
    <m/>
    <x v="8"/>
    <m/>
    <m/>
    <d v="2019-07-11T00:00:00"/>
    <x v="50"/>
    <m/>
    <m/>
    <x v="0"/>
    <n v="26"/>
    <n v="8"/>
    <m/>
    <m/>
    <m/>
  </r>
  <r>
    <x v="0"/>
    <x v="20"/>
    <x v="1"/>
    <x v="6"/>
    <x v="452"/>
    <x v="60"/>
    <x v="0"/>
    <x v="305"/>
    <m/>
    <m/>
    <m/>
    <x v="0"/>
    <m/>
    <m/>
    <m/>
    <m/>
    <x v="0"/>
    <m/>
    <x v="0"/>
    <x v="200"/>
    <x v="154"/>
    <m/>
    <m/>
    <x v="0"/>
    <x v="121"/>
    <m/>
    <m/>
    <m/>
    <m/>
    <m/>
    <x v="164"/>
    <x v="208"/>
    <m/>
    <m/>
    <x v="0"/>
    <m/>
    <m/>
    <m/>
    <m/>
    <m/>
    <x v="0"/>
    <m/>
    <m/>
    <x v="0"/>
    <m/>
    <m/>
    <m/>
    <m/>
    <x v="8"/>
    <m/>
    <m/>
    <d v="2019-07-11T00:00:00"/>
    <x v="50"/>
    <m/>
    <m/>
    <x v="0"/>
    <n v="20"/>
    <n v="8"/>
    <m/>
    <m/>
    <m/>
  </r>
  <r>
    <x v="0"/>
    <x v="20"/>
    <x v="1"/>
    <x v="6"/>
    <x v="453"/>
    <x v="60"/>
    <x v="0"/>
    <x v="287"/>
    <m/>
    <m/>
    <m/>
    <x v="0"/>
    <m/>
    <m/>
    <m/>
    <m/>
    <x v="0"/>
    <m/>
    <x v="0"/>
    <x v="245"/>
    <x v="124"/>
    <m/>
    <m/>
    <x v="0"/>
    <x v="120"/>
    <m/>
    <m/>
    <m/>
    <m/>
    <m/>
    <x v="165"/>
    <x v="209"/>
    <m/>
    <m/>
    <x v="0"/>
    <m/>
    <m/>
    <m/>
    <m/>
    <m/>
    <x v="0"/>
    <m/>
    <m/>
    <x v="0"/>
    <m/>
    <m/>
    <m/>
    <m/>
    <x v="8"/>
    <m/>
    <m/>
    <d v="2019-07-11T00:00:00"/>
    <x v="50"/>
    <m/>
    <m/>
    <x v="0"/>
    <n v="25"/>
    <n v="8"/>
    <m/>
    <m/>
    <m/>
  </r>
  <r>
    <x v="0"/>
    <x v="20"/>
    <x v="1"/>
    <x v="6"/>
    <x v="454"/>
    <x v="60"/>
    <x v="0"/>
    <x v="282"/>
    <m/>
    <m/>
    <m/>
    <x v="0"/>
    <m/>
    <m/>
    <m/>
    <m/>
    <x v="0"/>
    <m/>
    <x v="0"/>
    <x v="207"/>
    <x v="155"/>
    <m/>
    <m/>
    <x v="0"/>
    <x v="124"/>
    <m/>
    <m/>
    <m/>
    <m/>
    <m/>
    <x v="166"/>
    <x v="210"/>
    <m/>
    <m/>
    <x v="0"/>
    <m/>
    <m/>
    <m/>
    <m/>
    <m/>
    <x v="0"/>
    <m/>
    <m/>
    <x v="0"/>
    <m/>
    <m/>
    <m/>
    <m/>
    <x v="8"/>
    <m/>
    <m/>
    <d v="2019-07-11T00:00:00"/>
    <x v="50"/>
    <m/>
    <m/>
    <x v="0"/>
    <n v="20"/>
    <n v="8"/>
    <m/>
    <m/>
    <m/>
  </r>
  <r>
    <x v="0"/>
    <x v="20"/>
    <x v="1"/>
    <x v="6"/>
    <x v="455"/>
    <x v="61"/>
    <x v="0"/>
    <x v="306"/>
    <m/>
    <m/>
    <m/>
    <x v="0"/>
    <m/>
    <m/>
    <m/>
    <m/>
    <x v="0"/>
    <m/>
    <x v="0"/>
    <x v="204"/>
    <x v="156"/>
    <m/>
    <m/>
    <x v="0"/>
    <x v="121"/>
    <m/>
    <m/>
    <m/>
    <m/>
    <m/>
    <x v="167"/>
    <x v="211"/>
    <m/>
    <m/>
    <x v="0"/>
    <m/>
    <m/>
    <m/>
    <m/>
    <m/>
    <x v="0"/>
    <m/>
    <m/>
    <x v="0"/>
    <m/>
    <m/>
    <m/>
    <m/>
    <x v="8"/>
    <m/>
    <m/>
    <d v="2019-07-12T00:00:00"/>
    <x v="51"/>
    <m/>
    <m/>
    <x v="0"/>
    <n v="26"/>
    <n v="8"/>
    <m/>
    <m/>
    <m/>
  </r>
  <r>
    <x v="0"/>
    <x v="20"/>
    <x v="1"/>
    <x v="6"/>
    <x v="456"/>
    <x v="61"/>
    <x v="0"/>
    <x v="295"/>
    <m/>
    <m/>
    <m/>
    <x v="0"/>
    <m/>
    <m/>
    <m/>
    <m/>
    <x v="0"/>
    <m/>
    <x v="0"/>
    <x v="235"/>
    <x v="157"/>
    <m/>
    <m/>
    <x v="0"/>
    <x v="124"/>
    <m/>
    <m/>
    <m/>
    <m/>
    <m/>
    <x v="102"/>
    <x v="212"/>
    <m/>
    <m/>
    <x v="0"/>
    <m/>
    <m/>
    <m/>
    <m/>
    <m/>
    <x v="0"/>
    <m/>
    <m/>
    <x v="0"/>
    <m/>
    <m/>
    <m/>
    <m/>
    <x v="8"/>
    <m/>
    <m/>
    <d v="2019-07-12T00:00:00"/>
    <x v="51"/>
    <m/>
    <m/>
    <x v="0"/>
    <n v="18"/>
    <n v="8"/>
    <m/>
    <m/>
    <m/>
  </r>
  <r>
    <x v="0"/>
    <x v="20"/>
    <x v="1"/>
    <x v="6"/>
    <x v="457"/>
    <x v="172"/>
    <x v="0"/>
    <x v="300"/>
    <m/>
    <m/>
    <m/>
    <x v="0"/>
    <m/>
    <m/>
    <m/>
    <m/>
    <x v="0"/>
    <m/>
    <x v="0"/>
    <x v="204"/>
    <x v="158"/>
    <m/>
    <m/>
    <x v="0"/>
    <x v="45"/>
    <m/>
    <m/>
    <m/>
    <m/>
    <m/>
    <x v="168"/>
    <x v="213"/>
    <m/>
    <m/>
    <x v="0"/>
    <m/>
    <m/>
    <m/>
    <m/>
    <m/>
    <x v="0"/>
    <m/>
    <m/>
    <x v="0"/>
    <m/>
    <m/>
    <m/>
    <m/>
    <x v="8"/>
    <m/>
    <m/>
    <d v="2019-07-15T00:00:00"/>
    <x v="52"/>
    <m/>
    <m/>
    <x v="0"/>
    <n v="24"/>
    <n v="8"/>
    <m/>
    <m/>
    <m/>
  </r>
  <r>
    <x v="0"/>
    <x v="20"/>
    <x v="1"/>
    <x v="6"/>
    <x v="458"/>
    <x v="172"/>
    <x v="0"/>
    <x v="307"/>
    <m/>
    <m/>
    <m/>
    <x v="0"/>
    <m/>
    <m/>
    <m/>
    <m/>
    <x v="0"/>
    <m/>
    <x v="0"/>
    <x v="245"/>
    <x v="159"/>
    <m/>
    <m/>
    <x v="0"/>
    <x v="121"/>
    <m/>
    <m/>
    <m/>
    <m/>
    <m/>
    <x v="169"/>
    <x v="126"/>
    <m/>
    <m/>
    <x v="0"/>
    <m/>
    <m/>
    <m/>
    <m/>
    <m/>
    <x v="0"/>
    <m/>
    <m/>
    <x v="0"/>
    <m/>
    <m/>
    <m/>
    <m/>
    <x v="8"/>
    <m/>
    <m/>
    <d v="2019-07-16T00:00:00"/>
    <x v="138"/>
    <m/>
    <m/>
    <x v="0"/>
    <n v="19"/>
    <n v="8"/>
    <m/>
    <m/>
    <m/>
  </r>
  <r>
    <x v="0"/>
    <x v="20"/>
    <x v="1"/>
    <x v="6"/>
    <x v="459"/>
    <x v="173"/>
    <x v="0"/>
    <x v="271"/>
    <m/>
    <m/>
    <m/>
    <x v="0"/>
    <m/>
    <m/>
    <m/>
    <m/>
    <x v="0"/>
    <m/>
    <x v="0"/>
    <x v="191"/>
    <x v="77"/>
    <m/>
    <m/>
    <x v="0"/>
    <x v="122"/>
    <m/>
    <m/>
    <m/>
    <m/>
    <m/>
    <x v="170"/>
    <x v="214"/>
    <m/>
    <m/>
    <x v="0"/>
    <m/>
    <m/>
    <m/>
    <m/>
    <m/>
    <x v="0"/>
    <m/>
    <m/>
    <x v="0"/>
    <m/>
    <m/>
    <m/>
    <m/>
    <x v="8"/>
    <m/>
    <m/>
    <d v="2019-07-16T00:00:00"/>
    <x v="138"/>
    <m/>
    <m/>
    <x v="0"/>
    <n v="19"/>
    <n v="8"/>
    <m/>
    <m/>
    <m/>
  </r>
  <r>
    <x v="0"/>
    <x v="20"/>
    <x v="1"/>
    <x v="6"/>
    <x v="460"/>
    <x v="173"/>
    <x v="0"/>
    <x v="308"/>
    <m/>
    <m/>
    <m/>
    <x v="0"/>
    <m/>
    <m/>
    <m/>
    <m/>
    <x v="0"/>
    <m/>
    <x v="0"/>
    <x v="194"/>
    <x v="160"/>
    <m/>
    <m/>
    <x v="0"/>
    <x v="122"/>
    <m/>
    <m/>
    <m/>
    <m/>
    <m/>
    <x v="171"/>
    <x v="215"/>
    <m/>
    <m/>
    <x v="0"/>
    <m/>
    <m/>
    <m/>
    <m/>
    <m/>
    <x v="0"/>
    <m/>
    <m/>
    <x v="0"/>
    <m/>
    <m/>
    <m/>
    <m/>
    <x v="8"/>
    <m/>
    <m/>
    <d v="2019-07-17T00:00:00"/>
    <x v="139"/>
    <m/>
    <m/>
    <x v="0"/>
    <n v="18"/>
    <n v="8"/>
    <m/>
    <m/>
    <m/>
  </r>
  <r>
    <x v="0"/>
    <x v="20"/>
    <x v="1"/>
    <x v="6"/>
    <x v="461"/>
    <x v="174"/>
    <x v="0"/>
    <x v="304"/>
    <m/>
    <m/>
    <m/>
    <x v="0"/>
    <m/>
    <m/>
    <m/>
    <m/>
    <x v="0"/>
    <m/>
    <x v="0"/>
    <x v="245"/>
    <x v="138"/>
    <m/>
    <m/>
    <x v="0"/>
    <x v="113"/>
    <m/>
    <m/>
    <m/>
    <m/>
    <m/>
    <x v="172"/>
    <x v="216"/>
    <m/>
    <m/>
    <x v="0"/>
    <m/>
    <m/>
    <m/>
    <m/>
    <m/>
    <x v="0"/>
    <m/>
    <m/>
    <x v="0"/>
    <m/>
    <m/>
    <m/>
    <m/>
    <x v="8"/>
    <m/>
    <m/>
    <d v="2019-07-17T00:00:00"/>
    <x v="139"/>
    <m/>
    <m/>
    <x v="0"/>
    <n v="21"/>
    <n v="8"/>
    <m/>
    <m/>
    <m/>
  </r>
  <r>
    <x v="0"/>
    <x v="20"/>
    <x v="1"/>
    <x v="6"/>
    <x v="462"/>
    <x v="175"/>
    <x v="0"/>
    <x v="309"/>
    <m/>
    <m/>
    <m/>
    <x v="0"/>
    <m/>
    <m/>
    <m/>
    <m/>
    <x v="0"/>
    <m/>
    <x v="0"/>
    <x v="207"/>
    <x v="63"/>
    <m/>
    <m/>
    <x v="0"/>
    <x v="119"/>
    <m/>
    <m/>
    <m/>
    <m/>
    <m/>
    <x v="173"/>
    <x v="217"/>
    <m/>
    <m/>
    <x v="0"/>
    <m/>
    <m/>
    <m/>
    <m/>
    <m/>
    <x v="0"/>
    <m/>
    <m/>
    <x v="0"/>
    <m/>
    <m/>
    <m/>
    <m/>
    <x v="8"/>
    <m/>
    <m/>
    <d v="2019-07-19T00:00:00"/>
    <x v="140"/>
    <m/>
    <m/>
    <x v="0"/>
    <n v="19"/>
    <n v="8"/>
    <m/>
    <m/>
    <m/>
  </r>
  <r>
    <x v="0"/>
    <x v="20"/>
    <x v="1"/>
    <x v="6"/>
    <x v="463"/>
    <x v="175"/>
    <x v="0"/>
    <x v="310"/>
    <m/>
    <m/>
    <m/>
    <x v="0"/>
    <m/>
    <m/>
    <m/>
    <m/>
    <x v="0"/>
    <m/>
    <x v="0"/>
    <x v="204"/>
    <x v="161"/>
    <m/>
    <m/>
    <x v="0"/>
    <x v="114"/>
    <m/>
    <m/>
    <m/>
    <m/>
    <m/>
    <x v="174"/>
    <x v="218"/>
    <m/>
    <m/>
    <x v="0"/>
    <m/>
    <m/>
    <m/>
    <m/>
    <m/>
    <x v="0"/>
    <m/>
    <m/>
    <x v="0"/>
    <m/>
    <m/>
    <m/>
    <m/>
    <x v="8"/>
    <m/>
    <m/>
    <d v="2019-07-19T00:00:00"/>
    <x v="140"/>
    <m/>
    <m/>
    <x v="0"/>
    <n v="20"/>
    <n v="8"/>
    <m/>
    <m/>
    <m/>
  </r>
  <r>
    <x v="0"/>
    <x v="20"/>
    <x v="1"/>
    <x v="6"/>
    <x v="464"/>
    <x v="175"/>
    <x v="0"/>
    <x v="282"/>
    <m/>
    <m/>
    <m/>
    <x v="0"/>
    <m/>
    <m/>
    <m/>
    <m/>
    <x v="0"/>
    <m/>
    <x v="0"/>
    <x v="200"/>
    <x v="77"/>
    <m/>
    <m/>
    <x v="0"/>
    <x v="121"/>
    <m/>
    <m/>
    <m/>
    <m/>
    <m/>
    <x v="175"/>
    <x v="219"/>
    <m/>
    <m/>
    <x v="0"/>
    <m/>
    <m/>
    <m/>
    <m/>
    <m/>
    <x v="0"/>
    <m/>
    <m/>
    <x v="0"/>
    <m/>
    <m/>
    <m/>
    <m/>
    <x v="8"/>
    <m/>
    <m/>
    <d v="2019-07-19T00:00:00"/>
    <x v="140"/>
    <m/>
    <m/>
    <x v="0"/>
    <n v="19"/>
    <n v="8"/>
    <m/>
    <m/>
    <m/>
  </r>
  <r>
    <x v="0"/>
    <x v="20"/>
    <x v="1"/>
    <x v="6"/>
    <x v="465"/>
    <x v="175"/>
    <x v="0"/>
    <x v="311"/>
    <m/>
    <m/>
    <m/>
    <x v="0"/>
    <m/>
    <m/>
    <m/>
    <m/>
    <x v="0"/>
    <m/>
    <x v="0"/>
    <x v="219"/>
    <x v="162"/>
    <m/>
    <m/>
    <x v="0"/>
    <x v="123"/>
    <m/>
    <m/>
    <m/>
    <m/>
    <m/>
    <x v="176"/>
    <x v="220"/>
    <m/>
    <m/>
    <x v="0"/>
    <m/>
    <m/>
    <m/>
    <m/>
    <m/>
    <x v="0"/>
    <m/>
    <m/>
    <x v="0"/>
    <m/>
    <m/>
    <m/>
    <m/>
    <x v="8"/>
    <m/>
    <m/>
    <d v="2019-07-19T00:00:00"/>
    <x v="140"/>
    <m/>
    <m/>
    <x v="0"/>
    <n v="19"/>
    <n v="8"/>
    <m/>
    <m/>
    <m/>
  </r>
  <r>
    <x v="0"/>
    <x v="20"/>
    <x v="1"/>
    <x v="6"/>
    <x v="466"/>
    <x v="176"/>
    <x v="0"/>
    <x v="312"/>
    <m/>
    <m/>
    <m/>
    <x v="0"/>
    <m/>
    <m/>
    <m/>
    <m/>
    <x v="0"/>
    <m/>
    <x v="0"/>
    <x v="210"/>
    <x v="138"/>
    <m/>
    <m/>
    <x v="0"/>
    <x v="122"/>
    <m/>
    <m/>
    <m/>
    <m/>
    <m/>
    <x v="177"/>
    <x v="221"/>
    <m/>
    <m/>
    <x v="0"/>
    <m/>
    <m/>
    <m/>
    <m/>
    <m/>
    <x v="0"/>
    <m/>
    <m/>
    <x v="0"/>
    <m/>
    <m/>
    <m/>
    <m/>
    <x v="8"/>
    <m/>
    <m/>
    <d v="2019-07-22T00:00:00"/>
    <x v="141"/>
    <m/>
    <m/>
    <x v="0"/>
    <n v="17"/>
    <n v="8"/>
    <m/>
    <m/>
    <m/>
  </r>
  <r>
    <x v="0"/>
    <x v="20"/>
    <x v="1"/>
    <x v="6"/>
    <x v="467"/>
    <x v="177"/>
    <x v="0"/>
    <x v="253"/>
    <m/>
    <m/>
    <m/>
    <x v="0"/>
    <m/>
    <m/>
    <m/>
    <m/>
    <x v="0"/>
    <m/>
    <x v="0"/>
    <x v="190"/>
    <x v="163"/>
    <m/>
    <m/>
    <x v="0"/>
    <x v="45"/>
    <m/>
    <m/>
    <m/>
    <m/>
    <m/>
    <x v="178"/>
    <x v="222"/>
    <m/>
    <m/>
    <x v="0"/>
    <m/>
    <m/>
    <m/>
    <m/>
    <m/>
    <x v="0"/>
    <m/>
    <m/>
    <x v="0"/>
    <m/>
    <m/>
    <m/>
    <m/>
    <x v="8"/>
    <m/>
    <m/>
    <d v="2019-07-23T00:00:00"/>
    <x v="142"/>
    <m/>
    <m/>
    <x v="0"/>
    <n v="17"/>
    <n v="8"/>
    <m/>
    <m/>
    <m/>
  </r>
  <r>
    <x v="0"/>
    <x v="20"/>
    <x v="1"/>
    <x v="6"/>
    <x v="468"/>
    <x v="177"/>
    <x v="0"/>
    <x v="256"/>
    <m/>
    <m/>
    <m/>
    <x v="0"/>
    <m/>
    <m/>
    <m/>
    <m/>
    <x v="0"/>
    <m/>
    <x v="0"/>
    <x v="207"/>
    <x v="95"/>
    <m/>
    <m/>
    <x v="0"/>
    <x v="123"/>
    <m/>
    <m/>
    <m/>
    <m/>
    <m/>
    <x v="179"/>
    <x v="223"/>
    <m/>
    <m/>
    <x v="0"/>
    <m/>
    <m/>
    <m/>
    <m/>
    <m/>
    <x v="0"/>
    <m/>
    <m/>
    <x v="0"/>
    <m/>
    <m/>
    <m/>
    <m/>
    <x v="8"/>
    <m/>
    <m/>
    <d v="2019-07-23T00:00:00"/>
    <x v="142"/>
    <m/>
    <m/>
    <x v="0"/>
    <n v="18"/>
    <n v="8"/>
    <m/>
    <m/>
    <m/>
  </r>
  <r>
    <x v="0"/>
    <x v="20"/>
    <x v="1"/>
    <x v="6"/>
    <x v="469"/>
    <x v="178"/>
    <x v="0"/>
    <x v="252"/>
    <m/>
    <m/>
    <m/>
    <x v="0"/>
    <m/>
    <m/>
    <m/>
    <m/>
    <x v="0"/>
    <m/>
    <x v="0"/>
    <x v="200"/>
    <x v="93"/>
    <m/>
    <m/>
    <x v="0"/>
    <x v="123"/>
    <m/>
    <m/>
    <m/>
    <m/>
    <m/>
    <x v="6"/>
    <x v="224"/>
    <m/>
    <m/>
    <x v="0"/>
    <m/>
    <m/>
    <m/>
    <m/>
    <m/>
    <x v="0"/>
    <m/>
    <m/>
    <x v="0"/>
    <m/>
    <m/>
    <m/>
    <m/>
    <x v="8"/>
    <m/>
    <m/>
    <d v="2019-07-24T00:00:00"/>
    <x v="143"/>
    <m/>
    <m/>
    <x v="0"/>
    <n v="20"/>
    <n v="8"/>
    <m/>
    <m/>
    <m/>
  </r>
  <r>
    <x v="0"/>
    <x v="20"/>
    <x v="1"/>
    <x v="6"/>
    <x v="470"/>
    <x v="178"/>
    <x v="0"/>
    <x v="274"/>
    <m/>
    <m/>
    <m/>
    <x v="0"/>
    <m/>
    <m/>
    <m/>
    <m/>
    <x v="0"/>
    <m/>
    <x v="0"/>
    <x v="204"/>
    <x v="143"/>
    <m/>
    <m/>
    <x v="0"/>
    <x v="118"/>
    <m/>
    <m/>
    <m/>
    <m/>
    <m/>
    <x v="180"/>
    <x v="225"/>
    <m/>
    <m/>
    <x v="0"/>
    <m/>
    <m/>
    <m/>
    <m/>
    <m/>
    <x v="0"/>
    <m/>
    <m/>
    <x v="0"/>
    <m/>
    <m/>
    <m/>
    <m/>
    <x v="8"/>
    <m/>
    <m/>
    <d v="2019-07-24T00:00:00"/>
    <x v="143"/>
    <m/>
    <m/>
    <x v="0"/>
    <n v="16"/>
    <n v="8"/>
    <m/>
    <m/>
    <m/>
  </r>
  <r>
    <x v="0"/>
    <x v="20"/>
    <x v="1"/>
    <x v="6"/>
    <x v="471"/>
    <x v="178"/>
    <x v="0"/>
    <x v="275"/>
    <m/>
    <m/>
    <m/>
    <x v="0"/>
    <m/>
    <m/>
    <m/>
    <m/>
    <x v="0"/>
    <m/>
    <x v="0"/>
    <x v="71"/>
    <x v="164"/>
    <m/>
    <m/>
    <x v="0"/>
    <x v="118"/>
    <m/>
    <m/>
    <m/>
    <m/>
    <m/>
    <x v="181"/>
    <x v="226"/>
    <m/>
    <m/>
    <x v="0"/>
    <m/>
    <m/>
    <m/>
    <m/>
    <m/>
    <x v="0"/>
    <m/>
    <m/>
    <x v="0"/>
    <m/>
    <m/>
    <m/>
    <m/>
    <x v="8"/>
    <m/>
    <m/>
    <d v="2019-07-25T00:00:00"/>
    <x v="144"/>
    <m/>
    <m/>
    <x v="0"/>
    <n v="21"/>
    <n v="8"/>
    <m/>
    <m/>
    <m/>
  </r>
  <r>
    <x v="0"/>
    <x v="20"/>
    <x v="1"/>
    <x v="6"/>
    <x v="472"/>
    <x v="179"/>
    <x v="0"/>
    <x v="310"/>
    <m/>
    <m/>
    <m/>
    <x v="0"/>
    <m/>
    <m/>
    <m/>
    <m/>
    <x v="0"/>
    <m/>
    <x v="0"/>
    <x v="235"/>
    <x v="63"/>
    <m/>
    <m/>
    <x v="0"/>
    <x v="119"/>
    <m/>
    <m/>
    <m/>
    <m/>
    <m/>
    <x v="182"/>
    <x v="227"/>
    <m/>
    <m/>
    <x v="0"/>
    <m/>
    <m/>
    <m/>
    <m/>
    <m/>
    <x v="0"/>
    <m/>
    <m/>
    <x v="0"/>
    <m/>
    <m/>
    <m/>
    <m/>
    <x v="8"/>
    <m/>
    <m/>
    <d v="2019-07-25T00:00:00"/>
    <x v="144"/>
    <m/>
    <m/>
    <x v="0"/>
    <n v="17"/>
    <n v="8"/>
    <m/>
    <m/>
    <m/>
  </r>
  <r>
    <x v="0"/>
    <x v="20"/>
    <x v="1"/>
    <x v="6"/>
    <x v="473"/>
    <x v="180"/>
    <x v="0"/>
    <x v="273"/>
    <m/>
    <m/>
    <m/>
    <x v="0"/>
    <m/>
    <m/>
    <m/>
    <m/>
    <x v="0"/>
    <m/>
    <x v="0"/>
    <x v="246"/>
    <x v="155"/>
    <m/>
    <m/>
    <x v="0"/>
    <x v="119"/>
    <m/>
    <m/>
    <m/>
    <m/>
    <m/>
    <x v="183"/>
    <x v="228"/>
    <m/>
    <m/>
    <x v="0"/>
    <m/>
    <m/>
    <m/>
    <m/>
    <m/>
    <x v="0"/>
    <m/>
    <m/>
    <x v="0"/>
    <m/>
    <m/>
    <m/>
    <m/>
    <x v="8"/>
    <m/>
    <m/>
    <d v="2019-07-26T00:00:00"/>
    <x v="145"/>
    <m/>
    <m/>
    <x v="0"/>
    <n v="16"/>
    <n v="8"/>
    <m/>
    <m/>
    <m/>
  </r>
  <r>
    <x v="0"/>
    <x v="20"/>
    <x v="1"/>
    <x v="6"/>
    <x v="474"/>
    <x v="181"/>
    <x v="0"/>
    <x v="313"/>
    <m/>
    <m/>
    <m/>
    <x v="0"/>
    <m/>
    <m/>
    <m/>
    <m/>
    <x v="0"/>
    <m/>
    <x v="0"/>
    <x v="194"/>
    <x v="165"/>
    <m/>
    <m/>
    <x v="0"/>
    <x v="122"/>
    <m/>
    <m/>
    <m/>
    <m/>
    <m/>
    <x v="55"/>
    <x v="229"/>
    <m/>
    <m/>
    <x v="0"/>
    <m/>
    <m/>
    <m/>
    <m/>
    <m/>
    <x v="0"/>
    <m/>
    <m/>
    <x v="0"/>
    <m/>
    <m/>
    <m/>
    <m/>
    <x v="9"/>
    <m/>
    <m/>
    <d v="2019-09-25T00:00:00"/>
    <x v="146"/>
    <n v="1"/>
    <m/>
    <x v="0"/>
    <n v="4"/>
    <n v="8"/>
    <m/>
    <m/>
    <m/>
  </r>
  <r>
    <x v="0"/>
    <x v="20"/>
    <x v="1"/>
    <x v="6"/>
    <x v="475"/>
    <x v="182"/>
    <x v="0"/>
    <x v="314"/>
    <m/>
    <m/>
    <m/>
    <x v="0"/>
    <m/>
    <m/>
    <m/>
    <m/>
    <x v="0"/>
    <m/>
    <x v="0"/>
    <x v="223"/>
    <x v="166"/>
    <m/>
    <m/>
    <x v="0"/>
    <x v="112"/>
    <m/>
    <m/>
    <m/>
    <m/>
    <m/>
    <x v="2"/>
    <x v="230"/>
    <m/>
    <m/>
    <x v="0"/>
    <m/>
    <m/>
    <m/>
    <m/>
    <m/>
    <x v="0"/>
    <m/>
    <m/>
    <x v="0"/>
    <m/>
    <m/>
    <m/>
    <m/>
    <x v="9"/>
    <m/>
    <m/>
    <d v="2019-09-26T00:00:00"/>
    <x v="147"/>
    <n v="1"/>
    <m/>
    <x v="0"/>
    <n v="3"/>
    <n v="8"/>
    <m/>
    <m/>
    <m/>
  </r>
  <r>
    <x v="0"/>
    <x v="20"/>
    <x v="1"/>
    <x v="6"/>
    <x v="476"/>
    <x v="182"/>
    <x v="0"/>
    <x v="271"/>
    <m/>
    <m/>
    <m/>
    <x v="0"/>
    <m/>
    <m/>
    <m/>
    <m/>
    <x v="0"/>
    <m/>
    <x v="0"/>
    <x v="200"/>
    <x v="167"/>
    <m/>
    <m/>
    <x v="0"/>
    <x v="121"/>
    <m/>
    <m/>
    <m/>
    <m/>
    <m/>
    <x v="2"/>
    <x v="231"/>
    <m/>
    <m/>
    <x v="0"/>
    <m/>
    <m/>
    <m/>
    <m/>
    <m/>
    <x v="0"/>
    <m/>
    <m/>
    <x v="0"/>
    <m/>
    <m/>
    <m/>
    <m/>
    <x v="9"/>
    <m/>
    <m/>
    <d v="2019-09-26T00:00:00"/>
    <x v="147"/>
    <n v="1"/>
    <m/>
    <x v="0"/>
    <n v="3"/>
    <n v="8"/>
    <m/>
    <m/>
    <m/>
  </r>
  <r>
    <x v="0"/>
    <x v="20"/>
    <x v="1"/>
    <x v="6"/>
    <x v="477"/>
    <x v="182"/>
    <x v="0"/>
    <x v="291"/>
    <m/>
    <m/>
    <m/>
    <x v="0"/>
    <m/>
    <m/>
    <m/>
    <m/>
    <x v="0"/>
    <m/>
    <x v="0"/>
    <x v="224"/>
    <x v="168"/>
    <m/>
    <m/>
    <x v="0"/>
    <x v="123"/>
    <m/>
    <m/>
    <m/>
    <m/>
    <m/>
    <x v="184"/>
    <x v="232"/>
    <m/>
    <m/>
    <x v="0"/>
    <m/>
    <m/>
    <m/>
    <m/>
    <m/>
    <x v="0"/>
    <m/>
    <m/>
    <x v="0"/>
    <m/>
    <m/>
    <m/>
    <m/>
    <x v="9"/>
    <m/>
    <m/>
    <d v="2019-09-26T00:00:00"/>
    <x v="147"/>
    <n v="1"/>
    <m/>
    <x v="0"/>
    <n v="4"/>
    <n v="8"/>
    <m/>
    <m/>
    <m/>
  </r>
  <r>
    <x v="0"/>
    <x v="20"/>
    <x v="1"/>
    <x v="6"/>
    <x v="478"/>
    <x v="182"/>
    <x v="0"/>
    <x v="315"/>
    <m/>
    <m/>
    <m/>
    <x v="0"/>
    <m/>
    <m/>
    <m/>
    <m/>
    <x v="0"/>
    <m/>
    <x v="0"/>
    <x v="231"/>
    <x v="10"/>
    <m/>
    <m/>
    <x v="0"/>
    <x v="13"/>
    <m/>
    <m/>
    <m/>
    <m/>
    <m/>
    <x v="2"/>
    <x v="230"/>
    <m/>
    <m/>
    <x v="0"/>
    <m/>
    <m/>
    <m/>
    <m/>
    <m/>
    <x v="0"/>
    <m/>
    <m/>
    <x v="0"/>
    <m/>
    <m/>
    <m/>
    <m/>
    <x v="9"/>
    <m/>
    <m/>
    <d v="2019-09-26T00:00:00"/>
    <x v="147"/>
    <n v="1"/>
    <m/>
    <x v="0"/>
    <n v="4"/>
    <n v="8"/>
    <m/>
    <m/>
    <m/>
  </r>
  <r>
    <x v="0"/>
    <x v="20"/>
    <x v="1"/>
    <x v="6"/>
    <x v="479"/>
    <x v="182"/>
    <x v="0"/>
    <x v="316"/>
    <m/>
    <m/>
    <m/>
    <x v="0"/>
    <m/>
    <m/>
    <m/>
    <m/>
    <x v="0"/>
    <m/>
    <x v="0"/>
    <x v="221"/>
    <x v="169"/>
    <m/>
    <m/>
    <x v="0"/>
    <x v="121"/>
    <m/>
    <m/>
    <m/>
    <m/>
    <m/>
    <x v="2"/>
    <x v="230"/>
    <m/>
    <m/>
    <x v="0"/>
    <m/>
    <m/>
    <m/>
    <m/>
    <m/>
    <x v="0"/>
    <m/>
    <m/>
    <x v="0"/>
    <m/>
    <m/>
    <m/>
    <m/>
    <x v="9"/>
    <m/>
    <m/>
    <d v="2019-09-26T00:00:00"/>
    <x v="147"/>
    <n v="1"/>
    <m/>
    <x v="0"/>
    <n v="5"/>
    <n v="8"/>
    <m/>
    <m/>
    <m/>
  </r>
  <r>
    <x v="0"/>
    <x v="20"/>
    <x v="1"/>
    <x v="6"/>
    <x v="480"/>
    <x v="182"/>
    <x v="0"/>
    <x v="317"/>
    <m/>
    <m/>
    <m/>
    <x v="0"/>
    <m/>
    <m/>
    <m/>
    <m/>
    <x v="0"/>
    <m/>
    <x v="0"/>
    <x v="247"/>
    <x v="53"/>
    <m/>
    <m/>
    <x v="0"/>
    <x v="125"/>
    <m/>
    <m/>
    <m/>
    <m/>
    <m/>
    <x v="2"/>
    <x v="230"/>
    <m/>
    <m/>
    <x v="0"/>
    <m/>
    <m/>
    <m/>
    <m/>
    <m/>
    <x v="0"/>
    <m/>
    <m/>
    <x v="0"/>
    <m/>
    <m/>
    <m/>
    <m/>
    <x v="9"/>
    <m/>
    <m/>
    <d v="2019-09-26T00:00:00"/>
    <x v="147"/>
    <n v="1"/>
    <m/>
    <x v="0"/>
    <n v="4"/>
    <n v="8"/>
    <m/>
    <m/>
    <m/>
  </r>
  <r>
    <x v="0"/>
    <x v="20"/>
    <x v="1"/>
    <x v="6"/>
    <x v="481"/>
    <x v="182"/>
    <x v="0"/>
    <x v="318"/>
    <m/>
    <m/>
    <m/>
    <x v="0"/>
    <m/>
    <m/>
    <m/>
    <m/>
    <x v="0"/>
    <m/>
    <x v="0"/>
    <x v="248"/>
    <x v="170"/>
    <m/>
    <m/>
    <x v="0"/>
    <x v="118"/>
    <m/>
    <m/>
    <m/>
    <m/>
    <m/>
    <x v="2"/>
    <x v="230"/>
    <m/>
    <m/>
    <x v="0"/>
    <m/>
    <m/>
    <m/>
    <m/>
    <m/>
    <x v="0"/>
    <m/>
    <m/>
    <x v="0"/>
    <m/>
    <m/>
    <m/>
    <m/>
    <x v="9"/>
    <m/>
    <m/>
    <d v="2019-09-26T00:00:00"/>
    <x v="147"/>
    <n v="1"/>
    <m/>
    <x v="0"/>
    <n v="3"/>
    <n v="8"/>
    <m/>
    <m/>
    <m/>
  </r>
  <r>
    <x v="0"/>
    <x v="20"/>
    <x v="1"/>
    <x v="6"/>
    <x v="482"/>
    <x v="182"/>
    <x v="0"/>
    <x v="319"/>
    <m/>
    <m/>
    <m/>
    <x v="0"/>
    <m/>
    <m/>
    <m/>
    <m/>
    <x v="0"/>
    <m/>
    <x v="0"/>
    <x v="244"/>
    <x v="171"/>
    <m/>
    <m/>
    <x v="0"/>
    <x v="123"/>
    <m/>
    <m/>
    <m/>
    <m/>
    <m/>
    <x v="2"/>
    <x v="230"/>
    <m/>
    <m/>
    <x v="0"/>
    <m/>
    <m/>
    <m/>
    <m/>
    <m/>
    <x v="0"/>
    <m/>
    <m/>
    <x v="0"/>
    <m/>
    <m/>
    <m/>
    <m/>
    <x v="9"/>
    <m/>
    <m/>
    <d v="2019-09-26T00:00:00"/>
    <x v="147"/>
    <n v="1"/>
    <m/>
    <x v="0"/>
    <n v="4"/>
    <n v="8"/>
    <m/>
    <m/>
    <m/>
  </r>
  <r>
    <x v="0"/>
    <x v="20"/>
    <x v="1"/>
    <x v="6"/>
    <x v="483"/>
    <x v="182"/>
    <x v="0"/>
    <x v="320"/>
    <m/>
    <m/>
    <m/>
    <x v="0"/>
    <m/>
    <m/>
    <m/>
    <m/>
    <x v="0"/>
    <m/>
    <x v="0"/>
    <x v="200"/>
    <x v="172"/>
    <m/>
    <m/>
    <x v="0"/>
    <x v="118"/>
    <m/>
    <m/>
    <m/>
    <m/>
    <m/>
    <x v="2"/>
    <x v="230"/>
    <m/>
    <m/>
    <x v="0"/>
    <m/>
    <m/>
    <m/>
    <m/>
    <m/>
    <x v="0"/>
    <m/>
    <m/>
    <x v="0"/>
    <m/>
    <m/>
    <m/>
    <m/>
    <x v="9"/>
    <m/>
    <m/>
    <d v="2019-09-26T00:00:00"/>
    <x v="147"/>
    <n v="1"/>
    <m/>
    <x v="0"/>
    <n v="3"/>
    <n v="8"/>
    <m/>
    <m/>
    <m/>
  </r>
  <r>
    <x v="0"/>
    <x v="20"/>
    <x v="1"/>
    <x v="6"/>
    <x v="484"/>
    <x v="182"/>
    <x v="0"/>
    <x v="321"/>
    <m/>
    <m/>
    <m/>
    <x v="0"/>
    <m/>
    <m/>
    <m/>
    <m/>
    <x v="0"/>
    <m/>
    <x v="0"/>
    <x v="210"/>
    <x v="77"/>
    <m/>
    <m/>
    <x v="0"/>
    <x v="123"/>
    <m/>
    <m/>
    <m/>
    <m/>
    <m/>
    <x v="2"/>
    <x v="230"/>
    <m/>
    <m/>
    <x v="0"/>
    <m/>
    <m/>
    <m/>
    <m/>
    <m/>
    <x v="0"/>
    <m/>
    <m/>
    <x v="0"/>
    <m/>
    <m/>
    <m/>
    <m/>
    <x v="9"/>
    <m/>
    <m/>
    <d v="2019-09-26T00:00:00"/>
    <x v="147"/>
    <n v="1"/>
    <m/>
    <x v="0"/>
    <n v="2"/>
    <n v="8"/>
    <m/>
    <m/>
    <m/>
  </r>
  <r>
    <x v="0"/>
    <x v="20"/>
    <x v="1"/>
    <x v="6"/>
    <x v="485"/>
    <x v="183"/>
    <x v="0"/>
    <x v="322"/>
    <m/>
    <m/>
    <m/>
    <x v="0"/>
    <m/>
    <m/>
    <m/>
    <m/>
    <x v="0"/>
    <m/>
    <x v="0"/>
    <x v="248"/>
    <x v="165"/>
    <m/>
    <m/>
    <x v="0"/>
    <x v="122"/>
    <m/>
    <m/>
    <m/>
    <m/>
    <m/>
    <x v="2"/>
    <x v="230"/>
    <m/>
    <m/>
    <x v="0"/>
    <m/>
    <m/>
    <m/>
    <m/>
    <m/>
    <x v="0"/>
    <m/>
    <m/>
    <x v="0"/>
    <m/>
    <m/>
    <m/>
    <m/>
    <x v="9"/>
    <m/>
    <m/>
    <d v="2019-09-27T00:00:00"/>
    <x v="148"/>
    <n v="1"/>
    <m/>
    <x v="0"/>
    <n v="19"/>
    <n v="8"/>
    <m/>
    <m/>
    <m/>
  </r>
  <r>
    <x v="0"/>
    <x v="20"/>
    <x v="1"/>
    <x v="6"/>
    <x v="486"/>
    <x v="183"/>
    <x v="0"/>
    <x v="250"/>
    <m/>
    <m/>
    <m/>
    <x v="0"/>
    <m/>
    <m/>
    <m/>
    <m/>
    <x v="0"/>
    <m/>
    <x v="0"/>
    <x v="69"/>
    <x v="137"/>
    <m/>
    <m/>
    <x v="0"/>
    <x v="118"/>
    <m/>
    <m/>
    <m/>
    <m/>
    <m/>
    <x v="2"/>
    <x v="230"/>
    <m/>
    <m/>
    <x v="0"/>
    <m/>
    <m/>
    <m/>
    <m/>
    <m/>
    <x v="0"/>
    <m/>
    <m/>
    <x v="0"/>
    <m/>
    <m/>
    <m/>
    <m/>
    <x v="9"/>
    <m/>
    <m/>
    <d v="2019-09-27T00:00:00"/>
    <x v="148"/>
    <n v="1"/>
    <m/>
    <x v="0"/>
    <n v="20"/>
    <n v="8"/>
    <m/>
    <m/>
    <m/>
  </r>
  <r>
    <x v="0"/>
    <x v="20"/>
    <x v="1"/>
    <x v="6"/>
    <x v="487"/>
    <x v="183"/>
    <x v="0"/>
    <x v="283"/>
    <m/>
    <m/>
    <m/>
    <x v="0"/>
    <m/>
    <m/>
    <m/>
    <m/>
    <x v="0"/>
    <m/>
    <x v="0"/>
    <x v="223"/>
    <x v="173"/>
    <m/>
    <m/>
    <x v="0"/>
    <x v="114"/>
    <m/>
    <m/>
    <m/>
    <m/>
    <m/>
    <x v="185"/>
    <x v="233"/>
    <m/>
    <m/>
    <x v="0"/>
    <m/>
    <m/>
    <m/>
    <m/>
    <m/>
    <x v="0"/>
    <m/>
    <m/>
    <x v="0"/>
    <m/>
    <m/>
    <m/>
    <m/>
    <x v="9"/>
    <m/>
    <m/>
    <d v="2019-09-27T00:00:00"/>
    <x v="148"/>
    <n v="1"/>
    <m/>
    <x v="0"/>
    <n v="19"/>
    <n v="8"/>
    <m/>
    <m/>
    <m/>
  </r>
  <r>
    <x v="0"/>
    <x v="20"/>
    <x v="1"/>
    <x v="6"/>
    <x v="488"/>
    <x v="183"/>
    <x v="0"/>
    <x v="261"/>
    <m/>
    <m/>
    <m/>
    <x v="0"/>
    <m/>
    <m/>
    <m/>
    <m/>
    <x v="0"/>
    <m/>
    <x v="0"/>
    <x v="200"/>
    <x v="174"/>
    <m/>
    <m/>
    <x v="0"/>
    <x v="124"/>
    <m/>
    <m/>
    <m/>
    <m/>
    <m/>
    <x v="2"/>
    <x v="230"/>
    <m/>
    <m/>
    <x v="0"/>
    <m/>
    <m/>
    <m/>
    <m/>
    <m/>
    <x v="0"/>
    <m/>
    <m/>
    <x v="0"/>
    <m/>
    <m/>
    <m/>
    <m/>
    <x v="9"/>
    <m/>
    <m/>
    <d v="2019-09-27T00:00:00"/>
    <x v="148"/>
    <n v="1"/>
    <m/>
    <x v="0"/>
    <n v="16"/>
    <n v="8"/>
    <m/>
    <m/>
    <m/>
  </r>
  <r>
    <x v="0"/>
    <x v="20"/>
    <x v="1"/>
    <x v="6"/>
    <x v="489"/>
    <x v="184"/>
    <x v="0"/>
    <x v="323"/>
    <m/>
    <m/>
    <m/>
    <x v="0"/>
    <m/>
    <m/>
    <m/>
    <m/>
    <x v="0"/>
    <m/>
    <x v="0"/>
    <x v="214"/>
    <x v="175"/>
    <m/>
    <m/>
    <x v="0"/>
    <x v="123"/>
    <m/>
    <m/>
    <m/>
    <m/>
    <m/>
    <x v="186"/>
    <x v="157"/>
    <m/>
    <m/>
    <x v="0"/>
    <m/>
    <m/>
    <m/>
    <m/>
    <m/>
    <x v="0"/>
    <m/>
    <m/>
    <x v="0"/>
    <m/>
    <m/>
    <m/>
    <m/>
    <x v="9"/>
    <m/>
    <m/>
    <d v="2019-10-01T00:00:00"/>
    <x v="149"/>
    <n v="1"/>
    <m/>
    <x v="0"/>
    <n v="16"/>
    <n v="8"/>
    <m/>
    <m/>
    <m/>
  </r>
  <r>
    <x v="0"/>
    <x v="20"/>
    <x v="1"/>
    <x v="6"/>
    <x v="490"/>
    <x v="184"/>
    <x v="0"/>
    <x v="291"/>
    <m/>
    <m/>
    <m/>
    <x v="0"/>
    <m/>
    <m/>
    <m/>
    <m/>
    <x v="0"/>
    <m/>
    <x v="0"/>
    <x v="244"/>
    <x v="176"/>
    <m/>
    <m/>
    <x v="0"/>
    <x v="121"/>
    <m/>
    <m/>
    <m/>
    <m/>
    <m/>
    <x v="2"/>
    <x v="231"/>
    <m/>
    <m/>
    <x v="0"/>
    <m/>
    <m/>
    <m/>
    <m/>
    <m/>
    <x v="0"/>
    <m/>
    <m/>
    <x v="0"/>
    <m/>
    <m/>
    <m/>
    <m/>
    <x v="9"/>
    <m/>
    <m/>
    <d v="2019-10-01T00:00:00"/>
    <x v="149"/>
    <n v="1"/>
    <m/>
    <x v="0"/>
    <n v="14"/>
    <n v="8"/>
    <m/>
    <m/>
    <m/>
  </r>
  <r>
    <x v="0"/>
    <x v="20"/>
    <x v="1"/>
    <x v="6"/>
    <x v="491"/>
    <x v="184"/>
    <x v="0"/>
    <x v="249"/>
    <m/>
    <m/>
    <m/>
    <x v="0"/>
    <m/>
    <m/>
    <m/>
    <m/>
    <x v="0"/>
    <m/>
    <x v="0"/>
    <x v="210"/>
    <x v="177"/>
    <m/>
    <m/>
    <x v="0"/>
    <x v="45"/>
    <m/>
    <m/>
    <m/>
    <m/>
    <m/>
    <x v="186"/>
    <x v="234"/>
    <m/>
    <m/>
    <x v="0"/>
    <m/>
    <m/>
    <m/>
    <m/>
    <m/>
    <x v="0"/>
    <m/>
    <m/>
    <x v="0"/>
    <m/>
    <m/>
    <m/>
    <m/>
    <x v="9"/>
    <m/>
    <m/>
    <d v="2019-10-01T00:00:00"/>
    <x v="149"/>
    <n v="1"/>
    <m/>
    <x v="0"/>
    <n v="21"/>
    <n v="8"/>
    <m/>
    <m/>
    <m/>
  </r>
  <r>
    <x v="0"/>
    <x v="20"/>
    <x v="1"/>
    <x v="6"/>
    <x v="492"/>
    <x v="185"/>
    <x v="0"/>
    <x v="252"/>
    <m/>
    <m/>
    <m/>
    <x v="0"/>
    <m/>
    <m/>
    <m/>
    <m/>
    <x v="0"/>
    <m/>
    <x v="0"/>
    <x v="231"/>
    <x v="178"/>
    <m/>
    <m/>
    <x v="0"/>
    <x v="122"/>
    <m/>
    <m/>
    <m/>
    <m/>
    <m/>
    <x v="2"/>
    <x v="235"/>
    <m/>
    <m/>
    <x v="0"/>
    <m/>
    <m/>
    <m/>
    <m/>
    <m/>
    <x v="0"/>
    <m/>
    <m/>
    <x v="0"/>
    <m/>
    <m/>
    <m/>
    <m/>
    <x v="10"/>
    <m/>
    <m/>
    <d v="2019-10-01T00:00:00"/>
    <x v="149"/>
    <m/>
    <m/>
    <x v="0"/>
    <n v="17"/>
    <n v="8"/>
    <m/>
    <m/>
    <m/>
  </r>
  <r>
    <x v="0"/>
    <x v="20"/>
    <x v="1"/>
    <x v="6"/>
    <x v="493"/>
    <x v="186"/>
    <x v="0"/>
    <x v="310"/>
    <m/>
    <m/>
    <m/>
    <x v="0"/>
    <m/>
    <m/>
    <m/>
    <m/>
    <x v="0"/>
    <m/>
    <x v="0"/>
    <x v="244"/>
    <x v="123"/>
    <m/>
    <m/>
    <x v="0"/>
    <x v="123"/>
    <m/>
    <m/>
    <m/>
    <m/>
    <m/>
    <x v="2"/>
    <x v="230"/>
    <m/>
    <m/>
    <x v="0"/>
    <m/>
    <m/>
    <m/>
    <m/>
    <m/>
    <x v="0"/>
    <m/>
    <m/>
    <x v="0"/>
    <m/>
    <m/>
    <m/>
    <m/>
    <x v="10"/>
    <m/>
    <m/>
    <d v="2019-10-02T00:00:00"/>
    <x v="150"/>
    <m/>
    <m/>
    <x v="0"/>
    <n v="17"/>
    <n v="8"/>
    <m/>
    <m/>
    <m/>
  </r>
  <r>
    <x v="0"/>
    <x v="20"/>
    <x v="1"/>
    <x v="6"/>
    <x v="494"/>
    <x v="186"/>
    <x v="0"/>
    <x v="324"/>
    <m/>
    <m/>
    <m/>
    <x v="0"/>
    <m/>
    <m/>
    <m/>
    <m/>
    <x v="0"/>
    <m/>
    <x v="0"/>
    <x v="195"/>
    <x v="179"/>
    <m/>
    <m/>
    <x v="0"/>
    <x v="121"/>
    <m/>
    <m/>
    <m/>
    <m/>
    <m/>
    <x v="2"/>
    <x v="230"/>
    <m/>
    <m/>
    <x v="0"/>
    <m/>
    <m/>
    <m/>
    <m/>
    <m/>
    <x v="0"/>
    <m/>
    <m/>
    <x v="0"/>
    <m/>
    <m/>
    <m/>
    <m/>
    <x v="10"/>
    <m/>
    <m/>
    <d v="2019-10-02T00:00:00"/>
    <x v="150"/>
    <m/>
    <m/>
    <x v="0"/>
    <n v="20"/>
    <n v="8"/>
    <m/>
    <m/>
    <m/>
  </r>
  <r>
    <x v="0"/>
    <x v="20"/>
    <x v="1"/>
    <x v="6"/>
    <x v="495"/>
    <x v="186"/>
    <x v="0"/>
    <x v="325"/>
    <m/>
    <m/>
    <m/>
    <x v="0"/>
    <m/>
    <m/>
    <m/>
    <m/>
    <x v="0"/>
    <m/>
    <x v="0"/>
    <x v="206"/>
    <x v="180"/>
    <m/>
    <m/>
    <x v="0"/>
    <x v="121"/>
    <m/>
    <m/>
    <m/>
    <m/>
    <m/>
    <x v="187"/>
    <x v="236"/>
    <m/>
    <m/>
    <x v="0"/>
    <m/>
    <m/>
    <m/>
    <m/>
    <m/>
    <x v="0"/>
    <m/>
    <m/>
    <x v="0"/>
    <m/>
    <m/>
    <m/>
    <m/>
    <x v="10"/>
    <m/>
    <m/>
    <d v="2019-10-02T00:00:00"/>
    <x v="150"/>
    <m/>
    <m/>
    <x v="0"/>
    <n v="18"/>
    <n v="8"/>
    <m/>
    <m/>
    <m/>
  </r>
  <r>
    <x v="0"/>
    <x v="20"/>
    <x v="1"/>
    <x v="6"/>
    <x v="496"/>
    <x v="187"/>
    <x v="0"/>
    <x v="326"/>
    <m/>
    <m/>
    <m/>
    <x v="0"/>
    <m/>
    <m/>
    <m/>
    <m/>
    <x v="0"/>
    <m/>
    <x v="0"/>
    <x v="200"/>
    <x v="181"/>
    <m/>
    <m/>
    <x v="0"/>
    <x v="112"/>
    <m/>
    <m/>
    <m/>
    <m/>
    <m/>
    <x v="2"/>
    <x v="237"/>
    <m/>
    <m/>
    <x v="0"/>
    <m/>
    <m/>
    <m/>
    <m/>
    <m/>
    <x v="0"/>
    <m/>
    <m/>
    <x v="0"/>
    <m/>
    <m/>
    <m/>
    <m/>
    <x v="10"/>
    <m/>
    <m/>
    <d v="2019-10-03T00:00:00"/>
    <x v="151"/>
    <m/>
    <m/>
    <x v="0"/>
    <n v="20"/>
    <n v="8"/>
    <m/>
    <m/>
    <m/>
  </r>
  <r>
    <x v="0"/>
    <x v="20"/>
    <x v="1"/>
    <x v="6"/>
    <x v="497"/>
    <x v="187"/>
    <x v="0"/>
    <x v="288"/>
    <m/>
    <m/>
    <m/>
    <x v="0"/>
    <m/>
    <m/>
    <m/>
    <m/>
    <x v="0"/>
    <m/>
    <x v="0"/>
    <x v="248"/>
    <x v="106"/>
    <m/>
    <m/>
    <x v="0"/>
    <x v="121"/>
    <m/>
    <m/>
    <m/>
    <m/>
    <m/>
    <x v="188"/>
    <x v="238"/>
    <m/>
    <m/>
    <x v="0"/>
    <m/>
    <m/>
    <m/>
    <m/>
    <m/>
    <x v="0"/>
    <m/>
    <m/>
    <x v="0"/>
    <m/>
    <m/>
    <m/>
    <m/>
    <x v="10"/>
    <m/>
    <m/>
    <d v="2019-10-03T00:00:00"/>
    <x v="151"/>
    <m/>
    <m/>
    <x v="0"/>
    <n v="18"/>
    <n v="8"/>
    <m/>
    <m/>
    <m/>
  </r>
  <r>
    <x v="0"/>
    <x v="20"/>
    <x v="1"/>
    <x v="6"/>
    <x v="498"/>
    <x v="187"/>
    <x v="0"/>
    <x v="327"/>
    <m/>
    <m/>
    <m/>
    <x v="0"/>
    <m/>
    <m/>
    <m/>
    <m/>
    <x v="0"/>
    <m/>
    <x v="0"/>
    <x v="201"/>
    <x v="182"/>
    <m/>
    <m/>
    <x v="0"/>
    <x v="123"/>
    <m/>
    <m/>
    <m/>
    <m/>
    <m/>
    <x v="2"/>
    <x v="239"/>
    <m/>
    <m/>
    <x v="0"/>
    <m/>
    <m/>
    <m/>
    <m/>
    <m/>
    <x v="0"/>
    <m/>
    <m/>
    <x v="0"/>
    <m/>
    <m/>
    <m/>
    <m/>
    <x v="10"/>
    <m/>
    <m/>
    <d v="2019-10-03T00:00:00"/>
    <x v="151"/>
    <m/>
    <m/>
    <x v="0"/>
    <n v="19"/>
    <n v="8"/>
    <m/>
    <m/>
    <m/>
  </r>
  <r>
    <x v="0"/>
    <x v="20"/>
    <x v="1"/>
    <x v="6"/>
    <x v="499"/>
    <x v="188"/>
    <x v="0"/>
    <x v="300"/>
    <m/>
    <m/>
    <m/>
    <x v="0"/>
    <m/>
    <m/>
    <m/>
    <m/>
    <x v="0"/>
    <m/>
    <x v="0"/>
    <x v="224"/>
    <x v="168"/>
    <m/>
    <m/>
    <x v="0"/>
    <x v="121"/>
    <m/>
    <m/>
    <m/>
    <m/>
    <m/>
    <x v="189"/>
    <x v="240"/>
    <m/>
    <m/>
    <x v="0"/>
    <m/>
    <m/>
    <m/>
    <m/>
    <m/>
    <x v="0"/>
    <m/>
    <m/>
    <x v="0"/>
    <m/>
    <m/>
    <m/>
    <m/>
    <x v="10"/>
    <m/>
    <m/>
    <d v="2019-10-04T00:00:00"/>
    <x v="152"/>
    <m/>
    <m/>
    <x v="0"/>
    <n v="19"/>
    <n v="8"/>
    <m/>
    <m/>
    <m/>
  </r>
  <r>
    <x v="0"/>
    <x v="20"/>
    <x v="1"/>
    <x v="6"/>
    <x v="500"/>
    <x v="188"/>
    <x v="0"/>
    <x v="328"/>
    <m/>
    <m/>
    <m/>
    <x v="0"/>
    <m/>
    <m/>
    <m/>
    <m/>
    <x v="0"/>
    <m/>
    <x v="0"/>
    <x v="235"/>
    <x v="155"/>
    <m/>
    <m/>
    <x v="0"/>
    <x v="123"/>
    <m/>
    <m/>
    <m/>
    <m/>
    <m/>
    <x v="2"/>
    <x v="241"/>
    <m/>
    <m/>
    <x v="0"/>
    <m/>
    <m/>
    <m/>
    <m/>
    <m/>
    <x v="0"/>
    <m/>
    <m/>
    <x v="0"/>
    <m/>
    <m/>
    <m/>
    <m/>
    <x v="10"/>
    <m/>
    <m/>
    <d v="2019-10-04T00:00:00"/>
    <x v="152"/>
    <m/>
    <m/>
    <x v="0"/>
    <n v="18"/>
    <n v="8"/>
    <m/>
    <m/>
    <m/>
  </r>
  <r>
    <x v="0"/>
    <x v="20"/>
    <x v="1"/>
    <x v="6"/>
    <x v="501"/>
    <x v="189"/>
    <x v="0"/>
    <x v="250"/>
    <m/>
    <m/>
    <m/>
    <x v="0"/>
    <m/>
    <m/>
    <m/>
    <m/>
    <x v="0"/>
    <m/>
    <x v="0"/>
    <x v="200"/>
    <x v="106"/>
    <m/>
    <m/>
    <x v="0"/>
    <x v="122"/>
    <m/>
    <m/>
    <m/>
    <m/>
    <m/>
    <x v="2"/>
    <x v="242"/>
    <m/>
    <m/>
    <x v="0"/>
    <m/>
    <m/>
    <m/>
    <m/>
    <m/>
    <x v="0"/>
    <m/>
    <m/>
    <x v="0"/>
    <m/>
    <m/>
    <m/>
    <m/>
    <x v="10"/>
    <m/>
    <m/>
    <d v="2019-10-07T00:00:00"/>
    <x v="153"/>
    <m/>
    <m/>
    <x v="0"/>
    <n v="18"/>
    <n v="8"/>
    <m/>
    <m/>
    <m/>
  </r>
  <r>
    <x v="0"/>
    <x v="20"/>
    <x v="1"/>
    <x v="6"/>
    <x v="502"/>
    <x v="189"/>
    <x v="0"/>
    <x v="274"/>
    <m/>
    <m/>
    <m/>
    <x v="0"/>
    <m/>
    <m/>
    <m/>
    <m/>
    <x v="0"/>
    <m/>
    <x v="0"/>
    <x v="249"/>
    <x v="183"/>
    <m/>
    <m/>
    <x v="0"/>
    <x v="123"/>
    <m/>
    <m/>
    <m/>
    <m/>
    <m/>
    <x v="2"/>
    <x v="243"/>
    <m/>
    <m/>
    <x v="0"/>
    <m/>
    <m/>
    <m/>
    <m/>
    <m/>
    <x v="0"/>
    <m/>
    <m/>
    <x v="0"/>
    <m/>
    <m/>
    <m/>
    <m/>
    <x v="10"/>
    <m/>
    <m/>
    <d v="2019-10-07T00:00:00"/>
    <x v="153"/>
    <m/>
    <m/>
    <x v="0"/>
    <n v="17"/>
    <n v="8"/>
    <m/>
    <m/>
    <m/>
  </r>
  <r>
    <x v="0"/>
    <x v="20"/>
    <x v="1"/>
    <x v="6"/>
    <x v="503"/>
    <x v="144"/>
    <x v="0"/>
    <x v="329"/>
    <m/>
    <m/>
    <m/>
    <x v="0"/>
    <m/>
    <m/>
    <m/>
    <m/>
    <x v="0"/>
    <m/>
    <x v="0"/>
    <x v="225"/>
    <x v="77"/>
    <m/>
    <m/>
    <x v="0"/>
    <x v="123"/>
    <m/>
    <m/>
    <m/>
    <m/>
    <m/>
    <x v="190"/>
    <x v="244"/>
    <m/>
    <m/>
    <x v="0"/>
    <m/>
    <m/>
    <m/>
    <m/>
    <m/>
    <x v="0"/>
    <m/>
    <m/>
    <x v="0"/>
    <m/>
    <m/>
    <m/>
    <m/>
    <x v="10"/>
    <m/>
    <m/>
    <d v="2019-10-08T00:00:00"/>
    <x v="114"/>
    <m/>
    <m/>
    <x v="0"/>
    <n v="18"/>
    <n v="8"/>
    <m/>
    <m/>
    <m/>
  </r>
  <r>
    <x v="0"/>
    <x v="20"/>
    <x v="1"/>
    <x v="6"/>
    <x v="504"/>
    <x v="144"/>
    <x v="0"/>
    <x v="299"/>
    <m/>
    <m/>
    <m/>
    <x v="0"/>
    <m/>
    <m/>
    <m/>
    <m/>
    <x v="0"/>
    <m/>
    <x v="0"/>
    <x v="201"/>
    <x v="184"/>
    <m/>
    <m/>
    <x v="0"/>
    <x v="123"/>
    <m/>
    <m/>
    <m/>
    <m/>
    <m/>
    <x v="2"/>
    <x v="245"/>
    <m/>
    <m/>
    <x v="0"/>
    <m/>
    <m/>
    <m/>
    <m/>
    <m/>
    <x v="0"/>
    <m/>
    <m/>
    <x v="0"/>
    <m/>
    <m/>
    <m/>
    <m/>
    <x v="10"/>
    <m/>
    <m/>
    <d v="2019-10-08T00:00:00"/>
    <x v="114"/>
    <m/>
    <m/>
    <x v="0"/>
    <n v="19"/>
    <n v="8"/>
    <m/>
    <m/>
    <m/>
  </r>
  <r>
    <x v="0"/>
    <x v="20"/>
    <x v="1"/>
    <x v="6"/>
    <x v="505"/>
    <x v="145"/>
    <x v="0"/>
    <x v="324"/>
    <m/>
    <m/>
    <m/>
    <x v="0"/>
    <m/>
    <m/>
    <m/>
    <m/>
    <x v="0"/>
    <m/>
    <x v="0"/>
    <x v="204"/>
    <x v="185"/>
    <m/>
    <m/>
    <x v="0"/>
    <x v="122"/>
    <m/>
    <m/>
    <m/>
    <m/>
    <m/>
    <x v="191"/>
    <x v="246"/>
    <m/>
    <m/>
    <x v="0"/>
    <m/>
    <m/>
    <m/>
    <m/>
    <m/>
    <x v="0"/>
    <m/>
    <m/>
    <x v="0"/>
    <m/>
    <m/>
    <m/>
    <m/>
    <x v="10"/>
    <m/>
    <m/>
    <d v="2019-10-09T00:00:00"/>
    <x v="115"/>
    <m/>
    <m/>
    <x v="0"/>
    <n v="16"/>
    <n v="8"/>
    <m/>
    <m/>
    <m/>
  </r>
  <r>
    <x v="0"/>
    <x v="20"/>
    <x v="1"/>
    <x v="6"/>
    <x v="506"/>
    <x v="145"/>
    <x v="0"/>
    <x v="270"/>
    <m/>
    <m/>
    <m/>
    <x v="0"/>
    <m/>
    <m/>
    <m/>
    <m/>
    <x v="0"/>
    <m/>
    <x v="0"/>
    <x v="200"/>
    <x v="151"/>
    <m/>
    <m/>
    <x v="0"/>
    <x v="121"/>
    <m/>
    <m/>
    <m/>
    <m/>
    <m/>
    <x v="2"/>
    <x v="247"/>
    <m/>
    <m/>
    <x v="0"/>
    <m/>
    <m/>
    <m/>
    <m/>
    <m/>
    <x v="0"/>
    <m/>
    <m/>
    <x v="0"/>
    <m/>
    <m/>
    <m/>
    <m/>
    <x v="10"/>
    <m/>
    <m/>
    <d v="2019-10-09T00:00:00"/>
    <x v="115"/>
    <m/>
    <m/>
    <x v="0"/>
    <n v="19"/>
    <n v="8"/>
    <m/>
    <m/>
    <m/>
  </r>
  <r>
    <x v="0"/>
    <x v="20"/>
    <x v="1"/>
    <x v="6"/>
    <x v="507"/>
    <x v="146"/>
    <x v="0"/>
    <x v="330"/>
    <m/>
    <m/>
    <m/>
    <x v="0"/>
    <m/>
    <m/>
    <m/>
    <m/>
    <x v="0"/>
    <m/>
    <x v="0"/>
    <x v="207"/>
    <x v="103"/>
    <m/>
    <m/>
    <x v="0"/>
    <x v="122"/>
    <m/>
    <m/>
    <m/>
    <m/>
    <m/>
    <x v="72"/>
    <x v="138"/>
    <m/>
    <m/>
    <x v="0"/>
    <m/>
    <m/>
    <m/>
    <m/>
    <m/>
    <x v="0"/>
    <m/>
    <m/>
    <x v="0"/>
    <m/>
    <m/>
    <m/>
    <m/>
    <x v="10"/>
    <m/>
    <m/>
    <d v="2019-10-10T00:00:00"/>
    <x v="116"/>
    <m/>
    <m/>
    <x v="0"/>
    <n v="20"/>
    <n v="8"/>
    <m/>
    <m/>
    <m/>
  </r>
  <r>
    <x v="0"/>
    <x v="20"/>
    <x v="1"/>
    <x v="6"/>
    <x v="508"/>
    <x v="146"/>
    <x v="0"/>
    <x v="275"/>
    <m/>
    <m/>
    <m/>
    <x v="0"/>
    <m/>
    <m/>
    <m/>
    <m/>
    <x v="0"/>
    <m/>
    <x v="0"/>
    <x v="235"/>
    <x v="186"/>
    <m/>
    <m/>
    <x v="0"/>
    <x v="112"/>
    <m/>
    <m/>
    <m/>
    <m/>
    <m/>
    <x v="2"/>
    <x v="248"/>
    <m/>
    <m/>
    <x v="0"/>
    <m/>
    <m/>
    <m/>
    <m/>
    <m/>
    <x v="0"/>
    <m/>
    <m/>
    <x v="0"/>
    <m/>
    <m/>
    <m/>
    <m/>
    <x v="10"/>
    <m/>
    <m/>
    <d v="2019-10-10T00:00:00"/>
    <x v="116"/>
    <m/>
    <m/>
    <x v="0"/>
    <n v="18"/>
    <n v="8"/>
    <m/>
    <m/>
    <m/>
  </r>
  <r>
    <x v="0"/>
    <x v="20"/>
    <x v="1"/>
    <x v="6"/>
    <x v="509"/>
    <x v="147"/>
    <x v="0"/>
    <x v="287"/>
    <m/>
    <m/>
    <m/>
    <x v="0"/>
    <m/>
    <m/>
    <m/>
    <m/>
    <x v="0"/>
    <m/>
    <x v="0"/>
    <x v="233"/>
    <x v="77"/>
    <m/>
    <m/>
    <x v="0"/>
    <x v="112"/>
    <m/>
    <m/>
    <m/>
    <m/>
    <m/>
    <x v="192"/>
    <x v="249"/>
    <m/>
    <m/>
    <x v="0"/>
    <m/>
    <m/>
    <m/>
    <m/>
    <m/>
    <x v="0"/>
    <m/>
    <m/>
    <x v="0"/>
    <m/>
    <m/>
    <m/>
    <m/>
    <x v="10"/>
    <m/>
    <m/>
    <d v="2019-10-11T00:00:00"/>
    <x v="117"/>
    <m/>
    <m/>
    <x v="0"/>
    <n v="21"/>
    <n v="8"/>
    <m/>
    <m/>
    <m/>
  </r>
  <r>
    <x v="0"/>
    <x v="20"/>
    <x v="1"/>
    <x v="6"/>
    <x v="510"/>
    <x v="147"/>
    <x v="0"/>
    <x v="290"/>
    <m/>
    <m/>
    <m/>
    <x v="0"/>
    <m/>
    <m/>
    <m/>
    <m/>
    <x v="0"/>
    <m/>
    <x v="0"/>
    <x v="244"/>
    <x v="187"/>
    <m/>
    <m/>
    <x v="0"/>
    <x v="121"/>
    <m/>
    <m/>
    <m/>
    <m/>
    <m/>
    <x v="193"/>
    <x v="250"/>
    <m/>
    <m/>
    <x v="0"/>
    <m/>
    <m/>
    <m/>
    <m/>
    <m/>
    <x v="0"/>
    <m/>
    <m/>
    <x v="0"/>
    <m/>
    <m/>
    <m/>
    <m/>
    <x v="10"/>
    <m/>
    <m/>
    <d v="2019-10-11T00:00:00"/>
    <x v="117"/>
    <m/>
    <m/>
    <x v="0"/>
    <n v="16"/>
    <n v="8"/>
    <m/>
    <m/>
    <m/>
  </r>
  <r>
    <x v="0"/>
    <x v="20"/>
    <x v="1"/>
    <x v="6"/>
    <x v="511"/>
    <x v="190"/>
    <x v="0"/>
    <x v="262"/>
    <m/>
    <m/>
    <m/>
    <x v="0"/>
    <m/>
    <m/>
    <m/>
    <m/>
    <x v="0"/>
    <m/>
    <x v="0"/>
    <x v="208"/>
    <x v="188"/>
    <m/>
    <m/>
    <x v="0"/>
    <x v="122"/>
    <m/>
    <m/>
    <m/>
    <m/>
    <m/>
    <x v="68"/>
    <x v="250"/>
    <m/>
    <m/>
    <x v="0"/>
    <m/>
    <m/>
    <m/>
    <m/>
    <m/>
    <x v="0"/>
    <m/>
    <m/>
    <x v="0"/>
    <m/>
    <m/>
    <m/>
    <m/>
    <x v="10"/>
    <m/>
    <m/>
    <d v="2019-10-14T00:00:00"/>
    <x v="154"/>
    <m/>
    <m/>
    <x v="0"/>
    <n v="20"/>
    <n v="8"/>
    <m/>
    <m/>
    <m/>
  </r>
  <r>
    <x v="0"/>
    <x v="20"/>
    <x v="1"/>
    <x v="6"/>
    <x v="512"/>
    <x v="190"/>
    <x v="0"/>
    <x v="250"/>
    <m/>
    <m/>
    <m/>
    <x v="0"/>
    <m/>
    <m/>
    <m/>
    <m/>
    <x v="0"/>
    <m/>
    <x v="0"/>
    <x v="250"/>
    <x v="13"/>
    <m/>
    <m/>
    <x v="0"/>
    <x v="118"/>
    <m/>
    <m/>
    <m/>
    <m/>
    <m/>
    <x v="194"/>
    <x v="251"/>
    <m/>
    <m/>
    <x v="0"/>
    <m/>
    <m/>
    <m/>
    <m/>
    <m/>
    <x v="0"/>
    <m/>
    <m/>
    <x v="0"/>
    <m/>
    <m/>
    <m/>
    <m/>
    <x v="10"/>
    <m/>
    <m/>
    <d v="2019-10-14T00:00:00"/>
    <x v="154"/>
    <m/>
    <m/>
    <x v="0"/>
    <n v="16"/>
    <n v="8"/>
    <m/>
    <m/>
    <m/>
  </r>
  <r>
    <x v="0"/>
    <x v="20"/>
    <x v="1"/>
    <x v="6"/>
    <x v="513"/>
    <x v="148"/>
    <x v="0"/>
    <x v="250"/>
    <m/>
    <m/>
    <m/>
    <x v="0"/>
    <m/>
    <m/>
    <m/>
    <m/>
    <x v="0"/>
    <m/>
    <x v="0"/>
    <x v="221"/>
    <x v="58"/>
    <m/>
    <m/>
    <x v="0"/>
    <x v="118"/>
    <m/>
    <m/>
    <m/>
    <m/>
    <m/>
    <x v="2"/>
    <x v="252"/>
    <m/>
    <m/>
    <x v="0"/>
    <m/>
    <m/>
    <m/>
    <m/>
    <m/>
    <x v="0"/>
    <m/>
    <m/>
    <x v="0"/>
    <m/>
    <m/>
    <m/>
    <m/>
    <x v="10"/>
    <m/>
    <m/>
    <d v="2019-10-15T00:00:00"/>
    <x v="118"/>
    <m/>
    <m/>
    <x v="0"/>
    <n v="20"/>
    <n v="8"/>
    <m/>
    <m/>
    <m/>
  </r>
  <r>
    <x v="0"/>
    <x v="20"/>
    <x v="1"/>
    <x v="6"/>
    <x v="514"/>
    <x v="148"/>
    <x v="0"/>
    <x v="305"/>
    <m/>
    <m/>
    <m/>
    <x v="0"/>
    <m/>
    <m/>
    <m/>
    <m/>
    <x v="0"/>
    <m/>
    <x v="0"/>
    <x v="235"/>
    <x v="189"/>
    <m/>
    <m/>
    <x v="0"/>
    <x v="123"/>
    <m/>
    <m/>
    <m/>
    <m/>
    <m/>
    <x v="2"/>
    <x v="253"/>
    <m/>
    <m/>
    <x v="0"/>
    <m/>
    <m/>
    <m/>
    <m/>
    <m/>
    <x v="0"/>
    <m/>
    <m/>
    <x v="0"/>
    <m/>
    <m/>
    <m/>
    <m/>
    <x v="10"/>
    <m/>
    <m/>
    <d v="2019-10-15T00:00:00"/>
    <x v="118"/>
    <m/>
    <m/>
    <x v="0"/>
    <n v="15"/>
    <n v="8"/>
    <m/>
    <m/>
    <m/>
  </r>
  <r>
    <x v="0"/>
    <x v="20"/>
    <x v="1"/>
    <x v="6"/>
    <x v="515"/>
    <x v="148"/>
    <x v="0"/>
    <x v="331"/>
    <m/>
    <m/>
    <m/>
    <x v="0"/>
    <m/>
    <m/>
    <m/>
    <m/>
    <x v="0"/>
    <m/>
    <x v="0"/>
    <x v="190"/>
    <x v="190"/>
    <m/>
    <m/>
    <x v="0"/>
    <x v="124"/>
    <m/>
    <m/>
    <m/>
    <m/>
    <m/>
    <x v="2"/>
    <x v="254"/>
    <m/>
    <m/>
    <x v="0"/>
    <m/>
    <m/>
    <m/>
    <m/>
    <m/>
    <x v="0"/>
    <m/>
    <m/>
    <x v="0"/>
    <m/>
    <m/>
    <m/>
    <m/>
    <x v="10"/>
    <m/>
    <m/>
    <d v="2019-10-15T00:00:00"/>
    <x v="118"/>
    <m/>
    <m/>
    <x v="0"/>
    <n v="21"/>
    <n v="8"/>
    <m/>
    <m/>
    <m/>
  </r>
  <r>
    <x v="0"/>
    <x v="20"/>
    <x v="1"/>
    <x v="6"/>
    <x v="516"/>
    <x v="149"/>
    <x v="0"/>
    <x v="291"/>
    <m/>
    <m/>
    <m/>
    <x v="0"/>
    <m/>
    <m/>
    <m/>
    <m/>
    <x v="0"/>
    <m/>
    <x v="0"/>
    <x v="223"/>
    <x v="191"/>
    <m/>
    <m/>
    <x v="0"/>
    <x v="118"/>
    <m/>
    <m/>
    <m/>
    <m/>
    <m/>
    <x v="2"/>
    <x v="255"/>
    <m/>
    <m/>
    <x v="0"/>
    <m/>
    <m/>
    <m/>
    <m/>
    <m/>
    <x v="0"/>
    <m/>
    <m/>
    <x v="0"/>
    <m/>
    <m/>
    <m/>
    <m/>
    <x v="10"/>
    <m/>
    <m/>
    <d v="2019-10-16T00:00:00"/>
    <x v="119"/>
    <m/>
    <m/>
    <x v="0"/>
    <n v="19"/>
    <n v="8"/>
    <m/>
    <m/>
    <m/>
  </r>
  <r>
    <x v="0"/>
    <x v="21"/>
    <x v="1"/>
    <x v="1"/>
    <x v="517"/>
    <x v="191"/>
    <x v="0"/>
    <x v="1"/>
    <m/>
    <m/>
    <m/>
    <x v="0"/>
    <m/>
    <n v="8.4"/>
    <n v="25.9"/>
    <m/>
    <x v="0"/>
    <m/>
    <x v="0"/>
    <x v="1"/>
    <x v="0"/>
    <m/>
    <m/>
    <x v="0"/>
    <x v="0"/>
    <m/>
    <m/>
    <m/>
    <m/>
    <m/>
    <x v="0"/>
    <x v="0"/>
    <m/>
    <m/>
    <x v="0"/>
    <m/>
    <m/>
    <m/>
    <m/>
    <m/>
    <x v="0"/>
    <m/>
    <m/>
    <x v="0"/>
    <m/>
    <m/>
    <m/>
    <m/>
    <x v="6"/>
    <m/>
    <m/>
    <s v="-"/>
    <x v="155"/>
    <m/>
    <m/>
    <x v="0"/>
    <n v="10"/>
    <n v="2"/>
    <m/>
    <m/>
    <m/>
  </r>
  <r>
    <x v="1"/>
    <x v="22"/>
    <x v="1"/>
    <x v="7"/>
    <x v="518"/>
    <x v="192"/>
    <x v="0"/>
    <x v="332"/>
    <m/>
    <m/>
    <m/>
    <x v="25"/>
    <m/>
    <m/>
    <m/>
    <m/>
    <x v="0"/>
    <m/>
    <x v="192"/>
    <x v="190"/>
    <x v="192"/>
    <m/>
    <m/>
    <x v="10"/>
    <x v="64"/>
    <m/>
    <n v="0.02"/>
    <m/>
    <n v="9.8000000000000004E-2"/>
    <m/>
    <x v="0"/>
    <x v="0"/>
    <n v="0"/>
    <n v="0"/>
    <x v="0"/>
    <m/>
    <m/>
    <m/>
    <m/>
    <m/>
    <x v="48"/>
    <m/>
    <m/>
    <x v="0"/>
    <m/>
    <n v="1.99"/>
    <m/>
    <n v="0.49"/>
    <x v="1"/>
    <m/>
    <m/>
    <d v="2017-01-23T00:00:00"/>
    <x v="156"/>
    <m/>
    <m/>
    <x v="0"/>
    <s v="-"/>
    <n v="14"/>
    <m/>
    <m/>
    <m/>
  </r>
  <r>
    <x v="1"/>
    <x v="22"/>
    <x v="1"/>
    <x v="7"/>
    <x v="519"/>
    <x v="193"/>
    <x v="0"/>
    <x v="333"/>
    <m/>
    <m/>
    <m/>
    <x v="6"/>
    <m/>
    <m/>
    <m/>
    <m/>
    <x v="0"/>
    <m/>
    <x v="193"/>
    <x v="224"/>
    <x v="193"/>
    <m/>
    <m/>
    <x v="11"/>
    <x v="56"/>
    <m/>
    <n v="0"/>
    <m/>
    <n v="0.01"/>
    <m/>
    <x v="0"/>
    <x v="0"/>
    <n v="0"/>
    <n v="0"/>
    <x v="0"/>
    <m/>
    <m/>
    <m/>
    <m/>
    <m/>
    <x v="49"/>
    <m/>
    <m/>
    <x v="0"/>
    <m/>
    <n v="0.56000000000000005"/>
    <m/>
    <n v="0.31"/>
    <x v="1"/>
    <m/>
    <m/>
    <d v="2017-01-24T00:00:00"/>
    <x v="157"/>
    <m/>
    <m/>
    <x v="0"/>
    <s v="-"/>
    <n v="14"/>
    <m/>
    <m/>
    <m/>
  </r>
  <r>
    <x v="0"/>
    <x v="23"/>
    <x v="1"/>
    <x v="4"/>
    <x v="520"/>
    <x v="194"/>
    <x v="0"/>
    <x v="252"/>
    <m/>
    <m/>
    <m/>
    <x v="0"/>
    <m/>
    <n v="1.6"/>
    <n v="6.1"/>
    <m/>
    <x v="0"/>
    <m/>
    <x v="194"/>
    <x v="119"/>
    <x v="155"/>
    <m/>
    <m/>
    <x v="9"/>
    <x v="113"/>
    <n v="6"/>
    <n v="0"/>
    <m/>
    <n v="0"/>
    <m/>
    <x v="0"/>
    <x v="0"/>
    <m/>
    <m/>
    <x v="0"/>
    <m/>
    <m/>
    <m/>
    <m/>
    <m/>
    <x v="0"/>
    <m/>
    <m/>
    <x v="0"/>
    <m/>
    <m/>
    <m/>
    <m/>
    <x v="0"/>
    <s v="extrude"/>
    <m/>
    <d v="2018-08-21T00:00:00"/>
    <x v="158"/>
    <m/>
    <m/>
    <x v="0"/>
    <n v="3"/>
    <n v="14"/>
    <m/>
    <m/>
    <m/>
  </r>
  <r>
    <x v="0"/>
    <x v="23"/>
    <x v="1"/>
    <x v="4"/>
    <x v="521"/>
    <x v="195"/>
    <x v="0"/>
    <x v="259"/>
    <m/>
    <m/>
    <m/>
    <x v="0"/>
    <m/>
    <n v="1.6"/>
    <n v="5.7"/>
    <m/>
    <x v="0"/>
    <m/>
    <x v="195"/>
    <x v="251"/>
    <x v="115"/>
    <m/>
    <m/>
    <x v="8"/>
    <x v="45"/>
    <n v="8"/>
    <n v="0"/>
    <m/>
    <n v="0"/>
    <m/>
    <x v="0"/>
    <x v="0"/>
    <m/>
    <m/>
    <x v="0"/>
    <m/>
    <m/>
    <m/>
    <m/>
    <m/>
    <x v="0"/>
    <m/>
    <m/>
    <x v="0"/>
    <m/>
    <m/>
    <m/>
    <m/>
    <x v="9"/>
    <s v="extrude"/>
    <m/>
    <s v="-"/>
    <x v="159"/>
    <m/>
    <m/>
    <x v="0"/>
    <n v="4"/>
    <n v="14"/>
    <m/>
    <m/>
    <m/>
  </r>
  <r>
    <x v="0"/>
    <x v="23"/>
    <x v="1"/>
    <x v="4"/>
    <x v="522"/>
    <x v="118"/>
    <x v="0"/>
    <x v="258"/>
    <m/>
    <m/>
    <m/>
    <x v="0"/>
    <m/>
    <n v="1.4"/>
    <n v="6.5"/>
    <m/>
    <x v="0"/>
    <m/>
    <x v="196"/>
    <x v="91"/>
    <x v="109"/>
    <m/>
    <m/>
    <x v="4"/>
    <x v="113"/>
    <n v="7"/>
    <n v="0"/>
    <m/>
    <n v="0"/>
    <m/>
    <x v="0"/>
    <x v="0"/>
    <m/>
    <m/>
    <x v="0"/>
    <m/>
    <m/>
    <m/>
    <m/>
    <m/>
    <x v="0"/>
    <m/>
    <m/>
    <x v="0"/>
    <m/>
    <m/>
    <m/>
    <m/>
    <x v="0"/>
    <s v="extrude"/>
    <m/>
    <d v="2019-08-13T00:00:00"/>
    <x v="90"/>
    <m/>
    <s v="2 pallets"/>
    <x v="0"/>
    <n v="2"/>
    <n v="14"/>
    <m/>
    <m/>
    <m/>
  </r>
  <r>
    <x v="0"/>
    <x v="23"/>
    <x v="1"/>
    <x v="4"/>
    <x v="523"/>
    <x v="118"/>
    <x v="0"/>
    <x v="260"/>
    <m/>
    <m/>
    <m/>
    <x v="0"/>
    <m/>
    <n v="1.7"/>
    <n v="6.6"/>
    <m/>
    <x v="0"/>
    <m/>
    <x v="197"/>
    <x v="101"/>
    <x v="194"/>
    <m/>
    <m/>
    <x v="4"/>
    <x v="113"/>
    <n v="8"/>
    <n v="0"/>
    <m/>
    <n v="0"/>
    <m/>
    <x v="0"/>
    <x v="0"/>
    <m/>
    <m/>
    <x v="0"/>
    <m/>
    <m/>
    <m/>
    <m/>
    <m/>
    <x v="0"/>
    <m/>
    <m/>
    <x v="0"/>
    <m/>
    <m/>
    <m/>
    <m/>
    <x v="0"/>
    <s v="extrude"/>
    <m/>
    <d v="2019-08-13T00:00:00"/>
    <x v="90"/>
    <m/>
    <s v="2 pallets"/>
    <x v="0"/>
    <n v="2"/>
    <n v="14"/>
    <m/>
    <m/>
    <m/>
  </r>
  <r>
    <x v="0"/>
    <x v="23"/>
    <x v="1"/>
    <x v="4"/>
    <x v="524"/>
    <x v="196"/>
    <x v="0"/>
    <x v="253"/>
    <m/>
    <m/>
    <m/>
    <x v="0"/>
    <m/>
    <n v="1.6"/>
    <n v="6.2"/>
    <m/>
    <x v="0"/>
    <m/>
    <x v="198"/>
    <x v="252"/>
    <x v="195"/>
    <m/>
    <m/>
    <x v="4"/>
    <x v="112"/>
    <n v="8"/>
    <n v="3.5999999999999999E-3"/>
    <m/>
    <n v="7.1999999999999998E-3"/>
    <m/>
    <x v="0"/>
    <x v="0"/>
    <m/>
    <m/>
    <x v="0"/>
    <m/>
    <m/>
    <m/>
    <m/>
    <m/>
    <x v="0"/>
    <m/>
    <m/>
    <x v="0"/>
    <m/>
    <m/>
    <m/>
    <m/>
    <x v="0"/>
    <s v="extrude"/>
    <m/>
    <d v="2019-08-14T00:00:00"/>
    <x v="160"/>
    <m/>
    <s v="2 pallets"/>
    <x v="0"/>
    <n v="5"/>
    <n v="14"/>
    <m/>
    <m/>
    <m/>
  </r>
  <r>
    <x v="0"/>
    <x v="23"/>
    <x v="1"/>
    <x v="4"/>
    <x v="525"/>
    <x v="196"/>
    <x v="0"/>
    <x v="334"/>
    <m/>
    <m/>
    <m/>
    <x v="0"/>
    <m/>
    <n v="1.7"/>
    <n v="6.2"/>
    <m/>
    <x v="0"/>
    <m/>
    <x v="199"/>
    <x v="244"/>
    <x v="196"/>
    <m/>
    <m/>
    <x v="4"/>
    <x v="113"/>
    <n v="9"/>
    <n v="0"/>
    <m/>
    <n v="0"/>
    <m/>
    <x v="0"/>
    <x v="0"/>
    <m/>
    <m/>
    <x v="0"/>
    <m/>
    <m/>
    <m/>
    <m/>
    <m/>
    <x v="0"/>
    <m/>
    <m/>
    <x v="0"/>
    <m/>
    <m/>
    <m/>
    <m/>
    <x v="0"/>
    <s v="extrude"/>
    <m/>
    <d v="2019-08-14T00:00:00"/>
    <x v="160"/>
    <m/>
    <s v="2 pallets"/>
    <x v="0"/>
    <n v="6"/>
    <n v="14"/>
    <m/>
    <m/>
    <m/>
  </r>
  <r>
    <x v="0"/>
    <x v="23"/>
    <x v="1"/>
    <x v="4"/>
    <x v="526"/>
    <x v="196"/>
    <x v="0"/>
    <x v="260"/>
    <m/>
    <m/>
    <m/>
    <x v="0"/>
    <m/>
    <n v="1.7"/>
    <n v="6.4"/>
    <m/>
    <x v="0"/>
    <m/>
    <x v="200"/>
    <x v="109"/>
    <x v="133"/>
    <m/>
    <m/>
    <x v="8"/>
    <x v="113"/>
    <n v="8"/>
    <n v="0"/>
    <m/>
    <n v="0"/>
    <m/>
    <x v="0"/>
    <x v="0"/>
    <m/>
    <m/>
    <x v="0"/>
    <m/>
    <m/>
    <m/>
    <m/>
    <m/>
    <x v="0"/>
    <m/>
    <m/>
    <x v="0"/>
    <m/>
    <m/>
    <m/>
    <m/>
    <x v="0"/>
    <s v="extrude"/>
    <m/>
    <d v="2019-08-14T00:00:00"/>
    <x v="160"/>
    <m/>
    <s v="2 pallets"/>
    <x v="0"/>
    <n v="6"/>
    <n v="14"/>
    <m/>
    <m/>
    <m/>
  </r>
  <r>
    <x v="0"/>
    <x v="23"/>
    <x v="1"/>
    <x v="4"/>
    <x v="527"/>
    <x v="196"/>
    <x v="0"/>
    <x v="335"/>
    <m/>
    <m/>
    <m/>
    <x v="0"/>
    <m/>
    <n v="1.8"/>
    <n v="6.9"/>
    <m/>
    <x v="0"/>
    <m/>
    <x v="201"/>
    <x v="77"/>
    <x v="197"/>
    <m/>
    <m/>
    <x v="4"/>
    <x v="113"/>
    <n v="9"/>
    <n v="0"/>
    <m/>
    <n v="0"/>
    <m/>
    <x v="0"/>
    <x v="0"/>
    <m/>
    <m/>
    <x v="0"/>
    <m/>
    <m/>
    <m/>
    <m/>
    <m/>
    <x v="0"/>
    <m/>
    <m/>
    <x v="0"/>
    <m/>
    <m/>
    <m/>
    <m/>
    <x v="0"/>
    <s v="extrude"/>
    <m/>
    <d v="2019-08-14T00:00:00"/>
    <x v="160"/>
    <m/>
    <s v="2 pallets"/>
    <x v="0"/>
    <n v="3"/>
    <n v="14"/>
    <m/>
    <m/>
    <m/>
  </r>
  <r>
    <x v="0"/>
    <x v="23"/>
    <x v="1"/>
    <x v="4"/>
    <x v="528"/>
    <x v="197"/>
    <x v="0"/>
    <x v="336"/>
    <m/>
    <m/>
    <m/>
    <x v="0"/>
    <m/>
    <n v="1.7"/>
    <n v="6.6"/>
    <m/>
    <x v="0"/>
    <m/>
    <x v="202"/>
    <x v="253"/>
    <x v="198"/>
    <m/>
    <m/>
    <x v="4"/>
    <x v="118"/>
    <n v="7"/>
    <n v="0"/>
    <m/>
    <n v="0"/>
    <m/>
    <x v="0"/>
    <x v="0"/>
    <m/>
    <m/>
    <x v="0"/>
    <m/>
    <m/>
    <m/>
    <m/>
    <m/>
    <x v="0"/>
    <m/>
    <m/>
    <x v="0"/>
    <m/>
    <m/>
    <m/>
    <m/>
    <x v="0"/>
    <s v="extrude"/>
    <m/>
    <d v="2019-08-15T00:00:00"/>
    <x v="161"/>
    <m/>
    <s v="2 pallets"/>
    <x v="0"/>
    <n v="4"/>
    <n v="14"/>
    <m/>
    <m/>
    <m/>
  </r>
  <r>
    <x v="0"/>
    <x v="23"/>
    <x v="1"/>
    <x v="4"/>
    <x v="529"/>
    <x v="197"/>
    <x v="0"/>
    <x v="253"/>
    <m/>
    <m/>
    <m/>
    <x v="0"/>
    <m/>
    <n v="1.8"/>
    <n v="6.8"/>
    <m/>
    <x v="0"/>
    <m/>
    <x v="203"/>
    <x v="77"/>
    <x v="161"/>
    <m/>
    <m/>
    <x v="4"/>
    <x v="123"/>
    <n v="8"/>
    <n v="0"/>
    <m/>
    <n v="0"/>
    <m/>
    <x v="0"/>
    <x v="0"/>
    <m/>
    <m/>
    <x v="0"/>
    <m/>
    <m/>
    <m/>
    <m/>
    <m/>
    <x v="0"/>
    <m/>
    <m/>
    <x v="0"/>
    <m/>
    <m/>
    <m/>
    <m/>
    <x v="0"/>
    <s v="extrude"/>
    <m/>
    <d v="2019-08-15T00:00:00"/>
    <x v="161"/>
    <m/>
    <s v="2 pallets"/>
    <x v="0"/>
    <n v="3"/>
    <n v="14"/>
    <m/>
    <m/>
    <m/>
  </r>
  <r>
    <x v="0"/>
    <x v="23"/>
    <x v="1"/>
    <x v="4"/>
    <x v="530"/>
    <x v="197"/>
    <x v="0"/>
    <x v="260"/>
    <m/>
    <m/>
    <m/>
    <x v="0"/>
    <m/>
    <n v="1.4"/>
    <n v="4.3"/>
    <m/>
    <x v="0"/>
    <m/>
    <x v="204"/>
    <x v="211"/>
    <x v="138"/>
    <m/>
    <m/>
    <x v="8"/>
    <x v="114"/>
    <n v="8"/>
    <n v="0"/>
    <m/>
    <n v="2.8E-3"/>
    <m/>
    <x v="0"/>
    <x v="0"/>
    <m/>
    <m/>
    <x v="0"/>
    <m/>
    <m/>
    <m/>
    <m/>
    <m/>
    <x v="0"/>
    <m/>
    <m/>
    <x v="0"/>
    <m/>
    <m/>
    <m/>
    <m/>
    <x v="0"/>
    <s v="extrude"/>
    <m/>
    <d v="2019-08-15T00:00:00"/>
    <x v="161"/>
    <m/>
    <s v="2 pallets"/>
    <x v="0"/>
    <n v="3"/>
    <n v="14"/>
    <m/>
    <m/>
    <m/>
  </r>
  <r>
    <x v="0"/>
    <x v="23"/>
    <x v="1"/>
    <x v="4"/>
    <x v="531"/>
    <x v="197"/>
    <x v="0"/>
    <x v="270"/>
    <m/>
    <m/>
    <m/>
    <x v="0"/>
    <m/>
    <n v="1.7"/>
    <n v="6.6"/>
    <m/>
    <x v="0"/>
    <m/>
    <x v="205"/>
    <x v="233"/>
    <x v="122"/>
    <m/>
    <m/>
    <x v="4"/>
    <x v="114"/>
    <n v="8"/>
    <n v="0"/>
    <m/>
    <n v="6.6E-3"/>
    <m/>
    <x v="0"/>
    <x v="0"/>
    <m/>
    <m/>
    <x v="0"/>
    <m/>
    <m/>
    <m/>
    <m/>
    <m/>
    <x v="0"/>
    <m/>
    <m/>
    <x v="0"/>
    <m/>
    <m/>
    <m/>
    <m/>
    <x v="0"/>
    <s v="extrude"/>
    <m/>
    <d v="2019-08-15T00:00:00"/>
    <x v="161"/>
    <m/>
    <s v="2 pallets"/>
    <x v="0"/>
    <n v="5"/>
    <n v="14"/>
    <m/>
    <m/>
    <m/>
  </r>
  <r>
    <x v="0"/>
    <x v="23"/>
    <x v="1"/>
    <x v="4"/>
    <x v="532"/>
    <x v="197"/>
    <x v="0"/>
    <x v="337"/>
    <m/>
    <m/>
    <m/>
    <x v="0"/>
    <m/>
    <n v="1.7"/>
    <n v="6.5"/>
    <m/>
    <x v="0"/>
    <m/>
    <x v="206"/>
    <x v="77"/>
    <x v="168"/>
    <m/>
    <m/>
    <x v="4"/>
    <x v="112"/>
    <n v="8"/>
    <n v="0"/>
    <m/>
    <n v="0"/>
    <m/>
    <x v="0"/>
    <x v="0"/>
    <m/>
    <m/>
    <x v="0"/>
    <m/>
    <m/>
    <m/>
    <m/>
    <m/>
    <x v="0"/>
    <m/>
    <m/>
    <x v="0"/>
    <m/>
    <m/>
    <m/>
    <m/>
    <x v="0"/>
    <s v="extrude"/>
    <m/>
    <d v="2019-05-15T00:00:00"/>
    <x v="161"/>
    <m/>
    <s v="2 pallets"/>
    <x v="0"/>
    <n v="4"/>
    <n v="14"/>
    <m/>
    <m/>
    <m/>
  </r>
  <r>
    <x v="0"/>
    <x v="23"/>
    <x v="1"/>
    <x v="4"/>
    <x v="533"/>
    <x v="197"/>
    <x v="0"/>
    <x v="338"/>
    <m/>
    <m/>
    <m/>
    <x v="0"/>
    <m/>
    <n v="1.8"/>
    <n v="6.7"/>
    <m/>
    <x v="0"/>
    <m/>
    <x v="207"/>
    <x v="235"/>
    <x v="95"/>
    <m/>
    <m/>
    <x v="12"/>
    <x v="119"/>
    <n v="9"/>
    <n v="0"/>
    <m/>
    <n v="0"/>
    <m/>
    <x v="0"/>
    <x v="0"/>
    <m/>
    <m/>
    <x v="0"/>
    <m/>
    <m/>
    <m/>
    <m/>
    <m/>
    <x v="0"/>
    <m/>
    <m/>
    <x v="0"/>
    <m/>
    <m/>
    <m/>
    <m/>
    <x v="0"/>
    <s v="extrude"/>
    <m/>
    <d v="2019-08-15T00:00:00"/>
    <x v="161"/>
    <m/>
    <s v="2 pallets"/>
    <x v="0"/>
    <n v="3"/>
    <n v="14"/>
    <m/>
    <m/>
    <m/>
  </r>
  <r>
    <x v="0"/>
    <x v="23"/>
    <x v="1"/>
    <x v="4"/>
    <x v="534"/>
    <x v="198"/>
    <x v="0"/>
    <x v="339"/>
    <m/>
    <m/>
    <m/>
    <x v="0"/>
    <m/>
    <n v="1.8"/>
    <n v="6.5"/>
    <m/>
    <x v="0"/>
    <m/>
    <x v="208"/>
    <x v="200"/>
    <x v="180"/>
    <m/>
    <m/>
    <x v="9"/>
    <x v="113"/>
    <n v="7"/>
    <n v="0"/>
    <m/>
    <n v="1E-3"/>
    <m/>
    <x v="0"/>
    <x v="0"/>
    <m/>
    <m/>
    <x v="0"/>
    <m/>
    <m/>
    <m/>
    <m/>
    <m/>
    <x v="0"/>
    <m/>
    <m/>
    <x v="0"/>
    <m/>
    <m/>
    <m/>
    <m/>
    <x v="0"/>
    <s v="extrude"/>
    <m/>
    <d v="2019-08-16T00:00:00"/>
    <x v="162"/>
    <m/>
    <s v="2 pallets"/>
    <x v="0"/>
    <n v="6"/>
    <n v="14"/>
    <m/>
    <m/>
    <m/>
  </r>
  <r>
    <x v="0"/>
    <x v="23"/>
    <x v="1"/>
    <x v="4"/>
    <x v="535"/>
    <x v="198"/>
    <x v="0"/>
    <x v="340"/>
    <m/>
    <m/>
    <m/>
    <x v="0"/>
    <m/>
    <n v="1.6"/>
    <n v="5.2"/>
    <m/>
    <x v="0"/>
    <m/>
    <x v="209"/>
    <x v="72"/>
    <x v="199"/>
    <m/>
    <m/>
    <x v="4"/>
    <x v="112"/>
    <n v="9"/>
    <n v="0"/>
    <m/>
    <n v="4.4000000000000003E-3"/>
    <m/>
    <x v="0"/>
    <x v="0"/>
    <m/>
    <m/>
    <x v="0"/>
    <m/>
    <m/>
    <m/>
    <m/>
    <m/>
    <x v="0"/>
    <m/>
    <m/>
    <x v="0"/>
    <m/>
    <m/>
    <m/>
    <m/>
    <x v="0"/>
    <s v="extrude"/>
    <m/>
    <d v="2019-08-16T00:00:00"/>
    <x v="162"/>
    <m/>
    <s v="2 pallets"/>
    <x v="0"/>
    <n v="4"/>
    <n v="14"/>
    <m/>
    <m/>
    <m/>
  </r>
  <r>
    <x v="0"/>
    <x v="23"/>
    <x v="1"/>
    <x v="4"/>
    <x v="536"/>
    <x v="198"/>
    <x v="0"/>
    <x v="258"/>
    <m/>
    <m/>
    <m/>
    <x v="0"/>
    <m/>
    <n v="1.7"/>
    <n v="6.5"/>
    <m/>
    <x v="0"/>
    <m/>
    <x v="202"/>
    <x v="69"/>
    <x v="200"/>
    <m/>
    <m/>
    <x v="8"/>
    <x v="114"/>
    <n v="8"/>
    <n v="0"/>
    <m/>
    <n v="5.4000000000000003E-3"/>
    <m/>
    <x v="0"/>
    <x v="0"/>
    <m/>
    <m/>
    <x v="0"/>
    <m/>
    <m/>
    <m/>
    <m/>
    <m/>
    <x v="0"/>
    <m/>
    <m/>
    <x v="0"/>
    <m/>
    <m/>
    <m/>
    <m/>
    <x v="0"/>
    <s v="extrude"/>
    <m/>
    <d v="2019-08-16T00:00:00"/>
    <x v="162"/>
    <m/>
    <s v="2 pallets"/>
    <x v="0"/>
    <n v="3"/>
    <n v="14"/>
    <m/>
    <m/>
    <m/>
  </r>
  <r>
    <x v="0"/>
    <x v="23"/>
    <x v="1"/>
    <x v="4"/>
    <x v="537"/>
    <x v="198"/>
    <x v="0"/>
    <x v="339"/>
    <m/>
    <m/>
    <m/>
    <x v="0"/>
    <m/>
    <n v="1.8"/>
    <n v="6.8"/>
    <m/>
    <x v="0"/>
    <m/>
    <x v="210"/>
    <x v="249"/>
    <x v="201"/>
    <m/>
    <m/>
    <x v="4"/>
    <x v="119"/>
    <n v="9"/>
    <n v="0"/>
    <m/>
    <n v="0"/>
    <m/>
    <x v="0"/>
    <x v="0"/>
    <m/>
    <m/>
    <x v="0"/>
    <m/>
    <m/>
    <m/>
    <m/>
    <m/>
    <x v="0"/>
    <m/>
    <m/>
    <x v="0"/>
    <m/>
    <m/>
    <m/>
    <m/>
    <x v="0"/>
    <s v="extrude"/>
    <m/>
    <d v="2019-08-16T00:00:00"/>
    <x v="162"/>
    <m/>
    <s v="2 pallets"/>
    <x v="0"/>
    <n v="3"/>
    <n v="14"/>
    <m/>
    <m/>
    <m/>
  </r>
  <r>
    <x v="0"/>
    <x v="23"/>
    <x v="1"/>
    <x v="4"/>
    <x v="538"/>
    <x v="198"/>
    <x v="0"/>
    <x v="341"/>
    <m/>
    <m/>
    <m/>
    <x v="0"/>
    <m/>
    <n v="1.8"/>
    <n v="6.5"/>
    <m/>
    <x v="0"/>
    <m/>
    <x v="211"/>
    <x v="69"/>
    <x v="202"/>
    <m/>
    <m/>
    <x v="4"/>
    <x v="118"/>
    <n v="9"/>
    <n v="0"/>
    <m/>
    <n v="0"/>
    <m/>
    <x v="0"/>
    <x v="0"/>
    <m/>
    <m/>
    <x v="0"/>
    <m/>
    <m/>
    <m/>
    <m/>
    <m/>
    <x v="0"/>
    <m/>
    <m/>
    <x v="0"/>
    <m/>
    <m/>
    <m/>
    <m/>
    <x v="0"/>
    <s v="extrude"/>
    <m/>
    <d v="2019-08-16T00:00:00"/>
    <x v="162"/>
    <m/>
    <s v="2 pallets"/>
    <x v="0"/>
    <n v="4"/>
    <n v="14"/>
    <m/>
    <m/>
    <m/>
  </r>
  <r>
    <x v="0"/>
    <x v="23"/>
    <x v="1"/>
    <x v="4"/>
    <x v="539"/>
    <x v="198"/>
    <x v="0"/>
    <x v="342"/>
    <m/>
    <m/>
    <m/>
    <x v="0"/>
    <m/>
    <n v="1.6"/>
    <n v="6.1"/>
    <m/>
    <x v="0"/>
    <m/>
    <x v="212"/>
    <x v="232"/>
    <x v="126"/>
    <m/>
    <m/>
    <x v="8"/>
    <x v="118"/>
    <n v="9"/>
    <n v="0"/>
    <m/>
    <n v="0"/>
    <m/>
    <x v="0"/>
    <x v="0"/>
    <m/>
    <m/>
    <x v="0"/>
    <m/>
    <m/>
    <m/>
    <m/>
    <m/>
    <x v="0"/>
    <m/>
    <m/>
    <x v="0"/>
    <m/>
    <m/>
    <m/>
    <m/>
    <x v="0"/>
    <s v="extrude"/>
    <m/>
    <d v="2019-08-16T00:00:00"/>
    <x v="162"/>
    <m/>
    <s v="2 pallets"/>
    <x v="0"/>
    <n v="5"/>
    <n v="14"/>
    <m/>
    <m/>
    <m/>
  </r>
  <r>
    <x v="0"/>
    <x v="23"/>
    <x v="1"/>
    <x v="4"/>
    <x v="540"/>
    <x v="198"/>
    <x v="0"/>
    <x v="253"/>
    <m/>
    <m/>
    <m/>
    <x v="0"/>
    <m/>
    <n v="1.7"/>
    <n v="6.1"/>
    <m/>
    <x v="0"/>
    <m/>
    <x v="213"/>
    <x v="231"/>
    <x v="138"/>
    <m/>
    <m/>
    <x v="4"/>
    <x v="119"/>
    <n v="8"/>
    <n v="0"/>
    <m/>
    <n v="0"/>
    <m/>
    <x v="0"/>
    <x v="0"/>
    <m/>
    <m/>
    <x v="0"/>
    <m/>
    <m/>
    <m/>
    <m/>
    <m/>
    <x v="0"/>
    <m/>
    <m/>
    <x v="0"/>
    <m/>
    <m/>
    <m/>
    <m/>
    <x v="0"/>
    <s v="extrude"/>
    <m/>
    <d v="2019-08-16T00:00:00"/>
    <x v="162"/>
    <m/>
    <s v="2 pallets"/>
    <x v="0"/>
    <n v="3"/>
    <n v="14"/>
    <m/>
    <m/>
    <m/>
  </r>
  <r>
    <x v="0"/>
    <x v="23"/>
    <x v="1"/>
    <x v="4"/>
    <x v="541"/>
    <x v="198"/>
    <x v="0"/>
    <x v="337"/>
    <m/>
    <m/>
    <m/>
    <x v="0"/>
    <m/>
    <n v="1.6"/>
    <n v="6"/>
    <m/>
    <x v="0"/>
    <m/>
    <x v="214"/>
    <x v="244"/>
    <x v="57"/>
    <m/>
    <m/>
    <x v="4"/>
    <x v="112"/>
    <n v="8"/>
    <n v="0"/>
    <m/>
    <n v="0"/>
    <m/>
    <x v="0"/>
    <x v="0"/>
    <m/>
    <m/>
    <x v="0"/>
    <m/>
    <m/>
    <m/>
    <m/>
    <m/>
    <x v="0"/>
    <m/>
    <m/>
    <x v="0"/>
    <m/>
    <m/>
    <m/>
    <m/>
    <x v="0"/>
    <s v="extrude"/>
    <m/>
    <d v="2019-08-16T00:00:00"/>
    <x v="162"/>
    <m/>
    <s v="2 pallets"/>
    <x v="0"/>
    <n v="6"/>
    <n v="14"/>
    <m/>
    <m/>
    <m/>
  </r>
  <r>
    <x v="0"/>
    <x v="23"/>
    <x v="1"/>
    <x v="4"/>
    <x v="542"/>
    <x v="198"/>
    <x v="0"/>
    <x v="343"/>
    <m/>
    <m/>
    <m/>
    <x v="0"/>
    <m/>
    <n v="1.6"/>
    <n v="5.9"/>
    <m/>
    <x v="0"/>
    <m/>
    <x v="215"/>
    <x v="200"/>
    <x v="21"/>
    <m/>
    <m/>
    <x v="4"/>
    <x v="118"/>
    <n v="10"/>
    <n v="0"/>
    <m/>
    <n v="0"/>
    <m/>
    <x v="0"/>
    <x v="0"/>
    <m/>
    <m/>
    <x v="0"/>
    <m/>
    <m/>
    <m/>
    <m/>
    <m/>
    <x v="0"/>
    <m/>
    <m/>
    <x v="0"/>
    <m/>
    <m/>
    <m/>
    <m/>
    <x v="0"/>
    <s v="extrude"/>
    <m/>
    <d v="2019-08-16T00:00:00"/>
    <x v="162"/>
    <m/>
    <s v="2 pallets"/>
    <x v="0"/>
    <n v="4"/>
    <n v="14"/>
    <m/>
    <m/>
    <m/>
  </r>
  <r>
    <x v="0"/>
    <x v="23"/>
    <x v="1"/>
    <x v="4"/>
    <x v="543"/>
    <x v="198"/>
    <x v="0"/>
    <x v="344"/>
    <m/>
    <m/>
    <m/>
    <x v="0"/>
    <m/>
    <n v="1.6"/>
    <n v="5.8"/>
    <m/>
    <x v="0"/>
    <m/>
    <x v="216"/>
    <x v="109"/>
    <x v="159"/>
    <m/>
    <m/>
    <x v="4"/>
    <x v="113"/>
    <n v="10"/>
    <n v="0"/>
    <m/>
    <n v="0"/>
    <m/>
    <x v="0"/>
    <x v="0"/>
    <m/>
    <m/>
    <x v="0"/>
    <m/>
    <m/>
    <m/>
    <m/>
    <m/>
    <x v="0"/>
    <m/>
    <m/>
    <x v="0"/>
    <m/>
    <m/>
    <m/>
    <m/>
    <x v="0"/>
    <s v="extrude"/>
    <m/>
    <d v="2019-08-16T00:00:00"/>
    <x v="162"/>
    <m/>
    <s v="2 pallets"/>
    <x v="0"/>
    <n v="5"/>
    <n v="14"/>
    <m/>
    <m/>
    <m/>
  </r>
  <r>
    <x v="0"/>
    <x v="23"/>
    <x v="1"/>
    <x v="4"/>
    <x v="544"/>
    <x v="198"/>
    <x v="0"/>
    <x v="345"/>
    <m/>
    <m/>
    <m/>
    <x v="0"/>
    <m/>
    <n v="1.7"/>
    <n v="6.2"/>
    <m/>
    <x v="0"/>
    <m/>
    <x v="217"/>
    <x v="109"/>
    <x v="128"/>
    <m/>
    <m/>
    <x v="8"/>
    <x v="114"/>
    <n v="9"/>
    <n v="0"/>
    <m/>
    <n v="0"/>
    <m/>
    <x v="0"/>
    <x v="0"/>
    <m/>
    <m/>
    <x v="0"/>
    <m/>
    <m/>
    <m/>
    <m/>
    <m/>
    <x v="0"/>
    <m/>
    <m/>
    <x v="0"/>
    <m/>
    <m/>
    <m/>
    <m/>
    <x v="0"/>
    <s v="extrude"/>
    <m/>
    <d v="2019-08-16T00:00:00"/>
    <x v="162"/>
    <m/>
    <s v="2 pallets"/>
    <x v="0"/>
    <n v="3"/>
    <n v="14"/>
    <m/>
    <m/>
    <m/>
  </r>
  <r>
    <x v="0"/>
    <x v="23"/>
    <x v="1"/>
    <x v="4"/>
    <x v="545"/>
    <x v="121"/>
    <x v="0"/>
    <x v="256"/>
    <m/>
    <m/>
    <m/>
    <x v="0"/>
    <m/>
    <n v="1.6"/>
    <n v="5.7"/>
    <m/>
    <x v="0"/>
    <m/>
    <x v="218"/>
    <x v="100"/>
    <x v="97"/>
    <m/>
    <m/>
    <x v="4"/>
    <x v="118"/>
    <n v="9"/>
    <n v="0"/>
    <m/>
    <n v="1.6999999999999999E-3"/>
    <m/>
    <x v="0"/>
    <x v="0"/>
    <m/>
    <m/>
    <x v="0"/>
    <m/>
    <m/>
    <m/>
    <m/>
    <m/>
    <x v="0"/>
    <m/>
    <m/>
    <x v="0"/>
    <m/>
    <m/>
    <m/>
    <m/>
    <x v="0"/>
    <s v="extrude"/>
    <m/>
    <d v="2019-08-19T00:00:00"/>
    <x v="91"/>
    <m/>
    <s v="2 pallets"/>
    <x v="0"/>
    <n v="5"/>
    <n v="14"/>
    <m/>
    <m/>
    <m/>
  </r>
  <r>
    <x v="0"/>
    <x v="23"/>
    <x v="1"/>
    <x v="4"/>
    <x v="546"/>
    <x v="121"/>
    <x v="0"/>
    <x v="253"/>
    <m/>
    <m/>
    <m/>
    <x v="0"/>
    <m/>
    <n v="1.7"/>
    <n v="6.2"/>
    <m/>
    <x v="0"/>
    <m/>
    <x v="216"/>
    <x v="254"/>
    <x v="128"/>
    <m/>
    <m/>
    <x v="4"/>
    <x v="122"/>
    <n v="8"/>
    <n v="0"/>
    <m/>
    <n v="0"/>
    <m/>
    <x v="0"/>
    <x v="0"/>
    <m/>
    <m/>
    <x v="0"/>
    <m/>
    <m/>
    <m/>
    <m/>
    <m/>
    <x v="0"/>
    <m/>
    <m/>
    <x v="0"/>
    <m/>
    <m/>
    <m/>
    <m/>
    <x v="0"/>
    <s v="extrude"/>
    <m/>
    <d v="2019-08-19T00:00:00"/>
    <x v="91"/>
    <m/>
    <s v="2 pallets"/>
    <x v="0"/>
    <n v="3"/>
    <n v="14"/>
    <m/>
    <m/>
    <m/>
  </r>
  <r>
    <x v="0"/>
    <x v="23"/>
    <x v="1"/>
    <x v="4"/>
    <x v="547"/>
    <x v="121"/>
    <x v="0"/>
    <x v="282"/>
    <m/>
    <m/>
    <m/>
    <x v="0"/>
    <m/>
    <n v="1.7"/>
    <n v="6.2"/>
    <m/>
    <x v="0"/>
    <m/>
    <x v="210"/>
    <x v="152"/>
    <x v="138"/>
    <m/>
    <m/>
    <x v="8"/>
    <x v="118"/>
    <n v="10"/>
    <n v="0"/>
    <m/>
    <n v="0"/>
    <m/>
    <x v="0"/>
    <x v="0"/>
    <m/>
    <m/>
    <x v="0"/>
    <m/>
    <m/>
    <m/>
    <m/>
    <m/>
    <x v="0"/>
    <m/>
    <m/>
    <x v="0"/>
    <m/>
    <m/>
    <m/>
    <m/>
    <x v="0"/>
    <s v="extrude"/>
    <m/>
    <d v="2019-08-19T00:00:00"/>
    <x v="91"/>
    <m/>
    <s v="2 pallets"/>
    <x v="0"/>
    <n v="5"/>
    <n v="14"/>
    <m/>
    <m/>
    <m/>
  </r>
  <r>
    <x v="0"/>
    <x v="23"/>
    <x v="1"/>
    <x v="4"/>
    <x v="548"/>
    <x v="121"/>
    <x v="0"/>
    <x v="270"/>
    <m/>
    <m/>
    <m/>
    <x v="0"/>
    <m/>
    <n v="1.7"/>
    <n v="6.3"/>
    <m/>
    <x v="0"/>
    <m/>
    <x v="207"/>
    <x v="109"/>
    <x v="183"/>
    <m/>
    <m/>
    <x v="4"/>
    <x v="112"/>
    <n v="9"/>
    <n v="0"/>
    <m/>
    <n v="0"/>
    <m/>
    <x v="0"/>
    <x v="0"/>
    <m/>
    <m/>
    <x v="0"/>
    <m/>
    <m/>
    <m/>
    <m/>
    <m/>
    <x v="0"/>
    <m/>
    <m/>
    <x v="0"/>
    <m/>
    <m/>
    <m/>
    <m/>
    <x v="0"/>
    <s v="extrude"/>
    <m/>
    <d v="2019-08-19T00:00:00"/>
    <x v="91"/>
    <m/>
    <s v="2 pallets"/>
    <x v="0"/>
    <n v="5"/>
    <n v="14"/>
    <m/>
    <m/>
    <m/>
  </r>
  <r>
    <x v="0"/>
    <x v="23"/>
    <x v="1"/>
    <x v="4"/>
    <x v="549"/>
    <x v="122"/>
    <x v="0"/>
    <x v="253"/>
    <m/>
    <m/>
    <m/>
    <x v="0"/>
    <m/>
    <n v="1.7"/>
    <n v="6.5"/>
    <m/>
    <x v="0"/>
    <m/>
    <x v="213"/>
    <x v="255"/>
    <x v="203"/>
    <m/>
    <m/>
    <x v="8"/>
    <x v="118"/>
    <n v="9"/>
    <n v="0"/>
    <m/>
    <n v="0"/>
    <m/>
    <x v="0"/>
    <x v="0"/>
    <m/>
    <m/>
    <x v="0"/>
    <m/>
    <m/>
    <m/>
    <m/>
    <m/>
    <x v="0"/>
    <m/>
    <m/>
    <x v="0"/>
    <m/>
    <m/>
    <m/>
    <m/>
    <x v="0"/>
    <s v="extrude"/>
    <m/>
    <d v="2019-08-20T00:00:00"/>
    <x v="92"/>
    <m/>
    <s v="2 pallets"/>
    <x v="0"/>
    <n v="5"/>
    <n v="14"/>
    <m/>
    <m/>
    <m/>
  </r>
  <r>
    <x v="0"/>
    <x v="23"/>
    <x v="1"/>
    <x v="4"/>
    <x v="550"/>
    <x v="122"/>
    <x v="0"/>
    <x v="270"/>
    <m/>
    <m/>
    <m/>
    <x v="0"/>
    <m/>
    <n v="1.6"/>
    <n v="5.8"/>
    <m/>
    <x v="0"/>
    <m/>
    <x v="219"/>
    <x v="207"/>
    <x v="104"/>
    <m/>
    <m/>
    <x v="4"/>
    <x v="122"/>
    <n v="9"/>
    <n v="0"/>
    <m/>
    <n v="0"/>
    <m/>
    <x v="0"/>
    <x v="0"/>
    <m/>
    <m/>
    <x v="0"/>
    <m/>
    <m/>
    <m/>
    <m/>
    <m/>
    <x v="0"/>
    <m/>
    <m/>
    <x v="0"/>
    <m/>
    <m/>
    <m/>
    <m/>
    <x v="0"/>
    <s v="extrude"/>
    <m/>
    <d v="2019-08-20T00:00:00"/>
    <x v="92"/>
    <m/>
    <s v="2 pallets"/>
    <x v="0"/>
    <n v="3"/>
    <n v="14"/>
    <m/>
    <m/>
    <m/>
  </r>
  <r>
    <x v="0"/>
    <x v="23"/>
    <x v="1"/>
    <x v="4"/>
    <x v="551"/>
    <x v="122"/>
    <x v="0"/>
    <x v="294"/>
    <m/>
    <m/>
    <m/>
    <x v="0"/>
    <m/>
    <n v="1.7"/>
    <n v="5.0999999999999996"/>
    <m/>
    <x v="0"/>
    <m/>
    <x v="220"/>
    <x v="235"/>
    <x v="180"/>
    <m/>
    <m/>
    <x v="4"/>
    <x v="122"/>
    <n v="10"/>
    <n v="0"/>
    <m/>
    <n v="0"/>
    <m/>
    <x v="0"/>
    <x v="0"/>
    <m/>
    <m/>
    <x v="0"/>
    <m/>
    <m/>
    <m/>
    <m/>
    <m/>
    <x v="0"/>
    <m/>
    <m/>
    <x v="0"/>
    <m/>
    <m/>
    <m/>
    <m/>
    <x v="0"/>
    <s v="extrude"/>
    <m/>
    <d v="2019-08-20T00:00:00"/>
    <x v="92"/>
    <m/>
    <s v="2 pallets"/>
    <x v="0"/>
    <n v="4"/>
    <n v="14"/>
    <m/>
    <m/>
    <m/>
  </r>
  <r>
    <x v="0"/>
    <x v="23"/>
    <x v="1"/>
    <x v="4"/>
    <x v="552"/>
    <x v="123"/>
    <x v="0"/>
    <x v="294"/>
    <m/>
    <m/>
    <m/>
    <x v="0"/>
    <m/>
    <n v="1.7"/>
    <n v="5.7"/>
    <m/>
    <x v="0"/>
    <m/>
    <x v="221"/>
    <x v="201"/>
    <x v="57"/>
    <m/>
    <m/>
    <x v="8"/>
    <x v="121"/>
    <n v="10"/>
    <n v="0"/>
    <m/>
    <n v="0"/>
    <m/>
    <x v="0"/>
    <x v="0"/>
    <m/>
    <m/>
    <x v="0"/>
    <m/>
    <m/>
    <m/>
    <m/>
    <m/>
    <x v="0"/>
    <m/>
    <m/>
    <x v="0"/>
    <m/>
    <m/>
    <m/>
    <m/>
    <x v="0"/>
    <s v="extrude"/>
    <m/>
    <d v="2019-08-21T00:00:00"/>
    <x v="93"/>
    <m/>
    <s v="2 pallets"/>
    <x v="0"/>
    <n v="4"/>
    <n v="14"/>
    <m/>
    <m/>
    <m/>
  </r>
  <r>
    <x v="0"/>
    <x v="23"/>
    <x v="1"/>
    <x v="4"/>
    <x v="553"/>
    <x v="123"/>
    <x v="0"/>
    <x v="259"/>
    <m/>
    <m/>
    <m/>
    <x v="0"/>
    <m/>
    <n v="1.8"/>
    <n v="6.5"/>
    <m/>
    <x v="0"/>
    <m/>
    <x v="222"/>
    <x v="244"/>
    <x v="131"/>
    <m/>
    <m/>
    <x v="4"/>
    <x v="118"/>
    <n v="8"/>
    <n v="0"/>
    <m/>
    <n v="0"/>
    <m/>
    <x v="0"/>
    <x v="0"/>
    <m/>
    <m/>
    <x v="0"/>
    <m/>
    <m/>
    <m/>
    <m/>
    <m/>
    <x v="0"/>
    <m/>
    <m/>
    <x v="0"/>
    <m/>
    <m/>
    <m/>
    <m/>
    <x v="0"/>
    <s v="extrude"/>
    <m/>
    <d v="2019-08-21T00:00:00"/>
    <x v="93"/>
    <m/>
    <s v="2 pallets"/>
    <x v="0"/>
    <n v="4"/>
    <n v="14"/>
    <m/>
    <m/>
    <m/>
  </r>
  <r>
    <x v="0"/>
    <x v="23"/>
    <x v="1"/>
    <x v="4"/>
    <x v="554"/>
    <x v="123"/>
    <x v="0"/>
    <x v="293"/>
    <m/>
    <m/>
    <m/>
    <x v="0"/>
    <m/>
    <n v="1.7"/>
    <n v="6.4"/>
    <m/>
    <x v="0"/>
    <m/>
    <x v="223"/>
    <x v="69"/>
    <x v="96"/>
    <m/>
    <m/>
    <x v="8"/>
    <x v="114"/>
    <n v="9"/>
    <n v="0"/>
    <m/>
    <n v="0"/>
    <m/>
    <x v="0"/>
    <x v="0"/>
    <m/>
    <m/>
    <x v="0"/>
    <m/>
    <m/>
    <m/>
    <m/>
    <m/>
    <x v="0"/>
    <m/>
    <m/>
    <x v="0"/>
    <m/>
    <m/>
    <m/>
    <m/>
    <x v="0"/>
    <s v="extrude"/>
    <m/>
    <d v="2019-08-21T00:00:00"/>
    <x v="93"/>
    <m/>
    <s v="2 pallets"/>
    <x v="0"/>
    <n v="5"/>
    <n v="14"/>
    <m/>
    <m/>
    <m/>
  </r>
  <r>
    <x v="0"/>
    <x v="23"/>
    <x v="1"/>
    <x v="4"/>
    <x v="555"/>
    <x v="123"/>
    <x v="0"/>
    <x v="300"/>
    <m/>
    <m/>
    <m/>
    <x v="0"/>
    <m/>
    <n v="1.8"/>
    <n v="6.5"/>
    <m/>
    <x v="0"/>
    <m/>
    <x v="211"/>
    <x v="254"/>
    <x v="204"/>
    <m/>
    <m/>
    <x v="9"/>
    <x v="112"/>
    <n v="7"/>
    <n v="0"/>
    <m/>
    <n v="0"/>
    <m/>
    <x v="0"/>
    <x v="0"/>
    <m/>
    <m/>
    <x v="0"/>
    <m/>
    <m/>
    <m/>
    <m/>
    <m/>
    <x v="0"/>
    <m/>
    <m/>
    <x v="0"/>
    <m/>
    <m/>
    <m/>
    <m/>
    <x v="0"/>
    <s v="extrude"/>
    <m/>
    <d v="2019-08-21T00:00:00"/>
    <x v="93"/>
    <m/>
    <s v="2 pallets"/>
    <x v="0"/>
    <n v="5"/>
    <n v="14"/>
    <m/>
    <m/>
    <m/>
  </r>
  <r>
    <x v="0"/>
    <x v="23"/>
    <x v="1"/>
    <x v="4"/>
    <x v="556"/>
    <x v="123"/>
    <x v="0"/>
    <x v="271"/>
    <m/>
    <m/>
    <m/>
    <x v="0"/>
    <m/>
    <n v="1.8"/>
    <n v="6.3"/>
    <m/>
    <x v="0"/>
    <m/>
    <x v="203"/>
    <x v="234"/>
    <x v="205"/>
    <m/>
    <m/>
    <x v="4"/>
    <x v="118"/>
    <n v="8"/>
    <n v="0"/>
    <m/>
    <n v="0"/>
    <m/>
    <x v="0"/>
    <x v="0"/>
    <m/>
    <m/>
    <x v="0"/>
    <m/>
    <m/>
    <m/>
    <m/>
    <m/>
    <x v="0"/>
    <m/>
    <m/>
    <x v="0"/>
    <m/>
    <m/>
    <m/>
    <m/>
    <x v="0"/>
    <s v="extrude"/>
    <m/>
    <d v="2019-08-21T00:00:00"/>
    <x v="93"/>
    <m/>
    <s v="2 pallets"/>
    <x v="0"/>
    <n v="5"/>
    <n v="14"/>
    <m/>
    <m/>
    <m/>
  </r>
  <r>
    <x v="0"/>
    <x v="23"/>
    <x v="1"/>
    <x v="4"/>
    <x v="557"/>
    <x v="123"/>
    <x v="0"/>
    <x v="262"/>
    <m/>
    <m/>
    <m/>
    <x v="0"/>
    <m/>
    <n v="1.8"/>
    <n v="6.7"/>
    <m/>
    <x v="0"/>
    <m/>
    <x v="224"/>
    <x v="249"/>
    <x v="153"/>
    <m/>
    <m/>
    <x v="4"/>
    <x v="112"/>
    <n v="9"/>
    <n v="0"/>
    <m/>
    <n v="0"/>
    <m/>
    <x v="0"/>
    <x v="0"/>
    <m/>
    <m/>
    <x v="0"/>
    <m/>
    <m/>
    <m/>
    <m/>
    <m/>
    <x v="0"/>
    <m/>
    <m/>
    <x v="0"/>
    <m/>
    <m/>
    <m/>
    <m/>
    <x v="0"/>
    <s v="extrude"/>
    <m/>
    <d v="2019-08-21T00:00:00"/>
    <x v="93"/>
    <m/>
    <s v="2 pallets"/>
    <x v="0"/>
    <n v="4"/>
    <n v="14"/>
    <m/>
    <m/>
    <m/>
  </r>
  <r>
    <x v="0"/>
    <x v="23"/>
    <x v="1"/>
    <x v="4"/>
    <x v="558"/>
    <x v="123"/>
    <x v="0"/>
    <x v="250"/>
    <m/>
    <m/>
    <m/>
    <x v="0"/>
    <m/>
    <n v="1.7"/>
    <n v="6.2"/>
    <m/>
    <x v="0"/>
    <m/>
    <x v="197"/>
    <x v="72"/>
    <x v="128"/>
    <m/>
    <m/>
    <x v="4"/>
    <x v="118"/>
    <n v="10"/>
    <n v="0"/>
    <m/>
    <n v="0"/>
    <m/>
    <x v="0"/>
    <x v="0"/>
    <m/>
    <m/>
    <x v="0"/>
    <m/>
    <m/>
    <m/>
    <m/>
    <m/>
    <x v="0"/>
    <m/>
    <m/>
    <x v="0"/>
    <m/>
    <m/>
    <m/>
    <m/>
    <x v="0"/>
    <s v="extrude"/>
    <m/>
    <d v="2019-08-21T00:00:00"/>
    <x v="93"/>
    <m/>
    <s v="2 pallets"/>
    <x v="0"/>
    <n v="3"/>
    <n v="14"/>
    <m/>
    <m/>
    <m/>
  </r>
  <r>
    <x v="0"/>
    <x v="23"/>
    <x v="1"/>
    <x v="4"/>
    <x v="559"/>
    <x v="123"/>
    <x v="0"/>
    <x v="346"/>
    <m/>
    <m/>
    <m/>
    <x v="0"/>
    <m/>
    <n v="1.7"/>
    <n v="6.2"/>
    <m/>
    <x v="0"/>
    <m/>
    <x v="202"/>
    <x v="69"/>
    <x v="206"/>
    <m/>
    <m/>
    <x v="4"/>
    <x v="123"/>
    <n v="8"/>
    <n v="0"/>
    <m/>
    <n v="0"/>
    <m/>
    <x v="0"/>
    <x v="0"/>
    <m/>
    <m/>
    <x v="0"/>
    <m/>
    <m/>
    <m/>
    <m/>
    <m/>
    <x v="0"/>
    <m/>
    <m/>
    <x v="0"/>
    <m/>
    <m/>
    <m/>
    <m/>
    <x v="0"/>
    <s v="extrude"/>
    <m/>
    <d v="2019-08-21T00:00:00"/>
    <x v="93"/>
    <m/>
    <s v="2 pallets"/>
    <x v="0"/>
    <n v="3"/>
    <n v="14"/>
    <m/>
    <m/>
    <m/>
  </r>
  <r>
    <x v="0"/>
    <x v="23"/>
    <x v="1"/>
    <x v="4"/>
    <x v="560"/>
    <x v="123"/>
    <x v="0"/>
    <x v="347"/>
    <m/>
    <m/>
    <m/>
    <x v="0"/>
    <m/>
    <n v="1.8"/>
    <n v="6.3"/>
    <m/>
    <x v="0"/>
    <m/>
    <x v="225"/>
    <x v="109"/>
    <x v="180"/>
    <m/>
    <m/>
    <x v="4"/>
    <x v="118"/>
    <n v="10"/>
    <n v="0"/>
    <m/>
    <n v="0"/>
    <m/>
    <x v="0"/>
    <x v="0"/>
    <m/>
    <m/>
    <x v="0"/>
    <m/>
    <m/>
    <m/>
    <m/>
    <m/>
    <x v="0"/>
    <m/>
    <m/>
    <x v="0"/>
    <m/>
    <m/>
    <m/>
    <m/>
    <x v="0"/>
    <s v="extrude"/>
    <m/>
    <d v="2019-08-21T00:00:00"/>
    <x v="93"/>
    <m/>
    <s v="2 pallets"/>
    <x v="0"/>
    <n v="3"/>
    <n v="14"/>
    <m/>
    <m/>
    <m/>
  </r>
  <r>
    <x v="0"/>
    <x v="23"/>
    <x v="1"/>
    <x v="4"/>
    <x v="561"/>
    <x v="123"/>
    <x v="0"/>
    <x v="340"/>
    <m/>
    <m/>
    <m/>
    <x v="0"/>
    <m/>
    <n v="1.7"/>
    <n v="6"/>
    <m/>
    <x v="0"/>
    <m/>
    <x v="226"/>
    <x v="69"/>
    <x v="100"/>
    <m/>
    <m/>
    <x v="3"/>
    <x v="112"/>
    <n v="8"/>
    <n v="0"/>
    <m/>
    <n v="0"/>
    <m/>
    <x v="0"/>
    <x v="0"/>
    <m/>
    <m/>
    <x v="0"/>
    <m/>
    <m/>
    <m/>
    <m/>
    <m/>
    <x v="0"/>
    <m/>
    <m/>
    <x v="0"/>
    <m/>
    <m/>
    <m/>
    <m/>
    <x v="0"/>
    <s v="extrude"/>
    <m/>
    <d v="2019-08-22T00:00:00"/>
    <x v="94"/>
    <m/>
    <s v="2 pallets"/>
    <x v="0"/>
    <n v="5"/>
    <n v="14"/>
    <m/>
    <m/>
    <m/>
  </r>
  <r>
    <x v="0"/>
    <x v="23"/>
    <x v="1"/>
    <x v="4"/>
    <x v="562"/>
    <x v="123"/>
    <x v="0"/>
    <x v="348"/>
    <m/>
    <m/>
    <m/>
    <x v="0"/>
    <m/>
    <n v="1.8"/>
    <n v="6.3"/>
    <m/>
    <x v="0"/>
    <m/>
    <x v="227"/>
    <x v="235"/>
    <x v="98"/>
    <m/>
    <m/>
    <x v="4"/>
    <x v="118"/>
    <n v="9"/>
    <n v="0"/>
    <m/>
    <n v="0"/>
    <m/>
    <x v="0"/>
    <x v="0"/>
    <m/>
    <m/>
    <x v="0"/>
    <m/>
    <m/>
    <m/>
    <m/>
    <m/>
    <x v="0"/>
    <m/>
    <m/>
    <x v="0"/>
    <m/>
    <m/>
    <m/>
    <m/>
    <x v="0"/>
    <s v="extrude"/>
    <m/>
    <d v="2019-08-22T00:00:00"/>
    <x v="94"/>
    <m/>
    <s v="2 pallets"/>
    <x v="0"/>
    <n v="6"/>
    <n v="14"/>
    <m/>
    <m/>
    <m/>
  </r>
  <r>
    <x v="0"/>
    <x v="23"/>
    <x v="1"/>
    <x v="4"/>
    <x v="563"/>
    <x v="123"/>
    <x v="0"/>
    <x v="349"/>
    <m/>
    <m/>
    <m/>
    <x v="0"/>
    <m/>
    <n v="1.7"/>
    <n v="5.9"/>
    <m/>
    <x v="0"/>
    <m/>
    <x v="228"/>
    <x v="256"/>
    <x v="207"/>
    <m/>
    <m/>
    <x v="9"/>
    <x v="123"/>
    <n v="8"/>
    <n v="0"/>
    <m/>
    <n v="0"/>
    <m/>
    <x v="0"/>
    <x v="0"/>
    <m/>
    <m/>
    <x v="0"/>
    <m/>
    <m/>
    <m/>
    <m/>
    <m/>
    <x v="0"/>
    <m/>
    <m/>
    <x v="0"/>
    <m/>
    <m/>
    <m/>
    <m/>
    <x v="0"/>
    <s v="extrude"/>
    <m/>
    <d v="2019-08-22T00:00:00"/>
    <x v="94"/>
    <m/>
    <s v="2 pallets"/>
    <x v="0"/>
    <n v="3"/>
    <n v="14"/>
    <m/>
    <m/>
    <m/>
  </r>
  <r>
    <x v="0"/>
    <x v="23"/>
    <x v="1"/>
    <x v="4"/>
    <x v="564"/>
    <x v="123"/>
    <x v="0"/>
    <x v="350"/>
    <m/>
    <m/>
    <m/>
    <x v="0"/>
    <m/>
    <n v="1.9"/>
    <n v="6.6"/>
    <m/>
    <x v="0"/>
    <m/>
    <x v="213"/>
    <x v="197"/>
    <x v="208"/>
    <m/>
    <m/>
    <x v="4"/>
    <x v="122"/>
    <n v="8"/>
    <n v="0"/>
    <m/>
    <n v="0"/>
    <m/>
    <x v="0"/>
    <x v="0"/>
    <m/>
    <m/>
    <x v="0"/>
    <m/>
    <m/>
    <m/>
    <m/>
    <m/>
    <x v="0"/>
    <m/>
    <m/>
    <x v="0"/>
    <m/>
    <m/>
    <m/>
    <m/>
    <x v="0"/>
    <s v="extrude"/>
    <m/>
    <d v="2019-08-22T00:00:00"/>
    <x v="94"/>
    <m/>
    <s v="2 pallets"/>
    <x v="0"/>
    <n v="3"/>
    <n v="14"/>
    <m/>
    <m/>
    <m/>
  </r>
  <r>
    <x v="0"/>
    <x v="23"/>
    <x v="1"/>
    <x v="4"/>
    <x v="565"/>
    <x v="124"/>
    <x v="0"/>
    <x v="343"/>
    <m/>
    <m/>
    <m/>
    <x v="0"/>
    <m/>
    <n v="1.7"/>
    <n v="5.8"/>
    <m/>
    <x v="0"/>
    <m/>
    <x v="214"/>
    <x v="238"/>
    <x v="76"/>
    <m/>
    <m/>
    <x v="8"/>
    <x v="118"/>
    <n v="8"/>
    <n v="0"/>
    <m/>
    <n v="0"/>
    <m/>
    <x v="0"/>
    <x v="0"/>
    <m/>
    <m/>
    <x v="0"/>
    <m/>
    <m/>
    <m/>
    <m/>
    <m/>
    <x v="0"/>
    <m/>
    <m/>
    <x v="0"/>
    <m/>
    <m/>
    <m/>
    <m/>
    <x v="0"/>
    <s v="extrude"/>
    <m/>
    <d v="2019-08-22T00:00:00"/>
    <x v="94"/>
    <m/>
    <s v="2 pallets"/>
    <x v="0"/>
    <n v="4"/>
    <n v="14"/>
    <m/>
    <m/>
    <m/>
  </r>
  <r>
    <x v="0"/>
    <x v="23"/>
    <x v="1"/>
    <x v="4"/>
    <x v="566"/>
    <x v="124"/>
    <x v="0"/>
    <x v="351"/>
    <m/>
    <m/>
    <m/>
    <x v="0"/>
    <m/>
    <n v="1.8"/>
    <n v="6"/>
    <m/>
    <x v="0"/>
    <m/>
    <x v="211"/>
    <x v="192"/>
    <x v="209"/>
    <m/>
    <m/>
    <x v="4"/>
    <x v="45"/>
    <n v="10"/>
    <n v="0"/>
    <m/>
    <n v="0"/>
    <m/>
    <x v="0"/>
    <x v="0"/>
    <m/>
    <m/>
    <x v="0"/>
    <m/>
    <m/>
    <m/>
    <m/>
    <m/>
    <x v="0"/>
    <m/>
    <m/>
    <x v="0"/>
    <m/>
    <m/>
    <m/>
    <m/>
    <x v="0"/>
    <s v="extrude"/>
    <m/>
    <d v="2019-08-22T00:00:00"/>
    <x v="94"/>
    <m/>
    <s v="2 pallets"/>
    <x v="0"/>
    <n v="4"/>
    <n v="14"/>
    <m/>
    <m/>
    <m/>
  </r>
  <r>
    <x v="0"/>
    <x v="23"/>
    <x v="1"/>
    <x v="4"/>
    <x v="567"/>
    <x v="124"/>
    <x v="0"/>
    <x v="259"/>
    <m/>
    <m/>
    <m/>
    <x v="0"/>
    <m/>
    <n v="1.7"/>
    <n v="5.9"/>
    <m/>
    <x v="0"/>
    <m/>
    <x v="216"/>
    <x v="257"/>
    <x v="58"/>
    <m/>
    <m/>
    <x v="4"/>
    <x v="123"/>
    <n v="8"/>
    <n v="0"/>
    <m/>
    <n v="0"/>
    <m/>
    <x v="0"/>
    <x v="0"/>
    <m/>
    <m/>
    <x v="0"/>
    <m/>
    <m/>
    <m/>
    <m/>
    <m/>
    <x v="0"/>
    <m/>
    <m/>
    <x v="0"/>
    <m/>
    <m/>
    <m/>
    <m/>
    <x v="0"/>
    <s v="extrude"/>
    <m/>
    <d v="2019-08-22T00:00:00"/>
    <x v="94"/>
    <m/>
    <s v="2 pallets"/>
    <x v="0"/>
    <n v="4"/>
    <n v="14"/>
    <m/>
    <m/>
    <m/>
  </r>
  <r>
    <x v="0"/>
    <x v="23"/>
    <x v="1"/>
    <x v="4"/>
    <x v="568"/>
    <x v="124"/>
    <x v="0"/>
    <x v="253"/>
    <m/>
    <m/>
    <m/>
    <x v="0"/>
    <m/>
    <n v="1.8"/>
    <n v="6.1"/>
    <m/>
    <x v="0"/>
    <m/>
    <x v="229"/>
    <x v="244"/>
    <x v="210"/>
    <m/>
    <m/>
    <x v="4"/>
    <x v="118"/>
    <n v="9"/>
    <n v="0"/>
    <m/>
    <n v="0"/>
    <m/>
    <x v="0"/>
    <x v="0"/>
    <m/>
    <m/>
    <x v="0"/>
    <m/>
    <m/>
    <m/>
    <m/>
    <m/>
    <x v="0"/>
    <m/>
    <m/>
    <x v="0"/>
    <m/>
    <m/>
    <m/>
    <m/>
    <x v="0"/>
    <s v="extrude"/>
    <m/>
    <d v="2019-08-22T00:00:00"/>
    <x v="94"/>
    <m/>
    <s v="2 pallets"/>
    <x v="0"/>
    <n v="4"/>
    <n v="14"/>
    <m/>
    <m/>
    <m/>
  </r>
  <r>
    <x v="0"/>
    <x v="23"/>
    <x v="1"/>
    <x v="4"/>
    <x v="569"/>
    <x v="124"/>
    <x v="0"/>
    <x v="253"/>
    <m/>
    <m/>
    <m/>
    <x v="0"/>
    <m/>
    <n v="1.8"/>
    <n v="6.3"/>
    <m/>
    <x v="0"/>
    <m/>
    <x v="210"/>
    <x v="69"/>
    <x v="21"/>
    <m/>
    <m/>
    <x v="4"/>
    <x v="45"/>
    <n v="10"/>
    <n v="0"/>
    <m/>
    <n v="0"/>
    <m/>
    <x v="0"/>
    <x v="0"/>
    <m/>
    <m/>
    <x v="0"/>
    <m/>
    <m/>
    <m/>
    <m/>
    <m/>
    <x v="0"/>
    <m/>
    <m/>
    <x v="0"/>
    <m/>
    <m/>
    <m/>
    <m/>
    <x v="0"/>
    <s v="extrude"/>
    <m/>
    <d v="2019-08-22T00:00:00"/>
    <x v="94"/>
    <m/>
    <s v="2 pallets"/>
    <x v="0"/>
    <n v="3"/>
    <n v="14"/>
    <m/>
    <m/>
    <m/>
  </r>
  <r>
    <x v="0"/>
    <x v="23"/>
    <x v="1"/>
    <x v="4"/>
    <x v="570"/>
    <x v="124"/>
    <x v="0"/>
    <x v="352"/>
    <m/>
    <m/>
    <m/>
    <x v="0"/>
    <m/>
    <n v="1.8"/>
    <n v="6.4"/>
    <m/>
    <x v="0"/>
    <m/>
    <x v="230"/>
    <x v="109"/>
    <x v="211"/>
    <m/>
    <m/>
    <x v="4"/>
    <x v="118"/>
    <n v="7"/>
    <n v="0"/>
    <m/>
    <n v="0"/>
    <m/>
    <x v="0"/>
    <x v="0"/>
    <m/>
    <m/>
    <x v="0"/>
    <m/>
    <m/>
    <m/>
    <m/>
    <m/>
    <x v="0"/>
    <m/>
    <m/>
    <x v="0"/>
    <m/>
    <m/>
    <m/>
    <m/>
    <x v="0"/>
    <s v="extrude"/>
    <m/>
    <d v="2019-08-22T00:00:00"/>
    <x v="94"/>
    <m/>
    <s v="2 pallets"/>
    <x v="0"/>
    <n v="6"/>
    <n v="14"/>
    <m/>
    <m/>
    <m/>
  </r>
  <r>
    <x v="0"/>
    <x v="23"/>
    <x v="1"/>
    <x v="4"/>
    <x v="571"/>
    <x v="124"/>
    <x v="0"/>
    <x v="253"/>
    <m/>
    <m/>
    <m/>
    <x v="0"/>
    <m/>
    <n v="1.8"/>
    <n v="6.1"/>
    <m/>
    <x v="0"/>
    <m/>
    <x v="213"/>
    <x v="204"/>
    <x v="202"/>
    <m/>
    <m/>
    <x v="4"/>
    <x v="118"/>
    <n v="9"/>
    <n v="0"/>
    <m/>
    <n v="0"/>
    <m/>
    <x v="0"/>
    <x v="0"/>
    <m/>
    <m/>
    <x v="0"/>
    <m/>
    <m/>
    <m/>
    <m/>
    <m/>
    <x v="0"/>
    <m/>
    <m/>
    <x v="0"/>
    <m/>
    <m/>
    <m/>
    <m/>
    <x v="0"/>
    <s v="extrude"/>
    <m/>
    <d v="2019-08-22T00:00:00"/>
    <x v="94"/>
    <m/>
    <s v="2 pallets"/>
    <x v="0"/>
    <n v="4"/>
    <n v="14"/>
    <m/>
    <m/>
    <m/>
  </r>
  <r>
    <x v="0"/>
    <x v="23"/>
    <x v="1"/>
    <x v="4"/>
    <x v="572"/>
    <x v="124"/>
    <x v="0"/>
    <x v="353"/>
    <m/>
    <m/>
    <m/>
    <x v="0"/>
    <m/>
    <n v="1.4"/>
    <n v="4.4000000000000004"/>
    <m/>
    <x v="0"/>
    <m/>
    <x v="216"/>
    <x v="198"/>
    <x v="212"/>
    <m/>
    <m/>
    <x v="9"/>
    <x v="45"/>
    <n v="8"/>
    <n v="0"/>
    <m/>
    <n v="0"/>
    <m/>
    <x v="0"/>
    <x v="0"/>
    <m/>
    <m/>
    <x v="0"/>
    <m/>
    <m/>
    <m/>
    <m/>
    <m/>
    <x v="0"/>
    <m/>
    <m/>
    <x v="0"/>
    <m/>
    <m/>
    <m/>
    <m/>
    <x v="0"/>
    <s v="extrude"/>
    <m/>
    <d v="2019-08-23T00:00:00"/>
    <x v="95"/>
    <m/>
    <s v="2 pallets"/>
    <x v="0"/>
    <n v="5"/>
    <n v="14"/>
    <m/>
    <m/>
    <m/>
  </r>
  <r>
    <x v="0"/>
    <x v="23"/>
    <x v="1"/>
    <x v="4"/>
    <x v="573"/>
    <x v="124"/>
    <x v="0"/>
    <x v="293"/>
    <m/>
    <m/>
    <m/>
    <x v="0"/>
    <m/>
    <n v="1.8"/>
    <n v="6.2"/>
    <m/>
    <x v="0"/>
    <m/>
    <x v="214"/>
    <x v="211"/>
    <x v="127"/>
    <m/>
    <m/>
    <x v="4"/>
    <x v="124"/>
    <n v="7"/>
    <n v="0"/>
    <m/>
    <n v="0"/>
    <m/>
    <x v="0"/>
    <x v="0"/>
    <m/>
    <m/>
    <x v="0"/>
    <m/>
    <m/>
    <m/>
    <m/>
    <m/>
    <x v="0"/>
    <m/>
    <m/>
    <x v="0"/>
    <m/>
    <m/>
    <m/>
    <m/>
    <x v="0"/>
    <s v="extrude"/>
    <m/>
    <d v="2019-08-23T00:00:00"/>
    <x v="95"/>
    <m/>
    <s v="2 pallets"/>
    <x v="0"/>
    <n v="5"/>
    <n v="14"/>
    <m/>
    <m/>
    <m/>
  </r>
  <r>
    <x v="0"/>
    <x v="23"/>
    <x v="1"/>
    <x v="4"/>
    <x v="574"/>
    <x v="125"/>
    <x v="0"/>
    <x v="270"/>
    <m/>
    <m/>
    <m/>
    <x v="0"/>
    <m/>
    <n v="1.7"/>
    <n v="6"/>
    <m/>
    <x v="0"/>
    <m/>
    <x v="202"/>
    <x v="198"/>
    <x v="158"/>
    <m/>
    <m/>
    <x v="4"/>
    <x v="121"/>
    <n v="8"/>
    <n v="0"/>
    <m/>
    <n v="0"/>
    <m/>
    <x v="0"/>
    <x v="0"/>
    <m/>
    <m/>
    <x v="0"/>
    <m/>
    <m/>
    <m/>
    <m/>
    <m/>
    <x v="0"/>
    <m/>
    <m/>
    <x v="0"/>
    <m/>
    <m/>
    <m/>
    <m/>
    <x v="0"/>
    <s v="extrude"/>
    <m/>
    <d v="2019-08-23T00:00:00"/>
    <x v="95"/>
    <m/>
    <s v="2 pallets"/>
    <x v="0"/>
    <n v="4"/>
    <n v="14"/>
    <m/>
    <m/>
    <m/>
  </r>
  <r>
    <x v="0"/>
    <x v="23"/>
    <x v="1"/>
    <x v="4"/>
    <x v="575"/>
    <x v="125"/>
    <x v="0"/>
    <x v="258"/>
    <m/>
    <m/>
    <m/>
    <x v="0"/>
    <m/>
    <n v="1.7"/>
    <n v="6"/>
    <m/>
    <x v="0"/>
    <m/>
    <x v="231"/>
    <x v="255"/>
    <x v="109"/>
    <m/>
    <m/>
    <x v="4"/>
    <x v="122"/>
    <n v="9"/>
    <n v="0"/>
    <m/>
    <n v="0"/>
    <m/>
    <x v="0"/>
    <x v="0"/>
    <m/>
    <m/>
    <x v="0"/>
    <m/>
    <m/>
    <m/>
    <m/>
    <m/>
    <x v="0"/>
    <m/>
    <m/>
    <x v="0"/>
    <m/>
    <m/>
    <m/>
    <m/>
    <x v="0"/>
    <s v="extrude"/>
    <m/>
    <d v="2019-08-23T00:00:00"/>
    <x v="95"/>
    <m/>
    <s v="2 pallets"/>
    <x v="0"/>
    <n v="5"/>
    <n v="14"/>
    <m/>
    <m/>
    <m/>
  </r>
  <r>
    <x v="0"/>
    <x v="23"/>
    <x v="1"/>
    <x v="4"/>
    <x v="576"/>
    <x v="125"/>
    <x v="0"/>
    <x v="354"/>
    <m/>
    <m/>
    <m/>
    <x v="0"/>
    <m/>
    <n v="1.7"/>
    <n v="6.1"/>
    <m/>
    <x v="0"/>
    <m/>
    <x v="213"/>
    <x v="244"/>
    <x v="211"/>
    <m/>
    <m/>
    <x v="4"/>
    <x v="123"/>
    <n v="9"/>
    <n v="0"/>
    <m/>
    <n v="0"/>
    <m/>
    <x v="0"/>
    <x v="0"/>
    <m/>
    <m/>
    <x v="0"/>
    <m/>
    <m/>
    <m/>
    <m/>
    <m/>
    <x v="0"/>
    <m/>
    <m/>
    <x v="0"/>
    <m/>
    <m/>
    <m/>
    <m/>
    <x v="0"/>
    <s v="extrude"/>
    <m/>
    <d v="2019-08-23T00:00:00"/>
    <x v="95"/>
    <m/>
    <s v="2 pallets"/>
    <x v="0"/>
    <n v="3"/>
    <n v="14"/>
    <m/>
    <m/>
    <m/>
  </r>
  <r>
    <x v="0"/>
    <x v="23"/>
    <x v="1"/>
    <x v="4"/>
    <x v="577"/>
    <x v="125"/>
    <x v="0"/>
    <x v="355"/>
    <m/>
    <m/>
    <m/>
    <x v="0"/>
    <m/>
    <n v="1.8"/>
    <n v="6.3"/>
    <m/>
    <x v="0"/>
    <m/>
    <x v="218"/>
    <x v="258"/>
    <x v="213"/>
    <m/>
    <m/>
    <x v="8"/>
    <x v="121"/>
    <n v="6"/>
    <n v="0"/>
    <m/>
    <n v="0"/>
    <m/>
    <x v="0"/>
    <x v="0"/>
    <m/>
    <m/>
    <x v="0"/>
    <m/>
    <m/>
    <m/>
    <m/>
    <m/>
    <x v="0"/>
    <m/>
    <m/>
    <x v="0"/>
    <m/>
    <m/>
    <m/>
    <m/>
    <x v="0"/>
    <s v="extrude"/>
    <m/>
    <d v="2019-08-23T00:00:00"/>
    <x v="95"/>
    <m/>
    <s v="2 pallets"/>
    <x v="0"/>
    <n v="5"/>
    <n v="14"/>
    <m/>
    <m/>
    <m/>
  </r>
  <r>
    <x v="0"/>
    <x v="23"/>
    <x v="1"/>
    <x v="4"/>
    <x v="578"/>
    <x v="125"/>
    <x v="0"/>
    <x v="356"/>
    <m/>
    <m/>
    <m/>
    <x v="0"/>
    <m/>
    <n v="1.2"/>
    <n v="3.8"/>
    <m/>
    <x v="0"/>
    <m/>
    <x v="197"/>
    <x v="235"/>
    <x v="214"/>
    <m/>
    <m/>
    <x v="4"/>
    <x v="120"/>
    <n v="8"/>
    <n v="0"/>
    <m/>
    <n v="0"/>
    <m/>
    <x v="0"/>
    <x v="0"/>
    <m/>
    <m/>
    <x v="0"/>
    <m/>
    <m/>
    <m/>
    <m/>
    <m/>
    <x v="0"/>
    <m/>
    <m/>
    <x v="0"/>
    <m/>
    <m/>
    <m/>
    <m/>
    <x v="0"/>
    <s v="extrude"/>
    <m/>
    <d v="2019-08-23T00:00:00"/>
    <x v="163"/>
    <m/>
    <s v="2 pallets"/>
    <x v="0"/>
    <n v="4"/>
    <n v="14"/>
    <m/>
    <m/>
    <m/>
  </r>
  <r>
    <x v="0"/>
    <x v="23"/>
    <x v="1"/>
    <x v="4"/>
    <x v="579"/>
    <x v="127"/>
    <x v="0"/>
    <x v="280"/>
    <m/>
    <m/>
    <m/>
    <x v="0"/>
    <m/>
    <n v="1.8"/>
    <n v="6.2"/>
    <m/>
    <x v="0"/>
    <m/>
    <x v="227"/>
    <x v="69"/>
    <x v="160"/>
    <m/>
    <m/>
    <x v="4"/>
    <x v="123"/>
    <n v="10"/>
    <n v="0"/>
    <m/>
    <n v="0"/>
    <m/>
    <x v="0"/>
    <x v="0"/>
    <m/>
    <m/>
    <x v="0"/>
    <m/>
    <m/>
    <m/>
    <m/>
    <m/>
    <x v="0"/>
    <m/>
    <m/>
    <x v="0"/>
    <m/>
    <m/>
    <m/>
    <m/>
    <x v="0"/>
    <s v="extrude"/>
    <m/>
    <d v="2019-08-26T00:00:00"/>
    <x v="96"/>
    <m/>
    <s v="2 pallets"/>
    <x v="0"/>
    <n v="3"/>
    <n v="14"/>
    <m/>
    <m/>
    <m/>
  </r>
  <r>
    <x v="0"/>
    <x v="23"/>
    <x v="1"/>
    <x v="4"/>
    <x v="580"/>
    <x v="127"/>
    <x v="0"/>
    <x v="270"/>
    <m/>
    <m/>
    <m/>
    <x v="0"/>
    <m/>
    <n v="1.8"/>
    <n v="6.2"/>
    <m/>
    <x v="0"/>
    <m/>
    <x v="196"/>
    <x v="109"/>
    <x v="149"/>
    <m/>
    <m/>
    <x v="4"/>
    <x v="121"/>
    <n v="7"/>
    <n v="0"/>
    <m/>
    <n v="0"/>
    <m/>
    <x v="0"/>
    <x v="0"/>
    <m/>
    <m/>
    <x v="0"/>
    <m/>
    <m/>
    <m/>
    <m/>
    <m/>
    <x v="0"/>
    <m/>
    <m/>
    <x v="0"/>
    <m/>
    <m/>
    <m/>
    <m/>
    <x v="0"/>
    <s v="extrude"/>
    <m/>
    <d v="2019-08-26T00:00:00"/>
    <x v="96"/>
    <m/>
    <s v="2 pallets"/>
    <x v="0"/>
    <n v="3"/>
    <n v="14"/>
    <m/>
    <m/>
    <m/>
  </r>
  <r>
    <x v="0"/>
    <x v="23"/>
    <x v="1"/>
    <x v="4"/>
    <x v="581"/>
    <x v="127"/>
    <x v="0"/>
    <x v="270"/>
    <m/>
    <m/>
    <m/>
    <x v="0"/>
    <m/>
    <n v="1.8"/>
    <n v="6.1"/>
    <m/>
    <x v="0"/>
    <m/>
    <x v="211"/>
    <x v="233"/>
    <x v="100"/>
    <m/>
    <m/>
    <x v="4"/>
    <x v="118"/>
    <n v="10"/>
    <n v="0"/>
    <m/>
    <n v="0"/>
    <m/>
    <x v="0"/>
    <x v="0"/>
    <m/>
    <m/>
    <x v="0"/>
    <m/>
    <m/>
    <m/>
    <m/>
    <m/>
    <x v="0"/>
    <m/>
    <m/>
    <x v="0"/>
    <m/>
    <m/>
    <m/>
    <m/>
    <x v="0"/>
    <s v="extrude"/>
    <m/>
    <d v="2019-08-27T00:00:00"/>
    <x v="97"/>
    <m/>
    <s v="2 pallets"/>
    <x v="0"/>
    <n v="3"/>
    <n v="14"/>
    <m/>
    <m/>
    <m/>
  </r>
  <r>
    <x v="0"/>
    <x v="23"/>
    <x v="1"/>
    <x v="4"/>
    <x v="582"/>
    <x v="127"/>
    <x v="0"/>
    <x v="357"/>
    <m/>
    <m/>
    <m/>
    <x v="0"/>
    <m/>
    <n v="1.7"/>
    <n v="6.1"/>
    <m/>
    <x v="0"/>
    <m/>
    <x v="218"/>
    <x v="211"/>
    <x v="109"/>
    <m/>
    <m/>
    <x v="4"/>
    <x v="123"/>
    <n v="8"/>
    <n v="0"/>
    <m/>
    <n v="0"/>
    <m/>
    <x v="0"/>
    <x v="0"/>
    <m/>
    <m/>
    <x v="0"/>
    <m/>
    <m/>
    <m/>
    <m/>
    <m/>
    <x v="0"/>
    <m/>
    <m/>
    <x v="0"/>
    <m/>
    <m/>
    <m/>
    <m/>
    <x v="0"/>
    <s v="extrude"/>
    <m/>
    <d v="2019-08-27T00:00:00"/>
    <x v="97"/>
    <m/>
    <s v="2 pallets"/>
    <x v="0"/>
    <n v="4"/>
    <n v="14"/>
    <m/>
    <m/>
    <m/>
  </r>
  <r>
    <x v="0"/>
    <x v="23"/>
    <x v="1"/>
    <x v="4"/>
    <x v="583"/>
    <x v="127"/>
    <x v="0"/>
    <x v="358"/>
    <m/>
    <m/>
    <m/>
    <x v="0"/>
    <m/>
    <n v="1.8"/>
    <n v="6.5"/>
    <m/>
    <x v="0"/>
    <m/>
    <x v="215"/>
    <x v="69"/>
    <x v="163"/>
    <m/>
    <m/>
    <x v="4"/>
    <x v="121"/>
    <n v="9"/>
    <n v="0"/>
    <m/>
    <n v="0"/>
    <m/>
    <x v="0"/>
    <x v="0"/>
    <m/>
    <m/>
    <x v="0"/>
    <m/>
    <m/>
    <m/>
    <m/>
    <m/>
    <x v="0"/>
    <m/>
    <m/>
    <x v="0"/>
    <m/>
    <m/>
    <m/>
    <m/>
    <x v="0"/>
    <s v="extrude"/>
    <m/>
    <d v="2019-08-27T00:00:00"/>
    <x v="97"/>
    <m/>
    <s v="2 pallets"/>
    <x v="0"/>
    <n v="6"/>
    <n v="14"/>
    <m/>
    <m/>
    <m/>
  </r>
  <r>
    <x v="0"/>
    <x v="23"/>
    <x v="1"/>
    <x v="4"/>
    <x v="584"/>
    <x v="128"/>
    <x v="0"/>
    <x v="359"/>
    <m/>
    <m/>
    <m/>
    <x v="0"/>
    <m/>
    <n v="1.8"/>
    <n v="6.4"/>
    <m/>
    <x v="0"/>
    <m/>
    <x v="232"/>
    <x v="244"/>
    <x v="184"/>
    <m/>
    <m/>
    <x v="8"/>
    <x v="121"/>
    <n v="9"/>
    <n v="0"/>
    <m/>
    <n v="0"/>
    <m/>
    <x v="0"/>
    <x v="0"/>
    <m/>
    <m/>
    <x v="0"/>
    <m/>
    <m/>
    <m/>
    <m/>
    <m/>
    <x v="0"/>
    <m/>
    <m/>
    <x v="0"/>
    <m/>
    <m/>
    <m/>
    <m/>
    <x v="0"/>
    <s v="extrude"/>
    <m/>
    <d v="2019-08-27T00:00:00"/>
    <x v="97"/>
    <m/>
    <s v="2 pallets"/>
    <x v="0"/>
    <n v="4"/>
    <n v="14"/>
    <m/>
    <m/>
    <m/>
  </r>
  <r>
    <x v="0"/>
    <x v="23"/>
    <x v="1"/>
    <x v="4"/>
    <x v="585"/>
    <x v="128"/>
    <x v="0"/>
    <x v="360"/>
    <m/>
    <m/>
    <m/>
    <x v="0"/>
    <m/>
    <n v="1.7"/>
    <n v="6.2"/>
    <m/>
    <x v="0"/>
    <m/>
    <x v="197"/>
    <x v="109"/>
    <x v="158"/>
    <m/>
    <m/>
    <x v="4"/>
    <x v="123"/>
    <n v="10"/>
    <n v="0"/>
    <m/>
    <n v="0"/>
    <m/>
    <x v="0"/>
    <x v="0"/>
    <m/>
    <m/>
    <x v="0"/>
    <m/>
    <m/>
    <m/>
    <m/>
    <m/>
    <x v="0"/>
    <m/>
    <m/>
    <x v="0"/>
    <m/>
    <m/>
    <m/>
    <m/>
    <x v="0"/>
    <s v="extrude"/>
    <m/>
    <d v="2019-08-27T00:00:00"/>
    <x v="97"/>
    <m/>
    <s v="2 pallets"/>
    <x v="0"/>
    <n v="6"/>
    <n v="14"/>
    <m/>
    <m/>
    <m/>
  </r>
  <r>
    <x v="0"/>
    <x v="23"/>
    <x v="1"/>
    <x v="4"/>
    <x v="586"/>
    <x v="128"/>
    <x v="0"/>
    <x v="361"/>
    <m/>
    <m/>
    <m/>
    <x v="0"/>
    <m/>
    <n v="1.8"/>
    <n v="6.1"/>
    <m/>
    <x v="0"/>
    <m/>
    <x v="233"/>
    <x v="244"/>
    <x v="201"/>
    <m/>
    <m/>
    <x v="4"/>
    <x v="121"/>
    <n v="10"/>
    <n v="0"/>
    <m/>
    <n v="0"/>
    <m/>
    <x v="0"/>
    <x v="0"/>
    <m/>
    <m/>
    <x v="0"/>
    <m/>
    <m/>
    <m/>
    <m/>
    <m/>
    <x v="0"/>
    <m/>
    <m/>
    <x v="0"/>
    <m/>
    <m/>
    <m/>
    <m/>
    <x v="0"/>
    <s v="extrude"/>
    <m/>
    <d v="2019-08-27T00:00:00"/>
    <x v="97"/>
    <m/>
    <s v="2 pallets"/>
    <x v="0"/>
    <n v="4"/>
    <n v="14"/>
    <m/>
    <m/>
    <m/>
  </r>
  <r>
    <x v="0"/>
    <x v="23"/>
    <x v="1"/>
    <x v="4"/>
    <x v="587"/>
    <x v="84"/>
    <x v="0"/>
    <x v="362"/>
    <m/>
    <m/>
    <m/>
    <x v="0"/>
    <m/>
    <n v="1.8"/>
    <n v="6"/>
    <m/>
    <x v="0"/>
    <m/>
    <x v="218"/>
    <x v="235"/>
    <x v="215"/>
    <m/>
    <m/>
    <x v="9"/>
    <x v="121"/>
    <n v="8"/>
    <n v="0"/>
    <m/>
    <n v="0"/>
    <m/>
    <x v="0"/>
    <x v="0"/>
    <m/>
    <m/>
    <x v="0"/>
    <m/>
    <m/>
    <m/>
    <m/>
    <m/>
    <x v="0"/>
    <m/>
    <m/>
    <x v="0"/>
    <m/>
    <m/>
    <m/>
    <m/>
    <x v="0"/>
    <s v="extrude"/>
    <m/>
    <d v="2019-08-28T00:00:00"/>
    <x v="98"/>
    <m/>
    <s v="2 pallets"/>
    <x v="0"/>
    <n v="3"/>
    <n v="14"/>
    <m/>
    <m/>
    <m/>
  </r>
  <r>
    <x v="0"/>
    <x v="23"/>
    <x v="1"/>
    <x v="4"/>
    <x v="588"/>
    <x v="84"/>
    <x v="0"/>
    <x v="338"/>
    <m/>
    <m/>
    <m/>
    <x v="0"/>
    <m/>
    <n v="1.7"/>
    <n v="6.2"/>
    <m/>
    <x v="0"/>
    <m/>
    <x v="222"/>
    <x v="240"/>
    <x v="216"/>
    <m/>
    <m/>
    <x v="4"/>
    <x v="122"/>
    <n v="8"/>
    <n v="0"/>
    <m/>
    <n v="0"/>
    <m/>
    <x v="0"/>
    <x v="0"/>
    <m/>
    <m/>
    <x v="0"/>
    <m/>
    <m/>
    <m/>
    <m/>
    <m/>
    <x v="0"/>
    <m/>
    <m/>
    <x v="0"/>
    <m/>
    <m/>
    <m/>
    <m/>
    <x v="0"/>
    <s v="extrude"/>
    <m/>
    <d v="2019-08-28T00:00:00"/>
    <x v="98"/>
    <m/>
    <s v="2 pallets"/>
    <x v="0"/>
    <n v="5"/>
    <n v="14"/>
    <m/>
    <m/>
    <m/>
  </r>
  <r>
    <x v="0"/>
    <x v="23"/>
    <x v="1"/>
    <x v="4"/>
    <x v="589"/>
    <x v="84"/>
    <x v="0"/>
    <x v="314"/>
    <m/>
    <m/>
    <m/>
    <x v="0"/>
    <m/>
    <n v="1.8"/>
    <n v="5.9"/>
    <m/>
    <x v="0"/>
    <m/>
    <x v="229"/>
    <x v="259"/>
    <x v="85"/>
    <m/>
    <m/>
    <x v="4"/>
    <x v="45"/>
    <n v="6"/>
    <n v="0"/>
    <m/>
    <n v="0"/>
    <m/>
    <x v="0"/>
    <x v="0"/>
    <m/>
    <m/>
    <x v="0"/>
    <m/>
    <m/>
    <m/>
    <m/>
    <m/>
    <x v="0"/>
    <m/>
    <m/>
    <x v="0"/>
    <m/>
    <m/>
    <m/>
    <m/>
    <x v="0"/>
    <s v="extrude"/>
    <m/>
    <d v="2019-08-28T00:00:00"/>
    <x v="98"/>
    <m/>
    <s v="2 pallets"/>
    <x v="0"/>
    <n v="5"/>
    <n v="14"/>
    <m/>
    <m/>
    <m/>
  </r>
  <r>
    <x v="0"/>
    <x v="23"/>
    <x v="1"/>
    <x v="4"/>
    <x v="590"/>
    <x v="84"/>
    <x v="0"/>
    <x v="363"/>
    <m/>
    <m/>
    <m/>
    <x v="0"/>
    <m/>
    <n v="1.8"/>
    <n v="6.1"/>
    <m/>
    <x v="0"/>
    <m/>
    <x v="234"/>
    <x v="233"/>
    <x v="217"/>
    <m/>
    <m/>
    <x v="8"/>
    <x v="122"/>
    <n v="10"/>
    <n v="0"/>
    <m/>
    <n v="0"/>
    <m/>
    <x v="0"/>
    <x v="0"/>
    <m/>
    <m/>
    <x v="0"/>
    <m/>
    <m/>
    <m/>
    <m/>
    <m/>
    <x v="0"/>
    <m/>
    <m/>
    <x v="0"/>
    <m/>
    <m/>
    <m/>
    <m/>
    <x v="0"/>
    <s v="extrude"/>
    <m/>
    <d v="2019-08-28T00:00:00"/>
    <x v="98"/>
    <m/>
    <s v="2 pallets"/>
    <x v="0"/>
    <n v="4"/>
    <n v="14"/>
    <m/>
    <m/>
    <m/>
  </r>
  <r>
    <x v="0"/>
    <x v="23"/>
    <x v="1"/>
    <x v="4"/>
    <x v="591"/>
    <x v="84"/>
    <x v="0"/>
    <x v="364"/>
    <m/>
    <m/>
    <m/>
    <x v="0"/>
    <m/>
    <n v="1.8"/>
    <n v="6.1"/>
    <m/>
    <x v="0"/>
    <m/>
    <x v="203"/>
    <x v="244"/>
    <x v="103"/>
    <m/>
    <m/>
    <x v="8"/>
    <x v="121"/>
    <n v="8"/>
    <n v="0"/>
    <m/>
    <n v="0"/>
    <m/>
    <x v="0"/>
    <x v="0"/>
    <m/>
    <m/>
    <x v="0"/>
    <m/>
    <m/>
    <m/>
    <m/>
    <m/>
    <x v="0"/>
    <m/>
    <m/>
    <x v="0"/>
    <m/>
    <m/>
    <m/>
    <m/>
    <x v="0"/>
    <s v="extrude"/>
    <m/>
    <d v="2019-08-28T00:00:00"/>
    <x v="98"/>
    <m/>
    <s v="2 pallets"/>
    <x v="0"/>
    <n v="5"/>
    <n v="14"/>
    <m/>
    <m/>
    <m/>
  </r>
  <r>
    <x v="0"/>
    <x v="23"/>
    <x v="1"/>
    <x v="4"/>
    <x v="592"/>
    <x v="84"/>
    <x v="0"/>
    <x v="260"/>
    <m/>
    <m/>
    <m/>
    <x v="0"/>
    <m/>
    <n v="1.8"/>
    <n v="6.1"/>
    <m/>
    <x v="0"/>
    <m/>
    <x v="216"/>
    <x v="197"/>
    <x v="136"/>
    <m/>
    <m/>
    <x v="4"/>
    <x v="120"/>
    <n v="8"/>
    <n v="0"/>
    <m/>
    <n v="0"/>
    <m/>
    <x v="0"/>
    <x v="0"/>
    <m/>
    <m/>
    <x v="0"/>
    <m/>
    <m/>
    <m/>
    <m/>
    <m/>
    <x v="0"/>
    <m/>
    <m/>
    <x v="0"/>
    <m/>
    <m/>
    <m/>
    <m/>
    <x v="0"/>
    <s v="extrude"/>
    <m/>
    <d v="2019-08-28T00:00:00"/>
    <x v="98"/>
    <m/>
    <s v="2 pallets"/>
    <x v="0"/>
    <n v="5"/>
    <n v="14"/>
    <m/>
    <m/>
    <m/>
  </r>
  <r>
    <x v="0"/>
    <x v="23"/>
    <x v="1"/>
    <x v="4"/>
    <x v="593"/>
    <x v="84"/>
    <x v="0"/>
    <x v="293"/>
    <m/>
    <m/>
    <m/>
    <x v="0"/>
    <m/>
    <n v="1.8"/>
    <n v="6.1"/>
    <m/>
    <x v="0"/>
    <m/>
    <x v="228"/>
    <x v="260"/>
    <x v="176"/>
    <m/>
    <m/>
    <x v="4"/>
    <x v="45"/>
    <n v="10"/>
    <n v="0"/>
    <m/>
    <n v="0"/>
    <m/>
    <x v="0"/>
    <x v="0"/>
    <m/>
    <m/>
    <x v="0"/>
    <m/>
    <m/>
    <m/>
    <m/>
    <m/>
    <x v="0"/>
    <m/>
    <m/>
    <x v="0"/>
    <m/>
    <m/>
    <m/>
    <m/>
    <x v="0"/>
    <s v="extrude"/>
    <m/>
    <d v="2019-08-28T00:00:00"/>
    <x v="98"/>
    <m/>
    <s v="2 pallets"/>
    <x v="0"/>
    <n v="4"/>
    <n v="14"/>
    <m/>
    <m/>
    <m/>
  </r>
  <r>
    <x v="0"/>
    <x v="23"/>
    <x v="1"/>
    <x v="4"/>
    <x v="594"/>
    <x v="84"/>
    <x v="0"/>
    <x v="355"/>
    <m/>
    <m/>
    <m/>
    <x v="0"/>
    <m/>
    <n v="1.7"/>
    <n v="5.6"/>
    <m/>
    <x v="0"/>
    <m/>
    <x v="235"/>
    <x v="196"/>
    <x v="119"/>
    <m/>
    <m/>
    <x v="4"/>
    <x v="118"/>
    <n v="10"/>
    <n v="0"/>
    <m/>
    <n v="0"/>
    <m/>
    <x v="0"/>
    <x v="0"/>
    <m/>
    <m/>
    <x v="0"/>
    <m/>
    <m/>
    <m/>
    <m/>
    <m/>
    <x v="0"/>
    <m/>
    <m/>
    <x v="0"/>
    <m/>
    <m/>
    <m/>
    <m/>
    <x v="0"/>
    <s v="extrude"/>
    <m/>
    <d v="2019-08-28T00:00:00"/>
    <x v="98"/>
    <m/>
    <s v="2 pallets"/>
    <x v="0"/>
    <n v="3"/>
    <n v="14"/>
    <m/>
    <m/>
    <m/>
  </r>
  <r>
    <x v="0"/>
    <x v="23"/>
    <x v="1"/>
    <x v="4"/>
    <x v="595"/>
    <x v="85"/>
    <x v="0"/>
    <x v="266"/>
    <m/>
    <m/>
    <m/>
    <x v="0"/>
    <m/>
    <n v="1.8"/>
    <n v="6"/>
    <m/>
    <x v="0"/>
    <m/>
    <x v="213"/>
    <x v="121"/>
    <x v="218"/>
    <m/>
    <m/>
    <x v="8"/>
    <x v="38"/>
    <n v="9"/>
    <n v="0"/>
    <m/>
    <n v="0"/>
    <m/>
    <x v="0"/>
    <x v="0"/>
    <m/>
    <m/>
    <x v="0"/>
    <m/>
    <m/>
    <m/>
    <m/>
    <m/>
    <x v="0"/>
    <m/>
    <m/>
    <x v="0"/>
    <m/>
    <m/>
    <m/>
    <m/>
    <x v="0"/>
    <s v="extrude"/>
    <m/>
    <d v="2019-08-29T00:00:00"/>
    <x v="68"/>
    <m/>
    <s v="2 pallets"/>
    <x v="0"/>
    <n v="3"/>
    <n v="14"/>
    <m/>
    <m/>
    <m/>
  </r>
  <r>
    <x v="0"/>
    <x v="23"/>
    <x v="1"/>
    <x v="4"/>
    <x v="596"/>
    <x v="85"/>
    <x v="0"/>
    <x v="365"/>
    <m/>
    <m/>
    <m/>
    <x v="0"/>
    <m/>
    <n v="1.9"/>
    <n v="6.5"/>
    <m/>
    <x v="0"/>
    <m/>
    <x v="228"/>
    <x v="92"/>
    <x v="219"/>
    <m/>
    <m/>
    <x v="4"/>
    <x v="12"/>
    <n v="10"/>
    <n v="0"/>
    <m/>
    <n v="0"/>
    <m/>
    <x v="0"/>
    <x v="0"/>
    <m/>
    <m/>
    <x v="0"/>
    <m/>
    <m/>
    <m/>
    <m/>
    <m/>
    <x v="0"/>
    <m/>
    <m/>
    <x v="0"/>
    <m/>
    <m/>
    <m/>
    <m/>
    <x v="0"/>
    <s v="extrude"/>
    <m/>
    <d v="2019-08-29T00:00:00"/>
    <x v="68"/>
    <m/>
    <s v="2 pallets"/>
    <x v="0"/>
    <n v="5"/>
    <n v="14"/>
    <m/>
    <m/>
    <m/>
  </r>
  <r>
    <x v="0"/>
    <x v="23"/>
    <x v="1"/>
    <x v="4"/>
    <x v="597"/>
    <x v="85"/>
    <x v="0"/>
    <x v="366"/>
    <m/>
    <m/>
    <m/>
    <x v="0"/>
    <m/>
    <n v="1.9"/>
    <n v="6.5"/>
    <m/>
    <x v="0"/>
    <m/>
    <x v="229"/>
    <x v="261"/>
    <x v="220"/>
    <m/>
    <m/>
    <x v="8"/>
    <x v="121"/>
    <n v="10"/>
    <n v="0"/>
    <m/>
    <n v="0"/>
    <m/>
    <x v="0"/>
    <x v="0"/>
    <m/>
    <m/>
    <x v="0"/>
    <m/>
    <m/>
    <m/>
    <m/>
    <m/>
    <x v="0"/>
    <m/>
    <m/>
    <x v="0"/>
    <m/>
    <m/>
    <m/>
    <m/>
    <x v="0"/>
    <s v="extrude"/>
    <m/>
    <d v="2019-08-29T00:00:00"/>
    <x v="68"/>
    <m/>
    <s v="2 pallets"/>
    <x v="0"/>
    <n v="4"/>
    <n v="14"/>
    <m/>
    <m/>
    <m/>
  </r>
  <r>
    <x v="0"/>
    <x v="23"/>
    <x v="1"/>
    <x v="4"/>
    <x v="598"/>
    <x v="91"/>
    <x v="0"/>
    <x v="305"/>
    <m/>
    <m/>
    <m/>
    <x v="0"/>
    <m/>
    <n v="2"/>
    <n v="6.7"/>
    <m/>
    <x v="0"/>
    <m/>
    <x v="231"/>
    <x v="233"/>
    <x v="109"/>
    <m/>
    <m/>
    <x v="4"/>
    <x v="125"/>
    <n v="10"/>
    <n v="0"/>
    <m/>
    <n v="0"/>
    <m/>
    <x v="0"/>
    <x v="0"/>
    <m/>
    <m/>
    <x v="0"/>
    <m/>
    <m/>
    <m/>
    <m/>
    <m/>
    <x v="0"/>
    <m/>
    <m/>
    <x v="0"/>
    <m/>
    <m/>
    <m/>
    <m/>
    <x v="9"/>
    <s v="extrude"/>
    <m/>
    <d v="2019-09-05T00:00:00"/>
    <x v="73"/>
    <n v="2"/>
    <s v="2 pallets"/>
    <x v="0"/>
    <n v="3"/>
    <n v="14"/>
    <m/>
    <m/>
    <m/>
  </r>
  <r>
    <x v="0"/>
    <x v="23"/>
    <x v="1"/>
    <x v="4"/>
    <x v="599"/>
    <x v="91"/>
    <x v="0"/>
    <x v="305"/>
    <m/>
    <m/>
    <m/>
    <x v="0"/>
    <m/>
    <n v="2"/>
    <n v="6.9"/>
    <m/>
    <x v="0"/>
    <m/>
    <x v="236"/>
    <x v="78"/>
    <x v="115"/>
    <m/>
    <m/>
    <x v="4"/>
    <x v="45"/>
    <n v="10"/>
    <n v="0"/>
    <m/>
    <n v="0"/>
    <m/>
    <x v="0"/>
    <x v="0"/>
    <m/>
    <m/>
    <x v="0"/>
    <m/>
    <m/>
    <m/>
    <m/>
    <m/>
    <x v="0"/>
    <m/>
    <m/>
    <x v="0"/>
    <m/>
    <m/>
    <m/>
    <m/>
    <x v="9"/>
    <s v="extrude"/>
    <m/>
    <d v="2019-09-05T00:00:00"/>
    <x v="73"/>
    <n v="2"/>
    <s v="2 pallets"/>
    <x v="0"/>
    <n v="4"/>
    <n v="14"/>
    <m/>
    <m/>
    <m/>
  </r>
  <r>
    <x v="0"/>
    <x v="23"/>
    <x v="1"/>
    <x v="4"/>
    <x v="600"/>
    <x v="91"/>
    <x v="0"/>
    <x v="287"/>
    <m/>
    <m/>
    <m/>
    <x v="0"/>
    <m/>
    <n v="2"/>
    <n v="6.6"/>
    <m/>
    <x v="0"/>
    <m/>
    <x v="231"/>
    <x v="69"/>
    <x v="220"/>
    <m/>
    <m/>
    <x v="8"/>
    <x v="121"/>
    <n v="9"/>
    <n v="0"/>
    <m/>
    <n v="0"/>
    <m/>
    <x v="0"/>
    <x v="0"/>
    <m/>
    <m/>
    <x v="0"/>
    <m/>
    <m/>
    <m/>
    <m/>
    <m/>
    <x v="0"/>
    <m/>
    <m/>
    <x v="0"/>
    <m/>
    <m/>
    <m/>
    <m/>
    <x v="9"/>
    <s v="extrude"/>
    <m/>
    <d v="2019-09-05T00:00:00"/>
    <x v="73"/>
    <n v="2"/>
    <s v="2 pallets"/>
    <x v="0"/>
    <n v="3"/>
    <n v="14"/>
    <m/>
    <m/>
    <m/>
  </r>
  <r>
    <x v="0"/>
    <x v="23"/>
    <x v="1"/>
    <x v="4"/>
    <x v="601"/>
    <x v="91"/>
    <x v="0"/>
    <x v="274"/>
    <m/>
    <m/>
    <m/>
    <x v="0"/>
    <m/>
    <n v="1.9"/>
    <n v="6.6"/>
    <m/>
    <x v="0"/>
    <m/>
    <x v="196"/>
    <x v="241"/>
    <x v="221"/>
    <m/>
    <m/>
    <x v="4"/>
    <x v="121"/>
    <n v="10"/>
    <n v="0"/>
    <m/>
    <n v="0"/>
    <m/>
    <x v="0"/>
    <x v="0"/>
    <m/>
    <m/>
    <x v="0"/>
    <m/>
    <m/>
    <m/>
    <m/>
    <m/>
    <x v="0"/>
    <m/>
    <m/>
    <x v="0"/>
    <m/>
    <m/>
    <m/>
    <m/>
    <x v="9"/>
    <s v="extrude"/>
    <m/>
    <d v="2019-09-05T00:00:00"/>
    <x v="73"/>
    <n v="2"/>
    <s v="2 pallets"/>
    <x v="0"/>
    <n v="4"/>
    <n v="14"/>
    <m/>
    <m/>
    <m/>
  </r>
  <r>
    <x v="0"/>
    <x v="24"/>
    <x v="1"/>
    <x v="4"/>
    <x v="602"/>
    <x v="199"/>
    <x v="0"/>
    <x v="367"/>
    <m/>
    <m/>
    <m/>
    <x v="0"/>
    <m/>
    <m/>
    <m/>
    <m/>
    <x v="0"/>
    <m/>
    <x v="237"/>
    <x v="1"/>
    <x v="0"/>
    <m/>
    <m/>
    <x v="0"/>
    <x v="0"/>
    <m/>
    <m/>
    <m/>
    <m/>
    <m/>
    <x v="0"/>
    <x v="0"/>
    <m/>
    <m/>
    <x v="0"/>
    <m/>
    <m/>
    <m/>
    <m/>
    <m/>
    <x v="0"/>
    <m/>
    <m/>
    <x v="0"/>
    <m/>
    <m/>
    <m/>
    <m/>
    <x v="9"/>
    <m/>
    <m/>
    <d v="2018-09-11T00:00:00"/>
    <x v="164"/>
    <m/>
    <m/>
    <x v="0"/>
    <n v="2"/>
    <n v="4"/>
    <m/>
    <d v="2018-09-05T00:00:00"/>
    <s v="1:10pm"/>
  </r>
  <r>
    <x v="0"/>
    <x v="24"/>
    <x v="1"/>
    <x v="4"/>
    <x v="603"/>
    <x v="200"/>
    <x v="0"/>
    <x v="368"/>
    <m/>
    <m/>
    <m/>
    <x v="0"/>
    <m/>
    <m/>
    <m/>
    <m/>
    <x v="0"/>
    <m/>
    <x v="238"/>
    <x v="1"/>
    <x v="0"/>
    <m/>
    <m/>
    <x v="0"/>
    <x v="0"/>
    <m/>
    <m/>
    <m/>
    <m/>
    <m/>
    <x v="0"/>
    <x v="0"/>
    <m/>
    <m/>
    <x v="0"/>
    <m/>
    <m/>
    <m/>
    <m/>
    <m/>
    <x v="0"/>
    <m/>
    <m/>
    <x v="0"/>
    <m/>
    <m/>
    <m/>
    <m/>
    <x v="9"/>
    <m/>
    <m/>
    <d v="2018-09-14T00:00:00"/>
    <x v="165"/>
    <m/>
    <m/>
    <x v="0"/>
    <n v="2"/>
    <n v="4"/>
    <m/>
    <d v="2018-09-06T00:00:00"/>
    <s v="1:15pm"/>
  </r>
  <r>
    <x v="0"/>
    <x v="24"/>
    <x v="1"/>
    <x v="4"/>
    <x v="604"/>
    <x v="201"/>
    <x v="0"/>
    <x v="369"/>
    <m/>
    <m/>
    <m/>
    <x v="0"/>
    <m/>
    <m/>
    <m/>
    <m/>
    <x v="0"/>
    <m/>
    <x v="239"/>
    <x v="1"/>
    <x v="0"/>
    <m/>
    <m/>
    <x v="0"/>
    <x v="0"/>
    <m/>
    <m/>
    <m/>
    <m/>
    <m/>
    <x v="0"/>
    <x v="0"/>
    <m/>
    <m/>
    <x v="0"/>
    <m/>
    <m/>
    <m/>
    <m/>
    <m/>
    <x v="0"/>
    <m/>
    <m/>
    <x v="0"/>
    <m/>
    <m/>
    <m/>
    <m/>
    <x v="7"/>
    <m/>
    <m/>
    <d v="2019-06-25T00:00:00"/>
    <x v="166"/>
    <m/>
    <s v="5587/20"/>
    <x v="0"/>
    <n v="2"/>
    <n v="4"/>
    <m/>
    <d v="2019-06-20T00:00:00"/>
    <s v="12:27pm"/>
  </r>
  <r>
    <x v="0"/>
    <x v="25"/>
    <x v="1"/>
    <x v="6"/>
    <x v="605"/>
    <x v="202"/>
    <x v="0"/>
    <x v="370"/>
    <m/>
    <m/>
    <m/>
    <x v="0"/>
    <m/>
    <m/>
    <m/>
    <m/>
    <x v="0"/>
    <m/>
    <x v="240"/>
    <x v="1"/>
    <x v="0"/>
    <m/>
    <m/>
    <x v="0"/>
    <x v="0"/>
    <m/>
    <m/>
    <m/>
    <m/>
    <m/>
    <x v="0"/>
    <x v="0"/>
    <m/>
    <m/>
    <x v="0"/>
    <m/>
    <m/>
    <m/>
    <m/>
    <m/>
    <x v="0"/>
    <m/>
    <m/>
    <x v="0"/>
    <m/>
    <m/>
    <m/>
    <m/>
    <x v="4"/>
    <m/>
    <m/>
    <d v="2019-03-11T00:00:00"/>
    <x v="5"/>
    <m/>
    <s v="4886/20"/>
    <x v="0"/>
    <n v="3"/>
    <n v="4"/>
    <m/>
    <d v="2019-03-06T00:00:00"/>
    <s v="2:45pm"/>
  </r>
  <r>
    <x v="0"/>
    <x v="25"/>
    <x v="1"/>
    <x v="6"/>
    <x v="606"/>
    <x v="151"/>
    <x v="0"/>
    <x v="371"/>
    <m/>
    <m/>
    <m/>
    <x v="0"/>
    <m/>
    <m/>
    <m/>
    <m/>
    <x v="0"/>
    <m/>
    <x v="241"/>
    <x v="1"/>
    <x v="0"/>
    <m/>
    <m/>
    <x v="0"/>
    <x v="0"/>
    <m/>
    <m/>
    <m/>
    <m/>
    <m/>
    <x v="0"/>
    <x v="0"/>
    <m/>
    <m/>
    <x v="0"/>
    <m/>
    <m/>
    <m/>
    <m/>
    <m/>
    <x v="0"/>
    <m/>
    <m/>
    <x v="0"/>
    <m/>
    <m/>
    <m/>
    <m/>
    <x v="4"/>
    <m/>
    <m/>
    <d v="2019-03-13T00:00:00"/>
    <x v="167"/>
    <m/>
    <s v="4886/30"/>
    <x v="0"/>
    <n v="3"/>
    <n v="4"/>
    <m/>
    <d v="2019-03-09T00:00:00"/>
    <s v="1:35pm"/>
  </r>
  <r>
    <x v="0"/>
    <x v="25"/>
    <x v="1"/>
    <x v="6"/>
    <x v="607"/>
    <x v="203"/>
    <x v="0"/>
    <x v="372"/>
    <m/>
    <m/>
    <m/>
    <x v="0"/>
    <m/>
    <m/>
    <m/>
    <m/>
    <x v="0"/>
    <m/>
    <x v="242"/>
    <x v="1"/>
    <x v="0"/>
    <m/>
    <m/>
    <x v="0"/>
    <x v="0"/>
    <m/>
    <m/>
    <m/>
    <m/>
    <m/>
    <x v="0"/>
    <x v="0"/>
    <m/>
    <m/>
    <x v="0"/>
    <m/>
    <m/>
    <m/>
    <m/>
    <m/>
    <x v="0"/>
    <m/>
    <m/>
    <x v="0"/>
    <m/>
    <m/>
    <m/>
    <m/>
    <x v="7"/>
    <m/>
    <m/>
    <d v="2019-06-18T00:00:00"/>
    <x v="168"/>
    <m/>
    <s v="5568/20"/>
    <x v="0"/>
    <n v="2"/>
    <n v="4"/>
    <m/>
    <d v="2019-06-12T00:00:00"/>
    <s v="7:00am"/>
  </r>
  <r>
    <x v="0"/>
    <x v="25"/>
    <x v="1"/>
    <x v="6"/>
    <x v="608"/>
    <x v="201"/>
    <x v="0"/>
    <x v="373"/>
    <m/>
    <m/>
    <m/>
    <x v="0"/>
    <m/>
    <m/>
    <m/>
    <m/>
    <x v="0"/>
    <m/>
    <x v="243"/>
    <x v="1"/>
    <x v="0"/>
    <m/>
    <m/>
    <x v="0"/>
    <x v="0"/>
    <m/>
    <m/>
    <m/>
    <m/>
    <m/>
    <x v="0"/>
    <x v="0"/>
    <m/>
    <m/>
    <x v="0"/>
    <m/>
    <m/>
    <m/>
    <m/>
    <m/>
    <x v="0"/>
    <m/>
    <m/>
    <x v="0"/>
    <m/>
    <m/>
    <m/>
    <m/>
    <x v="7"/>
    <m/>
    <m/>
    <d v="2019-06-25T00:00:00"/>
    <x v="166"/>
    <m/>
    <s v="5568/30 and 5580/20 combined"/>
    <x v="0"/>
    <n v="3"/>
    <n v="4"/>
    <m/>
    <d v="2019-06-17T00:00:00"/>
    <s v="12:25pm"/>
  </r>
  <r>
    <x v="0"/>
    <x v="26"/>
    <x v="1"/>
    <x v="6"/>
    <x v="609"/>
    <x v="204"/>
    <x v="0"/>
    <x v="374"/>
    <m/>
    <m/>
    <m/>
    <x v="0"/>
    <m/>
    <m/>
    <m/>
    <m/>
    <x v="0"/>
    <m/>
    <x v="244"/>
    <x v="262"/>
    <x v="0"/>
    <m/>
    <m/>
    <x v="0"/>
    <x v="0"/>
    <m/>
    <n v="0"/>
    <m/>
    <n v="0"/>
    <m/>
    <x v="0"/>
    <x v="0"/>
    <m/>
    <m/>
    <x v="0"/>
    <m/>
    <m/>
    <m/>
    <m/>
    <m/>
    <x v="0"/>
    <m/>
    <m/>
    <x v="0"/>
    <m/>
    <m/>
    <m/>
    <m/>
    <x v="1"/>
    <m/>
    <m/>
    <d v="2018-02-01T00:00:00"/>
    <x v="169"/>
    <m/>
    <m/>
    <x v="0"/>
    <n v="2"/>
    <n v="6"/>
    <m/>
    <m/>
    <m/>
  </r>
  <r>
    <x v="0"/>
    <x v="26"/>
    <x v="1"/>
    <x v="6"/>
    <x v="610"/>
    <x v="205"/>
    <x v="0"/>
    <x v="375"/>
    <m/>
    <m/>
    <m/>
    <x v="0"/>
    <m/>
    <m/>
    <m/>
    <m/>
    <x v="0"/>
    <m/>
    <x v="244"/>
    <x v="263"/>
    <x v="0"/>
    <m/>
    <m/>
    <x v="0"/>
    <x v="0"/>
    <m/>
    <n v="0"/>
    <m/>
    <n v="0"/>
    <m/>
    <x v="0"/>
    <x v="0"/>
    <m/>
    <m/>
    <x v="0"/>
    <m/>
    <m/>
    <m/>
    <m/>
    <m/>
    <x v="0"/>
    <m/>
    <m/>
    <x v="0"/>
    <m/>
    <m/>
    <m/>
    <m/>
    <x v="3"/>
    <m/>
    <m/>
    <d v="2018-02-28T00:00:00"/>
    <x v="170"/>
    <m/>
    <m/>
    <x v="0"/>
    <n v="2"/>
    <n v="6"/>
    <m/>
    <d v="2018-02-26T00:00:00"/>
    <s v="7:45AM"/>
  </r>
  <r>
    <x v="1"/>
    <x v="27"/>
    <x v="1"/>
    <x v="8"/>
    <x v="611"/>
    <x v="206"/>
    <x v="0"/>
    <x v="376"/>
    <n v="10.97"/>
    <m/>
    <m/>
    <x v="0"/>
    <m/>
    <m/>
    <m/>
    <m/>
    <x v="0"/>
    <m/>
    <x v="245"/>
    <x v="68"/>
    <x v="0"/>
    <m/>
    <m/>
    <x v="0"/>
    <x v="0"/>
    <m/>
    <n v="0"/>
    <m/>
    <n v="0"/>
    <m/>
    <x v="0"/>
    <x v="0"/>
    <m/>
    <m/>
    <x v="0"/>
    <m/>
    <m/>
    <m/>
    <m/>
    <m/>
    <x v="0"/>
    <m/>
    <m/>
    <x v="0"/>
    <m/>
    <m/>
    <m/>
    <m/>
    <x v="1"/>
    <s v="clear"/>
    <m/>
    <d v="2018-01-23T00:00:00"/>
    <x v="171"/>
    <m/>
    <m/>
    <x v="0"/>
    <n v="3"/>
    <n v="8"/>
    <m/>
    <d v="2018-01-21T00:00:00"/>
    <s v="12:00am"/>
  </r>
  <r>
    <x v="1"/>
    <x v="27"/>
    <x v="1"/>
    <x v="8"/>
    <x v="612"/>
    <x v="207"/>
    <x v="0"/>
    <x v="377"/>
    <n v="10.92"/>
    <m/>
    <m/>
    <x v="0"/>
    <m/>
    <m/>
    <m/>
    <m/>
    <x v="0"/>
    <m/>
    <x v="246"/>
    <x v="264"/>
    <x v="0"/>
    <m/>
    <m/>
    <x v="0"/>
    <x v="0"/>
    <m/>
    <n v="0"/>
    <m/>
    <n v="0"/>
    <m/>
    <x v="0"/>
    <x v="0"/>
    <m/>
    <m/>
    <x v="0"/>
    <m/>
    <m/>
    <m/>
    <m/>
    <m/>
    <x v="0"/>
    <m/>
    <m/>
    <x v="0"/>
    <m/>
    <m/>
    <m/>
    <m/>
    <x v="1"/>
    <s v="clear"/>
    <m/>
    <d v="2018-01-23T00:00:00"/>
    <x v="171"/>
    <m/>
    <m/>
    <x v="0"/>
    <n v="4"/>
    <n v="8"/>
    <m/>
    <d v="2018-01-22T00:00:00"/>
    <s v="8:40am"/>
  </r>
  <r>
    <x v="1"/>
    <x v="28"/>
    <x v="1"/>
    <x v="6"/>
    <x v="613"/>
    <x v="208"/>
    <x v="0"/>
    <x v="378"/>
    <m/>
    <m/>
    <m/>
    <x v="0"/>
    <m/>
    <m/>
    <m/>
    <m/>
    <x v="0"/>
    <m/>
    <x v="247"/>
    <x v="1"/>
    <x v="0"/>
    <m/>
    <m/>
    <x v="0"/>
    <x v="126"/>
    <m/>
    <m/>
    <m/>
    <m/>
    <m/>
    <x v="0"/>
    <x v="0"/>
    <m/>
    <m/>
    <x v="0"/>
    <m/>
    <m/>
    <m/>
    <m/>
    <m/>
    <x v="0"/>
    <m/>
    <m/>
    <x v="0"/>
    <m/>
    <m/>
    <m/>
    <m/>
    <x v="3"/>
    <s v="clear"/>
    <m/>
    <d v="2019-02-14T00:00:00"/>
    <x v="122"/>
    <m/>
    <s v="per S.Eaves on assay"/>
    <x v="0"/>
    <n v="8"/>
    <n v="5"/>
    <m/>
    <d v="2019-02-12T00:00:00"/>
    <s v="7:35am"/>
  </r>
  <r>
    <x v="1"/>
    <x v="28"/>
    <x v="1"/>
    <x v="6"/>
    <x v="614"/>
    <x v="43"/>
    <x v="0"/>
    <x v="379"/>
    <m/>
    <m/>
    <m/>
    <x v="0"/>
    <m/>
    <m/>
    <m/>
    <m/>
    <x v="0"/>
    <m/>
    <x v="248"/>
    <x v="1"/>
    <x v="0"/>
    <m/>
    <m/>
    <x v="0"/>
    <x v="127"/>
    <m/>
    <m/>
    <m/>
    <m/>
    <m/>
    <x v="0"/>
    <x v="0"/>
    <m/>
    <m/>
    <x v="0"/>
    <m/>
    <m/>
    <m/>
    <m/>
    <m/>
    <x v="0"/>
    <m/>
    <m/>
    <x v="0"/>
    <m/>
    <m/>
    <m/>
    <m/>
    <x v="6"/>
    <s v="clear"/>
    <m/>
    <d v="2019-05-14T00:00:00"/>
    <x v="35"/>
    <m/>
    <s v="5432/20"/>
    <x v="0"/>
    <n v="3"/>
    <n v="5"/>
    <m/>
    <d v="2019-05-09T00:00:00"/>
    <s v="11:15pm"/>
  </r>
  <r>
    <x v="1"/>
    <x v="28"/>
    <x v="1"/>
    <x v="6"/>
    <x v="615"/>
    <x v="41"/>
    <x v="0"/>
    <x v="380"/>
    <m/>
    <m/>
    <m/>
    <x v="0"/>
    <m/>
    <m/>
    <m/>
    <m/>
    <x v="0"/>
    <m/>
    <x v="249"/>
    <x v="1"/>
    <x v="0"/>
    <m/>
    <m/>
    <x v="0"/>
    <x v="115"/>
    <m/>
    <m/>
    <m/>
    <m/>
    <m/>
    <x v="0"/>
    <x v="0"/>
    <m/>
    <m/>
    <x v="0"/>
    <m/>
    <m/>
    <m/>
    <m/>
    <m/>
    <x v="0"/>
    <m/>
    <m/>
    <x v="0"/>
    <m/>
    <m/>
    <m/>
    <m/>
    <x v="6"/>
    <s v="clear"/>
    <m/>
    <d v="2019-05-15T00:00:00"/>
    <x v="36"/>
    <m/>
    <s v="5432/30"/>
    <x v="0"/>
    <n v="2"/>
    <n v="5"/>
    <m/>
    <d v="2019-05-12T00:00:00"/>
    <s v="3:40am"/>
  </r>
  <r>
    <x v="1"/>
    <x v="28"/>
    <x v="1"/>
    <x v="6"/>
    <x v="616"/>
    <x v="41"/>
    <x v="0"/>
    <x v="381"/>
    <m/>
    <m/>
    <m/>
    <x v="0"/>
    <m/>
    <m/>
    <m/>
    <m/>
    <x v="0"/>
    <m/>
    <x v="250"/>
    <x v="1"/>
    <x v="0"/>
    <m/>
    <m/>
    <x v="0"/>
    <x v="128"/>
    <m/>
    <m/>
    <m/>
    <m/>
    <m/>
    <x v="0"/>
    <x v="0"/>
    <m/>
    <m/>
    <x v="0"/>
    <m/>
    <m/>
    <m/>
    <m/>
    <m/>
    <x v="0"/>
    <m/>
    <m/>
    <x v="0"/>
    <m/>
    <m/>
    <m/>
    <m/>
    <x v="6"/>
    <s v="clear"/>
    <m/>
    <d v="2019-05-15T00:00:00"/>
    <x v="36"/>
    <m/>
    <s v="5432/40"/>
    <x v="0"/>
    <n v="2"/>
    <n v="5"/>
    <m/>
    <d v="2019-05-14T00:00:00"/>
    <s v="1:25am"/>
  </r>
  <r>
    <x v="1"/>
    <x v="29"/>
    <x v="1"/>
    <x v="1"/>
    <x v="617"/>
    <x v="20"/>
    <x v="0"/>
    <x v="382"/>
    <m/>
    <m/>
    <m/>
    <x v="0"/>
    <m/>
    <m/>
    <m/>
    <m/>
    <x v="0"/>
    <m/>
    <x v="251"/>
    <x v="1"/>
    <x v="0"/>
    <m/>
    <m/>
    <x v="0"/>
    <x v="129"/>
    <m/>
    <m/>
    <m/>
    <m/>
    <m/>
    <x v="0"/>
    <x v="0"/>
    <m/>
    <m/>
    <x v="0"/>
    <m/>
    <m/>
    <m/>
    <m/>
    <m/>
    <x v="0"/>
    <m/>
    <m/>
    <x v="0"/>
    <m/>
    <m/>
    <m/>
    <m/>
    <x v="3"/>
    <s v="clear"/>
    <m/>
    <d v="2019-02-22T00:00:00"/>
    <x v="172"/>
    <m/>
    <s v="4862/20"/>
    <x v="0"/>
    <n v="2"/>
    <n v="5"/>
    <m/>
    <d v="2019-02-18T00:00:00"/>
    <s v="10:30pm"/>
  </r>
  <r>
    <x v="1"/>
    <x v="29"/>
    <x v="1"/>
    <x v="1"/>
    <x v="618"/>
    <x v="18"/>
    <x v="0"/>
    <x v="383"/>
    <m/>
    <m/>
    <m/>
    <x v="0"/>
    <m/>
    <m/>
    <m/>
    <m/>
    <x v="0"/>
    <m/>
    <x v="252"/>
    <x v="1"/>
    <x v="0"/>
    <m/>
    <m/>
    <x v="0"/>
    <x v="130"/>
    <m/>
    <m/>
    <m/>
    <m/>
    <m/>
    <x v="0"/>
    <x v="0"/>
    <m/>
    <m/>
    <x v="0"/>
    <m/>
    <m/>
    <m/>
    <m/>
    <m/>
    <x v="0"/>
    <m/>
    <m/>
    <x v="0"/>
    <m/>
    <m/>
    <m/>
    <m/>
    <x v="3"/>
    <s v="clear"/>
    <m/>
    <d v="2019-02-27T00:00:00"/>
    <x v="121"/>
    <m/>
    <s v="4862/20"/>
    <x v="0"/>
    <n v="1"/>
    <n v="5"/>
    <m/>
    <d v="2019-02-18T00:00:00"/>
    <s v="10:30pm"/>
  </r>
  <r>
    <x v="1"/>
    <x v="29"/>
    <x v="1"/>
    <x v="1"/>
    <x v="619"/>
    <x v="44"/>
    <x v="0"/>
    <x v="384"/>
    <m/>
    <m/>
    <m/>
    <x v="0"/>
    <m/>
    <m/>
    <m/>
    <m/>
    <x v="0"/>
    <m/>
    <x v="253"/>
    <x v="1"/>
    <x v="0"/>
    <m/>
    <m/>
    <x v="0"/>
    <x v="127"/>
    <m/>
    <m/>
    <m/>
    <m/>
    <m/>
    <x v="0"/>
    <x v="0"/>
    <m/>
    <m/>
    <x v="0"/>
    <m/>
    <m/>
    <m/>
    <m/>
    <m/>
    <x v="0"/>
    <m/>
    <m/>
    <x v="0"/>
    <m/>
    <m/>
    <m/>
    <m/>
    <x v="6"/>
    <s v="clear"/>
    <m/>
    <d v="2019-05-16T00:00:00"/>
    <x v="37"/>
    <m/>
    <s v="5448-20"/>
    <x v="0"/>
    <n v="2"/>
    <n v="5"/>
    <m/>
    <d v="2019-05-15T00:00:00"/>
    <s v="3:20am"/>
  </r>
  <r>
    <x v="1"/>
    <x v="29"/>
    <x v="1"/>
    <x v="1"/>
    <x v="620"/>
    <x v="161"/>
    <x v="0"/>
    <x v="384"/>
    <m/>
    <m/>
    <m/>
    <x v="0"/>
    <m/>
    <m/>
    <m/>
    <m/>
    <x v="0"/>
    <m/>
    <x v="253"/>
    <x v="1"/>
    <x v="0"/>
    <m/>
    <m/>
    <x v="0"/>
    <x v="127"/>
    <m/>
    <m/>
    <m/>
    <m/>
    <m/>
    <x v="0"/>
    <x v="0"/>
    <m/>
    <m/>
    <x v="0"/>
    <m/>
    <m/>
    <m/>
    <m/>
    <m/>
    <x v="0"/>
    <m/>
    <m/>
    <x v="0"/>
    <m/>
    <m/>
    <m/>
    <m/>
    <x v="6"/>
    <s v="clear"/>
    <m/>
    <d v="2019-05-17T00:00:00"/>
    <x v="130"/>
    <m/>
    <s v="5448/20"/>
    <x v="0"/>
    <n v="2"/>
    <n v="5"/>
    <m/>
    <d v="2019-05-15T00:00:00"/>
    <s v="3:20am"/>
  </r>
  <r>
    <x v="1"/>
    <x v="29"/>
    <x v="1"/>
    <x v="1"/>
    <x v="621"/>
    <x v="165"/>
    <x v="0"/>
    <x v="385"/>
    <m/>
    <m/>
    <m/>
    <x v="0"/>
    <m/>
    <m/>
    <m/>
    <m/>
    <x v="0"/>
    <m/>
    <x v="254"/>
    <x v="1"/>
    <x v="0"/>
    <m/>
    <m/>
    <x v="0"/>
    <x v="131"/>
    <m/>
    <m/>
    <m/>
    <m/>
    <m/>
    <x v="0"/>
    <x v="0"/>
    <m/>
    <m/>
    <x v="0"/>
    <m/>
    <m/>
    <m/>
    <m/>
    <m/>
    <x v="0"/>
    <m/>
    <m/>
    <x v="0"/>
    <m/>
    <m/>
    <m/>
    <m/>
    <x v="6"/>
    <s v="clear"/>
    <m/>
    <d v="2019-05-21T00:00:00"/>
    <x v="38"/>
    <m/>
    <s v="5448/30"/>
    <x v="0"/>
    <n v="2"/>
    <n v="5"/>
    <m/>
    <d v="2019-05-16T00:00:00"/>
    <s v="10:30am"/>
  </r>
  <r>
    <x v="1"/>
    <x v="29"/>
    <x v="1"/>
    <x v="1"/>
    <x v="622"/>
    <x v="47"/>
    <x v="0"/>
    <x v="386"/>
    <m/>
    <m/>
    <m/>
    <x v="0"/>
    <m/>
    <m/>
    <m/>
    <m/>
    <x v="0"/>
    <m/>
    <x v="255"/>
    <x v="1"/>
    <x v="0"/>
    <m/>
    <m/>
    <x v="0"/>
    <x v="116"/>
    <m/>
    <m/>
    <m/>
    <m/>
    <m/>
    <x v="0"/>
    <x v="0"/>
    <m/>
    <m/>
    <x v="0"/>
    <m/>
    <m/>
    <m/>
    <m/>
    <m/>
    <x v="0"/>
    <m/>
    <m/>
    <x v="0"/>
    <m/>
    <m/>
    <m/>
    <m/>
    <x v="6"/>
    <s v="clear"/>
    <m/>
    <d v="2019-05-23T00:00:00"/>
    <x v="40"/>
    <m/>
    <s v="5448/40"/>
    <x v="0"/>
    <n v="2"/>
    <n v="5"/>
    <m/>
    <d v="2019-05-18T00:00:00"/>
    <s v="2:25am"/>
  </r>
  <r>
    <x v="0"/>
    <x v="30"/>
    <x v="1"/>
    <x v="7"/>
    <x v="623"/>
    <x v="209"/>
    <x v="0"/>
    <x v="387"/>
    <m/>
    <m/>
    <m/>
    <x v="0"/>
    <m/>
    <n v="4.5"/>
    <m/>
    <m/>
    <x v="0"/>
    <m/>
    <x v="0"/>
    <x v="1"/>
    <x v="0"/>
    <m/>
    <m/>
    <x v="0"/>
    <x v="0"/>
    <m/>
    <m/>
    <m/>
    <m/>
    <m/>
    <x v="0"/>
    <x v="256"/>
    <m/>
    <m/>
    <x v="0"/>
    <m/>
    <m/>
    <m/>
    <m/>
    <m/>
    <x v="0"/>
    <m/>
    <m/>
    <x v="0"/>
    <m/>
    <m/>
    <m/>
    <m/>
    <x v="3"/>
    <s v="white"/>
    <m/>
    <d v="2018-02-19T00:00:00"/>
    <x v="173"/>
    <m/>
    <m/>
    <x v="0"/>
    <n v="10"/>
    <n v="4"/>
    <m/>
    <m/>
    <m/>
  </r>
  <r>
    <x v="0"/>
    <x v="30"/>
    <x v="1"/>
    <x v="7"/>
    <x v="624"/>
    <x v="210"/>
    <x v="0"/>
    <x v="388"/>
    <m/>
    <m/>
    <m/>
    <x v="0"/>
    <m/>
    <n v="4"/>
    <m/>
    <m/>
    <x v="0"/>
    <m/>
    <x v="0"/>
    <x v="1"/>
    <x v="0"/>
    <m/>
    <m/>
    <x v="0"/>
    <x v="0"/>
    <m/>
    <m/>
    <m/>
    <m/>
    <m/>
    <x v="0"/>
    <x v="257"/>
    <m/>
    <m/>
    <x v="0"/>
    <m/>
    <m/>
    <m/>
    <m/>
    <m/>
    <x v="0"/>
    <m/>
    <m/>
    <x v="0"/>
    <m/>
    <m/>
    <m/>
    <m/>
    <x v="11"/>
    <s v="white"/>
    <m/>
    <d v="2018-11-20T00:00:00"/>
    <x v="174"/>
    <m/>
    <m/>
    <x v="0"/>
    <n v="3"/>
    <n v="4"/>
    <m/>
    <m/>
    <m/>
  </r>
  <r>
    <x v="0"/>
    <x v="31"/>
    <x v="1"/>
    <x v="0"/>
    <x v="625"/>
    <x v="211"/>
    <x v="0"/>
    <x v="1"/>
    <m/>
    <m/>
    <m/>
    <x v="33"/>
    <m/>
    <m/>
    <m/>
    <m/>
    <x v="0"/>
    <m/>
    <x v="0"/>
    <x v="1"/>
    <x v="0"/>
    <m/>
    <m/>
    <x v="0"/>
    <x v="0"/>
    <m/>
    <m/>
    <m/>
    <m/>
    <m/>
    <x v="0"/>
    <x v="230"/>
    <m/>
    <m/>
    <x v="0"/>
    <m/>
    <m/>
    <m/>
    <m/>
    <m/>
    <x v="0"/>
    <m/>
    <m/>
    <x v="0"/>
    <m/>
    <m/>
    <m/>
    <m/>
    <x v="0"/>
    <m/>
    <m/>
    <s v="8/18/2017 perAMVAC"/>
    <x v="175"/>
    <m/>
    <m/>
    <x v="0"/>
    <n v="18"/>
    <n v="1"/>
    <m/>
    <m/>
    <m/>
  </r>
  <r>
    <x v="0"/>
    <x v="31"/>
    <x v="1"/>
    <x v="0"/>
    <x v="626"/>
    <x v="212"/>
    <x v="0"/>
    <x v="1"/>
    <m/>
    <m/>
    <m/>
    <x v="36"/>
    <m/>
    <m/>
    <m/>
    <m/>
    <x v="0"/>
    <m/>
    <x v="0"/>
    <x v="1"/>
    <x v="0"/>
    <m/>
    <m/>
    <x v="0"/>
    <x v="0"/>
    <m/>
    <m/>
    <m/>
    <m/>
    <m/>
    <x v="0"/>
    <x v="0"/>
    <m/>
    <m/>
    <x v="0"/>
    <m/>
    <m/>
    <m/>
    <m/>
    <m/>
    <x v="0"/>
    <m/>
    <m/>
    <x v="0"/>
    <m/>
    <m/>
    <m/>
    <m/>
    <x v="0"/>
    <m/>
    <m/>
    <s v="8/22/2017 perAMVAC"/>
    <x v="176"/>
    <m/>
    <m/>
    <x v="0"/>
    <n v="8"/>
    <n v="1"/>
    <m/>
    <m/>
    <m/>
  </r>
  <r>
    <x v="0"/>
    <x v="32"/>
    <x v="1"/>
    <x v="4"/>
    <x v="627"/>
    <x v="213"/>
    <x v="0"/>
    <x v="11"/>
    <m/>
    <m/>
    <m/>
    <x v="0"/>
    <m/>
    <n v="2.2999999999999998"/>
    <m/>
    <m/>
    <x v="91"/>
    <n v="1.341"/>
    <x v="0"/>
    <x v="265"/>
    <x v="0"/>
    <m/>
    <m/>
    <x v="0"/>
    <x v="0"/>
    <m/>
    <n v="0"/>
    <m/>
    <n v="0"/>
    <m/>
    <x v="0"/>
    <x v="0"/>
    <m/>
    <m/>
    <x v="0"/>
    <m/>
    <m/>
    <m/>
    <m/>
    <m/>
    <x v="0"/>
    <m/>
    <m/>
    <x v="0"/>
    <m/>
    <m/>
    <m/>
    <m/>
    <x v="1"/>
    <m/>
    <m/>
    <d v="2019-01-18T00:00:00"/>
    <x v="177"/>
    <m/>
    <m/>
    <x v="0"/>
    <n v="9"/>
    <n v="7"/>
    <m/>
    <d v="2019-01-13T00:00:00"/>
    <s v="9:10am"/>
  </r>
  <r>
    <x v="0"/>
    <x v="32"/>
    <x v="1"/>
    <x v="4"/>
    <x v="628"/>
    <x v="214"/>
    <x v="0"/>
    <x v="6"/>
    <m/>
    <m/>
    <m/>
    <x v="0"/>
    <m/>
    <n v="2.2000000000000002"/>
    <m/>
    <m/>
    <x v="92"/>
    <n v="1.3440000000000001"/>
    <x v="0"/>
    <x v="266"/>
    <x v="0"/>
    <m/>
    <m/>
    <x v="0"/>
    <x v="0"/>
    <m/>
    <n v="0"/>
    <m/>
    <n v="3.5000000000000001E-3"/>
    <m/>
    <x v="0"/>
    <x v="0"/>
    <m/>
    <m/>
    <x v="0"/>
    <m/>
    <m/>
    <m/>
    <m/>
    <m/>
    <x v="0"/>
    <m/>
    <m/>
    <x v="0"/>
    <m/>
    <m/>
    <m/>
    <m/>
    <x v="1"/>
    <m/>
    <m/>
    <d v="2019-01-18T00:00:00"/>
    <x v="177"/>
    <m/>
    <m/>
    <x v="0"/>
    <n v="10"/>
    <n v="7"/>
    <m/>
    <d v="2019-01-16T00:00:00"/>
    <s v="1030am"/>
  </r>
  <r>
    <x v="0"/>
    <x v="32"/>
    <x v="1"/>
    <x v="4"/>
    <x v="629"/>
    <x v="215"/>
    <x v="0"/>
    <x v="18"/>
    <m/>
    <m/>
    <m/>
    <x v="0"/>
    <m/>
    <n v="1.9"/>
    <m/>
    <m/>
    <x v="93"/>
    <n v="1.345"/>
    <x v="0"/>
    <x v="267"/>
    <x v="0"/>
    <m/>
    <m/>
    <x v="0"/>
    <x v="0"/>
    <m/>
    <n v="0"/>
    <m/>
    <n v="0"/>
    <m/>
    <x v="0"/>
    <x v="0"/>
    <m/>
    <m/>
    <x v="0"/>
    <m/>
    <m/>
    <m/>
    <m/>
    <m/>
    <x v="0"/>
    <m/>
    <m/>
    <x v="0"/>
    <m/>
    <m/>
    <m/>
    <m/>
    <x v="1"/>
    <m/>
    <m/>
    <d v="2019-01-21T00:00:00"/>
    <x v="178"/>
    <m/>
    <m/>
    <x v="0"/>
    <n v="15"/>
    <n v="7"/>
    <m/>
    <d v="2019-01-17T00:00:00"/>
    <s v="4:00pm"/>
  </r>
  <r>
    <x v="0"/>
    <x v="32"/>
    <x v="1"/>
    <x v="4"/>
    <x v="630"/>
    <x v="216"/>
    <x v="0"/>
    <x v="15"/>
    <m/>
    <m/>
    <m/>
    <x v="0"/>
    <m/>
    <n v="2.1"/>
    <n v="5.5"/>
    <m/>
    <x v="94"/>
    <n v="1.3480000000000001"/>
    <x v="0"/>
    <x v="268"/>
    <x v="0"/>
    <m/>
    <m/>
    <x v="0"/>
    <x v="0"/>
    <m/>
    <n v="0"/>
    <m/>
    <n v="0"/>
    <m/>
    <x v="0"/>
    <x v="0"/>
    <m/>
    <m/>
    <x v="0"/>
    <m/>
    <m/>
    <m/>
    <m/>
    <m/>
    <x v="0"/>
    <m/>
    <m/>
    <x v="0"/>
    <m/>
    <m/>
    <m/>
    <m/>
    <x v="3"/>
    <m/>
    <m/>
    <d v="2019-02-07T00:00:00"/>
    <x v="179"/>
    <m/>
    <s v="4836/20"/>
    <x v="0"/>
    <n v="20"/>
    <n v="7"/>
    <m/>
    <d v="2019-02-04T00:00:00"/>
    <s v="1:30am"/>
  </r>
  <r>
    <x v="0"/>
    <x v="32"/>
    <x v="1"/>
    <x v="4"/>
    <x v="631"/>
    <x v="217"/>
    <x v="0"/>
    <x v="17"/>
    <m/>
    <m/>
    <m/>
    <x v="0"/>
    <m/>
    <n v="2"/>
    <n v="5.9"/>
    <m/>
    <x v="95"/>
    <n v="1.341"/>
    <x v="0"/>
    <x v="36"/>
    <x v="0"/>
    <m/>
    <m/>
    <x v="0"/>
    <x v="0"/>
    <m/>
    <n v="0"/>
    <m/>
    <n v="0"/>
    <m/>
    <x v="0"/>
    <x v="0"/>
    <m/>
    <m/>
    <x v="0"/>
    <m/>
    <m/>
    <m/>
    <m/>
    <m/>
    <x v="0"/>
    <m/>
    <m/>
    <x v="0"/>
    <m/>
    <m/>
    <m/>
    <m/>
    <x v="3"/>
    <m/>
    <m/>
    <d v="2019-02-07T00:00:00"/>
    <x v="179"/>
    <m/>
    <s v="4836/30"/>
    <x v="0"/>
    <n v="24"/>
    <n v="7"/>
    <m/>
    <d v="2019-02-02T00:00:00"/>
    <s v="1:50am"/>
  </r>
  <r>
    <x v="0"/>
    <x v="32"/>
    <x v="1"/>
    <x v="4"/>
    <x v="632"/>
    <x v="218"/>
    <x v="0"/>
    <x v="8"/>
    <m/>
    <m/>
    <m/>
    <x v="0"/>
    <m/>
    <n v="2.1"/>
    <n v="5.7"/>
    <m/>
    <x v="96"/>
    <n v="1.34"/>
    <x v="0"/>
    <x v="269"/>
    <x v="0"/>
    <m/>
    <m/>
    <x v="0"/>
    <x v="0"/>
    <m/>
    <n v="0"/>
    <m/>
    <n v="0"/>
    <m/>
    <x v="0"/>
    <x v="0"/>
    <m/>
    <m/>
    <x v="0"/>
    <m/>
    <m/>
    <m/>
    <m/>
    <m/>
    <x v="0"/>
    <m/>
    <m/>
    <x v="0"/>
    <m/>
    <m/>
    <m/>
    <m/>
    <x v="3"/>
    <m/>
    <m/>
    <d v="2019-02-08T00:00:00"/>
    <x v="180"/>
    <m/>
    <s v="4836/40"/>
    <x v="0"/>
    <n v="7"/>
    <n v="7"/>
    <m/>
    <d v="2019-02-03T00:00:00"/>
    <s v="1:35pm"/>
  </r>
  <r>
    <x v="0"/>
    <x v="32"/>
    <x v="1"/>
    <x v="4"/>
    <x v="633"/>
    <x v="219"/>
    <x v="0"/>
    <x v="8"/>
    <m/>
    <m/>
    <m/>
    <x v="0"/>
    <m/>
    <n v="2.1"/>
    <n v="5.9"/>
    <m/>
    <x v="97"/>
    <n v="1.341"/>
    <x v="0"/>
    <x v="270"/>
    <x v="0"/>
    <m/>
    <m/>
    <x v="0"/>
    <x v="0"/>
    <m/>
    <n v="1.1000000000000001E-3"/>
    <m/>
    <n v="1.2999999999999999E-3"/>
    <m/>
    <x v="0"/>
    <x v="0"/>
    <m/>
    <m/>
    <x v="0"/>
    <m/>
    <m/>
    <m/>
    <m/>
    <m/>
    <x v="0"/>
    <m/>
    <m/>
    <x v="0"/>
    <m/>
    <m/>
    <m/>
    <m/>
    <x v="3"/>
    <m/>
    <m/>
    <d v="2019-02-11T00:00:00"/>
    <x v="181"/>
    <m/>
    <s v="4836/60"/>
    <x v="0"/>
    <n v="6"/>
    <n v="7"/>
    <m/>
    <d v="2019-02-05T00:00:00"/>
    <s v="8:40am"/>
  </r>
  <r>
    <x v="0"/>
    <x v="32"/>
    <x v="1"/>
    <x v="4"/>
    <x v="634"/>
    <x v="5"/>
    <x v="0"/>
    <x v="7"/>
    <m/>
    <m/>
    <m/>
    <x v="0"/>
    <m/>
    <n v="2.1"/>
    <n v="5.8"/>
    <m/>
    <x v="98"/>
    <n v="1.351"/>
    <x v="0"/>
    <x v="161"/>
    <x v="0"/>
    <m/>
    <m/>
    <x v="0"/>
    <x v="0"/>
    <m/>
    <n v="0"/>
    <m/>
    <n v="1.4E-3"/>
    <m/>
    <x v="0"/>
    <x v="0"/>
    <m/>
    <m/>
    <x v="0"/>
    <m/>
    <m/>
    <m/>
    <m/>
    <m/>
    <x v="0"/>
    <m/>
    <m/>
    <x v="0"/>
    <m/>
    <m/>
    <m/>
    <m/>
    <x v="3"/>
    <m/>
    <m/>
    <d v="2019-02-13T00:00:00"/>
    <x v="182"/>
    <m/>
    <s v="4836/50"/>
    <x v="0"/>
    <n v="4"/>
    <n v="7"/>
    <m/>
    <d v="2019-02-04T00:00:00"/>
    <d v="1899-12-30T07:25:00"/>
  </r>
  <r>
    <x v="0"/>
    <x v="32"/>
    <x v="1"/>
    <x v="4"/>
    <x v="635"/>
    <x v="155"/>
    <x v="0"/>
    <x v="14"/>
    <m/>
    <m/>
    <m/>
    <x v="0"/>
    <m/>
    <n v="1.9"/>
    <n v="5.2"/>
    <m/>
    <x v="99"/>
    <n v="1.35"/>
    <x v="0"/>
    <x v="271"/>
    <x v="0"/>
    <m/>
    <m/>
    <x v="0"/>
    <x v="0"/>
    <m/>
    <n v="0"/>
    <m/>
    <n v="0"/>
    <m/>
    <x v="0"/>
    <x v="0"/>
    <m/>
    <m/>
    <x v="0"/>
    <m/>
    <m/>
    <m/>
    <m/>
    <m/>
    <x v="0"/>
    <m/>
    <m/>
    <x v="0"/>
    <m/>
    <m/>
    <m/>
    <m/>
    <x v="4"/>
    <m/>
    <m/>
    <d v="2019-03-05T00:00:00"/>
    <x v="125"/>
    <m/>
    <s v="4927/30"/>
    <x v="0"/>
    <n v="6"/>
    <n v="7"/>
    <m/>
    <d v="2019-03-01T00:00:00"/>
    <s v="10:02pm"/>
  </r>
  <r>
    <x v="0"/>
    <x v="32"/>
    <x v="1"/>
    <x v="4"/>
    <x v="636"/>
    <x v="155"/>
    <x v="0"/>
    <x v="57"/>
    <m/>
    <m/>
    <m/>
    <x v="0"/>
    <m/>
    <n v="1.9"/>
    <n v="5.3"/>
    <m/>
    <x v="100"/>
    <n v="1.345"/>
    <x v="0"/>
    <x v="158"/>
    <x v="0"/>
    <m/>
    <m/>
    <x v="0"/>
    <x v="0"/>
    <m/>
    <n v="0"/>
    <m/>
    <n v="0"/>
    <m/>
    <x v="0"/>
    <x v="0"/>
    <m/>
    <m/>
    <x v="0"/>
    <m/>
    <m/>
    <m/>
    <m/>
    <m/>
    <x v="0"/>
    <m/>
    <m/>
    <x v="0"/>
    <m/>
    <m/>
    <m/>
    <m/>
    <x v="4"/>
    <m/>
    <m/>
    <d v="2019-03-05T00:00:00"/>
    <x v="125"/>
    <m/>
    <s v="4927/40"/>
    <x v="0"/>
    <n v="4"/>
    <n v="7"/>
    <m/>
    <d v="2019-03-03T00:00:00"/>
    <s v="1:00am"/>
  </r>
  <r>
    <x v="0"/>
    <x v="32"/>
    <x v="1"/>
    <x v="4"/>
    <x v="637"/>
    <x v="23"/>
    <x v="0"/>
    <x v="57"/>
    <m/>
    <m/>
    <m/>
    <x v="0"/>
    <m/>
    <n v="2"/>
    <n v="5.5"/>
    <m/>
    <x v="101"/>
    <n v="1.353"/>
    <x v="0"/>
    <x v="272"/>
    <x v="0"/>
    <m/>
    <m/>
    <x v="0"/>
    <x v="0"/>
    <m/>
    <n v="0"/>
    <m/>
    <n v="0"/>
    <m/>
    <x v="0"/>
    <x v="0"/>
    <m/>
    <m/>
    <x v="0"/>
    <m/>
    <m/>
    <m/>
    <m/>
    <m/>
    <x v="0"/>
    <m/>
    <m/>
    <x v="0"/>
    <m/>
    <m/>
    <m/>
    <m/>
    <x v="4"/>
    <m/>
    <m/>
    <d v="2019-03-07T00:00:00"/>
    <x v="20"/>
    <m/>
    <s v="4927/20"/>
    <x v="0"/>
    <n v="17"/>
    <n v="7"/>
    <m/>
    <d v="2019-03-03T00:00:00"/>
    <s v="9:10PM"/>
  </r>
  <r>
    <x v="0"/>
    <x v="32"/>
    <x v="1"/>
    <x v="4"/>
    <x v="638"/>
    <x v="156"/>
    <x v="0"/>
    <x v="18"/>
    <m/>
    <m/>
    <m/>
    <x v="0"/>
    <m/>
    <n v="2.1"/>
    <n v="5.9"/>
    <m/>
    <x v="102"/>
    <n v="1.345"/>
    <x v="0"/>
    <x v="45"/>
    <x v="0"/>
    <m/>
    <m/>
    <x v="0"/>
    <x v="0"/>
    <m/>
    <n v="0"/>
    <m/>
    <n v="0"/>
    <m/>
    <x v="0"/>
    <x v="0"/>
    <m/>
    <m/>
    <x v="0"/>
    <m/>
    <m/>
    <m/>
    <m/>
    <m/>
    <x v="0"/>
    <m/>
    <m/>
    <x v="0"/>
    <m/>
    <m/>
    <m/>
    <m/>
    <x v="4"/>
    <m/>
    <m/>
    <d v="2019-03-07T00:00:00"/>
    <x v="20"/>
    <m/>
    <s v="4927/50"/>
    <x v="0"/>
    <n v="4"/>
    <n v="7"/>
    <m/>
    <d v="2019-03-06T00:00:00"/>
    <d v="1899-12-30T05:50:00"/>
  </r>
  <r>
    <x v="0"/>
    <x v="32"/>
    <x v="1"/>
    <x v="4"/>
    <x v="639"/>
    <x v="151"/>
    <x v="0"/>
    <x v="389"/>
    <m/>
    <m/>
    <m/>
    <x v="0"/>
    <m/>
    <n v="2"/>
    <n v="5.6"/>
    <m/>
    <x v="103"/>
    <n v="1.3540000000000001"/>
    <x v="0"/>
    <x v="273"/>
    <x v="0"/>
    <m/>
    <m/>
    <x v="0"/>
    <x v="0"/>
    <m/>
    <n v="0"/>
    <m/>
    <n v="3.5999999999999999E-3"/>
    <m/>
    <x v="0"/>
    <x v="0"/>
    <m/>
    <m/>
    <x v="0"/>
    <m/>
    <m/>
    <m/>
    <m/>
    <m/>
    <x v="0"/>
    <m/>
    <m/>
    <x v="0"/>
    <m/>
    <m/>
    <m/>
    <m/>
    <x v="4"/>
    <m/>
    <m/>
    <d v="2019-03-13T00:00:00"/>
    <x v="167"/>
    <m/>
    <s v="4927/70"/>
    <x v="0"/>
    <n v="9"/>
    <n v="7"/>
    <m/>
    <d v="2019-03-06T00:00:00"/>
    <d v="1899-12-30T05:50:00"/>
  </r>
  <r>
    <x v="0"/>
    <x v="32"/>
    <x v="1"/>
    <x v="4"/>
    <x v="640"/>
    <x v="151"/>
    <x v="0"/>
    <x v="13"/>
    <m/>
    <m/>
    <m/>
    <x v="0"/>
    <m/>
    <n v="2"/>
    <n v="5.7"/>
    <m/>
    <x v="104"/>
    <n v="1.36"/>
    <x v="0"/>
    <x v="40"/>
    <x v="0"/>
    <m/>
    <m/>
    <x v="0"/>
    <x v="0"/>
    <m/>
    <n v="0"/>
    <m/>
    <n v="1.8E-3"/>
    <m/>
    <x v="0"/>
    <x v="0"/>
    <m/>
    <m/>
    <x v="0"/>
    <m/>
    <m/>
    <m/>
    <m/>
    <m/>
    <x v="0"/>
    <m/>
    <m/>
    <x v="0"/>
    <m/>
    <m/>
    <m/>
    <m/>
    <x v="4"/>
    <m/>
    <m/>
    <d v="2019-03-13T00:00:00"/>
    <x v="167"/>
    <m/>
    <s v="4927/80"/>
    <x v="0"/>
    <n v="7"/>
    <n v="7"/>
    <m/>
    <d v="2019-03-07T00:00:00"/>
    <d v="1899-12-30T00:35:00"/>
  </r>
  <r>
    <x v="0"/>
    <x v="32"/>
    <x v="1"/>
    <x v="4"/>
    <x v="641"/>
    <x v="151"/>
    <x v="0"/>
    <x v="28"/>
    <m/>
    <m/>
    <m/>
    <x v="0"/>
    <m/>
    <n v="2.1"/>
    <n v="5.6"/>
    <m/>
    <x v="105"/>
    <n v="1.355"/>
    <x v="0"/>
    <x v="274"/>
    <x v="0"/>
    <m/>
    <m/>
    <x v="0"/>
    <x v="0"/>
    <m/>
    <n v="0"/>
    <m/>
    <n v="0"/>
    <m/>
    <x v="0"/>
    <x v="0"/>
    <m/>
    <m/>
    <x v="0"/>
    <m/>
    <m/>
    <m/>
    <m/>
    <m/>
    <x v="0"/>
    <m/>
    <m/>
    <x v="0"/>
    <m/>
    <m/>
    <m/>
    <m/>
    <x v="4"/>
    <m/>
    <m/>
    <d v="2019-03-13T00:00:00"/>
    <x v="167"/>
    <m/>
    <s v="4927/60"/>
    <x v="0"/>
    <n v="17"/>
    <n v="7"/>
    <m/>
    <d v="2019-03-07T00:00:00"/>
    <d v="1899-12-30T13:30:00"/>
  </r>
  <r>
    <x v="0"/>
    <x v="32"/>
    <x v="1"/>
    <x v="4"/>
    <x v="642"/>
    <x v="152"/>
    <x v="0"/>
    <x v="18"/>
    <m/>
    <m/>
    <m/>
    <x v="0"/>
    <m/>
    <n v="2"/>
    <n v="5.6"/>
    <m/>
    <x v="106"/>
    <n v="1.3580000000000001"/>
    <x v="0"/>
    <x v="275"/>
    <x v="0"/>
    <m/>
    <m/>
    <x v="0"/>
    <x v="0"/>
    <m/>
    <n v="0"/>
    <m/>
    <n v="0"/>
    <m/>
    <x v="0"/>
    <x v="0"/>
    <m/>
    <m/>
    <x v="0"/>
    <m/>
    <m/>
    <m/>
    <m/>
    <m/>
    <x v="0"/>
    <m/>
    <m/>
    <x v="0"/>
    <m/>
    <m/>
    <m/>
    <m/>
    <x v="4"/>
    <m/>
    <m/>
    <d v="2019-03-14T00:00:00"/>
    <x v="123"/>
    <m/>
    <s v="4927/90"/>
    <x v="0"/>
    <n v="6"/>
    <n v="7"/>
    <m/>
    <d v="2019-03-08T00:00:00"/>
    <d v="1899-12-30T00:10:00"/>
  </r>
  <r>
    <x v="0"/>
    <x v="32"/>
    <x v="1"/>
    <x v="4"/>
    <x v="643"/>
    <x v="134"/>
    <x v="0"/>
    <x v="18"/>
    <m/>
    <m/>
    <m/>
    <x v="0"/>
    <m/>
    <n v="2.1"/>
    <n v="5.9"/>
    <m/>
    <x v="107"/>
    <n v="11.173999999999999"/>
    <x v="0"/>
    <x v="276"/>
    <x v="0"/>
    <m/>
    <m/>
    <x v="0"/>
    <x v="0"/>
    <m/>
    <n v="0"/>
    <m/>
    <n v="0"/>
    <m/>
    <x v="0"/>
    <x v="0"/>
    <m/>
    <m/>
    <x v="0"/>
    <m/>
    <m/>
    <m/>
    <m/>
    <m/>
    <x v="0"/>
    <m/>
    <m/>
    <x v="0"/>
    <m/>
    <m/>
    <m/>
    <m/>
    <x v="5"/>
    <m/>
    <m/>
    <d v="2019-04-22T00:00:00"/>
    <x v="105"/>
    <m/>
    <s v="5324/20"/>
    <x v="0"/>
    <n v="10"/>
    <n v="7"/>
    <m/>
    <d v="2019-04-12T00:00:00"/>
    <s v="6:40am"/>
  </r>
  <r>
    <x v="0"/>
    <x v="32"/>
    <x v="1"/>
    <x v="4"/>
    <x v="644"/>
    <x v="134"/>
    <x v="0"/>
    <x v="11"/>
    <m/>
    <m/>
    <m/>
    <x v="0"/>
    <m/>
    <n v="2.1"/>
    <n v="5.9"/>
    <m/>
    <x v="108"/>
    <n v="11.24"/>
    <x v="0"/>
    <x v="46"/>
    <x v="0"/>
    <m/>
    <m/>
    <x v="0"/>
    <x v="0"/>
    <m/>
    <n v="0"/>
    <m/>
    <n v="0"/>
    <m/>
    <x v="0"/>
    <x v="0"/>
    <m/>
    <m/>
    <x v="0"/>
    <m/>
    <m/>
    <m/>
    <m/>
    <m/>
    <x v="0"/>
    <m/>
    <m/>
    <x v="0"/>
    <m/>
    <m/>
    <m/>
    <m/>
    <x v="5"/>
    <m/>
    <m/>
    <d v="2019-04-22T00:00:00"/>
    <x v="105"/>
    <m/>
    <s v="5324/30"/>
    <x v="0"/>
    <n v="6"/>
    <n v="7"/>
    <m/>
    <d v="2019-04-14T00:00:00"/>
    <s v="1:48pm"/>
  </r>
  <r>
    <x v="0"/>
    <x v="32"/>
    <x v="1"/>
    <x v="4"/>
    <x v="645"/>
    <x v="134"/>
    <x v="0"/>
    <x v="13"/>
    <m/>
    <m/>
    <m/>
    <x v="0"/>
    <m/>
    <n v="2"/>
    <n v="5.8"/>
    <m/>
    <x v="96"/>
    <n v="11.17"/>
    <x v="0"/>
    <x v="33"/>
    <x v="0"/>
    <m/>
    <m/>
    <x v="0"/>
    <x v="0"/>
    <m/>
    <n v="0"/>
    <m/>
    <n v="8.0000000000000004E-4"/>
    <m/>
    <x v="0"/>
    <x v="0"/>
    <m/>
    <m/>
    <x v="0"/>
    <m/>
    <m/>
    <m/>
    <m/>
    <m/>
    <x v="0"/>
    <m/>
    <m/>
    <x v="0"/>
    <m/>
    <m/>
    <m/>
    <m/>
    <x v="5"/>
    <m/>
    <m/>
    <d v="2019-04-22T00:00:00"/>
    <x v="105"/>
    <m/>
    <s v="5324/40"/>
    <x v="0"/>
    <n v="5"/>
    <n v="7"/>
    <m/>
    <d v="2019-04-15T00:00:00"/>
    <s v="7:00pm"/>
  </r>
  <r>
    <x v="0"/>
    <x v="32"/>
    <x v="1"/>
    <x v="4"/>
    <x v="646"/>
    <x v="106"/>
    <x v="0"/>
    <x v="17"/>
    <m/>
    <m/>
    <m/>
    <x v="0"/>
    <m/>
    <n v="2"/>
    <n v="5.6"/>
    <m/>
    <x v="109"/>
    <n v="11.308"/>
    <x v="0"/>
    <x v="277"/>
    <x v="0"/>
    <m/>
    <m/>
    <x v="0"/>
    <x v="0"/>
    <m/>
    <n v="0"/>
    <m/>
    <n v="0"/>
    <m/>
    <x v="0"/>
    <x v="0"/>
    <m/>
    <m/>
    <x v="0"/>
    <m/>
    <m/>
    <m/>
    <m/>
    <m/>
    <x v="0"/>
    <m/>
    <m/>
    <x v="0"/>
    <m/>
    <m/>
    <m/>
    <m/>
    <x v="5"/>
    <m/>
    <m/>
    <d v="2019-04-24T00:00:00"/>
    <x v="84"/>
    <m/>
    <s v="5324/50"/>
    <x v="0"/>
    <n v="10"/>
    <n v="7"/>
    <m/>
    <d v="2019-04-17T00:00:00"/>
    <s v="3:30pm"/>
  </r>
  <r>
    <x v="0"/>
    <x v="32"/>
    <x v="1"/>
    <x v="4"/>
    <x v="647"/>
    <x v="108"/>
    <x v="0"/>
    <x v="390"/>
    <m/>
    <m/>
    <m/>
    <x v="0"/>
    <m/>
    <n v="2.1"/>
    <n v="5.8"/>
    <m/>
    <x v="93"/>
    <n v="11.285"/>
    <x v="0"/>
    <x v="49"/>
    <x v="0"/>
    <m/>
    <m/>
    <x v="0"/>
    <x v="0"/>
    <m/>
    <n v="0"/>
    <m/>
    <n v="0"/>
    <m/>
    <x v="0"/>
    <x v="0"/>
    <m/>
    <m/>
    <x v="0"/>
    <m/>
    <m/>
    <m/>
    <m/>
    <m/>
    <x v="0"/>
    <m/>
    <m/>
    <x v="0"/>
    <m/>
    <m/>
    <m/>
    <m/>
    <x v="5"/>
    <m/>
    <m/>
    <d v="2019-04-26T00:00:00"/>
    <x v="86"/>
    <m/>
    <s v="5324/60"/>
    <x v="0"/>
    <n v="6"/>
    <n v="7"/>
    <m/>
    <d v="2019-04-18T00:00:00"/>
    <s v="1:59am"/>
  </r>
  <r>
    <x v="0"/>
    <x v="32"/>
    <x v="1"/>
    <x v="4"/>
    <x v="648"/>
    <x v="108"/>
    <x v="0"/>
    <x v="18"/>
    <m/>
    <m/>
    <m/>
    <x v="0"/>
    <m/>
    <n v="2.1"/>
    <n v="5.9"/>
    <m/>
    <x v="110"/>
    <n v="11.29"/>
    <x v="0"/>
    <x v="35"/>
    <x v="0"/>
    <m/>
    <m/>
    <x v="0"/>
    <x v="0"/>
    <m/>
    <n v="0"/>
    <m/>
    <n v="0"/>
    <m/>
    <x v="0"/>
    <x v="0"/>
    <m/>
    <m/>
    <x v="0"/>
    <m/>
    <m/>
    <m/>
    <m/>
    <m/>
    <x v="0"/>
    <m/>
    <m/>
    <x v="0"/>
    <m/>
    <m/>
    <m/>
    <m/>
    <x v="5"/>
    <m/>
    <m/>
    <d v="2019-04-26T00:00:00"/>
    <x v="86"/>
    <m/>
    <s v="5324/70"/>
    <x v="0"/>
    <n v="8"/>
    <n v="7"/>
    <m/>
    <d v="2019-04-19T00:00:00"/>
    <s v="3:50am"/>
  </r>
  <r>
    <x v="0"/>
    <x v="32"/>
    <x v="1"/>
    <x v="4"/>
    <x v="649"/>
    <x v="108"/>
    <x v="0"/>
    <x v="9"/>
    <m/>
    <m/>
    <m/>
    <x v="0"/>
    <m/>
    <n v="2.1"/>
    <n v="7.47"/>
    <m/>
    <x v="111"/>
    <n v="11.21"/>
    <x v="0"/>
    <x v="167"/>
    <x v="0"/>
    <m/>
    <m/>
    <x v="0"/>
    <x v="0"/>
    <m/>
    <n v="0"/>
    <m/>
    <n v="2.5000000000000001E-3"/>
    <m/>
    <x v="0"/>
    <x v="0"/>
    <m/>
    <m/>
    <x v="0"/>
    <m/>
    <m/>
    <m/>
    <m/>
    <m/>
    <x v="0"/>
    <m/>
    <m/>
    <x v="0"/>
    <m/>
    <m/>
    <m/>
    <m/>
    <x v="5"/>
    <m/>
    <m/>
    <d v="2019-04-26T00:00:00"/>
    <x v="86"/>
    <m/>
    <s v="5324/80"/>
    <x v="0"/>
    <n v="6"/>
    <n v="7"/>
    <m/>
    <d v="2019-04-22T00:00:00"/>
    <s v="7:05pm"/>
  </r>
  <r>
    <x v="0"/>
    <x v="32"/>
    <x v="1"/>
    <x v="4"/>
    <x v="650"/>
    <x v="108"/>
    <x v="0"/>
    <x v="11"/>
    <m/>
    <m/>
    <m/>
    <x v="0"/>
    <m/>
    <n v="2.2000000000000002"/>
    <n v="6"/>
    <m/>
    <x v="112"/>
    <n v="11.23"/>
    <x v="0"/>
    <x v="268"/>
    <x v="0"/>
    <m/>
    <m/>
    <x v="0"/>
    <x v="0"/>
    <m/>
    <n v="8.9999999999999998E-4"/>
    <m/>
    <n v="3.8E-3"/>
    <m/>
    <x v="0"/>
    <x v="0"/>
    <m/>
    <m/>
    <x v="0"/>
    <m/>
    <m/>
    <m/>
    <m/>
    <m/>
    <x v="0"/>
    <m/>
    <m/>
    <x v="0"/>
    <m/>
    <m/>
    <m/>
    <m/>
    <x v="5"/>
    <m/>
    <m/>
    <d v="2019-04-26T00:00:00"/>
    <x v="86"/>
    <m/>
    <s v="5324/90"/>
    <x v="0"/>
    <n v="7"/>
    <n v="7"/>
    <m/>
    <d v="2019-04-24T00:00:00"/>
    <s v="3:00am"/>
  </r>
  <r>
    <x v="0"/>
    <x v="32"/>
    <x v="1"/>
    <x v="4"/>
    <x v="651"/>
    <x v="168"/>
    <x v="0"/>
    <x v="6"/>
    <m/>
    <m/>
    <m/>
    <x v="0"/>
    <m/>
    <n v="2.1"/>
    <n v="5.6"/>
    <m/>
    <x v="113"/>
    <n v="11.430999999999999"/>
    <x v="0"/>
    <x v="275"/>
    <x v="0"/>
    <m/>
    <m/>
    <x v="0"/>
    <x v="0"/>
    <m/>
    <n v="0"/>
    <m/>
    <n v="3.8999999999999998E-3"/>
    <m/>
    <x v="0"/>
    <x v="0"/>
    <m/>
    <m/>
    <x v="0"/>
    <m/>
    <m/>
    <m/>
    <m/>
    <m/>
    <x v="0"/>
    <m/>
    <m/>
    <x v="0"/>
    <m/>
    <m/>
    <m/>
    <m/>
    <x v="6"/>
    <m/>
    <m/>
    <d v="2019-05-30T00:00:00"/>
    <x v="42"/>
    <m/>
    <s v="5495/20"/>
    <x v="0"/>
    <n v="5"/>
    <n v="7"/>
    <m/>
    <d v="2019-05-24T00:00:00"/>
    <s v="2:30pm"/>
  </r>
  <r>
    <x v="0"/>
    <x v="32"/>
    <x v="1"/>
    <x v="4"/>
    <x v="652"/>
    <x v="169"/>
    <x v="0"/>
    <x v="57"/>
    <m/>
    <m/>
    <m/>
    <x v="0"/>
    <m/>
    <n v="2.2000000000000002"/>
    <n v="6.1"/>
    <m/>
    <x v="95"/>
    <n v="11.38"/>
    <x v="0"/>
    <x v="278"/>
    <x v="0"/>
    <m/>
    <m/>
    <x v="0"/>
    <x v="0"/>
    <m/>
    <n v="2.2000000000000001E-3"/>
    <m/>
    <n v="3.8999999999999998E-3"/>
    <m/>
    <x v="0"/>
    <x v="0"/>
    <m/>
    <m/>
    <x v="0"/>
    <m/>
    <m/>
    <m/>
    <m/>
    <m/>
    <x v="0"/>
    <m/>
    <m/>
    <x v="0"/>
    <m/>
    <m/>
    <m/>
    <m/>
    <x v="6"/>
    <m/>
    <m/>
    <d v="2019-05-30T00:00:00"/>
    <x v="42"/>
    <m/>
    <s v="5495/30"/>
    <x v="0"/>
    <n v="5"/>
    <n v="7"/>
    <m/>
    <d v="2019-05-28T00:00:00"/>
    <s v="9:30am"/>
  </r>
  <r>
    <x v="0"/>
    <x v="32"/>
    <x v="1"/>
    <x v="4"/>
    <x v="653"/>
    <x v="169"/>
    <x v="0"/>
    <x v="390"/>
    <m/>
    <m/>
    <m/>
    <x v="0"/>
    <m/>
    <n v="2.2000000000000002"/>
    <n v="5.9"/>
    <m/>
    <x v="114"/>
    <n v="11.41"/>
    <x v="0"/>
    <x v="273"/>
    <x v="0"/>
    <m/>
    <m/>
    <x v="0"/>
    <x v="0"/>
    <m/>
    <n v="1.1000000000000001E-3"/>
    <m/>
    <n v="2.5999999999999999E-3"/>
    <m/>
    <x v="0"/>
    <x v="0"/>
    <m/>
    <m/>
    <x v="0"/>
    <m/>
    <m/>
    <m/>
    <m/>
    <m/>
    <x v="0"/>
    <m/>
    <m/>
    <x v="0"/>
    <m/>
    <m/>
    <m/>
    <m/>
    <x v="6"/>
    <m/>
    <m/>
    <d v="2019-06-03T00:00:00"/>
    <x v="135"/>
    <m/>
    <s v="5495/40"/>
    <x v="0"/>
    <n v="5"/>
    <n v="7"/>
    <m/>
    <d v="2019-05-28T00:00:00"/>
    <s v="10:00pm"/>
  </r>
  <r>
    <x v="0"/>
    <x v="32"/>
    <x v="1"/>
    <x v="4"/>
    <x v="654"/>
    <x v="170"/>
    <x v="0"/>
    <x v="11"/>
    <m/>
    <m/>
    <m/>
    <x v="0"/>
    <m/>
    <n v="2.2000000000000002"/>
    <n v="6"/>
    <m/>
    <x v="115"/>
    <n v="11.282999999999999"/>
    <x v="0"/>
    <x v="279"/>
    <x v="0"/>
    <m/>
    <m/>
    <x v="0"/>
    <x v="0"/>
    <m/>
    <n v="0"/>
    <m/>
    <n v="1.6999999999999999E-3"/>
    <m/>
    <x v="0"/>
    <x v="0"/>
    <m/>
    <m/>
    <x v="0"/>
    <m/>
    <m/>
    <m/>
    <m/>
    <m/>
    <x v="0"/>
    <m/>
    <m/>
    <x v="0"/>
    <m/>
    <m/>
    <m/>
    <m/>
    <x v="7"/>
    <m/>
    <m/>
    <d v="2019-06-04T00:00:00"/>
    <x v="183"/>
    <m/>
    <s v="5495/50"/>
    <x v="0"/>
    <n v="4"/>
    <n v="7"/>
    <m/>
    <d v="2019-05-29T00:00:00"/>
    <s v="10:00AM"/>
  </r>
  <r>
    <x v="0"/>
    <x v="32"/>
    <x v="1"/>
    <x v="4"/>
    <x v="655"/>
    <x v="170"/>
    <x v="0"/>
    <x v="11"/>
    <m/>
    <m/>
    <m/>
    <x v="0"/>
    <m/>
    <n v="2.2000000000000002"/>
    <n v="6"/>
    <m/>
    <x v="115"/>
    <n v="11.282999999999999"/>
    <x v="0"/>
    <x v="279"/>
    <x v="0"/>
    <m/>
    <m/>
    <x v="0"/>
    <x v="0"/>
    <m/>
    <n v="0"/>
    <m/>
    <n v="1.6999999999999999E-3"/>
    <m/>
    <x v="0"/>
    <x v="0"/>
    <m/>
    <m/>
    <x v="0"/>
    <m/>
    <m/>
    <m/>
    <m/>
    <m/>
    <x v="0"/>
    <m/>
    <m/>
    <x v="0"/>
    <m/>
    <m/>
    <m/>
    <m/>
    <x v="7"/>
    <m/>
    <m/>
    <d v="2019-06-04T00:00:00"/>
    <x v="183"/>
    <m/>
    <s v="5495/50"/>
    <x v="0"/>
    <n v="4"/>
    <n v="7"/>
    <m/>
    <d v="2019-05-29T00:00:00"/>
    <s v="10:00AM"/>
  </r>
  <r>
    <x v="0"/>
    <x v="32"/>
    <x v="1"/>
    <x v="4"/>
    <x v="656"/>
    <x v="54"/>
    <x v="0"/>
    <x v="391"/>
    <m/>
    <m/>
    <m/>
    <x v="0"/>
    <m/>
    <n v="2"/>
    <n v="6.6"/>
    <m/>
    <x v="93"/>
    <n v="11.371"/>
    <x v="0"/>
    <x v="62"/>
    <x v="0"/>
    <m/>
    <m/>
    <x v="0"/>
    <x v="0"/>
    <m/>
    <n v="0"/>
    <m/>
    <n v="0"/>
    <m/>
    <x v="0"/>
    <x v="0"/>
    <m/>
    <m/>
    <x v="0"/>
    <m/>
    <m/>
    <m/>
    <m/>
    <m/>
    <x v="0"/>
    <m/>
    <m/>
    <x v="0"/>
    <m/>
    <m/>
    <m/>
    <m/>
    <x v="7"/>
    <m/>
    <m/>
    <d v="2019-06-12T00:00:00"/>
    <x v="46"/>
    <m/>
    <s v="5586/20"/>
    <x v="0"/>
    <n v="6"/>
    <n v="7"/>
    <m/>
    <d v="2019-06-11T00:00:00"/>
    <s v="1:15am"/>
  </r>
  <r>
    <x v="0"/>
    <x v="32"/>
    <x v="1"/>
    <x v="4"/>
    <x v="657"/>
    <x v="54"/>
    <x v="0"/>
    <x v="11"/>
    <m/>
    <m/>
    <m/>
    <x v="0"/>
    <m/>
    <n v="1.9"/>
    <n v="5.9"/>
    <m/>
    <x v="105"/>
    <n v="11.404999999999999"/>
    <x v="0"/>
    <x v="280"/>
    <x v="0"/>
    <m/>
    <m/>
    <x v="0"/>
    <x v="0"/>
    <m/>
    <n v="0"/>
    <m/>
    <n v="0"/>
    <m/>
    <x v="0"/>
    <x v="0"/>
    <m/>
    <m/>
    <x v="0"/>
    <m/>
    <m/>
    <m/>
    <m/>
    <m/>
    <x v="0"/>
    <m/>
    <m/>
    <x v="0"/>
    <m/>
    <m/>
    <m/>
    <m/>
    <x v="7"/>
    <m/>
    <m/>
    <d v="2019-06-13T00:00:00"/>
    <x v="184"/>
    <m/>
    <s v="5586/30"/>
    <x v="0"/>
    <n v="7"/>
    <n v="7"/>
    <m/>
    <d v="2019-06-11T00:00:00"/>
    <s v="7:30AM"/>
  </r>
  <r>
    <x v="0"/>
    <x v="32"/>
    <x v="1"/>
    <x v="4"/>
    <x v="658"/>
    <x v="220"/>
    <x v="0"/>
    <x v="392"/>
    <m/>
    <m/>
    <m/>
    <x v="0"/>
    <m/>
    <n v="1.9"/>
    <n v="5.4"/>
    <m/>
    <x v="116"/>
    <n v="11.298999999999999"/>
    <x v="0"/>
    <x v="59"/>
    <x v="0"/>
    <m/>
    <m/>
    <x v="0"/>
    <x v="0"/>
    <m/>
    <n v="0"/>
    <m/>
    <n v="0"/>
    <m/>
    <x v="0"/>
    <x v="0"/>
    <m/>
    <m/>
    <x v="0"/>
    <m/>
    <m/>
    <m/>
    <m/>
    <m/>
    <x v="0"/>
    <m/>
    <m/>
    <x v="0"/>
    <m/>
    <m/>
    <m/>
    <m/>
    <x v="7"/>
    <m/>
    <m/>
    <d v="2019-06-13T00:00:00"/>
    <x v="184"/>
    <m/>
    <s v="5589/40"/>
    <x v="0"/>
    <n v="6"/>
    <n v="7"/>
    <m/>
    <d v="2019-07-12T00:00:00"/>
    <s v="12:35AM"/>
  </r>
  <r>
    <x v="0"/>
    <x v="33"/>
    <x v="1"/>
    <x v="4"/>
    <x v="659"/>
    <x v="220"/>
    <x v="0"/>
    <x v="393"/>
    <m/>
    <m/>
    <m/>
    <x v="0"/>
    <m/>
    <n v="2"/>
    <n v="5.5"/>
    <m/>
    <x v="117"/>
    <n v="11.227"/>
    <x v="0"/>
    <x v="281"/>
    <x v="0"/>
    <m/>
    <m/>
    <x v="0"/>
    <x v="0"/>
    <m/>
    <n v="0"/>
    <m/>
    <n v="0"/>
    <m/>
    <x v="0"/>
    <x v="0"/>
    <m/>
    <m/>
    <x v="0"/>
    <m/>
    <m/>
    <m/>
    <m/>
    <m/>
    <x v="0"/>
    <m/>
    <m/>
    <x v="0"/>
    <m/>
    <m/>
    <m/>
    <m/>
    <x v="7"/>
    <m/>
    <m/>
    <d v="2019-06-13T00:00:00"/>
    <x v="184"/>
    <m/>
    <s v="5589/50"/>
    <x v="0"/>
    <n v="9"/>
    <n v="7"/>
    <m/>
    <d v="2019-06-12T00:00:00"/>
    <s v="4:20pm"/>
  </r>
  <r>
    <x v="0"/>
    <x v="32"/>
    <x v="1"/>
    <x v="4"/>
    <x v="660"/>
    <x v="221"/>
    <x v="0"/>
    <x v="19"/>
    <m/>
    <m/>
    <m/>
    <x v="0"/>
    <m/>
    <n v="1.9"/>
    <n v="5.4"/>
    <m/>
    <x v="118"/>
    <n v="11.359"/>
    <x v="0"/>
    <x v="42"/>
    <x v="0"/>
    <m/>
    <m/>
    <x v="0"/>
    <x v="0"/>
    <m/>
    <n v="0"/>
    <m/>
    <n v="0"/>
    <m/>
    <x v="0"/>
    <x v="0"/>
    <m/>
    <m/>
    <x v="0"/>
    <m/>
    <m/>
    <m/>
    <m/>
    <m/>
    <x v="0"/>
    <m/>
    <m/>
    <x v="0"/>
    <m/>
    <m/>
    <m/>
    <m/>
    <x v="7"/>
    <m/>
    <m/>
    <s v="0618/19"/>
    <x v="168"/>
    <m/>
    <s v="5589/60"/>
    <x v="0"/>
    <n v="6"/>
    <n v="7"/>
    <m/>
    <d v="2019-06-12T00:00:00"/>
    <s v="9:50pm"/>
  </r>
  <r>
    <x v="0"/>
    <x v="32"/>
    <x v="1"/>
    <x v="4"/>
    <x v="661"/>
    <x v="222"/>
    <x v="0"/>
    <x v="394"/>
    <m/>
    <m/>
    <m/>
    <x v="0"/>
    <m/>
    <n v="2"/>
    <n v="5.5"/>
    <m/>
    <x v="119"/>
    <n v="11.295"/>
    <x v="0"/>
    <x v="36"/>
    <x v="0"/>
    <m/>
    <m/>
    <x v="0"/>
    <x v="0"/>
    <m/>
    <n v="0"/>
    <m/>
    <n v="0"/>
    <m/>
    <x v="0"/>
    <x v="0"/>
    <m/>
    <m/>
    <x v="0"/>
    <m/>
    <m/>
    <m/>
    <m/>
    <m/>
    <x v="0"/>
    <m/>
    <m/>
    <x v="0"/>
    <m/>
    <m/>
    <m/>
    <m/>
    <x v="0"/>
    <m/>
    <m/>
    <d v="2019-08-05T00:00:00"/>
    <x v="100"/>
    <m/>
    <s v="5758/20 blended with 30"/>
    <x v="0"/>
    <n v="6"/>
    <n v="7"/>
    <m/>
    <d v="2019-08-02T00:00:00"/>
    <s v="12:10pm"/>
  </r>
  <r>
    <x v="0"/>
    <x v="32"/>
    <x v="1"/>
    <x v="4"/>
    <x v="662"/>
    <x v="131"/>
    <x v="0"/>
    <x v="19"/>
    <m/>
    <m/>
    <m/>
    <x v="0"/>
    <m/>
    <n v="2"/>
    <n v="5.5"/>
    <m/>
    <x v="120"/>
    <n v="11.218"/>
    <x v="0"/>
    <x v="51"/>
    <x v="0"/>
    <m/>
    <m/>
    <x v="0"/>
    <x v="0"/>
    <m/>
    <n v="0"/>
    <m/>
    <n v="0"/>
    <m/>
    <x v="0"/>
    <x v="0"/>
    <m/>
    <m/>
    <x v="0"/>
    <m/>
    <m/>
    <m/>
    <m/>
    <m/>
    <x v="0"/>
    <m/>
    <m/>
    <x v="0"/>
    <m/>
    <m/>
    <m/>
    <m/>
    <x v="0"/>
    <m/>
    <m/>
    <d v="2019-08-07T00:00:00"/>
    <x v="101"/>
    <m/>
    <s v="5758/30 blended with 20"/>
    <x v="0"/>
    <n v="7"/>
    <n v="7"/>
    <m/>
    <d v="2019-08-02T00:00:00"/>
    <s v="12:10pm"/>
  </r>
  <r>
    <x v="0"/>
    <x v="32"/>
    <x v="1"/>
    <x v="4"/>
    <x v="663"/>
    <x v="131"/>
    <x v="0"/>
    <x v="6"/>
    <m/>
    <m/>
    <m/>
    <x v="0"/>
    <m/>
    <n v="2.1"/>
    <n v="5.5"/>
    <m/>
    <x v="121"/>
    <n v="11.343999999999999"/>
    <x v="0"/>
    <x v="0"/>
    <x v="0"/>
    <m/>
    <m/>
    <x v="0"/>
    <x v="0"/>
    <m/>
    <n v="0"/>
    <m/>
    <n v="2.0999999999999999E-3"/>
    <m/>
    <x v="0"/>
    <x v="0"/>
    <m/>
    <m/>
    <x v="0"/>
    <m/>
    <m/>
    <m/>
    <m/>
    <m/>
    <x v="0"/>
    <m/>
    <m/>
    <x v="0"/>
    <m/>
    <m/>
    <m/>
    <m/>
    <x v="0"/>
    <m/>
    <m/>
    <d v="2019-08-07T00:00:00"/>
    <x v="101"/>
    <m/>
    <s v="5758/50"/>
    <x v="0"/>
    <n v="6"/>
    <n v="7"/>
    <m/>
    <d v="2019-08-03T00:00:00"/>
    <s v="6:50am"/>
  </r>
  <r>
    <x v="0"/>
    <x v="32"/>
    <x v="1"/>
    <x v="4"/>
    <x v="664"/>
    <x v="223"/>
    <x v="0"/>
    <x v="18"/>
    <m/>
    <m/>
    <m/>
    <x v="0"/>
    <m/>
    <n v="1.9"/>
    <n v="5.5"/>
    <m/>
    <x v="122"/>
    <n v="11.362"/>
    <x v="0"/>
    <x v="163"/>
    <x v="0"/>
    <m/>
    <m/>
    <x v="0"/>
    <x v="0"/>
    <m/>
    <n v="0"/>
    <m/>
    <n v="0"/>
    <m/>
    <x v="0"/>
    <x v="0"/>
    <m/>
    <m/>
    <x v="0"/>
    <m/>
    <m/>
    <m/>
    <m/>
    <m/>
    <x v="0"/>
    <m/>
    <m/>
    <x v="0"/>
    <m/>
    <m/>
    <m/>
    <m/>
    <x v="0"/>
    <m/>
    <m/>
    <d v="2019-08-08T00:00:00"/>
    <x v="102"/>
    <m/>
    <s v="5758/40 blended with 60"/>
    <x v="0"/>
    <n v="12"/>
    <n v="7"/>
    <m/>
    <d v="2019-08-06T00:00:00"/>
    <s v="9:11am"/>
  </r>
  <r>
    <x v="0"/>
    <x v="32"/>
    <x v="1"/>
    <x v="4"/>
    <x v="665"/>
    <x v="223"/>
    <x v="0"/>
    <x v="23"/>
    <m/>
    <m/>
    <m/>
    <x v="0"/>
    <m/>
    <n v="1.9"/>
    <n v="5.5"/>
    <m/>
    <x v="123"/>
    <n v="11.423999999999999"/>
    <x v="0"/>
    <x v="182"/>
    <x v="0"/>
    <m/>
    <m/>
    <x v="0"/>
    <x v="0"/>
    <m/>
    <n v="1.8E-3"/>
    <m/>
    <n v="3.8E-3"/>
    <m/>
    <x v="0"/>
    <x v="0"/>
    <m/>
    <m/>
    <x v="0"/>
    <m/>
    <m/>
    <m/>
    <m/>
    <m/>
    <x v="0"/>
    <m/>
    <m/>
    <x v="0"/>
    <m/>
    <m/>
    <m/>
    <m/>
    <x v="0"/>
    <m/>
    <m/>
    <d v="2019-08-08T00:00:00"/>
    <x v="102"/>
    <m/>
    <s v="5758/60 blended with 40"/>
    <x v="0"/>
    <n v="7"/>
    <n v="7"/>
    <m/>
    <d v="2019-08-06T00:00:00"/>
    <s v="9:11am"/>
  </r>
  <r>
    <x v="0"/>
    <x v="32"/>
    <x v="1"/>
    <x v="4"/>
    <x v="666"/>
    <x v="115"/>
    <x v="0"/>
    <x v="9"/>
    <m/>
    <m/>
    <m/>
    <x v="0"/>
    <m/>
    <n v="2.1"/>
    <n v="5.6"/>
    <m/>
    <x v="95"/>
    <n v="11.343999999999999"/>
    <x v="0"/>
    <x v="282"/>
    <x v="0"/>
    <m/>
    <m/>
    <x v="0"/>
    <x v="0"/>
    <m/>
    <n v="0"/>
    <m/>
    <n v="0"/>
    <m/>
    <x v="0"/>
    <x v="0"/>
    <m/>
    <m/>
    <x v="0"/>
    <m/>
    <m/>
    <m/>
    <m/>
    <m/>
    <x v="0"/>
    <m/>
    <m/>
    <x v="0"/>
    <m/>
    <m/>
    <m/>
    <m/>
    <x v="0"/>
    <m/>
    <m/>
    <d v="2019-08-09T00:00:00"/>
    <x v="185"/>
    <m/>
    <s v="5758/70"/>
    <x v="0"/>
    <n v="8"/>
    <n v="7"/>
    <m/>
    <d v="2019-08-06T00:00:00"/>
    <s v="10:20pm"/>
  </r>
  <r>
    <x v="0"/>
    <x v="32"/>
    <x v="1"/>
    <x v="4"/>
    <x v="667"/>
    <x v="115"/>
    <x v="0"/>
    <x v="20"/>
    <m/>
    <m/>
    <m/>
    <x v="0"/>
    <m/>
    <n v="2.2000000000000002"/>
    <n v="6"/>
    <m/>
    <x v="124"/>
    <n v="11.327999999999999"/>
    <x v="0"/>
    <x v="272"/>
    <x v="0"/>
    <m/>
    <m/>
    <x v="0"/>
    <x v="0"/>
    <m/>
    <n v="0"/>
    <m/>
    <n v="2.8999999999999998E-3"/>
    <m/>
    <x v="0"/>
    <x v="0"/>
    <m/>
    <m/>
    <x v="0"/>
    <m/>
    <m/>
    <m/>
    <m/>
    <m/>
    <x v="0"/>
    <m/>
    <m/>
    <x v="0"/>
    <m/>
    <m/>
    <m/>
    <m/>
    <x v="0"/>
    <m/>
    <m/>
    <d v="2019-08-09T00:00:00"/>
    <x v="185"/>
    <m/>
    <s v="5758/80"/>
    <x v="0"/>
    <n v="8"/>
    <n v="7"/>
    <m/>
    <d v="2019-08-07T00:00:00"/>
    <s v="12:30am"/>
  </r>
  <r>
    <x v="0"/>
    <x v="32"/>
    <x v="1"/>
    <x v="4"/>
    <x v="668"/>
    <x v="118"/>
    <x v="0"/>
    <x v="8"/>
    <m/>
    <m/>
    <m/>
    <x v="0"/>
    <m/>
    <n v="2.2000000000000002"/>
    <n v="5.8"/>
    <m/>
    <x v="125"/>
    <n v="11.385"/>
    <x v="0"/>
    <x v="43"/>
    <x v="0"/>
    <m/>
    <m/>
    <x v="0"/>
    <x v="0"/>
    <m/>
    <n v="0"/>
    <m/>
    <n v="0"/>
    <m/>
    <x v="0"/>
    <x v="0"/>
    <m/>
    <m/>
    <x v="0"/>
    <m/>
    <m/>
    <m/>
    <m/>
    <m/>
    <x v="0"/>
    <m/>
    <m/>
    <x v="0"/>
    <m/>
    <m/>
    <m/>
    <m/>
    <x v="0"/>
    <m/>
    <m/>
    <d v="2019-08-13T00:00:00"/>
    <x v="90"/>
    <m/>
    <s v="5758/90"/>
    <x v="0"/>
    <n v="8"/>
    <n v="7"/>
    <m/>
    <d v="2019-08-08T00:00:00"/>
    <s v="2:50am"/>
  </r>
  <r>
    <x v="0"/>
    <x v="32"/>
    <x v="1"/>
    <x v="4"/>
    <x v="669"/>
    <x v="118"/>
    <x v="0"/>
    <x v="8"/>
    <m/>
    <m/>
    <m/>
    <x v="0"/>
    <m/>
    <n v="2.2000000000000002"/>
    <n v="6"/>
    <m/>
    <x v="126"/>
    <n v="11.342000000000001"/>
    <x v="0"/>
    <x v="164"/>
    <x v="0"/>
    <m/>
    <m/>
    <x v="0"/>
    <x v="0"/>
    <m/>
    <n v="0"/>
    <m/>
    <n v="0"/>
    <m/>
    <x v="0"/>
    <x v="0"/>
    <m/>
    <m/>
    <x v="0"/>
    <m/>
    <m/>
    <m/>
    <m/>
    <m/>
    <x v="0"/>
    <m/>
    <m/>
    <x v="0"/>
    <m/>
    <m/>
    <m/>
    <m/>
    <x v="0"/>
    <m/>
    <m/>
    <d v="2019-08-13T00:00:00"/>
    <x v="90"/>
    <m/>
    <s v="5758/100"/>
    <x v="0"/>
    <n v="7"/>
    <n v="7"/>
    <m/>
    <d v="2019-08-08T00:00:00"/>
    <s v="6:10am"/>
  </r>
  <r>
    <x v="0"/>
    <x v="32"/>
    <x v="1"/>
    <x v="4"/>
    <x v="670"/>
    <x v="118"/>
    <x v="0"/>
    <x v="8"/>
    <m/>
    <m/>
    <m/>
    <x v="0"/>
    <m/>
    <n v="2.2000000000000002"/>
    <n v="6"/>
    <m/>
    <x v="127"/>
    <n v="11.363"/>
    <x v="0"/>
    <x v="283"/>
    <x v="0"/>
    <m/>
    <m/>
    <x v="0"/>
    <x v="0"/>
    <m/>
    <n v="0"/>
    <m/>
    <n v="0"/>
    <m/>
    <x v="0"/>
    <x v="0"/>
    <m/>
    <m/>
    <x v="0"/>
    <m/>
    <m/>
    <m/>
    <m/>
    <m/>
    <x v="0"/>
    <m/>
    <m/>
    <x v="0"/>
    <m/>
    <m/>
    <m/>
    <m/>
    <x v="0"/>
    <m/>
    <m/>
    <d v="2019-08-13T00:00:00"/>
    <x v="90"/>
    <m/>
    <s v="5758/110"/>
    <x v="0"/>
    <n v="9"/>
    <n v="7"/>
    <m/>
    <d v="2019-08-09T00:00:00"/>
    <s v="8:15pm"/>
  </r>
  <r>
    <x v="0"/>
    <x v="33"/>
    <x v="1"/>
    <x v="4"/>
    <x v="671"/>
    <x v="118"/>
    <x v="0"/>
    <x v="395"/>
    <m/>
    <m/>
    <m/>
    <x v="0"/>
    <m/>
    <n v="2.2000000000000002"/>
    <n v="5.9"/>
    <m/>
    <x v="128"/>
    <n v="11.385"/>
    <x v="0"/>
    <x v="165"/>
    <x v="0"/>
    <m/>
    <m/>
    <x v="0"/>
    <x v="0"/>
    <m/>
    <n v="0"/>
    <m/>
    <n v="0"/>
    <m/>
    <x v="0"/>
    <x v="0"/>
    <m/>
    <m/>
    <x v="0"/>
    <m/>
    <m/>
    <m/>
    <m/>
    <m/>
    <x v="0"/>
    <m/>
    <m/>
    <x v="0"/>
    <m/>
    <m/>
    <m/>
    <m/>
    <x v="0"/>
    <m/>
    <m/>
    <d v="2019-08-13T00:00:00"/>
    <x v="90"/>
    <m/>
    <s v="5758/120"/>
    <x v="0"/>
    <n v="7"/>
    <n v="7"/>
    <m/>
    <d v="2019-08-10T00:00:00"/>
    <s v="4:45am"/>
  </r>
  <r>
    <x v="0"/>
    <x v="32"/>
    <x v="1"/>
    <x v="4"/>
    <x v="672"/>
    <x v="224"/>
    <x v="0"/>
    <x v="396"/>
    <m/>
    <m/>
    <m/>
    <x v="0"/>
    <m/>
    <n v="2"/>
    <n v="5.2"/>
    <m/>
    <x v="129"/>
    <n v="11.249000000000001"/>
    <x v="0"/>
    <x v="63"/>
    <x v="0"/>
    <m/>
    <m/>
    <x v="0"/>
    <x v="0"/>
    <m/>
    <n v="0"/>
    <m/>
    <n v="0"/>
    <m/>
    <x v="0"/>
    <x v="0"/>
    <m/>
    <m/>
    <x v="0"/>
    <m/>
    <m/>
    <m/>
    <m/>
    <m/>
    <x v="0"/>
    <m/>
    <m/>
    <x v="0"/>
    <m/>
    <m/>
    <m/>
    <m/>
    <x v="9"/>
    <m/>
    <m/>
    <d v="2019-09-20T00:00:00"/>
    <x v="82"/>
    <n v="1"/>
    <s v="5873/20"/>
    <x v="0"/>
    <n v="10"/>
    <n v="7"/>
    <m/>
    <d v="2019-09-18T00:00:00"/>
    <s v="1:25am"/>
  </r>
  <r>
    <x v="0"/>
    <x v="32"/>
    <x v="1"/>
    <x v="4"/>
    <x v="673"/>
    <x v="104"/>
    <x v="0"/>
    <x v="6"/>
    <m/>
    <m/>
    <m/>
    <x v="0"/>
    <m/>
    <n v="2.1"/>
    <n v="5.4"/>
    <m/>
    <x v="118"/>
    <n v="11.289"/>
    <x v="0"/>
    <x v="35"/>
    <x v="0"/>
    <m/>
    <m/>
    <x v="0"/>
    <x v="0"/>
    <m/>
    <n v="0"/>
    <m/>
    <n v="0"/>
    <m/>
    <x v="0"/>
    <x v="0"/>
    <m/>
    <m/>
    <x v="0"/>
    <m/>
    <m/>
    <m/>
    <m/>
    <m/>
    <x v="0"/>
    <m/>
    <m/>
    <x v="0"/>
    <m/>
    <m/>
    <m/>
    <m/>
    <x v="9"/>
    <m/>
    <m/>
    <d v="2019-09-20T00:00:00"/>
    <x v="82"/>
    <n v="1"/>
    <s v="5873/30"/>
    <x v="0"/>
    <n v="9"/>
    <n v="7"/>
    <m/>
    <d v="2019-09-19T00:00:00"/>
    <s v="3:20pm"/>
  </r>
  <r>
    <x v="0"/>
    <x v="32"/>
    <x v="1"/>
    <x v="4"/>
    <x v="674"/>
    <x v="105"/>
    <x v="0"/>
    <x v="397"/>
    <m/>
    <m/>
    <m/>
    <x v="0"/>
    <m/>
    <n v="2"/>
    <n v="5.2"/>
    <m/>
    <x v="124"/>
    <n v="11.163"/>
    <x v="0"/>
    <x v="284"/>
    <x v="0"/>
    <m/>
    <m/>
    <x v="0"/>
    <x v="0"/>
    <m/>
    <n v="0"/>
    <m/>
    <n v="1E-3"/>
    <m/>
    <x v="0"/>
    <x v="0"/>
    <m/>
    <m/>
    <x v="0"/>
    <m/>
    <m/>
    <m/>
    <m/>
    <m/>
    <x v="0"/>
    <m/>
    <m/>
    <x v="0"/>
    <m/>
    <m/>
    <m/>
    <m/>
    <x v="9"/>
    <m/>
    <m/>
    <d v="2019-09-23T00:00:00"/>
    <x v="83"/>
    <n v="1"/>
    <s v="5873/40"/>
    <x v="0"/>
    <n v="8"/>
    <n v="7"/>
    <m/>
    <d v="2019-09-19T00:00:00"/>
    <s v="4:20pm"/>
  </r>
  <r>
    <x v="0"/>
    <x v="32"/>
    <x v="1"/>
    <x v="4"/>
    <x v="675"/>
    <x v="105"/>
    <x v="0"/>
    <x v="398"/>
    <m/>
    <m/>
    <m/>
    <x v="0"/>
    <m/>
    <n v="2.2000000000000002"/>
    <n v="5.7"/>
    <m/>
    <x v="130"/>
    <n v="11.173999999999999"/>
    <x v="0"/>
    <x v="43"/>
    <x v="0"/>
    <m/>
    <m/>
    <x v="0"/>
    <x v="0"/>
    <m/>
    <n v="4.0000000000000001E-3"/>
    <m/>
    <n v="4.4000000000000003E-3"/>
    <m/>
    <x v="0"/>
    <x v="0"/>
    <m/>
    <m/>
    <x v="0"/>
    <m/>
    <m/>
    <m/>
    <m/>
    <m/>
    <x v="0"/>
    <m/>
    <m/>
    <x v="0"/>
    <m/>
    <m/>
    <m/>
    <m/>
    <x v="9"/>
    <m/>
    <m/>
    <d v="2019-09-23T00:00:00"/>
    <x v="83"/>
    <n v="1"/>
    <s v="5873/50"/>
    <x v="0"/>
    <n v="11"/>
    <n v="7"/>
    <m/>
    <d v="2019-09-20T00:00:00"/>
    <s v="11:15pm"/>
  </r>
  <r>
    <x v="0"/>
    <x v="34"/>
    <x v="1"/>
    <x v="1"/>
    <x v="676"/>
    <x v="225"/>
    <x v="0"/>
    <x v="36"/>
    <m/>
    <m/>
    <m/>
    <x v="0"/>
    <m/>
    <n v="1.3"/>
    <n v="5.6"/>
    <m/>
    <x v="99"/>
    <n v="1.345"/>
    <x v="0"/>
    <x v="285"/>
    <x v="0"/>
    <m/>
    <m/>
    <x v="0"/>
    <x v="0"/>
    <m/>
    <n v="0"/>
    <m/>
    <n v="0"/>
    <m/>
    <x v="0"/>
    <x v="0"/>
    <m/>
    <m/>
    <x v="0"/>
    <m/>
    <m/>
    <m/>
    <m/>
    <m/>
    <x v="0"/>
    <m/>
    <m/>
    <x v="0"/>
    <m/>
    <m/>
    <m/>
    <m/>
    <x v="4"/>
    <m/>
    <m/>
    <d v="2018-03-13T00:00:00"/>
    <x v="186"/>
    <m/>
    <m/>
    <x v="0"/>
    <n v="13"/>
    <n v="7"/>
    <m/>
    <d v="2018-03-09T00:00:00"/>
    <s v="6:30PM"/>
  </r>
  <r>
    <x v="0"/>
    <x v="34"/>
    <x v="1"/>
    <x v="1"/>
    <x v="677"/>
    <x v="226"/>
    <x v="0"/>
    <x v="11"/>
    <m/>
    <m/>
    <m/>
    <x v="0"/>
    <m/>
    <n v="2.2000000000000002"/>
    <n v="6.2"/>
    <m/>
    <x v="131"/>
    <n v="1.35"/>
    <x v="0"/>
    <x v="286"/>
    <x v="0"/>
    <m/>
    <m/>
    <x v="0"/>
    <x v="0"/>
    <m/>
    <n v="0"/>
    <m/>
    <n v="1.9E-3"/>
    <m/>
    <x v="0"/>
    <x v="0"/>
    <m/>
    <m/>
    <x v="0"/>
    <m/>
    <m/>
    <m/>
    <m/>
    <m/>
    <x v="0"/>
    <m/>
    <m/>
    <x v="0"/>
    <m/>
    <m/>
    <m/>
    <m/>
    <x v="8"/>
    <m/>
    <m/>
    <d v="2018-07-20T00:00:00"/>
    <x v="187"/>
    <m/>
    <s v="Waived-per Celso/NaiaraHOLDstability testing results"/>
    <x v="0"/>
    <n v="5"/>
    <n v="7"/>
    <m/>
    <d v="2018-07-16T00:00:00"/>
    <s v="6:30am"/>
  </r>
  <r>
    <x v="0"/>
    <x v="35"/>
    <x v="1"/>
    <x v="9"/>
    <x v="678"/>
    <x v="227"/>
    <x v="0"/>
    <x v="399"/>
    <n v="49.3"/>
    <m/>
    <m/>
    <x v="0"/>
    <m/>
    <m/>
    <m/>
    <m/>
    <x v="0"/>
    <m/>
    <x v="256"/>
    <x v="287"/>
    <x v="222"/>
    <m/>
    <m/>
    <x v="0"/>
    <x v="123"/>
    <m/>
    <n v="0"/>
    <m/>
    <n v="0"/>
    <m/>
    <x v="0"/>
    <x v="0"/>
    <m/>
    <n v="0.42720000000000002"/>
    <x v="0"/>
    <m/>
    <m/>
    <m/>
    <m/>
    <m/>
    <x v="50"/>
    <m/>
    <m/>
    <x v="0"/>
    <m/>
    <n v="5.5100000000000003E-2"/>
    <m/>
    <n v="3.3700000000000001E-2"/>
    <x v="2"/>
    <m/>
    <m/>
    <d v="2017-12-28T00:00:00"/>
    <x v="188"/>
    <m/>
    <s v="approval- JH"/>
    <x v="0"/>
    <n v="14"/>
    <n v="7"/>
    <m/>
    <m/>
    <m/>
  </r>
  <r>
    <x v="0"/>
    <x v="35"/>
    <x v="1"/>
    <x v="9"/>
    <x v="679"/>
    <x v="228"/>
    <x v="0"/>
    <x v="400"/>
    <n v="49.2"/>
    <m/>
    <m/>
    <x v="0"/>
    <m/>
    <m/>
    <m/>
    <m/>
    <x v="0"/>
    <m/>
    <x v="257"/>
    <x v="288"/>
    <x v="223"/>
    <m/>
    <m/>
    <x v="0"/>
    <x v="117"/>
    <m/>
    <n v="0"/>
    <m/>
    <n v="0"/>
    <m/>
    <x v="0"/>
    <x v="0"/>
    <m/>
    <s v="..2142"/>
    <x v="0"/>
    <m/>
    <m/>
    <m/>
    <m/>
    <m/>
    <x v="51"/>
    <m/>
    <m/>
    <x v="0"/>
    <m/>
    <n v="3.4700000000000002E-2"/>
    <m/>
    <n v="0.20749999999999999"/>
    <x v="2"/>
    <m/>
    <m/>
    <d v="2017-12-28T00:00:00"/>
    <x v="188"/>
    <m/>
    <s v="approval- JH"/>
    <x v="0"/>
    <n v="4"/>
    <n v="7"/>
    <m/>
    <m/>
    <m/>
  </r>
  <r>
    <x v="0"/>
    <x v="36"/>
    <x v="1"/>
    <x v="8"/>
    <x v="680"/>
    <x v="229"/>
    <x v="0"/>
    <x v="401"/>
    <m/>
    <m/>
    <m/>
    <x v="0"/>
    <m/>
    <m/>
    <m/>
    <m/>
    <x v="132"/>
    <m/>
    <x v="258"/>
    <x v="122"/>
    <x v="0"/>
    <m/>
    <m/>
    <x v="0"/>
    <x v="0"/>
    <m/>
    <m/>
    <m/>
    <m/>
    <m/>
    <x v="0"/>
    <x v="0"/>
    <m/>
    <m/>
    <x v="0"/>
    <m/>
    <m/>
    <m/>
    <m/>
    <m/>
    <x v="0"/>
    <m/>
    <m/>
    <x v="0"/>
    <m/>
    <m/>
    <m/>
    <m/>
    <x v="1"/>
    <s v="clear"/>
    <m/>
    <d v="2017-01-17T00:00:00"/>
    <x v="189"/>
    <m/>
    <m/>
    <x v="0"/>
    <n v="4"/>
    <n v="5"/>
    <m/>
    <m/>
    <m/>
  </r>
  <r>
    <x v="0"/>
    <x v="36"/>
    <x v="1"/>
    <x v="8"/>
    <x v="681"/>
    <x v="230"/>
    <x v="0"/>
    <x v="402"/>
    <m/>
    <m/>
    <m/>
    <x v="0"/>
    <m/>
    <m/>
    <m/>
    <m/>
    <x v="133"/>
    <m/>
    <x v="259"/>
    <x v="78"/>
    <x v="0"/>
    <m/>
    <m/>
    <x v="0"/>
    <x v="0"/>
    <m/>
    <m/>
    <m/>
    <m/>
    <m/>
    <x v="0"/>
    <x v="0"/>
    <m/>
    <m/>
    <x v="0"/>
    <m/>
    <m/>
    <m/>
    <m/>
    <m/>
    <x v="0"/>
    <m/>
    <m/>
    <x v="0"/>
    <m/>
    <m/>
    <m/>
    <m/>
    <x v="1"/>
    <s v="clear"/>
    <m/>
    <d v="2017-01-30T00:00:00"/>
    <x v="190"/>
    <m/>
    <m/>
    <x v="0"/>
    <n v="4"/>
    <n v="5"/>
    <m/>
    <m/>
    <m/>
  </r>
  <r>
    <x v="0"/>
    <x v="37"/>
    <x v="1"/>
    <x v="8"/>
    <x v="682"/>
    <x v="231"/>
    <x v="0"/>
    <x v="403"/>
    <m/>
    <m/>
    <m/>
    <x v="0"/>
    <m/>
    <m/>
    <m/>
    <m/>
    <x v="134"/>
    <m/>
    <x v="260"/>
    <x v="289"/>
    <x v="0"/>
    <m/>
    <m/>
    <x v="0"/>
    <x v="0"/>
    <m/>
    <m/>
    <m/>
    <m/>
    <m/>
    <x v="0"/>
    <x v="0"/>
    <m/>
    <m/>
    <x v="0"/>
    <m/>
    <m/>
    <m/>
    <m/>
    <m/>
    <x v="0"/>
    <m/>
    <m/>
    <x v="0"/>
    <m/>
    <m/>
    <m/>
    <m/>
    <x v="1"/>
    <s v="clear"/>
    <m/>
    <d v="2019-01-02T00:00:00"/>
    <x v="191"/>
    <m/>
    <m/>
    <x v="0"/>
    <n v="3"/>
    <n v="5"/>
    <m/>
    <d v="2018-12-31T00:00:00"/>
    <s v="615pm"/>
  </r>
  <r>
    <x v="0"/>
    <x v="37"/>
    <x v="1"/>
    <x v="8"/>
    <x v="683"/>
    <x v="231"/>
    <x v="0"/>
    <x v="404"/>
    <m/>
    <m/>
    <m/>
    <x v="0"/>
    <m/>
    <m/>
    <m/>
    <m/>
    <x v="135"/>
    <m/>
    <x v="261"/>
    <x v="290"/>
    <x v="0"/>
    <m/>
    <m/>
    <x v="0"/>
    <x v="0"/>
    <m/>
    <m/>
    <m/>
    <m/>
    <m/>
    <x v="0"/>
    <x v="0"/>
    <m/>
    <m/>
    <x v="0"/>
    <m/>
    <m/>
    <m/>
    <m/>
    <m/>
    <x v="0"/>
    <m/>
    <m/>
    <x v="0"/>
    <m/>
    <m/>
    <m/>
    <m/>
    <x v="1"/>
    <s v="clear"/>
    <m/>
    <d v="2019-01-02T00:00:00"/>
    <x v="191"/>
    <m/>
    <m/>
    <x v="0"/>
    <n v="3"/>
    <n v="5"/>
    <m/>
    <d v="2019-01-02T00:00:00"/>
    <s v="1:15am"/>
  </r>
  <r>
    <x v="0"/>
    <x v="37"/>
    <x v="1"/>
    <x v="8"/>
    <x v="684"/>
    <x v="231"/>
    <x v="0"/>
    <x v="405"/>
    <m/>
    <m/>
    <m/>
    <x v="0"/>
    <m/>
    <m/>
    <m/>
    <m/>
    <x v="136"/>
    <m/>
    <x v="262"/>
    <x v="291"/>
    <x v="0"/>
    <m/>
    <m/>
    <x v="0"/>
    <x v="0"/>
    <m/>
    <m/>
    <m/>
    <m/>
    <m/>
    <x v="0"/>
    <x v="0"/>
    <m/>
    <m/>
    <x v="0"/>
    <m/>
    <m/>
    <m/>
    <m/>
    <m/>
    <x v="0"/>
    <m/>
    <m/>
    <x v="0"/>
    <m/>
    <m/>
    <m/>
    <m/>
    <x v="1"/>
    <s v="clear"/>
    <m/>
    <d v="2019-01-02T00:00:00"/>
    <x v="191"/>
    <m/>
    <m/>
    <x v="0"/>
    <n v="3"/>
    <n v="5"/>
    <m/>
    <d v="2019-01-02T00:00:00"/>
    <s v="8:10pm"/>
  </r>
  <r>
    <x v="0"/>
    <x v="37"/>
    <x v="1"/>
    <x v="8"/>
    <x v="685"/>
    <x v="232"/>
    <x v="0"/>
    <x v="406"/>
    <m/>
    <m/>
    <m/>
    <x v="0"/>
    <m/>
    <m/>
    <m/>
    <m/>
    <x v="137"/>
    <m/>
    <x v="263"/>
    <x v="292"/>
    <x v="0"/>
    <m/>
    <m/>
    <x v="0"/>
    <x v="0"/>
    <m/>
    <m/>
    <m/>
    <m/>
    <m/>
    <x v="0"/>
    <x v="0"/>
    <m/>
    <m/>
    <x v="0"/>
    <m/>
    <m/>
    <m/>
    <m/>
    <m/>
    <x v="0"/>
    <m/>
    <m/>
    <x v="0"/>
    <m/>
    <m/>
    <m/>
    <m/>
    <x v="1"/>
    <s v="clear"/>
    <m/>
    <d v="2019-01-04T00:00:00"/>
    <x v="103"/>
    <m/>
    <m/>
    <x v="0"/>
    <n v="3"/>
    <n v="5"/>
    <m/>
    <d v="2019-01-02T00:00:00"/>
    <s v="2:55pm"/>
  </r>
  <r>
    <x v="0"/>
    <x v="37"/>
    <x v="1"/>
    <x v="8"/>
    <x v="686"/>
    <x v="232"/>
    <x v="0"/>
    <x v="407"/>
    <m/>
    <m/>
    <m/>
    <x v="0"/>
    <m/>
    <m/>
    <m/>
    <m/>
    <x v="138"/>
    <m/>
    <x v="264"/>
    <x v="293"/>
    <x v="0"/>
    <m/>
    <m/>
    <x v="0"/>
    <x v="0"/>
    <m/>
    <m/>
    <m/>
    <m/>
    <m/>
    <x v="0"/>
    <x v="0"/>
    <m/>
    <m/>
    <x v="0"/>
    <m/>
    <m/>
    <m/>
    <m/>
    <m/>
    <x v="0"/>
    <m/>
    <m/>
    <x v="0"/>
    <m/>
    <m/>
    <m/>
    <m/>
    <x v="1"/>
    <s v="clear"/>
    <m/>
    <d v="2019-01-04T00:00:00"/>
    <x v="103"/>
    <m/>
    <m/>
    <x v="0"/>
    <n v="3"/>
    <n v="5"/>
    <m/>
    <d v="2019-01-02T00:00:00"/>
    <s v="9:15pm"/>
  </r>
  <r>
    <x v="0"/>
    <x v="37"/>
    <x v="1"/>
    <x v="8"/>
    <x v="687"/>
    <x v="133"/>
    <x v="0"/>
    <x v="408"/>
    <m/>
    <m/>
    <m/>
    <x v="0"/>
    <m/>
    <m/>
    <m/>
    <m/>
    <x v="139"/>
    <m/>
    <x v="265"/>
    <x v="294"/>
    <x v="0"/>
    <m/>
    <m/>
    <x v="0"/>
    <x v="0"/>
    <m/>
    <m/>
    <m/>
    <m/>
    <m/>
    <x v="0"/>
    <x v="0"/>
    <m/>
    <m/>
    <x v="0"/>
    <m/>
    <m/>
    <m/>
    <m/>
    <m/>
    <x v="0"/>
    <m/>
    <m/>
    <x v="0"/>
    <m/>
    <m/>
    <m/>
    <m/>
    <x v="1"/>
    <s v="clear"/>
    <m/>
    <d v="2019-01-07T00:00:00"/>
    <x v="53"/>
    <m/>
    <m/>
    <x v="0"/>
    <n v="3"/>
    <n v="5"/>
    <m/>
    <d v="2019-01-03T00:00:00"/>
    <s v="2:05am"/>
  </r>
  <r>
    <x v="0"/>
    <x v="37"/>
    <x v="1"/>
    <x v="8"/>
    <x v="688"/>
    <x v="133"/>
    <x v="0"/>
    <x v="409"/>
    <m/>
    <m/>
    <m/>
    <x v="0"/>
    <m/>
    <m/>
    <m/>
    <m/>
    <x v="140"/>
    <m/>
    <x v="266"/>
    <x v="295"/>
    <x v="0"/>
    <m/>
    <m/>
    <x v="0"/>
    <x v="0"/>
    <m/>
    <m/>
    <m/>
    <m/>
    <m/>
    <x v="0"/>
    <x v="0"/>
    <m/>
    <m/>
    <x v="0"/>
    <m/>
    <m/>
    <m/>
    <m/>
    <m/>
    <x v="0"/>
    <m/>
    <m/>
    <x v="0"/>
    <m/>
    <m/>
    <m/>
    <m/>
    <x v="1"/>
    <s v="clear"/>
    <m/>
    <d v="2019-01-07T00:00:00"/>
    <x v="53"/>
    <m/>
    <m/>
    <x v="0"/>
    <n v="4"/>
    <n v="5"/>
    <m/>
    <d v="2019-01-03T00:00:00"/>
    <s v="8:25pm"/>
  </r>
  <r>
    <x v="0"/>
    <x v="37"/>
    <x v="1"/>
    <x v="8"/>
    <x v="689"/>
    <x v="133"/>
    <x v="0"/>
    <x v="409"/>
    <m/>
    <m/>
    <m/>
    <x v="0"/>
    <m/>
    <m/>
    <m/>
    <m/>
    <x v="141"/>
    <m/>
    <x v="267"/>
    <x v="296"/>
    <x v="0"/>
    <m/>
    <m/>
    <x v="0"/>
    <x v="0"/>
    <m/>
    <m/>
    <m/>
    <m/>
    <m/>
    <x v="0"/>
    <x v="0"/>
    <m/>
    <m/>
    <x v="0"/>
    <m/>
    <m/>
    <m/>
    <m/>
    <m/>
    <x v="0"/>
    <m/>
    <m/>
    <x v="0"/>
    <m/>
    <m/>
    <m/>
    <m/>
    <x v="1"/>
    <s v="clear"/>
    <m/>
    <d v="2019-01-07T00:00:00"/>
    <x v="53"/>
    <m/>
    <m/>
    <x v="0"/>
    <n v="2"/>
    <n v="5"/>
    <m/>
    <d v="2019-01-03T00:00:00"/>
    <s v="8:25pm"/>
  </r>
  <r>
    <x v="0"/>
    <x v="37"/>
    <x v="1"/>
    <x v="8"/>
    <x v="690"/>
    <x v="133"/>
    <x v="0"/>
    <x v="410"/>
    <m/>
    <m/>
    <m/>
    <x v="0"/>
    <m/>
    <m/>
    <m/>
    <m/>
    <x v="142"/>
    <m/>
    <x v="268"/>
    <x v="297"/>
    <x v="0"/>
    <m/>
    <m/>
    <x v="0"/>
    <x v="0"/>
    <m/>
    <m/>
    <m/>
    <m/>
    <m/>
    <x v="0"/>
    <x v="0"/>
    <m/>
    <m/>
    <x v="0"/>
    <m/>
    <m/>
    <m/>
    <m/>
    <m/>
    <x v="0"/>
    <m/>
    <m/>
    <x v="0"/>
    <m/>
    <m/>
    <m/>
    <m/>
    <x v="1"/>
    <s v="clear"/>
    <m/>
    <d v="2019-01-07T00:00:00"/>
    <x v="53"/>
    <m/>
    <m/>
    <x v="0"/>
    <n v="2"/>
    <n v="5"/>
    <m/>
    <d v="2019-01-04T00:00:00"/>
    <s v="12:25am"/>
  </r>
  <r>
    <x v="0"/>
    <x v="37"/>
    <x v="1"/>
    <x v="8"/>
    <x v="691"/>
    <x v="133"/>
    <x v="0"/>
    <x v="411"/>
    <m/>
    <m/>
    <m/>
    <x v="0"/>
    <m/>
    <m/>
    <m/>
    <m/>
    <x v="143"/>
    <m/>
    <x v="269"/>
    <x v="294"/>
    <x v="0"/>
    <m/>
    <m/>
    <x v="0"/>
    <x v="0"/>
    <m/>
    <m/>
    <m/>
    <m/>
    <m/>
    <x v="0"/>
    <x v="0"/>
    <m/>
    <m/>
    <x v="0"/>
    <m/>
    <m/>
    <m/>
    <m/>
    <m/>
    <x v="0"/>
    <m/>
    <m/>
    <x v="0"/>
    <m/>
    <m/>
    <m/>
    <m/>
    <x v="1"/>
    <s v="clear"/>
    <m/>
    <d v="2019-01-07T00:00:00"/>
    <x v="53"/>
    <m/>
    <m/>
    <x v="0"/>
    <n v="2"/>
    <n v="5"/>
    <m/>
    <d v="2019-01-04T00:00:00"/>
    <s v="5:40am"/>
  </r>
  <r>
    <x v="0"/>
    <x v="37"/>
    <x v="1"/>
    <x v="8"/>
    <x v="692"/>
    <x v="7"/>
    <x v="0"/>
    <x v="412"/>
    <m/>
    <m/>
    <m/>
    <x v="0"/>
    <m/>
    <m/>
    <m/>
    <m/>
    <x v="138"/>
    <m/>
    <x v="270"/>
    <x v="298"/>
    <x v="0"/>
    <m/>
    <m/>
    <x v="0"/>
    <x v="0"/>
    <m/>
    <m/>
    <m/>
    <m/>
    <m/>
    <x v="0"/>
    <x v="0"/>
    <m/>
    <m/>
    <x v="0"/>
    <m/>
    <m/>
    <m/>
    <m/>
    <m/>
    <x v="0"/>
    <m/>
    <m/>
    <x v="0"/>
    <m/>
    <m/>
    <m/>
    <m/>
    <x v="1"/>
    <s v="clear"/>
    <m/>
    <d v="2019-01-08T00:00:00"/>
    <x v="6"/>
    <m/>
    <m/>
    <x v="0"/>
    <n v="4"/>
    <n v="5"/>
    <m/>
    <d v="2019-01-04T00:00:00"/>
    <s v="7:00pm"/>
  </r>
  <r>
    <x v="0"/>
    <x v="37"/>
    <x v="1"/>
    <x v="8"/>
    <x v="693"/>
    <x v="7"/>
    <x v="0"/>
    <x v="413"/>
    <m/>
    <m/>
    <m/>
    <x v="0"/>
    <m/>
    <m/>
    <m/>
    <m/>
    <x v="144"/>
    <m/>
    <x v="269"/>
    <x v="293"/>
    <x v="0"/>
    <m/>
    <m/>
    <x v="0"/>
    <x v="0"/>
    <m/>
    <m/>
    <m/>
    <m/>
    <m/>
    <x v="0"/>
    <x v="0"/>
    <m/>
    <m/>
    <x v="0"/>
    <m/>
    <m/>
    <m/>
    <m/>
    <m/>
    <x v="0"/>
    <m/>
    <m/>
    <x v="0"/>
    <m/>
    <m/>
    <m/>
    <m/>
    <x v="1"/>
    <s v="clear"/>
    <m/>
    <d v="2019-01-08T00:00:00"/>
    <x v="6"/>
    <m/>
    <m/>
    <x v="0"/>
    <n v="2"/>
    <n v="5"/>
    <m/>
    <d v="2019-01-05T00:00:00"/>
    <s v="2:45am"/>
  </r>
  <r>
    <x v="0"/>
    <x v="37"/>
    <x v="1"/>
    <x v="8"/>
    <x v="694"/>
    <x v="7"/>
    <x v="0"/>
    <x v="414"/>
    <m/>
    <m/>
    <m/>
    <x v="0"/>
    <m/>
    <m/>
    <m/>
    <m/>
    <x v="145"/>
    <m/>
    <x v="263"/>
    <x v="292"/>
    <x v="0"/>
    <m/>
    <m/>
    <x v="0"/>
    <x v="0"/>
    <m/>
    <m/>
    <m/>
    <m/>
    <m/>
    <x v="0"/>
    <x v="0"/>
    <m/>
    <m/>
    <x v="0"/>
    <m/>
    <m/>
    <m/>
    <m/>
    <m/>
    <x v="0"/>
    <m/>
    <m/>
    <x v="0"/>
    <m/>
    <m/>
    <m/>
    <m/>
    <x v="1"/>
    <s v="clear"/>
    <m/>
    <d v="2019-01-08T00:00:00"/>
    <x v="6"/>
    <m/>
    <m/>
    <x v="0"/>
    <n v="2"/>
    <n v="5"/>
    <m/>
    <d v="2019-01-06T00:00:00"/>
    <s v="12:20am"/>
  </r>
  <r>
    <x v="0"/>
    <x v="37"/>
    <x v="1"/>
    <x v="8"/>
    <x v="695"/>
    <x v="7"/>
    <x v="0"/>
    <x v="415"/>
    <m/>
    <m/>
    <m/>
    <x v="0"/>
    <m/>
    <m/>
    <m/>
    <m/>
    <x v="146"/>
    <m/>
    <x v="271"/>
    <x v="299"/>
    <x v="0"/>
    <m/>
    <m/>
    <x v="0"/>
    <x v="0"/>
    <m/>
    <m/>
    <m/>
    <m/>
    <m/>
    <x v="0"/>
    <x v="0"/>
    <m/>
    <m/>
    <x v="0"/>
    <m/>
    <m/>
    <m/>
    <m/>
    <m/>
    <x v="0"/>
    <m/>
    <m/>
    <x v="0"/>
    <m/>
    <m/>
    <m/>
    <m/>
    <x v="1"/>
    <s v="clear"/>
    <m/>
    <d v="2019-01-08T00:00:00"/>
    <x v="6"/>
    <m/>
    <m/>
    <x v="0"/>
    <n v="3"/>
    <n v="5"/>
    <m/>
    <d v="2019-01-06T00:00:00"/>
    <s v="6:55am"/>
  </r>
  <r>
    <x v="0"/>
    <x v="37"/>
    <x v="1"/>
    <x v="8"/>
    <x v="696"/>
    <x v="8"/>
    <x v="0"/>
    <x v="403"/>
    <m/>
    <m/>
    <m/>
    <x v="0"/>
    <m/>
    <m/>
    <m/>
    <m/>
    <x v="147"/>
    <m/>
    <x v="260"/>
    <x v="300"/>
    <x v="0"/>
    <m/>
    <m/>
    <x v="0"/>
    <x v="0"/>
    <m/>
    <m/>
    <m/>
    <m/>
    <m/>
    <x v="0"/>
    <x v="0"/>
    <m/>
    <m/>
    <x v="0"/>
    <m/>
    <m/>
    <m/>
    <m/>
    <m/>
    <x v="0"/>
    <m/>
    <m/>
    <x v="0"/>
    <m/>
    <m/>
    <m/>
    <m/>
    <x v="1"/>
    <s v="clear"/>
    <m/>
    <d v="2019-01-09T00:00:00"/>
    <x v="7"/>
    <m/>
    <m/>
    <x v="0"/>
    <n v="2"/>
    <n v="5"/>
    <m/>
    <d v="2019-01-06T00:00:00"/>
    <s v="11:50pm"/>
  </r>
  <r>
    <x v="0"/>
    <x v="37"/>
    <x v="1"/>
    <x v="8"/>
    <x v="697"/>
    <x v="8"/>
    <x v="0"/>
    <x v="416"/>
    <m/>
    <m/>
    <m/>
    <x v="0"/>
    <m/>
    <m/>
    <m/>
    <m/>
    <x v="134"/>
    <m/>
    <x v="272"/>
    <x v="300"/>
    <x v="0"/>
    <m/>
    <m/>
    <x v="0"/>
    <x v="0"/>
    <m/>
    <m/>
    <m/>
    <m/>
    <m/>
    <x v="0"/>
    <x v="0"/>
    <m/>
    <m/>
    <x v="0"/>
    <m/>
    <m/>
    <m/>
    <m/>
    <m/>
    <x v="0"/>
    <m/>
    <m/>
    <x v="0"/>
    <m/>
    <m/>
    <m/>
    <m/>
    <x v="1"/>
    <s v="clear"/>
    <m/>
    <d v="2019-01-09T00:00:00"/>
    <x v="7"/>
    <m/>
    <m/>
    <x v="0"/>
    <n v="3"/>
    <n v="5"/>
    <m/>
    <d v="2019-01-07T00:00:00"/>
    <s v="8:40pm"/>
  </r>
  <r>
    <x v="0"/>
    <x v="37"/>
    <x v="1"/>
    <x v="8"/>
    <x v="698"/>
    <x v="8"/>
    <x v="0"/>
    <x v="417"/>
    <m/>
    <m/>
    <m/>
    <x v="0"/>
    <m/>
    <m/>
    <m/>
    <m/>
    <x v="148"/>
    <m/>
    <x v="273"/>
    <x v="293"/>
    <x v="0"/>
    <m/>
    <m/>
    <x v="0"/>
    <x v="0"/>
    <m/>
    <m/>
    <m/>
    <m/>
    <m/>
    <x v="0"/>
    <x v="0"/>
    <m/>
    <m/>
    <x v="0"/>
    <m/>
    <m/>
    <m/>
    <m/>
    <m/>
    <x v="0"/>
    <m/>
    <m/>
    <x v="0"/>
    <m/>
    <m/>
    <m/>
    <m/>
    <x v="1"/>
    <s v="clear"/>
    <m/>
    <d v="2019-01-10T00:00:00"/>
    <x v="8"/>
    <m/>
    <m/>
    <x v="0"/>
    <n v="3"/>
    <n v="5"/>
    <m/>
    <d v="2019-01-08T00:00:00"/>
    <s v="3:35am"/>
  </r>
  <r>
    <x v="0"/>
    <x v="37"/>
    <x v="1"/>
    <x v="8"/>
    <x v="699"/>
    <x v="8"/>
    <x v="0"/>
    <x v="418"/>
    <m/>
    <m/>
    <m/>
    <x v="0"/>
    <m/>
    <m/>
    <m/>
    <m/>
    <x v="149"/>
    <m/>
    <x v="274"/>
    <x v="294"/>
    <x v="0"/>
    <m/>
    <m/>
    <x v="0"/>
    <x v="0"/>
    <m/>
    <m/>
    <m/>
    <m/>
    <m/>
    <x v="0"/>
    <x v="0"/>
    <m/>
    <m/>
    <x v="0"/>
    <m/>
    <m/>
    <m/>
    <m/>
    <m/>
    <x v="0"/>
    <m/>
    <m/>
    <x v="0"/>
    <m/>
    <m/>
    <m/>
    <m/>
    <x v="1"/>
    <s v="clear"/>
    <m/>
    <d v="2019-01-10T00:00:00"/>
    <x v="8"/>
    <m/>
    <m/>
    <x v="0"/>
    <n v="3"/>
    <n v="5"/>
    <m/>
    <d v="2019-01-08T00:00:00"/>
    <s v="11:55am"/>
  </r>
  <r>
    <x v="0"/>
    <x v="37"/>
    <x v="1"/>
    <x v="8"/>
    <x v="700"/>
    <x v="65"/>
    <x v="0"/>
    <x v="419"/>
    <m/>
    <m/>
    <m/>
    <x v="0"/>
    <m/>
    <m/>
    <m/>
    <m/>
    <x v="150"/>
    <m/>
    <x v="275"/>
    <x v="294"/>
    <x v="0"/>
    <m/>
    <m/>
    <x v="0"/>
    <x v="0"/>
    <m/>
    <m/>
    <m/>
    <m/>
    <m/>
    <x v="0"/>
    <x v="0"/>
    <m/>
    <m/>
    <x v="0"/>
    <m/>
    <m/>
    <m/>
    <m/>
    <m/>
    <x v="0"/>
    <m/>
    <m/>
    <x v="0"/>
    <m/>
    <m/>
    <m/>
    <m/>
    <x v="1"/>
    <s v="clear"/>
    <m/>
    <d v="2019-01-14T00:00:00"/>
    <x v="9"/>
    <m/>
    <m/>
    <x v="0"/>
    <n v="6"/>
    <n v="5"/>
    <m/>
    <d v="2019-01-10T00:00:00"/>
    <s v="3:40pm"/>
  </r>
  <r>
    <x v="0"/>
    <x v="37"/>
    <x v="1"/>
    <x v="8"/>
    <x v="701"/>
    <x v="12"/>
    <x v="0"/>
    <x v="420"/>
    <m/>
    <m/>
    <m/>
    <x v="0"/>
    <m/>
    <m/>
    <m/>
    <m/>
    <x v="142"/>
    <m/>
    <x v="265"/>
    <x v="301"/>
    <x v="0"/>
    <m/>
    <m/>
    <x v="0"/>
    <x v="0"/>
    <m/>
    <m/>
    <m/>
    <m/>
    <m/>
    <x v="0"/>
    <x v="0"/>
    <m/>
    <m/>
    <x v="0"/>
    <m/>
    <m/>
    <m/>
    <m/>
    <m/>
    <x v="0"/>
    <m/>
    <m/>
    <x v="0"/>
    <m/>
    <m/>
    <m/>
    <m/>
    <x v="1"/>
    <s v="clear"/>
    <m/>
    <d v="2019-01-17T00:00:00"/>
    <x v="12"/>
    <m/>
    <m/>
    <x v="0"/>
    <n v="3"/>
    <n v="5"/>
    <m/>
    <d v="2019-01-11T00:00:00"/>
    <s v="2:50am"/>
  </r>
  <r>
    <x v="0"/>
    <x v="37"/>
    <x v="1"/>
    <x v="8"/>
    <x v="702"/>
    <x v="11"/>
    <x v="0"/>
    <x v="419"/>
    <m/>
    <m/>
    <m/>
    <x v="0"/>
    <m/>
    <m/>
    <m/>
    <m/>
    <x v="151"/>
    <m/>
    <x v="269"/>
    <x v="302"/>
    <x v="0"/>
    <m/>
    <m/>
    <x v="0"/>
    <x v="0"/>
    <m/>
    <m/>
    <m/>
    <m/>
    <m/>
    <x v="0"/>
    <x v="0"/>
    <m/>
    <m/>
    <x v="0"/>
    <m/>
    <m/>
    <m/>
    <m/>
    <m/>
    <x v="0"/>
    <m/>
    <m/>
    <x v="0"/>
    <m/>
    <m/>
    <m/>
    <m/>
    <x v="1"/>
    <s v="clear"/>
    <m/>
    <d v="2019-01-15T00:00:00"/>
    <x v="11"/>
    <m/>
    <m/>
    <x v="0"/>
    <n v="3"/>
    <n v="5"/>
    <m/>
    <d v="2019-01-12T00:00:00"/>
    <s v="3:50pm"/>
  </r>
  <r>
    <x v="0"/>
    <x v="37"/>
    <x v="1"/>
    <x v="8"/>
    <x v="703"/>
    <x v="13"/>
    <x v="0"/>
    <x v="404"/>
    <m/>
    <m/>
    <m/>
    <x v="0"/>
    <m/>
    <m/>
    <m/>
    <m/>
    <x v="141"/>
    <m/>
    <x v="276"/>
    <x v="294"/>
    <x v="0"/>
    <m/>
    <m/>
    <x v="0"/>
    <x v="0"/>
    <m/>
    <m/>
    <m/>
    <m/>
    <m/>
    <x v="0"/>
    <x v="0"/>
    <m/>
    <m/>
    <x v="0"/>
    <m/>
    <m/>
    <m/>
    <m/>
    <m/>
    <x v="0"/>
    <m/>
    <m/>
    <x v="0"/>
    <m/>
    <m/>
    <m/>
    <m/>
    <x v="1"/>
    <s v="clear"/>
    <m/>
    <d v="2019-01-16T00:00:00"/>
    <x v="13"/>
    <m/>
    <m/>
    <x v="0"/>
    <n v="5"/>
    <n v="5"/>
    <m/>
    <d v="2019-01-14T00:00:00"/>
    <s v="4:10pm"/>
  </r>
  <r>
    <x v="0"/>
    <x v="37"/>
    <x v="1"/>
    <x v="8"/>
    <x v="704"/>
    <x v="13"/>
    <x v="0"/>
    <x v="421"/>
    <m/>
    <m/>
    <m/>
    <x v="0"/>
    <m/>
    <m/>
    <m/>
    <m/>
    <x v="152"/>
    <m/>
    <x v="277"/>
    <x v="303"/>
    <x v="0"/>
    <m/>
    <m/>
    <x v="0"/>
    <x v="0"/>
    <m/>
    <m/>
    <m/>
    <m/>
    <m/>
    <x v="0"/>
    <x v="0"/>
    <m/>
    <m/>
    <x v="0"/>
    <m/>
    <m/>
    <m/>
    <m/>
    <m/>
    <x v="0"/>
    <m/>
    <m/>
    <x v="0"/>
    <m/>
    <m/>
    <m/>
    <m/>
    <x v="1"/>
    <s v="clear"/>
    <m/>
    <d v="2019-01-16T00:00:00"/>
    <x v="13"/>
    <m/>
    <m/>
    <x v="0"/>
    <n v="3"/>
    <n v="5"/>
    <m/>
    <d v="2019-01-14T00:00:00"/>
    <s v="4:10pm"/>
  </r>
  <r>
    <x v="0"/>
    <x v="37"/>
    <x v="1"/>
    <x v="8"/>
    <x v="705"/>
    <x v="55"/>
    <x v="0"/>
    <x v="404"/>
    <m/>
    <m/>
    <m/>
    <x v="0"/>
    <m/>
    <m/>
    <m/>
    <m/>
    <x v="153"/>
    <m/>
    <x v="278"/>
    <x v="304"/>
    <x v="0"/>
    <m/>
    <m/>
    <x v="0"/>
    <x v="0"/>
    <m/>
    <m/>
    <m/>
    <m/>
    <m/>
    <x v="0"/>
    <x v="0"/>
    <m/>
    <m/>
    <x v="0"/>
    <m/>
    <m/>
    <m/>
    <m/>
    <m/>
    <x v="0"/>
    <m/>
    <m/>
    <x v="0"/>
    <m/>
    <m/>
    <m/>
    <m/>
    <x v="7"/>
    <s v="clear"/>
    <m/>
    <d v="2019-06-27T00:00:00"/>
    <x v="47"/>
    <m/>
    <s v="5645/20"/>
    <x v="0"/>
    <n v="3"/>
    <n v="5"/>
    <m/>
    <d v="2019-06-26T00:00:00"/>
    <s v="12:15am"/>
  </r>
  <r>
    <x v="0"/>
    <x v="37"/>
    <x v="1"/>
    <x v="8"/>
    <x v="706"/>
    <x v="55"/>
    <x v="0"/>
    <x v="422"/>
    <m/>
    <m/>
    <m/>
    <x v="0"/>
    <m/>
    <m/>
    <m/>
    <m/>
    <x v="154"/>
    <m/>
    <x v="279"/>
    <x v="305"/>
    <x v="0"/>
    <m/>
    <m/>
    <x v="0"/>
    <x v="0"/>
    <m/>
    <m/>
    <m/>
    <m/>
    <m/>
    <x v="0"/>
    <x v="0"/>
    <m/>
    <m/>
    <x v="0"/>
    <m/>
    <m/>
    <m/>
    <m/>
    <m/>
    <x v="0"/>
    <m/>
    <m/>
    <x v="0"/>
    <m/>
    <m/>
    <m/>
    <m/>
    <x v="7"/>
    <s v="clear"/>
    <m/>
    <d v="2019-06-27T00:00:00"/>
    <x v="47"/>
    <m/>
    <s v="5645/30"/>
    <x v="0"/>
    <n v="3"/>
    <n v="5"/>
    <m/>
    <d v="2019-06-26T00:00:00"/>
    <s v="8:40am"/>
  </r>
  <r>
    <x v="0"/>
    <x v="37"/>
    <x v="1"/>
    <x v="8"/>
    <x v="707"/>
    <x v="233"/>
    <x v="0"/>
    <x v="423"/>
    <m/>
    <m/>
    <m/>
    <x v="0"/>
    <m/>
    <m/>
    <m/>
    <m/>
    <x v="155"/>
    <m/>
    <x v="279"/>
    <x v="306"/>
    <x v="0"/>
    <m/>
    <m/>
    <x v="0"/>
    <x v="0"/>
    <m/>
    <m/>
    <m/>
    <m/>
    <m/>
    <x v="0"/>
    <x v="0"/>
    <m/>
    <m/>
    <x v="0"/>
    <m/>
    <m/>
    <m/>
    <m/>
    <m/>
    <x v="0"/>
    <m/>
    <m/>
    <x v="0"/>
    <m/>
    <m/>
    <m/>
    <m/>
    <x v="7"/>
    <s v="clear"/>
    <m/>
    <d v="2019-06-28T00:00:00"/>
    <x v="192"/>
    <m/>
    <s v="5645/40"/>
    <x v="0"/>
    <n v="3"/>
    <n v="5"/>
    <m/>
    <d v="2019-06-26T00:00:00"/>
    <s v="10:15pm"/>
  </r>
  <r>
    <x v="0"/>
    <x v="37"/>
    <x v="1"/>
    <x v="8"/>
    <x v="708"/>
    <x v="233"/>
    <x v="0"/>
    <x v="424"/>
    <m/>
    <m/>
    <m/>
    <x v="0"/>
    <m/>
    <m/>
    <m/>
    <m/>
    <x v="156"/>
    <m/>
    <x v="261"/>
    <x v="307"/>
    <x v="0"/>
    <m/>
    <m/>
    <x v="0"/>
    <x v="0"/>
    <m/>
    <m/>
    <m/>
    <m/>
    <m/>
    <x v="0"/>
    <x v="0"/>
    <m/>
    <m/>
    <x v="0"/>
    <m/>
    <m/>
    <m/>
    <m/>
    <m/>
    <x v="0"/>
    <m/>
    <m/>
    <x v="0"/>
    <m/>
    <m/>
    <m/>
    <m/>
    <x v="7"/>
    <s v="clear"/>
    <m/>
    <d v="2019-06-28T00:00:00"/>
    <x v="192"/>
    <m/>
    <s v="5645/50"/>
    <x v="0"/>
    <n v="3"/>
    <n v="5"/>
    <m/>
    <d v="2019-06-27T00:00:00"/>
    <s v="4:40pm"/>
  </r>
  <r>
    <x v="0"/>
    <x v="37"/>
    <x v="1"/>
    <x v="8"/>
    <x v="709"/>
    <x v="234"/>
    <x v="0"/>
    <x v="405"/>
    <m/>
    <m/>
    <m/>
    <x v="0"/>
    <m/>
    <m/>
    <m/>
    <m/>
    <x v="157"/>
    <m/>
    <x v="278"/>
    <x v="306"/>
    <x v="0"/>
    <m/>
    <m/>
    <x v="0"/>
    <x v="0"/>
    <m/>
    <m/>
    <m/>
    <m/>
    <m/>
    <x v="0"/>
    <x v="0"/>
    <m/>
    <m/>
    <x v="0"/>
    <m/>
    <m/>
    <m/>
    <m/>
    <m/>
    <x v="0"/>
    <m/>
    <m/>
    <x v="0"/>
    <m/>
    <m/>
    <m/>
    <m/>
    <x v="8"/>
    <s v="clear"/>
    <m/>
    <d v="2019-07-01T00:00:00"/>
    <x v="193"/>
    <m/>
    <s v="5645/60"/>
    <x v="0"/>
    <n v="4"/>
    <n v="5"/>
    <m/>
    <d v="2019-06-28T00:00:00"/>
    <s v="3:40am"/>
  </r>
  <r>
    <x v="0"/>
    <x v="37"/>
    <x v="1"/>
    <x v="8"/>
    <x v="710"/>
    <x v="234"/>
    <x v="0"/>
    <x v="419"/>
    <m/>
    <m/>
    <m/>
    <x v="0"/>
    <m/>
    <m/>
    <m/>
    <m/>
    <x v="158"/>
    <m/>
    <x v="280"/>
    <x v="291"/>
    <x v="0"/>
    <m/>
    <m/>
    <x v="0"/>
    <x v="0"/>
    <m/>
    <m/>
    <m/>
    <m/>
    <m/>
    <x v="0"/>
    <x v="0"/>
    <m/>
    <m/>
    <x v="0"/>
    <m/>
    <m/>
    <m/>
    <m/>
    <m/>
    <x v="0"/>
    <m/>
    <m/>
    <x v="0"/>
    <m/>
    <m/>
    <m/>
    <m/>
    <x v="8"/>
    <s v="clear"/>
    <m/>
    <d v="2019-07-01T00:00:00"/>
    <x v="193"/>
    <m/>
    <s v="5645/70"/>
    <x v="0"/>
    <n v="3"/>
    <n v="5"/>
    <m/>
    <d v="2019-06-28T00:00:00"/>
    <s v="10:45pm"/>
  </r>
  <r>
    <x v="0"/>
    <x v="37"/>
    <x v="1"/>
    <x v="8"/>
    <x v="711"/>
    <x v="56"/>
    <x v="0"/>
    <x v="425"/>
    <m/>
    <m/>
    <m/>
    <x v="0"/>
    <m/>
    <m/>
    <m/>
    <m/>
    <x v="146"/>
    <m/>
    <x v="281"/>
    <x v="297"/>
    <x v="0"/>
    <m/>
    <m/>
    <x v="0"/>
    <x v="0"/>
    <m/>
    <m/>
    <m/>
    <m/>
    <m/>
    <x v="0"/>
    <x v="0"/>
    <m/>
    <m/>
    <x v="0"/>
    <m/>
    <m/>
    <m/>
    <m/>
    <m/>
    <x v="0"/>
    <m/>
    <m/>
    <x v="0"/>
    <m/>
    <m/>
    <m/>
    <m/>
    <x v="8"/>
    <s v="clear"/>
    <m/>
    <d v="2019-07-03T00:00:00"/>
    <x v="194"/>
    <m/>
    <s v="5645/80"/>
    <x v="0"/>
    <n v="2"/>
    <n v="5"/>
    <m/>
    <d v="2019-06-29T00:00:00"/>
    <s v="5:15am"/>
  </r>
  <r>
    <x v="0"/>
    <x v="37"/>
    <x v="1"/>
    <x v="8"/>
    <x v="712"/>
    <x v="56"/>
    <x v="0"/>
    <x v="419"/>
    <m/>
    <m/>
    <m/>
    <x v="0"/>
    <m/>
    <m/>
    <m/>
    <m/>
    <x v="159"/>
    <m/>
    <x v="282"/>
    <x v="292"/>
    <x v="0"/>
    <m/>
    <m/>
    <x v="0"/>
    <x v="0"/>
    <m/>
    <m/>
    <m/>
    <m/>
    <m/>
    <x v="0"/>
    <x v="0"/>
    <m/>
    <m/>
    <x v="0"/>
    <m/>
    <m/>
    <m/>
    <m/>
    <m/>
    <x v="0"/>
    <m/>
    <m/>
    <x v="0"/>
    <m/>
    <m/>
    <m/>
    <m/>
    <x v="8"/>
    <s v="clear"/>
    <m/>
    <d v="2019-07-03T00:00:00"/>
    <x v="194"/>
    <m/>
    <s v="5645/90"/>
    <x v="0"/>
    <n v="2"/>
    <n v="5"/>
    <m/>
    <d v="2019-07-01T00:00:00"/>
    <s v="3:00pm"/>
  </r>
  <r>
    <x v="0"/>
    <x v="37"/>
    <x v="1"/>
    <x v="8"/>
    <x v="713"/>
    <x v="57"/>
    <x v="0"/>
    <x v="422"/>
    <m/>
    <m/>
    <m/>
    <x v="0"/>
    <m/>
    <m/>
    <m/>
    <m/>
    <x v="160"/>
    <m/>
    <x v="262"/>
    <x v="289"/>
    <x v="0"/>
    <m/>
    <m/>
    <x v="0"/>
    <x v="0"/>
    <m/>
    <m/>
    <m/>
    <m/>
    <m/>
    <x v="0"/>
    <x v="0"/>
    <m/>
    <m/>
    <x v="0"/>
    <m/>
    <m/>
    <m/>
    <m/>
    <m/>
    <x v="0"/>
    <m/>
    <m/>
    <x v="0"/>
    <m/>
    <m/>
    <m/>
    <m/>
    <x v="8"/>
    <s v="clear"/>
    <m/>
    <d v="2019-07-05T00:00:00"/>
    <x v="195"/>
    <m/>
    <s v="5645/100"/>
    <x v="0"/>
    <n v="3"/>
    <n v="5"/>
    <m/>
    <d v="2019-07-02T00:00:00"/>
    <s v="4:35am"/>
  </r>
  <r>
    <x v="0"/>
    <x v="37"/>
    <x v="1"/>
    <x v="8"/>
    <x v="714"/>
    <x v="57"/>
    <x v="0"/>
    <x v="426"/>
    <m/>
    <m/>
    <m/>
    <x v="0"/>
    <m/>
    <m/>
    <m/>
    <m/>
    <x v="158"/>
    <m/>
    <x v="283"/>
    <x v="297"/>
    <x v="0"/>
    <m/>
    <m/>
    <x v="0"/>
    <x v="0"/>
    <m/>
    <m/>
    <m/>
    <m/>
    <m/>
    <x v="0"/>
    <x v="0"/>
    <m/>
    <m/>
    <x v="0"/>
    <m/>
    <m/>
    <m/>
    <m/>
    <m/>
    <x v="0"/>
    <m/>
    <m/>
    <x v="0"/>
    <m/>
    <m/>
    <m/>
    <m/>
    <x v="8"/>
    <s v="clear"/>
    <m/>
    <d v="2019-07-05T00:00:00"/>
    <x v="195"/>
    <m/>
    <s v="5645/110&amp; 5645/120 Packaging used same lot #"/>
    <x v="0"/>
    <n v="3"/>
    <n v="5"/>
    <m/>
    <d v="2019-07-02T00:00:00"/>
    <s v="3:10pm"/>
  </r>
  <r>
    <x v="0"/>
    <x v="37"/>
    <x v="1"/>
    <x v="8"/>
    <x v="715"/>
    <x v="145"/>
    <x v="0"/>
    <x v="415"/>
    <m/>
    <m/>
    <m/>
    <x v="0"/>
    <m/>
    <m/>
    <m/>
    <m/>
    <x v="161"/>
    <m/>
    <x v="284"/>
    <x v="306"/>
    <x v="0"/>
    <m/>
    <m/>
    <x v="0"/>
    <x v="0"/>
    <m/>
    <m/>
    <m/>
    <m/>
    <m/>
    <x v="0"/>
    <x v="0"/>
    <m/>
    <m/>
    <x v="0"/>
    <m/>
    <m/>
    <m/>
    <m/>
    <m/>
    <x v="0"/>
    <m/>
    <m/>
    <x v="0"/>
    <m/>
    <m/>
    <m/>
    <m/>
    <x v="10"/>
    <s v="clear"/>
    <m/>
    <d v="2019-10-09T00:00:00"/>
    <x v="115"/>
    <m/>
    <s v="5971/20"/>
    <x v="0"/>
    <n v="3"/>
    <n v="5"/>
    <m/>
    <d v="2019-10-08T00:00:00"/>
    <s v="6:54am"/>
  </r>
  <r>
    <x v="0"/>
    <x v="37"/>
    <x v="1"/>
    <x v="8"/>
    <x v="716"/>
    <x v="145"/>
    <x v="0"/>
    <x v="427"/>
    <m/>
    <m/>
    <m/>
    <x v="0"/>
    <m/>
    <m/>
    <m/>
    <m/>
    <x v="162"/>
    <m/>
    <x v="285"/>
    <x v="306"/>
    <x v="0"/>
    <m/>
    <m/>
    <x v="0"/>
    <x v="0"/>
    <m/>
    <m/>
    <m/>
    <m/>
    <m/>
    <x v="0"/>
    <x v="0"/>
    <m/>
    <m/>
    <x v="0"/>
    <m/>
    <m/>
    <m/>
    <m/>
    <m/>
    <x v="0"/>
    <m/>
    <m/>
    <x v="0"/>
    <m/>
    <m/>
    <m/>
    <m/>
    <x v="10"/>
    <s v="clear"/>
    <m/>
    <d v="2019-10-09T00:00:00"/>
    <x v="115"/>
    <m/>
    <s v="5971/30"/>
    <x v="0"/>
    <n v="2"/>
    <n v="5"/>
    <m/>
    <d v="2019-10-08T00:00:00"/>
    <s v="1:40pm"/>
  </r>
  <r>
    <x v="0"/>
    <x v="37"/>
    <x v="1"/>
    <x v="8"/>
    <x v="717"/>
    <x v="146"/>
    <x v="0"/>
    <x v="404"/>
    <m/>
    <m/>
    <m/>
    <x v="0"/>
    <m/>
    <m/>
    <m/>
    <m/>
    <x v="163"/>
    <m/>
    <x v="286"/>
    <x v="291"/>
    <x v="0"/>
    <m/>
    <m/>
    <x v="0"/>
    <x v="0"/>
    <m/>
    <m/>
    <m/>
    <m/>
    <m/>
    <x v="0"/>
    <x v="0"/>
    <m/>
    <m/>
    <x v="0"/>
    <m/>
    <m/>
    <m/>
    <m/>
    <m/>
    <x v="0"/>
    <m/>
    <m/>
    <x v="0"/>
    <m/>
    <m/>
    <m/>
    <m/>
    <x v="10"/>
    <s v="clear"/>
    <m/>
    <d v="2019-10-10T00:00:00"/>
    <x v="116"/>
    <m/>
    <s v="5971/40"/>
    <x v="0"/>
    <n v="2"/>
    <n v="5"/>
    <m/>
    <d v="2019-10-09T00:00:00"/>
    <s v="4:15am"/>
  </r>
  <r>
    <x v="0"/>
    <x v="37"/>
    <x v="1"/>
    <x v="8"/>
    <x v="718"/>
    <x v="147"/>
    <x v="0"/>
    <x v="407"/>
    <m/>
    <m/>
    <m/>
    <x v="0"/>
    <m/>
    <m/>
    <m/>
    <m/>
    <x v="164"/>
    <m/>
    <x v="287"/>
    <x v="306"/>
    <x v="0"/>
    <m/>
    <m/>
    <x v="0"/>
    <x v="0"/>
    <m/>
    <m/>
    <m/>
    <m/>
    <m/>
    <x v="0"/>
    <x v="0"/>
    <m/>
    <m/>
    <x v="0"/>
    <m/>
    <m/>
    <m/>
    <m/>
    <m/>
    <x v="0"/>
    <m/>
    <m/>
    <x v="0"/>
    <m/>
    <m/>
    <m/>
    <m/>
    <x v="10"/>
    <s v="clear"/>
    <m/>
    <d v="2019-10-11T00:00:00"/>
    <x v="117"/>
    <m/>
    <s v="5971/50 Used to Top Off One Tote"/>
    <x v="0"/>
    <n v="2"/>
    <n v="5"/>
    <m/>
    <d v="2019-10-09T00:00:00"/>
    <s v="3:25pm"/>
  </r>
  <r>
    <x v="0"/>
    <x v="37"/>
    <x v="1"/>
    <x v="8"/>
    <x v="719"/>
    <x v="147"/>
    <x v="0"/>
    <x v="407"/>
    <m/>
    <m/>
    <m/>
    <x v="0"/>
    <m/>
    <m/>
    <m/>
    <m/>
    <x v="164"/>
    <m/>
    <x v="287"/>
    <x v="306"/>
    <x v="0"/>
    <m/>
    <m/>
    <x v="0"/>
    <x v="0"/>
    <m/>
    <m/>
    <m/>
    <m/>
    <m/>
    <x v="0"/>
    <x v="0"/>
    <m/>
    <m/>
    <x v="0"/>
    <m/>
    <m/>
    <m/>
    <m/>
    <m/>
    <x v="0"/>
    <m/>
    <m/>
    <x v="0"/>
    <m/>
    <m/>
    <m/>
    <m/>
    <x v="10"/>
    <s v="clear"/>
    <m/>
    <d v="2019-10-11T00:00:00"/>
    <x v="117"/>
    <m/>
    <s v="5971/50"/>
    <x v="0"/>
    <n v="2"/>
    <n v="5"/>
    <m/>
    <d v="2019-10-09T00:00:00"/>
    <s v="3:25pm"/>
  </r>
  <r>
    <x v="0"/>
    <x v="37"/>
    <x v="1"/>
    <x v="8"/>
    <x v="720"/>
    <x v="147"/>
    <x v="0"/>
    <x v="405"/>
    <m/>
    <m/>
    <m/>
    <x v="0"/>
    <m/>
    <m/>
    <m/>
    <m/>
    <x v="165"/>
    <m/>
    <x v="288"/>
    <x v="294"/>
    <x v="0"/>
    <m/>
    <m/>
    <x v="0"/>
    <x v="0"/>
    <m/>
    <m/>
    <m/>
    <m/>
    <m/>
    <x v="0"/>
    <x v="0"/>
    <m/>
    <m/>
    <x v="0"/>
    <m/>
    <m/>
    <m/>
    <m/>
    <m/>
    <x v="0"/>
    <m/>
    <m/>
    <x v="0"/>
    <m/>
    <m/>
    <m/>
    <m/>
    <x v="10"/>
    <s v="clear"/>
    <m/>
    <d v="2019-10-11T00:00:00"/>
    <x v="117"/>
    <m/>
    <s v="5971/60"/>
    <x v="0"/>
    <n v="2"/>
    <n v="5"/>
    <m/>
    <d v="2019-10-10T00:00:00"/>
    <s v="12:50am"/>
  </r>
  <r>
    <x v="0"/>
    <x v="37"/>
    <x v="1"/>
    <x v="8"/>
    <x v="721"/>
    <x v="190"/>
    <x v="0"/>
    <x v="422"/>
    <m/>
    <m/>
    <m/>
    <x v="0"/>
    <m/>
    <m/>
    <m/>
    <m/>
    <x v="166"/>
    <m/>
    <x v="289"/>
    <x v="293"/>
    <x v="0"/>
    <m/>
    <m/>
    <x v="0"/>
    <x v="0"/>
    <m/>
    <m/>
    <m/>
    <m/>
    <m/>
    <x v="0"/>
    <x v="0"/>
    <m/>
    <m/>
    <x v="0"/>
    <m/>
    <m/>
    <m/>
    <m/>
    <m/>
    <x v="0"/>
    <m/>
    <m/>
    <x v="0"/>
    <m/>
    <m/>
    <m/>
    <m/>
    <x v="10"/>
    <s v="clear"/>
    <m/>
    <d v="2019-10-14T00:00:00"/>
    <x v="154"/>
    <m/>
    <s v="5971/70"/>
    <x v="0"/>
    <n v="3"/>
    <n v="5"/>
    <m/>
    <d v="2019-10-10T00:00:00"/>
    <s v="5:30pm"/>
  </r>
  <r>
    <x v="1"/>
    <x v="38"/>
    <x v="1"/>
    <x v="6"/>
    <x v="722"/>
    <x v="16"/>
    <x v="0"/>
    <x v="428"/>
    <m/>
    <m/>
    <m/>
    <x v="0"/>
    <m/>
    <n v="4.5999999999999996"/>
    <n v="7.9"/>
    <m/>
    <x v="167"/>
    <m/>
    <x v="290"/>
    <x v="79"/>
    <x v="0"/>
    <m/>
    <m/>
    <x v="0"/>
    <x v="0"/>
    <m/>
    <n v="0"/>
    <m/>
    <n v="0"/>
    <m/>
    <x v="0"/>
    <x v="0"/>
    <m/>
    <m/>
    <x v="0"/>
    <m/>
    <m/>
    <m/>
    <m/>
    <m/>
    <x v="0"/>
    <m/>
    <m/>
    <x v="0"/>
    <m/>
    <m/>
    <m/>
    <m/>
    <x v="3"/>
    <m/>
    <m/>
    <d v="2019-02-19T00:00:00"/>
    <x v="15"/>
    <m/>
    <s v="4822/ 20, 30"/>
    <x v="0"/>
    <n v="29"/>
    <n v="8"/>
    <m/>
    <d v="2019-02-16T00:00:00"/>
    <s v="6:30pm"/>
  </r>
  <r>
    <x v="1"/>
    <x v="38"/>
    <x v="1"/>
    <x v="6"/>
    <x v="723"/>
    <x v="17"/>
    <x v="0"/>
    <x v="429"/>
    <m/>
    <m/>
    <m/>
    <x v="0"/>
    <m/>
    <n v="4.3"/>
    <n v="12.1"/>
    <m/>
    <x v="168"/>
    <m/>
    <x v="291"/>
    <x v="308"/>
    <x v="0"/>
    <m/>
    <m/>
    <x v="0"/>
    <x v="0"/>
    <m/>
    <n v="0"/>
    <m/>
    <n v="0"/>
    <m/>
    <x v="0"/>
    <x v="0"/>
    <m/>
    <m/>
    <x v="0"/>
    <m/>
    <m/>
    <m/>
    <m/>
    <m/>
    <x v="0"/>
    <m/>
    <m/>
    <x v="0"/>
    <m/>
    <m/>
    <m/>
    <m/>
    <x v="3"/>
    <m/>
    <m/>
    <d v="2019-02-20T00:00:00"/>
    <x v="196"/>
    <m/>
    <s v="4822/ 40"/>
    <x v="0"/>
    <n v="8"/>
    <n v="8"/>
    <m/>
    <d v="2019-02-19T00:00:00"/>
    <s v="4:05am"/>
  </r>
  <r>
    <x v="1"/>
    <x v="38"/>
    <x v="1"/>
    <x v="6"/>
    <x v="724"/>
    <x v="20"/>
    <x v="0"/>
    <x v="430"/>
    <m/>
    <m/>
    <m/>
    <x v="0"/>
    <m/>
    <n v="4.3"/>
    <n v="12.06"/>
    <m/>
    <x v="169"/>
    <m/>
    <x v="292"/>
    <x v="309"/>
    <x v="0"/>
    <m/>
    <m/>
    <x v="0"/>
    <x v="0"/>
    <m/>
    <n v="0"/>
    <m/>
    <n v="0"/>
    <m/>
    <x v="0"/>
    <x v="0"/>
    <m/>
    <m/>
    <x v="0"/>
    <m/>
    <m/>
    <m/>
    <m/>
    <m/>
    <x v="0"/>
    <m/>
    <m/>
    <x v="0"/>
    <m/>
    <m/>
    <m/>
    <m/>
    <x v="3"/>
    <m/>
    <m/>
    <d v="2019-02-22T00:00:00"/>
    <x v="172"/>
    <m/>
    <s v="4822/ 50"/>
    <x v="0"/>
    <n v="19"/>
    <n v="8"/>
    <m/>
    <d v="2019-02-20T00:00:00"/>
    <s v="7:45pm"/>
  </r>
  <r>
    <x v="1"/>
    <x v="38"/>
    <x v="1"/>
    <x v="6"/>
    <x v="725"/>
    <x v="150"/>
    <x v="0"/>
    <x v="431"/>
    <m/>
    <m/>
    <m/>
    <x v="0"/>
    <m/>
    <n v="5.0999999999999996"/>
    <n v="13.8"/>
    <m/>
    <x v="170"/>
    <m/>
    <x v="293"/>
    <x v="310"/>
    <x v="0"/>
    <m/>
    <m/>
    <x v="0"/>
    <x v="0"/>
    <m/>
    <n v="0"/>
    <m/>
    <n v="0"/>
    <m/>
    <x v="0"/>
    <x v="0"/>
    <m/>
    <m/>
    <x v="0"/>
    <m/>
    <m/>
    <m/>
    <m/>
    <m/>
    <x v="0"/>
    <m/>
    <m/>
    <x v="0"/>
    <m/>
    <m/>
    <m/>
    <m/>
    <x v="3"/>
    <m/>
    <m/>
    <d v="2019-02-25T00:00:00"/>
    <x v="17"/>
    <m/>
    <s v="4822/60,70"/>
    <x v="0"/>
    <n v="16"/>
    <n v="8"/>
    <m/>
    <d v="2019-02-21T00:00:00"/>
    <s v="12:05pm"/>
  </r>
  <r>
    <x v="1"/>
    <x v="38"/>
    <x v="1"/>
    <x v="6"/>
    <x v="726"/>
    <x v="150"/>
    <x v="0"/>
    <x v="432"/>
    <m/>
    <m/>
    <m/>
    <x v="0"/>
    <m/>
    <n v="5.2"/>
    <n v="13.8"/>
    <m/>
    <x v="171"/>
    <m/>
    <x v="294"/>
    <x v="165"/>
    <x v="0"/>
    <m/>
    <m/>
    <x v="0"/>
    <x v="0"/>
    <m/>
    <n v="0"/>
    <m/>
    <n v="0"/>
    <m/>
    <x v="0"/>
    <x v="0"/>
    <m/>
    <m/>
    <x v="0"/>
    <m/>
    <m/>
    <m/>
    <m/>
    <m/>
    <x v="0"/>
    <m/>
    <m/>
    <x v="0"/>
    <m/>
    <m/>
    <m/>
    <m/>
    <x v="3"/>
    <m/>
    <m/>
    <d v="2019-02-25T00:00:00"/>
    <x v="17"/>
    <m/>
    <s v="4822/80"/>
    <x v="0"/>
    <n v="10"/>
    <n v="8"/>
    <m/>
    <d v="2019-02-22T00:00:00"/>
    <s v="10:25pm"/>
  </r>
  <r>
    <x v="1"/>
    <x v="38"/>
    <x v="1"/>
    <x v="6"/>
    <x v="727"/>
    <x v="18"/>
    <x v="0"/>
    <x v="432"/>
    <m/>
    <m/>
    <m/>
    <x v="0"/>
    <m/>
    <n v="4.5"/>
    <n v="11.9"/>
    <m/>
    <x v="172"/>
    <m/>
    <x v="295"/>
    <x v="311"/>
    <x v="0"/>
    <m/>
    <m/>
    <x v="0"/>
    <x v="0"/>
    <m/>
    <n v="0"/>
    <m/>
    <n v="0"/>
    <m/>
    <x v="0"/>
    <x v="0"/>
    <m/>
    <m/>
    <x v="0"/>
    <m/>
    <m/>
    <m/>
    <m/>
    <m/>
    <x v="0"/>
    <m/>
    <m/>
    <x v="0"/>
    <m/>
    <m/>
    <m/>
    <m/>
    <x v="3"/>
    <m/>
    <m/>
    <d v="2019-02-26T00:00:00"/>
    <x v="197"/>
    <m/>
    <s v="4822/90"/>
    <x v="0"/>
    <n v="11"/>
    <n v="8"/>
    <m/>
    <d v="2019-02-24T00:00:00"/>
    <s v="5:05am"/>
  </r>
  <r>
    <x v="1"/>
    <x v="38"/>
    <x v="1"/>
    <x v="6"/>
    <x v="728"/>
    <x v="235"/>
    <x v="0"/>
    <x v="433"/>
    <m/>
    <m/>
    <m/>
    <x v="0"/>
    <m/>
    <n v="4.7"/>
    <n v="12.2"/>
    <m/>
    <x v="173"/>
    <m/>
    <x v="296"/>
    <x v="312"/>
    <x v="0"/>
    <m/>
    <m/>
    <x v="0"/>
    <x v="0"/>
    <m/>
    <n v="0"/>
    <m/>
    <n v="0"/>
    <m/>
    <x v="0"/>
    <x v="0"/>
    <m/>
    <m/>
    <x v="0"/>
    <m/>
    <m/>
    <m/>
    <m/>
    <m/>
    <x v="0"/>
    <m/>
    <m/>
    <x v="0"/>
    <m/>
    <m/>
    <m/>
    <m/>
    <x v="3"/>
    <m/>
    <m/>
    <d v="2019-02-27T00:00:00"/>
    <x v="121"/>
    <m/>
    <s v="4822/100,110"/>
    <x v="0"/>
    <n v="7"/>
    <n v="8"/>
    <m/>
    <d v="2019-02-24T00:00:00"/>
    <s v="9:55pm"/>
  </r>
  <r>
    <x v="1"/>
    <x v="38"/>
    <x v="1"/>
    <x v="6"/>
    <x v="729"/>
    <x v="21"/>
    <x v="0"/>
    <x v="428"/>
    <m/>
    <m/>
    <m/>
    <x v="0"/>
    <m/>
    <n v="4.4000000000000004"/>
    <n v="11.6"/>
    <m/>
    <x v="174"/>
    <m/>
    <x v="297"/>
    <x v="313"/>
    <x v="0"/>
    <m/>
    <m/>
    <x v="0"/>
    <x v="0"/>
    <m/>
    <n v="0"/>
    <m/>
    <n v="0"/>
    <m/>
    <x v="0"/>
    <x v="0"/>
    <m/>
    <m/>
    <x v="0"/>
    <m/>
    <m/>
    <m/>
    <m/>
    <m/>
    <x v="0"/>
    <m/>
    <m/>
    <x v="0"/>
    <m/>
    <m/>
    <m/>
    <m/>
    <x v="3"/>
    <m/>
    <m/>
    <d v="2019-02-28T00:00:00"/>
    <x v="18"/>
    <m/>
    <s v="4822/120"/>
    <x v="0"/>
    <n v="6"/>
    <n v="8"/>
    <m/>
    <d v="2019-02-26T00:00:00"/>
    <s v="1:30pm"/>
  </r>
  <r>
    <x v="1"/>
    <x v="38"/>
    <x v="1"/>
    <x v="6"/>
    <x v="730"/>
    <x v="21"/>
    <x v="0"/>
    <x v="434"/>
    <m/>
    <m/>
    <m/>
    <x v="0"/>
    <m/>
    <n v="4.3"/>
    <n v="11.1"/>
    <m/>
    <x v="175"/>
    <m/>
    <x v="298"/>
    <x v="314"/>
    <x v="0"/>
    <m/>
    <m/>
    <x v="0"/>
    <x v="0"/>
    <m/>
    <n v="0"/>
    <m/>
    <n v="0"/>
    <m/>
    <x v="0"/>
    <x v="0"/>
    <m/>
    <m/>
    <x v="0"/>
    <m/>
    <m/>
    <m/>
    <m/>
    <m/>
    <x v="0"/>
    <m/>
    <m/>
    <x v="0"/>
    <m/>
    <m/>
    <m/>
    <m/>
    <x v="3"/>
    <m/>
    <m/>
    <d v="2019-02-28T00:00:00"/>
    <x v="18"/>
    <m/>
    <s v="4822/130"/>
    <x v="0"/>
    <n v="10"/>
    <n v="8"/>
    <m/>
    <d v="2019-02-28T00:00:00"/>
    <s v="12:55am"/>
  </r>
  <r>
    <x v="1"/>
    <x v="38"/>
    <x v="1"/>
    <x v="6"/>
    <x v="731"/>
    <x v="154"/>
    <x v="0"/>
    <x v="435"/>
    <m/>
    <m/>
    <m/>
    <x v="0"/>
    <m/>
    <n v="4.4000000000000004"/>
    <n v="11.6"/>
    <m/>
    <x v="176"/>
    <m/>
    <x v="299"/>
    <x v="315"/>
    <x v="0"/>
    <m/>
    <m/>
    <x v="0"/>
    <x v="0"/>
    <m/>
    <n v="0"/>
    <m/>
    <n v="0"/>
    <m/>
    <x v="0"/>
    <x v="0"/>
    <m/>
    <m/>
    <x v="0"/>
    <m/>
    <m/>
    <m/>
    <m/>
    <m/>
    <x v="0"/>
    <m/>
    <m/>
    <x v="0"/>
    <m/>
    <m/>
    <m/>
    <m/>
    <x v="4"/>
    <m/>
    <m/>
    <d v="2019-03-04T00:00:00"/>
    <x v="198"/>
    <m/>
    <s v="4822/140"/>
    <x v="0"/>
    <n v="5"/>
    <n v="8"/>
    <m/>
    <d v="2019-03-01T00:00:00"/>
    <s v="5:20am"/>
  </r>
  <r>
    <x v="1"/>
    <x v="38"/>
    <x v="1"/>
    <x v="6"/>
    <x v="732"/>
    <x v="23"/>
    <x v="0"/>
    <x v="436"/>
    <m/>
    <m/>
    <m/>
    <x v="0"/>
    <m/>
    <n v="4.5999999999999996"/>
    <n v="12.4"/>
    <m/>
    <x v="177"/>
    <m/>
    <x v="300"/>
    <x v="136"/>
    <x v="0"/>
    <m/>
    <m/>
    <x v="0"/>
    <x v="0"/>
    <m/>
    <n v="0"/>
    <m/>
    <n v="0"/>
    <m/>
    <x v="0"/>
    <x v="0"/>
    <m/>
    <m/>
    <x v="0"/>
    <m/>
    <m/>
    <m/>
    <m/>
    <m/>
    <x v="0"/>
    <m/>
    <m/>
    <x v="0"/>
    <m/>
    <m/>
    <m/>
    <m/>
    <x v="4"/>
    <m/>
    <m/>
    <d v="2019-03-06T00:00:00"/>
    <x v="199"/>
    <m/>
    <s v="4822/150"/>
    <x v="0"/>
    <n v="7"/>
    <n v="8"/>
    <m/>
    <d v="2019-03-02T00:00:00"/>
    <s v="8:50am"/>
  </r>
  <r>
    <x v="1"/>
    <x v="38"/>
    <x v="1"/>
    <x v="6"/>
    <x v="733"/>
    <x v="23"/>
    <x v="0"/>
    <x v="437"/>
    <m/>
    <m/>
    <m/>
    <x v="0"/>
    <m/>
    <n v="4.5"/>
    <n v="12.5"/>
    <m/>
    <x v="178"/>
    <m/>
    <x v="301"/>
    <x v="145"/>
    <x v="0"/>
    <m/>
    <m/>
    <x v="0"/>
    <x v="0"/>
    <m/>
    <n v="0"/>
    <m/>
    <n v="0"/>
    <m/>
    <x v="0"/>
    <x v="0"/>
    <m/>
    <m/>
    <x v="0"/>
    <m/>
    <m/>
    <m/>
    <m/>
    <m/>
    <x v="0"/>
    <m/>
    <m/>
    <x v="0"/>
    <m/>
    <m/>
    <m/>
    <m/>
    <x v="4"/>
    <m/>
    <m/>
    <d v="2019-03-06T00:00:00"/>
    <x v="199"/>
    <m/>
    <s v="4822/160"/>
    <x v="0"/>
    <n v="5"/>
    <n v="8"/>
    <m/>
    <d v="2019-03-04T00:00:00"/>
    <s v="10:45am"/>
  </r>
  <r>
    <x v="1"/>
    <x v="38"/>
    <x v="1"/>
    <x v="6"/>
    <x v="734"/>
    <x v="236"/>
    <x v="0"/>
    <x v="438"/>
    <m/>
    <m/>
    <m/>
    <x v="0"/>
    <m/>
    <n v="4.5"/>
    <n v="12.3"/>
    <m/>
    <x v="179"/>
    <m/>
    <x v="302"/>
    <x v="315"/>
    <x v="0"/>
    <m/>
    <m/>
    <x v="0"/>
    <x v="0"/>
    <m/>
    <n v="0"/>
    <m/>
    <n v="0"/>
    <m/>
    <x v="0"/>
    <x v="0"/>
    <m/>
    <m/>
    <x v="0"/>
    <m/>
    <m/>
    <m/>
    <m/>
    <m/>
    <x v="0"/>
    <m/>
    <m/>
    <x v="0"/>
    <m/>
    <m/>
    <m/>
    <m/>
    <x v="4"/>
    <m/>
    <m/>
    <d v="2019-03-07T00:00:00"/>
    <x v="20"/>
    <m/>
    <s v="4822/170"/>
    <x v="0"/>
    <n v="6"/>
    <n v="8"/>
    <m/>
    <d v="2019-03-05T00:00:00"/>
    <s v="5:30pm"/>
  </r>
  <r>
    <x v="1"/>
    <x v="38"/>
    <x v="1"/>
    <x v="6"/>
    <x v="735"/>
    <x v="156"/>
    <x v="0"/>
    <x v="439"/>
    <m/>
    <m/>
    <m/>
    <x v="0"/>
    <m/>
    <n v="4.5999999999999996"/>
    <n v="12.4"/>
    <m/>
    <x v="180"/>
    <m/>
    <x v="303"/>
    <x v="116"/>
    <x v="0"/>
    <m/>
    <m/>
    <x v="0"/>
    <x v="0"/>
    <m/>
    <n v="0"/>
    <m/>
    <n v="0"/>
    <m/>
    <x v="0"/>
    <x v="0"/>
    <m/>
    <m/>
    <x v="0"/>
    <m/>
    <m/>
    <m/>
    <m/>
    <m/>
    <x v="0"/>
    <m/>
    <m/>
    <x v="0"/>
    <m/>
    <m/>
    <m/>
    <m/>
    <x v="4"/>
    <m/>
    <m/>
    <d v="2019-03-08T00:00:00"/>
    <x v="200"/>
    <m/>
    <s v="4822/180"/>
    <x v="0"/>
    <n v="7"/>
    <n v="8"/>
    <m/>
    <d v="2019-03-06T00:00:00"/>
    <s v="11:00am"/>
  </r>
  <r>
    <x v="1"/>
    <x v="38"/>
    <x v="1"/>
    <x v="6"/>
    <x v="736"/>
    <x v="156"/>
    <x v="0"/>
    <x v="440"/>
    <m/>
    <m/>
    <m/>
    <x v="0"/>
    <m/>
    <n v="4.3"/>
    <n v="11.4"/>
    <m/>
    <x v="181"/>
    <m/>
    <x v="304"/>
    <x v="114"/>
    <x v="0"/>
    <m/>
    <m/>
    <x v="0"/>
    <x v="0"/>
    <m/>
    <n v="0"/>
    <m/>
    <n v="0"/>
    <m/>
    <x v="0"/>
    <x v="0"/>
    <m/>
    <m/>
    <x v="0"/>
    <m/>
    <m/>
    <m/>
    <m/>
    <m/>
    <x v="0"/>
    <m/>
    <m/>
    <x v="0"/>
    <m/>
    <m/>
    <m/>
    <m/>
    <x v="4"/>
    <m/>
    <m/>
    <d v="2019-03-08T00:00:00"/>
    <x v="200"/>
    <m/>
    <s v="4822/190"/>
    <x v="0"/>
    <n v="7"/>
    <n v="8"/>
    <m/>
    <d v="2019-03-07T00:00:00"/>
    <s v="9:40am"/>
  </r>
  <r>
    <x v="1"/>
    <x v="38"/>
    <x v="1"/>
    <x v="6"/>
    <x v="737"/>
    <x v="157"/>
    <x v="0"/>
    <x v="441"/>
    <m/>
    <m/>
    <m/>
    <x v="0"/>
    <m/>
    <n v="4.2"/>
    <n v="11.6"/>
    <m/>
    <x v="182"/>
    <m/>
    <x v="305"/>
    <x v="143"/>
    <x v="0"/>
    <m/>
    <m/>
    <x v="0"/>
    <x v="0"/>
    <m/>
    <n v="0"/>
    <m/>
    <n v="0"/>
    <m/>
    <x v="0"/>
    <x v="0"/>
    <m/>
    <m/>
    <x v="0"/>
    <m/>
    <m/>
    <m/>
    <m/>
    <m/>
    <x v="0"/>
    <m/>
    <m/>
    <x v="0"/>
    <m/>
    <m/>
    <m/>
    <m/>
    <x v="4"/>
    <m/>
    <m/>
    <d v="2019-03-11T00:00:00"/>
    <x v="5"/>
    <m/>
    <s v="4822/200"/>
    <x v="0"/>
    <n v="5"/>
    <n v="8"/>
    <m/>
    <d v="2019-03-08T00:00:00"/>
    <s v="4:30am"/>
  </r>
  <r>
    <x v="1"/>
    <x v="38"/>
    <x v="1"/>
    <x v="6"/>
    <x v="738"/>
    <x v="158"/>
    <x v="0"/>
    <x v="442"/>
    <m/>
    <m/>
    <m/>
    <x v="0"/>
    <m/>
    <n v="4.0999999999999996"/>
    <n v="11"/>
    <m/>
    <x v="183"/>
    <m/>
    <x v="306"/>
    <x v="93"/>
    <x v="0"/>
    <m/>
    <m/>
    <x v="0"/>
    <x v="0"/>
    <m/>
    <n v="0"/>
    <m/>
    <n v="0"/>
    <m/>
    <x v="0"/>
    <x v="0"/>
    <m/>
    <m/>
    <x v="0"/>
    <m/>
    <m/>
    <m/>
    <m/>
    <m/>
    <x v="0"/>
    <m/>
    <m/>
    <x v="0"/>
    <m/>
    <m/>
    <m/>
    <m/>
    <x v="4"/>
    <m/>
    <m/>
    <d v="2019-03-12T00:00:00"/>
    <x v="126"/>
    <m/>
    <s v="4822/210,220"/>
    <x v="0"/>
    <n v="9"/>
    <n v="8"/>
    <m/>
    <d v="2019-03-09T00:00:00"/>
    <s v="4:40am"/>
  </r>
  <r>
    <x v="1"/>
    <x v="38"/>
    <x v="1"/>
    <x v="6"/>
    <x v="739"/>
    <x v="162"/>
    <x v="0"/>
    <x v="443"/>
    <m/>
    <m/>
    <m/>
    <x v="0"/>
    <m/>
    <n v="4.4000000000000004"/>
    <n v="12"/>
    <m/>
    <x v="184"/>
    <m/>
    <x v="307"/>
    <x v="316"/>
    <x v="0"/>
    <m/>
    <m/>
    <x v="0"/>
    <x v="0"/>
    <m/>
    <n v="0"/>
    <m/>
    <n v="0"/>
    <m/>
    <x v="0"/>
    <x v="0"/>
    <m/>
    <m/>
    <x v="0"/>
    <m/>
    <m/>
    <m/>
    <m/>
    <m/>
    <x v="0"/>
    <m/>
    <m/>
    <x v="0"/>
    <m/>
    <m/>
    <m/>
    <m/>
    <x v="4"/>
    <m/>
    <m/>
    <d v="2019-03-13T00:00:00"/>
    <x v="167"/>
    <m/>
    <s v="4822/230"/>
    <x v="0"/>
    <n v="8"/>
    <n v="8"/>
    <m/>
    <d v="2019-03-11T00:00:00"/>
    <s v="2:20am"/>
  </r>
  <r>
    <x v="1"/>
    <x v="38"/>
    <x v="1"/>
    <x v="6"/>
    <x v="740"/>
    <x v="151"/>
    <x v="0"/>
    <x v="444"/>
    <m/>
    <m/>
    <m/>
    <x v="0"/>
    <m/>
    <n v="4.7"/>
    <n v="13"/>
    <m/>
    <x v="171"/>
    <m/>
    <x v="304"/>
    <x v="317"/>
    <x v="0"/>
    <m/>
    <m/>
    <x v="0"/>
    <x v="0"/>
    <m/>
    <n v="0"/>
    <m/>
    <n v="0"/>
    <m/>
    <x v="0"/>
    <x v="0"/>
    <m/>
    <m/>
    <x v="0"/>
    <m/>
    <m/>
    <m/>
    <m/>
    <m/>
    <x v="0"/>
    <m/>
    <m/>
    <x v="0"/>
    <m/>
    <m/>
    <m/>
    <m/>
    <x v="4"/>
    <m/>
    <m/>
    <d v="2019-03-14T00:00:00"/>
    <x v="123"/>
    <m/>
    <s v="4822/240,250"/>
    <x v="0"/>
    <n v="8"/>
    <n v="8"/>
    <m/>
    <d v="2019-03-12T00:00:00"/>
    <s v="3:40am"/>
  </r>
  <r>
    <x v="1"/>
    <x v="38"/>
    <x v="1"/>
    <x v="6"/>
    <x v="741"/>
    <x v="152"/>
    <x v="0"/>
    <x v="445"/>
    <m/>
    <m/>
    <m/>
    <x v="0"/>
    <m/>
    <n v="4.4000000000000004"/>
    <n v="12.4"/>
    <m/>
    <x v="185"/>
    <m/>
    <x v="308"/>
    <x v="318"/>
    <x v="0"/>
    <m/>
    <m/>
    <x v="0"/>
    <x v="0"/>
    <m/>
    <n v="0"/>
    <m/>
    <n v="0"/>
    <m/>
    <x v="0"/>
    <x v="0"/>
    <m/>
    <m/>
    <x v="0"/>
    <m/>
    <m/>
    <m/>
    <m/>
    <m/>
    <x v="0"/>
    <m/>
    <m/>
    <x v="0"/>
    <m/>
    <m/>
    <m/>
    <m/>
    <x v="4"/>
    <m/>
    <m/>
    <d v="2019-03-18T00:00:00"/>
    <x v="21"/>
    <m/>
    <s v="4822/260"/>
    <x v="0"/>
    <n v="7"/>
    <n v="8"/>
    <m/>
    <d v="2019-03-13T00:00:00"/>
    <d v="1899-12-30T10:20:00"/>
  </r>
  <r>
    <x v="1"/>
    <x v="38"/>
    <x v="1"/>
    <x v="6"/>
    <x v="742"/>
    <x v="25"/>
    <x v="0"/>
    <x v="446"/>
    <m/>
    <m/>
    <m/>
    <x v="0"/>
    <m/>
    <n v="4.5999999999999996"/>
    <n v="14.17"/>
    <m/>
    <x v="186"/>
    <m/>
    <x v="309"/>
    <x v="146"/>
    <x v="0"/>
    <m/>
    <m/>
    <x v="0"/>
    <x v="0"/>
    <m/>
    <n v="0"/>
    <m/>
    <n v="0"/>
    <m/>
    <x v="0"/>
    <x v="0"/>
    <m/>
    <m/>
    <x v="0"/>
    <m/>
    <m/>
    <m/>
    <m/>
    <m/>
    <x v="0"/>
    <m/>
    <m/>
    <x v="0"/>
    <m/>
    <m/>
    <m/>
    <m/>
    <x v="4"/>
    <m/>
    <m/>
    <d v="2019-03-18T00:00:00"/>
    <x v="21"/>
    <m/>
    <s v="4822/270,280"/>
    <x v="0"/>
    <n v="18"/>
    <n v="8"/>
    <m/>
    <d v="2019-03-16T00:00:00"/>
    <s v="3-16am"/>
  </r>
  <r>
    <x v="1"/>
    <x v="38"/>
    <x v="1"/>
    <x v="6"/>
    <x v="743"/>
    <x v="35"/>
    <x v="0"/>
    <x v="447"/>
    <m/>
    <m/>
    <m/>
    <x v="0"/>
    <m/>
    <n v="5.0999999999999996"/>
    <n v="13.8"/>
    <m/>
    <x v="187"/>
    <m/>
    <x v="310"/>
    <x v="319"/>
    <x v="0"/>
    <m/>
    <m/>
    <x v="0"/>
    <x v="0"/>
    <m/>
    <n v="0"/>
    <m/>
    <n v="0"/>
    <m/>
    <x v="0"/>
    <x v="0"/>
    <m/>
    <m/>
    <x v="0"/>
    <m/>
    <m/>
    <m/>
    <m/>
    <m/>
    <x v="0"/>
    <m/>
    <m/>
    <x v="0"/>
    <m/>
    <m/>
    <m/>
    <m/>
    <x v="5"/>
    <m/>
    <m/>
    <d v="2019-04-30T00:00:00"/>
    <x v="87"/>
    <m/>
    <s v="5122/30"/>
    <x v="0"/>
    <n v="14"/>
    <n v="8"/>
    <m/>
    <d v="2019-04-29T00:00:00"/>
    <s v="5:40pm"/>
  </r>
  <r>
    <x v="1"/>
    <x v="38"/>
    <x v="1"/>
    <x v="6"/>
    <x v="744"/>
    <x v="36"/>
    <x v="0"/>
    <x v="435"/>
    <m/>
    <m/>
    <m/>
    <x v="0"/>
    <m/>
    <n v="4.5999999999999996"/>
    <n v="11.5"/>
    <m/>
    <x v="188"/>
    <m/>
    <x v="311"/>
    <x v="320"/>
    <x v="0"/>
    <m/>
    <m/>
    <x v="0"/>
    <x v="0"/>
    <m/>
    <n v="0"/>
    <m/>
    <n v="0"/>
    <m/>
    <x v="0"/>
    <x v="0"/>
    <m/>
    <m/>
    <x v="0"/>
    <m/>
    <m/>
    <m/>
    <m/>
    <m/>
    <x v="0"/>
    <m/>
    <m/>
    <x v="0"/>
    <m/>
    <m/>
    <m/>
    <m/>
    <x v="6"/>
    <m/>
    <m/>
    <d v="2019-05-03T00:00:00"/>
    <x v="58"/>
    <m/>
    <s v="5122/20"/>
    <x v="0"/>
    <n v="17"/>
    <n v="8"/>
    <m/>
    <d v="2019-04-30T00:00:00"/>
    <s v="900pm"/>
  </r>
  <r>
    <x v="1"/>
    <x v="38"/>
    <x v="1"/>
    <x v="6"/>
    <x v="745"/>
    <x v="36"/>
    <x v="0"/>
    <x v="448"/>
    <m/>
    <m/>
    <m/>
    <x v="0"/>
    <m/>
    <n v="5"/>
    <n v="13.7"/>
    <m/>
    <x v="189"/>
    <m/>
    <x v="312"/>
    <x v="321"/>
    <x v="0"/>
    <m/>
    <m/>
    <x v="0"/>
    <x v="0"/>
    <m/>
    <n v="0"/>
    <m/>
    <n v="0"/>
    <m/>
    <x v="0"/>
    <x v="0"/>
    <m/>
    <m/>
    <x v="0"/>
    <m/>
    <m/>
    <m/>
    <m/>
    <m/>
    <x v="0"/>
    <m/>
    <m/>
    <x v="0"/>
    <m/>
    <m/>
    <m/>
    <m/>
    <x v="6"/>
    <m/>
    <m/>
    <d v="2019-05-03T00:00:00"/>
    <x v="58"/>
    <m/>
    <s v="5122/40"/>
    <x v="0"/>
    <n v="10"/>
    <n v="8"/>
    <m/>
    <d v="2019-05-01T00:00:00"/>
    <s v="435pm"/>
  </r>
  <r>
    <x v="1"/>
    <x v="38"/>
    <x v="1"/>
    <x v="6"/>
    <x v="746"/>
    <x v="37"/>
    <x v="0"/>
    <x v="449"/>
    <m/>
    <m/>
    <m/>
    <x v="0"/>
    <m/>
    <n v="5.2"/>
    <n v="14"/>
    <m/>
    <x v="190"/>
    <m/>
    <x v="313"/>
    <x v="322"/>
    <x v="0"/>
    <m/>
    <m/>
    <x v="0"/>
    <x v="0"/>
    <m/>
    <n v="0"/>
    <m/>
    <n v="0"/>
    <m/>
    <x v="0"/>
    <x v="0"/>
    <m/>
    <m/>
    <x v="0"/>
    <m/>
    <m/>
    <m/>
    <m/>
    <m/>
    <x v="0"/>
    <m/>
    <m/>
    <x v="0"/>
    <m/>
    <m/>
    <m/>
    <m/>
    <x v="6"/>
    <m/>
    <m/>
    <d v="2019-05-06T00:00:00"/>
    <x v="32"/>
    <m/>
    <s v="5122/50,60"/>
    <x v="0"/>
    <n v="19"/>
    <n v="8"/>
    <m/>
    <d v="2019-05-02T00:00:00"/>
    <s v="11:45am"/>
  </r>
  <r>
    <x v="1"/>
    <x v="38"/>
    <x v="1"/>
    <x v="6"/>
    <x v="747"/>
    <x v="114"/>
    <x v="0"/>
    <x v="450"/>
    <m/>
    <m/>
    <m/>
    <x v="0"/>
    <m/>
    <n v="4.5"/>
    <n v="11.8"/>
    <m/>
    <x v="191"/>
    <m/>
    <x v="314"/>
    <x v="319"/>
    <x v="0"/>
    <m/>
    <m/>
    <x v="0"/>
    <x v="0"/>
    <m/>
    <n v="0"/>
    <m/>
    <n v="0"/>
    <m/>
    <x v="0"/>
    <x v="0"/>
    <m/>
    <m/>
    <x v="0"/>
    <m/>
    <m/>
    <m/>
    <m/>
    <m/>
    <x v="0"/>
    <m/>
    <m/>
    <x v="0"/>
    <m/>
    <m/>
    <m/>
    <m/>
    <x v="6"/>
    <m/>
    <m/>
    <d v="2019-05-07T00:00:00"/>
    <x v="88"/>
    <m/>
    <s v="5122/70"/>
    <x v="0"/>
    <n v="11"/>
    <n v="8"/>
    <m/>
    <d v="2019-05-04T00:00:00"/>
    <s v="11:25am"/>
  </r>
  <r>
    <x v="1"/>
    <x v="38"/>
    <x v="1"/>
    <x v="6"/>
    <x v="748"/>
    <x v="39"/>
    <x v="0"/>
    <x v="451"/>
    <m/>
    <m/>
    <m/>
    <x v="0"/>
    <m/>
    <n v="4.5"/>
    <n v="11.8"/>
    <m/>
    <x v="192"/>
    <m/>
    <x v="292"/>
    <x v="323"/>
    <x v="0"/>
    <m/>
    <m/>
    <x v="0"/>
    <x v="0"/>
    <m/>
    <n v="0"/>
    <m/>
    <n v="0"/>
    <m/>
    <x v="0"/>
    <x v="0"/>
    <m/>
    <m/>
    <x v="0"/>
    <m/>
    <m/>
    <m/>
    <m/>
    <m/>
    <x v="0"/>
    <m/>
    <m/>
    <x v="0"/>
    <m/>
    <m/>
    <m/>
    <m/>
    <x v="6"/>
    <m/>
    <m/>
    <d v="2019-05-09T00:00:00"/>
    <x v="128"/>
    <m/>
    <s v="5122/80,90"/>
    <x v="0"/>
    <n v="19"/>
    <n v="8"/>
    <m/>
    <d v="2019-05-06T00:00:00"/>
    <s v="12:50pm"/>
  </r>
  <r>
    <x v="1"/>
    <x v="38"/>
    <x v="1"/>
    <x v="6"/>
    <x v="749"/>
    <x v="40"/>
    <x v="0"/>
    <x v="452"/>
    <m/>
    <m/>
    <m/>
    <x v="0"/>
    <m/>
    <n v="4.9000000000000004"/>
    <n v="13.3"/>
    <m/>
    <x v="193"/>
    <m/>
    <x v="303"/>
    <x v="317"/>
    <x v="0"/>
    <m/>
    <m/>
    <x v="0"/>
    <x v="0"/>
    <m/>
    <n v="0"/>
    <m/>
    <n v="0"/>
    <m/>
    <x v="0"/>
    <x v="0"/>
    <m/>
    <m/>
    <x v="0"/>
    <m/>
    <m/>
    <m/>
    <m/>
    <m/>
    <x v="0"/>
    <m/>
    <m/>
    <x v="0"/>
    <m/>
    <m/>
    <m/>
    <m/>
    <x v="6"/>
    <m/>
    <m/>
    <d v="2019-05-10T00:00:00"/>
    <x v="34"/>
    <m/>
    <s v="5122/100"/>
    <x v="0"/>
    <n v="7"/>
    <n v="8"/>
    <m/>
    <d v="2019-05-07T00:00:00"/>
    <s v="9:50pm"/>
  </r>
  <r>
    <x v="1"/>
    <x v="38"/>
    <x v="1"/>
    <x v="6"/>
    <x v="750"/>
    <x v="40"/>
    <x v="0"/>
    <x v="453"/>
    <m/>
    <m/>
    <m/>
    <x v="0"/>
    <m/>
    <n v="5"/>
    <n v="13"/>
    <m/>
    <x v="174"/>
    <m/>
    <x v="315"/>
    <x v="310"/>
    <x v="0"/>
    <m/>
    <m/>
    <x v="0"/>
    <x v="0"/>
    <m/>
    <n v="0"/>
    <m/>
    <n v="0"/>
    <m/>
    <x v="0"/>
    <x v="0"/>
    <m/>
    <m/>
    <x v="0"/>
    <m/>
    <m/>
    <m/>
    <m/>
    <m/>
    <x v="0"/>
    <m/>
    <m/>
    <x v="0"/>
    <m/>
    <m/>
    <m/>
    <m/>
    <x v="6"/>
    <m/>
    <m/>
    <d v="2019-05-10T00:00:00"/>
    <x v="34"/>
    <m/>
    <s v="5122/110"/>
    <x v="0"/>
    <n v="10"/>
    <n v="8"/>
    <m/>
    <d v="2019-05-08T00:00:00"/>
    <s v="7:05pm"/>
  </r>
  <r>
    <x v="1"/>
    <x v="38"/>
    <x v="1"/>
    <x v="6"/>
    <x v="751"/>
    <x v="237"/>
    <x v="0"/>
    <x v="454"/>
    <m/>
    <m/>
    <m/>
    <x v="0"/>
    <m/>
    <n v="4.7"/>
    <n v="12.6"/>
    <m/>
    <x v="194"/>
    <m/>
    <x v="316"/>
    <x v="324"/>
    <x v="0"/>
    <m/>
    <m/>
    <x v="0"/>
    <x v="0"/>
    <m/>
    <n v="0"/>
    <m/>
    <n v="0"/>
    <m/>
    <x v="0"/>
    <x v="0"/>
    <m/>
    <m/>
    <x v="0"/>
    <m/>
    <m/>
    <m/>
    <m/>
    <m/>
    <x v="0"/>
    <m/>
    <m/>
    <x v="0"/>
    <m/>
    <m/>
    <m/>
    <m/>
    <x v="6"/>
    <m/>
    <m/>
    <d v="2019-05-13T00:00:00"/>
    <x v="201"/>
    <m/>
    <s v="5122/120,130"/>
    <x v="0"/>
    <n v="15"/>
    <n v="8"/>
    <m/>
    <d v="2019-05-09T00:00:00"/>
    <s v="1:05pm"/>
  </r>
  <r>
    <x v="1"/>
    <x v="38"/>
    <x v="1"/>
    <x v="6"/>
    <x v="752"/>
    <x v="43"/>
    <x v="0"/>
    <x v="451"/>
    <m/>
    <m/>
    <m/>
    <x v="0"/>
    <m/>
    <n v="5"/>
    <n v="14.1"/>
    <m/>
    <x v="195"/>
    <m/>
    <x v="317"/>
    <x v="148"/>
    <x v="0"/>
    <m/>
    <m/>
    <x v="0"/>
    <x v="0"/>
    <m/>
    <n v="0"/>
    <m/>
    <n v="0"/>
    <m/>
    <x v="0"/>
    <x v="0"/>
    <m/>
    <m/>
    <x v="0"/>
    <m/>
    <m/>
    <m/>
    <m/>
    <m/>
    <x v="0"/>
    <m/>
    <m/>
    <x v="0"/>
    <m/>
    <m/>
    <m/>
    <m/>
    <x v="6"/>
    <m/>
    <m/>
    <d v="2019-05-14T00:00:00"/>
    <x v="35"/>
    <m/>
    <s v="5122/140"/>
    <x v="0"/>
    <n v="6"/>
    <n v="8"/>
    <m/>
    <d v="2019-05-10T00:00:00"/>
    <s v="9:50pm"/>
  </r>
  <r>
    <x v="1"/>
    <x v="38"/>
    <x v="1"/>
    <x v="6"/>
    <x v="753"/>
    <x v="43"/>
    <x v="0"/>
    <x v="455"/>
    <m/>
    <m/>
    <m/>
    <x v="0"/>
    <m/>
    <n v="5.2"/>
    <n v="14"/>
    <m/>
    <x v="196"/>
    <m/>
    <x v="314"/>
    <x v="144"/>
    <x v="0"/>
    <m/>
    <m/>
    <x v="0"/>
    <x v="0"/>
    <m/>
    <n v="0"/>
    <m/>
    <n v="0"/>
    <m/>
    <x v="0"/>
    <x v="0"/>
    <m/>
    <m/>
    <x v="0"/>
    <m/>
    <m/>
    <m/>
    <m/>
    <m/>
    <x v="0"/>
    <m/>
    <m/>
    <x v="0"/>
    <m/>
    <m/>
    <m/>
    <m/>
    <x v="6"/>
    <m/>
    <m/>
    <d v="2019-05-14T00:00:00"/>
    <x v="35"/>
    <m/>
    <s v="5122/150"/>
    <x v="0"/>
    <n v="13"/>
    <n v="8"/>
    <m/>
    <d v="2019-05-12T00:00:00"/>
    <s v="3:00am"/>
  </r>
  <r>
    <x v="1"/>
    <x v="38"/>
    <x v="1"/>
    <x v="6"/>
    <x v="754"/>
    <x v="41"/>
    <x v="0"/>
    <x v="456"/>
    <m/>
    <m/>
    <m/>
    <x v="0"/>
    <m/>
    <n v="4.2"/>
    <n v="11"/>
    <m/>
    <x v="197"/>
    <m/>
    <x v="318"/>
    <x v="323"/>
    <x v="0"/>
    <m/>
    <m/>
    <x v="0"/>
    <x v="0"/>
    <m/>
    <n v="0"/>
    <m/>
    <n v="0"/>
    <m/>
    <x v="0"/>
    <x v="0"/>
    <m/>
    <m/>
    <x v="0"/>
    <m/>
    <m/>
    <m/>
    <m/>
    <m/>
    <x v="0"/>
    <m/>
    <m/>
    <x v="0"/>
    <m/>
    <m/>
    <m/>
    <m/>
    <x v="6"/>
    <m/>
    <m/>
    <d v="2019-05-15T00:00:00"/>
    <x v="36"/>
    <m/>
    <s v="5439/20"/>
    <x v="0"/>
    <n v="5"/>
    <n v="8"/>
    <m/>
    <d v="2019-05-13T00:00:00"/>
    <s v="10:30pm"/>
  </r>
  <r>
    <x v="1"/>
    <x v="38"/>
    <x v="1"/>
    <x v="6"/>
    <x v="755"/>
    <x v="44"/>
    <x v="0"/>
    <x v="457"/>
    <m/>
    <m/>
    <m/>
    <x v="0"/>
    <m/>
    <n v="4.7"/>
    <n v="13"/>
    <m/>
    <x v="198"/>
    <m/>
    <x v="319"/>
    <x v="116"/>
    <x v="0"/>
    <m/>
    <m/>
    <x v="0"/>
    <x v="0"/>
    <m/>
    <n v="0"/>
    <m/>
    <n v="0"/>
    <m/>
    <x v="0"/>
    <x v="0"/>
    <m/>
    <m/>
    <x v="0"/>
    <m/>
    <m/>
    <m/>
    <m/>
    <m/>
    <x v="0"/>
    <m/>
    <m/>
    <x v="0"/>
    <m/>
    <m/>
    <m/>
    <m/>
    <x v="6"/>
    <m/>
    <m/>
    <d v="2019-05-16T00:00:00"/>
    <x v="37"/>
    <m/>
    <s v="5439/30"/>
    <x v="0"/>
    <n v="7"/>
    <n v="8"/>
    <m/>
    <d v="2019-05-14T00:00:00"/>
    <s v="9:10pm"/>
  </r>
  <r>
    <x v="1"/>
    <x v="38"/>
    <x v="1"/>
    <x v="6"/>
    <x v="756"/>
    <x v="45"/>
    <x v="0"/>
    <x v="458"/>
    <m/>
    <m/>
    <m/>
    <x v="0"/>
    <m/>
    <n v="4.8"/>
    <n v="13"/>
    <m/>
    <x v="55"/>
    <m/>
    <x v="320"/>
    <x v="116"/>
    <x v="0"/>
    <m/>
    <m/>
    <x v="0"/>
    <x v="0"/>
    <m/>
    <n v="0"/>
    <m/>
    <n v="0"/>
    <m/>
    <x v="0"/>
    <x v="0"/>
    <m/>
    <m/>
    <x v="0"/>
    <m/>
    <m/>
    <m/>
    <m/>
    <m/>
    <x v="0"/>
    <m/>
    <m/>
    <x v="0"/>
    <m/>
    <m/>
    <m/>
    <m/>
    <x v="6"/>
    <m/>
    <m/>
    <d v="2019-05-17T00:00:00"/>
    <x v="130"/>
    <m/>
    <s v="5439/40"/>
    <x v="0"/>
    <n v="13"/>
    <n v="8"/>
    <m/>
    <d v="2019-05-15T00:00:00"/>
    <s v="8:20pm"/>
  </r>
  <r>
    <x v="1"/>
    <x v="38"/>
    <x v="1"/>
    <x v="6"/>
    <x v="757"/>
    <x v="165"/>
    <x v="0"/>
    <x v="458"/>
    <m/>
    <m/>
    <m/>
    <x v="0"/>
    <m/>
    <n v="4.4000000000000004"/>
    <n v="11.6"/>
    <m/>
    <x v="199"/>
    <m/>
    <x v="321"/>
    <x v="113"/>
    <x v="0"/>
    <m/>
    <m/>
    <x v="0"/>
    <x v="0"/>
    <m/>
    <n v="0"/>
    <m/>
    <n v="0"/>
    <m/>
    <x v="0"/>
    <x v="0"/>
    <m/>
    <m/>
    <x v="0"/>
    <m/>
    <m/>
    <m/>
    <m/>
    <m/>
    <x v="0"/>
    <m/>
    <m/>
    <x v="0"/>
    <m/>
    <m/>
    <m/>
    <m/>
    <x v="6"/>
    <m/>
    <m/>
    <d v="2019-05-21T00:00:00"/>
    <x v="38"/>
    <m/>
    <s v="5439/50,60"/>
    <x v="0"/>
    <n v="21"/>
    <n v="8"/>
    <m/>
    <d v="2019-05-16T00:00:00"/>
    <s v="6:15pm"/>
  </r>
  <r>
    <x v="1"/>
    <x v="38"/>
    <x v="1"/>
    <x v="6"/>
    <x v="758"/>
    <x v="47"/>
    <x v="0"/>
    <x v="459"/>
    <m/>
    <m/>
    <m/>
    <x v="0"/>
    <m/>
    <n v="4.4000000000000004"/>
    <n v="11.8"/>
    <m/>
    <x v="194"/>
    <m/>
    <x v="305"/>
    <x v="149"/>
    <x v="0"/>
    <m/>
    <m/>
    <x v="0"/>
    <x v="0"/>
    <m/>
    <n v="0"/>
    <m/>
    <n v="0"/>
    <m/>
    <x v="0"/>
    <x v="0"/>
    <m/>
    <m/>
    <x v="0"/>
    <m/>
    <m/>
    <m/>
    <m/>
    <m/>
    <x v="0"/>
    <m/>
    <m/>
    <x v="0"/>
    <m/>
    <m/>
    <m/>
    <m/>
    <x v="6"/>
    <m/>
    <m/>
    <d v="2019-05-23T00:00:00"/>
    <x v="40"/>
    <m/>
    <s v="5439/70"/>
    <x v="0"/>
    <n v="8"/>
    <n v="8"/>
    <m/>
    <d v="2019-05-18T00:00:00"/>
    <s v="6:45am"/>
  </r>
  <r>
    <x v="1"/>
    <x v="38"/>
    <x v="1"/>
    <x v="6"/>
    <x v="759"/>
    <x v="47"/>
    <x v="0"/>
    <x v="452"/>
    <m/>
    <m/>
    <m/>
    <x v="0"/>
    <m/>
    <n v="4.7"/>
    <n v="13.4"/>
    <m/>
    <x v="200"/>
    <m/>
    <x v="322"/>
    <x v="325"/>
    <x v="0"/>
    <m/>
    <m/>
    <x v="0"/>
    <x v="0"/>
    <m/>
    <n v="0"/>
    <m/>
    <n v="0"/>
    <m/>
    <x v="0"/>
    <x v="0"/>
    <m/>
    <m/>
    <x v="0"/>
    <m/>
    <m/>
    <m/>
    <m/>
    <m/>
    <x v="0"/>
    <m/>
    <m/>
    <x v="0"/>
    <m/>
    <m/>
    <m/>
    <m/>
    <x v="6"/>
    <m/>
    <m/>
    <d v="2019-05-23T00:00:00"/>
    <x v="40"/>
    <m/>
    <s v="5439/80,90"/>
    <x v="0"/>
    <n v="17"/>
    <n v="8"/>
    <m/>
    <d v="2019-05-21T00:00:00"/>
    <s v="1:15pm"/>
  </r>
  <r>
    <x v="1"/>
    <x v="38"/>
    <x v="1"/>
    <x v="6"/>
    <x v="760"/>
    <x v="48"/>
    <x v="0"/>
    <x v="460"/>
    <m/>
    <m/>
    <m/>
    <x v="0"/>
    <m/>
    <n v="4.5999999999999996"/>
    <n v="12.7"/>
    <m/>
    <x v="201"/>
    <m/>
    <x v="295"/>
    <x v="326"/>
    <x v="0"/>
    <m/>
    <m/>
    <x v="0"/>
    <x v="0"/>
    <m/>
    <n v="0"/>
    <m/>
    <n v="0"/>
    <m/>
    <x v="0"/>
    <x v="0"/>
    <m/>
    <m/>
    <x v="0"/>
    <m/>
    <m/>
    <m/>
    <m/>
    <m/>
    <x v="0"/>
    <m/>
    <m/>
    <x v="0"/>
    <m/>
    <m/>
    <m/>
    <m/>
    <x v="6"/>
    <m/>
    <m/>
    <d v="2019-05-28T00:00:00"/>
    <x v="41"/>
    <m/>
    <s v="5439/100,110"/>
    <x v="0"/>
    <n v="19"/>
    <n v="8"/>
    <m/>
    <d v="2019-05-23T00:00:00"/>
    <s v="2:00pm"/>
  </r>
  <r>
    <x v="0"/>
    <x v="39"/>
    <x v="1"/>
    <x v="4"/>
    <x v="761"/>
    <x v="238"/>
    <x v="0"/>
    <x v="461"/>
    <m/>
    <m/>
    <m/>
    <x v="0"/>
    <m/>
    <m/>
    <m/>
    <m/>
    <x v="0"/>
    <m/>
    <x v="323"/>
    <x v="66"/>
    <x v="0"/>
    <m/>
    <m/>
    <x v="0"/>
    <x v="0"/>
    <m/>
    <n v="0"/>
    <m/>
    <n v="0"/>
    <m/>
    <x v="0"/>
    <x v="0"/>
    <m/>
    <m/>
    <x v="0"/>
    <m/>
    <m/>
    <m/>
    <m/>
    <m/>
    <x v="0"/>
    <m/>
    <m/>
    <x v="0"/>
    <m/>
    <m/>
    <m/>
    <m/>
    <x v="5"/>
    <s v="light amber"/>
    <m/>
    <d v="2018-04-09T00:00:00"/>
    <x v="113"/>
    <m/>
    <m/>
    <x v="0"/>
    <n v="2"/>
    <n v="6"/>
    <m/>
    <d v="2018-03-30T00:00:00"/>
    <s v="7:15pm"/>
  </r>
  <r>
    <x v="0"/>
    <x v="39"/>
    <x v="1"/>
    <x v="4"/>
    <x v="762"/>
    <x v="226"/>
    <x v="0"/>
    <x v="462"/>
    <m/>
    <m/>
    <m/>
    <x v="0"/>
    <m/>
    <m/>
    <m/>
    <m/>
    <x v="0"/>
    <m/>
    <x v="324"/>
    <x v="327"/>
    <x v="0"/>
    <m/>
    <m/>
    <x v="0"/>
    <x v="0"/>
    <m/>
    <n v="0"/>
    <m/>
    <n v="0"/>
    <m/>
    <x v="0"/>
    <x v="0"/>
    <m/>
    <m/>
    <x v="0"/>
    <m/>
    <m/>
    <m/>
    <m/>
    <m/>
    <x v="0"/>
    <m/>
    <m/>
    <x v="0"/>
    <m/>
    <m/>
    <m/>
    <m/>
    <x v="8"/>
    <s v="light amber"/>
    <m/>
    <d v="2018-07-20T00:00:00"/>
    <x v="187"/>
    <m/>
    <m/>
    <x v="0"/>
    <n v="2"/>
    <n v="6"/>
    <m/>
    <d v="2018-07-16T00:00:00"/>
    <s v="10:20am"/>
  </r>
  <r>
    <x v="1"/>
    <x v="40"/>
    <x v="2"/>
    <x v="6"/>
    <x v="763"/>
    <x v="30"/>
    <x v="0"/>
    <x v="463"/>
    <m/>
    <m/>
    <m/>
    <x v="0"/>
    <m/>
    <n v="4.5999999999999996"/>
    <n v="14.1"/>
    <m/>
    <x v="202"/>
    <m/>
    <x v="325"/>
    <x v="10"/>
    <x v="0"/>
    <m/>
    <m/>
    <x v="0"/>
    <x v="0"/>
    <m/>
    <n v="0"/>
    <m/>
    <n v="0"/>
    <m/>
    <x v="0"/>
    <x v="0"/>
    <m/>
    <m/>
    <x v="0"/>
    <m/>
    <m/>
    <m/>
    <m/>
    <m/>
    <x v="0"/>
    <m/>
    <m/>
    <x v="0"/>
    <m/>
    <m/>
    <m/>
    <m/>
    <x v="4"/>
    <m/>
    <m/>
    <d v="2019-03-27T00:00:00"/>
    <x v="27"/>
    <m/>
    <s v="5269/ 20,50"/>
    <x v="0"/>
    <n v="25"/>
    <n v="7"/>
    <m/>
    <d v="2019-03-25T00:00:00"/>
    <s v="2:55pm"/>
  </r>
  <r>
    <x v="1"/>
    <x v="40"/>
    <x v="2"/>
    <x v="6"/>
    <x v="764"/>
    <x v="31"/>
    <x v="0"/>
    <x v="464"/>
    <m/>
    <m/>
    <m/>
    <x v="0"/>
    <m/>
    <n v="4.3"/>
    <n v="11.1"/>
    <m/>
    <x v="203"/>
    <m/>
    <x v="326"/>
    <x v="319"/>
    <x v="0"/>
    <m/>
    <m/>
    <x v="0"/>
    <x v="0"/>
    <m/>
    <n v="0"/>
    <m/>
    <n v="0"/>
    <m/>
    <x v="0"/>
    <x v="0"/>
    <m/>
    <m/>
    <x v="0"/>
    <m/>
    <m/>
    <m/>
    <m/>
    <m/>
    <x v="0"/>
    <m/>
    <m/>
    <x v="0"/>
    <m/>
    <m/>
    <m/>
    <m/>
    <x v="4"/>
    <m/>
    <m/>
    <d v="2019-03-28T00:00:00"/>
    <x v="28"/>
    <m/>
    <s v="5269/40,60"/>
    <x v="0"/>
    <n v="25"/>
    <n v="7"/>
    <m/>
    <d v="2019-03-27T00:00:00"/>
    <s v="11:35am"/>
  </r>
  <r>
    <x v="1"/>
    <x v="40"/>
    <x v="2"/>
    <x v="6"/>
    <x v="765"/>
    <x v="31"/>
    <x v="0"/>
    <x v="465"/>
    <m/>
    <m/>
    <m/>
    <x v="0"/>
    <m/>
    <n v="4.3"/>
    <n v="12.7"/>
    <m/>
    <x v="204"/>
    <m/>
    <x v="327"/>
    <x v="328"/>
    <x v="0"/>
    <m/>
    <m/>
    <x v="0"/>
    <x v="0"/>
    <m/>
    <n v="0"/>
    <m/>
    <n v="0"/>
    <m/>
    <x v="0"/>
    <x v="0"/>
    <m/>
    <m/>
    <x v="0"/>
    <m/>
    <m/>
    <m/>
    <m/>
    <m/>
    <x v="0"/>
    <m/>
    <m/>
    <x v="0"/>
    <m/>
    <m/>
    <m/>
    <m/>
    <x v="4"/>
    <m/>
    <m/>
    <d v="2019-03-28T00:00:00"/>
    <x v="28"/>
    <m/>
    <s v="5269/30,70"/>
    <x v="0"/>
    <n v="22"/>
    <n v="7"/>
    <m/>
    <d v="2019-03-27T00:00:00"/>
    <s v="1:35pm"/>
  </r>
  <r>
    <x v="1"/>
    <x v="40"/>
    <x v="2"/>
    <x v="6"/>
    <x v="766"/>
    <x v="31"/>
    <x v="0"/>
    <x v="466"/>
    <m/>
    <m/>
    <m/>
    <x v="0"/>
    <m/>
    <n v="4.2"/>
    <n v="11.2"/>
    <m/>
    <x v="205"/>
    <m/>
    <x v="328"/>
    <x v="329"/>
    <x v="0"/>
    <m/>
    <m/>
    <x v="0"/>
    <x v="0"/>
    <m/>
    <n v="0"/>
    <m/>
    <n v="0"/>
    <m/>
    <x v="0"/>
    <x v="0"/>
    <m/>
    <m/>
    <x v="0"/>
    <m/>
    <m/>
    <m/>
    <m/>
    <m/>
    <x v="0"/>
    <m/>
    <m/>
    <x v="0"/>
    <m/>
    <m/>
    <m/>
    <m/>
    <x v="4"/>
    <m/>
    <m/>
    <d v="2019-03-28T00:00:00"/>
    <x v="28"/>
    <m/>
    <s v="5269/70"/>
    <x v="0"/>
    <n v="8"/>
    <n v="7"/>
    <m/>
    <d v="2019-03-27T00:00:00"/>
    <s v="1:35pm"/>
  </r>
  <r>
    <x v="1"/>
    <x v="40"/>
    <x v="2"/>
    <x v="6"/>
    <x v="767"/>
    <x v="164"/>
    <x v="0"/>
    <x v="439"/>
    <m/>
    <m/>
    <m/>
    <x v="0"/>
    <m/>
    <n v="4.5"/>
    <n v="12.6"/>
    <m/>
    <x v="206"/>
    <m/>
    <x v="329"/>
    <x v="172"/>
    <x v="0"/>
    <m/>
    <m/>
    <x v="0"/>
    <x v="0"/>
    <m/>
    <n v="0"/>
    <m/>
    <n v="0"/>
    <m/>
    <x v="0"/>
    <x v="0"/>
    <m/>
    <m/>
    <x v="0"/>
    <m/>
    <m/>
    <m/>
    <m/>
    <m/>
    <x v="0"/>
    <m/>
    <m/>
    <x v="0"/>
    <m/>
    <m/>
    <m/>
    <m/>
    <x v="5"/>
    <m/>
    <m/>
    <d v="2019-04-02T00:00:00"/>
    <x v="127"/>
    <m/>
    <s v="5269/80,90"/>
    <x v="0"/>
    <n v="28"/>
    <n v="7"/>
    <m/>
    <d v="2019-03-29T00:00:00"/>
    <s v="4:40PM"/>
  </r>
  <r>
    <x v="1"/>
    <x v="40"/>
    <x v="2"/>
    <x v="6"/>
    <x v="768"/>
    <x v="77"/>
    <x v="0"/>
    <x v="467"/>
    <m/>
    <m/>
    <m/>
    <x v="0"/>
    <m/>
    <n v="4.0999999999999996"/>
    <n v="17"/>
    <m/>
    <x v="207"/>
    <m/>
    <x v="330"/>
    <x v="0"/>
    <x v="0"/>
    <m/>
    <m/>
    <x v="0"/>
    <x v="0"/>
    <m/>
    <n v="0"/>
    <m/>
    <n v="0"/>
    <m/>
    <x v="0"/>
    <x v="0"/>
    <m/>
    <m/>
    <x v="0"/>
    <m/>
    <m/>
    <m/>
    <m/>
    <m/>
    <x v="0"/>
    <m/>
    <m/>
    <x v="0"/>
    <m/>
    <m/>
    <m/>
    <m/>
    <x v="5"/>
    <m/>
    <m/>
    <d v="2019-04-05T00:00:00"/>
    <x v="62"/>
    <m/>
    <s v="5269/110"/>
    <x v="0"/>
    <n v="18"/>
    <n v="7"/>
    <m/>
    <d v="2019-04-02T00:00:00"/>
    <s v="3:00PM"/>
  </r>
  <r>
    <x v="1"/>
    <x v="40"/>
    <x v="2"/>
    <x v="6"/>
    <x v="769"/>
    <x v="77"/>
    <x v="0"/>
    <x v="467"/>
    <m/>
    <m/>
    <m/>
    <x v="0"/>
    <m/>
    <n v="4.0999999999999996"/>
    <n v="17"/>
    <m/>
    <x v="207"/>
    <m/>
    <x v="330"/>
    <x v="0"/>
    <x v="0"/>
    <m/>
    <m/>
    <x v="0"/>
    <x v="0"/>
    <m/>
    <n v="0"/>
    <m/>
    <n v="0"/>
    <m/>
    <x v="0"/>
    <x v="0"/>
    <m/>
    <m/>
    <x v="0"/>
    <m/>
    <m/>
    <m/>
    <m/>
    <m/>
    <x v="0"/>
    <m/>
    <m/>
    <x v="0"/>
    <m/>
    <m/>
    <m/>
    <m/>
    <x v="5"/>
    <m/>
    <m/>
    <d v="2019-04-05T00:00:00"/>
    <x v="62"/>
    <m/>
    <s v="5269/110,120"/>
    <x v="0"/>
    <n v="12"/>
    <n v="7"/>
    <m/>
    <d v="2019-04-03T00:00:00"/>
    <s v="1:05PM"/>
  </r>
  <r>
    <x v="1"/>
    <x v="40"/>
    <x v="2"/>
    <x v="6"/>
    <x v="770"/>
    <x v="78"/>
    <x v="0"/>
    <x v="468"/>
    <m/>
    <m/>
    <m/>
    <x v="0"/>
    <m/>
    <n v="4.4000000000000004"/>
    <n v="11.5"/>
    <m/>
    <x v="208"/>
    <m/>
    <x v="331"/>
    <x v="58"/>
    <x v="0"/>
    <m/>
    <m/>
    <x v="0"/>
    <x v="0"/>
    <m/>
    <n v="0"/>
    <m/>
    <n v="0"/>
    <m/>
    <x v="0"/>
    <x v="0"/>
    <m/>
    <m/>
    <x v="0"/>
    <m/>
    <m/>
    <m/>
    <m/>
    <m/>
    <x v="0"/>
    <m/>
    <m/>
    <x v="0"/>
    <m/>
    <m/>
    <m/>
    <m/>
    <x v="5"/>
    <m/>
    <m/>
    <d v="2019-04-08T00:00:00"/>
    <x v="63"/>
    <m/>
    <s v="5269/100,130"/>
    <x v="0"/>
    <n v="22"/>
    <n v="7"/>
    <m/>
    <d v="2019-04-04T00:00:00"/>
    <s v="11:35pm"/>
  </r>
  <r>
    <x v="0"/>
    <x v="41"/>
    <x v="2"/>
    <x v="3"/>
    <x v="771"/>
    <x v="239"/>
    <x v="0"/>
    <x v="469"/>
    <m/>
    <m/>
    <m/>
    <x v="0"/>
    <m/>
    <n v="1.8"/>
    <n v="6.2"/>
    <m/>
    <x v="209"/>
    <m/>
    <x v="332"/>
    <x v="285"/>
    <x v="58"/>
    <m/>
    <m/>
    <x v="0"/>
    <x v="0"/>
    <m/>
    <m/>
    <m/>
    <n v="8.9999999999999993E-3"/>
    <m/>
    <x v="0"/>
    <x v="258"/>
    <m/>
    <m/>
    <x v="0"/>
    <m/>
    <m/>
    <m/>
    <m/>
    <m/>
    <x v="0"/>
    <m/>
    <m/>
    <x v="0"/>
    <m/>
    <m/>
    <m/>
    <m/>
    <x v="5"/>
    <s v="uniform"/>
    <m/>
    <d v="2018-05-01T00:00:00"/>
    <x v="202"/>
    <m/>
    <m/>
    <x v="0"/>
    <n v="15"/>
    <n v="10"/>
    <m/>
    <d v="2018-04-26T00:00:00"/>
    <s v="5:50am"/>
  </r>
  <r>
    <x v="0"/>
    <x v="41"/>
    <x v="2"/>
    <x v="3"/>
    <x v="772"/>
    <x v="240"/>
    <x v="0"/>
    <x v="470"/>
    <m/>
    <m/>
    <m/>
    <x v="0"/>
    <m/>
    <n v="1.8"/>
    <n v="6"/>
    <m/>
    <x v="210"/>
    <m/>
    <x v="333"/>
    <x v="282"/>
    <x v="58"/>
    <m/>
    <m/>
    <x v="0"/>
    <x v="0"/>
    <m/>
    <m/>
    <m/>
    <n v="9.7999999999999997E-3"/>
    <m/>
    <x v="0"/>
    <x v="259"/>
    <m/>
    <m/>
    <x v="0"/>
    <m/>
    <m/>
    <m/>
    <m/>
    <m/>
    <x v="0"/>
    <m/>
    <m/>
    <x v="0"/>
    <m/>
    <m/>
    <m/>
    <m/>
    <x v="6"/>
    <s v="uniform"/>
    <m/>
    <d v="2018-05-21T00:00:00"/>
    <x v="203"/>
    <m/>
    <s v="Per Tacoma Ag 180521"/>
    <x v="0"/>
    <n v="16"/>
    <n v="10"/>
    <m/>
    <d v="2018-04-28T00:00:00"/>
    <s v="6:25am"/>
  </r>
  <r>
    <x v="1"/>
    <x v="42"/>
    <x v="2"/>
    <x v="6"/>
    <x v="773"/>
    <x v="7"/>
    <x v="0"/>
    <x v="471"/>
    <m/>
    <m/>
    <m/>
    <x v="0"/>
    <m/>
    <n v="4"/>
    <n v="11"/>
    <m/>
    <x v="211"/>
    <m/>
    <x v="334"/>
    <x v="311"/>
    <x v="0"/>
    <m/>
    <m/>
    <x v="0"/>
    <x v="0"/>
    <m/>
    <n v="0"/>
    <m/>
    <n v="0"/>
    <m/>
    <x v="0"/>
    <x v="0"/>
    <m/>
    <m/>
    <x v="0"/>
    <m/>
    <m/>
    <m/>
    <m/>
    <m/>
    <x v="0"/>
    <m/>
    <m/>
    <x v="0"/>
    <m/>
    <m/>
    <m/>
    <m/>
    <x v="1"/>
    <m/>
    <m/>
    <d v="2019-01-09T00:00:00"/>
    <x v="7"/>
    <m/>
    <m/>
    <x v="0"/>
    <n v="10"/>
    <n v="9"/>
    <m/>
    <d v="2019-01-07T00:00:00"/>
    <s v="4:20pm"/>
  </r>
  <r>
    <x v="1"/>
    <x v="42"/>
    <x v="2"/>
    <x v="6"/>
    <x v="774"/>
    <x v="64"/>
    <x v="0"/>
    <x v="464"/>
    <m/>
    <m/>
    <m/>
    <x v="0"/>
    <m/>
    <n v="3.8"/>
    <n v="10.6"/>
    <m/>
    <x v="68"/>
    <m/>
    <x v="335"/>
    <x v="168"/>
    <x v="0"/>
    <m/>
    <m/>
    <x v="0"/>
    <x v="0"/>
    <m/>
    <n v="0"/>
    <m/>
    <n v="0"/>
    <m/>
    <x v="0"/>
    <x v="0"/>
    <m/>
    <m/>
    <x v="0"/>
    <m/>
    <m/>
    <m/>
    <m/>
    <m/>
    <x v="0"/>
    <m/>
    <m/>
    <x v="0"/>
    <m/>
    <m/>
    <m/>
    <m/>
    <x v="1"/>
    <m/>
    <m/>
    <d v="2019-01-09T00:00:00"/>
    <x v="7"/>
    <m/>
    <m/>
    <x v="0"/>
    <n v="7"/>
    <n v="9"/>
    <m/>
    <d v="2019-01-08T00:00:00"/>
    <s v="4:40am"/>
  </r>
  <r>
    <x v="1"/>
    <x v="42"/>
    <x v="2"/>
    <x v="6"/>
    <x v="775"/>
    <x v="8"/>
    <x v="0"/>
    <x v="463"/>
    <m/>
    <m/>
    <m/>
    <x v="0"/>
    <m/>
    <n v="3.8"/>
    <n v="10.5"/>
    <m/>
    <x v="212"/>
    <m/>
    <x v="336"/>
    <x v="330"/>
    <x v="0"/>
    <m/>
    <m/>
    <x v="0"/>
    <x v="0"/>
    <m/>
    <n v="0"/>
    <m/>
    <n v="0"/>
    <m/>
    <x v="0"/>
    <x v="0"/>
    <m/>
    <m/>
    <x v="0"/>
    <m/>
    <m/>
    <m/>
    <m/>
    <m/>
    <x v="0"/>
    <m/>
    <m/>
    <x v="0"/>
    <m/>
    <m/>
    <m/>
    <m/>
    <x v="1"/>
    <m/>
    <m/>
    <d v="2019-01-09T00:00:00"/>
    <x v="7"/>
    <m/>
    <m/>
    <x v="0"/>
    <n v="7"/>
    <n v="9"/>
    <m/>
    <d v="2019-01-08T00:00:00"/>
    <s v="2:35pm"/>
  </r>
  <r>
    <x v="1"/>
    <x v="42"/>
    <x v="2"/>
    <x v="6"/>
    <x v="776"/>
    <x v="8"/>
    <x v="0"/>
    <x v="472"/>
    <m/>
    <m/>
    <m/>
    <x v="0"/>
    <m/>
    <n v="3.8"/>
    <n v="10.4"/>
    <m/>
    <x v="213"/>
    <m/>
    <x v="337"/>
    <x v="331"/>
    <x v="0"/>
    <m/>
    <m/>
    <x v="0"/>
    <x v="0"/>
    <m/>
    <n v="0"/>
    <m/>
    <n v="0"/>
    <m/>
    <x v="0"/>
    <x v="0"/>
    <m/>
    <m/>
    <x v="0"/>
    <m/>
    <m/>
    <m/>
    <m/>
    <m/>
    <x v="0"/>
    <m/>
    <m/>
    <x v="0"/>
    <m/>
    <m/>
    <m/>
    <m/>
    <x v="1"/>
    <m/>
    <m/>
    <d v="2019-01-09T00:00:00"/>
    <x v="7"/>
    <m/>
    <m/>
    <x v="0"/>
    <n v="4"/>
    <n v="9"/>
    <m/>
    <d v="2019-01-08T00:00:00"/>
    <s v="11:50pm"/>
  </r>
  <r>
    <x v="1"/>
    <x v="42"/>
    <x v="2"/>
    <x v="6"/>
    <x v="777"/>
    <x v="8"/>
    <x v="0"/>
    <x v="473"/>
    <m/>
    <m/>
    <m/>
    <x v="0"/>
    <m/>
    <n v="3.8"/>
    <n v="10.7"/>
    <m/>
    <x v="214"/>
    <m/>
    <x v="338"/>
    <x v="332"/>
    <x v="0"/>
    <m/>
    <m/>
    <x v="0"/>
    <x v="0"/>
    <m/>
    <n v="0"/>
    <m/>
    <n v="0"/>
    <m/>
    <x v="0"/>
    <x v="0"/>
    <m/>
    <m/>
    <x v="0"/>
    <m/>
    <m/>
    <m/>
    <m/>
    <m/>
    <x v="0"/>
    <m/>
    <m/>
    <x v="0"/>
    <m/>
    <m/>
    <m/>
    <m/>
    <x v="1"/>
    <m/>
    <m/>
    <d v="2019-01-09T00:00:00"/>
    <x v="7"/>
    <m/>
    <m/>
    <x v="0"/>
    <n v="5"/>
    <n v="9"/>
    <m/>
    <d v="2019-01-09T00:00:00"/>
    <s v="11:50am"/>
  </r>
  <r>
    <x v="1"/>
    <x v="42"/>
    <x v="2"/>
    <x v="6"/>
    <x v="778"/>
    <x v="10"/>
    <x v="0"/>
    <x v="474"/>
    <m/>
    <m/>
    <m/>
    <x v="0"/>
    <m/>
    <n v="3.8"/>
    <n v="10.6"/>
    <m/>
    <x v="215"/>
    <m/>
    <x v="339"/>
    <x v="333"/>
    <x v="0"/>
    <m/>
    <m/>
    <x v="0"/>
    <x v="0"/>
    <m/>
    <n v="0"/>
    <m/>
    <n v="0"/>
    <m/>
    <x v="0"/>
    <x v="0"/>
    <m/>
    <m/>
    <x v="0"/>
    <m/>
    <m/>
    <m/>
    <m/>
    <m/>
    <x v="0"/>
    <m/>
    <m/>
    <x v="0"/>
    <m/>
    <m/>
    <m/>
    <m/>
    <x v="1"/>
    <m/>
    <m/>
    <d v="2019-01-10T00:00:00"/>
    <x v="8"/>
    <m/>
    <m/>
    <x v="0"/>
    <n v="5"/>
    <n v="9"/>
    <m/>
    <d v="2019-01-09T00:00:00"/>
    <s v="11:45pm"/>
  </r>
  <r>
    <x v="1"/>
    <x v="42"/>
    <x v="2"/>
    <x v="6"/>
    <x v="779"/>
    <x v="10"/>
    <x v="0"/>
    <x v="475"/>
    <m/>
    <m/>
    <m/>
    <x v="0"/>
    <m/>
    <n v="3.9"/>
    <n v="10.7"/>
    <m/>
    <x v="88"/>
    <m/>
    <x v="316"/>
    <x v="269"/>
    <x v="0"/>
    <m/>
    <m/>
    <x v="0"/>
    <x v="0"/>
    <m/>
    <n v="0"/>
    <m/>
    <n v="0"/>
    <m/>
    <x v="0"/>
    <x v="0"/>
    <m/>
    <m/>
    <x v="0"/>
    <m/>
    <m/>
    <m/>
    <m/>
    <m/>
    <x v="0"/>
    <m/>
    <m/>
    <x v="0"/>
    <m/>
    <m/>
    <m/>
    <m/>
    <x v="1"/>
    <m/>
    <m/>
    <d v="2019-01-10T00:00:00"/>
    <x v="8"/>
    <m/>
    <m/>
    <x v="0"/>
    <n v="6"/>
    <n v="9"/>
    <m/>
    <d v="2019-01-10T00:00:00"/>
    <s v="8:05am"/>
  </r>
  <r>
    <x v="1"/>
    <x v="42"/>
    <x v="2"/>
    <x v="6"/>
    <x v="780"/>
    <x v="65"/>
    <x v="0"/>
    <x v="476"/>
    <m/>
    <m/>
    <m/>
    <x v="0"/>
    <m/>
    <n v="4.0999999999999996"/>
    <n v="11.3"/>
    <m/>
    <x v="68"/>
    <m/>
    <x v="338"/>
    <x v="334"/>
    <x v="0"/>
    <m/>
    <m/>
    <x v="0"/>
    <x v="0"/>
    <m/>
    <n v="0"/>
    <m/>
    <n v="0"/>
    <m/>
    <x v="0"/>
    <x v="0"/>
    <m/>
    <m/>
    <x v="0"/>
    <m/>
    <m/>
    <m/>
    <m/>
    <m/>
    <x v="0"/>
    <m/>
    <m/>
    <x v="0"/>
    <m/>
    <m/>
    <m/>
    <m/>
    <x v="1"/>
    <m/>
    <m/>
    <d v="2019-01-11T00:00:00"/>
    <x v="10"/>
    <m/>
    <m/>
    <x v="0"/>
    <n v="5"/>
    <n v="9"/>
    <m/>
    <d v="2019-01-10T00:00:00"/>
    <s v="9:10pm"/>
  </r>
  <r>
    <x v="1"/>
    <x v="42"/>
    <x v="2"/>
    <x v="6"/>
    <x v="781"/>
    <x v="11"/>
    <x v="0"/>
    <x v="477"/>
    <m/>
    <m/>
    <m/>
    <x v="0"/>
    <m/>
    <n v="4.3"/>
    <n v="12.3"/>
    <m/>
    <x v="81"/>
    <m/>
    <x v="340"/>
    <x v="335"/>
    <x v="0"/>
    <m/>
    <m/>
    <x v="0"/>
    <x v="0"/>
    <m/>
    <n v="0"/>
    <m/>
    <n v="0"/>
    <m/>
    <x v="0"/>
    <x v="0"/>
    <m/>
    <m/>
    <x v="0"/>
    <m/>
    <m/>
    <m/>
    <m/>
    <m/>
    <x v="0"/>
    <m/>
    <m/>
    <x v="0"/>
    <m/>
    <m/>
    <m/>
    <m/>
    <x v="1"/>
    <m/>
    <m/>
    <d v="2019-01-14T00:00:00"/>
    <x v="9"/>
    <m/>
    <m/>
    <x v="0"/>
    <n v="5"/>
    <n v="9"/>
    <m/>
    <d v="2019-01-11T00:00:00"/>
    <s v="7:00am"/>
  </r>
  <r>
    <x v="1"/>
    <x v="42"/>
    <x v="2"/>
    <x v="6"/>
    <x v="782"/>
    <x v="11"/>
    <x v="0"/>
    <x v="468"/>
    <m/>
    <m/>
    <m/>
    <x v="0"/>
    <m/>
    <n v="4.2"/>
    <n v="11.9"/>
    <m/>
    <x v="68"/>
    <m/>
    <x v="341"/>
    <x v="336"/>
    <x v="0"/>
    <m/>
    <m/>
    <x v="0"/>
    <x v="0"/>
    <m/>
    <n v="0"/>
    <m/>
    <n v="0"/>
    <m/>
    <x v="0"/>
    <x v="0"/>
    <m/>
    <m/>
    <x v="0"/>
    <m/>
    <m/>
    <m/>
    <m/>
    <m/>
    <x v="0"/>
    <m/>
    <m/>
    <x v="0"/>
    <m/>
    <m/>
    <m/>
    <m/>
    <x v="1"/>
    <m/>
    <m/>
    <d v="2019-01-14T00:00:00"/>
    <x v="9"/>
    <m/>
    <m/>
    <x v="0"/>
    <n v="5"/>
    <n v="9"/>
    <m/>
    <d v="2019-01-11T00:00:00"/>
    <s v="5:40pm"/>
  </r>
  <r>
    <x v="1"/>
    <x v="42"/>
    <x v="2"/>
    <x v="6"/>
    <x v="783"/>
    <x v="11"/>
    <x v="0"/>
    <x v="478"/>
    <m/>
    <m/>
    <m/>
    <x v="0"/>
    <m/>
    <n v="4"/>
    <n v="11"/>
    <m/>
    <x v="216"/>
    <m/>
    <x v="342"/>
    <x v="63"/>
    <x v="0"/>
    <m/>
    <m/>
    <x v="0"/>
    <x v="0"/>
    <m/>
    <n v="0"/>
    <m/>
    <n v="0"/>
    <m/>
    <x v="0"/>
    <x v="0"/>
    <m/>
    <m/>
    <x v="0"/>
    <m/>
    <m/>
    <m/>
    <m/>
    <m/>
    <x v="0"/>
    <m/>
    <m/>
    <x v="0"/>
    <m/>
    <m/>
    <m/>
    <m/>
    <x v="1"/>
    <m/>
    <m/>
    <d v="2019-01-14T00:00:00"/>
    <x v="9"/>
    <m/>
    <m/>
    <x v="0"/>
    <n v="5"/>
    <n v="9"/>
    <m/>
    <d v="2019-01-14T00:00:00"/>
    <s v="2:40am"/>
  </r>
  <r>
    <x v="1"/>
    <x v="42"/>
    <x v="2"/>
    <x v="6"/>
    <x v="784"/>
    <x v="11"/>
    <x v="0"/>
    <x v="479"/>
    <m/>
    <m/>
    <m/>
    <x v="0"/>
    <m/>
    <n v="4.0999999999999996"/>
    <n v="11.1"/>
    <m/>
    <x v="217"/>
    <m/>
    <x v="343"/>
    <x v="310"/>
    <x v="0"/>
    <m/>
    <m/>
    <x v="0"/>
    <x v="0"/>
    <m/>
    <n v="0"/>
    <m/>
    <n v="0"/>
    <m/>
    <x v="0"/>
    <x v="0"/>
    <m/>
    <m/>
    <x v="0"/>
    <m/>
    <m/>
    <m/>
    <m/>
    <m/>
    <x v="0"/>
    <m/>
    <m/>
    <x v="0"/>
    <m/>
    <m/>
    <m/>
    <m/>
    <x v="1"/>
    <m/>
    <m/>
    <d v="2019-01-14T00:00:00"/>
    <x v="9"/>
    <m/>
    <m/>
    <x v="0"/>
    <n v="4"/>
    <n v="9"/>
    <m/>
    <d v="2019-01-14T00:00:00"/>
    <s v="11:45am"/>
  </r>
  <r>
    <x v="1"/>
    <x v="42"/>
    <x v="2"/>
    <x v="6"/>
    <x v="785"/>
    <x v="13"/>
    <x v="0"/>
    <x v="467"/>
    <m/>
    <m/>
    <m/>
    <x v="0"/>
    <m/>
    <n v="4.0999999999999996"/>
    <n v="11.3"/>
    <m/>
    <x v="218"/>
    <m/>
    <x v="303"/>
    <x v="271"/>
    <x v="0"/>
    <m/>
    <m/>
    <x v="0"/>
    <x v="0"/>
    <m/>
    <n v="0"/>
    <m/>
    <n v="0"/>
    <m/>
    <x v="0"/>
    <x v="0"/>
    <m/>
    <m/>
    <x v="0"/>
    <m/>
    <m/>
    <m/>
    <m/>
    <m/>
    <x v="0"/>
    <m/>
    <m/>
    <x v="0"/>
    <m/>
    <m/>
    <m/>
    <m/>
    <x v="1"/>
    <m/>
    <m/>
    <d v="2019-01-16T00:00:00"/>
    <x v="13"/>
    <m/>
    <m/>
    <x v="0"/>
    <n v="5"/>
    <n v="9"/>
    <m/>
    <d v="2019-01-15T00:00:00"/>
    <s v="6:40am"/>
  </r>
  <r>
    <x v="1"/>
    <x v="42"/>
    <x v="2"/>
    <x v="6"/>
    <x v="786"/>
    <x v="13"/>
    <x v="0"/>
    <x v="480"/>
    <m/>
    <m/>
    <m/>
    <x v="0"/>
    <m/>
    <n v="3.9"/>
    <n v="11"/>
    <m/>
    <x v="219"/>
    <m/>
    <x v="344"/>
    <x v="337"/>
    <x v="0"/>
    <m/>
    <m/>
    <x v="0"/>
    <x v="0"/>
    <m/>
    <n v="0"/>
    <m/>
    <n v="0"/>
    <m/>
    <x v="0"/>
    <x v="0"/>
    <m/>
    <m/>
    <x v="0"/>
    <m/>
    <m/>
    <m/>
    <m/>
    <m/>
    <x v="0"/>
    <m/>
    <m/>
    <x v="0"/>
    <m/>
    <m/>
    <m/>
    <m/>
    <x v="1"/>
    <m/>
    <m/>
    <d v="2019-01-16T00:00:00"/>
    <x v="13"/>
    <m/>
    <m/>
    <x v="0"/>
    <n v="5"/>
    <n v="9"/>
    <m/>
    <d v="2019-01-15T00:00:00"/>
    <s v="8:20am"/>
  </r>
  <r>
    <x v="1"/>
    <x v="42"/>
    <x v="2"/>
    <x v="6"/>
    <x v="787"/>
    <x v="12"/>
    <x v="0"/>
    <x v="481"/>
    <m/>
    <m/>
    <m/>
    <x v="0"/>
    <m/>
    <n v="3.9"/>
    <n v="10.8"/>
    <m/>
    <x v="220"/>
    <m/>
    <x v="345"/>
    <x v="338"/>
    <x v="0"/>
    <m/>
    <m/>
    <x v="0"/>
    <x v="0"/>
    <m/>
    <n v="0"/>
    <m/>
    <n v="0"/>
    <m/>
    <x v="0"/>
    <x v="0"/>
    <m/>
    <m/>
    <x v="0"/>
    <m/>
    <m/>
    <m/>
    <m/>
    <m/>
    <x v="0"/>
    <m/>
    <m/>
    <x v="0"/>
    <m/>
    <m/>
    <m/>
    <m/>
    <x v="1"/>
    <m/>
    <m/>
    <d v="2019-01-17T00:00:00"/>
    <x v="12"/>
    <m/>
    <m/>
    <x v="0"/>
    <n v="5"/>
    <n v="9"/>
    <m/>
    <d v="2019-01-16T00:00:00"/>
    <s v="1:40am"/>
  </r>
  <r>
    <x v="1"/>
    <x v="42"/>
    <x v="2"/>
    <x v="6"/>
    <x v="788"/>
    <x v="213"/>
    <x v="0"/>
    <x v="482"/>
    <m/>
    <m/>
    <m/>
    <x v="0"/>
    <m/>
    <n v="4"/>
    <n v="10.9"/>
    <m/>
    <x v="221"/>
    <m/>
    <x v="299"/>
    <x v="45"/>
    <x v="0"/>
    <m/>
    <m/>
    <x v="0"/>
    <x v="0"/>
    <m/>
    <n v="0"/>
    <m/>
    <n v="0"/>
    <m/>
    <x v="0"/>
    <x v="0"/>
    <m/>
    <m/>
    <x v="0"/>
    <m/>
    <m/>
    <m/>
    <m/>
    <m/>
    <x v="0"/>
    <m/>
    <m/>
    <x v="0"/>
    <m/>
    <m/>
    <m/>
    <m/>
    <x v="1"/>
    <m/>
    <m/>
    <d v="2019-01-18T00:00:00"/>
    <x v="177"/>
    <m/>
    <m/>
    <x v="0"/>
    <n v="5"/>
    <n v="9"/>
    <m/>
    <d v="2019-01-17T00:00:00"/>
    <s v="9:15am"/>
  </r>
  <r>
    <x v="1"/>
    <x v="42"/>
    <x v="2"/>
    <x v="6"/>
    <x v="789"/>
    <x v="213"/>
    <x v="0"/>
    <x v="483"/>
    <m/>
    <m/>
    <m/>
    <x v="0"/>
    <m/>
    <n v="4.0999999999999996"/>
    <n v="11.4"/>
    <m/>
    <x v="222"/>
    <m/>
    <x v="346"/>
    <x v="339"/>
    <x v="0"/>
    <m/>
    <m/>
    <x v="0"/>
    <x v="0"/>
    <m/>
    <n v="0"/>
    <m/>
    <n v="0"/>
    <m/>
    <x v="0"/>
    <x v="0"/>
    <m/>
    <m/>
    <x v="0"/>
    <m/>
    <m/>
    <m/>
    <m/>
    <m/>
    <x v="0"/>
    <m/>
    <m/>
    <x v="0"/>
    <m/>
    <m/>
    <m/>
    <m/>
    <x v="1"/>
    <m/>
    <m/>
    <d v="2019-01-18T00:00:00"/>
    <x v="177"/>
    <m/>
    <m/>
    <x v="0"/>
    <n v="9"/>
    <n v="9"/>
    <m/>
    <d v="2019-01-17T00:00:00"/>
    <s v="9:15am"/>
  </r>
  <r>
    <x v="1"/>
    <x v="42"/>
    <x v="2"/>
    <x v="6"/>
    <x v="790"/>
    <x v="214"/>
    <x v="0"/>
    <x v="484"/>
    <m/>
    <m/>
    <m/>
    <x v="0"/>
    <m/>
    <n v="4"/>
    <n v="11.3"/>
    <m/>
    <x v="223"/>
    <m/>
    <x v="347"/>
    <x v="339"/>
    <x v="0"/>
    <m/>
    <m/>
    <x v="0"/>
    <x v="0"/>
    <m/>
    <n v="0"/>
    <m/>
    <n v="0"/>
    <m/>
    <x v="0"/>
    <x v="0"/>
    <m/>
    <m/>
    <x v="0"/>
    <m/>
    <m/>
    <m/>
    <m/>
    <m/>
    <x v="0"/>
    <m/>
    <m/>
    <x v="0"/>
    <m/>
    <m/>
    <m/>
    <m/>
    <x v="1"/>
    <m/>
    <m/>
    <d v="2019-01-21T00:00:00"/>
    <x v="178"/>
    <m/>
    <m/>
    <x v="0"/>
    <n v="5"/>
    <n v="9"/>
    <m/>
    <d v="2019-01-18T00:00:00"/>
    <s v="7:25am"/>
  </r>
  <r>
    <x v="1"/>
    <x v="42"/>
    <x v="2"/>
    <x v="6"/>
    <x v="791"/>
    <x v="214"/>
    <x v="0"/>
    <x v="445"/>
    <m/>
    <m/>
    <m/>
    <x v="0"/>
    <m/>
    <n v="4.0999999999999996"/>
    <n v="11.5"/>
    <m/>
    <x v="224"/>
    <m/>
    <x v="348"/>
    <x v="48"/>
    <x v="0"/>
    <m/>
    <m/>
    <x v="0"/>
    <x v="0"/>
    <m/>
    <n v="0"/>
    <m/>
    <n v="0"/>
    <m/>
    <x v="0"/>
    <x v="0"/>
    <m/>
    <m/>
    <x v="0"/>
    <m/>
    <m/>
    <m/>
    <m/>
    <m/>
    <x v="0"/>
    <m/>
    <m/>
    <x v="0"/>
    <m/>
    <m/>
    <m/>
    <m/>
    <x v="1"/>
    <m/>
    <m/>
    <d v="2019-01-21T00:00:00"/>
    <x v="178"/>
    <m/>
    <m/>
    <x v="0"/>
    <n v="7"/>
    <n v="9"/>
    <m/>
    <d v="2019-01-18T00:00:00"/>
    <s v="7:25am"/>
  </r>
  <r>
    <x v="1"/>
    <x v="42"/>
    <x v="2"/>
    <x v="6"/>
    <x v="792"/>
    <x v="241"/>
    <x v="0"/>
    <x v="485"/>
    <m/>
    <m/>
    <m/>
    <x v="0"/>
    <m/>
    <n v="3.7"/>
    <n v="10.5"/>
    <m/>
    <x v="219"/>
    <m/>
    <x v="320"/>
    <x v="35"/>
    <x v="0"/>
    <m/>
    <m/>
    <x v="0"/>
    <x v="0"/>
    <m/>
    <n v="0"/>
    <m/>
    <n v="0"/>
    <m/>
    <x v="0"/>
    <x v="0"/>
    <m/>
    <m/>
    <x v="0"/>
    <m/>
    <m/>
    <m/>
    <m/>
    <m/>
    <x v="0"/>
    <m/>
    <m/>
    <x v="0"/>
    <m/>
    <m/>
    <m/>
    <m/>
    <x v="3"/>
    <m/>
    <m/>
    <d v="2019-02-05T00:00:00"/>
    <x v="204"/>
    <m/>
    <m/>
    <x v="0"/>
    <n v="8"/>
    <n v="9"/>
    <m/>
    <d v="2019-01-31T00:00:00"/>
    <s v="9:00pm"/>
  </r>
  <r>
    <x v="1"/>
    <x v="42"/>
    <x v="2"/>
    <x v="6"/>
    <x v="793"/>
    <x v="241"/>
    <x v="0"/>
    <x v="476"/>
    <m/>
    <m/>
    <m/>
    <x v="0"/>
    <m/>
    <n v="4.5"/>
    <n v="11.8"/>
    <m/>
    <x v="225"/>
    <m/>
    <x v="349"/>
    <x v="33"/>
    <x v="0"/>
    <m/>
    <m/>
    <x v="0"/>
    <x v="0"/>
    <m/>
    <n v="0"/>
    <m/>
    <n v="0"/>
    <m/>
    <x v="0"/>
    <x v="0"/>
    <m/>
    <m/>
    <x v="0"/>
    <m/>
    <m/>
    <m/>
    <m/>
    <m/>
    <x v="0"/>
    <m/>
    <m/>
    <x v="0"/>
    <m/>
    <m/>
    <m/>
    <m/>
    <x v="3"/>
    <m/>
    <m/>
    <d v="2019-02-05T00:00:00"/>
    <x v="204"/>
    <m/>
    <m/>
    <x v="0"/>
    <n v="4"/>
    <n v="9"/>
    <m/>
    <d v="2019-02-01T00:00:00"/>
    <s v="3:25am"/>
  </r>
  <r>
    <x v="1"/>
    <x v="42"/>
    <x v="2"/>
    <x v="6"/>
    <x v="794"/>
    <x v="216"/>
    <x v="0"/>
    <x v="486"/>
    <m/>
    <m/>
    <m/>
    <x v="0"/>
    <m/>
    <n v="4.3"/>
    <n v="12.4"/>
    <m/>
    <x v="226"/>
    <m/>
    <x v="350"/>
    <x v="340"/>
    <x v="0"/>
    <m/>
    <m/>
    <x v="0"/>
    <x v="0"/>
    <m/>
    <n v="0"/>
    <m/>
    <n v="0"/>
    <m/>
    <x v="0"/>
    <x v="0"/>
    <m/>
    <m/>
    <x v="0"/>
    <m/>
    <m/>
    <m/>
    <m/>
    <m/>
    <x v="0"/>
    <m/>
    <m/>
    <x v="0"/>
    <m/>
    <m/>
    <m/>
    <m/>
    <x v="3"/>
    <m/>
    <m/>
    <d v="2019-02-06T00:00:00"/>
    <x v="205"/>
    <m/>
    <m/>
    <x v="0"/>
    <n v="5"/>
    <n v="9"/>
    <m/>
    <d v="2019-02-01T00:00:00"/>
    <s v="2:00pm"/>
  </r>
  <r>
    <x v="1"/>
    <x v="42"/>
    <x v="2"/>
    <x v="6"/>
    <x v="795"/>
    <x v="216"/>
    <x v="0"/>
    <x v="487"/>
    <m/>
    <m/>
    <m/>
    <x v="0"/>
    <m/>
    <n v="4.2"/>
    <n v="11.74"/>
    <m/>
    <x v="227"/>
    <m/>
    <x v="343"/>
    <x v="341"/>
    <x v="0"/>
    <m/>
    <m/>
    <x v="0"/>
    <x v="0"/>
    <m/>
    <n v="0"/>
    <m/>
    <n v="0"/>
    <m/>
    <x v="0"/>
    <x v="0"/>
    <m/>
    <m/>
    <x v="0"/>
    <m/>
    <m/>
    <m/>
    <m/>
    <m/>
    <x v="0"/>
    <m/>
    <m/>
    <x v="0"/>
    <m/>
    <m/>
    <m/>
    <m/>
    <x v="3"/>
    <m/>
    <m/>
    <d v="2019-02-06T00:00:00"/>
    <x v="205"/>
    <m/>
    <m/>
    <x v="0"/>
    <n v="8"/>
    <n v="9"/>
    <m/>
    <d v="2019-02-01T00:00:00"/>
    <s v="10:10pm"/>
  </r>
  <r>
    <x v="1"/>
    <x v="42"/>
    <x v="2"/>
    <x v="6"/>
    <x v="796"/>
    <x v="218"/>
    <x v="0"/>
    <x v="445"/>
    <m/>
    <m/>
    <m/>
    <x v="0"/>
    <m/>
    <n v="4.4000000000000004"/>
    <n v="12.1"/>
    <m/>
    <x v="67"/>
    <m/>
    <x v="351"/>
    <x v="188"/>
    <x v="0"/>
    <m/>
    <m/>
    <x v="0"/>
    <x v="0"/>
    <m/>
    <n v="0"/>
    <m/>
    <n v="0"/>
    <m/>
    <x v="0"/>
    <x v="0"/>
    <m/>
    <m/>
    <x v="0"/>
    <m/>
    <m/>
    <m/>
    <m/>
    <m/>
    <x v="0"/>
    <m/>
    <m/>
    <x v="0"/>
    <m/>
    <m/>
    <m/>
    <m/>
    <x v="3"/>
    <m/>
    <m/>
    <d v="2019-02-11T00:00:00"/>
    <x v="181"/>
    <m/>
    <m/>
    <x v="0"/>
    <n v="3"/>
    <n v="9"/>
    <m/>
    <d v="2019-02-02T00:00:00"/>
    <s v="11:10am"/>
  </r>
  <r>
    <x v="1"/>
    <x v="42"/>
    <x v="2"/>
    <x v="6"/>
    <x v="797"/>
    <x v="242"/>
    <x v="0"/>
    <x v="444"/>
    <m/>
    <m/>
    <m/>
    <x v="0"/>
    <m/>
    <n v="4.4000000000000004"/>
    <n v="11.5"/>
    <m/>
    <x v="228"/>
    <m/>
    <x v="352"/>
    <x v="342"/>
    <x v="0"/>
    <m/>
    <m/>
    <x v="0"/>
    <x v="0"/>
    <m/>
    <n v="0"/>
    <m/>
    <n v="0"/>
    <m/>
    <x v="0"/>
    <x v="0"/>
    <m/>
    <m/>
    <x v="0"/>
    <m/>
    <m/>
    <m/>
    <m/>
    <m/>
    <x v="0"/>
    <m/>
    <m/>
    <x v="0"/>
    <m/>
    <m/>
    <m/>
    <m/>
    <x v="3"/>
    <m/>
    <m/>
    <d v="2019-02-11T00:00:00"/>
    <x v="181"/>
    <m/>
    <m/>
    <x v="0"/>
    <n v="7"/>
    <n v="9"/>
    <m/>
    <d v="2019-02-03T00:00:00"/>
    <s v="3:30am"/>
  </r>
  <r>
    <x v="1"/>
    <x v="42"/>
    <x v="2"/>
    <x v="6"/>
    <x v="798"/>
    <x v="5"/>
    <x v="0"/>
    <x v="456"/>
    <m/>
    <m/>
    <m/>
    <x v="0"/>
    <m/>
    <n v="4.0999999999999996"/>
    <n v="11.13"/>
    <m/>
    <x v="229"/>
    <m/>
    <x v="353"/>
    <x v="343"/>
    <x v="0"/>
    <m/>
    <m/>
    <x v="0"/>
    <x v="0"/>
    <m/>
    <n v="0"/>
    <m/>
    <n v="0"/>
    <m/>
    <x v="0"/>
    <x v="0"/>
    <m/>
    <m/>
    <x v="0"/>
    <m/>
    <m/>
    <m/>
    <m/>
    <m/>
    <x v="0"/>
    <m/>
    <m/>
    <x v="0"/>
    <m/>
    <m/>
    <m/>
    <m/>
    <x v="3"/>
    <m/>
    <m/>
    <d v="2019-02-12T00:00:00"/>
    <x v="206"/>
    <m/>
    <m/>
    <x v="0"/>
    <n v="6"/>
    <n v="9"/>
    <m/>
    <d v="2019-02-03T00:00:00"/>
    <s v="3:05pm"/>
  </r>
  <r>
    <x v="1"/>
    <x v="42"/>
    <x v="2"/>
    <x v="6"/>
    <x v="799"/>
    <x v="5"/>
    <x v="0"/>
    <x v="488"/>
    <m/>
    <m/>
    <m/>
    <x v="0"/>
    <m/>
    <n v="4.2"/>
    <n v="11.53"/>
    <m/>
    <x v="230"/>
    <m/>
    <x v="354"/>
    <x v="314"/>
    <x v="0"/>
    <m/>
    <m/>
    <x v="0"/>
    <x v="0"/>
    <m/>
    <n v="0"/>
    <m/>
    <n v="0"/>
    <m/>
    <x v="0"/>
    <x v="0"/>
    <m/>
    <m/>
    <x v="0"/>
    <m/>
    <m/>
    <m/>
    <m/>
    <m/>
    <x v="0"/>
    <m/>
    <m/>
    <x v="0"/>
    <m/>
    <m/>
    <m/>
    <m/>
    <x v="3"/>
    <m/>
    <m/>
    <d v="2019-02-13T00:00:00"/>
    <x v="182"/>
    <m/>
    <m/>
    <x v="0"/>
    <n v="8"/>
    <n v="9"/>
    <m/>
    <d v="2019-02-04T00:00:00"/>
    <s v="2:55am"/>
  </r>
  <r>
    <x v="1"/>
    <x v="42"/>
    <x v="2"/>
    <x v="6"/>
    <x v="800"/>
    <x v="151"/>
    <x v="0"/>
    <x v="481"/>
    <m/>
    <m/>
    <m/>
    <x v="0"/>
    <m/>
    <n v="3.6"/>
    <n v="10.199999999999999"/>
    <m/>
    <x v="223"/>
    <m/>
    <x v="334"/>
    <x v="163"/>
    <x v="0"/>
    <m/>
    <m/>
    <x v="0"/>
    <x v="0"/>
    <m/>
    <n v="0"/>
    <m/>
    <n v="0"/>
    <m/>
    <x v="0"/>
    <x v="0"/>
    <m/>
    <m/>
    <x v="0"/>
    <m/>
    <m/>
    <m/>
    <m/>
    <m/>
    <x v="0"/>
    <m/>
    <m/>
    <x v="0"/>
    <m/>
    <m/>
    <m/>
    <m/>
    <x v="4"/>
    <m/>
    <m/>
    <d v="2019-03-14T00:00:00"/>
    <x v="123"/>
    <m/>
    <s v="5120/20,30"/>
    <x v="0"/>
    <n v="10"/>
    <n v="9"/>
    <m/>
    <d v="2019-03-12T00:00:00"/>
    <s v="11:40am"/>
  </r>
  <r>
    <x v="1"/>
    <x v="42"/>
    <x v="2"/>
    <x v="6"/>
    <x v="801"/>
    <x v="152"/>
    <x v="0"/>
    <x v="489"/>
    <m/>
    <m/>
    <m/>
    <x v="0"/>
    <m/>
    <n v="3.4"/>
    <n v="9.6999999999999993"/>
    <m/>
    <x v="211"/>
    <m/>
    <x v="355"/>
    <x v="344"/>
    <x v="0"/>
    <m/>
    <m/>
    <x v="0"/>
    <x v="0"/>
    <m/>
    <n v="0"/>
    <m/>
    <n v="0"/>
    <m/>
    <x v="0"/>
    <x v="0"/>
    <m/>
    <m/>
    <x v="0"/>
    <m/>
    <m/>
    <m/>
    <m/>
    <m/>
    <x v="0"/>
    <m/>
    <m/>
    <x v="0"/>
    <m/>
    <m/>
    <m/>
    <m/>
    <x v="4"/>
    <m/>
    <m/>
    <d v="2019-03-15T00:00:00"/>
    <x v="207"/>
    <m/>
    <s v="5120/30"/>
    <x v="0"/>
    <n v="11"/>
    <n v="9"/>
    <m/>
    <d v="2019-03-13T00:00:00"/>
    <s v="3:00am"/>
  </r>
  <r>
    <x v="1"/>
    <x v="42"/>
    <x v="2"/>
    <x v="6"/>
    <x v="802"/>
    <x v="67"/>
    <x v="0"/>
    <x v="455"/>
    <m/>
    <m/>
    <m/>
    <x v="0"/>
    <m/>
    <n v="3.4"/>
    <n v="9.6999999999999993"/>
    <m/>
    <x v="231"/>
    <m/>
    <x v="356"/>
    <x v="176"/>
    <x v="0"/>
    <m/>
    <m/>
    <x v="0"/>
    <x v="0"/>
    <m/>
    <n v="0"/>
    <m/>
    <n v="0"/>
    <m/>
    <x v="0"/>
    <x v="0"/>
    <m/>
    <m/>
    <x v="0"/>
    <m/>
    <m/>
    <m/>
    <m/>
    <m/>
    <x v="0"/>
    <m/>
    <m/>
    <x v="0"/>
    <m/>
    <m/>
    <m/>
    <m/>
    <x v="4"/>
    <m/>
    <m/>
    <d v="2019-03-18T00:00:00"/>
    <x v="21"/>
    <m/>
    <s v="5120/40"/>
    <x v="0"/>
    <n v="8"/>
    <n v="9"/>
    <m/>
    <d v="2019-03-13T00:00:00"/>
    <s v="7:15pm"/>
  </r>
  <r>
    <x v="1"/>
    <x v="42"/>
    <x v="2"/>
    <x v="6"/>
    <x v="803"/>
    <x v="25"/>
    <x v="0"/>
    <x v="490"/>
    <m/>
    <m/>
    <m/>
    <x v="0"/>
    <m/>
    <n v="2.9"/>
    <n v="9.02"/>
    <m/>
    <x v="218"/>
    <m/>
    <x v="357"/>
    <x v="281"/>
    <x v="0"/>
    <m/>
    <m/>
    <x v="0"/>
    <x v="0"/>
    <m/>
    <n v="0"/>
    <m/>
    <n v="0"/>
    <m/>
    <x v="0"/>
    <x v="0"/>
    <m/>
    <m/>
    <x v="0"/>
    <m/>
    <m/>
    <m/>
    <m/>
    <m/>
    <x v="0"/>
    <m/>
    <m/>
    <x v="0"/>
    <m/>
    <m/>
    <m/>
    <m/>
    <x v="4"/>
    <m/>
    <m/>
    <d v="2019-03-18T00:00:00"/>
    <x v="21"/>
    <m/>
    <s v="5120/70"/>
    <x v="0"/>
    <n v="9"/>
    <n v="9"/>
    <m/>
    <d v="2019-03-15T00:00:00"/>
    <s v="9:50pm"/>
  </r>
  <r>
    <x v="1"/>
    <x v="42"/>
    <x v="2"/>
    <x v="6"/>
    <x v="804"/>
    <x v="26"/>
    <x v="0"/>
    <x v="491"/>
    <m/>
    <m/>
    <m/>
    <x v="0"/>
    <m/>
    <n v="2.9"/>
    <n v="8.8000000000000007"/>
    <m/>
    <x v="232"/>
    <m/>
    <x v="358"/>
    <x v="62"/>
    <x v="0"/>
    <m/>
    <m/>
    <x v="0"/>
    <x v="0"/>
    <m/>
    <n v="0"/>
    <m/>
    <n v="0"/>
    <m/>
    <x v="0"/>
    <x v="0"/>
    <m/>
    <m/>
    <x v="0"/>
    <m/>
    <m/>
    <m/>
    <m/>
    <m/>
    <x v="0"/>
    <m/>
    <m/>
    <x v="0"/>
    <m/>
    <m/>
    <m/>
    <m/>
    <x v="4"/>
    <m/>
    <m/>
    <d v="2018-03-19T00:00:00"/>
    <x v="22"/>
    <m/>
    <s v="5120/80,90"/>
    <x v="0"/>
    <n v="9"/>
    <n v="9"/>
    <m/>
    <d v="2019-03-16T00:00:00"/>
    <s v="12:40pm"/>
  </r>
  <r>
    <x v="1"/>
    <x v="42"/>
    <x v="2"/>
    <x v="6"/>
    <x v="805"/>
    <x v="27"/>
    <x v="0"/>
    <x v="492"/>
    <m/>
    <m/>
    <m/>
    <x v="0"/>
    <m/>
    <n v="3"/>
    <n v="9.1"/>
    <m/>
    <x v="216"/>
    <m/>
    <x v="359"/>
    <x v="46"/>
    <x v="0"/>
    <m/>
    <m/>
    <x v="0"/>
    <x v="0"/>
    <m/>
    <n v="0"/>
    <m/>
    <n v="0"/>
    <m/>
    <x v="0"/>
    <x v="0"/>
    <m/>
    <m/>
    <x v="0"/>
    <m/>
    <m/>
    <m/>
    <m/>
    <m/>
    <x v="0"/>
    <m/>
    <m/>
    <x v="0"/>
    <m/>
    <m/>
    <m/>
    <m/>
    <x v="4"/>
    <m/>
    <m/>
    <d v="2019-03-20T00:00:00"/>
    <x v="23"/>
    <m/>
    <s v="5120/100"/>
    <x v="0"/>
    <n v="6"/>
    <n v="9"/>
    <m/>
    <d v="2019-03-18T00:00:00"/>
    <s v="1:25am"/>
  </r>
  <r>
    <x v="1"/>
    <x v="42"/>
    <x v="2"/>
    <x v="6"/>
    <x v="806"/>
    <x v="27"/>
    <x v="0"/>
    <x v="479"/>
    <m/>
    <m/>
    <m/>
    <x v="0"/>
    <m/>
    <n v="2.8"/>
    <n v="8.3000000000000007"/>
    <m/>
    <x v="218"/>
    <m/>
    <x v="302"/>
    <x v="161"/>
    <x v="0"/>
    <m/>
    <m/>
    <x v="0"/>
    <x v="0"/>
    <m/>
    <n v="0"/>
    <m/>
    <n v="0"/>
    <m/>
    <x v="0"/>
    <x v="0"/>
    <m/>
    <m/>
    <x v="0"/>
    <m/>
    <m/>
    <m/>
    <m/>
    <m/>
    <x v="0"/>
    <m/>
    <m/>
    <x v="0"/>
    <m/>
    <m/>
    <m/>
    <m/>
    <x v="4"/>
    <m/>
    <m/>
    <d v="2019-03-20T00:00:00"/>
    <x v="23"/>
    <m/>
    <s v="5120/110"/>
    <x v="0"/>
    <n v="9"/>
    <n v="9"/>
    <m/>
    <d v="2019-03-18T00:00:00"/>
    <s v="7:55pm"/>
  </r>
  <r>
    <x v="1"/>
    <x v="42"/>
    <x v="2"/>
    <x v="6"/>
    <x v="807"/>
    <x v="243"/>
    <x v="0"/>
    <x v="493"/>
    <m/>
    <m/>
    <m/>
    <x v="0"/>
    <m/>
    <n v="3"/>
    <n v="8.9"/>
    <m/>
    <x v="232"/>
    <m/>
    <x v="360"/>
    <x v="184"/>
    <x v="0"/>
    <m/>
    <m/>
    <x v="0"/>
    <x v="0"/>
    <m/>
    <n v="0"/>
    <m/>
    <n v="0"/>
    <m/>
    <x v="0"/>
    <x v="0"/>
    <m/>
    <m/>
    <x v="0"/>
    <m/>
    <m/>
    <m/>
    <m/>
    <m/>
    <x v="0"/>
    <m/>
    <m/>
    <x v="0"/>
    <m/>
    <m/>
    <m/>
    <m/>
    <x v="4"/>
    <m/>
    <m/>
    <d v="2019-03-21T00:00:00"/>
    <x v="60"/>
    <m/>
    <s v="5224/20"/>
    <x v="0"/>
    <n v="8"/>
    <n v="9"/>
    <m/>
    <d v="2019-03-19T00:00:00"/>
    <s v="12:50pm"/>
  </r>
  <r>
    <x v="1"/>
    <x v="42"/>
    <x v="2"/>
    <x v="6"/>
    <x v="808"/>
    <x v="243"/>
    <x v="0"/>
    <x v="494"/>
    <m/>
    <m/>
    <m/>
    <x v="0"/>
    <m/>
    <n v="3.3"/>
    <n v="9.4"/>
    <m/>
    <x v="88"/>
    <m/>
    <x v="338"/>
    <x v="105"/>
    <x v="0"/>
    <m/>
    <m/>
    <x v="0"/>
    <x v="0"/>
    <m/>
    <n v="0"/>
    <m/>
    <n v="0"/>
    <m/>
    <x v="0"/>
    <x v="0"/>
    <m/>
    <m/>
    <x v="0"/>
    <m/>
    <m/>
    <m/>
    <m/>
    <m/>
    <x v="0"/>
    <m/>
    <m/>
    <x v="0"/>
    <m/>
    <m/>
    <m/>
    <m/>
    <x v="4"/>
    <m/>
    <m/>
    <d v="2019-03-21T00:00:00"/>
    <x v="60"/>
    <m/>
    <s v="5224/30"/>
    <x v="0"/>
    <n v="7"/>
    <n v="9"/>
    <m/>
    <d v="2019-03-20T00:00:00"/>
    <s v="7:35am"/>
  </r>
  <r>
    <x v="1"/>
    <x v="42"/>
    <x v="3"/>
    <x v="6"/>
    <x v="809"/>
    <x v="75"/>
    <x v="0"/>
    <x v="442"/>
    <m/>
    <m/>
    <m/>
    <x v="0"/>
    <m/>
    <n v="3.4"/>
    <n v="10"/>
    <m/>
    <x v="227"/>
    <m/>
    <x v="359"/>
    <x v="146"/>
    <x v="0"/>
    <m/>
    <m/>
    <x v="0"/>
    <x v="0"/>
    <m/>
    <n v="0"/>
    <m/>
    <n v="0"/>
    <m/>
    <x v="0"/>
    <x v="0"/>
    <m/>
    <m/>
    <x v="0"/>
    <m/>
    <m/>
    <m/>
    <m/>
    <m/>
    <x v="0"/>
    <m/>
    <m/>
    <x v="0"/>
    <m/>
    <m/>
    <m/>
    <m/>
    <x v="4"/>
    <m/>
    <m/>
    <d v="2019-03-22T00:00:00"/>
    <x v="24"/>
    <m/>
    <s v="5224/40"/>
    <x v="0"/>
    <n v="5"/>
    <n v="9"/>
    <m/>
    <d v="2019-03-20T00:00:00"/>
    <s v="7:35pm"/>
  </r>
  <r>
    <x v="1"/>
    <x v="42"/>
    <x v="3"/>
    <x v="6"/>
    <x v="810"/>
    <x v="75"/>
    <x v="0"/>
    <x v="495"/>
    <m/>
    <m/>
    <m/>
    <x v="0"/>
    <m/>
    <n v="3.3"/>
    <n v="9"/>
    <m/>
    <x v="233"/>
    <m/>
    <x v="361"/>
    <x v="115"/>
    <x v="0"/>
    <m/>
    <m/>
    <x v="0"/>
    <x v="0"/>
    <m/>
    <n v="0"/>
    <m/>
    <n v="0"/>
    <m/>
    <x v="0"/>
    <x v="0"/>
    <m/>
    <m/>
    <x v="0"/>
    <m/>
    <m/>
    <m/>
    <m/>
    <m/>
    <x v="0"/>
    <m/>
    <m/>
    <x v="0"/>
    <m/>
    <m/>
    <m/>
    <m/>
    <x v="4"/>
    <m/>
    <m/>
    <d v="2019-03-22T00:00:00"/>
    <x v="24"/>
    <m/>
    <s v="5224/50"/>
    <x v="0"/>
    <n v="6"/>
    <n v="9"/>
    <m/>
    <d v="2019-03-21T00:00:00"/>
    <s v="11:40pam"/>
  </r>
  <r>
    <x v="1"/>
    <x v="42"/>
    <x v="2"/>
    <x v="6"/>
    <x v="811"/>
    <x v="28"/>
    <x v="0"/>
    <x v="496"/>
    <m/>
    <m/>
    <m/>
    <x v="0"/>
    <m/>
    <n v="3.4"/>
    <n v="9.4"/>
    <m/>
    <x v="232"/>
    <m/>
    <x v="362"/>
    <x v="325"/>
    <x v="0"/>
    <m/>
    <m/>
    <x v="0"/>
    <x v="0"/>
    <m/>
    <n v="0"/>
    <m/>
    <n v="0"/>
    <m/>
    <x v="0"/>
    <x v="0"/>
    <m/>
    <m/>
    <x v="0"/>
    <m/>
    <m/>
    <m/>
    <m/>
    <m/>
    <x v="0"/>
    <m/>
    <m/>
    <x v="0"/>
    <m/>
    <m/>
    <m/>
    <m/>
    <x v="4"/>
    <m/>
    <m/>
    <d v="2019-03-25T00:00:00"/>
    <x v="25"/>
    <m/>
    <s v="5224/60"/>
    <x v="0"/>
    <n v="5"/>
    <n v="9"/>
    <m/>
    <d v="2019-03-21T00:00:00"/>
    <s v="11:10PM"/>
  </r>
  <r>
    <x v="1"/>
    <x v="42"/>
    <x v="2"/>
    <x v="6"/>
    <x v="812"/>
    <x v="29"/>
    <x v="0"/>
    <x v="448"/>
    <m/>
    <m/>
    <m/>
    <x v="0"/>
    <m/>
    <n v="3.3"/>
    <n v="9.4"/>
    <m/>
    <x v="81"/>
    <m/>
    <x v="363"/>
    <x v="283"/>
    <x v="0"/>
    <m/>
    <m/>
    <x v="0"/>
    <x v="0"/>
    <m/>
    <n v="0"/>
    <m/>
    <n v="0"/>
    <m/>
    <x v="0"/>
    <x v="0"/>
    <m/>
    <m/>
    <x v="0"/>
    <m/>
    <m/>
    <m/>
    <m/>
    <m/>
    <x v="0"/>
    <m/>
    <m/>
    <x v="0"/>
    <m/>
    <m/>
    <m/>
    <m/>
    <x v="4"/>
    <m/>
    <m/>
    <d v="2019-03-26T00:00:00"/>
    <x v="26"/>
    <m/>
    <s v="5224/70,80"/>
    <x v="0"/>
    <n v="13"/>
    <n v="9"/>
    <m/>
    <d v="2019-03-22T00:00:00"/>
    <s v="7:30pm"/>
  </r>
  <r>
    <x v="1"/>
    <x v="42"/>
    <x v="2"/>
    <x v="6"/>
    <x v="813"/>
    <x v="29"/>
    <x v="0"/>
    <x v="480"/>
    <m/>
    <m/>
    <m/>
    <x v="0"/>
    <m/>
    <n v="3"/>
    <n v="8.6"/>
    <m/>
    <x v="81"/>
    <m/>
    <x v="364"/>
    <x v="272"/>
    <x v="0"/>
    <m/>
    <m/>
    <x v="0"/>
    <x v="0"/>
    <m/>
    <n v="0"/>
    <m/>
    <n v="0"/>
    <m/>
    <x v="0"/>
    <x v="0"/>
    <m/>
    <m/>
    <x v="0"/>
    <m/>
    <m/>
    <m/>
    <m/>
    <m/>
    <x v="0"/>
    <m/>
    <m/>
    <x v="0"/>
    <m/>
    <m/>
    <m/>
    <m/>
    <x v="4"/>
    <m/>
    <m/>
    <d v="2019-03-26T00:00:00"/>
    <x v="26"/>
    <m/>
    <s v="5224/90,100"/>
    <x v="0"/>
    <n v="12"/>
    <n v="9"/>
    <m/>
    <d v="2019-03-24T00:00:00"/>
    <s v="1:30am"/>
  </r>
  <r>
    <x v="1"/>
    <x v="42"/>
    <x v="2"/>
    <x v="6"/>
    <x v="814"/>
    <x v="32"/>
    <x v="0"/>
    <x v="431"/>
    <m/>
    <m/>
    <m/>
    <x v="0"/>
    <m/>
    <n v="3"/>
    <n v="8.8000000000000007"/>
    <m/>
    <x v="234"/>
    <m/>
    <x v="345"/>
    <x v="345"/>
    <x v="0"/>
    <m/>
    <m/>
    <x v="0"/>
    <x v="0"/>
    <m/>
    <n v="0"/>
    <m/>
    <n v="0"/>
    <m/>
    <x v="0"/>
    <x v="0"/>
    <m/>
    <m/>
    <x v="0"/>
    <m/>
    <m/>
    <m/>
    <m/>
    <m/>
    <x v="0"/>
    <m/>
    <m/>
    <x v="0"/>
    <m/>
    <m/>
    <m/>
    <m/>
    <x v="4"/>
    <m/>
    <m/>
    <d v="2019-03-29T00:00:00"/>
    <x v="208"/>
    <m/>
    <s v="5224/110,20"/>
    <x v="0"/>
    <n v="14"/>
    <n v="9"/>
    <m/>
    <d v="2019-03-28T00:00:00"/>
    <s v="1130am"/>
  </r>
  <r>
    <x v="1"/>
    <x v="42"/>
    <x v="2"/>
    <x v="6"/>
    <x v="815"/>
    <x v="32"/>
    <x v="0"/>
    <x v="497"/>
    <m/>
    <m/>
    <m/>
    <x v="0"/>
    <m/>
    <n v="3.1"/>
    <n v="8.6"/>
    <m/>
    <x v="235"/>
    <m/>
    <x v="365"/>
    <x v="346"/>
    <x v="0"/>
    <m/>
    <m/>
    <x v="0"/>
    <x v="0"/>
    <m/>
    <n v="0"/>
    <m/>
    <n v="0"/>
    <m/>
    <x v="0"/>
    <x v="0"/>
    <m/>
    <m/>
    <x v="0"/>
    <m/>
    <m/>
    <m/>
    <m/>
    <m/>
    <x v="0"/>
    <m/>
    <m/>
    <x v="0"/>
    <m/>
    <m/>
    <m/>
    <m/>
    <x v="4"/>
    <m/>
    <m/>
    <d v="2019-03-29T00:00:00"/>
    <x v="208"/>
    <m/>
    <s v="5224/30,40"/>
    <x v="0"/>
    <n v="11"/>
    <n v="9"/>
    <m/>
    <d v="2019-03-29T00:00:00"/>
    <s v="410am"/>
  </r>
  <r>
    <x v="1"/>
    <x v="42"/>
    <x v="2"/>
    <x v="6"/>
    <x v="816"/>
    <x v="37"/>
    <x v="0"/>
    <x v="498"/>
    <m/>
    <m/>
    <m/>
    <x v="0"/>
    <m/>
    <n v="3.3"/>
    <n v="9.5"/>
    <m/>
    <x v="236"/>
    <m/>
    <x v="315"/>
    <x v="347"/>
    <x v="0"/>
    <m/>
    <m/>
    <x v="0"/>
    <x v="0"/>
    <m/>
    <n v="0"/>
    <m/>
    <n v="0"/>
    <m/>
    <x v="0"/>
    <x v="0"/>
    <m/>
    <m/>
    <x v="0"/>
    <m/>
    <m/>
    <m/>
    <m/>
    <m/>
    <x v="0"/>
    <m/>
    <m/>
    <x v="0"/>
    <m/>
    <m/>
    <m/>
    <m/>
    <x v="6"/>
    <m/>
    <m/>
    <d v="2019-05-06T00:00:00"/>
    <x v="32"/>
    <m/>
    <s v="5427/20,30"/>
    <x v="0"/>
    <n v="17"/>
    <n v="9"/>
    <m/>
    <d v="2019-05-01T00:00:00"/>
    <s v="2:45pm"/>
  </r>
  <r>
    <x v="1"/>
    <x v="42"/>
    <x v="2"/>
    <x v="6"/>
    <x v="817"/>
    <x v="114"/>
    <x v="0"/>
    <x v="479"/>
    <m/>
    <m/>
    <m/>
    <x v="0"/>
    <m/>
    <n v="3.4"/>
    <n v="10"/>
    <m/>
    <x v="74"/>
    <m/>
    <x v="363"/>
    <x v="348"/>
    <x v="0"/>
    <m/>
    <m/>
    <x v="0"/>
    <x v="0"/>
    <m/>
    <n v="0"/>
    <m/>
    <n v="0"/>
    <m/>
    <x v="0"/>
    <x v="0"/>
    <m/>
    <m/>
    <x v="0"/>
    <m/>
    <m/>
    <m/>
    <m/>
    <m/>
    <x v="0"/>
    <m/>
    <m/>
    <x v="0"/>
    <m/>
    <m/>
    <m/>
    <m/>
    <x v="6"/>
    <m/>
    <m/>
    <d v="2019-05-07T00:00:00"/>
    <x v="88"/>
    <m/>
    <s v="5427/40,50"/>
    <x v="0"/>
    <n v="10"/>
    <n v="9"/>
    <m/>
    <d v="2019-05-02T00:00:00"/>
    <s v="3:40pm"/>
  </r>
  <r>
    <x v="1"/>
    <x v="42"/>
    <x v="2"/>
    <x v="6"/>
    <x v="818"/>
    <x v="114"/>
    <x v="0"/>
    <x v="479"/>
    <m/>
    <m/>
    <m/>
    <x v="0"/>
    <m/>
    <n v="3.4"/>
    <n v="10"/>
    <m/>
    <x v="74"/>
    <m/>
    <x v="363"/>
    <x v="348"/>
    <x v="0"/>
    <m/>
    <m/>
    <x v="0"/>
    <x v="0"/>
    <m/>
    <n v="0"/>
    <m/>
    <n v="0"/>
    <m/>
    <x v="0"/>
    <x v="0"/>
    <m/>
    <m/>
    <x v="0"/>
    <m/>
    <m/>
    <m/>
    <m/>
    <m/>
    <x v="0"/>
    <m/>
    <m/>
    <x v="0"/>
    <m/>
    <m/>
    <m/>
    <m/>
    <x v="6"/>
    <m/>
    <m/>
    <d v="2019-05-07T00:00:00"/>
    <x v="88"/>
    <m/>
    <s v="5427/40,50"/>
    <x v="0"/>
    <n v="10"/>
    <n v="9"/>
    <m/>
    <d v="2019-05-02T00:00:00"/>
    <s v="3:40pm"/>
  </r>
  <r>
    <x v="1"/>
    <x v="42"/>
    <x v="2"/>
    <x v="6"/>
    <x v="819"/>
    <x v="114"/>
    <x v="0"/>
    <x v="499"/>
    <m/>
    <m/>
    <m/>
    <x v="0"/>
    <m/>
    <n v="3.3"/>
    <n v="9.6"/>
    <m/>
    <x v="237"/>
    <m/>
    <x v="302"/>
    <x v="349"/>
    <x v="0"/>
    <m/>
    <m/>
    <x v="0"/>
    <x v="0"/>
    <m/>
    <n v="0"/>
    <m/>
    <n v="0"/>
    <m/>
    <x v="0"/>
    <x v="0"/>
    <m/>
    <m/>
    <x v="0"/>
    <m/>
    <m/>
    <m/>
    <m/>
    <m/>
    <x v="0"/>
    <m/>
    <m/>
    <x v="0"/>
    <m/>
    <m/>
    <m/>
    <m/>
    <x v="6"/>
    <m/>
    <m/>
    <d v="2019-05-07T00:00:00"/>
    <x v="88"/>
    <m/>
    <s v="5427/60,70"/>
    <x v="0"/>
    <n v="8"/>
    <n v="9"/>
    <m/>
    <d v="2019-05-03T00:00:00"/>
    <s v="9:20pm"/>
  </r>
  <r>
    <x v="1"/>
    <x v="42"/>
    <x v="2"/>
    <x v="6"/>
    <x v="820"/>
    <x v="160"/>
    <x v="0"/>
    <x v="500"/>
    <m/>
    <m/>
    <m/>
    <x v="0"/>
    <m/>
    <n v="3.4"/>
    <n v="9.6"/>
    <m/>
    <x v="232"/>
    <m/>
    <x v="298"/>
    <x v="350"/>
    <x v="0"/>
    <m/>
    <m/>
    <x v="0"/>
    <x v="0"/>
    <m/>
    <n v="0"/>
    <m/>
    <n v="1E-3"/>
    <m/>
    <x v="0"/>
    <x v="0"/>
    <m/>
    <m/>
    <x v="0"/>
    <m/>
    <m/>
    <m/>
    <m/>
    <m/>
    <x v="0"/>
    <m/>
    <m/>
    <x v="0"/>
    <m/>
    <m/>
    <m/>
    <m/>
    <x v="6"/>
    <m/>
    <m/>
    <d v="2019-05-08T00:00:00"/>
    <x v="128"/>
    <m/>
    <s v="5247/80,90"/>
    <x v="0"/>
    <n v="7"/>
    <n v="9"/>
    <m/>
    <d v="2019-05-04T00:00:00"/>
    <s v="10:40pm"/>
  </r>
  <r>
    <x v="1"/>
    <x v="42"/>
    <x v="2"/>
    <x v="6"/>
    <x v="821"/>
    <x v="39"/>
    <x v="0"/>
    <x v="220"/>
    <m/>
    <m/>
    <m/>
    <x v="0"/>
    <m/>
    <n v="3.2"/>
    <n v="9.4"/>
    <m/>
    <x v="65"/>
    <m/>
    <x v="366"/>
    <x v="44"/>
    <x v="0"/>
    <m/>
    <m/>
    <x v="0"/>
    <x v="0"/>
    <m/>
    <n v="0"/>
    <m/>
    <n v="0"/>
    <m/>
    <x v="0"/>
    <x v="0"/>
    <m/>
    <m/>
    <x v="0"/>
    <m/>
    <m/>
    <m/>
    <m/>
    <m/>
    <x v="0"/>
    <m/>
    <m/>
    <x v="0"/>
    <m/>
    <m/>
    <m/>
    <m/>
    <x v="6"/>
    <m/>
    <m/>
    <d v="2019-05-09T00:00:00"/>
    <x v="128"/>
    <m/>
    <s v="5436/20,30"/>
    <x v="0"/>
    <n v="12"/>
    <n v="9"/>
    <m/>
    <d v="2019-05-06T00:00:00"/>
    <s v="11:25pm"/>
  </r>
  <r>
    <x v="1"/>
    <x v="42"/>
    <x v="2"/>
    <x v="6"/>
    <x v="822"/>
    <x v="40"/>
    <x v="0"/>
    <x v="501"/>
    <m/>
    <m/>
    <m/>
    <x v="0"/>
    <m/>
    <n v="3.5"/>
    <n v="10.199999999999999"/>
    <m/>
    <x v="216"/>
    <m/>
    <x v="367"/>
    <x v="344"/>
    <x v="0"/>
    <m/>
    <m/>
    <x v="0"/>
    <x v="0"/>
    <m/>
    <n v="0"/>
    <m/>
    <n v="5.0000000000000001E-3"/>
    <m/>
    <x v="0"/>
    <x v="0"/>
    <m/>
    <m/>
    <x v="0"/>
    <m/>
    <m/>
    <m/>
    <m/>
    <m/>
    <x v="0"/>
    <m/>
    <m/>
    <x v="0"/>
    <m/>
    <m/>
    <m/>
    <m/>
    <x v="6"/>
    <m/>
    <m/>
    <d v="2019-05-10T00:00:00"/>
    <x v="34"/>
    <m/>
    <s v="5436/40"/>
    <x v="0"/>
    <n v="3"/>
    <n v="9"/>
    <m/>
    <d v="2019-05-07T00:00:00"/>
    <s v="7:20pm"/>
  </r>
  <r>
    <x v="1"/>
    <x v="42"/>
    <x v="2"/>
    <x v="6"/>
    <x v="823"/>
    <x v="237"/>
    <x v="0"/>
    <x v="502"/>
    <m/>
    <m/>
    <m/>
    <x v="0"/>
    <m/>
    <n v="3.7"/>
    <n v="10.6"/>
    <m/>
    <x v="238"/>
    <m/>
    <x v="318"/>
    <x v="14"/>
    <x v="0"/>
    <m/>
    <m/>
    <x v="0"/>
    <x v="0"/>
    <m/>
    <n v="0"/>
    <m/>
    <n v="0"/>
    <m/>
    <x v="0"/>
    <x v="0"/>
    <m/>
    <m/>
    <x v="0"/>
    <m/>
    <m/>
    <m/>
    <m/>
    <m/>
    <x v="0"/>
    <m/>
    <m/>
    <x v="0"/>
    <m/>
    <m/>
    <m/>
    <m/>
    <x v="6"/>
    <m/>
    <m/>
    <d v="2019-05-13T00:00:00"/>
    <x v="201"/>
    <m/>
    <s v="5436/50"/>
    <x v="0"/>
    <n v="10"/>
    <n v="9"/>
    <m/>
    <d v="2019-05-09T00:00:00"/>
    <s v="5:20am"/>
  </r>
  <r>
    <x v="1"/>
    <x v="42"/>
    <x v="2"/>
    <x v="6"/>
    <x v="824"/>
    <x v="237"/>
    <x v="0"/>
    <x v="474"/>
    <m/>
    <m/>
    <m/>
    <x v="0"/>
    <m/>
    <n v="4.5"/>
    <n v="12.3"/>
    <m/>
    <x v="239"/>
    <m/>
    <x v="294"/>
    <x v="351"/>
    <x v="0"/>
    <m/>
    <m/>
    <x v="0"/>
    <x v="0"/>
    <m/>
    <n v="0"/>
    <m/>
    <n v="0"/>
    <m/>
    <x v="0"/>
    <x v="0"/>
    <m/>
    <m/>
    <x v="0"/>
    <m/>
    <m/>
    <m/>
    <m/>
    <m/>
    <x v="0"/>
    <m/>
    <m/>
    <x v="0"/>
    <m/>
    <m/>
    <m/>
    <m/>
    <x v="6"/>
    <m/>
    <m/>
    <d v="2019-05-13T00:00:00"/>
    <x v="201"/>
    <m/>
    <s v="5436/60,70"/>
    <x v="0"/>
    <n v="11"/>
    <n v="9"/>
    <m/>
    <d v="2019-05-09T00:00:00"/>
    <s v="6:25pm"/>
  </r>
  <r>
    <x v="1"/>
    <x v="42"/>
    <x v="2"/>
    <x v="6"/>
    <x v="825"/>
    <x v="41"/>
    <x v="0"/>
    <x v="220"/>
    <m/>
    <m/>
    <m/>
    <x v="0"/>
    <m/>
    <n v="4.4000000000000004"/>
    <n v="11.7"/>
    <m/>
    <x v="240"/>
    <m/>
    <x v="365"/>
    <x v="352"/>
    <x v="0"/>
    <m/>
    <m/>
    <x v="0"/>
    <x v="0"/>
    <m/>
    <n v="0"/>
    <m/>
    <n v="0"/>
    <m/>
    <x v="0"/>
    <x v="0"/>
    <m/>
    <m/>
    <x v="0"/>
    <m/>
    <m/>
    <m/>
    <m/>
    <m/>
    <x v="0"/>
    <m/>
    <m/>
    <x v="0"/>
    <m/>
    <m/>
    <m/>
    <m/>
    <x v="6"/>
    <m/>
    <m/>
    <d v="2019-05-15T00:00:00"/>
    <x v="36"/>
    <m/>
    <s v="5436/70,80"/>
    <x v="0"/>
    <n v="8"/>
    <n v="9"/>
    <m/>
    <d v="2019-05-10T00:00:00"/>
    <s v="10:55am"/>
  </r>
  <r>
    <x v="1"/>
    <x v="42"/>
    <x v="2"/>
    <x v="6"/>
    <x v="826"/>
    <x v="41"/>
    <x v="0"/>
    <x v="472"/>
    <m/>
    <m/>
    <m/>
    <x v="0"/>
    <m/>
    <n v="4.3"/>
    <n v="11.6"/>
    <m/>
    <x v="241"/>
    <m/>
    <x v="368"/>
    <x v="353"/>
    <x v="0"/>
    <m/>
    <m/>
    <x v="0"/>
    <x v="0"/>
    <m/>
    <n v="0"/>
    <m/>
    <n v="0"/>
    <m/>
    <x v="0"/>
    <x v="0"/>
    <m/>
    <m/>
    <x v="0"/>
    <m/>
    <m/>
    <m/>
    <m/>
    <m/>
    <x v="0"/>
    <m/>
    <m/>
    <x v="0"/>
    <m/>
    <m/>
    <m/>
    <m/>
    <x v="6"/>
    <m/>
    <m/>
    <d v="2019-05-15T00:00:00"/>
    <x v="36"/>
    <m/>
    <s v="5436/90,100"/>
    <x v="0"/>
    <n v="11"/>
    <n v="9"/>
    <m/>
    <d v="2019-05-12T00:00:00"/>
    <s v="3:00am"/>
  </r>
  <r>
    <x v="1"/>
    <x v="42"/>
    <x v="2"/>
    <x v="6"/>
    <x v="827"/>
    <x v="44"/>
    <x v="0"/>
    <x v="503"/>
    <m/>
    <m/>
    <m/>
    <x v="0"/>
    <m/>
    <n v="4.2"/>
    <n v="11.2"/>
    <m/>
    <x v="242"/>
    <m/>
    <x v="369"/>
    <x v="104"/>
    <x v="0"/>
    <m/>
    <m/>
    <x v="0"/>
    <x v="0"/>
    <m/>
    <n v="0"/>
    <m/>
    <n v="0"/>
    <m/>
    <x v="0"/>
    <x v="0"/>
    <m/>
    <m/>
    <x v="0"/>
    <m/>
    <m/>
    <m/>
    <m/>
    <m/>
    <x v="0"/>
    <m/>
    <m/>
    <x v="0"/>
    <m/>
    <m/>
    <m/>
    <m/>
    <x v="6"/>
    <m/>
    <m/>
    <d v="2019-05-16T00:00:00"/>
    <x v="37"/>
    <m/>
    <s v="5436/110,120"/>
    <x v="0"/>
    <n v="8"/>
    <n v="9"/>
    <m/>
    <d v="2019-05-14T00:00:00"/>
    <s v="12:00am"/>
  </r>
  <r>
    <x v="1"/>
    <x v="42"/>
    <x v="2"/>
    <x v="6"/>
    <x v="828"/>
    <x v="161"/>
    <x v="0"/>
    <x v="504"/>
    <m/>
    <m/>
    <m/>
    <x v="0"/>
    <m/>
    <n v="4.5"/>
    <n v="12.6"/>
    <m/>
    <x v="208"/>
    <m/>
    <x v="370"/>
    <x v="135"/>
    <x v="0"/>
    <m/>
    <m/>
    <x v="0"/>
    <x v="0"/>
    <m/>
    <n v="0"/>
    <m/>
    <n v="0"/>
    <m/>
    <x v="0"/>
    <x v="0"/>
    <m/>
    <m/>
    <x v="0"/>
    <m/>
    <m/>
    <m/>
    <m/>
    <m/>
    <x v="0"/>
    <m/>
    <m/>
    <x v="0"/>
    <m/>
    <m/>
    <m/>
    <m/>
    <x v="6"/>
    <m/>
    <m/>
    <d v="2019-05-17T00:00:00"/>
    <x v="130"/>
    <m/>
    <s v="5436/130,140"/>
    <x v="0"/>
    <n v="8"/>
    <n v="9"/>
    <m/>
    <d v="2019-05-14T00:00:00"/>
    <s v="6:30pm"/>
  </r>
  <r>
    <x v="1"/>
    <x v="42"/>
    <x v="2"/>
    <x v="6"/>
    <x v="829"/>
    <x v="161"/>
    <x v="0"/>
    <x v="505"/>
    <m/>
    <m/>
    <m/>
    <x v="0"/>
    <m/>
    <n v="4.4000000000000004"/>
    <n v="11.5"/>
    <m/>
    <x v="236"/>
    <m/>
    <x v="371"/>
    <x v="354"/>
    <x v="0"/>
    <m/>
    <m/>
    <x v="0"/>
    <x v="0"/>
    <m/>
    <n v="0"/>
    <m/>
    <n v="0"/>
    <m/>
    <x v="0"/>
    <x v="0"/>
    <m/>
    <m/>
    <x v="0"/>
    <m/>
    <m/>
    <m/>
    <m/>
    <m/>
    <x v="0"/>
    <m/>
    <m/>
    <x v="0"/>
    <m/>
    <m/>
    <m/>
    <m/>
    <x v="6"/>
    <m/>
    <m/>
    <d v="2019-05-17T00:00:00"/>
    <x v="130"/>
    <m/>
    <s v="5436/150,160"/>
    <x v="0"/>
    <n v="14"/>
    <n v="9"/>
    <m/>
    <d v="2019-05-15T00:00:00"/>
    <s v="11:45am"/>
  </r>
  <r>
    <x v="1"/>
    <x v="42"/>
    <x v="2"/>
    <x v="6"/>
    <x v="830"/>
    <x v="45"/>
    <x v="0"/>
    <x v="499"/>
    <m/>
    <m/>
    <m/>
    <x v="0"/>
    <m/>
    <n v="4.3"/>
    <n v="11"/>
    <m/>
    <x v="224"/>
    <m/>
    <x v="372"/>
    <x v="282"/>
    <x v="0"/>
    <m/>
    <m/>
    <x v="0"/>
    <x v="0"/>
    <m/>
    <n v="0"/>
    <m/>
    <n v="0"/>
    <m/>
    <x v="0"/>
    <x v="0"/>
    <m/>
    <m/>
    <x v="0"/>
    <m/>
    <m/>
    <m/>
    <m/>
    <m/>
    <x v="0"/>
    <m/>
    <m/>
    <x v="0"/>
    <m/>
    <m/>
    <m/>
    <m/>
    <x v="6"/>
    <m/>
    <m/>
    <d v="2019-05-17T00:00:00"/>
    <x v="130"/>
    <m/>
    <s v="5436/170/180"/>
    <x v="0"/>
    <n v="8"/>
    <n v="9"/>
    <m/>
    <d v="2019-05-17T00:00:00"/>
    <s v="11:55AM"/>
  </r>
  <r>
    <x v="1"/>
    <x v="42"/>
    <x v="2"/>
    <x v="6"/>
    <x v="831"/>
    <x v="244"/>
    <x v="0"/>
    <x v="506"/>
    <m/>
    <m/>
    <m/>
    <x v="0"/>
    <m/>
    <n v="4.2"/>
    <n v="11.5"/>
    <m/>
    <x v="241"/>
    <m/>
    <x v="312"/>
    <x v="355"/>
    <x v="0"/>
    <m/>
    <m/>
    <x v="0"/>
    <x v="0"/>
    <m/>
    <n v="0"/>
    <m/>
    <n v="0"/>
    <m/>
    <x v="0"/>
    <x v="0"/>
    <m/>
    <m/>
    <x v="0"/>
    <m/>
    <m/>
    <m/>
    <m/>
    <m/>
    <x v="0"/>
    <m/>
    <m/>
    <x v="0"/>
    <m/>
    <m/>
    <m/>
    <m/>
    <x v="6"/>
    <m/>
    <m/>
    <d v="2019-05-22T00:00:00"/>
    <x v="209"/>
    <m/>
    <s v="5436/190,200"/>
    <x v="0"/>
    <n v="17"/>
    <n v="9"/>
    <m/>
    <d v="2019-05-20T00:00:00"/>
    <s v="11:30pm"/>
  </r>
  <r>
    <x v="1"/>
    <x v="42"/>
    <x v="2"/>
    <x v="6"/>
    <x v="832"/>
    <x v="245"/>
    <x v="0"/>
    <x v="464"/>
    <m/>
    <m/>
    <m/>
    <x v="0"/>
    <m/>
    <n v="4.5"/>
    <n v="12.3"/>
    <m/>
    <x v="243"/>
    <m/>
    <x v="318"/>
    <x v="356"/>
    <x v="0"/>
    <m/>
    <m/>
    <x v="0"/>
    <x v="0"/>
    <m/>
    <n v="0"/>
    <m/>
    <n v="0"/>
    <m/>
    <x v="0"/>
    <x v="0"/>
    <m/>
    <m/>
    <x v="0"/>
    <m/>
    <m/>
    <m/>
    <m/>
    <m/>
    <x v="0"/>
    <m/>
    <m/>
    <x v="0"/>
    <m/>
    <m/>
    <m/>
    <m/>
    <x v="6"/>
    <m/>
    <m/>
    <d v="2019-05-24T00:00:00"/>
    <x v="134"/>
    <m/>
    <s v="5436/210,220"/>
    <x v="0"/>
    <n v="14"/>
    <n v="9"/>
    <m/>
    <d v="2019-05-20T00:00:00"/>
    <s v="11:45am"/>
  </r>
  <r>
    <x v="1"/>
    <x v="42"/>
    <x v="2"/>
    <x v="6"/>
    <x v="833"/>
    <x v="48"/>
    <x v="0"/>
    <x v="507"/>
    <m/>
    <m/>
    <m/>
    <x v="0"/>
    <m/>
    <n v="4.3"/>
    <n v="12"/>
    <m/>
    <x v="244"/>
    <m/>
    <x v="373"/>
    <x v="357"/>
    <x v="0"/>
    <m/>
    <m/>
    <x v="0"/>
    <x v="0"/>
    <m/>
    <n v="0"/>
    <m/>
    <n v="0"/>
    <m/>
    <x v="0"/>
    <x v="0"/>
    <m/>
    <m/>
    <x v="0"/>
    <m/>
    <m/>
    <m/>
    <m/>
    <m/>
    <x v="0"/>
    <m/>
    <m/>
    <x v="0"/>
    <m/>
    <m/>
    <m/>
    <m/>
    <x v="6"/>
    <m/>
    <m/>
    <d v="2019-05-24T00:00:00"/>
    <x v="134"/>
    <m/>
    <s v="5436/230,240"/>
    <x v="0"/>
    <n v="8"/>
    <n v="9"/>
    <m/>
    <d v="2019-05-20T00:00:00"/>
    <s v="9:15pm"/>
  </r>
  <r>
    <x v="1"/>
    <x v="42"/>
    <x v="2"/>
    <x v="6"/>
    <x v="834"/>
    <x v="177"/>
    <x v="0"/>
    <x v="497"/>
    <m/>
    <m/>
    <m/>
    <x v="0"/>
    <m/>
    <n v="4.4000000000000004"/>
    <n v="12.3"/>
    <m/>
    <x v="245"/>
    <m/>
    <x v="374"/>
    <x v="358"/>
    <x v="0"/>
    <m/>
    <m/>
    <x v="0"/>
    <x v="0"/>
    <m/>
    <n v="0"/>
    <m/>
    <n v="0"/>
    <m/>
    <x v="0"/>
    <x v="0"/>
    <m/>
    <m/>
    <x v="0"/>
    <m/>
    <m/>
    <m/>
    <m/>
    <m/>
    <x v="0"/>
    <m/>
    <m/>
    <x v="0"/>
    <m/>
    <m/>
    <m/>
    <m/>
    <x v="8"/>
    <m/>
    <m/>
    <d v="2019-07-24T00:00:00"/>
    <x v="143"/>
    <m/>
    <s v="5665/20,30"/>
    <x v="0"/>
    <n v="22"/>
    <n v="9"/>
    <m/>
    <d v="2019-07-17T00:00:00"/>
    <s v="6:55am"/>
  </r>
  <r>
    <x v="1"/>
    <x v="42"/>
    <x v="2"/>
    <x v="6"/>
    <x v="835"/>
    <x v="177"/>
    <x v="0"/>
    <x v="508"/>
    <m/>
    <m/>
    <m/>
    <x v="0"/>
    <m/>
    <n v="3.6"/>
    <n v="10.6"/>
    <m/>
    <x v="236"/>
    <m/>
    <x v="375"/>
    <x v="359"/>
    <x v="0"/>
    <m/>
    <m/>
    <x v="0"/>
    <x v="0"/>
    <m/>
    <n v="0"/>
    <m/>
    <n v="0"/>
    <m/>
    <x v="0"/>
    <x v="0"/>
    <m/>
    <m/>
    <x v="0"/>
    <m/>
    <m/>
    <m/>
    <m/>
    <m/>
    <x v="0"/>
    <m/>
    <m/>
    <x v="0"/>
    <m/>
    <m/>
    <m/>
    <m/>
    <x v="8"/>
    <m/>
    <m/>
    <d v="2019-07-24T00:00:00"/>
    <x v="143"/>
    <m/>
    <s v="5665/40"/>
    <x v="0"/>
    <n v="7"/>
    <n v="9"/>
    <m/>
    <d v="2019-07-19T00:00:00"/>
    <s v="600am"/>
  </r>
  <r>
    <x v="1"/>
    <x v="42"/>
    <x v="2"/>
    <x v="6"/>
    <x v="836"/>
    <x v="246"/>
    <x v="0"/>
    <x v="509"/>
    <m/>
    <m/>
    <m/>
    <x v="0"/>
    <m/>
    <n v="3.24"/>
    <n v="9.77"/>
    <m/>
    <x v="246"/>
    <m/>
    <x v="376"/>
    <x v="344"/>
    <x v="0"/>
    <m/>
    <m/>
    <x v="0"/>
    <x v="0"/>
    <m/>
    <n v="0"/>
    <m/>
    <n v="0"/>
    <m/>
    <x v="0"/>
    <x v="0"/>
    <m/>
    <m/>
    <x v="0"/>
    <m/>
    <m/>
    <m/>
    <m/>
    <m/>
    <x v="0"/>
    <m/>
    <m/>
    <x v="0"/>
    <m/>
    <m/>
    <m/>
    <m/>
    <x v="8"/>
    <m/>
    <m/>
    <d v="2019-07-30T00:00:00"/>
    <x v="210"/>
    <m/>
    <s v="5665/70,80"/>
    <x v="0"/>
    <n v="20"/>
    <n v="9"/>
    <m/>
    <d v="2019-07-24T00:00:00"/>
    <s v="1:20pm"/>
  </r>
  <r>
    <x v="1"/>
    <x v="42"/>
    <x v="2"/>
    <x v="6"/>
    <x v="837"/>
    <x v="246"/>
    <x v="0"/>
    <x v="510"/>
    <m/>
    <m/>
    <m/>
    <x v="0"/>
    <m/>
    <n v="3.4"/>
    <n v="9.6999999999999993"/>
    <m/>
    <x v="228"/>
    <m/>
    <x v="377"/>
    <x v="360"/>
    <x v="0"/>
    <m/>
    <m/>
    <x v="0"/>
    <x v="0"/>
    <m/>
    <n v="0"/>
    <m/>
    <n v="0"/>
    <m/>
    <x v="0"/>
    <x v="0"/>
    <m/>
    <m/>
    <x v="0"/>
    <m/>
    <m/>
    <m/>
    <m/>
    <m/>
    <x v="0"/>
    <m/>
    <m/>
    <x v="0"/>
    <m/>
    <m/>
    <m/>
    <m/>
    <x v="8"/>
    <m/>
    <m/>
    <d v="2019-07-30T00:00:00"/>
    <x v="210"/>
    <m/>
    <s v="5665/50,100"/>
    <x v="0"/>
    <n v="14"/>
    <n v="9"/>
    <m/>
    <d v="2019-07-29T00:00:00"/>
    <s v="9:45am"/>
  </r>
  <r>
    <x v="1"/>
    <x v="42"/>
    <x v="2"/>
    <x v="6"/>
    <x v="838"/>
    <x v="247"/>
    <x v="0"/>
    <x v="511"/>
    <m/>
    <m/>
    <m/>
    <x v="0"/>
    <m/>
    <n v="3.9"/>
    <n v="11.7"/>
    <m/>
    <x v="247"/>
    <m/>
    <x v="318"/>
    <x v="165"/>
    <x v="0"/>
    <m/>
    <m/>
    <x v="0"/>
    <x v="0"/>
    <m/>
    <n v="0"/>
    <m/>
    <n v="0"/>
    <m/>
    <x v="0"/>
    <x v="0"/>
    <m/>
    <m/>
    <x v="0"/>
    <m/>
    <m/>
    <m/>
    <m/>
    <m/>
    <x v="0"/>
    <m/>
    <m/>
    <x v="0"/>
    <m/>
    <m/>
    <m/>
    <m/>
    <x v="8"/>
    <m/>
    <m/>
    <d v="2019-07-31T00:00:00"/>
    <x v="211"/>
    <m/>
    <s v="5665/60,110"/>
    <x v="0"/>
    <n v="10"/>
    <n v="9"/>
    <m/>
    <d v="2019-07-29T00:00:00"/>
    <s v="11:03am"/>
  </r>
  <r>
    <x v="1"/>
    <x v="42"/>
    <x v="2"/>
    <x v="6"/>
    <x v="839"/>
    <x v="247"/>
    <x v="0"/>
    <x v="480"/>
    <m/>
    <m/>
    <m/>
    <x v="0"/>
    <m/>
    <n v="3.5"/>
    <n v="10.8"/>
    <m/>
    <x v="65"/>
    <m/>
    <x v="375"/>
    <x v="171"/>
    <x v="0"/>
    <m/>
    <m/>
    <x v="0"/>
    <x v="0"/>
    <m/>
    <n v="0"/>
    <m/>
    <n v="0"/>
    <m/>
    <x v="0"/>
    <x v="0"/>
    <m/>
    <m/>
    <x v="0"/>
    <m/>
    <m/>
    <m/>
    <m/>
    <m/>
    <x v="0"/>
    <m/>
    <m/>
    <x v="0"/>
    <m/>
    <m/>
    <m/>
    <m/>
    <x v="8"/>
    <m/>
    <m/>
    <d v="2019-07-31T00:00:00"/>
    <x v="211"/>
    <m/>
    <s v="5665/120"/>
    <x v="0"/>
    <n v="8"/>
    <n v="9"/>
    <m/>
    <d v="2019-07-30T00:00:00"/>
    <s v="9:40am"/>
  </r>
  <r>
    <x v="1"/>
    <x v="42"/>
    <x v="2"/>
    <x v="6"/>
    <x v="840"/>
    <x v="248"/>
    <x v="0"/>
    <x v="464"/>
    <m/>
    <m/>
    <m/>
    <x v="0"/>
    <m/>
    <n v="3.5"/>
    <n v="10.7"/>
    <m/>
    <x v="73"/>
    <m/>
    <x v="378"/>
    <x v="361"/>
    <x v="0"/>
    <m/>
    <m/>
    <x v="0"/>
    <x v="0"/>
    <m/>
    <n v="0"/>
    <m/>
    <n v="0"/>
    <m/>
    <x v="0"/>
    <x v="0"/>
    <m/>
    <m/>
    <x v="0"/>
    <m/>
    <m/>
    <m/>
    <m/>
    <m/>
    <x v="0"/>
    <m/>
    <m/>
    <x v="0"/>
    <m/>
    <m/>
    <m/>
    <m/>
    <x v="8"/>
    <m/>
    <m/>
    <d v="2019-07-31T00:00:00"/>
    <x v="211"/>
    <m/>
    <s v="5665/130"/>
    <x v="0"/>
    <n v="7"/>
    <n v="9"/>
    <m/>
    <d v="2019-07-30T00:00:00"/>
    <s v="11:15pm"/>
  </r>
  <r>
    <x v="1"/>
    <x v="42"/>
    <x v="2"/>
    <x v="6"/>
    <x v="841"/>
    <x v="249"/>
    <x v="0"/>
    <x v="512"/>
    <m/>
    <m/>
    <m/>
    <x v="0"/>
    <m/>
    <n v="3.9"/>
    <n v="11.8"/>
    <m/>
    <x v="233"/>
    <m/>
    <x v="379"/>
    <x v="167"/>
    <x v="0"/>
    <m/>
    <m/>
    <x v="0"/>
    <x v="0"/>
    <m/>
    <n v="0"/>
    <m/>
    <n v="0"/>
    <m/>
    <x v="0"/>
    <x v="0"/>
    <m/>
    <m/>
    <x v="0"/>
    <m/>
    <m/>
    <m/>
    <m/>
    <m/>
    <x v="0"/>
    <m/>
    <m/>
    <x v="0"/>
    <m/>
    <m/>
    <m/>
    <m/>
    <x v="0"/>
    <m/>
    <m/>
    <d v="2019-08-01T00:00:00"/>
    <x v="212"/>
    <m/>
    <s v="5665/140,5767/20"/>
    <x v="0"/>
    <n v="11"/>
    <n v="9"/>
    <m/>
    <d v="2019-07-31T00:00:00"/>
    <s v="12:55pm"/>
  </r>
  <r>
    <x v="1"/>
    <x v="42"/>
    <x v="2"/>
    <x v="6"/>
    <x v="842"/>
    <x v="135"/>
    <x v="0"/>
    <x v="513"/>
    <m/>
    <m/>
    <m/>
    <x v="0"/>
    <m/>
    <n v="3.6"/>
    <n v="10.6"/>
    <m/>
    <x v="243"/>
    <m/>
    <x v="380"/>
    <x v="0"/>
    <x v="0"/>
    <m/>
    <m/>
    <x v="0"/>
    <x v="0"/>
    <m/>
    <n v="0"/>
    <m/>
    <n v="0"/>
    <m/>
    <x v="0"/>
    <x v="0"/>
    <m/>
    <m/>
    <x v="0"/>
    <m/>
    <m/>
    <m/>
    <m/>
    <m/>
    <x v="0"/>
    <m/>
    <m/>
    <x v="0"/>
    <m/>
    <m/>
    <m/>
    <m/>
    <x v="0"/>
    <m/>
    <m/>
    <d v="2019-08-05T00:00:00"/>
    <x v="100"/>
    <m/>
    <s v="5767/30"/>
    <x v="0"/>
    <n v="2"/>
    <n v="9"/>
    <m/>
    <d v="2019-08-01T00:00:00"/>
    <s v="3:15pm"/>
  </r>
  <r>
    <x v="1"/>
    <x v="42"/>
    <x v="2"/>
    <x v="6"/>
    <x v="843"/>
    <x v="135"/>
    <x v="0"/>
    <x v="446"/>
    <m/>
    <m/>
    <m/>
    <x v="0"/>
    <m/>
    <n v="3.6"/>
    <n v="10.7"/>
    <m/>
    <x v="237"/>
    <m/>
    <x v="381"/>
    <x v="362"/>
    <x v="0"/>
    <m/>
    <m/>
    <x v="0"/>
    <x v="0"/>
    <m/>
    <n v="0"/>
    <m/>
    <n v="0"/>
    <m/>
    <x v="0"/>
    <x v="0"/>
    <m/>
    <m/>
    <x v="0"/>
    <m/>
    <m/>
    <m/>
    <m/>
    <m/>
    <x v="0"/>
    <m/>
    <m/>
    <x v="0"/>
    <m/>
    <m/>
    <m/>
    <m/>
    <x v="0"/>
    <m/>
    <m/>
    <d v="2019-08-05T00:00:00"/>
    <x v="100"/>
    <m/>
    <s v="5767/40"/>
    <x v="0"/>
    <n v="11"/>
    <n v="9"/>
    <m/>
    <d v="2019-08-02T00:00:00"/>
    <s v="9:45am"/>
  </r>
  <r>
    <x v="1"/>
    <x v="42"/>
    <x v="2"/>
    <x v="6"/>
    <x v="844"/>
    <x v="222"/>
    <x v="0"/>
    <x v="514"/>
    <m/>
    <m/>
    <m/>
    <x v="0"/>
    <m/>
    <n v="3.8"/>
    <n v="11.5"/>
    <m/>
    <x v="248"/>
    <m/>
    <x v="382"/>
    <x v="359"/>
    <x v="0"/>
    <m/>
    <m/>
    <x v="0"/>
    <x v="0"/>
    <m/>
    <n v="0"/>
    <m/>
    <n v="0"/>
    <m/>
    <x v="0"/>
    <x v="0"/>
    <m/>
    <m/>
    <x v="0"/>
    <m/>
    <m/>
    <m/>
    <m/>
    <m/>
    <x v="0"/>
    <m/>
    <m/>
    <x v="0"/>
    <m/>
    <m/>
    <m/>
    <m/>
    <x v="0"/>
    <m/>
    <m/>
    <d v="2019-08-06T00:00:00"/>
    <x v="213"/>
    <m/>
    <s v="5767/50"/>
    <x v="0"/>
    <n v="2"/>
    <n v="9"/>
    <m/>
    <d v="2019-08-02T00:00:00"/>
    <s v="8:00PM"/>
  </r>
  <r>
    <x v="1"/>
    <x v="42"/>
    <x v="2"/>
    <x v="6"/>
    <x v="845"/>
    <x v="222"/>
    <x v="0"/>
    <x v="503"/>
    <m/>
    <m/>
    <m/>
    <x v="0"/>
    <m/>
    <n v="3.4"/>
    <n v="10.4"/>
    <m/>
    <x v="249"/>
    <m/>
    <x v="383"/>
    <x v="156"/>
    <x v="0"/>
    <m/>
    <m/>
    <x v="0"/>
    <x v="0"/>
    <m/>
    <n v="0"/>
    <m/>
    <n v="0"/>
    <m/>
    <x v="0"/>
    <x v="0"/>
    <m/>
    <m/>
    <x v="0"/>
    <m/>
    <m/>
    <m/>
    <m/>
    <m/>
    <x v="0"/>
    <m/>
    <m/>
    <x v="0"/>
    <m/>
    <m/>
    <m/>
    <m/>
    <x v="0"/>
    <m/>
    <m/>
    <d v="2019-08-06T00:00:00"/>
    <x v="213"/>
    <m/>
    <s v="5767/60"/>
    <x v="0"/>
    <n v="5"/>
    <n v="9"/>
    <m/>
    <d v="2019-08-05T00:00:00"/>
    <s v="10:20AM"/>
  </r>
  <r>
    <x v="1"/>
    <x v="42"/>
    <x v="2"/>
    <x v="6"/>
    <x v="846"/>
    <x v="132"/>
    <x v="0"/>
    <x v="509"/>
    <m/>
    <m/>
    <m/>
    <x v="0"/>
    <m/>
    <n v="3.9"/>
    <n v="11.7"/>
    <m/>
    <x v="250"/>
    <m/>
    <x v="306"/>
    <x v="279"/>
    <x v="0"/>
    <m/>
    <m/>
    <x v="0"/>
    <x v="0"/>
    <m/>
    <n v="0"/>
    <m/>
    <n v="0"/>
    <m/>
    <x v="0"/>
    <x v="0"/>
    <m/>
    <m/>
    <x v="0"/>
    <m/>
    <m/>
    <m/>
    <m/>
    <m/>
    <x v="0"/>
    <m/>
    <m/>
    <x v="0"/>
    <m/>
    <m/>
    <m/>
    <m/>
    <x v="0"/>
    <m/>
    <m/>
    <d v="2019-08-09T00:00:00"/>
    <x v="185"/>
    <m/>
    <s v="5767/90"/>
    <x v="0"/>
    <n v="8"/>
    <n v="9"/>
    <m/>
    <d v="2019-08-07T00:00:00"/>
    <s v="9:30am"/>
  </r>
  <r>
    <x v="1"/>
    <x v="42"/>
    <x v="2"/>
    <x v="6"/>
    <x v="847"/>
    <x v="90"/>
    <x v="0"/>
    <x v="515"/>
    <m/>
    <m/>
    <m/>
    <x v="0"/>
    <m/>
    <n v="4"/>
    <n v="11.8"/>
    <m/>
    <x v="251"/>
    <m/>
    <x v="316"/>
    <x v="363"/>
    <x v="0"/>
    <m/>
    <m/>
    <x v="0"/>
    <x v="0"/>
    <m/>
    <n v="0"/>
    <m/>
    <n v="0"/>
    <m/>
    <x v="0"/>
    <x v="0"/>
    <m/>
    <m/>
    <x v="0"/>
    <m/>
    <m/>
    <m/>
    <m/>
    <m/>
    <x v="0"/>
    <m/>
    <m/>
    <x v="0"/>
    <m/>
    <m/>
    <m/>
    <m/>
    <x v="9"/>
    <m/>
    <m/>
    <d v="2019-09-05T00:00:00"/>
    <x v="73"/>
    <n v="2"/>
    <s v="5767/390,400"/>
    <x v="0"/>
    <n v="11"/>
    <n v="9"/>
    <m/>
    <d v="2019-09-01T00:00:00"/>
    <s v="5:35am"/>
  </r>
  <r>
    <x v="1"/>
    <x v="42"/>
    <x v="2"/>
    <x v="6"/>
    <x v="848"/>
    <x v="92"/>
    <x v="0"/>
    <x v="456"/>
    <m/>
    <m/>
    <m/>
    <x v="0"/>
    <m/>
    <n v="3.5"/>
    <n v="10.4"/>
    <m/>
    <x v="225"/>
    <m/>
    <x v="384"/>
    <x v="63"/>
    <x v="0"/>
    <m/>
    <m/>
    <x v="0"/>
    <x v="0"/>
    <m/>
    <n v="0"/>
    <m/>
    <n v="0"/>
    <m/>
    <x v="0"/>
    <x v="0"/>
    <m/>
    <m/>
    <x v="0"/>
    <m/>
    <m/>
    <m/>
    <m/>
    <m/>
    <x v="0"/>
    <m/>
    <m/>
    <x v="0"/>
    <m/>
    <m/>
    <m/>
    <m/>
    <x v="9"/>
    <m/>
    <m/>
    <d v="2019-09-07T00:00:00"/>
    <x v="75"/>
    <n v="1"/>
    <s v="5767/430"/>
    <x v="0"/>
    <n v="2"/>
    <n v="9"/>
    <m/>
    <d v="2019-09-06T00:00:00"/>
    <s v="8:00am"/>
  </r>
  <r>
    <x v="1"/>
    <x v="42"/>
    <x v="2"/>
    <x v="6"/>
    <x v="849"/>
    <x v="101"/>
    <x v="0"/>
    <x v="482"/>
    <m/>
    <m/>
    <m/>
    <x v="0"/>
    <m/>
    <n v="3.9"/>
    <n v="10.3"/>
    <m/>
    <x v="252"/>
    <m/>
    <x v="385"/>
    <x v="348"/>
    <x v="0"/>
    <m/>
    <m/>
    <x v="0"/>
    <x v="0"/>
    <m/>
    <n v="0"/>
    <m/>
    <n v="0"/>
    <m/>
    <x v="0"/>
    <x v="0"/>
    <m/>
    <m/>
    <x v="0"/>
    <m/>
    <m/>
    <m/>
    <m/>
    <m/>
    <x v="0"/>
    <m/>
    <m/>
    <x v="0"/>
    <m/>
    <m/>
    <m/>
    <m/>
    <x v="9"/>
    <m/>
    <m/>
    <d v="2019-09-16T00:00:00"/>
    <x v="78"/>
    <n v="1"/>
    <s v="5767/440"/>
    <x v="0"/>
    <n v="8"/>
    <m/>
    <m/>
    <d v="2019-09-06T00:00:00"/>
    <s v="10:25pm"/>
  </r>
  <r>
    <x v="1"/>
    <x v="43"/>
    <x v="2"/>
    <x v="6"/>
    <x v="850"/>
    <x v="115"/>
    <x v="0"/>
    <x v="516"/>
    <m/>
    <m/>
    <m/>
    <x v="0"/>
    <m/>
    <n v="3.6"/>
    <n v="10.9"/>
    <m/>
    <x v="253"/>
    <m/>
    <x v="341"/>
    <x v="364"/>
    <x v="0"/>
    <m/>
    <m/>
    <x v="0"/>
    <x v="0"/>
    <m/>
    <n v="0"/>
    <m/>
    <n v="0"/>
    <m/>
    <x v="0"/>
    <x v="0"/>
    <m/>
    <m/>
    <x v="0"/>
    <m/>
    <m/>
    <m/>
    <m/>
    <m/>
    <x v="0"/>
    <m/>
    <m/>
    <x v="0"/>
    <m/>
    <m/>
    <m/>
    <m/>
    <x v="0"/>
    <m/>
    <m/>
    <d v="2019-08-12T00:00:00"/>
    <x v="89"/>
    <m/>
    <s v="5767/70,80"/>
    <x v="0"/>
    <n v="12"/>
    <n v="9"/>
    <m/>
    <d v="2019-08-07T00:00:00"/>
    <s v="12:50pm"/>
  </r>
  <r>
    <x v="1"/>
    <x v="43"/>
    <x v="2"/>
    <x v="6"/>
    <x v="851"/>
    <x v="118"/>
    <x v="0"/>
    <x v="512"/>
    <m/>
    <m/>
    <m/>
    <x v="0"/>
    <m/>
    <n v="3.6"/>
    <n v="10.8"/>
    <m/>
    <x v="245"/>
    <m/>
    <x v="386"/>
    <x v="365"/>
    <x v="0"/>
    <m/>
    <m/>
    <x v="0"/>
    <x v="0"/>
    <m/>
    <n v="0"/>
    <m/>
    <n v="0"/>
    <m/>
    <x v="0"/>
    <x v="0"/>
    <m/>
    <m/>
    <x v="0"/>
    <m/>
    <m/>
    <m/>
    <m/>
    <m/>
    <x v="0"/>
    <m/>
    <m/>
    <x v="0"/>
    <m/>
    <m/>
    <m/>
    <m/>
    <x v="0"/>
    <m/>
    <m/>
    <d v="2019-08-14T00:00:00"/>
    <x v="160"/>
    <m/>
    <s v="5767/100,120"/>
    <x v="0"/>
    <n v="11"/>
    <n v="9"/>
    <m/>
    <d v="2019-08-07T00:00:00"/>
    <s v="7:20am"/>
  </r>
  <r>
    <x v="1"/>
    <x v="43"/>
    <x v="2"/>
    <x v="6"/>
    <x v="852"/>
    <x v="196"/>
    <x v="0"/>
    <x v="374"/>
    <m/>
    <m/>
    <m/>
    <x v="0"/>
    <m/>
    <n v="3.9"/>
    <n v="12.3"/>
    <m/>
    <x v="254"/>
    <m/>
    <x v="302"/>
    <x v="351"/>
    <x v="0"/>
    <m/>
    <m/>
    <x v="0"/>
    <x v="0"/>
    <m/>
    <n v="0"/>
    <m/>
    <n v="0"/>
    <m/>
    <x v="0"/>
    <x v="0"/>
    <m/>
    <m/>
    <x v="0"/>
    <m/>
    <m/>
    <m/>
    <m/>
    <m/>
    <x v="0"/>
    <m/>
    <m/>
    <x v="0"/>
    <m/>
    <m/>
    <m/>
    <m/>
    <x v="0"/>
    <m/>
    <m/>
    <d v="2019-08-15T00:00:00"/>
    <x v="161"/>
    <m/>
    <s v="5767/140"/>
    <x v="0"/>
    <n v="7"/>
    <n v="9"/>
    <m/>
    <d v="2019-08-13T00:00:00"/>
    <s v="5:50pm"/>
  </r>
  <r>
    <x v="1"/>
    <x v="43"/>
    <x v="2"/>
    <x v="6"/>
    <x v="853"/>
    <x v="197"/>
    <x v="0"/>
    <x v="517"/>
    <m/>
    <m/>
    <m/>
    <x v="0"/>
    <m/>
    <n v="3.4"/>
    <n v="10.9"/>
    <m/>
    <x v="255"/>
    <m/>
    <x v="322"/>
    <x v="337"/>
    <x v="0"/>
    <m/>
    <m/>
    <x v="0"/>
    <x v="0"/>
    <m/>
    <n v="0"/>
    <m/>
    <n v="0"/>
    <m/>
    <x v="0"/>
    <x v="0"/>
    <m/>
    <m/>
    <x v="0"/>
    <m/>
    <m/>
    <m/>
    <m/>
    <m/>
    <x v="0"/>
    <m/>
    <m/>
    <x v="0"/>
    <m/>
    <m/>
    <m/>
    <m/>
    <x v="0"/>
    <m/>
    <m/>
    <d v="2019-08-15T00:00:00"/>
    <x v="161"/>
    <m/>
    <s v="5767/150,160"/>
    <x v="0"/>
    <n v="11"/>
    <n v="9"/>
    <m/>
    <d v="2019-08-14T00:00:00"/>
    <s v="1:55pm"/>
  </r>
  <r>
    <x v="1"/>
    <x v="43"/>
    <x v="2"/>
    <x v="6"/>
    <x v="854"/>
    <x v="121"/>
    <x v="0"/>
    <x v="518"/>
    <m/>
    <m/>
    <m/>
    <x v="0"/>
    <m/>
    <n v="3.7"/>
    <n v="11.2"/>
    <m/>
    <x v="241"/>
    <m/>
    <x v="387"/>
    <x v="366"/>
    <x v="0"/>
    <m/>
    <m/>
    <x v="0"/>
    <x v="0"/>
    <m/>
    <n v="0"/>
    <m/>
    <n v="0"/>
    <m/>
    <x v="0"/>
    <x v="0"/>
    <m/>
    <m/>
    <x v="0"/>
    <m/>
    <m/>
    <m/>
    <m/>
    <m/>
    <x v="0"/>
    <m/>
    <m/>
    <x v="0"/>
    <m/>
    <m/>
    <m/>
    <m/>
    <x v="0"/>
    <m/>
    <m/>
    <d v="2019-08-19T00:00:00"/>
    <x v="91"/>
    <m/>
    <s v="5767/110,130"/>
    <x v="0"/>
    <n v="18"/>
    <n v="9"/>
    <m/>
    <d v="2019-08-15T00:00:00"/>
    <s v="7:35am"/>
  </r>
  <r>
    <x v="1"/>
    <x v="43"/>
    <x v="2"/>
    <x v="6"/>
    <x v="855"/>
    <x v="121"/>
    <x v="0"/>
    <x v="473"/>
    <m/>
    <m/>
    <m/>
    <x v="0"/>
    <m/>
    <n v="3.5"/>
    <n v="10.7"/>
    <m/>
    <x v="214"/>
    <m/>
    <x v="292"/>
    <x v="367"/>
    <x v="0"/>
    <m/>
    <m/>
    <x v="0"/>
    <x v="0"/>
    <m/>
    <n v="0"/>
    <m/>
    <n v="0"/>
    <m/>
    <x v="0"/>
    <x v="0"/>
    <m/>
    <m/>
    <x v="0"/>
    <m/>
    <m/>
    <m/>
    <m/>
    <m/>
    <x v="0"/>
    <m/>
    <m/>
    <x v="0"/>
    <m/>
    <m/>
    <m/>
    <m/>
    <x v="0"/>
    <m/>
    <m/>
    <d v="2019-08-20T00:00:00"/>
    <x v="92"/>
    <m/>
    <s v="5767/170,180"/>
    <x v="0"/>
    <n v="12"/>
    <n v="9"/>
    <m/>
    <d v="2019-08-15T00:00:00"/>
    <s v="10:30pm"/>
  </r>
  <r>
    <x v="1"/>
    <x v="43"/>
    <x v="2"/>
    <x v="6"/>
    <x v="856"/>
    <x v="122"/>
    <x v="0"/>
    <x v="220"/>
    <m/>
    <m/>
    <m/>
    <x v="0"/>
    <m/>
    <n v="3"/>
    <n v="9.6"/>
    <m/>
    <x v="256"/>
    <m/>
    <x v="388"/>
    <x v="368"/>
    <x v="0"/>
    <m/>
    <m/>
    <x v="0"/>
    <x v="0"/>
    <m/>
    <n v="0"/>
    <m/>
    <n v="0"/>
    <m/>
    <x v="0"/>
    <x v="0"/>
    <m/>
    <m/>
    <x v="0"/>
    <m/>
    <m/>
    <m/>
    <m/>
    <m/>
    <x v="0"/>
    <m/>
    <m/>
    <x v="0"/>
    <m/>
    <m/>
    <m/>
    <m/>
    <x v="0"/>
    <m/>
    <m/>
    <d v="2019-08-21T00:00:00"/>
    <x v="93"/>
    <m/>
    <s v="5767/190,200"/>
    <x v="0"/>
    <n v="13"/>
    <n v="9"/>
    <m/>
    <d v="2019-08-17T00:00:00"/>
    <s v="7:37am"/>
  </r>
  <r>
    <x v="1"/>
    <x v="43"/>
    <x v="2"/>
    <x v="6"/>
    <x v="857"/>
    <x v="122"/>
    <x v="0"/>
    <x v="519"/>
    <m/>
    <m/>
    <m/>
    <x v="0"/>
    <m/>
    <n v="3.7"/>
    <n v="11.2"/>
    <m/>
    <x v="223"/>
    <m/>
    <x v="364"/>
    <x v="274"/>
    <x v="0"/>
    <m/>
    <m/>
    <x v="0"/>
    <x v="0"/>
    <m/>
    <n v="0"/>
    <m/>
    <n v="0"/>
    <m/>
    <x v="0"/>
    <x v="0"/>
    <m/>
    <m/>
    <x v="0"/>
    <m/>
    <m/>
    <m/>
    <m/>
    <m/>
    <x v="0"/>
    <m/>
    <m/>
    <x v="0"/>
    <m/>
    <m/>
    <m/>
    <m/>
    <x v="0"/>
    <m/>
    <m/>
    <d v="2019-08-22T00:00:00"/>
    <x v="94"/>
    <m/>
    <s v="5767/210"/>
    <x v="0"/>
    <n v="5"/>
    <n v="9"/>
    <m/>
    <d v="2019-08-20T00:00:00"/>
    <s v="7:50am"/>
  </r>
  <r>
    <x v="1"/>
    <x v="43"/>
    <x v="2"/>
    <x v="6"/>
    <x v="858"/>
    <x v="124"/>
    <x v="0"/>
    <x v="520"/>
    <m/>
    <m/>
    <m/>
    <x v="0"/>
    <m/>
    <n v="4"/>
    <n v="12.4"/>
    <m/>
    <x v="257"/>
    <m/>
    <x v="387"/>
    <x v="49"/>
    <x v="0"/>
    <m/>
    <m/>
    <x v="0"/>
    <x v="0"/>
    <m/>
    <n v="0"/>
    <m/>
    <n v="0"/>
    <m/>
    <x v="0"/>
    <x v="0"/>
    <m/>
    <m/>
    <x v="0"/>
    <m/>
    <m/>
    <m/>
    <m/>
    <m/>
    <x v="0"/>
    <m/>
    <m/>
    <x v="0"/>
    <m/>
    <m/>
    <m/>
    <m/>
    <x v="0"/>
    <m/>
    <m/>
    <d v="2019-08-22T00:00:00"/>
    <x v="94"/>
    <m/>
    <s v="5767/220,230"/>
    <x v="0"/>
    <n v="9"/>
    <n v="9"/>
    <m/>
    <d v="2019-08-20T00:00:00"/>
    <s v="7:00pm"/>
  </r>
  <r>
    <x v="1"/>
    <x v="43"/>
    <x v="2"/>
    <x v="6"/>
    <x v="859"/>
    <x v="124"/>
    <x v="0"/>
    <x v="502"/>
    <m/>
    <m/>
    <m/>
    <x v="0"/>
    <m/>
    <n v="3.8"/>
    <n v="11.5"/>
    <m/>
    <x v="211"/>
    <m/>
    <x v="292"/>
    <x v="324"/>
    <x v="0"/>
    <m/>
    <m/>
    <x v="0"/>
    <x v="0"/>
    <m/>
    <n v="0"/>
    <m/>
    <n v="0"/>
    <m/>
    <x v="0"/>
    <x v="0"/>
    <m/>
    <m/>
    <x v="0"/>
    <m/>
    <m/>
    <m/>
    <m/>
    <m/>
    <x v="0"/>
    <m/>
    <m/>
    <x v="0"/>
    <m/>
    <m/>
    <m/>
    <m/>
    <x v="0"/>
    <m/>
    <m/>
    <d v="2019-08-23T00:00:00"/>
    <x v="95"/>
    <m/>
    <s v="5767/240,250"/>
    <x v="0"/>
    <n v="12"/>
    <n v="9"/>
    <m/>
    <d v="2019-08-21T00:00:00"/>
    <s v="8:40pm"/>
  </r>
  <r>
    <x v="1"/>
    <x v="43"/>
    <x v="2"/>
    <x v="6"/>
    <x v="860"/>
    <x v="127"/>
    <x v="0"/>
    <x v="500"/>
    <m/>
    <m/>
    <m/>
    <x v="0"/>
    <m/>
    <n v="4.46"/>
    <n v="12.85"/>
    <m/>
    <x v="258"/>
    <m/>
    <x v="389"/>
    <x v="369"/>
    <x v="0"/>
    <m/>
    <m/>
    <x v="0"/>
    <x v="0"/>
    <m/>
    <n v="0"/>
    <m/>
    <n v="0"/>
    <m/>
    <x v="0"/>
    <x v="0"/>
    <m/>
    <m/>
    <x v="0"/>
    <m/>
    <m/>
    <m/>
    <m/>
    <m/>
    <x v="0"/>
    <m/>
    <m/>
    <x v="0"/>
    <m/>
    <m/>
    <m/>
    <m/>
    <x v="0"/>
    <m/>
    <m/>
    <d v="2019-08-27T00:00:00"/>
    <x v="97"/>
    <m/>
    <s v="5767/260,270"/>
    <x v="0"/>
    <n v="13"/>
    <n v="9"/>
    <m/>
    <d v="2019-08-23T00:00:00"/>
    <s v="11:30am"/>
  </r>
  <r>
    <x v="1"/>
    <x v="43"/>
    <x v="2"/>
    <x v="6"/>
    <x v="861"/>
    <x v="128"/>
    <x v="0"/>
    <x v="521"/>
    <m/>
    <m/>
    <m/>
    <x v="0"/>
    <m/>
    <n v="4.2"/>
    <n v="12.3"/>
    <m/>
    <x v="259"/>
    <m/>
    <x v="297"/>
    <x v="370"/>
    <x v="0"/>
    <m/>
    <m/>
    <x v="0"/>
    <x v="0"/>
    <m/>
    <n v="0"/>
    <m/>
    <n v="0"/>
    <m/>
    <x v="0"/>
    <x v="0"/>
    <m/>
    <m/>
    <x v="0"/>
    <m/>
    <m/>
    <m/>
    <m/>
    <m/>
    <x v="0"/>
    <m/>
    <m/>
    <x v="0"/>
    <m/>
    <m/>
    <m/>
    <m/>
    <x v="0"/>
    <m/>
    <m/>
    <d v="2019-08-29T00:00:00"/>
    <x v="68"/>
    <m/>
    <s v="5767/280"/>
    <x v="0"/>
    <n v="4"/>
    <n v="9"/>
    <m/>
    <d v="2019-08-26T00:00:00"/>
    <s v="10:30am"/>
  </r>
  <r>
    <x v="1"/>
    <x v="43"/>
    <x v="2"/>
    <x v="6"/>
    <x v="862"/>
    <x v="84"/>
    <x v="0"/>
    <x v="522"/>
    <m/>
    <m/>
    <m/>
    <x v="0"/>
    <m/>
    <n v="3.9"/>
    <n v="11.9"/>
    <m/>
    <x v="67"/>
    <m/>
    <x v="390"/>
    <x v="371"/>
    <x v="0"/>
    <m/>
    <m/>
    <x v="0"/>
    <x v="0"/>
    <m/>
    <n v="0"/>
    <m/>
    <n v="0"/>
    <m/>
    <x v="0"/>
    <x v="0"/>
    <m/>
    <m/>
    <x v="0"/>
    <m/>
    <m/>
    <m/>
    <m/>
    <m/>
    <x v="0"/>
    <m/>
    <m/>
    <x v="0"/>
    <m/>
    <m/>
    <m/>
    <m/>
    <x v="0"/>
    <m/>
    <m/>
    <d v="2019-08-29T00:00:00"/>
    <x v="68"/>
    <m/>
    <s v="5767/290"/>
    <x v="0"/>
    <n v="8"/>
    <n v="9"/>
    <m/>
    <d v="2019-08-27T00:00:00"/>
    <s v="3:05am"/>
  </r>
  <r>
    <x v="1"/>
    <x v="43"/>
    <x v="2"/>
    <x v="6"/>
    <x v="863"/>
    <x v="84"/>
    <x v="0"/>
    <x v="374"/>
    <m/>
    <m/>
    <m/>
    <x v="0"/>
    <m/>
    <n v="4"/>
    <n v="11.3"/>
    <m/>
    <x v="74"/>
    <m/>
    <x v="391"/>
    <x v="41"/>
    <x v="0"/>
    <m/>
    <m/>
    <x v="0"/>
    <x v="0"/>
    <m/>
    <n v="0"/>
    <m/>
    <n v="0"/>
    <m/>
    <x v="0"/>
    <x v="0"/>
    <m/>
    <m/>
    <x v="0"/>
    <m/>
    <m/>
    <m/>
    <m/>
    <m/>
    <x v="0"/>
    <m/>
    <m/>
    <x v="0"/>
    <m/>
    <m/>
    <m/>
    <m/>
    <x v="0"/>
    <m/>
    <m/>
    <d v="2019-08-29T00:00:00"/>
    <x v="68"/>
    <m/>
    <s v="5767/300/310"/>
    <x v="0"/>
    <n v="11"/>
    <n v="9"/>
    <m/>
    <d v="2019-08-27T00:00:00"/>
    <s v="10:27pm"/>
  </r>
  <r>
    <x v="1"/>
    <x v="43"/>
    <x v="2"/>
    <x v="6"/>
    <x v="864"/>
    <x v="85"/>
    <x v="0"/>
    <x v="473"/>
    <m/>
    <m/>
    <m/>
    <x v="0"/>
    <m/>
    <n v="4.3"/>
    <n v="12.5"/>
    <m/>
    <x v="212"/>
    <m/>
    <x v="361"/>
    <x v="332"/>
    <x v="0"/>
    <m/>
    <m/>
    <x v="0"/>
    <x v="0"/>
    <m/>
    <n v="0"/>
    <m/>
    <n v="0"/>
    <m/>
    <x v="0"/>
    <x v="0"/>
    <m/>
    <m/>
    <x v="0"/>
    <m/>
    <m/>
    <m/>
    <m/>
    <m/>
    <x v="0"/>
    <m/>
    <m/>
    <x v="0"/>
    <m/>
    <m/>
    <m/>
    <m/>
    <x v="0"/>
    <m/>
    <m/>
    <d v="2019-08-30T00:00:00"/>
    <x v="69"/>
    <m/>
    <s v="5767/320,330"/>
    <x v="0"/>
    <n v="11"/>
    <n v="9"/>
    <m/>
    <d v="2019-08-28T00:00:00"/>
    <s v="6:16pm"/>
  </r>
  <r>
    <x v="1"/>
    <x v="43"/>
    <x v="2"/>
    <x v="6"/>
    <x v="865"/>
    <x v="85"/>
    <x v="0"/>
    <x v="523"/>
    <m/>
    <m/>
    <m/>
    <x v="0"/>
    <m/>
    <n v="4.4000000000000004"/>
    <n v="13.1"/>
    <m/>
    <x v="260"/>
    <m/>
    <x v="392"/>
    <x v="48"/>
    <x v="0"/>
    <m/>
    <m/>
    <x v="0"/>
    <x v="0"/>
    <m/>
    <n v="0"/>
    <m/>
    <n v="0"/>
    <m/>
    <x v="0"/>
    <x v="0"/>
    <m/>
    <m/>
    <x v="0"/>
    <m/>
    <m/>
    <m/>
    <m/>
    <m/>
    <x v="0"/>
    <m/>
    <m/>
    <x v="0"/>
    <m/>
    <m/>
    <m/>
    <m/>
    <x v="0"/>
    <m/>
    <m/>
    <d v="2019-08-30T00:00:00"/>
    <x v="69"/>
    <m/>
    <s v="5767/330"/>
    <x v="0"/>
    <n v="7"/>
    <n v="9"/>
    <m/>
    <d v="2019-08-29T00:00:00"/>
    <s v="3:30am"/>
  </r>
  <r>
    <x v="1"/>
    <x v="43"/>
    <x v="2"/>
    <x v="6"/>
    <x v="866"/>
    <x v="153"/>
    <x v="0"/>
    <x v="524"/>
    <m/>
    <m/>
    <m/>
    <x v="0"/>
    <m/>
    <n v="4.4000000000000004"/>
    <n v="12.1"/>
    <m/>
    <x v="67"/>
    <m/>
    <x v="369"/>
    <x v="372"/>
    <x v="0"/>
    <m/>
    <m/>
    <x v="0"/>
    <x v="0"/>
    <m/>
    <n v="0"/>
    <m/>
    <n v="0"/>
    <m/>
    <x v="0"/>
    <x v="0"/>
    <m/>
    <m/>
    <x v="0"/>
    <m/>
    <m/>
    <m/>
    <m/>
    <m/>
    <x v="0"/>
    <m/>
    <m/>
    <x v="0"/>
    <m/>
    <m/>
    <m/>
    <m/>
    <x v="0"/>
    <m/>
    <m/>
    <d v="2019-08-30T00:00:00"/>
    <x v="69"/>
    <m/>
    <s v="5767/340,350"/>
    <x v="0"/>
    <n v="11"/>
    <n v="9"/>
    <m/>
    <d v="2019-08-29T00:00:00"/>
    <s v="2:40pm"/>
  </r>
  <r>
    <x v="1"/>
    <x v="43"/>
    <x v="2"/>
    <x v="6"/>
    <x v="867"/>
    <x v="89"/>
    <x v="0"/>
    <x v="525"/>
    <m/>
    <m/>
    <m/>
    <x v="0"/>
    <m/>
    <n v="4"/>
    <n v="11.7"/>
    <m/>
    <x v="261"/>
    <m/>
    <x v="312"/>
    <x v="373"/>
    <x v="0"/>
    <m/>
    <m/>
    <x v="0"/>
    <x v="0"/>
    <m/>
    <n v="0"/>
    <m/>
    <n v="0"/>
    <m/>
    <x v="0"/>
    <x v="0"/>
    <m/>
    <m/>
    <x v="0"/>
    <m/>
    <m/>
    <m/>
    <m/>
    <m/>
    <x v="0"/>
    <m/>
    <m/>
    <x v="0"/>
    <m/>
    <m/>
    <m/>
    <m/>
    <x v="9"/>
    <m/>
    <m/>
    <d v="2019-09-03T00:00:00"/>
    <x v="71"/>
    <n v="2"/>
    <s v="5767/360,370"/>
    <x v="0"/>
    <n v="9"/>
    <n v="9"/>
    <m/>
    <d v="2019-08-30T00:00:00"/>
    <s v="1:40pm"/>
  </r>
  <r>
    <x v="1"/>
    <x v="43"/>
    <x v="2"/>
    <x v="6"/>
    <x v="868"/>
    <x v="89"/>
    <x v="0"/>
    <x v="526"/>
    <m/>
    <m/>
    <m/>
    <x v="0"/>
    <m/>
    <n v="4.2"/>
    <n v="12.23"/>
    <m/>
    <x v="256"/>
    <m/>
    <x v="393"/>
    <x v="364"/>
    <x v="0"/>
    <m/>
    <m/>
    <x v="0"/>
    <x v="0"/>
    <m/>
    <n v="0"/>
    <m/>
    <n v="0"/>
    <m/>
    <x v="0"/>
    <x v="0"/>
    <m/>
    <m/>
    <x v="0"/>
    <m/>
    <m/>
    <m/>
    <m/>
    <m/>
    <x v="0"/>
    <m/>
    <m/>
    <x v="0"/>
    <m/>
    <m/>
    <m/>
    <m/>
    <x v="9"/>
    <m/>
    <m/>
    <d v="2019-09-04T00:00:00"/>
    <x v="72"/>
    <n v="2"/>
    <s v="5767/370,380"/>
    <x v="0"/>
    <n v="9"/>
    <n v="9"/>
    <m/>
    <d v="2019-08-31T00:00:00"/>
    <s v="12:50am"/>
  </r>
  <r>
    <x v="1"/>
    <x v="43"/>
    <x v="2"/>
    <x v="6"/>
    <x v="869"/>
    <x v="91"/>
    <x v="0"/>
    <x v="502"/>
    <m/>
    <m/>
    <m/>
    <x v="0"/>
    <m/>
    <n v="3.7"/>
    <n v="11.2"/>
    <m/>
    <x v="257"/>
    <m/>
    <x v="394"/>
    <x v="374"/>
    <x v="0"/>
    <m/>
    <m/>
    <x v="0"/>
    <x v="0"/>
    <m/>
    <n v="0"/>
    <m/>
    <n v="0"/>
    <m/>
    <x v="0"/>
    <x v="0"/>
    <m/>
    <m/>
    <x v="0"/>
    <m/>
    <m/>
    <m/>
    <m/>
    <m/>
    <x v="0"/>
    <m/>
    <m/>
    <x v="0"/>
    <m/>
    <m/>
    <m/>
    <m/>
    <x v="9"/>
    <m/>
    <m/>
    <d v="2019-09-06T00:00:00"/>
    <x v="74"/>
    <n v="2"/>
    <s v="5767/410,420"/>
    <x v="0"/>
    <n v="10"/>
    <m/>
    <m/>
    <d v="2019-09-02T00:00:00"/>
    <s v="6:20am"/>
  </r>
  <r>
    <x v="1"/>
    <x v="44"/>
    <x v="2"/>
    <x v="4"/>
    <x v="870"/>
    <x v="250"/>
    <x v="0"/>
    <x v="527"/>
    <m/>
    <m/>
    <m/>
    <x v="0"/>
    <m/>
    <n v="4"/>
    <m/>
    <m/>
    <x v="0"/>
    <m/>
    <x v="395"/>
    <x v="1"/>
    <x v="0"/>
    <m/>
    <m/>
    <x v="0"/>
    <x v="0"/>
    <m/>
    <m/>
    <m/>
    <m/>
    <m/>
    <x v="0"/>
    <x v="0"/>
    <m/>
    <m/>
    <x v="0"/>
    <m/>
    <m/>
    <m/>
    <m/>
    <m/>
    <x v="0"/>
    <m/>
    <m/>
    <x v="0"/>
    <m/>
    <m/>
    <m/>
    <m/>
    <x v="0"/>
    <m/>
    <m/>
    <d v="2018-08-27T00:00:00"/>
    <x v="214"/>
    <m/>
    <m/>
    <x v="0"/>
    <n v="25"/>
    <n v="3"/>
    <m/>
    <m/>
    <m/>
  </r>
  <r>
    <x v="1"/>
    <x v="44"/>
    <x v="2"/>
    <x v="4"/>
    <x v="871"/>
    <x v="251"/>
    <x v="0"/>
    <x v="528"/>
    <m/>
    <m/>
    <m/>
    <x v="0"/>
    <m/>
    <n v="4"/>
    <m/>
    <m/>
    <x v="0"/>
    <m/>
    <x v="396"/>
    <x v="1"/>
    <x v="0"/>
    <m/>
    <m/>
    <x v="0"/>
    <x v="0"/>
    <m/>
    <m/>
    <m/>
    <m/>
    <m/>
    <x v="0"/>
    <x v="0"/>
    <m/>
    <m/>
    <x v="0"/>
    <m/>
    <m/>
    <m/>
    <m/>
    <m/>
    <x v="0"/>
    <m/>
    <m/>
    <x v="0"/>
    <m/>
    <m/>
    <m/>
    <m/>
    <x v="10"/>
    <m/>
    <m/>
    <d v="2018-10-26T00:00:00"/>
    <x v="215"/>
    <m/>
    <m/>
    <x v="0"/>
    <n v="7"/>
    <n v="3"/>
    <m/>
    <m/>
    <m/>
  </r>
  <r>
    <x v="1"/>
    <x v="44"/>
    <x v="2"/>
    <x v="4"/>
    <x v="872"/>
    <x v="203"/>
    <x v="0"/>
    <x v="529"/>
    <m/>
    <m/>
    <m/>
    <x v="0"/>
    <m/>
    <n v="3.8"/>
    <m/>
    <m/>
    <x v="0"/>
    <m/>
    <x v="397"/>
    <x v="1"/>
    <x v="0"/>
    <m/>
    <m/>
    <x v="0"/>
    <x v="0"/>
    <m/>
    <m/>
    <m/>
    <m/>
    <m/>
    <x v="0"/>
    <x v="0"/>
    <m/>
    <m/>
    <x v="0"/>
    <m/>
    <m/>
    <m/>
    <m/>
    <m/>
    <x v="0"/>
    <m/>
    <m/>
    <x v="0"/>
    <m/>
    <m/>
    <m/>
    <m/>
    <x v="7"/>
    <m/>
    <m/>
    <d v="2019-06-18T00:00:00"/>
    <x v="168"/>
    <m/>
    <s v="5291/20"/>
    <x v="0"/>
    <n v="11"/>
    <n v="3"/>
    <m/>
    <m/>
    <m/>
  </r>
  <r>
    <x v="1"/>
    <x v="44"/>
    <x v="2"/>
    <x v="4"/>
    <x v="873"/>
    <x v="252"/>
    <x v="0"/>
    <x v="530"/>
    <m/>
    <m/>
    <m/>
    <x v="0"/>
    <m/>
    <n v="3.9"/>
    <m/>
    <m/>
    <x v="0"/>
    <m/>
    <x v="398"/>
    <x v="1"/>
    <x v="0"/>
    <m/>
    <m/>
    <x v="0"/>
    <x v="0"/>
    <m/>
    <m/>
    <m/>
    <m/>
    <m/>
    <x v="0"/>
    <x v="0"/>
    <m/>
    <m/>
    <x v="0"/>
    <m/>
    <m/>
    <m/>
    <m/>
    <m/>
    <x v="0"/>
    <m/>
    <m/>
    <x v="0"/>
    <m/>
    <m/>
    <m/>
    <m/>
    <x v="7"/>
    <m/>
    <m/>
    <d v="2019-06-24T00:00:00"/>
    <x v="216"/>
    <m/>
    <s v="5291/30"/>
    <x v="0"/>
    <n v="14"/>
    <n v="3"/>
    <m/>
    <m/>
    <m/>
  </r>
  <r>
    <x v="1"/>
    <x v="44"/>
    <x v="2"/>
    <x v="4"/>
    <x v="874"/>
    <x v="253"/>
    <x v="0"/>
    <x v="531"/>
    <m/>
    <m/>
    <m/>
    <x v="0"/>
    <m/>
    <n v="4"/>
    <m/>
    <m/>
    <x v="0"/>
    <m/>
    <x v="399"/>
    <x v="1"/>
    <x v="0"/>
    <m/>
    <m/>
    <x v="0"/>
    <x v="0"/>
    <m/>
    <m/>
    <m/>
    <m/>
    <m/>
    <x v="0"/>
    <x v="0"/>
    <m/>
    <m/>
    <x v="0"/>
    <m/>
    <m/>
    <m/>
    <m/>
    <m/>
    <x v="0"/>
    <m/>
    <m/>
    <x v="0"/>
    <m/>
    <m/>
    <m/>
    <m/>
    <x v="7"/>
    <m/>
    <m/>
    <d v="2019-06-24T00:00:00"/>
    <x v="216"/>
    <m/>
    <s v="5291/40"/>
    <x v="0"/>
    <n v="13"/>
    <n v="3"/>
    <m/>
    <m/>
    <m/>
  </r>
  <r>
    <x v="1"/>
    <x v="44"/>
    <x v="2"/>
    <x v="4"/>
    <x v="875"/>
    <x v="254"/>
    <x v="0"/>
    <x v="532"/>
    <m/>
    <m/>
    <m/>
    <x v="0"/>
    <m/>
    <n v="4.4000000000000004"/>
    <m/>
    <m/>
    <x v="0"/>
    <m/>
    <x v="400"/>
    <x v="1"/>
    <x v="0"/>
    <m/>
    <m/>
    <x v="0"/>
    <x v="0"/>
    <m/>
    <m/>
    <m/>
    <m/>
    <m/>
    <x v="0"/>
    <x v="0"/>
    <m/>
    <m/>
    <x v="0"/>
    <m/>
    <m/>
    <m/>
    <m/>
    <m/>
    <x v="0"/>
    <m/>
    <m/>
    <x v="0"/>
    <m/>
    <m/>
    <m/>
    <m/>
    <x v="7"/>
    <m/>
    <m/>
    <d v="2019-06-25T00:00:00"/>
    <x v="166"/>
    <m/>
    <s v="5291/50"/>
    <x v="0"/>
    <n v="18"/>
    <n v="3"/>
    <m/>
    <m/>
    <m/>
  </r>
  <r>
    <x v="1"/>
    <x v="44"/>
    <x v="2"/>
    <x v="4"/>
    <x v="876"/>
    <x v="255"/>
    <x v="0"/>
    <x v="533"/>
    <m/>
    <m/>
    <m/>
    <x v="0"/>
    <m/>
    <n v="4.8"/>
    <m/>
    <m/>
    <x v="0"/>
    <m/>
    <x v="401"/>
    <x v="1"/>
    <x v="0"/>
    <m/>
    <m/>
    <x v="0"/>
    <x v="0"/>
    <m/>
    <m/>
    <m/>
    <m/>
    <m/>
    <x v="0"/>
    <x v="0"/>
    <m/>
    <m/>
    <x v="0"/>
    <m/>
    <m/>
    <m/>
    <m/>
    <m/>
    <x v="0"/>
    <m/>
    <m/>
    <x v="0"/>
    <m/>
    <m/>
    <m/>
    <m/>
    <x v="7"/>
    <m/>
    <m/>
    <d v="2019-06-26T00:00:00"/>
    <x v="217"/>
    <m/>
    <s v="5291/60"/>
    <x v="0"/>
    <n v="10"/>
    <n v="3"/>
    <m/>
    <m/>
    <m/>
  </r>
  <r>
    <x v="1"/>
    <x v="44"/>
    <x v="2"/>
    <x v="4"/>
    <x v="877"/>
    <x v="55"/>
    <x v="0"/>
    <x v="534"/>
    <m/>
    <m/>
    <m/>
    <x v="0"/>
    <m/>
    <n v="4.0999999999999996"/>
    <m/>
    <m/>
    <x v="0"/>
    <m/>
    <x v="402"/>
    <x v="1"/>
    <x v="0"/>
    <m/>
    <m/>
    <x v="0"/>
    <x v="0"/>
    <m/>
    <m/>
    <m/>
    <m/>
    <m/>
    <x v="0"/>
    <x v="0"/>
    <m/>
    <m/>
    <x v="0"/>
    <m/>
    <m/>
    <m/>
    <m/>
    <m/>
    <x v="0"/>
    <m/>
    <m/>
    <x v="0"/>
    <m/>
    <m/>
    <m/>
    <m/>
    <x v="7"/>
    <m/>
    <m/>
    <d v="2019-06-27T00:00:00"/>
    <x v="47"/>
    <m/>
    <s v="5291/70"/>
    <x v="0"/>
    <n v="6"/>
    <n v="3"/>
    <m/>
    <m/>
    <m/>
  </r>
  <r>
    <x v="1"/>
    <x v="44"/>
    <x v="2"/>
    <x v="4"/>
    <x v="878"/>
    <x v="55"/>
    <x v="0"/>
    <x v="533"/>
    <m/>
    <m/>
    <m/>
    <x v="0"/>
    <m/>
    <n v="5"/>
    <m/>
    <m/>
    <x v="0"/>
    <m/>
    <x v="403"/>
    <x v="1"/>
    <x v="0"/>
    <m/>
    <m/>
    <x v="0"/>
    <x v="0"/>
    <m/>
    <m/>
    <m/>
    <m/>
    <m/>
    <x v="0"/>
    <x v="0"/>
    <m/>
    <m/>
    <x v="0"/>
    <m/>
    <m/>
    <m/>
    <m/>
    <m/>
    <x v="0"/>
    <m/>
    <m/>
    <x v="0"/>
    <m/>
    <m/>
    <m/>
    <m/>
    <x v="7"/>
    <m/>
    <m/>
    <d v="2019-06-28T00:00:00"/>
    <x v="192"/>
    <m/>
    <s v="5291/80"/>
    <x v="0"/>
    <n v="9"/>
    <n v="3"/>
    <m/>
    <m/>
    <m/>
  </r>
  <r>
    <x v="1"/>
    <x v="44"/>
    <x v="2"/>
    <x v="4"/>
    <x v="879"/>
    <x v="256"/>
    <x v="0"/>
    <x v="535"/>
    <m/>
    <m/>
    <m/>
    <x v="0"/>
    <m/>
    <n v="4.0999999999999996"/>
    <m/>
    <m/>
    <x v="0"/>
    <m/>
    <x v="404"/>
    <x v="1"/>
    <x v="0"/>
    <m/>
    <m/>
    <x v="0"/>
    <x v="0"/>
    <m/>
    <m/>
    <m/>
    <m/>
    <m/>
    <x v="0"/>
    <x v="0"/>
    <m/>
    <m/>
    <x v="0"/>
    <m/>
    <m/>
    <m/>
    <m/>
    <m/>
    <x v="0"/>
    <m/>
    <m/>
    <x v="0"/>
    <m/>
    <m/>
    <m/>
    <m/>
    <x v="7"/>
    <m/>
    <m/>
    <d v="2019-07-01T00:00:00"/>
    <x v="193"/>
    <m/>
    <s v="5291/90"/>
    <x v="0"/>
    <n v="8"/>
    <n v="3"/>
    <m/>
    <m/>
    <m/>
  </r>
  <r>
    <x v="1"/>
    <x v="44"/>
    <x v="2"/>
    <x v="4"/>
    <x v="880"/>
    <x v="234"/>
    <x v="0"/>
    <x v="536"/>
    <m/>
    <m/>
    <m/>
    <x v="0"/>
    <m/>
    <n v="4"/>
    <m/>
    <m/>
    <x v="0"/>
    <m/>
    <x v="405"/>
    <x v="1"/>
    <x v="0"/>
    <m/>
    <m/>
    <x v="0"/>
    <x v="0"/>
    <m/>
    <m/>
    <m/>
    <m/>
    <m/>
    <x v="0"/>
    <x v="0"/>
    <m/>
    <m/>
    <x v="0"/>
    <m/>
    <m/>
    <m/>
    <m/>
    <m/>
    <x v="0"/>
    <m/>
    <m/>
    <x v="0"/>
    <m/>
    <m/>
    <m/>
    <m/>
    <x v="8"/>
    <m/>
    <m/>
    <d v="2019-07-02T00:00:00"/>
    <x v="218"/>
    <m/>
    <s v="5291/100"/>
    <x v="0"/>
    <n v="15"/>
    <n v="3"/>
    <m/>
    <m/>
    <m/>
  </r>
  <r>
    <x v="1"/>
    <x v="44"/>
    <x v="2"/>
    <x v="4"/>
    <x v="881"/>
    <x v="56"/>
    <x v="0"/>
    <x v="537"/>
    <m/>
    <m/>
    <m/>
    <x v="0"/>
    <m/>
    <n v="3.9"/>
    <m/>
    <m/>
    <x v="0"/>
    <m/>
    <x v="406"/>
    <x v="1"/>
    <x v="0"/>
    <m/>
    <m/>
    <x v="0"/>
    <x v="0"/>
    <m/>
    <m/>
    <m/>
    <m/>
    <m/>
    <x v="0"/>
    <x v="0"/>
    <m/>
    <m/>
    <x v="0"/>
    <m/>
    <m/>
    <m/>
    <m/>
    <m/>
    <x v="0"/>
    <m/>
    <m/>
    <x v="0"/>
    <m/>
    <m/>
    <m/>
    <m/>
    <x v="8"/>
    <m/>
    <m/>
    <d v="2019-07-03T00:00:00"/>
    <x v="194"/>
    <m/>
    <s v="5291/110"/>
    <x v="0"/>
    <n v="6"/>
    <n v="3"/>
    <m/>
    <m/>
    <m/>
  </r>
  <r>
    <x v="1"/>
    <x v="44"/>
    <x v="2"/>
    <x v="4"/>
    <x v="882"/>
    <x v="257"/>
    <x v="0"/>
    <x v="538"/>
    <m/>
    <m/>
    <m/>
    <x v="0"/>
    <m/>
    <n v="4.9000000000000004"/>
    <m/>
    <m/>
    <x v="0"/>
    <m/>
    <x v="407"/>
    <x v="1"/>
    <x v="0"/>
    <m/>
    <m/>
    <x v="0"/>
    <x v="0"/>
    <m/>
    <m/>
    <m/>
    <m/>
    <m/>
    <x v="0"/>
    <x v="0"/>
    <m/>
    <m/>
    <x v="0"/>
    <m/>
    <m/>
    <m/>
    <m/>
    <m/>
    <x v="0"/>
    <m/>
    <m/>
    <x v="0"/>
    <m/>
    <m/>
    <m/>
    <m/>
    <x v="8"/>
    <m/>
    <m/>
    <d v="2019-07-08T00:00:00"/>
    <x v="48"/>
    <m/>
    <s v="5291/120"/>
    <x v="0"/>
    <n v="9"/>
    <n v="3"/>
    <m/>
    <m/>
    <m/>
  </r>
  <r>
    <x v="1"/>
    <x v="44"/>
    <x v="2"/>
    <x v="4"/>
    <x v="883"/>
    <x v="59"/>
    <x v="0"/>
    <x v="539"/>
    <m/>
    <m/>
    <m/>
    <x v="0"/>
    <m/>
    <n v="3.9"/>
    <m/>
    <m/>
    <x v="0"/>
    <m/>
    <x v="408"/>
    <x v="1"/>
    <x v="0"/>
    <m/>
    <m/>
    <x v="0"/>
    <x v="0"/>
    <m/>
    <m/>
    <m/>
    <m/>
    <m/>
    <x v="0"/>
    <x v="0"/>
    <m/>
    <m/>
    <x v="0"/>
    <m/>
    <m/>
    <m/>
    <m/>
    <m/>
    <x v="0"/>
    <m/>
    <m/>
    <x v="0"/>
    <m/>
    <m/>
    <m/>
    <m/>
    <x v="8"/>
    <m/>
    <m/>
    <d v="2019-07-11T00:00:00"/>
    <x v="50"/>
    <m/>
    <s v="5291/130"/>
    <x v="0"/>
    <n v="13"/>
    <n v="3"/>
    <m/>
    <m/>
    <m/>
  </r>
  <r>
    <x v="1"/>
    <x v="44"/>
    <x v="2"/>
    <x v="4"/>
    <x v="884"/>
    <x v="60"/>
    <x v="0"/>
    <x v="540"/>
    <m/>
    <m/>
    <m/>
    <x v="0"/>
    <m/>
    <n v="3.5"/>
    <m/>
    <m/>
    <x v="0"/>
    <m/>
    <x v="409"/>
    <x v="1"/>
    <x v="0"/>
    <m/>
    <m/>
    <x v="0"/>
    <x v="0"/>
    <m/>
    <m/>
    <m/>
    <m/>
    <m/>
    <x v="0"/>
    <x v="0"/>
    <m/>
    <m/>
    <x v="0"/>
    <m/>
    <m/>
    <m/>
    <m/>
    <m/>
    <x v="0"/>
    <m/>
    <m/>
    <x v="0"/>
    <m/>
    <m/>
    <m/>
    <m/>
    <x v="8"/>
    <m/>
    <m/>
    <d v="2019-07-12T00:00:00"/>
    <x v="51"/>
    <m/>
    <s v="5291/140"/>
    <x v="0"/>
    <n v="8"/>
    <n v="3"/>
    <m/>
    <m/>
    <m/>
  </r>
  <r>
    <x v="1"/>
    <x v="44"/>
    <x v="2"/>
    <x v="4"/>
    <x v="885"/>
    <x v="173"/>
    <x v="0"/>
    <x v="541"/>
    <m/>
    <m/>
    <m/>
    <x v="0"/>
    <m/>
    <n v="3.8"/>
    <m/>
    <m/>
    <x v="0"/>
    <m/>
    <x v="410"/>
    <x v="1"/>
    <x v="0"/>
    <m/>
    <m/>
    <x v="0"/>
    <x v="0"/>
    <m/>
    <m/>
    <m/>
    <m/>
    <m/>
    <x v="0"/>
    <x v="0"/>
    <m/>
    <m/>
    <x v="0"/>
    <m/>
    <m/>
    <m/>
    <m/>
    <m/>
    <x v="0"/>
    <m/>
    <m/>
    <x v="0"/>
    <m/>
    <m/>
    <m/>
    <m/>
    <x v="8"/>
    <m/>
    <m/>
    <d v="2019-07-17T00:00:00"/>
    <x v="139"/>
    <m/>
    <s v="5291/150"/>
    <x v="0"/>
    <n v="10"/>
    <n v="3"/>
    <m/>
    <m/>
    <m/>
  </r>
  <r>
    <x v="1"/>
    <x v="44"/>
    <x v="2"/>
    <x v="4"/>
    <x v="886"/>
    <x v="258"/>
    <x v="0"/>
    <x v="542"/>
    <m/>
    <m/>
    <m/>
    <x v="0"/>
    <m/>
    <n v="4.4000000000000004"/>
    <m/>
    <m/>
    <x v="0"/>
    <m/>
    <x v="411"/>
    <x v="1"/>
    <x v="0"/>
    <m/>
    <m/>
    <x v="0"/>
    <x v="0"/>
    <m/>
    <m/>
    <m/>
    <m/>
    <m/>
    <x v="0"/>
    <x v="0"/>
    <m/>
    <m/>
    <x v="0"/>
    <m/>
    <m/>
    <m/>
    <m/>
    <m/>
    <x v="0"/>
    <m/>
    <m/>
    <x v="0"/>
    <m/>
    <m/>
    <m/>
    <m/>
    <x v="8"/>
    <m/>
    <m/>
    <d v="2019-07-22T00:00:00"/>
    <x v="141"/>
    <m/>
    <s v="5291/160"/>
    <x v="0"/>
    <n v="7"/>
    <n v="3"/>
    <m/>
    <m/>
    <m/>
  </r>
  <r>
    <x v="1"/>
    <x v="44"/>
    <x v="2"/>
    <x v="4"/>
    <x v="887"/>
    <x v="179"/>
    <x v="0"/>
    <x v="543"/>
    <m/>
    <m/>
    <m/>
    <x v="0"/>
    <m/>
    <n v="5.5"/>
    <m/>
    <m/>
    <x v="0"/>
    <m/>
    <x v="412"/>
    <x v="1"/>
    <x v="0"/>
    <m/>
    <m/>
    <x v="0"/>
    <x v="0"/>
    <m/>
    <m/>
    <m/>
    <m/>
    <m/>
    <x v="0"/>
    <x v="0"/>
    <m/>
    <m/>
    <x v="0"/>
    <m/>
    <m/>
    <m/>
    <m/>
    <m/>
    <x v="0"/>
    <m/>
    <m/>
    <x v="0"/>
    <m/>
    <m/>
    <m/>
    <m/>
    <x v="8"/>
    <m/>
    <m/>
    <d v="2019-07-26T00:00:00"/>
    <x v="145"/>
    <m/>
    <s v="5291/170"/>
    <x v="0"/>
    <n v="8"/>
    <n v="3"/>
    <m/>
    <m/>
    <m/>
  </r>
  <r>
    <x v="1"/>
    <x v="44"/>
    <x v="2"/>
    <x v="4"/>
    <x v="888"/>
    <x v="246"/>
    <x v="0"/>
    <x v="544"/>
    <m/>
    <m/>
    <m/>
    <x v="0"/>
    <m/>
    <n v="5.9"/>
    <m/>
    <m/>
    <x v="0"/>
    <m/>
    <x v="413"/>
    <x v="1"/>
    <x v="0"/>
    <m/>
    <m/>
    <x v="0"/>
    <x v="0"/>
    <m/>
    <m/>
    <m/>
    <m/>
    <m/>
    <x v="0"/>
    <x v="0"/>
    <m/>
    <m/>
    <x v="0"/>
    <m/>
    <m/>
    <m/>
    <m/>
    <m/>
    <x v="0"/>
    <m/>
    <m/>
    <x v="0"/>
    <m/>
    <m/>
    <m/>
    <m/>
    <x v="8"/>
    <m/>
    <m/>
    <d v="2019-07-30T00:00:00"/>
    <x v="210"/>
    <m/>
    <s v="5291/180"/>
    <x v="0"/>
    <n v="9"/>
    <n v="3"/>
    <m/>
    <m/>
    <m/>
  </r>
  <r>
    <x v="1"/>
    <x v="44"/>
    <x v="2"/>
    <x v="4"/>
    <x v="889"/>
    <x v="135"/>
    <x v="0"/>
    <x v="545"/>
    <m/>
    <m/>
    <m/>
    <x v="0"/>
    <m/>
    <n v="4.5999999999999996"/>
    <m/>
    <m/>
    <x v="0"/>
    <m/>
    <x v="414"/>
    <x v="1"/>
    <x v="0"/>
    <m/>
    <m/>
    <x v="0"/>
    <x v="0"/>
    <m/>
    <m/>
    <m/>
    <m/>
    <m/>
    <x v="0"/>
    <x v="0"/>
    <m/>
    <m/>
    <x v="0"/>
    <m/>
    <m/>
    <m/>
    <m/>
    <m/>
    <x v="0"/>
    <m/>
    <m/>
    <x v="0"/>
    <m/>
    <m/>
    <m/>
    <m/>
    <x v="0"/>
    <m/>
    <m/>
    <d v="2019-08-05T00:00:00"/>
    <x v="100"/>
    <m/>
    <s v="5291/190"/>
    <x v="0"/>
    <n v="22"/>
    <n v="3"/>
    <m/>
    <m/>
    <m/>
  </r>
  <r>
    <x v="1"/>
    <x v="44"/>
    <x v="2"/>
    <x v="4"/>
    <x v="890"/>
    <x v="132"/>
    <x v="0"/>
    <x v="546"/>
    <m/>
    <m/>
    <m/>
    <x v="0"/>
    <m/>
    <n v="5.2"/>
    <m/>
    <m/>
    <x v="0"/>
    <m/>
    <x v="415"/>
    <x v="1"/>
    <x v="0"/>
    <m/>
    <m/>
    <x v="0"/>
    <x v="0"/>
    <m/>
    <m/>
    <m/>
    <m/>
    <m/>
    <x v="0"/>
    <x v="0"/>
    <m/>
    <m/>
    <x v="0"/>
    <m/>
    <m/>
    <m/>
    <m/>
    <m/>
    <x v="0"/>
    <m/>
    <m/>
    <x v="0"/>
    <m/>
    <m/>
    <m/>
    <m/>
    <x v="0"/>
    <m/>
    <m/>
    <d v="2019-08-08T00:00:00"/>
    <x v="102"/>
    <m/>
    <s v="5291/200"/>
    <x v="0"/>
    <n v="11"/>
    <n v="3"/>
    <m/>
    <m/>
    <m/>
  </r>
  <r>
    <x v="1"/>
    <x v="44"/>
    <x v="2"/>
    <x v="4"/>
    <x v="891"/>
    <x v="259"/>
    <x v="0"/>
    <x v="546"/>
    <m/>
    <m/>
    <m/>
    <x v="0"/>
    <m/>
    <n v="4.3"/>
    <m/>
    <m/>
    <x v="0"/>
    <m/>
    <x v="416"/>
    <x v="1"/>
    <x v="0"/>
    <m/>
    <m/>
    <x v="0"/>
    <x v="0"/>
    <m/>
    <m/>
    <m/>
    <m/>
    <m/>
    <x v="0"/>
    <x v="0"/>
    <m/>
    <m/>
    <x v="0"/>
    <m/>
    <m/>
    <m/>
    <m/>
    <m/>
    <x v="0"/>
    <m/>
    <m/>
    <x v="0"/>
    <m/>
    <m/>
    <m/>
    <m/>
    <x v="0"/>
    <m/>
    <m/>
    <d v="2019-08-13T00:00:00"/>
    <x v="90"/>
    <m/>
    <s v="5291/210"/>
    <x v="0"/>
    <n v="10"/>
    <n v="3"/>
    <m/>
    <m/>
    <m/>
  </r>
  <r>
    <x v="1"/>
    <x v="44"/>
    <x v="2"/>
    <x v="4"/>
    <x v="892"/>
    <x v="198"/>
    <x v="0"/>
    <x v="547"/>
    <m/>
    <m/>
    <m/>
    <x v="0"/>
    <m/>
    <n v="4.4000000000000004"/>
    <m/>
    <m/>
    <x v="0"/>
    <m/>
    <x v="417"/>
    <x v="1"/>
    <x v="0"/>
    <m/>
    <m/>
    <x v="0"/>
    <x v="0"/>
    <m/>
    <m/>
    <m/>
    <m/>
    <m/>
    <x v="0"/>
    <x v="0"/>
    <m/>
    <m/>
    <x v="0"/>
    <m/>
    <m/>
    <m/>
    <m/>
    <m/>
    <x v="0"/>
    <m/>
    <m/>
    <x v="0"/>
    <m/>
    <m/>
    <m/>
    <m/>
    <x v="0"/>
    <m/>
    <m/>
    <d v="2019-08-19T00:00:00"/>
    <x v="91"/>
    <m/>
    <s v="5291/220"/>
    <x v="0"/>
    <n v="12"/>
    <n v="3"/>
    <m/>
    <m/>
    <m/>
  </r>
  <r>
    <x v="1"/>
    <x v="44"/>
    <x v="2"/>
    <x v="4"/>
    <x v="893"/>
    <x v="122"/>
    <x v="0"/>
    <x v="548"/>
    <m/>
    <m/>
    <m/>
    <x v="0"/>
    <m/>
    <n v="4.4000000000000004"/>
    <m/>
    <m/>
    <x v="0"/>
    <m/>
    <x v="418"/>
    <x v="1"/>
    <x v="0"/>
    <m/>
    <m/>
    <x v="0"/>
    <x v="0"/>
    <m/>
    <m/>
    <m/>
    <m/>
    <m/>
    <x v="0"/>
    <x v="0"/>
    <m/>
    <m/>
    <x v="0"/>
    <m/>
    <m/>
    <m/>
    <m/>
    <m/>
    <x v="0"/>
    <m/>
    <m/>
    <x v="0"/>
    <m/>
    <m/>
    <m/>
    <m/>
    <x v="0"/>
    <m/>
    <m/>
    <d v="2019-08-21T00:00:00"/>
    <x v="93"/>
    <m/>
    <s v="5291/230"/>
    <x v="0"/>
    <n v="8"/>
    <n v="3"/>
    <m/>
    <m/>
    <m/>
  </r>
  <r>
    <x v="1"/>
    <x v="44"/>
    <x v="2"/>
    <x v="4"/>
    <x v="894"/>
    <x v="125"/>
    <x v="0"/>
    <x v="549"/>
    <m/>
    <m/>
    <m/>
    <x v="0"/>
    <m/>
    <n v="3.7"/>
    <m/>
    <m/>
    <x v="0"/>
    <m/>
    <x v="419"/>
    <x v="1"/>
    <x v="0"/>
    <m/>
    <m/>
    <x v="0"/>
    <x v="0"/>
    <m/>
    <m/>
    <m/>
    <m/>
    <m/>
    <x v="0"/>
    <x v="0"/>
    <m/>
    <m/>
    <x v="0"/>
    <m/>
    <m/>
    <m/>
    <m/>
    <m/>
    <x v="0"/>
    <m/>
    <m/>
    <x v="0"/>
    <m/>
    <m/>
    <m/>
    <m/>
    <x v="0"/>
    <m/>
    <m/>
    <d v="2019-08-26T00:00:00"/>
    <x v="96"/>
    <m/>
    <s v="5291/240"/>
    <x v="0"/>
    <n v="4"/>
    <m/>
    <m/>
    <m/>
    <m/>
  </r>
  <r>
    <x v="1"/>
    <x v="45"/>
    <x v="2"/>
    <x v="4"/>
    <x v="895"/>
    <x v="260"/>
    <x v="0"/>
    <x v="474"/>
    <m/>
    <m/>
    <m/>
    <x v="0"/>
    <m/>
    <n v="3.1"/>
    <n v="9.5"/>
    <m/>
    <x v="0"/>
    <m/>
    <x v="420"/>
    <x v="283"/>
    <x v="224"/>
    <m/>
    <m/>
    <x v="0"/>
    <x v="0"/>
    <n v="36"/>
    <s v="tr"/>
    <m/>
    <m/>
    <m/>
    <x v="0"/>
    <x v="0"/>
    <m/>
    <m/>
    <x v="0"/>
    <m/>
    <m/>
    <m/>
    <m/>
    <m/>
    <x v="0"/>
    <m/>
    <m/>
    <x v="0"/>
    <m/>
    <m/>
    <m/>
    <m/>
    <x v="10"/>
    <m/>
    <m/>
    <d v="2018-10-09T00:00:00"/>
    <x v="219"/>
    <m/>
    <s v="BD out of spec high"/>
    <x v="0"/>
    <n v="19"/>
    <n v="10"/>
    <m/>
    <m/>
    <m/>
  </r>
  <r>
    <x v="1"/>
    <x v="45"/>
    <x v="2"/>
    <x v="4"/>
    <x v="896"/>
    <x v="261"/>
    <x v="0"/>
    <x v="550"/>
    <m/>
    <m/>
    <m/>
    <x v="0"/>
    <m/>
    <n v="2.9"/>
    <n v="7.4"/>
    <m/>
    <x v="0"/>
    <m/>
    <x v="421"/>
    <x v="375"/>
    <x v="225"/>
    <m/>
    <m/>
    <x v="0"/>
    <x v="0"/>
    <n v="39"/>
    <s v="tr"/>
    <m/>
    <m/>
    <m/>
    <x v="0"/>
    <x v="0"/>
    <m/>
    <m/>
    <x v="0"/>
    <m/>
    <m/>
    <m/>
    <m/>
    <m/>
    <x v="0"/>
    <m/>
    <m/>
    <x v="0"/>
    <m/>
    <m/>
    <m/>
    <m/>
    <x v="10"/>
    <m/>
    <m/>
    <d v="2018-10-15T00:00:00"/>
    <x v="219"/>
    <m/>
    <s v="BD out of spec high"/>
    <x v="0"/>
    <n v="10"/>
    <n v="10"/>
    <m/>
    <m/>
    <m/>
  </r>
  <r>
    <x v="1"/>
    <x v="46"/>
    <x v="2"/>
    <x v="4"/>
    <x v="897"/>
    <x v="30"/>
    <x v="0"/>
    <x v="551"/>
    <m/>
    <m/>
    <m/>
    <x v="0"/>
    <m/>
    <m/>
    <m/>
    <m/>
    <x v="0"/>
    <m/>
    <x v="422"/>
    <x v="376"/>
    <x v="0"/>
    <m/>
    <m/>
    <x v="0"/>
    <x v="0"/>
    <m/>
    <n v="0"/>
    <m/>
    <n v="0"/>
    <m/>
    <x v="0"/>
    <x v="0"/>
    <m/>
    <m/>
    <x v="0"/>
    <m/>
    <m/>
    <m/>
    <m/>
    <m/>
    <x v="0"/>
    <m/>
    <m/>
    <x v="0"/>
    <m/>
    <m/>
    <m/>
    <m/>
    <x v="4"/>
    <m/>
    <m/>
    <d v="2019-03-28T00:00:00"/>
    <x v="28"/>
    <m/>
    <s v="5141/20"/>
    <x v="0"/>
    <n v="2"/>
    <n v="6"/>
    <m/>
    <d v="2019-03-25T00:00:00"/>
    <s v="2:40pm"/>
  </r>
  <r>
    <x v="1"/>
    <x v="46"/>
    <x v="2"/>
    <x v="4"/>
    <x v="898"/>
    <x v="182"/>
    <x v="0"/>
    <x v="552"/>
    <m/>
    <m/>
    <m/>
    <x v="0"/>
    <m/>
    <m/>
    <m/>
    <m/>
    <x v="0"/>
    <m/>
    <x v="423"/>
    <x v="377"/>
    <x v="0"/>
    <m/>
    <m/>
    <x v="0"/>
    <x v="0"/>
    <m/>
    <n v="0"/>
    <m/>
    <n v="0"/>
    <m/>
    <x v="0"/>
    <x v="0"/>
    <m/>
    <m/>
    <x v="0"/>
    <m/>
    <m/>
    <m/>
    <m/>
    <m/>
    <x v="0"/>
    <m/>
    <m/>
    <x v="0"/>
    <m/>
    <m/>
    <m/>
    <m/>
    <x v="9"/>
    <m/>
    <m/>
    <d v="2019-09-27T00:00:00"/>
    <x v="148"/>
    <n v="1"/>
    <s v="5874/20"/>
    <x v="0"/>
    <n v="2"/>
    <m/>
    <m/>
    <d v="2019-09-25T00:00:00"/>
    <s v="3:25am"/>
  </r>
  <r>
    <x v="1"/>
    <x v="46"/>
    <x v="2"/>
    <x v="4"/>
    <x v="899"/>
    <x v="185"/>
    <x v="0"/>
    <x v="4"/>
    <m/>
    <m/>
    <m/>
    <x v="0"/>
    <m/>
    <m/>
    <m/>
    <m/>
    <x v="0"/>
    <m/>
    <x v="423"/>
    <x v="378"/>
    <x v="0"/>
    <m/>
    <m/>
    <x v="0"/>
    <x v="0"/>
    <m/>
    <n v="0"/>
    <m/>
    <n v="0"/>
    <m/>
    <x v="0"/>
    <x v="0"/>
    <m/>
    <m/>
    <x v="0"/>
    <m/>
    <m/>
    <m/>
    <m/>
    <m/>
    <x v="0"/>
    <m/>
    <m/>
    <x v="0"/>
    <m/>
    <m/>
    <m/>
    <m/>
    <x v="10"/>
    <m/>
    <m/>
    <d v="2019-10-03T00:00:00"/>
    <x v="151"/>
    <m/>
    <s v="5874/30"/>
    <x v="0"/>
    <n v="4"/>
    <m/>
    <m/>
    <d v="2019-09-30T00:00:00"/>
    <s v="9:45pm"/>
  </r>
  <r>
    <x v="1"/>
    <x v="47"/>
    <x v="2"/>
    <x v="8"/>
    <x v="900"/>
    <x v="16"/>
    <x v="0"/>
    <x v="523"/>
    <m/>
    <m/>
    <m/>
    <x v="0"/>
    <m/>
    <n v="4.4000000000000004"/>
    <n v="10.98"/>
    <m/>
    <x v="262"/>
    <n v="1.1859999999999999"/>
    <x v="0"/>
    <x v="7"/>
    <x v="0"/>
    <m/>
    <m/>
    <x v="0"/>
    <x v="0"/>
    <m/>
    <n v="0"/>
    <m/>
    <n v="0"/>
    <m/>
    <x v="0"/>
    <x v="0"/>
    <m/>
    <m/>
    <x v="0"/>
    <m/>
    <m/>
    <m/>
    <m/>
    <m/>
    <x v="0"/>
    <m/>
    <m/>
    <x v="0"/>
    <m/>
    <m/>
    <m/>
    <m/>
    <x v="3"/>
    <m/>
    <m/>
    <d v="2019-02-19T00:00:00"/>
    <x v="15"/>
    <m/>
    <s v="4942/ 40,50"/>
    <x v="0"/>
    <n v="7"/>
    <n v="9"/>
    <m/>
    <d v="2019-02-14T00:00:00"/>
    <s v="2:30pm"/>
  </r>
  <r>
    <x v="1"/>
    <x v="47"/>
    <x v="2"/>
    <x v="8"/>
    <x v="901"/>
    <x v="16"/>
    <x v="0"/>
    <x v="514"/>
    <m/>
    <m/>
    <m/>
    <x v="0"/>
    <m/>
    <n v="4.4000000000000004"/>
    <n v="9.6999999999999993"/>
    <m/>
    <x v="226"/>
    <n v="1.179"/>
    <x v="0"/>
    <x v="379"/>
    <x v="0"/>
    <m/>
    <m/>
    <x v="0"/>
    <x v="0"/>
    <m/>
    <n v="0"/>
    <m/>
    <n v="0"/>
    <m/>
    <x v="0"/>
    <x v="0"/>
    <m/>
    <m/>
    <x v="0"/>
    <m/>
    <m/>
    <m/>
    <m/>
    <m/>
    <x v="0"/>
    <m/>
    <m/>
    <x v="0"/>
    <m/>
    <m/>
    <m/>
    <m/>
    <x v="3"/>
    <m/>
    <m/>
    <d v="2019-02-19T00:00:00"/>
    <x v="15"/>
    <m/>
    <s v="4942/  20,30, 60"/>
    <x v="0"/>
    <n v="10"/>
    <n v="9"/>
    <m/>
    <d v="2019-02-15T00:00:00"/>
    <s v="11:10am"/>
  </r>
  <r>
    <x v="1"/>
    <x v="47"/>
    <x v="2"/>
    <x v="8"/>
    <x v="902"/>
    <x v="17"/>
    <x v="0"/>
    <x v="553"/>
    <m/>
    <m/>
    <m/>
    <x v="0"/>
    <m/>
    <n v="3.9"/>
    <n v="9.5"/>
    <m/>
    <x v="255"/>
    <n v="1.1830000000000001"/>
    <x v="0"/>
    <x v="380"/>
    <x v="0"/>
    <m/>
    <m/>
    <x v="0"/>
    <x v="0"/>
    <m/>
    <n v="0"/>
    <m/>
    <n v="0"/>
    <m/>
    <x v="0"/>
    <x v="0"/>
    <m/>
    <m/>
    <x v="0"/>
    <m/>
    <m/>
    <m/>
    <m/>
    <m/>
    <x v="0"/>
    <m/>
    <m/>
    <x v="0"/>
    <m/>
    <m/>
    <m/>
    <m/>
    <x v="3"/>
    <m/>
    <m/>
    <d v="2019-02-20T00:00:00"/>
    <x v="196"/>
    <m/>
    <s v="4942/ 70,80,90"/>
    <x v="0"/>
    <n v="6"/>
    <n v="9"/>
    <m/>
    <d v="2019-02-16T00:00:00"/>
    <s v="5:50am"/>
  </r>
  <r>
    <x v="1"/>
    <x v="47"/>
    <x v="2"/>
    <x v="8"/>
    <x v="903"/>
    <x v="19"/>
    <x v="0"/>
    <x v="554"/>
    <m/>
    <m/>
    <m/>
    <x v="0"/>
    <m/>
    <n v="4.2"/>
    <n v="11.9"/>
    <m/>
    <x v="71"/>
    <n v="1.1850000000000001"/>
    <x v="0"/>
    <x v="172"/>
    <x v="0"/>
    <m/>
    <m/>
    <x v="0"/>
    <x v="0"/>
    <m/>
    <n v="0"/>
    <m/>
    <n v="0"/>
    <m/>
    <x v="0"/>
    <x v="0"/>
    <m/>
    <m/>
    <x v="0"/>
    <m/>
    <m/>
    <m/>
    <m/>
    <m/>
    <x v="0"/>
    <m/>
    <m/>
    <x v="0"/>
    <m/>
    <m/>
    <m/>
    <m/>
    <x v="3"/>
    <m/>
    <m/>
    <d v="2019-02-21T00:00:00"/>
    <x v="16"/>
    <m/>
    <s v="4942/100,110"/>
    <x v="0"/>
    <n v="5"/>
    <n v="9"/>
    <m/>
    <d v="2019-02-19T00:00:00"/>
    <s v="7:30am"/>
  </r>
  <r>
    <x v="1"/>
    <x v="47"/>
    <x v="2"/>
    <x v="8"/>
    <x v="904"/>
    <x v="19"/>
    <x v="0"/>
    <x v="555"/>
    <m/>
    <m/>
    <m/>
    <x v="0"/>
    <m/>
    <n v="3.9"/>
    <n v="10"/>
    <m/>
    <x v="263"/>
    <n v="1.171"/>
    <x v="0"/>
    <x v="181"/>
    <x v="0"/>
    <m/>
    <m/>
    <x v="0"/>
    <x v="0"/>
    <m/>
    <n v="0"/>
    <m/>
    <n v="0"/>
    <m/>
    <x v="0"/>
    <x v="0"/>
    <m/>
    <m/>
    <x v="0"/>
    <m/>
    <m/>
    <m/>
    <m/>
    <m/>
    <x v="0"/>
    <m/>
    <m/>
    <x v="0"/>
    <m/>
    <m/>
    <m/>
    <m/>
    <x v="3"/>
    <m/>
    <m/>
    <d v="2019-02-21T00:00:00"/>
    <x v="16"/>
    <m/>
    <s v="4942/120"/>
    <x v="0"/>
    <n v="6"/>
    <n v="9"/>
    <m/>
    <d v="2019-02-20T00:00:00"/>
    <s v="5:35am"/>
  </r>
  <r>
    <x v="1"/>
    <x v="47"/>
    <x v="2"/>
    <x v="8"/>
    <x v="905"/>
    <x v="20"/>
    <x v="0"/>
    <x v="472"/>
    <m/>
    <m/>
    <m/>
    <x v="0"/>
    <m/>
    <n v="3.9"/>
    <n v="10.53"/>
    <m/>
    <x v="255"/>
    <n v="1.1850000000000001"/>
    <x v="0"/>
    <x v="273"/>
    <x v="0"/>
    <m/>
    <m/>
    <x v="0"/>
    <x v="0"/>
    <m/>
    <n v="0"/>
    <m/>
    <n v="0"/>
    <m/>
    <x v="0"/>
    <x v="0"/>
    <m/>
    <m/>
    <x v="0"/>
    <m/>
    <m/>
    <m/>
    <m/>
    <m/>
    <x v="0"/>
    <m/>
    <m/>
    <x v="0"/>
    <m/>
    <m/>
    <m/>
    <m/>
    <x v="3"/>
    <m/>
    <m/>
    <d v="2019-02-22T00:00:00"/>
    <x v="172"/>
    <m/>
    <s v="4942/130"/>
    <x v="0"/>
    <n v="5"/>
    <n v="9"/>
    <m/>
    <d v="2019-02-20T00:00:00"/>
    <d v="1899-12-30T05:25:00"/>
  </r>
  <r>
    <x v="1"/>
    <x v="47"/>
    <x v="2"/>
    <x v="8"/>
    <x v="906"/>
    <x v="18"/>
    <x v="0"/>
    <x v="471"/>
    <m/>
    <m/>
    <m/>
    <x v="0"/>
    <m/>
    <n v="4.0999999999999996"/>
    <n v="10.8"/>
    <m/>
    <x v="222"/>
    <n v="1.1850000000000001"/>
    <x v="0"/>
    <x v="46"/>
    <x v="0"/>
    <m/>
    <m/>
    <x v="0"/>
    <x v="0"/>
    <m/>
    <n v="0"/>
    <m/>
    <n v="0"/>
    <m/>
    <x v="0"/>
    <x v="0"/>
    <m/>
    <m/>
    <x v="0"/>
    <m/>
    <m/>
    <m/>
    <m/>
    <m/>
    <x v="0"/>
    <m/>
    <m/>
    <x v="0"/>
    <m/>
    <m/>
    <m/>
    <m/>
    <x v="3"/>
    <m/>
    <m/>
    <d v="2019-02-26T00:00:00"/>
    <x v="197"/>
    <m/>
    <s v="4942/150,160"/>
    <x v="0"/>
    <n v="5"/>
    <n v="9"/>
    <m/>
    <d v="2019-02-21T00:00:00"/>
    <s v="4:05pm"/>
  </r>
  <r>
    <x v="1"/>
    <x v="47"/>
    <x v="2"/>
    <x v="8"/>
    <x v="907"/>
    <x v="235"/>
    <x v="0"/>
    <x v="479"/>
    <m/>
    <m/>
    <m/>
    <x v="0"/>
    <m/>
    <n v="4"/>
    <n v="10.5"/>
    <m/>
    <x v="264"/>
    <n v="1.179"/>
    <x v="0"/>
    <x v="381"/>
    <x v="0"/>
    <m/>
    <m/>
    <x v="0"/>
    <x v="0"/>
    <m/>
    <n v="0"/>
    <m/>
    <n v="0"/>
    <m/>
    <x v="0"/>
    <x v="0"/>
    <m/>
    <m/>
    <x v="0"/>
    <m/>
    <m/>
    <m/>
    <m/>
    <m/>
    <x v="0"/>
    <m/>
    <m/>
    <x v="0"/>
    <m/>
    <m/>
    <m/>
    <m/>
    <x v="3"/>
    <m/>
    <m/>
    <d v="2019-02-27T00:00:00"/>
    <x v="121"/>
    <m/>
    <s v="4942/170,180"/>
    <x v="0"/>
    <n v="5"/>
    <n v="9"/>
    <m/>
    <d v="2019-02-22T00:00:00"/>
    <s v="12:45pm"/>
  </r>
  <r>
    <x v="1"/>
    <x v="47"/>
    <x v="2"/>
    <x v="8"/>
    <x v="908"/>
    <x v="235"/>
    <x v="0"/>
    <x v="478"/>
    <m/>
    <m/>
    <m/>
    <x v="0"/>
    <m/>
    <n v="4.0999999999999996"/>
    <n v="10.7"/>
    <m/>
    <x v="219"/>
    <n v="1.18"/>
    <x v="0"/>
    <x v="8"/>
    <x v="0"/>
    <m/>
    <m/>
    <x v="0"/>
    <x v="0"/>
    <m/>
    <n v="0"/>
    <m/>
    <n v="0"/>
    <m/>
    <x v="0"/>
    <x v="0"/>
    <m/>
    <m/>
    <x v="0"/>
    <m/>
    <m/>
    <m/>
    <m/>
    <m/>
    <x v="0"/>
    <m/>
    <m/>
    <x v="0"/>
    <m/>
    <m/>
    <m/>
    <m/>
    <x v="3"/>
    <m/>
    <m/>
    <d v="2019-02-27T00:00:00"/>
    <x v="121"/>
    <m/>
    <s v="4942/190,200,210"/>
    <x v="0"/>
    <n v="5"/>
    <n v="9"/>
    <m/>
    <d v="2019-02-23T00:00:00"/>
    <s v="9:30am"/>
  </r>
  <r>
    <x v="1"/>
    <x v="47"/>
    <x v="2"/>
    <x v="8"/>
    <x v="909"/>
    <x v="262"/>
    <x v="0"/>
    <x v="523"/>
    <m/>
    <m/>
    <m/>
    <x v="0"/>
    <m/>
    <n v="4"/>
    <n v="10.7"/>
    <m/>
    <x v="265"/>
    <n v="1.179"/>
    <x v="0"/>
    <x v="382"/>
    <x v="0"/>
    <m/>
    <m/>
    <x v="0"/>
    <x v="0"/>
    <m/>
    <n v="0"/>
    <m/>
    <n v="0"/>
    <m/>
    <x v="0"/>
    <x v="0"/>
    <m/>
    <m/>
    <x v="0"/>
    <m/>
    <m/>
    <m/>
    <m/>
    <m/>
    <x v="0"/>
    <m/>
    <m/>
    <x v="0"/>
    <m/>
    <m/>
    <m/>
    <m/>
    <x v="3"/>
    <m/>
    <m/>
    <d v="2019-02-28T00:00:00"/>
    <x v="18"/>
    <m/>
    <s v="4942/210,220"/>
    <x v="0"/>
    <n v="11"/>
    <n v="9"/>
    <m/>
    <d v="2019-02-24T00:00:00"/>
    <s v="7:00am"/>
  </r>
  <r>
    <x v="1"/>
    <x v="47"/>
    <x v="2"/>
    <x v="8"/>
    <x v="910"/>
    <x v="21"/>
    <x v="0"/>
    <x v="475"/>
    <m/>
    <m/>
    <m/>
    <x v="0"/>
    <m/>
    <n v="3.9"/>
    <n v="10"/>
    <m/>
    <x v="265"/>
    <n v="1.1830000000000001"/>
    <x v="0"/>
    <x v="383"/>
    <x v="0"/>
    <m/>
    <m/>
    <x v="0"/>
    <x v="0"/>
    <m/>
    <n v="0"/>
    <m/>
    <n v="0"/>
    <m/>
    <x v="0"/>
    <x v="0"/>
    <m/>
    <m/>
    <x v="0"/>
    <m/>
    <m/>
    <m/>
    <m/>
    <m/>
    <x v="0"/>
    <m/>
    <m/>
    <x v="0"/>
    <m/>
    <m/>
    <m/>
    <m/>
    <x v="3"/>
    <m/>
    <m/>
    <d v="2019-02-28T00:00:00"/>
    <x v="18"/>
    <m/>
    <s v="4942/230"/>
    <x v="0"/>
    <n v="4"/>
    <n v="9"/>
    <m/>
    <d v="2019-02-26T00:00:00"/>
    <s v="11:55am"/>
  </r>
  <r>
    <x v="1"/>
    <x v="47"/>
    <x v="2"/>
    <x v="8"/>
    <x v="911"/>
    <x v="21"/>
    <x v="0"/>
    <x v="498"/>
    <m/>
    <m/>
    <m/>
    <x v="0"/>
    <m/>
    <n v="3.9"/>
    <n v="10.199999999999999"/>
    <m/>
    <x v="234"/>
    <n v="1.179"/>
    <x v="0"/>
    <x v="279"/>
    <x v="0"/>
    <m/>
    <m/>
    <x v="0"/>
    <x v="0"/>
    <m/>
    <n v="0"/>
    <m/>
    <n v="0"/>
    <m/>
    <x v="0"/>
    <x v="0"/>
    <m/>
    <m/>
    <x v="0"/>
    <m/>
    <m/>
    <m/>
    <m/>
    <m/>
    <x v="0"/>
    <m/>
    <m/>
    <x v="0"/>
    <m/>
    <m/>
    <m/>
    <m/>
    <x v="3"/>
    <m/>
    <m/>
    <d v="2019-02-28T00:00:00"/>
    <x v="18"/>
    <m/>
    <s v="4942/240,250"/>
    <x v="0"/>
    <n v="9"/>
    <n v="9"/>
    <m/>
    <d v="2019-02-27T00:00:00"/>
    <s v="1:50pm"/>
  </r>
  <r>
    <x v="1"/>
    <x v="47"/>
    <x v="2"/>
    <x v="8"/>
    <x v="912"/>
    <x v="22"/>
    <x v="0"/>
    <x v="556"/>
    <m/>
    <m/>
    <m/>
    <x v="0"/>
    <m/>
    <n v="4"/>
    <n v="10.3"/>
    <m/>
    <x v="233"/>
    <n v="1.181"/>
    <x v="0"/>
    <x v="41"/>
    <x v="0"/>
    <m/>
    <m/>
    <x v="0"/>
    <x v="0"/>
    <m/>
    <n v="0"/>
    <m/>
    <n v="0"/>
    <m/>
    <x v="0"/>
    <x v="0"/>
    <m/>
    <m/>
    <x v="0"/>
    <m/>
    <m/>
    <m/>
    <m/>
    <m/>
    <x v="0"/>
    <m/>
    <m/>
    <x v="0"/>
    <m/>
    <m/>
    <m/>
    <m/>
    <x v="4"/>
    <m/>
    <m/>
    <d v="2019-03-04T00:00:00"/>
    <x v="198"/>
    <m/>
    <s v="4942/260,270"/>
    <x v="0"/>
    <n v="10"/>
    <n v="9"/>
    <m/>
    <d v="2019-02-28T00:00:00"/>
    <s v="10:20am"/>
  </r>
  <r>
    <x v="1"/>
    <x v="47"/>
    <x v="2"/>
    <x v="8"/>
    <x v="913"/>
    <x v="155"/>
    <x v="0"/>
    <x v="518"/>
    <m/>
    <m/>
    <m/>
    <x v="0"/>
    <m/>
    <n v="3.6"/>
    <n v="9.6"/>
    <m/>
    <x v="233"/>
    <n v="1.181"/>
    <x v="0"/>
    <x v="384"/>
    <x v="0"/>
    <m/>
    <m/>
    <x v="0"/>
    <x v="0"/>
    <m/>
    <n v="0"/>
    <m/>
    <n v="0"/>
    <m/>
    <x v="0"/>
    <x v="0"/>
    <m/>
    <m/>
    <x v="0"/>
    <m/>
    <m/>
    <m/>
    <m/>
    <m/>
    <x v="0"/>
    <m/>
    <m/>
    <x v="0"/>
    <m/>
    <m/>
    <m/>
    <m/>
    <x v="4"/>
    <m/>
    <m/>
    <d v="2019-03-05T00:00:00"/>
    <x v="125"/>
    <m/>
    <s v="4942/280"/>
    <x v="0"/>
    <n v="5"/>
    <n v="9"/>
    <m/>
    <d v="2019-03-01T00:00:00"/>
    <s v="8:30am"/>
  </r>
  <r>
    <x v="1"/>
    <x v="47"/>
    <x v="2"/>
    <x v="8"/>
    <x v="914"/>
    <x v="155"/>
    <x v="0"/>
    <x v="463"/>
    <m/>
    <m/>
    <m/>
    <x v="0"/>
    <m/>
    <n v="3.6"/>
    <n v="9.6999999999999993"/>
    <m/>
    <x v="266"/>
    <n v="1.18"/>
    <x v="0"/>
    <x v="368"/>
    <x v="0"/>
    <m/>
    <m/>
    <x v="0"/>
    <x v="0"/>
    <m/>
    <n v="0"/>
    <m/>
    <n v="0"/>
    <m/>
    <x v="0"/>
    <x v="0"/>
    <m/>
    <m/>
    <x v="0"/>
    <m/>
    <m/>
    <m/>
    <m/>
    <m/>
    <x v="0"/>
    <m/>
    <m/>
    <x v="0"/>
    <m/>
    <m/>
    <m/>
    <m/>
    <x v="4"/>
    <m/>
    <m/>
    <d v="2019-03-05T00:00:00"/>
    <x v="125"/>
    <m/>
    <s v="4942/290"/>
    <x v="0"/>
    <n v="5"/>
    <n v="9"/>
    <m/>
    <d v="2019-03-01T00:00:00"/>
    <s v="7:35pm"/>
  </r>
  <r>
    <x v="1"/>
    <x v="47"/>
    <x v="2"/>
    <x v="8"/>
    <x v="915"/>
    <x v="23"/>
    <x v="0"/>
    <x v="557"/>
    <m/>
    <m/>
    <m/>
    <x v="0"/>
    <m/>
    <n v="3.5"/>
    <n v="9.5"/>
    <m/>
    <x v="267"/>
    <n v="1.181"/>
    <x v="0"/>
    <x v="335"/>
    <x v="0"/>
    <m/>
    <m/>
    <x v="0"/>
    <x v="0"/>
    <m/>
    <n v="0"/>
    <m/>
    <n v="0"/>
    <m/>
    <x v="0"/>
    <x v="0"/>
    <m/>
    <m/>
    <x v="0"/>
    <m/>
    <m/>
    <m/>
    <m/>
    <m/>
    <x v="0"/>
    <m/>
    <m/>
    <x v="0"/>
    <m/>
    <m/>
    <m/>
    <m/>
    <x v="4"/>
    <m/>
    <m/>
    <d v="2019-03-06T00:00:00"/>
    <x v="199"/>
    <m/>
    <s v="4942/320,330,340"/>
    <x v="0"/>
    <n v="15"/>
    <n v="9"/>
    <m/>
    <d v="2019-03-03T00:00:00"/>
    <s v="6:00am"/>
  </r>
  <r>
    <x v="1"/>
    <x v="47"/>
    <x v="2"/>
    <x v="8"/>
    <x v="916"/>
    <x v="236"/>
    <x v="0"/>
    <x v="558"/>
    <m/>
    <m/>
    <m/>
    <x v="0"/>
    <m/>
    <n v="3.4"/>
    <n v="9.5"/>
    <m/>
    <x v="268"/>
    <n v="1.1819999999999999"/>
    <x v="0"/>
    <x v="19"/>
    <x v="0"/>
    <m/>
    <m/>
    <x v="0"/>
    <x v="0"/>
    <m/>
    <n v="0"/>
    <m/>
    <n v="0"/>
    <m/>
    <x v="0"/>
    <x v="0"/>
    <m/>
    <m/>
    <x v="0"/>
    <m/>
    <m/>
    <m/>
    <m/>
    <m/>
    <x v="0"/>
    <m/>
    <m/>
    <x v="0"/>
    <m/>
    <m/>
    <m/>
    <m/>
    <x v="4"/>
    <m/>
    <m/>
    <d v="2019-03-07T00:00:00"/>
    <x v="20"/>
    <m/>
    <s v="4942/340,350"/>
    <x v="0"/>
    <n v="5"/>
    <n v="9"/>
    <m/>
    <d v="2019-03-04T00:00:00"/>
    <s v="3:40am"/>
  </r>
  <r>
    <x v="1"/>
    <x v="47"/>
    <x v="2"/>
    <x v="8"/>
    <x v="917"/>
    <x v="156"/>
    <x v="0"/>
    <x v="507"/>
    <m/>
    <m/>
    <m/>
    <x v="0"/>
    <m/>
    <n v="3.4"/>
    <n v="9.5"/>
    <m/>
    <x v="224"/>
    <n v="1.181"/>
    <x v="0"/>
    <x v="18"/>
    <x v="0"/>
    <m/>
    <m/>
    <x v="0"/>
    <x v="0"/>
    <m/>
    <n v="0"/>
    <m/>
    <n v="0"/>
    <m/>
    <x v="0"/>
    <x v="0"/>
    <m/>
    <m/>
    <x v="0"/>
    <m/>
    <m/>
    <m/>
    <m/>
    <m/>
    <x v="0"/>
    <m/>
    <m/>
    <x v="0"/>
    <m/>
    <m/>
    <m/>
    <m/>
    <x v="4"/>
    <m/>
    <m/>
    <d v="2019-03-08T00:00:00"/>
    <x v="200"/>
    <m/>
    <s v="4942/360,370"/>
    <x v="0"/>
    <n v="9"/>
    <n v="9"/>
    <m/>
    <d v="2019-03-05T00:00:00"/>
    <s v="12:15pm"/>
  </r>
  <r>
    <x v="1"/>
    <x v="47"/>
    <x v="2"/>
    <x v="8"/>
    <x v="918"/>
    <x v="263"/>
    <x v="0"/>
    <x v="219"/>
    <m/>
    <m/>
    <m/>
    <x v="0"/>
    <m/>
    <n v="3.7"/>
    <n v="10.1"/>
    <m/>
    <x v="208"/>
    <n v="1.18"/>
    <x v="0"/>
    <x v="23"/>
    <x v="0"/>
    <m/>
    <m/>
    <x v="0"/>
    <x v="0"/>
    <m/>
    <n v="0"/>
    <m/>
    <n v="0"/>
    <m/>
    <x v="0"/>
    <x v="0"/>
    <m/>
    <m/>
    <x v="0"/>
    <m/>
    <m/>
    <m/>
    <m/>
    <m/>
    <x v="0"/>
    <m/>
    <m/>
    <x v="0"/>
    <m/>
    <m/>
    <m/>
    <m/>
    <x v="4"/>
    <m/>
    <m/>
    <d v="2019-03-11T00:00:00"/>
    <x v="5"/>
    <m/>
    <s v="4942/380"/>
    <x v="0"/>
    <n v="12"/>
    <n v="9"/>
    <m/>
    <d v="2019-03-06T00:00:00"/>
    <s v="7:20pm"/>
  </r>
  <r>
    <x v="1"/>
    <x v="47"/>
    <x v="2"/>
    <x v="8"/>
    <x v="919"/>
    <x v="157"/>
    <x v="0"/>
    <x v="488"/>
    <m/>
    <m/>
    <m/>
    <x v="0"/>
    <m/>
    <n v="4.3"/>
    <n v="11.8"/>
    <m/>
    <x v="211"/>
    <n v="1.1859999999999999"/>
    <x v="0"/>
    <x v="326"/>
    <x v="0"/>
    <m/>
    <m/>
    <x v="0"/>
    <x v="0"/>
    <m/>
    <n v="0"/>
    <m/>
    <n v="0"/>
    <m/>
    <x v="0"/>
    <x v="0"/>
    <m/>
    <m/>
    <x v="0"/>
    <m/>
    <m/>
    <m/>
    <m/>
    <m/>
    <x v="0"/>
    <m/>
    <m/>
    <x v="0"/>
    <m/>
    <m/>
    <m/>
    <m/>
    <x v="4"/>
    <m/>
    <m/>
    <d v="2019-03-11T00:00:00"/>
    <x v="5"/>
    <m/>
    <s v="4942/390"/>
    <x v="0"/>
    <n v="8"/>
    <n v="9"/>
    <m/>
    <d v="2019-03-07T00:00:00"/>
    <s v="11:20am"/>
  </r>
  <r>
    <x v="1"/>
    <x v="47"/>
    <x v="2"/>
    <x v="8"/>
    <x v="920"/>
    <x v="158"/>
    <x v="0"/>
    <x v="557"/>
    <m/>
    <m/>
    <m/>
    <x v="0"/>
    <m/>
    <n v="4.3"/>
    <n v="12"/>
    <m/>
    <x v="71"/>
    <n v="1.1830000000000001"/>
    <x v="0"/>
    <x v="46"/>
    <x v="0"/>
    <m/>
    <m/>
    <x v="0"/>
    <x v="0"/>
    <m/>
    <n v="0"/>
    <m/>
    <n v="0"/>
    <m/>
    <x v="0"/>
    <x v="0"/>
    <m/>
    <m/>
    <x v="0"/>
    <m/>
    <m/>
    <m/>
    <m/>
    <m/>
    <x v="0"/>
    <m/>
    <m/>
    <x v="0"/>
    <m/>
    <m/>
    <m/>
    <m/>
    <x v="4"/>
    <m/>
    <m/>
    <d v="2019-03-12T00:00:00"/>
    <x v="126"/>
    <m/>
    <s v="4942/400,410,420"/>
    <x v="0"/>
    <n v="4"/>
    <n v="9"/>
    <m/>
    <d v="2019-03-08T00:00:00"/>
    <s v="12:00am"/>
  </r>
  <r>
    <x v="1"/>
    <x v="47"/>
    <x v="2"/>
    <x v="8"/>
    <x v="921"/>
    <x v="162"/>
    <x v="0"/>
    <x v="559"/>
    <m/>
    <m/>
    <m/>
    <x v="0"/>
    <m/>
    <n v="4"/>
    <n v="11.6"/>
    <m/>
    <x v="234"/>
    <n v="1.177"/>
    <x v="0"/>
    <x v="52"/>
    <x v="0"/>
    <m/>
    <m/>
    <x v="0"/>
    <x v="0"/>
    <m/>
    <n v="0"/>
    <m/>
    <n v="0"/>
    <m/>
    <x v="0"/>
    <x v="0"/>
    <m/>
    <m/>
    <x v="0"/>
    <m/>
    <m/>
    <m/>
    <m/>
    <m/>
    <x v="0"/>
    <m/>
    <m/>
    <x v="0"/>
    <m/>
    <m/>
    <m/>
    <m/>
    <x v="4"/>
    <m/>
    <m/>
    <d v="2019-03-13T00:00:00"/>
    <x v="167"/>
    <m/>
    <s v="4942/430,440"/>
    <x v="0"/>
    <n v="13"/>
    <n v="9"/>
    <m/>
    <d v="2019-03-12T00:00:00"/>
    <d v="2019-03-10T00:00:00"/>
  </r>
  <r>
    <x v="1"/>
    <x v="47"/>
    <x v="2"/>
    <x v="8"/>
    <x v="922"/>
    <x v="159"/>
    <x v="0"/>
    <x v="495"/>
    <m/>
    <m/>
    <m/>
    <x v="0"/>
    <m/>
    <n v="3.3"/>
    <n v="9.1999999999999993"/>
    <m/>
    <x v="235"/>
    <n v="9.8339999999999996"/>
    <x v="0"/>
    <x v="56"/>
    <x v="0"/>
    <m/>
    <m/>
    <x v="0"/>
    <x v="0"/>
    <m/>
    <n v="0"/>
    <m/>
    <n v="0"/>
    <m/>
    <x v="0"/>
    <x v="0"/>
    <m/>
    <m/>
    <x v="0"/>
    <m/>
    <m/>
    <m/>
    <m/>
    <m/>
    <x v="0"/>
    <m/>
    <m/>
    <x v="0"/>
    <m/>
    <m/>
    <m/>
    <m/>
    <x v="5"/>
    <m/>
    <m/>
    <d v="2019-04-03T00:00:00"/>
    <x v="220"/>
    <m/>
    <s v="5276/20,30,40"/>
    <x v="0"/>
    <n v="10"/>
    <n v="9"/>
    <m/>
    <d v="2019-03-29T00:00:00"/>
    <s v="11:25pm"/>
  </r>
  <r>
    <x v="1"/>
    <x v="47"/>
    <x v="2"/>
    <x v="8"/>
    <x v="923"/>
    <x v="76"/>
    <x v="0"/>
    <x v="496"/>
    <m/>
    <m/>
    <m/>
    <x v="0"/>
    <m/>
    <n v="2.7"/>
    <n v="7.9"/>
    <m/>
    <x v="269"/>
    <n v="9.8379999999999992"/>
    <x v="0"/>
    <x v="385"/>
    <x v="0"/>
    <m/>
    <m/>
    <x v="0"/>
    <x v="0"/>
    <m/>
    <n v="0"/>
    <m/>
    <n v="0"/>
    <m/>
    <x v="0"/>
    <x v="0"/>
    <m/>
    <m/>
    <x v="0"/>
    <m/>
    <m/>
    <m/>
    <m/>
    <m/>
    <x v="0"/>
    <m/>
    <m/>
    <x v="0"/>
    <m/>
    <m/>
    <m/>
    <m/>
    <x v="5"/>
    <m/>
    <m/>
    <d v="2019-04-04T00:00:00"/>
    <x v="61"/>
    <m/>
    <s v="5276/50,60"/>
    <x v="0"/>
    <n v="9"/>
    <n v="9"/>
    <m/>
    <d v="2019-04-01T00:00:00"/>
    <s v="4:00pm"/>
  </r>
  <r>
    <x v="1"/>
    <x v="47"/>
    <x v="2"/>
    <x v="8"/>
    <x v="924"/>
    <x v="77"/>
    <x v="0"/>
    <x v="449"/>
    <m/>
    <m/>
    <m/>
    <x v="0"/>
    <m/>
    <n v="2.6"/>
    <n v="7.5"/>
    <m/>
    <x v="245"/>
    <n v="9.8450000000000006"/>
    <x v="0"/>
    <x v="172"/>
    <x v="0"/>
    <m/>
    <m/>
    <x v="0"/>
    <x v="0"/>
    <m/>
    <n v="0"/>
    <m/>
    <n v="0"/>
    <m/>
    <x v="0"/>
    <x v="0"/>
    <m/>
    <m/>
    <x v="0"/>
    <m/>
    <m/>
    <m/>
    <m/>
    <m/>
    <x v="0"/>
    <m/>
    <m/>
    <x v="0"/>
    <m/>
    <m/>
    <m/>
    <m/>
    <x v="5"/>
    <m/>
    <m/>
    <d v="2019-04-08T00:00:00"/>
    <x v="63"/>
    <m/>
    <s v="5276/70,80"/>
    <x v="0"/>
    <n v="7"/>
    <n v="9"/>
    <m/>
    <d v="2019-04-03T00:00:00"/>
    <s v="6:45pm"/>
  </r>
  <r>
    <x v="1"/>
    <x v="47"/>
    <x v="2"/>
    <x v="8"/>
    <x v="925"/>
    <x v="80"/>
    <x v="0"/>
    <x v="560"/>
    <m/>
    <m/>
    <m/>
    <x v="0"/>
    <m/>
    <n v="2.7"/>
    <n v="7.9"/>
    <m/>
    <x v="270"/>
    <n v="9.8740000000000006"/>
    <x v="0"/>
    <x v="386"/>
    <x v="0"/>
    <m/>
    <m/>
    <x v="0"/>
    <x v="0"/>
    <m/>
    <n v="0"/>
    <m/>
    <n v="0"/>
    <m/>
    <x v="0"/>
    <x v="0"/>
    <m/>
    <m/>
    <x v="0"/>
    <m/>
    <m/>
    <m/>
    <m/>
    <m/>
    <x v="0"/>
    <m/>
    <m/>
    <x v="0"/>
    <m/>
    <m/>
    <m/>
    <m/>
    <x v="5"/>
    <m/>
    <m/>
    <d v="2019-04-09T00:00:00"/>
    <x v="64"/>
    <m/>
    <s v="5276/100,110"/>
    <x v="0"/>
    <n v="5"/>
    <n v="9"/>
    <m/>
    <d v="2019-04-05T00:00:00"/>
    <s v="5:55pm"/>
  </r>
  <r>
    <x v="1"/>
    <x v="47"/>
    <x v="2"/>
    <x v="8"/>
    <x v="926"/>
    <x v="81"/>
    <x v="0"/>
    <x v="456"/>
    <m/>
    <m/>
    <m/>
    <x v="0"/>
    <m/>
    <n v="2.6"/>
    <n v="7.9"/>
    <m/>
    <x v="242"/>
    <n v="9.8390000000000004"/>
    <x v="0"/>
    <x v="387"/>
    <x v="0"/>
    <m/>
    <m/>
    <x v="0"/>
    <x v="0"/>
    <m/>
    <n v="0"/>
    <m/>
    <n v="0"/>
    <m/>
    <x v="0"/>
    <x v="0"/>
    <m/>
    <m/>
    <x v="0"/>
    <m/>
    <m/>
    <m/>
    <m/>
    <m/>
    <x v="0"/>
    <m/>
    <m/>
    <x v="0"/>
    <m/>
    <m/>
    <m/>
    <m/>
    <x v="5"/>
    <m/>
    <m/>
    <d v="2019-04-10T00:00:00"/>
    <x v="65"/>
    <m/>
    <s v="5276/120"/>
    <x v="0"/>
    <n v="9"/>
    <n v="9"/>
    <m/>
    <d v="2019-04-08T00:00:00"/>
    <s v="7:30pm"/>
  </r>
  <r>
    <x v="1"/>
    <x v="47"/>
    <x v="2"/>
    <x v="8"/>
    <x v="927"/>
    <x v="82"/>
    <x v="0"/>
    <x v="438"/>
    <m/>
    <m/>
    <m/>
    <x v="0"/>
    <m/>
    <n v="2.8"/>
    <n v="8"/>
    <m/>
    <x v="229"/>
    <n v="9.8640000000000008"/>
    <x v="0"/>
    <x v="39"/>
    <x v="0"/>
    <m/>
    <m/>
    <x v="0"/>
    <x v="0"/>
    <m/>
    <n v="0"/>
    <m/>
    <n v="0"/>
    <m/>
    <x v="0"/>
    <x v="0"/>
    <m/>
    <m/>
    <x v="0"/>
    <m/>
    <m/>
    <m/>
    <m/>
    <m/>
    <x v="0"/>
    <m/>
    <m/>
    <x v="0"/>
    <m/>
    <m/>
    <m/>
    <m/>
    <x v="5"/>
    <m/>
    <m/>
    <d v="2019-04-11T00:00:00"/>
    <x v="66"/>
    <m/>
    <s v="5276/130"/>
    <x v="0"/>
    <n v="5"/>
    <n v="9"/>
    <m/>
    <d v="2019-04-09T00:00:00"/>
    <s v="5:10pm"/>
  </r>
  <r>
    <x v="1"/>
    <x v="47"/>
    <x v="2"/>
    <x v="8"/>
    <x v="928"/>
    <x v="69"/>
    <x v="0"/>
    <x v="561"/>
    <m/>
    <m/>
    <m/>
    <x v="0"/>
    <m/>
    <n v="2.6"/>
    <n v="7.7"/>
    <m/>
    <x v="222"/>
    <n v="9.85"/>
    <x v="0"/>
    <x v="388"/>
    <x v="0"/>
    <m/>
    <m/>
    <x v="0"/>
    <x v="0"/>
    <m/>
    <n v="0"/>
    <m/>
    <n v="0"/>
    <m/>
    <x v="0"/>
    <x v="0"/>
    <m/>
    <m/>
    <x v="0"/>
    <m/>
    <m/>
    <m/>
    <m/>
    <m/>
    <x v="0"/>
    <m/>
    <m/>
    <x v="0"/>
    <m/>
    <m/>
    <m/>
    <m/>
    <x v="5"/>
    <m/>
    <m/>
    <d v="2019-04-15T00:00:00"/>
    <x v="55"/>
    <m/>
    <s v="5276/140,150"/>
    <x v="0"/>
    <n v="9"/>
    <n v="9"/>
    <m/>
    <d v="2019-04-10T00:00:00"/>
    <s v="5:55pm"/>
  </r>
  <r>
    <x v="1"/>
    <x v="47"/>
    <x v="2"/>
    <x v="8"/>
    <x v="929"/>
    <x v="68"/>
    <x v="0"/>
    <x v="562"/>
    <m/>
    <m/>
    <m/>
    <x v="0"/>
    <m/>
    <n v="2.8"/>
    <n v="8.1999999999999993"/>
    <m/>
    <x v="271"/>
    <n v="9.8290000000000006"/>
    <x v="0"/>
    <x v="386"/>
    <x v="0"/>
    <m/>
    <m/>
    <x v="0"/>
    <x v="0"/>
    <m/>
    <n v="0"/>
    <m/>
    <n v="0"/>
    <m/>
    <x v="0"/>
    <x v="0"/>
    <m/>
    <m/>
    <x v="0"/>
    <m/>
    <m/>
    <m/>
    <m/>
    <m/>
    <x v="0"/>
    <m/>
    <m/>
    <x v="0"/>
    <m/>
    <m/>
    <m/>
    <m/>
    <x v="5"/>
    <m/>
    <m/>
    <d v="2019-04-16T00:00:00"/>
    <x v="56"/>
    <m/>
    <s v="5276/160,170"/>
    <x v="0"/>
    <n v="9"/>
    <n v="9"/>
    <m/>
    <d v="2019-04-12T00:00:00"/>
    <s v="5:30pm"/>
  </r>
  <r>
    <x v="1"/>
    <x v="47"/>
    <x v="2"/>
    <x v="8"/>
    <x v="930"/>
    <x v="72"/>
    <x v="0"/>
    <x v="466"/>
    <m/>
    <m/>
    <m/>
    <x v="0"/>
    <m/>
    <n v="2.7"/>
    <n v="7.8"/>
    <m/>
    <x v="272"/>
    <n v="9.8640000000000008"/>
    <x v="0"/>
    <x v="389"/>
    <x v="0"/>
    <m/>
    <m/>
    <x v="0"/>
    <x v="0"/>
    <m/>
    <n v="0"/>
    <m/>
    <n v="0"/>
    <m/>
    <x v="0"/>
    <x v="0"/>
    <m/>
    <m/>
    <x v="0"/>
    <m/>
    <m/>
    <m/>
    <m/>
    <m/>
    <x v="0"/>
    <m/>
    <m/>
    <x v="0"/>
    <m/>
    <m/>
    <m/>
    <m/>
    <x v="5"/>
    <m/>
    <m/>
    <d v="2019-04-17T00:00:00"/>
    <x v="57"/>
    <m/>
    <s v="5276/180"/>
    <x v="0"/>
    <n v="5"/>
    <n v="9"/>
    <m/>
    <d v="2019-04-15T00:00:00"/>
    <s v="5:15pm"/>
  </r>
  <r>
    <x v="1"/>
    <x v="47"/>
    <x v="2"/>
    <x v="8"/>
    <x v="931"/>
    <x v="73"/>
    <x v="0"/>
    <x v="444"/>
    <m/>
    <m/>
    <m/>
    <x v="0"/>
    <m/>
    <n v="2.7"/>
    <n v="7.9"/>
    <m/>
    <x v="241"/>
    <n v="9.8490000000000002"/>
    <x v="0"/>
    <x v="60"/>
    <x v="0"/>
    <m/>
    <m/>
    <x v="0"/>
    <x v="0"/>
    <m/>
    <n v="0"/>
    <m/>
    <n v="0"/>
    <m/>
    <x v="0"/>
    <x v="0"/>
    <m/>
    <m/>
    <x v="0"/>
    <m/>
    <m/>
    <m/>
    <m/>
    <m/>
    <x v="0"/>
    <m/>
    <m/>
    <x v="0"/>
    <m/>
    <m/>
    <m/>
    <m/>
    <x v="5"/>
    <m/>
    <m/>
    <d v="2019-04-18T00:00:00"/>
    <x v="54"/>
    <m/>
    <s v="5276/190"/>
    <x v="0"/>
    <n v="4"/>
    <n v="9"/>
    <m/>
    <d v="2019-04-16T00:00:00"/>
    <s v="3:00pm"/>
  </r>
  <r>
    <x v="1"/>
    <x v="47"/>
    <x v="2"/>
    <x v="8"/>
    <x v="932"/>
    <x v="74"/>
    <x v="0"/>
    <x v="550"/>
    <m/>
    <m/>
    <m/>
    <x v="0"/>
    <m/>
    <n v="2.8"/>
    <n v="8.1"/>
    <m/>
    <x v="236"/>
    <n v="9.8719999999999999"/>
    <x v="0"/>
    <x v="25"/>
    <x v="0"/>
    <m/>
    <m/>
    <x v="0"/>
    <x v="0"/>
    <m/>
    <n v="0"/>
    <m/>
    <n v="0"/>
    <m/>
    <x v="0"/>
    <x v="0"/>
    <m/>
    <m/>
    <x v="0"/>
    <m/>
    <m/>
    <m/>
    <m/>
    <m/>
    <x v="0"/>
    <m/>
    <m/>
    <x v="0"/>
    <m/>
    <m/>
    <m/>
    <m/>
    <x v="5"/>
    <m/>
    <m/>
    <d v="2019-04-19T00:00:00"/>
    <x v="104"/>
    <m/>
    <s v="5276/200"/>
    <x v="0"/>
    <n v="5"/>
    <n v="9"/>
    <m/>
    <d v="2019-04-17T00:00:00"/>
    <s v="5:50pm"/>
  </r>
  <r>
    <x v="1"/>
    <x v="47"/>
    <x v="2"/>
    <x v="8"/>
    <x v="933"/>
    <x v="129"/>
    <x v="0"/>
    <x v="557"/>
    <m/>
    <m/>
    <m/>
    <x v="0"/>
    <m/>
    <n v="3.3"/>
    <n v="10.5"/>
    <m/>
    <x v="230"/>
    <n v="9.8390000000000004"/>
    <x v="0"/>
    <x v="390"/>
    <x v="0"/>
    <m/>
    <m/>
    <x v="0"/>
    <x v="0"/>
    <m/>
    <n v="0"/>
    <m/>
    <n v="0"/>
    <m/>
    <x v="0"/>
    <x v="0"/>
    <m/>
    <m/>
    <x v="0"/>
    <m/>
    <m/>
    <m/>
    <m/>
    <m/>
    <x v="0"/>
    <m/>
    <m/>
    <x v="0"/>
    <m/>
    <m/>
    <m/>
    <m/>
    <x v="5"/>
    <m/>
    <m/>
    <d v="2019-04-23T00:00:00"/>
    <x v="99"/>
    <m/>
    <s v="5276/210,220"/>
    <x v="0"/>
    <n v="13"/>
    <n v="9"/>
    <m/>
    <d v="2019-04-18T00:00:00"/>
    <s v="225pm"/>
  </r>
  <r>
    <x v="1"/>
    <x v="47"/>
    <x v="2"/>
    <x v="8"/>
    <x v="934"/>
    <x v="106"/>
    <x v="0"/>
    <x v="518"/>
    <m/>
    <m/>
    <m/>
    <x v="0"/>
    <m/>
    <n v="2.8"/>
    <n v="8"/>
    <m/>
    <x v="232"/>
    <n v="9.8829999999999991"/>
    <x v="0"/>
    <x v="391"/>
    <x v="0"/>
    <m/>
    <m/>
    <x v="0"/>
    <x v="0"/>
    <m/>
    <n v="0"/>
    <m/>
    <n v="0"/>
    <m/>
    <x v="0"/>
    <x v="0"/>
    <m/>
    <m/>
    <x v="0"/>
    <m/>
    <m/>
    <m/>
    <m/>
    <m/>
    <x v="0"/>
    <m/>
    <m/>
    <x v="0"/>
    <m/>
    <m/>
    <m/>
    <m/>
    <x v="5"/>
    <m/>
    <m/>
    <d v="2019-04-24T00:00:00"/>
    <x v="84"/>
    <m/>
    <s v="5276/230"/>
    <x v="0"/>
    <n v="5"/>
    <n v="9"/>
    <m/>
    <d v="2019-04-22T00:00:00"/>
    <s v="2:55pm"/>
  </r>
  <r>
    <x v="1"/>
    <x v="47"/>
    <x v="2"/>
    <x v="8"/>
    <x v="935"/>
    <x v="108"/>
    <x v="0"/>
    <x v="463"/>
    <m/>
    <m/>
    <m/>
    <x v="0"/>
    <m/>
    <n v="2.8"/>
    <n v="8.1999999999999993"/>
    <m/>
    <x v="262"/>
    <n v="9.8699999999999992"/>
    <x v="0"/>
    <x v="6"/>
    <x v="0"/>
    <m/>
    <m/>
    <x v="0"/>
    <x v="0"/>
    <m/>
    <n v="0"/>
    <m/>
    <n v="0"/>
    <m/>
    <x v="0"/>
    <x v="0"/>
    <m/>
    <m/>
    <x v="0"/>
    <m/>
    <m/>
    <m/>
    <m/>
    <m/>
    <x v="0"/>
    <m/>
    <m/>
    <x v="0"/>
    <m/>
    <m/>
    <m/>
    <m/>
    <x v="5"/>
    <m/>
    <m/>
    <d v="2019-04-26T00:00:00"/>
    <x v="86"/>
    <m/>
    <s v="5276/240,250"/>
    <x v="0"/>
    <n v="9"/>
    <n v="9"/>
    <m/>
    <d v="2019-04-23T00:00:00"/>
    <s v="3:50pm"/>
  </r>
  <r>
    <x v="1"/>
    <x v="47"/>
    <x v="2"/>
    <x v="8"/>
    <x v="936"/>
    <x v="33"/>
    <x v="0"/>
    <x v="563"/>
    <m/>
    <m/>
    <m/>
    <x v="0"/>
    <m/>
    <n v="2.7"/>
    <n v="8"/>
    <m/>
    <x v="249"/>
    <n v="9.8559999999999999"/>
    <x v="0"/>
    <x v="11"/>
    <x v="0"/>
    <m/>
    <m/>
    <x v="0"/>
    <x v="0"/>
    <m/>
    <n v="0"/>
    <m/>
    <n v="0"/>
    <m/>
    <x v="0"/>
    <x v="0"/>
    <m/>
    <m/>
    <x v="0"/>
    <m/>
    <m/>
    <m/>
    <m/>
    <m/>
    <x v="0"/>
    <m/>
    <m/>
    <x v="0"/>
    <m/>
    <m/>
    <m/>
    <m/>
    <x v="5"/>
    <m/>
    <m/>
    <d v="2019-04-29T00:00:00"/>
    <x v="30"/>
    <m/>
    <s v="5276/260"/>
    <x v="0"/>
    <n v="4"/>
    <n v="9"/>
    <m/>
    <d v="2019-04-25T00:00:00"/>
    <s v="1:10pm"/>
  </r>
  <r>
    <x v="1"/>
    <x v="47"/>
    <x v="2"/>
    <x v="8"/>
    <x v="937"/>
    <x v="111"/>
    <x v="0"/>
    <x v="473"/>
    <m/>
    <m/>
    <m/>
    <x v="0"/>
    <m/>
    <n v="2.6"/>
    <n v="7.8"/>
    <m/>
    <x v="273"/>
    <n v="9.8469999999999995"/>
    <x v="0"/>
    <x v="183"/>
    <x v="0"/>
    <m/>
    <m/>
    <x v="0"/>
    <x v="0"/>
    <m/>
    <n v="0"/>
    <m/>
    <n v="0"/>
    <m/>
    <x v="0"/>
    <x v="0"/>
    <m/>
    <m/>
    <x v="0"/>
    <m/>
    <m/>
    <m/>
    <m/>
    <m/>
    <x v="0"/>
    <m/>
    <m/>
    <x v="0"/>
    <m/>
    <m/>
    <m/>
    <m/>
    <x v="5"/>
    <m/>
    <m/>
    <d v="2019-04-30T00:00:00"/>
    <x v="87"/>
    <m/>
    <s v="5276/270,280"/>
    <x v="0"/>
    <n v="7"/>
    <n v="9"/>
    <m/>
    <d v="2019-04-26T00:00:00"/>
    <s v="1:45pm"/>
  </r>
  <r>
    <x v="1"/>
    <x v="47"/>
    <x v="2"/>
    <x v="8"/>
    <x v="938"/>
    <x v="188"/>
    <x v="0"/>
    <x v="564"/>
    <m/>
    <m/>
    <m/>
    <x v="0"/>
    <m/>
    <n v="3.9"/>
    <n v="12.4"/>
    <m/>
    <x v="274"/>
    <n v="9.7880000000000003"/>
    <x v="0"/>
    <x v="276"/>
    <x v="0"/>
    <m/>
    <m/>
    <x v="0"/>
    <x v="0"/>
    <m/>
    <n v="0"/>
    <m/>
    <n v="0"/>
    <m/>
    <x v="0"/>
    <x v="0"/>
    <m/>
    <m/>
    <x v="0"/>
    <m/>
    <m/>
    <m/>
    <m/>
    <m/>
    <x v="0"/>
    <m/>
    <m/>
    <x v="0"/>
    <m/>
    <m/>
    <m/>
    <m/>
    <x v="10"/>
    <m/>
    <m/>
    <d v="2019-10-07T00:00:00"/>
    <x v="153"/>
    <m/>
    <s v="5922/20,40"/>
    <x v="0"/>
    <n v="36"/>
    <n v="9"/>
    <m/>
    <d v="2019-10-04T00:00:00"/>
    <s v="7:55am"/>
  </r>
  <r>
    <x v="1"/>
    <x v="47"/>
    <x v="2"/>
    <x v="8"/>
    <x v="939"/>
    <x v="189"/>
    <x v="0"/>
    <x v="455"/>
    <m/>
    <m/>
    <m/>
    <x v="0"/>
    <m/>
    <n v="4"/>
    <n v="12.8"/>
    <m/>
    <x v="255"/>
    <n v="9.8390000000000004"/>
    <x v="0"/>
    <x v="14"/>
    <x v="0"/>
    <m/>
    <m/>
    <x v="0"/>
    <x v="0"/>
    <m/>
    <n v="0"/>
    <m/>
    <n v="0"/>
    <m/>
    <x v="0"/>
    <x v="0"/>
    <m/>
    <m/>
    <x v="0"/>
    <m/>
    <m/>
    <m/>
    <m/>
    <m/>
    <x v="0"/>
    <m/>
    <m/>
    <x v="0"/>
    <m/>
    <m/>
    <m/>
    <m/>
    <x v="10"/>
    <m/>
    <m/>
    <d v="2019-10-08T00:00:00"/>
    <x v="114"/>
    <m/>
    <s v="5922/30,50"/>
    <x v="0"/>
    <n v="6"/>
    <n v="9"/>
    <m/>
    <d v="2019-10-04T00:00:00"/>
    <s v="8:35am"/>
  </r>
  <r>
    <x v="1"/>
    <x v="47"/>
    <x v="2"/>
    <x v="8"/>
    <x v="940"/>
    <x v="146"/>
    <x v="0"/>
    <x v="442"/>
    <m/>
    <m/>
    <m/>
    <x v="0"/>
    <m/>
    <n v="3.4"/>
    <n v="8.6"/>
    <m/>
    <x v="275"/>
    <n v="9.8350000000000009"/>
    <x v="0"/>
    <x v="36"/>
    <x v="0"/>
    <m/>
    <m/>
    <x v="0"/>
    <x v="0"/>
    <m/>
    <n v="0"/>
    <m/>
    <n v="0"/>
    <m/>
    <x v="0"/>
    <x v="0"/>
    <m/>
    <m/>
    <x v="0"/>
    <m/>
    <m/>
    <m/>
    <m/>
    <m/>
    <x v="0"/>
    <m/>
    <m/>
    <x v="0"/>
    <m/>
    <m/>
    <m/>
    <m/>
    <x v="10"/>
    <m/>
    <m/>
    <d v="2019-10-11T00:00:00"/>
    <x v="117"/>
    <m/>
    <s v="5922/60,70,80"/>
    <x v="0"/>
    <n v="18"/>
    <n v="9"/>
    <m/>
    <d v="2019-10-08T00:00:00"/>
    <s v="10:30am"/>
  </r>
  <r>
    <x v="1"/>
    <x v="47"/>
    <x v="2"/>
    <x v="8"/>
    <x v="941"/>
    <x v="146"/>
    <x v="0"/>
    <x v="481"/>
    <m/>
    <m/>
    <m/>
    <x v="0"/>
    <m/>
    <n v="3.4"/>
    <n v="8"/>
    <m/>
    <x v="245"/>
    <n v="9.8055000000000003"/>
    <x v="0"/>
    <x v="36"/>
    <x v="0"/>
    <m/>
    <m/>
    <x v="0"/>
    <x v="0"/>
    <m/>
    <n v="0"/>
    <m/>
    <n v="0"/>
    <m/>
    <x v="0"/>
    <x v="0"/>
    <m/>
    <m/>
    <x v="0"/>
    <m/>
    <m/>
    <m/>
    <m/>
    <m/>
    <x v="0"/>
    <m/>
    <m/>
    <x v="0"/>
    <m/>
    <m/>
    <m/>
    <m/>
    <x v="10"/>
    <m/>
    <m/>
    <d v="2019-10-11T00:00:00"/>
    <x v="117"/>
    <m/>
    <s v="5922/90"/>
    <x v="0"/>
    <n v="5"/>
    <n v="9"/>
    <m/>
    <d v="2019-10-09T00:00:00"/>
    <s v="10:32pm"/>
  </r>
  <r>
    <x v="1"/>
    <x v="47"/>
    <x v="2"/>
    <x v="8"/>
    <x v="942"/>
    <x v="264"/>
    <x v="0"/>
    <x v="468"/>
    <m/>
    <m/>
    <m/>
    <x v="0"/>
    <m/>
    <n v="3.2"/>
    <n v="7.7"/>
    <m/>
    <x v="218"/>
    <n v="9.8480000000000008"/>
    <x v="0"/>
    <x v="331"/>
    <x v="0"/>
    <m/>
    <m/>
    <x v="0"/>
    <x v="0"/>
    <m/>
    <n v="0"/>
    <m/>
    <n v="0"/>
    <m/>
    <x v="0"/>
    <x v="0"/>
    <m/>
    <m/>
    <x v="0"/>
    <m/>
    <m/>
    <m/>
    <m/>
    <m/>
    <x v="0"/>
    <m/>
    <m/>
    <x v="0"/>
    <m/>
    <m/>
    <m/>
    <m/>
    <x v="10"/>
    <m/>
    <m/>
    <d v="2019-10-15T00:00:00"/>
    <x v="118"/>
    <m/>
    <s v="5922/100"/>
    <x v="0"/>
    <n v="11"/>
    <n v="9"/>
    <m/>
    <d v="2019-10-10T00:00:00"/>
    <s v="10:40pm"/>
  </r>
  <r>
    <x v="1"/>
    <x v="47"/>
    <x v="2"/>
    <x v="8"/>
    <x v="943"/>
    <x v="149"/>
    <x v="0"/>
    <x v="485"/>
    <m/>
    <m/>
    <m/>
    <x v="0"/>
    <m/>
    <n v="3.5"/>
    <n v="8.8000000000000007"/>
    <m/>
    <x v="254"/>
    <n v="9.8529999999999998"/>
    <x v="0"/>
    <x v="166"/>
    <x v="0"/>
    <m/>
    <m/>
    <x v="0"/>
    <x v="0"/>
    <m/>
    <n v="0"/>
    <m/>
    <n v="0"/>
    <m/>
    <x v="0"/>
    <x v="0"/>
    <m/>
    <m/>
    <x v="0"/>
    <m/>
    <m/>
    <m/>
    <m/>
    <m/>
    <x v="0"/>
    <m/>
    <m/>
    <x v="0"/>
    <m/>
    <m/>
    <m/>
    <m/>
    <x v="10"/>
    <m/>
    <m/>
    <d v="2019-10-17T00:00:00"/>
    <x v="120"/>
    <m/>
    <s v="5922/110"/>
    <x v="0"/>
    <n v="10"/>
    <n v="9"/>
    <m/>
    <d v="2019-10-14T00:00:00"/>
    <s v="11:07pm"/>
  </r>
  <r>
    <x v="1"/>
    <x v="47"/>
    <x v="2"/>
    <x v="8"/>
    <x v="944"/>
    <x v="149"/>
    <x v="0"/>
    <x v="565"/>
    <m/>
    <m/>
    <m/>
    <x v="0"/>
    <m/>
    <n v="4.2"/>
    <n v="11"/>
    <m/>
    <x v="276"/>
    <n v="9.8219999999999992"/>
    <x v="0"/>
    <x v="392"/>
    <x v="0"/>
    <m/>
    <m/>
    <x v="0"/>
    <x v="0"/>
    <m/>
    <n v="0"/>
    <m/>
    <n v="5.0000000000000001E-3"/>
    <m/>
    <x v="0"/>
    <x v="0"/>
    <m/>
    <m/>
    <x v="0"/>
    <m/>
    <m/>
    <m/>
    <m/>
    <m/>
    <x v="0"/>
    <m/>
    <m/>
    <x v="0"/>
    <m/>
    <m/>
    <m/>
    <m/>
    <x v="10"/>
    <m/>
    <m/>
    <d v="2019-10-17T00:00:00"/>
    <x v="120"/>
    <m/>
    <s v="5922/120"/>
    <x v="0"/>
    <n v="6"/>
    <n v="9"/>
    <m/>
    <d v="2019-10-16T00:00:00"/>
    <s v="12:00am"/>
  </r>
  <r>
    <x v="1"/>
    <x v="47"/>
    <x v="2"/>
    <x v="6"/>
    <x v="945"/>
    <x v="232"/>
    <x v="0"/>
    <x v="464"/>
    <m/>
    <m/>
    <m/>
    <x v="0"/>
    <m/>
    <n v="4.3"/>
    <n v="11.7"/>
    <m/>
    <x v="277"/>
    <n v="9.8279999999999994"/>
    <x v="0"/>
    <x v="1"/>
    <x v="0"/>
    <m/>
    <m/>
    <x v="0"/>
    <x v="0"/>
    <m/>
    <n v="0"/>
    <m/>
    <n v="0"/>
    <m/>
    <x v="0"/>
    <x v="0"/>
    <m/>
    <m/>
    <x v="0"/>
    <m/>
    <m/>
    <m/>
    <m/>
    <m/>
    <x v="0"/>
    <m/>
    <m/>
    <x v="0"/>
    <m/>
    <m/>
    <m/>
    <m/>
    <x v="1"/>
    <m/>
    <m/>
    <d v="2019-01-03T00:00:00"/>
    <x v="221"/>
    <m/>
    <s v="Repacked-ADAMA;Loveland from Direx 4L"/>
    <x v="0"/>
    <n v="1"/>
    <n v="9"/>
    <m/>
    <m/>
    <m/>
  </r>
  <r>
    <x v="0"/>
    <x v="48"/>
    <x v="2"/>
    <x v="7"/>
    <x v="946"/>
    <x v="24"/>
    <x v="0"/>
    <x v="566"/>
    <m/>
    <m/>
    <m/>
    <x v="8"/>
    <m/>
    <m/>
    <m/>
    <m/>
    <x v="0"/>
    <m/>
    <x v="424"/>
    <x v="210"/>
    <x v="113"/>
    <m/>
    <m/>
    <x v="4"/>
    <x v="114"/>
    <m/>
    <n v="2E-3"/>
    <m/>
    <n v="4.5999999999999999E-3"/>
    <m/>
    <x v="0"/>
    <x v="0"/>
    <n v="0"/>
    <n v="0.24790000000000001"/>
    <x v="0"/>
    <m/>
    <m/>
    <m/>
    <m/>
    <m/>
    <x v="52"/>
    <m/>
    <m/>
    <x v="0"/>
    <m/>
    <n v="6.4000000000000003E-3"/>
    <m/>
    <n v="8.0999999999999996E-3"/>
    <x v="4"/>
    <m/>
    <m/>
    <d v="2019-03-18T00:00:00"/>
    <x v="222"/>
    <m/>
    <s v="lot number incorrect"/>
    <x v="0"/>
    <n v="20"/>
    <n v="14"/>
    <m/>
    <m/>
    <m/>
  </r>
  <r>
    <x v="0"/>
    <x v="48"/>
    <x v="2"/>
    <x v="7"/>
    <x v="947"/>
    <x v="163"/>
    <x v="0"/>
    <x v="567"/>
    <m/>
    <m/>
    <m/>
    <x v="37"/>
    <m/>
    <m/>
    <m/>
    <m/>
    <x v="0"/>
    <m/>
    <x v="425"/>
    <x v="258"/>
    <x v="150"/>
    <m/>
    <m/>
    <x v="12"/>
    <x v="124"/>
    <m/>
    <n v="1.1999999999999999E-3"/>
    <m/>
    <n v="2.1000000000000001E-2"/>
    <m/>
    <x v="0"/>
    <x v="0"/>
    <n v="0"/>
    <n v="0.188"/>
    <x v="0"/>
    <m/>
    <m/>
    <m/>
    <m/>
    <m/>
    <x v="53"/>
    <m/>
    <m/>
    <x v="0"/>
    <m/>
    <n v="7.17E-2"/>
    <m/>
    <n v="9.1200000000000003E-2"/>
    <x v="4"/>
    <m/>
    <m/>
    <d v="2019-03-27T00:00:00"/>
    <x v="222"/>
    <m/>
    <s v="lot number incorrect"/>
    <x v="0"/>
    <n v="14"/>
    <n v="14"/>
    <m/>
    <m/>
    <m/>
  </r>
  <r>
    <x v="0"/>
    <x v="48"/>
    <x v="2"/>
    <x v="7"/>
    <x v="948"/>
    <x v="163"/>
    <x v="0"/>
    <x v="568"/>
    <m/>
    <m/>
    <m/>
    <x v="38"/>
    <m/>
    <m/>
    <m/>
    <m/>
    <x v="0"/>
    <m/>
    <x v="426"/>
    <x v="207"/>
    <x v="220"/>
    <m/>
    <m/>
    <x v="4"/>
    <x v="118"/>
    <m/>
    <n v="1.1999999999999999E-3"/>
    <m/>
    <n v="2.12E-2"/>
    <m/>
    <x v="0"/>
    <x v="0"/>
    <n v="0"/>
    <n v="0.50490000000000002"/>
    <x v="0"/>
    <m/>
    <m/>
    <m/>
    <m/>
    <m/>
    <x v="54"/>
    <m/>
    <m/>
    <x v="0"/>
    <m/>
    <n v="0.05"/>
    <m/>
    <n v="3.85E-2"/>
    <x v="4"/>
    <m/>
    <m/>
    <d v="2019-03-27T00:00:00"/>
    <x v="222"/>
    <m/>
    <s v="lot number incorrect"/>
    <x v="0"/>
    <n v="17"/>
    <n v="14"/>
    <m/>
    <m/>
    <m/>
  </r>
  <r>
    <x v="0"/>
    <x v="48"/>
    <x v="2"/>
    <x v="7"/>
    <x v="949"/>
    <x v="163"/>
    <x v="0"/>
    <x v="569"/>
    <m/>
    <m/>
    <m/>
    <x v="2"/>
    <m/>
    <m/>
    <m/>
    <m/>
    <x v="0"/>
    <m/>
    <x v="427"/>
    <x v="200"/>
    <x v="226"/>
    <m/>
    <m/>
    <x v="4"/>
    <x v="122"/>
    <m/>
    <n v="1.4E-3"/>
    <m/>
    <n v="7.4000000000000003E-3"/>
    <m/>
    <x v="0"/>
    <x v="0"/>
    <n v="0"/>
    <n v="0.70140000000000002"/>
    <x v="0"/>
    <m/>
    <m/>
    <m/>
    <m/>
    <m/>
    <x v="55"/>
    <m/>
    <m/>
    <x v="0"/>
    <m/>
    <n v="2.5999999999999999E-2"/>
    <m/>
    <n v="2.8500000000000001E-2"/>
    <x v="4"/>
    <m/>
    <m/>
    <d v="2019-03-27T00:00:00"/>
    <x v="222"/>
    <m/>
    <s v="lot number incorrect"/>
    <x v="0"/>
    <n v="10"/>
    <n v="14"/>
    <m/>
    <m/>
    <m/>
  </r>
  <r>
    <x v="0"/>
    <x v="48"/>
    <x v="2"/>
    <x v="7"/>
    <x v="950"/>
    <x v="163"/>
    <x v="0"/>
    <x v="570"/>
    <m/>
    <m/>
    <m/>
    <x v="6"/>
    <m/>
    <m/>
    <m/>
    <m/>
    <x v="0"/>
    <m/>
    <x v="428"/>
    <x v="218"/>
    <x v="227"/>
    <m/>
    <m/>
    <x v="12"/>
    <x v="121"/>
    <m/>
    <n v="0"/>
    <m/>
    <n v="1.4500000000000001E-2"/>
    <m/>
    <x v="0"/>
    <x v="0"/>
    <n v="0"/>
    <n v="0.78790000000000004"/>
    <x v="0"/>
    <m/>
    <m/>
    <m/>
    <m/>
    <m/>
    <x v="56"/>
    <m/>
    <m/>
    <x v="0"/>
    <m/>
    <n v="7.1999999999999998E-3"/>
    <m/>
    <n v="6.7000000000000002E-3"/>
    <x v="4"/>
    <m/>
    <m/>
    <d v="2019-03-27T00:00:00"/>
    <x v="222"/>
    <m/>
    <s v="lot number incorrect"/>
    <x v="0"/>
    <n v="16"/>
    <n v="14"/>
    <m/>
    <m/>
    <m/>
  </r>
  <r>
    <x v="0"/>
    <x v="48"/>
    <x v="2"/>
    <x v="7"/>
    <x v="951"/>
    <x v="163"/>
    <x v="0"/>
    <x v="571"/>
    <m/>
    <m/>
    <m/>
    <x v="37"/>
    <m/>
    <m/>
    <m/>
    <m/>
    <x v="0"/>
    <m/>
    <x v="429"/>
    <x v="225"/>
    <x v="114"/>
    <m/>
    <m/>
    <x v="13"/>
    <x v="124"/>
    <m/>
    <n v="0"/>
    <m/>
    <n v="0"/>
    <m/>
    <x v="0"/>
    <x v="0"/>
    <n v="0"/>
    <n v="0.27850000000000003"/>
    <x v="0"/>
    <m/>
    <m/>
    <m/>
    <m/>
    <m/>
    <x v="52"/>
    <m/>
    <m/>
    <x v="0"/>
    <m/>
    <n v="1.7100000000000001E-2"/>
    <m/>
    <n v="2.23E-2"/>
    <x v="4"/>
    <m/>
    <m/>
    <d v="2019-03-27T00:00:00"/>
    <x v="222"/>
    <m/>
    <s v="lot number incorrect"/>
    <x v="0"/>
    <n v="11"/>
    <n v="14"/>
    <m/>
    <m/>
    <m/>
  </r>
  <r>
    <x v="0"/>
    <x v="48"/>
    <x v="2"/>
    <x v="7"/>
    <x v="952"/>
    <x v="163"/>
    <x v="0"/>
    <x v="572"/>
    <m/>
    <m/>
    <m/>
    <x v="8"/>
    <m/>
    <m/>
    <m/>
    <m/>
    <x v="0"/>
    <m/>
    <x v="430"/>
    <x v="202"/>
    <x v="104"/>
    <m/>
    <m/>
    <x v="4"/>
    <x v="45"/>
    <m/>
    <n v="0"/>
    <m/>
    <n v="3.3E-3"/>
    <m/>
    <x v="0"/>
    <x v="0"/>
    <n v="0"/>
    <n v="0.37559999999999999"/>
    <x v="0"/>
    <m/>
    <m/>
    <m/>
    <m/>
    <m/>
    <x v="57"/>
    <m/>
    <m/>
    <x v="0"/>
    <m/>
    <n v="5.11E-2"/>
    <m/>
    <n v="2.01E-2"/>
    <x v="4"/>
    <m/>
    <m/>
    <d v="2019-03-27T00:00:00"/>
    <x v="222"/>
    <m/>
    <s v="lot number incorrect"/>
    <x v="0"/>
    <n v="10"/>
    <n v="14"/>
    <m/>
    <m/>
    <m/>
  </r>
  <r>
    <x v="0"/>
    <x v="48"/>
    <x v="2"/>
    <x v="7"/>
    <x v="953"/>
    <x v="163"/>
    <x v="0"/>
    <x v="573"/>
    <m/>
    <m/>
    <m/>
    <x v="37"/>
    <m/>
    <m/>
    <m/>
    <m/>
    <x v="0"/>
    <m/>
    <x v="431"/>
    <x v="231"/>
    <x v="228"/>
    <m/>
    <m/>
    <x v="13"/>
    <x v="121"/>
    <m/>
    <n v="0"/>
    <m/>
    <n v="6.0000000000000001E-3"/>
    <m/>
    <x v="0"/>
    <x v="0"/>
    <n v="0"/>
    <n v="0.24"/>
    <x v="0"/>
    <m/>
    <m/>
    <m/>
    <m/>
    <m/>
    <x v="52"/>
    <m/>
    <m/>
    <x v="0"/>
    <m/>
    <n v="0.08"/>
    <m/>
    <n v="0.02"/>
    <x v="4"/>
    <m/>
    <m/>
    <d v="2019-03-28T00:00:00"/>
    <x v="222"/>
    <m/>
    <s v="lot number incorrect"/>
    <x v="0"/>
    <n v="9"/>
    <n v="14"/>
    <m/>
    <m/>
    <m/>
  </r>
  <r>
    <x v="0"/>
    <x v="48"/>
    <x v="2"/>
    <x v="7"/>
    <x v="954"/>
    <x v="163"/>
    <x v="0"/>
    <x v="574"/>
    <m/>
    <m/>
    <m/>
    <x v="38"/>
    <m/>
    <m/>
    <m/>
    <m/>
    <x v="0"/>
    <m/>
    <x v="432"/>
    <x v="221"/>
    <x v="229"/>
    <m/>
    <m/>
    <x v="4"/>
    <x v="113"/>
    <m/>
    <n v="0"/>
    <m/>
    <n v="4.4000000000000003E-3"/>
    <m/>
    <x v="0"/>
    <x v="0"/>
    <n v="0"/>
    <n v="0.31780000000000003"/>
    <x v="0"/>
    <m/>
    <m/>
    <m/>
    <m/>
    <m/>
    <x v="57"/>
    <m/>
    <m/>
    <x v="0"/>
    <m/>
    <n v="8.2000000000000007E-3"/>
    <m/>
    <n v="2.98E-2"/>
    <x v="4"/>
    <m/>
    <m/>
    <d v="2019-03-28T00:00:00"/>
    <x v="222"/>
    <m/>
    <s v="lot number incorrect"/>
    <x v="0"/>
    <n v="12"/>
    <n v="14"/>
    <m/>
    <m/>
    <m/>
  </r>
  <r>
    <x v="0"/>
    <x v="48"/>
    <x v="2"/>
    <x v="7"/>
    <x v="955"/>
    <x v="31"/>
    <x v="0"/>
    <x v="575"/>
    <m/>
    <m/>
    <m/>
    <x v="38"/>
    <m/>
    <m/>
    <m/>
    <m/>
    <x v="0"/>
    <m/>
    <x v="433"/>
    <x v="251"/>
    <x v="162"/>
    <m/>
    <m/>
    <x v="9"/>
    <x v="112"/>
    <m/>
    <n v="1.1999999999999999E-3"/>
    <m/>
    <n v="1.7299999999999999E-2"/>
    <m/>
    <x v="0"/>
    <x v="0"/>
    <n v="0"/>
    <n v="0.15210000000000001"/>
    <x v="0"/>
    <m/>
    <m/>
    <m/>
    <m/>
    <m/>
    <x v="58"/>
    <m/>
    <m/>
    <x v="0"/>
    <m/>
    <n v="8.6800000000000002E-2"/>
    <m/>
    <n v="0.29570000000000002"/>
    <x v="4"/>
    <m/>
    <m/>
    <d v="2019-03-28T00:00:00"/>
    <x v="222"/>
    <m/>
    <s v="lot number incorrect"/>
    <x v="0"/>
    <n v="12"/>
    <n v="14"/>
    <m/>
    <m/>
    <m/>
  </r>
  <r>
    <x v="0"/>
    <x v="48"/>
    <x v="2"/>
    <x v="7"/>
    <x v="956"/>
    <x v="31"/>
    <x v="0"/>
    <x v="576"/>
    <m/>
    <m/>
    <m/>
    <x v="37"/>
    <m/>
    <m/>
    <m/>
    <m/>
    <x v="0"/>
    <m/>
    <x v="434"/>
    <x v="238"/>
    <x v="27"/>
    <m/>
    <m/>
    <x v="4"/>
    <x v="118"/>
    <m/>
    <n v="0"/>
    <m/>
    <n v="4.7999999999999996E-3"/>
    <m/>
    <x v="0"/>
    <x v="0"/>
    <n v="0"/>
    <n v="0.17549999999999999"/>
    <x v="0"/>
    <m/>
    <m/>
    <m/>
    <m/>
    <m/>
    <x v="59"/>
    <m/>
    <m/>
    <x v="0"/>
    <m/>
    <n v="2.7699999999999999E-2"/>
    <m/>
    <n v="2.7900000000000001E-2"/>
    <x v="4"/>
    <m/>
    <m/>
    <d v="2019-03-28T00:00:00"/>
    <x v="222"/>
    <m/>
    <s v="lot number incorrect"/>
    <x v="0"/>
    <n v="10"/>
    <n v="14"/>
    <m/>
    <m/>
    <m/>
  </r>
  <r>
    <x v="0"/>
    <x v="48"/>
    <x v="2"/>
    <x v="7"/>
    <x v="957"/>
    <x v="31"/>
    <x v="0"/>
    <x v="577"/>
    <m/>
    <m/>
    <m/>
    <x v="37"/>
    <m/>
    <m/>
    <m/>
    <m/>
    <x v="0"/>
    <m/>
    <x v="435"/>
    <x v="201"/>
    <x v="230"/>
    <m/>
    <m/>
    <x v="4"/>
    <x v="112"/>
    <m/>
    <n v="0"/>
    <m/>
    <n v="3.2000000000000002E-3"/>
    <m/>
    <x v="0"/>
    <x v="0"/>
    <n v="0"/>
    <n v="8.7999999999999995E-2"/>
    <x v="0"/>
    <m/>
    <m/>
    <m/>
    <m/>
    <m/>
    <x v="60"/>
    <m/>
    <m/>
    <x v="0"/>
    <m/>
    <n v="3.8999999999999998E-3"/>
    <m/>
    <n v="2.58E-2"/>
    <x v="4"/>
    <m/>
    <m/>
    <d v="2019-03-29T00:00:00"/>
    <x v="222"/>
    <m/>
    <s v="lot number incorrect"/>
    <x v="0"/>
    <n v="10"/>
    <n v="14"/>
    <m/>
    <m/>
    <m/>
  </r>
  <r>
    <x v="0"/>
    <x v="48"/>
    <x v="2"/>
    <x v="7"/>
    <x v="958"/>
    <x v="164"/>
    <x v="0"/>
    <x v="578"/>
    <m/>
    <m/>
    <m/>
    <x v="38"/>
    <m/>
    <m/>
    <m/>
    <m/>
    <x v="0"/>
    <m/>
    <x v="436"/>
    <x v="247"/>
    <x v="96"/>
    <m/>
    <m/>
    <x v="4"/>
    <x v="123"/>
    <m/>
    <n v="0"/>
    <m/>
    <n v="6.1999999999999998E-3"/>
    <m/>
    <x v="0"/>
    <x v="0"/>
    <n v="0"/>
    <n v="7.5999999999999998E-2"/>
    <x v="0"/>
    <m/>
    <m/>
    <m/>
    <m/>
    <m/>
    <x v="61"/>
    <m/>
    <m/>
    <x v="0"/>
    <m/>
    <n v="4.1999999999999997E-3"/>
    <m/>
    <n v="2.63E-2"/>
    <x v="5"/>
    <m/>
    <m/>
    <d v="2019-04-02T00:00:00"/>
    <x v="222"/>
    <m/>
    <s v="lot number incorrect"/>
    <x v="0"/>
    <n v="12"/>
    <n v="14"/>
    <m/>
    <m/>
    <m/>
  </r>
  <r>
    <x v="0"/>
    <x v="48"/>
    <x v="2"/>
    <x v="7"/>
    <x v="959"/>
    <x v="164"/>
    <x v="0"/>
    <x v="579"/>
    <m/>
    <m/>
    <m/>
    <x v="4"/>
    <m/>
    <m/>
    <m/>
    <m/>
    <x v="0"/>
    <m/>
    <x v="437"/>
    <x v="218"/>
    <x v="159"/>
    <m/>
    <m/>
    <x v="9"/>
    <x v="118"/>
    <m/>
    <n v="0"/>
    <m/>
    <n v="2.7099999999999999E-2"/>
    <m/>
    <x v="0"/>
    <x v="0"/>
    <n v="0"/>
    <n v="0.24979999999999999"/>
    <x v="0"/>
    <m/>
    <m/>
    <m/>
    <m/>
    <m/>
    <x v="62"/>
    <m/>
    <m/>
    <x v="0"/>
    <m/>
    <n v="2.3800000000000002E-2"/>
    <m/>
    <n v="7.9000000000000008E-3"/>
    <x v="5"/>
    <m/>
    <m/>
    <d v="2019-04-02T00:00:00"/>
    <x v="222"/>
    <m/>
    <s v="lot number incorrect"/>
    <x v="0"/>
    <n v="10"/>
    <n v="14"/>
    <m/>
    <m/>
    <m/>
  </r>
  <r>
    <x v="0"/>
    <x v="48"/>
    <x v="2"/>
    <x v="7"/>
    <x v="960"/>
    <x v="164"/>
    <x v="0"/>
    <x v="580"/>
    <m/>
    <m/>
    <m/>
    <x v="38"/>
    <m/>
    <m/>
    <m/>
    <m/>
    <x v="0"/>
    <m/>
    <x v="438"/>
    <x v="224"/>
    <x v="133"/>
    <m/>
    <m/>
    <x v="4"/>
    <x v="114"/>
    <m/>
    <n v="0"/>
    <m/>
    <n v="5.0000000000000001E-3"/>
    <m/>
    <x v="0"/>
    <x v="0"/>
    <n v="0"/>
    <n v="1.8599999999999998E-2"/>
    <x v="0"/>
    <m/>
    <m/>
    <m/>
    <m/>
    <m/>
    <x v="63"/>
    <m/>
    <m/>
    <x v="0"/>
    <m/>
    <n v="2.9499999999999998E-2"/>
    <m/>
    <n v="3.3000000000000002E-2"/>
    <x v="5"/>
    <m/>
    <m/>
    <d v="2019-04-02T00:00:00"/>
    <x v="222"/>
    <m/>
    <s v="lot number incorrect"/>
    <x v="0"/>
    <n v="10"/>
    <n v="14"/>
    <m/>
    <m/>
    <m/>
  </r>
  <r>
    <x v="0"/>
    <x v="48"/>
    <x v="2"/>
    <x v="7"/>
    <x v="961"/>
    <x v="159"/>
    <x v="0"/>
    <x v="581"/>
    <m/>
    <m/>
    <m/>
    <x v="39"/>
    <m/>
    <m/>
    <m/>
    <m/>
    <x v="0"/>
    <m/>
    <x v="439"/>
    <x v="194"/>
    <x v="70"/>
    <m/>
    <m/>
    <x v="9"/>
    <x v="123"/>
    <m/>
    <n v="0"/>
    <m/>
    <n v="1.8E-3"/>
    <m/>
    <x v="0"/>
    <x v="0"/>
    <n v="0"/>
    <n v="3.3399999999999999E-2"/>
    <x v="0"/>
    <m/>
    <m/>
    <m/>
    <m/>
    <m/>
    <x v="64"/>
    <m/>
    <m/>
    <x v="0"/>
    <m/>
    <n v="2.0899999999999998E-2"/>
    <m/>
    <n v="3.1699999999999999E-2"/>
    <x v="5"/>
    <m/>
    <m/>
    <d v="2019-04-04T00:00:00"/>
    <x v="222"/>
    <m/>
    <s v="lot number incorrect"/>
    <x v="0"/>
    <n v="10"/>
    <n v="14"/>
    <m/>
    <m/>
    <m/>
  </r>
  <r>
    <x v="0"/>
    <x v="48"/>
    <x v="2"/>
    <x v="7"/>
    <x v="962"/>
    <x v="159"/>
    <x v="0"/>
    <x v="582"/>
    <m/>
    <m/>
    <m/>
    <x v="1"/>
    <m/>
    <m/>
    <m/>
    <m/>
    <x v="0"/>
    <m/>
    <x v="440"/>
    <x v="221"/>
    <x v="141"/>
    <m/>
    <m/>
    <x v="8"/>
    <x v="119"/>
    <m/>
    <n v="0"/>
    <m/>
    <n v="1.9E-3"/>
    <m/>
    <x v="0"/>
    <x v="0"/>
    <n v="0"/>
    <n v="4.3499999999999997E-2"/>
    <x v="0"/>
    <m/>
    <m/>
    <m/>
    <m/>
    <m/>
    <x v="65"/>
    <m/>
    <m/>
    <x v="0"/>
    <m/>
    <n v="5.7200000000000001E-2"/>
    <m/>
    <n v="4.4299999999999999E-2"/>
    <x v="5"/>
    <m/>
    <m/>
    <d v="2019-04-04T00:00:00"/>
    <x v="222"/>
    <m/>
    <s v="lot number incorrect"/>
    <x v="0"/>
    <n v="9"/>
    <n v="14"/>
    <m/>
    <m/>
    <m/>
  </r>
  <r>
    <x v="0"/>
    <x v="48"/>
    <x v="2"/>
    <x v="7"/>
    <x v="963"/>
    <x v="78"/>
    <x v="0"/>
    <x v="583"/>
    <m/>
    <m/>
    <m/>
    <x v="1"/>
    <m/>
    <m/>
    <m/>
    <m/>
    <x v="0"/>
    <m/>
    <x v="441"/>
    <x v="221"/>
    <x v="231"/>
    <m/>
    <m/>
    <x v="4"/>
    <x v="121"/>
    <m/>
    <n v="0"/>
    <m/>
    <n v="4.8999999999999998E-3"/>
    <m/>
    <x v="0"/>
    <x v="0"/>
    <n v="0"/>
    <n v="7.8799999999999995E-2"/>
    <x v="0"/>
    <m/>
    <m/>
    <m/>
    <m/>
    <m/>
    <x v="66"/>
    <m/>
    <m/>
    <x v="0"/>
    <m/>
    <n v="5.5399999999999998E-2"/>
    <m/>
    <n v="1.8200000000000001E-2"/>
    <x v="5"/>
    <m/>
    <m/>
    <d v="2019-04-05T00:00:00"/>
    <x v="222"/>
    <m/>
    <s v="lot number incorrect"/>
    <x v="0"/>
    <n v="9"/>
    <n v="14"/>
    <m/>
    <m/>
    <m/>
  </r>
  <r>
    <x v="0"/>
    <x v="48"/>
    <x v="2"/>
    <x v="7"/>
    <x v="964"/>
    <x v="78"/>
    <x v="0"/>
    <x v="584"/>
    <m/>
    <m/>
    <m/>
    <x v="4"/>
    <m/>
    <m/>
    <m/>
    <m/>
    <x v="0"/>
    <m/>
    <x v="442"/>
    <x v="247"/>
    <x v="232"/>
    <m/>
    <m/>
    <x v="4"/>
    <x v="114"/>
    <m/>
    <n v="0"/>
    <m/>
    <n v="0"/>
    <m/>
    <x v="0"/>
    <x v="0"/>
    <n v="0"/>
    <n v="0"/>
    <x v="0"/>
    <m/>
    <m/>
    <m/>
    <m/>
    <m/>
    <x v="67"/>
    <m/>
    <m/>
    <x v="0"/>
    <m/>
    <n v="1.01E-2"/>
    <m/>
    <n v="3.4799999999999998E-2"/>
    <x v="5"/>
    <m/>
    <m/>
    <d v="2019-04-05T00:00:00"/>
    <x v="222"/>
    <m/>
    <s v="lot number incorrect"/>
    <x v="0"/>
    <n v="9"/>
    <n v="14"/>
    <m/>
    <m/>
    <m/>
  </r>
  <r>
    <x v="0"/>
    <x v="48"/>
    <x v="2"/>
    <x v="7"/>
    <x v="965"/>
    <x v="78"/>
    <x v="0"/>
    <x v="585"/>
    <m/>
    <m/>
    <m/>
    <x v="37"/>
    <m/>
    <m/>
    <m/>
    <m/>
    <x v="0"/>
    <m/>
    <x v="440"/>
    <x v="218"/>
    <x v="112"/>
    <m/>
    <m/>
    <x v="9"/>
    <x v="45"/>
    <m/>
    <n v="0"/>
    <m/>
    <n v="2.5999999999999999E-3"/>
    <m/>
    <x v="0"/>
    <x v="0"/>
    <n v="0"/>
    <n v="4.0099999999999997E-2"/>
    <x v="0"/>
    <m/>
    <m/>
    <m/>
    <m/>
    <m/>
    <x v="68"/>
    <m/>
    <m/>
    <x v="0"/>
    <m/>
    <n v="3.6799999999999999E-2"/>
    <m/>
    <n v="2.8899999999999999E-2"/>
    <x v="5"/>
    <m/>
    <m/>
    <d v="2019-04-05T00:00:00"/>
    <x v="222"/>
    <m/>
    <s v="lot number incorrect"/>
    <x v="0"/>
    <n v="20"/>
    <n v="14"/>
    <m/>
    <m/>
    <m/>
  </r>
  <r>
    <x v="0"/>
    <x v="49"/>
    <x v="2"/>
    <x v="4"/>
    <x v="966"/>
    <x v="32"/>
    <x v="0"/>
    <x v="586"/>
    <n v="9.5"/>
    <n v="8.8000000000000007"/>
    <n v="3.02"/>
    <x v="0"/>
    <m/>
    <n v="2.5"/>
    <n v="6.6"/>
    <m/>
    <x v="278"/>
    <m/>
    <x v="443"/>
    <x v="373"/>
    <x v="58"/>
    <m/>
    <m/>
    <x v="0"/>
    <x v="0"/>
    <m/>
    <n v="0"/>
    <m/>
    <n v="2.5999999999999999E-3"/>
    <m/>
    <x v="0"/>
    <x v="0"/>
    <m/>
    <m/>
    <x v="0"/>
    <m/>
    <m/>
    <m/>
    <m/>
    <m/>
    <x v="0"/>
    <m/>
    <m/>
    <x v="0"/>
    <m/>
    <m/>
    <m/>
    <m/>
    <x v="4"/>
    <m/>
    <m/>
    <d v="2019-04-01T00:00:00"/>
    <x v="29"/>
    <m/>
    <s v="5142/20"/>
    <x v="0"/>
    <n v="10"/>
    <n v="12"/>
    <m/>
    <d v="2019-03-26T00:00:00"/>
    <s v="3:30pm"/>
  </r>
  <r>
    <x v="0"/>
    <x v="49"/>
    <x v="2"/>
    <x v="4"/>
    <x v="967"/>
    <x v="159"/>
    <x v="0"/>
    <x v="587"/>
    <n v="9.3800000000000008"/>
    <n v="8.9"/>
    <n v="3.06"/>
    <x v="0"/>
    <m/>
    <n v="2.4"/>
    <n v="6.7"/>
    <m/>
    <x v="279"/>
    <m/>
    <x v="444"/>
    <x v="65"/>
    <x v="58"/>
    <m/>
    <m/>
    <x v="0"/>
    <x v="0"/>
    <m/>
    <n v="0"/>
    <m/>
    <n v="2.3999999999999998E-3"/>
    <m/>
    <x v="0"/>
    <x v="0"/>
    <m/>
    <m/>
    <x v="0"/>
    <m/>
    <m/>
    <m/>
    <m/>
    <m/>
    <x v="0"/>
    <m/>
    <m/>
    <x v="0"/>
    <m/>
    <m/>
    <m/>
    <m/>
    <x v="5"/>
    <m/>
    <m/>
    <d v="2019-04-02T00:00:00"/>
    <x v="127"/>
    <m/>
    <s v="5142/30"/>
    <x v="0"/>
    <n v="11"/>
    <n v="12"/>
    <m/>
    <d v="2019-03-27T00:00:00"/>
    <s v="11:10pm"/>
  </r>
  <r>
    <x v="0"/>
    <x v="49"/>
    <x v="2"/>
    <x v="4"/>
    <x v="968"/>
    <x v="159"/>
    <x v="0"/>
    <x v="588"/>
    <n v="9.61"/>
    <n v="9.25"/>
    <n v="2.87"/>
    <x v="0"/>
    <m/>
    <n v="2.4700000000000002"/>
    <n v="6.49"/>
    <m/>
    <x v="81"/>
    <m/>
    <x v="445"/>
    <x v="393"/>
    <x v="58"/>
    <m/>
    <m/>
    <x v="0"/>
    <x v="0"/>
    <m/>
    <n v="0"/>
    <m/>
    <n v="0"/>
    <m/>
    <x v="0"/>
    <x v="0"/>
    <m/>
    <m/>
    <x v="0"/>
    <m/>
    <m/>
    <m/>
    <m/>
    <m/>
    <x v="0"/>
    <m/>
    <m/>
    <x v="0"/>
    <m/>
    <m/>
    <m/>
    <m/>
    <x v="5"/>
    <m/>
    <m/>
    <d v="2019-04-02T00:00:00"/>
    <x v="127"/>
    <m/>
    <s v="5142/40"/>
    <x v="0"/>
    <n v="13"/>
    <n v="12"/>
    <m/>
    <d v="2019-03-29T00:00:00"/>
    <s v="12:35pm"/>
  </r>
  <r>
    <x v="0"/>
    <x v="49"/>
    <x v="2"/>
    <x v="4"/>
    <x v="969"/>
    <x v="84"/>
    <x v="0"/>
    <x v="589"/>
    <n v="9.6999999999999993"/>
    <n v="9.11"/>
    <n v="2.93"/>
    <x v="0"/>
    <m/>
    <n v="2.2000000000000002"/>
    <n v="9.6999999999999993"/>
    <m/>
    <x v="89"/>
    <m/>
    <x v="446"/>
    <x v="394"/>
    <x v="58"/>
    <m/>
    <m/>
    <x v="0"/>
    <x v="0"/>
    <m/>
    <n v="0"/>
    <m/>
    <n v="1.1999999999999999E-3"/>
    <m/>
    <x v="0"/>
    <x v="0"/>
    <m/>
    <m/>
    <x v="0"/>
    <m/>
    <m/>
    <m/>
    <m/>
    <m/>
    <x v="0"/>
    <m/>
    <m/>
    <x v="0"/>
    <m/>
    <m/>
    <m/>
    <m/>
    <x v="0"/>
    <m/>
    <m/>
    <d v="2019-08-28T00:00:00"/>
    <x v="98"/>
    <m/>
    <s v="5759/20"/>
    <x v="0"/>
    <n v="30"/>
    <n v="12"/>
    <m/>
    <d v="2019-08-26T00:00:00"/>
    <s v="10:55am"/>
  </r>
  <r>
    <x v="0"/>
    <x v="49"/>
    <x v="2"/>
    <x v="4"/>
    <x v="970"/>
    <x v="153"/>
    <x v="0"/>
    <x v="590"/>
    <n v="9.6999999999999993"/>
    <n v="9.56"/>
    <n v="2.74"/>
    <x v="0"/>
    <m/>
    <n v="2.4"/>
    <n v="9.6"/>
    <m/>
    <x v="280"/>
    <m/>
    <x v="447"/>
    <x v="395"/>
    <x v="58"/>
    <m/>
    <m/>
    <x v="0"/>
    <x v="0"/>
    <m/>
    <n v="2.3999999999999998E-3"/>
    <m/>
    <n v="4.1000000000000003E-3"/>
    <m/>
    <x v="0"/>
    <x v="0"/>
    <m/>
    <m/>
    <x v="0"/>
    <m/>
    <m/>
    <m/>
    <m/>
    <m/>
    <x v="0"/>
    <m/>
    <m/>
    <x v="0"/>
    <m/>
    <m/>
    <m/>
    <m/>
    <x v="0"/>
    <m/>
    <m/>
    <d v="2019-08-30T00:00:00"/>
    <x v="69"/>
    <m/>
    <s v="5759/30"/>
    <x v="0"/>
    <n v="15"/>
    <n v="12"/>
    <m/>
    <d v="2019-08-28T00:00:00"/>
    <m/>
  </r>
  <r>
    <x v="0"/>
    <x v="49"/>
    <x v="2"/>
    <x v="4"/>
    <x v="971"/>
    <x v="89"/>
    <x v="0"/>
    <x v="591"/>
    <n v="8.9"/>
    <n v="9.26"/>
    <n v="2.91"/>
    <x v="0"/>
    <m/>
    <n v="2.5"/>
    <n v="8.8000000000000007"/>
    <m/>
    <x v="281"/>
    <m/>
    <x v="448"/>
    <x v="396"/>
    <x v="58"/>
    <m/>
    <m/>
    <x v="0"/>
    <x v="0"/>
    <m/>
    <n v="0"/>
    <m/>
    <n v="9.4999999999999998E-3"/>
    <m/>
    <x v="0"/>
    <x v="0"/>
    <m/>
    <m/>
    <x v="0"/>
    <m/>
    <m/>
    <m/>
    <m/>
    <m/>
    <x v="0"/>
    <m/>
    <m/>
    <x v="0"/>
    <m/>
    <m/>
    <m/>
    <m/>
    <x v="9"/>
    <m/>
    <m/>
    <d v="2019-09-03T00:00:00"/>
    <x v="71"/>
    <n v="1"/>
    <s v="5759/40"/>
    <x v="0"/>
    <n v="6"/>
    <n v="12"/>
    <m/>
    <d v="2019-08-29T00:00:00"/>
    <s v="3:30pm"/>
  </r>
  <r>
    <x v="0"/>
    <x v="49"/>
    <x v="2"/>
    <x v="4"/>
    <x v="972"/>
    <x v="90"/>
    <x v="0"/>
    <x v="592"/>
    <n v="9.5299999999999994"/>
    <n v="9.35"/>
    <n v="2.91"/>
    <x v="0"/>
    <m/>
    <n v="2.8"/>
    <n v="9.4"/>
    <m/>
    <x v="282"/>
    <m/>
    <x v="449"/>
    <x v="65"/>
    <x v="58"/>
    <m/>
    <m/>
    <x v="0"/>
    <x v="0"/>
    <m/>
    <n v="1.8E-3"/>
    <m/>
    <n v="3.3E-3"/>
    <m/>
    <x v="0"/>
    <x v="0"/>
    <m/>
    <m/>
    <x v="0"/>
    <m/>
    <m/>
    <m/>
    <m/>
    <m/>
    <x v="0"/>
    <m/>
    <m/>
    <x v="0"/>
    <m/>
    <m/>
    <m/>
    <m/>
    <x v="9"/>
    <m/>
    <m/>
    <d v="2019-09-04T00:00:00"/>
    <x v="72"/>
    <n v="1"/>
    <s v="5759/50"/>
    <x v="0"/>
    <n v="4"/>
    <n v="12"/>
    <m/>
    <d v="2019-08-30T00:00:00"/>
    <s v="4:15am"/>
  </r>
  <r>
    <x v="0"/>
    <x v="49"/>
    <x v="2"/>
    <x v="4"/>
    <x v="973"/>
    <x v="91"/>
    <x v="0"/>
    <x v="593"/>
    <n v="9.69"/>
    <n v="9.57"/>
    <n v="2.93"/>
    <x v="0"/>
    <m/>
    <n v="2.8"/>
    <n v="7.8"/>
    <m/>
    <x v="283"/>
    <m/>
    <x v="450"/>
    <x v="357"/>
    <x v="58"/>
    <m/>
    <m/>
    <x v="0"/>
    <x v="0"/>
    <m/>
    <n v="2.9999999999999997E-4"/>
    <m/>
    <n v="4.7999999999999996E-3"/>
    <m/>
    <x v="0"/>
    <x v="0"/>
    <m/>
    <m/>
    <x v="0"/>
    <m/>
    <m/>
    <m/>
    <m/>
    <m/>
    <x v="0"/>
    <m/>
    <m/>
    <x v="0"/>
    <m/>
    <m/>
    <m/>
    <m/>
    <x v="9"/>
    <m/>
    <m/>
    <d v="2019-09-05T00:00:00"/>
    <x v="73"/>
    <n v="1"/>
    <s v="5759/60"/>
    <x v="0"/>
    <n v="6"/>
    <n v="12"/>
    <m/>
    <d v="2019-09-03T00:00:00"/>
    <s v="11:05am"/>
  </r>
  <r>
    <x v="0"/>
    <x v="49"/>
    <x v="2"/>
    <x v="4"/>
    <x v="974"/>
    <x v="92"/>
    <x v="0"/>
    <x v="594"/>
    <n v="9.2799999999999994"/>
    <n v="9.5299999999999994"/>
    <n v="2.92"/>
    <x v="0"/>
    <m/>
    <n v="2.7"/>
    <n v="7.4"/>
    <m/>
    <x v="284"/>
    <m/>
    <x v="451"/>
    <x v="397"/>
    <x v="58"/>
    <m/>
    <m/>
    <x v="0"/>
    <x v="0"/>
    <m/>
    <n v="0"/>
    <m/>
    <n v="2.5999999999999999E-3"/>
    <m/>
    <x v="0"/>
    <x v="0"/>
    <m/>
    <m/>
    <x v="0"/>
    <m/>
    <m/>
    <m/>
    <m/>
    <m/>
    <x v="0"/>
    <m/>
    <m/>
    <x v="0"/>
    <m/>
    <m/>
    <m/>
    <m/>
    <x v="9"/>
    <m/>
    <m/>
    <d v="2019-09-06T00:00:00"/>
    <x v="74"/>
    <n v="1"/>
    <s v="5759/70"/>
    <x v="0"/>
    <n v="9"/>
    <n v="12"/>
    <m/>
    <d v="2019-09-04T00:00:00"/>
    <s v="11:40pm"/>
  </r>
  <r>
    <x v="0"/>
    <x v="50"/>
    <x v="2"/>
    <x v="4"/>
    <x v="975"/>
    <x v="70"/>
    <x v="0"/>
    <x v="595"/>
    <m/>
    <m/>
    <m/>
    <x v="0"/>
    <m/>
    <m/>
    <m/>
    <m/>
    <x v="0"/>
    <m/>
    <x v="452"/>
    <x v="1"/>
    <x v="0"/>
    <m/>
    <m/>
    <x v="0"/>
    <x v="0"/>
    <m/>
    <m/>
    <m/>
    <m/>
    <m/>
    <x v="0"/>
    <x v="0"/>
    <m/>
    <m/>
    <x v="0"/>
    <m/>
    <m/>
    <m/>
    <m/>
    <m/>
    <x v="0"/>
    <m/>
    <m/>
    <x v="0"/>
    <m/>
    <m/>
    <m/>
    <m/>
    <x v="5"/>
    <m/>
    <m/>
    <d v="2019-04-15T00:00:00"/>
    <x v="55"/>
    <m/>
    <s v="5221/20"/>
    <x v="0"/>
    <n v="5"/>
    <n v="2"/>
    <m/>
    <d v="2019-03-29T00:00:00"/>
    <s v="11:59am"/>
  </r>
  <r>
    <x v="0"/>
    <x v="50"/>
    <x v="2"/>
    <x v="4"/>
    <x v="976"/>
    <x v="104"/>
    <x v="0"/>
    <x v="469"/>
    <m/>
    <m/>
    <m/>
    <x v="0"/>
    <m/>
    <m/>
    <m/>
    <m/>
    <x v="0"/>
    <m/>
    <x v="453"/>
    <x v="1"/>
    <x v="0"/>
    <m/>
    <m/>
    <x v="0"/>
    <x v="0"/>
    <m/>
    <m/>
    <m/>
    <m/>
    <m/>
    <x v="0"/>
    <x v="0"/>
    <m/>
    <m/>
    <x v="0"/>
    <m/>
    <m/>
    <m/>
    <m/>
    <m/>
    <x v="0"/>
    <m/>
    <m/>
    <x v="0"/>
    <m/>
    <m/>
    <m/>
    <m/>
    <x v="9"/>
    <m/>
    <m/>
    <d v="2019-09-20T00:00:00"/>
    <x v="82"/>
    <n v="1"/>
    <s v="5876/20"/>
    <x v="0"/>
    <n v="4"/>
    <n v="2"/>
    <m/>
    <d v="2019-09-16T00:00:00"/>
    <s v="5:00pm"/>
  </r>
  <r>
    <x v="0"/>
    <x v="50"/>
    <x v="2"/>
    <x v="4"/>
    <x v="977"/>
    <x v="265"/>
    <x v="0"/>
    <x v="596"/>
    <m/>
    <m/>
    <m/>
    <x v="0"/>
    <m/>
    <m/>
    <m/>
    <m/>
    <x v="0"/>
    <m/>
    <x v="454"/>
    <x v="1"/>
    <x v="0"/>
    <m/>
    <m/>
    <x v="0"/>
    <x v="0"/>
    <m/>
    <m/>
    <m/>
    <m/>
    <m/>
    <x v="0"/>
    <x v="0"/>
    <m/>
    <m/>
    <x v="0"/>
    <m/>
    <m/>
    <m/>
    <m/>
    <m/>
    <x v="0"/>
    <m/>
    <m/>
    <x v="0"/>
    <m/>
    <m/>
    <m/>
    <m/>
    <x v="9"/>
    <m/>
    <m/>
    <d v="2019-09-24T00:00:00"/>
    <x v="223"/>
    <n v="1"/>
    <s v="5876/30"/>
    <x v="0"/>
    <n v="5"/>
    <n v="2"/>
    <m/>
    <d v="2019-09-20T00:00:00"/>
    <s v="12:25pm"/>
  </r>
  <r>
    <x v="0"/>
    <x v="51"/>
    <x v="2"/>
    <x v="6"/>
    <x v="978"/>
    <x v="78"/>
    <x v="0"/>
    <x v="597"/>
    <m/>
    <m/>
    <m/>
    <x v="0"/>
    <m/>
    <m/>
    <m/>
    <m/>
    <x v="0"/>
    <m/>
    <x v="455"/>
    <x v="398"/>
    <x v="0"/>
    <m/>
    <m/>
    <x v="0"/>
    <x v="0"/>
    <m/>
    <m/>
    <m/>
    <m/>
    <m/>
    <x v="0"/>
    <x v="0"/>
    <m/>
    <m/>
    <x v="0"/>
    <m/>
    <m/>
    <m/>
    <m/>
    <m/>
    <x v="0"/>
    <m/>
    <m/>
    <x v="0"/>
    <m/>
    <m/>
    <m/>
    <m/>
    <x v="5"/>
    <m/>
    <m/>
    <d v="2019-04-05T00:00:00"/>
    <x v="62"/>
    <m/>
    <s v="5309/20"/>
    <x v="0"/>
    <n v="2"/>
    <n v="3"/>
    <m/>
    <d v="2019-04-02T00:00:00"/>
    <s v="12:30pm"/>
  </r>
  <r>
    <x v="0"/>
    <x v="51"/>
    <x v="2"/>
    <x v="6"/>
    <x v="979"/>
    <x v="79"/>
    <x v="0"/>
    <x v="598"/>
    <m/>
    <m/>
    <m/>
    <x v="0"/>
    <m/>
    <m/>
    <m/>
    <m/>
    <x v="0"/>
    <m/>
    <x v="456"/>
    <x v="399"/>
    <x v="0"/>
    <m/>
    <m/>
    <x v="0"/>
    <x v="0"/>
    <m/>
    <m/>
    <m/>
    <m/>
    <m/>
    <x v="0"/>
    <x v="0"/>
    <m/>
    <m/>
    <x v="0"/>
    <m/>
    <m/>
    <m/>
    <m/>
    <m/>
    <x v="0"/>
    <m/>
    <m/>
    <x v="0"/>
    <m/>
    <m/>
    <m/>
    <m/>
    <x v="5"/>
    <m/>
    <m/>
    <d v="2019-04-08T00:00:00"/>
    <x v="63"/>
    <m/>
    <s v="5309/30"/>
    <x v="0"/>
    <n v="3"/>
    <n v="3"/>
    <m/>
    <d v="2019-04-04T00:00:00"/>
    <s v="3:40pm"/>
  </r>
  <r>
    <x v="0"/>
    <x v="51"/>
    <x v="2"/>
    <x v="6"/>
    <x v="980"/>
    <x v="80"/>
    <x v="0"/>
    <x v="599"/>
    <m/>
    <m/>
    <m/>
    <x v="0"/>
    <m/>
    <m/>
    <m/>
    <m/>
    <x v="0"/>
    <m/>
    <x v="457"/>
    <x v="400"/>
    <x v="0"/>
    <m/>
    <m/>
    <x v="0"/>
    <x v="0"/>
    <m/>
    <m/>
    <m/>
    <m/>
    <m/>
    <x v="0"/>
    <x v="0"/>
    <m/>
    <m/>
    <x v="0"/>
    <m/>
    <m/>
    <m/>
    <m/>
    <m/>
    <x v="0"/>
    <m/>
    <m/>
    <x v="0"/>
    <m/>
    <m/>
    <m/>
    <m/>
    <x v="5"/>
    <m/>
    <m/>
    <d v="2019-04-08T00:00:00"/>
    <x v="63"/>
    <m/>
    <s v="5309/40"/>
    <x v="0"/>
    <n v="2"/>
    <n v="3"/>
    <m/>
    <d v="2019-04-06T00:00:00"/>
    <d v="1899-12-30T10:55:00"/>
  </r>
  <r>
    <x v="0"/>
    <x v="51"/>
    <x v="2"/>
    <x v="6"/>
    <x v="981"/>
    <x v="81"/>
    <x v="0"/>
    <x v="389"/>
    <m/>
    <m/>
    <m/>
    <x v="0"/>
    <m/>
    <m/>
    <m/>
    <m/>
    <x v="0"/>
    <m/>
    <x v="458"/>
    <x v="398"/>
    <x v="0"/>
    <m/>
    <m/>
    <x v="0"/>
    <x v="0"/>
    <m/>
    <m/>
    <m/>
    <m/>
    <m/>
    <x v="0"/>
    <x v="0"/>
    <m/>
    <m/>
    <x v="0"/>
    <m/>
    <m/>
    <m/>
    <m/>
    <m/>
    <x v="0"/>
    <m/>
    <m/>
    <x v="0"/>
    <m/>
    <m/>
    <m/>
    <m/>
    <x v="5"/>
    <m/>
    <m/>
    <d v="2019-04-10T00:00:00"/>
    <x v="65"/>
    <m/>
    <s v="5309/50"/>
    <x v="0"/>
    <n v="2"/>
    <n v="3"/>
    <m/>
    <d v="2019-04-09T00:00:00"/>
    <d v="1899-12-30T10:35:00"/>
  </r>
  <r>
    <x v="0"/>
    <x v="51"/>
    <x v="2"/>
    <x v="6"/>
    <x v="982"/>
    <x v="82"/>
    <x v="0"/>
    <x v="28"/>
    <m/>
    <m/>
    <m/>
    <x v="0"/>
    <m/>
    <m/>
    <m/>
    <m/>
    <x v="0"/>
    <m/>
    <x v="459"/>
    <x v="401"/>
    <x v="0"/>
    <m/>
    <m/>
    <x v="0"/>
    <x v="0"/>
    <m/>
    <m/>
    <m/>
    <m/>
    <m/>
    <x v="0"/>
    <x v="0"/>
    <m/>
    <m/>
    <x v="0"/>
    <m/>
    <m/>
    <m/>
    <m/>
    <m/>
    <x v="0"/>
    <m/>
    <m/>
    <x v="0"/>
    <m/>
    <m/>
    <m/>
    <m/>
    <x v="5"/>
    <m/>
    <m/>
    <d v="2019-04-11T00:00:00"/>
    <x v="66"/>
    <m/>
    <s v="5309/60"/>
    <x v="0"/>
    <n v="2"/>
    <n v="3"/>
    <m/>
    <d v="2019-04-09T00:00:00"/>
    <s v="1:12pm"/>
  </r>
  <r>
    <x v="0"/>
    <x v="51"/>
    <x v="2"/>
    <x v="6"/>
    <x v="983"/>
    <x v="83"/>
    <x v="0"/>
    <x v="600"/>
    <m/>
    <m/>
    <m/>
    <x v="0"/>
    <m/>
    <m/>
    <m/>
    <m/>
    <x v="0"/>
    <m/>
    <x v="460"/>
    <x v="400"/>
    <x v="0"/>
    <m/>
    <m/>
    <x v="0"/>
    <x v="0"/>
    <m/>
    <m/>
    <m/>
    <m/>
    <m/>
    <x v="0"/>
    <x v="0"/>
    <m/>
    <m/>
    <x v="0"/>
    <m/>
    <m/>
    <m/>
    <m/>
    <m/>
    <x v="0"/>
    <m/>
    <m/>
    <x v="0"/>
    <m/>
    <m/>
    <m/>
    <m/>
    <x v="5"/>
    <m/>
    <m/>
    <d v="2019-04-12T00:00:00"/>
    <x v="67"/>
    <m/>
    <s v="5309/70"/>
    <x v="0"/>
    <n v="2"/>
    <n v="3"/>
    <m/>
    <d v="2019-04-10T00:00:00"/>
    <s v="2:10pm"/>
  </r>
  <r>
    <x v="0"/>
    <x v="51"/>
    <x v="2"/>
    <x v="6"/>
    <x v="984"/>
    <x v="69"/>
    <x v="0"/>
    <x v="38"/>
    <m/>
    <m/>
    <m/>
    <x v="0"/>
    <m/>
    <m/>
    <m/>
    <m/>
    <x v="0"/>
    <m/>
    <x v="461"/>
    <x v="398"/>
    <x v="0"/>
    <m/>
    <m/>
    <x v="0"/>
    <x v="0"/>
    <m/>
    <m/>
    <m/>
    <m/>
    <m/>
    <x v="0"/>
    <x v="0"/>
    <m/>
    <m/>
    <x v="0"/>
    <m/>
    <m/>
    <m/>
    <m/>
    <m/>
    <x v="0"/>
    <m/>
    <m/>
    <x v="0"/>
    <m/>
    <m/>
    <m/>
    <m/>
    <x v="5"/>
    <m/>
    <m/>
    <d v="2019-04-15T00:00:00"/>
    <x v="55"/>
    <m/>
    <s v="5309/80"/>
    <x v="0"/>
    <n v="2"/>
    <n v="3"/>
    <m/>
    <d v="2019-04-11T00:00:00"/>
    <s v="2:08pm"/>
  </r>
  <r>
    <x v="0"/>
    <x v="51"/>
    <x v="2"/>
    <x v="6"/>
    <x v="985"/>
    <x v="68"/>
    <x v="0"/>
    <x v="601"/>
    <m/>
    <m/>
    <m/>
    <x v="0"/>
    <m/>
    <m/>
    <m/>
    <m/>
    <x v="0"/>
    <m/>
    <x v="462"/>
    <x v="402"/>
    <x v="0"/>
    <m/>
    <m/>
    <x v="0"/>
    <x v="0"/>
    <m/>
    <m/>
    <m/>
    <m/>
    <m/>
    <x v="0"/>
    <x v="0"/>
    <m/>
    <m/>
    <x v="0"/>
    <m/>
    <m/>
    <m/>
    <m/>
    <m/>
    <x v="0"/>
    <m/>
    <m/>
    <x v="0"/>
    <m/>
    <m/>
    <m/>
    <m/>
    <x v="5"/>
    <m/>
    <m/>
    <d v="2019-04-16T00:00:00"/>
    <x v="56"/>
    <m/>
    <s v="5309/90"/>
    <x v="0"/>
    <n v="2"/>
    <n v="3"/>
    <m/>
    <d v="2019-04-13T00:00:00"/>
    <s v="2:12pm"/>
  </r>
  <r>
    <x v="0"/>
    <x v="51"/>
    <x v="2"/>
    <x v="6"/>
    <x v="986"/>
    <x v="68"/>
    <x v="0"/>
    <x v="601"/>
    <m/>
    <m/>
    <m/>
    <x v="0"/>
    <m/>
    <m/>
    <m/>
    <m/>
    <x v="0"/>
    <m/>
    <x v="462"/>
    <x v="402"/>
    <x v="0"/>
    <m/>
    <m/>
    <x v="0"/>
    <x v="0"/>
    <m/>
    <m/>
    <m/>
    <m/>
    <m/>
    <x v="0"/>
    <x v="0"/>
    <m/>
    <m/>
    <x v="0"/>
    <m/>
    <m/>
    <m/>
    <m/>
    <m/>
    <x v="0"/>
    <m/>
    <m/>
    <x v="0"/>
    <m/>
    <m/>
    <m/>
    <m/>
    <x v="5"/>
    <m/>
    <m/>
    <d v="2019-04-16T00:00:00"/>
    <x v="56"/>
    <m/>
    <s v="5309/90 Different Packaging"/>
    <x v="0"/>
    <n v="2"/>
    <n v="3"/>
    <m/>
    <d v="2019-04-13T00:00:00"/>
    <s v="2:12pm"/>
  </r>
  <r>
    <x v="0"/>
    <x v="51"/>
    <x v="2"/>
    <x v="6"/>
    <x v="987"/>
    <x v="73"/>
    <x v="0"/>
    <x v="24"/>
    <m/>
    <m/>
    <m/>
    <x v="0"/>
    <m/>
    <m/>
    <m/>
    <m/>
    <x v="0"/>
    <m/>
    <x v="463"/>
    <x v="403"/>
    <x v="0"/>
    <m/>
    <m/>
    <x v="0"/>
    <x v="0"/>
    <m/>
    <m/>
    <m/>
    <m/>
    <m/>
    <x v="0"/>
    <x v="0"/>
    <m/>
    <m/>
    <x v="0"/>
    <m/>
    <m/>
    <m/>
    <m/>
    <m/>
    <x v="0"/>
    <m/>
    <m/>
    <x v="0"/>
    <m/>
    <m/>
    <m/>
    <m/>
    <x v="5"/>
    <m/>
    <m/>
    <d v="2019-04-18T00:00:00"/>
    <x v="54"/>
    <m/>
    <s v="5309/110"/>
    <x v="0"/>
    <n v="2"/>
    <n v="3"/>
    <m/>
    <d v="2019-04-14T00:00:00"/>
    <s v="10:50am"/>
  </r>
  <r>
    <x v="0"/>
    <x v="51"/>
    <x v="2"/>
    <x v="6"/>
    <x v="988"/>
    <x v="73"/>
    <x v="0"/>
    <x v="602"/>
    <m/>
    <m/>
    <m/>
    <x v="0"/>
    <m/>
    <m/>
    <m/>
    <m/>
    <x v="0"/>
    <m/>
    <x v="464"/>
    <x v="404"/>
    <x v="0"/>
    <m/>
    <m/>
    <x v="0"/>
    <x v="0"/>
    <m/>
    <m/>
    <m/>
    <m/>
    <m/>
    <x v="0"/>
    <x v="0"/>
    <m/>
    <m/>
    <x v="0"/>
    <m/>
    <m/>
    <m/>
    <m/>
    <m/>
    <x v="0"/>
    <m/>
    <m/>
    <x v="0"/>
    <m/>
    <m/>
    <m/>
    <m/>
    <x v="5"/>
    <m/>
    <m/>
    <d v="2019-04-18T00:00:00"/>
    <x v="54"/>
    <m/>
    <s v="5309/120"/>
    <x v="0"/>
    <n v="2"/>
    <n v="3"/>
    <m/>
    <d v="2019-04-16T00:00:00"/>
    <s v="11:49am"/>
  </r>
  <r>
    <x v="0"/>
    <x v="51"/>
    <x v="2"/>
    <x v="6"/>
    <x v="989"/>
    <x v="134"/>
    <x v="0"/>
    <x v="12"/>
    <m/>
    <m/>
    <m/>
    <x v="0"/>
    <m/>
    <m/>
    <m/>
    <m/>
    <x v="0"/>
    <m/>
    <x v="465"/>
    <x v="405"/>
    <x v="0"/>
    <m/>
    <m/>
    <x v="0"/>
    <x v="0"/>
    <m/>
    <m/>
    <m/>
    <m/>
    <m/>
    <x v="0"/>
    <x v="0"/>
    <m/>
    <m/>
    <x v="0"/>
    <m/>
    <m/>
    <m/>
    <m/>
    <m/>
    <x v="0"/>
    <m/>
    <m/>
    <x v="0"/>
    <m/>
    <m/>
    <m/>
    <m/>
    <x v="5"/>
    <m/>
    <m/>
    <d v="2019-04-22T00:00:00"/>
    <x v="105"/>
    <m/>
    <s v="5309/90"/>
    <x v="0"/>
    <n v="2"/>
    <n v="3"/>
    <m/>
    <d v="2019-04-12T00:00:00"/>
    <s v="3:50pm"/>
  </r>
  <r>
    <x v="0"/>
    <x v="51"/>
    <x v="2"/>
    <x v="6"/>
    <x v="990"/>
    <x v="129"/>
    <x v="0"/>
    <x v="598"/>
    <m/>
    <m/>
    <m/>
    <x v="0"/>
    <m/>
    <m/>
    <m/>
    <m/>
    <x v="0"/>
    <m/>
    <x v="466"/>
    <x v="400"/>
    <x v="0"/>
    <m/>
    <m/>
    <x v="0"/>
    <x v="0"/>
    <m/>
    <m/>
    <m/>
    <m/>
    <m/>
    <x v="0"/>
    <x v="0"/>
    <m/>
    <m/>
    <x v="0"/>
    <m/>
    <m/>
    <m/>
    <m/>
    <m/>
    <x v="0"/>
    <m/>
    <m/>
    <x v="0"/>
    <m/>
    <m/>
    <m/>
    <m/>
    <x v="5"/>
    <m/>
    <m/>
    <d v="2019-04-24T00:00:00"/>
    <x v="84"/>
    <m/>
    <s v="5309/150"/>
    <x v="0"/>
    <n v="2"/>
    <n v="3"/>
    <m/>
    <d v="2019-04-18T00:00:00"/>
    <s v="2:35pm"/>
  </r>
  <r>
    <x v="0"/>
    <x v="51"/>
    <x v="2"/>
    <x v="6"/>
    <x v="991"/>
    <x v="33"/>
    <x v="0"/>
    <x v="603"/>
    <m/>
    <m/>
    <m/>
    <x v="0"/>
    <m/>
    <m/>
    <m/>
    <m/>
    <x v="0"/>
    <m/>
    <x v="467"/>
    <x v="406"/>
    <x v="0"/>
    <m/>
    <m/>
    <x v="0"/>
    <x v="0"/>
    <m/>
    <m/>
    <m/>
    <m/>
    <m/>
    <x v="0"/>
    <x v="0"/>
    <m/>
    <m/>
    <x v="0"/>
    <m/>
    <m/>
    <m/>
    <m/>
    <m/>
    <x v="0"/>
    <m/>
    <m/>
    <x v="0"/>
    <m/>
    <m/>
    <m/>
    <m/>
    <x v="5"/>
    <m/>
    <m/>
    <d v="2019-04-29T00:00:00"/>
    <x v="30"/>
    <m/>
    <s v="5309/180"/>
    <x v="0"/>
    <n v="2"/>
    <n v="3"/>
    <m/>
    <d v="2019-04-22T00:00:00"/>
    <s v="4:23pm"/>
  </r>
  <r>
    <x v="0"/>
    <x v="51"/>
    <x v="2"/>
    <x v="6"/>
    <x v="992"/>
    <x v="34"/>
    <x v="0"/>
    <x v="604"/>
    <m/>
    <m/>
    <m/>
    <x v="0"/>
    <m/>
    <m/>
    <m/>
    <m/>
    <x v="0"/>
    <m/>
    <x v="468"/>
    <x v="407"/>
    <x v="0"/>
    <m/>
    <m/>
    <x v="0"/>
    <x v="0"/>
    <m/>
    <m/>
    <m/>
    <m/>
    <m/>
    <x v="0"/>
    <x v="0"/>
    <m/>
    <m/>
    <x v="0"/>
    <m/>
    <m/>
    <m/>
    <m/>
    <m/>
    <x v="0"/>
    <m/>
    <m/>
    <x v="0"/>
    <m/>
    <m/>
    <m/>
    <m/>
    <x v="5"/>
    <m/>
    <m/>
    <d v="2019-04-29T00:00:00"/>
    <x v="30"/>
    <m/>
    <s v="5309/210"/>
    <x v="0"/>
    <n v="2"/>
    <n v="3"/>
    <m/>
    <d v="2019-04-25T00:00:00"/>
    <s v="11:30am"/>
  </r>
  <r>
    <x v="0"/>
    <x v="51"/>
    <x v="2"/>
    <x v="6"/>
    <x v="993"/>
    <x v="134"/>
    <x v="0"/>
    <x v="605"/>
    <m/>
    <m/>
    <m/>
    <x v="0"/>
    <m/>
    <m/>
    <m/>
    <m/>
    <x v="0"/>
    <m/>
    <x v="469"/>
    <x v="400"/>
    <x v="0"/>
    <m/>
    <m/>
    <x v="0"/>
    <x v="0"/>
    <m/>
    <m/>
    <m/>
    <m/>
    <m/>
    <x v="0"/>
    <x v="0"/>
    <m/>
    <m/>
    <x v="0"/>
    <m/>
    <m/>
    <m/>
    <m/>
    <m/>
    <x v="0"/>
    <m/>
    <m/>
    <x v="0"/>
    <m/>
    <m/>
    <m/>
    <m/>
    <x v="5"/>
    <m/>
    <m/>
    <d v="2019-04-22T00:00:00"/>
    <x v="105"/>
    <m/>
    <s v="5309/130"/>
    <x v="0"/>
    <n v="2"/>
    <n v="3"/>
    <m/>
    <d v="2019-04-17T00:00:00"/>
    <s v="9:50am"/>
  </r>
  <r>
    <x v="0"/>
    <x v="51"/>
    <x v="2"/>
    <x v="6"/>
    <x v="994"/>
    <x v="134"/>
    <x v="0"/>
    <x v="606"/>
    <m/>
    <m/>
    <m/>
    <x v="0"/>
    <m/>
    <m/>
    <m/>
    <m/>
    <x v="0"/>
    <m/>
    <x v="470"/>
    <x v="398"/>
    <x v="0"/>
    <m/>
    <m/>
    <x v="0"/>
    <x v="0"/>
    <m/>
    <m/>
    <m/>
    <m/>
    <m/>
    <x v="0"/>
    <x v="0"/>
    <m/>
    <m/>
    <x v="0"/>
    <m/>
    <m/>
    <m/>
    <m/>
    <m/>
    <x v="0"/>
    <m/>
    <m/>
    <x v="0"/>
    <m/>
    <m/>
    <m/>
    <m/>
    <x v="5"/>
    <m/>
    <m/>
    <d v="2019-04-22T00:00:00"/>
    <x v="105"/>
    <m/>
    <s v="5309/140"/>
    <x v="0"/>
    <n v="2"/>
    <n v="3"/>
    <m/>
    <d v="2019-04-17T00:00:00"/>
    <s v="5:30pm"/>
  </r>
  <r>
    <x v="0"/>
    <x v="51"/>
    <x v="2"/>
    <x v="6"/>
    <x v="995"/>
    <x v="106"/>
    <x v="0"/>
    <x v="607"/>
    <m/>
    <m/>
    <m/>
    <x v="0"/>
    <m/>
    <m/>
    <m/>
    <m/>
    <x v="0"/>
    <m/>
    <x v="471"/>
    <x v="400"/>
    <x v="0"/>
    <m/>
    <m/>
    <x v="0"/>
    <x v="0"/>
    <m/>
    <m/>
    <m/>
    <m/>
    <m/>
    <x v="0"/>
    <x v="0"/>
    <m/>
    <m/>
    <x v="0"/>
    <m/>
    <m/>
    <m/>
    <m/>
    <m/>
    <x v="0"/>
    <m/>
    <m/>
    <x v="0"/>
    <m/>
    <m/>
    <m/>
    <m/>
    <x v="5"/>
    <m/>
    <m/>
    <d v="2019-04-24T00:00:00"/>
    <x v="84"/>
    <m/>
    <s v="5309/160"/>
    <x v="0"/>
    <n v="2"/>
    <n v="3"/>
    <m/>
    <d v="2019-04-19T00:00:00"/>
    <s v="12:00pm"/>
  </r>
  <r>
    <x v="0"/>
    <x v="51"/>
    <x v="2"/>
    <x v="6"/>
    <x v="996"/>
    <x v="107"/>
    <x v="0"/>
    <x v="608"/>
    <m/>
    <m/>
    <m/>
    <x v="0"/>
    <m/>
    <m/>
    <m/>
    <m/>
    <x v="0"/>
    <m/>
    <x v="472"/>
    <x v="408"/>
    <x v="0"/>
    <m/>
    <m/>
    <x v="0"/>
    <x v="0"/>
    <m/>
    <m/>
    <m/>
    <m/>
    <m/>
    <x v="0"/>
    <x v="0"/>
    <m/>
    <m/>
    <x v="0"/>
    <m/>
    <m/>
    <m/>
    <m/>
    <m/>
    <x v="0"/>
    <m/>
    <m/>
    <x v="0"/>
    <m/>
    <m/>
    <m/>
    <m/>
    <x v="5"/>
    <m/>
    <m/>
    <d v="2019-04-25T00:00:00"/>
    <x v="85"/>
    <m/>
    <s v="5309/170"/>
    <x v="0"/>
    <n v="2"/>
    <n v="3"/>
    <m/>
    <d v="2019-04-22T00:00:00"/>
    <s v="9:25am"/>
  </r>
  <r>
    <x v="0"/>
    <x v="51"/>
    <x v="2"/>
    <x v="6"/>
    <x v="997"/>
    <x v="107"/>
    <x v="0"/>
    <x v="26"/>
    <m/>
    <m/>
    <m/>
    <x v="0"/>
    <m/>
    <m/>
    <m/>
    <m/>
    <x v="0"/>
    <m/>
    <x v="473"/>
    <x v="401"/>
    <x v="0"/>
    <m/>
    <m/>
    <x v="0"/>
    <x v="0"/>
    <m/>
    <m/>
    <m/>
    <m/>
    <m/>
    <x v="0"/>
    <x v="0"/>
    <m/>
    <m/>
    <x v="0"/>
    <m/>
    <m/>
    <m/>
    <m/>
    <m/>
    <x v="0"/>
    <m/>
    <m/>
    <x v="0"/>
    <m/>
    <m/>
    <m/>
    <m/>
    <x v="5"/>
    <m/>
    <m/>
    <d v="2019-04-25T00:00:00"/>
    <x v="85"/>
    <m/>
    <s v="5309/190"/>
    <x v="0"/>
    <n v="2"/>
    <n v="3"/>
    <m/>
    <d v="2019-04-23T00:00:00"/>
    <s v="4:00pm"/>
  </r>
  <r>
    <x v="0"/>
    <x v="51"/>
    <x v="2"/>
    <x v="6"/>
    <x v="998"/>
    <x v="108"/>
    <x v="0"/>
    <x v="31"/>
    <m/>
    <m/>
    <m/>
    <x v="0"/>
    <m/>
    <m/>
    <m/>
    <m/>
    <x v="0"/>
    <m/>
    <x v="455"/>
    <x v="406"/>
    <x v="0"/>
    <m/>
    <m/>
    <x v="0"/>
    <x v="0"/>
    <m/>
    <m/>
    <m/>
    <m/>
    <m/>
    <x v="0"/>
    <x v="0"/>
    <m/>
    <m/>
    <x v="0"/>
    <m/>
    <m/>
    <m/>
    <m/>
    <m/>
    <x v="0"/>
    <m/>
    <m/>
    <x v="0"/>
    <m/>
    <m/>
    <m/>
    <m/>
    <x v="5"/>
    <m/>
    <m/>
    <d v="2019-04-26T00:00:00"/>
    <x v="86"/>
    <m/>
    <s v="5309/200"/>
    <x v="0"/>
    <n v="2"/>
    <n v="3"/>
    <m/>
    <d v="2019-04-24T00:00:00"/>
    <s v="12:15pm"/>
  </r>
  <r>
    <x v="0"/>
    <x v="51"/>
    <x v="2"/>
    <x v="6"/>
    <x v="999"/>
    <x v="108"/>
    <x v="0"/>
    <x v="31"/>
    <m/>
    <m/>
    <m/>
    <x v="0"/>
    <m/>
    <m/>
    <m/>
    <m/>
    <x v="0"/>
    <m/>
    <x v="455"/>
    <x v="406"/>
    <x v="0"/>
    <m/>
    <m/>
    <x v="0"/>
    <x v="0"/>
    <m/>
    <m/>
    <m/>
    <m/>
    <m/>
    <x v="0"/>
    <x v="0"/>
    <m/>
    <m/>
    <x v="0"/>
    <m/>
    <m/>
    <m/>
    <m/>
    <m/>
    <x v="0"/>
    <m/>
    <m/>
    <x v="0"/>
    <m/>
    <m/>
    <m/>
    <m/>
    <x v="5"/>
    <m/>
    <m/>
    <d v="2019-04-26T00:00:00"/>
    <x v="86"/>
    <m/>
    <s v="5309/200"/>
    <x v="0"/>
    <n v="2"/>
    <n v="3"/>
    <m/>
    <d v="2019-04-24T00:00:00"/>
    <s v="12:15pm"/>
  </r>
  <r>
    <x v="0"/>
    <x v="51"/>
    <x v="2"/>
    <x v="6"/>
    <x v="1000"/>
    <x v="34"/>
    <x v="0"/>
    <x v="609"/>
    <m/>
    <m/>
    <m/>
    <x v="0"/>
    <m/>
    <m/>
    <m/>
    <m/>
    <x v="0"/>
    <m/>
    <x v="474"/>
    <x v="404"/>
    <x v="0"/>
    <m/>
    <m/>
    <x v="0"/>
    <x v="0"/>
    <m/>
    <m/>
    <m/>
    <m/>
    <m/>
    <x v="0"/>
    <x v="0"/>
    <m/>
    <m/>
    <x v="0"/>
    <m/>
    <m/>
    <m/>
    <m/>
    <m/>
    <x v="0"/>
    <m/>
    <m/>
    <x v="0"/>
    <m/>
    <m/>
    <m/>
    <m/>
    <x v="5"/>
    <m/>
    <m/>
    <d v="2019-04-29T00:00:00"/>
    <x v="30"/>
    <m/>
    <s v="5419/20"/>
    <x v="0"/>
    <n v="2"/>
    <n v="3"/>
    <m/>
    <d v="2019-04-26T00:00:00"/>
    <s v="2:30pm"/>
  </r>
  <r>
    <x v="0"/>
    <x v="51"/>
    <x v="2"/>
    <x v="6"/>
    <x v="1001"/>
    <x v="35"/>
    <x v="0"/>
    <x v="610"/>
    <m/>
    <m/>
    <m/>
    <x v="0"/>
    <m/>
    <m/>
    <m/>
    <m/>
    <x v="0"/>
    <m/>
    <x v="475"/>
    <x v="402"/>
    <x v="0"/>
    <m/>
    <m/>
    <x v="0"/>
    <x v="0"/>
    <m/>
    <m/>
    <m/>
    <m/>
    <m/>
    <x v="0"/>
    <x v="0"/>
    <m/>
    <m/>
    <x v="0"/>
    <m/>
    <m/>
    <m/>
    <m/>
    <m/>
    <x v="0"/>
    <m/>
    <m/>
    <x v="0"/>
    <m/>
    <m/>
    <m/>
    <m/>
    <x v="5"/>
    <m/>
    <m/>
    <d v="2019-04-30T00:00:00"/>
    <x v="87"/>
    <m/>
    <s v="5419/30"/>
    <x v="0"/>
    <n v="2"/>
    <n v="3"/>
    <m/>
    <d v="2019-04-27T00:00:00"/>
    <s v="5:05pm"/>
  </r>
  <r>
    <x v="0"/>
    <x v="51"/>
    <x v="2"/>
    <x v="6"/>
    <x v="1002"/>
    <x v="35"/>
    <x v="0"/>
    <x v="610"/>
    <m/>
    <m/>
    <m/>
    <x v="0"/>
    <m/>
    <m/>
    <m/>
    <m/>
    <x v="0"/>
    <m/>
    <x v="475"/>
    <x v="402"/>
    <x v="0"/>
    <m/>
    <m/>
    <x v="0"/>
    <x v="0"/>
    <m/>
    <m/>
    <m/>
    <m/>
    <m/>
    <x v="0"/>
    <x v="0"/>
    <m/>
    <m/>
    <x v="0"/>
    <m/>
    <m/>
    <m/>
    <m/>
    <m/>
    <x v="0"/>
    <m/>
    <m/>
    <x v="0"/>
    <m/>
    <m/>
    <m/>
    <m/>
    <x v="5"/>
    <m/>
    <m/>
    <d v="2019-04-30T00:00:00"/>
    <x v="87"/>
    <m/>
    <s v="5419/70"/>
    <x v="0"/>
    <n v="2"/>
    <n v="3"/>
    <m/>
    <d v="2019-04-27T00:00:00"/>
    <s v="5:05pm"/>
  </r>
  <r>
    <x v="0"/>
    <x v="51"/>
    <x v="2"/>
    <x v="6"/>
    <x v="1003"/>
    <x v="36"/>
    <x v="0"/>
    <x v="611"/>
    <m/>
    <m/>
    <m/>
    <x v="0"/>
    <m/>
    <m/>
    <m/>
    <m/>
    <x v="0"/>
    <m/>
    <x v="476"/>
    <x v="398"/>
    <x v="0"/>
    <m/>
    <m/>
    <x v="0"/>
    <x v="0"/>
    <m/>
    <m/>
    <m/>
    <m/>
    <m/>
    <x v="0"/>
    <x v="0"/>
    <m/>
    <m/>
    <x v="0"/>
    <m/>
    <m/>
    <m/>
    <m/>
    <m/>
    <x v="0"/>
    <m/>
    <m/>
    <x v="0"/>
    <m/>
    <m/>
    <m/>
    <m/>
    <x v="6"/>
    <m/>
    <m/>
    <d v="2019-05-03T00:00:00"/>
    <x v="58"/>
    <m/>
    <s v="5419/60"/>
    <x v="0"/>
    <n v="2"/>
    <n v="3"/>
    <m/>
    <d v="2019-04-30T00:00:00"/>
    <s v="11:15am"/>
  </r>
  <r>
    <x v="0"/>
    <x v="51"/>
    <x v="2"/>
    <x v="6"/>
    <x v="1004"/>
    <x v="112"/>
    <x v="0"/>
    <x v="611"/>
    <m/>
    <m/>
    <m/>
    <x v="0"/>
    <m/>
    <m/>
    <m/>
    <m/>
    <x v="0"/>
    <m/>
    <x v="476"/>
    <x v="398"/>
    <x v="0"/>
    <m/>
    <m/>
    <x v="0"/>
    <x v="0"/>
    <m/>
    <m/>
    <m/>
    <m/>
    <m/>
    <x v="0"/>
    <x v="0"/>
    <m/>
    <m/>
    <x v="0"/>
    <m/>
    <m/>
    <m/>
    <m/>
    <m/>
    <x v="0"/>
    <m/>
    <m/>
    <x v="0"/>
    <m/>
    <m/>
    <m/>
    <m/>
    <x v="6"/>
    <m/>
    <m/>
    <d v="2019-05-15T00:00:00"/>
    <x v="36"/>
    <m/>
    <s v="5419/40"/>
    <x v="0"/>
    <n v="2"/>
    <n v="3"/>
    <m/>
    <d v="2018-04-30T00:00:00"/>
    <s v="11:15am"/>
  </r>
  <r>
    <x v="0"/>
    <x v="51"/>
    <x v="2"/>
    <x v="6"/>
    <x v="1005"/>
    <x v="36"/>
    <x v="0"/>
    <x v="612"/>
    <m/>
    <m/>
    <m/>
    <x v="0"/>
    <m/>
    <m/>
    <m/>
    <m/>
    <x v="0"/>
    <m/>
    <x v="477"/>
    <x v="398"/>
    <x v="0"/>
    <m/>
    <m/>
    <x v="0"/>
    <x v="0"/>
    <m/>
    <m/>
    <m/>
    <m/>
    <m/>
    <x v="0"/>
    <x v="0"/>
    <m/>
    <m/>
    <x v="0"/>
    <m/>
    <m/>
    <m/>
    <m/>
    <m/>
    <x v="0"/>
    <m/>
    <m/>
    <x v="0"/>
    <m/>
    <m/>
    <m/>
    <m/>
    <x v="6"/>
    <m/>
    <m/>
    <s v="05/0619"/>
    <x v="32"/>
    <m/>
    <s v="5419/50"/>
    <x v="0"/>
    <n v="2"/>
    <n v="3"/>
    <m/>
    <d v="2019-04-30T00:00:00"/>
    <s v="6:00pm"/>
  </r>
  <r>
    <x v="0"/>
    <x v="51"/>
    <x v="2"/>
    <x v="6"/>
    <x v="1006"/>
    <x v="38"/>
    <x v="0"/>
    <x v="608"/>
    <m/>
    <m/>
    <m/>
    <x v="0"/>
    <m/>
    <m/>
    <m/>
    <m/>
    <x v="0"/>
    <m/>
    <x v="478"/>
    <x v="403"/>
    <x v="0"/>
    <m/>
    <m/>
    <x v="0"/>
    <x v="0"/>
    <m/>
    <m/>
    <m/>
    <m/>
    <m/>
    <x v="0"/>
    <x v="0"/>
    <m/>
    <m/>
    <x v="0"/>
    <m/>
    <m/>
    <m/>
    <m/>
    <m/>
    <x v="0"/>
    <m/>
    <m/>
    <x v="0"/>
    <m/>
    <m/>
    <m/>
    <m/>
    <x v="6"/>
    <m/>
    <m/>
    <d v="2019-05-06T00:00:00"/>
    <x v="32"/>
    <m/>
    <s v="5419/80"/>
    <x v="0"/>
    <n v="2"/>
    <n v="3"/>
    <m/>
    <d v="2019-05-03T00:00:00"/>
    <s v="4:42pm"/>
  </r>
  <r>
    <x v="0"/>
    <x v="51"/>
    <x v="2"/>
    <x v="6"/>
    <x v="1007"/>
    <x v="160"/>
    <x v="0"/>
    <x v="608"/>
    <m/>
    <m/>
    <m/>
    <x v="0"/>
    <m/>
    <m/>
    <m/>
    <m/>
    <x v="0"/>
    <m/>
    <x v="478"/>
    <x v="403"/>
    <x v="0"/>
    <m/>
    <m/>
    <x v="0"/>
    <x v="0"/>
    <m/>
    <m/>
    <m/>
    <m/>
    <m/>
    <x v="0"/>
    <x v="0"/>
    <m/>
    <m/>
    <x v="0"/>
    <m/>
    <m/>
    <m/>
    <m/>
    <m/>
    <x v="0"/>
    <m/>
    <m/>
    <x v="0"/>
    <m/>
    <m/>
    <m/>
    <m/>
    <x v="6"/>
    <m/>
    <m/>
    <d v="2019-05-08T00:00:00"/>
    <x v="33"/>
    <m/>
    <s v="5419/80 Different Packaging"/>
    <x v="0"/>
    <n v="2"/>
    <n v="3"/>
    <m/>
    <d v="2019-05-03T00:00:00"/>
    <s v="4:42pm"/>
  </r>
  <r>
    <x v="0"/>
    <x v="51"/>
    <x v="2"/>
    <x v="6"/>
    <x v="1008"/>
    <x v="160"/>
    <x v="0"/>
    <x v="613"/>
    <m/>
    <m/>
    <m/>
    <x v="0"/>
    <m/>
    <m/>
    <m/>
    <m/>
    <x v="0"/>
    <m/>
    <x v="464"/>
    <x v="398"/>
    <x v="0"/>
    <m/>
    <m/>
    <x v="0"/>
    <x v="0"/>
    <m/>
    <m/>
    <m/>
    <m/>
    <m/>
    <x v="0"/>
    <x v="0"/>
    <m/>
    <m/>
    <x v="0"/>
    <m/>
    <m/>
    <m/>
    <m/>
    <m/>
    <x v="0"/>
    <m/>
    <m/>
    <x v="0"/>
    <m/>
    <m/>
    <m/>
    <m/>
    <x v="6"/>
    <m/>
    <m/>
    <d v="2019-05-08T00:00:00"/>
    <x v="33"/>
    <m/>
    <s v="5419/90"/>
    <x v="0"/>
    <n v="2"/>
    <n v="3"/>
    <m/>
    <d v="2019-05-04T00:00:00"/>
    <d v="1899-12-30T13:53:00"/>
  </r>
  <r>
    <x v="0"/>
    <x v="51"/>
    <x v="2"/>
    <x v="6"/>
    <x v="1009"/>
    <x v="39"/>
    <x v="0"/>
    <x v="614"/>
    <m/>
    <m/>
    <m/>
    <x v="0"/>
    <m/>
    <m/>
    <m/>
    <m/>
    <x v="0"/>
    <m/>
    <x v="479"/>
    <x v="409"/>
    <x v="0"/>
    <m/>
    <m/>
    <x v="0"/>
    <x v="0"/>
    <m/>
    <m/>
    <m/>
    <m/>
    <m/>
    <x v="0"/>
    <x v="0"/>
    <m/>
    <m/>
    <x v="0"/>
    <m/>
    <m/>
    <m/>
    <m/>
    <m/>
    <x v="0"/>
    <m/>
    <m/>
    <x v="0"/>
    <m/>
    <m/>
    <m/>
    <m/>
    <x v="6"/>
    <m/>
    <m/>
    <d v="2019-05-09T00:00:00"/>
    <x v="128"/>
    <m/>
    <s v="5419/110"/>
    <x v="0"/>
    <n v="2"/>
    <n v="3"/>
    <m/>
    <d v="2019-05-08T00:00:00"/>
    <s v="7:40AM"/>
  </r>
  <r>
    <x v="0"/>
    <x v="51"/>
    <x v="2"/>
    <x v="6"/>
    <x v="1010"/>
    <x v="237"/>
    <x v="0"/>
    <x v="615"/>
    <m/>
    <m/>
    <m/>
    <x v="0"/>
    <m/>
    <m/>
    <m/>
    <m/>
    <x v="0"/>
    <m/>
    <x v="480"/>
    <x v="398"/>
    <x v="0"/>
    <m/>
    <m/>
    <x v="0"/>
    <x v="0"/>
    <m/>
    <m/>
    <m/>
    <m/>
    <m/>
    <x v="0"/>
    <x v="0"/>
    <m/>
    <m/>
    <x v="0"/>
    <m/>
    <m/>
    <m/>
    <m/>
    <m/>
    <x v="0"/>
    <m/>
    <m/>
    <x v="0"/>
    <m/>
    <m/>
    <m/>
    <m/>
    <x v="6"/>
    <m/>
    <m/>
    <d v="2019-05-10T00:00:00"/>
    <x v="34"/>
    <m/>
    <s v="5419/130 Different Packaging"/>
    <x v="0"/>
    <n v="2"/>
    <n v="3"/>
    <m/>
    <d v="2019-05-04T00:00:00"/>
    <s v="4:08pm"/>
  </r>
  <r>
    <x v="0"/>
    <x v="51"/>
    <x v="2"/>
    <x v="6"/>
    <x v="1011"/>
    <x v="237"/>
    <x v="0"/>
    <x v="389"/>
    <m/>
    <m/>
    <m/>
    <x v="0"/>
    <m/>
    <m/>
    <m/>
    <m/>
    <x v="0"/>
    <m/>
    <x v="481"/>
    <x v="401"/>
    <x v="0"/>
    <m/>
    <m/>
    <x v="0"/>
    <x v="0"/>
    <m/>
    <m/>
    <m/>
    <m/>
    <m/>
    <x v="0"/>
    <x v="0"/>
    <m/>
    <m/>
    <x v="0"/>
    <m/>
    <m/>
    <m/>
    <m/>
    <m/>
    <x v="0"/>
    <m/>
    <m/>
    <x v="0"/>
    <m/>
    <m/>
    <m/>
    <m/>
    <x v="6"/>
    <m/>
    <m/>
    <d v="2019-05-10T00:00:00"/>
    <x v="34"/>
    <m/>
    <s v="5419/100"/>
    <x v="0"/>
    <n v="2"/>
    <n v="3"/>
    <m/>
    <d v="2019-05-06T00:00:00"/>
    <s v="4:45PM"/>
  </r>
  <r>
    <x v="0"/>
    <x v="51"/>
    <x v="2"/>
    <x v="6"/>
    <x v="1012"/>
    <x v="41"/>
    <x v="0"/>
    <x v="58"/>
    <m/>
    <m/>
    <m/>
    <x v="0"/>
    <m/>
    <m/>
    <m/>
    <m/>
    <x v="0"/>
    <m/>
    <x v="482"/>
    <x v="410"/>
    <x v="0"/>
    <m/>
    <m/>
    <x v="0"/>
    <x v="0"/>
    <m/>
    <m/>
    <m/>
    <m/>
    <m/>
    <x v="0"/>
    <x v="0"/>
    <m/>
    <m/>
    <x v="0"/>
    <m/>
    <m/>
    <m/>
    <m/>
    <m/>
    <x v="0"/>
    <m/>
    <m/>
    <x v="0"/>
    <m/>
    <m/>
    <m/>
    <m/>
    <x v="6"/>
    <m/>
    <m/>
    <d v="2019-05-15T00:00:00"/>
    <x v="36"/>
    <m/>
    <s v="5419/120, RTS per SE"/>
    <x v="0"/>
    <n v="2"/>
    <n v="3"/>
    <m/>
    <d v="2019-05-08T00:00:00"/>
    <s v="3:40PM"/>
  </r>
  <r>
    <x v="0"/>
    <x v="51"/>
    <x v="2"/>
    <x v="6"/>
    <x v="1013"/>
    <x v="41"/>
    <x v="0"/>
    <x v="616"/>
    <m/>
    <m/>
    <m/>
    <x v="0"/>
    <m/>
    <m/>
    <m/>
    <m/>
    <x v="0"/>
    <m/>
    <x v="483"/>
    <x v="403"/>
    <x v="0"/>
    <m/>
    <m/>
    <x v="0"/>
    <x v="0"/>
    <m/>
    <m/>
    <m/>
    <m/>
    <m/>
    <x v="0"/>
    <x v="0"/>
    <m/>
    <m/>
    <x v="0"/>
    <m/>
    <m/>
    <m/>
    <m/>
    <m/>
    <x v="0"/>
    <m/>
    <m/>
    <x v="0"/>
    <m/>
    <m/>
    <m/>
    <m/>
    <x v="6"/>
    <m/>
    <m/>
    <d v="2019-05-15T00:00:00"/>
    <x v="36"/>
    <m/>
    <s v="5419/140, RTS per SE"/>
    <x v="0"/>
    <n v="2"/>
    <n v="3"/>
    <m/>
    <d v="2019-05-10T00:00:00"/>
    <s v="2:15PM"/>
  </r>
  <r>
    <x v="0"/>
    <x v="51"/>
    <x v="2"/>
    <x v="6"/>
    <x v="1014"/>
    <x v="41"/>
    <x v="0"/>
    <x v="617"/>
    <m/>
    <m/>
    <m/>
    <x v="0"/>
    <m/>
    <m/>
    <m/>
    <m/>
    <x v="0"/>
    <m/>
    <x v="481"/>
    <x v="400"/>
    <x v="0"/>
    <m/>
    <m/>
    <x v="0"/>
    <x v="0"/>
    <m/>
    <m/>
    <m/>
    <m/>
    <m/>
    <x v="0"/>
    <x v="0"/>
    <m/>
    <m/>
    <x v="0"/>
    <m/>
    <m/>
    <m/>
    <m/>
    <m/>
    <x v="0"/>
    <m/>
    <m/>
    <x v="0"/>
    <m/>
    <m/>
    <m/>
    <m/>
    <x v="6"/>
    <m/>
    <m/>
    <d v="2019-05-15T00:00:00"/>
    <x v="36"/>
    <m/>
    <s v="5419/150, RTS per SE"/>
    <x v="0"/>
    <n v="2"/>
    <n v="3"/>
    <m/>
    <d v="2019-05-11T00:00:00"/>
    <s v="4:00pm"/>
  </r>
  <r>
    <x v="0"/>
    <x v="51"/>
    <x v="2"/>
    <x v="6"/>
    <x v="1015"/>
    <x v="44"/>
    <x v="0"/>
    <x v="615"/>
    <m/>
    <m/>
    <m/>
    <x v="0"/>
    <m/>
    <m/>
    <m/>
    <m/>
    <x v="0"/>
    <m/>
    <x v="480"/>
    <x v="398"/>
    <x v="0"/>
    <m/>
    <m/>
    <x v="0"/>
    <x v="0"/>
    <m/>
    <m/>
    <m/>
    <m/>
    <m/>
    <x v="0"/>
    <x v="0"/>
    <m/>
    <m/>
    <x v="0"/>
    <m/>
    <m/>
    <m/>
    <m/>
    <m/>
    <x v="0"/>
    <m/>
    <m/>
    <x v="0"/>
    <m/>
    <m/>
    <m/>
    <m/>
    <x v="6"/>
    <m/>
    <m/>
    <d v="2019-05-15T00:00:00"/>
    <x v="36"/>
    <m/>
    <s v="5419/130, RTS per SE"/>
    <x v="0"/>
    <n v="2"/>
    <n v="3"/>
    <m/>
    <d v="2019-05-09T00:00:00"/>
    <s v="4:08pm"/>
  </r>
  <r>
    <x v="0"/>
    <x v="51"/>
    <x v="2"/>
    <x v="6"/>
    <x v="1016"/>
    <x v="41"/>
    <x v="0"/>
    <x v="609"/>
    <m/>
    <m/>
    <m/>
    <x v="0"/>
    <m/>
    <m/>
    <m/>
    <m/>
    <x v="0"/>
    <m/>
    <x v="484"/>
    <x v="403"/>
    <x v="0"/>
    <m/>
    <m/>
    <x v="0"/>
    <x v="0"/>
    <m/>
    <m/>
    <m/>
    <m/>
    <m/>
    <x v="0"/>
    <x v="0"/>
    <m/>
    <m/>
    <x v="0"/>
    <m/>
    <m/>
    <m/>
    <m/>
    <m/>
    <x v="0"/>
    <m/>
    <m/>
    <x v="0"/>
    <m/>
    <m/>
    <m/>
    <m/>
    <x v="6"/>
    <m/>
    <m/>
    <d v="2019-05-15T00:00:00"/>
    <x v="36"/>
    <m/>
    <s v="5419/160, RTS per SE"/>
    <x v="0"/>
    <n v="2"/>
    <n v="3"/>
    <m/>
    <d v="2019-05-13T00:00:00"/>
    <s v="1:35PM"/>
  </r>
  <r>
    <x v="0"/>
    <x v="51"/>
    <x v="2"/>
    <x v="6"/>
    <x v="1017"/>
    <x v="161"/>
    <x v="0"/>
    <x v="612"/>
    <m/>
    <m/>
    <m/>
    <x v="0"/>
    <m/>
    <m/>
    <m/>
    <m/>
    <x v="0"/>
    <m/>
    <x v="485"/>
    <x v="404"/>
    <x v="0"/>
    <m/>
    <m/>
    <x v="0"/>
    <x v="0"/>
    <m/>
    <m/>
    <m/>
    <m/>
    <m/>
    <x v="0"/>
    <x v="0"/>
    <m/>
    <m/>
    <x v="0"/>
    <m/>
    <m/>
    <m/>
    <m/>
    <m/>
    <x v="0"/>
    <m/>
    <m/>
    <x v="0"/>
    <m/>
    <m/>
    <m/>
    <m/>
    <x v="6"/>
    <m/>
    <m/>
    <d v="2019-05-17T00:00:00"/>
    <x v="130"/>
    <m/>
    <s v="5419/170"/>
    <x v="0"/>
    <n v="2"/>
    <n v="3"/>
    <m/>
    <d v="2019-05-14T00:00:00"/>
    <s v="3:32pm"/>
  </r>
  <r>
    <x v="0"/>
    <x v="51"/>
    <x v="2"/>
    <x v="6"/>
    <x v="1018"/>
    <x v="45"/>
    <x v="0"/>
    <x v="31"/>
    <m/>
    <m/>
    <m/>
    <x v="0"/>
    <m/>
    <m/>
    <m/>
    <m/>
    <x v="0"/>
    <m/>
    <x v="486"/>
    <x v="411"/>
    <x v="0"/>
    <m/>
    <m/>
    <x v="0"/>
    <x v="0"/>
    <m/>
    <m/>
    <m/>
    <m/>
    <m/>
    <x v="0"/>
    <x v="0"/>
    <m/>
    <m/>
    <x v="0"/>
    <m/>
    <m/>
    <m/>
    <m/>
    <m/>
    <x v="0"/>
    <m/>
    <m/>
    <x v="0"/>
    <m/>
    <m/>
    <m/>
    <m/>
    <x v="6"/>
    <m/>
    <m/>
    <d v="2019-05-20T00:00:00"/>
    <x v="131"/>
    <m/>
    <s v="5419/180"/>
    <x v="0"/>
    <n v="2"/>
    <n v="3"/>
    <m/>
    <d v="2019-05-15T00:00:00"/>
    <s v="1:30pm"/>
  </r>
  <r>
    <x v="0"/>
    <x v="51"/>
    <x v="2"/>
    <x v="6"/>
    <x v="1019"/>
    <x v="45"/>
    <x v="0"/>
    <x v="618"/>
    <m/>
    <m/>
    <m/>
    <x v="0"/>
    <m/>
    <m/>
    <m/>
    <m/>
    <x v="0"/>
    <m/>
    <x v="487"/>
    <x v="412"/>
    <x v="0"/>
    <m/>
    <m/>
    <x v="0"/>
    <x v="0"/>
    <m/>
    <m/>
    <m/>
    <m/>
    <m/>
    <x v="0"/>
    <x v="0"/>
    <m/>
    <m/>
    <x v="0"/>
    <m/>
    <m/>
    <m/>
    <m/>
    <m/>
    <x v="0"/>
    <m/>
    <m/>
    <x v="0"/>
    <m/>
    <m/>
    <m/>
    <m/>
    <x v="6"/>
    <m/>
    <m/>
    <d v="2019-05-20T00:00:00"/>
    <x v="131"/>
    <m/>
    <s v="5419/190"/>
    <x v="0"/>
    <n v="2"/>
    <n v="3"/>
    <m/>
    <d v="2019-05-16T00:00:00"/>
    <s v="9:05am"/>
  </r>
  <r>
    <x v="0"/>
    <x v="51"/>
    <x v="2"/>
    <x v="6"/>
    <x v="1020"/>
    <x v="45"/>
    <x v="0"/>
    <x v="619"/>
    <m/>
    <m/>
    <m/>
    <x v="0"/>
    <m/>
    <m/>
    <m/>
    <m/>
    <x v="0"/>
    <m/>
    <x v="488"/>
    <x v="409"/>
    <x v="0"/>
    <m/>
    <m/>
    <x v="0"/>
    <x v="0"/>
    <m/>
    <m/>
    <m/>
    <m/>
    <m/>
    <x v="0"/>
    <x v="0"/>
    <m/>
    <m/>
    <x v="0"/>
    <m/>
    <m/>
    <m/>
    <m/>
    <m/>
    <x v="0"/>
    <m/>
    <m/>
    <x v="0"/>
    <m/>
    <m/>
    <m/>
    <m/>
    <x v="6"/>
    <m/>
    <m/>
    <d v="2019-05-20T00:00:00"/>
    <x v="131"/>
    <m/>
    <s v="5419/200"/>
    <x v="0"/>
    <n v="2"/>
    <n v="3"/>
    <m/>
    <d v="2019-05-16T00:00:00"/>
    <s v="5:00pm"/>
  </r>
  <r>
    <x v="0"/>
    <x v="51"/>
    <x v="2"/>
    <x v="6"/>
    <x v="1021"/>
    <x v="165"/>
    <x v="0"/>
    <x v="620"/>
    <m/>
    <m/>
    <m/>
    <x v="0"/>
    <m/>
    <m/>
    <m/>
    <m/>
    <x v="0"/>
    <m/>
    <x v="489"/>
    <x v="409"/>
    <x v="0"/>
    <m/>
    <m/>
    <x v="0"/>
    <x v="0"/>
    <m/>
    <m/>
    <m/>
    <m/>
    <m/>
    <x v="0"/>
    <x v="0"/>
    <m/>
    <m/>
    <x v="0"/>
    <m/>
    <m/>
    <m/>
    <m/>
    <m/>
    <x v="0"/>
    <m/>
    <m/>
    <x v="0"/>
    <m/>
    <m/>
    <m/>
    <m/>
    <x v="6"/>
    <m/>
    <m/>
    <d v="2019-05-21T00:00:00"/>
    <x v="38"/>
    <m/>
    <s v="5419/220"/>
    <x v="0"/>
    <n v="2"/>
    <n v="3"/>
    <m/>
    <d v="2019-05-18T00:00:00"/>
    <s v="11:40am"/>
  </r>
  <r>
    <x v="0"/>
    <x v="51"/>
    <x v="2"/>
    <x v="6"/>
    <x v="1022"/>
    <x v="47"/>
    <x v="0"/>
    <x v="621"/>
    <m/>
    <m/>
    <m/>
    <x v="0"/>
    <m/>
    <m/>
    <m/>
    <m/>
    <x v="0"/>
    <m/>
    <x v="490"/>
    <x v="403"/>
    <x v="0"/>
    <m/>
    <m/>
    <x v="0"/>
    <x v="0"/>
    <m/>
    <m/>
    <m/>
    <m/>
    <m/>
    <x v="0"/>
    <x v="0"/>
    <m/>
    <m/>
    <x v="0"/>
    <m/>
    <m/>
    <m/>
    <m/>
    <m/>
    <x v="0"/>
    <m/>
    <m/>
    <x v="0"/>
    <m/>
    <m/>
    <m/>
    <m/>
    <x v="6"/>
    <m/>
    <m/>
    <d v="2019-05-23T00:00:00"/>
    <x v="40"/>
    <m/>
    <s v="5419/230"/>
    <x v="0"/>
    <n v="2"/>
    <n v="3"/>
    <m/>
    <d v="2019-05-20T00:00:00"/>
    <s v="9:45am"/>
  </r>
  <r>
    <x v="0"/>
    <x v="51"/>
    <x v="2"/>
    <x v="6"/>
    <x v="1023"/>
    <x v="47"/>
    <x v="0"/>
    <x v="61"/>
    <m/>
    <m/>
    <m/>
    <x v="0"/>
    <m/>
    <m/>
    <m/>
    <m/>
    <x v="0"/>
    <m/>
    <x v="491"/>
    <x v="401"/>
    <x v="0"/>
    <m/>
    <m/>
    <x v="0"/>
    <x v="0"/>
    <m/>
    <m/>
    <m/>
    <m/>
    <m/>
    <x v="0"/>
    <x v="0"/>
    <m/>
    <m/>
    <x v="0"/>
    <m/>
    <m/>
    <m/>
    <m/>
    <m/>
    <x v="0"/>
    <m/>
    <m/>
    <x v="0"/>
    <m/>
    <m/>
    <m/>
    <m/>
    <x v="6"/>
    <m/>
    <m/>
    <d v="2019-05-23T00:00:00"/>
    <x v="40"/>
    <m/>
    <s v="5419/240"/>
    <x v="0"/>
    <n v="2"/>
    <n v="3"/>
    <m/>
    <d v="2019-05-21T00:00:00"/>
    <s v="9:30pm"/>
  </r>
  <r>
    <x v="0"/>
    <x v="51"/>
    <x v="2"/>
    <x v="6"/>
    <x v="1024"/>
    <x v="47"/>
    <x v="0"/>
    <x v="26"/>
    <m/>
    <m/>
    <m/>
    <x v="0"/>
    <m/>
    <m/>
    <m/>
    <m/>
    <x v="0"/>
    <m/>
    <x v="492"/>
    <x v="406"/>
    <x v="0"/>
    <m/>
    <m/>
    <x v="0"/>
    <x v="0"/>
    <m/>
    <m/>
    <m/>
    <m/>
    <m/>
    <x v="0"/>
    <x v="0"/>
    <m/>
    <m/>
    <x v="0"/>
    <m/>
    <m/>
    <m/>
    <m/>
    <m/>
    <x v="0"/>
    <m/>
    <m/>
    <x v="0"/>
    <m/>
    <m/>
    <m/>
    <m/>
    <x v="6"/>
    <m/>
    <m/>
    <d v="2019-05-23T00:00:00"/>
    <x v="40"/>
    <m/>
    <s v="5419/250"/>
    <x v="0"/>
    <n v="2"/>
    <n v="3"/>
    <m/>
    <d v="2019-05-22T00:00:00"/>
    <s v="7:40am"/>
  </r>
  <r>
    <x v="0"/>
    <x v="51"/>
    <x v="2"/>
    <x v="6"/>
    <x v="1025"/>
    <x v="166"/>
    <x v="0"/>
    <x v="22"/>
    <m/>
    <m/>
    <m/>
    <x v="0"/>
    <m/>
    <m/>
    <m/>
    <m/>
    <x v="0"/>
    <m/>
    <x v="493"/>
    <x v="406"/>
    <x v="0"/>
    <m/>
    <m/>
    <x v="0"/>
    <x v="0"/>
    <m/>
    <m/>
    <m/>
    <m/>
    <m/>
    <x v="0"/>
    <x v="0"/>
    <m/>
    <m/>
    <x v="0"/>
    <m/>
    <m/>
    <m/>
    <m/>
    <m/>
    <x v="0"/>
    <m/>
    <m/>
    <x v="0"/>
    <m/>
    <m/>
    <m/>
    <m/>
    <x v="6"/>
    <m/>
    <m/>
    <d v="2019-05-28T00:00:00"/>
    <x v="41"/>
    <m/>
    <s v="5547/30"/>
    <x v="0"/>
    <n v="2"/>
    <n v="3"/>
    <m/>
    <d v="2019-05-24T00:00:00"/>
    <s v="11:10am"/>
  </r>
  <r>
    <x v="0"/>
    <x v="51"/>
    <x v="2"/>
    <x v="6"/>
    <x v="1026"/>
    <x v="49"/>
    <x v="0"/>
    <x v="622"/>
    <m/>
    <m/>
    <m/>
    <x v="0"/>
    <m/>
    <m/>
    <m/>
    <m/>
    <x v="0"/>
    <m/>
    <x v="494"/>
    <x v="403"/>
    <x v="0"/>
    <m/>
    <m/>
    <x v="0"/>
    <x v="0"/>
    <m/>
    <m/>
    <m/>
    <m/>
    <m/>
    <x v="0"/>
    <x v="0"/>
    <m/>
    <m/>
    <x v="0"/>
    <m/>
    <m/>
    <m/>
    <m/>
    <m/>
    <x v="0"/>
    <m/>
    <m/>
    <x v="0"/>
    <m/>
    <m/>
    <m/>
    <m/>
    <x v="6"/>
    <m/>
    <m/>
    <d v="2019-05-30T00:00:00"/>
    <x v="42"/>
    <m/>
    <s v="5547/40"/>
    <x v="0"/>
    <n v="2"/>
    <n v="3"/>
    <m/>
    <d v="2019-05-28T00:00:00"/>
    <s v="9:20am"/>
  </r>
  <r>
    <x v="0"/>
    <x v="51"/>
    <x v="2"/>
    <x v="6"/>
    <x v="1027"/>
    <x v="168"/>
    <x v="0"/>
    <x v="31"/>
    <m/>
    <m/>
    <m/>
    <x v="0"/>
    <m/>
    <m/>
    <m/>
    <m/>
    <x v="0"/>
    <m/>
    <x v="495"/>
    <x v="410"/>
    <x v="0"/>
    <m/>
    <m/>
    <x v="0"/>
    <x v="0"/>
    <m/>
    <m/>
    <m/>
    <m/>
    <m/>
    <x v="0"/>
    <x v="0"/>
    <m/>
    <m/>
    <x v="0"/>
    <m/>
    <m/>
    <m/>
    <m/>
    <m/>
    <x v="0"/>
    <m/>
    <m/>
    <x v="0"/>
    <m/>
    <m/>
    <m/>
    <m/>
    <x v="6"/>
    <m/>
    <m/>
    <d v="2019-05-30T00:00:00"/>
    <x v="42"/>
    <m/>
    <s v="5547/20"/>
    <x v="0"/>
    <n v="2"/>
    <n v="3"/>
    <m/>
    <d v="2019-05-22T00:00:00"/>
    <s v="3:30pm"/>
  </r>
  <r>
    <x v="0"/>
    <x v="51"/>
    <x v="2"/>
    <x v="6"/>
    <x v="1028"/>
    <x v="169"/>
    <x v="0"/>
    <x v="28"/>
    <m/>
    <m/>
    <m/>
    <x v="0"/>
    <m/>
    <m/>
    <m/>
    <m/>
    <x v="0"/>
    <m/>
    <x v="496"/>
    <x v="409"/>
    <x v="0"/>
    <m/>
    <m/>
    <x v="0"/>
    <x v="0"/>
    <m/>
    <m/>
    <m/>
    <m/>
    <m/>
    <x v="0"/>
    <x v="0"/>
    <m/>
    <m/>
    <x v="0"/>
    <m/>
    <m/>
    <m/>
    <m/>
    <m/>
    <x v="0"/>
    <m/>
    <m/>
    <x v="0"/>
    <m/>
    <m/>
    <m/>
    <m/>
    <x v="6"/>
    <m/>
    <m/>
    <d v="2019-06-03T00:00:00"/>
    <x v="135"/>
    <m/>
    <s v="5547/60"/>
    <x v="0"/>
    <n v="2"/>
    <n v="3"/>
    <m/>
    <d v="2019-05-30T00:00:00"/>
    <s v="2:30pm"/>
  </r>
  <r>
    <x v="0"/>
    <x v="51"/>
    <x v="2"/>
    <x v="6"/>
    <x v="1029"/>
    <x v="170"/>
    <x v="0"/>
    <x v="607"/>
    <m/>
    <m/>
    <m/>
    <x v="0"/>
    <m/>
    <m/>
    <m/>
    <m/>
    <x v="0"/>
    <m/>
    <x v="497"/>
    <x v="410"/>
    <x v="0"/>
    <m/>
    <m/>
    <x v="0"/>
    <x v="0"/>
    <m/>
    <m/>
    <m/>
    <m/>
    <m/>
    <x v="0"/>
    <x v="0"/>
    <m/>
    <m/>
    <x v="0"/>
    <m/>
    <m/>
    <m/>
    <m/>
    <m/>
    <x v="0"/>
    <m/>
    <m/>
    <x v="0"/>
    <m/>
    <m/>
    <m/>
    <m/>
    <x v="7"/>
    <m/>
    <m/>
    <d v="2019-06-03T00:00:00"/>
    <x v="135"/>
    <m/>
    <s v="5547/50"/>
    <x v="0"/>
    <n v="2"/>
    <n v="3"/>
    <m/>
    <d v="2019-05-29T00:00:00"/>
    <s v="12:35pm"/>
  </r>
  <r>
    <x v="0"/>
    <x v="51"/>
    <x v="2"/>
    <x v="6"/>
    <x v="1030"/>
    <x v="171"/>
    <x v="0"/>
    <x v="615"/>
    <m/>
    <m/>
    <m/>
    <x v="0"/>
    <m/>
    <m/>
    <m/>
    <m/>
    <x v="0"/>
    <m/>
    <x v="489"/>
    <x v="398"/>
    <x v="0"/>
    <m/>
    <m/>
    <x v="0"/>
    <x v="0"/>
    <m/>
    <m/>
    <m/>
    <m/>
    <m/>
    <x v="0"/>
    <x v="0"/>
    <m/>
    <m/>
    <x v="0"/>
    <m/>
    <m/>
    <m/>
    <m/>
    <m/>
    <x v="0"/>
    <m/>
    <m/>
    <x v="0"/>
    <m/>
    <m/>
    <m/>
    <m/>
    <x v="7"/>
    <m/>
    <m/>
    <d v="2019-06-05T00:00:00"/>
    <x v="136"/>
    <m/>
    <s v="5547/70"/>
    <x v="0"/>
    <n v="2"/>
    <n v="3"/>
    <m/>
    <d v="2019-05-31T00:00:00"/>
    <s v="11:45am"/>
  </r>
  <r>
    <x v="0"/>
    <x v="51"/>
    <x v="2"/>
    <x v="6"/>
    <x v="1031"/>
    <x v="50"/>
    <x v="0"/>
    <x v="623"/>
    <m/>
    <m/>
    <m/>
    <x v="0"/>
    <m/>
    <m/>
    <m/>
    <m/>
    <x v="0"/>
    <m/>
    <x v="476"/>
    <x v="407"/>
    <x v="0"/>
    <m/>
    <m/>
    <x v="0"/>
    <x v="0"/>
    <m/>
    <m/>
    <m/>
    <m/>
    <m/>
    <x v="0"/>
    <x v="0"/>
    <m/>
    <m/>
    <x v="0"/>
    <m/>
    <m/>
    <m/>
    <m/>
    <m/>
    <x v="0"/>
    <m/>
    <m/>
    <x v="0"/>
    <m/>
    <m/>
    <m/>
    <m/>
    <x v="7"/>
    <m/>
    <m/>
    <d v="2019-06-06T00:00:00"/>
    <x v="43"/>
    <m/>
    <s v="5547/80"/>
    <x v="0"/>
    <n v="5"/>
    <n v="3"/>
    <m/>
    <d v="2019-06-03T00:00:00"/>
    <s v="4:40pm"/>
  </r>
  <r>
    <x v="0"/>
    <x v="51"/>
    <x v="2"/>
    <x v="6"/>
    <x v="1032"/>
    <x v="171"/>
    <x v="0"/>
    <x v="624"/>
    <m/>
    <m/>
    <m/>
    <x v="0"/>
    <m/>
    <m/>
    <m/>
    <m/>
    <x v="0"/>
    <m/>
    <x v="466"/>
    <x v="403"/>
    <x v="0"/>
    <m/>
    <m/>
    <x v="0"/>
    <x v="0"/>
    <m/>
    <m/>
    <m/>
    <m/>
    <m/>
    <x v="0"/>
    <x v="0"/>
    <m/>
    <m/>
    <x v="0"/>
    <m/>
    <m/>
    <m/>
    <m/>
    <m/>
    <x v="0"/>
    <m/>
    <m/>
    <x v="0"/>
    <m/>
    <m/>
    <m/>
    <m/>
    <x v="7"/>
    <m/>
    <m/>
    <d v="2019-06-06T00:00:00"/>
    <x v="43"/>
    <m/>
    <s v="5547/90"/>
    <x v="0"/>
    <n v="2"/>
    <n v="3"/>
    <m/>
    <d v="2019-06-04T00:00:00"/>
    <s v="12:20pm"/>
  </r>
  <r>
    <x v="0"/>
    <x v="51"/>
    <x v="2"/>
    <x v="6"/>
    <x v="1033"/>
    <x v="51"/>
    <x v="0"/>
    <x v="625"/>
    <m/>
    <m/>
    <m/>
    <x v="0"/>
    <m/>
    <m/>
    <m/>
    <m/>
    <x v="0"/>
    <m/>
    <x v="498"/>
    <x v="411"/>
    <x v="0"/>
    <m/>
    <m/>
    <x v="0"/>
    <x v="0"/>
    <m/>
    <m/>
    <m/>
    <m/>
    <m/>
    <x v="0"/>
    <x v="0"/>
    <m/>
    <m/>
    <x v="0"/>
    <m/>
    <m/>
    <m/>
    <m/>
    <m/>
    <x v="0"/>
    <m/>
    <m/>
    <x v="0"/>
    <m/>
    <m/>
    <m/>
    <m/>
    <x v="7"/>
    <m/>
    <m/>
    <d v="2019-06-06T00:00:00"/>
    <x v="43"/>
    <m/>
    <s v="5547/110"/>
    <x v="0"/>
    <n v="2"/>
    <n v="3"/>
    <m/>
    <d v="2019-06-05T00:00:00"/>
    <s v="2:55pm"/>
  </r>
  <r>
    <x v="0"/>
    <x v="51"/>
    <x v="2"/>
    <x v="6"/>
    <x v="1034"/>
    <x v="52"/>
    <x v="0"/>
    <x v="626"/>
    <m/>
    <m/>
    <m/>
    <x v="0"/>
    <m/>
    <m/>
    <m/>
    <m/>
    <x v="0"/>
    <m/>
    <x v="499"/>
    <x v="410"/>
    <x v="0"/>
    <m/>
    <m/>
    <x v="0"/>
    <x v="0"/>
    <m/>
    <m/>
    <m/>
    <m/>
    <m/>
    <x v="0"/>
    <x v="0"/>
    <m/>
    <m/>
    <x v="0"/>
    <m/>
    <m/>
    <m/>
    <m/>
    <m/>
    <x v="0"/>
    <m/>
    <m/>
    <x v="0"/>
    <m/>
    <m/>
    <m/>
    <m/>
    <x v="7"/>
    <m/>
    <m/>
    <d v="2019-06-10T00:00:00"/>
    <x v="224"/>
    <m/>
    <s v="5547/100"/>
    <x v="0"/>
    <n v="2"/>
    <n v="3"/>
    <m/>
    <d v="2019-06-05T00:00:00"/>
    <s v="7:35am"/>
  </r>
  <r>
    <x v="0"/>
    <x v="51"/>
    <x v="2"/>
    <x v="6"/>
    <x v="1035"/>
    <x v="53"/>
    <x v="0"/>
    <x v="609"/>
    <m/>
    <m/>
    <m/>
    <x v="0"/>
    <m/>
    <m/>
    <m/>
    <m/>
    <x v="0"/>
    <m/>
    <x v="496"/>
    <x v="410"/>
    <x v="0"/>
    <m/>
    <m/>
    <x v="0"/>
    <x v="0"/>
    <m/>
    <m/>
    <m/>
    <m/>
    <m/>
    <x v="0"/>
    <x v="0"/>
    <m/>
    <m/>
    <x v="0"/>
    <m/>
    <m/>
    <m/>
    <m/>
    <m/>
    <x v="0"/>
    <m/>
    <m/>
    <x v="0"/>
    <m/>
    <m/>
    <m/>
    <m/>
    <x v="7"/>
    <m/>
    <m/>
    <d v="2019-06-10T00:00:00"/>
    <x v="224"/>
    <m/>
    <s v="5569/20"/>
    <x v="0"/>
    <n v="2"/>
    <n v="3"/>
    <m/>
    <d v="2019-06-07T00:00:00"/>
    <s v="9:15am"/>
  </r>
  <r>
    <x v="0"/>
    <x v="51"/>
    <x v="2"/>
    <x v="6"/>
    <x v="1036"/>
    <x v="54"/>
    <x v="0"/>
    <x v="627"/>
    <m/>
    <m/>
    <m/>
    <x v="0"/>
    <m/>
    <m/>
    <m/>
    <m/>
    <x v="0"/>
    <m/>
    <x v="494"/>
    <x v="413"/>
    <x v="0"/>
    <m/>
    <m/>
    <x v="0"/>
    <x v="0"/>
    <m/>
    <m/>
    <m/>
    <m/>
    <m/>
    <x v="0"/>
    <x v="0"/>
    <m/>
    <m/>
    <x v="0"/>
    <m/>
    <m/>
    <m/>
    <m/>
    <m/>
    <x v="0"/>
    <m/>
    <m/>
    <x v="0"/>
    <m/>
    <m/>
    <m/>
    <m/>
    <x v="7"/>
    <m/>
    <m/>
    <d v="2019-06-12T00:00:00"/>
    <x v="46"/>
    <m/>
    <s v="5547/120"/>
    <x v="0"/>
    <n v="2"/>
    <n v="3"/>
    <m/>
    <d v="2019-06-06T00:00:00"/>
    <s v="11:50am"/>
  </r>
  <r>
    <x v="0"/>
    <x v="51"/>
    <x v="2"/>
    <x v="6"/>
    <x v="1037"/>
    <x v="54"/>
    <x v="0"/>
    <x v="61"/>
    <m/>
    <m/>
    <m/>
    <x v="0"/>
    <m/>
    <m/>
    <m/>
    <m/>
    <x v="0"/>
    <m/>
    <x v="500"/>
    <x v="404"/>
    <x v="0"/>
    <m/>
    <m/>
    <x v="0"/>
    <x v="0"/>
    <m/>
    <m/>
    <m/>
    <m/>
    <m/>
    <x v="0"/>
    <x v="0"/>
    <m/>
    <m/>
    <x v="0"/>
    <m/>
    <m/>
    <m/>
    <m/>
    <m/>
    <x v="0"/>
    <m/>
    <m/>
    <x v="0"/>
    <m/>
    <m/>
    <m/>
    <m/>
    <x v="7"/>
    <m/>
    <m/>
    <d v="2019-06-12T00:00:00"/>
    <x v="46"/>
    <m/>
    <s v="5569/30"/>
    <x v="0"/>
    <n v="5"/>
    <n v="3"/>
    <m/>
    <d v="2019-06-10T00:00:00"/>
    <s v="12:50pm"/>
  </r>
  <r>
    <x v="0"/>
    <x v="51"/>
    <x v="2"/>
    <x v="6"/>
    <x v="1038"/>
    <x v="54"/>
    <x v="0"/>
    <x v="628"/>
    <m/>
    <m/>
    <m/>
    <x v="0"/>
    <m/>
    <m/>
    <m/>
    <m/>
    <x v="0"/>
    <m/>
    <x v="501"/>
    <x v="409"/>
    <x v="0"/>
    <m/>
    <m/>
    <x v="0"/>
    <x v="0"/>
    <m/>
    <m/>
    <m/>
    <m/>
    <m/>
    <x v="0"/>
    <x v="0"/>
    <m/>
    <m/>
    <x v="0"/>
    <m/>
    <m/>
    <m/>
    <m/>
    <m/>
    <x v="0"/>
    <m/>
    <m/>
    <x v="0"/>
    <m/>
    <m/>
    <m/>
    <m/>
    <x v="7"/>
    <m/>
    <m/>
    <d v="2019-06-12T00:00:00"/>
    <x v="46"/>
    <m/>
    <s v="5569/40"/>
    <x v="0"/>
    <n v="2"/>
    <n v="3"/>
    <m/>
    <d v="2019-06-11T00:00:00"/>
    <s v="8:45am"/>
  </r>
  <r>
    <x v="0"/>
    <x v="51"/>
    <x v="2"/>
    <x v="6"/>
    <x v="1039"/>
    <x v="220"/>
    <x v="0"/>
    <x v="629"/>
    <m/>
    <m/>
    <m/>
    <x v="0"/>
    <m/>
    <m/>
    <m/>
    <m/>
    <x v="0"/>
    <m/>
    <x v="471"/>
    <x v="410"/>
    <x v="0"/>
    <m/>
    <m/>
    <x v="0"/>
    <x v="0"/>
    <m/>
    <m/>
    <m/>
    <m/>
    <m/>
    <x v="0"/>
    <x v="0"/>
    <m/>
    <m/>
    <x v="0"/>
    <m/>
    <m/>
    <m/>
    <m/>
    <m/>
    <x v="0"/>
    <m/>
    <m/>
    <x v="0"/>
    <m/>
    <m/>
    <m/>
    <m/>
    <x v="7"/>
    <m/>
    <m/>
    <d v="2019-06-13T00:00:00"/>
    <x v="184"/>
    <m/>
    <s v="5569/50"/>
    <x v="0"/>
    <n v="2"/>
    <n v="3"/>
    <m/>
    <d v="2019-06-12T00:00:00"/>
    <s v="6:55am"/>
  </r>
  <r>
    <x v="0"/>
    <x v="52"/>
    <x v="2"/>
    <x v="6"/>
    <x v="1040"/>
    <x v="220"/>
    <x v="0"/>
    <x v="630"/>
    <m/>
    <m/>
    <m/>
    <x v="0"/>
    <m/>
    <m/>
    <m/>
    <m/>
    <x v="0"/>
    <m/>
    <x v="502"/>
    <x v="404"/>
    <x v="0"/>
    <m/>
    <m/>
    <x v="0"/>
    <x v="0"/>
    <m/>
    <m/>
    <m/>
    <m/>
    <m/>
    <x v="0"/>
    <x v="0"/>
    <m/>
    <m/>
    <x v="0"/>
    <m/>
    <m/>
    <m/>
    <m/>
    <m/>
    <x v="0"/>
    <m/>
    <m/>
    <x v="0"/>
    <m/>
    <m/>
    <m/>
    <m/>
    <x v="7"/>
    <m/>
    <m/>
    <d v="2019-06-13T00:00:00"/>
    <x v="184"/>
    <m/>
    <s v="5569/50"/>
    <x v="0"/>
    <n v="2"/>
    <n v="3"/>
    <m/>
    <d v="2019-06-12T00:00:00"/>
    <s v="2:25pm"/>
  </r>
  <r>
    <x v="0"/>
    <x v="51"/>
    <x v="2"/>
    <x v="6"/>
    <x v="1041"/>
    <x v="221"/>
    <x v="0"/>
    <x v="631"/>
    <m/>
    <m/>
    <m/>
    <x v="0"/>
    <m/>
    <m/>
    <m/>
    <m/>
    <x v="0"/>
    <m/>
    <x v="495"/>
    <x v="408"/>
    <x v="0"/>
    <m/>
    <m/>
    <x v="0"/>
    <x v="0"/>
    <m/>
    <m/>
    <m/>
    <m/>
    <m/>
    <x v="0"/>
    <x v="0"/>
    <m/>
    <m/>
    <x v="0"/>
    <m/>
    <m/>
    <m/>
    <m/>
    <m/>
    <x v="0"/>
    <m/>
    <m/>
    <x v="0"/>
    <m/>
    <m/>
    <m/>
    <m/>
    <x v="7"/>
    <m/>
    <m/>
    <d v="2019-06-18T00:00:00"/>
    <x v="168"/>
    <m/>
    <s v="5569/70"/>
    <x v="0"/>
    <n v="4"/>
    <n v="3"/>
    <m/>
    <d v="2019-06-13T00:00:00"/>
    <s v="2:07pm"/>
  </r>
  <r>
    <x v="0"/>
    <x v="51"/>
    <x v="2"/>
    <x v="6"/>
    <x v="1042"/>
    <x v="203"/>
    <x v="0"/>
    <x v="616"/>
    <m/>
    <m/>
    <m/>
    <x v="0"/>
    <m/>
    <m/>
    <m/>
    <m/>
    <x v="0"/>
    <m/>
    <x v="503"/>
    <x v="400"/>
    <x v="0"/>
    <m/>
    <m/>
    <x v="0"/>
    <x v="0"/>
    <m/>
    <m/>
    <m/>
    <m/>
    <m/>
    <x v="0"/>
    <x v="0"/>
    <m/>
    <m/>
    <x v="0"/>
    <m/>
    <m/>
    <m/>
    <m/>
    <m/>
    <x v="0"/>
    <m/>
    <m/>
    <x v="0"/>
    <m/>
    <m/>
    <m/>
    <m/>
    <x v="7"/>
    <m/>
    <m/>
    <d v="2019-06-18T00:00:00"/>
    <x v="168"/>
    <m/>
    <s v="5569/90"/>
    <x v="0"/>
    <n v="2"/>
    <n v="3"/>
    <m/>
    <d v="2019-06-14T00:00:00"/>
    <s v="5:50pm"/>
  </r>
  <r>
    <x v="0"/>
    <x v="51"/>
    <x v="2"/>
    <x v="6"/>
    <x v="1043"/>
    <x v="203"/>
    <x v="0"/>
    <x v="623"/>
    <m/>
    <m/>
    <m/>
    <x v="0"/>
    <m/>
    <m/>
    <m/>
    <m/>
    <x v="0"/>
    <m/>
    <x v="504"/>
    <x v="400"/>
    <x v="0"/>
    <m/>
    <m/>
    <x v="0"/>
    <x v="0"/>
    <m/>
    <m/>
    <m/>
    <m/>
    <m/>
    <x v="0"/>
    <x v="0"/>
    <m/>
    <m/>
    <x v="0"/>
    <m/>
    <m/>
    <m/>
    <m/>
    <m/>
    <x v="0"/>
    <m/>
    <m/>
    <x v="0"/>
    <m/>
    <m/>
    <m/>
    <m/>
    <x v="7"/>
    <m/>
    <m/>
    <d v="2019-06-18T00:00:00"/>
    <x v="168"/>
    <m/>
    <s v="5569/100"/>
    <x v="0"/>
    <n v="2"/>
    <n v="3"/>
    <m/>
    <d v="2019-06-17T00:00:00"/>
    <s v="7:35am"/>
  </r>
  <r>
    <x v="0"/>
    <x v="51"/>
    <x v="2"/>
    <x v="6"/>
    <x v="1044"/>
    <x v="266"/>
    <x v="0"/>
    <x v="620"/>
    <m/>
    <m/>
    <m/>
    <x v="0"/>
    <m/>
    <m/>
    <m/>
    <m/>
    <x v="0"/>
    <m/>
    <x v="494"/>
    <x v="409"/>
    <x v="0"/>
    <m/>
    <m/>
    <x v="0"/>
    <x v="0"/>
    <m/>
    <m/>
    <m/>
    <m/>
    <m/>
    <x v="0"/>
    <x v="0"/>
    <m/>
    <m/>
    <x v="0"/>
    <m/>
    <m/>
    <m/>
    <m/>
    <m/>
    <x v="0"/>
    <m/>
    <m/>
    <x v="0"/>
    <m/>
    <m/>
    <m/>
    <m/>
    <x v="7"/>
    <m/>
    <m/>
    <d v="2019-06-19T00:00:00"/>
    <x v="225"/>
    <m/>
    <s v="5569/80"/>
    <x v="0"/>
    <n v="2"/>
    <n v="3"/>
    <m/>
    <d v="2019-06-14T00:00:00"/>
    <s v="9:50am"/>
  </r>
  <r>
    <x v="0"/>
    <x v="51"/>
    <x v="2"/>
    <x v="6"/>
    <x v="1045"/>
    <x v="266"/>
    <x v="0"/>
    <x v="632"/>
    <m/>
    <m/>
    <m/>
    <x v="0"/>
    <m/>
    <m/>
    <m/>
    <m/>
    <x v="0"/>
    <m/>
    <x v="495"/>
    <x v="405"/>
    <x v="0"/>
    <m/>
    <m/>
    <x v="0"/>
    <x v="0"/>
    <m/>
    <m/>
    <m/>
    <m/>
    <m/>
    <x v="0"/>
    <x v="0"/>
    <m/>
    <m/>
    <x v="0"/>
    <m/>
    <m/>
    <m/>
    <m/>
    <m/>
    <x v="0"/>
    <m/>
    <m/>
    <x v="0"/>
    <m/>
    <m/>
    <m/>
    <m/>
    <x v="7"/>
    <m/>
    <m/>
    <d v="2019-06-19T00:00:00"/>
    <x v="225"/>
    <m/>
    <s v="5569/110"/>
    <x v="0"/>
    <n v="2"/>
    <n v="3"/>
    <m/>
    <d v="2019-06-17T00:00:00"/>
    <s v="2:50pm"/>
  </r>
  <r>
    <x v="0"/>
    <x v="51"/>
    <x v="2"/>
    <x v="6"/>
    <x v="1046"/>
    <x v="252"/>
    <x v="0"/>
    <x v="629"/>
    <m/>
    <m/>
    <m/>
    <x v="0"/>
    <m/>
    <m/>
    <m/>
    <m/>
    <x v="0"/>
    <m/>
    <x v="471"/>
    <x v="410"/>
    <x v="0"/>
    <m/>
    <m/>
    <x v="0"/>
    <x v="0"/>
    <m/>
    <m/>
    <m/>
    <m/>
    <m/>
    <x v="0"/>
    <x v="0"/>
    <m/>
    <m/>
    <x v="0"/>
    <m/>
    <m/>
    <m/>
    <m/>
    <m/>
    <x v="0"/>
    <m/>
    <m/>
    <x v="0"/>
    <m/>
    <m/>
    <m/>
    <m/>
    <x v="7"/>
    <m/>
    <m/>
    <d v="2019-06-21T00:00:00"/>
    <x v="226"/>
    <m/>
    <s v="5569/50"/>
    <x v="0"/>
    <n v="2"/>
    <n v="3"/>
    <m/>
    <d v="2019-06-12T00:00:00"/>
    <s v="6:55am"/>
  </r>
  <r>
    <x v="0"/>
    <x v="51"/>
    <x v="2"/>
    <x v="6"/>
    <x v="1047"/>
    <x v="254"/>
    <x v="0"/>
    <x v="633"/>
    <m/>
    <m/>
    <m/>
    <x v="0"/>
    <m/>
    <m/>
    <m/>
    <m/>
    <x v="0"/>
    <m/>
    <x v="504"/>
    <x v="398"/>
    <x v="0"/>
    <m/>
    <m/>
    <x v="0"/>
    <x v="0"/>
    <m/>
    <m/>
    <m/>
    <m/>
    <m/>
    <x v="0"/>
    <x v="0"/>
    <m/>
    <m/>
    <x v="0"/>
    <m/>
    <m/>
    <m/>
    <m/>
    <m/>
    <x v="0"/>
    <m/>
    <m/>
    <x v="0"/>
    <m/>
    <m/>
    <m/>
    <m/>
    <x v="7"/>
    <m/>
    <m/>
    <d v="2019-06-24T00:00:00"/>
    <x v="216"/>
    <m/>
    <s v="5569/120"/>
    <x v="0"/>
    <n v="2"/>
    <n v="3"/>
    <m/>
    <d v="2019-06-18T00:00:00"/>
    <s v="1:40pm"/>
  </r>
  <r>
    <x v="0"/>
    <x v="51"/>
    <x v="2"/>
    <x v="6"/>
    <x v="1048"/>
    <x v="254"/>
    <x v="0"/>
    <x v="389"/>
    <m/>
    <m/>
    <m/>
    <x v="0"/>
    <m/>
    <m/>
    <m/>
    <m/>
    <x v="0"/>
    <m/>
    <x v="505"/>
    <x v="409"/>
    <x v="0"/>
    <m/>
    <m/>
    <x v="0"/>
    <x v="0"/>
    <m/>
    <m/>
    <m/>
    <m/>
    <m/>
    <x v="0"/>
    <x v="0"/>
    <m/>
    <m/>
    <x v="0"/>
    <m/>
    <m/>
    <m/>
    <m/>
    <m/>
    <x v="0"/>
    <m/>
    <m/>
    <x v="0"/>
    <m/>
    <m/>
    <m/>
    <m/>
    <x v="7"/>
    <m/>
    <m/>
    <d v="2019-06-24T00:00:00"/>
    <x v="216"/>
    <m/>
    <s v="5569/130"/>
    <x v="0"/>
    <n v="2"/>
    <n v="3"/>
    <m/>
    <d v="2019-06-19T00:00:00"/>
    <s v="12:46pm"/>
  </r>
  <r>
    <x v="0"/>
    <x v="51"/>
    <x v="2"/>
    <x v="6"/>
    <x v="1049"/>
    <x v="254"/>
    <x v="0"/>
    <x v="627"/>
    <m/>
    <m/>
    <m/>
    <x v="0"/>
    <m/>
    <m/>
    <m/>
    <m/>
    <x v="0"/>
    <m/>
    <x v="488"/>
    <x v="409"/>
    <x v="0"/>
    <m/>
    <m/>
    <x v="0"/>
    <x v="0"/>
    <m/>
    <m/>
    <m/>
    <m/>
    <m/>
    <x v="0"/>
    <x v="0"/>
    <m/>
    <m/>
    <x v="0"/>
    <m/>
    <m/>
    <m/>
    <m/>
    <m/>
    <x v="0"/>
    <m/>
    <m/>
    <x v="0"/>
    <m/>
    <m/>
    <m/>
    <m/>
    <x v="7"/>
    <m/>
    <m/>
    <d v="2019-06-24T00:00:00"/>
    <x v="216"/>
    <m/>
    <s v="5569/150"/>
    <x v="0"/>
    <n v="2"/>
    <n v="3"/>
    <m/>
    <d v="2019-06-21T00:00:00"/>
    <s v="7:45am"/>
  </r>
  <r>
    <x v="0"/>
    <x v="51"/>
    <x v="2"/>
    <x v="6"/>
    <x v="1050"/>
    <x v="254"/>
    <x v="0"/>
    <x v="627"/>
    <m/>
    <m/>
    <m/>
    <x v="0"/>
    <m/>
    <m/>
    <m/>
    <m/>
    <x v="0"/>
    <m/>
    <x v="488"/>
    <x v="409"/>
    <x v="0"/>
    <m/>
    <m/>
    <x v="0"/>
    <x v="0"/>
    <m/>
    <m/>
    <m/>
    <m/>
    <m/>
    <x v="0"/>
    <x v="0"/>
    <m/>
    <m/>
    <x v="0"/>
    <m/>
    <m/>
    <m/>
    <m/>
    <m/>
    <x v="0"/>
    <m/>
    <m/>
    <x v="0"/>
    <m/>
    <m/>
    <m/>
    <m/>
    <x v="7"/>
    <m/>
    <m/>
    <d v="2019-06-24T00:00:00"/>
    <x v="216"/>
    <m/>
    <s v="5569/150 Same Batch"/>
    <x v="0"/>
    <n v="2"/>
    <n v="3"/>
    <m/>
    <d v="2019-06-21T00:00:00"/>
    <s v="7:45am"/>
  </r>
  <r>
    <x v="0"/>
    <x v="51"/>
    <x v="2"/>
    <x v="6"/>
    <x v="1051"/>
    <x v="254"/>
    <x v="0"/>
    <x v="634"/>
    <m/>
    <m/>
    <m/>
    <x v="0"/>
    <m/>
    <m/>
    <m/>
    <m/>
    <x v="0"/>
    <m/>
    <x v="490"/>
    <x v="398"/>
    <x v="0"/>
    <m/>
    <m/>
    <x v="0"/>
    <x v="0"/>
    <m/>
    <m/>
    <m/>
    <m/>
    <m/>
    <x v="0"/>
    <x v="0"/>
    <m/>
    <m/>
    <x v="0"/>
    <m/>
    <m/>
    <m/>
    <m/>
    <m/>
    <x v="0"/>
    <m/>
    <m/>
    <x v="0"/>
    <m/>
    <m/>
    <m/>
    <m/>
    <x v="7"/>
    <m/>
    <m/>
    <d v="2019-06-24T00:00:00"/>
    <x v="216"/>
    <m/>
    <s v="5638/20"/>
    <x v="0"/>
    <n v="2"/>
    <n v="3"/>
    <m/>
    <d v="2019-06-21T00:00:00"/>
    <s v="3:10pm"/>
  </r>
  <r>
    <x v="0"/>
    <x v="51"/>
    <x v="2"/>
    <x v="6"/>
    <x v="1052"/>
    <x v="201"/>
    <x v="0"/>
    <x v="618"/>
    <m/>
    <m/>
    <m/>
    <x v="0"/>
    <m/>
    <m/>
    <m/>
    <m/>
    <x v="0"/>
    <m/>
    <x v="506"/>
    <x v="414"/>
    <x v="0"/>
    <m/>
    <m/>
    <x v="0"/>
    <x v="0"/>
    <m/>
    <m/>
    <m/>
    <m/>
    <m/>
    <x v="0"/>
    <x v="0"/>
    <m/>
    <m/>
    <x v="0"/>
    <m/>
    <m/>
    <m/>
    <m/>
    <m/>
    <x v="0"/>
    <m/>
    <m/>
    <x v="0"/>
    <m/>
    <m/>
    <m/>
    <m/>
    <x v="7"/>
    <m/>
    <m/>
    <d v="2019-06-26T00:00:00"/>
    <x v="217"/>
    <m/>
    <s v="5569/140"/>
    <x v="0"/>
    <n v="2"/>
    <n v="3"/>
    <m/>
    <d v="2019-06-20T00:00:00"/>
    <s v="10:50am"/>
  </r>
  <r>
    <x v="0"/>
    <x v="51"/>
    <x v="2"/>
    <x v="6"/>
    <x v="1053"/>
    <x v="255"/>
    <x v="0"/>
    <x v="635"/>
    <m/>
    <m/>
    <m/>
    <x v="0"/>
    <m/>
    <m/>
    <m/>
    <m/>
    <x v="0"/>
    <m/>
    <x v="507"/>
    <x v="404"/>
    <x v="0"/>
    <m/>
    <m/>
    <x v="0"/>
    <x v="0"/>
    <m/>
    <m/>
    <m/>
    <m/>
    <m/>
    <x v="0"/>
    <x v="0"/>
    <m/>
    <m/>
    <x v="0"/>
    <m/>
    <m/>
    <m/>
    <m/>
    <m/>
    <x v="0"/>
    <m/>
    <m/>
    <x v="0"/>
    <m/>
    <m/>
    <m/>
    <m/>
    <x v="7"/>
    <m/>
    <m/>
    <d v="2019-06-26T00:00:00"/>
    <x v="217"/>
    <m/>
    <s v="5638/30"/>
    <x v="0"/>
    <n v="2"/>
    <n v="3"/>
    <m/>
    <d v="2019-06-24T00:00:00"/>
    <s v="7:30am"/>
  </r>
  <r>
    <x v="0"/>
    <x v="51"/>
    <x v="2"/>
    <x v="6"/>
    <x v="1054"/>
    <x v="55"/>
    <x v="0"/>
    <x v="636"/>
    <m/>
    <m/>
    <m/>
    <x v="0"/>
    <m/>
    <m/>
    <m/>
    <m/>
    <x v="0"/>
    <m/>
    <x v="508"/>
    <x v="410"/>
    <x v="0"/>
    <m/>
    <m/>
    <x v="0"/>
    <x v="0"/>
    <m/>
    <m/>
    <m/>
    <m/>
    <m/>
    <x v="0"/>
    <x v="0"/>
    <m/>
    <m/>
    <x v="0"/>
    <m/>
    <m/>
    <m/>
    <m/>
    <m/>
    <x v="0"/>
    <m/>
    <m/>
    <x v="0"/>
    <m/>
    <m/>
    <m/>
    <m/>
    <x v="7"/>
    <m/>
    <m/>
    <d v="2019-06-27T00:00:00"/>
    <x v="47"/>
    <m/>
    <s v="5638/40"/>
    <x v="0"/>
    <n v="2"/>
    <n v="3"/>
    <m/>
    <d v="2019-06-25T00:00:00"/>
    <s v="6:15am"/>
  </r>
  <r>
    <x v="0"/>
    <x v="51"/>
    <x v="2"/>
    <x v="6"/>
    <x v="1055"/>
    <x v="55"/>
    <x v="0"/>
    <x v="605"/>
    <m/>
    <m/>
    <m/>
    <x v="0"/>
    <m/>
    <m/>
    <m/>
    <m/>
    <x v="0"/>
    <m/>
    <x v="509"/>
    <x v="402"/>
    <x v="0"/>
    <m/>
    <m/>
    <x v="0"/>
    <x v="0"/>
    <m/>
    <m/>
    <m/>
    <m/>
    <m/>
    <x v="0"/>
    <x v="0"/>
    <m/>
    <m/>
    <x v="0"/>
    <m/>
    <m/>
    <m/>
    <m/>
    <m/>
    <x v="0"/>
    <m/>
    <m/>
    <x v="0"/>
    <m/>
    <m/>
    <m/>
    <m/>
    <x v="7"/>
    <m/>
    <m/>
    <d v="2019-06-27T00:00:00"/>
    <x v="47"/>
    <m/>
    <s v="5638/50"/>
    <x v="0"/>
    <n v="2"/>
    <n v="3"/>
    <m/>
    <d v="2019-06-26T00:00:00"/>
    <s v="5:40am"/>
  </r>
  <r>
    <x v="0"/>
    <x v="51"/>
    <x v="2"/>
    <x v="6"/>
    <x v="1056"/>
    <x v="233"/>
    <x v="0"/>
    <x v="637"/>
    <m/>
    <m/>
    <m/>
    <x v="0"/>
    <m/>
    <m/>
    <m/>
    <m/>
    <x v="0"/>
    <m/>
    <x v="510"/>
    <x v="414"/>
    <x v="0"/>
    <m/>
    <m/>
    <x v="0"/>
    <x v="0"/>
    <m/>
    <m/>
    <m/>
    <m/>
    <m/>
    <x v="0"/>
    <x v="0"/>
    <m/>
    <m/>
    <x v="0"/>
    <m/>
    <m/>
    <m/>
    <m/>
    <m/>
    <x v="0"/>
    <m/>
    <m/>
    <x v="0"/>
    <m/>
    <m/>
    <m/>
    <m/>
    <x v="7"/>
    <m/>
    <m/>
    <d v="2019-06-28T00:00:00"/>
    <x v="192"/>
    <m/>
    <s v="5638/60"/>
    <x v="0"/>
    <n v="2"/>
    <n v="3"/>
    <m/>
    <d v="2019-06-26T00:00:00"/>
    <s v="1:00pm"/>
  </r>
  <r>
    <x v="0"/>
    <x v="51"/>
    <x v="2"/>
    <x v="6"/>
    <x v="1057"/>
    <x v="233"/>
    <x v="0"/>
    <x v="638"/>
    <m/>
    <m/>
    <m/>
    <x v="0"/>
    <m/>
    <m/>
    <m/>
    <m/>
    <x v="0"/>
    <m/>
    <x v="499"/>
    <x v="401"/>
    <x v="0"/>
    <m/>
    <m/>
    <x v="0"/>
    <x v="0"/>
    <m/>
    <m/>
    <m/>
    <m/>
    <m/>
    <x v="0"/>
    <x v="0"/>
    <m/>
    <m/>
    <x v="0"/>
    <m/>
    <m/>
    <m/>
    <m/>
    <m/>
    <x v="0"/>
    <m/>
    <m/>
    <x v="0"/>
    <m/>
    <m/>
    <m/>
    <m/>
    <x v="7"/>
    <m/>
    <m/>
    <d v="2019-06-28T00:00:00"/>
    <x v="192"/>
    <m/>
    <s v="5638/70"/>
    <x v="0"/>
    <n v="2"/>
    <n v="3"/>
    <m/>
    <d v="2019-06-27T00:00:00"/>
    <s v="9:25am"/>
  </r>
  <r>
    <x v="0"/>
    <x v="51"/>
    <x v="2"/>
    <x v="6"/>
    <x v="1058"/>
    <x v="56"/>
    <x v="0"/>
    <x v="639"/>
    <m/>
    <m/>
    <m/>
    <x v="0"/>
    <m/>
    <m/>
    <m/>
    <m/>
    <x v="0"/>
    <m/>
    <x v="511"/>
    <x v="406"/>
    <x v="0"/>
    <m/>
    <m/>
    <x v="0"/>
    <x v="0"/>
    <m/>
    <m/>
    <m/>
    <m/>
    <m/>
    <x v="0"/>
    <x v="0"/>
    <m/>
    <m/>
    <x v="0"/>
    <m/>
    <m/>
    <m/>
    <m/>
    <m/>
    <x v="0"/>
    <m/>
    <m/>
    <x v="0"/>
    <m/>
    <m/>
    <m/>
    <m/>
    <x v="8"/>
    <m/>
    <m/>
    <d v="2019-07-02T00:00:00"/>
    <x v="218"/>
    <m/>
    <s v="5638/80"/>
    <x v="0"/>
    <n v="2"/>
    <n v="3"/>
    <m/>
    <d v="2019-06-28T00:00:00"/>
    <s v="7:25am"/>
  </r>
  <r>
    <x v="0"/>
    <x v="51"/>
    <x v="2"/>
    <x v="6"/>
    <x v="1059"/>
    <x v="57"/>
    <x v="0"/>
    <x v="640"/>
    <m/>
    <m/>
    <m/>
    <x v="0"/>
    <m/>
    <m/>
    <m/>
    <m/>
    <x v="0"/>
    <m/>
    <x v="512"/>
    <x v="414"/>
    <x v="0"/>
    <m/>
    <m/>
    <x v="0"/>
    <x v="0"/>
    <m/>
    <m/>
    <m/>
    <m/>
    <m/>
    <x v="0"/>
    <x v="0"/>
    <m/>
    <m/>
    <x v="0"/>
    <m/>
    <m/>
    <m/>
    <m/>
    <m/>
    <x v="0"/>
    <m/>
    <m/>
    <x v="0"/>
    <m/>
    <m/>
    <m/>
    <m/>
    <x v="8"/>
    <m/>
    <m/>
    <d v="2019-07-05T00:00:00"/>
    <x v="195"/>
    <m/>
    <s v="5638/90"/>
    <x v="0"/>
    <n v="3"/>
    <n v="3"/>
    <m/>
    <d v="2019-07-01T00:00:00"/>
    <d v="1899-12-30T07:20:00"/>
  </r>
  <r>
    <x v="0"/>
    <x v="51"/>
    <x v="2"/>
    <x v="6"/>
    <x v="1060"/>
    <x v="57"/>
    <x v="0"/>
    <x v="641"/>
    <m/>
    <m/>
    <m/>
    <x v="0"/>
    <m/>
    <m/>
    <m/>
    <m/>
    <x v="0"/>
    <m/>
    <x v="493"/>
    <x v="400"/>
    <x v="0"/>
    <m/>
    <m/>
    <x v="0"/>
    <x v="0"/>
    <m/>
    <m/>
    <m/>
    <m/>
    <m/>
    <x v="0"/>
    <x v="0"/>
    <m/>
    <m/>
    <x v="0"/>
    <m/>
    <m/>
    <m/>
    <m/>
    <m/>
    <x v="0"/>
    <m/>
    <m/>
    <x v="0"/>
    <m/>
    <m/>
    <m/>
    <m/>
    <x v="8"/>
    <m/>
    <m/>
    <d v="2019-07-05T00:00:00"/>
    <x v="195"/>
    <m/>
    <s v="5638/100"/>
    <x v="0"/>
    <n v="2"/>
    <n v="3"/>
    <m/>
    <d v="2019-07-01T00:00:00"/>
    <s v="2:10pm"/>
  </r>
  <r>
    <x v="0"/>
    <x v="51"/>
    <x v="2"/>
    <x v="6"/>
    <x v="1061"/>
    <x v="58"/>
    <x v="0"/>
    <x v="642"/>
    <m/>
    <m/>
    <m/>
    <x v="0"/>
    <m/>
    <m/>
    <m/>
    <m/>
    <x v="0"/>
    <m/>
    <x v="477"/>
    <x v="402"/>
    <x v="0"/>
    <m/>
    <m/>
    <x v="0"/>
    <x v="0"/>
    <m/>
    <m/>
    <m/>
    <m/>
    <m/>
    <x v="0"/>
    <x v="0"/>
    <m/>
    <m/>
    <x v="0"/>
    <m/>
    <m/>
    <m/>
    <m/>
    <m/>
    <x v="0"/>
    <m/>
    <m/>
    <x v="0"/>
    <m/>
    <m/>
    <m/>
    <m/>
    <x v="8"/>
    <m/>
    <m/>
    <d v="2019-07-09T00:00:00"/>
    <x v="137"/>
    <m/>
    <s v="5638/110"/>
    <x v="0"/>
    <n v="2"/>
    <n v="3"/>
    <m/>
    <d v="2019-07-02T00:00:00"/>
    <s v="12:50pm"/>
  </r>
  <r>
    <x v="0"/>
    <x v="51"/>
    <x v="2"/>
    <x v="6"/>
    <x v="1062"/>
    <x v="58"/>
    <x v="0"/>
    <x v="599"/>
    <m/>
    <m/>
    <m/>
    <x v="0"/>
    <m/>
    <m/>
    <m/>
    <m/>
    <x v="0"/>
    <m/>
    <x v="486"/>
    <x v="414"/>
    <x v="0"/>
    <m/>
    <m/>
    <x v="0"/>
    <x v="0"/>
    <m/>
    <m/>
    <m/>
    <m/>
    <m/>
    <x v="0"/>
    <x v="0"/>
    <m/>
    <m/>
    <x v="0"/>
    <m/>
    <m/>
    <m/>
    <m/>
    <m/>
    <x v="0"/>
    <m/>
    <m/>
    <x v="0"/>
    <m/>
    <m/>
    <m/>
    <m/>
    <x v="8"/>
    <m/>
    <m/>
    <d v="2019-07-09T00:00:00"/>
    <x v="137"/>
    <m/>
    <s v="5638/120"/>
    <x v="0"/>
    <n v="3"/>
    <n v="3"/>
    <m/>
    <d v="2019-07-03T00:00:00"/>
    <s v="10:52am"/>
  </r>
  <r>
    <x v="0"/>
    <x v="51"/>
    <x v="2"/>
    <x v="6"/>
    <x v="1063"/>
    <x v="60"/>
    <x v="0"/>
    <x v="643"/>
    <m/>
    <m/>
    <m/>
    <x v="0"/>
    <m/>
    <m/>
    <m/>
    <m/>
    <x v="0"/>
    <m/>
    <x v="513"/>
    <x v="414"/>
    <x v="0"/>
    <m/>
    <m/>
    <x v="0"/>
    <x v="0"/>
    <m/>
    <m/>
    <m/>
    <m/>
    <m/>
    <x v="0"/>
    <x v="0"/>
    <m/>
    <m/>
    <x v="0"/>
    <m/>
    <m/>
    <m/>
    <m/>
    <m/>
    <x v="0"/>
    <m/>
    <m/>
    <x v="0"/>
    <m/>
    <m/>
    <m/>
    <m/>
    <x v="8"/>
    <m/>
    <m/>
    <d v="2019-07-11T00:00:00"/>
    <x v="50"/>
    <m/>
    <s v="5638/130"/>
    <x v="0"/>
    <n v="2"/>
    <n v="3"/>
    <m/>
    <d v="2019-07-08T00:00:00"/>
    <s v="11:05am"/>
  </r>
  <r>
    <x v="0"/>
    <x v="51"/>
    <x v="2"/>
    <x v="6"/>
    <x v="1064"/>
    <x v="61"/>
    <x v="0"/>
    <x v="644"/>
    <m/>
    <m/>
    <m/>
    <x v="0"/>
    <m/>
    <m/>
    <m/>
    <m/>
    <x v="0"/>
    <m/>
    <x v="511"/>
    <x v="400"/>
    <x v="0"/>
    <m/>
    <m/>
    <x v="0"/>
    <x v="0"/>
    <m/>
    <m/>
    <m/>
    <m/>
    <m/>
    <x v="0"/>
    <x v="0"/>
    <m/>
    <m/>
    <x v="0"/>
    <m/>
    <m/>
    <m/>
    <m/>
    <m/>
    <x v="0"/>
    <m/>
    <m/>
    <x v="0"/>
    <m/>
    <m/>
    <m/>
    <m/>
    <x v="8"/>
    <m/>
    <m/>
    <d v="2019-07-12T00:00:00"/>
    <x v="51"/>
    <m/>
    <s v="5667/20"/>
    <x v="0"/>
    <n v="2"/>
    <n v="3"/>
    <m/>
    <d v="2019-07-09T00:00:00"/>
    <s v="11:25am"/>
  </r>
  <r>
    <x v="0"/>
    <x v="51"/>
    <x v="2"/>
    <x v="6"/>
    <x v="1065"/>
    <x v="61"/>
    <x v="0"/>
    <x v="645"/>
    <m/>
    <m/>
    <m/>
    <x v="0"/>
    <m/>
    <m/>
    <m/>
    <m/>
    <x v="0"/>
    <m/>
    <x v="514"/>
    <x v="414"/>
    <x v="0"/>
    <m/>
    <m/>
    <x v="0"/>
    <x v="0"/>
    <m/>
    <m/>
    <m/>
    <m/>
    <m/>
    <x v="0"/>
    <x v="0"/>
    <m/>
    <m/>
    <x v="0"/>
    <m/>
    <m/>
    <m/>
    <m/>
    <m/>
    <x v="0"/>
    <m/>
    <m/>
    <x v="0"/>
    <m/>
    <m/>
    <m/>
    <m/>
    <x v="8"/>
    <m/>
    <m/>
    <d v="2019-07-12T00:00:00"/>
    <x v="51"/>
    <m/>
    <s v="5667/30"/>
    <x v="0"/>
    <n v="4"/>
    <n v="3"/>
    <m/>
    <d v="2019-07-10T00:00:00"/>
    <s v="2:05pm"/>
  </r>
  <r>
    <x v="0"/>
    <x v="52"/>
    <x v="2"/>
    <x v="6"/>
    <x v="1066"/>
    <x v="172"/>
    <x v="0"/>
    <x v="625"/>
    <m/>
    <m/>
    <m/>
    <x v="0"/>
    <m/>
    <m/>
    <m/>
    <m/>
    <x v="0"/>
    <m/>
    <x v="468"/>
    <x v="414"/>
    <x v="0"/>
    <m/>
    <m/>
    <x v="0"/>
    <x v="0"/>
    <m/>
    <m/>
    <m/>
    <m/>
    <m/>
    <x v="0"/>
    <x v="0"/>
    <m/>
    <m/>
    <x v="0"/>
    <m/>
    <m/>
    <m/>
    <m/>
    <m/>
    <x v="0"/>
    <m/>
    <m/>
    <x v="0"/>
    <m/>
    <m/>
    <m/>
    <m/>
    <x v="8"/>
    <m/>
    <m/>
    <d v="2019-07-16T00:00:00"/>
    <x v="138"/>
    <m/>
    <s v="5667/50"/>
    <x v="0"/>
    <n v="2"/>
    <n v="3"/>
    <m/>
    <d v="2019-07-12T00:00:00"/>
    <s v="10:55am"/>
  </r>
  <r>
    <x v="0"/>
    <x v="52"/>
    <x v="2"/>
    <x v="6"/>
    <x v="1067"/>
    <x v="173"/>
    <x v="0"/>
    <x v="646"/>
    <m/>
    <m/>
    <m/>
    <x v="0"/>
    <m/>
    <m/>
    <m/>
    <m/>
    <x v="0"/>
    <m/>
    <x v="515"/>
    <x v="414"/>
    <x v="0"/>
    <m/>
    <m/>
    <x v="0"/>
    <x v="0"/>
    <m/>
    <m/>
    <m/>
    <m/>
    <m/>
    <x v="0"/>
    <x v="0"/>
    <m/>
    <m/>
    <x v="0"/>
    <m/>
    <m/>
    <m/>
    <m/>
    <m/>
    <x v="0"/>
    <m/>
    <m/>
    <x v="0"/>
    <m/>
    <m/>
    <m/>
    <m/>
    <x v="8"/>
    <m/>
    <m/>
    <d v="2019-07-17T00:00:00"/>
    <x v="139"/>
    <m/>
    <s v="5567/40"/>
    <x v="0"/>
    <n v="2"/>
    <n v="3"/>
    <m/>
    <d v="2019-07-11T00:00:00"/>
    <s v="12:10pm"/>
  </r>
  <r>
    <x v="0"/>
    <x v="52"/>
    <x v="2"/>
    <x v="6"/>
    <x v="1068"/>
    <x v="175"/>
    <x v="0"/>
    <x v="26"/>
    <m/>
    <m/>
    <m/>
    <x v="0"/>
    <m/>
    <m/>
    <m/>
    <m/>
    <x v="0"/>
    <m/>
    <x v="516"/>
    <x v="401"/>
    <x v="0"/>
    <m/>
    <m/>
    <x v="0"/>
    <x v="0"/>
    <m/>
    <m/>
    <m/>
    <m/>
    <m/>
    <x v="0"/>
    <x v="0"/>
    <m/>
    <m/>
    <x v="0"/>
    <m/>
    <m/>
    <m/>
    <m/>
    <m/>
    <x v="0"/>
    <m/>
    <m/>
    <x v="0"/>
    <m/>
    <m/>
    <m/>
    <m/>
    <x v="8"/>
    <m/>
    <m/>
    <d v="2019-07-19T00:00:00"/>
    <x v="140"/>
    <m/>
    <s v="5667/60"/>
    <x v="0"/>
    <n v="3"/>
    <n v="3"/>
    <m/>
    <d v="2019-07-15T00:00:00"/>
    <s v="10:52am"/>
  </r>
  <r>
    <x v="0"/>
    <x v="52"/>
    <x v="2"/>
    <x v="6"/>
    <x v="1069"/>
    <x v="175"/>
    <x v="0"/>
    <x v="389"/>
    <m/>
    <m/>
    <m/>
    <x v="0"/>
    <m/>
    <m/>
    <m/>
    <m/>
    <x v="0"/>
    <m/>
    <x v="511"/>
    <x v="414"/>
    <x v="0"/>
    <m/>
    <m/>
    <x v="0"/>
    <x v="0"/>
    <m/>
    <m/>
    <m/>
    <m/>
    <m/>
    <x v="0"/>
    <x v="0"/>
    <m/>
    <m/>
    <x v="0"/>
    <m/>
    <m/>
    <m/>
    <m/>
    <m/>
    <x v="0"/>
    <m/>
    <m/>
    <x v="0"/>
    <m/>
    <m/>
    <m/>
    <m/>
    <x v="8"/>
    <m/>
    <m/>
    <d v="2019-07-19T00:00:00"/>
    <x v="140"/>
    <m/>
    <s v="5667/70"/>
    <x v="0"/>
    <n v="2"/>
    <n v="3"/>
    <m/>
    <d v="2019-07-16T00:00:00"/>
    <s v="11:10am"/>
  </r>
  <r>
    <x v="0"/>
    <x v="52"/>
    <x v="2"/>
    <x v="6"/>
    <x v="1070"/>
    <x v="176"/>
    <x v="0"/>
    <x v="647"/>
    <m/>
    <m/>
    <m/>
    <x v="0"/>
    <m/>
    <m/>
    <m/>
    <m/>
    <x v="0"/>
    <m/>
    <x v="517"/>
    <x v="414"/>
    <x v="0"/>
    <m/>
    <m/>
    <x v="0"/>
    <x v="0"/>
    <m/>
    <m/>
    <m/>
    <m/>
    <m/>
    <x v="0"/>
    <x v="0"/>
    <m/>
    <m/>
    <x v="0"/>
    <m/>
    <m/>
    <m/>
    <m/>
    <m/>
    <x v="0"/>
    <m/>
    <m/>
    <x v="0"/>
    <m/>
    <m/>
    <m/>
    <m/>
    <x v="8"/>
    <m/>
    <m/>
    <d v="2019-07-22T00:00:00"/>
    <x v="141"/>
    <m/>
    <s v="5667/80"/>
    <x v="0"/>
    <n v="3"/>
    <n v="3"/>
    <m/>
    <d v="2019-07-17T00:00:00"/>
    <s v="2:55pm"/>
  </r>
  <r>
    <x v="0"/>
    <x v="52"/>
    <x v="2"/>
    <x v="6"/>
    <x v="1071"/>
    <x v="177"/>
    <x v="0"/>
    <x v="648"/>
    <m/>
    <m/>
    <m/>
    <x v="0"/>
    <m/>
    <m/>
    <m/>
    <m/>
    <x v="0"/>
    <m/>
    <x v="501"/>
    <x v="414"/>
    <x v="0"/>
    <m/>
    <m/>
    <x v="0"/>
    <x v="0"/>
    <m/>
    <m/>
    <m/>
    <m/>
    <m/>
    <x v="0"/>
    <x v="0"/>
    <m/>
    <m/>
    <x v="0"/>
    <m/>
    <m/>
    <m/>
    <m/>
    <m/>
    <x v="0"/>
    <m/>
    <m/>
    <x v="0"/>
    <m/>
    <m/>
    <m/>
    <m/>
    <x v="8"/>
    <m/>
    <m/>
    <d v="2019-07-23T00:00:00"/>
    <x v="142"/>
    <m/>
    <s v="5667/90"/>
    <x v="0"/>
    <n v="2"/>
    <n v="3"/>
    <m/>
    <d v="2019-07-18T00:00:00"/>
    <s v="1:45pm"/>
  </r>
  <r>
    <x v="0"/>
    <x v="52"/>
    <x v="2"/>
    <x v="6"/>
    <x v="1072"/>
    <x v="178"/>
    <x v="0"/>
    <x v="32"/>
    <m/>
    <m/>
    <m/>
    <x v="0"/>
    <m/>
    <m/>
    <m/>
    <m/>
    <x v="0"/>
    <m/>
    <x v="518"/>
    <x v="405"/>
    <x v="0"/>
    <m/>
    <m/>
    <x v="0"/>
    <x v="0"/>
    <m/>
    <m/>
    <m/>
    <m/>
    <m/>
    <x v="0"/>
    <x v="0"/>
    <m/>
    <m/>
    <x v="0"/>
    <m/>
    <m/>
    <m/>
    <m/>
    <m/>
    <x v="0"/>
    <m/>
    <m/>
    <x v="0"/>
    <m/>
    <m/>
    <m/>
    <m/>
    <x v="8"/>
    <m/>
    <m/>
    <d v="2019-07-24T00:00:00"/>
    <x v="143"/>
    <m/>
    <s v="5667/100"/>
    <x v="0"/>
    <n v="2"/>
    <n v="3"/>
    <m/>
    <d v="2019-07-19T00:00:00"/>
    <s v="12:40pm"/>
  </r>
  <r>
    <x v="0"/>
    <x v="52"/>
    <x v="2"/>
    <x v="6"/>
    <x v="1073"/>
    <x v="179"/>
    <x v="0"/>
    <x v="649"/>
    <m/>
    <m/>
    <m/>
    <x v="0"/>
    <m/>
    <m/>
    <m/>
    <m/>
    <x v="0"/>
    <m/>
    <x v="519"/>
    <x v="414"/>
    <x v="0"/>
    <m/>
    <m/>
    <x v="0"/>
    <x v="0"/>
    <m/>
    <m/>
    <m/>
    <m/>
    <m/>
    <x v="0"/>
    <x v="0"/>
    <m/>
    <m/>
    <x v="0"/>
    <m/>
    <m/>
    <m/>
    <m/>
    <m/>
    <x v="0"/>
    <m/>
    <m/>
    <x v="0"/>
    <m/>
    <m/>
    <m/>
    <m/>
    <x v="8"/>
    <m/>
    <m/>
    <d v="2019-07-25T00:00:00"/>
    <x v="144"/>
    <m/>
    <s v="5667/120"/>
    <x v="0"/>
    <n v="2"/>
    <n v="3"/>
    <m/>
    <d v="2019-07-23T00:00:00"/>
    <s v="11:50am"/>
  </r>
  <r>
    <x v="0"/>
    <x v="52"/>
    <x v="2"/>
    <x v="6"/>
    <x v="1074"/>
    <x v="180"/>
    <x v="0"/>
    <x v="650"/>
    <m/>
    <m/>
    <m/>
    <x v="0"/>
    <m/>
    <m/>
    <m/>
    <m/>
    <x v="0"/>
    <m/>
    <x v="489"/>
    <x v="409"/>
    <x v="0"/>
    <m/>
    <m/>
    <x v="0"/>
    <x v="0"/>
    <m/>
    <m/>
    <m/>
    <m/>
    <m/>
    <x v="0"/>
    <x v="0"/>
    <m/>
    <m/>
    <x v="0"/>
    <m/>
    <m/>
    <m/>
    <m/>
    <m/>
    <x v="0"/>
    <m/>
    <m/>
    <x v="0"/>
    <m/>
    <m/>
    <m/>
    <m/>
    <x v="8"/>
    <m/>
    <m/>
    <d v="2019-07-26T00:00:00"/>
    <x v="145"/>
    <m/>
    <s v="5667/130"/>
    <x v="0"/>
    <n v="2"/>
    <n v="3"/>
    <m/>
    <d v="2019-07-24T00:00:00"/>
    <s v="2:50pm"/>
  </r>
  <r>
    <x v="0"/>
    <x v="51"/>
    <x v="2"/>
    <x v="6"/>
    <x v="1075"/>
    <x v="179"/>
    <x v="0"/>
    <x v="650"/>
    <m/>
    <m/>
    <m/>
    <x v="0"/>
    <m/>
    <m/>
    <m/>
    <m/>
    <x v="0"/>
    <m/>
    <x v="489"/>
    <x v="409"/>
    <x v="0"/>
    <m/>
    <m/>
    <x v="0"/>
    <x v="0"/>
    <m/>
    <m/>
    <m/>
    <m/>
    <m/>
    <x v="0"/>
    <x v="0"/>
    <m/>
    <m/>
    <x v="0"/>
    <m/>
    <m/>
    <m/>
    <m/>
    <m/>
    <x v="0"/>
    <m/>
    <m/>
    <x v="0"/>
    <m/>
    <m/>
    <m/>
    <m/>
    <x v="8"/>
    <m/>
    <m/>
    <d v="2019-07-29T00:00:00"/>
    <x v="227"/>
    <m/>
    <s v="5667/130"/>
    <x v="0"/>
    <n v="2"/>
    <n v="3"/>
    <m/>
    <d v="2019-07-24T00:00:00"/>
    <s v="2:50pm"/>
  </r>
  <r>
    <x v="0"/>
    <x v="51"/>
    <x v="2"/>
    <x v="6"/>
    <x v="1076"/>
    <x v="246"/>
    <x v="0"/>
    <x v="651"/>
    <m/>
    <m/>
    <m/>
    <x v="0"/>
    <m/>
    <m/>
    <m/>
    <m/>
    <x v="0"/>
    <m/>
    <x v="520"/>
    <x v="414"/>
    <x v="0"/>
    <m/>
    <m/>
    <x v="0"/>
    <x v="0"/>
    <m/>
    <m/>
    <m/>
    <m/>
    <m/>
    <x v="0"/>
    <x v="0"/>
    <m/>
    <m/>
    <x v="0"/>
    <m/>
    <m/>
    <m/>
    <m/>
    <m/>
    <x v="0"/>
    <m/>
    <m/>
    <x v="0"/>
    <m/>
    <m/>
    <m/>
    <m/>
    <x v="8"/>
    <m/>
    <m/>
    <d v="2019-07-29T00:00:00"/>
    <x v="227"/>
    <m/>
    <s v="5667/110"/>
    <x v="0"/>
    <n v="2"/>
    <n v="3"/>
    <m/>
    <d v="2019-07-22T00:00:00"/>
    <s v="12:30pm"/>
  </r>
  <r>
    <x v="0"/>
    <x v="51"/>
    <x v="2"/>
    <x v="6"/>
    <x v="1077"/>
    <x v="248"/>
    <x v="0"/>
    <x v="601"/>
    <m/>
    <m/>
    <m/>
    <x v="0"/>
    <m/>
    <m/>
    <m/>
    <m/>
    <x v="0"/>
    <m/>
    <x v="478"/>
    <x v="414"/>
    <x v="0"/>
    <m/>
    <m/>
    <x v="0"/>
    <x v="0"/>
    <m/>
    <m/>
    <m/>
    <m/>
    <m/>
    <x v="0"/>
    <x v="0"/>
    <m/>
    <m/>
    <x v="0"/>
    <m/>
    <m/>
    <m/>
    <m/>
    <m/>
    <x v="0"/>
    <m/>
    <m/>
    <x v="0"/>
    <m/>
    <m/>
    <m/>
    <m/>
    <x v="8"/>
    <m/>
    <m/>
    <d v="2019-07-31T00:00:00"/>
    <x v="211"/>
    <m/>
    <s v="5667/140"/>
    <x v="0"/>
    <n v="2"/>
    <n v="3"/>
    <m/>
    <d v="2019-07-25T00:00:00"/>
    <s v="2:50pm"/>
  </r>
  <r>
    <x v="0"/>
    <x v="51"/>
    <x v="2"/>
    <x v="6"/>
    <x v="1078"/>
    <x v="248"/>
    <x v="0"/>
    <x v="652"/>
    <m/>
    <m/>
    <m/>
    <x v="0"/>
    <m/>
    <m/>
    <m/>
    <m/>
    <x v="0"/>
    <m/>
    <x v="521"/>
    <x v="414"/>
    <x v="0"/>
    <m/>
    <m/>
    <x v="0"/>
    <x v="0"/>
    <m/>
    <m/>
    <m/>
    <m/>
    <m/>
    <x v="0"/>
    <x v="0"/>
    <m/>
    <m/>
    <x v="0"/>
    <m/>
    <m/>
    <m/>
    <m/>
    <m/>
    <x v="0"/>
    <m/>
    <m/>
    <x v="0"/>
    <m/>
    <m/>
    <m/>
    <m/>
    <x v="8"/>
    <m/>
    <m/>
    <d v="2019-07-31T00:00:00"/>
    <x v="211"/>
    <m/>
    <s v="5667/160"/>
    <x v="0"/>
    <n v="2"/>
    <n v="3"/>
    <m/>
    <d v="2019-07-29T00:00:00"/>
    <s v="1:35pm"/>
  </r>
  <r>
    <x v="0"/>
    <x v="51"/>
    <x v="2"/>
    <x v="6"/>
    <x v="1079"/>
    <x v="248"/>
    <x v="0"/>
    <x v="604"/>
    <m/>
    <m/>
    <m/>
    <x v="0"/>
    <m/>
    <m/>
    <m/>
    <m/>
    <x v="0"/>
    <m/>
    <x v="467"/>
    <x v="408"/>
    <x v="0"/>
    <m/>
    <m/>
    <x v="0"/>
    <x v="0"/>
    <m/>
    <m/>
    <m/>
    <m/>
    <m/>
    <x v="0"/>
    <x v="0"/>
    <m/>
    <m/>
    <x v="0"/>
    <m/>
    <m/>
    <m/>
    <m/>
    <m/>
    <x v="0"/>
    <m/>
    <m/>
    <x v="0"/>
    <m/>
    <m/>
    <m/>
    <m/>
    <x v="8"/>
    <m/>
    <m/>
    <d v="2019-07-31T00:00:00"/>
    <x v="211"/>
    <m/>
    <s v="5667/150"/>
    <x v="0"/>
    <n v="2"/>
    <n v="3"/>
    <m/>
    <d v="2019-07-26T00:00:00"/>
    <s v="2:20pm"/>
  </r>
  <r>
    <x v="0"/>
    <x v="51"/>
    <x v="2"/>
    <x v="6"/>
    <x v="1080"/>
    <x v="248"/>
    <x v="0"/>
    <x v="652"/>
    <m/>
    <m/>
    <m/>
    <x v="0"/>
    <m/>
    <m/>
    <m/>
    <m/>
    <x v="0"/>
    <m/>
    <x v="521"/>
    <x v="414"/>
    <x v="0"/>
    <m/>
    <m/>
    <x v="0"/>
    <x v="0"/>
    <m/>
    <m/>
    <m/>
    <m/>
    <m/>
    <x v="0"/>
    <x v="0"/>
    <m/>
    <m/>
    <x v="0"/>
    <m/>
    <m/>
    <m/>
    <m/>
    <m/>
    <x v="0"/>
    <m/>
    <m/>
    <x v="0"/>
    <m/>
    <m/>
    <m/>
    <m/>
    <x v="8"/>
    <m/>
    <m/>
    <d v="2019-07-31T00:00:00"/>
    <x v="211"/>
    <m/>
    <s v="5667/160"/>
    <x v="0"/>
    <n v="2"/>
    <n v="3"/>
    <m/>
    <d v="2019-07-29T00:00:00"/>
    <d v="1899-12-30T13:35:00"/>
  </r>
  <r>
    <x v="0"/>
    <x v="51"/>
    <x v="2"/>
    <x v="6"/>
    <x v="1081"/>
    <x v="135"/>
    <x v="0"/>
    <x v="652"/>
    <m/>
    <m/>
    <m/>
    <x v="0"/>
    <m/>
    <m/>
    <m/>
    <m/>
    <x v="0"/>
    <m/>
    <x v="521"/>
    <x v="414"/>
    <x v="0"/>
    <m/>
    <m/>
    <x v="0"/>
    <x v="0"/>
    <m/>
    <m/>
    <m/>
    <m/>
    <m/>
    <x v="0"/>
    <x v="0"/>
    <m/>
    <m/>
    <x v="0"/>
    <m/>
    <m/>
    <m/>
    <m/>
    <m/>
    <x v="0"/>
    <m/>
    <m/>
    <x v="0"/>
    <m/>
    <m/>
    <m/>
    <m/>
    <x v="0"/>
    <m/>
    <m/>
    <d v="2019-08-02T00:00:00"/>
    <x v="106"/>
    <m/>
    <s v="5667/160 Different Packaging"/>
    <x v="0"/>
    <n v="2"/>
    <n v="3"/>
    <m/>
    <d v="2019-07-29T00:00:00"/>
    <s v="1:35PM"/>
  </r>
  <r>
    <x v="0"/>
    <x v="51"/>
    <x v="2"/>
    <x v="6"/>
    <x v="1082"/>
    <x v="223"/>
    <x v="0"/>
    <x v="653"/>
    <m/>
    <m/>
    <m/>
    <x v="0"/>
    <m/>
    <m/>
    <m/>
    <m/>
    <x v="0"/>
    <m/>
    <x v="522"/>
    <x v="414"/>
    <x v="0"/>
    <m/>
    <m/>
    <x v="0"/>
    <x v="0"/>
    <m/>
    <m/>
    <m/>
    <m/>
    <m/>
    <x v="0"/>
    <x v="0"/>
    <m/>
    <m/>
    <x v="0"/>
    <m/>
    <m/>
    <m/>
    <m/>
    <m/>
    <x v="0"/>
    <m/>
    <m/>
    <x v="0"/>
    <m/>
    <m/>
    <m/>
    <m/>
    <x v="0"/>
    <m/>
    <m/>
    <d v="2019-08-08T00:00:00"/>
    <x v="102"/>
    <m/>
    <s v="5667/170"/>
    <x v="0"/>
    <n v="2"/>
    <n v="3"/>
    <m/>
    <d v="2019-07-31T00:00:00"/>
    <s v="11:43am"/>
  </r>
  <r>
    <x v="0"/>
    <x v="51"/>
    <x v="2"/>
    <x v="6"/>
    <x v="1083"/>
    <x v="223"/>
    <x v="0"/>
    <x v="38"/>
    <m/>
    <m/>
    <m/>
    <x v="0"/>
    <m/>
    <m/>
    <m/>
    <m/>
    <x v="0"/>
    <m/>
    <x v="523"/>
    <x v="410"/>
    <x v="0"/>
    <m/>
    <m/>
    <x v="0"/>
    <x v="0"/>
    <m/>
    <m/>
    <m/>
    <m/>
    <m/>
    <x v="0"/>
    <x v="0"/>
    <m/>
    <m/>
    <x v="0"/>
    <m/>
    <m/>
    <m/>
    <m/>
    <m/>
    <x v="0"/>
    <m/>
    <m/>
    <x v="0"/>
    <m/>
    <m/>
    <m/>
    <m/>
    <x v="0"/>
    <m/>
    <m/>
    <d v="2019-08-08T00:00:00"/>
    <x v="102"/>
    <m/>
    <s v="5667/180"/>
    <x v="0"/>
    <n v="5"/>
    <n v="3"/>
    <m/>
    <d v="2019-08-02T00:00:00"/>
    <s v="2:00pm"/>
  </r>
  <r>
    <x v="0"/>
    <x v="51"/>
    <x v="2"/>
    <x v="6"/>
    <x v="1084"/>
    <x v="259"/>
    <x v="0"/>
    <x v="654"/>
    <m/>
    <m/>
    <m/>
    <x v="0"/>
    <m/>
    <m/>
    <m/>
    <m/>
    <x v="0"/>
    <m/>
    <x v="497"/>
    <x v="409"/>
    <x v="0"/>
    <m/>
    <m/>
    <x v="0"/>
    <x v="0"/>
    <m/>
    <m/>
    <m/>
    <m/>
    <m/>
    <x v="0"/>
    <x v="0"/>
    <m/>
    <m/>
    <x v="0"/>
    <m/>
    <m/>
    <m/>
    <m/>
    <m/>
    <x v="0"/>
    <m/>
    <m/>
    <x v="0"/>
    <m/>
    <m/>
    <m/>
    <m/>
    <x v="0"/>
    <m/>
    <m/>
    <d v="2019-08-13T00:00:00"/>
    <x v="90"/>
    <m/>
    <s v="5773/20"/>
    <x v="0"/>
    <n v="2"/>
    <n v="3"/>
    <m/>
    <d v="2019-08-06T00:00:00"/>
    <s v="2:10pm"/>
  </r>
  <r>
    <x v="0"/>
    <x v="51"/>
    <x v="2"/>
    <x v="6"/>
    <x v="1085"/>
    <x v="118"/>
    <x v="0"/>
    <x v="16"/>
    <m/>
    <m/>
    <m/>
    <x v="0"/>
    <m/>
    <m/>
    <m/>
    <m/>
    <x v="0"/>
    <m/>
    <x v="524"/>
    <x v="401"/>
    <x v="0"/>
    <m/>
    <m/>
    <x v="0"/>
    <x v="0"/>
    <m/>
    <m/>
    <m/>
    <m/>
    <m/>
    <x v="0"/>
    <x v="0"/>
    <m/>
    <m/>
    <x v="0"/>
    <m/>
    <m/>
    <m/>
    <m/>
    <m/>
    <x v="0"/>
    <m/>
    <m/>
    <x v="0"/>
    <m/>
    <m/>
    <m/>
    <m/>
    <x v="0"/>
    <m/>
    <m/>
    <d v="2019-08-13T00:00:00"/>
    <x v="90"/>
    <m/>
    <s v="5773/40"/>
    <x v="0"/>
    <n v="2"/>
    <n v="3"/>
    <m/>
    <d v="2019-08-09T00:00:00"/>
    <d v="1899-12-30T13:10:00"/>
  </r>
  <r>
    <x v="0"/>
    <x v="51"/>
    <x v="2"/>
    <x v="6"/>
    <x v="1086"/>
    <x v="196"/>
    <x v="0"/>
    <x v="31"/>
    <m/>
    <m/>
    <m/>
    <x v="0"/>
    <m/>
    <m/>
    <m/>
    <m/>
    <x v="0"/>
    <m/>
    <x v="525"/>
    <x v="414"/>
    <x v="0"/>
    <m/>
    <m/>
    <x v="0"/>
    <x v="0"/>
    <m/>
    <m/>
    <m/>
    <m/>
    <m/>
    <x v="0"/>
    <x v="0"/>
    <m/>
    <m/>
    <x v="0"/>
    <m/>
    <m/>
    <m/>
    <m/>
    <m/>
    <x v="0"/>
    <m/>
    <m/>
    <x v="0"/>
    <m/>
    <m/>
    <m/>
    <m/>
    <x v="0"/>
    <m/>
    <m/>
    <d v="2019-08-14T00:00:00"/>
    <x v="160"/>
    <m/>
    <s v="5773/30"/>
    <x v="0"/>
    <n v="2"/>
    <n v="3"/>
    <m/>
    <d v="2019-08-08T00:00:00"/>
    <s v="11:32am"/>
  </r>
  <r>
    <x v="0"/>
    <x v="51"/>
    <x v="2"/>
    <x v="6"/>
    <x v="1087"/>
    <x v="197"/>
    <x v="0"/>
    <x v="655"/>
    <m/>
    <m/>
    <m/>
    <x v="0"/>
    <m/>
    <m/>
    <m/>
    <m/>
    <x v="0"/>
    <m/>
    <x v="526"/>
    <x v="414"/>
    <x v="0"/>
    <m/>
    <m/>
    <x v="0"/>
    <x v="0"/>
    <m/>
    <m/>
    <m/>
    <m/>
    <m/>
    <x v="0"/>
    <x v="0"/>
    <m/>
    <m/>
    <x v="0"/>
    <m/>
    <m/>
    <m/>
    <m/>
    <m/>
    <x v="0"/>
    <m/>
    <m/>
    <x v="0"/>
    <m/>
    <m/>
    <m/>
    <m/>
    <x v="0"/>
    <m/>
    <m/>
    <d v="2019-08-15T00:00:00"/>
    <x v="161"/>
    <m/>
    <s v="5773/60"/>
    <x v="0"/>
    <n v="2"/>
    <n v="3"/>
    <m/>
    <d v="2019-08-13T00:00:00"/>
    <s v="12:17pm"/>
  </r>
  <r>
    <x v="0"/>
    <x v="51"/>
    <x v="2"/>
    <x v="6"/>
    <x v="1088"/>
    <x v="198"/>
    <x v="0"/>
    <x v="656"/>
    <m/>
    <m/>
    <m/>
    <x v="0"/>
    <m/>
    <m/>
    <m/>
    <m/>
    <x v="0"/>
    <m/>
    <x v="494"/>
    <x v="398"/>
    <x v="0"/>
    <m/>
    <m/>
    <x v="0"/>
    <x v="0"/>
    <m/>
    <m/>
    <m/>
    <m/>
    <m/>
    <x v="0"/>
    <x v="0"/>
    <m/>
    <m/>
    <x v="0"/>
    <m/>
    <m/>
    <m/>
    <m/>
    <m/>
    <x v="0"/>
    <m/>
    <m/>
    <x v="0"/>
    <m/>
    <m/>
    <m/>
    <m/>
    <x v="0"/>
    <m/>
    <m/>
    <d v="2019-08-16T00:00:00"/>
    <x v="162"/>
    <m/>
    <s v="5773/50"/>
    <x v="0"/>
    <n v="2"/>
    <n v="3"/>
    <m/>
    <d v="2019-08-12T00:00:00"/>
    <s v="12:50pm"/>
  </r>
  <r>
    <x v="0"/>
    <x v="51"/>
    <x v="2"/>
    <x v="6"/>
    <x v="1089"/>
    <x v="122"/>
    <x v="0"/>
    <x v="657"/>
    <m/>
    <m/>
    <m/>
    <x v="0"/>
    <m/>
    <m/>
    <m/>
    <m/>
    <x v="0"/>
    <m/>
    <x v="475"/>
    <x v="401"/>
    <x v="0"/>
    <m/>
    <m/>
    <x v="0"/>
    <x v="0"/>
    <m/>
    <m/>
    <m/>
    <m/>
    <m/>
    <x v="0"/>
    <x v="0"/>
    <m/>
    <m/>
    <x v="0"/>
    <m/>
    <m/>
    <m/>
    <m/>
    <m/>
    <x v="0"/>
    <m/>
    <m/>
    <x v="0"/>
    <m/>
    <m/>
    <m/>
    <m/>
    <x v="0"/>
    <m/>
    <m/>
    <d v="2019-08-20T00:00:00"/>
    <x v="92"/>
    <m/>
    <s v="5773/70"/>
    <x v="0"/>
    <n v="2"/>
    <n v="3"/>
    <m/>
    <d v="2019-08-14T00:00:00"/>
    <s v="12:10pm"/>
  </r>
  <r>
    <x v="0"/>
    <x v="51"/>
    <x v="2"/>
    <x v="6"/>
    <x v="1090"/>
    <x v="122"/>
    <x v="0"/>
    <x v="46"/>
    <m/>
    <m/>
    <m/>
    <x v="0"/>
    <m/>
    <m/>
    <m/>
    <m/>
    <x v="0"/>
    <m/>
    <x v="470"/>
    <x v="414"/>
    <x v="0"/>
    <m/>
    <m/>
    <x v="0"/>
    <x v="0"/>
    <m/>
    <m/>
    <m/>
    <m/>
    <m/>
    <x v="0"/>
    <x v="0"/>
    <m/>
    <m/>
    <x v="0"/>
    <m/>
    <m/>
    <m/>
    <m/>
    <m/>
    <x v="0"/>
    <m/>
    <m/>
    <x v="0"/>
    <m/>
    <m/>
    <m/>
    <m/>
    <x v="0"/>
    <m/>
    <m/>
    <d v="2019-08-20T00:00:00"/>
    <x v="92"/>
    <m/>
    <s v="5773/80"/>
    <x v="0"/>
    <n v="2"/>
    <n v="3"/>
    <m/>
    <d v="2019-08-15T00:00:00"/>
    <s v="11:00am"/>
  </r>
  <r>
    <x v="0"/>
    <x v="51"/>
    <x v="2"/>
    <x v="6"/>
    <x v="1091"/>
    <x v="122"/>
    <x v="0"/>
    <x v="658"/>
    <m/>
    <m/>
    <m/>
    <x v="0"/>
    <m/>
    <m/>
    <m/>
    <m/>
    <x v="0"/>
    <m/>
    <x v="527"/>
    <x v="404"/>
    <x v="0"/>
    <m/>
    <m/>
    <x v="0"/>
    <x v="0"/>
    <m/>
    <m/>
    <m/>
    <m/>
    <m/>
    <x v="0"/>
    <x v="0"/>
    <m/>
    <m/>
    <x v="0"/>
    <m/>
    <m/>
    <m/>
    <m/>
    <m/>
    <x v="0"/>
    <m/>
    <m/>
    <x v="0"/>
    <m/>
    <m/>
    <m/>
    <m/>
    <x v="0"/>
    <m/>
    <m/>
    <d v="2019-08-20T00:00:00"/>
    <x v="92"/>
    <m/>
    <s v="5773/90"/>
    <x v="0"/>
    <n v="5"/>
    <n v="3"/>
    <m/>
    <d v="2019-08-16T00:00:00"/>
    <s v="10:55am"/>
  </r>
  <r>
    <x v="0"/>
    <x v="51"/>
    <x v="2"/>
    <x v="6"/>
    <x v="1092"/>
    <x v="123"/>
    <x v="0"/>
    <x v="659"/>
    <m/>
    <m/>
    <m/>
    <x v="0"/>
    <m/>
    <m/>
    <m/>
    <m/>
    <x v="0"/>
    <m/>
    <x v="528"/>
    <x v="398"/>
    <x v="0"/>
    <m/>
    <m/>
    <x v="0"/>
    <x v="0"/>
    <m/>
    <m/>
    <m/>
    <m/>
    <m/>
    <x v="0"/>
    <x v="0"/>
    <m/>
    <m/>
    <x v="0"/>
    <m/>
    <m/>
    <m/>
    <m/>
    <m/>
    <x v="0"/>
    <m/>
    <m/>
    <x v="0"/>
    <m/>
    <m/>
    <m/>
    <m/>
    <x v="0"/>
    <m/>
    <m/>
    <d v="2019-08-21T00:00:00"/>
    <x v="93"/>
    <m/>
    <s v="5796/20"/>
    <x v="0"/>
    <n v="2"/>
    <n v="3"/>
    <m/>
    <d v="2019-08-19T00:00:00"/>
    <s v="11:45am"/>
  </r>
  <r>
    <x v="0"/>
    <x v="51"/>
    <x v="2"/>
    <x v="6"/>
    <x v="1093"/>
    <x v="123"/>
    <x v="0"/>
    <x v="660"/>
    <m/>
    <m/>
    <m/>
    <x v="0"/>
    <m/>
    <m/>
    <m/>
    <m/>
    <x v="0"/>
    <m/>
    <x v="529"/>
    <x v="407"/>
    <x v="0"/>
    <m/>
    <m/>
    <x v="0"/>
    <x v="0"/>
    <m/>
    <m/>
    <m/>
    <m/>
    <m/>
    <x v="0"/>
    <x v="0"/>
    <m/>
    <m/>
    <x v="0"/>
    <m/>
    <m/>
    <m/>
    <m/>
    <m/>
    <x v="0"/>
    <m/>
    <m/>
    <x v="0"/>
    <m/>
    <m/>
    <m/>
    <m/>
    <x v="0"/>
    <m/>
    <m/>
    <d v="2019-08-21T00:00:00"/>
    <x v="93"/>
    <m/>
    <s v="5796/40"/>
    <x v="0"/>
    <n v="2"/>
    <n v="3"/>
    <m/>
    <d v="2019-08-20T00:00:00"/>
    <s v="10:35am"/>
  </r>
  <r>
    <x v="0"/>
    <x v="51"/>
    <x v="2"/>
    <x v="6"/>
    <x v="1094"/>
    <x v="123"/>
    <x v="0"/>
    <x v="603"/>
    <m/>
    <m/>
    <m/>
    <x v="0"/>
    <m/>
    <m/>
    <m/>
    <m/>
    <x v="0"/>
    <m/>
    <x v="468"/>
    <x v="406"/>
    <x v="0"/>
    <m/>
    <m/>
    <x v="0"/>
    <x v="0"/>
    <m/>
    <m/>
    <m/>
    <m/>
    <m/>
    <x v="0"/>
    <x v="0"/>
    <m/>
    <m/>
    <x v="0"/>
    <m/>
    <m/>
    <m/>
    <m/>
    <m/>
    <x v="0"/>
    <m/>
    <m/>
    <x v="0"/>
    <m/>
    <m/>
    <m/>
    <m/>
    <x v="0"/>
    <m/>
    <m/>
    <d v="2019-08-21T00:00:00"/>
    <x v="93"/>
    <m/>
    <s v="5796/30"/>
    <x v="0"/>
    <n v="2"/>
    <n v="3"/>
    <m/>
    <d v="2019-08-19T00:00:00"/>
    <s v="7:40pm"/>
  </r>
  <r>
    <x v="0"/>
    <x v="51"/>
    <x v="2"/>
    <x v="6"/>
    <x v="1095"/>
    <x v="124"/>
    <x v="0"/>
    <x v="26"/>
    <m/>
    <m/>
    <m/>
    <x v="0"/>
    <m/>
    <m/>
    <m/>
    <m/>
    <x v="0"/>
    <m/>
    <x v="468"/>
    <x v="400"/>
    <x v="0"/>
    <m/>
    <m/>
    <x v="0"/>
    <x v="0"/>
    <m/>
    <m/>
    <m/>
    <m/>
    <m/>
    <x v="0"/>
    <x v="0"/>
    <m/>
    <m/>
    <x v="0"/>
    <m/>
    <m/>
    <m/>
    <m/>
    <m/>
    <x v="0"/>
    <m/>
    <m/>
    <x v="0"/>
    <m/>
    <m/>
    <m/>
    <m/>
    <x v="0"/>
    <m/>
    <m/>
    <d v="2019-08-22T00:00:00"/>
    <x v="94"/>
    <m/>
    <s v="5796/50"/>
    <x v="0"/>
    <n v="2"/>
    <n v="3"/>
    <m/>
    <d v="2019-08-20T00:00:00"/>
    <s v="6:00pm"/>
  </r>
  <r>
    <x v="0"/>
    <x v="51"/>
    <x v="2"/>
    <x v="6"/>
    <x v="1096"/>
    <x v="124"/>
    <x v="0"/>
    <x v="617"/>
    <m/>
    <m/>
    <m/>
    <x v="0"/>
    <m/>
    <m/>
    <m/>
    <m/>
    <x v="0"/>
    <m/>
    <x v="530"/>
    <x v="401"/>
    <x v="0"/>
    <m/>
    <m/>
    <x v="0"/>
    <x v="0"/>
    <m/>
    <m/>
    <m/>
    <m/>
    <m/>
    <x v="0"/>
    <x v="0"/>
    <m/>
    <m/>
    <x v="0"/>
    <m/>
    <m/>
    <m/>
    <m/>
    <m/>
    <x v="0"/>
    <m/>
    <m/>
    <x v="0"/>
    <m/>
    <m/>
    <m/>
    <m/>
    <x v="0"/>
    <m/>
    <m/>
    <d v="2019-08-22T00:00:00"/>
    <x v="94"/>
    <m/>
    <s v="5796/60"/>
    <x v="0"/>
    <n v="2"/>
    <n v="3"/>
    <m/>
    <d v="2019-08-21T00:00:00"/>
    <s v="10:10am"/>
  </r>
  <r>
    <x v="0"/>
    <x v="51"/>
    <x v="2"/>
    <x v="6"/>
    <x v="1097"/>
    <x v="125"/>
    <x v="0"/>
    <x v="49"/>
    <m/>
    <m/>
    <m/>
    <x v="0"/>
    <m/>
    <m/>
    <m/>
    <m/>
    <x v="0"/>
    <m/>
    <x v="531"/>
    <x v="414"/>
    <x v="0"/>
    <m/>
    <m/>
    <x v="0"/>
    <x v="0"/>
    <m/>
    <m/>
    <m/>
    <m/>
    <m/>
    <x v="0"/>
    <x v="0"/>
    <m/>
    <m/>
    <x v="0"/>
    <m/>
    <m/>
    <m/>
    <m/>
    <m/>
    <x v="0"/>
    <m/>
    <m/>
    <x v="0"/>
    <m/>
    <m/>
    <m/>
    <m/>
    <x v="0"/>
    <m/>
    <m/>
    <d v="2019-08-23T00:00:00"/>
    <x v="95"/>
    <m/>
    <s v="5796/80"/>
    <x v="0"/>
    <n v="2"/>
    <n v="3"/>
    <m/>
    <d v="2019-08-22T00:00:00"/>
    <s v="10:45am"/>
  </r>
  <r>
    <x v="0"/>
    <x v="51"/>
    <x v="2"/>
    <x v="6"/>
    <x v="1098"/>
    <x v="127"/>
    <x v="0"/>
    <x v="620"/>
    <m/>
    <m/>
    <m/>
    <x v="0"/>
    <m/>
    <m/>
    <m/>
    <m/>
    <x v="0"/>
    <m/>
    <x v="532"/>
    <x v="414"/>
    <x v="0"/>
    <m/>
    <m/>
    <x v="0"/>
    <x v="0"/>
    <m/>
    <m/>
    <m/>
    <m/>
    <m/>
    <x v="0"/>
    <x v="0"/>
    <m/>
    <m/>
    <x v="0"/>
    <m/>
    <m/>
    <m/>
    <m/>
    <m/>
    <x v="0"/>
    <m/>
    <m/>
    <x v="0"/>
    <m/>
    <m/>
    <m/>
    <m/>
    <x v="0"/>
    <m/>
    <m/>
    <d v="2019-08-26T00:00:00"/>
    <x v="96"/>
    <m/>
    <s v="5796/90"/>
    <x v="0"/>
    <n v="2"/>
    <n v="3"/>
    <m/>
    <d v="2019-08-22T00:00:00"/>
    <s v="7:30pm"/>
  </r>
  <r>
    <x v="0"/>
    <x v="51"/>
    <x v="2"/>
    <x v="6"/>
    <x v="1099"/>
    <x v="127"/>
    <x v="0"/>
    <x v="25"/>
    <m/>
    <m/>
    <m/>
    <x v="0"/>
    <m/>
    <m/>
    <m/>
    <m/>
    <x v="0"/>
    <m/>
    <x v="497"/>
    <x v="414"/>
    <x v="0"/>
    <m/>
    <m/>
    <x v="0"/>
    <x v="0"/>
    <m/>
    <m/>
    <m/>
    <m/>
    <m/>
    <x v="0"/>
    <x v="0"/>
    <m/>
    <m/>
    <x v="0"/>
    <m/>
    <m/>
    <m/>
    <m/>
    <m/>
    <x v="0"/>
    <m/>
    <m/>
    <x v="0"/>
    <m/>
    <m/>
    <m/>
    <m/>
    <x v="0"/>
    <m/>
    <m/>
    <d v="2019-08-27T00:00:00"/>
    <x v="97"/>
    <m/>
    <s v="5796/70"/>
    <x v="0"/>
    <n v="2"/>
    <n v="3"/>
    <m/>
    <d v="2019-08-21T00:00:00"/>
    <s v="5:15pm"/>
  </r>
  <r>
    <x v="0"/>
    <x v="51"/>
    <x v="2"/>
    <x v="6"/>
    <x v="1100"/>
    <x v="85"/>
    <x v="0"/>
    <x v="601"/>
    <m/>
    <m/>
    <m/>
    <x v="0"/>
    <m/>
    <m/>
    <m/>
    <m/>
    <x v="0"/>
    <m/>
    <x v="513"/>
    <x v="400"/>
    <x v="0"/>
    <m/>
    <m/>
    <x v="0"/>
    <x v="0"/>
    <m/>
    <m/>
    <m/>
    <m/>
    <m/>
    <x v="0"/>
    <x v="0"/>
    <m/>
    <m/>
    <x v="0"/>
    <m/>
    <m/>
    <m/>
    <m/>
    <m/>
    <x v="0"/>
    <m/>
    <m/>
    <x v="0"/>
    <m/>
    <m/>
    <m/>
    <m/>
    <x v="0"/>
    <m/>
    <m/>
    <d v="2019-08-29T00:00:00"/>
    <x v="68"/>
    <m/>
    <s v="5796/100"/>
    <x v="0"/>
    <n v="2"/>
    <n v="3"/>
    <m/>
    <d v="2019-08-23T00:00:00"/>
    <s v="12:35pm"/>
  </r>
  <r>
    <x v="0"/>
    <x v="51"/>
    <x v="2"/>
    <x v="6"/>
    <x v="1101"/>
    <x v="89"/>
    <x v="0"/>
    <x v="661"/>
    <m/>
    <m/>
    <m/>
    <x v="0"/>
    <m/>
    <m/>
    <m/>
    <m/>
    <x v="0"/>
    <m/>
    <x v="495"/>
    <x v="400"/>
    <x v="0"/>
    <m/>
    <m/>
    <x v="0"/>
    <x v="0"/>
    <m/>
    <m/>
    <m/>
    <m/>
    <m/>
    <x v="0"/>
    <x v="0"/>
    <m/>
    <m/>
    <x v="0"/>
    <m/>
    <m/>
    <m/>
    <m/>
    <m/>
    <x v="0"/>
    <m/>
    <m/>
    <x v="0"/>
    <m/>
    <m/>
    <m/>
    <m/>
    <x v="9"/>
    <m/>
    <m/>
    <d v="2019-08-03T00:00:00"/>
    <x v="228"/>
    <n v="1"/>
    <s v="5796/110"/>
    <x v="0"/>
    <n v="2"/>
    <n v="3"/>
    <m/>
    <d v="2019-08-27T00:00:00"/>
    <s v="1:00pm"/>
  </r>
  <r>
    <x v="0"/>
    <x v="51"/>
    <x v="2"/>
    <x v="6"/>
    <x v="1102"/>
    <x v="91"/>
    <x v="0"/>
    <x v="662"/>
    <m/>
    <m/>
    <m/>
    <x v="0"/>
    <m/>
    <m/>
    <m/>
    <m/>
    <x v="0"/>
    <m/>
    <x v="502"/>
    <x v="401"/>
    <x v="0"/>
    <m/>
    <m/>
    <x v="0"/>
    <x v="0"/>
    <m/>
    <m/>
    <m/>
    <m/>
    <m/>
    <x v="0"/>
    <x v="0"/>
    <m/>
    <m/>
    <x v="0"/>
    <m/>
    <m/>
    <m/>
    <m/>
    <m/>
    <x v="0"/>
    <m/>
    <m/>
    <x v="0"/>
    <m/>
    <m/>
    <m/>
    <m/>
    <x v="9"/>
    <m/>
    <m/>
    <d v="2019-09-05T00:00:00"/>
    <x v="73"/>
    <n v="1"/>
    <s v="5796/120"/>
    <x v="0"/>
    <n v="2"/>
    <n v="3"/>
    <m/>
    <d v="2019-08-30T00:00:00"/>
    <s v="12:30pm"/>
  </r>
  <r>
    <x v="0"/>
    <x v="51"/>
    <x v="2"/>
    <x v="6"/>
    <x v="1103"/>
    <x v="92"/>
    <x v="0"/>
    <x v="61"/>
    <m/>
    <m/>
    <m/>
    <x v="0"/>
    <m/>
    <m/>
    <m/>
    <m/>
    <x v="0"/>
    <m/>
    <x v="533"/>
    <x v="404"/>
    <x v="0"/>
    <m/>
    <m/>
    <x v="0"/>
    <x v="0"/>
    <m/>
    <m/>
    <m/>
    <m/>
    <m/>
    <x v="0"/>
    <x v="0"/>
    <m/>
    <m/>
    <x v="0"/>
    <m/>
    <m/>
    <m/>
    <m/>
    <m/>
    <x v="0"/>
    <m/>
    <m/>
    <x v="0"/>
    <m/>
    <m/>
    <m/>
    <m/>
    <x v="9"/>
    <m/>
    <m/>
    <d v="2009-09-06T00:00:00"/>
    <x v="229"/>
    <n v="1"/>
    <s v="5796/130"/>
    <x v="0"/>
    <n v="2"/>
    <n v="3"/>
    <m/>
    <d v="2019-09-03T00:00:00"/>
    <s v="12:30pm"/>
  </r>
  <r>
    <x v="0"/>
    <x v="51"/>
    <x v="2"/>
    <x v="6"/>
    <x v="1104"/>
    <x v="92"/>
    <x v="0"/>
    <x v="663"/>
    <m/>
    <m/>
    <m/>
    <x v="0"/>
    <m/>
    <m/>
    <m/>
    <m/>
    <x v="0"/>
    <m/>
    <x v="468"/>
    <x v="401"/>
    <x v="0"/>
    <m/>
    <m/>
    <x v="0"/>
    <x v="0"/>
    <m/>
    <m/>
    <m/>
    <m/>
    <m/>
    <x v="0"/>
    <x v="0"/>
    <m/>
    <m/>
    <x v="0"/>
    <m/>
    <m/>
    <m/>
    <m/>
    <m/>
    <x v="0"/>
    <m/>
    <m/>
    <x v="0"/>
    <m/>
    <m/>
    <m/>
    <m/>
    <x v="9"/>
    <m/>
    <m/>
    <d v="2019-09-06T00:00:00"/>
    <x v="74"/>
    <n v="1"/>
    <s v="5796/140"/>
    <x v="0"/>
    <n v="2"/>
    <n v="3"/>
    <m/>
    <d v="2019-09-04T00:00:00"/>
    <s v="2:20pm"/>
  </r>
  <r>
    <x v="0"/>
    <x v="51"/>
    <x v="2"/>
    <x v="6"/>
    <x v="1105"/>
    <x v="104"/>
    <x v="0"/>
    <x v="22"/>
    <m/>
    <m/>
    <m/>
    <x v="0"/>
    <m/>
    <m/>
    <m/>
    <m/>
    <x v="0"/>
    <m/>
    <x v="534"/>
    <x v="414"/>
    <x v="0"/>
    <m/>
    <m/>
    <x v="0"/>
    <x v="0"/>
    <m/>
    <m/>
    <m/>
    <m/>
    <m/>
    <x v="0"/>
    <x v="0"/>
    <m/>
    <m/>
    <x v="0"/>
    <m/>
    <m/>
    <m/>
    <m/>
    <m/>
    <x v="0"/>
    <m/>
    <m/>
    <x v="0"/>
    <m/>
    <m/>
    <m/>
    <m/>
    <x v="9"/>
    <m/>
    <m/>
    <d v="2019-09-20T00:00:00"/>
    <x v="82"/>
    <n v="1"/>
    <s v="5796/150"/>
    <x v="0"/>
    <n v="2"/>
    <n v="3"/>
    <m/>
    <d v="2019-09-17T00:00:00"/>
    <s v="3:00pm"/>
  </r>
  <r>
    <x v="0"/>
    <x v="51"/>
    <x v="2"/>
    <x v="6"/>
    <x v="1106"/>
    <x v="105"/>
    <x v="0"/>
    <x v="664"/>
    <m/>
    <m/>
    <m/>
    <x v="0"/>
    <m/>
    <m/>
    <m/>
    <m/>
    <x v="0"/>
    <m/>
    <x v="535"/>
    <x v="414"/>
    <x v="0"/>
    <m/>
    <m/>
    <x v="0"/>
    <x v="0"/>
    <m/>
    <m/>
    <m/>
    <m/>
    <m/>
    <x v="0"/>
    <x v="0"/>
    <m/>
    <m/>
    <x v="0"/>
    <m/>
    <m/>
    <m/>
    <m/>
    <m/>
    <x v="0"/>
    <m/>
    <m/>
    <x v="0"/>
    <m/>
    <m/>
    <m/>
    <m/>
    <x v="9"/>
    <m/>
    <m/>
    <d v="2019-09-23T00:00:00"/>
    <x v="83"/>
    <n v="1"/>
    <s v="5796/160"/>
    <x v="0"/>
    <n v="2"/>
    <n v="3"/>
    <m/>
    <d v="2019-09-18T00:00:00"/>
    <s v="2:55pm"/>
  </r>
  <r>
    <x v="0"/>
    <x v="51"/>
    <x v="2"/>
    <x v="6"/>
    <x v="1107"/>
    <x v="265"/>
    <x v="0"/>
    <x v="665"/>
    <m/>
    <m/>
    <m/>
    <x v="0"/>
    <m/>
    <m/>
    <m/>
    <m/>
    <x v="0"/>
    <m/>
    <x v="536"/>
    <x v="414"/>
    <x v="0"/>
    <m/>
    <m/>
    <x v="0"/>
    <x v="0"/>
    <m/>
    <m/>
    <m/>
    <m/>
    <m/>
    <x v="0"/>
    <x v="0"/>
    <m/>
    <m/>
    <x v="0"/>
    <m/>
    <m/>
    <m/>
    <m/>
    <m/>
    <x v="0"/>
    <m/>
    <m/>
    <x v="0"/>
    <m/>
    <m/>
    <m/>
    <m/>
    <x v="9"/>
    <m/>
    <m/>
    <d v="2019-09-25T00:00:00"/>
    <x v="146"/>
    <n v="1"/>
    <s v="5796/170"/>
    <x v="0"/>
    <n v="2"/>
    <n v="3"/>
    <m/>
    <d v="2019-09-21T00:00:00"/>
    <s v="9:25am"/>
  </r>
  <r>
    <x v="0"/>
    <x v="51"/>
    <x v="2"/>
    <x v="6"/>
    <x v="1108"/>
    <x v="181"/>
    <x v="0"/>
    <x v="666"/>
    <m/>
    <m/>
    <m/>
    <x v="0"/>
    <m/>
    <m/>
    <m/>
    <m/>
    <x v="0"/>
    <m/>
    <x v="537"/>
    <x v="404"/>
    <x v="0"/>
    <m/>
    <m/>
    <x v="0"/>
    <x v="0"/>
    <m/>
    <m/>
    <m/>
    <m/>
    <m/>
    <x v="0"/>
    <x v="0"/>
    <m/>
    <m/>
    <x v="0"/>
    <m/>
    <m/>
    <m/>
    <m/>
    <m/>
    <x v="0"/>
    <m/>
    <m/>
    <x v="0"/>
    <m/>
    <m/>
    <m/>
    <m/>
    <x v="9"/>
    <m/>
    <m/>
    <d v="2019-09-25T00:00:00"/>
    <x v="146"/>
    <n v="1"/>
    <s v="5796/180"/>
    <x v="0"/>
    <n v="2"/>
    <n v="3"/>
    <m/>
    <d v="2019-09-23T00:00:00"/>
    <s v="7:45am"/>
  </r>
  <r>
    <x v="0"/>
    <x v="51"/>
    <x v="2"/>
    <x v="6"/>
    <x v="1109"/>
    <x v="181"/>
    <x v="0"/>
    <x v="667"/>
    <m/>
    <m/>
    <m/>
    <x v="0"/>
    <m/>
    <m/>
    <m/>
    <m/>
    <x v="0"/>
    <m/>
    <x v="538"/>
    <x v="401"/>
    <x v="0"/>
    <m/>
    <m/>
    <x v="0"/>
    <x v="0"/>
    <m/>
    <m/>
    <m/>
    <m/>
    <m/>
    <x v="0"/>
    <x v="0"/>
    <m/>
    <m/>
    <x v="0"/>
    <m/>
    <m/>
    <m/>
    <m/>
    <m/>
    <x v="0"/>
    <m/>
    <m/>
    <x v="0"/>
    <m/>
    <m/>
    <m/>
    <m/>
    <x v="9"/>
    <m/>
    <m/>
    <d v="2019-09-25T00:00:00"/>
    <x v="146"/>
    <n v="1"/>
    <s v="5796/190"/>
    <x v="0"/>
    <n v="2"/>
    <n v="3"/>
    <m/>
    <d v="2019-09-23T00:00:00"/>
    <s v="3:00pm"/>
  </r>
  <r>
    <x v="0"/>
    <x v="51"/>
    <x v="2"/>
    <x v="6"/>
    <x v="1110"/>
    <x v="182"/>
    <x v="0"/>
    <x v="668"/>
    <m/>
    <m/>
    <m/>
    <x v="0"/>
    <m/>
    <m/>
    <m/>
    <m/>
    <x v="0"/>
    <m/>
    <x v="539"/>
    <x v="404"/>
    <x v="0"/>
    <m/>
    <m/>
    <x v="0"/>
    <x v="0"/>
    <m/>
    <m/>
    <m/>
    <m/>
    <m/>
    <x v="0"/>
    <x v="0"/>
    <m/>
    <m/>
    <x v="0"/>
    <m/>
    <m/>
    <m/>
    <m/>
    <m/>
    <x v="0"/>
    <m/>
    <m/>
    <x v="0"/>
    <m/>
    <m/>
    <m/>
    <m/>
    <x v="9"/>
    <m/>
    <m/>
    <d v="2019-09-26T00:00:00"/>
    <x v="147"/>
    <n v="1"/>
    <s v="5796/200"/>
    <x v="0"/>
    <n v="2"/>
    <n v="3"/>
    <m/>
    <d v="2019-09-24T00:00:00"/>
    <s v="12:50pm"/>
  </r>
  <r>
    <x v="0"/>
    <x v="51"/>
    <x v="2"/>
    <x v="6"/>
    <x v="1111"/>
    <x v="182"/>
    <x v="0"/>
    <x v="669"/>
    <m/>
    <m/>
    <m/>
    <x v="0"/>
    <m/>
    <m/>
    <m/>
    <m/>
    <x v="0"/>
    <m/>
    <x v="533"/>
    <x v="414"/>
    <x v="0"/>
    <m/>
    <m/>
    <x v="0"/>
    <x v="0"/>
    <m/>
    <m/>
    <m/>
    <m/>
    <m/>
    <x v="0"/>
    <x v="0"/>
    <m/>
    <m/>
    <x v="0"/>
    <m/>
    <m/>
    <m/>
    <m/>
    <m/>
    <x v="0"/>
    <m/>
    <m/>
    <x v="0"/>
    <m/>
    <m/>
    <m/>
    <m/>
    <x v="9"/>
    <m/>
    <m/>
    <d v="2019-09-26T00:00:00"/>
    <x v="147"/>
    <n v="1"/>
    <s v="5796/210"/>
    <x v="0"/>
    <n v="2"/>
    <n v="3"/>
    <m/>
    <d v="2019-09-25T00:00:00"/>
    <s v="10:20am"/>
  </r>
  <r>
    <x v="0"/>
    <x v="51"/>
    <x v="2"/>
    <x v="6"/>
    <x v="1112"/>
    <x v="183"/>
    <x v="0"/>
    <x v="656"/>
    <m/>
    <m/>
    <m/>
    <x v="0"/>
    <m/>
    <m/>
    <m/>
    <m/>
    <x v="0"/>
    <m/>
    <x v="540"/>
    <x v="414"/>
    <x v="0"/>
    <m/>
    <m/>
    <x v="0"/>
    <x v="0"/>
    <m/>
    <m/>
    <m/>
    <m/>
    <m/>
    <x v="0"/>
    <x v="0"/>
    <m/>
    <m/>
    <x v="0"/>
    <m/>
    <m/>
    <m/>
    <m/>
    <m/>
    <x v="0"/>
    <m/>
    <m/>
    <x v="0"/>
    <m/>
    <m/>
    <m/>
    <m/>
    <x v="9"/>
    <m/>
    <m/>
    <d v="2019-09-27T00:00:00"/>
    <x v="148"/>
    <n v="1"/>
    <s v="5796/220"/>
    <x v="0"/>
    <n v="2"/>
    <n v="3"/>
    <m/>
    <d v="2019-09-26T00:00:00"/>
    <s v="8:00am"/>
  </r>
  <r>
    <x v="0"/>
    <x v="51"/>
    <x v="2"/>
    <x v="6"/>
    <x v="1113"/>
    <x v="183"/>
    <x v="0"/>
    <x v="10"/>
    <m/>
    <m/>
    <m/>
    <x v="0"/>
    <m/>
    <m/>
    <m/>
    <m/>
    <x v="0"/>
    <m/>
    <x v="540"/>
    <x v="414"/>
    <x v="0"/>
    <m/>
    <m/>
    <x v="0"/>
    <x v="0"/>
    <m/>
    <m/>
    <m/>
    <m/>
    <m/>
    <x v="0"/>
    <x v="0"/>
    <m/>
    <m/>
    <x v="0"/>
    <m/>
    <m/>
    <m/>
    <m/>
    <m/>
    <x v="0"/>
    <m/>
    <m/>
    <x v="0"/>
    <m/>
    <m/>
    <m/>
    <m/>
    <x v="9"/>
    <m/>
    <m/>
    <d v="2019-09-27T00:00:00"/>
    <x v="148"/>
    <n v="1"/>
    <s v="5796/230"/>
    <x v="0"/>
    <n v="2"/>
    <n v="3"/>
    <m/>
    <d v="2019-09-26T00:00:00"/>
    <s v="12:45pm"/>
  </r>
  <r>
    <x v="0"/>
    <x v="51"/>
    <x v="2"/>
    <x v="6"/>
    <x v="1114"/>
    <x v="183"/>
    <x v="0"/>
    <x v="665"/>
    <m/>
    <m/>
    <m/>
    <x v="0"/>
    <m/>
    <m/>
    <m/>
    <m/>
    <x v="0"/>
    <m/>
    <x v="541"/>
    <x v="414"/>
    <x v="0"/>
    <m/>
    <m/>
    <x v="0"/>
    <x v="0"/>
    <m/>
    <m/>
    <m/>
    <m/>
    <m/>
    <x v="0"/>
    <x v="0"/>
    <m/>
    <m/>
    <x v="0"/>
    <m/>
    <m/>
    <m/>
    <m/>
    <m/>
    <x v="0"/>
    <m/>
    <m/>
    <x v="0"/>
    <m/>
    <m/>
    <m/>
    <m/>
    <x v="9"/>
    <m/>
    <m/>
    <d v="2019-09-27T00:00:00"/>
    <x v="148"/>
    <n v="1"/>
    <s v="5796/240"/>
    <x v="0"/>
    <n v="2"/>
    <n v="3"/>
    <m/>
    <d v="2019-09-27T00:00:00"/>
    <s v="8:10am"/>
  </r>
  <r>
    <x v="0"/>
    <x v="51"/>
    <x v="2"/>
    <x v="6"/>
    <x v="1115"/>
    <x v="188"/>
    <x v="0"/>
    <x v="670"/>
    <m/>
    <m/>
    <m/>
    <x v="0"/>
    <m/>
    <m/>
    <m/>
    <m/>
    <x v="0"/>
    <m/>
    <x v="461"/>
    <x v="408"/>
    <x v="0"/>
    <m/>
    <m/>
    <x v="0"/>
    <x v="0"/>
    <m/>
    <m/>
    <m/>
    <m/>
    <m/>
    <x v="0"/>
    <x v="0"/>
    <m/>
    <m/>
    <x v="0"/>
    <m/>
    <m/>
    <m/>
    <m/>
    <m/>
    <x v="0"/>
    <m/>
    <m/>
    <x v="0"/>
    <m/>
    <m/>
    <m/>
    <m/>
    <x v="10"/>
    <m/>
    <m/>
    <d v="2019-10-04T00:00:00"/>
    <x v="152"/>
    <m/>
    <s v="5946/20"/>
    <x v="0"/>
    <n v="3"/>
    <n v="3"/>
    <m/>
    <d v="2019-10-01T00:00:00"/>
    <s v="2:40PM"/>
  </r>
  <r>
    <x v="0"/>
    <x v="51"/>
    <x v="2"/>
    <x v="6"/>
    <x v="1116"/>
    <x v="189"/>
    <x v="0"/>
    <x v="671"/>
    <m/>
    <m/>
    <m/>
    <x v="0"/>
    <m/>
    <m/>
    <m/>
    <m/>
    <x v="0"/>
    <m/>
    <x v="515"/>
    <x v="414"/>
    <x v="0"/>
    <m/>
    <m/>
    <x v="0"/>
    <x v="0"/>
    <m/>
    <m/>
    <m/>
    <m/>
    <m/>
    <x v="0"/>
    <x v="0"/>
    <m/>
    <m/>
    <x v="0"/>
    <m/>
    <m/>
    <m/>
    <m/>
    <m/>
    <x v="0"/>
    <m/>
    <m/>
    <x v="0"/>
    <m/>
    <m/>
    <m/>
    <m/>
    <x v="10"/>
    <m/>
    <m/>
    <d v="2019-10-07T00:00:00"/>
    <x v="153"/>
    <m/>
    <s v="5946/40"/>
    <x v="0"/>
    <n v="2"/>
    <n v="3"/>
    <m/>
    <d v="2019-10-03T00:00:00"/>
    <s v="7:00pm"/>
  </r>
  <r>
    <x v="0"/>
    <x v="51"/>
    <x v="2"/>
    <x v="6"/>
    <x v="1117"/>
    <x v="144"/>
    <x v="0"/>
    <x v="672"/>
    <m/>
    <m/>
    <m/>
    <x v="0"/>
    <m/>
    <m/>
    <m/>
    <m/>
    <x v="0"/>
    <m/>
    <x v="529"/>
    <x v="414"/>
    <x v="0"/>
    <m/>
    <m/>
    <x v="0"/>
    <x v="0"/>
    <m/>
    <m/>
    <m/>
    <m/>
    <m/>
    <x v="0"/>
    <x v="0"/>
    <m/>
    <m/>
    <x v="0"/>
    <m/>
    <m/>
    <m/>
    <m/>
    <m/>
    <x v="0"/>
    <m/>
    <m/>
    <x v="0"/>
    <m/>
    <m/>
    <m/>
    <m/>
    <x v="10"/>
    <m/>
    <m/>
    <d v="2019-10-08T00:00:00"/>
    <x v="114"/>
    <m/>
    <s v="5946/50"/>
    <x v="0"/>
    <n v="2"/>
    <n v="3"/>
    <m/>
    <d v="2019-10-04T00:00:00"/>
    <s v="2:00pm"/>
  </r>
  <r>
    <x v="0"/>
    <x v="51"/>
    <x v="2"/>
    <x v="6"/>
    <x v="1118"/>
    <x v="145"/>
    <x v="0"/>
    <x v="673"/>
    <m/>
    <m/>
    <m/>
    <x v="0"/>
    <m/>
    <m/>
    <m/>
    <m/>
    <x v="0"/>
    <m/>
    <x v="511"/>
    <x v="414"/>
    <x v="0"/>
    <m/>
    <m/>
    <x v="0"/>
    <x v="0"/>
    <m/>
    <m/>
    <m/>
    <m/>
    <m/>
    <x v="0"/>
    <x v="0"/>
    <m/>
    <m/>
    <x v="0"/>
    <m/>
    <m/>
    <m/>
    <m/>
    <m/>
    <x v="0"/>
    <m/>
    <m/>
    <x v="0"/>
    <m/>
    <m/>
    <m/>
    <m/>
    <x v="10"/>
    <m/>
    <m/>
    <d v="2019-10-10T00:00:00"/>
    <x v="116"/>
    <m/>
    <s v="5946/60"/>
    <x v="0"/>
    <n v="2"/>
    <n v="3"/>
    <m/>
    <d v="2019-10-07T00:00:00"/>
    <s v="2:05pm"/>
  </r>
  <r>
    <x v="0"/>
    <x v="51"/>
    <x v="2"/>
    <x v="6"/>
    <x v="1119"/>
    <x v="146"/>
    <x v="0"/>
    <x v="643"/>
    <m/>
    <m/>
    <m/>
    <x v="0"/>
    <m/>
    <m/>
    <m/>
    <m/>
    <x v="0"/>
    <m/>
    <x v="529"/>
    <x v="414"/>
    <x v="0"/>
    <m/>
    <m/>
    <x v="0"/>
    <x v="0"/>
    <m/>
    <m/>
    <m/>
    <m/>
    <m/>
    <x v="0"/>
    <x v="0"/>
    <m/>
    <m/>
    <x v="0"/>
    <m/>
    <m/>
    <m/>
    <m/>
    <m/>
    <x v="0"/>
    <m/>
    <m/>
    <x v="0"/>
    <m/>
    <m/>
    <m/>
    <m/>
    <x v="10"/>
    <m/>
    <m/>
    <d v="2019-10-10T00:00:00"/>
    <x v="116"/>
    <m/>
    <s v="5946/30"/>
    <x v="0"/>
    <n v="2"/>
    <n v="3"/>
    <m/>
    <d v="2019-10-02T00:00:00"/>
    <s v="7:30pm"/>
  </r>
  <r>
    <x v="0"/>
    <x v="51"/>
    <x v="2"/>
    <x v="6"/>
    <x v="1120"/>
    <x v="147"/>
    <x v="0"/>
    <x v="674"/>
    <m/>
    <m/>
    <m/>
    <x v="0"/>
    <m/>
    <m/>
    <m/>
    <m/>
    <x v="0"/>
    <m/>
    <x v="512"/>
    <x v="414"/>
    <x v="0"/>
    <m/>
    <m/>
    <x v="0"/>
    <x v="0"/>
    <m/>
    <m/>
    <m/>
    <m/>
    <m/>
    <x v="0"/>
    <x v="0"/>
    <m/>
    <m/>
    <x v="0"/>
    <m/>
    <m/>
    <m/>
    <m/>
    <m/>
    <x v="0"/>
    <m/>
    <m/>
    <x v="0"/>
    <m/>
    <m/>
    <m/>
    <m/>
    <x v="10"/>
    <m/>
    <m/>
    <d v="2019-10-11T00:00:00"/>
    <x v="117"/>
    <m/>
    <s v="5946/70"/>
    <x v="0"/>
    <n v="5"/>
    <n v="3"/>
    <m/>
    <d v="2019-10-09T00:00:00"/>
    <s v="7:35am"/>
  </r>
  <r>
    <x v="0"/>
    <x v="51"/>
    <x v="2"/>
    <x v="6"/>
    <x v="1121"/>
    <x v="148"/>
    <x v="0"/>
    <x v="675"/>
    <m/>
    <m/>
    <m/>
    <x v="0"/>
    <m/>
    <m/>
    <m/>
    <m/>
    <x v="0"/>
    <m/>
    <x v="496"/>
    <x v="414"/>
    <x v="0"/>
    <m/>
    <m/>
    <x v="0"/>
    <x v="0"/>
    <m/>
    <m/>
    <m/>
    <m/>
    <m/>
    <x v="0"/>
    <x v="0"/>
    <m/>
    <m/>
    <x v="0"/>
    <m/>
    <m/>
    <m/>
    <m/>
    <m/>
    <x v="0"/>
    <m/>
    <m/>
    <x v="0"/>
    <m/>
    <m/>
    <m/>
    <m/>
    <x v="10"/>
    <m/>
    <m/>
    <d v="2019-10-15T00:00:00"/>
    <x v="118"/>
    <m/>
    <s v="5946/80"/>
    <x v="0"/>
    <n v="2"/>
    <n v="3"/>
    <m/>
    <d v="2019-10-09T00:00:00"/>
    <s v="2:55pm"/>
  </r>
  <r>
    <x v="0"/>
    <x v="51"/>
    <x v="2"/>
    <x v="6"/>
    <x v="1122"/>
    <x v="148"/>
    <x v="0"/>
    <x v="676"/>
    <m/>
    <m/>
    <m/>
    <x v="0"/>
    <m/>
    <m/>
    <m/>
    <m/>
    <x v="0"/>
    <m/>
    <x v="461"/>
    <x v="414"/>
    <x v="0"/>
    <m/>
    <m/>
    <x v="0"/>
    <x v="0"/>
    <m/>
    <m/>
    <m/>
    <m/>
    <m/>
    <x v="0"/>
    <x v="0"/>
    <m/>
    <m/>
    <x v="0"/>
    <m/>
    <m/>
    <m/>
    <m/>
    <m/>
    <x v="0"/>
    <m/>
    <m/>
    <x v="0"/>
    <m/>
    <m/>
    <m/>
    <m/>
    <x v="10"/>
    <m/>
    <m/>
    <d v="2019-10-15T00:00:00"/>
    <x v="118"/>
    <m/>
    <s v="5946/90"/>
    <x v="0"/>
    <n v="4"/>
    <n v="3"/>
    <m/>
    <d v="2019-10-11T00:00:00"/>
    <s v="11:25am"/>
  </r>
  <r>
    <x v="0"/>
    <x v="51"/>
    <x v="2"/>
    <x v="6"/>
    <x v="1123"/>
    <x v="149"/>
    <x v="0"/>
    <x v="677"/>
    <m/>
    <m/>
    <m/>
    <x v="0"/>
    <m/>
    <m/>
    <m/>
    <m/>
    <x v="0"/>
    <m/>
    <x v="500"/>
    <x v="408"/>
    <x v="0"/>
    <m/>
    <m/>
    <x v="0"/>
    <x v="0"/>
    <m/>
    <m/>
    <m/>
    <m/>
    <m/>
    <x v="0"/>
    <x v="0"/>
    <m/>
    <m/>
    <x v="0"/>
    <m/>
    <m/>
    <m/>
    <m/>
    <m/>
    <x v="0"/>
    <m/>
    <m/>
    <x v="0"/>
    <m/>
    <m/>
    <m/>
    <m/>
    <x v="10"/>
    <m/>
    <m/>
    <d v="2019-10-16T00:00:00"/>
    <x v="119"/>
    <m/>
    <s v="5946/100"/>
    <x v="0"/>
    <n v="3"/>
    <n v="2"/>
    <m/>
    <d v="2019-10-14T00:00:00"/>
    <s v="10:50am"/>
  </r>
  <r>
    <x v="0"/>
    <x v="53"/>
    <x v="4"/>
    <x v="6"/>
    <x v="1124"/>
    <x v="24"/>
    <x v="0"/>
    <x v="678"/>
    <m/>
    <m/>
    <m/>
    <x v="0"/>
    <m/>
    <m/>
    <m/>
    <m/>
    <x v="0"/>
    <m/>
    <x v="542"/>
    <x v="31"/>
    <x v="0"/>
    <m/>
    <m/>
    <x v="0"/>
    <x v="0"/>
    <m/>
    <n v="0"/>
    <m/>
    <n v="0"/>
    <m/>
    <x v="0"/>
    <x v="0"/>
    <m/>
    <m/>
    <x v="0"/>
    <m/>
    <m/>
    <m/>
    <m/>
    <m/>
    <x v="0"/>
    <m/>
    <m/>
    <x v="0"/>
    <m/>
    <m/>
    <m/>
    <m/>
    <x v="4"/>
    <m/>
    <m/>
    <d v="2019-03-18T00:00:00"/>
    <x v="21"/>
    <m/>
    <s v="4888/20"/>
    <x v="0"/>
    <n v="2"/>
    <n v="7"/>
    <m/>
    <d v="2019-03-15T00:00:00"/>
    <s v="8:15am"/>
  </r>
  <r>
    <x v="0"/>
    <x v="53"/>
    <x v="4"/>
    <x v="6"/>
    <x v="1125"/>
    <x v="28"/>
    <x v="0"/>
    <x v="679"/>
    <m/>
    <m/>
    <m/>
    <x v="0"/>
    <m/>
    <m/>
    <m/>
    <m/>
    <x v="0"/>
    <m/>
    <x v="543"/>
    <x v="415"/>
    <x v="0"/>
    <m/>
    <m/>
    <x v="0"/>
    <x v="0"/>
    <m/>
    <n v="0"/>
    <m/>
    <n v="0"/>
    <m/>
    <x v="0"/>
    <x v="0"/>
    <m/>
    <m/>
    <x v="0"/>
    <m/>
    <m/>
    <m/>
    <m/>
    <m/>
    <x v="0"/>
    <m/>
    <m/>
    <x v="0"/>
    <m/>
    <m/>
    <m/>
    <m/>
    <x v="4"/>
    <m/>
    <m/>
    <d v="2019-03-22T00:00:00"/>
    <x v="24"/>
    <m/>
    <s v="4888/30"/>
    <x v="0"/>
    <n v="2"/>
    <n v="7"/>
    <m/>
    <d v="2019-03-18T00:00:00"/>
    <s v="2:55pm"/>
  </r>
  <r>
    <x v="0"/>
    <x v="53"/>
    <x v="4"/>
    <x v="6"/>
    <x v="1126"/>
    <x v="49"/>
    <x v="0"/>
    <x v="680"/>
    <m/>
    <m/>
    <m/>
    <x v="0"/>
    <m/>
    <m/>
    <m/>
    <m/>
    <x v="0"/>
    <m/>
    <x v="544"/>
    <x v="416"/>
    <x v="0"/>
    <m/>
    <m/>
    <x v="0"/>
    <x v="0"/>
    <m/>
    <n v="0"/>
    <m/>
    <n v="0"/>
    <m/>
    <x v="0"/>
    <x v="0"/>
    <m/>
    <m/>
    <x v="0"/>
    <m/>
    <m/>
    <m/>
    <m/>
    <m/>
    <x v="0"/>
    <m/>
    <m/>
    <x v="0"/>
    <m/>
    <m/>
    <m/>
    <m/>
    <x v="6"/>
    <m/>
    <m/>
    <d v="2019-05-30T00:00:00"/>
    <x v="42"/>
    <m/>
    <s v="5434/20"/>
    <x v="0"/>
    <n v="2"/>
    <n v="7"/>
    <m/>
    <d v="2019-05-23T00:00:00"/>
    <s v="5:45pm"/>
  </r>
  <r>
    <x v="0"/>
    <x v="53"/>
    <x v="4"/>
    <x v="6"/>
    <x v="1127"/>
    <x v="49"/>
    <x v="0"/>
    <x v="681"/>
    <m/>
    <m/>
    <m/>
    <x v="0"/>
    <m/>
    <m/>
    <m/>
    <m/>
    <x v="0"/>
    <m/>
    <x v="545"/>
    <x v="417"/>
    <x v="0"/>
    <m/>
    <m/>
    <x v="0"/>
    <x v="0"/>
    <m/>
    <n v="0"/>
    <m/>
    <n v="0"/>
    <m/>
    <x v="0"/>
    <x v="0"/>
    <m/>
    <m/>
    <x v="0"/>
    <m/>
    <m/>
    <m/>
    <m/>
    <m/>
    <x v="0"/>
    <m/>
    <m/>
    <x v="0"/>
    <m/>
    <m/>
    <m/>
    <m/>
    <x v="6"/>
    <m/>
    <m/>
    <d v="2019-05-30T00:00:00"/>
    <x v="42"/>
    <m/>
    <s v="5434/30"/>
    <x v="0"/>
    <n v="2"/>
    <n v="7"/>
    <m/>
    <d v="2019-05-28T00:00:00"/>
    <s v="1:50pm"/>
  </r>
  <r>
    <x v="0"/>
    <x v="53"/>
    <x v="4"/>
    <x v="6"/>
    <x v="1128"/>
    <x v="173"/>
    <x v="0"/>
    <x v="682"/>
    <m/>
    <m/>
    <m/>
    <x v="0"/>
    <m/>
    <m/>
    <m/>
    <m/>
    <x v="0"/>
    <m/>
    <x v="544"/>
    <x v="380"/>
    <x v="0"/>
    <m/>
    <m/>
    <x v="0"/>
    <x v="0"/>
    <m/>
    <n v="0"/>
    <m/>
    <n v="0"/>
    <m/>
    <x v="0"/>
    <x v="0"/>
    <m/>
    <m/>
    <x v="0"/>
    <m/>
    <m/>
    <m/>
    <m/>
    <m/>
    <x v="0"/>
    <m/>
    <m/>
    <x v="0"/>
    <m/>
    <m/>
    <m/>
    <m/>
    <x v="8"/>
    <m/>
    <m/>
    <d v="2019-07-16T00:00:00"/>
    <x v="230"/>
    <m/>
    <s v="5664/20"/>
    <x v="0"/>
    <n v="3"/>
    <n v="7"/>
    <m/>
    <d v="2019-07-10T00:00:00"/>
    <s v="12:55pm"/>
  </r>
  <r>
    <x v="0"/>
    <x v="54"/>
    <x v="4"/>
    <x v="6"/>
    <x v="1129"/>
    <x v="20"/>
    <x v="0"/>
    <x v="683"/>
    <m/>
    <m/>
    <m/>
    <x v="0"/>
    <m/>
    <n v="2.9"/>
    <n v="7.7"/>
    <m/>
    <x v="285"/>
    <m/>
    <x v="546"/>
    <x v="355"/>
    <x v="0"/>
    <m/>
    <m/>
    <x v="0"/>
    <x v="0"/>
    <m/>
    <n v="0"/>
    <m/>
    <n v="0"/>
    <m/>
    <x v="0"/>
    <x v="0"/>
    <m/>
    <m/>
    <x v="0"/>
    <m/>
    <m/>
    <m/>
    <m/>
    <m/>
    <x v="0"/>
    <m/>
    <m/>
    <x v="0"/>
    <m/>
    <m/>
    <m/>
    <m/>
    <x v="3"/>
    <m/>
    <m/>
    <d v="2019-02-21T00:00:00"/>
    <x v="16"/>
    <m/>
    <s v="4987/20"/>
    <x v="0"/>
    <n v="14"/>
    <n v="8"/>
    <m/>
    <d v="2019-02-11T00:00:00"/>
    <s v="11:59pm"/>
  </r>
  <r>
    <x v="0"/>
    <x v="54"/>
    <x v="4"/>
    <x v="6"/>
    <x v="1130"/>
    <x v="267"/>
    <x v="0"/>
    <x v="684"/>
    <m/>
    <m/>
    <m/>
    <x v="0"/>
    <m/>
    <n v="2.8"/>
    <n v="7.2"/>
    <m/>
    <x v="286"/>
    <m/>
    <x v="547"/>
    <x v="418"/>
    <x v="0"/>
    <m/>
    <m/>
    <x v="0"/>
    <x v="0"/>
    <m/>
    <n v="0"/>
    <m/>
    <n v="0"/>
    <m/>
    <x v="0"/>
    <x v="0"/>
    <m/>
    <m/>
    <x v="0"/>
    <m/>
    <m/>
    <m/>
    <m/>
    <m/>
    <x v="0"/>
    <m/>
    <m/>
    <x v="0"/>
    <m/>
    <m/>
    <m/>
    <m/>
    <x v="3"/>
    <m/>
    <m/>
    <d v="2019-02-22T00:00:00"/>
    <x v="172"/>
    <m/>
    <s v="4987/30"/>
    <x v="0"/>
    <n v="11"/>
    <n v="8"/>
    <m/>
    <d v="2019-02-11T00:00:00"/>
    <s v="11:59pm"/>
  </r>
  <r>
    <x v="0"/>
    <x v="54"/>
    <x v="4"/>
    <x v="6"/>
    <x v="1131"/>
    <x v="150"/>
    <x v="0"/>
    <x v="685"/>
    <m/>
    <m/>
    <m/>
    <x v="0"/>
    <m/>
    <n v="3.1"/>
    <n v="8.6"/>
    <m/>
    <x v="287"/>
    <m/>
    <x v="548"/>
    <x v="47"/>
    <x v="0"/>
    <m/>
    <m/>
    <x v="0"/>
    <x v="0"/>
    <m/>
    <n v="0"/>
    <m/>
    <n v="0"/>
    <m/>
    <x v="0"/>
    <x v="0"/>
    <m/>
    <m/>
    <x v="0"/>
    <m/>
    <m/>
    <m/>
    <m/>
    <m/>
    <x v="0"/>
    <m/>
    <m/>
    <x v="0"/>
    <m/>
    <m/>
    <m/>
    <m/>
    <x v="3"/>
    <m/>
    <m/>
    <d v="2019-02-25T00:00:00"/>
    <x v="17"/>
    <m/>
    <s v="5005/40"/>
    <x v="0"/>
    <n v="8"/>
    <n v="8"/>
    <m/>
    <d v="2019-02-17T00:00:00"/>
    <s v="12:00pm"/>
  </r>
  <r>
    <x v="0"/>
    <x v="54"/>
    <x v="4"/>
    <x v="6"/>
    <x v="1132"/>
    <x v="150"/>
    <x v="0"/>
    <x v="686"/>
    <m/>
    <m/>
    <m/>
    <x v="0"/>
    <m/>
    <n v="2.9"/>
    <n v="7.3"/>
    <m/>
    <x v="265"/>
    <m/>
    <x v="549"/>
    <x v="419"/>
    <x v="0"/>
    <m/>
    <m/>
    <x v="0"/>
    <x v="0"/>
    <m/>
    <n v="0"/>
    <m/>
    <n v="4.0000000000000002E-4"/>
    <m/>
    <x v="0"/>
    <x v="0"/>
    <m/>
    <m/>
    <x v="0"/>
    <m/>
    <m/>
    <m/>
    <m/>
    <m/>
    <x v="0"/>
    <m/>
    <m/>
    <x v="0"/>
    <m/>
    <m/>
    <m/>
    <m/>
    <x v="3"/>
    <m/>
    <m/>
    <d v="2019-02-25T00:00:00"/>
    <x v="17"/>
    <m/>
    <s v="5005/20"/>
    <x v="0"/>
    <n v="13"/>
    <n v="8"/>
    <m/>
    <d v="2019-02-14T00:00:00"/>
    <s v="2:45AM"/>
  </r>
  <r>
    <x v="0"/>
    <x v="54"/>
    <x v="4"/>
    <x v="6"/>
    <x v="1133"/>
    <x v="262"/>
    <x v="0"/>
    <x v="687"/>
    <m/>
    <m/>
    <m/>
    <x v="0"/>
    <m/>
    <n v="3"/>
    <n v="7.8"/>
    <m/>
    <x v="237"/>
    <m/>
    <x v="550"/>
    <x v="420"/>
    <x v="0"/>
    <m/>
    <m/>
    <x v="0"/>
    <x v="0"/>
    <m/>
    <n v="0"/>
    <m/>
    <n v="0"/>
    <m/>
    <x v="0"/>
    <x v="0"/>
    <m/>
    <m/>
    <x v="0"/>
    <m/>
    <m/>
    <m/>
    <m/>
    <m/>
    <x v="0"/>
    <m/>
    <m/>
    <x v="0"/>
    <m/>
    <m/>
    <m/>
    <m/>
    <x v="3"/>
    <m/>
    <m/>
    <d v="2019-02-28T00:00:00"/>
    <x v="18"/>
    <m/>
    <s v="5005/30"/>
    <x v="0"/>
    <n v="13"/>
    <n v="8"/>
    <m/>
    <d v="2019-02-15T00:00:00"/>
    <s v="10:20am"/>
  </r>
  <r>
    <x v="0"/>
    <x v="54"/>
    <x v="4"/>
    <x v="6"/>
    <x v="1134"/>
    <x v="172"/>
    <x v="0"/>
    <x v="688"/>
    <m/>
    <m/>
    <m/>
    <x v="0"/>
    <m/>
    <n v="2.9"/>
    <n v="8.5"/>
    <m/>
    <x v="65"/>
    <m/>
    <x v="551"/>
    <x v="385"/>
    <x v="0"/>
    <m/>
    <m/>
    <x v="0"/>
    <x v="0"/>
    <m/>
    <n v="0"/>
    <m/>
    <n v="0"/>
    <m/>
    <x v="0"/>
    <x v="0"/>
    <m/>
    <m/>
    <x v="0"/>
    <m/>
    <m/>
    <m/>
    <m/>
    <m/>
    <x v="0"/>
    <m/>
    <m/>
    <x v="0"/>
    <m/>
    <m/>
    <m/>
    <m/>
    <x v="8"/>
    <m/>
    <m/>
    <d v="2019-07-15T00:00:00"/>
    <x v="52"/>
    <m/>
    <s v="5663/20"/>
    <x v="0"/>
    <n v="10"/>
    <n v="8"/>
    <m/>
    <d v="2019-07-12T00:00:00"/>
    <s v="1:00am"/>
  </r>
  <r>
    <x v="0"/>
    <x v="54"/>
    <x v="4"/>
    <x v="6"/>
    <x v="1135"/>
    <x v="172"/>
    <x v="0"/>
    <x v="688"/>
    <m/>
    <m/>
    <m/>
    <x v="0"/>
    <m/>
    <n v="2.9"/>
    <n v="8.5"/>
    <m/>
    <x v="65"/>
    <m/>
    <x v="551"/>
    <x v="385"/>
    <x v="0"/>
    <m/>
    <m/>
    <x v="0"/>
    <x v="0"/>
    <m/>
    <n v="0"/>
    <m/>
    <n v="0"/>
    <m/>
    <x v="0"/>
    <x v="0"/>
    <m/>
    <m/>
    <x v="0"/>
    <m/>
    <m/>
    <m/>
    <m/>
    <m/>
    <x v="0"/>
    <m/>
    <m/>
    <x v="0"/>
    <m/>
    <m/>
    <m/>
    <m/>
    <x v="8"/>
    <m/>
    <m/>
    <d v="2019-07-16T00:00:00"/>
    <x v="138"/>
    <m/>
    <s v="5663/20 Different packaging"/>
    <x v="0"/>
    <n v="10"/>
    <n v="8"/>
    <m/>
    <d v="2019-07-12T00:00:00"/>
    <s v="1:00am"/>
  </r>
  <r>
    <x v="0"/>
    <x v="54"/>
    <x v="4"/>
    <x v="6"/>
    <x v="1136"/>
    <x v="174"/>
    <x v="0"/>
    <x v="689"/>
    <m/>
    <m/>
    <m/>
    <x v="0"/>
    <m/>
    <n v="2.9"/>
    <n v="7.5"/>
    <m/>
    <x v="288"/>
    <m/>
    <x v="552"/>
    <x v="11"/>
    <x v="0"/>
    <m/>
    <m/>
    <x v="0"/>
    <x v="0"/>
    <m/>
    <n v="0"/>
    <m/>
    <n v="0"/>
    <m/>
    <x v="0"/>
    <x v="0"/>
    <m/>
    <m/>
    <x v="0"/>
    <m/>
    <m/>
    <m/>
    <m/>
    <m/>
    <x v="0"/>
    <m/>
    <m/>
    <x v="0"/>
    <m/>
    <m/>
    <m/>
    <m/>
    <x v="8"/>
    <m/>
    <m/>
    <d v="2019-07-17T00:00:00"/>
    <x v="139"/>
    <m/>
    <s v="5663/30"/>
    <x v="0"/>
    <n v="8"/>
    <n v="8"/>
    <m/>
    <d v="2019-07-13T00:00:00"/>
    <s v="2:58am"/>
  </r>
  <r>
    <x v="0"/>
    <x v="54"/>
    <x v="4"/>
    <x v="6"/>
    <x v="1137"/>
    <x v="174"/>
    <x v="0"/>
    <x v="690"/>
    <m/>
    <m/>
    <m/>
    <x v="0"/>
    <m/>
    <n v="2.9"/>
    <n v="7.5"/>
    <m/>
    <x v="289"/>
    <m/>
    <x v="553"/>
    <x v="178"/>
    <x v="0"/>
    <m/>
    <m/>
    <x v="0"/>
    <x v="0"/>
    <m/>
    <n v="0"/>
    <m/>
    <n v="1.2800000000000001E-2"/>
    <m/>
    <x v="0"/>
    <x v="0"/>
    <m/>
    <m/>
    <x v="0"/>
    <m/>
    <m/>
    <m/>
    <m/>
    <m/>
    <x v="0"/>
    <m/>
    <m/>
    <x v="0"/>
    <m/>
    <m/>
    <m/>
    <m/>
    <x v="8"/>
    <m/>
    <m/>
    <d v="2019-07-18T00:00:00"/>
    <x v="231"/>
    <m/>
    <s v="5663/40"/>
    <x v="0"/>
    <n v="6"/>
    <n v="8"/>
    <m/>
    <d v="2019-07-16T00:00:00"/>
    <s v="4:00am"/>
  </r>
  <r>
    <x v="1"/>
    <x v="55"/>
    <x v="4"/>
    <x v="8"/>
    <x v="1138"/>
    <x v="268"/>
    <x v="0"/>
    <x v="691"/>
    <m/>
    <m/>
    <m/>
    <x v="0"/>
    <m/>
    <m/>
    <m/>
    <m/>
    <x v="0"/>
    <m/>
    <x v="554"/>
    <x v="366"/>
    <x v="0"/>
    <m/>
    <m/>
    <x v="0"/>
    <x v="0"/>
    <m/>
    <n v="0"/>
    <m/>
    <n v="0"/>
    <m/>
    <x v="0"/>
    <x v="0"/>
    <m/>
    <m/>
    <x v="0"/>
    <m/>
    <m/>
    <m/>
    <m/>
    <m/>
    <x v="0"/>
    <m/>
    <m/>
    <x v="0"/>
    <m/>
    <m/>
    <m/>
    <m/>
    <x v="1"/>
    <s v="clear"/>
    <m/>
    <d v="2019-02-01T00:00:00"/>
    <x v="232"/>
    <m/>
    <m/>
    <x v="0"/>
    <n v="7"/>
    <n v="7"/>
    <m/>
    <d v="2019-01-30T00:00:00"/>
    <s v="8:00pm"/>
  </r>
  <r>
    <x v="1"/>
    <x v="55"/>
    <x v="4"/>
    <x v="8"/>
    <x v="1139"/>
    <x v="269"/>
    <x v="0"/>
    <x v="692"/>
    <m/>
    <m/>
    <m/>
    <x v="0"/>
    <m/>
    <m/>
    <m/>
    <m/>
    <x v="0"/>
    <m/>
    <x v="555"/>
    <x v="421"/>
    <x v="0"/>
    <m/>
    <m/>
    <x v="0"/>
    <x v="0"/>
    <m/>
    <n v="0"/>
    <m/>
    <n v="0"/>
    <m/>
    <x v="0"/>
    <x v="0"/>
    <m/>
    <m/>
    <x v="0"/>
    <m/>
    <m/>
    <m/>
    <m/>
    <m/>
    <x v="0"/>
    <m/>
    <m/>
    <x v="0"/>
    <m/>
    <m/>
    <m/>
    <m/>
    <x v="3"/>
    <s v="clear"/>
    <m/>
    <d v="2019-02-01T00:00:00"/>
    <x v="232"/>
    <m/>
    <m/>
    <x v="0"/>
    <n v="2"/>
    <n v="7"/>
    <m/>
    <d v="2019-01-31T00:00:00"/>
    <s v="6:45pm"/>
  </r>
  <r>
    <x v="1"/>
    <x v="55"/>
    <x v="4"/>
    <x v="8"/>
    <x v="1140"/>
    <x v="241"/>
    <x v="0"/>
    <x v="693"/>
    <m/>
    <m/>
    <m/>
    <x v="0"/>
    <m/>
    <m/>
    <m/>
    <m/>
    <x v="0"/>
    <m/>
    <x v="556"/>
    <x v="422"/>
    <x v="0"/>
    <m/>
    <m/>
    <x v="0"/>
    <x v="0"/>
    <m/>
    <n v="0"/>
    <m/>
    <n v="0"/>
    <m/>
    <x v="0"/>
    <x v="0"/>
    <m/>
    <m/>
    <x v="0"/>
    <m/>
    <m/>
    <m/>
    <m/>
    <m/>
    <x v="0"/>
    <m/>
    <m/>
    <x v="0"/>
    <m/>
    <m/>
    <m/>
    <m/>
    <x v="3"/>
    <s v="clear"/>
    <m/>
    <d v="2019-02-05T00:00:00"/>
    <x v="204"/>
    <m/>
    <m/>
    <x v="0"/>
    <n v="2"/>
    <n v="7"/>
    <m/>
    <d v="2019-02-01T00:00:00"/>
    <s v="11:15am"/>
  </r>
  <r>
    <x v="1"/>
    <x v="56"/>
    <x v="4"/>
    <x v="10"/>
    <x v="1141"/>
    <x v="270"/>
    <x v="0"/>
    <x v="694"/>
    <m/>
    <m/>
    <m/>
    <x v="0"/>
    <m/>
    <m/>
    <m/>
    <m/>
    <x v="0"/>
    <n v="1.113"/>
    <x v="0"/>
    <x v="312"/>
    <x v="0"/>
    <m/>
    <m/>
    <x v="0"/>
    <x v="0"/>
    <m/>
    <n v="0"/>
    <m/>
    <n v="0"/>
    <m/>
    <x v="0"/>
    <x v="0"/>
    <m/>
    <m/>
    <x v="0"/>
    <m/>
    <m/>
    <m/>
    <m/>
    <m/>
    <x v="0"/>
    <m/>
    <m/>
    <x v="0"/>
    <m/>
    <m/>
    <m/>
    <m/>
    <x v="7"/>
    <m/>
    <m/>
    <s v="-"/>
    <x v="233"/>
    <m/>
    <m/>
    <x v="0"/>
    <s v="-"/>
    <n v="5"/>
    <m/>
    <m/>
    <m/>
  </r>
  <r>
    <x v="1"/>
    <x v="56"/>
    <x v="4"/>
    <x v="10"/>
    <x v="1142"/>
    <x v="271"/>
    <x v="0"/>
    <x v="695"/>
    <m/>
    <m/>
    <m/>
    <x v="0"/>
    <m/>
    <m/>
    <m/>
    <m/>
    <x v="0"/>
    <n v="1.119"/>
    <x v="0"/>
    <x v="158"/>
    <x v="0"/>
    <m/>
    <m/>
    <x v="0"/>
    <x v="0"/>
    <m/>
    <n v="0"/>
    <m/>
    <n v="0"/>
    <m/>
    <x v="0"/>
    <x v="0"/>
    <m/>
    <m/>
    <x v="0"/>
    <m/>
    <m/>
    <m/>
    <m/>
    <m/>
    <x v="0"/>
    <m/>
    <m/>
    <x v="0"/>
    <m/>
    <m/>
    <m/>
    <m/>
    <x v="7"/>
    <m/>
    <m/>
    <s v="-"/>
    <x v="234"/>
    <m/>
    <m/>
    <x v="0"/>
    <s v="-"/>
    <n v="5"/>
    <m/>
    <m/>
    <m/>
  </r>
  <r>
    <x v="1"/>
    <x v="57"/>
    <x v="4"/>
    <x v="11"/>
    <x v="1143"/>
    <x v="164"/>
    <x v="0"/>
    <x v="696"/>
    <n v="14.19"/>
    <m/>
    <m/>
    <x v="0"/>
    <m/>
    <m/>
    <m/>
    <m/>
    <x v="0"/>
    <m/>
    <x v="549"/>
    <x v="345"/>
    <x v="0"/>
    <m/>
    <m/>
    <x v="0"/>
    <x v="0"/>
    <m/>
    <m/>
    <m/>
    <m/>
    <m/>
    <x v="0"/>
    <x v="0"/>
    <m/>
    <m/>
    <x v="0"/>
    <m/>
    <m/>
    <m/>
    <m/>
    <m/>
    <x v="0"/>
    <m/>
    <m/>
    <x v="0"/>
    <m/>
    <m/>
    <m/>
    <m/>
    <x v="5"/>
    <m/>
    <m/>
    <d v="2019-04-02T00:00:00"/>
    <x v="127"/>
    <m/>
    <s v="5296/20"/>
    <x v="0"/>
    <n v="2"/>
    <n v="4"/>
    <m/>
    <d v="2019-03-29T00:00:00"/>
    <s v="8:10PM"/>
  </r>
  <r>
    <x v="1"/>
    <x v="57"/>
    <x v="4"/>
    <x v="11"/>
    <x v="1144"/>
    <x v="159"/>
    <x v="0"/>
    <x v="697"/>
    <n v="14.58"/>
    <m/>
    <m/>
    <x v="0"/>
    <m/>
    <m/>
    <m/>
    <m/>
    <x v="0"/>
    <m/>
    <x v="557"/>
    <x v="384"/>
    <x v="0"/>
    <m/>
    <m/>
    <x v="0"/>
    <x v="0"/>
    <m/>
    <m/>
    <m/>
    <m/>
    <m/>
    <x v="0"/>
    <x v="0"/>
    <m/>
    <m/>
    <x v="0"/>
    <m/>
    <m/>
    <m/>
    <m/>
    <m/>
    <x v="0"/>
    <m/>
    <m/>
    <x v="0"/>
    <m/>
    <m/>
    <m/>
    <m/>
    <x v="5"/>
    <m/>
    <m/>
    <d v="2019-04-03T00:00:00"/>
    <x v="220"/>
    <m/>
    <s v="5296/30"/>
    <x v="0"/>
    <n v="3"/>
    <n v="4"/>
    <m/>
    <d v="2019-04-02T00:00:00"/>
    <s v="2:55am"/>
  </r>
  <r>
    <x v="1"/>
    <x v="57"/>
    <x v="4"/>
    <x v="11"/>
    <x v="1145"/>
    <x v="76"/>
    <x v="0"/>
    <x v="698"/>
    <n v="14.3"/>
    <m/>
    <m/>
    <x v="0"/>
    <m/>
    <m/>
    <m/>
    <m/>
    <x v="0"/>
    <m/>
    <x v="558"/>
    <x v="336"/>
    <x v="0"/>
    <m/>
    <m/>
    <x v="0"/>
    <x v="0"/>
    <m/>
    <m/>
    <m/>
    <m/>
    <m/>
    <x v="0"/>
    <x v="0"/>
    <m/>
    <m/>
    <x v="0"/>
    <m/>
    <m/>
    <m/>
    <m/>
    <m/>
    <x v="0"/>
    <m/>
    <m/>
    <x v="0"/>
    <m/>
    <m/>
    <m/>
    <m/>
    <x v="5"/>
    <m/>
    <m/>
    <d v="2019-04-04T00:00:00"/>
    <x v="61"/>
    <m/>
    <s v="5296/40"/>
    <x v="0"/>
    <n v="2"/>
    <n v="4"/>
    <m/>
    <d v="2019-04-03T00:00:00"/>
    <s v="1:20am"/>
  </r>
  <r>
    <x v="1"/>
    <x v="57"/>
    <x v="4"/>
    <x v="11"/>
    <x v="1146"/>
    <x v="77"/>
    <x v="0"/>
    <x v="699"/>
    <n v="14.59"/>
    <m/>
    <m/>
    <x v="0"/>
    <m/>
    <m/>
    <m/>
    <m/>
    <x v="0"/>
    <m/>
    <x v="559"/>
    <x v="423"/>
    <x v="0"/>
    <m/>
    <m/>
    <x v="0"/>
    <x v="0"/>
    <m/>
    <m/>
    <m/>
    <m/>
    <m/>
    <x v="0"/>
    <x v="0"/>
    <m/>
    <m/>
    <x v="0"/>
    <m/>
    <m/>
    <m/>
    <m/>
    <m/>
    <x v="0"/>
    <m/>
    <m/>
    <x v="0"/>
    <m/>
    <m/>
    <m/>
    <m/>
    <x v="5"/>
    <m/>
    <m/>
    <d v="2019-04-05T00:00:00"/>
    <x v="62"/>
    <m/>
    <s v="5296/50"/>
    <x v="0"/>
    <n v="2"/>
    <n v="4"/>
    <m/>
    <d v="2019-04-04T00:00:00"/>
    <s v="7:00am"/>
  </r>
  <r>
    <x v="1"/>
    <x v="57"/>
    <x v="4"/>
    <x v="11"/>
    <x v="1147"/>
    <x v="69"/>
    <x v="0"/>
    <x v="700"/>
    <n v="14.72"/>
    <m/>
    <m/>
    <x v="0"/>
    <m/>
    <m/>
    <m/>
    <m/>
    <x v="0"/>
    <m/>
    <x v="560"/>
    <x v="379"/>
    <x v="0"/>
    <m/>
    <m/>
    <x v="0"/>
    <x v="0"/>
    <m/>
    <m/>
    <m/>
    <m/>
    <m/>
    <x v="0"/>
    <x v="0"/>
    <m/>
    <m/>
    <x v="0"/>
    <m/>
    <m/>
    <m/>
    <m/>
    <m/>
    <x v="0"/>
    <m/>
    <m/>
    <x v="0"/>
    <m/>
    <m/>
    <m/>
    <m/>
    <x v="5"/>
    <m/>
    <m/>
    <d v="2019-04-15T00:00:00"/>
    <x v="55"/>
    <m/>
    <s v="5296/60"/>
    <x v="0"/>
    <n v="12"/>
    <n v="4"/>
    <m/>
    <d v="2019-04-10T00:00:00"/>
    <s v="12:50pm"/>
  </r>
  <r>
    <x v="1"/>
    <x v="57"/>
    <x v="4"/>
    <x v="11"/>
    <x v="1148"/>
    <x v="73"/>
    <x v="0"/>
    <x v="701"/>
    <n v="14.73"/>
    <m/>
    <m/>
    <x v="0"/>
    <m/>
    <m/>
    <m/>
    <m/>
    <x v="0"/>
    <m/>
    <x v="549"/>
    <x v="345"/>
    <x v="0"/>
    <m/>
    <m/>
    <x v="0"/>
    <x v="0"/>
    <m/>
    <m/>
    <m/>
    <m/>
    <m/>
    <x v="0"/>
    <x v="0"/>
    <m/>
    <m/>
    <x v="0"/>
    <m/>
    <m/>
    <m/>
    <m/>
    <m/>
    <x v="0"/>
    <m/>
    <m/>
    <x v="0"/>
    <m/>
    <m/>
    <m/>
    <m/>
    <x v="5"/>
    <m/>
    <m/>
    <d v="2019-04-18T00:00:00"/>
    <x v="54"/>
    <m/>
    <s v="5296/70"/>
    <x v="0"/>
    <n v="4"/>
    <n v="4"/>
    <m/>
    <d v="2019-04-16T00:00:00"/>
    <s v="6:30pm"/>
  </r>
  <r>
    <x v="1"/>
    <x v="57"/>
    <x v="4"/>
    <x v="11"/>
    <x v="1149"/>
    <x v="74"/>
    <x v="0"/>
    <x v="702"/>
    <n v="14.39"/>
    <m/>
    <m/>
    <x v="0"/>
    <m/>
    <m/>
    <m/>
    <m/>
    <x v="0"/>
    <m/>
    <x v="561"/>
    <x v="424"/>
    <x v="0"/>
    <m/>
    <m/>
    <x v="0"/>
    <x v="0"/>
    <m/>
    <m/>
    <m/>
    <m/>
    <m/>
    <x v="0"/>
    <x v="0"/>
    <m/>
    <m/>
    <x v="0"/>
    <m/>
    <m/>
    <m/>
    <m/>
    <m/>
    <x v="0"/>
    <m/>
    <m/>
    <x v="0"/>
    <m/>
    <m/>
    <m/>
    <m/>
    <x v="5"/>
    <m/>
    <m/>
    <d v="2019-04-19T00:00:00"/>
    <x v="104"/>
    <m/>
    <s v="5296/80"/>
    <x v="0"/>
    <n v="3"/>
    <n v="4"/>
    <m/>
    <d v="2019-04-18T00:00:00"/>
    <s v="6:15am"/>
  </r>
  <r>
    <x v="1"/>
    <x v="57"/>
    <x v="4"/>
    <x v="11"/>
    <x v="1150"/>
    <x v="129"/>
    <x v="0"/>
    <x v="703"/>
    <n v="14.5"/>
    <m/>
    <m/>
    <x v="0"/>
    <m/>
    <m/>
    <m/>
    <m/>
    <x v="0"/>
    <m/>
    <x v="562"/>
    <x v="389"/>
    <x v="0"/>
    <m/>
    <m/>
    <x v="0"/>
    <x v="0"/>
    <m/>
    <m/>
    <m/>
    <m/>
    <m/>
    <x v="0"/>
    <x v="0"/>
    <m/>
    <m/>
    <x v="0"/>
    <m/>
    <m/>
    <m/>
    <m/>
    <m/>
    <x v="0"/>
    <m/>
    <m/>
    <x v="0"/>
    <m/>
    <m/>
    <m/>
    <m/>
    <x v="5"/>
    <m/>
    <m/>
    <d v="2019-04-22T00:00:00"/>
    <x v="105"/>
    <m/>
    <s v="5296/90"/>
    <x v="0"/>
    <n v="4"/>
    <n v="4"/>
    <m/>
    <d v="2019-04-19T00:00:00"/>
    <s v="5:35am"/>
  </r>
  <r>
    <x v="1"/>
    <x v="57"/>
    <x v="4"/>
    <x v="11"/>
    <x v="1151"/>
    <x v="129"/>
    <x v="0"/>
    <x v="703"/>
    <n v="14.5"/>
    <m/>
    <m/>
    <x v="0"/>
    <m/>
    <m/>
    <m/>
    <m/>
    <x v="0"/>
    <m/>
    <x v="562"/>
    <x v="389"/>
    <x v="0"/>
    <m/>
    <m/>
    <x v="0"/>
    <x v="0"/>
    <m/>
    <m/>
    <m/>
    <m/>
    <m/>
    <x v="0"/>
    <x v="0"/>
    <m/>
    <m/>
    <x v="0"/>
    <m/>
    <m/>
    <m/>
    <m/>
    <m/>
    <x v="0"/>
    <m/>
    <m/>
    <x v="0"/>
    <m/>
    <m/>
    <m/>
    <m/>
    <x v="5"/>
    <m/>
    <m/>
    <d v="2019-04-22T00:00:00"/>
    <x v="235"/>
    <m/>
    <s v="5296/90"/>
    <x v="0"/>
    <n v="4"/>
    <n v="4"/>
    <m/>
    <d v="2019-04-19T00:00:00"/>
    <s v="5:35am"/>
  </r>
  <r>
    <x v="1"/>
    <x v="57"/>
    <x v="4"/>
    <x v="11"/>
    <x v="1152"/>
    <x v="129"/>
    <x v="0"/>
    <x v="704"/>
    <n v="14.62"/>
    <m/>
    <m/>
    <x v="0"/>
    <m/>
    <m/>
    <m/>
    <m/>
    <x v="0"/>
    <m/>
    <x v="563"/>
    <x v="425"/>
    <x v="0"/>
    <m/>
    <m/>
    <x v="0"/>
    <x v="0"/>
    <m/>
    <m/>
    <m/>
    <m/>
    <m/>
    <x v="0"/>
    <x v="0"/>
    <m/>
    <m/>
    <x v="0"/>
    <m/>
    <m/>
    <m/>
    <m/>
    <m/>
    <x v="0"/>
    <m/>
    <m/>
    <x v="0"/>
    <m/>
    <m/>
    <m/>
    <m/>
    <x v="5"/>
    <m/>
    <m/>
    <d v="2019-04-23T00:00:00"/>
    <x v="99"/>
    <m/>
    <s v="5296/100"/>
    <x v="0"/>
    <n v="2"/>
    <n v="4"/>
    <m/>
    <d v="2019-04-20T00:00:00"/>
    <s v="3:25am"/>
  </r>
  <r>
    <x v="1"/>
    <x v="57"/>
    <x v="4"/>
    <x v="11"/>
    <x v="1153"/>
    <x v="106"/>
    <x v="0"/>
    <x v="705"/>
    <n v="14.65"/>
    <m/>
    <m/>
    <x v="0"/>
    <m/>
    <m/>
    <m/>
    <m/>
    <x v="0"/>
    <m/>
    <x v="563"/>
    <x v="347"/>
    <x v="0"/>
    <m/>
    <m/>
    <x v="0"/>
    <x v="0"/>
    <m/>
    <m/>
    <m/>
    <m/>
    <m/>
    <x v="0"/>
    <x v="0"/>
    <m/>
    <m/>
    <x v="0"/>
    <m/>
    <m/>
    <m/>
    <m/>
    <m/>
    <x v="0"/>
    <m/>
    <m/>
    <x v="0"/>
    <m/>
    <m/>
    <m/>
    <m/>
    <x v="5"/>
    <m/>
    <m/>
    <d v="2019-04-24T00:00:00"/>
    <x v="84"/>
    <m/>
    <s v="5296/110"/>
    <x v="0"/>
    <n v="4"/>
    <n v="4"/>
    <m/>
    <d v="2019-04-23T00:00:00"/>
    <s v="10:05am"/>
  </r>
  <r>
    <x v="1"/>
    <x v="57"/>
    <x v="4"/>
    <x v="11"/>
    <x v="1154"/>
    <x v="107"/>
    <x v="0"/>
    <x v="706"/>
    <n v="14.66"/>
    <m/>
    <m/>
    <x v="0"/>
    <m/>
    <m/>
    <m/>
    <m/>
    <x v="0"/>
    <m/>
    <x v="564"/>
    <x v="426"/>
    <x v="0"/>
    <m/>
    <m/>
    <x v="0"/>
    <x v="0"/>
    <m/>
    <m/>
    <m/>
    <m/>
    <m/>
    <x v="0"/>
    <x v="0"/>
    <m/>
    <m/>
    <x v="0"/>
    <m/>
    <m/>
    <m/>
    <m/>
    <m/>
    <x v="0"/>
    <m/>
    <m/>
    <x v="0"/>
    <m/>
    <m/>
    <m/>
    <m/>
    <x v="5"/>
    <m/>
    <m/>
    <d v="2019-04-24T00:00:00"/>
    <x v="84"/>
    <m/>
    <s v="5296/120"/>
    <x v="0"/>
    <n v="4"/>
    <n v="4"/>
    <m/>
    <d v="2019-04-24T00:00:00"/>
    <s v="6:45am"/>
  </r>
  <r>
    <x v="1"/>
    <x v="57"/>
    <x v="4"/>
    <x v="11"/>
    <x v="1155"/>
    <x v="33"/>
    <x v="0"/>
    <x v="707"/>
    <n v="13.99"/>
    <m/>
    <m/>
    <x v="0"/>
    <m/>
    <m/>
    <m/>
    <m/>
    <x v="0"/>
    <m/>
    <x v="551"/>
    <x v="427"/>
    <x v="0"/>
    <m/>
    <m/>
    <x v="0"/>
    <x v="0"/>
    <m/>
    <m/>
    <m/>
    <m/>
    <m/>
    <x v="0"/>
    <x v="0"/>
    <m/>
    <m/>
    <x v="0"/>
    <m/>
    <m/>
    <m/>
    <m/>
    <m/>
    <x v="0"/>
    <m/>
    <m/>
    <x v="0"/>
    <m/>
    <m/>
    <m/>
    <m/>
    <x v="5"/>
    <m/>
    <m/>
    <d v="2019-04-26T00:00:00"/>
    <x v="86"/>
    <m/>
    <s v="5296/130"/>
    <x v="0"/>
    <n v="4"/>
    <n v="4"/>
    <m/>
    <d v="2019-04-25T00:00:00"/>
    <s v="2:10pm"/>
  </r>
  <r>
    <x v="1"/>
    <x v="57"/>
    <x v="4"/>
    <x v="11"/>
    <x v="1156"/>
    <x v="110"/>
    <x v="0"/>
    <x v="708"/>
    <n v="13.76"/>
    <m/>
    <m/>
    <x v="0"/>
    <m/>
    <m/>
    <m/>
    <m/>
    <x v="0"/>
    <m/>
    <x v="565"/>
    <x v="360"/>
    <x v="0"/>
    <m/>
    <m/>
    <x v="0"/>
    <x v="0"/>
    <m/>
    <m/>
    <m/>
    <m/>
    <m/>
    <x v="0"/>
    <x v="0"/>
    <m/>
    <m/>
    <x v="0"/>
    <m/>
    <m/>
    <m/>
    <m/>
    <m/>
    <x v="0"/>
    <m/>
    <m/>
    <x v="0"/>
    <m/>
    <m/>
    <m/>
    <m/>
    <x v="5"/>
    <m/>
    <m/>
    <d v="2019-04-29T00:00:00"/>
    <x v="30"/>
    <m/>
    <s v="5296/140"/>
    <x v="0"/>
    <n v="4"/>
    <n v="4"/>
    <m/>
    <d v="2019-04-27T00:00:00"/>
    <s v="2:40am"/>
  </r>
  <r>
    <x v="1"/>
    <x v="57"/>
    <x v="4"/>
    <x v="11"/>
    <x v="1157"/>
    <x v="34"/>
    <x v="0"/>
    <x v="709"/>
    <n v="14.49"/>
    <m/>
    <m/>
    <x v="0"/>
    <m/>
    <m/>
    <m/>
    <m/>
    <x v="0"/>
    <m/>
    <x v="566"/>
    <x v="6"/>
    <x v="0"/>
    <m/>
    <m/>
    <x v="0"/>
    <x v="0"/>
    <m/>
    <m/>
    <m/>
    <m/>
    <m/>
    <x v="0"/>
    <x v="0"/>
    <m/>
    <m/>
    <x v="0"/>
    <m/>
    <m/>
    <m/>
    <m/>
    <m/>
    <x v="0"/>
    <m/>
    <m/>
    <x v="0"/>
    <m/>
    <m/>
    <m/>
    <m/>
    <x v="5"/>
    <m/>
    <m/>
    <d v="2019-04-29T00:00:00"/>
    <x v="30"/>
    <m/>
    <s v="5296/150"/>
    <x v="0"/>
    <n v="2"/>
    <n v="4"/>
    <m/>
    <d v="2019-04-28T00:00:00"/>
    <s v="12:25am"/>
  </r>
  <r>
    <x v="1"/>
    <x v="57"/>
    <x v="4"/>
    <x v="11"/>
    <x v="1158"/>
    <x v="111"/>
    <x v="0"/>
    <x v="710"/>
    <n v="14.43"/>
    <m/>
    <m/>
    <x v="0"/>
    <m/>
    <m/>
    <m/>
    <m/>
    <x v="0"/>
    <m/>
    <x v="567"/>
    <x v="428"/>
    <x v="0"/>
    <m/>
    <m/>
    <x v="0"/>
    <x v="0"/>
    <m/>
    <m/>
    <m/>
    <m/>
    <m/>
    <x v="0"/>
    <x v="0"/>
    <m/>
    <m/>
    <x v="0"/>
    <m/>
    <m/>
    <m/>
    <m/>
    <m/>
    <x v="0"/>
    <m/>
    <m/>
    <x v="0"/>
    <m/>
    <m/>
    <m/>
    <m/>
    <x v="5"/>
    <m/>
    <m/>
    <d v="2019-04-29T00:00:00"/>
    <x v="30"/>
    <m/>
    <s v="5296/160"/>
    <x v="0"/>
    <n v="2"/>
    <n v="4"/>
    <m/>
    <d v="2019-04-28T00:00:00"/>
    <s v="5:00pm"/>
  </r>
  <r>
    <x v="1"/>
    <x v="57"/>
    <x v="4"/>
    <x v="11"/>
    <x v="1159"/>
    <x v="35"/>
    <x v="0"/>
    <x v="711"/>
    <n v="13.63"/>
    <m/>
    <m/>
    <x v="0"/>
    <m/>
    <m/>
    <m/>
    <m/>
    <x v="0"/>
    <m/>
    <x v="568"/>
    <x v="429"/>
    <x v="0"/>
    <m/>
    <m/>
    <x v="0"/>
    <x v="0"/>
    <m/>
    <m/>
    <m/>
    <m/>
    <m/>
    <x v="0"/>
    <x v="0"/>
    <m/>
    <m/>
    <x v="0"/>
    <m/>
    <m/>
    <m/>
    <m/>
    <m/>
    <x v="0"/>
    <m/>
    <m/>
    <x v="0"/>
    <m/>
    <m/>
    <m/>
    <m/>
    <x v="5"/>
    <m/>
    <m/>
    <d v="2019-04-30T00:00:00"/>
    <x v="87"/>
    <m/>
    <s v="5296/170"/>
    <x v="0"/>
    <n v="2"/>
    <n v="4"/>
    <m/>
    <d v="2019-04-29T00:00:00"/>
    <s v="7:50pm"/>
  </r>
  <r>
    <x v="1"/>
    <x v="57"/>
    <x v="4"/>
    <x v="11"/>
    <x v="1160"/>
    <x v="112"/>
    <x v="0"/>
    <x v="698"/>
    <n v="14.19"/>
    <m/>
    <m/>
    <x v="0"/>
    <m/>
    <m/>
    <m/>
    <m/>
    <x v="0"/>
    <m/>
    <x v="552"/>
    <x v="430"/>
    <x v="0"/>
    <m/>
    <m/>
    <x v="0"/>
    <x v="0"/>
    <m/>
    <m/>
    <m/>
    <m/>
    <m/>
    <x v="0"/>
    <x v="0"/>
    <m/>
    <m/>
    <x v="0"/>
    <m/>
    <m/>
    <m/>
    <m/>
    <m/>
    <x v="0"/>
    <m/>
    <m/>
    <x v="0"/>
    <m/>
    <m/>
    <m/>
    <m/>
    <x v="6"/>
    <m/>
    <m/>
    <d v="2019-05-01T00:00:00"/>
    <x v="31"/>
    <m/>
    <s v="5296/180"/>
    <x v="0"/>
    <n v="2"/>
    <n v="4"/>
    <m/>
    <d v="2019-04-30T00:00:00"/>
    <s v="9:25pm"/>
  </r>
  <r>
    <x v="1"/>
    <x v="58"/>
    <x v="4"/>
    <x v="6"/>
    <x v="1161"/>
    <x v="272"/>
    <x v="0"/>
    <x v="712"/>
    <m/>
    <m/>
    <m/>
    <x v="0"/>
    <m/>
    <n v="4"/>
    <m/>
    <m/>
    <x v="290"/>
    <m/>
    <x v="569"/>
    <x v="8"/>
    <x v="0"/>
    <m/>
    <m/>
    <x v="0"/>
    <x v="0"/>
    <m/>
    <n v="0"/>
    <m/>
    <n v="0"/>
    <m/>
    <x v="0"/>
    <x v="0"/>
    <m/>
    <m/>
    <x v="0"/>
    <m/>
    <m/>
    <m/>
    <m/>
    <m/>
    <x v="0"/>
    <m/>
    <m/>
    <x v="0"/>
    <m/>
    <m/>
    <m/>
    <m/>
    <x v="3"/>
    <m/>
    <m/>
    <d v="2018-02-13T00:00:00"/>
    <x v="236"/>
    <m/>
    <m/>
    <x v="0"/>
    <n v="23"/>
    <n v="9"/>
    <m/>
    <d v="2018-02-12T00:00:00"/>
    <s v="3:00am"/>
  </r>
  <r>
    <x v="1"/>
    <x v="58"/>
    <x v="4"/>
    <x v="6"/>
    <x v="1162"/>
    <x v="273"/>
    <x v="0"/>
    <x v="556"/>
    <m/>
    <m/>
    <m/>
    <x v="0"/>
    <m/>
    <n v="4.0999999999999996"/>
    <m/>
    <m/>
    <x v="174"/>
    <m/>
    <x v="570"/>
    <x v="431"/>
    <x v="0"/>
    <m/>
    <m/>
    <x v="0"/>
    <x v="0"/>
    <m/>
    <n v="0"/>
    <m/>
    <n v="0"/>
    <m/>
    <x v="0"/>
    <x v="0"/>
    <m/>
    <m/>
    <x v="0"/>
    <m/>
    <m/>
    <m/>
    <m/>
    <m/>
    <x v="0"/>
    <m/>
    <m/>
    <x v="0"/>
    <m/>
    <m/>
    <m/>
    <m/>
    <x v="6"/>
    <m/>
    <m/>
    <d v="2018-05-09T00:00:00"/>
    <x v="237"/>
    <m/>
    <s v="Reworked"/>
    <x v="0"/>
    <n v="7"/>
    <n v="9"/>
    <m/>
    <d v="2018-05-05T00:00:00"/>
    <s v="3:25pm"/>
  </r>
  <r>
    <x v="0"/>
    <x v="59"/>
    <x v="4"/>
    <x v="12"/>
    <x v="1163"/>
    <x v="274"/>
    <x v="0"/>
    <x v="713"/>
    <n v="11.56"/>
    <m/>
    <m/>
    <x v="0"/>
    <m/>
    <n v="2.4"/>
    <m/>
    <m/>
    <x v="291"/>
    <n v="1.0569999999999999"/>
    <x v="0"/>
    <x v="23"/>
    <x v="233"/>
    <s v="10,11,13"/>
    <m/>
    <x v="0"/>
    <x v="0"/>
    <m/>
    <n v="0"/>
    <m/>
    <n v="0"/>
    <m/>
    <x v="0"/>
    <x v="0"/>
    <m/>
    <m/>
    <x v="0"/>
    <m/>
    <m/>
    <m/>
    <m/>
    <m/>
    <x v="0"/>
    <m/>
    <m/>
    <x v="0"/>
    <m/>
    <m/>
    <m/>
    <m/>
    <x v="5"/>
    <s v="off-white"/>
    <m/>
    <d v="2017-04-18T00:00:00"/>
    <x v="238"/>
    <m/>
    <m/>
    <x v="0"/>
    <n v="10"/>
    <n v="15"/>
    <m/>
    <m/>
    <m/>
  </r>
  <r>
    <x v="0"/>
    <x v="59"/>
    <x v="4"/>
    <x v="12"/>
    <x v="1164"/>
    <x v="275"/>
    <x v="0"/>
    <x v="714"/>
    <n v="11.62"/>
    <m/>
    <m/>
    <x v="0"/>
    <m/>
    <n v="2.2999999999999998"/>
    <m/>
    <m/>
    <x v="190"/>
    <n v="1.06"/>
    <x v="0"/>
    <x v="432"/>
    <x v="233"/>
    <s v="9,13,9"/>
    <m/>
    <x v="0"/>
    <x v="0"/>
    <m/>
    <n v="0"/>
    <m/>
    <n v="0"/>
    <m/>
    <x v="0"/>
    <x v="0"/>
    <m/>
    <m/>
    <x v="0"/>
    <m/>
    <m/>
    <m/>
    <m/>
    <m/>
    <x v="0"/>
    <m/>
    <m/>
    <x v="0"/>
    <m/>
    <m/>
    <m/>
    <m/>
    <x v="8"/>
    <s v="off-white"/>
    <m/>
    <d v="2017-07-31T00:00:00"/>
    <x v="239"/>
    <m/>
    <m/>
    <x v="0"/>
    <n v="9"/>
    <n v="15"/>
    <m/>
    <m/>
    <m/>
  </r>
  <r>
    <x v="1"/>
    <x v="60"/>
    <x v="4"/>
    <x v="3"/>
    <x v="1165"/>
    <x v="276"/>
    <x v="0"/>
    <x v="715"/>
    <m/>
    <m/>
    <m/>
    <x v="0"/>
    <m/>
    <m/>
    <m/>
    <m/>
    <x v="0"/>
    <m/>
    <x v="571"/>
    <x v="433"/>
    <x v="0"/>
    <m/>
    <m/>
    <x v="0"/>
    <x v="0"/>
    <m/>
    <n v="0"/>
    <m/>
    <n v="0"/>
    <m/>
    <x v="0"/>
    <x v="0"/>
    <m/>
    <m/>
    <x v="0"/>
    <m/>
    <m/>
    <m/>
    <m/>
    <m/>
    <x v="0"/>
    <m/>
    <m/>
    <x v="0"/>
    <m/>
    <m/>
    <m/>
    <m/>
    <x v="7"/>
    <s v="clear,dark green"/>
    <m/>
    <d v="2018-06-21T00:00:00"/>
    <x v="240"/>
    <m/>
    <m/>
    <x v="0"/>
    <n v="9"/>
    <n v="6"/>
    <m/>
    <d v="2018-06-19T00:00:00"/>
    <s v="11:25am"/>
  </r>
  <r>
    <x v="1"/>
    <x v="60"/>
    <x v="4"/>
    <x v="3"/>
    <x v="1166"/>
    <x v="277"/>
    <x v="0"/>
    <x v="716"/>
    <m/>
    <m/>
    <m/>
    <x v="0"/>
    <m/>
    <m/>
    <m/>
    <m/>
    <x v="0"/>
    <m/>
    <x v="572"/>
    <x v="434"/>
    <x v="0"/>
    <m/>
    <m/>
    <x v="0"/>
    <x v="0"/>
    <m/>
    <n v="0"/>
    <m/>
    <n v="0"/>
    <m/>
    <x v="0"/>
    <x v="0"/>
    <m/>
    <m/>
    <x v="0"/>
    <m/>
    <m/>
    <m/>
    <m/>
    <m/>
    <x v="0"/>
    <m/>
    <m/>
    <x v="0"/>
    <m/>
    <m/>
    <m/>
    <m/>
    <x v="8"/>
    <s v="clear, light brown"/>
    <m/>
    <d v="2018-07-18T00:00:00"/>
    <x v="241"/>
    <m/>
    <m/>
    <x v="0"/>
    <n v="4"/>
    <n v="6"/>
    <m/>
    <d v="2018-07-16T00:00:00"/>
    <s v="2:25pm"/>
  </r>
  <r>
    <x v="0"/>
    <x v="61"/>
    <x v="4"/>
    <x v="6"/>
    <x v="627"/>
    <x v="215"/>
    <x v="0"/>
    <x v="717"/>
    <m/>
    <m/>
    <m/>
    <x v="0"/>
    <m/>
    <m/>
    <m/>
    <m/>
    <x v="264"/>
    <m/>
    <x v="309"/>
    <x v="361"/>
    <x v="58"/>
    <m/>
    <n v="0.05"/>
    <x v="0"/>
    <x v="0"/>
    <m/>
    <n v="0"/>
    <m/>
    <n v="0"/>
    <m/>
    <x v="0"/>
    <x v="0"/>
    <m/>
    <m/>
    <x v="0"/>
    <m/>
    <m/>
    <m/>
    <m/>
    <m/>
    <x v="0"/>
    <m/>
    <m/>
    <x v="0"/>
    <m/>
    <m/>
    <m/>
    <m/>
    <x v="1"/>
    <s v="uniform"/>
    <m/>
    <d v="2018-01-23T00:00:00"/>
    <x v="171"/>
    <m/>
    <m/>
    <x v="0"/>
    <n v="15"/>
    <n v="9"/>
    <m/>
    <d v="2019-01-13T00:00:00"/>
    <s v="11:40pm"/>
  </r>
  <r>
    <x v="0"/>
    <x v="61"/>
    <x v="4"/>
    <x v="6"/>
    <x v="1167"/>
    <x v="215"/>
    <x v="0"/>
    <x v="718"/>
    <m/>
    <m/>
    <m/>
    <x v="0"/>
    <m/>
    <m/>
    <m/>
    <m/>
    <x v="272"/>
    <m/>
    <x v="302"/>
    <x v="361"/>
    <x v="58"/>
    <m/>
    <n v="0.05"/>
    <x v="0"/>
    <x v="0"/>
    <m/>
    <n v="1E-3"/>
    <m/>
    <n v="3.7000000000000002E-3"/>
    <m/>
    <x v="0"/>
    <x v="0"/>
    <m/>
    <m/>
    <x v="0"/>
    <m/>
    <m/>
    <m/>
    <m/>
    <m/>
    <x v="0"/>
    <m/>
    <m/>
    <x v="0"/>
    <m/>
    <m/>
    <m/>
    <m/>
    <x v="1"/>
    <s v="uniform"/>
    <m/>
    <d v="2018-01-23T00:00:00"/>
    <x v="171"/>
    <m/>
    <m/>
    <x v="0"/>
    <n v="12"/>
    <n v="9"/>
    <m/>
    <d v="2019-01-19T00:00:00"/>
    <s v="2:25am"/>
  </r>
  <r>
    <x v="0"/>
    <x v="61"/>
    <x v="4"/>
    <x v="6"/>
    <x v="1168"/>
    <x v="217"/>
    <x v="0"/>
    <x v="221"/>
    <m/>
    <m/>
    <m/>
    <x v="0"/>
    <m/>
    <m/>
    <m/>
    <m/>
    <x v="292"/>
    <m/>
    <x v="573"/>
    <x v="321"/>
    <x v="58"/>
    <m/>
    <n v="0.05"/>
    <x v="0"/>
    <x v="0"/>
    <m/>
    <n v="0"/>
    <m/>
    <n v="1.6999999999999999E-3"/>
    <m/>
    <x v="0"/>
    <x v="0"/>
    <m/>
    <m/>
    <x v="0"/>
    <m/>
    <m/>
    <m/>
    <m/>
    <m/>
    <x v="0"/>
    <m/>
    <m/>
    <x v="0"/>
    <m/>
    <m/>
    <m/>
    <m/>
    <x v="3"/>
    <s v="uniform"/>
    <m/>
    <d v="2019-02-07T00:00:00"/>
    <x v="179"/>
    <m/>
    <m/>
    <x v="0"/>
    <n v="10"/>
    <n v="9"/>
    <m/>
    <d v="2019-02-01T00:00:00"/>
    <s v="10:45am"/>
  </r>
  <r>
    <x v="0"/>
    <x v="61"/>
    <x v="4"/>
    <x v="6"/>
    <x v="1169"/>
    <x v="242"/>
    <x v="0"/>
    <x v="428"/>
    <m/>
    <m/>
    <m/>
    <x v="0"/>
    <m/>
    <m/>
    <m/>
    <m/>
    <x v="286"/>
    <m/>
    <x v="574"/>
    <x v="312"/>
    <x v="58"/>
    <m/>
    <n v="0.05"/>
    <x v="0"/>
    <x v="0"/>
    <m/>
    <n v="0"/>
    <m/>
    <n v="0"/>
    <m/>
    <x v="0"/>
    <x v="0"/>
    <m/>
    <m/>
    <x v="0"/>
    <m/>
    <m/>
    <m/>
    <m/>
    <m/>
    <x v="0"/>
    <m/>
    <m/>
    <x v="0"/>
    <m/>
    <m/>
    <m/>
    <m/>
    <x v="3"/>
    <s v="uniform"/>
    <m/>
    <d v="2019-02-11T00:00:00"/>
    <x v="181"/>
    <m/>
    <s v="4800/30"/>
    <x v="0"/>
    <n v="7"/>
    <n v="9"/>
    <m/>
    <d v="2019-02-02T00:00:00"/>
    <s v="8:30pm"/>
  </r>
  <r>
    <x v="0"/>
    <x v="61"/>
    <x v="4"/>
    <x v="6"/>
    <x v="1170"/>
    <x v="242"/>
    <x v="0"/>
    <x v="719"/>
    <m/>
    <m/>
    <m/>
    <x v="0"/>
    <m/>
    <m/>
    <m/>
    <m/>
    <x v="286"/>
    <m/>
    <x v="575"/>
    <x v="435"/>
    <x v="58"/>
    <m/>
    <s v="&lt;0.05"/>
    <x v="0"/>
    <x v="0"/>
    <m/>
    <n v="0"/>
    <m/>
    <n v="0"/>
    <m/>
    <x v="0"/>
    <x v="0"/>
    <m/>
    <m/>
    <x v="0"/>
    <m/>
    <m/>
    <m/>
    <m/>
    <m/>
    <x v="0"/>
    <m/>
    <m/>
    <x v="0"/>
    <m/>
    <m/>
    <m/>
    <m/>
    <x v="3"/>
    <s v="uniform"/>
    <m/>
    <d v="2019-02-11T00:00:00"/>
    <x v="181"/>
    <m/>
    <s v="4800/40"/>
    <x v="0"/>
    <n v="8"/>
    <n v="9"/>
    <m/>
    <d v="2019-02-04T00:00:00"/>
    <s v="2:30am"/>
  </r>
  <r>
    <x v="0"/>
    <x v="62"/>
    <x v="4"/>
    <x v="4"/>
    <x v="1171"/>
    <x v="278"/>
    <x v="0"/>
    <x v="720"/>
    <m/>
    <m/>
    <m/>
    <x v="0"/>
    <m/>
    <m/>
    <m/>
    <m/>
    <x v="0"/>
    <m/>
    <x v="576"/>
    <x v="43"/>
    <x v="111"/>
    <m/>
    <m/>
    <x v="0"/>
    <x v="0"/>
    <n v="59"/>
    <m/>
    <m/>
    <m/>
    <m/>
    <x v="0"/>
    <x v="0"/>
    <m/>
    <m/>
    <x v="0"/>
    <m/>
    <m/>
    <m/>
    <m/>
    <m/>
    <x v="0"/>
    <m/>
    <m/>
    <x v="0"/>
    <m/>
    <m/>
    <m/>
    <m/>
    <x v="7"/>
    <m/>
    <m/>
    <d v="2018-06-05T00:00:00"/>
    <x v="242"/>
    <m/>
    <m/>
    <x v="0"/>
    <n v="7"/>
    <n v="5"/>
    <m/>
    <m/>
    <m/>
  </r>
  <r>
    <x v="0"/>
    <x v="62"/>
    <x v="4"/>
    <x v="4"/>
    <x v="1172"/>
    <x v="279"/>
    <x v="0"/>
    <x v="721"/>
    <m/>
    <m/>
    <m/>
    <x v="0"/>
    <m/>
    <m/>
    <m/>
    <m/>
    <x v="0"/>
    <m/>
    <x v="577"/>
    <x v="180"/>
    <x v="113"/>
    <m/>
    <m/>
    <x v="0"/>
    <x v="0"/>
    <n v="59"/>
    <m/>
    <m/>
    <m/>
    <m/>
    <x v="0"/>
    <x v="0"/>
    <m/>
    <m/>
    <x v="0"/>
    <m/>
    <m/>
    <m/>
    <m/>
    <m/>
    <x v="0"/>
    <m/>
    <m/>
    <x v="0"/>
    <m/>
    <m/>
    <m/>
    <m/>
    <x v="7"/>
    <m/>
    <m/>
    <d v="2018-06-11T00:00:00"/>
    <x v="243"/>
    <m/>
    <m/>
    <x v="0"/>
    <n v="3"/>
    <n v="5"/>
    <m/>
    <m/>
    <m/>
  </r>
  <r>
    <x v="0"/>
    <x v="63"/>
    <x v="4"/>
    <x v="1"/>
    <x v="1173"/>
    <x v="280"/>
    <x v="0"/>
    <x v="722"/>
    <n v="4.54"/>
    <n v="1.42"/>
    <m/>
    <x v="0"/>
    <m/>
    <n v="2.4"/>
    <n v="7.5"/>
    <m/>
    <x v="293"/>
    <m/>
    <x v="285"/>
    <x v="436"/>
    <x v="58"/>
    <m/>
    <m/>
    <x v="0"/>
    <x v="0"/>
    <m/>
    <n v="0"/>
    <m/>
    <n v="7.0000000000000001E-3"/>
    <m/>
    <x v="0"/>
    <x v="0"/>
    <m/>
    <m/>
    <x v="0"/>
    <m/>
    <m/>
    <m/>
    <m/>
    <m/>
    <x v="0"/>
    <m/>
    <m/>
    <x v="0"/>
    <m/>
    <m/>
    <m/>
    <m/>
    <x v="8"/>
    <m/>
    <m/>
    <d v="2018-07-26T00:00:00"/>
    <x v="244"/>
    <m/>
    <m/>
    <x v="0"/>
    <n v="8"/>
    <n v="11"/>
    <m/>
    <d v="2018-07-24T00:00:00"/>
    <s v="3:15am"/>
  </r>
  <r>
    <x v="0"/>
    <x v="63"/>
    <x v="4"/>
    <x v="1"/>
    <x v="1174"/>
    <x v="281"/>
    <x v="0"/>
    <x v="723"/>
    <n v="4.7"/>
    <n v="1.4"/>
    <m/>
    <x v="0"/>
    <m/>
    <n v="2.6"/>
    <n v="8.3000000000000007"/>
    <m/>
    <x v="245"/>
    <m/>
    <x v="578"/>
    <x v="392"/>
    <x v="58"/>
    <m/>
    <m/>
    <x v="0"/>
    <x v="0"/>
    <m/>
    <n v="1.6000000000000001E-3"/>
    <m/>
    <n v="6.7000000000000002E-3"/>
    <m/>
    <x v="0"/>
    <x v="0"/>
    <m/>
    <m/>
    <x v="0"/>
    <m/>
    <m/>
    <m/>
    <m/>
    <m/>
    <x v="0"/>
    <m/>
    <m/>
    <x v="0"/>
    <m/>
    <m/>
    <m/>
    <m/>
    <x v="8"/>
    <m/>
    <m/>
    <d v="2018-07-31T00:00:00"/>
    <x v="245"/>
    <m/>
    <m/>
    <x v="0"/>
    <n v="6"/>
    <n v="11"/>
    <m/>
    <d v="2018-07-26T00:00:00"/>
    <s v="3:35pm"/>
  </r>
  <r>
    <x v="0"/>
    <x v="64"/>
    <x v="4"/>
    <x v="4"/>
    <x v="1175"/>
    <x v="282"/>
    <x v="0"/>
    <x v="724"/>
    <m/>
    <m/>
    <m/>
    <x v="0"/>
    <m/>
    <n v="2.8"/>
    <n v="7.1"/>
    <m/>
    <x v="294"/>
    <m/>
    <x v="579"/>
    <x v="12"/>
    <x v="58"/>
    <m/>
    <m/>
    <x v="0"/>
    <x v="0"/>
    <m/>
    <n v="0"/>
    <m/>
    <n v="0"/>
    <m/>
    <x v="0"/>
    <x v="0"/>
    <m/>
    <m/>
    <x v="0"/>
    <m/>
    <m/>
    <m/>
    <m/>
    <m/>
    <x v="0"/>
    <m/>
    <m/>
    <x v="0"/>
    <m/>
    <m/>
    <m/>
    <m/>
    <x v="3"/>
    <m/>
    <m/>
    <d v="2018-02-26T00:00:00"/>
    <x v="246"/>
    <m/>
    <m/>
    <x v="0"/>
    <n v="9"/>
    <n v="9"/>
    <m/>
    <d v="2018-02-20T00:00:00"/>
    <s v="9:20am"/>
  </r>
  <r>
    <x v="0"/>
    <x v="64"/>
    <x v="4"/>
    <x v="4"/>
    <x v="1176"/>
    <x v="194"/>
    <x v="0"/>
    <x v="725"/>
    <m/>
    <m/>
    <m/>
    <x v="0"/>
    <m/>
    <n v="2"/>
    <n v="4.5"/>
    <m/>
    <x v="295"/>
    <m/>
    <x v="580"/>
    <x v="385"/>
    <x v="58"/>
    <m/>
    <m/>
    <x v="0"/>
    <x v="0"/>
    <m/>
    <n v="0"/>
    <m/>
    <n v="0"/>
    <m/>
    <x v="0"/>
    <x v="0"/>
    <m/>
    <m/>
    <x v="0"/>
    <m/>
    <m/>
    <m/>
    <m/>
    <m/>
    <x v="0"/>
    <m/>
    <m/>
    <x v="0"/>
    <m/>
    <m/>
    <m/>
    <m/>
    <x v="0"/>
    <m/>
    <m/>
    <d v="2018-08-22T00:00:00"/>
    <x v="247"/>
    <m/>
    <m/>
    <x v="0"/>
    <n v="7"/>
    <n v="9"/>
    <m/>
    <d v="2018-08-20T00:00:00"/>
    <s v="5:00pm"/>
  </r>
  <r>
    <x v="0"/>
    <x v="64"/>
    <x v="4"/>
    <x v="4"/>
    <x v="1177"/>
    <x v="265"/>
    <x v="0"/>
    <x v="726"/>
    <m/>
    <m/>
    <m/>
    <x v="0"/>
    <m/>
    <n v="2.8"/>
    <n v="6.7"/>
    <m/>
    <x v="295"/>
    <m/>
    <x v="581"/>
    <x v="187"/>
    <x v="58"/>
    <m/>
    <m/>
    <x v="0"/>
    <x v="0"/>
    <m/>
    <n v="0"/>
    <m/>
    <n v="0"/>
    <m/>
    <x v="0"/>
    <x v="0"/>
    <m/>
    <m/>
    <x v="0"/>
    <m/>
    <m/>
    <m/>
    <m/>
    <m/>
    <x v="0"/>
    <m/>
    <m/>
    <x v="0"/>
    <m/>
    <m/>
    <m/>
    <m/>
    <x v="9"/>
    <m/>
    <m/>
    <d v="2019-09-24T00:00:00"/>
    <x v="223"/>
    <n v="1"/>
    <s v="5877/20"/>
    <x v="0"/>
    <n v="11"/>
    <n v="9"/>
    <m/>
    <d v="2019-09-23T00:00:00"/>
    <s v="1:40am"/>
  </r>
  <r>
    <x v="0"/>
    <x v="64"/>
    <x v="4"/>
    <x v="4"/>
    <x v="1178"/>
    <x v="181"/>
    <x v="0"/>
    <x v="727"/>
    <m/>
    <m/>
    <m/>
    <x v="0"/>
    <m/>
    <n v="3"/>
    <n v="7.5"/>
    <m/>
    <x v="296"/>
    <m/>
    <x v="582"/>
    <x v="47"/>
    <x v="58"/>
    <m/>
    <m/>
    <x v="0"/>
    <x v="0"/>
    <m/>
    <n v="0"/>
    <m/>
    <n v="0"/>
    <m/>
    <x v="0"/>
    <x v="0"/>
    <m/>
    <m/>
    <x v="0"/>
    <m/>
    <m/>
    <m/>
    <m/>
    <m/>
    <x v="0"/>
    <m/>
    <m/>
    <x v="0"/>
    <m/>
    <m/>
    <m/>
    <m/>
    <x v="9"/>
    <m/>
    <m/>
    <d v="2019-09-25T00:00:00"/>
    <x v="146"/>
    <n v="1"/>
    <s v="5877/30"/>
    <x v="0"/>
    <n v="10"/>
    <n v="9"/>
    <m/>
    <d v="2019-09-22T00:00:00"/>
    <s v="2:10am"/>
  </r>
  <r>
    <x v="0"/>
    <x v="64"/>
    <x v="4"/>
    <x v="4"/>
    <x v="1179"/>
    <x v="181"/>
    <x v="0"/>
    <x v="727"/>
    <m/>
    <m/>
    <m/>
    <x v="0"/>
    <m/>
    <n v="2.8"/>
    <n v="5.7"/>
    <m/>
    <x v="297"/>
    <m/>
    <x v="583"/>
    <x v="437"/>
    <x v="58"/>
    <m/>
    <m/>
    <x v="0"/>
    <x v="0"/>
    <m/>
    <n v="0"/>
    <m/>
    <n v="0"/>
    <m/>
    <x v="0"/>
    <x v="0"/>
    <m/>
    <m/>
    <x v="0"/>
    <m/>
    <m/>
    <m/>
    <m/>
    <m/>
    <x v="0"/>
    <m/>
    <m/>
    <x v="0"/>
    <m/>
    <m/>
    <m/>
    <m/>
    <x v="9"/>
    <m/>
    <m/>
    <d v="2019-09-25T00:00:00"/>
    <x v="146"/>
    <n v="1"/>
    <s v="5877/40"/>
    <x v="0"/>
    <n v="5"/>
    <n v="9"/>
    <m/>
    <d v="2019-09-24T00:00:00"/>
    <s v="1:40am"/>
  </r>
  <r>
    <x v="0"/>
    <x v="64"/>
    <x v="4"/>
    <x v="4"/>
    <x v="1180"/>
    <x v="181"/>
    <x v="0"/>
    <x v="728"/>
    <m/>
    <m/>
    <m/>
    <x v="0"/>
    <m/>
    <n v="2.8"/>
    <n v="6.6"/>
    <m/>
    <x v="298"/>
    <m/>
    <x v="584"/>
    <x v="370"/>
    <x v="58"/>
    <m/>
    <m/>
    <x v="0"/>
    <x v="0"/>
    <m/>
    <n v="0"/>
    <m/>
    <n v="0"/>
    <m/>
    <x v="0"/>
    <x v="0"/>
    <m/>
    <m/>
    <x v="0"/>
    <m/>
    <m/>
    <m/>
    <m/>
    <m/>
    <x v="0"/>
    <m/>
    <m/>
    <x v="0"/>
    <m/>
    <m/>
    <m/>
    <m/>
    <x v="9"/>
    <m/>
    <m/>
    <d v="2019-09-25T00:00:00"/>
    <x v="146"/>
    <n v="1"/>
    <s v="5877/50"/>
    <x v="0"/>
    <n v="6"/>
    <n v="9"/>
    <m/>
    <d v="2019-09-24T00:00:00"/>
    <s v="7:40am"/>
  </r>
  <r>
    <x v="0"/>
    <x v="64"/>
    <x v="4"/>
    <x v="4"/>
    <x v="1181"/>
    <x v="181"/>
    <x v="0"/>
    <x v="729"/>
    <m/>
    <m/>
    <m/>
    <x v="0"/>
    <m/>
    <n v="2.9"/>
    <n v="6.9"/>
    <m/>
    <x v="299"/>
    <m/>
    <x v="585"/>
    <x v="184"/>
    <x v="58"/>
    <m/>
    <m/>
    <x v="0"/>
    <x v="0"/>
    <m/>
    <n v="0"/>
    <m/>
    <n v="0"/>
    <m/>
    <x v="0"/>
    <x v="0"/>
    <m/>
    <m/>
    <x v="0"/>
    <m/>
    <m/>
    <m/>
    <m/>
    <m/>
    <x v="0"/>
    <m/>
    <m/>
    <x v="0"/>
    <m/>
    <m/>
    <m/>
    <m/>
    <x v="9"/>
    <m/>
    <m/>
    <d v="2019-09-25T00:00:00"/>
    <x v="146"/>
    <n v="1"/>
    <s v="5877/60"/>
    <x v="0"/>
    <n v="9"/>
    <n v="9"/>
    <m/>
    <d v="2019-09-25T00:00:00"/>
    <s v="2:40am"/>
  </r>
  <r>
    <x v="0"/>
    <x v="64"/>
    <x v="4"/>
    <x v="4"/>
    <x v="1182"/>
    <x v="183"/>
    <x v="0"/>
    <x v="730"/>
    <m/>
    <m/>
    <m/>
    <x v="0"/>
    <m/>
    <n v="3"/>
    <n v="7.2"/>
    <m/>
    <x v="300"/>
    <m/>
    <x v="586"/>
    <x v="11"/>
    <x v="58"/>
    <m/>
    <m/>
    <x v="0"/>
    <x v="0"/>
    <m/>
    <n v="0"/>
    <m/>
    <n v="0"/>
    <m/>
    <x v="0"/>
    <x v="0"/>
    <m/>
    <m/>
    <x v="0"/>
    <m/>
    <m/>
    <m/>
    <m/>
    <m/>
    <x v="0"/>
    <m/>
    <m/>
    <x v="0"/>
    <m/>
    <m/>
    <m/>
    <m/>
    <x v="9"/>
    <m/>
    <m/>
    <d v="2019-09-27T00:00:00"/>
    <x v="148"/>
    <n v="1"/>
    <s v="5877/70"/>
    <x v="0"/>
    <n v="9"/>
    <n v="9"/>
    <m/>
    <d v="2019-09-26T00:00:00"/>
    <s v="12:40am"/>
  </r>
  <r>
    <x v="0"/>
    <x v="64"/>
    <x v="4"/>
    <x v="4"/>
    <x v="1183"/>
    <x v="183"/>
    <x v="0"/>
    <x v="731"/>
    <m/>
    <m/>
    <m/>
    <x v="0"/>
    <m/>
    <n v="2.9"/>
    <n v="7"/>
    <m/>
    <x v="301"/>
    <m/>
    <x v="587"/>
    <x v="12"/>
    <x v="58"/>
    <m/>
    <m/>
    <x v="0"/>
    <x v="0"/>
    <m/>
    <n v="0"/>
    <m/>
    <n v="0"/>
    <m/>
    <x v="0"/>
    <x v="0"/>
    <m/>
    <m/>
    <x v="0"/>
    <m/>
    <m/>
    <m/>
    <m/>
    <m/>
    <x v="0"/>
    <m/>
    <m/>
    <x v="0"/>
    <m/>
    <m/>
    <m/>
    <m/>
    <x v="9"/>
    <m/>
    <m/>
    <d v="2019-09-27T00:00:00"/>
    <x v="148"/>
    <n v="1"/>
    <s v="5877/80"/>
    <x v="0"/>
    <n v="5"/>
    <n v="9"/>
    <m/>
    <d v="2019-09-26T00:00:00"/>
    <s v="3:10am"/>
  </r>
  <r>
    <x v="0"/>
    <x v="64"/>
    <x v="4"/>
    <x v="4"/>
    <x v="1184"/>
    <x v="183"/>
    <x v="0"/>
    <x v="727"/>
    <m/>
    <m/>
    <m/>
    <x v="0"/>
    <m/>
    <n v="3"/>
    <n v="7.8"/>
    <m/>
    <x v="302"/>
    <m/>
    <x v="579"/>
    <x v="32"/>
    <x v="58"/>
    <m/>
    <m/>
    <x v="0"/>
    <x v="0"/>
    <m/>
    <n v="0"/>
    <m/>
    <n v="0"/>
    <m/>
    <x v="0"/>
    <x v="0"/>
    <m/>
    <m/>
    <x v="0"/>
    <m/>
    <m/>
    <m/>
    <m/>
    <m/>
    <x v="0"/>
    <m/>
    <m/>
    <x v="0"/>
    <m/>
    <m/>
    <m/>
    <m/>
    <x v="9"/>
    <m/>
    <m/>
    <d v="2019-09-27T00:00:00"/>
    <x v="148"/>
    <n v="1"/>
    <s v="5877/90"/>
    <x v="0"/>
    <n v="6"/>
    <n v="9"/>
    <m/>
    <d v="2019-09-26T00:00:00"/>
    <s v="2:30pm"/>
  </r>
  <r>
    <x v="0"/>
    <x v="65"/>
    <x v="4"/>
    <x v="1"/>
    <x v="3"/>
    <x v="3"/>
    <x v="0"/>
    <x v="732"/>
    <m/>
    <m/>
    <m/>
    <x v="0"/>
    <m/>
    <n v="2.9"/>
    <n v="7.6"/>
    <m/>
    <x v="303"/>
    <m/>
    <x v="588"/>
    <x v="438"/>
    <x v="58"/>
    <m/>
    <m/>
    <x v="0"/>
    <x v="0"/>
    <m/>
    <n v="0"/>
    <m/>
    <n v="0"/>
    <m/>
    <x v="0"/>
    <x v="0"/>
    <m/>
    <m/>
    <x v="0"/>
    <m/>
    <m/>
    <m/>
    <m/>
    <m/>
    <x v="0"/>
    <m/>
    <m/>
    <x v="0"/>
    <m/>
    <m/>
    <m/>
    <m/>
    <x v="3"/>
    <m/>
    <m/>
    <d v="2018-02-21T00:00:00"/>
    <x v="248"/>
    <m/>
    <m/>
    <x v="0"/>
    <n v="10"/>
    <n v="9"/>
    <m/>
    <d v="2018-02-12T00:00:00"/>
    <s v="9:35AM"/>
  </r>
  <r>
    <x v="0"/>
    <x v="65"/>
    <x v="4"/>
    <x v="1"/>
    <x v="1185"/>
    <x v="283"/>
    <x v="0"/>
    <x v="733"/>
    <m/>
    <m/>
    <m/>
    <x v="0"/>
    <m/>
    <n v="2.6"/>
    <n v="7"/>
    <m/>
    <x v="304"/>
    <m/>
    <x v="589"/>
    <x v="370"/>
    <x v="58"/>
    <m/>
    <m/>
    <x v="0"/>
    <x v="0"/>
    <m/>
    <n v="0"/>
    <m/>
    <n v="0"/>
    <m/>
    <x v="0"/>
    <x v="0"/>
    <m/>
    <m/>
    <x v="0"/>
    <m/>
    <m/>
    <m/>
    <m/>
    <m/>
    <x v="0"/>
    <m/>
    <m/>
    <x v="0"/>
    <m/>
    <m/>
    <m/>
    <m/>
    <x v="4"/>
    <m/>
    <m/>
    <d v="2018-03-08T00:00:00"/>
    <x v="249"/>
    <m/>
    <m/>
    <x v="0"/>
    <n v="7"/>
    <n v="9"/>
    <m/>
    <d v="2018-03-05T00:00:00"/>
    <s v="2:10PM"/>
  </r>
  <r>
    <x v="0"/>
    <x v="66"/>
    <x v="4"/>
    <x v="1"/>
    <x v="1186"/>
    <x v="284"/>
    <x v="0"/>
    <x v="734"/>
    <m/>
    <m/>
    <m/>
    <x v="0"/>
    <m/>
    <n v="2.9"/>
    <n v="8.3000000000000007"/>
    <m/>
    <x v="305"/>
    <m/>
    <x v="590"/>
    <x v="365"/>
    <x v="58"/>
    <m/>
    <m/>
    <x v="0"/>
    <x v="0"/>
    <m/>
    <n v="0"/>
    <m/>
    <n v="0"/>
    <m/>
    <x v="0"/>
    <x v="0"/>
    <m/>
    <m/>
    <x v="0"/>
    <m/>
    <m/>
    <m/>
    <m/>
    <m/>
    <x v="0"/>
    <m/>
    <m/>
    <x v="0"/>
    <m/>
    <m/>
    <m/>
    <m/>
    <x v="1"/>
    <m/>
    <m/>
    <d v="2018-01-28T00:00:00"/>
    <x v="250"/>
    <m/>
    <s v="Released for sale/Naiara 180807"/>
    <x v="1"/>
    <n v="6"/>
    <n v="9"/>
    <m/>
    <d v="2018-01-24T00:00:00"/>
    <s v="4:35PM"/>
  </r>
  <r>
    <x v="0"/>
    <x v="66"/>
    <x v="4"/>
    <x v="1"/>
    <x v="1187"/>
    <x v="285"/>
    <x v="1"/>
    <x v="735"/>
    <m/>
    <m/>
    <m/>
    <x v="0"/>
    <m/>
    <n v="1.9"/>
    <n v="8.6999999999999993"/>
    <m/>
    <x v="306"/>
    <m/>
    <x v="591"/>
    <x v="177"/>
    <x v="58"/>
    <m/>
    <m/>
    <x v="0"/>
    <x v="0"/>
    <m/>
    <n v="0"/>
    <m/>
    <n v="0"/>
    <m/>
    <x v="0"/>
    <x v="0"/>
    <m/>
    <m/>
    <x v="0"/>
    <m/>
    <m/>
    <m/>
    <m/>
    <m/>
    <x v="0"/>
    <m/>
    <m/>
    <x v="0"/>
    <m/>
    <m/>
    <m/>
    <m/>
    <x v="8"/>
    <m/>
    <m/>
    <d v="2018-07-03T00:00:00"/>
    <x v="251"/>
    <m/>
    <s v="Remainder TO BE DISPOSED"/>
    <x v="2"/>
    <n v="3"/>
    <n v="9"/>
    <m/>
    <d v="2018-06-29T00:00:00"/>
    <s v="10:15am"/>
  </r>
  <r>
    <x v="0"/>
    <x v="67"/>
    <x v="4"/>
    <x v="4"/>
    <x v="1188"/>
    <x v="104"/>
    <x v="0"/>
    <x v="736"/>
    <m/>
    <m/>
    <m/>
    <x v="0"/>
    <m/>
    <n v="1.5"/>
    <n v="5.9"/>
    <m/>
    <x v="307"/>
    <m/>
    <x v="592"/>
    <x v="65"/>
    <x v="58"/>
    <m/>
    <m/>
    <x v="0"/>
    <x v="0"/>
    <m/>
    <n v="0"/>
    <m/>
    <n v="0"/>
    <m/>
    <x v="0"/>
    <x v="0"/>
    <m/>
    <m/>
    <x v="0"/>
    <m/>
    <m/>
    <m/>
    <m/>
    <m/>
    <x v="0"/>
    <m/>
    <m/>
    <x v="0"/>
    <m/>
    <m/>
    <m/>
    <m/>
    <x v="9"/>
    <m/>
    <m/>
    <d v="2019-09-20T00:00:00"/>
    <x v="82"/>
    <n v="1"/>
    <s v="5878/20"/>
    <x v="0"/>
    <n v="10"/>
    <n v="9"/>
    <m/>
    <d v="2019-09-18T00:00:00"/>
    <s v="3:30am"/>
  </r>
  <r>
    <x v="0"/>
    <x v="67"/>
    <x v="4"/>
    <x v="4"/>
    <x v="1189"/>
    <x v="265"/>
    <x v="0"/>
    <x v="737"/>
    <m/>
    <m/>
    <m/>
    <x v="0"/>
    <m/>
    <n v="1.4"/>
    <n v="6.9"/>
    <m/>
    <x v="308"/>
    <m/>
    <x v="593"/>
    <x v="439"/>
    <x v="58"/>
    <m/>
    <m/>
    <x v="0"/>
    <x v="0"/>
    <m/>
    <n v="0"/>
    <m/>
    <n v="0"/>
    <m/>
    <x v="0"/>
    <x v="0"/>
    <m/>
    <m/>
    <x v="0"/>
    <m/>
    <m/>
    <m/>
    <m/>
    <m/>
    <x v="0"/>
    <m/>
    <m/>
    <x v="0"/>
    <m/>
    <m/>
    <m/>
    <m/>
    <x v="9"/>
    <m/>
    <m/>
    <d v="2019-09-24T00:00:00"/>
    <x v="223"/>
    <n v="1"/>
    <s v="5878/30"/>
    <x v="0"/>
    <n v="8"/>
    <n v="9"/>
    <m/>
    <d v="2019-09-19T00:00:00"/>
    <s v="7:30pm"/>
  </r>
  <r>
    <x v="0"/>
    <x v="67"/>
    <x v="4"/>
    <x v="4"/>
    <x v="1190"/>
    <x v="181"/>
    <x v="0"/>
    <x v="738"/>
    <m/>
    <m/>
    <m/>
    <x v="0"/>
    <m/>
    <n v="2.5"/>
    <n v="9.1"/>
    <m/>
    <x v="309"/>
    <m/>
    <x v="594"/>
    <x v="358"/>
    <x v="58"/>
    <m/>
    <m/>
    <x v="0"/>
    <x v="0"/>
    <m/>
    <n v="0"/>
    <m/>
    <n v="0"/>
    <m/>
    <x v="0"/>
    <x v="0"/>
    <m/>
    <m/>
    <x v="0"/>
    <m/>
    <m/>
    <m/>
    <m/>
    <m/>
    <x v="0"/>
    <m/>
    <m/>
    <x v="0"/>
    <m/>
    <m/>
    <m/>
    <m/>
    <x v="9"/>
    <m/>
    <m/>
    <d v="2019-09-25T00:00:00"/>
    <x v="146"/>
    <n v="1"/>
    <s v="5878/40"/>
    <x v="0"/>
    <n v="8"/>
    <n v="9"/>
    <m/>
    <d v="2019-09-24T00:00:00"/>
    <s v="3:00am"/>
  </r>
  <r>
    <x v="0"/>
    <x v="67"/>
    <x v="4"/>
    <x v="4"/>
    <x v="1191"/>
    <x v="181"/>
    <x v="0"/>
    <x v="739"/>
    <m/>
    <m/>
    <m/>
    <x v="0"/>
    <m/>
    <n v="1.4"/>
    <n v="7.2"/>
    <m/>
    <x v="310"/>
    <m/>
    <x v="595"/>
    <x v="374"/>
    <x v="58"/>
    <m/>
    <m/>
    <x v="0"/>
    <x v="0"/>
    <m/>
    <n v="0"/>
    <m/>
    <n v="0"/>
    <m/>
    <x v="0"/>
    <x v="0"/>
    <m/>
    <m/>
    <x v="0"/>
    <m/>
    <m/>
    <m/>
    <m/>
    <m/>
    <x v="0"/>
    <m/>
    <m/>
    <x v="0"/>
    <m/>
    <m/>
    <m/>
    <m/>
    <x v="9"/>
    <m/>
    <m/>
    <d v="2019-09-25T00:00:00"/>
    <x v="146"/>
    <n v="1"/>
    <s v="5878/50"/>
    <x v="0"/>
    <n v="9"/>
    <n v="9"/>
    <m/>
    <d v="2019-09-24T00:00:00"/>
    <s v="9:25am"/>
  </r>
  <r>
    <x v="0"/>
    <x v="67"/>
    <x v="4"/>
    <x v="4"/>
    <x v="1192"/>
    <x v="182"/>
    <x v="0"/>
    <x v="740"/>
    <m/>
    <m/>
    <m/>
    <x v="0"/>
    <m/>
    <n v="1.4"/>
    <n v="4.9000000000000004"/>
    <m/>
    <x v="2"/>
    <m/>
    <x v="596"/>
    <x v="363"/>
    <x v="58"/>
    <m/>
    <m/>
    <x v="0"/>
    <x v="0"/>
    <m/>
    <n v="0"/>
    <m/>
    <n v="0"/>
    <m/>
    <x v="0"/>
    <x v="0"/>
    <m/>
    <m/>
    <x v="0"/>
    <m/>
    <m/>
    <m/>
    <m/>
    <m/>
    <x v="0"/>
    <m/>
    <m/>
    <x v="0"/>
    <m/>
    <m/>
    <m/>
    <m/>
    <x v="9"/>
    <m/>
    <m/>
    <d v="2019-09-26T00:00:00"/>
    <x v="147"/>
    <n v="1"/>
    <s v="5878/60"/>
    <x v="0"/>
    <n v="9"/>
    <n v="9"/>
    <m/>
    <d v="2019-09-24T00:00:00"/>
    <s v="11:30pm"/>
  </r>
  <r>
    <x v="0"/>
    <x v="67"/>
    <x v="4"/>
    <x v="4"/>
    <x v="1193"/>
    <x v="182"/>
    <x v="0"/>
    <x v="740"/>
    <m/>
    <m/>
    <m/>
    <x v="0"/>
    <m/>
    <n v="1.4"/>
    <n v="5.0999999999999996"/>
    <m/>
    <x v="311"/>
    <m/>
    <x v="597"/>
    <x v="373"/>
    <x v="58"/>
    <m/>
    <m/>
    <x v="0"/>
    <x v="0"/>
    <m/>
    <n v="0"/>
    <m/>
    <n v="0"/>
    <m/>
    <x v="0"/>
    <x v="0"/>
    <m/>
    <m/>
    <x v="0"/>
    <m/>
    <m/>
    <m/>
    <m/>
    <m/>
    <x v="0"/>
    <m/>
    <m/>
    <x v="0"/>
    <m/>
    <m/>
    <m/>
    <m/>
    <x v="9"/>
    <m/>
    <m/>
    <d v="2019-09-26T00:00:00"/>
    <x v="147"/>
    <n v="1"/>
    <s v="5878/70"/>
    <x v="0"/>
    <n v="9"/>
    <n v="9"/>
    <m/>
    <d v="2019-09-25T00:00:00"/>
    <s v="1:05pm"/>
  </r>
  <r>
    <x v="0"/>
    <x v="67"/>
    <x v="4"/>
    <x v="4"/>
    <x v="1194"/>
    <x v="183"/>
    <x v="0"/>
    <x v="741"/>
    <m/>
    <m/>
    <m/>
    <x v="0"/>
    <m/>
    <n v="1.5"/>
    <n v="5.0999999999999996"/>
    <m/>
    <x v="312"/>
    <m/>
    <x v="598"/>
    <x v="373"/>
    <x v="58"/>
    <m/>
    <m/>
    <x v="0"/>
    <x v="0"/>
    <m/>
    <n v="0"/>
    <m/>
    <n v="0"/>
    <m/>
    <x v="0"/>
    <x v="0"/>
    <m/>
    <m/>
    <x v="0"/>
    <m/>
    <m/>
    <m/>
    <m/>
    <m/>
    <x v="0"/>
    <m/>
    <m/>
    <x v="0"/>
    <m/>
    <m/>
    <m/>
    <m/>
    <x v="9"/>
    <m/>
    <m/>
    <d v="2019-09-27T00:00:00"/>
    <x v="148"/>
    <n v="1"/>
    <s v="5878/80"/>
    <x v="0"/>
    <n v="8"/>
    <n v="9"/>
    <m/>
    <d v="2019-09-26T00:00:00"/>
    <s v="2:00am"/>
  </r>
  <r>
    <x v="1"/>
    <x v="68"/>
    <x v="4"/>
    <x v="1"/>
    <x v="1195"/>
    <x v="286"/>
    <x v="0"/>
    <x v="250"/>
    <m/>
    <m/>
    <m/>
    <x v="0"/>
    <m/>
    <m/>
    <m/>
    <m/>
    <x v="0"/>
    <m/>
    <x v="599"/>
    <x v="1"/>
    <x v="234"/>
    <m/>
    <m/>
    <x v="14"/>
    <x v="118"/>
    <m/>
    <n v="0"/>
    <m/>
    <n v="0"/>
    <m/>
    <x v="0"/>
    <x v="0"/>
    <m/>
    <m/>
    <x v="1"/>
    <m/>
    <m/>
    <m/>
    <m/>
    <m/>
    <x v="0"/>
    <m/>
    <m/>
    <x v="0"/>
    <n v="99.38"/>
    <m/>
    <n v="7.0000000000000007E-2"/>
    <n v="0.55000000000000004"/>
    <x v="5"/>
    <m/>
    <m/>
    <d v="2017-04-24T00:00:00"/>
    <x v="252"/>
    <m/>
    <m/>
    <x v="0"/>
    <n v="13"/>
    <n v="14"/>
    <m/>
    <m/>
    <m/>
  </r>
  <r>
    <x v="1"/>
    <x v="68"/>
    <x v="4"/>
    <x v="1"/>
    <x v="1196"/>
    <x v="287"/>
    <x v="0"/>
    <x v="742"/>
    <m/>
    <m/>
    <m/>
    <x v="0"/>
    <m/>
    <m/>
    <m/>
    <m/>
    <x v="0"/>
    <m/>
    <x v="600"/>
    <x v="1"/>
    <x v="235"/>
    <m/>
    <m/>
    <x v="14"/>
    <x v="132"/>
    <m/>
    <n v="0"/>
    <m/>
    <n v="0"/>
    <m/>
    <x v="0"/>
    <x v="0"/>
    <m/>
    <m/>
    <x v="1"/>
    <m/>
    <m/>
    <m/>
    <m/>
    <m/>
    <x v="0"/>
    <m/>
    <m/>
    <x v="0"/>
    <n v="99.81"/>
    <m/>
    <n v="0.02"/>
    <n v="0.17"/>
    <x v="6"/>
    <m/>
    <m/>
    <d v="2017-05-08T00:00:00"/>
    <x v="253"/>
    <m/>
    <m/>
    <x v="0"/>
    <n v="6"/>
    <n v="14"/>
    <m/>
    <m/>
    <m/>
  </r>
  <r>
    <x v="1"/>
    <x v="68"/>
    <x v="4"/>
    <x v="6"/>
    <x v="1197"/>
    <x v="288"/>
    <x v="0"/>
    <x v="253"/>
    <m/>
    <m/>
    <m/>
    <x v="0"/>
    <m/>
    <m/>
    <m/>
    <m/>
    <x v="0"/>
    <m/>
    <x v="601"/>
    <x v="1"/>
    <x v="194"/>
    <m/>
    <m/>
    <x v="14"/>
    <x v="39"/>
    <m/>
    <n v="0"/>
    <m/>
    <n v="0"/>
    <m/>
    <x v="0"/>
    <x v="0"/>
    <m/>
    <m/>
    <x v="1"/>
    <m/>
    <m/>
    <m/>
    <m/>
    <m/>
    <x v="0"/>
    <m/>
    <m/>
    <x v="0"/>
    <n v="99.84"/>
    <m/>
    <n v="0.1"/>
    <n v="0.05"/>
    <x v="3"/>
    <m/>
    <m/>
    <d v="2018-02-12T00:00:00"/>
    <x v="254"/>
    <m/>
    <m/>
    <x v="0"/>
    <n v="28"/>
    <n v="14"/>
    <m/>
    <m/>
    <m/>
  </r>
  <r>
    <x v="1"/>
    <x v="68"/>
    <x v="4"/>
    <x v="6"/>
    <x v="1198"/>
    <x v="289"/>
    <x v="0"/>
    <x v="304"/>
    <m/>
    <m/>
    <m/>
    <x v="0"/>
    <m/>
    <m/>
    <m/>
    <m/>
    <x v="0"/>
    <m/>
    <x v="602"/>
    <x v="1"/>
    <x v="236"/>
    <m/>
    <m/>
    <x v="14"/>
    <x v="133"/>
    <m/>
    <n v="0"/>
    <m/>
    <n v="1E-3"/>
    <m/>
    <x v="0"/>
    <x v="0"/>
    <m/>
    <m/>
    <x v="1"/>
    <m/>
    <m/>
    <m/>
    <m/>
    <m/>
    <x v="0"/>
    <m/>
    <m/>
    <x v="0"/>
    <n v="99.56"/>
    <m/>
    <n v="0.04"/>
    <n v="0.4"/>
    <x v="5"/>
    <m/>
    <m/>
    <d v="2018-04-16T00:00:00"/>
    <x v="255"/>
    <m/>
    <s v="4 pallets to this lot"/>
    <x v="0"/>
    <n v="5"/>
    <n v="14"/>
    <m/>
    <m/>
    <m/>
  </r>
  <r>
    <x v="0"/>
    <x v="69"/>
    <x v="4"/>
    <x v="13"/>
    <x v="1199"/>
    <x v="262"/>
    <x v="0"/>
    <x v="743"/>
    <n v="10.73"/>
    <m/>
    <m/>
    <x v="0"/>
    <m/>
    <n v="2.5"/>
    <n v="6.2"/>
    <m/>
    <x v="253"/>
    <m/>
    <x v="603"/>
    <x v="440"/>
    <x v="58"/>
    <m/>
    <m/>
    <x v="0"/>
    <x v="0"/>
    <m/>
    <m/>
    <m/>
    <m/>
    <m/>
    <x v="2"/>
    <x v="0"/>
    <m/>
    <m/>
    <x v="0"/>
    <m/>
    <m/>
    <m/>
    <m/>
    <m/>
    <x v="0"/>
    <m/>
    <m/>
    <x v="0"/>
    <m/>
    <m/>
    <m/>
    <m/>
    <x v="3"/>
    <s v="off-white"/>
    <m/>
    <d v="2019-03-05T00:00:00"/>
    <x v="125"/>
    <m/>
    <s v="4846/20"/>
    <x v="0"/>
    <n v="9"/>
    <n v="10"/>
    <m/>
    <d v="2019-02-19T00:00:00"/>
    <s v="5:25am"/>
  </r>
  <r>
    <x v="0"/>
    <x v="69"/>
    <x v="4"/>
    <x v="13"/>
    <x v="1200"/>
    <x v="22"/>
    <x v="0"/>
    <x v="744"/>
    <n v="11.05"/>
    <m/>
    <m/>
    <x v="0"/>
    <m/>
    <n v="2.2999999999999998"/>
    <n v="5.9"/>
    <m/>
    <x v="313"/>
    <m/>
    <x v="604"/>
    <x v="441"/>
    <x v="58"/>
    <m/>
    <m/>
    <x v="0"/>
    <x v="0"/>
    <m/>
    <m/>
    <m/>
    <m/>
    <m/>
    <x v="2"/>
    <x v="0"/>
    <m/>
    <m/>
    <x v="0"/>
    <m/>
    <m/>
    <m/>
    <m/>
    <m/>
    <x v="0"/>
    <m/>
    <m/>
    <x v="0"/>
    <m/>
    <m/>
    <m/>
    <m/>
    <x v="4"/>
    <s v="off-white"/>
    <m/>
    <d v="2019-03-05T00:00:00"/>
    <x v="125"/>
    <m/>
    <s v="4846/30"/>
    <x v="0"/>
    <n v="9"/>
    <n v="10"/>
    <m/>
    <d v="2019-02-21T00:00:00"/>
    <s v="9:20pm"/>
  </r>
  <r>
    <x v="0"/>
    <x v="69"/>
    <x v="4"/>
    <x v="13"/>
    <x v="1201"/>
    <x v="154"/>
    <x v="0"/>
    <x v="745"/>
    <n v="10.38"/>
    <m/>
    <m/>
    <x v="0"/>
    <m/>
    <n v="2.2999999999999998"/>
    <n v="6"/>
    <m/>
    <x v="275"/>
    <m/>
    <x v="605"/>
    <x v="45"/>
    <x v="113"/>
    <m/>
    <m/>
    <x v="0"/>
    <x v="0"/>
    <m/>
    <m/>
    <m/>
    <m/>
    <m/>
    <x v="195"/>
    <x v="0"/>
    <m/>
    <m/>
    <x v="0"/>
    <m/>
    <m/>
    <m/>
    <m/>
    <m/>
    <x v="0"/>
    <m/>
    <m/>
    <x v="0"/>
    <m/>
    <m/>
    <m/>
    <m/>
    <x v="4"/>
    <s v="off-white"/>
    <m/>
    <d v="2019-03-05T00:00:00"/>
    <x v="125"/>
    <m/>
    <s v="4846/40"/>
    <x v="0"/>
    <n v="18"/>
    <n v="10"/>
    <m/>
    <d v="2019-02-28T00:00:00"/>
    <s v="8:25am"/>
  </r>
  <r>
    <x v="0"/>
    <x v="69"/>
    <x v="4"/>
    <x v="13"/>
    <x v="1202"/>
    <x v="236"/>
    <x v="0"/>
    <x v="745"/>
    <n v="10.38"/>
    <m/>
    <m/>
    <x v="0"/>
    <m/>
    <n v="2.2999999999999998"/>
    <n v="6"/>
    <m/>
    <x v="275"/>
    <m/>
    <x v="605"/>
    <x v="45"/>
    <x v="113"/>
    <m/>
    <m/>
    <x v="0"/>
    <x v="0"/>
    <m/>
    <m/>
    <m/>
    <m/>
    <m/>
    <x v="195"/>
    <x v="0"/>
    <m/>
    <m/>
    <x v="0"/>
    <m/>
    <m/>
    <m/>
    <m/>
    <m/>
    <x v="0"/>
    <m/>
    <m/>
    <x v="0"/>
    <m/>
    <m/>
    <m/>
    <m/>
    <x v="4"/>
    <s v="off-white"/>
    <m/>
    <d v="2019-03-11T00:00:00"/>
    <x v="5"/>
    <m/>
    <s v="4846/40"/>
    <x v="0"/>
    <n v="18"/>
    <n v="10"/>
    <m/>
    <d v="2019-02-28T00:00:00"/>
    <s v="8:25am"/>
  </r>
  <r>
    <x v="0"/>
    <x v="69"/>
    <x v="4"/>
    <x v="13"/>
    <x v="1203"/>
    <x v="236"/>
    <x v="0"/>
    <x v="746"/>
    <n v="10.42"/>
    <m/>
    <m/>
    <x v="0"/>
    <m/>
    <n v="2.6"/>
    <n v="6.7"/>
    <m/>
    <x v="314"/>
    <m/>
    <x v="606"/>
    <x v="165"/>
    <x v="237"/>
    <m/>
    <m/>
    <x v="0"/>
    <x v="0"/>
    <m/>
    <m/>
    <m/>
    <m/>
    <m/>
    <x v="186"/>
    <x v="0"/>
    <m/>
    <m/>
    <x v="0"/>
    <m/>
    <m/>
    <m/>
    <m/>
    <m/>
    <x v="0"/>
    <m/>
    <m/>
    <x v="0"/>
    <m/>
    <m/>
    <m/>
    <m/>
    <x v="4"/>
    <s v="off-white"/>
    <m/>
    <d v="2019-03-11T00:00:00"/>
    <x v="5"/>
    <m/>
    <s v="4846/60"/>
    <x v="0"/>
    <n v="17"/>
    <n v="10"/>
    <m/>
    <d v="2019-03-04T00:00:00"/>
    <s v="11:40am"/>
  </r>
  <r>
    <x v="0"/>
    <x v="69"/>
    <x v="4"/>
    <x v="13"/>
    <x v="1204"/>
    <x v="202"/>
    <x v="0"/>
    <x v="747"/>
    <n v="10.91"/>
    <m/>
    <m/>
    <x v="0"/>
    <m/>
    <n v="2.7"/>
    <n v="7.1"/>
    <m/>
    <x v="315"/>
    <m/>
    <x v="607"/>
    <x v="181"/>
    <x v="58"/>
    <m/>
    <m/>
    <x v="0"/>
    <x v="0"/>
    <m/>
    <m/>
    <m/>
    <m/>
    <m/>
    <x v="2"/>
    <x v="0"/>
    <m/>
    <m/>
    <x v="0"/>
    <m/>
    <m/>
    <m/>
    <m/>
    <m/>
    <x v="0"/>
    <m/>
    <m/>
    <x v="0"/>
    <m/>
    <m/>
    <m/>
    <m/>
    <x v="4"/>
    <s v="off-white"/>
    <m/>
    <d v="2019-03-11T00:00:00"/>
    <x v="5"/>
    <m/>
    <s v="4846/50A"/>
    <x v="0"/>
    <n v="11"/>
    <n v="10"/>
    <m/>
    <d v="2019-03-06T00:00:00"/>
    <s v="3:40am"/>
  </r>
  <r>
    <x v="0"/>
    <x v="69"/>
    <x v="4"/>
    <x v="13"/>
    <x v="1205"/>
    <x v="158"/>
    <x v="0"/>
    <x v="747"/>
    <n v="10.91"/>
    <m/>
    <m/>
    <x v="0"/>
    <m/>
    <n v="2.7"/>
    <n v="7.1"/>
    <m/>
    <x v="315"/>
    <m/>
    <x v="607"/>
    <x v="181"/>
    <x v="58"/>
    <m/>
    <m/>
    <x v="0"/>
    <x v="0"/>
    <m/>
    <m/>
    <m/>
    <m/>
    <m/>
    <x v="2"/>
    <x v="0"/>
    <m/>
    <m/>
    <x v="0"/>
    <m/>
    <m/>
    <m/>
    <m/>
    <m/>
    <x v="0"/>
    <m/>
    <m/>
    <x v="0"/>
    <m/>
    <m/>
    <m/>
    <m/>
    <x v="4"/>
    <s v="off-white"/>
    <m/>
    <d v="2019-03-11T00:00:00"/>
    <x v="5"/>
    <m/>
    <s v="4846/50B"/>
    <x v="0"/>
    <n v="8"/>
    <n v="10"/>
    <m/>
    <d v="2019-03-07T00:00:00"/>
    <s v="8:45am"/>
  </r>
  <r>
    <x v="0"/>
    <x v="69"/>
    <x v="4"/>
    <x v="13"/>
    <x v="1206"/>
    <x v="151"/>
    <x v="0"/>
    <x v="748"/>
    <n v="11.17"/>
    <m/>
    <m/>
    <x v="0"/>
    <m/>
    <n v="2.6"/>
    <n v="6.8"/>
    <m/>
    <x v="313"/>
    <m/>
    <x v="608"/>
    <x v="36"/>
    <x v="58"/>
    <m/>
    <m/>
    <x v="0"/>
    <x v="0"/>
    <m/>
    <m/>
    <m/>
    <m/>
    <m/>
    <x v="2"/>
    <x v="0"/>
    <m/>
    <m/>
    <x v="0"/>
    <m/>
    <m/>
    <m/>
    <m/>
    <m/>
    <x v="0"/>
    <m/>
    <m/>
    <x v="0"/>
    <m/>
    <m/>
    <m/>
    <m/>
    <x v="4"/>
    <s v="off-white"/>
    <m/>
    <d v="2019-03-13T00:00:00"/>
    <x v="167"/>
    <m/>
    <s v="4846/70"/>
    <x v="0"/>
    <n v="6"/>
    <n v="10"/>
    <m/>
    <d v="2019-03-08T00:00:00"/>
    <d v="1899-12-30T21:55:00"/>
  </r>
  <r>
    <x v="1"/>
    <x v="70"/>
    <x v="4"/>
    <x v="6"/>
    <x v="1207"/>
    <x v="290"/>
    <x v="0"/>
    <x v="454"/>
    <m/>
    <m/>
    <m/>
    <x v="0"/>
    <m/>
    <n v="2.2999999999999998"/>
    <n v="7"/>
    <m/>
    <x v="316"/>
    <m/>
    <x v="300"/>
    <x v="181"/>
    <x v="0"/>
    <m/>
    <m/>
    <x v="0"/>
    <x v="0"/>
    <m/>
    <n v="0"/>
    <m/>
    <n v="0"/>
    <m/>
    <x v="0"/>
    <x v="0"/>
    <m/>
    <m/>
    <x v="0"/>
    <m/>
    <m/>
    <m/>
    <m/>
    <m/>
    <x v="0"/>
    <m/>
    <m/>
    <x v="0"/>
    <m/>
    <m/>
    <m/>
    <m/>
    <x v="7"/>
    <m/>
    <m/>
    <d v="2018-06-21T00:00:00"/>
    <x v="240"/>
    <m/>
    <m/>
    <x v="0"/>
    <n v="19"/>
    <n v="8"/>
    <m/>
    <d v="2018-06-15T00:00:00"/>
    <s v="12:00pm"/>
  </r>
  <r>
    <x v="1"/>
    <x v="70"/>
    <x v="4"/>
    <x v="6"/>
    <x v="1208"/>
    <x v="291"/>
    <x v="0"/>
    <x v="749"/>
    <m/>
    <m/>
    <m/>
    <x v="0"/>
    <m/>
    <n v="2.1"/>
    <n v="6.6"/>
    <m/>
    <x v="274"/>
    <m/>
    <x v="609"/>
    <x v="166"/>
    <x v="0"/>
    <m/>
    <m/>
    <x v="0"/>
    <x v="0"/>
    <m/>
    <n v="0"/>
    <m/>
    <n v="0"/>
    <m/>
    <x v="0"/>
    <x v="0"/>
    <m/>
    <m/>
    <x v="0"/>
    <m/>
    <m/>
    <m/>
    <m/>
    <m/>
    <x v="0"/>
    <m/>
    <m/>
    <x v="0"/>
    <m/>
    <m/>
    <m/>
    <m/>
    <x v="0"/>
    <m/>
    <m/>
    <d v="2018-08-17T00:00:00"/>
    <x v="256"/>
    <m/>
    <m/>
    <x v="0"/>
    <n v="9"/>
    <n v="8"/>
    <m/>
    <d v="2018-08-15T00:00:00"/>
    <s v="2:55am"/>
  </r>
  <r>
    <x v="1"/>
    <x v="71"/>
    <x v="4"/>
    <x v="3"/>
    <x v="1209"/>
    <x v="140"/>
    <x v="0"/>
    <x v="750"/>
    <m/>
    <m/>
    <m/>
    <x v="0"/>
    <m/>
    <m/>
    <m/>
    <m/>
    <x v="0"/>
    <m/>
    <x v="610"/>
    <x v="1"/>
    <x v="0"/>
    <m/>
    <m/>
    <x v="0"/>
    <x v="0"/>
    <m/>
    <n v="0"/>
    <m/>
    <n v="0"/>
    <m/>
    <x v="0"/>
    <x v="0"/>
    <m/>
    <m/>
    <x v="0"/>
    <m/>
    <m/>
    <m/>
    <m/>
    <m/>
    <x v="0"/>
    <m/>
    <m/>
    <x v="0"/>
    <m/>
    <m/>
    <m/>
    <m/>
    <x v="6"/>
    <s v="clear, amber"/>
    <m/>
    <s v="-"/>
    <x v="110"/>
    <m/>
    <m/>
    <x v="0"/>
    <n v="7"/>
    <n v="5"/>
    <m/>
    <d v="2018-05-01T00:00:00"/>
    <s v="3:25pm"/>
  </r>
  <r>
    <x v="1"/>
    <x v="71"/>
    <x v="4"/>
    <x v="3"/>
    <x v="1210"/>
    <x v="292"/>
    <x v="0"/>
    <x v="751"/>
    <m/>
    <m/>
    <m/>
    <x v="0"/>
    <m/>
    <m/>
    <m/>
    <m/>
    <x v="0"/>
    <m/>
    <x v="611"/>
    <x v="1"/>
    <x v="0"/>
    <m/>
    <m/>
    <x v="0"/>
    <x v="0"/>
    <m/>
    <n v="0"/>
    <m/>
    <n v="0"/>
    <m/>
    <x v="0"/>
    <x v="0"/>
    <m/>
    <m/>
    <x v="0"/>
    <m/>
    <m/>
    <m/>
    <m/>
    <m/>
    <x v="0"/>
    <m/>
    <m/>
    <x v="0"/>
    <m/>
    <m/>
    <m/>
    <m/>
    <x v="8"/>
    <s v="clear,amber"/>
    <m/>
    <d v="2018-07-11T00:00:00"/>
    <x v="257"/>
    <m/>
    <m/>
    <x v="0"/>
    <n v="2"/>
    <n v="5"/>
    <m/>
    <d v="2018-07-05T00:00:00"/>
    <s v="12:00pm"/>
  </r>
  <r>
    <x v="0"/>
    <x v="72"/>
    <x v="4"/>
    <x v="10"/>
    <x v="1211"/>
    <x v="10"/>
    <x v="0"/>
    <x v="752"/>
    <m/>
    <m/>
    <m/>
    <x v="0"/>
    <m/>
    <m/>
    <m/>
    <m/>
    <x v="0"/>
    <m/>
    <x v="612"/>
    <x v="20"/>
    <x v="0"/>
    <m/>
    <m/>
    <x v="0"/>
    <x v="0"/>
    <m/>
    <n v="0"/>
    <m/>
    <n v="0"/>
    <m/>
    <x v="0"/>
    <x v="0"/>
    <m/>
    <m/>
    <x v="0"/>
    <m/>
    <m/>
    <m/>
    <m/>
    <m/>
    <x v="0"/>
    <m/>
    <m/>
    <x v="0"/>
    <m/>
    <m/>
    <m/>
    <m/>
    <x v="1"/>
    <m/>
    <m/>
    <d v="2019-01-11T00:00:00"/>
    <x v="10"/>
    <m/>
    <m/>
    <x v="0"/>
    <n v="2"/>
    <n v="7"/>
    <m/>
    <d v="2019-01-05T00:00:00"/>
    <s v="100pm"/>
  </r>
  <r>
    <x v="0"/>
    <x v="72"/>
    <x v="4"/>
    <x v="10"/>
    <x v="1212"/>
    <x v="11"/>
    <x v="0"/>
    <x v="753"/>
    <m/>
    <m/>
    <m/>
    <x v="0"/>
    <m/>
    <m/>
    <m/>
    <m/>
    <x v="0"/>
    <m/>
    <x v="613"/>
    <x v="442"/>
    <x v="0"/>
    <m/>
    <m/>
    <x v="0"/>
    <x v="0"/>
    <m/>
    <n v="0"/>
    <m/>
    <n v="0"/>
    <m/>
    <x v="0"/>
    <x v="0"/>
    <m/>
    <m/>
    <x v="0"/>
    <m/>
    <m/>
    <m/>
    <m/>
    <m/>
    <x v="0"/>
    <m/>
    <m/>
    <x v="0"/>
    <m/>
    <m/>
    <m/>
    <m/>
    <x v="1"/>
    <m/>
    <m/>
    <d v="2019-01-15T00:00:00"/>
    <x v="11"/>
    <m/>
    <m/>
    <x v="0"/>
    <n v="2"/>
    <n v="7"/>
    <m/>
    <d v="2019-01-10T00:00:00"/>
    <s v="3:45pm"/>
  </r>
  <r>
    <x v="0"/>
    <x v="72"/>
    <x v="4"/>
    <x v="10"/>
    <x v="1213"/>
    <x v="13"/>
    <x v="0"/>
    <x v="754"/>
    <m/>
    <m/>
    <m/>
    <x v="0"/>
    <m/>
    <m/>
    <m/>
    <m/>
    <x v="0"/>
    <m/>
    <x v="614"/>
    <x v="13"/>
    <x v="0"/>
    <m/>
    <m/>
    <x v="0"/>
    <x v="0"/>
    <m/>
    <n v="0"/>
    <m/>
    <n v="0"/>
    <m/>
    <x v="0"/>
    <x v="0"/>
    <m/>
    <m/>
    <x v="0"/>
    <m/>
    <m/>
    <m/>
    <m/>
    <m/>
    <x v="0"/>
    <m/>
    <m/>
    <x v="0"/>
    <m/>
    <m/>
    <m/>
    <m/>
    <x v="1"/>
    <m/>
    <m/>
    <d v="2019-01-16T00:00:00"/>
    <x v="13"/>
    <m/>
    <m/>
    <x v="0"/>
    <n v="2"/>
    <n v="7"/>
    <m/>
    <d v="2019-01-12T00:00:00"/>
    <s v="9:00am"/>
  </r>
  <r>
    <x v="0"/>
    <x v="72"/>
    <x v="4"/>
    <x v="10"/>
    <x v="1214"/>
    <x v="133"/>
    <x v="0"/>
    <x v="755"/>
    <m/>
    <m/>
    <m/>
    <x v="0"/>
    <m/>
    <m/>
    <m/>
    <m/>
    <x v="0"/>
    <m/>
    <x v="615"/>
    <x v="443"/>
    <x v="0"/>
    <m/>
    <m/>
    <x v="0"/>
    <x v="0"/>
    <m/>
    <n v="0"/>
    <m/>
    <n v="0"/>
    <m/>
    <x v="0"/>
    <x v="0"/>
    <m/>
    <m/>
    <x v="0"/>
    <m/>
    <m/>
    <m/>
    <m/>
    <m/>
    <x v="0"/>
    <m/>
    <m/>
    <x v="0"/>
    <m/>
    <m/>
    <m/>
    <m/>
    <x v="1"/>
    <m/>
    <m/>
    <d v="2019-01-07T00:00:00"/>
    <x v="53"/>
    <m/>
    <m/>
    <x v="0"/>
    <n v="3"/>
    <n v="7"/>
    <m/>
    <d v="2019-01-02T00:00:00"/>
    <s v="11:15am"/>
  </r>
  <r>
    <x v="0"/>
    <x v="72"/>
    <x v="4"/>
    <x v="1"/>
    <x v="1215"/>
    <x v="293"/>
    <x v="0"/>
    <x v="756"/>
    <m/>
    <m/>
    <m/>
    <x v="0"/>
    <m/>
    <m/>
    <m/>
    <m/>
    <x v="0"/>
    <n v="0.94199999999999995"/>
    <x v="0"/>
    <x v="280"/>
    <x v="0"/>
    <m/>
    <m/>
    <x v="0"/>
    <x v="0"/>
    <m/>
    <m/>
    <m/>
    <m/>
    <m/>
    <x v="0"/>
    <x v="0"/>
    <m/>
    <m/>
    <x v="0"/>
    <m/>
    <m/>
    <m/>
    <m/>
    <m/>
    <x v="0"/>
    <m/>
    <m/>
    <x v="0"/>
    <m/>
    <m/>
    <m/>
    <m/>
    <x v="3"/>
    <s v="clear, light yellow"/>
    <m/>
    <d v="2018-02-19T00:00:00"/>
    <x v="173"/>
    <m/>
    <m/>
    <x v="0"/>
    <n v="3"/>
    <n v="5"/>
    <m/>
    <d v="2018-02-12T00:00:00"/>
    <s v="9:40AM"/>
  </r>
  <r>
    <x v="0"/>
    <x v="72"/>
    <x v="4"/>
    <x v="1"/>
    <x v="1216"/>
    <x v="290"/>
    <x v="0"/>
    <x v="754"/>
    <m/>
    <m/>
    <m/>
    <x v="0"/>
    <m/>
    <m/>
    <m/>
    <m/>
    <x v="0"/>
    <n v="0.94499999999999995"/>
    <x v="0"/>
    <x v="443"/>
    <x v="0"/>
    <m/>
    <m/>
    <x v="0"/>
    <x v="0"/>
    <m/>
    <m/>
    <m/>
    <m/>
    <m/>
    <x v="0"/>
    <x v="0"/>
    <m/>
    <m/>
    <x v="0"/>
    <m/>
    <m/>
    <m/>
    <m/>
    <m/>
    <x v="0"/>
    <m/>
    <m/>
    <x v="0"/>
    <m/>
    <m/>
    <m/>
    <m/>
    <x v="7"/>
    <s v="clear, light yellow"/>
    <m/>
    <d v="2018-06-21T00:00:00"/>
    <x v="240"/>
    <m/>
    <m/>
    <x v="0"/>
    <n v="2"/>
    <n v="5"/>
    <m/>
    <d v="2018-06-17T00:00:00"/>
    <s v="8:05AM"/>
  </r>
  <r>
    <x v="0"/>
    <x v="72"/>
    <x v="4"/>
    <x v="6"/>
    <x v="1217"/>
    <x v="218"/>
    <x v="0"/>
    <x v="757"/>
    <m/>
    <m/>
    <m/>
    <x v="0"/>
    <m/>
    <m/>
    <m/>
    <m/>
    <x v="0"/>
    <m/>
    <x v="616"/>
    <x v="423"/>
    <x v="0"/>
    <m/>
    <m/>
    <x v="0"/>
    <x v="0"/>
    <m/>
    <n v="0"/>
    <m/>
    <n v="0"/>
    <m/>
    <x v="0"/>
    <x v="0"/>
    <m/>
    <m/>
    <x v="0"/>
    <m/>
    <m/>
    <m/>
    <m/>
    <m/>
    <x v="0"/>
    <m/>
    <m/>
    <x v="0"/>
    <m/>
    <m/>
    <m/>
    <m/>
    <x v="3"/>
    <m/>
    <m/>
    <d v="2019-02-13T00:00:00"/>
    <x v="182"/>
    <m/>
    <s v="4871/30"/>
    <x v="0"/>
    <n v="2"/>
    <n v="6"/>
    <m/>
    <d v="2019-02-05T00:00:00"/>
    <s v="2:15PM"/>
  </r>
  <r>
    <x v="0"/>
    <x v="72"/>
    <x v="4"/>
    <x v="6"/>
    <x v="1218"/>
    <x v="15"/>
    <x v="0"/>
    <x v="758"/>
    <m/>
    <m/>
    <m/>
    <x v="0"/>
    <m/>
    <m/>
    <m/>
    <m/>
    <x v="0"/>
    <m/>
    <x v="324"/>
    <x v="444"/>
    <x v="0"/>
    <m/>
    <m/>
    <x v="0"/>
    <x v="0"/>
    <m/>
    <n v="0"/>
    <m/>
    <n v="0"/>
    <m/>
    <x v="0"/>
    <x v="0"/>
    <m/>
    <m/>
    <x v="0"/>
    <m/>
    <m/>
    <m/>
    <m/>
    <m/>
    <x v="0"/>
    <m/>
    <m/>
    <x v="0"/>
    <m/>
    <m/>
    <m/>
    <m/>
    <x v="3"/>
    <m/>
    <m/>
    <d v="2019-02-19T00:00:00"/>
    <x v="15"/>
    <m/>
    <s v="4871/20"/>
    <x v="0"/>
    <n v="2"/>
    <n v="6"/>
    <m/>
    <d v="2019-02-01T00:00:00"/>
    <s v="2:25PM"/>
  </r>
  <r>
    <x v="0"/>
    <x v="72"/>
    <x v="4"/>
    <x v="6"/>
    <x v="1219"/>
    <x v="20"/>
    <x v="0"/>
    <x v="759"/>
    <m/>
    <m/>
    <m/>
    <x v="0"/>
    <m/>
    <m/>
    <m/>
    <m/>
    <x v="0"/>
    <m/>
    <x v="617"/>
    <x v="416"/>
    <x v="0"/>
    <m/>
    <m/>
    <x v="0"/>
    <x v="0"/>
    <m/>
    <n v="0"/>
    <m/>
    <n v="0"/>
    <m/>
    <x v="0"/>
    <x v="0"/>
    <m/>
    <m/>
    <x v="0"/>
    <m/>
    <m/>
    <m/>
    <m/>
    <m/>
    <x v="0"/>
    <m/>
    <m/>
    <x v="0"/>
    <m/>
    <m/>
    <m/>
    <m/>
    <x v="3"/>
    <m/>
    <m/>
    <d v="2019-02-21T00:00:00"/>
    <x v="16"/>
    <m/>
    <s v="4871/40"/>
    <x v="0"/>
    <n v="2"/>
    <n v="6"/>
    <m/>
    <d v="2019-02-11T00:00:00"/>
    <s v="9:00AM"/>
  </r>
  <r>
    <x v="0"/>
    <x v="72"/>
    <x v="4"/>
    <x v="6"/>
    <x v="1220"/>
    <x v="134"/>
    <x v="0"/>
    <x v="760"/>
    <m/>
    <m/>
    <m/>
    <x v="0"/>
    <m/>
    <m/>
    <m/>
    <m/>
    <x v="0"/>
    <m/>
    <x v="618"/>
    <x v="389"/>
    <x v="0"/>
    <m/>
    <m/>
    <x v="0"/>
    <x v="0"/>
    <m/>
    <n v="0"/>
    <m/>
    <n v="0"/>
    <m/>
    <x v="0"/>
    <x v="0"/>
    <m/>
    <m/>
    <x v="0"/>
    <m/>
    <m/>
    <m/>
    <m/>
    <m/>
    <x v="0"/>
    <m/>
    <m/>
    <x v="0"/>
    <m/>
    <m/>
    <m/>
    <m/>
    <x v="5"/>
    <m/>
    <m/>
    <d v="2019-04-22T00:00:00"/>
    <x v="105"/>
    <m/>
    <s v="5114/20"/>
    <x v="0"/>
    <n v="2"/>
    <n v="6"/>
    <m/>
    <d v="2019-04-12T00:00:00"/>
    <s v="12:55pm"/>
  </r>
  <r>
    <x v="0"/>
    <x v="72"/>
    <x v="4"/>
    <x v="6"/>
    <x v="1221"/>
    <x v="33"/>
    <x v="0"/>
    <x v="761"/>
    <m/>
    <m/>
    <m/>
    <x v="0"/>
    <m/>
    <m/>
    <m/>
    <m/>
    <x v="0"/>
    <m/>
    <x v="619"/>
    <x v="445"/>
    <x v="0"/>
    <m/>
    <m/>
    <x v="0"/>
    <x v="0"/>
    <m/>
    <n v="0"/>
    <m/>
    <n v="0"/>
    <m/>
    <x v="0"/>
    <x v="0"/>
    <m/>
    <m/>
    <x v="0"/>
    <m/>
    <m/>
    <m/>
    <m/>
    <m/>
    <x v="0"/>
    <m/>
    <m/>
    <x v="0"/>
    <m/>
    <m/>
    <m/>
    <m/>
    <x v="5"/>
    <m/>
    <m/>
    <d v="2019-04-29T00:00:00"/>
    <x v="30"/>
    <m/>
    <s v="5114/30"/>
    <x v="0"/>
    <n v="2"/>
    <n v="6"/>
    <m/>
    <d v="2019-04-17T00:00:00"/>
    <s v="4:00pm"/>
  </r>
  <r>
    <x v="0"/>
    <x v="72"/>
    <x v="4"/>
    <x v="6"/>
    <x v="1222"/>
    <x v="33"/>
    <x v="0"/>
    <x v="762"/>
    <m/>
    <m/>
    <m/>
    <x v="0"/>
    <m/>
    <m/>
    <m/>
    <m/>
    <x v="0"/>
    <m/>
    <x v="620"/>
    <x v="350"/>
    <x v="0"/>
    <m/>
    <m/>
    <x v="0"/>
    <x v="0"/>
    <m/>
    <n v="0"/>
    <m/>
    <n v="0"/>
    <m/>
    <x v="0"/>
    <x v="0"/>
    <m/>
    <m/>
    <x v="0"/>
    <m/>
    <m/>
    <m/>
    <m/>
    <m/>
    <x v="0"/>
    <m/>
    <m/>
    <x v="0"/>
    <m/>
    <m/>
    <m/>
    <m/>
    <x v="5"/>
    <m/>
    <m/>
    <d v="2019-04-29T00:00:00"/>
    <x v="30"/>
    <m/>
    <s v="5114/40"/>
    <x v="0"/>
    <n v="2"/>
    <n v="6"/>
    <m/>
    <d v="2019-04-23T00:00:00"/>
    <s v="2:05pm"/>
  </r>
  <r>
    <x v="0"/>
    <x v="72"/>
    <x v="4"/>
    <x v="6"/>
    <x v="1223"/>
    <x v="269"/>
    <x v="0"/>
    <x v="763"/>
    <m/>
    <m/>
    <m/>
    <x v="0"/>
    <m/>
    <m/>
    <m/>
    <m/>
    <x v="0"/>
    <m/>
    <x v="621"/>
    <x v="446"/>
    <x v="0"/>
    <m/>
    <m/>
    <x v="0"/>
    <x v="0"/>
    <m/>
    <n v="0"/>
    <m/>
    <n v="0"/>
    <m/>
    <x v="0"/>
    <x v="0"/>
    <m/>
    <m/>
    <x v="0"/>
    <m/>
    <m/>
    <m/>
    <m/>
    <m/>
    <x v="0"/>
    <m/>
    <m/>
    <x v="0"/>
    <m/>
    <m/>
    <m/>
    <m/>
    <x v="3"/>
    <m/>
    <m/>
    <d v="2019-04-30T00:00:00"/>
    <x v="87"/>
    <m/>
    <s v="5114/50"/>
    <x v="0"/>
    <n v="3"/>
    <n v="6"/>
    <m/>
    <d v="2019-04-26T00:00:00"/>
    <s v="3:35pm"/>
  </r>
  <r>
    <x v="0"/>
    <x v="72"/>
    <x v="4"/>
    <x v="6"/>
    <x v="1224"/>
    <x v="112"/>
    <x v="0"/>
    <x v="764"/>
    <m/>
    <m/>
    <m/>
    <x v="0"/>
    <m/>
    <m/>
    <m/>
    <m/>
    <x v="0"/>
    <m/>
    <x v="622"/>
    <x v="172"/>
    <x v="0"/>
    <m/>
    <m/>
    <x v="0"/>
    <x v="0"/>
    <m/>
    <n v="0"/>
    <m/>
    <n v="0"/>
    <m/>
    <x v="0"/>
    <x v="0"/>
    <m/>
    <m/>
    <x v="0"/>
    <m/>
    <m/>
    <m/>
    <m/>
    <m/>
    <x v="0"/>
    <m/>
    <m/>
    <x v="0"/>
    <m/>
    <m/>
    <m/>
    <m/>
    <x v="6"/>
    <m/>
    <m/>
    <d v="2019-05-02T00:00:00"/>
    <x v="59"/>
    <m/>
    <s v="5114/60"/>
    <x v="0"/>
    <n v="2"/>
    <n v="6"/>
    <m/>
    <d v="2019-04-29T00:00:00"/>
    <s v="1:50pm"/>
  </r>
  <r>
    <x v="0"/>
    <x v="72"/>
    <x v="4"/>
    <x v="6"/>
    <x v="1225"/>
    <x v="160"/>
    <x v="0"/>
    <x v="765"/>
    <m/>
    <m/>
    <m/>
    <x v="0"/>
    <m/>
    <m/>
    <m/>
    <m/>
    <x v="0"/>
    <m/>
    <x v="623"/>
    <x v="22"/>
    <x v="0"/>
    <m/>
    <m/>
    <x v="0"/>
    <x v="0"/>
    <m/>
    <n v="0"/>
    <m/>
    <n v="0"/>
    <m/>
    <x v="0"/>
    <x v="0"/>
    <m/>
    <m/>
    <x v="0"/>
    <m/>
    <m/>
    <m/>
    <m/>
    <m/>
    <x v="0"/>
    <m/>
    <m/>
    <x v="0"/>
    <m/>
    <m/>
    <m/>
    <m/>
    <x v="6"/>
    <m/>
    <m/>
    <d v="2019-05-10T00:00:00"/>
    <x v="34"/>
    <m/>
    <s v="5433/20"/>
    <x v="0"/>
    <n v="3"/>
    <n v="6"/>
    <m/>
    <d v="2019-05-03T00:00:00"/>
    <s v="6:20pm"/>
  </r>
  <r>
    <x v="0"/>
    <x v="72"/>
    <x v="4"/>
    <x v="6"/>
    <x v="1226"/>
    <x v="237"/>
    <x v="0"/>
    <x v="766"/>
    <m/>
    <m/>
    <m/>
    <x v="0"/>
    <m/>
    <m/>
    <m/>
    <m/>
    <x v="0"/>
    <m/>
    <x v="624"/>
    <x v="447"/>
    <x v="0"/>
    <m/>
    <m/>
    <x v="0"/>
    <x v="0"/>
    <m/>
    <n v="0"/>
    <m/>
    <n v="0"/>
    <m/>
    <x v="0"/>
    <x v="0"/>
    <m/>
    <m/>
    <x v="0"/>
    <m/>
    <m/>
    <m/>
    <m/>
    <m/>
    <x v="0"/>
    <m/>
    <m/>
    <x v="0"/>
    <m/>
    <m/>
    <m/>
    <m/>
    <x v="6"/>
    <m/>
    <m/>
    <d v="2019-05-10T00:00:00"/>
    <x v="34"/>
    <m/>
    <s v="5433/30"/>
    <x v="0"/>
    <n v="2"/>
    <n v="6"/>
    <m/>
    <d v="2019-05-06T00:00:00"/>
    <s v="12:50PM"/>
  </r>
  <r>
    <x v="0"/>
    <x v="72"/>
    <x v="4"/>
    <x v="6"/>
    <x v="1227"/>
    <x v="43"/>
    <x v="0"/>
    <x v="767"/>
    <m/>
    <m/>
    <m/>
    <x v="0"/>
    <m/>
    <m/>
    <m/>
    <m/>
    <x v="0"/>
    <m/>
    <x v="625"/>
    <x v="448"/>
    <x v="0"/>
    <m/>
    <m/>
    <x v="0"/>
    <x v="0"/>
    <m/>
    <n v="0"/>
    <m/>
    <n v="0"/>
    <m/>
    <x v="0"/>
    <x v="0"/>
    <m/>
    <m/>
    <x v="0"/>
    <m/>
    <m/>
    <m/>
    <m/>
    <m/>
    <x v="0"/>
    <m/>
    <m/>
    <x v="0"/>
    <m/>
    <m/>
    <m/>
    <m/>
    <x v="6"/>
    <m/>
    <m/>
    <d v="2019-05-15T00:00:00"/>
    <x v="36"/>
    <m/>
    <s v="5433/40, RTS per SE"/>
    <x v="0"/>
    <n v="4"/>
    <n v="6"/>
    <m/>
    <d v="2019-05-09T00:00:00"/>
    <s v="12:30pm"/>
  </r>
  <r>
    <x v="0"/>
    <x v="72"/>
    <x v="4"/>
    <x v="6"/>
    <x v="1228"/>
    <x v="44"/>
    <x v="0"/>
    <x v="754"/>
    <m/>
    <m/>
    <m/>
    <x v="0"/>
    <m/>
    <m/>
    <m/>
    <m/>
    <x v="0"/>
    <m/>
    <x v="626"/>
    <x v="383"/>
    <x v="0"/>
    <m/>
    <m/>
    <x v="0"/>
    <x v="0"/>
    <m/>
    <n v="0"/>
    <m/>
    <n v="0"/>
    <m/>
    <x v="0"/>
    <x v="0"/>
    <m/>
    <m/>
    <x v="0"/>
    <m/>
    <m/>
    <m/>
    <m/>
    <m/>
    <x v="0"/>
    <m/>
    <m/>
    <x v="0"/>
    <m/>
    <m/>
    <m/>
    <m/>
    <x v="6"/>
    <m/>
    <m/>
    <d v="2019-05-16T00:00:00"/>
    <x v="37"/>
    <m/>
    <s v="5433/50, RTS per SE"/>
    <x v="0"/>
    <n v="4"/>
    <n v="6"/>
    <m/>
    <d v="2019-05-13T00:00:00"/>
    <s v="11:50am"/>
  </r>
  <r>
    <x v="0"/>
    <x v="72"/>
    <x v="4"/>
    <x v="6"/>
    <x v="1229"/>
    <x v="45"/>
    <x v="0"/>
    <x v="768"/>
    <m/>
    <m/>
    <m/>
    <x v="0"/>
    <m/>
    <m/>
    <m/>
    <m/>
    <x v="0"/>
    <m/>
    <x v="627"/>
    <x v="449"/>
    <x v="0"/>
    <m/>
    <m/>
    <x v="0"/>
    <x v="0"/>
    <m/>
    <n v="0"/>
    <m/>
    <n v="0"/>
    <m/>
    <x v="0"/>
    <x v="0"/>
    <m/>
    <m/>
    <x v="0"/>
    <m/>
    <m/>
    <m/>
    <m/>
    <m/>
    <x v="0"/>
    <m/>
    <m/>
    <x v="0"/>
    <m/>
    <m/>
    <m/>
    <m/>
    <x v="6"/>
    <m/>
    <m/>
    <d v="2019-05-20T00:00:00"/>
    <x v="131"/>
    <m/>
    <s v="5433/60"/>
    <x v="0"/>
    <n v="2"/>
    <n v="6"/>
    <m/>
    <d v="2019-05-14T00:00:00"/>
    <s v="2:45pm"/>
  </r>
  <r>
    <x v="0"/>
    <x v="72"/>
    <x v="4"/>
    <x v="6"/>
    <x v="1230"/>
    <x v="165"/>
    <x v="0"/>
    <x v="769"/>
    <m/>
    <m/>
    <m/>
    <x v="0"/>
    <m/>
    <m/>
    <m/>
    <m/>
    <x v="0"/>
    <m/>
    <x v="628"/>
    <x v="350"/>
    <x v="0"/>
    <m/>
    <m/>
    <x v="0"/>
    <x v="0"/>
    <m/>
    <n v="0"/>
    <m/>
    <n v="0"/>
    <m/>
    <x v="0"/>
    <x v="0"/>
    <m/>
    <m/>
    <x v="0"/>
    <m/>
    <m/>
    <m/>
    <m/>
    <m/>
    <x v="0"/>
    <m/>
    <m/>
    <x v="0"/>
    <m/>
    <m/>
    <m/>
    <m/>
    <x v="6"/>
    <m/>
    <m/>
    <d v="2019-05-21T00:00:00"/>
    <x v="38"/>
    <m/>
    <s v="5433/70"/>
    <x v="0"/>
    <n v="2"/>
    <n v="6"/>
    <m/>
    <d v="2019-05-16T00:00:00"/>
    <s v="4:00pm"/>
  </r>
  <r>
    <x v="0"/>
    <x v="72"/>
    <x v="4"/>
    <x v="6"/>
    <x v="1231"/>
    <x v="47"/>
    <x v="0"/>
    <x v="770"/>
    <m/>
    <m/>
    <m/>
    <x v="0"/>
    <m/>
    <m/>
    <m/>
    <m/>
    <x v="0"/>
    <m/>
    <x v="629"/>
    <x v="450"/>
    <x v="0"/>
    <m/>
    <m/>
    <x v="0"/>
    <x v="0"/>
    <m/>
    <n v="0"/>
    <m/>
    <n v="0"/>
    <m/>
    <x v="0"/>
    <x v="0"/>
    <m/>
    <m/>
    <x v="0"/>
    <m/>
    <m/>
    <m/>
    <m/>
    <m/>
    <x v="0"/>
    <m/>
    <m/>
    <x v="0"/>
    <m/>
    <m/>
    <m/>
    <m/>
    <x v="6"/>
    <m/>
    <m/>
    <d v="2019-05-23T00:00:00"/>
    <x v="40"/>
    <m/>
    <s v="5433/80"/>
    <x v="0"/>
    <n v="2"/>
    <n v="6"/>
    <m/>
    <d v="2019-05-20T00:00:00"/>
    <s v="1:20pm"/>
  </r>
  <r>
    <x v="0"/>
    <x v="72"/>
    <x v="4"/>
    <x v="6"/>
    <x v="1232"/>
    <x v="177"/>
    <x v="0"/>
    <x v="762"/>
    <m/>
    <m/>
    <m/>
    <x v="0"/>
    <m/>
    <m/>
    <m/>
    <m/>
    <x v="0"/>
    <m/>
    <x v="630"/>
    <x v="449"/>
    <x v="0"/>
    <m/>
    <m/>
    <x v="0"/>
    <x v="0"/>
    <m/>
    <n v="0"/>
    <m/>
    <n v="0"/>
    <m/>
    <x v="0"/>
    <x v="0"/>
    <m/>
    <m/>
    <x v="0"/>
    <m/>
    <m/>
    <m/>
    <m/>
    <m/>
    <x v="0"/>
    <m/>
    <m/>
    <x v="0"/>
    <m/>
    <m/>
    <m/>
    <m/>
    <x v="8"/>
    <m/>
    <m/>
    <d v="2019-07-23T00:00:00"/>
    <x v="142"/>
    <m/>
    <s v="5661/20"/>
    <x v="0"/>
    <n v="2"/>
    <n v="6"/>
    <m/>
    <d v="2019-07-17T00:00:00"/>
    <s v="8:00pm"/>
  </r>
  <r>
    <x v="1"/>
    <x v="73"/>
    <x v="4"/>
    <x v="14"/>
    <x v="1233"/>
    <x v="213"/>
    <x v="0"/>
    <x v="771"/>
    <m/>
    <s v="B#01"/>
    <m/>
    <x v="40"/>
    <m/>
    <m/>
    <m/>
    <m/>
    <x v="256"/>
    <m/>
    <x v="631"/>
    <x v="451"/>
    <x v="0"/>
    <m/>
    <m/>
    <x v="0"/>
    <x v="0"/>
    <m/>
    <n v="0"/>
    <m/>
    <n v="0"/>
    <m/>
    <x v="0"/>
    <x v="0"/>
    <m/>
    <m/>
    <x v="0"/>
    <m/>
    <m/>
    <m/>
    <m/>
    <m/>
    <x v="0"/>
    <m/>
    <m/>
    <x v="0"/>
    <m/>
    <m/>
    <m/>
    <m/>
    <x v="1"/>
    <m/>
    <m/>
    <d v="2019-01-18T00:00:00"/>
    <x v="177"/>
    <m/>
    <m/>
    <x v="0"/>
    <n v="10"/>
    <n v="8"/>
    <m/>
    <d v="2019-01-16T00:00:00"/>
    <s v="10:35pm"/>
  </r>
  <r>
    <x v="0"/>
    <x v="74"/>
    <x v="5"/>
    <x v="6"/>
    <x v="1234"/>
    <x v="294"/>
    <x v="0"/>
    <x v="772"/>
    <m/>
    <m/>
    <m/>
    <x v="0"/>
    <m/>
    <m/>
    <m/>
    <m/>
    <x v="0"/>
    <n v="1.0780000000000001"/>
    <x v="0"/>
    <x v="1"/>
    <x v="0"/>
    <m/>
    <m/>
    <x v="0"/>
    <x v="0"/>
    <m/>
    <n v="0"/>
    <m/>
    <n v="0"/>
    <m/>
    <x v="0"/>
    <x v="0"/>
    <m/>
    <m/>
    <x v="0"/>
    <m/>
    <m/>
    <m/>
    <m/>
    <m/>
    <x v="0"/>
    <m/>
    <m/>
    <x v="0"/>
    <m/>
    <m/>
    <m/>
    <m/>
    <x v="3"/>
    <m/>
    <m/>
    <d v="2018-01-23T00:00:00"/>
    <x v="258"/>
    <m/>
    <m/>
    <x v="0"/>
    <s v="-"/>
    <n v="4"/>
    <m/>
    <m/>
    <s v=" "/>
  </r>
  <r>
    <x v="0"/>
    <x v="74"/>
    <x v="5"/>
    <x v="6"/>
    <x v="1235"/>
    <x v="295"/>
    <x v="0"/>
    <x v="773"/>
    <m/>
    <m/>
    <m/>
    <x v="0"/>
    <m/>
    <m/>
    <m/>
    <m/>
    <x v="0"/>
    <n v="1.0760000000000001"/>
    <x v="0"/>
    <x v="1"/>
    <x v="0"/>
    <m/>
    <m/>
    <x v="0"/>
    <x v="0"/>
    <m/>
    <n v="0"/>
    <m/>
    <n v="0"/>
    <m/>
    <x v="0"/>
    <x v="0"/>
    <m/>
    <m/>
    <x v="0"/>
    <m/>
    <m/>
    <m/>
    <m/>
    <m/>
    <x v="0"/>
    <m/>
    <m/>
    <x v="0"/>
    <m/>
    <m/>
    <m/>
    <m/>
    <x v="6"/>
    <m/>
    <m/>
    <d v="2017-05-31T00:00:00"/>
    <x v="259"/>
    <m/>
    <m/>
    <x v="0"/>
    <n v="2"/>
    <n v="4"/>
    <m/>
    <m/>
    <m/>
  </r>
  <r>
    <x v="0"/>
    <x v="75"/>
    <x v="5"/>
    <x v="15"/>
    <x v="1236"/>
    <x v="296"/>
    <x v="0"/>
    <x v="774"/>
    <m/>
    <m/>
    <m/>
    <x v="24"/>
    <m/>
    <m/>
    <m/>
    <m/>
    <x v="0"/>
    <m/>
    <x v="632"/>
    <x v="240"/>
    <x v="77"/>
    <m/>
    <m/>
    <x v="0"/>
    <x v="0"/>
    <n v="174"/>
    <m/>
    <m/>
    <m/>
    <m/>
    <x v="0"/>
    <x v="0"/>
    <m/>
    <m/>
    <x v="0"/>
    <m/>
    <m/>
    <m/>
    <m/>
    <m/>
    <x v="0"/>
    <m/>
    <m/>
    <x v="0"/>
    <m/>
    <m/>
    <m/>
    <m/>
    <x v="9"/>
    <m/>
    <m/>
    <d v="2017-09-28T00:00:00"/>
    <x v="260"/>
    <m/>
    <m/>
    <x v="0"/>
    <n v="42"/>
    <n v="6"/>
    <m/>
    <m/>
    <m/>
  </r>
  <r>
    <x v="0"/>
    <x v="75"/>
    <x v="5"/>
    <x v="15"/>
    <x v="1237"/>
    <x v="297"/>
    <x v="0"/>
    <x v="775"/>
    <m/>
    <m/>
    <m/>
    <x v="19"/>
    <m/>
    <m/>
    <m/>
    <m/>
    <x v="0"/>
    <m/>
    <x v="633"/>
    <x v="241"/>
    <x v="238"/>
    <m/>
    <m/>
    <x v="0"/>
    <x v="0"/>
    <n v="210"/>
    <m/>
    <m/>
    <m/>
    <m/>
    <x v="0"/>
    <x v="0"/>
    <m/>
    <m/>
    <x v="0"/>
    <m/>
    <m/>
    <m/>
    <m/>
    <m/>
    <x v="0"/>
    <m/>
    <m/>
    <x v="0"/>
    <m/>
    <m/>
    <m/>
    <m/>
    <x v="2"/>
    <m/>
    <m/>
    <d v="2018-12-26T00:00:00"/>
    <x v="261"/>
    <m/>
    <m/>
    <x v="0"/>
    <n v="12"/>
    <n v="6"/>
    <m/>
    <m/>
    <m/>
  </r>
  <r>
    <x v="0"/>
    <x v="76"/>
    <x v="5"/>
    <x v="6"/>
    <x v="1238"/>
    <x v="150"/>
    <x v="0"/>
    <x v="776"/>
    <m/>
    <m/>
    <m/>
    <x v="0"/>
    <m/>
    <n v="2.1"/>
    <n v="8"/>
    <m/>
    <x v="219"/>
    <m/>
    <x v="634"/>
    <x v="452"/>
    <x v="239"/>
    <m/>
    <m/>
    <x v="0"/>
    <x v="0"/>
    <m/>
    <n v="0"/>
    <m/>
    <n v="0"/>
    <m/>
    <x v="0"/>
    <x v="0"/>
    <m/>
    <m/>
    <x v="0"/>
    <m/>
    <m/>
    <m/>
    <m/>
    <m/>
    <x v="0"/>
    <m/>
    <m/>
    <x v="0"/>
    <m/>
    <m/>
    <m/>
    <m/>
    <x v="3"/>
    <m/>
    <m/>
    <d v="2019-02-25T00:00:00"/>
    <x v="17"/>
    <m/>
    <s v="4878/20"/>
    <x v="0"/>
    <n v="19"/>
    <n v="8"/>
    <m/>
    <d v="2019-02-09T00:00:00"/>
    <s v="10:45pm"/>
  </r>
  <r>
    <x v="0"/>
    <x v="76"/>
    <x v="5"/>
    <x v="6"/>
    <x v="1239"/>
    <x v="298"/>
    <x v="0"/>
    <x v="777"/>
    <m/>
    <m/>
    <m/>
    <x v="0"/>
    <m/>
    <n v="2.2000000000000002"/>
    <n v="9.1999999999999993"/>
    <m/>
    <x v="258"/>
    <m/>
    <x v="635"/>
    <x v="433"/>
    <x v="58"/>
    <m/>
    <m/>
    <x v="0"/>
    <x v="0"/>
    <m/>
    <n v="0"/>
    <m/>
    <n v="5.4999999999999997E-3"/>
    <m/>
    <x v="0"/>
    <x v="0"/>
    <m/>
    <m/>
    <x v="0"/>
    <m/>
    <m/>
    <m/>
    <m/>
    <m/>
    <x v="0"/>
    <m/>
    <m/>
    <x v="0"/>
    <m/>
    <m/>
    <m/>
    <m/>
    <x v="3"/>
    <m/>
    <m/>
    <d v="2019-02-25T00:00:00"/>
    <x v="17"/>
    <m/>
    <s v="4878/30"/>
    <x v="0"/>
    <n v="10"/>
    <n v="8"/>
    <m/>
    <d v="2019-02-11T00:00:00"/>
    <s v="1:35pm"/>
  </r>
  <r>
    <x v="0"/>
    <x v="76"/>
    <x v="5"/>
    <x v="6"/>
    <x v="1240"/>
    <x v="18"/>
    <x v="0"/>
    <x v="778"/>
    <m/>
    <m/>
    <m/>
    <x v="0"/>
    <m/>
    <n v="2.1"/>
    <n v="7.9"/>
    <m/>
    <x v="220"/>
    <m/>
    <x v="636"/>
    <x v="453"/>
    <x v="58"/>
    <m/>
    <m/>
    <x v="0"/>
    <x v="0"/>
    <m/>
    <n v="0"/>
    <m/>
    <n v="8.2000000000000007E-3"/>
    <m/>
    <x v="0"/>
    <x v="0"/>
    <m/>
    <m/>
    <x v="0"/>
    <m/>
    <m/>
    <m/>
    <m/>
    <m/>
    <x v="0"/>
    <m/>
    <m/>
    <x v="0"/>
    <m/>
    <m/>
    <m/>
    <m/>
    <x v="3"/>
    <m/>
    <m/>
    <d v="2019-02-27T00:00:00"/>
    <x v="121"/>
    <m/>
    <s v="4878/40"/>
    <x v="0"/>
    <n v="10"/>
    <n v="8"/>
    <m/>
    <d v="2019-02-14T00:00:00"/>
    <s v="3:00am"/>
  </r>
  <r>
    <x v="0"/>
    <x v="76"/>
    <x v="5"/>
    <x v="6"/>
    <x v="1241"/>
    <x v="18"/>
    <x v="0"/>
    <x v="451"/>
    <m/>
    <m/>
    <m/>
    <x v="0"/>
    <m/>
    <n v="2.2000000000000002"/>
    <n v="8.1999999999999993"/>
    <m/>
    <x v="317"/>
    <m/>
    <x v="637"/>
    <x v="454"/>
    <x v="58"/>
    <m/>
    <m/>
    <x v="0"/>
    <x v="0"/>
    <m/>
    <n v="2E-3"/>
    <m/>
    <n v="5.7999999999999996E-3"/>
    <m/>
    <x v="0"/>
    <x v="0"/>
    <m/>
    <m/>
    <x v="0"/>
    <m/>
    <m/>
    <m/>
    <m/>
    <m/>
    <x v="0"/>
    <m/>
    <m/>
    <x v="0"/>
    <m/>
    <m/>
    <m/>
    <m/>
    <x v="3"/>
    <m/>
    <m/>
    <d v="2019-02-27T00:00:00"/>
    <x v="121"/>
    <m/>
    <s v="4878/50"/>
    <x v="0"/>
    <n v="15"/>
    <n v="8"/>
    <m/>
    <d v="2019-02-19T00:00:00"/>
    <s v="10:20am"/>
  </r>
  <r>
    <x v="1"/>
    <x v="77"/>
    <x v="5"/>
    <x v="6"/>
    <x v="1242"/>
    <x v="174"/>
    <x v="0"/>
    <x v="495"/>
    <m/>
    <m/>
    <m/>
    <x v="0"/>
    <m/>
    <n v="2.7"/>
    <n v="7.3"/>
    <m/>
    <x v="261"/>
    <m/>
    <x v="371"/>
    <x v="84"/>
    <x v="240"/>
    <m/>
    <m/>
    <x v="0"/>
    <x v="0"/>
    <m/>
    <n v="0"/>
    <m/>
    <n v="0"/>
    <m/>
    <x v="0"/>
    <x v="0"/>
    <m/>
    <m/>
    <x v="0"/>
    <m/>
    <m/>
    <m/>
    <m/>
    <m/>
    <x v="0"/>
    <m/>
    <m/>
    <x v="0"/>
    <m/>
    <m/>
    <m/>
    <m/>
    <x v="8"/>
    <m/>
    <m/>
    <d v="2019-07-18T00:00:00"/>
    <x v="231"/>
    <m/>
    <s v="5649/20"/>
    <x v="0"/>
    <n v="7"/>
    <n v="8"/>
    <m/>
    <d v="2019-07-12T00:00:00"/>
    <s v="9:20pm"/>
  </r>
  <r>
    <x v="1"/>
    <x v="77"/>
    <x v="5"/>
    <x v="6"/>
    <x v="1243"/>
    <x v="299"/>
    <x v="0"/>
    <x v="779"/>
    <m/>
    <m/>
    <m/>
    <x v="0"/>
    <m/>
    <n v="2.6"/>
    <n v="7.5"/>
    <m/>
    <x v="275"/>
    <m/>
    <x v="638"/>
    <x v="88"/>
    <x v="240"/>
    <m/>
    <m/>
    <x v="0"/>
    <x v="0"/>
    <m/>
    <n v="0"/>
    <m/>
    <n v="0"/>
    <m/>
    <x v="0"/>
    <x v="0"/>
    <m/>
    <m/>
    <x v="0"/>
    <m/>
    <m/>
    <m/>
    <m/>
    <m/>
    <x v="0"/>
    <m/>
    <m/>
    <x v="0"/>
    <m/>
    <m/>
    <m/>
    <m/>
    <x v="8"/>
    <m/>
    <m/>
    <d v="2019-07-19T00:00:00"/>
    <x v="140"/>
    <m/>
    <s v="5649/30,40"/>
    <x v="0"/>
    <n v="15"/>
    <n v="8"/>
    <m/>
    <d v="2019-07-16T00:00:00"/>
    <s v="4:30am"/>
  </r>
  <r>
    <x v="1"/>
    <x v="77"/>
    <x v="5"/>
    <x v="6"/>
    <x v="1244"/>
    <x v="176"/>
    <x v="0"/>
    <x v="780"/>
    <m/>
    <m/>
    <m/>
    <x v="0"/>
    <m/>
    <n v="2.77"/>
    <n v="8.59"/>
    <m/>
    <x v="248"/>
    <m/>
    <x v="290"/>
    <x v="131"/>
    <x v="240"/>
    <m/>
    <m/>
    <x v="0"/>
    <x v="0"/>
    <m/>
    <n v="0"/>
    <m/>
    <n v="0"/>
    <m/>
    <x v="0"/>
    <x v="0"/>
    <m/>
    <m/>
    <x v="0"/>
    <m/>
    <m/>
    <m/>
    <m/>
    <m/>
    <x v="0"/>
    <m/>
    <m/>
    <x v="0"/>
    <m/>
    <m/>
    <m/>
    <m/>
    <x v="8"/>
    <m/>
    <m/>
    <d v="2019-07-23T00:00:00"/>
    <x v="142"/>
    <m/>
    <s v="5649/50"/>
    <x v="0"/>
    <n v="7"/>
    <n v="8"/>
    <m/>
    <d v="2019-07-18T00:00:00"/>
    <s v="12:45am"/>
  </r>
  <r>
    <x v="1"/>
    <x v="77"/>
    <x v="5"/>
    <x v="6"/>
    <x v="1245"/>
    <x v="177"/>
    <x v="0"/>
    <x v="554"/>
    <m/>
    <m/>
    <m/>
    <x v="0"/>
    <m/>
    <n v="2.4"/>
    <n v="6.9"/>
    <m/>
    <x v="251"/>
    <m/>
    <x v="639"/>
    <x v="119"/>
    <x v="240"/>
    <m/>
    <m/>
    <x v="0"/>
    <x v="0"/>
    <m/>
    <n v="0"/>
    <m/>
    <n v="1E-3"/>
    <m/>
    <x v="0"/>
    <x v="0"/>
    <m/>
    <m/>
    <x v="0"/>
    <m/>
    <m/>
    <m/>
    <m/>
    <m/>
    <x v="0"/>
    <m/>
    <m/>
    <x v="0"/>
    <m/>
    <m/>
    <m/>
    <m/>
    <x v="8"/>
    <m/>
    <m/>
    <d v="2019-07-23T00:00:00"/>
    <x v="142"/>
    <m/>
    <s v="Need position #"/>
    <x v="0"/>
    <n v="4"/>
    <n v="8"/>
    <m/>
    <d v="2019-07-20T00:00:00"/>
    <s v="4:20AM"/>
  </r>
  <r>
    <x v="1"/>
    <x v="78"/>
    <x v="5"/>
    <x v="4"/>
    <x v="1246"/>
    <x v="179"/>
    <x v="0"/>
    <x v="468"/>
    <m/>
    <m/>
    <m/>
    <x v="0"/>
    <m/>
    <n v="2.4"/>
    <m/>
    <m/>
    <x v="316"/>
    <m/>
    <x v="640"/>
    <x v="89"/>
    <x v="240"/>
    <m/>
    <m/>
    <x v="0"/>
    <x v="0"/>
    <m/>
    <n v="0"/>
    <m/>
    <n v="6.0000000000000001E-3"/>
    <m/>
    <x v="0"/>
    <x v="0"/>
    <m/>
    <m/>
    <x v="0"/>
    <m/>
    <m/>
    <m/>
    <m/>
    <m/>
    <x v="0"/>
    <m/>
    <m/>
    <x v="0"/>
    <m/>
    <m/>
    <m/>
    <m/>
    <x v="8"/>
    <m/>
    <m/>
    <d v="2019-07-26T00:00:00"/>
    <x v="145"/>
    <m/>
    <s v="5699/20,30"/>
    <x v="0"/>
    <n v="6"/>
    <n v="8"/>
    <m/>
    <d v="2019-07-23T00:00:00"/>
    <s v="4:10am"/>
  </r>
  <r>
    <x v="1"/>
    <x v="78"/>
    <x v="5"/>
    <x v="4"/>
    <x v="1247"/>
    <x v="180"/>
    <x v="0"/>
    <x v="484"/>
    <m/>
    <m/>
    <m/>
    <x v="0"/>
    <m/>
    <n v="2.4900000000000002"/>
    <m/>
    <m/>
    <x v="236"/>
    <m/>
    <x v="641"/>
    <x v="455"/>
    <x v="240"/>
    <m/>
    <m/>
    <x v="0"/>
    <x v="0"/>
    <m/>
    <n v="0"/>
    <m/>
    <n v="0.01"/>
    <m/>
    <x v="0"/>
    <x v="0"/>
    <m/>
    <m/>
    <x v="0"/>
    <m/>
    <m/>
    <m/>
    <m/>
    <m/>
    <x v="0"/>
    <m/>
    <m/>
    <x v="0"/>
    <m/>
    <m/>
    <m/>
    <m/>
    <x v="8"/>
    <m/>
    <m/>
    <d v="2019-07-29T00:00:00"/>
    <x v="227"/>
    <m/>
    <s v="5699/40,50"/>
    <x v="0"/>
    <n v="13"/>
    <n v="8"/>
    <m/>
    <d v="2019-07-24T00:00:00"/>
    <s v="2:57pm"/>
  </r>
  <r>
    <x v="1"/>
    <x v="78"/>
    <x v="5"/>
    <x v="4"/>
    <x v="1248"/>
    <x v="180"/>
    <x v="0"/>
    <x v="781"/>
    <m/>
    <m/>
    <m/>
    <x v="0"/>
    <m/>
    <n v="3.3"/>
    <m/>
    <m/>
    <x v="288"/>
    <m/>
    <x v="291"/>
    <x v="456"/>
    <x v="240"/>
    <m/>
    <m/>
    <x v="0"/>
    <x v="0"/>
    <m/>
    <n v="0"/>
    <m/>
    <n v="0"/>
    <m/>
    <x v="0"/>
    <x v="0"/>
    <m/>
    <m/>
    <x v="0"/>
    <m/>
    <m/>
    <m/>
    <m/>
    <m/>
    <x v="0"/>
    <m/>
    <m/>
    <x v="0"/>
    <m/>
    <m/>
    <m/>
    <m/>
    <x v="8"/>
    <m/>
    <m/>
    <d v="2019-07-29T00:00:00"/>
    <x v="227"/>
    <m/>
    <s v="5699/60"/>
    <x v="0"/>
    <n v="5"/>
    <n v="8"/>
    <m/>
    <d v="2019-07-25T00:00:00"/>
    <s v="2:05pm"/>
  </r>
  <r>
    <x v="1"/>
    <x v="78"/>
    <x v="5"/>
    <x v="4"/>
    <x v="1249"/>
    <x v="183"/>
    <x v="0"/>
    <x v="478"/>
    <m/>
    <m/>
    <m/>
    <x v="0"/>
    <m/>
    <n v="2.7"/>
    <n v="8.8000000000000007"/>
    <m/>
    <x v="275"/>
    <m/>
    <x v="642"/>
    <x v="73"/>
    <x v="241"/>
    <m/>
    <m/>
    <x v="0"/>
    <x v="0"/>
    <m/>
    <n v="0"/>
    <m/>
    <n v="0"/>
    <m/>
    <x v="0"/>
    <x v="0"/>
    <m/>
    <m/>
    <x v="0"/>
    <m/>
    <m/>
    <m/>
    <m/>
    <m/>
    <x v="0"/>
    <m/>
    <m/>
    <x v="0"/>
    <m/>
    <m/>
    <m/>
    <m/>
    <x v="9"/>
    <m/>
    <m/>
    <d v="2019-09-27T00:00:00"/>
    <x v="148"/>
    <n v="1"/>
    <s v="5930/20"/>
    <x v="0"/>
    <n v="5"/>
    <n v="8"/>
    <m/>
    <d v="2019-09-26T00:00:00"/>
    <s v="4:30am"/>
  </r>
  <r>
    <x v="1"/>
    <x v="78"/>
    <x v="5"/>
    <x v="4"/>
    <x v="1250"/>
    <x v="183"/>
    <x v="0"/>
    <x v="782"/>
    <m/>
    <m/>
    <m/>
    <x v="0"/>
    <m/>
    <n v="2.8"/>
    <n v="8.9"/>
    <m/>
    <x v="286"/>
    <m/>
    <x v="643"/>
    <x v="254"/>
    <x v="240"/>
    <m/>
    <m/>
    <x v="0"/>
    <x v="0"/>
    <m/>
    <n v="0"/>
    <m/>
    <n v="0"/>
    <m/>
    <x v="0"/>
    <x v="0"/>
    <m/>
    <m/>
    <x v="0"/>
    <m/>
    <m/>
    <m/>
    <m/>
    <m/>
    <x v="0"/>
    <m/>
    <m/>
    <x v="0"/>
    <m/>
    <m/>
    <m/>
    <m/>
    <x v="9"/>
    <m/>
    <m/>
    <d v="2019-09-27T00:00:00"/>
    <x v="148"/>
    <n v="1"/>
    <s v="5930/30"/>
    <x v="0"/>
    <n v="7"/>
    <n v="8"/>
    <m/>
    <d v="2019-09-26T00:00:00"/>
    <s v="11:40pm"/>
  </r>
  <r>
    <x v="1"/>
    <x v="78"/>
    <x v="5"/>
    <x v="4"/>
    <x v="1251"/>
    <x v="184"/>
    <x v="0"/>
    <x v="554"/>
    <m/>
    <m/>
    <m/>
    <x v="0"/>
    <m/>
    <n v="2.8"/>
    <n v="9.4"/>
    <m/>
    <x v="267"/>
    <m/>
    <x v="394"/>
    <x v="119"/>
    <x v="241"/>
    <m/>
    <m/>
    <x v="0"/>
    <x v="0"/>
    <m/>
    <n v="0"/>
    <m/>
    <n v="1.04E-2"/>
    <m/>
    <x v="0"/>
    <x v="0"/>
    <m/>
    <m/>
    <x v="0"/>
    <m/>
    <m/>
    <m/>
    <m/>
    <m/>
    <x v="0"/>
    <m/>
    <m/>
    <x v="0"/>
    <m/>
    <m/>
    <m/>
    <m/>
    <x v="9"/>
    <m/>
    <m/>
    <d v="2019-10-01T00:00:00"/>
    <x v="149"/>
    <n v="1"/>
    <s v="5930/50"/>
    <x v="0"/>
    <n v="8"/>
    <n v="8"/>
    <m/>
    <d v="2019-09-27T00:00:00"/>
    <s v="11:30pm"/>
  </r>
  <r>
    <x v="1"/>
    <x v="78"/>
    <x v="5"/>
    <x v="4"/>
    <x v="1252"/>
    <x v="187"/>
    <x v="0"/>
    <x v="464"/>
    <m/>
    <m/>
    <m/>
    <x v="0"/>
    <m/>
    <n v="1.4"/>
    <n v="3.9"/>
    <m/>
    <x v="257"/>
    <m/>
    <x v="392"/>
    <x v="90"/>
    <x v="240"/>
    <m/>
    <m/>
    <x v="0"/>
    <x v="0"/>
    <m/>
    <n v="0"/>
    <m/>
    <n v="0"/>
    <m/>
    <x v="0"/>
    <x v="0"/>
    <m/>
    <m/>
    <x v="0"/>
    <m/>
    <m/>
    <m/>
    <m/>
    <m/>
    <x v="0"/>
    <m/>
    <m/>
    <x v="0"/>
    <m/>
    <m/>
    <m/>
    <m/>
    <x v="10"/>
    <m/>
    <m/>
    <d v="2019-10-04T00:00:00"/>
    <x v="152"/>
    <m/>
    <s v="5930/40"/>
    <x v="0"/>
    <n v="17"/>
    <m/>
    <m/>
    <d v="2019-10-02T00:00:00"/>
    <s v="10:05pm"/>
  </r>
  <r>
    <x v="1"/>
    <x v="79"/>
    <x v="5"/>
    <x v="4"/>
    <x v="1253"/>
    <x v="209"/>
    <x v="0"/>
    <x v="783"/>
    <m/>
    <m/>
    <m/>
    <x v="0"/>
    <m/>
    <n v="7.2"/>
    <m/>
    <m/>
    <x v="0"/>
    <m/>
    <x v="644"/>
    <x v="197"/>
    <x v="242"/>
    <m/>
    <m/>
    <x v="0"/>
    <x v="0"/>
    <n v="31"/>
    <n v="0"/>
    <m/>
    <n v="0"/>
    <m/>
    <x v="0"/>
    <x v="0"/>
    <m/>
    <m/>
    <x v="0"/>
    <m/>
    <m/>
    <m/>
    <m/>
    <m/>
    <x v="0"/>
    <m/>
    <m/>
    <x v="0"/>
    <m/>
    <m/>
    <m/>
    <m/>
    <x v="3"/>
    <m/>
    <m/>
    <d v="2019-02-28T00:00:00"/>
    <x v="18"/>
    <m/>
    <m/>
    <x v="0"/>
    <n v="20"/>
    <n v="8"/>
    <m/>
    <m/>
    <m/>
  </r>
  <r>
    <x v="1"/>
    <x v="79"/>
    <x v="5"/>
    <x v="4"/>
    <x v="1254"/>
    <x v="23"/>
    <x v="0"/>
    <x v="784"/>
    <m/>
    <m/>
    <m/>
    <x v="0"/>
    <m/>
    <n v="7.1"/>
    <m/>
    <m/>
    <x v="0"/>
    <m/>
    <x v="645"/>
    <x v="198"/>
    <x v="243"/>
    <m/>
    <m/>
    <x v="0"/>
    <x v="0"/>
    <n v="45"/>
    <n v="0"/>
    <m/>
    <n v="0"/>
    <m/>
    <x v="0"/>
    <x v="0"/>
    <m/>
    <m/>
    <x v="0"/>
    <m/>
    <m/>
    <m/>
    <m/>
    <m/>
    <x v="0"/>
    <m/>
    <m/>
    <x v="0"/>
    <m/>
    <m/>
    <m/>
    <m/>
    <x v="4"/>
    <m/>
    <m/>
    <d v="2019-03-06T00:00:00"/>
    <x v="199"/>
    <m/>
    <m/>
    <x v="0"/>
    <n v="11"/>
    <n v="8"/>
    <m/>
    <m/>
    <m/>
  </r>
  <r>
    <x v="1"/>
    <x v="79"/>
    <x v="5"/>
    <x v="4"/>
    <x v="1255"/>
    <x v="24"/>
    <x v="0"/>
    <x v="785"/>
    <m/>
    <m/>
    <m/>
    <x v="0"/>
    <m/>
    <n v="4"/>
    <m/>
    <m/>
    <x v="0"/>
    <m/>
    <x v="646"/>
    <x v="101"/>
    <x v="95"/>
    <m/>
    <m/>
    <x v="0"/>
    <x v="0"/>
    <n v="40"/>
    <n v="0"/>
    <m/>
    <n v="0"/>
    <m/>
    <x v="0"/>
    <x v="0"/>
    <m/>
    <m/>
    <x v="0"/>
    <m/>
    <m/>
    <m/>
    <m/>
    <m/>
    <x v="0"/>
    <m/>
    <m/>
    <x v="0"/>
    <m/>
    <m/>
    <m/>
    <m/>
    <x v="4"/>
    <m/>
    <m/>
    <d v="2019-03-18T00:00:00"/>
    <x v="21"/>
    <m/>
    <s v="Rework; P.S. Approval per customer"/>
    <x v="0"/>
    <n v="22"/>
    <n v="8"/>
    <m/>
    <m/>
    <m/>
  </r>
  <r>
    <x v="1"/>
    <x v="79"/>
    <x v="5"/>
    <x v="4"/>
    <x v="1256"/>
    <x v="26"/>
    <x v="0"/>
    <x v="786"/>
    <m/>
    <m/>
    <m/>
    <x v="0"/>
    <m/>
    <n v="3.4"/>
    <m/>
    <m/>
    <x v="0"/>
    <m/>
    <x v="647"/>
    <x v="78"/>
    <x v="244"/>
    <m/>
    <m/>
    <x v="0"/>
    <x v="0"/>
    <n v="34"/>
    <n v="0"/>
    <m/>
    <n v="0"/>
    <m/>
    <x v="0"/>
    <x v="0"/>
    <m/>
    <m/>
    <x v="0"/>
    <m/>
    <m/>
    <m/>
    <m/>
    <m/>
    <x v="0"/>
    <m/>
    <m/>
    <x v="0"/>
    <m/>
    <m/>
    <m/>
    <m/>
    <x v="4"/>
    <m/>
    <m/>
    <d v="2019-03-18T00:00:00"/>
    <x v="21"/>
    <m/>
    <s v="Rework; P.S. Approval per customer"/>
    <x v="0"/>
    <n v="8"/>
    <n v="8"/>
    <m/>
    <m/>
    <m/>
  </r>
  <r>
    <x v="1"/>
    <x v="79"/>
    <x v="5"/>
    <x v="4"/>
    <x v="1257"/>
    <x v="243"/>
    <x v="0"/>
    <x v="787"/>
    <m/>
    <m/>
    <m/>
    <x v="0"/>
    <m/>
    <n v="3.5"/>
    <m/>
    <m/>
    <x v="0"/>
    <m/>
    <x v="648"/>
    <x v="119"/>
    <x v="245"/>
    <m/>
    <m/>
    <x v="0"/>
    <x v="0"/>
    <n v="44"/>
    <n v="0"/>
    <m/>
    <n v="0"/>
    <m/>
    <x v="0"/>
    <x v="0"/>
    <m/>
    <m/>
    <x v="0"/>
    <m/>
    <m/>
    <m/>
    <m/>
    <m/>
    <x v="0"/>
    <m/>
    <m/>
    <x v="0"/>
    <m/>
    <m/>
    <m/>
    <m/>
    <x v="4"/>
    <m/>
    <m/>
    <d v="2019-03-21T00:00:00"/>
    <x v="60"/>
    <m/>
    <s v="Rework; P.S. Approval per customer"/>
    <x v="0"/>
    <n v="11"/>
    <n v="8"/>
    <m/>
    <m/>
    <m/>
  </r>
  <r>
    <x v="1"/>
    <x v="79"/>
    <x v="5"/>
    <x v="4"/>
    <x v="1258"/>
    <x v="75"/>
    <x v="0"/>
    <x v="788"/>
    <m/>
    <m/>
    <m/>
    <x v="0"/>
    <m/>
    <n v="3.4"/>
    <m/>
    <m/>
    <x v="0"/>
    <m/>
    <x v="649"/>
    <x v="114"/>
    <x v="246"/>
    <m/>
    <m/>
    <x v="0"/>
    <x v="0"/>
    <n v="52"/>
    <n v="0"/>
    <m/>
    <n v="0"/>
    <m/>
    <x v="0"/>
    <x v="0"/>
    <m/>
    <m/>
    <x v="0"/>
    <m/>
    <m/>
    <m/>
    <m/>
    <m/>
    <x v="0"/>
    <m/>
    <m/>
    <x v="0"/>
    <m/>
    <m/>
    <m/>
    <m/>
    <x v="4"/>
    <m/>
    <m/>
    <d v="2019-03-22T00:00:00"/>
    <x v="24"/>
    <m/>
    <s v="Rework; P.S. Approval per customer"/>
    <x v="0"/>
    <n v="9"/>
    <n v="8"/>
    <m/>
    <m/>
    <m/>
  </r>
  <r>
    <x v="1"/>
    <x v="79"/>
    <x v="5"/>
    <x v="4"/>
    <x v="1259"/>
    <x v="28"/>
    <x v="0"/>
    <x v="789"/>
    <m/>
    <m/>
    <m/>
    <x v="0"/>
    <m/>
    <n v="3.7"/>
    <m/>
    <m/>
    <x v="0"/>
    <m/>
    <x v="645"/>
    <x v="457"/>
    <x v="86"/>
    <m/>
    <m/>
    <x v="0"/>
    <x v="0"/>
    <n v="50"/>
    <n v="0"/>
    <m/>
    <n v="0"/>
    <m/>
    <x v="0"/>
    <x v="0"/>
    <m/>
    <m/>
    <x v="0"/>
    <m/>
    <m/>
    <m/>
    <m/>
    <m/>
    <x v="0"/>
    <m/>
    <m/>
    <x v="0"/>
    <m/>
    <m/>
    <m/>
    <m/>
    <x v="4"/>
    <m/>
    <m/>
    <d v="2019-03-25T00:00:00"/>
    <x v="25"/>
    <m/>
    <s v="Rework; P.S. Approval per customer"/>
    <x v="0"/>
    <n v="9"/>
    <n v="8"/>
    <m/>
    <m/>
    <m/>
  </r>
  <r>
    <x v="1"/>
    <x v="79"/>
    <x v="5"/>
    <x v="4"/>
    <x v="1260"/>
    <x v="41"/>
    <x v="0"/>
    <x v="790"/>
    <m/>
    <m/>
    <m/>
    <x v="0"/>
    <m/>
    <n v="4.4000000000000004"/>
    <m/>
    <m/>
    <x v="0"/>
    <m/>
    <x v="650"/>
    <x v="200"/>
    <x v="247"/>
    <m/>
    <m/>
    <x v="0"/>
    <x v="0"/>
    <n v="42"/>
    <n v="0"/>
    <m/>
    <n v="0"/>
    <m/>
    <x v="0"/>
    <x v="0"/>
    <m/>
    <m/>
    <x v="0"/>
    <m/>
    <m/>
    <m/>
    <m/>
    <m/>
    <x v="0"/>
    <m/>
    <m/>
    <x v="0"/>
    <m/>
    <m/>
    <m/>
    <m/>
    <x v="6"/>
    <m/>
    <m/>
    <d v="2019-05-14T00:00:00"/>
    <x v="35"/>
    <m/>
    <s v="Rework; P.S. Approval per customer"/>
    <x v="0"/>
    <n v="10"/>
    <n v="8"/>
    <m/>
    <m/>
    <m/>
  </r>
  <r>
    <x v="1"/>
    <x v="79"/>
    <x v="5"/>
    <x v="4"/>
    <x v="1261"/>
    <x v="44"/>
    <x v="0"/>
    <x v="791"/>
    <m/>
    <m/>
    <m/>
    <x v="0"/>
    <m/>
    <n v="4.5"/>
    <m/>
    <m/>
    <x v="0"/>
    <m/>
    <x v="650"/>
    <x v="225"/>
    <x v="248"/>
    <m/>
    <m/>
    <x v="0"/>
    <x v="0"/>
    <n v="48"/>
    <n v="0"/>
    <m/>
    <n v="0"/>
    <m/>
    <x v="0"/>
    <x v="0"/>
    <m/>
    <m/>
    <x v="0"/>
    <m/>
    <m/>
    <m/>
    <m/>
    <m/>
    <x v="0"/>
    <m/>
    <m/>
    <x v="0"/>
    <m/>
    <m/>
    <m/>
    <m/>
    <x v="6"/>
    <m/>
    <m/>
    <d v="2019-05-16T00:00:00"/>
    <x v="37"/>
    <m/>
    <s v="Rework; P.S. Approval per customer"/>
    <x v="0"/>
    <n v="7"/>
    <n v="8"/>
    <m/>
    <m/>
    <m/>
  </r>
  <r>
    <x v="1"/>
    <x v="79"/>
    <x v="5"/>
    <x v="4"/>
    <x v="1262"/>
    <x v="45"/>
    <x v="0"/>
    <x v="792"/>
    <m/>
    <m/>
    <m/>
    <x v="0"/>
    <m/>
    <n v="4"/>
    <m/>
    <m/>
    <x v="0"/>
    <m/>
    <x v="646"/>
    <x v="225"/>
    <x v="249"/>
    <m/>
    <m/>
    <x v="0"/>
    <x v="0"/>
    <n v="44"/>
    <n v="0"/>
    <m/>
    <n v="0"/>
    <m/>
    <x v="0"/>
    <x v="0"/>
    <m/>
    <m/>
    <x v="0"/>
    <m/>
    <m/>
    <m/>
    <m/>
    <m/>
    <x v="0"/>
    <m/>
    <m/>
    <x v="0"/>
    <m/>
    <m/>
    <m/>
    <m/>
    <x v="6"/>
    <m/>
    <m/>
    <d v="2019-05-17T00:00:00"/>
    <x v="130"/>
    <m/>
    <s v="Rework; P.S. Approval per customer"/>
    <x v="0"/>
    <n v="6"/>
    <n v="8"/>
    <m/>
    <m/>
    <m/>
  </r>
  <r>
    <x v="1"/>
    <x v="79"/>
    <x v="5"/>
    <x v="4"/>
    <x v="1263"/>
    <x v="45"/>
    <x v="0"/>
    <x v="793"/>
    <m/>
    <m/>
    <m/>
    <x v="0"/>
    <m/>
    <n v="4.9000000000000004"/>
    <m/>
    <m/>
    <x v="0"/>
    <m/>
    <x v="650"/>
    <x v="244"/>
    <x v="250"/>
    <m/>
    <m/>
    <x v="0"/>
    <x v="0"/>
    <n v="50"/>
    <n v="0"/>
    <m/>
    <n v="0"/>
    <m/>
    <x v="0"/>
    <x v="0"/>
    <m/>
    <m/>
    <x v="0"/>
    <m/>
    <m/>
    <m/>
    <m/>
    <m/>
    <x v="0"/>
    <m/>
    <m/>
    <x v="0"/>
    <m/>
    <m/>
    <m/>
    <m/>
    <x v="6"/>
    <m/>
    <m/>
    <d v="2019-05-17T00:00:00"/>
    <x v="130"/>
    <m/>
    <s v="Rework; P.S. Approval per customer"/>
    <x v="0"/>
    <n v="20"/>
    <n v="8"/>
    <m/>
    <m/>
    <m/>
  </r>
  <r>
    <x v="1"/>
    <x v="79"/>
    <x v="5"/>
    <x v="4"/>
    <x v="1264"/>
    <x v="45"/>
    <x v="0"/>
    <x v="794"/>
    <m/>
    <m/>
    <m/>
    <x v="0"/>
    <m/>
    <n v="3.6"/>
    <m/>
    <m/>
    <x v="0"/>
    <m/>
    <x v="651"/>
    <x v="252"/>
    <x v="251"/>
    <m/>
    <m/>
    <x v="0"/>
    <x v="0"/>
    <n v="56"/>
    <n v="0"/>
    <m/>
    <n v="0"/>
    <m/>
    <x v="0"/>
    <x v="0"/>
    <m/>
    <m/>
    <x v="0"/>
    <m/>
    <m/>
    <m/>
    <m/>
    <m/>
    <x v="0"/>
    <m/>
    <m/>
    <x v="0"/>
    <m/>
    <m/>
    <m/>
    <m/>
    <x v="6"/>
    <m/>
    <m/>
    <d v="2019-05-17T00:00:00"/>
    <x v="130"/>
    <m/>
    <s v="Rework; P.S. Approval per customer"/>
    <x v="0"/>
    <n v="6"/>
    <n v="8"/>
    <m/>
    <m/>
    <m/>
  </r>
  <r>
    <x v="1"/>
    <x v="79"/>
    <x v="5"/>
    <x v="4"/>
    <x v="1265"/>
    <x v="165"/>
    <x v="0"/>
    <x v="795"/>
    <m/>
    <m/>
    <m/>
    <x v="0"/>
    <m/>
    <n v="3.8"/>
    <m/>
    <m/>
    <x v="0"/>
    <m/>
    <x v="652"/>
    <x v="254"/>
    <x v="252"/>
    <m/>
    <m/>
    <x v="0"/>
    <x v="0"/>
    <n v="52"/>
    <n v="0"/>
    <m/>
    <n v="0"/>
    <m/>
    <x v="0"/>
    <x v="0"/>
    <m/>
    <m/>
    <x v="0"/>
    <m/>
    <m/>
    <m/>
    <m/>
    <m/>
    <x v="0"/>
    <m/>
    <m/>
    <x v="0"/>
    <m/>
    <m/>
    <m/>
    <m/>
    <x v="6"/>
    <m/>
    <m/>
    <d v="2019-05-21T00:00:00"/>
    <x v="38"/>
    <m/>
    <s v="Rework; P.S. Approval per customer"/>
    <x v="0"/>
    <n v="6"/>
    <n v="8"/>
    <m/>
    <m/>
    <m/>
  </r>
  <r>
    <x v="1"/>
    <x v="79"/>
    <x v="5"/>
    <x v="4"/>
    <x v="1266"/>
    <x v="46"/>
    <x v="0"/>
    <x v="796"/>
    <m/>
    <m/>
    <m/>
    <x v="0"/>
    <m/>
    <n v="3.6"/>
    <m/>
    <m/>
    <x v="0"/>
    <m/>
    <x v="653"/>
    <x v="257"/>
    <x v="253"/>
    <m/>
    <m/>
    <x v="0"/>
    <x v="0"/>
    <n v="52"/>
    <n v="0"/>
    <m/>
    <n v="0"/>
    <m/>
    <x v="0"/>
    <x v="0"/>
    <m/>
    <m/>
    <x v="0"/>
    <m/>
    <m/>
    <m/>
    <m/>
    <m/>
    <x v="0"/>
    <m/>
    <m/>
    <x v="0"/>
    <m/>
    <m/>
    <m/>
    <m/>
    <x v="6"/>
    <m/>
    <m/>
    <d v="2019-05-20T00:00:00"/>
    <x v="131"/>
    <m/>
    <s v="Rework; P.S. Approval per customer"/>
    <x v="0"/>
    <n v="14"/>
    <n v="8"/>
    <m/>
    <m/>
    <m/>
  </r>
  <r>
    <x v="1"/>
    <x v="79"/>
    <x v="5"/>
    <x v="4"/>
    <x v="1267"/>
    <x v="300"/>
    <x v="0"/>
    <x v="797"/>
    <m/>
    <m/>
    <m/>
    <x v="0"/>
    <m/>
    <n v="3.3"/>
    <m/>
    <m/>
    <x v="0"/>
    <m/>
    <x v="654"/>
    <x v="196"/>
    <x v="254"/>
    <m/>
    <m/>
    <x v="0"/>
    <x v="0"/>
    <n v="48"/>
    <n v="0"/>
    <m/>
    <n v="0"/>
    <m/>
    <x v="0"/>
    <x v="0"/>
    <m/>
    <m/>
    <x v="0"/>
    <m/>
    <m/>
    <m/>
    <m/>
    <m/>
    <x v="0"/>
    <m/>
    <m/>
    <x v="0"/>
    <m/>
    <m/>
    <m/>
    <m/>
    <x v="6"/>
    <m/>
    <m/>
    <d v="2019-05-20T00:00:00"/>
    <x v="131"/>
    <m/>
    <s v="Rework; P.S. Approval per customer"/>
    <x v="0"/>
    <n v="10"/>
    <n v="8"/>
    <m/>
    <m/>
    <m/>
  </r>
  <r>
    <x v="1"/>
    <x v="79"/>
    <x v="5"/>
    <x v="4"/>
    <x v="1268"/>
    <x v="165"/>
    <x v="0"/>
    <x v="798"/>
    <m/>
    <m/>
    <m/>
    <x v="0"/>
    <m/>
    <n v="3.6"/>
    <m/>
    <m/>
    <x v="0"/>
    <m/>
    <x v="655"/>
    <x v="240"/>
    <x v="255"/>
    <m/>
    <m/>
    <x v="0"/>
    <x v="0"/>
    <n v="52"/>
    <n v="0"/>
    <m/>
    <n v="0"/>
    <m/>
    <x v="0"/>
    <x v="0"/>
    <m/>
    <m/>
    <x v="0"/>
    <m/>
    <m/>
    <m/>
    <m/>
    <m/>
    <x v="0"/>
    <m/>
    <m/>
    <x v="0"/>
    <m/>
    <m/>
    <m/>
    <m/>
    <x v="6"/>
    <m/>
    <m/>
    <d v="2019-05-21T00:00:00"/>
    <x v="38"/>
    <m/>
    <s v="Rework; P.S. Approval per customer"/>
    <x v="0"/>
    <n v="6"/>
    <n v="8"/>
    <m/>
    <m/>
    <m/>
  </r>
  <r>
    <x v="1"/>
    <x v="79"/>
    <x v="5"/>
    <x v="4"/>
    <x v="1269"/>
    <x v="244"/>
    <x v="0"/>
    <x v="799"/>
    <m/>
    <m/>
    <m/>
    <x v="0"/>
    <m/>
    <n v="3.8"/>
    <m/>
    <m/>
    <x v="0"/>
    <m/>
    <x v="656"/>
    <x v="252"/>
    <x v="256"/>
    <m/>
    <m/>
    <x v="0"/>
    <x v="0"/>
    <n v="57"/>
    <n v="0"/>
    <m/>
    <n v="0"/>
    <m/>
    <x v="0"/>
    <x v="0"/>
    <m/>
    <m/>
    <x v="0"/>
    <m/>
    <m/>
    <m/>
    <m/>
    <m/>
    <x v="0"/>
    <m/>
    <m/>
    <x v="0"/>
    <m/>
    <m/>
    <m/>
    <m/>
    <x v="6"/>
    <m/>
    <m/>
    <d v="2019-05-21T00:00:00"/>
    <x v="38"/>
    <m/>
    <s v="Rework; P.S. Approval per customer"/>
    <x v="0"/>
    <n v="5"/>
    <n v="8"/>
    <m/>
    <m/>
    <m/>
  </r>
  <r>
    <x v="1"/>
    <x v="79"/>
    <x v="5"/>
    <x v="4"/>
    <x v="1270"/>
    <x v="244"/>
    <x v="0"/>
    <x v="793"/>
    <m/>
    <m/>
    <m/>
    <x v="0"/>
    <m/>
    <n v="3.8"/>
    <m/>
    <m/>
    <x v="0"/>
    <m/>
    <x v="657"/>
    <x v="73"/>
    <x v="257"/>
    <m/>
    <m/>
    <x v="0"/>
    <x v="0"/>
    <n v="52"/>
    <n v="0"/>
    <m/>
    <n v="0"/>
    <m/>
    <x v="0"/>
    <x v="0"/>
    <m/>
    <m/>
    <x v="0"/>
    <m/>
    <m/>
    <m/>
    <m/>
    <m/>
    <x v="0"/>
    <m/>
    <m/>
    <x v="0"/>
    <m/>
    <m/>
    <m/>
    <m/>
    <x v="6"/>
    <m/>
    <m/>
    <d v="2019-05-22T00:00:00"/>
    <x v="209"/>
    <m/>
    <s v="Rework; P.S. Approval per customer"/>
    <x v="0"/>
    <n v="6"/>
    <n v="8"/>
    <m/>
    <m/>
    <m/>
  </r>
  <r>
    <x v="1"/>
    <x v="79"/>
    <x v="5"/>
    <x v="4"/>
    <x v="1271"/>
    <x v="244"/>
    <x v="0"/>
    <x v="800"/>
    <m/>
    <m/>
    <m/>
    <x v="0"/>
    <m/>
    <n v="3.6"/>
    <m/>
    <m/>
    <x v="0"/>
    <m/>
    <x v="653"/>
    <x v="242"/>
    <x v="258"/>
    <m/>
    <m/>
    <x v="0"/>
    <x v="0"/>
    <n v="49"/>
    <n v="0"/>
    <m/>
    <n v="0"/>
    <m/>
    <x v="0"/>
    <x v="0"/>
    <m/>
    <m/>
    <x v="0"/>
    <m/>
    <m/>
    <m/>
    <m/>
    <m/>
    <x v="0"/>
    <m/>
    <m/>
    <x v="0"/>
    <m/>
    <m/>
    <m/>
    <m/>
    <x v="6"/>
    <m/>
    <m/>
    <d v="2019-05-22T00:00:00"/>
    <x v="209"/>
    <m/>
    <s v="Rework; P.S. Approval per customer"/>
    <x v="0"/>
    <n v="6"/>
    <n v="8"/>
    <m/>
    <m/>
    <m/>
  </r>
  <r>
    <x v="1"/>
    <x v="79"/>
    <x v="5"/>
    <x v="4"/>
    <x v="1272"/>
    <x v="244"/>
    <x v="0"/>
    <x v="801"/>
    <m/>
    <m/>
    <m/>
    <x v="0"/>
    <m/>
    <n v="3.5"/>
    <m/>
    <m/>
    <x v="0"/>
    <m/>
    <x v="658"/>
    <x v="196"/>
    <x v="259"/>
    <m/>
    <m/>
    <x v="0"/>
    <x v="0"/>
    <n v="50"/>
    <n v="0"/>
    <m/>
    <n v="0"/>
    <m/>
    <x v="0"/>
    <x v="0"/>
    <m/>
    <m/>
    <x v="0"/>
    <m/>
    <m/>
    <m/>
    <m/>
    <m/>
    <x v="0"/>
    <m/>
    <m/>
    <x v="0"/>
    <m/>
    <m/>
    <m/>
    <m/>
    <x v="6"/>
    <m/>
    <m/>
    <d v="2019-05-22T00:00:00"/>
    <x v="209"/>
    <m/>
    <s v="Rework; P.S. Approval per customer"/>
    <x v="0"/>
    <n v="5"/>
    <n v="8"/>
    <m/>
    <m/>
    <m/>
  </r>
  <r>
    <x v="1"/>
    <x v="79"/>
    <x v="5"/>
    <x v="4"/>
    <x v="1273"/>
    <x v="47"/>
    <x v="0"/>
    <x v="802"/>
    <m/>
    <m/>
    <m/>
    <x v="0"/>
    <m/>
    <n v="3.3"/>
    <m/>
    <m/>
    <x v="0"/>
    <m/>
    <x v="659"/>
    <x v="203"/>
    <x v="260"/>
    <m/>
    <m/>
    <x v="0"/>
    <x v="0"/>
    <n v="49"/>
    <n v="0"/>
    <m/>
    <n v="0"/>
    <m/>
    <x v="0"/>
    <x v="0"/>
    <m/>
    <m/>
    <x v="0"/>
    <m/>
    <m/>
    <m/>
    <m/>
    <m/>
    <x v="0"/>
    <m/>
    <m/>
    <x v="0"/>
    <m/>
    <m/>
    <m/>
    <m/>
    <x v="6"/>
    <m/>
    <m/>
    <d v="2019-05-22T00:00:00"/>
    <x v="209"/>
    <m/>
    <s v="Rework; P.S. Approval per customer"/>
    <x v="0"/>
    <n v="5"/>
    <n v="8"/>
    <m/>
    <m/>
    <m/>
  </r>
  <r>
    <x v="1"/>
    <x v="79"/>
    <x v="5"/>
    <x v="4"/>
    <x v="1274"/>
    <x v="47"/>
    <x v="0"/>
    <x v="803"/>
    <m/>
    <m/>
    <m/>
    <x v="0"/>
    <m/>
    <n v="3.4"/>
    <m/>
    <m/>
    <x v="0"/>
    <m/>
    <x v="655"/>
    <x v="202"/>
    <x v="261"/>
    <m/>
    <m/>
    <x v="0"/>
    <x v="0"/>
    <n v="43"/>
    <n v="0"/>
    <m/>
    <n v="0"/>
    <m/>
    <x v="0"/>
    <x v="0"/>
    <m/>
    <m/>
    <x v="0"/>
    <m/>
    <m/>
    <m/>
    <m/>
    <m/>
    <x v="0"/>
    <m/>
    <m/>
    <x v="0"/>
    <m/>
    <m/>
    <m/>
    <m/>
    <x v="6"/>
    <m/>
    <m/>
    <d v="2019-05-23T00:00:00"/>
    <x v="40"/>
    <m/>
    <s v="Rework; P.S. Approval per customer"/>
    <x v="0"/>
    <n v="6"/>
    <n v="8"/>
    <m/>
    <m/>
    <m/>
  </r>
  <r>
    <x v="1"/>
    <x v="79"/>
    <x v="5"/>
    <x v="4"/>
    <x v="1275"/>
    <x v="47"/>
    <x v="0"/>
    <x v="804"/>
    <m/>
    <m/>
    <m/>
    <x v="0"/>
    <m/>
    <n v="3.1"/>
    <m/>
    <m/>
    <x v="0"/>
    <m/>
    <x v="660"/>
    <x v="259"/>
    <x v="262"/>
    <m/>
    <m/>
    <x v="0"/>
    <x v="0"/>
    <n v="47"/>
    <n v="0"/>
    <m/>
    <n v="0"/>
    <m/>
    <x v="0"/>
    <x v="0"/>
    <m/>
    <m/>
    <x v="0"/>
    <m/>
    <m/>
    <m/>
    <m/>
    <m/>
    <x v="0"/>
    <m/>
    <m/>
    <x v="0"/>
    <m/>
    <m/>
    <m/>
    <m/>
    <x v="6"/>
    <m/>
    <m/>
    <d v="2019-05-23T00:00:00"/>
    <x v="40"/>
    <m/>
    <s v="Rework; P.S. Approval per customer"/>
    <x v="0"/>
    <n v="5"/>
    <n v="8"/>
    <m/>
    <m/>
    <m/>
  </r>
  <r>
    <x v="1"/>
    <x v="79"/>
    <x v="5"/>
    <x v="4"/>
    <x v="1276"/>
    <x v="245"/>
    <x v="0"/>
    <x v="805"/>
    <m/>
    <m/>
    <m/>
    <x v="0"/>
    <m/>
    <n v="3"/>
    <m/>
    <m/>
    <x v="0"/>
    <m/>
    <x v="661"/>
    <x v="69"/>
    <x v="263"/>
    <m/>
    <m/>
    <x v="0"/>
    <x v="0"/>
    <n v="51"/>
    <n v="0"/>
    <m/>
    <n v="0"/>
    <m/>
    <x v="0"/>
    <x v="0"/>
    <m/>
    <m/>
    <x v="0"/>
    <m/>
    <m/>
    <m/>
    <m/>
    <m/>
    <x v="0"/>
    <m/>
    <m/>
    <x v="0"/>
    <m/>
    <m/>
    <m/>
    <m/>
    <x v="6"/>
    <m/>
    <m/>
    <d v="2019-05-24T00:00:00"/>
    <x v="134"/>
    <m/>
    <s v="Rework; P.S. Approval per customer"/>
    <x v="0"/>
    <n v="6"/>
    <n v="8"/>
    <m/>
    <m/>
    <m/>
  </r>
  <r>
    <x v="1"/>
    <x v="79"/>
    <x v="5"/>
    <x v="4"/>
    <x v="1277"/>
    <x v="48"/>
    <x v="0"/>
    <x v="806"/>
    <m/>
    <m/>
    <m/>
    <x v="0"/>
    <m/>
    <n v="3"/>
    <m/>
    <m/>
    <x v="0"/>
    <m/>
    <x v="662"/>
    <x v="455"/>
    <x v="77"/>
    <m/>
    <m/>
    <x v="0"/>
    <x v="0"/>
    <n v="46"/>
    <n v="0"/>
    <m/>
    <n v="0"/>
    <m/>
    <x v="0"/>
    <x v="0"/>
    <m/>
    <m/>
    <x v="0"/>
    <m/>
    <m/>
    <m/>
    <m/>
    <m/>
    <x v="0"/>
    <m/>
    <m/>
    <x v="0"/>
    <m/>
    <m/>
    <m/>
    <m/>
    <x v="6"/>
    <m/>
    <m/>
    <d v="2019-05-24T00:00:00"/>
    <x v="134"/>
    <m/>
    <s v="Rework; P.S. Approval per customer"/>
    <x v="0"/>
    <n v="14"/>
    <n v="8"/>
    <m/>
    <m/>
    <m/>
  </r>
  <r>
    <x v="1"/>
    <x v="79"/>
    <x v="5"/>
    <x v="4"/>
    <x v="1278"/>
    <x v="166"/>
    <x v="0"/>
    <x v="807"/>
    <m/>
    <m/>
    <m/>
    <x v="0"/>
    <m/>
    <n v="3"/>
    <m/>
    <m/>
    <x v="0"/>
    <m/>
    <x v="663"/>
    <x v="69"/>
    <x v="264"/>
    <m/>
    <m/>
    <x v="0"/>
    <x v="0"/>
    <n v="42"/>
    <n v="0"/>
    <m/>
    <n v="0"/>
    <m/>
    <x v="0"/>
    <x v="0"/>
    <m/>
    <m/>
    <x v="0"/>
    <m/>
    <m/>
    <m/>
    <m/>
    <m/>
    <x v="0"/>
    <m/>
    <m/>
    <x v="0"/>
    <m/>
    <m/>
    <m/>
    <m/>
    <x v="6"/>
    <m/>
    <m/>
    <d v="2019-05-28T00:00:00"/>
    <x v="41"/>
    <m/>
    <s v="Rework; P.S. Approval per customer"/>
    <x v="0"/>
    <n v="21"/>
    <n v="8"/>
    <m/>
    <m/>
    <m/>
  </r>
  <r>
    <x v="1"/>
    <x v="79"/>
    <x v="5"/>
    <x v="4"/>
    <x v="1279"/>
    <x v="301"/>
    <x v="0"/>
    <x v="808"/>
    <m/>
    <m/>
    <m/>
    <x v="0"/>
    <m/>
    <n v="2.6"/>
    <m/>
    <m/>
    <x v="0"/>
    <m/>
    <x v="646"/>
    <x v="73"/>
    <x v="265"/>
    <m/>
    <m/>
    <x v="0"/>
    <x v="0"/>
    <n v="44"/>
    <n v="0"/>
    <m/>
    <n v="0"/>
    <m/>
    <x v="0"/>
    <x v="0"/>
    <m/>
    <m/>
    <x v="0"/>
    <m/>
    <m/>
    <m/>
    <m/>
    <m/>
    <x v="0"/>
    <m/>
    <m/>
    <x v="0"/>
    <m/>
    <m/>
    <m/>
    <m/>
    <x v="6"/>
    <m/>
    <m/>
    <d v="2019-05-28T00:00:00"/>
    <x v="41"/>
    <m/>
    <s v="Rework; P.S. Approval per customer"/>
    <x v="0"/>
    <n v="5"/>
    <n v="8"/>
    <m/>
    <m/>
    <m/>
  </r>
  <r>
    <x v="1"/>
    <x v="79"/>
    <x v="5"/>
    <x v="4"/>
    <x v="1280"/>
    <x v="49"/>
    <x v="0"/>
    <x v="809"/>
    <m/>
    <m/>
    <m/>
    <x v="0"/>
    <m/>
    <n v="3"/>
    <m/>
    <m/>
    <x v="0"/>
    <m/>
    <x v="653"/>
    <x v="234"/>
    <x v="266"/>
    <m/>
    <m/>
    <x v="0"/>
    <x v="0"/>
    <n v="36"/>
    <n v="0"/>
    <m/>
    <n v="0"/>
    <m/>
    <x v="0"/>
    <x v="0"/>
    <m/>
    <m/>
    <x v="0"/>
    <m/>
    <m/>
    <m/>
    <m/>
    <m/>
    <x v="0"/>
    <m/>
    <m/>
    <x v="0"/>
    <m/>
    <m/>
    <m/>
    <m/>
    <x v="6"/>
    <m/>
    <m/>
    <d v="2019-05-30T00:00:00"/>
    <x v="42"/>
    <m/>
    <s v="Rework; P.S. Approval per customer"/>
    <x v="0"/>
    <n v="7"/>
    <n v="8"/>
    <m/>
    <m/>
    <m/>
  </r>
  <r>
    <x v="1"/>
    <x v="79"/>
    <x v="5"/>
    <x v="4"/>
    <x v="1281"/>
    <x v="168"/>
    <x v="0"/>
    <x v="810"/>
    <m/>
    <m/>
    <m/>
    <x v="0"/>
    <m/>
    <n v="2.6"/>
    <m/>
    <m/>
    <x v="0"/>
    <m/>
    <x v="664"/>
    <x v="221"/>
    <x v="267"/>
    <m/>
    <m/>
    <x v="0"/>
    <x v="0"/>
    <n v="55"/>
    <n v="0"/>
    <m/>
    <n v="0"/>
    <m/>
    <x v="0"/>
    <x v="0"/>
    <m/>
    <m/>
    <x v="0"/>
    <m/>
    <m/>
    <m/>
    <m/>
    <m/>
    <x v="0"/>
    <m/>
    <m/>
    <x v="0"/>
    <m/>
    <m/>
    <m/>
    <m/>
    <x v="6"/>
    <m/>
    <m/>
    <d v="2019-05-30T00:00:00"/>
    <x v="42"/>
    <m/>
    <s v="Rework; P.S. Approval per customer"/>
    <x v="0"/>
    <n v="7"/>
    <n v="8"/>
    <m/>
    <m/>
    <m/>
  </r>
  <r>
    <x v="1"/>
    <x v="79"/>
    <x v="5"/>
    <x v="4"/>
    <x v="1282"/>
    <x v="169"/>
    <x v="0"/>
    <x v="811"/>
    <m/>
    <m/>
    <m/>
    <x v="0"/>
    <m/>
    <n v="3.1"/>
    <m/>
    <m/>
    <x v="0"/>
    <m/>
    <x v="665"/>
    <x v="207"/>
    <x v="268"/>
    <m/>
    <m/>
    <x v="0"/>
    <x v="0"/>
    <n v="52"/>
    <n v="0"/>
    <m/>
    <n v="0"/>
    <m/>
    <x v="0"/>
    <x v="0"/>
    <m/>
    <m/>
    <x v="0"/>
    <m/>
    <m/>
    <m/>
    <m/>
    <m/>
    <x v="0"/>
    <m/>
    <m/>
    <x v="0"/>
    <m/>
    <m/>
    <m/>
    <m/>
    <x v="6"/>
    <m/>
    <m/>
    <d v="2019-05-31T00:00:00"/>
    <x v="262"/>
    <m/>
    <s v="Rework; P.S. Approval per customer"/>
    <x v="0"/>
    <n v="8"/>
    <n v="8"/>
    <m/>
    <m/>
    <m/>
  </r>
  <r>
    <x v="1"/>
    <x v="79"/>
    <x v="5"/>
    <x v="4"/>
    <x v="1283"/>
    <x v="302"/>
    <x v="0"/>
    <x v="812"/>
    <m/>
    <m/>
    <m/>
    <x v="0"/>
    <m/>
    <n v="4"/>
    <m/>
    <m/>
    <x v="0"/>
    <m/>
    <x v="666"/>
    <x v="200"/>
    <x v="269"/>
    <m/>
    <m/>
    <x v="0"/>
    <x v="0"/>
    <n v="50"/>
    <n v="0"/>
    <m/>
    <n v="0"/>
    <m/>
    <x v="0"/>
    <x v="0"/>
    <m/>
    <m/>
    <x v="0"/>
    <m/>
    <m/>
    <m/>
    <m/>
    <m/>
    <x v="0"/>
    <m/>
    <m/>
    <x v="0"/>
    <m/>
    <m/>
    <m/>
    <m/>
    <x v="7"/>
    <m/>
    <m/>
    <d v="2019-06-03T00:00:00"/>
    <x v="135"/>
    <m/>
    <s v="Rework; P.S. Approval per customer"/>
    <x v="0"/>
    <n v="18"/>
    <n v="8"/>
    <m/>
    <m/>
    <m/>
  </r>
  <r>
    <x v="1"/>
    <x v="79"/>
    <x v="5"/>
    <x v="4"/>
    <x v="1284"/>
    <x v="303"/>
    <x v="0"/>
    <x v="813"/>
    <m/>
    <m/>
    <m/>
    <x v="0"/>
    <m/>
    <n v="3.1"/>
    <m/>
    <m/>
    <x v="0"/>
    <m/>
    <x v="667"/>
    <x v="242"/>
    <x v="270"/>
    <m/>
    <m/>
    <x v="0"/>
    <x v="0"/>
    <n v="54"/>
    <n v="0"/>
    <m/>
    <n v="0"/>
    <m/>
    <x v="0"/>
    <x v="0"/>
    <m/>
    <m/>
    <x v="0"/>
    <m/>
    <m/>
    <m/>
    <m/>
    <m/>
    <x v="0"/>
    <m/>
    <m/>
    <x v="0"/>
    <m/>
    <m/>
    <m/>
    <m/>
    <x v="7"/>
    <m/>
    <m/>
    <d v="2019-06-03T00:00:00"/>
    <x v="135"/>
    <m/>
    <s v="Rework; P.S. Approval per customer"/>
    <x v="0"/>
    <n v="6"/>
    <n v="8"/>
    <m/>
    <m/>
    <m/>
  </r>
  <r>
    <x v="1"/>
    <x v="79"/>
    <x v="5"/>
    <x v="4"/>
    <x v="1285"/>
    <x v="171"/>
    <x v="0"/>
    <x v="814"/>
    <m/>
    <m/>
    <m/>
    <x v="0"/>
    <m/>
    <n v="3"/>
    <m/>
    <m/>
    <x v="0"/>
    <m/>
    <x v="668"/>
    <x v="207"/>
    <x v="271"/>
    <m/>
    <m/>
    <x v="0"/>
    <x v="0"/>
    <n v="45"/>
    <n v="0"/>
    <m/>
    <n v="0"/>
    <m/>
    <x v="0"/>
    <x v="0"/>
    <m/>
    <m/>
    <x v="0"/>
    <m/>
    <m/>
    <m/>
    <m/>
    <m/>
    <x v="0"/>
    <m/>
    <m/>
    <x v="0"/>
    <m/>
    <m/>
    <m/>
    <m/>
    <x v="7"/>
    <m/>
    <m/>
    <d v="2019-06-04T00:00:00"/>
    <x v="183"/>
    <m/>
    <s v="Rework; P.S. Approval per customer"/>
    <x v="0"/>
    <n v="5"/>
    <n v="8"/>
    <m/>
    <m/>
    <m/>
  </r>
  <r>
    <x v="1"/>
    <x v="79"/>
    <x v="5"/>
    <x v="4"/>
    <x v="1286"/>
    <x v="171"/>
    <x v="0"/>
    <x v="815"/>
    <m/>
    <m/>
    <m/>
    <x v="0"/>
    <m/>
    <n v="2.8"/>
    <m/>
    <m/>
    <x v="0"/>
    <m/>
    <x v="669"/>
    <x v="234"/>
    <x v="272"/>
    <m/>
    <m/>
    <x v="0"/>
    <x v="0"/>
    <n v="48"/>
    <n v="0"/>
    <m/>
    <n v="0"/>
    <m/>
    <x v="0"/>
    <x v="0"/>
    <m/>
    <m/>
    <x v="0"/>
    <m/>
    <m/>
    <m/>
    <m/>
    <m/>
    <x v="0"/>
    <m/>
    <m/>
    <x v="0"/>
    <m/>
    <m/>
    <m/>
    <m/>
    <x v="7"/>
    <m/>
    <m/>
    <d v="2019-06-04T00:00:00"/>
    <x v="183"/>
    <m/>
    <s v="Rework; P.S. Approval per customer"/>
    <x v="0"/>
    <n v="5"/>
    <n v="8"/>
    <m/>
    <m/>
    <m/>
  </r>
  <r>
    <x v="1"/>
    <x v="79"/>
    <x v="5"/>
    <x v="4"/>
    <x v="1287"/>
    <x v="171"/>
    <x v="0"/>
    <x v="816"/>
    <m/>
    <m/>
    <m/>
    <x v="0"/>
    <m/>
    <n v="3"/>
    <m/>
    <m/>
    <x v="0"/>
    <m/>
    <x v="670"/>
    <x v="238"/>
    <x v="273"/>
    <m/>
    <m/>
    <x v="0"/>
    <x v="0"/>
    <n v="44"/>
    <n v="0"/>
    <m/>
    <n v="0"/>
    <m/>
    <x v="0"/>
    <x v="0"/>
    <m/>
    <m/>
    <x v="0"/>
    <m/>
    <m/>
    <m/>
    <m/>
    <m/>
    <x v="0"/>
    <m/>
    <m/>
    <x v="0"/>
    <m/>
    <m/>
    <m/>
    <m/>
    <x v="7"/>
    <m/>
    <m/>
    <d v="2019-06-05T00:00:00"/>
    <x v="136"/>
    <m/>
    <s v="Rework; P.S. Approval per customer"/>
    <x v="0"/>
    <n v="6"/>
    <n v="8"/>
    <m/>
    <m/>
    <m/>
  </r>
  <r>
    <x v="1"/>
    <x v="79"/>
    <x v="5"/>
    <x v="4"/>
    <x v="1288"/>
    <x v="171"/>
    <x v="0"/>
    <x v="817"/>
    <m/>
    <m/>
    <m/>
    <x v="0"/>
    <m/>
    <n v="2.8"/>
    <m/>
    <m/>
    <x v="0"/>
    <m/>
    <x v="671"/>
    <x v="257"/>
    <x v="274"/>
    <m/>
    <m/>
    <x v="0"/>
    <x v="0"/>
    <n v="47"/>
    <n v="0"/>
    <m/>
    <n v="0"/>
    <m/>
    <x v="0"/>
    <x v="0"/>
    <m/>
    <m/>
    <x v="0"/>
    <m/>
    <m/>
    <m/>
    <m/>
    <m/>
    <x v="0"/>
    <m/>
    <m/>
    <x v="0"/>
    <m/>
    <m/>
    <m/>
    <m/>
    <x v="7"/>
    <m/>
    <m/>
    <d v="2019-06-05T00:00:00"/>
    <x v="136"/>
    <m/>
    <s v="Rework; P.S. Approval per customer"/>
    <x v="0"/>
    <n v="6"/>
    <n v="8"/>
    <m/>
    <m/>
    <m/>
  </r>
  <r>
    <x v="1"/>
    <x v="79"/>
    <x v="5"/>
    <x v="4"/>
    <x v="1289"/>
    <x v="50"/>
    <x v="0"/>
    <x v="818"/>
    <m/>
    <m/>
    <m/>
    <x v="0"/>
    <m/>
    <n v="4.7"/>
    <m/>
    <m/>
    <x v="0"/>
    <m/>
    <x v="672"/>
    <x v="458"/>
    <x v="19"/>
    <m/>
    <m/>
    <x v="0"/>
    <x v="0"/>
    <n v="32"/>
    <n v="0"/>
    <m/>
    <n v="0"/>
    <m/>
    <x v="0"/>
    <x v="0"/>
    <m/>
    <m/>
    <x v="0"/>
    <m/>
    <m/>
    <m/>
    <m/>
    <m/>
    <x v="0"/>
    <m/>
    <m/>
    <x v="0"/>
    <m/>
    <m/>
    <m/>
    <m/>
    <x v="7"/>
    <m/>
    <m/>
    <d v="2019-06-06T00:00:00"/>
    <x v="43"/>
    <m/>
    <s v="Rework; P.S. Approval per customer"/>
    <x v="0"/>
    <n v="11"/>
    <n v="8"/>
    <m/>
    <m/>
    <m/>
  </r>
  <r>
    <x v="1"/>
    <x v="79"/>
    <x v="5"/>
    <x v="4"/>
    <x v="1290"/>
    <x v="51"/>
    <x v="0"/>
    <x v="819"/>
    <m/>
    <m/>
    <m/>
    <x v="0"/>
    <m/>
    <n v="3"/>
    <m/>
    <m/>
    <x v="0"/>
    <m/>
    <x v="673"/>
    <x v="256"/>
    <x v="275"/>
    <m/>
    <m/>
    <x v="0"/>
    <x v="0"/>
    <n v="42"/>
    <n v="0"/>
    <m/>
    <n v="0"/>
    <m/>
    <x v="0"/>
    <x v="0"/>
    <m/>
    <m/>
    <x v="0"/>
    <m/>
    <m/>
    <m/>
    <m/>
    <m/>
    <x v="0"/>
    <m/>
    <m/>
    <x v="0"/>
    <m/>
    <m/>
    <m/>
    <m/>
    <x v="7"/>
    <m/>
    <m/>
    <d v="2019-06-06T00:00:00"/>
    <x v="43"/>
    <m/>
    <s v="Rework; P.S. Approval per customer"/>
    <x v="0"/>
    <n v="7"/>
    <n v="8"/>
    <m/>
    <m/>
    <m/>
  </r>
  <r>
    <x v="1"/>
    <x v="79"/>
    <x v="5"/>
    <x v="4"/>
    <x v="1291"/>
    <x v="52"/>
    <x v="0"/>
    <x v="820"/>
    <m/>
    <m/>
    <m/>
    <x v="0"/>
    <m/>
    <n v="2.9"/>
    <m/>
    <m/>
    <x v="0"/>
    <m/>
    <x v="674"/>
    <x v="238"/>
    <x v="276"/>
    <m/>
    <m/>
    <x v="0"/>
    <x v="0"/>
    <n v="40"/>
    <n v="0"/>
    <m/>
    <n v="0"/>
    <m/>
    <x v="0"/>
    <x v="0"/>
    <m/>
    <m/>
    <x v="0"/>
    <m/>
    <m/>
    <m/>
    <m/>
    <m/>
    <x v="0"/>
    <m/>
    <m/>
    <x v="0"/>
    <m/>
    <m/>
    <m/>
    <m/>
    <x v="7"/>
    <m/>
    <m/>
    <d v="2019-06-07T00:00:00"/>
    <x v="44"/>
    <m/>
    <s v="Rework; P.S. Approval per customer"/>
    <x v="0"/>
    <n v="11"/>
    <n v="8"/>
    <m/>
    <m/>
    <m/>
  </r>
  <r>
    <x v="1"/>
    <x v="79"/>
    <x v="5"/>
    <x v="4"/>
    <x v="1292"/>
    <x v="52"/>
    <x v="0"/>
    <x v="814"/>
    <m/>
    <m/>
    <m/>
    <x v="0"/>
    <m/>
    <n v="2.8"/>
    <m/>
    <m/>
    <x v="0"/>
    <m/>
    <x v="675"/>
    <x v="459"/>
    <x v="277"/>
    <m/>
    <m/>
    <x v="0"/>
    <x v="0"/>
    <n v="46"/>
    <n v="0"/>
    <m/>
    <n v="0"/>
    <m/>
    <x v="0"/>
    <x v="0"/>
    <m/>
    <m/>
    <x v="0"/>
    <m/>
    <m/>
    <m/>
    <m/>
    <m/>
    <x v="0"/>
    <m/>
    <m/>
    <x v="0"/>
    <m/>
    <m/>
    <m/>
    <m/>
    <x v="7"/>
    <m/>
    <m/>
    <d v="2019-06-07T00:00:00"/>
    <x v="44"/>
    <m/>
    <s v="Rework; P.S. Approval per customer"/>
    <x v="0"/>
    <n v="8"/>
    <n v="8"/>
    <m/>
    <m/>
    <m/>
  </r>
  <r>
    <x v="1"/>
    <x v="79"/>
    <x v="5"/>
    <x v="4"/>
    <x v="1293"/>
    <x v="52"/>
    <x v="0"/>
    <x v="821"/>
    <m/>
    <m/>
    <m/>
    <x v="0"/>
    <m/>
    <n v="2.9"/>
    <m/>
    <m/>
    <x v="0"/>
    <m/>
    <x v="676"/>
    <x v="244"/>
    <x v="278"/>
    <m/>
    <m/>
    <x v="0"/>
    <x v="0"/>
    <n v="44"/>
    <n v="0"/>
    <m/>
    <n v="0"/>
    <m/>
    <x v="0"/>
    <x v="0"/>
    <m/>
    <m/>
    <x v="0"/>
    <m/>
    <m/>
    <m/>
    <m/>
    <m/>
    <x v="0"/>
    <m/>
    <m/>
    <x v="0"/>
    <m/>
    <m/>
    <m/>
    <m/>
    <x v="7"/>
    <m/>
    <m/>
    <d v="2019-06-10T00:00:00"/>
    <x v="224"/>
    <m/>
    <s v="Rework; P.S. Approval per customer"/>
    <x v="0"/>
    <n v="7"/>
    <n v="8"/>
    <m/>
    <m/>
    <m/>
  </r>
  <r>
    <x v="1"/>
    <x v="79"/>
    <x v="5"/>
    <x v="4"/>
    <x v="1294"/>
    <x v="304"/>
    <x v="0"/>
    <x v="822"/>
    <m/>
    <m/>
    <m/>
    <x v="0"/>
    <m/>
    <n v="2.9"/>
    <m/>
    <m/>
    <x v="0"/>
    <m/>
    <x v="677"/>
    <x v="460"/>
    <x v="279"/>
    <m/>
    <m/>
    <x v="0"/>
    <x v="0"/>
    <n v="52"/>
    <n v="0"/>
    <m/>
    <n v="0"/>
    <m/>
    <x v="0"/>
    <x v="0"/>
    <m/>
    <m/>
    <x v="0"/>
    <m/>
    <m/>
    <m/>
    <m/>
    <m/>
    <x v="0"/>
    <m/>
    <m/>
    <x v="0"/>
    <m/>
    <m/>
    <m/>
    <m/>
    <x v="7"/>
    <m/>
    <m/>
    <d v="2019-06-10T00:00:00"/>
    <x v="224"/>
    <m/>
    <s v="Rework; P.S. Approval per customer"/>
    <x v="0"/>
    <n v="12"/>
    <n v="8"/>
    <m/>
    <m/>
    <m/>
  </r>
  <r>
    <x v="1"/>
    <x v="79"/>
    <x v="5"/>
    <x v="4"/>
    <x v="1295"/>
    <x v="304"/>
    <x v="0"/>
    <x v="823"/>
    <m/>
    <m/>
    <m/>
    <x v="0"/>
    <m/>
    <n v="2.7"/>
    <m/>
    <m/>
    <x v="0"/>
    <m/>
    <x v="678"/>
    <x v="197"/>
    <x v="280"/>
    <m/>
    <m/>
    <x v="0"/>
    <x v="0"/>
    <n v="48"/>
    <n v="0"/>
    <m/>
    <n v="0"/>
    <m/>
    <x v="0"/>
    <x v="0"/>
    <m/>
    <m/>
    <x v="0"/>
    <m/>
    <m/>
    <m/>
    <m/>
    <m/>
    <x v="0"/>
    <m/>
    <m/>
    <x v="0"/>
    <m/>
    <m/>
    <m/>
    <m/>
    <x v="7"/>
    <m/>
    <m/>
    <d v="2019-06-10T00:00:00"/>
    <x v="224"/>
    <m/>
    <s v="Rework; P.S. Approval per customer"/>
    <x v="0"/>
    <n v="8"/>
    <n v="8"/>
    <m/>
    <m/>
    <m/>
  </r>
  <r>
    <x v="1"/>
    <x v="79"/>
    <x v="5"/>
    <x v="4"/>
    <x v="1296"/>
    <x v="304"/>
    <x v="0"/>
    <x v="824"/>
    <m/>
    <m/>
    <m/>
    <x v="0"/>
    <m/>
    <n v="3.3"/>
    <m/>
    <m/>
    <x v="0"/>
    <m/>
    <x v="679"/>
    <x v="224"/>
    <x v="281"/>
    <m/>
    <m/>
    <x v="0"/>
    <x v="0"/>
    <n v="50"/>
    <n v="0"/>
    <m/>
    <n v="0"/>
    <m/>
    <x v="0"/>
    <x v="0"/>
    <m/>
    <m/>
    <x v="0"/>
    <m/>
    <m/>
    <m/>
    <m/>
    <m/>
    <x v="0"/>
    <m/>
    <m/>
    <x v="0"/>
    <m/>
    <m/>
    <m/>
    <m/>
    <x v="7"/>
    <m/>
    <m/>
    <d v="2019-06-10T00:00:00"/>
    <x v="224"/>
    <m/>
    <s v="Rework; P.S. Approval per customer"/>
    <x v="0"/>
    <n v="7"/>
    <n v="8"/>
    <m/>
    <m/>
    <m/>
  </r>
  <r>
    <x v="1"/>
    <x v="79"/>
    <x v="5"/>
    <x v="4"/>
    <x v="1297"/>
    <x v="53"/>
    <x v="0"/>
    <x v="825"/>
    <m/>
    <m/>
    <m/>
    <x v="0"/>
    <m/>
    <n v="3.3"/>
    <m/>
    <m/>
    <x v="0"/>
    <m/>
    <x v="680"/>
    <x v="244"/>
    <x v="282"/>
    <m/>
    <m/>
    <x v="0"/>
    <x v="0"/>
    <n v="32"/>
    <n v="0"/>
    <m/>
    <n v="0"/>
    <m/>
    <x v="0"/>
    <x v="0"/>
    <m/>
    <m/>
    <x v="0"/>
    <m/>
    <m/>
    <m/>
    <m/>
    <m/>
    <x v="0"/>
    <m/>
    <m/>
    <x v="0"/>
    <m/>
    <m/>
    <m/>
    <m/>
    <x v="7"/>
    <m/>
    <m/>
    <d v="2019-06-11T00:00:00"/>
    <x v="45"/>
    <m/>
    <s v="Rework; P.S. Approval per customer"/>
    <x v="0"/>
    <n v="6"/>
    <n v="8"/>
    <m/>
    <m/>
    <m/>
  </r>
  <r>
    <x v="1"/>
    <x v="79"/>
    <x v="5"/>
    <x v="4"/>
    <x v="1298"/>
    <x v="54"/>
    <x v="0"/>
    <x v="826"/>
    <m/>
    <m/>
    <m/>
    <x v="0"/>
    <m/>
    <n v="3.2"/>
    <m/>
    <m/>
    <x v="0"/>
    <m/>
    <x v="681"/>
    <x v="235"/>
    <x v="283"/>
    <m/>
    <m/>
    <x v="0"/>
    <x v="0"/>
    <n v="50"/>
    <n v="0"/>
    <m/>
    <n v="0"/>
    <m/>
    <x v="0"/>
    <x v="0"/>
    <m/>
    <m/>
    <x v="0"/>
    <m/>
    <m/>
    <m/>
    <m/>
    <m/>
    <x v="0"/>
    <m/>
    <m/>
    <x v="0"/>
    <m/>
    <m/>
    <m/>
    <m/>
    <x v="7"/>
    <m/>
    <m/>
    <d v="2019-06-12T00:00:00"/>
    <x v="46"/>
    <m/>
    <s v="Rework; P.S. Approval per customer"/>
    <x v="0"/>
    <n v="12"/>
    <n v="8"/>
    <m/>
    <m/>
    <m/>
  </r>
  <r>
    <x v="1"/>
    <x v="79"/>
    <x v="5"/>
    <x v="4"/>
    <x v="1299"/>
    <x v="54"/>
    <x v="0"/>
    <x v="827"/>
    <m/>
    <m/>
    <m/>
    <x v="0"/>
    <m/>
    <n v="3.1"/>
    <m/>
    <m/>
    <x v="0"/>
    <m/>
    <x v="682"/>
    <x v="461"/>
    <x v="284"/>
    <m/>
    <m/>
    <x v="0"/>
    <x v="0"/>
    <n v="38"/>
    <n v="0"/>
    <m/>
    <n v="0"/>
    <m/>
    <x v="0"/>
    <x v="0"/>
    <m/>
    <m/>
    <x v="0"/>
    <m/>
    <m/>
    <m/>
    <m/>
    <m/>
    <x v="0"/>
    <m/>
    <m/>
    <x v="0"/>
    <m/>
    <m/>
    <m/>
    <m/>
    <x v="7"/>
    <m/>
    <m/>
    <d v="2019-06-13T00:00:00"/>
    <x v="184"/>
    <m/>
    <s v="Rework; P.S. Approval per customer"/>
    <x v="0"/>
    <n v="6"/>
    <n v="8"/>
    <m/>
    <m/>
    <m/>
  </r>
  <r>
    <x v="1"/>
    <x v="79"/>
    <x v="5"/>
    <x v="4"/>
    <x v="1300"/>
    <x v="220"/>
    <x v="0"/>
    <x v="828"/>
    <m/>
    <m/>
    <m/>
    <x v="0"/>
    <m/>
    <n v="3.2"/>
    <m/>
    <m/>
    <x v="0"/>
    <m/>
    <x v="683"/>
    <x v="247"/>
    <x v="285"/>
    <m/>
    <m/>
    <x v="0"/>
    <x v="0"/>
    <n v="40"/>
    <n v="0"/>
    <m/>
    <n v="0"/>
    <m/>
    <x v="0"/>
    <x v="0"/>
    <m/>
    <m/>
    <x v="0"/>
    <m/>
    <m/>
    <m/>
    <m/>
    <m/>
    <x v="0"/>
    <m/>
    <m/>
    <x v="0"/>
    <m/>
    <m/>
    <m/>
    <m/>
    <x v="7"/>
    <m/>
    <m/>
    <d v="2019-06-13T00:00:00"/>
    <x v="184"/>
    <m/>
    <s v="Rework; P.S. Approval per customer"/>
    <x v="0"/>
    <n v="7"/>
    <n v="8"/>
    <m/>
    <m/>
    <m/>
  </r>
  <r>
    <x v="1"/>
    <x v="79"/>
    <x v="5"/>
    <x v="4"/>
    <x v="1301"/>
    <x v="220"/>
    <x v="0"/>
    <x v="829"/>
    <m/>
    <m/>
    <m/>
    <x v="0"/>
    <m/>
    <n v="3"/>
    <m/>
    <m/>
    <x v="0"/>
    <m/>
    <x v="684"/>
    <x v="258"/>
    <x v="286"/>
    <m/>
    <m/>
    <x v="0"/>
    <x v="0"/>
    <n v="46"/>
    <n v="0"/>
    <m/>
    <n v="0"/>
    <m/>
    <x v="0"/>
    <x v="0"/>
    <m/>
    <m/>
    <x v="0"/>
    <m/>
    <m/>
    <m/>
    <m/>
    <m/>
    <x v="0"/>
    <m/>
    <m/>
    <x v="0"/>
    <m/>
    <m/>
    <m/>
    <m/>
    <x v="7"/>
    <m/>
    <m/>
    <d v="2019-06-13T00:00:00"/>
    <x v="184"/>
    <m/>
    <s v="Rework; P.S. Approval per customer"/>
    <x v="0"/>
    <n v="7"/>
    <n v="8"/>
    <m/>
    <m/>
    <m/>
  </r>
  <r>
    <x v="1"/>
    <x v="79"/>
    <x v="5"/>
    <x v="4"/>
    <x v="1302"/>
    <x v="220"/>
    <x v="0"/>
    <x v="830"/>
    <m/>
    <m/>
    <m/>
    <x v="0"/>
    <m/>
    <n v="3"/>
    <m/>
    <m/>
    <x v="0"/>
    <m/>
    <x v="685"/>
    <x v="260"/>
    <x v="287"/>
    <m/>
    <m/>
    <x v="0"/>
    <x v="0"/>
    <n v="31"/>
    <n v="0"/>
    <m/>
    <n v="0"/>
    <m/>
    <x v="0"/>
    <x v="0"/>
    <m/>
    <m/>
    <x v="0"/>
    <m/>
    <m/>
    <m/>
    <m/>
    <m/>
    <x v="0"/>
    <m/>
    <m/>
    <x v="0"/>
    <m/>
    <m/>
    <m/>
    <m/>
    <x v="7"/>
    <m/>
    <m/>
    <d v="2019-06-14T00:00:00"/>
    <x v="263"/>
    <m/>
    <s v="Rework; P.S. Approval per customer"/>
    <x v="0"/>
    <n v="7"/>
    <n v="8"/>
    <m/>
    <m/>
    <m/>
  </r>
  <r>
    <x v="1"/>
    <x v="79"/>
    <x v="5"/>
    <x v="4"/>
    <x v="1303"/>
    <x v="220"/>
    <x v="0"/>
    <x v="831"/>
    <m/>
    <m/>
    <m/>
    <x v="0"/>
    <m/>
    <n v="3"/>
    <m/>
    <m/>
    <x v="0"/>
    <m/>
    <x v="686"/>
    <x v="255"/>
    <x v="288"/>
    <m/>
    <m/>
    <x v="0"/>
    <x v="0"/>
    <n v="40"/>
    <n v="0"/>
    <m/>
    <n v="0"/>
    <m/>
    <x v="0"/>
    <x v="0"/>
    <m/>
    <m/>
    <x v="0"/>
    <m/>
    <m/>
    <m/>
    <m/>
    <m/>
    <x v="0"/>
    <m/>
    <m/>
    <x v="0"/>
    <m/>
    <m/>
    <m/>
    <m/>
    <x v="7"/>
    <m/>
    <m/>
    <d v="2019-06-14T00:00:00"/>
    <x v="263"/>
    <m/>
    <s v="Rework; P.S. Approval per customer"/>
    <x v="0"/>
    <n v="6"/>
    <n v="8"/>
    <m/>
    <m/>
    <m/>
  </r>
  <r>
    <x v="1"/>
    <x v="79"/>
    <x v="5"/>
    <x v="4"/>
    <x v="1304"/>
    <x v="221"/>
    <x v="0"/>
    <x v="832"/>
    <m/>
    <m/>
    <m/>
    <x v="0"/>
    <m/>
    <n v="3.1"/>
    <m/>
    <m/>
    <x v="0"/>
    <m/>
    <x v="687"/>
    <x v="255"/>
    <x v="289"/>
    <m/>
    <m/>
    <x v="0"/>
    <x v="0"/>
    <n v="44"/>
    <n v="0"/>
    <m/>
    <n v="0"/>
    <m/>
    <x v="0"/>
    <x v="0"/>
    <m/>
    <m/>
    <x v="0"/>
    <m/>
    <m/>
    <m/>
    <m/>
    <m/>
    <x v="0"/>
    <m/>
    <m/>
    <x v="0"/>
    <m/>
    <m/>
    <m/>
    <m/>
    <x v="7"/>
    <m/>
    <m/>
    <d v="2019-06-14T00:00:00"/>
    <x v="263"/>
    <m/>
    <s v="Rework; P.S. Approval per customer"/>
    <x v="0"/>
    <n v="11"/>
    <n v="8"/>
    <m/>
    <m/>
    <m/>
  </r>
  <r>
    <x v="1"/>
    <x v="79"/>
    <x v="5"/>
    <x v="4"/>
    <x v="1305"/>
    <x v="221"/>
    <x v="0"/>
    <x v="833"/>
    <m/>
    <m/>
    <m/>
    <x v="0"/>
    <m/>
    <n v="3.1"/>
    <m/>
    <m/>
    <x v="0"/>
    <m/>
    <x v="688"/>
    <x v="225"/>
    <x v="236"/>
    <m/>
    <m/>
    <x v="0"/>
    <x v="0"/>
    <n v="43"/>
    <n v="0"/>
    <m/>
    <n v="0"/>
    <m/>
    <x v="0"/>
    <x v="0"/>
    <m/>
    <m/>
    <x v="0"/>
    <m/>
    <m/>
    <m/>
    <m/>
    <m/>
    <x v="0"/>
    <m/>
    <m/>
    <x v="0"/>
    <m/>
    <m/>
    <m/>
    <m/>
    <x v="7"/>
    <m/>
    <m/>
    <d v="2019-06-17T00:00:00"/>
    <x v="264"/>
    <m/>
    <s v="Rework; P.S. Approval per customer"/>
    <x v="0"/>
    <n v="6"/>
    <n v="8"/>
    <m/>
    <m/>
    <m/>
  </r>
  <r>
    <x v="1"/>
    <x v="79"/>
    <x v="5"/>
    <x v="4"/>
    <x v="1306"/>
    <x v="305"/>
    <x v="0"/>
    <x v="819"/>
    <m/>
    <m/>
    <m/>
    <x v="0"/>
    <m/>
    <n v="2.8"/>
    <m/>
    <m/>
    <x v="0"/>
    <m/>
    <x v="689"/>
    <x v="233"/>
    <x v="268"/>
    <m/>
    <m/>
    <x v="0"/>
    <x v="0"/>
    <n v="48"/>
    <n v="0"/>
    <m/>
    <n v="0"/>
    <m/>
    <x v="0"/>
    <x v="0"/>
    <m/>
    <m/>
    <x v="0"/>
    <m/>
    <m/>
    <m/>
    <m/>
    <m/>
    <x v="0"/>
    <m/>
    <m/>
    <x v="0"/>
    <m/>
    <m/>
    <m/>
    <m/>
    <x v="7"/>
    <m/>
    <m/>
    <d v="2019-06-17T00:00:00"/>
    <x v="264"/>
    <m/>
    <s v="Rework; P.S. Approval per customer"/>
    <x v="0"/>
    <n v="12"/>
    <n v="8"/>
    <m/>
    <m/>
    <m/>
  </r>
  <r>
    <x v="1"/>
    <x v="79"/>
    <x v="5"/>
    <x v="4"/>
    <x v="1307"/>
    <x v="305"/>
    <x v="0"/>
    <x v="834"/>
    <m/>
    <m/>
    <m/>
    <x v="0"/>
    <m/>
    <n v="2.8"/>
    <m/>
    <m/>
    <x v="0"/>
    <m/>
    <x v="690"/>
    <x v="244"/>
    <x v="290"/>
    <m/>
    <m/>
    <x v="0"/>
    <x v="0"/>
    <n v="46"/>
    <n v="0"/>
    <m/>
    <n v="0"/>
    <m/>
    <x v="0"/>
    <x v="0"/>
    <m/>
    <m/>
    <x v="0"/>
    <m/>
    <m/>
    <m/>
    <m/>
    <m/>
    <x v="0"/>
    <m/>
    <m/>
    <x v="0"/>
    <m/>
    <m/>
    <m/>
    <m/>
    <x v="7"/>
    <m/>
    <m/>
    <d v="2019-06-17T00:00:00"/>
    <x v="264"/>
    <m/>
    <s v="Rework; P.S. Approval per customer"/>
    <x v="0"/>
    <n v="12"/>
    <n v="8"/>
    <m/>
    <m/>
    <m/>
  </r>
  <r>
    <x v="1"/>
    <x v="79"/>
    <x v="5"/>
    <x v="4"/>
    <x v="1308"/>
    <x v="306"/>
    <x v="0"/>
    <x v="835"/>
    <m/>
    <m/>
    <m/>
    <x v="0"/>
    <m/>
    <n v="2.9"/>
    <m/>
    <m/>
    <x v="0"/>
    <m/>
    <x v="681"/>
    <x v="462"/>
    <x v="291"/>
    <m/>
    <m/>
    <x v="0"/>
    <x v="0"/>
    <n v="48"/>
    <n v="0"/>
    <m/>
    <n v="0"/>
    <m/>
    <x v="0"/>
    <x v="0"/>
    <m/>
    <m/>
    <x v="0"/>
    <m/>
    <m/>
    <m/>
    <m/>
    <m/>
    <x v="0"/>
    <m/>
    <m/>
    <x v="0"/>
    <m/>
    <m/>
    <m/>
    <m/>
    <x v="7"/>
    <m/>
    <m/>
    <d v="2019-06-17T00:00:00"/>
    <x v="264"/>
    <m/>
    <s v="Rework; P.S. Approval per customer"/>
    <x v="0"/>
    <n v="13"/>
    <n v="8"/>
    <m/>
    <m/>
    <m/>
  </r>
  <r>
    <x v="1"/>
    <x v="79"/>
    <x v="5"/>
    <x v="4"/>
    <x v="1309"/>
    <x v="203"/>
    <x v="0"/>
    <x v="836"/>
    <m/>
    <m/>
    <m/>
    <x v="0"/>
    <m/>
    <n v="2.7"/>
    <m/>
    <m/>
    <x v="0"/>
    <m/>
    <x v="691"/>
    <x v="243"/>
    <x v="263"/>
    <m/>
    <m/>
    <x v="0"/>
    <x v="0"/>
    <n v="29"/>
    <n v="0"/>
    <m/>
    <n v="0"/>
    <m/>
    <x v="0"/>
    <x v="0"/>
    <m/>
    <m/>
    <x v="0"/>
    <m/>
    <m/>
    <m/>
    <m/>
    <m/>
    <x v="0"/>
    <m/>
    <m/>
    <x v="0"/>
    <m/>
    <m/>
    <m/>
    <m/>
    <x v="7"/>
    <m/>
    <m/>
    <d v="2019-06-18T00:00:00"/>
    <x v="168"/>
    <m/>
    <s v="Rework; P.S. Approval per customer"/>
    <x v="0"/>
    <n v="7"/>
    <n v="8"/>
    <m/>
    <m/>
    <m/>
  </r>
  <r>
    <x v="1"/>
    <x v="79"/>
    <x v="5"/>
    <x v="4"/>
    <x v="1310"/>
    <x v="307"/>
    <x v="0"/>
    <x v="837"/>
    <m/>
    <m/>
    <m/>
    <x v="0"/>
    <m/>
    <n v="3.2"/>
    <m/>
    <m/>
    <x v="0"/>
    <m/>
    <x v="692"/>
    <x v="196"/>
    <x v="292"/>
    <m/>
    <m/>
    <x v="0"/>
    <x v="0"/>
    <n v="45"/>
    <n v="0"/>
    <m/>
    <n v="0"/>
    <m/>
    <x v="0"/>
    <x v="0"/>
    <m/>
    <m/>
    <x v="0"/>
    <m/>
    <m/>
    <m/>
    <m/>
    <m/>
    <x v="0"/>
    <m/>
    <m/>
    <x v="0"/>
    <m/>
    <m/>
    <m/>
    <m/>
    <x v="7"/>
    <m/>
    <m/>
    <d v="2019-06-19T00:00:00"/>
    <x v="225"/>
    <m/>
    <s v="Rework; P.S. Approval per customer"/>
    <x v="0"/>
    <n v="14"/>
    <n v="8"/>
    <m/>
    <m/>
    <m/>
  </r>
  <r>
    <x v="1"/>
    <x v="79"/>
    <x v="5"/>
    <x v="4"/>
    <x v="1311"/>
    <x v="48"/>
    <x v="0"/>
    <x v="838"/>
    <m/>
    <m/>
    <m/>
    <x v="0"/>
    <m/>
    <n v="3.7"/>
    <m/>
    <m/>
    <x v="0"/>
    <m/>
    <x v="662"/>
    <x v="242"/>
    <x v="271"/>
    <m/>
    <m/>
    <x v="0"/>
    <x v="0"/>
    <n v="45"/>
    <n v="0"/>
    <m/>
    <n v="0"/>
    <m/>
    <x v="0"/>
    <x v="0"/>
    <m/>
    <m/>
    <x v="0"/>
    <m/>
    <m/>
    <m/>
    <m/>
    <m/>
    <x v="0"/>
    <m/>
    <m/>
    <x v="0"/>
    <m/>
    <m/>
    <m/>
    <m/>
    <x v="6"/>
    <m/>
    <m/>
    <d v="2019-05-24T00:00:00"/>
    <x v="134"/>
    <m/>
    <s v="Rework; P.S. Approval per customer"/>
    <x v="0"/>
    <n v="8"/>
    <n v="8"/>
    <m/>
    <m/>
    <m/>
  </r>
  <r>
    <x v="1"/>
    <x v="79"/>
    <x v="5"/>
    <x v="4"/>
    <x v="1312"/>
    <x v="49"/>
    <x v="0"/>
    <x v="798"/>
    <m/>
    <m/>
    <m/>
    <x v="0"/>
    <m/>
    <n v="3.6"/>
    <m/>
    <m/>
    <x v="0"/>
    <m/>
    <x v="651"/>
    <x v="232"/>
    <x v="293"/>
    <m/>
    <m/>
    <x v="0"/>
    <x v="0"/>
    <n v="47"/>
    <n v="0"/>
    <m/>
    <n v="0"/>
    <m/>
    <x v="0"/>
    <x v="0"/>
    <m/>
    <m/>
    <x v="0"/>
    <m/>
    <m/>
    <m/>
    <m/>
    <m/>
    <x v="0"/>
    <m/>
    <m/>
    <x v="0"/>
    <m/>
    <m/>
    <m/>
    <m/>
    <x v="6"/>
    <m/>
    <m/>
    <d v="2019-05-29T00:00:00"/>
    <x v="265"/>
    <m/>
    <s v="Rework; P.S. Approval per customer"/>
    <x v="0"/>
    <n v="10"/>
    <n v="8"/>
    <m/>
    <m/>
    <m/>
  </r>
  <r>
    <x v="1"/>
    <x v="79"/>
    <x v="5"/>
    <x v="4"/>
    <x v="1313"/>
    <x v="49"/>
    <x v="0"/>
    <x v="805"/>
    <m/>
    <m/>
    <m/>
    <x v="0"/>
    <m/>
    <n v="4.0999999999999996"/>
    <m/>
    <m/>
    <x v="0"/>
    <m/>
    <x v="693"/>
    <x v="223"/>
    <x v="294"/>
    <m/>
    <m/>
    <x v="0"/>
    <x v="0"/>
    <n v="52"/>
    <n v="0"/>
    <m/>
    <n v="0"/>
    <m/>
    <x v="0"/>
    <x v="0"/>
    <m/>
    <m/>
    <x v="0"/>
    <m/>
    <m/>
    <m/>
    <m/>
    <m/>
    <x v="0"/>
    <m/>
    <m/>
    <x v="0"/>
    <m/>
    <m/>
    <m/>
    <m/>
    <x v="6"/>
    <m/>
    <m/>
    <d v="2019-05-30T00:00:00"/>
    <x v="42"/>
    <m/>
    <s v="Rework; P.S. Approval per customer"/>
    <x v="0"/>
    <n v="7"/>
    <n v="8"/>
    <m/>
    <m/>
    <m/>
  </r>
  <r>
    <x v="1"/>
    <x v="79"/>
    <x v="5"/>
    <x v="4"/>
    <x v="1314"/>
    <x v="49"/>
    <x v="0"/>
    <x v="839"/>
    <m/>
    <m/>
    <m/>
    <x v="0"/>
    <m/>
    <n v="3.7"/>
    <m/>
    <m/>
    <x v="0"/>
    <m/>
    <x v="694"/>
    <x v="237"/>
    <x v="295"/>
    <m/>
    <m/>
    <x v="0"/>
    <x v="0"/>
    <n v="55"/>
    <n v="0"/>
    <m/>
    <n v="0"/>
    <m/>
    <x v="0"/>
    <x v="0"/>
    <m/>
    <m/>
    <x v="0"/>
    <m/>
    <m/>
    <m/>
    <m/>
    <m/>
    <x v="0"/>
    <m/>
    <m/>
    <x v="0"/>
    <m/>
    <m/>
    <m/>
    <m/>
    <x v="6"/>
    <m/>
    <m/>
    <d v="2019-05-30T00:00:00"/>
    <x v="42"/>
    <m/>
    <s v="Rework; P.S. Approval per customer"/>
    <x v="0"/>
    <n v="6"/>
    <n v="8"/>
    <m/>
    <m/>
    <m/>
  </r>
  <r>
    <x v="1"/>
    <x v="79"/>
    <x v="5"/>
    <x v="4"/>
    <x v="1315"/>
    <x v="168"/>
    <x v="0"/>
    <x v="815"/>
    <m/>
    <m/>
    <m/>
    <x v="0"/>
    <m/>
    <n v="4.0999999999999996"/>
    <m/>
    <m/>
    <x v="0"/>
    <m/>
    <x v="695"/>
    <x v="198"/>
    <x v="13"/>
    <m/>
    <m/>
    <x v="0"/>
    <x v="0"/>
    <n v="50"/>
    <n v="0"/>
    <m/>
    <n v="0"/>
    <m/>
    <x v="0"/>
    <x v="0"/>
    <m/>
    <m/>
    <x v="0"/>
    <m/>
    <m/>
    <m/>
    <m/>
    <m/>
    <x v="0"/>
    <m/>
    <m/>
    <x v="0"/>
    <m/>
    <m/>
    <m/>
    <m/>
    <x v="6"/>
    <m/>
    <m/>
    <d v="2019-05-30T00:00:00"/>
    <x v="42"/>
    <m/>
    <s v="Rework; P.S. Approval per customer"/>
    <x v="0"/>
    <n v="5"/>
    <n v="8"/>
    <m/>
    <m/>
    <m/>
  </r>
  <r>
    <x v="1"/>
    <x v="79"/>
    <x v="5"/>
    <x v="4"/>
    <x v="1316"/>
    <x v="169"/>
    <x v="0"/>
    <x v="793"/>
    <m/>
    <m/>
    <m/>
    <x v="0"/>
    <m/>
    <n v="5"/>
    <m/>
    <m/>
    <x v="0"/>
    <m/>
    <x v="696"/>
    <x v="461"/>
    <x v="94"/>
    <m/>
    <m/>
    <x v="0"/>
    <x v="0"/>
    <n v="52"/>
    <n v="0"/>
    <m/>
    <n v="0"/>
    <m/>
    <x v="0"/>
    <x v="0"/>
    <m/>
    <m/>
    <x v="0"/>
    <m/>
    <m/>
    <m/>
    <m/>
    <m/>
    <x v="0"/>
    <m/>
    <m/>
    <x v="0"/>
    <m/>
    <m/>
    <m/>
    <m/>
    <x v="6"/>
    <m/>
    <m/>
    <d v="2019-05-31T00:00:00"/>
    <x v="262"/>
    <m/>
    <s v="Rework; P.S. Approval per customer"/>
    <x v="0"/>
    <n v="6"/>
    <n v="8"/>
    <m/>
    <m/>
    <m/>
  </r>
  <r>
    <x v="1"/>
    <x v="79"/>
    <x v="5"/>
    <x v="4"/>
    <x v="1317"/>
    <x v="302"/>
    <x v="0"/>
    <x v="840"/>
    <m/>
    <m/>
    <m/>
    <x v="0"/>
    <m/>
    <n v="4.2"/>
    <m/>
    <m/>
    <x v="0"/>
    <m/>
    <x v="654"/>
    <x v="218"/>
    <x v="296"/>
    <m/>
    <m/>
    <x v="0"/>
    <x v="0"/>
    <n v="48"/>
    <n v="0"/>
    <m/>
    <n v="0"/>
    <m/>
    <x v="0"/>
    <x v="0"/>
    <m/>
    <m/>
    <x v="0"/>
    <m/>
    <m/>
    <m/>
    <m/>
    <m/>
    <x v="0"/>
    <m/>
    <m/>
    <x v="0"/>
    <m/>
    <m/>
    <m/>
    <m/>
    <x v="7"/>
    <m/>
    <m/>
    <d v="2019-06-03T00:00:00"/>
    <x v="135"/>
    <m/>
    <s v="Rework; P.S. Approval per customer"/>
    <x v="0"/>
    <n v="11"/>
    <n v="8"/>
    <m/>
    <m/>
    <m/>
  </r>
  <r>
    <x v="1"/>
    <x v="79"/>
    <x v="5"/>
    <x v="4"/>
    <x v="1318"/>
    <x v="302"/>
    <x v="0"/>
    <x v="830"/>
    <m/>
    <m/>
    <m/>
    <x v="0"/>
    <m/>
    <n v="3"/>
    <m/>
    <m/>
    <x v="0"/>
    <m/>
    <x v="697"/>
    <x v="224"/>
    <x v="297"/>
    <m/>
    <m/>
    <x v="0"/>
    <x v="0"/>
    <n v="49"/>
    <n v="0"/>
    <m/>
    <n v="0"/>
    <m/>
    <x v="0"/>
    <x v="0"/>
    <m/>
    <m/>
    <x v="0"/>
    <m/>
    <m/>
    <m/>
    <m/>
    <m/>
    <x v="0"/>
    <m/>
    <m/>
    <x v="0"/>
    <m/>
    <m/>
    <m/>
    <m/>
    <x v="7"/>
    <m/>
    <m/>
    <d v="2019-06-03T00:00:00"/>
    <x v="135"/>
    <m/>
    <s v="Rework; P.S. Approval per customer"/>
    <x v="0"/>
    <n v="7"/>
    <n v="8"/>
    <m/>
    <m/>
    <m/>
  </r>
  <r>
    <x v="1"/>
    <x v="79"/>
    <x v="5"/>
    <x v="4"/>
    <x v="1319"/>
    <x v="303"/>
    <x v="0"/>
    <x v="841"/>
    <m/>
    <m/>
    <m/>
    <x v="0"/>
    <m/>
    <n v="4.2"/>
    <m/>
    <m/>
    <x v="0"/>
    <m/>
    <x v="698"/>
    <x v="257"/>
    <x v="298"/>
    <m/>
    <m/>
    <x v="0"/>
    <x v="0"/>
    <n v="52"/>
    <n v="0"/>
    <m/>
    <n v="0"/>
    <m/>
    <x v="0"/>
    <x v="0"/>
    <m/>
    <m/>
    <x v="0"/>
    <m/>
    <m/>
    <m/>
    <m/>
    <m/>
    <x v="0"/>
    <m/>
    <m/>
    <x v="0"/>
    <m/>
    <m/>
    <m/>
    <m/>
    <x v="7"/>
    <m/>
    <m/>
    <d v="2019-06-03T00:00:00"/>
    <x v="135"/>
    <m/>
    <s v="Rework; P.S. Approval per customer"/>
    <x v="0"/>
    <n v="5"/>
    <n v="8"/>
    <m/>
    <m/>
    <m/>
  </r>
  <r>
    <x v="1"/>
    <x v="79"/>
    <x v="5"/>
    <x v="4"/>
    <x v="1320"/>
    <x v="170"/>
    <x v="0"/>
    <x v="842"/>
    <m/>
    <m/>
    <m/>
    <x v="0"/>
    <m/>
    <n v="4.0999999999999996"/>
    <m/>
    <m/>
    <x v="0"/>
    <m/>
    <x v="699"/>
    <x v="257"/>
    <x v="299"/>
    <m/>
    <m/>
    <x v="0"/>
    <x v="0"/>
    <n v="30"/>
    <n v="0"/>
    <m/>
    <n v="0"/>
    <m/>
    <x v="0"/>
    <x v="0"/>
    <m/>
    <m/>
    <x v="0"/>
    <m/>
    <m/>
    <m/>
    <m/>
    <m/>
    <x v="0"/>
    <m/>
    <m/>
    <x v="0"/>
    <m/>
    <m/>
    <m/>
    <m/>
    <x v="7"/>
    <m/>
    <m/>
    <d v="2019-06-03T00:00:00"/>
    <x v="135"/>
    <m/>
    <s v="Rework; P.S. Approval per customer"/>
    <x v="0"/>
    <n v="6"/>
    <n v="8"/>
    <m/>
    <m/>
    <m/>
  </r>
  <r>
    <x v="1"/>
    <x v="79"/>
    <x v="5"/>
    <x v="4"/>
    <x v="1321"/>
    <x v="171"/>
    <x v="0"/>
    <x v="843"/>
    <m/>
    <m/>
    <m/>
    <x v="0"/>
    <m/>
    <n v="4.8"/>
    <m/>
    <m/>
    <x v="0"/>
    <m/>
    <x v="700"/>
    <x v="203"/>
    <x v="300"/>
    <m/>
    <m/>
    <x v="0"/>
    <x v="0"/>
    <n v="42"/>
    <n v="0"/>
    <m/>
    <n v="0"/>
    <m/>
    <x v="0"/>
    <x v="0"/>
    <m/>
    <m/>
    <x v="0"/>
    <m/>
    <m/>
    <m/>
    <m/>
    <m/>
    <x v="0"/>
    <m/>
    <m/>
    <x v="0"/>
    <m/>
    <m/>
    <m/>
    <m/>
    <x v="7"/>
    <m/>
    <m/>
    <d v="2019-06-04T00:00:00"/>
    <x v="183"/>
    <m/>
    <s v="Rework; P.S. Approval per customer"/>
    <x v="0"/>
    <n v="5"/>
    <n v="8"/>
    <m/>
    <m/>
    <m/>
  </r>
  <r>
    <x v="1"/>
    <x v="79"/>
    <x v="5"/>
    <x v="4"/>
    <x v="1322"/>
    <x v="171"/>
    <x v="0"/>
    <x v="837"/>
    <m/>
    <m/>
    <m/>
    <x v="0"/>
    <m/>
    <n v="6.4"/>
    <m/>
    <m/>
    <x v="0"/>
    <m/>
    <x v="701"/>
    <x v="255"/>
    <x v="301"/>
    <m/>
    <m/>
    <x v="0"/>
    <x v="0"/>
    <n v="39"/>
    <n v="0"/>
    <m/>
    <n v="0"/>
    <m/>
    <x v="0"/>
    <x v="0"/>
    <m/>
    <m/>
    <x v="0"/>
    <m/>
    <m/>
    <m/>
    <m/>
    <m/>
    <x v="0"/>
    <m/>
    <m/>
    <x v="0"/>
    <m/>
    <m/>
    <m/>
    <m/>
    <x v="7"/>
    <m/>
    <m/>
    <d v="2019-06-05T00:00:00"/>
    <x v="136"/>
    <m/>
    <s v="Rework; P.S. Approval per customer"/>
    <x v="0"/>
    <n v="6"/>
    <n v="8"/>
    <m/>
    <m/>
    <m/>
  </r>
  <r>
    <x v="1"/>
    <x v="79"/>
    <x v="5"/>
    <x v="4"/>
    <x v="1323"/>
    <x v="50"/>
    <x v="0"/>
    <x v="801"/>
    <m/>
    <m/>
    <m/>
    <x v="0"/>
    <m/>
    <n v="4.2"/>
    <m/>
    <m/>
    <x v="0"/>
    <m/>
    <x v="702"/>
    <x v="232"/>
    <x v="302"/>
    <m/>
    <m/>
    <x v="0"/>
    <x v="0"/>
    <n v="45"/>
    <n v="0"/>
    <m/>
    <n v="0"/>
    <m/>
    <x v="0"/>
    <x v="0"/>
    <m/>
    <m/>
    <x v="0"/>
    <m/>
    <m/>
    <m/>
    <m/>
    <m/>
    <x v="0"/>
    <m/>
    <m/>
    <x v="0"/>
    <m/>
    <m/>
    <m/>
    <m/>
    <x v="7"/>
    <m/>
    <m/>
    <d v="2019-06-05T00:00:00"/>
    <x v="136"/>
    <m/>
    <s v="Rework; P.S. Approval per customer"/>
    <x v="0"/>
    <n v="5"/>
    <n v="8"/>
    <m/>
    <m/>
    <m/>
  </r>
  <r>
    <x v="1"/>
    <x v="79"/>
    <x v="5"/>
    <x v="4"/>
    <x v="1324"/>
    <x v="50"/>
    <x v="0"/>
    <x v="844"/>
    <m/>
    <m/>
    <m/>
    <x v="0"/>
    <m/>
    <n v="3.4"/>
    <m/>
    <m/>
    <x v="0"/>
    <m/>
    <x v="703"/>
    <x v="240"/>
    <x v="303"/>
    <m/>
    <m/>
    <x v="0"/>
    <x v="0"/>
    <n v="48"/>
    <n v="0"/>
    <m/>
    <n v="0"/>
    <m/>
    <x v="0"/>
    <x v="0"/>
    <m/>
    <m/>
    <x v="0"/>
    <m/>
    <m/>
    <m/>
    <m/>
    <m/>
    <x v="0"/>
    <m/>
    <m/>
    <x v="0"/>
    <m/>
    <m/>
    <m/>
    <m/>
    <x v="7"/>
    <m/>
    <m/>
    <d v="2019-06-05T00:00:00"/>
    <x v="136"/>
    <m/>
    <s v="Rework; P.S. Approval per customer"/>
    <x v="0"/>
    <n v="7"/>
    <n v="8"/>
    <m/>
    <m/>
    <m/>
  </r>
  <r>
    <x v="1"/>
    <x v="79"/>
    <x v="5"/>
    <x v="4"/>
    <x v="1325"/>
    <x v="51"/>
    <x v="0"/>
    <x v="802"/>
    <m/>
    <m/>
    <m/>
    <x v="0"/>
    <m/>
    <n v="4.0999999999999996"/>
    <m/>
    <m/>
    <x v="0"/>
    <m/>
    <x v="701"/>
    <x v="197"/>
    <x v="304"/>
    <m/>
    <m/>
    <x v="0"/>
    <x v="0"/>
    <n v="46"/>
    <n v="0"/>
    <m/>
    <n v="0"/>
    <m/>
    <x v="0"/>
    <x v="0"/>
    <m/>
    <m/>
    <x v="0"/>
    <m/>
    <m/>
    <m/>
    <m/>
    <m/>
    <x v="0"/>
    <m/>
    <m/>
    <x v="0"/>
    <m/>
    <m/>
    <m/>
    <m/>
    <x v="7"/>
    <m/>
    <m/>
    <d v="2019-06-06T00:00:00"/>
    <x v="43"/>
    <m/>
    <s v="Rework; P.S. Approval per customer"/>
    <x v="0"/>
    <n v="10"/>
    <n v="8"/>
    <m/>
    <m/>
    <m/>
  </r>
  <r>
    <x v="1"/>
    <x v="80"/>
    <x v="5"/>
    <x v="4"/>
    <x v="1326"/>
    <x v="217"/>
    <x v="0"/>
    <x v="845"/>
    <m/>
    <m/>
    <m/>
    <x v="0"/>
    <m/>
    <n v="3.1"/>
    <n v="9.4"/>
    <m/>
    <x v="255"/>
    <n v="1.111"/>
    <x v="0"/>
    <x v="321"/>
    <x v="0"/>
    <m/>
    <m/>
    <x v="0"/>
    <x v="0"/>
    <m/>
    <n v="0"/>
    <m/>
    <n v="0"/>
    <m/>
    <x v="0"/>
    <x v="0"/>
    <m/>
    <m/>
    <x v="0"/>
    <m/>
    <m/>
    <m/>
    <m/>
    <m/>
    <x v="0"/>
    <m/>
    <m/>
    <x v="0"/>
    <m/>
    <m/>
    <m/>
    <m/>
    <x v="3"/>
    <m/>
    <m/>
    <d v="2019-02-08T00:00:00"/>
    <x v="180"/>
    <m/>
    <s v="Rework; P.S. Approval per customer"/>
    <x v="0"/>
    <n v="14"/>
    <n v="9"/>
    <m/>
    <d v="2019-02-04T00:00:00"/>
    <s v="8:40pm"/>
  </r>
  <r>
    <x v="1"/>
    <x v="80"/>
    <x v="5"/>
    <x v="4"/>
    <x v="1327"/>
    <x v="5"/>
    <x v="0"/>
    <x v="846"/>
    <m/>
    <m/>
    <m/>
    <x v="0"/>
    <m/>
    <n v="3.6"/>
    <n v="11.16"/>
    <m/>
    <x v="316"/>
    <n v="1.1160000000000001"/>
    <x v="0"/>
    <x v="463"/>
    <x v="0"/>
    <m/>
    <m/>
    <x v="0"/>
    <x v="0"/>
    <m/>
    <n v="0"/>
    <m/>
    <n v="0"/>
    <m/>
    <x v="0"/>
    <x v="0"/>
    <m/>
    <m/>
    <x v="0"/>
    <m/>
    <m/>
    <m/>
    <m/>
    <m/>
    <x v="0"/>
    <m/>
    <m/>
    <x v="0"/>
    <m/>
    <m/>
    <m/>
    <m/>
    <x v="3"/>
    <m/>
    <m/>
    <d v="2019-02-13T00:00:00"/>
    <x v="182"/>
    <m/>
    <s v="Rework; P.S. Approval per customer"/>
    <x v="0"/>
    <n v="13"/>
    <n v="9"/>
    <m/>
    <d v="2019-02-03T00:00:00"/>
    <s v="9:30pm"/>
  </r>
  <r>
    <x v="1"/>
    <x v="80"/>
    <x v="5"/>
    <x v="4"/>
    <x v="1328"/>
    <x v="5"/>
    <x v="0"/>
    <x v="847"/>
    <m/>
    <m/>
    <m/>
    <x v="0"/>
    <m/>
    <n v="3.7"/>
    <n v="11.14"/>
    <m/>
    <x v="318"/>
    <n v="1.119"/>
    <x v="0"/>
    <x v="332"/>
    <x v="0"/>
    <m/>
    <m/>
    <x v="0"/>
    <x v="0"/>
    <m/>
    <n v="0"/>
    <m/>
    <n v="0"/>
    <m/>
    <x v="0"/>
    <x v="0"/>
    <m/>
    <m/>
    <x v="0"/>
    <m/>
    <m/>
    <m/>
    <m/>
    <m/>
    <x v="0"/>
    <m/>
    <m/>
    <x v="0"/>
    <m/>
    <m/>
    <m/>
    <m/>
    <x v="3"/>
    <m/>
    <m/>
    <d v="2019-02-13T00:00:00"/>
    <x v="182"/>
    <m/>
    <s v="Rework; P.S. Approval per customer"/>
    <x v="0"/>
    <n v="14"/>
    <n v="9"/>
    <m/>
    <d v="2019-02-08T00:00:00"/>
    <s v="1:55pm"/>
  </r>
  <r>
    <x v="1"/>
    <x v="80"/>
    <x v="5"/>
    <x v="4"/>
    <x v="1329"/>
    <x v="50"/>
    <x v="0"/>
    <x v="848"/>
    <m/>
    <m/>
    <m/>
    <x v="0"/>
    <m/>
    <n v="3.1"/>
    <n v="9.9"/>
    <m/>
    <x v="64"/>
    <n v="1.1100000000000001"/>
    <x v="0"/>
    <x v="464"/>
    <x v="0"/>
    <m/>
    <m/>
    <x v="0"/>
    <x v="0"/>
    <m/>
    <n v="0"/>
    <m/>
    <n v="0"/>
    <m/>
    <x v="0"/>
    <x v="0"/>
    <m/>
    <m/>
    <x v="0"/>
    <m/>
    <m/>
    <m/>
    <m/>
    <m/>
    <x v="0"/>
    <m/>
    <m/>
    <x v="0"/>
    <m/>
    <m/>
    <m/>
    <m/>
    <x v="7"/>
    <m/>
    <m/>
    <d v="2019-06-06T00:00:00"/>
    <x v="43"/>
    <m/>
    <s v="5285/20,30"/>
    <x v="0"/>
    <n v="7"/>
    <n v="9"/>
    <m/>
    <d v="2019-06-01T00:00:00"/>
    <s v="2:15pm"/>
  </r>
  <r>
    <x v="1"/>
    <x v="80"/>
    <x v="5"/>
    <x v="4"/>
    <x v="1330"/>
    <x v="203"/>
    <x v="0"/>
    <x v="849"/>
    <m/>
    <m/>
    <m/>
    <x v="0"/>
    <m/>
    <n v="3.7"/>
    <n v="21.1"/>
    <m/>
    <x v="319"/>
    <n v="1.109"/>
    <x v="0"/>
    <x v="320"/>
    <x v="0"/>
    <m/>
    <m/>
    <x v="0"/>
    <x v="0"/>
    <m/>
    <n v="0"/>
    <m/>
    <n v="0"/>
    <m/>
    <x v="0"/>
    <x v="0"/>
    <m/>
    <m/>
    <x v="0"/>
    <m/>
    <m/>
    <m/>
    <m/>
    <m/>
    <x v="0"/>
    <m/>
    <m/>
    <x v="0"/>
    <m/>
    <m/>
    <m/>
    <m/>
    <x v="7"/>
    <m/>
    <m/>
    <d v="2019-06-18T00:00:00"/>
    <x v="168"/>
    <m/>
    <s v="5285/40"/>
    <x v="0"/>
    <n v="10"/>
    <n v="9"/>
    <m/>
    <d v="2019-06-14T00:00:00"/>
    <s v="11:50am"/>
  </r>
  <r>
    <x v="1"/>
    <x v="80"/>
    <x v="5"/>
    <x v="4"/>
    <x v="1331"/>
    <x v="307"/>
    <x v="0"/>
    <x v="850"/>
    <m/>
    <m/>
    <m/>
    <x v="0"/>
    <m/>
    <n v="3.6"/>
    <n v="19.8"/>
    <m/>
    <x v="320"/>
    <n v="1.1080000000000001"/>
    <x v="0"/>
    <x v="320"/>
    <x v="0"/>
    <m/>
    <m/>
    <x v="0"/>
    <x v="0"/>
    <m/>
    <n v="0"/>
    <m/>
    <n v="0"/>
    <m/>
    <x v="0"/>
    <x v="0"/>
    <m/>
    <m/>
    <x v="0"/>
    <m/>
    <m/>
    <m/>
    <m/>
    <m/>
    <x v="0"/>
    <m/>
    <m/>
    <x v="0"/>
    <m/>
    <m/>
    <m/>
    <m/>
    <x v="7"/>
    <m/>
    <m/>
    <d v="2019-06-19T00:00:00"/>
    <x v="225"/>
    <m/>
    <s v="5285/50"/>
    <x v="0"/>
    <n v="14"/>
    <n v="9"/>
    <m/>
    <d v="2019-06-17T00:00:00"/>
    <s v="9:30am"/>
  </r>
  <r>
    <x v="1"/>
    <x v="80"/>
    <x v="5"/>
    <x v="4"/>
    <x v="1332"/>
    <x v="149"/>
    <x v="0"/>
    <x v="851"/>
    <m/>
    <m/>
    <m/>
    <x v="0"/>
    <m/>
    <n v="3.2"/>
    <n v="21.7"/>
    <m/>
    <x v="321"/>
    <n v="1.0993999999999999"/>
    <x v="0"/>
    <x v="465"/>
    <x v="0"/>
    <m/>
    <m/>
    <x v="0"/>
    <x v="0"/>
    <m/>
    <n v="0"/>
    <m/>
    <n v="0"/>
    <m/>
    <x v="0"/>
    <x v="0"/>
    <m/>
    <m/>
    <x v="0"/>
    <m/>
    <m/>
    <m/>
    <m/>
    <m/>
    <x v="0"/>
    <m/>
    <m/>
    <x v="0"/>
    <m/>
    <m/>
    <m/>
    <m/>
    <x v="10"/>
    <m/>
    <m/>
    <d v="2019-10-17T00:00:00"/>
    <x v="120"/>
    <m/>
    <s v="5960/20,30"/>
    <x v="0"/>
    <n v="16"/>
    <n v="9"/>
    <m/>
    <d v="2019-10-11T00:00:00"/>
    <s v="1:35pm"/>
  </r>
  <r>
    <x v="0"/>
    <x v="81"/>
    <x v="6"/>
    <x v="6"/>
    <x v="1333"/>
    <x v="308"/>
    <x v="0"/>
    <x v="852"/>
    <m/>
    <m/>
    <m/>
    <x v="0"/>
    <m/>
    <m/>
    <m/>
    <m/>
    <x v="0"/>
    <n v="7.8680000000000003"/>
    <x v="0"/>
    <x v="24"/>
    <x v="0"/>
    <m/>
    <m/>
    <x v="0"/>
    <x v="0"/>
    <m/>
    <n v="0"/>
    <m/>
    <n v="0"/>
    <m/>
    <x v="0"/>
    <x v="0"/>
    <m/>
    <m/>
    <x v="0"/>
    <m/>
    <m/>
    <m/>
    <m/>
    <m/>
    <x v="0"/>
    <m/>
    <m/>
    <x v="0"/>
    <m/>
    <m/>
    <m/>
    <m/>
    <x v="3"/>
    <m/>
    <m/>
    <d v="2017-02-24T00:00:00"/>
    <x v="266"/>
    <m/>
    <m/>
    <x v="0"/>
    <s v="-"/>
    <n v="6"/>
    <m/>
    <m/>
    <m/>
  </r>
  <r>
    <x v="0"/>
    <x v="81"/>
    <x v="6"/>
    <x v="6"/>
    <x v="1334"/>
    <x v="309"/>
    <x v="0"/>
    <x v="760"/>
    <m/>
    <m/>
    <m/>
    <x v="0"/>
    <m/>
    <m/>
    <m/>
    <m/>
    <x v="0"/>
    <n v="7.82"/>
    <x v="0"/>
    <x v="466"/>
    <x v="0"/>
    <m/>
    <m/>
    <x v="0"/>
    <x v="0"/>
    <m/>
    <n v="0"/>
    <m/>
    <n v="0"/>
    <m/>
    <x v="0"/>
    <x v="0"/>
    <m/>
    <m/>
    <x v="0"/>
    <m/>
    <m/>
    <m/>
    <m/>
    <m/>
    <x v="0"/>
    <m/>
    <m/>
    <x v="0"/>
    <m/>
    <m/>
    <m/>
    <m/>
    <x v="4"/>
    <m/>
    <m/>
    <d v="2017-04-18T00:00:00"/>
    <x v="267"/>
    <m/>
    <m/>
    <x v="0"/>
    <s v="-"/>
    <n v="6"/>
    <m/>
    <m/>
    <m/>
  </r>
  <r>
    <x v="1"/>
    <x v="82"/>
    <x v="6"/>
    <x v="6"/>
    <x v="1335"/>
    <x v="310"/>
    <x v="0"/>
    <x v="853"/>
    <m/>
    <m/>
    <m/>
    <x v="0"/>
    <m/>
    <m/>
    <m/>
    <m/>
    <x v="0"/>
    <n v="9.2149999999999999"/>
    <x v="0"/>
    <x v="381"/>
    <x v="0"/>
    <m/>
    <m/>
    <x v="0"/>
    <x v="0"/>
    <m/>
    <n v="0"/>
    <m/>
    <n v="0"/>
    <m/>
    <x v="0"/>
    <x v="0"/>
    <m/>
    <m/>
    <x v="0"/>
    <m/>
    <m/>
    <m/>
    <m/>
    <m/>
    <x v="0"/>
    <m/>
    <m/>
    <x v="0"/>
    <m/>
    <m/>
    <m/>
    <m/>
    <x v="7"/>
    <m/>
    <m/>
    <d v="2017-06-06T00:00:00"/>
    <x v="268"/>
    <m/>
    <m/>
    <x v="0"/>
    <n v="3"/>
    <n v="6"/>
    <m/>
    <m/>
    <m/>
  </r>
  <r>
    <x v="1"/>
    <x v="82"/>
    <x v="6"/>
    <x v="6"/>
    <x v="1336"/>
    <x v="311"/>
    <x v="0"/>
    <x v="854"/>
    <m/>
    <m/>
    <m/>
    <x v="0"/>
    <m/>
    <m/>
    <m/>
    <m/>
    <x v="0"/>
    <n v="9.2089999999999996"/>
    <x v="0"/>
    <x v="18"/>
    <x v="0"/>
    <m/>
    <m/>
    <x v="0"/>
    <x v="0"/>
    <m/>
    <n v="0"/>
    <m/>
    <n v="0"/>
    <m/>
    <x v="0"/>
    <x v="0"/>
    <m/>
    <m/>
    <x v="0"/>
    <m/>
    <m/>
    <m/>
    <m/>
    <m/>
    <x v="0"/>
    <m/>
    <m/>
    <x v="0"/>
    <m/>
    <m/>
    <m/>
    <m/>
    <x v="9"/>
    <m/>
    <m/>
    <d v="2017-09-20T00:00:00"/>
    <x v="269"/>
    <m/>
    <m/>
    <x v="0"/>
    <n v="3"/>
    <n v="7"/>
    <m/>
    <m/>
    <m/>
  </r>
  <r>
    <x v="0"/>
    <x v="83"/>
    <x v="6"/>
    <x v="0"/>
    <x v="1337"/>
    <x v="312"/>
    <x v="0"/>
    <x v="855"/>
    <m/>
    <m/>
    <m/>
    <x v="41"/>
    <m/>
    <m/>
    <m/>
    <m/>
    <x v="0"/>
    <m/>
    <x v="0"/>
    <x v="1"/>
    <x v="0"/>
    <m/>
    <m/>
    <x v="0"/>
    <x v="0"/>
    <m/>
    <m/>
    <m/>
    <m/>
    <m/>
    <x v="0"/>
    <x v="260"/>
    <m/>
    <m/>
    <x v="0"/>
    <m/>
    <m/>
    <m/>
    <m/>
    <m/>
    <x v="0"/>
    <m/>
    <m/>
    <x v="0"/>
    <m/>
    <m/>
    <m/>
    <m/>
    <x v="3"/>
    <m/>
    <m/>
    <s v="per Amvac 2-06-17"/>
    <x v="270"/>
    <m/>
    <m/>
    <x v="0"/>
    <s v="-"/>
    <n v="3"/>
    <m/>
    <m/>
    <m/>
  </r>
  <r>
    <x v="0"/>
    <x v="83"/>
    <x v="6"/>
    <x v="0"/>
    <x v="1338"/>
    <x v="313"/>
    <x v="0"/>
    <x v="856"/>
    <m/>
    <m/>
    <m/>
    <x v="42"/>
    <m/>
    <m/>
    <m/>
    <m/>
    <x v="0"/>
    <m/>
    <x v="0"/>
    <x v="1"/>
    <x v="0"/>
    <m/>
    <m/>
    <x v="0"/>
    <x v="0"/>
    <m/>
    <m/>
    <m/>
    <m/>
    <m/>
    <x v="0"/>
    <x v="261"/>
    <m/>
    <m/>
    <x v="0"/>
    <m/>
    <m/>
    <m/>
    <m/>
    <m/>
    <x v="0"/>
    <m/>
    <m/>
    <x v="0"/>
    <m/>
    <m/>
    <m/>
    <m/>
    <x v="3"/>
    <m/>
    <m/>
    <s v="per Amvac 2-07-17"/>
    <x v="271"/>
    <m/>
    <m/>
    <x v="0"/>
    <s v="-"/>
    <n v="3"/>
    <m/>
    <m/>
    <m/>
  </r>
  <r>
    <x v="0"/>
    <x v="84"/>
    <x v="6"/>
    <x v="4"/>
    <x v="1339"/>
    <x v="314"/>
    <x v="0"/>
    <x v="857"/>
    <m/>
    <m/>
    <m/>
    <x v="0"/>
    <m/>
    <m/>
    <m/>
    <m/>
    <x v="0"/>
    <m/>
    <x v="704"/>
    <x v="467"/>
    <x v="0"/>
    <m/>
    <m/>
    <x v="0"/>
    <x v="0"/>
    <m/>
    <n v="0"/>
    <m/>
    <n v="0"/>
    <m/>
    <x v="0"/>
    <x v="0"/>
    <m/>
    <m/>
    <x v="0"/>
    <m/>
    <m/>
    <m/>
    <m/>
    <m/>
    <x v="0"/>
    <m/>
    <m/>
    <x v="0"/>
    <m/>
    <m/>
    <m/>
    <m/>
    <x v="6"/>
    <s v="light amber"/>
    <m/>
    <d v="2018-05-15T00:00:00"/>
    <x v="272"/>
    <m/>
    <m/>
    <x v="0"/>
    <n v="2"/>
    <n v="6"/>
    <m/>
    <d v="2018-05-05T00:00:00"/>
    <s v="2:00am"/>
  </r>
  <r>
    <x v="0"/>
    <x v="84"/>
    <x v="6"/>
    <x v="4"/>
    <x v="1340"/>
    <x v="315"/>
    <x v="0"/>
    <x v="858"/>
    <m/>
    <m/>
    <m/>
    <x v="0"/>
    <m/>
    <m/>
    <m/>
    <m/>
    <x v="0"/>
    <m/>
    <x v="705"/>
    <x v="468"/>
    <x v="0"/>
    <m/>
    <m/>
    <x v="0"/>
    <x v="0"/>
    <m/>
    <n v="0"/>
    <m/>
    <n v="0"/>
    <m/>
    <x v="0"/>
    <x v="0"/>
    <m/>
    <m/>
    <x v="0"/>
    <m/>
    <m/>
    <m/>
    <m/>
    <m/>
    <x v="0"/>
    <m/>
    <m/>
    <x v="0"/>
    <m/>
    <m/>
    <m/>
    <m/>
    <x v="7"/>
    <s v="light amber"/>
    <m/>
    <d v="2018-06-12T00:00:00"/>
    <x v="273"/>
    <m/>
    <m/>
    <x v="0"/>
    <n v="2"/>
    <n v="6"/>
    <m/>
    <d v="2018-05-26T00:00:00"/>
    <s v="130pm"/>
  </r>
  <r>
    <x v="0"/>
    <x v="85"/>
    <x v="6"/>
    <x v="4"/>
    <x v="1341"/>
    <x v="316"/>
    <x v="0"/>
    <x v="859"/>
    <m/>
    <m/>
    <m/>
    <x v="0"/>
    <m/>
    <m/>
    <m/>
    <m/>
    <x v="0"/>
    <n v="1.0269999999999999"/>
    <x v="0"/>
    <x v="25"/>
    <x v="0"/>
    <m/>
    <m/>
    <x v="0"/>
    <x v="0"/>
    <m/>
    <n v="0"/>
    <m/>
    <n v="0"/>
    <m/>
    <x v="0"/>
    <x v="0"/>
    <m/>
    <m/>
    <x v="0"/>
    <m/>
    <m/>
    <m/>
    <m/>
    <m/>
    <x v="0"/>
    <m/>
    <m/>
    <x v="0"/>
    <m/>
    <m/>
    <m/>
    <m/>
    <x v="7"/>
    <s v="light yellow"/>
    <m/>
    <d v="2018-06-25T00:00:00"/>
    <x v="274"/>
    <m/>
    <m/>
    <x v="0"/>
    <n v="5"/>
    <n v="6"/>
    <m/>
    <d v="2018-06-18T00:00:00"/>
    <s v="3:00pm"/>
  </r>
  <r>
    <x v="0"/>
    <x v="85"/>
    <x v="6"/>
    <x v="4"/>
    <x v="1342"/>
    <x v="317"/>
    <x v="0"/>
    <x v="860"/>
    <m/>
    <m/>
    <m/>
    <x v="0"/>
    <m/>
    <m/>
    <m/>
    <m/>
    <x v="0"/>
    <n v="1.0289999999999999"/>
    <x v="0"/>
    <x v="57"/>
    <x v="0"/>
    <m/>
    <m/>
    <x v="0"/>
    <x v="0"/>
    <m/>
    <n v="0"/>
    <m/>
    <n v="0"/>
    <m/>
    <x v="0"/>
    <x v="0"/>
    <m/>
    <m/>
    <x v="0"/>
    <m/>
    <m/>
    <m/>
    <m/>
    <m/>
    <x v="0"/>
    <m/>
    <m/>
    <x v="0"/>
    <m/>
    <m/>
    <m/>
    <m/>
    <x v="8"/>
    <s v="light yellow/ orange"/>
    <m/>
    <d v="2018-07-19T00:00:00"/>
    <x v="275"/>
    <m/>
    <m/>
    <x v="0"/>
    <n v="2"/>
    <n v="6"/>
    <m/>
    <d v="2018-07-10T00:00:00"/>
    <s v="3:00am"/>
  </r>
  <r>
    <x v="1"/>
    <x v="86"/>
    <x v="6"/>
    <x v="6"/>
    <x v="1343"/>
    <x v="167"/>
    <x v="0"/>
    <x v="861"/>
    <m/>
    <m/>
    <m/>
    <x v="0"/>
    <m/>
    <m/>
    <m/>
    <m/>
    <x v="0"/>
    <n v="1.0880000000000001"/>
    <x v="0"/>
    <x v="130"/>
    <x v="0"/>
    <m/>
    <m/>
    <x v="0"/>
    <x v="0"/>
    <m/>
    <n v="0"/>
    <m/>
    <n v="0"/>
    <m/>
    <x v="0"/>
    <x v="0"/>
    <m/>
    <m/>
    <x v="0"/>
    <m/>
    <m/>
    <m/>
    <m/>
    <m/>
    <x v="0"/>
    <m/>
    <m/>
    <x v="0"/>
    <m/>
    <m/>
    <m/>
    <m/>
    <x v="6"/>
    <s v="Clear/yellowish brown"/>
    <m/>
    <d v="2019-05-29T00:00:00"/>
    <x v="265"/>
    <m/>
    <s v="5443/20"/>
    <x v="0"/>
    <n v="6"/>
    <n v="7"/>
    <m/>
    <d v="2019-05-12T00:00:00"/>
    <s v="5:55am"/>
  </r>
  <r>
    <x v="1"/>
    <x v="87"/>
    <x v="6"/>
    <x v="16"/>
    <x v="1344"/>
    <x v="65"/>
    <x v="0"/>
    <x v="94"/>
    <m/>
    <m/>
    <m/>
    <x v="9"/>
    <m/>
    <m/>
    <m/>
    <m/>
    <x v="0"/>
    <m/>
    <x v="706"/>
    <x v="126"/>
    <x v="0"/>
    <m/>
    <m/>
    <x v="0"/>
    <x v="0"/>
    <m/>
    <m/>
    <m/>
    <m/>
    <m/>
    <x v="3"/>
    <x v="58"/>
    <m/>
    <m/>
    <x v="0"/>
    <m/>
    <m/>
    <m/>
    <m/>
    <m/>
    <x v="0"/>
    <m/>
    <m/>
    <x v="0"/>
    <m/>
    <m/>
    <m/>
    <m/>
    <x v="1"/>
    <m/>
    <m/>
    <d v="2019-01-11T00:00:00"/>
    <x v="10"/>
    <m/>
    <s v="unit-8"/>
    <x v="0"/>
    <n v="14"/>
    <n v="6"/>
    <m/>
    <m/>
    <m/>
  </r>
  <r>
    <x v="1"/>
    <x v="87"/>
    <x v="6"/>
    <x v="16"/>
    <x v="1345"/>
    <x v="11"/>
    <x v="0"/>
    <x v="93"/>
    <m/>
    <m/>
    <m/>
    <x v="24"/>
    <m/>
    <m/>
    <m/>
    <m/>
    <x v="0"/>
    <m/>
    <x v="707"/>
    <x v="469"/>
    <x v="0"/>
    <m/>
    <m/>
    <x v="0"/>
    <x v="0"/>
    <m/>
    <m/>
    <m/>
    <m/>
    <m/>
    <x v="7"/>
    <x v="5"/>
    <m/>
    <m/>
    <x v="0"/>
    <m/>
    <m/>
    <m/>
    <m/>
    <m/>
    <x v="0"/>
    <m/>
    <m/>
    <x v="0"/>
    <m/>
    <m/>
    <m/>
    <m/>
    <x v="1"/>
    <m/>
    <m/>
    <d v="2019-01-15T00:00:00"/>
    <x v="11"/>
    <m/>
    <s v="unit-8"/>
    <x v="0"/>
    <n v="6"/>
    <n v="6"/>
    <m/>
    <m/>
    <m/>
  </r>
  <r>
    <x v="1"/>
    <x v="87"/>
    <x v="6"/>
    <x v="16"/>
    <x v="1346"/>
    <x v="13"/>
    <x v="0"/>
    <x v="95"/>
    <m/>
    <m/>
    <m/>
    <x v="13"/>
    <m/>
    <m/>
    <m/>
    <m/>
    <x v="0"/>
    <m/>
    <x v="708"/>
    <x v="112"/>
    <x v="0"/>
    <m/>
    <m/>
    <x v="0"/>
    <x v="0"/>
    <m/>
    <m/>
    <m/>
    <m/>
    <m/>
    <x v="27"/>
    <x v="34"/>
    <m/>
    <m/>
    <x v="0"/>
    <m/>
    <m/>
    <m/>
    <m/>
    <m/>
    <x v="0"/>
    <m/>
    <m/>
    <x v="0"/>
    <m/>
    <m/>
    <m/>
    <m/>
    <x v="1"/>
    <m/>
    <m/>
    <d v="2019-01-16T00:00:00"/>
    <x v="13"/>
    <m/>
    <s v="unit-8"/>
    <x v="0"/>
    <n v="6"/>
    <n v="6"/>
    <m/>
    <m/>
    <m/>
  </r>
  <r>
    <x v="1"/>
    <x v="87"/>
    <x v="6"/>
    <x v="16"/>
    <x v="1347"/>
    <x v="268"/>
    <x v="0"/>
    <x v="862"/>
    <m/>
    <m/>
    <m/>
    <x v="33"/>
    <m/>
    <m/>
    <m/>
    <m/>
    <x v="0"/>
    <m/>
    <x v="709"/>
    <x v="92"/>
    <x v="0"/>
    <m/>
    <m/>
    <x v="0"/>
    <x v="0"/>
    <m/>
    <m/>
    <m/>
    <m/>
    <m/>
    <x v="196"/>
    <x v="262"/>
    <m/>
    <m/>
    <x v="0"/>
    <m/>
    <m/>
    <m/>
    <m/>
    <m/>
    <x v="0"/>
    <m/>
    <m/>
    <x v="0"/>
    <m/>
    <m/>
    <m/>
    <m/>
    <x v="1"/>
    <m/>
    <m/>
    <d v="2019-02-01T00:00:00"/>
    <x v="232"/>
    <m/>
    <s v="unit-8"/>
    <x v="0"/>
    <n v="9"/>
    <n v="6"/>
    <m/>
    <m/>
    <m/>
  </r>
  <r>
    <x v="1"/>
    <x v="87"/>
    <x v="6"/>
    <x v="16"/>
    <x v="1348"/>
    <x v="241"/>
    <x v="0"/>
    <x v="863"/>
    <m/>
    <m/>
    <m/>
    <x v="32"/>
    <m/>
    <m/>
    <m/>
    <m/>
    <x v="0"/>
    <m/>
    <x v="710"/>
    <x v="151"/>
    <x v="0"/>
    <m/>
    <m/>
    <x v="0"/>
    <x v="0"/>
    <m/>
    <m/>
    <m/>
    <m/>
    <m/>
    <x v="33"/>
    <x v="263"/>
    <m/>
    <m/>
    <x v="0"/>
    <m/>
    <m/>
    <m/>
    <m/>
    <m/>
    <x v="0"/>
    <m/>
    <m/>
    <x v="0"/>
    <m/>
    <m/>
    <m/>
    <m/>
    <x v="3"/>
    <m/>
    <m/>
    <d v="2019-02-05T00:00:00"/>
    <x v="204"/>
    <m/>
    <s v="unit-8"/>
    <x v="0"/>
    <n v="4"/>
    <n v="6"/>
    <m/>
    <m/>
    <m/>
  </r>
  <r>
    <x v="1"/>
    <x v="87"/>
    <x v="6"/>
    <x v="16"/>
    <x v="1349"/>
    <x v="241"/>
    <x v="0"/>
    <x v="864"/>
    <m/>
    <m/>
    <m/>
    <x v="21"/>
    <m/>
    <m/>
    <m/>
    <m/>
    <x v="0"/>
    <m/>
    <x v="711"/>
    <x v="132"/>
    <x v="0"/>
    <m/>
    <m/>
    <x v="0"/>
    <x v="0"/>
    <m/>
    <m/>
    <m/>
    <m/>
    <m/>
    <x v="197"/>
    <x v="67"/>
    <m/>
    <m/>
    <x v="0"/>
    <m/>
    <m/>
    <m/>
    <m/>
    <m/>
    <x v="0"/>
    <m/>
    <m/>
    <x v="0"/>
    <m/>
    <m/>
    <m/>
    <m/>
    <x v="3"/>
    <m/>
    <m/>
    <d v="2019-02-05T00:00:00"/>
    <x v="204"/>
    <m/>
    <s v="unit-8"/>
    <x v="0"/>
    <n v="4"/>
    <n v="6"/>
    <m/>
    <m/>
    <m/>
  </r>
  <r>
    <x v="1"/>
    <x v="87"/>
    <x v="6"/>
    <x v="16"/>
    <x v="1350"/>
    <x v="241"/>
    <x v="0"/>
    <x v="865"/>
    <m/>
    <m/>
    <m/>
    <x v="27"/>
    <m/>
    <m/>
    <m/>
    <m/>
    <x v="0"/>
    <m/>
    <x v="712"/>
    <x v="232"/>
    <x v="0"/>
    <m/>
    <m/>
    <x v="0"/>
    <x v="0"/>
    <m/>
    <m/>
    <m/>
    <m/>
    <m/>
    <x v="27"/>
    <x v="71"/>
    <m/>
    <m/>
    <x v="0"/>
    <m/>
    <m/>
    <m/>
    <m/>
    <m/>
    <x v="0"/>
    <m/>
    <m/>
    <x v="0"/>
    <m/>
    <m/>
    <m/>
    <m/>
    <x v="3"/>
    <m/>
    <m/>
    <d v="2019-02-05T00:00:00"/>
    <x v="204"/>
    <m/>
    <s v="unit-8"/>
    <x v="0"/>
    <n v="2"/>
    <n v="6"/>
    <m/>
    <m/>
    <m/>
  </r>
  <r>
    <x v="1"/>
    <x v="87"/>
    <x v="6"/>
    <x v="16"/>
    <x v="1351"/>
    <x v="241"/>
    <x v="0"/>
    <x v="177"/>
    <m/>
    <m/>
    <m/>
    <x v="29"/>
    <m/>
    <m/>
    <m/>
    <m/>
    <x v="0"/>
    <m/>
    <x v="713"/>
    <x v="244"/>
    <x v="0"/>
    <m/>
    <m/>
    <x v="0"/>
    <x v="0"/>
    <m/>
    <m/>
    <m/>
    <m/>
    <m/>
    <x v="43"/>
    <x v="67"/>
    <m/>
    <m/>
    <x v="0"/>
    <m/>
    <m/>
    <m/>
    <m/>
    <m/>
    <x v="0"/>
    <m/>
    <m/>
    <x v="0"/>
    <m/>
    <m/>
    <m/>
    <m/>
    <x v="3"/>
    <m/>
    <m/>
    <d v="2019-02-05T00:00:00"/>
    <x v="204"/>
    <m/>
    <s v="unit-8"/>
    <x v="0"/>
    <n v="3"/>
    <n v="6"/>
    <m/>
    <m/>
    <m/>
  </r>
  <r>
    <x v="1"/>
    <x v="87"/>
    <x v="6"/>
    <x v="16"/>
    <x v="1352"/>
    <x v="241"/>
    <x v="0"/>
    <x v="188"/>
    <m/>
    <m/>
    <m/>
    <x v="21"/>
    <m/>
    <m/>
    <m/>
    <m/>
    <x v="0"/>
    <m/>
    <x v="714"/>
    <x v="234"/>
    <x v="0"/>
    <m/>
    <m/>
    <x v="0"/>
    <x v="0"/>
    <m/>
    <m/>
    <m/>
    <m/>
    <m/>
    <x v="47"/>
    <x v="72"/>
    <m/>
    <m/>
    <x v="0"/>
    <m/>
    <m/>
    <m/>
    <m/>
    <m/>
    <x v="0"/>
    <m/>
    <m/>
    <x v="0"/>
    <m/>
    <m/>
    <m/>
    <m/>
    <x v="3"/>
    <m/>
    <m/>
    <d v="2019-02-05T00:00:00"/>
    <x v="204"/>
    <m/>
    <s v="unit-8"/>
    <x v="0"/>
    <n v="3"/>
    <n v="6"/>
    <m/>
    <m/>
    <m/>
  </r>
  <r>
    <x v="1"/>
    <x v="88"/>
    <x v="6"/>
    <x v="17"/>
    <x v="1353"/>
    <x v="68"/>
    <x v="0"/>
    <x v="483"/>
    <m/>
    <m/>
    <m/>
    <x v="0"/>
    <m/>
    <n v="3.8"/>
    <n v="12"/>
    <m/>
    <x v="229"/>
    <m/>
    <x v="715"/>
    <x v="272"/>
    <x v="0"/>
    <m/>
    <m/>
    <x v="0"/>
    <x v="0"/>
    <m/>
    <n v="0"/>
    <m/>
    <n v="0"/>
    <m/>
    <x v="0"/>
    <x v="0"/>
    <m/>
    <m/>
    <x v="0"/>
    <m/>
    <m/>
    <m/>
    <m/>
    <m/>
    <x v="0"/>
    <m/>
    <m/>
    <x v="0"/>
    <m/>
    <m/>
    <m/>
    <m/>
    <x v="5"/>
    <m/>
    <m/>
    <d v="2019-04-15T00:00:00"/>
    <x v="55"/>
    <m/>
    <s v="5143/20,30"/>
    <x v="0"/>
    <n v="7"/>
    <n v="8"/>
    <m/>
    <d v="2019-04-11T00:00:00"/>
    <s v="3:10am"/>
  </r>
  <r>
    <x v="1"/>
    <x v="88"/>
    <x v="6"/>
    <x v="17"/>
    <x v="1354"/>
    <x v="72"/>
    <x v="0"/>
    <x v="866"/>
    <m/>
    <m/>
    <m/>
    <x v="0"/>
    <m/>
    <n v="3.9"/>
    <n v="12.6"/>
    <m/>
    <x v="322"/>
    <m/>
    <x v="716"/>
    <x v="440"/>
    <x v="0"/>
    <m/>
    <m/>
    <x v="0"/>
    <x v="0"/>
    <m/>
    <n v="0"/>
    <m/>
    <n v="0"/>
    <m/>
    <x v="0"/>
    <x v="0"/>
    <m/>
    <m/>
    <x v="0"/>
    <m/>
    <m/>
    <m/>
    <m/>
    <m/>
    <x v="0"/>
    <m/>
    <m/>
    <x v="0"/>
    <m/>
    <m/>
    <m/>
    <m/>
    <x v="5"/>
    <m/>
    <m/>
    <d v="2019-04-17T00:00:00"/>
    <x v="57"/>
    <m/>
    <s v="5143/40,50"/>
    <x v="0"/>
    <n v="12"/>
    <n v="8"/>
    <m/>
    <d v="2019-04-12T00:00:00"/>
    <s v="10:45am"/>
  </r>
  <r>
    <x v="1"/>
    <x v="88"/>
    <x v="6"/>
    <x v="17"/>
    <x v="1355"/>
    <x v="74"/>
    <x v="0"/>
    <x v="507"/>
    <m/>
    <m/>
    <m/>
    <x v="0"/>
    <m/>
    <n v="3.1"/>
    <n v="10.4"/>
    <m/>
    <x v="228"/>
    <m/>
    <x v="717"/>
    <x v="161"/>
    <x v="0"/>
    <m/>
    <m/>
    <x v="0"/>
    <x v="0"/>
    <m/>
    <n v="0"/>
    <m/>
    <n v="0"/>
    <m/>
    <x v="0"/>
    <x v="0"/>
    <m/>
    <m/>
    <x v="0"/>
    <m/>
    <m/>
    <m/>
    <m/>
    <m/>
    <x v="0"/>
    <m/>
    <m/>
    <x v="0"/>
    <m/>
    <m/>
    <m/>
    <m/>
    <x v="5"/>
    <m/>
    <m/>
    <d v="2019-04-19T00:00:00"/>
    <x v="104"/>
    <m/>
    <s v="5143/60,70"/>
    <x v="0"/>
    <n v="8"/>
    <n v="8"/>
    <m/>
    <d v="2019-04-16T00:00:00"/>
    <s v="8:35am"/>
  </r>
  <r>
    <x v="1"/>
    <x v="88"/>
    <x v="6"/>
    <x v="17"/>
    <x v="1356"/>
    <x v="153"/>
    <x v="0"/>
    <x v="521"/>
    <m/>
    <m/>
    <m/>
    <x v="0"/>
    <m/>
    <n v="2.2000000000000002"/>
    <n v="6.1"/>
    <m/>
    <x v="323"/>
    <m/>
    <x v="718"/>
    <x v="318"/>
    <x v="0"/>
    <m/>
    <m/>
    <x v="0"/>
    <x v="0"/>
    <m/>
    <n v="0"/>
    <m/>
    <n v="0.02"/>
    <m/>
    <x v="0"/>
    <x v="0"/>
    <m/>
    <m/>
    <x v="0"/>
    <m/>
    <m/>
    <m/>
    <m/>
    <m/>
    <x v="0"/>
    <m/>
    <m/>
    <x v="0"/>
    <m/>
    <m/>
    <m/>
    <m/>
    <x v="0"/>
    <m/>
    <m/>
    <d v="2019-08-30T00:00:00"/>
    <x v="69"/>
    <m/>
    <s v="5760/20,30"/>
    <x v="0"/>
    <n v="23"/>
    <n v="7"/>
    <m/>
    <d v="2019-08-30T00:00:00"/>
    <s v="6:00AM"/>
  </r>
  <r>
    <x v="1"/>
    <x v="88"/>
    <x v="6"/>
    <x v="17"/>
    <x v="1357"/>
    <x v="89"/>
    <x v="0"/>
    <x v="867"/>
    <m/>
    <m/>
    <m/>
    <x v="0"/>
    <m/>
    <n v="1.6"/>
    <n v="4.5"/>
    <m/>
    <x v="237"/>
    <m/>
    <x v="719"/>
    <x v="353"/>
    <x v="0"/>
    <m/>
    <m/>
    <x v="0"/>
    <x v="0"/>
    <m/>
    <n v="0"/>
    <m/>
    <n v="0"/>
    <m/>
    <x v="0"/>
    <x v="0"/>
    <m/>
    <m/>
    <x v="0"/>
    <m/>
    <m/>
    <m/>
    <m/>
    <m/>
    <x v="0"/>
    <m/>
    <m/>
    <x v="0"/>
    <m/>
    <m/>
    <m/>
    <m/>
    <x v="9"/>
    <m/>
    <m/>
    <d v="2019-09-03T00:00:00"/>
    <x v="71"/>
    <n v="2"/>
    <s v="5760/40,50"/>
    <x v="0"/>
    <n v="17"/>
    <n v="8"/>
    <m/>
    <d v="2019-08-31T00:00:00"/>
    <s v="3:35pm"/>
  </r>
  <r>
    <x v="1"/>
    <x v="88"/>
    <x v="6"/>
    <x v="17"/>
    <x v="1358"/>
    <x v="90"/>
    <x v="0"/>
    <x v="868"/>
    <m/>
    <m/>
    <m/>
    <x v="0"/>
    <m/>
    <n v="1.7"/>
    <n v="5"/>
    <m/>
    <x v="229"/>
    <m/>
    <x v="720"/>
    <x v="333"/>
    <x v="0"/>
    <m/>
    <m/>
    <x v="0"/>
    <x v="0"/>
    <m/>
    <n v="0"/>
    <m/>
    <n v="0"/>
    <m/>
    <x v="0"/>
    <x v="0"/>
    <m/>
    <m/>
    <x v="0"/>
    <m/>
    <m/>
    <m/>
    <m/>
    <m/>
    <x v="0"/>
    <m/>
    <m/>
    <x v="0"/>
    <m/>
    <m/>
    <m/>
    <m/>
    <x v="9"/>
    <m/>
    <m/>
    <d v="2019-09-04T00:00:00"/>
    <x v="72"/>
    <n v="2"/>
    <s v="5760/60,70"/>
    <x v="0"/>
    <n v="13"/>
    <n v="8"/>
    <m/>
    <d v="2019-09-01T00:00:00"/>
    <s v="2:45pm"/>
  </r>
  <r>
    <x v="1"/>
    <x v="88"/>
    <x v="6"/>
    <x v="17"/>
    <x v="1359"/>
    <x v="90"/>
    <x v="0"/>
    <x v="498"/>
    <m/>
    <m/>
    <m/>
    <x v="0"/>
    <m/>
    <n v="2.8"/>
    <n v="8.9"/>
    <m/>
    <x v="259"/>
    <m/>
    <x v="721"/>
    <x v="332"/>
    <x v="0"/>
    <m/>
    <m/>
    <x v="0"/>
    <x v="0"/>
    <m/>
    <n v="0"/>
    <m/>
    <n v="0"/>
    <m/>
    <x v="0"/>
    <x v="0"/>
    <m/>
    <m/>
    <x v="0"/>
    <m/>
    <m/>
    <m/>
    <m/>
    <m/>
    <x v="0"/>
    <m/>
    <m/>
    <x v="0"/>
    <m/>
    <m/>
    <m/>
    <m/>
    <x v="9"/>
    <m/>
    <m/>
    <d v="2019-09-05T00:00:00"/>
    <x v="73"/>
    <n v="1"/>
    <s v="5760/80"/>
    <x v="0"/>
    <n v="8"/>
    <n v="8"/>
    <m/>
    <d v="2019-09-04T00:00:00"/>
    <s v="8:40am"/>
  </r>
  <r>
    <x v="1"/>
    <x v="88"/>
    <x v="6"/>
    <x v="16"/>
    <x v="1360"/>
    <x v="232"/>
    <x v="0"/>
    <x v="483"/>
    <m/>
    <m/>
    <m/>
    <x v="31"/>
    <m/>
    <m/>
    <m/>
    <m/>
    <x v="324"/>
    <m/>
    <x v="722"/>
    <x v="470"/>
    <x v="0"/>
    <m/>
    <m/>
    <x v="0"/>
    <x v="0"/>
    <m/>
    <n v="0"/>
    <m/>
    <n v="0"/>
    <m/>
    <x v="0"/>
    <x v="0"/>
    <m/>
    <m/>
    <x v="0"/>
    <m/>
    <m/>
    <m/>
    <m/>
    <m/>
    <x v="0"/>
    <m/>
    <m/>
    <x v="0"/>
    <m/>
    <m/>
    <m/>
    <m/>
    <x v="1"/>
    <m/>
    <m/>
    <d v="2019-01-03T00:00:00"/>
    <x v="221"/>
    <m/>
    <m/>
    <x v="0"/>
    <n v="14"/>
    <n v="10"/>
    <m/>
    <d v="2019-01-02T00:00:00"/>
    <s v="7:05am"/>
  </r>
  <r>
    <x v="1"/>
    <x v="88"/>
    <x v="6"/>
    <x v="16"/>
    <x v="1361"/>
    <x v="133"/>
    <x v="0"/>
    <x v="782"/>
    <m/>
    <m/>
    <m/>
    <x v="23"/>
    <m/>
    <m/>
    <m/>
    <m/>
    <x v="325"/>
    <m/>
    <x v="368"/>
    <x v="321"/>
    <x v="0"/>
    <m/>
    <m/>
    <x v="0"/>
    <x v="0"/>
    <m/>
    <n v="0"/>
    <m/>
    <n v="0"/>
    <m/>
    <x v="0"/>
    <x v="0"/>
    <m/>
    <m/>
    <x v="0"/>
    <m/>
    <m/>
    <m/>
    <m/>
    <m/>
    <x v="0"/>
    <m/>
    <m/>
    <x v="0"/>
    <m/>
    <m/>
    <m/>
    <m/>
    <x v="1"/>
    <m/>
    <m/>
    <d v="2019-01-07T00:00:00"/>
    <x v="53"/>
    <m/>
    <m/>
    <x v="0"/>
    <n v="11"/>
    <n v="10"/>
    <m/>
    <d v="2019-01-03T00:00:00"/>
    <s v="1:40pm"/>
  </r>
  <r>
    <x v="1"/>
    <x v="88"/>
    <x v="6"/>
    <x v="16"/>
    <x v="1362"/>
    <x v="8"/>
    <x v="0"/>
    <x v="869"/>
    <m/>
    <m/>
    <m/>
    <x v="26"/>
    <m/>
    <m/>
    <m/>
    <m/>
    <x v="326"/>
    <m/>
    <x v="364"/>
    <x v="361"/>
    <x v="0"/>
    <m/>
    <m/>
    <x v="0"/>
    <x v="0"/>
    <m/>
    <n v="0"/>
    <m/>
    <n v="0"/>
    <m/>
    <x v="0"/>
    <x v="0"/>
    <m/>
    <m/>
    <x v="0"/>
    <m/>
    <m/>
    <m/>
    <m/>
    <m/>
    <x v="0"/>
    <m/>
    <m/>
    <x v="0"/>
    <m/>
    <m/>
    <m/>
    <m/>
    <x v="1"/>
    <m/>
    <m/>
    <d v="2019-01-09T00:00:00"/>
    <x v="7"/>
    <m/>
    <m/>
    <x v="0"/>
    <n v="13"/>
    <n v="10"/>
    <m/>
    <d v="2019-01-09T00:00:00"/>
    <s v="7:10am"/>
  </r>
  <r>
    <x v="1"/>
    <x v="88"/>
    <x v="6"/>
    <x v="16"/>
    <x v="1363"/>
    <x v="128"/>
    <x v="0"/>
    <x v="522"/>
    <m/>
    <m/>
    <m/>
    <x v="21"/>
    <m/>
    <m/>
    <m/>
    <m/>
    <x v="327"/>
    <m/>
    <x v="723"/>
    <x v="471"/>
    <x v="0"/>
    <m/>
    <m/>
    <x v="0"/>
    <x v="0"/>
    <m/>
    <n v="0"/>
    <m/>
    <n v="0.37"/>
    <m/>
    <x v="0"/>
    <x v="0"/>
    <m/>
    <m/>
    <x v="0"/>
    <m/>
    <m/>
    <m/>
    <m/>
    <m/>
    <x v="0"/>
    <m/>
    <m/>
    <x v="0"/>
    <m/>
    <m/>
    <m/>
    <m/>
    <x v="0"/>
    <m/>
    <m/>
    <d v="2019-08-28T00:00:00"/>
    <x v="98"/>
    <m/>
    <s v="5763/20,30"/>
    <x v="3"/>
    <n v="17"/>
    <n v="10"/>
    <m/>
    <d v="2019-08-26T00:00:00"/>
    <s v="10:30am"/>
  </r>
  <r>
    <x v="1"/>
    <x v="89"/>
    <x v="6"/>
    <x v="7"/>
    <x v="1364"/>
    <x v="318"/>
    <x v="0"/>
    <x v="1"/>
    <m/>
    <m/>
    <m/>
    <x v="0"/>
    <m/>
    <m/>
    <m/>
    <m/>
    <x v="0"/>
    <m/>
    <x v="0"/>
    <x v="1"/>
    <x v="0"/>
    <m/>
    <m/>
    <x v="0"/>
    <x v="0"/>
    <m/>
    <m/>
    <m/>
    <m/>
    <m/>
    <x v="0"/>
    <x v="0"/>
    <m/>
    <m/>
    <x v="0"/>
    <m/>
    <m/>
    <m/>
    <m/>
    <m/>
    <x v="0"/>
    <m/>
    <m/>
    <x v="0"/>
    <m/>
    <m/>
    <m/>
    <m/>
    <x v="1"/>
    <m/>
    <m/>
    <s v="p-1 failed-waiting for reworked per Chuck"/>
    <x v="276"/>
    <m/>
    <s v="waiting for reworked per Chuck for composite"/>
    <x v="0"/>
    <s v="-"/>
    <n v="4"/>
    <m/>
    <m/>
    <m/>
  </r>
  <r>
    <x v="1"/>
    <x v="89"/>
    <x v="6"/>
    <x v="7"/>
    <x v="1365"/>
    <x v="319"/>
    <x v="0"/>
    <x v="84"/>
    <m/>
    <m/>
    <m/>
    <x v="10"/>
    <m/>
    <m/>
    <m/>
    <m/>
    <x v="0"/>
    <m/>
    <x v="0"/>
    <x v="1"/>
    <x v="0"/>
    <m/>
    <m/>
    <x v="0"/>
    <x v="0"/>
    <m/>
    <n v="0"/>
    <m/>
    <n v="0"/>
    <m/>
    <x v="0"/>
    <x v="0"/>
    <m/>
    <m/>
    <x v="0"/>
    <m/>
    <m/>
    <m/>
    <m/>
    <m/>
    <x v="0"/>
    <m/>
    <m/>
    <x v="0"/>
    <m/>
    <m/>
    <m/>
    <m/>
    <x v="1"/>
    <m/>
    <m/>
    <d v="2017-01-17T00:00:00"/>
    <x v="189"/>
    <m/>
    <s v="1 pallet to this lot"/>
    <x v="0"/>
    <s v="-"/>
    <n v="4"/>
    <m/>
    <m/>
    <m/>
  </r>
  <r>
    <x v="1"/>
    <x v="89"/>
    <x v="6"/>
    <x v="4"/>
    <x v="1366"/>
    <x v="320"/>
    <x v="0"/>
    <x v="114"/>
    <m/>
    <m/>
    <m/>
    <x v="18"/>
    <m/>
    <m/>
    <m/>
    <m/>
    <x v="0"/>
    <m/>
    <x v="724"/>
    <x v="1"/>
    <x v="305"/>
    <m/>
    <m/>
    <x v="0"/>
    <x v="0"/>
    <n v="55"/>
    <n v="0"/>
    <m/>
    <n v="0"/>
    <m/>
    <x v="0"/>
    <x v="0"/>
    <m/>
    <m/>
    <x v="0"/>
    <m/>
    <m/>
    <m/>
    <m/>
    <m/>
    <x v="0"/>
    <m/>
    <m/>
    <x v="0"/>
    <m/>
    <m/>
    <m/>
    <m/>
    <x v="7"/>
    <m/>
    <m/>
    <d v="2018-06-29T00:00:00"/>
    <x v="277"/>
    <m/>
    <m/>
    <x v="0"/>
    <n v="13"/>
    <n v="9"/>
    <m/>
    <m/>
    <m/>
  </r>
  <r>
    <x v="1"/>
    <x v="89"/>
    <x v="6"/>
    <x v="4"/>
    <x v="1367"/>
    <x v="321"/>
    <x v="0"/>
    <x v="870"/>
    <m/>
    <m/>
    <m/>
    <x v="24"/>
    <m/>
    <m/>
    <m/>
    <m/>
    <x v="0"/>
    <m/>
    <x v="645"/>
    <x v="1"/>
    <x v="306"/>
    <m/>
    <m/>
    <x v="0"/>
    <x v="0"/>
    <n v="41"/>
    <n v="0"/>
    <m/>
    <n v="0"/>
    <m/>
    <x v="0"/>
    <x v="0"/>
    <m/>
    <m/>
    <x v="0"/>
    <m/>
    <m/>
    <m/>
    <m/>
    <m/>
    <x v="0"/>
    <m/>
    <m/>
    <x v="0"/>
    <m/>
    <m/>
    <m/>
    <m/>
    <x v="9"/>
    <m/>
    <m/>
    <d v="2018-09-28T00:00:00"/>
    <x v="278"/>
    <m/>
    <m/>
    <x v="0"/>
    <n v="2"/>
    <n v="9"/>
    <m/>
    <m/>
    <m/>
  </r>
  <r>
    <x v="1"/>
    <x v="89"/>
    <x v="6"/>
    <x v="4"/>
    <x v="1368"/>
    <x v="322"/>
    <x v="0"/>
    <x v="81"/>
    <m/>
    <m/>
    <m/>
    <x v="17"/>
    <m/>
    <m/>
    <m/>
    <m/>
    <x v="0"/>
    <m/>
    <x v="725"/>
    <x v="1"/>
    <x v="307"/>
    <m/>
    <m/>
    <x v="0"/>
    <x v="0"/>
    <n v="55"/>
    <n v="0"/>
    <m/>
    <n v="0"/>
    <m/>
    <x v="0"/>
    <x v="0"/>
    <m/>
    <m/>
    <x v="0"/>
    <m/>
    <m/>
    <m/>
    <m/>
    <m/>
    <x v="0"/>
    <m/>
    <m/>
    <x v="0"/>
    <m/>
    <m/>
    <m/>
    <m/>
    <x v="9"/>
    <m/>
    <m/>
    <d v="2019-09-24T00:00:00"/>
    <x v="223"/>
    <n v="5"/>
    <m/>
    <x v="0"/>
    <n v="9"/>
    <n v="9"/>
    <m/>
    <m/>
    <m/>
  </r>
  <r>
    <x v="1"/>
    <x v="89"/>
    <x v="6"/>
    <x v="4"/>
    <x v="1369"/>
    <x v="181"/>
    <x v="0"/>
    <x v="871"/>
    <m/>
    <m/>
    <m/>
    <x v="20"/>
    <m/>
    <m/>
    <m/>
    <m/>
    <x v="0"/>
    <m/>
    <x v="726"/>
    <x v="1"/>
    <x v="308"/>
    <m/>
    <m/>
    <x v="0"/>
    <x v="0"/>
    <n v="35"/>
    <n v="0"/>
    <m/>
    <n v="0"/>
    <m/>
    <x v="0"/>
    <x v="0"/>
    <m/>
    <m/>
    <x v="0"/>
    <m/>
    <m/>
    <m/>
    <m/>
    <m/>
    <x v="0"/>
    <m/>
    <m/>
    <x v="0"/>
    <m/>
    <m/>
    <m/>
    <m/>
    <x v="9"/>
    <m/>
    <m/>
    <d v="2019-09-26T00:00:00"/>
    <x v="147"/>
    <n v="5"/>
    <m/>
    <x v="0"/>
    <n v="7"/>
    <n v="9"/>
    <m/>
    <m/>
    <m/>
  </r>
  <r>
    <x v="1"/>
    <x v="89"/>
    <x v="6"/>
    <x v="4"/>
    <x v="1370"/>
    <x v="184"/>
    <x v="0"/>
    <x v="872"/>
    <m/>
    <m/>
    <m/>
    <x v="18"/>
    <m/>
    <m/>
    <m/>
    <m/>
    <x v="0"/>
    <m/>
    <x v="727"/>
    <x v="1"/>
    <x v="309"/>
    <m/>
    <m/>
    <x v="0"/>
    <x v="0"/>
    <n v="39"/>
    <n v="0"/>
    <m/>
    <n v="0"/>
    <m/>
    <x v="0"/>
    <x v="0"/>
    <m/>
    <m/>
    <x v="0"/>
    <m/>
    <m/>
    <m/>
    <m/>
    <m/>
    <x v="0"/>
    <m/>
    <m/>
    <x v="0"/>
    <m/>
    <m/>
    <m/>
    <m/>
    <x v="9"/>
    <m/>
    <m/>
    <d v="2019-10-01T00:00:00"/>
    <x v="149"/>
    <n v="5"/>
    <m/>
    <x v="0"/>
    <n v="11"/>
    <n v="9"/>
    <m/>
    <m/>
    <m/>
  </r>
  <r>
    <x v="1"/>
    <x v="89"/>
    <x v="6"/>
    <x v="4"/>
    <x v="1371"/>
    <x v="185"/>
    <x v="0"/>
    <x v="87"/>
    <m/>
    <m/>
    <m/>
    <x v="10"/>
    <m/>
    <m/>
    <m/>
    <m/>
    <x v="0"/>
    <m/>
    <x v="728"/>
    <x v="1"/>
    <x v="310"/>
    <m/>
    <m/>
    <x v="0"/>
    <x v="0"/>
    <n v="35"/>
    <n v="0"/>
    <m/>
    <n v="0"/>
    <m/>
    <x v="0"/>
    <x v="0"/>
    <m/>
    <m/>
    <x v="0"/>
    <m/>
    <m/>
    <m/>
    <m/>
    <m/>
    <x v="0"/>
    <m/>
    <m/>
    <x v="0"/>
    <m/>
    <m/>
    <m/>
    <m/>
    <x v="10"/>
    <m/>
    <m/>
    <d v="2019-10-02T00:00:00"/>
    <x v="150"/>
    <n v="5"/>
    <m/>
    <x v="0"/>
    <n v="6"/>
    <n v="9"/>
    <m/>
    <m/>
    <m/>
  </r>
  <r>
    <x v="1"/>
    <x v="89"/>
    <x v="6"/>
    <x v="4"/>
    <x v="1372"/>
    <x v="146"/>
    <x v="0"/>
    <x v="873"/>
    <m/>
    <m/>
    <m/>
    <x v="15"/>
    <m/>
    <m/>
    <m/>
    <m/>
    <x v="0"/>
    <m/>
    <x v="729"/>
    <x v="1"/>
    <x v="311"/>
    <m/>
    <m/>
    <x v="0"/>
    <x v="0"/>
    <n v="42"/>
    <n v="0"/>
    <m/>
    <n v="0"/>
    <m/>
    <x v="0"/>
    <x v="0"/>
    <m/>
    <m/>
    <x v="0"/>
    <m/>
    <m/>
    <m/>
    <m/>
    <m/>
    <x v="0"/>
    <m/>
    <m/>
    <x v="0"/>
    <m/>
    <m/>
    <m/>
    <m/>
    <x v="10"/>
    <m/>
    <m/>
    <d v="2019-10-11T00:00:00"/>
    <x v="117"/>
    <n v="5"/>
    <m/>
    <x v="0"/>
    <n v="6"/>
    <n v="9"/>
    <m/>
    <m/>
    <m/>
  </r>
  <r>
    <x v="1"/>
    <x v="89"/>
    <x v="6"/>
    <x v="4"/>
    <x v="1373"/>
    <x v="148"/>
    <x v="0"/>
    <x v="874"/>
    <m/>
    <m/>
    <m/>
    <x v="43"/>
    <m/>
    <m/>
    <m/>
    <m/>
    <x v="0"/>
    <m/>
    <x v="730"/>
    <x v="1"/>
    <x v="312"/>
    <m/>
    <m/>
    <x v="0"/>
    <x v="0"/>
    <n v="39"/>
    <n v="0"/>
    <m/>
    <n v="0"/>
    <m/>
    <x v="0"/>
    <x v="0"/>
    <m/>
    <m/>
    <x v="0"/>
    <m/>
    <m/>
    <m/>
    <m/>
    <m/>
    <x v="0"/>
    <m/>
    <m/>
    <x v="0"/>
    <m/>
    <m/>
    <m/>
    <m/>
    <x v="10"/>
    <m/>
    <m/>
    <d v="2019-10-16T00:00:00"/>
    <x v="119"/>
    <n v="5"/>
    <m/>
    <x v="0"/>
    <n v="8"/>
    <m/>
    <m/>
    <m/>
    <m/>
  </r>
  <r>
    <x v="1"/>
    <x v="89"/>
    <x v="6"/>
    <x v="4"/>
    <x v="1374"/>
    <x v="147"/>
    <x v="0"/>
    <x v="140"/>
    <m/>
    <m/>
    <m/>
    <x v="25"/>
    <m/>
    <m/>
    <m/>
    <m/>
    <x v="0"/>
    <m/>
    <x v="731"/>
    <x v="1"/>
    <x v="313"/>
    <m/>
    <m/>
    <x v="0"/>
    <x v="0"/>
    <n v="42"/>
    <n v="0"/>
    <m/>
    <n v="0"/>
    <m/>
    <x v="0"/>
    <x v="0"/>
    <m/>
    <m/>
    <x v="0"/>
    <m/>
    <m/>
    <m/>
    <m/>
    <m/>
    <x v="0"/>
    <m/>
    <m/>
    <x v="0"/>
    <m/>
    <m/>
    <m/>
    <m/>
    <x v="10"/>
    <m/>
    <m/>
    <d v="2019-10-15T00:00:00"/>
    <x v="118"/>
    <n v="5"/>
    <m/>
    <x v="0"/>
    <n v="10"/>
    <n v="9"/>
    <m/>
    <m/>
    <m/>
  </r>
  <r>
    <x v="1"/>
    <x v="89"/>
    <x v="6"/>
    <x v="4"/>
    <x v="1375"/>
    <x v="264"/>
    <x v="0"/>
    <x v="875"/>
    <m/>
    <m/>
    <m/>
    <x v="28"/>
    <m/>
    <m/>
    <m/>
    <m/>
    <x v="0"/>
    <m/>
    <x v="732"/>
    <x v="1"/>
    <x v="314"/>
    <m/>
    <m/>
    <x v="0"/>
    <x v="0"/>
    <n v="46"/>
    <n v="0"/>
    <m/>
    <n v="0"/>
    <m/>
    <x v="0"/>
    <x v="0"/>
    <m/>
    <m/>
    <x v="0"/>
    <m/>
    <m/>
    <m/>
    <m/>
    <m/>
    <x v="0"/>
    <m/>
    <m/>
    <x v="0"/>
    <m/>
    <m/>
    <m/>
    <m/>
    <x v="10"/>
    <m/>
    <m/>
    <d v="2019-10-15T00:00:00"/>
    <x v="118"/>
    <n v="5"/>
    <m/>
    <x v="0"/>
    <n v="10"/>
    <n v="9"/>
    <m/>
    <m/>
    <m/>
  </r>
  <r>
    <x v="1"/>
    <x v="89"/>
    <x v="6"/>
    <x v="4"/>
    <x v="1376"/>
    <x v="264"/>
    <x v="0"/>
    <x v="863"/>
    <m/>
    <m/>
    <m/>
    <x v="35"/>
    <m/>
    <m/>
    <m/>
    <m/>
    <x v="0"/>
    <m/>
    <x v="733"/>
    <x v="1"/>
    <x v="315"/>
    <m/>
    <m/>
    <x v="0"/>
    <x v="0"/>
    <n v="50"/>
    <n v="0"/>
    <m/>
    <n v="0"/>
    <m/>
    <x v="0"/>
    <x v="0"/>
    <m/>
    <m/>
    <x v="0"/>
    <m/>
    <m/>
    <m/>
    <m/>
    <m/>
    <x v="0"/>
    <m/>
    <m/>
    <x v="0"/>
    <m/>
    <m/>
    <m/>
    <m/>
    <x v="10"/>
    <m/>
    <m/>
    <d v="2019-10-15T00:00:00"/>
    <x v="118"/>
    <n v="5"/>
    <m/>
    <x v="0"/>
    <n v="6"/>
    <n v="9"/>
    <m/>
    <m/>
    <m/>
  </r>
  <r>
    <x v="1"/>
    <x v="89"/>
    <x v="6"/>
    <x v="4"/>
    <x v="1377"/>
    <x v="264"/>
    <x v="0"/>
    <x v="97"/>
    <m/>
    <m/>
    <m/>
    <x v="18"/>
    <m/>
    <m/>
    <m/>
    <m/>
    <x v="0"/>
    <m/>
    <x v="734"/>
    <x v="1"/>
    <x v="316"/>
    <m/>
    <m/>
    <x v="0"/>
    <x v="0"/>
    <n v="48"/>
    <n v="0"/>
    <m/>
    <n v="0"/>
    <m/>
    <x v="0"/>
    <x v="0"/>
    <m/>
    <m/>
    <x v="0"/>
    <m/>
    <m/>
    <m/>
    <m/>
    <m/>
    <x v="0"/>
    <m/>
    <m/>
    <x v="0"/>
    <m/>
    <m/>
    <m/>
    <m/>
    <x v="10"/>
    <m/>
    <m/>
    <d v="2019-10-15T00:00:00"/>
    <x v="118"/>
    <n v="5"/>
    <m/>
    <x v="0"/>
    <n v="7"/>
    <n v="9"/>
    <m/>
    <m/>
    <m/>
  </r>
  <r>
    <x v="1"/>
    <x v="89"/>
    <x v="6"/>
    <x v="4"/>
    <x v="1378"/>
    <x v="323"/>
    <x v="0"/>
    <x v="143"/>
    <m/>
    <m/>
    <m/>
    <x v="19"/>
    <m/>
    <m/>
    <m/>
    <m/>
    <x v="0"/>
    <m/>
    <x v="735"/>
    <x v="1"/>
    <x v="317"/>
    <m/>
    <m/>
    <x v="0"/>
    <x v="0"/>
    <n v="51"/>
    <n v="0"/>
    <m/>
    <n v="0"/>
    <m/>
    <x v="0"/>
    <x v="0"/>
    <m/>
    <m/>
    <x v="0"/>
    <m/>
    <m/>
    <m/>
    <m/>
    <m/>
    <x v="0"/>
    <m/>
    <m/>
    <x v="0"/>
    <m/>
    <m/>
    <m/>
    <m/>
    <x v="10"/>
    <m/>
    <m/>
    <d v="2019-10-15T00:00:00"/>
    <x v="118"/>
    <n v="5"/>
    <m/>
    <x v="0"/>
    <n v="10"/>
    <n v="9"/>
    <m/>
    <m/>
    <m/>
  </r>
  <r>
    <x v="1"/>
    <x v="89"/>
    <x v="6"/>
    <x v="4"/>
    <x v="1379"/>
    <x v="323"/>
    <x v="0"/>
    <x v="876"/>
    <m/>
    <m/>
    <m/>
    <x v="32"/>
    <m/>
    <m/>
    <m/>
    <m/>
    <x v="0"/>
    <m/>
    <x v="736"/>
    <x v="1"/>
    <x v="318"/>
    <m/>
    <m/>
    <x v="0"/>
    <x v="0"/>
    <n v="47"/>
    <n v="0"/>
    <m/>
    <n v="0"/>
    <m/>
    <x v="0"/>
    <x v="0"/>
    <m/>
    <m/>
    <x v="0"/>
    <m/>
    <m/>
    <m/>
    <m/>
    <m/>
    <x v="0"/>
    <m/>
    <m/>
    <x v="0"/>
    <m/>
    <m/>
    <m/>
    <m/>
    <x v="10"/>
    <m/>
    <m/>
    <d v="2019-10-15T00:00:00"/>
    <x v="118"/>
    <n v="5"/>
    <m/>
    <x v="0"/>
    <n v="8"/>
    <n v="9"/>
    <m/>
    <m/>
    <m/>
  </r>
  <r>
    <x v="1"/>
    <x v="89"/>
    <x v="6"/>
    <x v="4"/>
    <x v="1380"/>
    <x v="323"/>
    <x v="0"/>
    <x v="877"/>
    <m/>
    <m/>
    <m/>
    <x v="34"/>
    <m/>
    <m/>
    <m/>
    <m/>
    <x v="0"/>
    <m/>
    <x v="737"/>
    <x v="1"/>
    <x v="319"/>
    <m/>
    <m/>
    <x v="0"/>
    <x v="0"/>
    <n v="53"/>
    <n v="0"/>
    <m/>
    <n v="0"/>
    <m/>
    <x v="0"/>
    <x v="0"/>
    <m/>
    <m/>
    <x v="0"/>
    <m/>
    <m/>
    <m/>
    <m/>
    <m/>
    <x v="0"/>
    <m/>
    <m/>
    <x v="0"/>
    <m/>
    <m/>
    <m/>
    <m/>
    <x v="10"/>
    <m/>
    <m/>
    <d v="2019-10-15T00:00:00"/>
    <x v="118"/>
    <n v="5"/>
    <m/>
    <x v="0"/>
    <n v="6"/>
    <n v="9"/>
    <m/>
    <m/>
    <m/>
  </r>
  <r>
    <x v="1"/>
    <x v="89"/>
    <x v="6"/>
    <x v="4"/>
    <x v="1381"/>
    <x v="323"/>
    <x v="0"/>
    <x v="878"/>
    <m/>
    <m/>
    <m/>
    <x v="32"/>
    <m/>
    <m/>
    <m/>
    <m/>
    <x v="0"/>
    <m/>
    <x v="738"/>
    <x v="1"/>
    <x v="320"/>
    <m/>
    <m/>
    <x v="0"/>
    <x v="0"/>
    <n v="55"/>
    <n v="0"/>
    <m/>
    <n v="0"/>
    <m/>
    <x v="0"/>
    <x v="0"/>
    <m/>
    <m/>
    <x v="0"/>
    <m/>
    <m/>
    <m/>
    <m/>
    <m/>
    <x v="0"/>
    <m/>
    <m/>
    <x v="0"/>
    <m/>
    <m/>
    <m/>
    <m/>
    <x v="10"/>
    <m/>
    <m/>
    <d v="2019-10-15T00:00:00"/>
    <x v="118"/>
    <n v="5"/>
    <m/>
    <x v="0"/>
    <n v="11"/>
    <n v="9"/>
    <m/>
    <m/>
    <m/>
  </r>
  <r>
    <x v="1"/>
    <x v="89"/>
    <x v="6"/>
    <x v="4"/>
    <x v="1382"/>
    <x v="190"/>
    <x v="0"/>
    <x v="879"/>
    <m/>
    <m/>
    <m/>
    <x v="33"/>
    <m/>
    <m/>
    <m/>
    <m/>
    <x v="0"/>
    <m/>
    <x v="739"/>
    <x v="1"/>
    <x v="311"/>
    <m/>
    <m/>
    <x v="0"/>
    <x v="0"/>
    <n v="29"/>
    <n v="0"/>
    <m/>
    <n v="0"/>
    <m/>
    <x v="0"/>
    <x v="0"/>
    <m/>
    <m/>
    <x v="0"/>
    <m/>
    <m/>
    <m/>
    <m/>
    <m/>
    <x v="0"/>
    <m/>
    <m/>
    <x v="0"/>
    <m/>
    <m/>
    <m/>
    <m/>
    <x v="10"/>
    <m/>
    <m/>
    <d v="2019-10-15T00:00:00"/>
    <x v="118"/>
    <n v="5"/>
    <m/>
    <x v="0"/>
    <n v="16"/>
    <n v="9"/>
    <m/>
    <m/>
    <m/>
  </r>
  <r>
    <x v="1"/>
    <x v="89"/>
    <x v="6"/>
    <x v="4"/>
    <x v="1383"/>
    <x v="190"/>
    <x v="0"/>
    <x v="180"/>
    <m/>
    <m/>
    <m/>
    <x v="34"/>
    <m/>
    <m/>
    <m/>
    <m/>
    <x v="0"/>
    <m/>
    <x v="740"/>
    <x v="1"/>
    <x v="321"/>
    <m/>
    <m/>
    <x v="0"/>
    <x v="0"/>
    <n v="57"/>
    <n v="0"/>
    <m/>
    <n v="0"/>
    <m/>
    <x v="0"/>
    <x v="0"/>
    <m/>
    <m/>
    <x v="0"/>
    <m/>
    <m/>
    <m/>
    <m/>
    <m/>
    <x v="0"/>
    <m/>
    <m/>
    <x v="0"/>
    <m/>
    <m/>
    <m/>
    <m/>
    <x v="10"/>
    <m/>
    <m/>
    <d v="2019-10-15T00:00:00"/>
    <x v="118"/>
    <n v="5"/>
    <m/>
    <x v="0"/>
    <n v="9"/>
    <n v="9"/>
    <m/>
    <m/>
    <m/>
  </r>
  <r>
    <x v="1"/>
    <x v="89"/>
    <x v="6"/>
    <x v="4"/>
    <x v="1384"/>
    <x v="148"/>
    <x v="0"/>
    <x v="880"/>
    <m/>
    <m/>
    <m/>
    <x v="34"/>
    <m/>
    <m/>
    <m/>
    <m/>
    <x v="0"/>
    <m/>
    <x v="741"/>
    <x v="1"/>
    <x v="322"/>
    <m/>
    <m/>
    <x v="0"/>
    <x v="0"/>
    <n v="33"/>
    <n v="0"/>
    <m/>
    <n v="0"/>
    <m/>
    <x v="0"/>
    <x v="0"/>
    <m/>
    <m/>
    <x v="0"/>
    <m/>
    <m/>
    <m/>
    <m/>
    <m/>
    <x v="0"/>
    <m/>
    <m/>
    <x v="0"/>
    <m/>
    <m/>
    <m/>
    <m/>
    <x v="10"/>
    <m/>
    <m/>
    <d v="2019-10-16T00:00:00"/>
    <x v="119"/>
    <n v="5"/>
    <m/>
    <x v="0"/>
    <n v="9"/>
    <n v="9"/>
    <m/>
    <m/>
    <m/>
  </r>
  <r>
    <x v="1"/>
    <x v="89"/>
    <x v="6"/>
    <x v="4"/>
    <x v="1385"/>
    <x v="148"/>
    <x v="0"/>
    <x v="881"/>
    <m/>
    <m/>
    <m/>
    <x v="32"/>
    <m/>
    <m/>
    <m/>
    <m/>
    <x v="0"/>
    <m/>
    <x v="742"/>
    <x v="1"/>
    <x v="323"/>
    <m/>
    <m/>
    <x v="0"/>
    <x v="0"/>
    <n v="58"/>
    <n v="0"/>
    <m/>
    <n v="0"/>
    <m/>
    <x v="0"/>
    <x v="0"/>
    <m/>
    <m/>
    <x v="0"/>
    <m/>
    <m/>
    <m/>
    <m/>
    <m/>
    <x v="0"/>
    <m/>
    <m/>
    <x v="0"/>
    <m/>
    <m/>
    <m/>
    <m/>
    <x v="10"/>
    <m/>
    <m/>
    <d v="2019-10-16T00:00:00"/>
    <x v="119"/>
    <n v="5"/>
    <m/>
    <x v="0"/>
    <n v="8"/>
    <n v="9"/>
    <m/>
    <m/>
    <m/>
  </r>
  <r>
    <x v="1"/>
    <x v="89"/>
    <x v="6"/>
    <x v="4"/>
    <x v="1386"/>
    <x v="149"/>
    <x v="0"/>
    <x v="174"/>
    <m/>
    <m/>
    <m/>
    <x v="30"/>
    <m/>
    <m/>
    <m/>
    <m/>
    <x v="0"/>
    <m/>
    <x v="743"/>
    <x v="1"/>
    <x v="324"/>
    <m/>
    <m/>
    <x v="0"/>
    <x v="0"/>
    <n v="52"/>
    <n v="0"/>
    <m/>
    <n v="0"/>
    <m/>
    <x v="0"/>
    <x v="0"/>
    <m/>
    <m/>
    <x v="0"/>
    <m/>
    <m/>
    <m/>
    <m/>
    <m/>
    <x v="0"/>
    <m/>
    <m/>
    <x v="0"/>
    <m/>
    <m/>
    <m/>
    <m/>
    <x v="10"/>
    <m/>
    <m/>
    <d v="2019-10-16T00:00:00"/>
    <x v="119"/>
    <n v="5"/>
    <m/>
    <x v="0"/>
    <n v="8"/>
    <n v="9"/>
    <m/>
    <m/>
    <m/>
  </r>
  <r>
    <x v="1"/>
    <x v="89"/>
    <x v="6"/>
    <x v="4"/>
    <x v="1387"/>
    <x v="149"/>
    <x v="0"/>
    <x v="120"/>
    <m/>
    <m/>
    <m/>
    <x v="18"/>
    <m/>
    <m/>
    <m/>
    <m/>
    <x v="0"/>
    <m/>
    <x v="734"/>
    <x v="1"/>
    <x v="325"/>
    <m/>
    <m/>
    <x v="0"/>
    <x v="0"/>
    <n v="50"/>
    <n v="0"/>
    <m/>
    <n v="1.4E-2"/>
    <m/>
    <x v="0"/>
    <x v="0"/>
    <m/>
    <m/>
    <x v="0"/>
    <m/>
    <m/>
    <m/>
    <m/>
    <m/>
    <x v="0"/>
    <m/>
    <m/>
    <x v="0"/>
    <m/>
    <m/>
    <m/>
    <m/>
    <x v="10"/>
    <m/>
    <m/>
    <d v="2019-10-17T00:00:00"/>
    <x v="120"/>
    <n v="5"/>
    <m/>
    <x v="0"/>
    <n v="7"/>
    <n v="9"/>
    <m/>
    <m/>
    <m/>
  </r>
  <r>
    <x v="1"/>
    <x v="89"/>
    <x v="6"/>
    <x v="4"/>
    <x v="1388"/>
    <x v="324"/>
    <x v="0"/>
    <x v="882"/>
    <m/>
    <m/>
    <m/>
    <x v="21"/>
    <m/>
    <m/>
    <m/>
    <m/>
    <x v="0"/>
    <m/>
    <x v="744"/>
    <x v="1"/>
    <x v="326"/>
    <m/>
    <m/>
    <x v="0"/>
    <x v="0"/>
    <n v="57"/>
    <n v="0"/>
    <m/>
    <n v="0"/>
    <m/>
    <x v="0"/>
    <x v="0"/>
    <m/>
    <m/>
    <x v="0"/>
    <m/>
    <m/>
    <m/>
    <m/>
    <m/>
    <x v="0"/>
    <m/>
    <m/>
    <x v="0"/>
    <m/>
    <m/>
    <m/>
    <m/>
    <x v="10"/>
    <m/>
    <m/>
    <d v="2019-10-17T00:00:00"/>
    <x v="120"/>
    <n v="5"/>
    <m/>
    <x v="0"/>
    <n v="6"/>
    <n v="9"/>
    <m/>
    <m/>
    <m/>
  </r>
  <r>
    <x v="1"/>
    <x v="89"/>
    <x v="6"/>
    <x v="4"/>
    <x v="1389"/>
    <x v="324"/>
    <x v="0"/>
    <x v="883"/>
    <m/>
    <m/>
    <m/>
    <x v="25"/>
    <m/>
    <m/>
    <m/>
    <m/>
    <x v="0"/>
    <m/>
    <x v="745"/>
    <x v="1"/>
    <x v="327"/>
    <m/>
    <m/>
    <x v="0"/>
    <x v="0"/>
    <n v="58"/>
    <n v="0"/>
    <m/>
    <n v="0"/>
    <m/>
    <x v="0"/>
    <x v="0"/>
    <m/>
    <m/>
    <x v="0"/>
    <m/>
    <m/>
    <m/>
    <m/>
    <m/>
    <x v="0"/>
    <m/>
    <m/>
    <x v="0"/>
    <m/>
    <m/>
    <m/>
    <m/>
    <x v="10"/>
    <m/>
    <m/>
    <d v="2019-10-17T00:00:00"/>
    <x v="120"/>
    <n v="5"/>
    <m/>
    <x v="0"/>
    <n v="7"/>
    <n v="9"/>
    <m/>
    <m/>
    <m/>
  </r>
  <r>
    <x v="1"/>
    <x v="89"/>
    <x v="6"/>
    <x v="4"/>
    <x v="1390"/>
    <x v="324"/>
    <x v="1"/>
    <x v="884"/>
    <m/>
    <m/>
    <m/>
    <x v="23"/>
    <m/>
    <m/>
    <m/>
    <m/>
    <x v="0"/>
    <m/>
    <x v="746"/>
    <x v="1"/>
    <x v="328"/>
    <m/>
    <m/>
    <x v="0"/>
    <x v="0"/>
    <n v="52"/>
    <n v="0"/>
    <m/>
    <n v="0"/>
    <m/>
    <x v="0"/>
    <x v="0"/>
    <m/>
    <m/>
    <x v="0"/>
    <m/>
    <m/>
    <m/>
    <m/>
    <m/>
    <x v="0"/>
    <m/>
    <m/>
    <x v="0"/>
    <m/>
    <m/>
    <m/>
    <m/>
    <x v="10"/>
    <m/>
    <m/>
    <m/>
    <x v="251"/>
    <n v="5"/>
    <m/>
    <x v="0"/>
    <n v="8"/>
    <m/>
    <m/>
    <m/>
    <m/>
  </r>
  <r>
    <x v="1"/>
    <x v="90"/>
    <x v="6"/>
    <x v="8"/>
    <x v="1391"/>
    <x v="213"/>
    <x v="0"/>
    <x v="65"/>
    <m/>
    <m/>
    <m/>
    <x v="35"/>
    <m/>
    <m/>
    <m/>
    <m/>
    <x v="0"/>
    <m/>
    <x v="747"/>
    <x v="1"/>
    <x v="329"/>
    <m/>
    <m/>
    <x v="14"/>
    <x v="134"/>
    <m/>
    <n v="0"/>
    <m/>
    <n v="0"/>
    <m/>
    <x v="0"/>
    <x v="0"/>
    <m/>
    <m/>
    <x v="0"/>
    <n v="0"/>
    <m/>
    <m/>
    <m/>
    <m/>
    <x v="0"/>
    <m/>
    <m/>
    <x v="0"/>
    <m/>
    <m/>
    <m/>
    <n v="0.15"/>
    <x v="1"/>
    <m/>
    <m/>
    <d v="2019-01-18T00:00:00"/>
    <x v="177"/>
    <m/>
    <m/>
    <x v="0"/>
    <n v="11"/>
    <n v="13"/>
    <m/>
    <m/>
    <m/>
  </r>
  <r>
    <x v="1"/>
    <x v="90"/>
    <x v="6"/>
    <x v="8"/>
    <x v="1392"/>
    <x v="214"/>
    <x v="0"/>
    <x v="332"/>
    <m/>
    <m/>
    <m/>
    <x v="44"/>
    <m/>
    <m/>
    <m/>
    <m/>
    <x v="0"/>
    <m/>
    <x v="748"/>
    <x v="1"/>
    <x v="330"/>
    <m/>
    <m/>
    <x v="14"/>
    <x v="135"/>
    <m/>
    <n v="0"/>
    <m/>
    <n v="0"/>
    <m/>
    <x v="0"/>
    <x v="0"/>
    <m/>
    <m/>
    <x v="0"/>
    <n v="0"/>
    <m/>
    <m/>
    <m/>
    <m/>
    <x v="0"/>
    <m/>
    <m/>
    <x v="0"/>
    <m/>
    <m/>
    <m/>
    <n v="0.1"/>
    <x v="1"/>
    <m/>
    <m/>
    <d v="2019-01-21T00:00:00"/>
    <x v="178"/>
    <m/>
    <m/>
    <x v="0"/>
    <n v="6"/>
    <n v="13"/>
    <m/>
    <m/>
    <m/>
  </r>
  <r>
    <x v="1"/>
    <x v="90"/>
    <x v="6"/>
    <x v="8"/>
    <x v="1393"/>
    <x v="217"/>
    <x v="0"/>
    <x v="885"/>
    <m/>
    <m/>
    <m/>
    <x v="8"/>
    <m/>
    <m/>
    <m/>
    <m/>
    <x v="0"/>
    <m/>
    <x v="749"/>
    <x v="1"/>
    <x v="331"/>
    <m/>
    <m/>
    <x v="15"/>
    <x v="123"/>
    <m/>
    <n v="7.0000000000000001E-3"/>
    <m/>
    <n v="0.02"/>
    <m/>
    <x v="0"/>
    <x v="0"/>
    <m/>
    <m/>
    <x v="0"/>
    <n v="0"/>
    <m/>
    <m/>
    <m/>
    <m/>
    <x v="0"/>
    <m/>
    <m/>
    <x v="0"/>
    <m/>
    <m/>
    <m/>
    <n v="0.1"/>
    <x v="3"/>
    <m/>
    <m/>
    <d v="2019-02-11T00:00:00"/>
    <x v="181"/>
    <m/>
    <m/>
    <x v="0"/>
    <n v="5"/>
    <n v="13"/>
    <m/>
    <m/>
    <m/>
  </r>
  <r>
    <x v="1"/>
    <x v="90"/>
    <x v="6"/>
    <x v="8"/>
    <x v="1394"/>
    <x v="242"/>
    <x v="0"/>
    <x v="142"/>
    <m/>
    <m/>
    <m/>
    <x v="45"/>
    <m/>
    <m/>
    <m/>
    <m/>
    <x v="0"/>
    <m/>
    <x v="747"/>
    <x v="1"/>
    <x v="332"/>
    <m/>
    <m/>
    <x v="16"/>
    <x v="136"/>
    <m/>
    <n v="0"/>
    <m/>
    <n v="5.0000000000000001E-3"/>
    <m/>
    <x v="0"/>
    <x v="0"/>
    <m/>
    <m/>
    <x v="0"/>
    <n v="0"/>
    <m/>
    <m/>
    <m/>
    <m/>
    <x v="0"/>
    <m/>
    <m/>
    <x v="0"/>
    <m/>
    <m/>
    <m/>
    <n v="0.26"/>
    <x v="3"/>
    <m/>
    <m/>
    <d v="2019-02-11T00:00:00"/>
    <x v="181"/>
    <m/>
    <s v="4866/20"/>
    <x v="0"/>
    <n v="21"/>
    <n v="13"/>
    <m/>
    <m/>
    <m/>
  </r>
  <r>
    <x v="1"/>
    <x v="90"/>
    <x v="6"/>
    <x v="8"/>
    <x v="1395"/>
    <x v="5"/>
    <x v="0"/>
    <x v="109"/>
    <m/>
    <m/>
    <m/>
    <x v="36"/>
    <m/>
    <m/>
    <m/>
    <m/>
    <x v="0"/>
    <m/>
    <x v="750"/>
    <x v="1"/>
    <x v="333"/>
    <m/>
    <m/>
    <x v="16"/>
    <x v="137"/>
    <m/>
    <n v="0"/>
    <m/>
    <n v="0"/>
    <m/>
    <x v="0"/>
    <x v="0"/>
    <m/>
    <m/>
    <x v="0"/>
    <n v="0"/>
    <m/>
    <m/>
    <m/>
    <m/>
    <x v="0"/>
    <m/>
    <m/>
    <x v="0"/>
    <m/>
    <m/>
    <m/>
    <n v="0.22"/>
    <x v="3"/>
    <m/>
    <m/>
    <d v="2019-02-13T00:00:00"/>
    <x v="182"/>
    <m/>
    <s v="4866/30"/>
    <x v="0"/>
    <n v="23"/>
    <n v="13"/>
    <m/>
    <m/>
    <m/>
  </r>
  <r>
    <x v="1"/>
    <x v="90"/>
    <x v="6"/>
    <x v="8"/>
    <x v="1396"/>
    <x v="208"/>
    <x v="0"/>
    <x v="886"/>
    <m/>
    <m/>
    <m/>
    <x v="44"/>
    <m/>
    <m/>
    <m/>
    <m/>
    <x v="0"/>
    <m/>
    <x v="751"/>
    <x v="1"/>
    <x v="334"/>
    <m/>
    <m/>
    <x v="15"/>
    <x v="138"/>
    <m/>
    <n v="0"/>
    <m/>
    <n v="2E-3"/>
    <m/>
    <x v="0"/>
    <x v="0"/>
    <m/>
    <m/>
    <x v="0"/>
    <n v="0"/>
    <m/>
    <m/>
    <m/>
    <m/>
    <x v="0"/>
    <m/>
    <m/>
    <x v="0"/>
    <m/>
    <m/>
    <m/>
    <n v="0.38"/>
    <x v="3"/>
    <m/>
    <m/>
    <d v="2019-02-14T00:00:00"/>
    <x v="122"/>
    <m/>
    <s v="4866/40"/>
    <x v="0"/>
    <n v="8"/>
    <n v="13"/>
    <m/>
    <m/>
    <m/>
  </r>
  <r>
    <x v="1"/>
    <x v="90"/>
    <x v="6"/>
    <x v="8"/>
    <x v="1397"/>
    <x v="6"/>
    <x v="0"/>
    <x v="887"/>
    <m/>
    <m/>
    <m/>
    <x v="44"/>
    <m/>
    <m/>
    <m/>
    <m/>
    <x v="0"/>
    <m/>
    <x v="752"/>
    <x v="1"/>
    <x v="335"/>
    <m/>
    <m/>
    <x v="15"/>
    <x v="136"/>
    <m/>
    <n v="0"/>
    <m/>
    <n v="0"/>
    <m/>
    <x v="0"/>
    <x v="0"/>
    <m/>
    <m/>
    <x v="0"/>
    <n v="0.05"/>
    <m/>
    <m/>
    <m/>
    <m/>
    <x v="0"/>
    <m/>
    <m/>
    <x v="0"/>
    <m/>
    <m/>
    <m/>
    <n v="0.42"/>
    <x v="3"/>
    <m/>
    <m/>
    <d v="2019-02-15T00:00:00"/>
    <x v="14"/>
    <m/>
    <s v="4866/50"/>
    <x v="0"/>
    <n v="8"/>
    <n v="13"/>
    <m/>
    <m/>
    <m/>
  </r>
  <r>
    <x v="1"/>
    <x v="90"/>
    <x v="6"/>
    <x v="8"/>
    <x v="1398"/>
    <x v="14"/>
    <x v="0"/>
    <x v="862"/>
    <m/>
    <m/>
    <m/>
    <x v="27"/>
    <m/>
    <m/>
    <m/>
    <m/>
    <x v="0"/>
    <m/>
    <x v="753"/>
    <x v="1"/>
    <x v="336"/>
    <m/>
    <m/>
    <x v="14"/>
    <x v="138"/>
    <m/>
    <n v="0"/>
    <m/>
    <n v="0"/>
    <m/>
    <x v="0"/>
    <x v="0"/>
    <m/>
    <m/>
    <x v="0"/>
    <n v="0"/>
    <m/>
    <m/>
    <m/>
    <m/>
    <x v="0"/>
    <m/>
    <m/>
    <x v="0"/>
    <m/>
    <m/>
    <m/>
    <n v="0.28000000000000003"/>
    <x v="3"/>
    <m/>
    <m/>
    <d v="2019-02-18T00:00:00"/>
    <x v="279"/>
    <m/>
    <s v="4866/80"/>
    <x v="0"/>
    <n v="16"/>
    <n v="13"/>
    <m/>
    <m/>
    <m/>
  </r>
  <r>
    <x v="1"/>
    <x v="90"/>
    <x v="6"/>
    <x v="8"/>
    <x v="1399"/>
    <x v="325"/>
    <x v="0"/>
    <x v="186"/>
    <m/>
    <m/>
    <m/>
    <x v="1"/>
    <m/>
    <m/>
    <m/>
    <m/>
    <x v="0"/>
    <m/>
    <x v="754"/>
    <x v="1"/>
    <x v="219"/>
    <m/>
    <m/>
    <x v="14"/>
    <x v="121"/>
    <m/>
    <n v="0"/>
    <m/>
    <n v="0"/>
    <m/>
    <x v="0"/>
    <x v="0"/>
    <m/>
    <m/>
    <x v="0"/>
    <n v="0"/>
    <m/>
    <m/>
    <m/>
    <m/>
    <x v="0"/>
    <m/>
    <m/>
    <x v="0"/>
    <m/>
    <m/>
    <m/>
    <n v="0.62"/>
    <x v="3"/>
    <m/>
    <m/>
    <d v="2019-02-18T00:00:00"/>
    <x v="279"/>
    <m/>
    <s v="4866/90"/>
    <x v="0"/>
    <n v="15"/>
    <n v="13"/>
    <m/>
    <m/>
    <m/>
  </r>
  <r>
    <x v="1"/>
    <x v="90"/>
    <x v="6"/>
    <x v="8"/>
    <x v="1400"/>
    <x v="19"/>
    <x v="0"/>
    <x v="65"/>
    <m/>
    <m/>
    <m/>
    <x v="1"/>
    <m/>
    <m/>
    <m/>
    <m/>
    <x v="0"/>
    <m/>
    <x v="193"/>
    <x v="1"/>
    <x v="337"/>
    <m/>
    <m/>
    <x v="15"/>
    <x v="13"/>
    <m/>
    <n v="0"/>
    <m/>
    <n v="0"/>
    <m/>
    <x v="0"/>
    <x v="0"/>
    <m/>
    <m/>
    <x v="0"/>
    <n v="0"/>
    <m/>
    <m/>
    <m/>
    <m/>
    <x v="0"/>
    <m/>
    <m/>
    <x v="0"/>
    <m/>
    <m/>
    <m/>
    <n v="0.2"/>
    <x v="3"/>
    <m/>
    <m/>
    <d v="2019-02-21T00:00:00"/>
    <x v="16"/>
    <m/>
    <s v="4866/100, 8 pallets to this lot"/>
    <x v="0"/>
    <n v="18"/>
    <n v="13"/>
    <m/>
    <m/>
    <m/>
  </r>
  <r>
    <x v="1"/>
    <x v="90"/>
    <x v="6"/>
    <x v="4"/>
    <x v="1401"/>
    <x v="298"/>
    <x v="0"/>
    <x v="888"/>
    <m/>
    <m/>
    <m/>
    <x v="35"/>
    <m/>
    <m/>
    <m/>
    <m/>
    <x v="0"/>
    <m/>
    <x v="754"/>
    <x v="1"/>
    <x v="338"/>
    <m/>
    <m/>
    <x v="14"/>
    <x v="11"/>
    <m/>
    <n v="0"/>
    <m/>
    <n v="0"/>
    <m/>
    <x v="0"/>
    <x v="0"/>
    <m/>
    <m/>
    <x v="0"/>
    <n v="0"/>
    <m/>
    <m/>
    <m/>
    <m/>
    <x v="0"/>
    <m/>
    <m/>
    <x v="0"/>
    <m/>
    <m/>
    <m/>
    <n v="0.21"/>
    <x v="3"/>
    <m/>
    <m/>
    <d v="2019-02-25T00:00:00"/>
    <x v="17"/>
    <m/>
    <s v="4943/20"/>
    <x v="0"/>
    <n v="13"/>
    <n v="13"/>
    <m/>
    <m/>
    <m/>
  </r>
  <r>
    <x v="1"/>
    <x v="90"/>
    <x v="6"/>
    <x v="4"/>
    <x v="1402"/>
    <x v="18"/>
    <x v="0"/>
    <x v="889"/>
    <m/>
    <m/>
    <m/>
    <x v="22"/>
    <m/>
    <m/>
    <m/>
    <m/>
    <x v="0"/>
    <m/>
    <x v="755"/>
    <x v="1"/>
    <x v="339"/>
    <m/>
    <m/>
    <x v="14"/>
    <x v="136"/>
    <m/>
    <n v="0"/>
    <m/>
    <n v="0"/>
    <m/>
    <x v="0"/>
    <x v="0"/>
    <m/>
    <m/>
    <x v="0"/>
    <n v="0"/>
    <m/>
    <m/>
    <m/>
    <m/>
    <x v="0"/>
    <m/>
    <m/>
    <x v="0"/>
    <m/>
    <m/>
    <m/>
    <n v="0.46"/>
    <x v="3"/>
    <m/>
    <m/>
    <d v="2019-02-25T00:00:00"/>
    <x v="17"/>
    <m/>
    <s v="4943/30"/>
    <x v="0"/>
    <n v="6"/>
    <n v="13"/>
    <m/>
    <m/>
    <m/>
  </r>
  <r>
    <x v="1"/>
    <x v="90"/>
    <x v="6"/>
    <x v="4"/>
    <x v="1403"/>
    <x v="18"/>
    <x v="0"/>
    <x v="890"/>
    <m/>
    <m/>
    <m/>
    <x v="22"/>
    <m/>
    <m/>
    <m/>
    <m/>
    <x v="0"/>
    <m/>
    <x v="756"/>
    <x v="1"/>
    <x v="340"/>
    <m/>
    <m/>
    <x v="14"/>
    <x v="139"/>
    <m/>
    <n v="0"/>
    <m/>
    <n v="0"/>
    <m/>
    <x v="0"/>
    <x v="0"/>
    <m/>
    <m/>
    <x v="0"/>
    <n v="0"/>
    <m/>
    <m/>
    <m/>
    <m/>
    <x v="0"/>
    <m/>
    <m/>
    <x v="0"/>
    <m/>
    <m/>
    <m/>
    <n v="0.57999999999999996"/>
    <x v="3"/>
    <m/>
    <m/>
    <d v="2019-02-26T00:00:00"/>
    <x v="197"/>
    <m/>
    <s v="4943/40"/>
    <x v="0"/>
    <n v="10"/>
    <n v="13"/>
    <m/>
    <m/>
    <m/>
  </r>
  <r>
    <x v="1"/>
    <x v="90"/>
    <x v="6"/>
    <x v="4"/>
    <x v="1404"/>
    <x v="262"/>
    <x v="0"/>
    <x v="180"/>
    <m/>
    <m/>
    <m/>
    <x v="45"/>
    <m/>
    <m/>
    <m/>
    <m/>
    <x v="0"/>
    <m/>
    <x v="754"/>
    <x v="1"/>
    <x v="341"/>
    <m/>
    <m/>
    <x v="15"/>
    <x v="140"/>
    <m/>
    <n v="0"/>
    <m/>
    <n v="0"/>
    <m/>
    <x v="0"/>
    <x v="0"/>
    <m/>
    <m/>
    <x v="0"/>
    <n v="0"/>
    <m/>
    <m/>
    <m/>
    <m/>
    <x v="0"/>
    <m/>
    <m/>
    <x v="0"/>
    <m/>
    <m/>
    <m/>
    <n v="0.94"/>
    <x v="3"/>
    <m/>
    <m/>
    <d v="2019-02-28T00:00:00"/>
    <x v="18"/>
    <m/>
    <s v="4943/50"/>
    <x v="0"/>
    <n v="21"/>
    <n v="13"/>
    <m/>
    <m/>
    <m/>
  </r>
  <r>
    <x v="1"/>
    <x v="90"/>
    <x v="6"/>
    <x v="4"/>
    <x v="1405"/>
    <x v="262"/>
    <x v="0"/>
    <x v="891"/>
    <m/>
    <m/>
    <m/>
    <x v="44"/>
    <m/>
    <m/>
    <m/>
    <m/>
    <x v="0"/>
    <m/>
    <x v="750"/>
    <x v="1"/>
    <x v="342"/>
    <m/>
    <m/>
    <x v="16"/>
    <x v="135"/>
    <m/>
    <n v="0"/>
    <m/>
    <n v="0"/>
    <m/>
    <x v="0"/>
    <x v="0"/>
    <m/>
    <m/>
    <x v="0"/>
    <n v="0"/>
    <m/>
    <m/>
    <m/>
    <m/>
    <x v="0"/>
    <m/>
    <m/>
    <x v="0"/>
    <m/>
    <m/>
    <m/>
    <n v="0.71"/>
    <x v="3"/>
    <m/>
    <m/>
    <d v="2019-02-28T00:00:00"/>
    <x v="18"/>
    <m/>
    <s v="4943/60"/>
    <x v="0"/>
    <n v="6"/>
    <n v="13"/>
    <m/>
    <m/>
    <m/>
  </r>
  <r>
    <x v="1"/>
    <x v="90"/>
    <x v="6"/>
    <x v="4"/>
    <x v="1406"/>
    <x v="22"/>
    <x v="0"/>
    <x v="892"/>
    <m/>
    <m/>
    <m/>
    <x v="39"/>
    <m/>
    <m/>
    <m/>
    <m/>
    <x v="0"/>
    <m/>
    <x v="747"/>
    <x v="1"/>
    <x v="343"/>
    <m/>
    <m/>
    <x v="14"/>
    <x v="135"/>
    <m/>
    <n v="0"/>
    <m/>
    <n v="0"/>
    <m/>
    <x v="0"/>
    <x v="0"/>
    <m/>
    <m/>
    <x v="0"/>
    <n v="0"/>
    <m/>
    <m/>
    <m/>
    <m/>
    <x v="0"/>
    <m/>
    <m/>
    <x v="0"/>
    <m/>
    <m/>
    <m/>
    <n v="0.49"/>
    <x v="4"/>
    <m/>
    <m/>
    <d v="2019-03-01T00:00:00"/>
    <x v="19"/>
    <m/>
    <s v="4943/70"/>
    <x v="0"/>
    <n v="10"/>
    <n v="13"/>
    <m/>
    <m/>
    <m/>
  </r>
  <r>
    <x v="1"/>
    <x v="90"/>
    <x v="6"/>
    <x v="4"/>
    <x v="1407"/>
    <x v="22"/>
    <x v="0"/>
    <x v="96"/>
    <m/>
    <m/>
    <m/>
    <x v="37"/>
    <m/>
    <m/>
    <m/>
    <m/>
    <x v="0"/>
    <m/>
    <x v="757"/>
    <x v="1"/>
    <x v="344"/>
    <m/>
    <m/>
    <x v="14"/>
    <x v="137"/>
    <m/>
    <n v="0"/>
    <m/>
    <n v="0"/>
    <m/>
    <x v="0"/>
    <x v="0"/>
    <m/>
    <m/>
    <x v="0"/>
    <n v="0"/>
    <m/>
    <m/>
    <m/>
    <m/>
    <x v="0"/>
    <m/>
    <m/>
    <x v="0"/>
    <m/>
    <m/>
    <m/>
    <n v="0.28000000000000003"/>
    <x v="4"/>
    <m/>
    <m/>
    <d v="2019-03-04T00:00:00"/>
    <x v="198"/>
    <m/>
    <s v="4943/80"/>
    <x v="0"/>
    <n v="8"/>
    <n v="13"/>
    <m/>
    <m/>
    <m/>
  </r>
  <r>
    <x v="1"/>
    <x v="90"/>
    <x v="6"/>
    <x v="4"/>
    <x v="1408"/>
    <x v="154"/>
    <x v="0"/>
    <x v="893"/>
    <m/>
    <m/>
    <m/>
    <x v="36"/>
    <m/>
    <m/>
    <m/>
    <m/>
    <x v="0"/>
    <m/>
    <x v="750"/>
    <x v="1"/>
    <x v="345"/>
    <m/>
    <m/>
    <x v="15"/>
    <x v="133"/>
    <m/>
    <n v="0"/>
    <m/>
    <n v="0"/>
    <m/>
    <x v="0"/>
    <x v="0"/>
    <m/>
    <m/>
    <x v="0"/>
    <n v="0"/>
    <m/>
    <m/>
    <m/>
    <m/>
    <x v="0"/>
    <m/>
    <m/>
    <x v="0"/>
    <m/>
    <m/>
    <m/>
    <n v="0.1"/>
    <x v="4"/>
    <m/>
    <m/>
    <d v="2019-03-04T00:00:00"/>
    <x v="198"/>
    <m/>
    <s v="4943/90"/>
    <x v="0"/>
    <n v="6"/>
    <n v="13"/>
    <m/>
    <m/>
    <m/>
  </r>
  <r>
    <x v="1"/>
    <x v="90"/>
    <x v="6"/>
    <x v="4"/>
    <x v="1409"/>
    <x v="326"/>
    <x v="0"/>
    <x v="886"/>
    <m/>
    <m/>
    <m/>
    <x v="44"/>
    <m/>
    <m/>
    <m/>
    <m/>
    <x v="0"/>
    <m/>
    <x v="758"/>
    <x v="1"/>
    <x v="346"/>
    <m/>
    <m/>
    <x v="14"/>
    <x v="139"/>
    <m/>
    <n v="0"/>
    <m/>
    <n v="0"/>
    <m/>
    <x v="0"/>
    <x v="0"/>
    <m/>
    <m/>
    <x v="0"/>
    <n v="0"/>
    <m/>
    <m/>
    <m/>
    <m/>
    <x v="0"/>
    <m/>
    <m/>
    <x v="0"/>
    <m/>
    <m/>
    <m/>
    <n v="0.3"/>
    <x v="4"/>
    <m/>
    <m/>
    <d v="2019-03-04T00:00:00"/>
    <x v="198"/>
    <m/>
    <s v="4943/100"/>
    <x v="0"/>
    <n v="5"/>
    <n v="13"/>
    <m/>
    <m/>
    <m/>
  </r>
  <r>
    <x v="1"/>
    <x v="90"/>
    <x v="6"/>
    <x v="4"/>
    <x v="1410"/>
    <x v="155"/>
    <x v="0"/>
    <x v="894"/>
    <m/>
    <m/>
    <m/>
    <x v="6"/>
    <m/>
    <m/>
    <m/>
    <m/>
    <x v="0"/>
    <m/>
    <x v="759"/>
    <x v="1"/>
    <x v="347"/>
    <m/>
    <m/>
    <x v="14"/>
    <x v="123"/>
    <m/>
    <n v="0"/>
    <m/>
    <n v="0"/>
    <m/>
    <x v="0"/>
    <x v="0"/>
    <m/>
    <m/>
    <x v="0"/>
    <n v="0"/>
    <m/>
    <m/>
    <m/>
    <m/>
    <x v="0"/>
    <m/>
    <m/>
    <x v="0"/>
    <m/>
    <m/>
    <m/>
    <n v="0.64"/>
    <x v="4"/>
    <m/>
    <m/>
    <d v="2019-03-04T00:00:00"/>
    <x v="198"/>
    <m/>
    <s v="4943/110"/>
    <x v="0"/>
    <n v="11"/>
    <n v="13"/>
    <m/>
    <m/>
    <m/>
  </r>
  <r>
    <x v="1"/>
    <x v="90"/>
    <x v="6"/>
    <x v="4"/>
    <x v="1411"/>
    <x v="155"/>
    <x v="0"/>
    <x v="895"/>
    <m/>
    <m/>
    <m/>
    <x v="3"/>
    <m/>
    <m/>
    <m/>
    <m/>
    <x v="0"/>
    <m/>
    <x v="760"/>
    <x v="1"/>
    <x v="348"/>
    <m/>
    <m/>
    <x v="14"/>
    <x v="139"/>
    <m/>
    <n v="0"/>
    <m/>
    <n v="0"/>
    <m/>
    <x v="0"/>
    <x v="0"/>
    <m/>
    <m/>
    <x v="0"/>
    <n v="0"/>
    <m/>
    <m/>
    <m/>
    <m/>
    <x v="0"/>
    <m/>
    <m/>
    <x v="0"/>
    <m/>
    <m/>
    <m/>
    <n v="0.24"/>
    <x v="4"/>
    <m/>
    <m/>
    <d v="2019-03-05T00:00:00"/>
    <x v="125"/>
    <m/>
    <s v="4943/120"/>
    <x v="0"/>
    <n v="8"/>
    <n v="13"/>
    <m/>
    <m/>
    <m/>
  </r>
  <r>
    <x v="1"/>
    <x v="90"/>
    <x v="6"/>
    <x v="4"/>
    <x v="1412"/>
    <x v="23"/>
    <x v="0"/>
    <x v="896"/>
    <m/>
    <m/>
    <m/>
    <x v="3"/>
    <m/>
    <m/>
    <m/>
    <m/>
    <x v="0"/>
    <m/>
    <x v="761"/>
    <x v="1"/>
    <x v="349"/>
    <m/>
    <m/>
    <x v="15"/>
    <x v="141"/>
    <m/>
    <n v="0"/>
    <m/>
    <n v="0"/>
    <m/>
    <x v="0"/>
    <x v="0"/>
    <m/>
    <m/>
    <x v="0"/>
    <n v="0"/>
    <m/>
    <m/>
    <m/>
    <m/>
    <x v="0"/>
    <m/>
    <m/>
    <x v="0"/>
    <m/>
    <m/>
    <m/>
    <n v="0.27"/>
    <x v="4"/>
    <m/>
    <m/>
    <d v="2019-03-06T00:00:00"/>
    <x v="199"/>
    <m/>
    <s v="4943/130"/>
    <x v="0"/>
    <n v="12"/>
    <n v="13"/>
    <m/>
    <m/>
    <m/>
  </r>
  <r>
    <x v="1"/>
    <x v="90"/>
    <x v="6"/>
    <x v="4"/>
    <x v="1413"/>
    <x v="156"/>
    <x v="0"/>
    <x v="87"/>
    <m/>
    <m/>
    <m/>
    <x v="8"/>
    <m/>
    <m/>
    <m/>
    <m/>
    <x v="0"/>
    <m/>
    <x v="762"/>
    <x v="1"/>
    <x v="350"/>
    <m/>
    <m/>
    <x v="15"/>
    <x v="132"/>
    <m/>
    <n v="0"/>
    <m/>
    <n v="0"/>
    <m/>
    <x v="0"/>
    <x v="0"/>
    <m/>
    <m/>
    <x v="0"/>
    <n v="0"/>
    <m/>
    <m/>
    <m/>
    <m/>
    <x v="0"/>
    <m/>
    <m/>
    <x v="0"/>
    <m/>
    <m/>
    <m/>
    <n v="0.5"/>
    <x v="4"/>
    <m/>
    <m/>
    <d v="2019-03-08T00:00:00"/>
    <x v="200"/>
    <m/>
    <s v="4943/140"/>
    <x v="0"/>
    <n v="13"/>
    <n v="13"/>
    <m/>
    <m/>
    <m/>
  </r>
  <r>
    <x v="1"/>
    <x v="90"/>
    <x v="6"/>
    <x v="4"/>
    <x v="1414"/>
    <x v="157"/>
    <x v="0"/>
    <x v="897"/>
    <m/>
    <m/>
    <m/>
    <x v="38"/>
    <m/>
    <m/>
    <m/>
    <m/>
    <x v="0"/>
    <m/>
    <x v="747"/>
    <x v="1"/>
    <x v="351"/>
    <m/>
    <m/>
    <x v="14"/>
    <x v="135"/>
    <m/>
    <n v="0"/>
    <m/>
    <n v="0"/>
    <m/>
    <x v="0"/>
    <x v="0"/>
    <m/>
    <m/>
    <x v="0"/>
    <n v="0"/>
    <m/>
    <m/>
    <m/>
    <m/>
    <x v="0"/>
    <m/>
    <m/>
    <x v="0"/>
    <m/>
    <m/>
    <m/>
    <n v="0.15"/>
    <x v="4"/>
    <m/>
    <m/>
    <d v="2019-03-08T00:00:00"/>
    <x v="200"/>
    <m/>
    <s v="4943/150"/>
    <x v="0"/>
    <n v="7"/>
    <n v="13"/>
    <m/>
    <m/>
    <m/>
  </r>
  <r>
    <x v="1"/>
    <x v="90"/>
    <x v="6"/>
    <x v="4"/>
    <x v="1415"/>
    <x v="157"/>
    <x v="0"/>
    <x v="898"/>
    <m/>
    <m/>
    <m/>
    <x v="8"/>
    <m/>
    <m/>
    <m/>
    <m/>
    <x v="0"/>
    <m/>
    <x v="763"/>
    <x v="1"/>
    <x v="352"/>
    <m/>
    <m/>
    <x v="14"/>
    <x v="112"/>
    <m/>
    <n v="0"/>
    <m/>
    <n v="0"/>
    <m/>
    <x v="0"/>
    <x v="0"/>
    <m/>
    <m/>
    <x v="0"/>
    <n v="0"/>
    <m/>
    <m/>
    <m/>
    <m/>
    <x v="0"/>
    <m/>
    <m/>
    <x v="0"/>
    <m/>
    <m/>
    <m/>
    <n v="0.21"/>
    <x v="4"/>
    <m/>
    <m/>
    <d v="2019-03-11T00:00:00"/>
    <x v="5"/>
    <m/>
    <s v="4943/160"/>
    <x v="0"/>
    <n v="6"/>
    <n v="13"/>
    <m/>
    <m/>
    <m/>
  </r>
  <r>
    <x v="1"/>
    <x v="90"/>
    <x v="6"/>
    <x v="4"/>
    <x v="1416"/>
    <x v="202"/>
    <x v="0"/>
    <x v="175"/>
    <m/>
    <m/>
    <m/>
    <x v="38"/>
    <m/>
    <m/>
    <m/>
    <m/>
    <x v="0"/>
    <m/>
    <x v="764"/>
    <x v="1"/>
    <x v="353"/>
    <m/>
    <m/>
    <x v="15"/>
    <x v="136"/>
    <m/>
    <n v="0"/>
    <m/>
    <n v="0"/>
    <m/>
    <x v="0"/>
    <x v="0"/>
    <m/>
    <m/>
    <x v="0"/>
    <n v="0"/>
    <m/>
    <m/>
    <m/>
    <m/>
    <x v="0"/>
    <m/>
    <m/>
    <x v="0"/>
    <m/>
    <m/>
    <m/>
    <n v="0.04"/>
    <x v="4"/>
    <m/>
    <m/>
    <d v="2019-03-11T00:00:00"/>
    <x v="5"/>
    <m/>
    <s v="4943/170"/>
    <x v="0"/>
    <n v="6"/>
    <n v="13"/>
    <m/>
    <m/>
    <m/>
  </r>
  <r>
    <x v="1"/>
    <x v="90"/>
    <x v="6"/>
    <x v="4"/>
    <x v="1417"/>
    <x v="327"/>
    <x v="0"/>
    <x v="149"/>
    <m/>
    <m/>
    <m/>
    <x v="46"/>
    <m/>
    <m/>
    <m/>
    <m/>
    <x v="0"/>
    <m/>
    <x v="765"/>
    <x v="1"/>
    <x v="354"/>
    <m/>
    <m/>
    <x v="15"/>
    <x v="142"/>
    <m/>
    <n v="0"/>
    <m/>
    <n v="4.0000000000000001E-3"/>
    <m/>
    <x v="0"/>
    <x v="0"/>
    <m/>
    <m/>
    <x v="0"/>
    <n v="0"/>
    <m/>
    <m/>
    <m/>
    <m/>
    <x v="0"/>
    <m/>
    <m/>
    <x v="0"/>
    <m/>
    <m/>
    <m/>
    <n v="0.99"/>
    <x v="4"/>
    <m/>
    <m/>
    <d v="2019-03-11T00:00:00"/>
    <x v="5"/>
    <m/>
    <s v="4943/180"/>
    <x v="0"/>
    <n v="6"/>
    <n v="13"/>
    <m/>
    <m/>
    <m/>
  </r>
  <r>
    <x v="1"/>
    <x v="90"/>
    <x v="6"/>
    <x v="4"/>
    <x v="1418"/>
    <x v="158"/>
    <x v="0"/>
    <x v="899"/>
    <m/>
    <m/>
    <m/>
    <x v="37"/>
    <m/>
    <m/>
    <m/>
    <m/>
    <x v="0"/>
    <m/>
    <x v="766"/>
    <x v="1"/>
    <x v="355"/>
    <m/>
    <m/>
    <x v="15"/>
    <x v="138"/>
    <m/>
    <n v="0"/>
    <m/>
    <n v="0"/>
    <m/>
    <x v="0"/>
    <x v="0"/>
    <m/>
    <m/>
    <x v="0"/>
    <n v="0"/>
    <m/>
    <m/>
    <m/>
    <m/>
    <x v="0"/>
    <m/>
    <m/>
    <x v="0"/>
    <m/>
    <m/>
    <m/>
    <n v="0.52"/>
    <x v="4"/>
    <m/>
    <m/>
    <d v="2019-03-12T00:00:00"/>
    <x v="126"/>
    <m/>
    <s v="4943/190"/>
    <x v="0"/>
    <n v="6"/>
    <n v="13"/>
    <m/>
    <m/>
    <m/>
  </r>
  <r>
    <x v="1"/>
    <x v="90"/>
    <x v="6"/>
    <x v="4"/>
    <x v="1419"/>
    <x v="158"/>
    <x v="0"/>
    <x v="900"/>
    <m/>
    <m/>
    <m/>
    <x v="8"/>
    <m/>
    <m/>
    <m/>
    <m/>
    <x v="0"/>
    <m/>
    <x v="767"/>
    <x v="1"/>
    <x v="356"/>
    <m/>
    <m/>
    <x v="15"/>
    <x v="140"/>
    <m/>
    <n v="0"/>
    <m/>
    <n v="0"/>
    <m/>
    <x v="0"/>
    <x v="0"/>
    <m/>
    <m/>
    <x v="0"/>
    <n v="0"/>
    <m/>
    <m/>
    <m/>
    <m/>
    <x v="0"/>
    <m/>
    <m/>
    <x v="0"/>
    <m/>
    <m/>
    <m/>
    <n v="0.38"/>
    <x v="4"/>
    <m/>
    <m/>
    <d v="2019-03-12T00:00:00"/>
    <x v="126"/>
    <m/>
    <s v="4943/200"/>
    <x v="0"/>
    <n v="7"/>
    <n v="13"/>
    <m/>
    <m/>
    <m/>
  </r>
  <r>
    <x v="1"/>
    <x v="90"/>
    <x v="6"/>
    <x v="4"/>
    <x v="1420"/>
    <x v="162"/>
    <x v="0"/>
    <x v="169"/>
    <m/>
    <m/>
    <m/>
    <x v="2"/>
    <m/>
    <m/>
    <m/>
    <m/>
    <x v="0"/>
    <m/>
    <x v="768"/>
    <x v="1"/>
    <x v="357"/>
    <m/>
    <m/>
    <x v="17"/>
    <x v="137"/>
    <m/>
    <n v="0"/>
    <m/>
    <n v="0"/>
    <m/>
    <x v="0"/>
    <x v="0"/>
    <m/>
    <m/>
    <x v="0"/>
    <n v="0"/>
    <m/>
    <m/>
    <m/>
    <m/>
    <x v="0"/>
    <m/>
    <m/>
    <x v="0"/>
    <m/>
    <m/>
    <m/>
    <n v="0.34"/>
    <x v="4"/>
    <m/>
    <m/>
    <d v="2019-03-12T00:00:00"/>
    <x v="126"/>
    <m/>
    <s v="4943/210"/>
    <x v="0"/>
    <n v="9"/>
    <n v="13"/>
    <m/>
    <m/>
    <m/>
  </r>
  <r>
    <x v="1"/>
    <x v="90"/>
    <x v="6"/>
    <x v="4"/>
    <x v="1421"/>
    <x v="162"/>
    <x v="0"/>
    <x v="141"/>
    <m/>
    <m/>
    <m/>
    <x v="8"/>
    <m/>
    <m/>
    <m/>
    <m/>
    <x v="0"/>
    <m/>
    <x v="769"/>
    <x v="1"/>
    <x v="358"/>
    <m/>
    <m/>
    <x v="17"/>
    <x v="112"/>
    <m/>
    <n v="0"/>
    <m/>
    <n v="0"/>
    <m/>
    <x v="0"/>
    <x v="0"/>
    <m/>
    <m/>
    <x v="0"/>
    <n v="0"/>
    <m/>
    <m/>
    <m/>
    <m/>
    <x v="0"/>
    <m/>
    <m/>
    <x v="0"/>
    <m/>
    <m/>
    <m/>
    <n v="0.64"/>
    <x v="4"/>
    <m/>
    <m/>
    <d v="2019-03-13T00:00:00"/>
    <x v="167"/>
    <m/>
    <s v="4943/220"/>
    <x v="0"/>
    <n v="6"/>
    <n v="13"/>
    <m/>
    <m/>
    <m/>
  </r>
  <r>
    <x v="1"/>
    <x v="90"/>
    <x v="6"/>
    <x v="4"/>
    <x v="1422"/>
    <x v="162"/>
    <x v="0"/>
    <x v="182"/>
    <m/>
    <m/>
    <m/>
    <x v="4"/>
    <m/>
    <m/>
    <m/>
    <m/>
    <x v="0"/>
    <m/>
    <x v="770"/>
    <x v="1"/>
    <x v="357"/>
    <m/>
    <m/>
    <x v="17"/>
    <x v="132"/>
    <m/>
    <n v="0"/>
    <m/>
    <n v="0"/>
    <m/>
    <x v="0"/>
    <x v="0"/>
    <m/>
    <m/>
    <x v="0"/>
    <n v="0"/>
    <m/>
    <m/>
    <m/>
    <m/>
    <x v="0"/>
    <m/>
    <m/>
    <x v="0"/>
    <m/>
    <m/>
    <m/>
    <n v="0.42"/>
    <x v="4"/>
    <m/>
    <m/>
    <d v="2019-03-13T00:00:00"/>
    <x v="167"/>
    <m/>
    <s v="4943/230, only 3 pallets to this lot"/>
    <x v="0"/>
    <n v="7"/>
    <n v="13"/>
    <m/>
    <m/>
    <m/>
  </r>
  <r>
    <x v="1"/>
    <x v="90"/>
    <x v="6"/>
    <x v="4"/>
    <x v="1423"/>
    <x v="28"/>
    <x v="0"/>
    <x v="106"/>
    <m/>
    <m/>
    <m/>
    <x v="22"/>
    <m/>
    <m/>
    <m/>
    <m/>
    <x v="0"/>
    <m/>
    <x v="754"/>
    <x v="1"/>
    <x v="359"/>
    <m/>
    <m/>
    <x v="17"/>
    <x v="143"/>
    <m/>
    <n v="0"/>
    <m/>
    <n v="0"/>
    <m/>
    <x v="0"/>
    <x v="0"/>
    <m/>
    <m/>
    <x v="0"/>
    <n v="0"/>
    <m/>
    <m/>
    <m/>
    <m/>
    <x v="0"/>
    <m/>
    <m/>
    <x v="0"/>
    <m/>
    <m/>
    <m/>
    <n v="0.25"/>
    <x v="4"/>
    <m/>
    <m/>
    <d v="2019-03-25T00:00:00"/>
    <x v="25"/>
    <m/>
    <s v="4943/240"/>
    <x v="0"/>
    <n v="7"/>
    <n v="13"/>
    <m/>
    <m/>
    <m/>
  </r>
  <r>
    <x v="1"/>
    <x v="90"/>
    <x v="6"/>
    <x v="4"/>
    <x v="1424"/>
    <x v="328"/>
    <x v="0"/>
    <x v="901"/>
    <m/>
    <m/>
    <m/>
    <x v="45"/>
    <m/>
    <m/>
    <m/>
    <m/>
    <x v="0"/>
    <m/>
    <x v="750"/>
    <x v="1"/>
    <x v="360"/>
    <m/>
    <m/>
    <x v="15"/>
    <x v="110"/>
    <m/>
    <n v="0"/>
    <m/>
    <n v="0"/>
    <m/>
    <x v="0"/>
    <x v="0"/>
    <m/>
    <m/>
    <x v="0"/>
    <n v="0"/>
    <m/>
    <m/>
    <m/>
    <m/>
    <x v="0"/>
    <m/>
    <m/>
    <x v="0"/>
    <m/>
    <m/>
    <m/>
    <n v="0.04"/>
    <x v="4"/>
    <m/>
    <m/>
    <d v="2019-03-25T00:00:00"/>
    <x v="25"/>
    <m/>
    <s v="4943/250"/>
    <x v="0"/>
    <n v="6"/>
    <n v="13"/>
    <m/>
    <m/>
    <m/>
  </r>
  <r>
    <x v="1"/>
    <x v="90"/>
    <x v="6"/>
    <x v="4"/>
    <x v="1425"/>
    <x v="329"/>
    <x v="0"/>
    <x v="902"/>
    <m/>
    <m/>
    <m/>
    <x v="45"/>
    <m/>
    <m/>
    <m/>
    <m/>
    <x v="0"/>
    <m/>
    <x v="771"/>
    <x v="1"/>
    <x v="361"/>
    <m/>
    <m/>
    <x v="14"/>
    <x v="113"/>
    <m/>
    <n v="0"/>
    <m/>
    <n v="0"/>
    <m/>
    <x v="0"/>
    <x v="0"/>
    <m/>
    <m/>
    <x v="0"/>
    <n v="0"/>
    <m/>
    <m/>
    <m/>
    <m/>
    <x v="0"/>
    <m/>
    <m/>
    <x v="0"/>
    <m/>
    <m/>
    <m/>
    <n v="0.32"/>
    <x v="4"/>
    <m/>
    <m/>
    <d v="2019-03-25T00:00:00"/>
    <x v="25"/>
    <m/>
    <s v="4943/260"/>
    <x v="0"/>
    <n v="11"/>
    <n v="13"/>
    <m/>
    <m/>
    <m/>
  </r>
  <r>
    <x v="1"/>
    <x v="90"/>
    <x v="6"/>
    <x v="4"/>
    <x v="1426"/>
    <x v="29"/>
    <x v="0"/>
    <x v="886"/>
    <m/>
    <m/>
    <m/>
    <x v="3"/>
    <m/>
    <m/>
    <m/>
    <m/>
    <x v="0"/>
    <m/>
    <x v="772"/>
    <x v="1"/>
    <x v="362"/>
    <m/>
    <m/>
    <x v="15"/>
    <x v="10"/>
    <m/>
    <n v="0"/>
    <m/>
    <n v="0"/>
    <m/>
    <x v="0"/>
    <x v="0"/>
    <m/>
    <m/>
    <x v="0"/>
    <n v="0"/>
    <m/>
    <m/>
    <m/>
    <m/>
    <x v="0"/>
    <m/>
    <m/>
    <x v="0"/>
    <m/>
    <m/>
    <m/>
    <n v="0.22"/>
    <x v="4"/>
    <m/>
    <m/>
    <d v="2019-03-26T00:00:00"/>
    <x v="26"/>
    <m/>
    <s v="4943/270"/>
    <x v="0"/>
    <n v="8"/>
    <n v="13"/>
    <m/>
    <m/>
    <m/>
  </r>
  <r>
    <x v="1"/>
    <x v="90"/>
    <x v="6"/>
    <x v="4"/>
    <x v="1427"/>
    <x v="29"/>
    <x v="0"/>
    <x v="903"/>
    <m/>
    <m/>
    <m/>
    <x v="46"/>
    <m/>
    <m/>
    <m/>
    <m/>
    <x v="0"/>
    <m/>
    <x v="750"/>
    <x v="1"/>
    <x v="363"/>
    <m/>
    <m/>
    <x v="14"/>
    <x v="143"/>
    <m/>
    <n v="0"/>
    <m/>
    <n v="0"/>
    <m/>
    <x v="0"/>
    <x v="0"/>
    <m/>
    <m/>
    <x v="0"/>
    <n v="0"/>
    <m/>
    <m/>
    <m/>
    <m/>
    <x v="0"/>
    <m/>
    <m/>
    <x v="0"/>
    <m/>
    <m/>
    <m/>
    <n v="0.54"/>
    <x v="4"/>
    <m/>
    <m/>
    <d v="2019-03-26T00:00:00"/>
    <x v="26"/>
    <m/>
    <s v="4943/280"/>
    <x v="0"/>
    <n v="6"/>
    <n v="13"/>
    <m/>
    <m/>
    <m/>
  </r>
  <r>
    <x v="1"/>
    <x v="90"/>
    <x v="6"/>
    <x v="4"/>
    <x v="1428"/>
    <x v="30"/>
    <x v="0"/>
    <x v="901"/>
    <m/>
    <m/>
    <m/>
    <x v="30"/>
    <m/>
    <m/>
    <m/>
    <m/>
    <x v="0"/>
    <m/>
    <x v="773"/>
    <x v="1"/>
    <x v="364"/>
    <m/>
    <m/>
    <x v="14"/>
    <x v="123"/>
    <m/>
    <n v="0"/>
    <m/>
    <n v="0"/>
    <m/>
    <x v="0"/>
    <x v="0"/>
    <m/>
    <m/>
    <x v="0"/>
    <n v="0"/>
    <m/>
    <m/>
    <m/>
    <m/>
    <x v="0"/>
    <m/>
    <m/>
    <x v="0"/>
    <m/>
    <m/>
    <m/>
    <n v="0.42"/>
    <x v="4"/>
    <m/>
    <m/>
    <d v="2019-03-27T00:00:00"/>
    <x v="27"/>
    <m/>
    <s v="4943/290"/>
    <x v="0"/>
    <n v="8"/>
    <n v="13"/>
    <m/>
    <m/>
    <m/>
  </r>
  <r>
    <x v="1"/>
    <x v="90"/>
    <x v="6"/>
    <x v="4"/>
    <x v="1429"/>
    <x v="30"/>
    <x v="0"/>
    <x v="104"/>
    <m/>
    <m/>
    <m/>
    <x v="30"/>
    <m/>
    <m/>
    <m/>
    <m/>
    <x v="0"/>
    <m/>
    <x v="774"/>
    <x v="1"/>
    <x v="365"/>
    <m/>
    <m/>
    <x v="15"/>
    <x v="144"/>
    <m/>
    <n v="0"/>
    <m/>
    <n v="0"/>
    <m/>
    <x v="0"/>
    <x v="0"/>
    <m/>
    <m/>
    <x v="0"/>
    <n v="0"/>
    <m/>
    <m/>
    <m/>
    <m/>
    <x v="0"/>
    <m/>
    <m/>
    <x v="0"/>
    <m/>
    <m/>
    <m/>
    <n v="0.36"/>
    <x v="4"/>
    <m/>
    <m/>
    <d v="2019-03-27T00:00:00"/>
    <x v="27"/>
    <m/>
    <s v="4943/300"/>
    <x v="0"/>
    <n v="10"/>
    <n v="13"/>
    <m/>
    <m/>
    <m/>
  </r>
  <r>
    <x v="1"/>
    <x v="90"/>
    <x v="6"/>
    <x v="4"/>
    <x v="1430"/>
    <x v="163"/>
    <x v="0"/>
    <x v="904"/>
    <m/>
    <m/>
    <m/>
    <x v="22"/>
    <m/>
    <m/>
    <m/>
    <m/>
    <x v="0"/>
    <m/>
    <x v="775"/>
    <x v="1"/>
    <x v="366"/>
    <m/>
    <m/>
    <x v="14"/>
    <x v="38"/>
    <m/>
    <n v="0"/>
    <m/>
    <n v="0"/>
    <m/>
    <x v="0"/>
    <x v="0"/>
    <m/>
    <m/>
    <x v="0"/>
    <n v="0"/>
    <m/>
    <m/>
    <m/>
    <m/>
    <x v="0"/>
    <m/>
    <m/>
    <x v="0"/>
    <m/>
    <m/>
    <m/>
    <n v="0.16"/>
    <x v="4"/>
    <m/>
    <m/>
    <d v="2019-03-28T00:00:00"/>
    <x v="28"/>
    <m/>
    <s v="4943/310"/>
    <x v="0"/>
    <n v="6"/>
    <n v="13"/>
    <m/>
    <m/>
    <m/>
  </r>
  <r>
    <x v="1"/>
    <x v="90"/>
    <x v="6"/>
    <x v="4"/>
    <x v="1431"/>
    <x v="163"/>
    <x v="0"/>
    <x v="905"/>
    <m/>
    <m/>
    <m/>
    <x v="45"/>
    <m/>
    <m/>
    <m/>
    <m/>
    <x v="0"/>
    <m/>
    <x v="776"/>
    <x v="1"/>
    <x v="367"/>
    <m/>
    <m/>
    <x v="14"/>
    <x v="140"/>
    <m/>
    <n v="0"/>
    <m/>
    <n v="0"/>
    <m/>
    <x v="0"/>
    <x v="0"/>
    <m/>
    <m/>
    <x v="0"/>
    <n v="0"/>
    <m/>
    <m/>
    <m/>
    <m/>
    <x v="0"/>
    <m/>
    <m/>
    <x v="0"/>
    <m/>
    <m/>
    <m/>
    <n v="0.31"/>
    <x v="4"/>
    <m/>
    <m/>
    <d v="2019-03-28T00:00:00"/>
    <x v="28"/>
    <m/>
    <s v="4943/320"/>
    <x v="0"/>
    <n v="7"/>
    <n v="13"/>
    <m/>
    <m/>
    <m/>
  </r>
  <r>
    <x v="1"/>
    <x v="90"/>
    <x v="6"/>
    <x v="4"/>
    <x v="1432"/>
    <x v="31"/>
    <x v="0"/>
    <x v="906"/>
    <m/>
    <m/>
    <m/>
    <x v="21"/>
    <m/>
    <m/>
    <m/>
    <m/>
    <x v="0"/>
    <m/>
    <x v="777"/>
    <x v="1"/>
    <x v="368"/>
    <m/>
    <m/>
    <x v="14"/>
    <x v="137"/>
    <m/>
    <n v="0"/>
    <m/>
    <n v="0"/>
    <m/>
    <x v="0"/>
    <x v="0"/>
    <m/>
    <m/>
    <x v="0"/>
    <n v="0"/>
    <m/>
    <m/>
    <m/>
    <m/>
    <x v="0"/>
    <m/>
    <m/>
    <x v="0"/>
    <m/>
    <m/>
    <m/>
    <n v="0.2"/>
    <x v="4"/>
    <m/>
    <m/>
    <d v="2019-03-28T00:00:00"/>
    <x v="28"/>
    <m/>
    <s v="4943/330"/>
    <x v="0"/>
    <n v="6"/>
    <n v="13"/>
    <m/>
    <m/>
    <m/>
  </r>
  <r>
    <x v="1"/>
    <x v="90"/>
    <x v="6"/>
    <x v="4"/>
    <x v="1433"/>
    <x v="31"/>
    <x v="0"/>
    <x v="121"/>
    <m/>
    <m/>
    <m/>
    <x v="46"/>
    <m/>
    <m/>
    <m/>
    <m/>
    <x v="0"/>
    <m/>
    <x v="778"/>
    <x v="1"/>
    <x v="369"/>
    <m/>
    <m/>
    <x v="14"/>
    <x v="110"/>
    <m/>
    <n v="0"/>
    <m/>
    <n v="0"/>
    <m/>
    <x v="0"/>
    <x v="0"/>
    <m/>
    <m/>
    <x v="0"/>
    <n v="0"/>
    <m/>
    <m/>
    <m/>
    <m/>
    <x v="0"/>
    <m/>
    <m/>
    <x v="0"/>
    <m/>
    <m/>
    <m/>
    <n v="0.31"/>
    <x v="4"/>
    <m/>
    <m/>
    <d v="2019-03-29T00:00:00"/>
    <x v="208"/>
    <m/>
    <s v="4943/340"/>
    <x v="0"/>
    <n v="9"/>
    <n v="13"/>
    <m/>
    <m/>
    <m/>
  </r>
  <r>
    <x v="1"/>
    <x v="90"/>
    <x v="6"/>
    <x v="4"/>
    <x v="1434"/>
    <x v="31"/>
    <x v="0"/>
    <x v="907"/>
    <m/>
    <m/>
    <m/>
    <x v="46"/>
    <m/>
    <m/>
    <m/>
    <m/>
    <x v="0"/>
    <m/>
    <x v="779"/>
    <x v="1"/>
    <x v="364"/>
    <m/>
    <m/>
    <x v="14"/>
    <x v="139"/>
    <m/>
    <n v="0"/>
    <m/>
    <n v="0"/>
    <m/>
    <x v="0"/>
    <x v="0"/>
    <m/>
    <m/>
    <x v="0"/>
    <n v="0"/>
    <m/>
    <m/>
    <m/>
    <m/>
    <x v="0"/>
    <m/>
    <m/>
    <x v="0"/>
    <m/>
    <m/>
    <m/>
    <n v="0.14000000000000001"/>
    <x v="4"/>
    <m/>
    <m/>
    <d v="2019-03-29T00:00:00"/>
    <x v="208"/>
    <m/>
    <s v="4943/350"/>
    <x v="0"/>
    <n v="5"/>
    <n v="13"/>
    <m/>
    <m/>
    <m/>
  </r>
  <r>
    <x v="1"/>
    <x v="90"/>
    <x v="6"/>
    <x v="4"/>
    <x v="1435"/>
    <x v="32"/>
    <x v="0"/>
    <x v="908"/>
    <m/>
    <m/>
    <m/>
    <x v="46"/>
    <m/>
    <m/>
    <m/>
    <m/>
    <x v="0"/>
    <m/>
    <x v="780"/>
    <x v="1"/>
    <x v="49"/>
    <m/>
    <m/>
    <x v="14"/>
    <x v="145"/>
    <m/>
    <n v="0"/>
    <m/>
    <n v="0"/>
    <m/>
    <x v="0"/>
    <x v="0"/>
    <m/>
    <m/>
    <x v="0"/>
    <n v="0"/>
    <m/>
    <m/>
    <m/>
    <m/>
    <x v="0"/>
    <m/>
    <m/>
    <x v="0"/>
    <m/>
    <m/>
    <m/>
    <n v="0.12"/>
    <x v="4"/>
    <m/>
    <m/>
    <d v="2019-03-29T00:00:00"/>
    <x v="208"/>
    <m/>
    <s v="4943/360"/>
    <x v="0"/>
    <n v="7"/>
    <n v="13"/>
    <m/>
    <m/>
    <m/>
  </r>
  <r>
    <x v="1"/>
    <x v="90"/>
    <x v="6"/>
    <x v="4"/>
    <x v="1436"/>
    <x v="330"/>
    <x v="0"/>
    <x v="909"/>
    <m/>
    <m/>
    <m/>
    <x v="46"/>
    <m/>
    <m/>
    <m/>
    <m/>
    <x v="0"/>
    <m/>
    <x v="774"/>
    <x v="1"/>
    <x v="370"/>
    <m/>
    <m/>
    <x v="14"/>
    <x v="123"/>
    <m/>
    <n v="0"/>
    <m/>
    <n v="0"/>
    <m/>
    <x v="0"/>
    <x v="0"/>
    <m/>
    <m/>
    <x v="0"/>
    <n v="0"/>
    <m/>
    <m/>
    <m/>
    <m/>
    <x v="0"/>
    <m/>
    <m/>
    <x v="0"/>
    <m/>
    <m/>
    <m/>
    <n v="0.1"/>
    <x v="4"/>
    <m/>
    <m/>
    <d v="2019-04-01T00:00:00"/>
    <x v="29"/>
    <m/>
    <s v="4943/370"/>
    <x v="0"/>
    <n v="7"/>
    <n v="13"/>
    <m/>
    <m/>
    <m/>
  </r>
  <r>
    <x v="1"/>
    <x v="90"/>
    <x v="6"/>
    <x v="4"/>
    <x v="1437"/>
    <x v="331"/>
    <x v="0"/>
    <x v="886"/>
    <m/>
    <m/>
    <m/>
    <x v="38"/>
    <m/>
    <m/>
    <m/>
    <m/>
    <x v="0"/>
    <m/>
    <x v="781"/>
    <x v="1"/>
    <x v="371"/>
    <m/>
    <m/>
    <x v="14"/>
    <x v="121"/>
    <m/>
    <n v="0"/>
    <m/>
    <n v="0"/>
    <m/>
    <x v="0"/>
    <x v="0"/>
    <m/>
    <m/>
    <x v="0"/>
    <n v="0"/>
    <m/>
    <m/>
    <m/>
    <m/>
    <x v="0"/>
    <m/>
    <m/>
    <x v="0"/>
    <m/>
    <m/>
    <m/>
    <n v="0.09"/>
    <x v="4"/>
    <m/>
    <m/>
    <d v="2019-04-01T00:00:00"/>
    <x v="29"/>
    <m/>
    <s v="4943/380"/>
    <x v="0"/>
    <n v="7"/>
    <n v="13"/>
    <m/>
    <m/>
    <m/>
  </r>
  <r>
    <x v="1"/>
    <x v="90"/>
    <x v="6"/>
    <x v="4"/>
    <x v="1438"/>
    <x v="331"/>
    <x v="0"/>
    <x v="886"/>
    <m/>
    <m/>
    <m/>
    <x v="46"/>
    <m/>
    <m/>
    <m/>
    <m/>
    <x v="0"/>
    <m/>
    <x v="782"/>
    <x v="1"/>
    <x v="372"/>
    <m/>
    <m/>
    <x v="14"/>
    <x v="141"/>
    <m/>
    <n v="0"/>
    <m/>
    <n v="0"/>
    <m/>
    <x v="0"/>
    <x v="0"/>
    <m/>
    <m/>
    <x v="0"/>
    <n v="0"/>
    <m/>
    <m/>
    <m/>
    <m/>
    <x v="0"/>
    <m/>
    <m/>
    <x v="0"/>
    <m/>
    <m/>
    <m/>
    <n v="0.19"/>
    <x v="4"/>
    <m/>
    <m/>
    <d v="2019-04-01T00:00:00"/>
    <x v="29"/>
    <m/>
    <s v="4943/390"/>
    <x v="0"/>
    <n v="7"/>
    <n v="13"/>
    <m/>
    <m/>
    <m/>
  </r>
  <r>
    <x v="1"/>
    <x v="90"/>
    <x v="6"/>
    <x v="4"/>
    <x v="1439"/>
    <x v="331"/>
    <x v="0"/>
    <x v="905"/>
    <m/>
    <m/>
    <m/>
    <x v="38"/>
    <m/>
    <m/>
    <m/>
    <m/>
    <x v="0"/>
    <m/>
    <x v="761"/>
    <x v="1"/>
    <x v="373"/>
    <m/>
    <m/>
    <x v="14"/>
    <x v="138"/>
    <m/>
    <n v="0"/>
    <m/>
    <n v="0"/>
    <m/>
    <x v="0"/>
    <x v="0"/>
    <m/>
    <m/>
    <x v="0"/>
    <n v="0"/>
    <m/>
    <m/>
    <m/>
    <m/>
    <x v="0"/>
    <m/>
    <m/>
    <x v="0"/>
    <m/>
    <m/>
    <m/>
    <n v="0.35"/>
    <x v="4"/>
    <m/>
    <m/>
    <d v="2019-04-01T00:00:00"/>
    <x v="29"/>
    <m/>
    <s v="4943/400"/>
    <x v="0"/>
    <n v="5"/>
    <n v="13"/>
    <m/>
    <m/>
    <m/>
  </r>
  <r>
    <x v="1"/>
    <x v="90"/>
    <x v="6"/>
    <x v="4"/>
    <x v="1440"/>
    <x v="331"/>
    <x v="0"/>
    <x v="145"/>
    <m/>
    <m/>
    <m/>
    <x v="39"/>
    <m/>
    <m/>
    <m/>
    <m/>
    <x v="0"/>
    <m/>
    <x v="783"/>
    <x v="1"/>
    <x v="374"/>
    <m/>
    <m/>
    <x v="14"/>
    <x v="132"/>
    <m/>
    <n v="0"/>
    <m/>
    <n v="0"/>
    <m/>
    <x v="0"/>
    <x v="0"/>
    <m/>
    <m/>
    <x v="0"/>
    <n v="0"/>
    <m/>
    <m/>
    <m/>
    <m/>
    <x v="0"/>
    <m/>
    <m/>
    <x v="0"/>
    <m/>
    <m/>
    <m/>
    <n v="0.95"/>
    <x v="4"/>
    <m/>
    <m/>
    <d v="2019-04-01T00:00:00"/>
    <x v="29"/>
    <m/>
    <s v="4943/410"/>
    <x v="0"/>
    <n v="6"/>
    <n v="13"/>
    <m/>
    <m/>
    <m/>
  </r>
  <r>
    <x v="1"/>
    <x v="90"/>
    <x v="7"/>
    <x v="4"/>
    <x v="1441"/>
    <x v="331"/>
    <x v="0"/>
    <x v="910"/>
    <m/>
    <m/>
    <m/>
    <x v="46"/>
    <m/>
    <m/>
    <m/>
    <m/>
    <x v="0"/>
    <m/>
    <x v="784"/>
    <x v="1"/>
    <x v="375"/>
    <m/>
    <m/>
    <x v="14"/>
    <x v="115"/>
    <m/>
    <n v="0"/>
    <m/>
    <n v="0"/>
    <m/>
    <x v="0"/>
    <x v="0"/>
    <m/>
    <m/>
    <x v="0"/>
    <n v="0"/>
    <m/>
    <m/>
    <m/>
    <m/>
    <x v="0"/>
    <m/>
    <m/>
    <x v="0"/>
    <m/>
    <m/>
    <m/>
    <n v="0.28000000000000003"/>
    <x v="4"/>
    <m/>
    <m/>
    <d v="2019-04-01T00:00:00"/>
    <x v="29"/>
    <m/>
    <s v="4943/420"/>
    <x v="0"/>
    <n v="6"/>
    <n v="13"/>
    <m/>
    <m/>
    <m/>
  </r>
  <r>
    <x v="1"/>
    <x v="90"/>
    <x v="6"/>
    <x v="4"/>
    <x v="1442"/>
    <x v="164"/>
    <x v="0"/>
    <x v="911"/>
    <m/>
    <m/>
    <m/>
    <x v="39"/>
    <m/>
    <m/>
    <m/>
    <m/>
    <x v="0"/>
    <m/>
    <x v="785"/>
    <x v="1"/>
    <x v="376"/>
    <m/>
    <m/>
    <x v="14"/>
    <x v="141"/>
    <m/>
    <n v="0"/>
    <m/>
    <n v="0"/>
    <m/>
    <x v="0"/>
    <x v="0"/>
    <m/>
    <m/>
    <x v="0"/>
    <n v="0"/>
    <m/>
    <m/>
    <m/>
    <m/>
    <x v="0"/>
    <m/>
    <m/>
    <x v="0"/>
    <m/>
    <m/>
    <m/>
    <n v="0.18"/>
    <x v="5"/>
    <m/>
    <m/>
    <d v="2019-04-02T00:00:00"/>
    <x v="127"/>
    <m/>
    <s v="5329/20 6 pallets to this lot"/>
    <x v="0"/>
    <n v="7"/>
    <n v="13"/>
    <m/>
    <m/>
    <m/>
  </r>
  <r>
    <x v="1"/>
    <x v="90"/>
    <x v="6"/>
    <x v="4"/>
    <x v="1443"/>
    <x v="57"/>
    <x v="0"/>
    <x v="912"/>
    <m/>
    <m/>
    <m/>
    <x v="23"/>
    <m/>
    <m/>
    <m/>
    <m/>
    <x v="0"/>
    <m/>
    <x v="786"/>
    <x v="1"/>
    <x v="377"/>
    <m/>
    <m/>
    <x v="14"/>
    <x v="112"/>
    <m/>
    <n v="0"/>
    <m/>
    <n v="0"/>
    <m/>
    <x v="0"/>
    <x v="0"/>
    <m/>
    <m/>
    <x v="0"/>
    <n v="0"/>
    <m/>
    <m/>
    <m/>
    <m/>
    <x v="0"/>
    <m/>
    <m/>
    <x v="0"/>
    <m/>
    <m/>
    <m/>
    <n v="0.35"/>
    <x v="8"/>
    <m/>
    <m/>
    <d v="2019-07-08T00:00:00"/>
    <x v="48"/>
    <m/>
    <s v="5654/20"/>
    <x v="0"/>
    <n v="48"/>
    <n v="13"/>
    <m/>
    <m/>
    <m/>
  </r>
  <r>
    <x v="1"/>
    <x v="90"/>
    <x v="6"/>
    <x v="4"/>
    <x v="1444"/>
    <x v="332"/>
    <x v="0"/>
    <x v="913"/>
    <m/>
    <m/>
    <m/>
    <x v="25"/>
    <m/>
    <m/>
    <m/>
    <m/>
    <x v="0"/>
    <m/>
    <x v="787"/>
    <x v="1"/>
    <x v="378"/>
    <m/>
    <m/>
    <x v="15"/>
    <x v="138"/>
    <m/>
    <n v="0"/>
    <m/>
    <n v="0"/>
    <m/>
    <x v="0"/>
    <x v="0"/>
    <m/>
    <m/>
    <x v="0"/>
    <n v="0"/>
    <m/>
    <m/>
    <m/>
    <m/>
    <x v="0"/>
    <m/>
    <m/>
    <x v="0"/>
    <m/>
    <m/>
    <m/>
    <n v="0.1"/>
    <x v="8"/>
    <m/>
    <m/>
    <d v="2019-07-08T00:00:00"/>
    <x v="48"/>
    <m/>
    <s v="5654/30"/>
    <x v="0"/>
    <n v="11"/>
    <n v="13"/>
    <m/>
    <m/>
    <m/>
  </r>
  <r>
    <x v="1"/>
    <x v="90"/>
    <x v="6"/>
    <x v="4"/>
    <x v="1445"/>
    <x v="59"/>
    <x v="0"/>
    <x v="196"/>
    <m/>
    <m/>
    <m/>
    <x v="45"/>
    <m/>
    <m/>
    <m/>
    <m/>
    <x v="0"/>
    <m/>
    <x v="788"/>
    <x v="1"/>
    <x v="379"/>
    <m/>
    <m/>
    <x v="15"/>
    <x v="123"/>
    <m/>
    <n v="0"/>
    <m/>
    <n v="0.02"/>
    <m/>
    <x v="0"/>
    <x v="0"/>
    <m/>
    <m/>
    <x v="0"/>
    <n v="0"/>
    <m/>
    <m/>
    <m/>
    <m/>
    <x v="0"/>
    <m/>
    <m/>
    <x v="0"/>
    <m/>
    <m/>
    <m/>
    <n v="0.49"/>
    <x v="8"/>
    <m/>
    <m/>
    <d v="2019-07-11T00:00:00"/>
    <x v="50"/>
    <m/>
    <s v="5654/40"/>
    <x v="0"/>
    <n v="6"/>
    <n v="13"/>
    <m/>
    <m/>
    <m/>
  </r>
  <r>
    <x v="1"/>
    <x v="90"/>
    <x v="6"/>
    <x v="4"/>
    <x v="1446"/>
    <x v="60"/>
    <x v="0"/>
    <x v="914"/>
    <m/>
    <m/>
    <m/>
    <x v="47"/>
    <m/>
    <m/>
    <m/>
    <m/>
    <x v="0"/>
    <m/>
    <x v="789"/>
    <x v="1"/>
    <x v="380"/>
    <m/>
    <m/>
    <x v="15"/>
    <x v="144"/>
    <m/>
    <n v="0"/>
    <m/>
    <n v="0"/>
    <m/>
    <x v="0"/>
    <x v="0"/>
    <m/>
    <m/>
    <x v="0"/>
    <n v="0"/>
    <m/>
    <m/>
    <m/>
    <m/>
    <x v="0"/>
    <m/>
    <m/>
    <x v="0"/>
    <m/>
    <m/>
    <m/>
    <n v="0.99"/>
    <x v="8"/>
    <m/>
    <m/>
    <d v="2019-07-12T00:00:00"/>
    <x v="51"/>
    <m/>
    <s v="5654/50"/>
    <x v="0"/>
    <n v="14"/>
    <n v="13"/>
    <m/>
    <m/>
    <m/>
  </r>
  <r>
    <x v="1"/>
    <x v="90"/>
    <x v="6"/>
    <x v="4"/>
    <x v="1447"/>
    <x v="333"/>
    <x v="0"/>
    <x v="915"/>
    <m/>
    <m/>
    <m/>
    <x v="36"/>
    <m/>
    <m/>
    <m/>
    <m/>
    <x v="0"/>
    <m/>
    <x v="790"/>
    <x v="1"/>
    <x v="381"/>
    <m/>
    <m/>
    <x v="15"/>
    <x v="38"/>
    <m/>
    <n v="0"/>
    <m/>
    <n v="0"/>
    <m/>
    <x v="0"/>
    <x v="0"/>
    <m/>
    <m/>
    <x v="0"/>
    <n v="0.04"/>
    <m/>
    <m/>
    <m/>
    <m/>
    <x v="0"/>
    <m/>
    <m/>
    <x v="0"/>
    <m/>
    <m/>
    <m/>
    <n v="0.46"/>
    <x v="8"/>
    <m/>
    <m/>
    <d v="2019-07-15T00:00:00"/>
    <x v="52"/>
    <m/>
    <s v="5654/60"/>
    <x v="0"/>
    <n v="23"/>
    <n v="13"/>
    <m/>
    <m/>
    <m/>
  </r>
  <r>
    <x v="1"/>
    <x v="90"/>
    <x v="6"/>
    <x v="4"/>
    <x v="1448"/>
    <x v="172"/>
    <x v="0"/>
    <x v="119"/>
    <m/>
    <m/>
    <m/>
    <x v="36"/>
    <m/>
    <m/>
    <m/>
    <m/>
    <x v="0"/>
    <m/>
    <x v="791"/>
    <x v="1"/>
    <x v="219"/>
    <m/>
    <m/>
    <x v="14"/>
    <x v="105"/>
    <m/>
    <n v="0"/>
    <m/>
    <n v="0"/>
    <m/>
    <x v="0"/>
    <x v="0"/>
    <m/>
    <m/>
    <x v="0"/>
    <n v="0.27"/>
    <m/>
    <m/>
    <m/>
    <m/>
    <x v="0"/>
    <m/>
    <m/>
    <x v="0"/>
    <m/>
    <m/>
    <m/>
    <n v="0.44"/>
    <x v="8"/>
    <m/>
    <m/>
    <d v="2019-07-15T00:00:00"/>
    <x v="52"/>
    <m/>
    <s v="5654/70"/>
    <x v="0"/>
    <n v="10"/>
    <n v="13"/>
    <m/>
    <m/>
    <m/>
  </r>
  <r>
    <x v="1"/>
    <x v="90"/>
    <x v="6"/>
    <x v="4"/>
    <x v="1449"/>
    <x v="172"/>
    <x v="0"/>
    <x v="916"/>
    <m/>
    <m/>
    <m/>
    <x v="26"/>
    <m/>
    <m/>
    <m/>
    <m/>
    <x v="0"/>
    <m/>
    <x v="764"/>
    <x v="1"/>
    <x v="382"/>
    <m/>
    <m/>
    <x v="14"/>
    <x v="137"/>
    <m/>
    <n v="0"/>
    <m/>
    <n v="0"/>
    <m/>
    <x v="0"/>
    <x v="0"/>
    <m/>
    <m/>
    <x v="0"/>
    <n v="0.18"/>
    <m/>
    <m/>
    <m/>
    <m/>
    <x v="0"/>
    <m/>
    <m/>
    <x v="0"/>
    <m/>
    <m/>
    <m/>
    <n v="0.98"/>
    <x v="8"/>
    <m/>
    <m/>
    <d v="2019-07-15T00:00:00"/>
    <x v="52"/>
    <m/>
    <s v="5654/80"/>
    <x v="0"/>
    <n v="20"/>
    <n v="13"/>
    <m/>
    <m/>
    <m/>
  </r>
  <r>
    <x v="1"/>
    <x v="90"/>
    <x v="6"/>
    <x v="4"/>
    <x v="1450"/>
    <x v="173"/>
    <x v="0"/>
    <x v="144"/>
    <m/>
    <m/>
    <m/>
    <x v="30"/>
    <m/>
    <m/>
    <m/>
    <m/>
    <x v="0"/>
    <m/>
    <x v="792"/>
    <x v="1"/>
    <x v="383"/>
    <m/>
    <m/>
    <x v="14"/>
    <x v="146"/>
    <m/>
    <n v="0"/>
    <m/>
    <n v="0"/>
    <m/>
    <x v="0"/>
    <x v="0"/>
    <m/>
    <m/>
    <x v="0"/>
    <n v="7.0000000000000007E-2"/>
    <m/>
    <m/>
    <m/>
    <m/>
    <x v="0"/>
    <m/>
    <m/>
    <x v="0"/>
    <m/>
    <m/>
    <m/>
    <n v="0.83"/>
    <x v="8"/>
    <m/>
    <m/>
    <d v="2019-07-16T00:00:00"/>
    <x v="138"/>
    <m/>
    <s v="5654/90"/>
    <x v="0"/>
    <n v="14"/>
    <n v="13"/>
    <m/>
    <m/>
    <m/>
  </r>
  <r>
    <x v="1"/>
    <x v="90"/>
    <x v="6"/>
    <x v="4"/>
    <x v="1451"/>
    <x v="173"/>
    <x v="0"/>
    <x v="162"/>
    <m/>
    <m/>
    <m/>
    <x v="36"/>
    <m/>
    <m/>
    <m/>
    <m/>
    <x v="0"/>
    <m/>
    <x v="793"/>
    <x v="1"/>
    <x v="384"/>
    <m/>
    <m/>
    <x v="15"/>
    <x v="136"/>
    <m/>
    <n v="0"/>
    <m/>
    <n v="0"/>
    <m/>
    <x v="0"/>
    <x v="0"/>
    <m/>
    <m/>
    <x v="0"/>
    <n v="7.0000000000000007E-2"/>
    <m/>
    <m/>
    <m/>
    <m/>
    <x v="0"/>
    <m/>
    <m/>
    <x v="0"/>
    <m/>
    <m/>
    <m/>
    <n v="0.18"/>
    <x v="8"/>
    <m/>
    <m/>
    <d v="2019-07-16T00:00:00"/>
    <x v="138"/>
    <m/>
    <s v="5654/100"/>
    <x v="0"/>
    <n v="13"/>
    <n v="13"/>
    <m/>
    <m/>
    <m/>
  </r>
  <r>
    <x v="1"/>
    <x v="90"/>
    <x v="6"/>
    <x v="4"/>
    <x v="1452"/>
    <x v="174"/>
    <x v="0"/>
    <x v="170"/>
    <m/>
    <m/>
    <m/>
    <x v="39"/>
    <m/>
    <m/>
    <m/>
    <m/>
    <x v="0"/>
    <m/>
    <x v="794"/>
    <x v="1"/>
    <x v="385"/>
    <m/>
    <m/>
    <x v="15"/>
    <x v="133"/>
    <m/>
    <n v="0"/>
    <m/>
    <n v="0"/>
    <m/>
    <x v="0"/>
    <x v="0"/>
    <m/>
    <m/>
    <x v="0"/>
    <n v="0.04"/>
    <m/>
    <m/>
    <m/>
    <m/>
    <x v="0"/>
    <m/>
    <m/>
    <x v="0"/>
    <m/>
    <m/>
    <m/>
    <n v="0.37"/>
    <x v="8"/>
    <m/>
    <m/>
    <d v="2019-07-17T00:00:00"/>
    <x v="139"/>
    <m/>
    <s v="5654/110"/>
    <x v="0"/>
    <n v="10"/>
    <n v="13"/>
    <m/>
    <m/>
    <m/>
  </r>
  <r>
    <x v="1"/>
    <x v="90"/>
    <x v="6"/>
    <x v="4"/>
    <x v="1453"/>
    <x v="299"/>
    <x v="0"/>
    <x v="917"/>
    <m/>
    <m/>
    <m/>
    <x v="46"/>
    <m/>
    <m/>
    <m/>
    <m/>
    <x v="0"/>
    <m/>
    <x v="795"/>
    <x v="1"/>
    <x v="369"/>
    <m/>
    <m/>
    <x v="15"/>
    <x v="133"/>
    <m/>
    <n v="0"/>
    <m/>
    <n v="0"/>
    <m/>
    <x v="0"/>
    <x v="0"/>
    <m/>
    <m/>
    <x v="0"/>
    <n v="0.05"/>
    <m/>
    <m/>
    <m/>
    <m/>
    <x v="0"/>
    <m/>
    <m/>
    <x v="0"/>
    <m/>
    <m/>
    <m/>
    <n v="0.15"/>
    <x v="8"/>
    <m/>
    <m/>
    <d v="2019-07-19T00:00:00"/>
    <x v="140"/>
    <m/>
    <s v="5654/120"/>
    <x v="0"/>
    <n v="16"/>
    <n v="13"/>
    <m/>
    <m/>
    <m/>
  </r>
  <r>
    <x v="1"/>
    <x v="90"/>
    <x v="6"/>
    <x v="4"/>
    <x v="1454"/>
    <x v="175"/>
    <x v="0"/>
    <x v="918"/>
    <m/>
    <m/>
    <m/>
    <x v="45"/>
    <m/>
    <m/>
    <m/>
    <m/>
    <x v="0"/>
    <m/>
    <x v="796"/>
    <x v="1"/>
    <x v="386"/>
    <m/>
    <m/>
    <x v="14"/>
    <x v="105"/>
    <m/>
    <n v="0"/>
    <m/>
    <n v="0"/>
    <m/>
    <x v="0"/>
    <x v="0"/>
    <m/>
    <m/>
    <x v="0"/>
    <n v="0.11"/>
    <m/>
    <m/>
    <m/>
    <m/>
    <x v="0"/>
    <m/>
    <m/>
    <x v="0"/>
    <m/>
    <m/>
    <m/>
    <n v="0.52"/>
    <x v="8"/>
    <m/>
    <m/>
    <d v="2019-07-22T00:00:00"/>
    <x v="141"/>
    <m/>
    <s v="5654/130"/>
    <x v="0"/>
    <n v="9"/>
    <n v="13"/>
    <m/>
    <m/>
    <m/>
  </r>
  <r>
    <x v="1"/>
    <x v="90"/>
    <x v="6"/>
    <x v="4"/>
    <x v="1455"/>
    <x v="175"/>
    <x v="0"/>
    <x v="919"/>
    <m/>
    <m/>
    <m/>
    <x v="46"/>
    <m/>
    <m/>
    <m/>
    <m/>
    <x v="0"/>
    <m/>
    <x v="797"/>
    <x v="1"/>
    <x v="387"/>
    <m/>
    <m/>
    <x v="14"/>
    <x v="110"/>
    <m/>
    <n v="0"/>
    <m/>
    <n v="0"/>
    <m/>
    <x v="0"/>
    <x v="0"/>
    <m/>
    <m/>
    <x v="0"/>
    <n v="0.11"/>
    <m/>
    <m/>
    <m/>
    <m/>
    <x v="0"/>
    <m/>
    <m/>
    <x v="0"/>
    <m/>
    <m/>
    <m/>
    <n v="0.75"/>
    <x v="8"/>
    <m/>
    <m/>
    <d v="2019-07-22T00:00:00"/>
    <x v="141"/>
    <m/>
    <s v="5654/140"/>
    <x v="0"/>
    <n v="6"/>
    <n v="13"/>
    <m/>
    <m/>
    <m/>
  </r>
  <r>
    <x v="1"/>
    <x v="90"/>
    <x v="6"/>
    <x v="4"/>
    <x v="1456"/>
    <x v="258"/>
    <x v="0"/>
    <x v="920"/>
    <m/>
    <m/>
    <m/>
    <x v="44"/>
    <m/>
    <m/>
    <m/>
    <m/>
    <x v="0"/>
    <m/>
    <x v="798"/>
    <x v="1"/>
    <x v="388"/>
    <m/>
    <m/>
    <x v="14"/>
    <x v="147"/>
    <m/>
    <n v="0"/>
    <m/>
    <n v="0"/>
    <m/>
    <x v="0"/>
    <x v="0"/>
    <m/>
    <m/>
    <x v="0"/>
    <n v="0.08"/>
    <m/>
    <m/>
    <m/>
    <m/>
    <x v="0"/>
    <m/>
    <m/>
    <x v="0"/>
    <m/>
    <m/>
    <m/>
    <n v="0.92"/>
    <x v="8"/>
    <m/>
    <m/>
    <d v="2019-07-22T00:00:00"/>
    <x v="141"/>
    <m/>
    <s v="5654/150"/>
    <x v="0"/>
    <n v="16"/>
    <n v="13"/>
    <m/>
    <m/>
    <m/>
  </r>
  <r>
    <x v="1"/>
    <x v="90"/>
    <x v="6"/>
    <x v="4"/>
    <x v="1457"/>
    <x v="334"/>
    <x v="0"/>
    <x v="921"/>
    <m/>
    <m/>
    <m/>
    <x v="48"/>
    <m/>
    <m/>
    <m/>
    <m/>
    <x v="0"/>
    <m/>
    <x v="799"/>
    <x v="1"/>
    <x v="382"/>
    <m/>
    <m/>
    <x v="14"/>
    <x v="38"/>
    <m/>
    <n v="0"/>
    <m/>
    <n v="0"/>
    <m/>
    <x v="0"/>
    <x v="0"/>
    <m/>
    <m/>
    <x v="0"/>
    <n v="0.12"/>
    <m/>
    <m/>
    <m/>
    <m/>
    <x v="0"/>
    <m/>
    <m/>
    <x v="0"/>
    <m/>
    <m/>
    <m/>
    <n v="0.63"/>
    <x v="8"/>
    <m/>
    <m/>
    <d v="2019-07-22T00:00:00"/>
    <x v="141"/>
    <m/>
    <s v="5654/160"/>
    <x v="0"/>
    <n v="8"/>
    <n v="13"/>
    <m/>
    <m/>
    <m/>
  </r>
  <r>
    <x v="1"/>
    <x v="90"/>
    <x v="6"/>
    <x v="4"/>
    <x v="1458"/>
    <x v="176"/>
    <x v="0"/>
    <x v="905"/>
    <m/>
    <m/>
    <m/>
    <x v="25"/>
    <m/>
    <m/>
    <m/>
    <m/>
    <x v="0"/>
    <m/>
    <x v="800"/>
    <x v="1"/>
    <x v="389"/>
    <m/>
    <m/>
    <x v="14"/>
    <x v="148"/>
    <m/>
    <n v="0"/>
    <m/>
    <n v="0"/>
    <m/>
    <x v="0"/>
    <x v="0"/>
    <m/>
    <m/>
    <x v="0"/>
    <n v="0.11"/>
    <m/>
    <m/>
    <m/>
    <m/>
    <x v="0"/>
    <m/>
    <m/>
    <x v="0"/>
    <m/>
    <m/>
    <m/>
    <n v="0.81"/>
    <x v="8"/>
    <m/>
    <m/>
    <d v="2019-07-23T00:00:00"/>
    <x v="142"/>
    <m/>
    <s v="5654/170"/>
    <x v="0"/>
    <n v="7"/>
    <n v="13"/>
    <m/>
    <m/>
    <m/>
  </r>
  <r>
    <x v="1"/>
    <x v="90"/>
    <x v="6"/>
    <x v="4"/>
    <x v="1459"/>
    <x v="177"/>
    <x v="0"/>
    <x v="922"/>
    <m/>
    <m/>
    <m/>
    <x v="45"/>
    <m/>
    <m/>
    <m/>
    <m/>
    <x v="0"/>
    <m/>
    <x v="801"/>
    <x v="1"/>
    <x v="390"/>
    <m/>
    <m/>
    <x v="14"/>
    <x v="133"/>
    <m/>
    <n v="0"/>
    <m/>
    <n v="0"/>
    <m/>
    <x v="0"/>
    <x v="0"/>
    <m/>
    <m/>
    <x v="0"/>
    <n v="0.18"/>
    <m/>
    <m/>
    <m/>
    <m/>
    <x v="0"/>
    <m/>
    <m/>
    <x v="0"/>
    <m/>
    <m/>
    <m/>
    <n v="0.72"/>
    <x v="8"/>
    <m/>
    <m/>
    <d v="2019-07-24T00:00:00"/>
    <x v="143"/>
    <m/>
    <s v="5654/180"/>
    <x v="0"/>
    <n v="10"/>
    <n v="13"/>
    <m/>
    <m/>
    <m/>
  </r>
  <r>
    <x v="1"/>
    <x v="90"/>
    <x v="6"/>
    <x v="4"/>
    <x v="1460"/>
    <x v="178"/>
    <x v="0"/>
    <x v="137"/>
    <m/>
    <m/>
    <m/>
    <x v="45"/>
    <m/>
    <m/>
    <m/>
    <m/>
    <x v="0"/>
    <m/>
    <x v="802"/>
    <x v="1"/>
    <x v="391"/>
    <m/>
    <m/>
    <x v="14"/>
    <x v="110"/>
    <m/>
    <n v="0"/>
    <m/>
    <n v="0"/>
    <m/>
    <x v="0"/>
    <x v="0"/>
    <m/>
    <m/>
    <x v="0"/>
    <n v="0.16"/>
    <m/>
    <m/>
    <m/>
    <m/>
    <x v="0"/>
    <m/>
    <m/>
    <x v="0"/>
    <m/>
    <m/>
    <m/>
    <n v="0.69"/>
    <x v="8"/>
    <m/>
    <m/>
    <d v="2019-07-25T00:00:00"/>
    <x v="144"/>
    <m/>
    <s v="5654/190"/>
    <x v="0"/>
    <n v="13"/>
    <n v="13"/>
    <m/>
    <m/>
    <m/>
  </r>
  <r>
    <x v="1"/>
    <x v="90"/>
    <x v="6"/>
    <x v="4"/>
    <x v="1461"/>
    <x v="179"/>
    <x v="0"/>
    <x v="890"/>
    <m/>
    <m/>
    <m/>
    <x v="36"/>
    <m/>
    <m/>
    <m/>
    <m/>
    <x v="0"/>
    <m/>
    <x v="119"/>
    <x v="1"/>
    <x v="392"/>
    <m/>
    <m/>
    <x v="14"/>
    <x v="149"/>
    <m/>
    <n v="0"/>
    <m/>
    <n v="0"/>
    <m/>
    <x v="0"/>
    <x v="0"/>
    <m/>
    <m/>
    <x v="0"/>
    <n v="0.19"/>
    <m/>
    <m/>
    <m/>
    <m/>
    <x v="0"/>
    <m/>
    <m/>
    <x v="0"/>
    <m/>
    <m/>
    <m/>
    <n v="0.2"/>
    <x v="8"/>
    <m/>
    <m/>
    <d v="2019-07-26T00:00:00"/>
    <x v="145"/>
    <m/>
    <s v="5654/200"/>
    <x v="0"/>
    <n v="10"/>
    <n v="13"/>
    <m/>
    <m/>
    <m/>
  </r>
  <r>
    <x v="1"/>
    <x v="90"/>
    <x v="6"/>
    <x v="4"/>
    <x v="1462"/>
    <x v="180"/>
    <x v="0"/>
    <x v="923"/>
    <m/>
    <m/>
    <m/>
    <x v="27"/>
    <m/>
    <m/>
    <m/>
    <m/>
    <x v="0"/>
    <m/>
    <x v="119"/>
    <x v="1"/>
    <x v="393"/>
    <m/>
    <m/>
    <x v="14"/>
    <x v="145"/>
    <m/>
    <n v="0"/>
    <m/>
    <n v="0"/>
    <m/>
    <x v="0"/>
    <x v="0"/>
    <m/>
    <m/>
    <x v="0"/>
    <n v="0.34"/>
    <m/>
    <m/>
    <m/>
    <m/>
    <x v="0"/>
    <m/>
    <m/>
    <x v="0"/>
    <m/>
    <m/>
    <m/>
    <n v="0.66"/>
    <x v="8"/>
    <m/>
    <m/>
    <d v="2019-07-29T00:00:00"/>
    <x v="227"/>
    <m/>
    <s v="5654/210"/>
    <x v="0"/>
    <n v="14"/>
    <n v="13"/>
    <m/>
    <m/>
    <m/>
  </r>
  <r>
    <x v="1"/>
    <x v="90"/>
    <x v="6"/>
    <x v="4"/>
    <x v="1463"/>
    <x v="180"/>
    <x v="0"/>
    <x v="101"/>
    <m/>
    <m/>
    <m/>
    <x v="35"/>
    <m/>
    <m/>
    <m/>
    <m/>
    <x v="0"/>
    <m/>
    <x v="750"/>
    <x v="1"/>
    <x v="394"/>
    <m/>
    <m/>
    <x v="14"/>
    <x v="112"/>
    <m/>
    <n v="0"/>
    <m/>
    <n v="0"/>
    <m/>
    <x v="0"/>
    <x v="0"/>
    <m/>
    <m/>
    <x v="0"/>
    <n v="0.1"/>
    <m/>
    <m/>
    <m/>
    <m/>
    <x v="0"/>
    <m/>
    <m/>
    <x v="0"/>
    <m/>
    <m/>
    <m/>
    <n v="0.52"/>
    <x v="8"/>
    <m/>
    <m/>
    <d v="2019-07-29T00:00:00"/>
    <x v="227"/>
    <m/>
    <s v="5654/220"/>
    <x v="0"/>
    <n v="10"/>
    <n v="13"/>
    <m/>
    <m/>
    <m/>
  </r>
  <r>
    <x v="1"/>
    <x v="90"/>
    <x v="6"/>
    <x v="4"/>
    <x v="1464"/>
    <x v="335"/>
    <x v="0"/>
    <x v="878"/>
    <m/>
    <m/>
    <m/>
    <x v="36"/>
    <m/>
    <m/>
    <m/>
    <m/>
    <x v="0"/>
    <m/>
    <x v="803"/>
    <x v="1"/>
    <x v="395"/>
    <m/>
    <m/>
    <x v="14"/>
    <x v="143"/>
    <m/>
    <n v="0"/>
    <m/>
    <n v="0"/>
    <m/>
    <x v="0"/>
    <x v="0"/>
    <m/>
    <m/>
    <x v="0"/>
    <n v="0.09"/>
    <m/>
    <m/>
    <m/>
    <m/>
    <x v="0"/>
    <m/>
    <m/>
    <x v="0"/>
    <m/>
    <m/>
    <m/>
    <n v="0.98"/>
    <x v="8"/>
    <m/>
    <m/>
    <d v="2019-07-29T00:00:00"/>
    <x v="227"/>
    <m/>
    <s v="5654/230"/>
    <x v="0"/>
    <n v="9"/>
    <n v="13"/>
    <m/>
    <m/>
    <m/>
  </r>
  <r>
    <x v="1"/>
    <x v="90"/>
    <x v="6"/>
    <x v="4"/>
    <x v="1465"/>
    <x v="247"/>
    <x v="0"/>
    <x v="924"/>
    <m/>
    <m/>
    <m/>
    <x v="35"/>
    <m/>
    <m/>
    <m/>
    <m/>
    <x v="0"/>
    <m/>
    <x v="804"/>
    <x v="1"/>
    <x v="396"/>
    <m/>
    <m/>
    <x v="17"/>
    <x v="143"/>
    <m/>
    <n v="0"/>
    <m/>
    <n v="0"/>
    <m/>
    <x v="0"/>
    <x v="0"/>
    <m/>
    <m/>
    <x v="0"/>
    <n v="0.12"/>
    <m/>
    <m/>
    <m/>
    <m/>
    <x v="0"/>
    <m/>
    <m/>
    <x v="0"/>
    <m/>
    <m/>
    <m/>
    <n v="0.4"/>
    <x v="8"/>
    <m/>
    <m/>
    <d v="2019-07-30T00:00:00"/>
    <x v="210"/>
    <m/>
    <s v="5654/240"/>
    <x v="0"/>
    <n v="13"/>
    <n v="13"/>
    <m/>
    <m/>
    <m/>
  </r>
  <r>
    <x v="1"/>
    <x v="90"/>
    <x v="6"/>
    <x v="4"/>
    <x v="1466"/>
    <x v="247"/>
    <x v="0"/>
    <x v="925"/>
    <m/>
    <m/>
    <m/>
    <x v="37"/>
    <m/>
    <m/>
    <m/>
    <m/>
    <x v="0"/>
    <m/>
    <x v="805"/>
    <x v="1"/>
    <x v="397"/>
    <m/>
    <m/>
    <x v="14"/>
    <x v="150"/>
    <m/>
    <n v="0"/>
    <m/>
    <n v="0"/>
    <m/>
    <x v="0"/>
    <x v="0"/>
    <m/>
    <m/>
    <x v="0"/>
    <n v="0.1"/>
    <m/>
    <m/>
    <m/>
    <m/>
    <x v="0"/>
    <m/>
    <m/>
    <x v="0"/>
    <m/>
    <m/>
    <m/>
    <n v="0.4"/>
    <x v="8"/>
    <m/>
    <m/>
    <d v="2019-07-30T00:00:00"/>
    <x v="210"/>
    <s v="6 pallets"/>
    <s v="5654/250"/>
    <x v="0"/>
    <n v="9"/>
    <n v="13"/>
    <m/>
    <m/>
    <m/>
  </r>
  <r>
    <x v="1"/>
    <x v="90"/>
    <x v="6"/>
    <x v="4"/>
    <x v="1467"/>
    <x v="336"/>
    <x v="0"/>
    <x v="926"/>
    <m/>
    <m/>
    <m/>
    <x v="25"/>
    <m/>
    <m/>
    <m/>
    <m/>
    <x v="0"/>
    <m/>
    <x v="806"/>
    <x v="1"/>
    <x v="398"/>
    <m/>
    <m/>
    <x v="14"/>
    <x v="137"/>
    <m/>
    <n v="0"/>
    <m/>
    <n v="0"/>
    <m/>
    <x v="0"/>
    <x v="0"/>
    <m/>
    <m/>
    <x v="0"/>
    <n v="0"/>
    <m/>
    <m/>
    <m/>
    <m/>
    <x v="0"/>
    <m/>
    <m/>
    <x v="0"/>
    <m/>
    <m/>
    <m/>
    <n v="0.56999999999999995"/>
    <x v="9"/>
    <m/>
    <m/>
    <d v="2019-09-23T00:00:00"/>
    <x v="83"/>
    <n v="2"/>
    <s v="5881/20"/>
    <x v="0"/>
    <n v="11"/>
    <n v="13"/>
    <m/>
    <m/>
    <m/>
  </r>
  <r>
    <x v="1"/>
    <x v="90"/>
    <x v="6"/>
    <x v="4"/>
    <x v="1468"/>
    <x v="336"/>
    <x v="0"/>
    <x v="873"/>
    <m/>
    <m/>
    <m/>
    <x v="39"/>
    <m/>
    <m/>
    <m/>
    <m/>
    <x v="0"/>
    <m/>
    <x v="807"/>
    <x v="1"/>
    <x v="399"/>
    <m/>
    <m/>
    <x v="14"/>
    <x v="150"/>
    <m/>
    <n v="0"/>
    <m/>
    <n v="0"/>
    <m/>
    <x v="0"/>
    <x v="0"/>
    <m/>
    <m/>
    <x v="0"/>
    <n v="0"/>
    <m/>
    <m/>
    <m/>
    <m/>
    <x v="0"/>
    <m/>
    <m/>
    <x v="0"/>
    <m/>
    <m/>
    <m/>
    <n v="0.1"/>
    <x v="9"/>
    <m/>
    <m/>
    <d v="2019-09-23T00:00:00"/>
    <x v="83"/>
    <n v="2"/>
    <s v="5881/30"/>
    <x v="0"/>
    <n v="7"/>
    <n v="13"/>
    <m/>
    <m/>
    <m/>
  </r>
  <r>
    <x v="1"/>
    <x v="90"/>
    <x v="6"/>
    <x v="4"/>
    <x v="1469"/>
    <x v="322"/>
    <x v="0"/>
    <x v="150"/>
    <m/>
    <m/>
    <m/>
    <x v="31"/>
    <m/>
    <m/>
    <m/>
    <m/>
    <x v="0"/>
    <m/>
    <x v="758"/>
    <x v="1"/>
    <x v="400"/>
    <m/>
    <m/>
    <x v="14"/>
    <x v="137"/>
    <m/>
    <n v="0"/>
    <m/>
    <n v="0"/>
    <m/>
    <x v="0"/>
    <x v="0"/>
    <m/>
    <m/>
    <x v="0"/>
    <n v="0"/>
    <m/>
    <m/>
    <m/>
    <m/>
    <x v="0"/>
    <m/>
    <m/>
    <x v="0"/>
    <m/>
    <m/>
    <m/>
    <n v="1"/>
    <x v="9"/>
    <m/>
    <m/>
    <d v="2019-09-23T00:00:00"/>
    <x v="83"/>
    <n v="2"/>
    <s v="5881/40"/>
    <x v="0"/>
    <n v="8"/>
    <n v="13"/>
    <m/>
    <m/>
    <m/>
  </r>
  <r>
    <x v="1"/>
    <x v="90"/>
    <x v="6"/>
    <x v="4"/>
    <x v="1470"/>
    <x v="322"/>
    <x v="0"/>
    <x v="927"/>
    <m/>
    <m/>
    <m/>
    <x v="35"/>
    <m/>
    <m/>
    <m/>
    <m/>
    <x v="0"/>
    <m/>
    <x v="808"/>
    <x v="1"/>
    <x v="28"/>
    <m/>
    <m/>
    <x v="14"/>
    <x v="110"/>
    <m/>
    <n v="0"/>
    <m/>
    <n v="0"/>
    <m/>
    <x v="0"/>
    <x v="0"/>
    <m/>
    <m/>
    <x v="0"/>
    <n v="0"/>
    <m/>
    <m/>
    <m/>
    <m/>
    <x v="0"/>
    <m/>
    <m/>
    <x v="0"/>
    <m/>
    <m/>
    <m/>
    <n v="0.98"/>
    <x v="9"/>
    <m/>
    <m/>
    <d v="2019-10-09T00:00:00"/>
    <x v="115"/>
    <n v="2"/>
    <s v="repacked at vernon 10/8"/>
    <x v="0"/>
    <m/>
    <n v="13"/>
    <m/>
    <m/>
    <m/>
  </r>
  <r>
    <x v="1"/>
    <x v="90"/>
    <x v="6"/>
    <x v="4"/>
    <x v="1471"/>
    <x v="322"/>
    <x v="0"/>
    <x v="927"/>
    <m/>
    <m/>
    <m/>
    <x v="35"/>
    <m/>
    <m/>
    <m/>
    <m/>
    <x v="0"/>
    <m/>
    <x v="808"/>
    <x v="1"/>
    <x v="28"/>
    <m/>
    <m/>
    <x v="14"/>
    <x v="110"/>
    <m/>
    <n v="0"/>
    <m/>
    <n v="0"/>
    <m/>
    <x v="0"/>
    <x v="0"/>
    <m/>
    <m/>
    <x v="0"/>
    <n v="0"/>
    <m/>
    <m/>
    <m/>
    <m/>
    <x v="0"/>
    <m/>
    <m/>
    <x v="0"/>
    <m/>
    <m/>
    <m/>
    <n v="0.98"/>
    <x v="9"/>
    <m/>
    <m/>
    <d v="2019-10-09T00:00:00"/>
    <x v="115"/>
    <n v="2"/>
    <s v="repacked at vernon 10/8"/>
    <x v="0"/>
    <m/>
    <n v="13"/>
    <m/>
    <m/>
    <m/>
  </r>
  <r>
    <x v="1"/>
    <x v="90"/>
    <x v="6"/>
    <x v="4"/>
    <x v="1472"/>
    <x v="322"/>
    <x v="0"/>
    <x v="927"/>
    <m/>
    <m/>
    <m/>
    <x v="35"/>
    <m/>
    <m/>
    <m/>
    <m/>
    <x v="0"/>
    <m/>
    <x v="808"/>
    <x v="1"/>
    <x v="28"/>
    <m/>
    <m/>
    <x v="14"/>
    <x v="110"/>
    <m/>
    <n v="0"/>
    <m/>
    <n v="0"/>
    <m/>
    <x v="0"/>
    <x v="0"/>
    <m/>
    <m/>
    <x v="0"/>
    <n v="0"/>
    <m/>
    <m/>
    <m/>
    <m/>
    <x v="0"/>
    <m/>
    <m/>
    <x v="0"/>
    <m/>
    <m/>
    <m/>
    <n v="0.98"/>
    <x v="9"/>
    <m/>
    <m/>
    <d v="2019-10-09T00:00:00"/>
    <x v="115"/>
    <n v="2"/>
    <s v="repacked at vernon 10/8"/>
    <x v="0"/>
    <m/>
    <n v="13"/>
    <m/>
    <m/>
    <m/>
  </r>
  <r>
    <x v="1"/>
    <x v="90"/>
    <x v="6"/>
    <x v="4"/>
    <x v="1473"/>
    <x v="181"/>
    <x v="0"/>
    <x v="200"/>
    <m/>
    <m/>
    <m/>
    <x v="1"/>
    <m/>
    <m/>
    <m/>
    <m/>
    <x v="0"/>
    <m/>
    <x v="809"/>
    <x v="1"/>
    <x v="401"/>
    <m/>
    <m/>
    <x v="17"/>
    <x v="123"/>
    <m/>
    <n v="0"/>
    <m/>
    <n v="0"/>
    <m/>
    <x v="0"/>
    <x v="0"/>
    <m/>
    <m/>
    <x v="0"/>
    <n v="0"/>
    <m/>
    <m/>
    <m/>
    <m/>
    <x v="0"/>
    <m/>
    <m/>
    <x v="0"/>
    <m/>
    <m/>
    <m/>
    <n v="0.44"/>
    <x v="9"/>
    <m/>
    <m/>
    <d v="2019-10-09T00:00:00"/>
    <x v="115"/>
    <n v="2"/>
    <s v="repacked at vernon 10/8"/>
    <x v="0"/>
    <m/>
    <n v="13"/>
    <m/>
    <m/>
    <m/>
  </r>
  <r>
    <x v="1"/>
    <x v="90"/>
    <x v="6"/>
    <x v="4"/>
    <x v="1474"/>
    <x v="181"/>
    <x v="0"/>
    <x v="200"/>
    <m/>
    <m/>
    <m/>
    <x v="1"/>
    <m/>
    <m/>
    <m/>
    <m/>
    <x v="0"/>
    <m/>
    <x v="809"/>
    <x v="1"/>
    <x v="401"/>
    <m/>
    <m/>
    <x v="17"/>
    <x v="123"/>
    <m/>
    <n v="0"/>
    <m/>
    <n v="0"/>
    <m/>
    <x v="0"/>
    <x v="0"/>
    <m/>
    <m/>
    <x v="0"/>
    <n v="0"/>
    <m/>
    <m/>
    <m/>
    <m/>
    <x v="0"/>
    <m/>
    <m/>
    <x v="0"/>
    <m/>
    <m/>
    <m/>
    <n v="0.44"/>
    <x v="9"/>
    <m/>
    <m/>
    <d v="2019-10-09T00:00:00"/>
    <x v="115"/>
    <n v="2"/>
    <s v="repacked at vernon 10/8"/>
    <x v="0"/>
    <m/>
    <n v="13"/>
    <m/>
    <m/>
    <m/>
  </r>
  <r>
    <x v="1"/>
    <x v="90"/>
    <x v="6"/>
    <x v="4"/>
    <x v="1475"/>
    <x v="181"/>
    <x v="0"/>
    <x v="200"/>
    <m/>
    <m/>
    <m/>
    <x v="1"/>
    <m/>
    <m/>
    <m/>
    <m/>
    <x v="0"/>
    <m/>
    <x v="809"/>
    <x v="1"/>
    <x v="401"/>
    <m/>
    <m/>
    <x v="17"/>
    <x v="123"/>
    <m/>
    <n v="0"/>
    <m/>
    <n v="0"/>
    <m/>
    <x v="0"/>
    <x v="0"/>
    <m/>
    <m/>
    <x v="0"/>
    <n v="0"/>
    <m/>
    <m/>
    <m/>
    <m/>
    <x v="0"/>
    <m/>
    <m/>
    <x v="0"/>
    <m/>
    <m/>
    <m/>
    <n v="0.44"/>
    <x v="9"/>
    <m/>
    <m/>
    <d v="2019-10-10T00:00:00"/>
    <x v="116"/>
    <n v="2"/>
    <s v="repacked at vernon 10/9"/>
    <x v="0"/>
    <m/>
    <n v="13"/>
    <m/>
    <m/>
    <m/>
  </r>
  <r>
    <x v="1"/>
    <x v="90"/>
    <x v="6"/>
    <x v="4"/>
    <x v="1476"/>
    <x v="182"/>
    <x v="0"/>
    <x v="928"/>
    <m/>
    <m/>
    <m/>
    <x v="22"/>
    <m/>
    <m/>
    <m/>
    <m/>
    <x v="0"/>
    <m/>
    <x v="810"/>
    <x v="1"/>
    <x v="402"/>
    <m/>
    <m/>
    <x v="14"/>
    <x v="146"/>
    <m/>
    <n v="0"/>
    <m/>
    <n v="0"/>
    <m/>
    <x v="0"/>
    <x v="0"/>
    <m/>
    <m/>
    <x v="0"/>
    <n v="0"/>
    <m/>
    <m/>
    <m/>
    <m/>
    <x v="0"/>
    <m/>
    <m/>
    <x v="0"/>
    <m/>
    <m/>
    <m/>
    <n v="0.25"/>
    <x v="9"/>
    <m/>
    <m/>
    <d v="2019-10-10T00:00:00"/>
    <x v="116"/>
    <n v="2"/>
    <s v="repacked at vernon 10/9"/>
    <x v="0"/>
    <m/>
    <n v="13"/>
    <m/>
    <m/>
    <m/>
  </r>
  <r>
    <x v="1"/>
    <x v="90"/>
    <x v="6"/>
    <x v="4"/>
    <x v="1477"/>
    <x v="182"/>
    <x v="0"/>
    <x v="928"/>
    <m/>
    <m/>
    <m/>
    <x v="22"/>
    <m/>
    <m/>
    <m/>
    <m/>
    <x v="0"/>
    <m/>
    <x v="810"/>
    <x v="1"/>
    <x v="402"/>
    <m/>
    <m/>
    <x v="14"/>
    <x v="146"/>
    <m/>
    <n v="0"/>
    <m/>
    <n v="0"/>
    <m/>
    <x v="0"/>
    <x v="0"/>
    <m/>
    <m/>
    <x v="0"/>
    <n v="0"/>
    <m/>
    <m/>
    <m/>
    <m/>
    <x v="0"/>
    <m/>
    <m/>
    <x v="0"/>
    <m/>
    <m/>
    <m/>
    <n v="0.25"/>
    <x v="9"/>
    <m/>
    <m/>
    <d v="2019-10-10T00:00:00"/>
    <x v="116"/>
    <n v="2"/>
    <s v="repacked at vernon 10/9"/>
    <x v="0"/>
    <m/>
    <n v="13"/>
    <m/>
    <m/>
    <m/>
  </r>
  <r>
    <x v="1"/>
    <x v="90"/>
    <x v="6"/>
    <x v="4"/>
    <x v="1478"/>
    <x v="182"/>
    <x v="0"/>
    <x v="928"/>
    <m/>
    <m/>
    <m/>
    <x v="22"/>
    <m/>
    <m/>
    <m/>
    <m/>
    <x v="0"/>
    <m/>
    <x v="810"/>
    <x v="1"/>
    <x v="402"/>
    <m/>
    <m/>
    <x v="14"/>
    <x v="146"/>
    <m/>
    <n v="0"/>
    <m/>
    <n v="0"/>
    <m/>
    <x v="0"/>
    <x v="0"/>
    <m/>
    <m/>
    <x v="0"/>
    <n v="0"/>
    <m/>
    <m/>
    <m/>
    <m/>
    <x v="0"/>
    <m/>
    <m/>
    <x v="0"/>
    <m/>
    <m/>
    <m/>
    <n v="0.25"/>
    <x v="9"/>
    <m/>
    <m/>
    <d v="2019-10-10T00:00:00"/>
    <x v="116"/>
    <n v="2"/>
    <s v="repacked at vernon 10/9"/>
    <x v="0"/>
    <m/>
    <n v="13"/>
    <m/>
    <m/>
    <m/>
  </r>
  <r>
    <x v="1"/>
    <x v="90"/>
    <x v="6"/>
    <x v="4"/>
    <x v="1479"/>
    <x v="183"/>
    <x v="0"/>
    <x v="929"/>
    <m/>
    <m/>
    <m/>
    <x v="1"/>
    <m/>
    <m/>
    <m/>
    <m/>
    <x v="0"/>
    <m/>
    <x v="811"/>
    <x v="1"/>
    <x v="403"/>
    <m/>
    <m/>
    <x v="17"/>
    <x v="136"/>
    <m/>
    <n v="0"/>
    <m/>
    <n v="0"/>
    <m/>
    <x v="0"/>
    <x v="0"/>
    <m/>
    <m/>
    <x v="0"/>
    <n v="0"/>
    <m/>
    <m/>
    <m/>
    <m/>
    <x v="0"/>
    <m/>
    <m/>
    <x v="0"/>
    <m/>
    <m/>
    <m/>
    <n v="0.19"/>
    <x v="9"/>
    <m/>
    <m/>
    <d v="2019-10-10T00:00:00"/>
    <x v="116"/>
    <n v="2"/>
    <s v="repacked at vernon 10/9"/>
    <x v="0"/>
    <m/>
    <n v="13"/>
    <m/>
    <m/>
    <m/>
  </r>
  <r>
    <x v="1"/>
    <x v="90"/>
    <x v="6"/>
    <x v="4"/>
    <x v="1480"/>
    <x v="183"/>
    <x v="0"/>
    <x v="929"/>
    <m/>
    <m/>
    <m/>
    <x v="1"/>
    <m/>
    <m/>
    <m/>
    <m/>
    <x v="0"/>
    <m/>
    <x v="811"/>
    <x v="1"/>
    <x v="403"/>
    <m/>
    <m/>
    <x v="17"/>
    <x v="136"/>
    <m/>
    <n v="0"/>
    <m/>
    <n v="0"/>
    <m/>
    <x v="0"/>
    <x v="0"/>
    <m/>
    <m/>
    <x v="0"/>
    <n v="0"/>
    <m/>
    <m/>
    <m/>
    <m/>
    <x v="0"/>
    <m/>
    <m/>
    <x v="0"/>
    <m/>
    <m/>
    <m/>
    <n v="0.19"/>
    <x v="9"/>
    <m/>
    <m/>
    <d v="2019-10-10T00:00:00"/>
    <x v="116"/>
    <n v="2"/>
    <s v="repacked at vernon 10/9"/>
    <x v="0"/>
    <m/>
    <n v="13"/>
    <m/>
    <m/>
    <m/>
  </r>
  <r>
    <x v="1"/>
    <x v="90"/>
    <x v="6"/>
    <x v="4"/>
    <x v="1481"/>
    <x v="183"/>
    <x v="0"/>
    <x v="929"/>
    <m/>
    <m/>
    <m/>
    <x v="1"/>
    <m/>
    <m/>
    <m/>
    <m/>
    <x v="0"/>
    <m/>
    <x v="811"/>
    <x v="1"/>
    <x v="403"/>
    <m/>
    <m/>
    <x v="17"/>
    <x v="136"/>
    <m/>
    <n v="0"/>
    <m/>
    <n v="0"/>
    <m/>
    <x v="0"/>
    <x v="0"/>
    <m/>
    <m/>
    <x v="0"/>
    <n v="0"/>
    <m/>
    <m/>
    <m/>
    <m/>
    <x v="0"/>
    <m/>
    <m/>
    <x v="0"/>
    <m/>
    <m/>
    <m/>
    <n v="0.19"/>
    <x v="9"/>
    <m/>
    <m/>
    <d v="2019-10-10T00:00:00"/>
    <x v="116"/>
    <n v="2"/>
    <s v="repacked at vernon 10/9"/>
    <x v="0"/>
    <m/>
    <n v="13"/>
    <m/>
    <m/>
    <m/>
  </r>
  <r>
    <x v="1"/>
    <x v="90"/>
    <x v="6"/>
    <x v="4"/>
    <x v="1482"/>
    <x v="183"/>
    <x v="0"/>
    <x v="929"/>
    <m/>
    <m/>
    <m/>
    <x v="1"/>
    <m/>
    <m/>
    <m/>
    <m/>
    <x v="0"/>
    <m/>
    <x v="811"/>
    <x v="1"/>
    <x v="403"/>
    <m/>
    <m/>
    <x v="17"/>
    <x v="136"/>
    <m/>
    <n v="0"/>
    <m/>
    <n v="0"/>
    <m/>
    <x v="0"/>
    <x v="0"/>
    <m/>
    <m/>
    <x v="0"/>
    <n v="0"/>
    <m/>
    <m/>
    <m/>
    <m/>
    <x v="0"/>
    <m/>
    <m/>
    <x v="0"/>
    <m/>
    <m/>
    <m/>
    <n v="0.19"/>
    <x v="9"/>
    <m/>
    <m/>
    <d v="2019-10-10T00:00:00"/>
    <x v="116"/>
    <n v="1"/>
    <s v="repacked at vernon 10/9"/>
    <x v="0"/>
    <m/>
    <n v="13"/>
    <m/>
    <m/>
    <m/>
  </r>
  <r>
    <x v="1"/>
    <x v="90"/>
    <x v="6"/>
    <x v="4"/>
    <x v="1483"/>
    <x v="183"/>
    <x v="0"/>
    <x v="185"/>
    <m/>
    <m/>
    <m/>
    <x v="45"/>
    <m/>
    <m/>
    <m/>
    <m/>
    <x v="0"/>
    <m/>
    <x v="812"/>
    <x v="1"/>
    <x v="404"/>
    <m/>
    <m/>
    <x v="14"/>
    <x v="133"/>
    <m/>
    <n v="0"/>
    <m/>
    <n v="0"/>
    <m/>
    <x v="0"/>
    <x v="0"/>
    <m/>
    <m/>
    <x v="0"/>
    <n v="0"/>
    <m/>
    <m/>
    <m/>
    <m/>
    <x v="0"/>
    <m/>
    <m/>
    <x v="0"/>
    <m/>
    <m/>
    <m/>
    <n v="0.31"/>
    <x v="9"/>
    <m/>
    <m/>
    <d v="2019-09-27T00:00:00"/>
    <x v="148"/>
    <n v="5"/>
    <m/>
    <x v="0"/>
    <n v="10"/>
    <n v="13"/>
    <m/>
    <m/>
    <m/>
  </r>
  <r>
    <x v="1"/>
    <x v="90"/>
    <x v="6"/>
    <x v="4"/>
    <x v="1484"/>
    <x v="337"/>
    <x v="0"/>
    <x v="886"/>
    <m/>
    <m/>
    <m/>
    <x v="46"/>
    <m/>
    <m/>
    <m/>
    <m/>
    <x v="0"/>
    <m/>
    <x v="813"/>
    <x v="1"/>
    <x v="199"/>
    <m/>
    <m/>
    <x v="14"/>
    <x v="112"/>
    <m/>
    <n v="0"/>
    <m/>
    <n v="0"/>
    <m/>
    <x v="0"/>
    <x v="0"/>
    <m/>
    <m/>
    <x v="0"/>
    <n v="0"/>
    <m/>
    <m/>
    <m/>
    <m/>
    <x v="0"/>
    <m/>
    <m/>
    <x v="0"/>
    <m/>
    <m/>
    <m/>
    <n v="0.55000000000000004"/>
    <x v="9"/>
    <m/>
    <m/>
    <d v="2019-10-01T00:00:00"/>
    <x v="149"/>
    <n v="5"/>
    <m/>
    <x v="0"/>
    <n v="13"/>
    <n v="13"/>
    <m/>
    <m/>
    <m/>
  </r>
  <r>
    <x v="1"/>
    <x v="90"/>
    <x v="6"/>
    <x v="4"/>
    <x v="1485"/>
    <x v="337"/>
    <x v="0"/>
    <x v="875"/>
    <m/>
    <m/>
    <m/>
    <x v="46"/>
    <m/>
    <m/>
    <m/>
    <m/>
    <x v="0"/>
    <m/>
    <x v="814"/>
    <x v="1"/>
    <x v="405"/>
    <m/>
    <m/>
    <x v="17"/>
    <x v="151"/>
    <m/>
    <n v="0"/>
    <m/>
    <n v="0"/>
    <m/>
    <x v="0"/>
    <x v="0"/>
    <m/>
    <m/>
    <x v="0"/>
    <n v="0"/>
    <m/>
    <m/>
    <m/>
    <m/>
    <x v="0"/>
    <m/>
    <m/>
    <x v="0"/>
    <m/>
    <m/>
    <m/>
    <n v="0.52"/>
    <x v="9"/>
    <m/>
    <m/>
    <d v="2019-10-01T00:00:00"/>
    <x v="149"/>
    <n v="5"/>
    <m/>
    <x v="0"/>
    <n v="6"/>
    <n v="13"/>
    <m/>
    <m/>
    <m/>
  </r>
  <r>
    <x v="1"/>
    <x v="90"/>
    <x v="6"/>
    <x v="4"/>
    <x v="1486"/>
    <x v="337"/>
    <x v="0"/>
    <x v="153"/>
    <m/>
    <m/>
    <m/>
    <x v="45"/>
    <m/>
    <m/>
    <m/>
    <m/>
    <x v="0"/>
    <m/>
    <x v="815"/>
    <x v="1"/>
    <x v="406"/>
    <m/>
    <m/>
    <x v="17"/>
    <x v="143"/>
    <m/>
    <n v="0"/>
    <m/>
    <n v="0"/>
    <m/>
    <x v="0"/>
    <x v="0"/>
    <m/>
    <m/>
    <x v="0"/>
    <n v="0"/>
    <m/>
    <m/>
    <m/>
    <m/>
    <x v="0"/>
    <m/>
    <m/>
    <x v="0"/>
    <m/>
    <m/>
    <m/>
    <n v="0.48"/>
    <x v="9"/>
    <m/>
    <m/>
    <d v="2019-10-01T00:00:00"/>
    <x v="149"/>
    <n v="5"/>
    <m/>
    <x v="0"/>
    <n v="7"/>
    <n v="13"/>
    <m/>
    <m/>
    <m/>
  </r>
  <r>
    <x v="1"/>
    <x v="90"/>
    <x v="6"/>
    <x v="4"/>
    <x v="1487"/>
    <x v="338"/>
    <x v="0"/>
    <x v="930"/>
    <m/>
    <m/>
    <m/>
    <x v="46"/>
    <m/>
    <m/>
    <m/>
    <m/>
    <x v="0"/>
    <m/>
    <x v="816"/>
    <x v="1"/>
    <x v="407"/>
    <m/>
    <m/>
    <x v="17"/>
    <x v="133"/>
    <m/>
    <n v="0"/>
    <m/>
    <n v="0"/>
    <m/>
    <x v="0"/>
    <x v="0"/>
    <m/>
    <m/>
    <x v="0"/>
    <n v="0"/>
    <m/>
    <m/>
    <m/>
    <m/>
    <x v="0"/>
    <m/>
    <m/>
    <x v="0"/>
    <m/>
    <m/>
    <m/>
    <n v="0.5"/>
    <x v="9"/>
    <m/>
    <m/>
    <d v="2019-10-01T00:00:00"/>
    <x v="149"/>
    <n v="5"/>
    <m/>
    <x v="0"/>
    <n v="8"/>
    <n v="13"/>
    <m/>
    <m/>
    <m/>
  </r>
  <r>
    <x v="1"/>
    <x v="90"/>
    <x v="6"/>
    <x v="4"/>
    <x v="1488"/>
    <x v="338"/>
    <x v="0"/>
    <x v="121"/>
    <m/>
    <m/>
    <m/>
    <x v="39"/>
    <m/>
    <m/>
    <m/>
    <m/>
    <x v="0"/>
    <m/>
    <x v="817"/>
    <x v="1"/>
    <x v="408"/>
    <m/>
    <m/>
    <x v="17"/>
    <x v="138"/>
    <m/>
    <n v="0"/>
    <m/>
    <n v="0"/>
    <m/>
    <x v="0"/>
    <x v="0"/>
    <m/>
    <m/>
    <x v="0"/>
    <n v="0"/>
    <m/>
    <m/>
    <m/>
    <m/>
    <x v="0"/>
    <m/>
    <m/>
    <x v="0"/>
    <m/>
    <m/>
    <m/>
    <n v="0.55000000000000004"/>
    <x v="9"/>
    <m/>
    <m/>
    <d v="2019-10-01T00:00:00"/>
    <x v="149"/>
    <n v="5"/>
    <m/>
    <x v="0"/>
    <n v="13"/>
    <n v="13"/>
    <m/>
    <m/>
    <m/>
  </r>
  <r>
    <x v="1"/>
    <x v="90"/>
    <x v="6"/>
    <x v="4"/>
    <x v="1489"/>
    <x v="184"/>
    <x v="0"/>
    <x v="931"/>
    <m/>
    <m/>
    <m/>
    <x v="37"/>
    <m/>
    <m/>
    <m/>
    <m/>
    <x v="0"/>
    <m/>
    <x v="818"/>
    <x v="1"/>
    <x v="409"/>
    <m/>
    <m/>
    <x v="17"/>
    <x v="118"/>
    <m/>
    <n v="0"/>
    <m/>
    <n v="0"/>
    <m/>
    <x v="0"/>
    <x v="0"/>
    <m/>
    <m/>
    <x v="0"/>
    <n v="0"/>
    <m/>
    <m/>
    <m/>
    <m/>
    <x v="0"/>
    <m/>
    <m/>
    <x v="0"/>
    <m/>
    <m/>
    <m/>
    <n v="0.27"/>
    <x v="9"/>
    <m/>
    <m/>
    <d v="2019-10-01T00:00:00"/>
    <x v="149"/>
    <n v="5"/>
    <m/>
    <x v="0"/>
    <n v="12"/>
    <n v="13"/>
    <m/>
    <m/>
    <m/>
  </r>
  <r>
    <x v="1"/>
    <x v="90"/>
    <x v="6"/>
    <x v="4"/>
    <x v="1490"/>
    <x v="185"/>
    <x v="0"/>
    <x v="932"/>
    <m/>
    <m/>
    <m/>
    <x v="4"/>
    <m/>
    <m/>
    <m/>
    <m/>
    <x v="0"/>
    <m/>
    <x v="801"/>
    <x v="1"/>
    <x v="410"/>
    <m/>
    <m/>
    <x v="17"/>
    <x v="138"/>
    <m/>
    <n v="0"/>
    <m/>
    <n v="0"/>
    <m/>
    <x v="0"/>
    <x v="0"/>
    <m/>
    <m/>
    <x v="0"/>
    <n v="0"/>
    <m/>
    <m/>
    <m/>
    <m/>
    <x v="0"/>
    <m/>
    <m/>
    <x v="0"/>
    <m/>
    <m/>
    <m/>
    <n v="0.16"/>
    <x v="10"/>
    <m/>
    <m/>
    <d v="2019-10-01T00:00:00"/>
    <x v="149"/>
    <n v="5"/>
    <m/>
    <x v="0"/>
    <n v="8"/>
    <n v="13"/>
    <m/>
    <m/>
    <m/>
  </r>
  <r>
    <x v="1"/>
    <x v="90"/>
    <x v="6"/>
    <x v="4"/>
    <x v="1491"/>
    <x v="185"/>
    <x v="0"/>
    <x v="192"/>
    <m/>
    <m/>
    <m/>
    <x v="46"/>
    <m/>
    <m/>
    <m/>
    <m/>
    <x v="0"/>
    <m/>
    <x v="819"/>
    <x v="1"/>
    <x v="411"/>
    <m/>
    <m/>
    <x v="17"/>
    <x v="143"/>
    <m/>
    <n v="0"/>
    <m/>
    <n v="0"/>
    <m/>
    <x v="0"/>
    <x v="0"/>
    <m/>
    <m/>
    <x v="0"/>
    <n v="0"/>
    <m/>
    <m/>
    <m/>
    <m/>
    <x v="0"/>
    <m/>
    <m/>
    <x v="0"/>
    <m/>
    <m/>
    <m/>
    <n v="0.37"/>
    <x v="10"/>
    <m/>
    <m/>
    <d v="2019-10-02T00:00:00"/>
    <x v="150"/>
    <n v="5"/>
    <m/>
    <x v="0"/>
    <n v="14"/>
    <n v="13"/>
    <m/>
    <m/>
    <m/>
  </r>
  <r>
    <x v="1"/>
    <x v="90"/>
    <x v="6"/>
    <x v="4"/>
    <x v="1492"/>
    <x v="186"/>
    <x v="0"/>
    <x v="110"/>
    <m/>
    <m/>
    <m/>
    <x v="4"/>
    <m/>
    <m/>
    <m/>
    <m/>
    <x v="0"/>
    <m/>
    <x v="820"/>
    <x v="1"/>
    <x v="412"/>
    <m/>
    <m/>
    <x v="17"/>
    <x v="137"/>
    <m/>
    <n v="0"/>
    <m/>
    <n v="0"/>
    <m/>
    <x v="0"/>
    <x v="0"/>
    <m/>
    <m/>
    <x v="0"/>
    <n v="0"/>
    <m/>
    <m/>
    <m/>
    <m/>
    <x v="0"/>
    <m/>
    <m/>
    <x v="0"/>
    <m/>
    <m/>
    <m/>
    <n v="0.22"/>
    <x v="10"/>
    <m/>
    <m/>
    <d v="2019-10-03T00:00:00"/>
    <x v="151"/>
    <n v="5"/>
    <m/>
    <x v="0"/>
    <n v="9"/>
    <n v="13"/>
    <m/>
    <m/>
    <m/>
  </r>
  <r>
    <x v="1"/>
    <x v="90"/>
    <x v="6"/>
    <x v="4"/>
    <x v="1493"/>
    <x v="186"/>
    <x v="0"/>
    <x v="907"/>
    <m/>
    <m/>
    <m/>
    <x v="44"/>
    <m/>
    <m/>
    <m/>
    <m/>
    <x v="0"/>
    <m/>
    <x v="821"/>
    <x v="1"/>
    <x v="413"/>
    <m/>
    <m/>
    <x v="17"/>
    <x v="152"/>
    <m/>
    <n v="0"/>
    <m/>
    <n v="0"/>
    <m/>
    <x v="0"/>
    <x v="0"/>
    <m/>
    <m/>
    <x v="0"/>
    <n v="0"/>
    <m/>
    <m/>
    <m/>
    <m/>
    <x v="0"/>
    <m/>
    <m/>
    <x v="0"/>
    <m/>
    <m/>
    <m/>
    <n v="0.61"/>
    <x v="10"/>
    <m/>
    <m/>
    <d v="2019-10-03T00:00:00"/>
    <x v="151"/>
    <n v="5"/>
    <m/>
    <x v="0"/>
    <n v="10"/>
    <n v="13"/>
    <m/>
    <m/>
    <m/>
  </r>
  <r>
    <x v="1"/>
    <x v="90"/>
    <x v="6"/>
    <x v="4"/>
    <x v="1494"/>
    <x v="187"/>
    <x v="0"/>
    <x v="158"/>
    <m/>
    <m/>
    <m/>
    <x v="35"/>
    <m/>
    <m/>
    <m/>
    <m/>
    <x v="0"/>
    <m/>
    <x v="822"/>
    <x v="1"/>
    <x v="414"/>
    <m/>
    <m/>
    <x v="17"/>
    <x v="137"/>
    <m/>
    <n v="0"/>
    <m/>
    <n v="0"/>
    <m/>
    <x v="0"/>
    <x v="0"/>
    <m/>
    <m/>
    <x v="0"/>
    <n v="0"/>
    <m/>
    <m/>
    <m/>
    <m/>
    <x v="0"/>
    <m/>
    <m/>
    <x v="0"/>
    <m/>
    <m/>
    <m/>
    <n v="0.49"/>
    <x v="10"/>
    <m/>
    <m/>
    <d v="2019-10-04T00:00:00"/>
    <x v="152"/>
    <n v="5"/>
    <m/>
    <x v="0"/>
    <n v="12"/>
    <n v="13"/>
    <m/>
    <m/>
    <m/>
  </r>
  <r>
    <x v="1"/>
    <x v="90"/>
    <x v="6"/>
    <x v="4"/>
    <x v="1495"/>
    <x v="187"/>
    <x v="0"/>
    <x v="887"/>
    <m/>
    <m/>
    <m/>
    <x v="36"/>
    <m/>
    <m/>
    <m/>
    <m/>
    <x v="0"/>
    <m/>
    <x v="823"/>
    <x v="1"/>
    <x v="415"/>
    <m/>
    <m/>
    <x v="14"/>
    <x v="136"/>
    <m/>
    <n v="0"/>
    <m/>
    <n v="0"/>
    <m/>
    <x v="0"/>
    <x v="0"/>
    <m/>
    <m/>
    <x v="0"/>
    <n v="0"/>
    <m/>
    <m/>
    <m/>
    <m/>
    <x v="0"/>
    <m/>
    <m/>
    <x v="0"/>
    <m/>
    <m/>
    <m/>
    <n v="0.52"/>
    <x v="10"/>
    <m/>
    <m/>
    <d v="2019-10-04T00:00:00"/>
    <x v="152"/>
    <n v="5"/>
    <m/>
    <x v="0"/>
    <n v="7"/>
    <n v="13"/>
    <m/>
    <m/>
    <m/>
  </r>
  <r>
    <x v="1"/>
    <x v="90"/>
    <x v="6"/>
    <x v="4"/>
    <x v="1496"/>
    <x v="188"/>
    <x v="0"/>
    <x v="933"/>
    <m/>
    <m/>
    <m/>
    <x v="1"/>
    <m/>
    <m/>
    <m/>
    <m/>
    <x v="0"/>
    <m/>
    <x v="824"/>
    <x v="1"/>
    <x v="416"/>
    <m/>
    <m/>
    <x v="14"/>
    <x v="133"/>
    <m/>
    <n v="0"/>
    <m/>
    <n v="0"/>
    <m/>
    <x v="0"/>
    <x v="0"/>
    <m/>
    <m/>
    <x v="0"/>
    <n v="0"/>
    <m/>
    <m/>
    <m/>
    <m/>
    <x v="0"/>
    <m/>
    <m/>
    <x v="0"/>
    <m/>
    <m/>
    <m/>
    <n v="0.56999999999999995"/>
    <x v="10"/>
    <m/>
    <m/>
    <d v="2019-10-04T00:00:00"/>
    <x v="152"/>
    <n v="5"/>
    <m/>
    <x v="0"/>
    <n v="12"/>
    <n v="13"/>
    <m/>
    <m/>
    <m/>
  </r>
  <r>
    <x v="1"/>
    <x v="90"/>
    <x v="6"/>
    <x v="4"/>
    <x v="1497"/>
    <x v="188"/>
    <x v="0"/>
    <x v="94"/>
    <m/>
    <m/>
    <m/>
    <x v="22"/>
    <m/>
    <m/>
    <m/>
    <m/>
    <x v="0"/>
    <m/>
    <x v="825"/>
    <x v="1"/>
    <x v="417"/>
    <m/>
    <m/>
    <x v="14"/>
    <x v="133"/>
    <m/>
    <n v="0"/>
    <m/>
    <n v="0"/>
    <m/>
    <x v="0"/>
    <x v="0"/>
    <m/>
    <m/>
    <x v="0"/>
    <n v="0"/>
    <m/>
    <m/>
    <m/>
    <m/>
    <x v="0"/>
    <m/>
    <m/>
    <x v="0"/>
    <m/>
    <m/>
    <m/>
    <n v="0.51"/>
    <x v="10"/>
    <m/>
    <m/>
    <d v="2019-10-07T00:00:00"/>
    <x v="153"/>
    <n v="5"/>
    <m/>
    <x v="0"/>
    <n v="8"/>
    <n v="13"/>
    <m/>
    <m/>
    <m/>
  </r>
  <r>
    <x v="1"/>
    <x v="90"/>
    <x v="6"/>
    <x v="4"/>
    <x v="1498"/>
    <x v="188"/>
    <x v="0"/>
    <x v="934"/>
    <m/>
    <m/>
    <m/>
    <x v="45"/>
    <m/>
    <m/>
    <m/>
    <m/>
    <x v="0"/>
    <m/>
    <x v="826"/>
    <x v="1"/>
    <x v="418"/>
    <m/>
    <m/>
    <x v="14"/>
    <x v="153"/>
    <m/>
    <n v="0"/>
    <m/>
    <n v="0"/>
    <m/>
    <x v="0"/>
    <x v="0"/>
    <m/>
    <m/>
    <x v="0"/>
    <n v="0"/>
    <m/>
    <m/>
    <m/>
    <m/>
    <x v="0"/>
    <m/>
    <m/>
    <x v="0"/>
    <m/>
    <m/>
    <m/>
    <n v="0.36"/>
    <x v="10"/>
    <m/>
    <m/>
    <d v="2019-10-07T00:00:00"/>
    <x v="153"/>
    <n v="5"/>
    <m/>
    <x v="0"/>
    <n v="11"/>
    <n v="13"/>
    <m/>
    <m/>
    <m/>
  </r>
  <r>
    <x v="1"/>
    <x v="90"/>
    <x v="6"/>
    <x v="4"/>
    <x v="1499"/>
    <x v="339"/>
    <x v="0"/>
    <x v="178"/>
    <m/>
    <m/>
    <m/>
    <x v="2"/>
    <m/>
    <m/>
    <m/>
    <m/>
    <x v="0"/>
    <m/>
    <x v="827"/>
    <x v="1"/>
    <x v="174"/>
    <m/>
    <m/>
    <x v="14"/>
    <x v="154"/>
    <m/>
    <n v="0"/>
    <m/>
    <n v="0"/>
    <m/>
    <x v="0"/>
    <x v="0"/>
    <m/>
    <m/>
    <x v="0"/>
    <n v="0"/>
    <m/>
    <m/>
    <m/>
    <m/>
    <x v="0"/>
    <m/>
    <m/>
    <x v="0"/>
    <m/>
    <m/>
    <m/>
    <n v="0.62"/>
    <x v="10"/>
    <m/>
    <m/>
    <d v="2019-10-07T00:00:00"/>
    <x v="153"/>
    <n v="5"/>
    <m/>
    <x v="0"/>
    <n v="10"/>
    <n v="13"/>
    <m/>
    <m/>
    <m/>
  </r>
  <r>
    <x v="1"/>
    <x v="90"/>
    <x v="6"/>
    <x v="4"/>
    <x v="1500"/>
    <x v="339"/>
    <x v="0"/>
    <x v="935"/>
    <m/>
    <m/>
    <m/>
    <x v="46"/>
    <m/>
    <m/>
    <m/>
    <m/>
    <x v="0"/>
    <m/>
    <x v="828"/>
    <x v="1"/>
    <x v="419"/>
    <m/>
    <m/>
    <x v="14"/>
    <x v="123"/>
    <m/>
    <n v="0"/>
    <m/>
    <n v="6.4999999999999997E-3"/>
    <m/>
    <x v="0"/>
    <x v="0"/>
    <m/>
    <m/>
    <x v="0"/>
    <n v="0"/>
    <m/>
    <m/>
    <m/>
    <m/>
    <x v="0"/>
    <m/>
    <m/>
    <x v="0"/>
    <m/>
    <m/>
    <m/>
    <n v="0.69"/>
    <x v="10"/>
    <m/>
    <m/>
    <d v="2019-10-07T00:00:00"/>
    <x v="153"/>
    <n v="5"/>
    <m/>
    <x v="0"/>
    <n v="11"/>
    <n v="13"/>
    <m/>
    <m/>
    <m/>
  </r>
  <r>
    <x v="1"/>
    <x v="90"/>
    <x v="6"/>
    <x v="4"/>
    <x v="1501"/>
    <x v="339"/>
    <x v="0"/>
    <x v="936"/>
    <m/>
    <m/>
    <m/>
    <x v="46"/>
    <m/>
    <m/>
    <m/>
    <m/>
    <x v="0"/>
    <m/>
    <x v="829"/>
    <x v="1"/>
    <x v="167"/>
    <m/>
    <m/>
    <x v="17"/>
    <x v="144"/>
    <m/>
    <n v="0"/>
    <m/>
    <n v="3.8E-3"/>
    <m/>
    <x v="0"/>
    <x v="0"/>
    <m/>
    <m/>
    <x v="0"/>
    <n v="0"/>
    <m/>
    <m/>
    <m/>
    <m/>
    <x v="0"/>
    <m/>
    <m/>
    <x v="0"/>
    <m/>
    <m/>
    <m/>
    <n v="0.92"/>
    <x v="10"/>
    <m/>
    <m/>
    <d v="2019-10-07T00:00:00"/>
    <x v="153"/>
    <n v="5"/>
    <m/>
    <x v="0"/>
    <n v="7"/>
    <n v="13"/>
    <m/>
    <m/>
    <m/>
  </r>
  <r>
    <x v="1"/>
    <x v="90"/>
    <x v="6"/>
    <x v="4"/>
    <x v="1502"/>
    <x v="340"/>
    <x v="0"/>
    <x v="937"/>
    <m/>
    <m/>
    <m/>
    <x v="45"/>
    <m/>
    <m/>
    <m/>
    <m/>
    <x v="0"/>
    <m/>
    <x v="830"/>
    <x v="1"/>
    <x v="420"/>
    <m/>
    <m/>
    <x v="15"/>
    <x v="133"/>
    <m/>
    <n v="0"/>
    <m/>
    <n v="0"/>
    <m/>
    <x v="0"/>
    <x v="0"/>
    <m/>
    <m/>
    <x v="0"/>
    <n v="0"/>
    <m/>
    <m/>
    <m/>
    <m/>
    <x v="0"/>
    <m/>
    <m/>
    <x v="0"/>
    <m/>
    <m/>
    <m/>
    <n v="0.28999999999999998"/>
    <x v="10"/>
    <m/>
    <m/>
    <d v="2019-10-07T00:00:00"/>
    <x v="153"/>
    <n v="5"/>
    <m/>
    <x v="0"/>
    <n v="11"/>
    <n v="13"/>
    <m/>
    <m/>
    <m/>
  </r>
  <r>
    <x v="1"/>
    <x v="90"/>
    <x v="6"/>
    <x v="4"/>
    <x v="1503"/>
    <x v="92"/>
    <x v="0"/>
    <x v="169"/>
    <m/>
    <m/>
    <m/>
    <x v="37"/>
    <m/>
    <m/>
    <m/>
    <m/>
    <x v="0"/>
    <m/>
    <x v="831"/>
    <x v="1"/>
    <x v="421"/>
    <m/>
    <m/>
    <x v="14"/>
    <x v="149"/>
    <m/>
    <n v="0"/>
    <m/>
    <n v="0"/>
    <m/>
    <x v="0"/>
    <x v="0"/>
    <m/>
    <m/>
    <x v="0"/>
    <n v="0"/>
    <m/>
    <m/>
    <m/>
    <m/>
    <x v="0"/>
    <m/>
    <m/>
    <x v="0"/>
    <m/>
    <m/>
    <m/>
    <n v="0.39"/>
    <x v="10"/>
    <m/>
    <m/>
    <d v="2019-10-07T00:00:00"/>
    <x v="153"/>
    <n v="5"/>
    <m/>
    <x v="0"/>
    <n v="11"/>
    <n v="13"/>
    <m/>
    <m/>
    <m/>
  </r>
  <r>
    <x v="1"/>
    <x v="90"/>
    <x v="6"/>
    <x v="4"/>
    <x v="1504"/>
    <x v="93"/>
    <x v="0"/>
    <x v="938"/>
    <m/>
    <m/>
    <m/>
    <x v="45"/>
    <m/>
    <m/>
    <m/>
    <m/>
    <x v="0"/>
    <m/>
    <x v="141"/>
    <x v="1"/>
    <x v="422"/>
    <m/>
    <m/>
    <x v="14"/>
    <x v="139"/>
    <m/>
    <n v="0"/>
    <m/>
    <n v="0"/>
    <m/>
    <x v="0"/>
    <x v="0"/>
    <m/>
    <m/>
    <x v="0"/>
    <n v="0"/>
    <m/>
    <m/>
    <m/>
    <m/>
    <x v="0"/>
    <m/>
    <m/>
    <x v="0"/>
    <m/>
    <m/>
    <m/>
    <n v="0.52"/>
    <x v="10"/>
    <m/>
    <m/>
    <d v="2019-10-07T00:00:00"/>
    <x v="153"/>
    <n v="5"/>
    <m/>
    <x v="0"/>
    <n v="9"/>
    <n v="13"/>
    <m/>
    <m/>
    <m/>
  </r>
  <r>
    <x v="1"/>
    <x v="90"/>
    <x v="6"/>
    <x v="4"/>
    <x v="1505"/>
    <x v="189"/>
    <x v="0"/>
    <x v="117"/>
    <m/>
    <m/>
    <m/>
    <x v="45"/>
    <m/>
    <m/>
    <m/>
    <m/>
    <x v="0"/>
    <m/>
    <x v="832"/>
    <x v="1"/>
    <x v="423"/>
    <m/>
    <m/>
    <x v="14"/>
    <x v="118"/>
    <m/>
    <n v="0"/>
    <m/>
    <n v="0"/>
    <m/>
    <x v="0"/>
    <x v="0"/>
    <m/>
    <m/>
    <x v="0"/>
    <n v="0"/>
    <m/>
    <m/>
    <m/>
    <m/>
    <x v="0"/>
    <m/>
    <m/>
    <x v="0"/>
    <m/>
    <m/>
    <m/>
    <n v="0.4"/>
    <x v="10"/>
    <m/>
    <m/>
    <d v="2019-10-08T00:00:00"/>
    <x v="114"/>
    <n v="5"/>
    <m/>
    <x v="0"/>
    <n v="8"/>
    <n v="13"/>
    <m/>
    <m/>
    <m/>
  </r>
  <r>
    <x v="1"/>
    <x v="90"/>
    <x v="6"/>
    <x v="4"/>
    <x v="1506"/>
    <x v="189"/>
    <x v="0"/>
    <x v="939"/>
    <m/>
    <m/>
    <m/>
    <x v="46"/>
    <m/>
    <m/>
    <m/>
    <m/>
    <x v="0"/>
    <m/>
    <x v="833"/>
    <x v="1"/>
    <x v="424"/>
    <m/>
    <m/>
    <x v="14"/>
    <x v="145"/>
    <m/>
    <n v="0"/>
    <m/>
    <n v="0"/>
    <m/>
    <x v="0"/>
    <x v="0"/>
    <m/>
    <m/>
    <x v="0"/>
    <n v="0"/>
    <m/>
    <m/>
    <m/>
    <m/>
    <x v="0"/>
    <m/>
    <m/>
    <x v="0"/>
    <m/>
    <m/>
    <m/>
    <n v="0.43"/>
    <x v="10"/>
    <m/>
    <m/>
    <d v="2019-10-08T00:00:00"/>
    <x v="114"/>
    <n v="5"/>
    <m/>
    <x v="0"/>
    <n v="6"/>
    <n v="13"/>
    <m/>
    <m/>
    <m/>
  </r>
  <r>
    <x v="1"/>
    <x v="90"/>
    <x v="6"/>
    <x v="4"/>
    <x v="1507"/>
    <x v="144"/>
    <x v="0"/>
    <x v="940"/>
    <m/>
    <m/>
    <m/>
    <x v="37"/>
    <m/>
    <m/>
    <m/>
    <m/>
    <x v="0"/>
    <m/>
    <x v="834"/>
    <x v="1"/>
    <x v="425"/>
    <m/>
    <m/>
    <x v="17"/>
    <x v="137"/>
    <m/>
    <n v="0"/>
    <m/>
    <n v="0"/>
    <m/>
    <x v="0"/>
    <x v="0"/>
    <m/>
    <m/>
    <x v="0"/>
    <n v="0"/>
    <m/>
    <m/>
    <m/>
    <m/>
    <x v="0"/>
    <m/>
    <m/>
    <x v="0"/>
    <m/>
    <m/>
    <m/>
    <n v="0.24"/>
    <x v="10"/>
    <m/>
    <m/>
    <d v="2019-10-08T00:00:00"/>
    <x v="114"/>
    <n v="5"/>
    <m/>
    <x v="0"/>
    <n v="9"/>
    <n v="13"/>
    <m/>
    <m/>
    <m/>
  </r>
  <r>
    <x v="1"/>
    <x v="90"/>
    <x v="6"/>
    <x v="4"/>
    <x v="1508"/>
    <x v="144"/>
    <x v="0"/>
    <x v="862"/>
    <m/>
    <m/>
    <m/>
    <x v="39"/>
    <m/>
    <m/>
    <m/>
    <m/>
    <x v="0"/>
    <m/>
    <x v="762"/>
    <x v="1"/>
    <x v="426"/>
    <m/>
    <m/>
    <x v="14"/>
    <x v="139"/>
    <m/>
    <n v="0"/>
    <m/>
    <n v="0"/>
    <m/>
    <x v="0"/>
    <x v="0"/>
    <m/>
    <m/>
    <x v="0"/>
    <n v="0"/>
    <m/>
    <m/>
    <m/>
    <m/>
    <x v="0"/>
    <m/>
    <m/>
    <x v="0"/>
    <m/>
    <m/>
    <m/>
    <n v="0.3"/>
    <x v="10"/>
    <m/>
    <m/>
    <d v="2019-10-09T00:00:00"/>
    <x v="115"/>
    <n v="5"/>
    <m/>
    <x v="0"/>
    <n v="6"/>
    <n v="13"/>
    <m/>
    <m/>
    <m/>
  </r>
  <r>
    <x v="1"/>
    <x v="90"/>
    <x v="6"/>
    <x v="4"/>
    <x v="1509"/>
    <x v="145"/>
    <x v="0"/>
    <x v="941"/>
    <m/>
    <m/>
    <m/>
    <x v="4"/>
    <m/>
    <m/>
    <m/>
    <m/>
    <x v="0"/>
    <m/>
    <x v="835"/>
    <x v="1"/>
    <x v="427"/>
    <m/>
    <m/>
    <x v="17"/>
    <x v="136"/>
    <m/>
    <n v="0"/>
    <m/>
    <n v="0"/>
    <m/>
    <x v="0"/>
    <x v="0"/>
    <m/>
    <m/>
    <x v="0"/>
    <n v="0"/>
    <m/>
    <m/>
    <m/>
    <m/>
    <x v="0"/>
    <m/>
    <m/>
    <x v="0"/>
    <m/>
    <m/>
    <m/>
    <n v="0.32"/>
    <x v="10"/>
    <m/>
    <m/>
    <d v="2019-10-11T00:00:00"/>
    <x v="117"/>
    <n v="5"/>
    <m/>
    <x v="0"/>
    <n v="6"/>
    <n v="13"/>
    <m/>
    <m/>
    <m/>
  </r>
  <r>
    <x v="1"/>
    <x v="90"/>
    <x v="6"/>
    <x v="4"/>
    <x v="1510"/>
    <x v="145"/>
    <x v="0"/>
    <x v="166"/>
    <m/>
    <m/>
    <m/>
    <x v="37"/>
    <m/>
    <m/>
    <m/>
    <m/>
    <x v="0"/>
    <m/>
    <x v="775"/>
    <x v="1"/>
    <x v="428"/>
    <m/>
    <m/>
    <x v="17"/>
    <x v="140"/>
    <m/>
    <n v="0"/>
    <m/>
    <n v="0"/>
    <m/>
    <x v="0"/>
    <x v="0"/>
    <m/>
    <m/>
    <x v="0"/>
    <n v="0"/>
    <m/>
    <m/>
    <m/>
    <m/>
    <x v="0"/>
    <m/>
    <m/>
    <x v="0"/>
    <m/>
    <m/>
    <m/>
    <n v="0.43"/>
    <x v="10"/>
    <m/>
    <m/>
    <d v="2019-10-11T00:00:00"/>
    <x v="117"/>
    <n v="5"/>
    <m/>
    <x v="0"/>
    <n v="7"/>
    <n v="13"/>
    <m/>
    <m/>
    <m/>
  </r>
  <r>
    <x v="1"/>
    <x v="90"/>
    <x v="6"/>
    <x v="4"/>
    <x v="1511"/>
    <x v="145"/>
    <x v="0"/>
    <x v="101"/>
    <m/>
    <m/>
    <m/>
    <x v="36"/>
    <m/>
    <m/>
    <m/>
    <m/>
    <x v="0"/>
    <m/>
    <x v="761"/>
    <x v="1"/>
    <x v="429"/>
    <m/>
    <m/>
    <x v="17"/>
    <x v="124"/>
    <m/>
    <n v="0"/>
    <m/>
    <n v="0"/>
    <m/>
    <x v="0"/>
    <x v="0"/>
    <m/>
    <m/>
    <x v="0"/>
    <n v="0"/>
    <m/>
    <m/>
    <m/>
    <m/>
    <x v="0"/>
    <m/>
    <m/>
    <x v="0"/>
    <m/>
    <m/>
    <m/>
    <n v="0.45"/>
    <x v="10"/>
    <m/>
    <m/>
    <d v="2019-10-11T00:00:00"/>
    <x v="117"/>
    <n v="5"/>
    <m/>
    <x v="0"/>
    <n v="9"/>
    <n v="13"/>
    <m/>
    <m/>
    <m/>
  </r>
  <r>
    <x v="1"/>
    <x v="90"/>
    <x v="6"/>
    <x v="4"/>
    <x v="1512"/>
    <x v="146"/>
    <x v="0"/>
    <x v="904"/>
    <m/>
    <m/>
    <m/>
    <x v="4"/>
    <m/>
    <m/>
    <m/>
    <m/>
    <x v="0"/>
    <m/>
    <x v="836"/>
    <x v="1"/>
    <x v="430"/>
    <m/>
    <m/>
    <x v="17"/>
    <x v="139"/>
    <m/>
    <n v="0"/>
    <m/>
    <n v="0"/>
    <m/>
    <x v="0"/>
    <x v="0"/>
    <m/>
    <m/>
    <x v="0"/>
    <n v="0"/>
    <m/>
    <m/>
    <m/>
    <m/>
    <x v="0"/>
    <m/>
    <m/>
    <x v="0"/>
    <m/>
    <m/>
    <m/>
    <n v="0.45"/>
    <x v="10"/>
    <m/>
    <m/>
    <d v="2019-10-11T00:00:00"/>
    <x v="117"/>
    <n v="5"/>
    <m/>
    <x v="0"/>
    <n v="10"/>
    <n v="13"/>
    <m/>
    <m/>
    <m/>
  </r>
  <r>
    <x v="1"/>
    <x v="90"/>
    <x v="6"/>
    <x v="4"/>
    <x v="1513"/>
    <x v="146"/>
    <x v="0"/>
    <x v="186"/>
    <m/>
    <m/>
    <m/>
    <x v="22"/>
    <m/>
    <m/>
    <m/>
    <m/>
    <x v="0"/>
    <m/>
    <x v="837"/>
    <x v="1"/>
    <x v="18"/>
    <m/>
    <m/>
    <x v="17"/>
    <x v="110"/>
    <m/>
    <n v="0"/>
    <m/>
    <n v="0"/>
    <m/>
    <x v="0"/>
    <x v="0"/>
    <m/>
    <m/>
    <x v="0"/>
    <n v="0"/>
    <m/>
    <m/>
    <m/>
    <m/>
    <x v="0"/>
    <m/>
    <m/>
    <x v="0"/>
    <m/>
    <m/>
    <m/>
    <n v="0.27"/>
    <x v="10"/>
    <m/>
    <m/>
    <d v="2019-10-11T00:00:00"/>
    <x v="117"/>
    <n v="5"/>
    <m/>
    <x v="0"/>
    <n v="7"/>
    <n v="13"/>
    <m/>
    <m/>
    <m/>
  </r>
  <r>
    <x v="1"/>
    <x v="90"/>
    <x v="6"/>
    <x v="4"/>
    <x v="1514"/>
    <x v="146"/>
    <x v="0"/>
    <x v="140"/>
    <m/>
    <m/>
    <m/>
    <x v="45"/>
    <m/>
    <m/>
    <m/>
    <m/>
    <x v="0"/>
    <m/>
    <x v="838"/>
    <x v="1"/>
    <x v="431"/>
    <m/>
    <m/>
    <x v="17"/>
    <x v="140"/>
    <m/>
    <n v="0"/>
    <m/>
    <n v="0"/>
    <m/>
    <x v="0"/>
    <x v="0"/>
    <m/>
    <m/>
    <x v="0"/>
    <n v="0"/>
    <m/>
    <m/>
    <m/>
    <m/>
    <x v="0"/>
    <m/>
    <m/>
    <x v="0"/>
    <m/>
    <m/>
    <m/>
    <n v="0.46"/>
    <x v="10"/>
    <m/>
    <m/>
    <d v="2019-10-11T00:00:00"/>
    <x v="117"/>
    <n v="2"/>
    <m/>
    <x v="0"/>
    <n v="3"/>
    <n v="13"/>
    <m/>
    <m/>
    <m/>
  </r>
  <r>
    <x v="1"/>
    <x v="91"/>
    <x v="6"/>
    <x v="4"/>
    <x v="1515"/>
    <x v="341"/>
    <x v="0"/>
    <x v="942"/>
    <s v="I-15.87"/>
    <m/>
    <m/>
    <x v="0"/>
    <m/>
    <n v="2.8"/>
    <n v="8.8000000000000007"/>
    <m/>
    <x v="328"/>
    <m/>
    <x v="839"/>
    <x v="329"/>
    <x v="58"/>
    <m/>
    <m/>
    <x v="0"/>
    <x v="0"/>
    <m/>
    <n v="0"/>
    <m/>
    <n v="0"/>
    <m/>
    <x v="0"/>
    <x v="0"/>
    <m/>
    <m/>
    <x v="0"/>
    <m/>
    <m/>
    <m/>
    <m/>
    <m/>
    <x v="0"/>
    <m/>
    <m/>
    <x v="0"/>
    <m/>
    <m/>
    <m/>
    <m/>
    <x v="5"/>
    <m/>
    <m/>
    <d v="2018-04-05T00:00:00"/>
    <x v="107"/>
    <m/>
    <m/>
    <x v="0"/>
    <n v="13"/>
    <n v="10"/>
    <m/>
    <m/>
    <m/>
  </r>
  <r>
    <x v="0"/>
    <x v="91"/>
    <x v="6"/>
    <x v="4"/>
    <x v="1516"/>
    <x v="137"/>
    <x v="0"/>
    <x v="943"/>
    <s v="I-15.87"/>
    <m/>
    <m/>
    <x v="0"/>
    <m/>
    <n v="2.9"/>
    <n v="9.9"/>
    <m/>
    <x v="329"/>
    <m/>
    <x v="840"/>
    <x v="338"/>
    <x v="58"/>
    <m/>
    <m/>
    <x v="0"/>
    <x v="0"/>
    <m/>
    <n v="0"/>
    <m/>
    <n v="1E-3"/>
    <m/>
    <x v="0"/>
    <x v="0"/>
    <m/>
    <m/>
    <x v="0"/>
    <m/>
    <m/>
    <m/>
    <m/>
    <m/>
    <x v="0"/>
    <m/>
    <m/>
    <x v="0"/>
    <m/>
    <m/>
    <m/>
    <m/>
    <x v="5"/>
    <m/>
    <m/>
    <d v="2018-04-05T00:00:00"/>
    <x v="107"/>
    <m/>
    <m/>
    <x v="0"/>
    <n v="12"/>
    <n v="10"/>
    <m/>
    <m/>
    <m/>
  </r>
  <r>
    <x v="1"/>
    <x v="92"/>
    <x v="6"/>
    <x v="10"/>
    <x v="1517"/>
    <x v="342"/>
    <x v="0"/>
    <x v="944"/>
    <m/>
    <m/>
    <m/>
    <x v="23"/>
    <m/>
    <m/>
    <m/>
    <m/>
    <x v="330"/>
    <n v="9.2899999999999991"/>
    <x v="0"/>
    <x v="472"/>
    <x v="432"/>
    <m/>
    <m/>
    <x v="0"/>
    <x v="0"/>
    <m/>
    <n v="0"/>
    <m/>
    <n v="0"/>
    <m/>
    <x v="0"/>
    <x v="0"/>
    <m/>
    <m/>
    <x v="0"/>
    <m/>
    <m/>
    <m/>
    <m/>
    <m/>
    <x v="0"/>
    <m/>
    <m/>
    <x v="0"/>
    <m/>
    <m/>
    <m/>
    <m/>
    <x v="10"/>
    <s v="beige"/>
    <m/>
    <d v="2017-10-26T00:00:00"/>
    <x v="280"/>
    <m/>
    <s v="RTS per Thayer"/>
    <x v="0"/>
    <n v="14"/>
    <n v="10"/>
    <m/>
    <m/>
    <m/>
  </r>
  <r>
    <x v="1"/>
    <x v="92"/>
    <x v="6"/>
    <x v="10"/>
    <x v="1518"/>
    <x v="343"/>
    <x v="0"/>
    <x v="945"/>
    <m/>
    <m/>
    <m/>
    <x v="11"/>
    <m/>
    <m/>
    <m/>
    <m/>
    <x v="331"/>
    <n v="9.3040000000000003"/>
    <x v="0"/>
    <x v="320"/>
    <x v="432"/>
    <m/>
    <m/>
    <x v="0"/>
    <x v="0"/>
    <m/>
    <n v="0"/>
    <m/>
    <n v="0"/>
    <m/>
    <x v="0"/>
    <x v="0"/>
    <m/>
    <m/>
    <x v="0"/>
    <m/>
    <m/>
    <m/>
    <m/>
    <m/>
    <x v="0"/>
    <m/>
    <m/>
    <x v="0"/>
    <m/>
    <m/>
    <m/>
    <m/>
    <x v="10"/>
    <s v="beige"/>
    <m/>
    <d v="2017-10-31T00:00:00"/>
    <x v="281"/>
    <m/>
    <s v="RTS per Thayer"/>
    <x v="0"/>
    <n v="7"/>
    <n v="10"/>
    <m/>
    <m/>
    <m/>
  </r>
  <r>
    <x v="0"/>
    <x v="93"/>
    <x v="6"/>
    <x v="1"/>
    <x v="1519"/>
    <x v="283"/>
    <x v="0"/>
    <x v="946"/>
    <m/>
    <m/>
    <m/>
    <x v="0"/>
    <m/>
    <m/>
    <m/>
    <m/>
    <x v="0"/>
    <n v="1.0840000000000001"/>
    <x v="0"/>
    <x v="1"/>
    <x v="0"/>
    <m/>
    <m/>
    <x v="0"/>
    <x v="0"/>
    <m/>
    <m/>
    <m/>
    <m/>
    <m/>
    <x v="0"/>
    <x v="0"/>
    <m/>
    <m/>
    <x v="0"/>
    <m/>
    <m/>
    <m/>
    <m/>
    <m/>
    <x v="0"/>
    <m/>
    <m/>
    <x v="0"/>
    <m/>
    <m/>
    <m/>
    <m/>
    <x v="4"/>
    <m/>
    <m/>
    <d v="2018-03-08T00:00:00"/>
    <x v="249"/>
    <m/>
    <m/>
    <x v="0"/>
    <n v="3"/>
    <n v="4"/>
    <m/>
    <d v="2018-03-06T00:00:00"/>
    <s v="4:55PM"/>
  </r>
  <r>
    <x v="0"/>
    <x v="94"/>
    <x v="6"/>
    <x v="6"/>
    <x v="1520"/>
    <x v="43"/>
    <x v="0"/>
    <x v="947"/>
    <m/>
    <m/>
    <m/>
    <x v="0"/>
    <m/>
    <m/>
    <m/>
    <m/>
    <x v="0"/>
    <n v="1.071"/>
    <x v="0"/>
    <x v="426"/>
    <x v="0"/>
    <m/>
    <m/>
    <x v="0"/>
    <x v="0"/>
    <m/>
    <m/>
    <m/>
    <m/>
    <m/>
    <x v="0"/>
    <x v="0"/>
    <m/>
    <m/>
    <x v="0"/>
    <m/>
    <m/>
    <m/>
    <m/>
    <m/>
    <x v="0"/>
    <m/>
    <m/>
    <x v="0"/>
    <m/>
    <m/>
    <m/>
    <m/>
    <x v="6"/>
    <s v="clear brown"/>
    <m/>
    <d v="2019-05-15T00:00:00"/>
    <x v="36"/>
    <m/>
    <s v="5444/20, RTS per SE"/>
    <x v="0"/>
    <n v="3"/>
    <n v="5"/>
    <m/>
    <d v="2019-05-10T00:00:00"/>
    <s v="11:15am"/>
  </r>
  <r>
    <x v="0"/>
    <x v="94"/>
    <x v="6"/>
    <x v="6"/>
    <x v="1521"/>
    <x v="44"/>
    <x v="0"/>
    <x v="948"/>
    <m/>
    <m/>
    <m/>
    <x v="0"/>
    <m/>
    <m/>
    <m/>
    <m/>
    <x v="0"/>
    <n v="1.077"/>
    <x v="0"/>
    <x v="175"/>
    <x v="0"/>
    <m/>
    <m/>
    <x v="0"/>
    <x v="0"/>
    <m/>
    <m/>
    <m/>
    <m/>
    <m/>
    <x v="0"/>
    <x v="0"/>
    <m/>
    <m/>
    <x v="0"/>
    <m/>
    <m/>
    <m/>
    <m/>
    <m/>
    <x v="0"/>
    <m/>
    <m/>
    <x v="0"/>
    <m/>
    <m/>
    <m/>
    <m/>
    <x v="6"/>
    <s v="clear brown"/>
    <m/>
    <d v="2019-05-16T00:00:00"/>
    <x v="37"/>
    <m/>
    <s v="5444/30, RTS per SE"/>
    <x v="0"/>
    <n v="2"/>
    <n v="5"/>
    <m/>
    <d v="2019-05-11T00:00:00"/>
    <s v="11:15am"/>
  </r>
  <r>
    <x v="0"/>
    <x v="94"/>
    <x v="6"/>
    <x v="6"/>
    <x v="1522"/>
    <x v="161"/>
    <x v="0"/>
    <x v="949"/>
    <m/>
    <m/>
    <m/>
    <x v="0"/>
    <m/>
    <m/>
    <m/>
    <m/>
    <x v="0"/>
    <n v="1.0760000000000001"/>
    <x v="0"/>
    <x v="473"/>
    <x v="0"/>
    <m/>
    <m/>
    <x v="0"/>
    <x v="0"/>
    <m/>
    <m/>
    <m/>
    <m/>
    <m/>
    <x v="0"/>
    <x v="0"/>
    <m/>
    <m/>
    <x v="0"/>
    <m/>
    <m/>
    <m/>
    <m/>
    <m/>
    <x v="0"/>
    <m/>
    <m/>
    <x v="0"/>
    <m/>
    <m/>
    <m/>
    <m/>
    <x v="6"/>
    <s v="clear brown"/>
    <m/>
    <d v="2019-05-17T00:00:00"/>
    <x v="130"/>
    <m/>
    <s v="5444/40"/>
    <x v="0"/>
    <n v="2"/>
    <n v="5"/>
    <m/>
    <d v="2019-05-14T00:00:00"/>
    <s v="2:05pm"/>
  </r>
  <r>
    <x v="1"/>
    <x v="95"/>
    <x v="6"/>
    <x v="6"/>
    <x v="1523"/>
    <x v="21"/>
    <x v="0"/>
    <x v="950"/>
    <n v="2.99"/>
    <m/>
    <m/>
    <x v="0"/>
    <m/>
    <m/>
    <m/>
    <m/>
    <x v="332"/>
    <m/>
    <x v="841"/>
    <x v="474"/>
    <x v="0"/>
    <m/>
    <m/>
    <x v="0"/>
    <x v="0"/>
    <m/>
    <n v="0"/>
    <m/>
    <n v="0"/>
    <m/>
    <x v="0"/>
    <x v="0"/>
    <m/>
    <m/>
    <x v="0"/>
    <m/>
    <m/>
    <m/>
    <m/>
    <m/>
    <x v="0"/>
    <m/>
    <m/>
    <x v="0"/>
    <m/>
    <m/>
    <m/>
    <m/>
    <x v="3"/>
    <m/>
    <m/>
    <d v="2019-02-28T00:00:00"/>
    <x v="18"/>
    <m/>
    <s v="4904/20"/>
    <x v="0"/>
    <n v="3"/>
    <n v="7"/>
    <m/>
    <d v="2019-02-27T00:00:00"/>
    <s v="10:25am"/>
  </r>
  <r>
    <x v="1"/>
    <x v="95"/>
    <x v="6"/>
    <x v="6"/>
    <x v="1524"/>
    <x v="22"/>
    <x v="0"/>
    <x v="668"/>
    <n v="2.93"/>
    <m/>
    <m/>
    <x v="0"/>
    <m/>
    <m/>
    <m/>
    <m/>
    <x v="333"/>
    <m/>
    <x v="842"/>
    <x v="475"/>
    <x v="0"/>
    <m/>
    <m/>
    <x v="0"/>
    <x v="0"/>
    <m/>
    <n v="0"/>
    <m/>
    <n v="0"/>
    <m/>
    <x v="0"/>
    <x v="0"/>
    <m/>
    <m/>
    <x v="0"/>
    <m/>
    <m/>
    <m/>
    <m/>
    <m/>
    <x v="0"/>
    <m/>
    <m/>
    <x v="0"/>
    <m/>
    <m/>
    <m/>
    <m/>
    <x v="4"/>
    <m/>
    <m/>
    <d v="2019-03-04T00:00:00"/>
    <x v="198"/>
    <m/>
    <s v="4904/30"/>
    <x v="0"/>
    <n v="2"/>
    <n v="7"/>
    <m/>
    <d v="2019-03-01T00:00:00"/>
    <s v="10:35am"/>
  </r>
  <r>
    <x v="1"/>
    <x v="95"/>
    <x v="6"/>
    <x v="6"/>
    <x v="1525"/>
    <x v="155"/>
    <x v="0"/>
    <x v="12"/>
    <n v="3.1"/>
    <m/>
    <m/>
    <x v="0"/>
    <m/>
    <m/>
    <m/>
    <m/>
    <x v="334"/>
    <m/>
    <x v="842"/>
    <x v="476"/>
    <x v="0"/>
    <m/>
    <m/>
    <x v="0"/>
    <x v="0"/>
    <m/>
    <n v="0"/>
    <m/>
    <n v="0"/>
    <m/>
    <x v="0"/>
    <x v="0"/>
    <m/>
    <m/>
    <x v="0"/>
    <m/>
    <m/>
    <m/>
    <m/>
    <m/>
    <x v="0"/>
    <m/>
    <m/>
    <x v="0"/>
    <m/>
    <m/>
    <m/>
    <m/>
    <x v="4"/>
    <m/>
    <m/>
    <d v="2019-03-05T00:00:00"/>
    <x v="125"/>
    <m/>
    <s v="4904/40"/>
    <x v="0"/>
    <n v="2"/>
    <n v="7"/>
    <m/>
    <d v="2019-03-02T00:00:00"/>
    <s v="7:30am"/>
  </r>
  <r>
    <x v="1"/>
    <x v="95"/>
    <x v="6"/>
    <x v="6"/>
    <x v="1526"/>
    <x v="26"/>
    <x v="0"/>
    <x v="951"/>
    <n v="2.85"/>
    <m/>
    <m/>
    <x v="0"/>
    <m/>
    <m/>
    <m/>
    <m/>
    <x v="335"/>
    <m/>
    <x v="843"/>
    <x v="477"/>
    <x v="0"/>
    <m/>
    <m/>
    <x v="0"/>
    <x v="0"/>
    <m/>
    <n v="0"/>
    <m/>
    <n v="0"/>
    <m/>
    <x v="0"/>
    <x v="0"/>
    <m/>
    <m/>
    <x v="0"/>
    <m/>
    <m/>
    <m/>
    <m/>
    <m/>
    <x v="0"/>
    <m/>
    <m/>
    <x v="0"/>
    <m/>
    <m/>
    <m/>
    <m/>
    <x v="4"/>
    <m/>
    <m/>
    <d v="2019-03-20T00:00:00"/>
    <x v="23"/>
    <m/>
    <s v="4904/60"/>
    <x v="0"/>
    <n v="5"/>
    <n v="7"/>
    <m/>
    <d v="2019-03-17T00:00:00"/>
    <s v="11:55am"/>
  </r>
  <r>
    <x v="1"/>
    <x v="95"/>
    <x v="6"/>
    <x v="6"/>
    <x v="1527"/>
    <x v="243"/>
    <x v="0"/>
    <x v="648"/>
    <n v="3.13"/>
    <m/>
    <m/>
    <x v="0"/>
    <m/>
    <m/>
    <m/>
    <m/>
    <x v="335"/>
    <m/>
    <x v="844"/>
    <x v="475"/>
    <x v="0"/>
    <m/>
    <m/>
    <x v="0"/>
    <x v="0"/>
    <m/>
    <n v="0"/>
    <m/>
    <n v="0"/>
    <m/>
    <x v="0"/>
    <x v="0"/>
    <m/>
    <m/>
    <x v="0"/>
    <m/>
    <m/>
    <m/>
    <m/>
    <m/>
    <x v="0"/>
    <m/>
    <m/>
    <x v="0"/>
    <m/>
    <m/>
    <m/>
    <m/>
    <x v="4"/>
    <m/>
    <m/>
    <d v="2019-03-21T00:00:00"/>
    <x v="60"/>
    <m/>
    <s v="4904/70"/>
    <x v="0"/>
    <n v="2"/>
    <n v="7"/>
    <m/>
    <d v="2019-03-19T00:00:00"/>
    <s v="11:10am"/>
  </r>
  <r>
    <x v="1"/>
    <x v="95"/>
    <x v="6"/>
    <x v="6"/>
    <x v="1528"/>
    <x v="25"/>
    <x v="0"/>
    <x v="952"/>
    <n v="3.12"/>
    <m/>
    <m/>
    <x v="0"/>
    <m/>
    <m/>
    <m/>
    <m/>
    <x v="335"/>
    <m/>
    <x v="845"/>
    <x v="478"/>
    <x v="0"/>
    <m/>
    <m/>
    <x v="0"/>
    <x v="0"/>
    <m/>
    <n v="0"/>
    <m/>
    <n v="0"/>
    <m/>
    <x v="0"/>
    <x v="0"/>
    <m/>
    <m/>
    <x v="0"/>
    <m/>
    <m/>
    <m/>
    <m/>
    <m/>
    <x v="0"/>
    <m/>
    <m/>
    <x v="0"/>
    <m/>
    <m/>
    <m/>
    <m/>
    <x v="4"/>
    <m/>
    <m/>
    <d v="2019-03-18T00:00:00"/>
    <x v="21"/>
    <m/>
    <s v="4904/50"/>
    <x v="0"/>
    <n v="2"/>
    <n v="7"/>
    <m/>
    <d v="2019-03-14T00:00:00"/>
    <s v="6:55pm"/>
  </r>
  <r>
    <x v="1"/>
    <x v="95"/>
    <x v="6"/>
    <x v="6"/>
    <x v="1529"/>
    <x v="26"/>
    <x v="0"/>
    <x v="951"/>
    <n v="2.85"/>
    <m/>
    <m/>
    <x v="0"/>
    <m/>
    <m/>
    <m/>
    <m/>
    <x v="335"/>
    <m/>
    <x v="843"/>
    <x v="477"/>
    <x v="0"/>
    <m/>
    <m/>
    <x v="0"/>
    <x v="0"/>
    <m/>
    <n v="0"/>
    <m/>
    <n v="0"/>
    <m/>
    <x v="0"/>
    <x v="0"/>
    <m/>
    <m/>
    <x v="0"/>
    <m/>
    <m/>
    <m/>
    <m/>
    <m/>
    <x v="0"/>
    <m/>
    <m/>
    <x v="0"/>
    <m/>
    <m/>
    <m/>
    <m/>
    <x v="4"/>
    <m/>
    <m/>
    <d v="2019-03-19T00:00:00"/>
    <x v="22"/>
    <m/>
    <s v="4904/60"/>
    <x v="0"/>
    <n v="5"/>
    <n v="7"/>
    <m/>
    <d v="2019-03-17T00:00:00"/>
    <s v="11:55am"/>
  </r>
  <r>
    <x v="0"/>
    <x v="96"/>
    <x v="6"/>
    <x v="1"/>
    <x v="10"/>
    <x v="65"/>
    <x v="0"/>
    <x v="953"/>
    <m/>
    <m/>
    <m/>
    <x v="0"/>
    <m/>
    <m/>
    <m/>
    <m/>
    <x v="0"/>
    <n v="1.1180000000000001"/>
    <x v="0"/>
    <x v="479"/>
    <x v="0"/>
    <m/>
    <m/>
    <x v="0"/>
    <x v="0"/>
    <m/>
    <n v="0"/>
    <m/>
    <n v="0"/>
    <m/>
    <x v="0"/>
    <x v="0"/>
    <m/>
    <m/>
    <x v="0"/>
    <m/>
    <m/>
    <m/>
    <m/>
    <m/>
    <x v="0"/>
    <m/>
    <m/>
    <x v="0"/>
    <m/>
    <m/>
    <m/>
    <m/>
    <x v="1"/>
    <s v="clear/ light Amber"/>
    <m/>
    <d v="2019-01-14T00:00:00"/>
    <x v="9"/>
    <m/>
    <m/>
    <x v="0"/>
    <n v="2"/>
    <n v="5"/>
    <m/>
    <d v="2019-01-08T00:00:00"/>
    <s v="5:10pm"/>
  </r>
  <r>
    <x v="0"/>
    <x v="96"/>
    <x v="6"/>
    <x v="1"/>
    <x v="1212"/>
    <x v="12"/>
    <x v="0"/>
    <x v="954"/>
    <m/>
    <m/>
    <m/>
    <x v="0"/>
    <m/>
    <m/>
    <m/>
    <m/>
    <x v="0"/>
    <n v="1.1180000000000001"/>
    <x v="0"/>
    <x v="66"/>
    <x v="0"/>
    <m/>
    <m/>
    <x v="0"/>
    <x v="0"/>
    <m/>
    <n v="0"/>
    <m/>
    <n v="0"/>
    <m/>
    <x v="0"/>
    <x v="0"/>
    <m/>
    <m/>
    <x v="0"/>
    <m/>
    <m/>
    <m/>
    <m/>
    <m/>
    <x v="0"/>
    <m/>
    <m/>
    <x v="0"/>
    <m/>
    <m/>
    <m/>
    <m/>
    <x v="1"/>
    <s v="clear/ light Amber"/>
    <m/>
    <d v="2019-01-17T00:00:00"/>
    <x v="12"/>
    <m/>
    <m/>
    <x v="0"/>
    <n v="3"/>
    <n v="5"/>
    <m/>
    <d v="2019-01-09T00:00:00"/>
    <s v="5:10pm"/>
  </r>
  <r>
    <x v="0"/>
    <x v="96"/>
    <x v="6"/>
    <x v="1"/>
    <x v="1530"/>
    <x v="213"/>
    <x v="0"/>
    <x v="955"/>
    <m/>
    <m/>
    <m/>
    <x v="0"/>
    <m/>
    <m/>
    <m/>
    <m/>
    <x v="0"/>
    <n v="1.117"/>
    <x v="0"/>
    <x v="480"/>
    <x v="0"/>
    <m/>
    <m/>
    <x v="0"/>
    <x v="0"/>
    <m/>
    <n v="0"/>
    <m/>
    <n v="0"/>
    <m/>
    <x v="0"/>
    <x v="0"/>
    <m/>
    <m/>
    <x v="0"/>
    <m/>
    <m/>
    <m/>
    <m/>
    <m/>
    <x v="0"/>
    <m/>
    <m/>
    <x v="0"/>
    <m/>
    <m/>
    <m/>
    <m/>
    <x v="1"/>
    <s v="clear/light Amber"/>
    <m/>
    <d v="2019-01-18T00:00:00"/>
    <x v="177"/>
    <m/>
    <m/>
    <x v="0"/>
    <n v="2"/>
    <n v="5"/>
    <m/>
    <d v="2019-01-12T00:00:00"/>
    <s v="1:05pm"/>
  </r>
  <r>
    <x v="0"/>
    <x v="96"/>
    <x v="6"/>
    <x v="1"/>
    <x v="1531"/>
    <x v="217"/>
    <x v="0"/>
    <x v="956"/>
    <m/>
    <m/>
    <m/>
    <x v="0"/>
    <m/>
    <m/>
    <m/>
    <m/>
    <x v="0"/>
    <n v="1.115"/>
    <x v="0"/>
    <x v="481"/>
    <x v="0"/>
    <m/>
    <m/>
    <x v="0"/>
    <x v="0"/>
    <m/>
    <n v="0"/>
    <m/>
    <n v="0"/>
    <m/>
    <x v="0"/>
    <x v="0"/>
    <m/>
    <m/>
    <x v="0"/>
    <m/>
    <m/>
    <m/>
    <m/>
    <m/>
    <x v="0"/>
    <m/>
    <m/>
    <x v="0"/>
    <m/>
    <m/>
    <m/>
    <m/>
    <x v="3"/>
    <s v="clear/light Amber"/>
    <m/>
    <d v="2019-02-07T00:00:00"/>
    <x v="179"/>
    <m/>
    <m/>
    <x v="0"/>
    <n v="2"/>
    <n v="5"/>
    <m/>
    <d v="2019-01-30T00:00:00"/>
    <s v="7:50pm"/>
  </r>
  <r>
    <x v="0"/>
    <x v="96"/>
    <x v="6"/>
    <x v="1"/>
    <x v="1532"/>
    <x v="218"/>
    <x v="0"/>
    <x v="957"/>
    <m/>
    <m/>
    <m/>
    <x v="0"/>
    <m/>
    <m/>
    <m/>
    <m/>
    <x v="0"/>
    <n v="1.1120000000000001"/>
    <x v="0"/>
    <x v="479"/>
    <x v="0"/>
    <m/>
    <m/>
    <x v="0"/>
    <x v="0"/>
    <m/>
    <n v="0"/>
    <m/>
    <n v="0"/>
    <m/>
    <x v="0"/>
    <x v="0"/>
    <m/>
    <m/>
    <x v="0"/>
    <m/>
    <m/>
    <m/>
    <m/>
    <m/>
    <x v="0"/>
    <m/>
    <m/>
    <x v="0"/>
    <m/>
    <m/>
    <m/>
    <m/>
    <x v="3"/>
    <s v="clear/light Amber"/>
    <m/>
    <d v="2019-02-08T00:00:00"/>
    <x v="180"/>
    <m/>
    <m/>
    <x v="0"/>
    <n v="2"/>
    <n v="5"/>
    <m/>
    <d v="2019-01-31T00:00:00"/>
    <s v="7:45pm"/>
  </r>
  <r>
    <x v="0"/>
    <x v="96"/>
    <x v="6"/>
    <x v="1"/>
    <x v="1533"/>
    <x v="242"/>
    <x v="0"/>
    <x v="958"/>
    <m/>
    <m/>
    <m/>
    <x v="0"/>
    <m/>
    <m/>
    <m/>
    <m/>
    <x v="0"/>
    <n v="1.1140000000000001"/>
    <x v="0"/>
    <x v="482"/>
    <x v="0"/>
    <m/>
    <m/>
    <x v="0"/>
    <x v="0"/>
    <m/>
    <n v="0"/>
    <m/>
    <n v="0"/>
    <m/>
    <x v="0"/>
    <x v="0"/>
    <m/>
    <m/>
    <x v="0"/>
    <m/>
    <m/>
    <m/>
    <m/>
    <m/>
    <x v="0"/>
    <m/>
    <m/>
    <x v="0"/>
    <m/>
    <m/>
    <m/>
    <m/>
    <x v="3"/>
    <s v="clear/light Amber"/>
    <m/>
    <d v="2019-02-11T00:00:00"/>
    <x v="181"/>
    <m/>
    <s v="4793/40"/>
    <x v="0"/>
    <n v="2"/>
    <n v="5"/>
    <m/>
    <d v="2019-02-06T00:00:00"/>
    <s v="6:03pm"/>
  </r>
  <r>
    <x v="0"/>
    <x v="96"/>
    <x v="6"/>
    <x v="1"/>
    <x v="1534"/>
    <x v="344"/>
    <x v="0"/>
    <x v="959"/>
    <m/>
    <m/>
    <m/>
    <x v="0"/>
    <m/>
    <m/>
    <m/>
    <m/>
    <x v="0"/>
    <n v="1.1120000000000001"/>
    <x v="0"/>
    <x v="483"/>
    <x v="0"/>
    <m/>
    <m/>
    <x v="0"/>
    <x v="0"/>
    <m/>
    <n v="0"/>
    <m/>
    <n v="0"/>
    <m/>
    <x v="0"/>
    <x v="0"/>
    <m/>
    <m/>
    <x v="0"/>
    <m/>
    <m/>
    <m/>
    <m/>
    <m/>
    <x v="0"/>
    <m/>
    <m/>
    <x v="0"/>
    <m/>
    <m/>
    <m/>
    <m/>
    <x v="3"/>
    <s v="clear/light Amber"/>
    <m/>
    <d v="2019-02-13T00:00:00"/>
    <x v="182"/>
    <m/>
    <m/>
    <x v="0"/>
    <n v="2"/>
    <n v="5"/>
    <m/>
    <d v="2019-02-08T00:00:00"/>
    <d v="1899-12-30T09:00:00"/>
  </r>
  <r>
    <x v="1"/>
    <x v="97"/>
    <x v="6"/>
    <x v="6"/>
    <x v="1535"/>
    <x v="49"/>
    <x v="0"/>
    <x v="960"/>
    <n v="5.87"/>
    <m/>
    <m/>
    <x v="0"/>
    <m/>
    <m/>
    <m/>
    <m/>
    <x v="0"/>
    <m/>
    <x v="846"/>
    <x v="1"/>
    <x v="0"/>
    <m/>
    <m/>
    <x v="0"/>
    <x v="0"/>
    <m/>
    <m/>
    <m/>
    <m/>
    <m/>
    <x v="2"/>
    <x v="0"/>
    <m/>
    <m/>
    <x v="0"/>
    <m/>
    <m/>
    <m/>
    <m/>
    <m/>
    <x v="0"/>
    <m/>
    <m/>
    <x v="0"/>
    <m/>
    <m/>
    <m/>
    <m/>
    <x v="6"/>
    <s v="Clear/brownish"/>
    <m/>
    <d v="2019-05-30T00:00:00"/>
    <x v="42"/>
    <m/>
    <s v="5438/20,30"/>
    <x v="0"/>
    <n v="6"/>
    <n v="6"/>
    <m/>
    <d v="2019-05-23T00:00:00"/>
    <s v="9:20am"/>
  </r>
  <r>
    <x v="1"/>
    <x v="97"/>
    <x v="6"/>
    <x v="6"/>
    <x v="1536"/>
    <x v="49"/>
    <x v="0"/>
    <x v="961"/>
    <n v="6.01"/>
    <m/>
    <m/>
    <x v="0"/>
    <m/>
    <m/>
    <m/>
    <m/>
    <x v="0"/>
    <m/>
    <x v="847"/>
    <x v="1"/>
    <x v="0"/>
    <m/>
    <m/>
    <x v="0"/>
    <x v="0"/>
    <m/>
    <m/>
    <m/>
    <m/>
    <m/>
    <x v="2"/>
    <x v="0"/>
    <m/>
    <m/>
    <x v="0"/>
    <m/>
    <m/>
    <m/>
    <m/>
    <m/>
    <x v="0"/>
    <m/>
    <m/>
    <x v="0"/>
    <m/>
    <m/>
    <m/>
    <m/>
    <x v="6"/>
    <s v="Clear/brownish"/>
    <m/>
    <d v="2019-05-30T00:00:00"/>
    <x v="42"/>
    <m/>
    <s v="5561-20"/>
    <x v="0"/>
    <n v="3"/>
    <n v="6"/>
    <m/>
    <d v="2019-05-29T00:00:00"/>
    <s v="11:00am"/>
  </r>
  <r>
    <x v="1"/>
    <x v="97"/>
    <x v="6"/>
    <x v="6"/>
    <x v="1537"/>
    <x v="169"/>
    <x v="0"/>
    <x v="962"/>
    <n v="5.96"/>
    <m/>
    <m/>
    <x v="0"/>
    <m/>
    <m/>
    <m/>
    <m/>
    <x v="0"/>
    <m/>
    <x v="848"/>
    <x v="1"/>
    <x v="0"/>
    <m/>
    <m/>
    <x v="0"/>
    <x v="0"/>
    <m/>
    <m/>
    <m/>
    <m/>
    <m/>
    <x v="2"/>
    <x v="0"/>
    <m/>
    <m/>
    <x v="0"/>
    <m/>
    <m/>
    <m/>
    <m/>
    <m/>
    <x v="0"/>
    <m/>
    <m/>
    <x v="0"/>
    <m/>
    <m/>
    <m/>
    <m/>
    <x v="6"/>
    <s v="Clear/brownish"/>
    <m/>
    <d v="2019-05-31T00:00:00"/>
    <x v="262"/>
    <m/>
    <s v="5561/30"/>
    <x v="0"/>
    <n v="2"/>
    <n v="6"/>
    <m/>
    <d v="2019-05-30T00:00:00"/>
    <s v="340pm"/>
  </r>
  <r>
    <x v="1"/>
    <x v="97"/>
    <x v="6"/>
    <x v="6"/>
    <x v="1538"/>
    <x v="170"/>
    <x v="0"/>
    <x v="963"/>
    <n v="5.83"/>
    <m/>
    <m/>
    <x v="0"/>
    <m/>
    <m/>
    <m/>
    <m/>
    <x v="0"/>
    <m/>
    <x v="849"/>
    <x v="1"/>
    <x v="0"/>
    <m/>
    <m/>
    <x v="0"/>
    <x v="0"/>
    <m/>
    <m/>
    <m/>
    <m/>
    <m/>
    <x v="2"/>
    <x v="0"/>
    <m/>
    <m/>
    <x v="0"/>
    <m/>
    <m/>
    <m/>
    <m/>
    <m/>
    <x v="0"/>
    <m/>
    <m/>
    <x v="0"/>
    <m/>
    <m/>
    <m/>
    <m/>
    <x v="7"/>
    <s v="Clear/brownish"/>
    <m/>
    <d v="2019-06-04T00:00:00"/>
    <x v="183"/>
    <m/>
    <s v="5561/40,50"/>
    <x v="0"/>
    <n v="5"/>
    <n v="6"/>
    <m/>
    <d v="2019-05-31T00:00:00"/>
    <s v="8:55pm"/>
  </r>
  <r>
    <x v="1"/>
    <x v="97"/>
    <x v="6"/>
    <x v="6"/>
    <x v="1539"/>
    <x v="171"/>
    <x v="0"/>
    <x v="964"/>
    <n v="5.84"/>
    <m/>
    <m/>
    <x v="0"/>
    <m/>
    <m/>
    <m/>
    <m/>
    <x v="0"/>
    <m/>
    <x v="850"/>
    <x v="1"/>
    <x v="0"/>
    <m/>
    <m/>
    <x v="0"/>
    <x v="0"/>
    <m/>
    <m/>
    <m/>
    <m/>
    <m/>
    <x v="2"/>
    <x v="0"/>
    <m/>
    <m/>
    <x v="0"/>
    <m/>
    <m/>
    <m/>
    <m/>
    <m/>
    <x v="0"/>
    <m/>
    <m/>
    <x v="0"/>
    <m/>
    <m/>
    <m/>
    <m/>
    <x v="7"/>
    <s v="Clear/brownish"/>
    <m/>
    <d v="2019-06-05T00:00:00"/>
    <x v="136"/>
    <m/>
    <s v="5561/60"/>
    <x v="0"/>
    <n v="2"/>
    <n v="6"/>
    <m/>
    <d v="2019-06-03T00:00:00"/>
    <s v="11:55pm"/>
  </r>
  <r>
    <x v="1"/>
    <x v="97"/>
    <x v="6"/>
    <x v="6"/>
    <x v="1540"/>
    <x v="51"/>
    <x v="0"/>
    <x v="965"/>
    <n v="5.84"/>
    <m/>
    <m/>
    <x v="0"/>
    <m/>
    <m/>
    <m/>
    <m/>
    <x v="0"/>
    <m/>
    <x v="851"/>
    <x v="1"/>
    <x v="0"/>
    <m/>
    <m/>
    <x v="0"/>
    <x v="0"/>
    <m/>
    <m/>
    <m/>
    <m/>
    <m/>
    <x v="2"/>
    <x v="0"/>
    <m/>
    <m/>
    <x v="0"/>
    <m/>
    <m/>
    <m/>
    <m/>
    <m/>
    <x v="0"/>
    <m/>
    <m/>
    <x v="0"/>
    <m/>
    <m/>
    <m/>
    <m/>
    <x v="7"/>
    <s v="Clear/brownish"/>
    <m/>
    <d v="2019-06-07T00:00:00"/>
    <x v="44"/>
    <m/>
    <s v="5561/70,80"/>
    <x v="0"/>
    <n v="3"/>
    <n v="6"/>
    <m/>
    <d v="2019-06-04T00:00:00"/>
    <s v="11:55am"/>
  </r>
  <r>
    <x v="1"/>
    <x v="97"/>
    <x v="6"/>
    <x v="6"/>
    <x v="1541"/>
    <x v="51"/>
    <x v="0"/>
    <x v="966"/>
    <n v="5.91"/>
    <m/>
    <m/>
    <x v="0"/>
    <m/>
    <m/>
    <m/>
    <m/>
    <x v="0"/>
    <m/>
    <x v="852"/>
    <x v="1"/>
    <x v="0"/>
    <m/>
    <m/>
    <x v="0"/>
    <x v="0"/>
    <m/>
    <m/>
    <m/>
    <m/>
    <m/>
    <x v="2"/>
    <x v="0"/>
    <m/>
    <m/>
    <x v="0"/>
    <m/>
    <m/>
    <m/>
    <m/>
    <m/>
    <x v="0"/>
    <m/>
    <m/>
    <x v="0"/>
    <m/>
    <m/>
    <m/>
    <m/>
    <x v="7"/>
    <s v="Clear/brownish"/>
    <m/>
    <d v="2019-06-07T00:00:00"/>
    <x v="44"/>
    <m/>
    <s v="5561/90,100"/>
    <x v="0"/>
    <n v="3"/>
    <n v="6"/>
    <m/>
    <d v="2019-06-05T00:00:00"/>
    <s v="3:25pm"/>
  </r>
  <r>
    <x v="0"/>
    <x v="98"/>
    <x v="6"/>
    <x v="18"/>
    <x v="1542"/>
    <x v="150"/>
    <x v="0"/>
    <x v="967"/>
    <m/>
    <m/>
    <m/>
    <x v="0"/>
    <m/>
    <m/>
    <m/>
    <m/>
    <x v="0"/>
    <n v="0.96789999999999998"/>
    <x v="0"/>
    <x v="360"/>
    <x v="0"/>
    <m/>
    <m/>
    <x v="0"/>
    <x v="0"/>
    <m/>
    <m/>
    <m/>
    <m/>
    <m/>
    <x v="0"/>
    <x v="0"/>
    <m/>
    <m/>
    <x v="0"/>
    <m/>
    <m/>
    <m/>
    <m/>
    <m/>
    <x v="0"/>
    <m/>
    <m/>
    <x v="0"/>
    <m/>
    <m/>
    <m/>
    <m/>
    <x v="3"/>
    <s v="Clear Pale Yellow"/>
    <m/>
    <d v="2019-02-25T00:00:00"/>
    <x v="17"/>
    <m/>
    <s v="4898/20"/>
    <x v="0"/>
    <n v="2"/>
    <n v="7"/>
    <m/>
    <d v="2019-02-21T00:00:00"/>
    <s v="7:15pm"/>
  </r>
  <r>
    <x v="0"/>
    <x v="98"/>
    <x v="6"/>
    <x v="18"/>
    <x v="1543"/>
    <x v="18"/>
    <x v="0"/>
    <x v="968"/>
    <m/>
    <m/>
    <m/>
    <x v="0"/>
    <m/>
    <m/>
    <m/>
    <m/>
    <x v="0"/>
    <n v="0.96499999999999997"/>
    <x v="0"/>
    <x v="484"/>
    <x v="0"/>
    <m/>
    <m/>
    <x v="0"/>
    <x v="0"/>
    <m/>
    <m/>
    <m/>
    <m/>
    <m/>
    <x v="0"/>
    <x v="0"/>
    <m/>
    <m/>
    <x v="0"/>
    <m/>
    <m/>
    <m/>
    <m/>
    <m/>
    <x v="0"/>
    <m/>
    <m/>
    <x v="0"/>
    <m/>
    <m/>
    <m/>
    <m/>
    <x v="3"/>
    <s v="clear, pale yellow"/>
    <m/>
    <d v="2019-02-27T00:00:00"/>
    <x v="121"/>
    <m/>
    <s v="4898/30"/>
    <x v="0"/>
    <n v="2"/>
    <n v="7"/>
    <m/>
    <d v="2019-02-22T00:00:00"/>
    <s v="2:55pm"/>
  </r>
  <r>
    <x v="0"/>
    <x v="98"/>
    <x v="6"/>
    <x v="18"/>
    <x v="1544"/>
    <x v="18"/>
    <x v="0"/>
    <x v="968"/>
    <m/>
    <m/>
    <m/>
    <x v="0"/>
    <m/>
    <m/>
    <m/>
    <m/>
    <x v="0"/>
    <n v="0.96499999999999997"/>
    <x v="0"/>
    <x v="484"/>
    <x v="0"/>
    <m/>
    <m/>
    <x v="0"/>
    <x v="0"/>
    <m/>
    <m/>
    <m/>
    <m/>
    <m/>
    <x v="0"/>
    <x v="0"/>
    <m/>
    <m/>
    <x v="0"/>
    <m/>
    <m/>
    <m/>
    <m/>
    <m/>
    <x v="0"/>
    <m/>
    <m/>
    <x v="0"/>
    <m/>
    <m/>
    <m/>
    <m/>
    <x v="3"/>
    <s v="clear,pale yellow"/>
    <m/>
    <d v="2019-02-27T00:00:00"/>
    <x v="121"/>
    <m/>
    <s v="4898/30"/>
    <x v="0"/>
    <n v="2"/>
    <n v="7"/>
    <m/>
    <d v="2018-02-22T00:00:00"/>
    <s v="2:55pm"/>
  </r>
  <r>
    <x v="0"/>
    <x v="98"/>
    <x v="6"/>
    <x v="18"/>
    <x v="1545"/>
    <x v="262"/>
    <x v="0"/>
    <x v="969"/>
    <m/>
    <m/>
    <m/>
    <x v="0"/>
    <m/>
    <m/>
    <m/>
    <m/>
    <x v="0"/>
    <n v="0.96850000000000003"/>
    <x v="0"/>
    <x v="485"/>
    <x v="0"/>
    <m/>
    <m/>
    <x v="0"/>
    <x v="0"/>
    <m/>
    <m/>
    <m/>
    <m/>
    <m/>
    <x v="0"/>
    <x v="0"/>
    <m/>
    <m/>
    <x v="0"/>
    <m/>
    <m/>
    <m/>
    <m/>
    <m/>
    <x v="0"/>
    <m/>
    <m/>
    <x v="0"/>
    <m/>
    <m/>
    <m/>
    <m/>
    <x v="3"/>
    <s v="clear,pale yellow"/>
    <m/>
    <d v="2019-02-28T00:00:00"/>
    <x v="18"/>
    <m/>
    <s v="4898/40"/>
    <x v="0"/>
    <n v="2"/>
    <n v="7"/>
    <m/>
    <d v="2019-02-23T00:00:00"/>
    <s v="5:00pm"/>
  </r>
  <r>
    <x v="0"/>
    <x v="99"/>
    <x v="6"/>
    <x v="11"/>
    <x v="1546"/>
    <x v="154"/>
    <x v="0"/>
    <x v="970"/>
    <m/>
    <m/>
    <m/>
    <x v="0"/>
    <m/>
    <m/>
    <m/>
    <m/>
    <x v="0"/>
    <n v="0.99199999999999999"/>
    <x v="0"/>
    <x v="1"/>
    <x v="0"/>
    <m/>
    <m/>
    <x v="0"/>
    <x v="0"/>
    <m/>
    <n v="0"/>
    <m/>
    <n v="0"/>
    <m/>
    <x v="0"/>
    <x v="0"/>
    <m/>
    <m/>
    <x v="0"/>
    <m/>
    <m/>
    <m/>
    <m/>
    <m/>
    <x v="0"/>
    <m/>
    <m/>
    <x v="0"/>
    <m/>
    <m/>
    <m/>
    <m/>
    <x v="4"/>
    <s v="clear, pale yellow"/>
    <m/>
    <d v="2019-03-05T00:00:00"/>
    <x v="125"/>
    <m/>
    <s v="4903/20"/>
    <x v="0"/>
    <n v="2"/>
    <n v="9"/>
    <m/>
    <d v="2019-02-26T00:00:00"/>
    <s v="1:15pm"/>
  </r>
  <r>
    <x v="0"/>
    <x v="99"/>
    <x v="6"/>
    <x v="11"/>
    <x v="1547"/>
    <x v="23"/>
    <x v="0"/>
    <x v="971"/>
    <m/>
    <m/>
    <m/>
    <x v="0"/>
    <m/>
    <m/>
    <m/>
    <m/>
    <x v="0"/>
    <n v="0.998"/>
    <x v="0"/>
    <x v="1"/>
    <x v="0"/>
    <m/>
    <m/>
    <x v="0"/>
    <x v="0"/>
    <m/>
    <n v="0"/>
    <m/>
    <n v="0"/>
    <m/>
    <x v="0"/>
    <x v="0"/>
    <m/>
    <m/>
    <x v="0"/>
    <m/>
    <m/>
    <m/>
    <m/>
    <m/>
    <x v="0"/>
    <m/>
    <m/>
    <x v="0"/>
    <m/>
    <m/>
    <m/>
    <m/>
    <x v="4"/>
    <s v="clear, pale yellow"/>
    <m/>
    <d v="2019-03-07T00:00:00"/>
    <x v="20"/>
    <m/>
    <s v="4903/30"/>
    <x v="0"/>
    <n v="2"/>
    <n v="9"/>
    <m/>
    <d v="2019-03-01T00:00:00"/>
    <s v="1:50PM"/>
  </r>
  <r>
    <x v="0"/>
    <x v="99"/>
    <x v="6"/>
    <x v="11"/>
    <x v="1548"/>
    <x v="80"/>
    <x v="0"/>
    <x v="972"/>
    <m/>
    <m/>
    <m/>
    <x v="0"/>
    <m/>
    <m/>
    <m/>
    <m/>
    <x v="0"/>
    <n v="0.995"/>
    <x v="0"/>
    <x v="1"/>
    <x v="0"/>
    <m/>
    <m/>
    <x v="0"/>
    <x v="0"/>
    <m/>
    <n v="0"/>
    <m/>
    <n v="0"/>
    <m/>
    <x v="0"/>
    <x v="0"/>
    <m/>
    <m/>
    <x v="0"/>
    <m/>
    <m/>
    <m/>
    <m/>
    <m/>
    <x v="0"/>
    <m/>
    <m/>
    <x v="0"/>
    <m/>
    <m/>
    <m/>
    <m/>
    <x v="5"/>
    <s v="clear, pale yellow"/>
    <m/>
    <d v="2019-04-09T00:00:00"/>
    <x v="64"/>
    <m/>
    <s v="5313/20"/>
    <x v="0"/>
    <n v="2"/>
    <n v="9"/>
    <m/>
    <d v="2019-04-05T00:00:00"/>
    <s v="2:30pm"/>
  </r>
  <r>
    <x v="0"/>
    <x v="100"/>
    <x v="8"/>
    <x v="6"/>
    <x v="1549"/>
    <x v="69"/>
    <x v="0"/>
    <x v="973"/>
    <m/>
    <m/>
    <m/>
    <x v="0"/>
    <m/>
    <m/>
    <m/>
    <m/>
    <x v="0"/>
    <m/>
    <x v="853"/>
    <x v="389"/>
    <x v="0"/>
    <m/>
    <m/>
    <x v="0"/>
    <x v="0"/>
    <m/>
    <n v="0"/>
    <m/>
    <n v="0"/>
    <m/>
    <x v="0"/>
    <x v="0"/>
    <m/>
    <m/>
    <x v="0"/>
    <m/>
    <m/>
    <m/>
    <m/>
    <m/>
    <x v="0"/>
    <m/>
    <m/>
    <x v="0"/>
    <m/>
    <m/>
    <m/>
    <m/>
    <x v="5"/>
    <m/>
    <m/>
    <d v="2019-04-15T00:00:00"/>
    <x v="55"/>
    <m/>
    <s v="5305/20"/>
    <x v="0"/>
    <n v="2"/>
    <n v="6"/>
    <m/>
    <d v="2019-04-10T00:00:00"/>
    <s v="1:40pm"/>
  </r>
  <r>
    <x v="0"/>
    <x v="100"/>
    <x v="8"/>
    <x v="6"/>
    <x v="1550"/>
    <x v="73"/>
    <x v="0"/>
    <x v="973"/>
    <m/>
    <m/>
    <m/>
    <x v="0"/>
    <m/>
    <m/>
    <m/>
    <m/>
    <x v="0"/>
    <m/>
    <x v="853"/>
    <x v="389"/>
    <x v="0"/>
    <m/>
    <m/>
    <x v="0"/>
    <x v="0"/>
    <m/>
    <n v="0"/>
    <m/>
    <n v="0"/>
    <m/>
    <x v="0"/>
    <x v="0"/>
    <m/>
    <m/>
    <x v="0"/>
    <m/>
    <m/>
    <m/>
    <m/>
    <m/>
    <x v="0"/>
    <m/>
    <m/>
    <x v="0"/>
    <m/>
    <m/>
    <m/>
    <m/>
    <x v="5"/>
    <m/>
    <m/>
    <d v="2019-04-18T00:00:00"/>
    <x v="54"/>
    <m/>
    <s v="5305/20 Different Packaging"/>
    <x v="0"/>
    <n v="2"/>
    <n v="6"/>
    <m/>
    <d v="2019-04-10T00:00:00"/>
    <s v="1:40pm"/>
  </r>
  <r>
    <x v="0"/>
    <x v="100"/>
    <x v="8"/>
    <x v="6"/>
    <x v="1551"/>
    <x v="248"/>
    <x v="0"/>
    <x v="974"/>
    <m/>
    <m/>
    <m/>
    <x v="0"/>
    <m/>
    <m/>
    <m/>
    <m/>
    <x v="0"/>
    <m/>
    <x v="854"/>
    <x v="486"/>
    <x v="0"/>
    <m/>
    <m/>
    <x v="0"/>
    <x v="0"/>
    <m/>
    <n v="0"/>
    <m/>
    <n v="0"/>
    <m/>
    <x v="0"/>
    <x v="0"/>
    <m/>
    <m/>
    <x v="0"/>
    <m/>
    <m/>
    <m/>
    <m/>
    <m/>
    <x v="0"/>
    <m/>
    <m/>
    <x v="0"/>
    <m/>
    <m/>
    <m/>
    <m/>
    <x v="8"/>
    <m/>
    <m/>
    <d v="2019-07-31T00:00:00"/>
    <x v="211"/>
    <m/>
    <s v="5660/20"/>
    <x v="0"/>
    <n v="8"/>
    <n v="6"/>
    <m/>
    <d v="2019-07-26T00:00:00"/>
    <s v="8:50am"/>
  </r>
  <r>
    <x v="0"/>
    <x v="101"/>
    <x v="8"/>
    <x v="6"/>
    <x v="684"/>
    <x v="231"/>
    <x v="0"/>
    <x v="975"/>
    <m/>
    <m/>
    <m/>
    <x v="0"/>
    <m/>
    <n v="4.9000000000000004"/>
    <n v="16.5"/>
    <m/>
    <x v="0"/>
    <m/>
    <x v="713"/>
    <x v="1"/>
    <x v="0"/>
    <m/>
    <m/>
    <x v="0"/>
    <x v="0"/>
    <n v="29"/>
    <m/>
    <m/>
    <m/>
    <m/>
    <x v="0"/>
    <x v="0"/>
    <m/>
    <m/>
    <x v="0"/>
    <m/>
    <m/>
    <m/>
    <m/>
    <m/>
    <x v="0"/>
    <m/>
    <m/>
    <x v="0"/>
    <m/>
    <m/>
    <m/>
    <m/>
    <x v="1"/>
    <s v="off-white"/>
    <m/>
    <d v="2019-01-02T00:00:00"/>
    <x v="191"/>
    <m/>
    <m/>
    <x v="0"/>
    <n v="5"/>
    <n v="6"/>
    <m/>
    <m/>
    <m/>
  </r>
  <r>
    <x v="0"/>
    <x v="101"/>
    <x v="8"/>
    <x v="6"/>
    <x v="685"/>
    <x v="232"/>
    <x v="0"/>
    <x v="975"/>
    <m/>
    <m/>
    <m/>
    <x v="0"/>
    <m/>
    <n v="4.9000000000000004"/>
    <n v="15.3"/>
    <m/>
    <x v="0"/>
    <m/>
    <x v="855"/>
    <x v="1"/>
    <x v="0"/>
    <m/>
    <m/>
    <x v="0"/>
    <x v="0"/>
    <n v="26"/>
    <m/>
    <m/>
    <m/>
    <m/>
    <x v="0"/>
    <x v="0"/>
    <m/>
    <m/>
    <x v="0"/>
    <m/>
    <m/>
    <m/>
    <m/>
    <m/>
    <x v="0"/>
    <m/>
    <m/>
    <x v="0"/>
    <m/>
    <m/>
    <m/>
    <m/>
    <x v="1"/>
    <s v="off-white"/>
    <m/>
    <d v="2019-01-04T00:00:00"/>
    <x v="103"/>
    <m/>
    <m/>
    <x v="0"/>
    <n v="5"/>
    <n v="6"/>
    <m/>
    <m/>
    <m/>
  </r>
  <r>
    <x v="0"/>
    <x v="101"/>
    <x v="8"/>
    <x v="6"/>
    <x v="1552"/>
    <x v="133"/>
    <x v="0"/>
    <x v="975"/>
    <m/>
    <m/>
    <m/>
    <x v="0"/>
    <m/>
    <n v="4.9000000000000004"/>
    <n v="15.5"/>
    <m/>
    <x v="0"/>
    <m/>
    <x v="856"/>
    <x v="1"/>
    <x v="0"/>
    <m/>
    <m/>
    <x v="0"/>
    <x v="0"/>
    <n v="27"/>
    <m/>
    <m/>
    <m/>
    <m/>
    <x v="0"/>
    <x v="0"/>
    <m/>
    <m/>
    <x v="0"/>
    <m/>
    <m/>
    <m/>
    <m/>
    <m/>
    <x v="0"/>
    <m/>
    <m/>
    <x v="0"/>
    <m/>
    <m/>
    <m/>
    <m/>
    <x v="1"/>
    <s v="off-white"/>
    <m/>
    <d v="2019-01-07T00:00:00"/>
    <x v="53"/>
    <m/>
    <m/>
    <x v="0"/>
    <n v="5"/>
    <n v="6"/>
    <m/>
    <m/>
    <m/>
  </r>
  <r>
    <x v="0"/>
    <x v="101"/>
    <x v="8"/>
    <x v="6"/>
    <x v="1553"/>
    <x v="7"/>
    <x v="0"/>
    <x v="975"/>
    <m/>
    <m/>
    <m/>
    <x v="0"/>
    <m/>
    <n v="4.7"/>
    <n v="15.4"/>
    <m/>
    <x v="0"/>
    <m/>
    <x v="857"/>
    <x v="1"/>
    <x v="0"/>
    <m/>
    <m/>
    <x v="0"/>
    <x v="0"/>
    <n v="27"/>
    <m/>
    <m/>
    <m/>
    <m/>
    <x v="0"/>
    <x v="0"/>
    <m/>
    <m/>
    <x v="0"/>
    <m/>
    <m/>
    <m/>
    <m/>
    <m/>
    <x v="0"/>
    <m/>
    <m/>
    <x v="0"/>
    <m/>
    <m/>
    <m/>
    <m/>
    <x v="1"/>
    <s v="off-white"/>
    <m/>
    <d v="2019-01-08T00:00:00"/>
    <x v="6"/>
    <m/>
    <m/>
    <x v="0"/>
    <n v="5"/>
    <n v="6"/>
    <m/>
    <m/>
    <m/>
  </r>
  <r>
    <x v="0"/>
    <x v="101"/>
    <x v="8"/>
    <x v="6"/>
    <x v="1554"/>
    <x v="8"/>
    <x v="0"/>
    <x v="975"/>
    <m/>
    <m/>
    <m/>
    <x v="0"/>
    <m/>
    <n v="4.9000000000000004"/>
    <n v="16"/>
    <m/>
    <x v="0"/>
    <m/>
    <x v="858"/>
    <x v="1"/>
    <x v="0"/>
    <m/>
    <m/>
    <x v="0"/>
    <x v="0"/>
    <n v="28"/>
    <m/>
    <m/>
    <m/>
    <m/>
    <x v="0"/>
    <x v="0"/>
    <m/>
    <m/>
    <x v="0"/>
    <m/>
    <m/>
    <m/>
    <m/>
    <m/>
    <x v="0"/>
    <m/>
    <m/>
    <x v="0"/>
    <m/>
    <m/>
    <m/>
    <m/>
    <x v="1"/>
    <s v="off-white"/>
    <m/>
    <d v="2019-01-09T00:00:00"/>
    <x v="7"/>
    <m/>
    <m/>
    <x v="0"/>
    <n v="5"/>
    <n v="6"/>
    <m/>
    <m/>
    <m/>
  </r>
  <r>
    <x v="0"/>
    <x v="101"/>
    <x v="8"/>
    <x v="6"/>
    <x v="1555"/>
    <x v="8"/>
    <x v="0"/>
    <x v="975"/>
    <m/>
    <m/>
    <m/>
    <x v="0"/>
    <m/>
    <n v="5"/>
    <n v="16.600000000000001"/>
    <m/>
    <x v="0"/>
    <m/>
    <x v="859"/>
    <x v="1"/>
    <x v="0"/>
    <m/>
    <m/>
    <x v="0"/>
    <x v="0"/>
    <n v="27"/>
    <m/>
    <m/>
    <m/>
    <m/>
    <x v="0"/>
    <x v="0"/>
    <m/>
    <m/>
    <x v="0"/>
    <m/>
    <m/>
    <m/>
    <m/>
    <m/>
    <x v="0"/>
    <m/>
    <m/>
    <x v="0"/>
    <m/>
    <m/>
    <m/>
    <m/>
    <x v="1"/>
    <s v="off-white"/>
    <m/>
    <d v="2019-01-10T00:00:00"/>
    <x v="8"/>
    <m/>
    <m/>
    <x v="0"/>
    <n v="5"/>
    <n v="6"/>
    <m/>
    <m/>
    <m/>
  </r>
  <r>
    <x v="0"/>
    <x v="101"/>
    <x v="8"/>
    <x v="6"/>
    <x v="1556"/>
    <x v="10"/>
    <x v="0"/>
    <x v="975"/>
    <m/>
    <m/>
    <m/>
    <x v="0"/>
    <m/>
    <n v="4.7"/>
    <n v="16.100000000000001"/>
    <m/>
    <x v="0"/>
    <m/>
    <x v="860"/>
    <x v="1"/>
    <x v="0"/>
    <m/>
    <m/>
    <x v="0"/>
    <x v="0"/>
    <n v="29"/>
    <m/>
    <m/>
    <m/>
    <m/>
    <x v="0"/>
    <x v="0"/>
    <m/>
    <m/>
    <x v="0"/>
    <m/>
    <m/>
    <m/>
    <m/>
    <m/>
    <x v="0"/>
    <m/>
    <m/>
    <x v="0"/>
    <m/>
    <m/>
    <m/>
    <m/>
    <x v="1"/>
    <s v="off-white"/>
    <m/>
    <d v="2019-01-11T00:00:00"/>
    <x v="10"/>
    <m/>
    <m/>
    <x v="0"/>
    <n v="5"/>
    <n v="6"/>
    <m/>
    <m/>
    <m/>
  </r>
  <r>
    <x v="0"/>
    <x v="101"/>
    <x v="8"/>
    <x v="6"/>
    <x v="1557"/>
    <x v="65"/>
    <x v="0"/>
    <x v="975"/>
    <m/>
    <m/>
    <m/>
    <x v="0"/>
    <m/>
    <n v="4.8"/>
    <n v="16"/>
    <m/>
    <x v="0"/>
    <m/>
    <x v="861"/>
    <x v="1"/>
    <x v="0"/>
    <m/>
    <m/>
    <x v="0"/>
    <x v="0"/>
    <n v="26"/>
    <m/>
    <m/>
    <m/>
    <m/>
    <x v="0"/>
    <x v="0"/>
    <m/>
    <m/>
    <x v="0"/>
    <m/>
    <m/>
    <m/>
    <m/>
    <m/>
    <x v="0"/>
    <m/>
    <m/>
    <x v="0"/>
    <m/>
    <m/>
    <m/>
    <m/>
    <x v="1"/>
    <s v="off-white"/>
    <m/>
    <d v="2019-01-14T00:00:00"/>
    <x v="9"/>
    <m/>
    <m/>
    <x v="0"/>
    <n v="5"/>
    <n v="6"/>
    <m/>
    <m/>
    <m/>
  </r>
  <r>
    <x v="0"/>
    <x v="101"/>
    <x v="8"/>
    <x v="6"/>
    <x v="1558"/>
    <x v="11"/>
    <x v="0"/>
    <x v="975"/>
    <m/>
    <m/>
    <m/>
    <x v="0"/>
    <m/>
    <n v="4.5"/>
    <n v="13.9"/>
    <m/>
    <x v="0"/>
    <m/>
    <x v="862"/>
    <x v="1"/>
    <x v="0"/>
    <m/>
    <m/>
    <x v="0"/>
    <x v="0"/>
    <n v="27"/>
    <m/>
    <m/>
    <m/>
    <m/>
    <x v="0"/>
    <x v="0"/>
    <m/>
    <m/>
    <x v="0"/>
    <m/>
    <m/>
    <m/>
    <m/>
    <m/>
    <x v="0"/>
    <m/>
    <m/>
    <x v="0"/>
    <m/>
    <m/>
    <m/>
    <m/>
    <x v="1"/>
    <s v="off-white"/>
    <m/>
    <d v="2019-01-15T00:00:00"/>
    <x v="11"/>
    <m/>
    <m/>
    <x v="0"/>
    <n v="7"/>
    <n v="6"/>
    <m/>
    <m/>
    <m/>
  </r>
  <r>
    <x v="0"/>
    <x v="101"/>
    <x v="8"/>
    <x v="6"/>
    <x v="1559"/>
    <x v="217"/>
    <x v="0"/>
    <x v="975"/>
    <m/>
    <m/>
    <m/>
    <x v="0"/>
    <m/>
    <n v="4.9000000000000004"/>
    <n v="14.7"/>
    <m/>
    <x v="0"/>
    <m/>
    <x v="860"/>
    <x v="1"/>
    <x v="0"/>
    <m/>
    <m/>
    <x v="0"/>
    <x v="0"/>
    <n v="25"/>
    <m/>
    <m/>
    <m/>
    <m/>
    <x v="0"/>
    <x v="0"/>
    <m/>
    <m/>
    <x v="0"/>
    <m/>
    <m/>
    <m/>
    <m/>
    <m/>
    <x v="0"/>
    <m/>
    <m/>
    <x v="0"/>
    <m/>
    <m/>
    <m/>
    <m/>
    <x v="3"/>
    <s v="off-white"/>
    <m/>
    <d v="2019-02-07T00:00:00"/>
    <x v="179"/>
    <m/>
    <m/>
    <x v="0"/>
    <n v="10"/>
    <n v="6"/>
    <m/>
    <m/>
    <m/>
  </r>
  <r>
    <x v="0"/>
    <x v="101"/>
    <x v="8"/>
    <x v="6"/>
    <x v="1560"/>
    <x v="218"/>
    <x v="0"/>
    <x v="975"/>
    <m/>
    <m/>
    <m/>
    <x v="0"/>
    <m/>
    <n v="4.8"/>
    <n v="15.5"/>
    <m/>
    <x v="0"/>
    <m/>
    <x v="863"/>
    <x v="1"/>
    <x v="0"/>
    <m/>
    <m/>
    <x v="0"/>
    <x v="0"/>
    <n v="26"/>
    <m/>
    <m/>
    <m/>
    <m/>
    <x v="0"/>
    <x v="0"/>
    <m/>
    <m/>
    <x v="0"/>
    <m/>
    <m/>
    <m/>
    <m/>
    <m/>
    <x v="0"/>
    <m/>
    <m/>
    <x v="0"/>
    <m/>
    <m/>
    <m/>
    <m/>
    <x v="3"/>
    <s v="off-white"/>
    <m/>
    <d v="2019-02-08T00:00:00"/>
    <x v="180"/>
    <m/>
    <m/>
    <x v="0"/>
    <n v="5"/>
    <n v="6"/>
    <m/>
    <m/>
    <m/>
  </r>
  <r>
    <x v="0"/>
    <x v="101"/>
    <x v="8"/>
    <x v="6"/>
    <x v="1561"/>
    <x v="20"/>
    <x v="0"/>
    <x v="975"/>
    <m/>
    <m/>
    <m/>
    <x v="0"/>
    <m/>
    <n v="4.9000000000000004"/>
    <n v="15.5"/>
    <m/>
    <x v="0"/>
    <m/>
    <x v="864"/>
    <x v="1"/>
    <x v="0"/>
    <m/>
    <m/>
    <x v="0"/>
    <x v="0"/>
    <n v="24"/>
    <m/>
    <m/>
    <m/>
    <m/>
    <x v="0"/>
    <x v="0"/>
    <m/>
    <m/>
    <x v="0"/>
    <m/>
    <m/>
    <m/>
    <m/>
    <m/>
    <x v="0"/>
    <m/>
    <m/>
    <x v="0"/>
    <m/>
    <m/>
    <m/>
    <m/>
    <x v="3"/>
    <s v="off-white"/>
    <m/>
    <d v="2019-02-21T00:00:00"/>
    <x v="16"/>
    <m/>
    <m/>
    <x v="0"/>
    <n v="5"/>
    <n v="6"/>
    <m/>
    <m/>
    <m/>
  </r>
  <r>
    <x v="0"/>
    <x v="101"/>
    <x v="8"/>
    <x v="6"/>
    <x v="1562"/>
    <x v="5"/>
    <x v="0"/>
    <x v="975"/>
    <m/>
    <m/>
    <m/>
    <x v="0"/>
    <m/>
    <n v="4.5999999999999996"/>
    <n v="15.2"/>
    <m/>
    <x v="0"/>
    <m/>
    <x v="865"/>
    <x v="1"/>
    <x v="0"/>
    <m/>
    <m/>
    <x v="0"/>
    <x v="0"/>
    <n v="28"/>
    <m/>
    <m/>
    <m/>
    <m/>
    <x v="0"/>
    <x v="0"/>
    <m/>
    <m/>
    <x v="0"/>
    <m/>
    <m/>
    <m/>
    <m/>
    <m/>
    <x v="0"/>
    <m/>
    <m/>
    <x v="0"/>
    <m/>
    <m/>
    <m/>
    <m/>
    <x v="3"/>
    <s v="off-white"/>
    <m/>
    <d v="2019-02-13T00:00:00"/>
    <x v="182"/>
    <m/>
    <m/>
    <x v="0"/>
    <n v="5"/>
    <n v="6"/>
    <m/>
    <m/>
    <m/>
  </r>
  <r>
    <x v="0"/>
    <x v="101"/>
    <x v="8"/>
    <x v="6"/>
    <x v="1563"/>
    <x v="235"/>
    <x v="0"/>
    <x v="975"/>
    <m/>
    <m/>
    <m/>
    <x v="0"/>
    <m/>
    <n v="4.7"/>
    <n v="14.7"/>
    <m/>
    <x v="0"/>
    <m/>
    <x v="866"/>
    <x v="1"/>
    <x v="0"/>
    <m/>
    <m/>
    <x v="0"/>
    <x v="0"/>
    <n v="26"/>
    <m/>
    <m/>
    <m/>
    <m/>
    <x v="0"/>
    <x v="0"/>
    <m/>
    <m/>
    <x v="0"/>
    <m/>
    <m/>
    <m/>
    <m/>
    <m/>
    <x v="0"/>
    <m/>
    <m/>
    <x v="0"/>
    <m/>
    <m/>
    <m/>
    <m/>
    <x v="3"/>
    <s v="off-white"/>
    <m/>
    <d v="2019-02-27T00:00:00"/>
    <x v="121"/>
    <m/>
    <m/>
    <x v="0"/>
    <n v="5"/>
    <n v="6"/>
    <m/>
    <m/>
    <m/>
  </r>
  <r>
    <x v="0"/>
    <x v="101"/>
    <x v="8"/>
    <x v="6"/>
    <x v="1564"/>
    <x v="155"/>
    <x v="0"/>
    <x v="975"/>
    <m/>
    <m/>
    <m/>
    <x v="0"/>
    <m/>
    <n v="4"/>
    <n v="11.9"/>
    <m/>
    <x v="0"/>
    <m/>
    <x v="867"/>
    <x v="1"/>
    <x v="0"/>
    <m/>
    <m/>
    <x v="0"/>
    <x v="0"/>
    <n v="28"/>
    <m/>
    <m/>
    <m/>
    <m/>
    <x v="0"/>
    <x v="0"/>
    <m/>
    <m/>
    <x v="0"/>
    <m/>
    <m/>
    <m/>
    <m/>
    <m/>
    <x v="0"/>
    <m/>
    <m/>
    <x v="0"/>
    <m/>
    <m/>
    <m/>
    <m/>
    <x v="4"/>
    <s v="off-white"/>
    <m/>
    <d v="2019-03-05T00:00:00"/>
    <x v="125"/>
    <m/>
    <m/>
    <x v="0"/>
    <n v="4"/>
    <n v="6"/>
    <m/>
    <m/>
    <m/>
  </r>
  <r>
    <x v="0"/>
    <x v="101"/>
    <x v="8"/>
    <x v="6"/>
    <x v="1565"/>
    <x v="28"/>
    <x v="0"/>
    <x v="975"/>
    <m/>
    <m/>
    <m/>
    <x v="0"/>
    <m/>
    <n v="4.4000000000000004"/>
    <n v="15.4"/>
    <m/>
    <x v="0"/>
    <m/>
    <x v="868"/>
    <x v="1"/>
    <x v="0"/>
    <m/>
    <m/>
    <x v="0"/>
    <x v="0"/>
    <n v="24"/>
    <m/>
    <m/>
    <m/>
    <m/>
    <x v="0"/>
    <x v="0"/>
    <m/>
    <m/>
    <x v="0"/>
    <m/>
    <m/>
    <m/>
    <m/>
    <m/>
    <x v="0"/>
    <m/>
    <m/>
    <x v="0"/>
    <m/>
    <m/>
    <m/>
    <m/>
    <x v="4"/>
    <s v="off white"/>
    <m/>
    <d v="2019-03-22T00:00:00"/>
    <x v="24"/>
    <m/>
    <m/>
    <x v="0"/>
    <n v="6"/>
    <n v="6"/>
    <m/>
    <m/>
    <m/>
  </r>
  <r>
    <x v="0"/>
    <x v="101"/>
    <x v="8"/>
    <x v="6"/>
    <x v="1566"/>
    <x v="28"/>
    <x v="0"/>
    <x v="975"/>
    <m/>
    <m/>
    <m/>
    <x v="0"/>
    <m/>
    <n v="3.8"/>
    <n v="11.8"/>
    <m/>
    <x v="0"/>
    <m/>
    <x v="869"/>
    <x v="1"/>
    <x v="0"/>
    <m/>
    <m/>
    <x v="0"/>
    <x v="0"/>
    <n v="22"/>
    <m/>
    <m/>
    <m/>
    <m/>
    <x v="0"/>
    <x v="0"/>
    <m/>
    <m/>
    <x v="0"/>
    <m/>
    <m/>
    <m/>
    <m/>
    <m/>
    <x v="0"/>
    <m/>
    <m/>
    <x v="0"/>
    <m/>
    <m/>
    <m/>
    <m/>
    <x v="4"/>
    <s v="off white"/>
    <m/>
    <d v="2019-03-22T00:00:00"/>
    <x v="24"/>
    <m/>
    <m/>
    <x v="0"/>
    <n v="7"/>
    <n v="6"/>
    <m/>
    <m/>
    <m/>
  </r>
  <r>
    <x v="0"/>
    <x v="101"/>
    <x v="8"/>
    <x v="6"/>
    <x v="1567"/>
    <x v="79"/>
    <x v="0"/>
    <x v="975"/>
    <m/>
    <m/>
    <m/>
    <x v="0"/>
    <m/>
    <n v="4.3"/>
    <n v="15.1"/>
    <m/>
    <x v="0"/>
    <m/>
    <x v="870"/>
    <x v="1"/>
    <x v="0"/>
    <m/>
    <m/>
    <x v="0"/>
    <x v="0"/>
    <n v="30"/>
    <m/>
    <m/>
    <m/>
    <m/>
    <x v="0"/>
    <x v="0"/>
    <m/>
    <m/>
    <x v="0"/>
    <m/>
    <m/>
    <m/>
    <m/>
    <m/>
    <x v="0"/>
    <m/>
    <m/>
    <x v="0"/>
    <m/>
    <m/>
    <m/>
    <m/>
    <x v="5"/>
    <s v="off white"/>
    <m/>
    <d v="2019-04-08T00:00:00"/>
    <x v="63"/>
    <m/>
    <m/>
    <x v="0"/>
    <n v="7"/>
    <n v="6"/>
    <m/>
    <m/>
    <m/>
  </r>
  <r>
    <x v="0"/>
    <x v="101"/>
    <x v="8"/>
    <x v="6"/>
    <x v="1568"/>
    <x v="68"/>
    <x v="0"/>
    <x v="975"/>
    <m/>
    <m/>
    <m/>
    <x v="0"/>
    <m/>
    <n v="4.7"/>
    <n v="17.100000000000001"/>
    <m/>
    <x v="0"/>
    <m/>
    <x v="870"/>
    <x v="1"/>
    <x v="0"/>
    <m/>
    <m/>
    <x v="0"/>
    <x v="0"/>
    <n v="28"/>
    <m/>
    <m/>
    <m/>
    <m/>
    <x v="0"/>
    <x v="0"/>
    <m/>
    <m/>
    <x v="0"/>
    <m/>
    <m/>
    <m/>
    <m/>
    <m/>
    <x v="0"/>
    <m/>
    <m/>
    <x v="0"/>
    <m/>
    <m/>
    <m/>
    <m/>
    <x v="5"/>
    <s v="off white"/>
    <m/>
    <d v="2019-04-16T00:00:00"/>
    <x v="56"/>
    <m/>
    <m/>
    <x v="0"/>
    <n v="7"/>
    <n v="6"/>
    <m/>
    <m/>
    <m/>
  </r>
  <r>
    <x v="0"/>
    <x v="101"/>
    <x v="8"/>
    <x v="6"/>
    <x v="1569"/>
    <x v="73"/>
    <x v="0"/>
    <x v="975"/>
    <m/>
    <m/>
    <m/>
    <x v="0"/>
    <m/>
    <n v="4.5"/>
    <n v="15"/>
    <m/>
    <x v="0"/>
    <m/>
    <x v="871"/>
    <x v="1"/>
    <x v="0"/>
    <m/>
    <m/>
    <x v="0"/>
    <x v="0"/>
    <n v="27"/>
    <m/>
    <m/>
    <m/>
    <m/>
    <x v="0"/>
    <x v="0"/>
    <m/>
    <m/>
    <x v="0"/>
    <m/>
    <m/>
    <m/>
    <m/>
    <m/>
    <x v="0"/>
    <m/>
    <m/>
    <x v="0"/>
    <m/>
    <m/>
    <m/>
    <m/>
    <x v="5"/>
    <s v="off white"/>
    <m/>
    <d v="2019-04-18T00:00:00"/>
    <x v="54"/>
    <m/>
    <m/>
    <x v="0"/>
    <n v="5"/>
    <n v="6"/>
    <m/>
    <m/>
    <m/>
  </r>
  <r>
    <x v="0"/>
    <x v="101"/>
    <x v="8"/>
    <x v="6"/>
    <x v="1570"/>
    <x v="73"/>
    <x v="0"/>
    <x v="975"/>
    <m/>
    <m/>
    <m/>
    <x v="0"/>
    <m/>
    <n v="4.4000000000000004"/>
    <n v="14.7"/>
    <m/>
    <x v="0"/>
    <m/>
    <x v="872"/>
    <x v="1"/>
    <x v="0"/>
    <m/>
    <m/>
    <x v="0"/>
    <x v="0"/>
    <n v="18"/>
    <m/>
    <m/>
    <m/>
    <m/>
    <x v="0"/>
    <x v="0"/>
    <m/>
    <m/>
    <x v="0"/>
    <m/>
    <m/>
    <m/>
    <m/>
    <m/>
    <x v="0"/>
    <m/>
    <m/>
    <x v="0"/>
    <m/>
    <m/>
    <m/>
    <m/>
    <x v="5"/>
    <s v="off white"/>
    <m/>
    <d v="2019-04-18T00:00:00"/>
    <x v="54"/>
    <m/>
    <m/>
    <x v="0"/>
    <n v="11"/>
    <n v="6"/>
    <m/>
    <m/>
    <m/>
  </r>
  <r>
    <x v="0"/>
    <x v="101"/>
    <x v="8"/>
    <x v="6"/>
    <x v="1571"/>
    <x v="106"/>
    <x v="0"/>
    <x v="975"/>
    <m/>
    <m/>
    <m/>
    <x v="0"/>
    <m/>
    <n v="4.9000000000000004"/>
    <n v="15.2"/>
    <m/>
    <x v="0"/>
    <m/>
    <x v="873"/>
    <x v="1"/>
    <x v="0"/>
    <m/>
    <m/>
    <x v="0"/>
    <x v="0"/>
    <n v="21"/>
    <m/>
    <m/>
    <m/>
    <m/>
    <x v="0"/>
    <x v="0"/>
    <m/>
    <m/>
    <x v="0"/>
    <m/>
    <m/>
    <m/>
    <m/>
    <m/>
    <x v="0"/>
    <m/>
    <m/>
    <x v="0"/>
    <m/>
    <m/>
    <m/>
    <m/>
    <x v="5"/>
    <s v="off white"/>
    <m/>
    <d v="2019-04-24T00:00:00"/>
    <x v="84"/>
    <m/>
    <m/>
    <x v="0"/>
    <n v="5"/>
    <n v="6"/>
    <m/>
    <m/>
    <m/>
  </r>
  <r>
    <x v="0"/>
    <x v="101"/>
    <x v="8"/>
    <x v="6"/>
    <x v="1572"/>
    <x v="106"/>
    <x v="0"/>
    <x v="975"/>
    <m/>
    <m/>
    <m/>
    <x v="0"/>
    <m/>
    <n v="4.5"/>
    <n v="14.6"/>
    <m/>
    <x v="0"/>
    <m/>
    <x v="874"/>
    <x v="1"/>
    <x v="0"/>
    <m/>
    <m/>
    <x v="0"/>
    <x v="0"/>
    <n v="25"/>
    <m/>
    <m/>
    <m/>
    <m/>
    <x v="0"/>
    <x v="0"/>
    <m/>
    <m/>
    <x v="0"/>
    <m/>
    <m/>
    <m/>
    <m/>
    <m/>
    <x v="0"/>
    <m/>
    <m/>
    <x v="0"/>
    <m/>
    <m/>
    <m/>
    <m/>
    <x v="5"/>
    <s v="off white"/>
    <m/>
    <d v="2019-04-24T00:00:00"/>
    <x v="84"/>
    <m/>
    <m/>
    <x v="0"/>
    <n v="6"/>
    <n v="6"/>
    <m/>
    <m/>
    <m/>
  </r>
  <r>
    <x v="0"/>
    <x v="101"/>
    <x v="8"/>
    <x v="6"/>
    <x v="1573"/>
    <x v="107"/>
    <x v="0"/>
    <x v="975"/>
    <m/>
    <m/>
    <m/>
    <x v="0"/>
    <m/>
    <n v="4.2"/>
    <n v="14.8"/>
    <m/>
    <x v="0"/>
    <m/>
    <x v="863"/>
    <x v="1"/>
    <x v="0"/>
    <m/>
    <m/>
    <x v="0"/>
    <x v="0"/>
    <n v="27"/>
    <m/>
    <m/>
    <m/>
    <m/>
    <x v="0"/>
    <x v="0"/>
    <m/>
    <m/>
    <x v="0"/>
    <m/>
    <m/>
    <m/>
    <m/>
    <m/>
    <x v="0"/>
    <m/>
    <m/>
    <x v="0"/>
    <m/>
    <m/>
    <m/>
    <m/>
    <x v="5"/>
    <s v="off white"/>
    <m/>
    <d v="2019-04-25T00:00:00"/>
    <x v="85"/>
    <m/>
    <m/>
    <x v="0"/>
    <n v="9"/>
    <n v="6"/>
    <m/>
    <m/>
    <m/>
  </r>
  <r>
    <x v="1"/>
    <x v="102"/>
    <x v="8"/>
    <x v="6"/>
    <x v="1574"/>
    <x v="345"/>
    <x v="0"/>
    <x v="976"/>
    <n v="6.35"/>
    <m/>
    <m/>
    <x v="0"/>
    <m/>
    <n v="3.1"/>
    <m/>
    <m/>
    <x v="0"/>
    <n v="1.109"/>
    <x v="0"/>
    <x v="430"/>
    <x v="0"/>
    <m/>
    <m/>
    <x v="0"/>
    <x v="0"/>
    <m/>
    <n v="0"/>
    <m/>
    <n v="4.0000000000000001E-3"/>
    <m/>
    <x v="0"/>
    <x v="0"/>
    <m/>
    <m/>
    <x v="0"/>
    <m/>
    <m/>
    <m/>
    <m/>
    <m/>
    <x v="0"/>
    <m/>
    <m/>
    <x v="0"/>
    <m/>
    <m/>
    <m/>
    <m/>
    <x v="4"/>
    <m/>
    <m/>
    <s v="-"/>
    <x v="282"/>
    <m/>
    <m/>
    <x v="0"/>
    <s v="-"/>
    <n v="9"/>
    <m/>
    <m/>
    <m/>
  </r>
  <r>
    <x v="0"/>
    <x v="103"/>
    <x v="8"/>
    <x v="4"/>
    <x v="1575"/>
    <x v="346"/>
    <x v="0"/>
    <x v="977"/>
    <s v="A-6.04"/>
    <m/>
    <m/>
    <x v="0"/>
    <m/>
    <n v="2"/>
    <m/>
    <m/>
    <x v="0"/>
    <m/>
    <x v="875"/>
    <x v="162"/>
    <x v="0"/>
    <m/>
    <m/>
    <x v="0"/>
    <x v="0"/>
    <m/>
    <m/>
    <m/>
    <n v="5.0000000000000001E-4"/>
    <m/>
    <x v="0"/>
    <x v="0"/>
    <m/>
    <m/>
    <x v="0"/>
    <m/>
    <m/>
    <m/>
    <m/>
    <m/>
    <x v="0"/>
    <m/>
    <m/>
    <x v="0"/>
    <m/>
    <m/>
    <m/>
    <m/>
    <x v="4"/>
    <s v="uniform"/>
    <m/>
    <d v="2018-03-05T00:00:00"/>
    <x v="283"/>
    <m/>
    <m/>
    <x v="0"/>
    <n v="5"/>
    <n v="9"/>
    <m/>
    <d v="2018-02-28T00:00:00"/>
    <s v="6:20PM"/>
  </r>
  <r>
    <x v="0"/>
    <x v="103"/>
    <x v="8"/>
    <x v="4"/>
    <x v="1576"/>
    <x v="347"/>
    <x v="0"/>
    <x v="978"/>
    <s v="A-6.09"/>
    <m/>
    <m/>
    <x v="0"/>
    <m/>
    <n v="4.8"/>
    <n v="9.5"/>
    <m/>
    <x v="223"/>
    <m/>
    <x v="876"/>
    <x v="273"/>
    <x v="0"/>
    <m/>
    <m/>
    <x v="0"/>
    <x v="0"/>
    <m/>
    <m/>
    <m/>
    <n v="8.8999999999999999E-3"/>
    <m/>
    <x v="0"/>
    <x v="0"/>
    <m/>
    <m/>
    <x v="0"/>
    <m/>
    <m/>
    <m/>
    <m/>
    <m/>
    <x v="0"/>
    <m/>
    <m/>
    <x v="0"/>
    <m/>
    <m/>
    <m/>
    <m/>
    <x v="9"/>
    <s v="uniform"/>
    <m/>
    <d v="2018-09-10T00:00:00"/>
    <x v="284"/>
    <m/>
    <s v="RTP/RTS per A. Las"/>
    <x v="0"/>
    <n v="16"/>
    <n v="9"/>
    <m/>
    <d v="2018-09-05T00:00:00"/>
    <s v="4:00pm"/>
  </r>
  <r>
    <x v="0"/>
    <x v="103"/>
    <x v="8"/>
    <x v="4"/>
    <x v="1577"/>
    <x v="196"/>
    <x v="0"/>
    <x v="979"/>
    <s v="A-6.12"/>
    <m/>
    <m/>
    <x v="0"/>
    <m/>
    <n v="8.6999999999999993"/>
    <n v="14.9"/>
    <m/>
    <x v="268"/>
    <m/>
    <x v="877"/>
    <x v="182"/>
    <x v="0"/>
    <m/>
    <m/>
    <x v="0"/>
    <x v="0"/>
    <m/>
    <m/>
    <m/>
    <n v="0"/>
    <m/>
    <x v="0"/>
    <x v="0"/>
    <m/>
    <m/>
    <x v="0"/>
    <m/>
    <m/>
    <m/>
    <m/>
    <m/>
    <x v="0"/>
    <m/>
    <m/>
    <x v="0"/>
    <m/>
    <m/>
    <m/>
    <m/>
    <x v="0"/>
    <s v="uniform"/>
    <m/>
    <d v="2019-08-19T00:00:00"/>
    <x v="91"/>
    <m/>
    <s v="5762/20"/>
    <x v="0"/>
    <n v="13"/>
    <n v="9"/>
    <m/>
    <d v="2019-08-13T00:00:00"/>
    <s v="8:30am"/>
  </r>
  <r>
    <x v="0"/>
    <x v="104"/>
    <x v="8"/>
    <x v="4"/>
    <x v="1578"/>
    <x v="215"/>
    <x v="0"/>
    <x v="980"/>
    <s v="A-11.55"/>
    <m/>
    <m/>
    <x v="0"/>
    <m/>
    <m/>
    <m/>
    <m/>
    <x v="336"/>
    <n v="1.145"/>
    <x v="0"/>
    <x v="212"/>
    <x v="0"/>
    <m/>
    <m/>
    <x v="0"/>
    <x v="0"/>
    <m/>
    <n v="0"/>
    <m/>
    <n v="0"/>
    <m/>
    <x v="0"/>
    <x v="0"/>
    <m/>
    <m/>
    <x v="0"/>
    <m/>
    <m/>
    <m/>
    <m/>
    <m/>
    <x v="0"/>
    <m/>
    <m/>
    <x v="0"/>
    <m/>
    <m/>
    <m/>
    <m/>
    <x v="1"/>
    <s v="uniform"/>
    <m/>
    <d v="2019-01-21T00:00:00"/>
    <x v="178"/>
    <m/>
    <m/>
    <x v="0"/>
    <n v="2"/>
    <n v="5"/>
    <m/>
    <d v="2019-01-18T00:00:00"/>
    <s v="315pm"/>
  </r>
  <r>
    <x v="0"/>
    <x v="104"/>
    <x v="8"/>
    <x v="4"/>
    <x v="1167"/>
    <x v="215"/>
    <x v="0"/>
    <x v="981"/>
    <s v="A- 11.32"/>
    <m/>
    <m/>
    <x v="0"/>
    <m/>
    <m/>
    <m/>
    <m/>
    <x v="337"/>
    <n v="1.1439999999999999"/>
    <x v="0"/>
    <x v="257"/>
    <x v="0"/>
    <m/>
    <m/>
    <x v="0"/>
    <x v="0"/>
    <m/>
    <n v="0"/>
    <m/>
    <n v="0"/>
    <m/>
    <x v="0"/>
    <x v="0"/>
    <m/>
    <m/>
    <x v="0"/>
    <m/>
    <m/>
    <m/>
    <m/>
    <m/>
    <x v="0"/>
    <m/>
    <m/>
    <x v="0"/>
    <m/>
    <m/>
    <m/>
    <m/>
    <x v="1"/>
    <s v="uniform"/>
    <m/>
    <d v="2019-01-21T00:00:00"/>
    <x v="178"/>
    <m/>
    <m/>
    <x v="0"/>
    <n v="2"/>
    <n v="5"/>
    <m/>
    <d v="2019-01-19T00:00:00"/>
    <s v="2:35pm"/>
  </r>
  <r>
    <x v="0"/>
    <x v="104"/>
    <x v="8"/>
    <x v="4"/>
    <x v="1579"/>
    <x v="169"/>
    <x v="0"/>
    <x v="982"/>
    <s v="A-11.19"/>
    <m/>
    <m/>
    <x v="0"/>
    <m/>
    <m/>
    <m/>
    <m/>
    <x v="337"/>
    <n v="1.161"/>
    <x v="0"/>
    <x v="218"/>
    <x v="0"/>
    <m/>
    <m/>
    <x v="0"/>
    <x v="0"/>
    <m/>
    <n v="0"/>
    <m/>
    <n v="0"/>
    <m/>
    <x v="0"/>
    <x v="0"/>
    <m/>
    <m/>
    <x v="0"/>
    <m/>
    <m/>
    <m/>
    <m/>
    <m/>
    <x v="0"/>
    <m/>
    <m/>
    <x v="0"/>
    <m/>
    <m/>
    <m/>
    <m/>
    <x v="6"/>
    <s v="uniform"/>
    <m/>
    <d v="2019-06-03T00:00:00"/>
    <x v="135"/>
    <m/>
    <s v="5496/20"/>
    <x v="0"/>
    <n v="2"/>
    <n v="5"/>
    <m/>
    <d v="2019-05-30T00:00:00"/>
    <s v="1:40PM"/>
  </r>
  <r>
    <x v="0"/>
    <x v="104"/>
    <x v="8"/>
    <x v="4"/>
    <x v="1580"/>
    <x v="170"/>
    <x v="0"/>
    <x v="983"/>
    <s v="A-11.33"/>
    <m/>
    <m/>
    <x v="0"/>
    <m/>
    <m/>
    <m/>
    <m/>
    <x v="336"/>
    <n v="1.149"/>
    <x v="0"/>
    <x v="245"/>
    <x v="0"/>
    <m/>
    <m/>
    <x v="0"/>
    <x v="0"/>
    <m/>
    <n v="0"/>
    <m/>
    <n v="0"/>
    <m/>
    <x v="0"/>
    <x v="0"/>
    <m/>
    <m/>
    <x v="0"/>
    <m/>
    <m/>
    <m/>
    <m/>
    <m/>
    <x v="0"/>
    <m/>
    <m/>
    <x v="0"/>
    <m/>
    <m/>
    <m/>
    <m/>
    <x v="6"/>
    <s v="uniform"/>
    <m/>
    <d v="2019-06-03T00:00:00"/>
    <x v="135"/>
    <m/>
    <s v="5496/30"/>
    <x v="0"/>
    <n v="2"/>
    <n v="5"/>
    <m/>
    <d v="2019-05-31T00:00:00"/>
    <s v="3:50pm"/>
  </r>
  <r>
    <x v="0"/>
    <x v="104"/>
    <x v="8"/>
    <x v="4"/>
    <x v="1581"/>
    <x v="53"/>
    <x v="0"/>
    <x v="984"/>
    <s v="A-11.85"/>
    <m/>
    <m/>
    <x v="0"/>
    <m/>
    <m/>
    <m/>
    <m/>
    <x v="337"/>
    <n v="1.161"/>
    <x v="0"/>
    <x v="238"/>
    <x v="0"/>
    <m/>
    <m/>
    <x v="0"/>
    <x v="0"/>
    <m/>
    <n v="0"/>
    <m/>
    <n v="0"/>
    <m/>
    <x v="0"/>
    <x v="0"/>
    <m/>
    <m/>
    <x v="0"/>
    <m/>
    <m/>
    <m/>
    <m/>
    <m/>
    <x v="0"/>
    <m/>
    <m/>
    <x v="0"/>
    <m/>
    <m/>
    <m/>
    <m/>
    <x v="7"/>
    <s v="uniform"/>
    <m/>
    <d v="2019-06-10T00:00:00"/>
    <x v="224"/>
    <m/>
    <s v="5496/40"/>
    <x v="0"/>
    <n v="2"/>
    <n v="5"/>
    <m/>
    <d v="2019-06-04T00:00:00"/>
    <s v="5:45pm"/>
  </r>
  <r>
    <x v="1"/>
    <x v="105"/>
    <x v="8"/>
    <x v="6"/>
    <x v="1582"/>
    <x v="36"/>
    <x v="0"/>
    <x v="985"/>
    <n v="14.21"/>
    <m/>
    <m/>
    <x v="0"/>
    <m/>
    <m/>
    <m/>
    <m/>
    <x v="0"/>
    <m/>
    <x v="878"/>
    <x v="487"/>
    <x v="0"/>
    <m/>
    <m/>
    <x v="0"/>
    <x v="0"/>
    <m/>
    <m/>
    <m/>
    <m/>
    <m/>
    <x v="0"/>
    <x v="0"/>
    <m/>
    <m/>
    <x v="0"/>
    <m/>
    <m/>
    <m/>
    <m/>
    <m/>
    <x v="0"/>
    <m/>
    <m/>
    <x v="0"/>
    <m/>
    <m/>
    <m/>
    <m/>
    <x v="6"/>
    <m/>
    <m/>
    <d v="2019-05-03T00:00:00"/>
    <x v="58"/>
    <m/>
    <s v="5306/20"/>
    <x v="0"/>
    <n v="3"/>
    <n v="6"/>
    <m/>
    <d v="2019-05-02T00:00:00"/>
    <s v="230am"/>
  </r>
  <r>
    <x v="1"/>
    <x v="105"/>
    <x v="8"/>
    <x v="6"/>
    <x v="1583"/>
    <x v="114"/>
    <x v="0"/>
    <x v="986"/>
    <n v="14.4"/>
    <m/>
    <m/>
    <x v="0"/>
    <m/>
    <m/>
    <m/>
    <m/>
    <x v="0"/>
    <m/>
    <x v="879"/>
    <x v="423"/>
    <x v="0"/>
    <m/>
    <m/>
    <x v="0"/>
    <x v="0"/>
    <m/>
    <m/>
    <m/>
    <m/>
    <m/>
    <x v="0"/>
    <x v="0"/>
    <m/>
    <m/>
    <x v="0"/>
    <m/>
    <m/>
    <m/>
    <m/>
    <m/>
    <x v="0"/>
    <m/>
    <m/>
    <x v="0"/>
    <m/>
    <m/>
    <m/>
    <m/>
    <x v="6"/>
    <m/>
    <m/>
    <d v="2019-05-09T00:00:00"/>
    <x v="128"/>
    <m/>
    <s v="5306/30"/>
    <x v="0"/>
    <n v="2"/>
    <n v="4"/>
    <m/>
    <d v="2019-05-02T00:00:00"/>
    <s v="9:55pm"/>
  </r>
  <r>
    <x v="1"/>
    <x v="105"/>
    <x v="8"/>
    <x v="6"/>
    <x v="1584"/>
    <x v="40"/>
    <x v="0"/>
    <x v="987"/>
    <n v="14.23"/>
    <m/>
    <m/>
    <x v="0"/>
    <m/>
    <m/>
    <m/>
    <m/>
    <x v="0"/>
    <m/>
    <x v="880"/>
    <x v="346"/>
    <x v="0"/>
    <m/>
    <m/>
    <x v="0"/>
    <x v="0"/>
    <m/>
    <m/>
    <m/>
    <m/>
    <m/>
    <x v="0"/>
    <x v="0"/>
    <m/>
    <m/>
    <x v="0"/>
    <m/>
    <m/>
    <m/>
    <m/>
    <m/>
    <x v="0"/>
    <m/>
    <m/>
    <x v="0"/>
    <m/>
    <m/>
    <m/>
    <m/>
    <x v="6"/>
    <m/>
    <m/>
    <d v="2019-05-10T00:00:00"/>
    <x v="34"/>
    <m/>
    <s v="5306/40"/>
    <x v="0"/>
    <n v="4"/>
    <n v="6"/>
    <m/>
    <d v="2019-05-04T00:00:00"/>
    <s v="7:00am"/>
  </r>
  <r>
    <x v="0"/>
    <x v="106"/>
    <x v="8"/>
    <x v="4"/>
    <x v="1585"/>
    <x v="28"/>
    <x v="0"/>
    <x v="235"/>
    <m/>
    <m/>
    <m/>
    <x v="0"/>
    <m/>
    <n v="2.2000000000000002"/>
    <n v="5.0999999999999996"/>
    <m/>
    <x v="338"/>
    <n v="9.1449999999999996"/>
    <x v="0"/>
    <x v="488"/>
    <x v="0"/>
    <m/>
    <m/>
    <x v="0"/>
    <x v="0"/>
    <m/>
    <m/>
    <m/>
    <m/>
    <m/>
    <x v="2"/>
    <x v="0"/>
    <m/>
    <m/>
    <x v="0"/>
    <m/>
    <m/>
    <m/>
    <m/>
    <m/>
    <x v="0"/>
    <m/>
    <m/>
    <x v="0"/>
    <m/>
    <m/>
    <m/>
    <m/>
    <x v="4"/>
    <m/>
    <m/>
    <d v="2019-03-22T00:00:00"/>
    <x v="24"/>
    <m/>
    <s v="4930/20"/>
    <x v="0"/>
    <n v="7"/>
    <n v="7"/>
    <m/>
    <d v="2019-03-15T00:00:00"/>
    <s v="9:40am"/>
  </r>
  <r>
    <x v="0"/>
    <x v="106"/>
    <x v="8"/>
    <x v="4"/>
    <x v="1586"/>
    <x v="28"/>
    <x v="0"/>
    <x v="988"/>
    <m/>
    <m/>
    <m/>
    <x v="0"/>
    <m/>
    <n v="2.2000000000000002"/>
    <n v="4.9000000000000004"/>
    <m/>
    <x v="314"/>
    <n v="9.125"/>
    <x v="0"/>
    <x v="488"/>
    <x v="0"/>
    <m/>
    <m/>
    <x v="0"/>
    <x v="0"/>
    <m/>
    <m/>
    <m/>
    <m/>
    <m/>
    <x v="198"/>
    <x v="0"/>
    <m/>
    <m/>
    <x v="0"/>
    <m/>
    <m/>
    <m/>
    <m/>
    <m/>
    <x v="0"/>
    <m/>
    <m/>
    <x v="0"/>
    <m/>
    <m/>
    <m/>
    <m/>
    <x v="4"/>
    <m/>
    <m/>
    <d v="2019-03-22T00:00:00"/>
    <x v="24"/>
    <m/>
    <s v="4930/30"/>
    <x v="0"/>
    <n v="4"/>
    <n v="7"/>
    <m/>
    <d v="2019-03-16T00:00:00"/>
    <s v="12:16pm"/>
  </r>
  <r>
    <x v="0"/>
    <x v="106"/>
    <x v="8"/>
    <x v="4"/>
    <x v="1587"/>
    <x v="28"/>
    <x v="0"/>
    <x v="989"/>
    <m/>
    <m/>
    <m/>
    <x v="0"/>
    <m/>
    <n v="2.2000000000000002"/>
    <n v="5.3"/>
    <m/>
    <x v="297"/>
    <n v="9.1379999999999999"/>
    <x v="0"/>
    <x v="324"/>
    <x v="0"/>
    <m/>
    <m/>
    <x v="0"/>
    <x v="0"/>
    <m/>
    <m/>
    <m/>
    <m/>
    <m/>
    <x v="199"/>
    <x v="0"/>
    <m/>
    <m/>
    <x v="0"/>
    <m/>
    <m/>
    <m/>
    <m/>
    <m/>
    <x v="0"/>
    <m/>
    <m/>
    <x v="0"/>
    <m/>
    <m/>
    <m/>
    <m/>
    <x v="4"/>
    <m/>
    <m/>
    <d v="2019-03-22T00:00:00"/>
    <x v="24"/>
    <m/>
    <s v="4930/40"/>
    <x v="0"/>
    <n v="8"/>
    <n v="7"/>
    <m/>
    <d v="2019-03-17T00:00:00"/>
    <s v="1:50pm"/>
  </r>
  <r>
    <x v="0"/>
    <x v="106"/>
    <x v="8"/>
    <x v="4"/>
    <x v="1588"/>
    <x v="299"/>
    <x v="0"/>
    <x v="990"/>
    <m/>
    <m/>
    <m/>
    <x v="0"/>
    <m/>
    <n v="2.4"/>
    <n v="7.2"/>
    <m/>
    <x v="339"/>
    <n v="9.1275999999999993"/>
    <x v="0"/>
    <x v="329"/>
    <x v="0"/>
    <m/>
    <m/>
    <x v="0"/>
    <x v="0"/>
    <m/>
    <m/>
    <m/>
    <m/>
    <m/>
    <x v="200"/>
    <x v="0"/>
    <m/>
    <m/>
    <x v="0"/>
    <m/>
    <m/>
    <m/>
    <m/>
    <m/>
    <x v="0"/>
    <m/>
    <m/>
    <x v="0"/>
    <m/>
    <m/>
    <m/>
    <m/>
    <x v="8"/>
    <m/>
    <m/>
    <d v="2019-07-18T00:00:00"/>
    <x v="231"/>
    <m/>
    <s v="5716/20"/>
    <x v="0"/>
    <n v="8"/>
    <n v="7"/>
    <m/>
    <d v="2019-07-12T00:00:00"/>
    <s v="3:00pm"/>
  </r>
  <r>
    <x v="0"/>
    <x v="106"/>
    <x v="8"/>
    <x v="4"/>
    <x v="1589"/>
    <x v="299"/>
    <x v="0"/>
    <x v="232"/>
    <m/>
    <m/>
    <m/>
    <x v="0"/>
    <m/>
    <n v="2.6"/>
    <n v="10"/>
    <m/>
    <x v="309"/>
    <n v="9.1639999999999997"/>
    <x v="0"/>
    <x v="489"/>
    <x v="0"/>
    <m/>
    <m/>
    <x v="0"/>
    <x v="0"/>
    <m/>
    <m/>
    <m/>
    <m/>
    <m/>
    <x v="201"/>
    <x v="0"/>
    <m/>
    <m/>
    <x v="0"/>
    <m/>
    <m/>
    <m/>
    <m/>
    <m/>
    <x v="0"/>
    <m/>
    <m/>
    <x v="0"/>
    <m/>
    <m/>
    <m/>
    <m/>
    <x v="8"/>
    <m/>
    <m/>
    <d v="2019-07-19T00:00:00"/>
    <x v="140"/>
    <m/>
    <s v="5716/30"/>
    <x v="0"/>
    <n v="5"/>
    <n v="7"/>
    <m/>
    <d v="2019-07-13T00:00:00"/>
    <s v="2:40am"/>
  </r>
  <r>
    <x v="0"/>
    <x v="106"/>
    <x v="8"/>
    <x v="4"/>
    <x v="1590"/>
    <x v="299"/>
    <x v="0"/>
    <x v="991"/>
    <m/>
    <m/>
    <m/>
    <x v="0"/>
    <m/>
    <n v="2.5"/>
    <n v="7.2"/>
    <m/>
    <x v="340"/>
    <n v="9.1720000000000006"/>
    <x v="0"/>
    <x v="14"/>
    <x v="0"/>
    <m/>
    <m/>
    <x v="0"/>
    <x v="0"/>
    <m/>
    <m/>
    <m/>
    <m/>
    <m/>
    <x v="202"/>
    <x v="0"/>
    <m/>
    <m/>
    <x v="0"/>
    <m/>
    <m/>
    <m/>
    <m/>
    <m/>
    <x v="0"/>
    <m/>
    <m/>
    <x v="0"/>
    <m/>
    <m/>
    <m/>
    <m/>
    <x v="8"/>
    <m/>
    <m/>
    <d v="2019-07-19T00:00:00"/>
    <x v="140"/>
    <m/>
    <s v="5716/40"/>
    <x v="0"/>
    <n v="5"/>
    <n v="7"/>
    <m/>
    <d v="2019-07-16T00:00:00"/>
    <s v="4:47am"/>
  </r>
  <r>
    <x v="0"/>
    <x v="106"/>
    <x v="8"/>
    <x v="4"/>
    <x v="1591"/>
    <x v="176"/>
    <x v="0"/>
    <x v="992"/>
    <m/>
    <m/>
    <m/>
    <x v="0"/>
    <m/>
    <n v="2.7"/>
    <n v="14.9"/>
    <m/>
    <x v="257"/>
    <n v="9.1790000000000003"/>
    <x v="0"/>
    <x v="331"/>
    <x v="0"/>
    <m/>
    <m/>
    <x v="0"/>
    <x v="0"/>
    <m/>
    <m/>
    <m/>
    <m/>
    <m/>
    <x v="203"/>
    <x v="0"/>
    <m/>
    <m/>
    <x v="0"/>
    <m/>
    <m/>
    <m/>
    <m/>
    <m/>
    <x v="0"/>
    <m/>
    <m/>
    <x v="0"/>
    <m/>
    <m/>
    <m/>
    <m/>
    <x v="8"/>
    <m/>
    <m/>
    <d v="2019-07-22T00:00:00"/>
    <x v="141"/>
    <m/>
    <s v="5716/50"/>
    <x v="0"/>
    <n v="4"/>
    <n v="7"/>
    <m/>
    <d v="2019-07-17T00:00:00"/>
    <s v="2:25am"/>
  </r>
  <r>
    <x v="0"/>
    <x v="106"/>
    <x v="8"/>
    <x v="4"/>
    <x v="1592"/>
    <x v="177"/>
    <x v="0"/>
    <x v="228"/>
    <m/>
    <m/>
    <m/>
    <x v="0"/>
    <m/>
    <n v="2.2999999999999998"/>
    <n v="6.9"/>
    <m/>
    <x v="304"/>
    <n v="9.1780000000000008"/>
    <x v="0"/>
    <x v="326"/>
    <x v="0"/>
    <m/>
    <m/>
    <x v="0"/>
    <x v="0"/>
    <m/>
    <m/>
    <m/>
    <m/>
    <m/>
    <x v="204"/>
    <x v="0"/>
    <m/>
    <m/>
    <x v="0"/>
    <m/>
    <m/>
    <m/>
    <m/>
    <m/>
    <x v="0"/>
    <m/>
    <m/>
    <x v="0"/>
    <m/>
    <m/>
    <m/>
    <m/>
    <x v="8"/>
    <m/>
    <m/>
    <d v="2019-07-23T00:00:00"/>
    <x v="142"/>
    <m/>
    <s v="5716/60"/>
    <x v="0"/>
    <n v="10"/>
    <n v="7"/>
    <m/>
    <d v="2019-07-19T00:00:00"/>
    <s v="2:27pm"/>
  </r>
  <r>
    <x v="0"/>
    <x v="106"/>
    <x v="8"/>
    <x v="4"/>
    <x v="1593"/>
    <x v="196"/>
    <x v="0"/>
    <x v="993"/>
    <m/>
    <m/>
    <m/>
    <x v="0"/>
    <m/>
    <n v="2.4"/>
    <n v="5.6"/>
    <m/>
    <x v="341"/>
    <n v="9.1379999999999999"/>
    <x v="0"/>
    <x v="321"/>
    <x v="0"/>
    <m/>
    <m/>
    <x v="0"/>
    <x v="0"/>
    <m/>
    <m/>
    <m/>
    <m/>
    <m/>
    <x v="205"/>
    <x v="0"/>
    <m/>
    <m/>
    <x v="0"/>
    <m/>
    <m/>
    <m/>
    <m/>
    <m/>
    <x v="0"/>
    <m/>
    <m/>
    <x v="0"/>
    <m/>
    <m/>
    <m/>
    <m/>
    <x v="0"/>
    <m/>
    <m/>
    <d v="2019-08-14T00:00:00"/>
    <x v="160"/>
    <m/>
    <s v="5779/20"/>
    <x v="0"/>
    <n v="5"/>
    <n v="7"/>
    <m/>
    <d v="2019-08-09T00:00:00"/>
    <s v="5:00am"/>
  </r>
  <r>
    <x v="0"/>
    <x v="106"/>
    <x v="8"/>
    <x v="4"/>
    <x v="1594"/>
    <x v="198"/>
    <x v="0"/>
    <x v="994"/>
    <m/>
    <m/>
    <m/>
    <x v="0"/>
    <m/>
    <n v="2.5"/>
    <n v="5.9"/>
    <m/>
    <x v="342"/>
    <n v="9.1479999999999997"/>
    <x v="0"/>
    <x v="128"/>
    <x v="0"/>
    <m/>
    <m/>
    <x v="0"/>
    <x v="0"/>
    <m/>
    <m/>
    <m/>
    <m/>
    <m/>
    <x v="206"/>
    <x v="0"/>
    <m/>
    <m/>
    <x v="0"/>
    <m/>
    <m/>
    <m/>
    <m/>
    <m/>
    <x v="0"/>
    <m/>
    <m/>
    <x v="0"/>
    <m/>
    <m/>
    <m/>
    <m/>
    <x v="0"/>
    <m/>
    <m/>
    <d v="2019-08-16T00:00:00"/>
    <x v="162"/>
    <m/>
    <s v="5779/30"/>
    <x v="0"/>
    <n v="8"/>
    <n v="7"/>
    <m/>
    <d v="2019-08-10T00:00:00"/>
    <s v="3:15am"/>
  </r>
  <r>
    <x v="0"/>
    <x v="106"/>
    <x v="8"/>
    <x v="4"/>
    <x v="1595"/>
    <x v="198"/>
    <x v="0"/>
    <x v="995"/>
    <m/>
    <m/>
    <m/>
    <x v="0"/>
    <m/>
    <n v="2.4"/>
    <n v="5.9"/>
    <m/>
    <x v="309"/>
    <n v="9.1780000000000008"/>
    <x v="0"/>
    <x v="321"/>
    <x v="0"/>
    <m/>
    <m/>
    <x v="0"/>
    <x v="0"/>
    <m/>
    <m/>
    <m/>
    <m/>
    <m/>
    <x v="207"/>
    <x v="0"/>
    <m/>
    <m/>
    <x v="0"/>
    <m/>
    <m/>
    <m/>
    <m/>
    <m/>
    <x v="0"/>
    <m/>
    <m/>
    <x v="0"/>
    <m/>
    <m/>
    <m/>
    <m/>
    <x v="0"/>
    <m/>
    <m/>
    <d v="2019-08-16T00:00:00"/>
    <x v="162"/>
    <m/>
    <s v="5779/40"/>
    <x v="0"/>
    <n v="8"/>
    <n v="7"/>
    <m/>
    <d v="2019-08-13T00:00:00"/>
    <s v="8:30am"/>
  </r>
  <r>
    <x v="0"/>
    <x v="106"/>
    <x v="8"/>
    <x v="4"/>
    <x v="1596"/>
    <x v="198"/>
    <x v="0"/>
    <x v="995"/>
    <m/>
    <m/>
    <m/>
    <x v="0"/>
    <m/>
    <n v="2.4"/>
    <n v="5.9"/>
    <m/>
    <x v="309"/>
    <n v="9.1780000000000008"/>
    <x v="0"/>
    <x v="321"/>
    <x v="0"/>
    <m/>
    <m/>
    <x v="0"/>
    <x v="0"/>
    <m/>
    <m/>
    <m/>
    <m/>
    <m/>
    <x v="207"/>
    <x v="0"/>
    <m/>
    <m/>
    <x v="0"/>
    <m/>
    <m/>
    <m/>
    <m/>
    <m/>
    <x v="0"/>
    <m/>
    <m/>
    <x v="0"/>
    <m/>
    <m/>
    <m/>
    <m/>
    <x v="0"/>
    <m/>
    <m/>
    <d v="2019-08-16T00:00:00"/>
    <x v="162"/>
    <m/>
    <s v="5779/40 Different Packaging"/>
    <x v="0"/>
    <n v="8"/>
    <n v="7"/>
    <m/>
    <d v="2019-08-13T00:00:00"/>
    <s v="8:30am"/>
  </r>
  <r>
    <x v="0"/>
    <x v="107"/>
    <x v="8"/>
    <x v="6"/>
    <x v="1597"/>
    <x v="295"/>
    <x v="0"/>
    <x v="996"/>
    <m/>
    <m/>
    <m/>
    <x v="0"/>
    <m/>
    <n v="2.7"/>
    <n v="6.3"/>
    <m/>
    <x v="343"/>
    <n v="1.0980000000000001"/>
    <x v="0"/>
    <x v="182"/>
    <x v="0"/>
    <m/>
    <m/>
    <x v="0"/>
    <x v="0"/>
    <m/>
    <m/>
    <m/>
    <m/>
    <m/>
    <x v="208"/>
    <x v="0"/>
    <m/>
    <m/>
    <x v="0"/>
    <m/>
    <m/>
    <m/>
    <m/>
    <m/>
    <x v="0"/>
    <m/>
    <m/>
    <x v="0"/>
    <m/>
    <m/>
    <m/>
    <m/>
    <x v="6"/>
    <m/>
    <m/>
    <d v="2017-05-31T00:00:00"/>
    <x v="259"/>
    <m/>
    <m/>
    <x v="0"/>
    <n v="7"/>
    <n v="7"/>
    <m/>
    <m/>
    <m/>
  </r>
  <r>
    <x v="0"/>
    <x v="107"/>
    <x v="8"/>
    <x v="6"/>
    <x v="1598"/>
    <x v="348"/>
    <x v="0"/>
    <x v="997"/>
    <m/>
    <m/>
    <m/>
    <x v="0"/>
    <m/>
    <n v="2.5"/>
    <n v="5.4"/>
    <m/>
    <x v="232"/>
    <n v="1.0980000000000001"/>
    <x v="0"/>
    <x v="330"/>
    <x v="0"/>
    <m/>
    <m/>
    <x v="0"/>
    <x v="0"/>
    <m/>
    <m/>
    <m/>
    <m/>
    <m/>
    <x v="209"/>
    <x v="0"/>
    <m/>
    <m/>
    <x v="0"/>
    <m/>
    <m/>
    <m/>
    <m/>
    <m/>
    <x v="0"/>
    <m/>
    <m/>
    <x v="0"/>
    <m/>
    <m/>
    <m/>
    <m/>
    <x v="7"/>
    <m/>
    <m/>
    <d v="2017-06-07T00:00:00"/>
    <x v="285"/>
    <m/>
    <m/>
    <x v="0"/>
    <n v="5"/>
    <n v="7"/>
    <m/>
    <m/>
    <m/>
  </r>
  <r>
    <x v="0"/>
    <x v="108"/>
    <x v="8"/>
    <x v="19"/>
    <x v="1599"/>
    <x v="349"/>
    <x v="0"/>
    <x v="998"/>
    <m/>
    <m/>
    <m/>
    <x v="4"/>
    <m/>
    <m/>
    <m/>
    <m/>
    <x v="295"/>
    <m/>
    <x v="881"/>
    <x v="35"/>
    <x v="0"/>
    <m/>
    <m/>
    <x v="0"/>
    <x v="0"/>
    <m/>
    <n v="0.15629999999999999"/>
    <m/>
    <n v="0.2384"/>
    <m/>
    <x v="210"/>
    <x v="0"/>
    <m/>
    <m/>
    <x v="0"/>
    <m/>
    <m/>
    <m/>
    <m/>
    <m/>
    <x v="0"/>
    <m/>
    <m/>
    <x v="0"/>
    <m/>
    <m/>
    <m/>
    <m/>
    <x v="6"/>
    <s v="White"/>
    <m/>
    <d v="2017-05-02T00:00:00"/>
    <x v="286"/>
    <m/>
    <m/>
    <x v="0"/>
    <n v="11"/>
    <n v="9"/>
    <m/>
    <m/>
    <m/>
  </r>
  <r>
    <x v="0"/>
    <x v="109"/>
    <x v="8"/>
    <x v="19"/>
    <x v="1600"/>
    <x v="350"/>
    <x v="0"/>
    <x v="999"/>
    <m/>
    <m/>
    <m/>
    <x v="8"/>
    <m/>
    <m/>
    <m/>
    <m/>
    <x v="344"/>
    <m/>
    <x v="882"/>
    <x v="267"/>
    <x v="0"/>
    <m/>
    <m/>
    <x v="0"/>
    <x v="0"/>
    <m/>
    <m/>
    <m/>
    <m/>
    <m/>
    <x v="211"/>
    <x v="0"/>
    <m/>
    <m/>
    <x v="0"/>
    <m/>
    <m/>
    <m/>
    <m/>
    <m/>
    <x v="0"/>
    <m/>
    <m/>
    <x v="0"/>
    <m/>
    <m/>
    <m/>
    <m/>
    <x v="5"/>
    <s v="White"/>
    <m/>
    <d v="2017-04-25T00:00:00"/>
    <x v="287"/>
    <m/>
    <m/>
    <x v="0"/>
    <n v="9"/>
    <n v="9"/>
    <m/>
    <m/>
    <m/>
  </r>
  <r>
    <x v="0"/>
    <x v="109"/>
    <x v="8"/>
    <x v="19"/>
    <x v="1601"/>
    <x v="351"/>
    <x v="0"/>
    <x v="1000"/>
    <m/>
    <m/>
    <m/>
    <x v="8"/>
    <m/>
    <m/>
    <m/>
    <m/>
    <x v="345"/>
    <m/>
    <x v="883"/>
    <x v="169"/>
    <x v="0"/>
    <m/>
    <m/>
    <x v="0"/>
    <x v="0"/>
    <m/>
    <m/>
    <m/>
    <m/>
    <m/>
    <x v="212"/>
    <x v="0"/>
    <m/>
    <m/>
    <x v="0"/>
    <m/>
    <m/>
    <m/>
    <m/>
    <m/>
    <x v="0"/>
    <m/>
    <m/>
    <x v="0"/>
    <m/>
    <m/>
    <m/>
    <m/>
    <x v="5"/>
    <s v="White"/>
    <m/>
    <d v="2017-04-27T00:00:00"/>
    <x v="288"/>
    <m/>
    <m/>
    <x v="0"/>
    <n v="6"/>
    <n v="9"/>
    <m/>
    <m/>
    <m/>
  </r>
  <r>
    <x v="0"/>
    <x v="110"/>
    <x v="8"/>
    <x v="0"/>
    <x v="1602"/>
    <x v="108"/>
    <x v="0"/>
    <x v="1001"/>
    <m/>
    <m/>
    <m/>
    <x v="0"/>
    <m/>
    <m/>
    <m/>
    <m/>
    <x v="0"/>
    <m/>
    <x v="0"/>
    <x v="1"/>
    <x v="433"/>
    <m/>
    <m/>
    <x v="0"/>
    <x v="0"/>
    <n v="54"/>
    <m/>
    <m/>
    <m/>
    <m/>
    <x v="0"/>
    <x v="264"/>
    <m/>
    <m/>
    <x v="0"/>
    <m/>
    <m/>
    <m/>
    <m/>
    <m/>
    <x v="0"/>
    <m/>
    <m/>
    <x v="0"/>
    <m/>
    <m/>
    <m/>
    <m/>
    <x v="5"/>
    <m/>
    <m/>
    <d v="2019-04-29T00:00:00"/>
    <x v="30"/>
    <m/>
    <s v="RTS per Amvac 04/29/19"/>
    <x v="0"/>
    <n v="12"/>
    <n v="5"/>
    <m/>
    <m/>
    <m/>
  </r>
  <r>
    <x v="0"/>
    <x v="110"/>
    <x v="8"/>
    <x v="0"/>
    <x v="1603"/>
    <x v="108"/>
    <x v="0"/>
    <x v="1002"/>
    <m/>
    <m/>
    <m/>
    <x v="0"/>
    <m/>
    <m/>
    <m/>
    <m/>
    <x v="0"/>
    <m/>
    <x v="0"/>
    <x v="1"/>
    <x v="434"/>
    <m/>
    <m/>
    <x v="0"/>
    <x v="0"/>
    <n v="58"/>
    <m/>
    <m/>
    <m/>
    <m/>
    <x v="0"/>
    <x v="265"/>
    <m/>
    <m/>
    <x v="0"/>
    <m/>
    <m/>
    <m/>
    <m/>
    <m/>
    <x v="0"/>
    <m/>
    <m/>
    <x v="0"/>
    <m/>
    <m/>
    <m/>
    <m/>
    <x v="5"/>
    <m/>
    <m/>
    <d v="2019-04-29T00:00:00"/>
    <x v="30"/>
    <m/>
    <s v="RTS per Amvac 04/29/20"/>
    <x v="0"/>
    <n v="16"/>
    <n v="5"/>
    <m/>
    <m/>
    <m/>
  </r>
  <r>
    <x v="0"/>
    <x v="110"/>
    <x v="8"/>
    <x v="0"/>
    <x v="1604"/>
    <x v="110"/>
    <x v="0"/>
    <x v="1003"/>
    <m/>
    <m/>
    <m/>
    <x v="0"/>
    <m/>
    <m/>
    <m/>
    <m/>
    <x v="0"/>
    <m/>
    <x v="0"/>
    <x v="1"/>
    <x v="435"/>
    <m/>
    <m/>
    <x v="0"/>
    <x v="0"/>
    <n v="56"/>
    <m/>
    <m/>
    <m/>
    <m/>
    <x v="0"/>
    <x v="266"/>
    <m/>
    <m/>
    <x v="0"/>
    <m/>
    <m/>
    <m/>
    <m/>
    <m/>
    <x v="0"/>
    <m/>
    <m/>
    <x v="0"/>
    <m/>
    <m/>
    <m/>
    <m/>
    <x v="5"/>
    <m/>
    <m/>
    <d v="2019-04-29T00:00:00"/>
    <x v="30"/>
    <m/>
    <s v="RTS Per Amvac 04/29/21"/>
    <x v="0"/>
    <n v="12"/>
    <n v="5"/>
    <m/>
    <m/>
    <m/>
  </r>
  <r>
    <x v="0"/>
    <x v="110"/>
    <x v="8"/>
    <x v="0"/>
    <x v="1605"/>
    <x v="35"/>
    <x v="0"/>
    <x v="1004"/>
    <m/>
    <m/>
    <m/>
    <x v="0"/>
    <m/>
    <m/>
    <m/>
    <m/>
    <x v="0"/>
    <m/>
    <x v="0"/>
    <x v="1"/>
    <x v="436"/>
    <m/>
    <m/>
    <x v="0"/>
    <x v="0"/>
    <n v="59"/>
    <m/>
    <m/>
    <m/>
    <m/>
    <x v="0"/>
    <x v="267"/>
    <m/>
    <m/>
    <x v="0"/>
    <m/>
    <m/>
    <m/>
    <m/>
    <m/>
    <x v="0"/>
    <m/>
    <m/>
    <x v="0"/>
    <m/>
    <m/>
    <m/>
    <m/>
    <x v="5"/>
    <m/>
    <m/>
    <d v="2019-05-01T00:00:00"/>
    <x v="31"/>
    <m/>
    <s v="RTS per Amvac 05/01/19"/>
    <x v="0"/>
    <n v="10"/>
    <n v="5"/>
    <m/>
    <m/>
    <m/>
  </r>
  <r>
    <x v="0"/>
    <x v="110"/>
    <x v="8"/>
    <x v="0"/>
    <x v="1606"/>
    <x v="112"/>
    <x v="0"/>
    <x v="1005"/>
    <m/>
    <m/>
    <m/>
    <x v="0"/>
    <m/>
    <m/>
    <m/>
    <m/>
    <x v="0"/>
    <m/>
    <x v="0"/>
    <x v="1"/>
    <x v="437"/>
    <m/>
    <m/>
    <x v="0"/>
    <x v="0"/>
    <n v="55"/>
    <m/>
    <m/>
    <m/>
    <m/>
    <x v="0"/>
    <x v="268"/>
    <m/>
    <m/>
    <x v="0"/>
    <m/>
    <m/>
    <m/>
    <m/>
    <m/>
    <x v="0"/>
    <m/>
    <m/>
    <x v="0"/>
    <m/>
    <m/>
    <m/>
    <m/>
    <x v="6"/>
    <m/>
    <m/>
    <d v="2019-05-06T00:00:00"/>
    <x v="32"/>
    <m/>
    <s v="RTS per Amvac 05/06/19"/>
    <x v="0"/>
    <n v="16"/>
    <n v="5"/>
    <m/>
    <m/>
    <m/>
  </r>
  <r>
    <x v="0"/>
    <x v="110"/>
    <x v="8"/>
    <x v="0"/>
    <x v="1607"/>
    <x v="37"/>
    <x v="0"/>
    <x v="1006"/>
    <m/>
    <m/>
    <m/>
    <x v="0"/>
    <m/>
    <m/>
    <m/>
    <m/>
    <x v="0"/>
    <m/>
    <x v="0"/>
    <x v="1"/>
    <x v="181"/>
    <m/>
    <m/>
    <x v="0"/>
    <x v="0"/>
    <n v="52"/>
    <m/>
    <m/>
    <m/>
    <m/>
    <x v="0"/>
    <x v="145"/>
    <m/>
    <m/>
    <x v="0"/>
    <m/>
    <m/>
    <m/>
    <m/>
    <m/>
    <x v="0"/>
    <m/>
    <m/>
    <x v="0"/>
    <m/>
    <m/>
    <m/>
    <m/>
    <x v="6"/>
    <m/>
    <m/>
    <d v="2019-05-06T00:00:00"/>
    <x v="32"/>
    <m/>
    <s v="RTS per Amvac 05/06/19"/>
    <x v="0"/>
    <n v="10"/>
    <n v="5"/>
    <m/>
    <m/>
    <m/>
  </r>
  <r>
    <x v="0"/>
    <x v="110"/>
    <x v="8"/>
    <x v="0"/>
    <x v="1608"/>
    <x v="39"/>
    <x v="0"/>
    <x v="1003"/>
    <m/>
    <m/>
    <m/>
    <x v="0"/>
    <m/>
    <m/>
    <m/>
    <m/>
    <x v="0"/>
    <m/>
    <x v="0"/>
    <x v="1"/>
    <x v="438"/>
    <m/>
    <m/>
    <x v="0"/>
    <x v="0"/>
    <n v="54"/>
    <m/>
    <m/>
    <m/>
    <m/>
    <x v="0"/>
    <x v="269"/>
    <m/>
    <m/>
    <x v="0"/>
    <m/>
    <m/>
    <m/>
    <m/>
    <m/>
    <x v="0"/>
    <m/>
    <m/>
    <x v="0"/>
    <m/>
    <m/>
    <m/>
    <m/>
    <x v="6"/>
    <m/>
    <m/>
    <d v="2019-05-09T00:00:00"/>
    <x v="128"/>
    <m/>
    <m/>
    <x v="0"/>
    <n v="9"/>
    <n v="5"/>
    <m/>
    <m/>
    <m/>
  </r>
  <r>
    <x v="1"/>
    <x v="111"/>
    <x v="8"/>
    <x v="6"/>
    <x v="1609"/>
    <x v="252"/>
    <x v="0"/>
    <x v="956"/>
    <m/>
    <m/>
    <m/>
    <x v="0"/>
    <m/>
    <n v="2.2999999999999998"/>
    <n v="6.7"/>
    <m/>
    <x v="346"/>
    <m/>
    <x v="298"/>
    <x v="48"/>
    <x v="0"/>
    <m/>
    <m/>
    <x v="0"/>
    <x v="0"/>
    <m/>
    <n v="0"/>
    <m/>
    <n v="0"/>
    <m/>
    <x v="0"/>
    <x v="0"/>
    <m/>
    <m/>
    <x v="0"/>
    <m/>
    <m/>
    <m/>
    <m/>
    <m/>
    <x v="0"/>
    <m/>
    <m/>
    <x v="0"/>
    <m/>
    <m/>
    <m/>
    <m/>
    <x v="7"/>
    <m/>
    <m/>
    <d v="2019-06-24T00:00:00"/>
    <x v="216"/>
    <m/>
    <s v="5570/20"/>
    <x v="0"/>
    <n v="18"/>
    <n v="8"/>
    <m/>
    <d v="2019-06-20T00:00:00"/>
    <s v="2:30am"/>
  </r>
  <r>
    <x v="1"/>
    <x v="111"/>
    <x v="8"/>
    <x v="6"/>
    <x v="1610"/>
    <x v="252"/>
    <x v="0"/>
    <x v="1007"/>
    <m/>
    <m/>
    <m/>
    <x v="0"/>
    <m/>
    <n v="2.5"/>
    <n v="7.5"/>
    <m/>
    <x v="239"/>
    <m/>
    <x v="352"/>
    <x v="14"/>
    <x v="0"/>
    <m/>
    <m/>
    <x v="0"/>
    <x v="0"/>
    <m/>
    <n v="0"/>
    <m/>
    <n v="0"/>
    <m/>
    <x v="0"/>
    <x v="0"/>
    <m/>
    <m/>
    <x v="0"/>
    <m/>
    <m/>
    <m/>
    <m/>
    <m/>
    <x v="0"/>
    <m/>
    <m/>
    <x v="0"/>
    <m/>
    <m/>
    <m/>
    <m/>
    <x v="7"/>
    <m/>
    <m/>
    <d v="2019-06-24T00:00:00"/>
    <x v="216"/>
    <m/>
    <s v="5570/30"/>
    <x v="0"/>
    <n v="18"/>
    <n v="8"/>
    <m/>
    <d v="2019-06-20T00:00:00"/>
    <s v="5:50pm"/>
  </r>
  <r>
    <x v="1"/>
    <x v="111"/>
    <x v="8"/>
    <x v="6"/>
    <x v="1611"/>
    <x v="254"/>
    <x v="0"/>
    <x v="1008"/>
    <m/>
    <m/>
    <m/>
    <x v="0"/>
    <m/>
    <n v="2.5"/>
    <n v="8.1"/>
    <m/>
    <x v="346"/>
    <m/>
    <x v="884"/>
    <x v="161"/>
    <x v="0"/>
    <m/>
    <m/>
    <x v="0"/>
    <x v="0"/>
    <m/>
    <n v="0"/>
    <m/>
    <n v="0"/>
    <m/>
    <x v="0"/>
    <x v="0"/>
    <m/>
    <m/>
    <x v="0"/>
    <m/>
    <m/>
    <m/>
    <m/>
    <m/>
    <x v="0"/>
    <m/>
    <m/>
    <x v="0"/>
    <m/>
    <m/>
    <m/>
    <m/>
    <x v="7"/>
    <m/>
    <m/>
    <d v="2019-06-25T00:00:00"/>
    <x v="166"/>
    <m/>
    <s v="5570/40"/>
    <x v="0"/>
    <n v="16"/>
    <n v="8"/>
    <m/>
    <d v="2019-06-21T00:00:00"/>
    <s v="6:35pm"/>
  </r>
  <r>
    <x v="1"/>
    <x v="111"/>
    <x v="8"/>
    <x v="6"/>
    <x v="1612"/>
    <x v="201"/>
    <x v="0"/>
    <x v="1009"/>
    <m/>
    <m/>
    <m/>
    <x v="0"/>
    <m/>
    <n v="2.2999999999999998"/>
    <n v="6.9"/>
    <m/>
    <x v="270"/>
    <m/>
    <x v="369"/>
    <x v="49"/>
    <x v="0"/>
    <m/>
    <m/>
    <x v="0"/>
    <x v="0"/>
    <m/>
    <n v="0"/>
    <m/>
    <n v="0"/>
    <m/>
    <x v="0"/>
    <x v="0"/>
    <m/>
    <m/>
    <x v="0"/>
    <m/>
    <m/>
    <m/>
    <m/>
    <m/>
    <x v="0"/>
    <m/>
    <m/>
    <x v="0"/>
    <m/>
    <m/>
    <m/>
    <m/>
    <x v="7"/>
    <m/>
    <m/>
    <d v="2019-06-26T00:00:00"/>
    <x v="217"/>
    <m/>
    <s v="5570/50"/>
    <x v="0"/>
    <n v="13"/>
    <n v="8"/>
    <m/>
    <d v="2019-06-24T00:00:00"/>
    <s v="8:00pm"/>
  </r>
  <r>
    <x v="1"/>
    <x v="111"/>
    <x v="8"/>
    <x v="6"/>
    <x v="1613"/>
    <x v="92"/>
    <x v="0"/>
    <x v="453"/>
    <m/>
    <m/>
    <m/>
    <x v="0"/>
    <m/>
    <n v="1.9"/>
    <n v="5.4"/>
    <m/>
    <x v="252"/>
    <m/>
    <x v="885"/>
    <x v="276"/>
    <x v="0"/>
    <m/>
    <m/>
    <x v="0"/>
    <x v="0"/>
    <m/>
    <n v="0"/>
    <m/>
    <n v="0"/>
    <m/>
    <x v="0"/>
    <x v="0"/>
    <m/>
    <m/>
    <x v="0"/>
    <m/>
    <m/>
    <m/>
    <m/>
    <m/>
    <x v="0"/>
    <m/>
    <m/>
    <x v="0"/>
    <m/>
    <m/>
    <m/>
    <m/>
    <x v="9"/>
    <m/>
    <m/>
    <d v="2019-09-07T00:00:00"/>
    <x v="75"/>
    <n v="2"/>
    <s v="5857/20,30"/>
    <x v="0"/>
    <n v="6"/>
    <n v="8"/>
    <m/>
    <d v="2019-09-06T00:00:00"/>
    <d v="1899-12-30T11:15:00"/>
  </r>
  <r>
    <x v="1"/>
    <x v="112"/>
    <x v="8"/>
    <x v="6"/>
    <x v="1614"/>
    <x v="201"/>
    <x v="0"/>
    <x v="1009"/>
    <m/>
    <m/>
    <m/>
    <x v="0"/>
    <m/>
    <n v="2.2999999999999998"/>
    <n v="6.9"/>
    <m/>
    <x v="270"/>
    <m/>
    <x v="369"/>
    <x v="49"/>
    <x v="0"/>
    <m/>
    <m/>
    <x v="0"/>
    <x v="0"/>
    <m/>
    <n v="0"/>
    <m/>
    <n v="0"/>
    <m/>
    <x v="0"/>
    <x v="0"/>
    <m/>
    <m/>
    <x v="0"/>
    <m/>
    <m/>
    <m/>
    <m/>
    <m/>
    <x v="0"/>
    <m/>
    <m/>
    <x v="0"/>
    <m/>
    <m/>
    <m/>
    <m/>
    <x v="7"/>
    <m/>
    <m/>
    <d v="2019-06-26T00:00:00"/>
    <x v="217"/>
    <m/>
    <s v="5570/50"/>
    <x v="0"/>
    <n v="13"/>
    <n v="8"/>
    <m/>
    <d v="2019-06-24T00:00:00"/>
    <s v="8:00pm"/>
  </r>
  <r>
    <x v="1"/>
    <x v="112"/>
    <x v="8"/>
    <x v="6"/>
    <x v="1615"/>
    <x v="201"/>
    <x v="0"/>
    <x v="1010"/>
    <m/>
    <m/>
    <m/>
    <x v="0"/>
    <m/>
    <n v="2.4"/>
    <n v="6.9"/>
    <m/>
    <x v="72"/>
    <m/>
    <x v="360"/>
    <x v="270"/>
    <x v="0"/>
    <m/>
    <m/>
    <x v="0"/>
    <x v="0"/>
    <m/>
    <n v="0"/>
    <m/>
    <n v="0"/>
    <m/>
    <x v="0"/>
    <x v="0"/>
    <m/>
    <m/>
    <x v="0"/>
    <m/>
    <m/>
    <m/>
    <m/>
    <m/>
    <x v="0"/>
    <m/>
    <m/>
    <x v="0"/>
    <m/>
    <m/>
    <m/>
    <m/>
    <x v="7"/>
    <m/>
    <m/>
    <d v="2019-06-27T00:00:00"/>
    <x v="47"/>
    <m/>
    <s v="5570/60"/>
    <x v="0"/>
    <n v="15"/>
    <n v="8"/>
    <m/>
    <d v="2019-06-25T00:00:00"/>
    <s v="9:20pm"/>
  </r>
  <r>
    <x v="1"/>
    <x v="112"/>
    <x v="8"/>
    <x v="6"/>
    <x v="1616"/>
    <x v="55"/>
    <x v="0"/>
    <x v="1011"/>
    <m/>
    <m/>
    <m/>
    <x v="0"/>
    <m/>
    <n v="2.4"/>
    <n v="6.8"/>
    <m/>
    <x v="259"/>
    <m/>
    <x v="886"/>
    <x v="45"/>
    <x v="0"/>
    <m/>
    <m/>
    <x v="0"/>
    <x v="0"/>
    <m/>
    <n v="0"/>
    <m/>
    <n v="0"/>
    <m/>
    <x v="0"/>
    <x v="0"/>
    <m/>
    <m/>
    <x v="0"/>
    <m/>
    <m/>
    <m/>
    <m/>
    <m/>
    <x v="0"/>
    <m/>
    <m/>
    <x v="0"/>
    <m/>
    <m/>
    <m/>
    <m/>
    <x v="7"/>
    <m/>
    <m/>
    <d v="2019-06-28T00:00:00"/>
    <x v="192"/>
    <m/>
    <s v="5570/70"/>
    <x v="0"/>
    <n v="9"/>
    <n v="8"/>
    <m/>
    <d v="2019-06-26T00:00:00"/>
    <s v="10:35am"/>
  </r>
  <r>
    <x v="1"/>
    <x v="112"/>
    <x v="8"/>
    <x v="6"/>
    <x v="1617"/>
    <x v="55"/>
    <x v="0"/>
    <x v="1012"/>
    <m/>
    <m/>
    <m/>
    <x v="0"/>
    <m/>
    <n v="2.2000000000000002"/>
    <n v="6.3"/>
    <m/>
    <x v="219"/>
    <m/>
    <x v="347"/>
    <x v="181"/>
    <x v="0"/>
    <m/>
    <m/>
    <x v="0"/>
    <x v="0"/>
    <m/>
    <n v="0"/>
    <m/>
    <n v="0"/>
    <m/>
    <x v="0"/>
    <x v="0"/>
    <m/>
    <m/>
    <x v="0"/>
    <m/>
    <m/>
    <m/>
    <m/>
    <m/>
    <x v="0"/>
    <m/>
    <m/>
    <x v="0"/>
    <m/>
    <m/>
    <m/>
    <m/>
    <x v="7"/>
    <m/>
    <m/>
    <d v="2019-06-28T00:00:00"/>
    <x v="192"/>
    <m/>
    <s v="5570/80"/>
    <x v="0"/>
    <n v="9"/>
    <n v="8"/>
    <m/>
    <d v="2019-06-27T00:00:00"/>
    <s v="2:25am"/>
  </r>
  <r>
    <x v="1"/>
    <x v="112"/>
    <x v="8"/>
    <x v="6"/>
    <x v="1618"/>
    <x v="233"/>
    <x v="0"/>
    <x v="429"/>
    <m/>
    <m/>
    <m/>
    <x v="0"/>
    <m/>
    <n v="1.8"/>
    <n v="5.2"/>
    <m/>
    <x v="236"/>
    <m/>
    <x v="631"/>
    <x v="282"/>
    <x v="0"/>
    <m/>
    <m/>
    <x v="0"/>
    <x v="0"/>
    <m/>
    <n v="0"/>
    <m/>
    <n v="0"/>
    <m/>
    <x v="0"/>
    <x v="0"/>
    <m/>
    <m/>
    <x v="0"/>
    <m/>
    <m/>
    <m/>
    <m/>
    <m/>
    <x v="0"/>
    <m/>
    <m/>
    <x v="0"/>
    <m/>
    <m/>
    <m/>
    <m/>
    <x v="7"/>
    <m/>
    <m/>
    <d v="2019-06-28T00:00:00"/>
    <x v="192"/>
    <m/>
    <s v="5570/90,100"/>
    <x v="0"/>
    <n v="14"/>
    <n v="8"/>
    <m/>
    <d v="2019-06-27T00:00:00"/>
    <s v="7:25pm"/>
  </r>
  <r>
    <x v="1"/>
    <x v="112"/>
    <x v="8"/>
    <x v="6"/>
    <x v="1619"/>
    <x v="56"/>
    <x v="0"/>
    <x v="511"/>
    <m/>
    <m/>
    <m/>
    <x v="0"/>
    <m/>
    <n v="2.2999999999999998"/>
    <n v="7.1"/>
    <m/>
    <x v="228"/>
    <m/>
    <x v="341"/>
    <x v="165"/>
    <x v="0"/>
    <m/>
    <m/>
    <x v="0"/>
    <x v="0"/>
    <m/>
    <n v="0"/>
    <m/>
    <n v="0"/>
    <m/>
    <x v="0"/>
    <x v="0"/>
    <m/>
    <m/>
    <x v="0"/>
    <m/>
    <m/>
    <m/>
    <m/>
    <m/>
    <x v="0"/>
    <m/>
    <m/>
    <x v="0"/>
    <m/>
    <m/>
    <m/>
    <m/>
    <x v="8"/>
    <m/>
    <m/>
    <d v="2019-07-03T00:00:00"/>
    <x v="194"/>
    <m/>
    <s v="5570/110,120"/>
    <x v="0"/>
    <n v="12"/>
    <n v="8"/>
    <m/>
    <d v="2019-06-28T00:00:00"/>
    <s v="10:50pm"/>
  </r>
  <r>
    <x v="1"/>
    <x v="113"/>
    <x v="8"/>
    <x v="6"/>
    <x v="1620"/>
    <x v="123"/>
    <x v="0"/>
    <x v="501"/>
    <m/>
    <m/>
    <m/>
    <x v="0"/>
    <m/>
    <n v="2"/>
    <n v="6"/>
    <m/>
    <x v="318"/>
    <m/>
    <x v="364"/>
    <x v="165"/>
    <x v="0"/>
    <m/>
    <m/>
    <x v="0"/>
    <x v="0"/>
    <m/>
    <n v="0"/>
    <m/>
    <n v="0"/>
    <m/>
    <x v="0"/>
    <x v="0"/>
    <m/>
    <m/>
    <x v="0"/>
    <m/>
    <m/>
    <m/>
    <m/>
    <m/>
    <x v="0"/>
    <m/>
    <m/>
    <x v="0"/>
    <m/>
    <m/>
    <m/>
    <m/>
    <x v="0"/>
    <m/>
    <m/>
    <d v="2019-08-21T00:00:00"/>
    <x v="93"/>
    <m/>
    <s v="5807/60,50"/>
    <x v="0"/>
    <n v="16"/>
    <m/>
    <m/>
    <d v="2019-08-19T00:00:00"/>
    <s v="9:00am"/>
  </r>
  <r>
    <x v="1"/>
    <x v="112"/>
    <x v="8"/>
    <x v="6"/>
    <x v="1621"/>
    <x v="123"/>
    <x v="0"/>
    <x v="483"/>
    <m/>
    <m/>
    <m/>
    <x v="0"/>
    <m/>
    <n v="2.1"/>
    <n v="6.1"/>
    <m/>
    <x v="268"/>
    <m/>
    <x v="308"/>
    <x v="161"/>
    <x v="0"/>
    <m/>
    <m/>
    <x v="0"/>
    <x v="0"/>
    <m/>
    <n v="0"/>
    <m/>
    <n v="0"/>
    <m/>
    <x v="0"/>
    <x v="0"/>
    <m/>
    <m/>
    <x v="0"/>
    <m/>
    <m/>
    <m/>
    <m/>
    <m/>
    <x v="0"/>
    <m/>
    <m/>
    <x v="0"/>
    <m/>
    <m/>
    <m/>
    <m/>
    <x v="0"/>
    <m/>
    <m/>
    <d v="2019-08-21T00:00:00"/>
    <x v="93"/>
    <m/>
    <s v="5807/70"/>
    <x v="0"/>
    <n v="11"/>
    <m/>
    <m/>
    <m/>
    <m/>
  </r>
  <r>
    <x v="1"/>
    <x v="114"/>
    <x v="8"/>
    <x v="6"/>
    <x v="1622"/>
    <x v="56"/>
    <x v="0"/>
    <x v="511"/>
    <m/>
    <m/>
    <m/>
    <x v="0"/>
    <m/>
    <n v="2.2999999999999998"/>
    <n v="7.1"/>
    <m/>
    <x v="228"/>
    <m/>
    <x v="341"/>
    <x v="165"/>
    <x v="0"/>
    <m/>
    <m/>
    <x v="0"/>
    <x v="0"/>
    <m/>
    <n v="0"/>
    <m/>
    <n v="0"/>
    <m/>
    <x v="0"/>
    <x v="0"/>
    <m/>
    <m/>
    <x v="0"/>
    <m/>
    <m/>
    <m/>
    <m/>
    <m/>
    <x v="0"/>
    <m/>
    <m/>
    <x v="0"/>
    <m/>
    <m/>
    <m/>
    <m/>
    <x v="8"/>
    <m/>
    <m/>
    <d v="2019-07-03T00:00:00"/>
    <x v="194"/>
    <m/>
    <s v="5570/120"/>
    <x v="0"/>
    <n v="6"/>
    <n v="8"/>
    <m/>
    <d v="2019-06-29T00:00:00"/>
    <s v="6:40am"/>
  </r>
  <r>
    <x v="1"/>
    <x v="114"/>
    <x v="8"/>
    <x v="6"/>
    <x v="1623"/>
    <x v="59"/>
    <x v="0"/>
    <x v="1013"/>
    <m/>
    <m/>
    <m/>
    <x v="0"/>
    <m/>
    <n v="2.1"/>
    <n v="6.1"/>
    <m/>
    <x v="276"/>
    <m/>
    <x v="393"/>
    <x v="282"/>
    <x v="0"/>
    <m/>
    <m/>
    <x v="0"/>
    <x v="0"/>
    <m/>
    <n v="0"/>
    <m/>
    <n v="0"/>
    <m/>
    <x v="0"/>
    <x v="0"/>
    <m/>
    <m/>
    <x v="0"/>
    <m/>
    <m/>
    <m/>
    <m/>
    <m/>
    <x v="0"/>
    <m/>
    <m/>
    <x v="0"/>
    <m/>
    <m/>
    <m/>
    <m/>
    <x v="8"/>
    <m/>
    <m/>
    <d v="2019-07-10T00:00:00"/>
    <x v="289"/>
    <m/>
    <s v="5691/20,30"/>
    <x v="0"/>
    <n v="19"/>
    <n v="8"/>
    <m/>
    <d v="2019-07-02T00:00:00"/>
    <s v="12:15pm"/>
  </r>
  <r>
    <x v="1"/>
    <x v="114"/>
    <x v="8"/>
    <x v="6"/>
    <x v="1624"/>
    <x v="60"/>
    <x v="0"/>
    <x v="1014"/>
    <m/>
    <m/>
    <m/>
    <x v="0"/>
    <m/>
    <n v="2.2000000000000002"/>
    <n v="6.34"/>
    <m/>
    <x v="267"/>
    <m/>
    <x v="887"/>
    <x v="266"/>
    <x v="0"/>
    <m/>
    <m/>
    <x v="0"/>
    <x v="0"/>
    <m/>
    <n v="0"/>
    <m/>
    <n v="0"/>
    <m/>
    <x v="0"/>
    <x v="0"/>
    <m/>
    <m/>
    <x v="0"/>
    <m/>
    <m/>
    <m/>
    <m/>
    <m/>
    <x v="0"/>
    <m/>
    <m/>
    <x v="0"/>
    <m/>
    <m/>
    <m/>
    <m/>
    <x v="8"/>
    <m/>
    <m/>
    <d v="2019-07-11T00:00:00"/>
    <x v="50"/>
    <m/>
    <s v="5691/40,50"/>
    <x v="0"/>
    <n v="28"/>
    <n v="8"/>
    <m/>
    <d v="2019-07-10T00:00:00"/>
    <s v="5:50am"/>
  </r>
  <r>
    <x v="1"/>
    <x v="112"/>
    <x v="8"/>
    <x v="6"/>
    <x v="1625"/>
    <x v="135"/>
    <x v="0"/>
    <x v="1015"/>
    <m/>
    <m/>
    <m/>
    <x v="0"/>
    <m/>
    <n v="2.2000000000000002"/>
    <n v="6.4"/>
    <m/>
    <x v="72"/>
    <m/>
    <x v="888"/>
    <x v="181"/>
    <x v="0"/>
    <m/>
    <m/>
    <x v="0"/>
    <x v="0"/>
    <m/>
    <n v="0"/>
    <m/>
    <n v="0"/>
    <m/>
    <x v="0"/>
    <x v="0"/>
    <m/>
    <m/>
    <x v="0"/>
    <m/>
    <m/>
    <m/>
    <m/>
    <m/>
    <x v="0"/>
    <m/>
    <m/>
    <x v="0"/>
    <m/>
    <m/>
    <m/>
    <m/>
    <x v="0"/>
    <m/>
    <m/>
    <d v="2019-08-05T00:00:00"/>
    <x v="100"/>
    <m/>
    <s v="5768/20,30"/>
    <x v="0"/>
    <n v="12"/>
    <n v="8"/>
    <m/>
    <d v="2019-07-31T00:00:00"/>
    <s v="10:00pm"/>
  </r>
  <r>
    <x v="1"/>
    <x v="115"/>
    <x v="8"/>
    <x v="6"/>
    <x v="1626"/>
    <x v="131"/>
    <x v="0"/>
    <x v="1016"/>
    <m/>
    <m/>
    <m/>
    <x v="0"/>
    <m/>
    <n v="2.2999999999999998"/>
    <n v="7.2"/>
    <m/>
    <x v="225"/>
    <m/>
    <x v="365"/>
    <x v="276"/>
    <x v="0"/>
    <m/>
    <m/>
    <x v="0"/>
    <x v="0"/>
    <m/>
    <n v="0"/>
    <m/>
    <n v="0"/>
    <m/>
    <x v="0"/>
    <x v="0"/>
    <m/>
    <m/>
    <x v="0"/>
    <m/>
    <m/>
    <m/>
    <m/>
    <m/>
    <x v="0"/>
    <m/>
    <m/>
    <x v="0"/>
    <m/>
    <m/>
    <m/>
    <m/>
    <x v="0"/>
    <m/>
    <m/>
    <d v="2019-08-07T00:00:00"/>
    <x v="101"/>
    <m/>
    <s v="5768/40"/>
    <x v="0"/>
    <n v="6"/>
    <n v="8"/>
    <m/>
    <d v="2019-08-02T00:00:00"/>
    <s v="12:45pm"/>
  </r>
  <r>
    <x v="1"/>
    <x v="115"/>
    <x v="8"/>
    <x v="6"/>
    <x v="1627"/>
    <x v="132"/>
    <x v="0"/>
    <x v="1017"/>
    <m/>
    <m/>
    <m/>
    <x v="0"/>
    <m/>
    <n v="2.2000000000000002"/>
    <n v="7"/>
    <m/>
    <x v="222"/>
    <m/>
    <x v="609"/>
    <x v="276"/>
    <x v="0"/>
    <m/>
    <m/>
    <x v="0"/>
    <x v="0"/>
    <m/>
    <n v="0"/>
    <m/>
    <n v="0"/>
    <m/>
    <x v="0"/>
    <x v="0"/>
    <m/>
    <m/>
    <x v="0"/>
    <m/>
    <m/>
    <m/>
    <m/>
    <m/>
    <x v="0"/>
    <m/>
    <m/>
    <x v="0"/>
    <m/>
    <m/>
    <m/>
    <m/>
    <x v="0"/>
    <m/>
    <m/>
    <d v="2019-08-08T00:00:00"/>
    <x v="102"/>
    <m/>
    <s v="5768/50,60"/>
    <x v="0"/>
    <n v="10"/>
    <n v="8"/>
    <m/>
    <d v="2019-08-02T00:00:00"/>
    <s v="11:00pm"/>
  </r>
  <r>
    <x v="1"/>
    <x v="115"/>
    <x v="8"/>
    <x v="6"/>
    <x v="1628"/>
    <x v="223"/>
    <x v="0"/>
    <x v="1018"/>
    <m/>
    <m/>
    <m/>
    <x v="0"/>
    <m/>
    <n v="2.4"/>
    <n v="8.9"/>
    <m/>
    <x v="265"/>
    <m/>
    <x v="382"/>
    <x v="161"/>
    <x v="0"/>
    <m/>
    <m/>
    <x v="0"/>
    <x v="0"/>
    <m/>
    <n v="0"/>
    <m/>
    <n v="0"/>
    <m/>
    <x v="0"/>
    <x v="0"/>
    <m/>
    <m/>
    <x v="0"/>
    <m/>
    <m/>
    <m/>
    <m/>
    <m/>
    <x v="0"/>
    <m/>
    <m/>
    <x v="0"/>
    <m/>
    <m/>
    <m/>
    <m/>
    <x v="0"/>
    <m/>
    <m/>
    <d v="2019-08-09T00:00:00"/>
    <x v="185"/>
    <m/>
    <s v="5768/70,80"/>
    <x v="0"/>
    <n v="10"/>
    <n v="8"/>
    <m/>
    <d v="2019-08-06T00:00:00"/>
    <s v="5:30am"/>
  </r>
  <r>
    <x v="1"/>
    <x v="115"/>
    <x v="8"/>
    <x v="6"/>
    <x v="1629"/>
    <x v="223"/>
    <x v="0"/>
    <x v="1019"/>
    <m/>
    <m/>
    <m/>
    <x v="0"/>
    <m/>
    <n v="1.7"/>
    <n v="7.7"/>
    <m/>
    <x v="257"/>
    <m/>
    <x v="382"/>
    <x v="181"/>
    <x v="0"/>
    <m/>
    <m/>
    <x v="0"/>
    <x v="0"/>
    <m/>
    <n v="0"/>
    <m/>
    <n v="0"/>
    <m/>
    <x v="0"/>
    <x v="0"/>
    <m/>
    <m/>
    <x v="0"/>
    <m/>
    <m/>
    <m/>
    <m/>
    <m/>
    <x v="0"/>
    <m/>
    <m/>
    <x v="0"/>
    <m/>
    <m/>
    <m/>
    <m/>
    <x v="0"/>
    <m/>
    <m/>
    <d v="2019-08-09T00:00:00"/>
    <x v="185"/>
    <m/>
    <s v="5768/90"/>
    <x v="0"/>
    <n v="5"/>
    <n v="8"/>
    <m/>
    <d v="2019-08-07T00:00:00"/>
    <s v="7:09am"/>
  </r>
  <r>
    <x v="1"/>
    <x v="115"/>
    <x v="8"/>
    <x v="6"/>
    <x v="1630"/>
    <x v="259"/>
    <x v="0"/>
    <x v="451"/>
    <m/>
    <m/>
    <m/>
    <x v="0"/>
    <m/>
    <n v="1.8"/>
    <n v="6.4"/>
    <m/>
    <x v="245"/>
    <m/>
    <x v="340"/>
    <x v="490"/>
    <x v="0"/>
    <m/>
    <m/>
    <x v="0"/>
    <x v="0"/>
    <m/>
    <n v="0"/>
    <m/>
    <n v="0"/>
    <m/>
    <x v="0"/>
    <x v="0"/>
    <m/>
    <m/>
    <x v="0"/>
    <m/>
    <m/>
    <m/>
    <m/>
    <m/>
    <x v="0"/>
    <m/>
    <m/>
    <x v="0"/>
    <m/>
    <m/>
    <m/>
    <m/>
    <x v="0"/>
    <m/>
    <m/>
    <d v="2019-08-13T00:00:00"/>
    <x v="90"/>
    <m/>
    <s v="5768/100,110"/>
    <x v="0"/>
    <n v="23"/>
    <n v="8"/>
    <m/>
    <d v="2019-08-08T00:00:00"/>
    <s v="4:00pm"/>
  </r>
  <r>
    <x v="1"/>
    <x v="115"/>
    <x v="8"/>
    <x v="6"/>
    <x v="1631"/>
    <x v="118"/>
    <x v="0"/>
    <x v="428"/>
    <m/>
    <m/>
    <m/>
    <x v="0"/>
    <m/>
    <n v="2.1"/>
    <n v="6.3"/>
    <m/>
    <x v="347"/>
    <m/>
    <x v="348"/>
    <x v="181"/>
    <x v="0"/>
    <m/>
    <m/>
    <x v="0"/>
    <x v="0"/>
    <m/>
    <n v="0"/>
    <m/>
    <n v="0"/>
    <m/>
    <x v="0"/>
    <x v="0"/>
    <m/>
    <m/>
    <x v="0"/>
    <m/>
    <m/>
    <m/>
    <m/>
    <m/>
    <x v="0"/>
    <m/>
    <m/>
    <x v="0"/>
    <m/>
    <m/>
    <m/>
    <m/>
    <x v="0"/>
    <m/>
    <m/>
    <d v="2019-08-13T00:00:00"/>
    <x v="90"/>
    <m/>
    <s v="5768/120"/>
    <x v="0"/>
    <n v="9"/>
    <n v="8"/>
    <m/>
    <d v="2019-08-10T00:00:00"/>
    <s v="1:50am"/>
  </r>
  <r>
    <x v="1"/>
    <x v="115"/>
    <x v="8"/>
    <x v="6"/>
    <x v="1632"/>
    <x v="196"/>
    <x v="0"/>
    <x v="460"/>
    <m/>
    <m/>
    <m/>
    <x v="0"/>
    <m/>
    <n v="2"/>
    <n v="6.7"/>
    <m/>
    <x v="323"/>
    <m/>
    <x v="390"/>
    <x v="181"/>
    <x v="0"/>
    <m/>
    <m/>
    <x v="0"/>
    <x v="0"/>
    <m/>
    <n v="0"/>
    <m/>
    <n v="0"/>
    <m/>
    <x v="0"/>
    <x v="0"/>
    <m/>
    <m/>
    <x v="0"/>
    <m/>
    <m/>
    <m/>
    <m/>
    <m/>
    <x v="0"/>
    <m/>
    <m/>
    <x v="0"/>
    <m/>
    <m/>
    <m/>
    <m/>
    <x v="0"/>
    <m/>
    <m/>
    <d v="2019-08-15T00:00:00"/>
    <x v="161"/>
    <m/>
    <s v="5768/130"/>
    <x v="0"/>
    <n v="5"/>
    <n v="8"/>
    <m/>
    <d v="2019-08-12T00:00:00"/>
    <s v="2:40PM"/>
  </r>
  <r>
    <x v="1"/>
    <x v="115"/>
    <x v="8"/>
    <x v="6"/>
    <x v="1633"/>
    <x v="198"/>
    <x v="0"/>
    <x v="492"/>
    <m/>
    <m/>
    <m/>
    <x v="0"/>
    <m/>
    <n v="1.6"/>
    <n v="5.7"/>
    <m/>
    <x v="249"/>
    <m/>
    <x v="338"/>
    <x v="339"/>
    <x v="0"/>
    <m/>
    <m/>
    <x v="0"/>
    <x v="0"/>
    <m/>
    <n v="0"/>
    <m/>
    <n v="0"/>
    <m/>
    <x v="0"/>
    <x v="0"/>
    <m/>
    <m/>
    <x v="0"/>
    <m/>
    <m/>
    <m/>
    <m/>
    <m/>
    <x v="0"/>
    <m/>
    <m/>
    <x v="0"/>
    <m/>
    <m/>
    <m/>
    <m/>
    <x v="0"/>
    <m/>
    <m/>
    <d v="2019-08-16T00:00:00"/>
    <x v="162"/>
    <m/>
    <s v="5807/20"/>
    <x v="0"/>
    <n v="12"/>
    <n v="8"/>
    <m/>
    <d v="2019-08-04T00:00:00"/>
    <s v="6:15am"/>
  </r>
  <r>
    <x v="1"/>
    <x v="115"/>
    <x v="8"/>
    <x v="6"/>
    <x v="1634"/>
    <x v="198"/>
    <x v="0"/>
    <x v="449"/>
    <m/>
    <m/>
    <m/>
    <x v="0"/>
    <m/>
    <n v="1.6"/>
    <n v="5.5"/>
    <m/>
    <x v="271"/>
    <m/>
    <x v="338"/>
    <x v="282"/>
    <x v="0"/>
    <m/>
    <m/>
    <x v="0"/>
    <x v="0"/>
    <m/>
    <n v="0"/>
    <m/>
    <n v="0"/>
    <m/>
    <x v="0"/>
    <x v="0"/>
    <m/>
    <m/>
    <x v="0"/>
    <m/>
    <m/>
    <m/>
    <m/>
    <m/>
    <x v="0"/>
    <m/>
    <m/>
    <x v="0"/>
    <m/>
    <m/>
    <m/>
    <m/>
    <x v="0"/>
    <m/>
    <m/>
    <d v="2019-08-19T00:00:00"/>
    <x v="91"/>
    <m/>
    <s v="5807/30,40"/>
    <x v="0"/>
    <n v="13"/>
    <n v="8"/>
    <m/>
    <d v="2019-08-15T00:00:00"/>
    <s v="6:45am"/>
  </r>
  <r>
    <x v="1"/>
    <x v="115"/>
    <x v="8"/>
    <x v="6"/>
    <x v="1635"/>
    <x v="121"/>
    <x v="0"/>
    <x v="218"/>
    <m/>
    <m/>
    <m/>
    <x v="0"/>
    <m/>
    <n v="2.1"/>
    <n v="6.3"/>
    <m/>
    <x v="270"/>
    <m/>
    <x v="889"/>
    <x v="491"/>
    <x v="0"/>
    <m/>
    <m/>
    <x v="0"/>
    <x v="0"/>
    <m/>
    <n v="0"/>
    <m/>
    <n v="0"/>
    <m/>
    <x v="0"/>
    <x v="0"/>
    <m/>
    <m/>
    <x v="0"/>
    <m/>
    <m/>
    <m/>
    <m/>
    <m/>
    <x v="0"/>
    <m/>
    <m/>
    <x v="0"/>
    <m/>
    <m/>
    <m/>
    <m/>
    <x v="0"/>
    <m/>
    <m/>
    <d v="2019-08-20T00:00:00"/>
    <x v="92"/>
    <m/>
    <s v="5807/50"/>
    <x v="0"/>
    <n v="12"/>
    <n v="8"/>
    <m/>
    <d v="2019-08-17T00:00:00"/>
    <s v="12:52am"/>
  </r>
  <r>
    <x v="1"/>
    <x v="112"/>
    <x v="8"/>
    <x v="6"/>
    <x v="1636"/>
    <x v="224"/>
    <x v="0"/>
    <x v="1020"/>
    <m/>
    <m/>
    <m/>
    <x v="0"/>
    <m/>
    <n v="2.4"/>
    <n v="6.9"/>
    <m/>
    <x v="261"/>
    <m/>
    <x v="890"/>
    <x v="276"/>
    <x v="0"/>
    <m/>
    <m/>
    <x v="0"/>
    <x v="0"/>
    <m/>
    <n v="0"/>
    <m/>
    <n v="0"/>
    <m/>
    <x v="0"/>
    <x v="0"/>
    <m/>
    <m/>
    <x v="0"/>
    <m/>
    <m/>
    <m/>
    <m/>
    <m/>
    <x v="0"/>
    <m/>
    <m/>
    <x v="0"/>
    <m/>
    <m/>
    <m/>
    <m/>
    <x v="9"/>
    <m/>
    <m/>
    <d v="2019-09-20T00:00:00"/>
    <x v="82"/>
    <n v="2"/>
    <s v="5857/30,40"/>
    <x v="0"/>
    <n v="6"/>
    <n v="8"/>
    <m/>
    <d v="2019-09-06T00:00:00"/>
    <s v="12:10pm"/>
  </r>
  <r>
    <x v="1"/>
    <x v="112"/>
    <x v="8"/>
    <x v="6"/>
    <x v="1637"/>
    <x v="224"/>
    <x v="0"/>
    <x v="1021"/>
    <m/>
    <m/>
    <m/>
    <x v="0"/>
    <m/>
    <n v="2"/>
    <n v="7.8"/>
    <m/>
    <x v="244"/>
    <m/>
    <x v="891"/>
    <x v="36"/>
    <x v="0"/>
    <m/>
    <m/>
    <x v="0"/>
    <x v="0"/>
    <m/>
    <n v="0"/>
    <m/>
    <n v="0"/>
    <m/>
    <x v="0"/>
    <x v="0"/>
    <m/>
    <m/>
    <x v="0"/>
    <m/>
    <m/>
    <m/>
    <m/>
    <m/>
    <x v="0"/>
    <m/>
    <m/>
    <x v="0"/>
    <m/>
    <m/>
    <m/>
    <m/>
    <x v="9"/>
    <m/>
    <m/>
    <d v="2019-09-20T00:00:00"/>
    <x v="82"/>
    <n v="2"/>
    <s v="5857/40,50"/>
    <x v="0"/>
    <n v="9"/>
    <n v="8"/>
    <m/>
    <d v="2019-09-18T00:00:00"/>
    <s v="12:05pm"/>
  </r>
  <r>
    <x v="1"/>
    <x v="112"/>
    <x v="8"/>
    <x v="6"/>
    <x v="1638"/>
    <x v="104"/>
    <x v="0"/>
    <x v="457"/>
    <m/>
    <m/>
    <m/>
    <x v="0"/>
    <m/>
    <n v="1.6"/>
    <n v="5.4"/>
    <m/>
    <x v="257"/>
    <m/>
    <x v="368"/>
    <x v="181"/>
    <x v="0"/>
    <m/>
    <m/>
    <x v="0"/>
    <x v="0"/>
    <m/>
    <n v="0"/>
    <m/>
    <n v="0"/>
    <m/>
    <x v="0"/>
    <x v="0"/>
    <m/>
    <m/>
    <x v="0"/>
    <m/>
    <m/>
    <m/>
    <m/>
    <m/>
    <x v="0"/>
    <m/>
    <m/>
    <x v="0"/>
    <m/>
    <m/>
    <m/>
    <m/>
    <x v="9"/>
    <m/>
    <m/>
    <d v="2019-09-23T00:00:00"/>
    <x v="83"/>
    <n v="1"/>
    <s v="5857/70"/>
    <x v="0"/>
    <n v="7"/>
    <n v="8"/>
    <m/>
    <d v="2019-09-20T00:00:00"/>
    <s v="1:05am"/>
  </r>
  <r>
    <x v="1"/>
    <x v="112"/>
    <x v="8"/>
    <x v="6"/>
    <x v="1639"/>
    <x v="322"/>
    <x v="0"/>
    <x v="428"/>
    <m/>
    <m/>
    <m/>
    <x v="0"/>
    <m/>
    <n v="1.2"/>
    <n v="3.7"/>
    <m/>
    <x v="216"/>
    <m/>
    <x v="297"/>
    <x v="277"/>
    <x v="0"/>
    <m/>
    <m/>
    <x v="0"/>
    <x v="0"/>
    <m/>
    <n v="0"/>
    <m/>
    <n v="0"/>
    <m/>
    <x v="0"/>
    <x v="0"/>
    <m/>
    <m/>
    <x v="0"/>
    <m/>
    <m/>
    <m/>
    <m/>
    <m/>
    <x v="0"/>
    <m/>
    <m/>
    <x v="0"/>
    <m/>
    <m/>
    <m/>
    <m/>
    <x v="9"/>
    <m/>
    <m/>
    <d v="2019-09-24T00:00:00"/>
    <x v="223"/>
    <n v="1"/>
    <s v="5857/60"/>
    <x v="0"/>
    <n v="11"/>
    <n v="8"/>
    <m/>
    <d v="2019-09-21T00:00:00"/>
    <s v="3:10am"/>
  </r>
  <r>
    <x v="0"/>
    <x v="116"/>
    <x v="8"/>
    <x v="4"/>
    <x v="1640"/>
    <x v="352"/>
    <x v="0"/>
    <x v="1022"/>
    <m/>
    <m/>
    <m/>
    <x v="0"/>
    <m/>
    <n v="2.8"/>
    <n v="7.7"/>
    <m/>
    <x v="256"/>
    <m/>
    <x v="261"/>
    <x v="276"/>
    <x v="0"/>
    <m/>
    <m/>
    <x v="0"/>
    <x v="0"/>
    <m/>
    <n v="0"/>
    <m/>
    <n v="0"/>
    <m/>
    <x v="0"/>
    <x v="0"/>
    <m/>
    <m/>
    <x v="0"/>
    <m/>
    <m/>
    <m/>
    <m/>
    <m/>
    <x v="0"/>
    <m/>
    <m/>
    <x v="0"/>
    <m/>
    <m/>
    <m/>
    <m/>
    <x v="0"/>
    <m/>
    <m/>
    <d v="2018-08-06T00:00:00"/>
    <x v="290"/>
    <m/>
    <m/>
    <x v="0"/>
    <n v="11"/>
    <n v="7"/>
    <m/>
    <d v="2018-08-01T00:00:00"/>
    <s v="8:05pm"/>
  </r>
  <r>
    <x v="0"/>
    <x v="116"/>
    <x v="8"/>
    <x v="4"/>
    <x v="1641"/>
    <x v="353"/>
    <x v="0"/>
    <x v="1023"/>
    <m/>
    <m/>
    <m/>
    <x v="0"/>
    <m/>
    <n v="2.2000000000000002"/>
    <n v="6.3"/>
    <m/>
    <x v="348"/>
    <m/>
    <x v="892"/>
    <x v="375"/>
    <x v="0"/>
    <m/>
    <m/>
    <x v="0"/>
    <x v="0"/>
    <m/>
    <n v="0"/>
    <m/>
    <n v="2.3E-3"/>
    <m/>
    <x v="0"/>
    <x v="0"/>
    <m/>
    <m/>
    <x v="0"/>
    <m/>
    <m/>
    <m/>
    <m/>
    <m/>
    <x v="0"/>
    <m/>
    <m/>
    <x v="0"/>
    <m/>
    <m/>
    <m/>
    <m/>
    <x v="2"/>
    <m/>
    <m/>
    <d v="2018-12-19T00:00:00"/>
    <x v="291"/>
    <m/>
    <m/>
    <x v="0"/>
    <n v="8"/>
    <n v="7"/>
    <m/>
    <d v="2018-12-15T00:00:00"/>
    <s v="6:25am"/>
  </r>
  <r>
    <x v="0"/>
    <x v="116"/>
    <x v="8"/>
    <x v="6"/>
    <x v="1642"/>
    <x v="79"/>
    <x v="0"/>
    <x v="1024"/>
    <m/>
    <m/>
    <m/>
    <x v="0"/>
    <m/>
    <n v="2.5"/>
    <n v="7.1"/>
    <m/>
    <x v="237"/>
    <m/>
    <x v="893"/>
    <x v="281"/>
    <x v="0"/>
    <m/>
    <m/>
    <x v="0"/>
    <x v="0"/>
    <m/>
    <n v="0"/>
    <m/>
    <n v="0"/>
    <m/>
    <x v="0"/>
    <x v="0"/>
    <m/>
    <m/>
    <x v="0"/>
    <m/>
    <m/>
    <m/>
    <m/>
    <m/>
    <x v="0"/>
    <m/>
    <m/>
    <x v="0"/>
    <m/>
    <m/>
    <m/>
    <m/>
    <x v="5"/>
    <m/>
    <m/>
    <d v="2019-04-08T00:00:00"/>
    <x v="63"/>
    <m/>
    <s v="5213/20"/>
    <x v="0"/>
    <n v="9"/>
    <n v="8"/>
    <m/>
    <d v="2019-04-04T00:00:00"/>
    <s v="10:20pm"/>
  </r>
  <r>
    <x v="0"/>
    <x v="116"/>
    <x v="8"/>
    <x v="6"/>
    <x v="1643"/>
    <x v="79"/>
    <x v="0"/>
    <x v="1025"/>
    <m/>
    <m/>
    <m/>
    <x v="0"/>
    <m/>
    <n v="2.2999999999999998"/>
    <n v="6.7"/>
    <m/>
    <x v="272"/>
    <m/>
    <x v="894"/>
    <x v="169"/>
    <x v="0"/>
    <m/>
    <m/>
    <x v="0"/>
    <x v="0"/>
    <m/>
    <n v="0"/>
    <m/>
    <n v="9.4999999999999998E-3"/>
    <m/>
    <x v="0"/>
    <x v="0"/>
    <m/>
    <m/>
    <x v="0"/>
    <m/>
    <m/>
    <m/>
    <m/>
    <m/>
    <x v="0"/>
    <m/>
    <m/>
    <x v="0"/>
    <m/>
    <m/>
    <m/>
    <m/>
    <x v="5"/>
    <m/>
    <m/>
    <d v="2019-04-08T00:00:00"/>
    <x v="63"/>
    <m/>
    <s v="5213/30"/>
    <x v="0"/>
    <n v="6"/>
    <n v="8"/>
    <m/>
    <d v="2019-04-05T00:00:00"/>
    <s v="10:15pm"/>
  </r>
  <r>
    <x v="0"/>
    <x v="116"/>
    <x v="8"/>
    <x v="6"/>
    <x v="1644"/>
    <x v="80"/>
    <x v="0"/>
    <x v="1026"/>
    <m/>
    <m/>
    <m/>
    <x v="0"/>
    <m/>
    <n v="2.7"/>
    <n v="7.7"/>
    <m/>
    <x v="282"/>
    <m/>
    <x v="358"/>
    <x v="48"/>
    <x v="0"/>
    <m/>
    <m/>
    <x v="0"/>
    <x v="0"/>
    <m/>
    <n v="0"/>
    <m/>
    <n v="3.3E-3"/>
    <m/>
    <x v="0"/>
    <x v="0"/>
    <m/>
    <m/>
    <x v="0"/>
    <m/>
    <m/>
    <m/>
    <m/>
    <m/>
    <x v="0"/>
    <m/>
    <m/>
    <x v="0"/>
    <m/>
    <m/>
    <m/>
    <m/>
    <x v="5"/>
    <m/>
    <m/>
    <d v="2019-04-09T00:00:00"/>
    <x v="64"/>
    <m/>
    <s v="5213/40"/>
    <x v="0"/>
    <n v="6"/>
    <n v="8"/>
    <m/>
    <d v="2019-04-06T00:00:00"/>
    <d v="1899-12-30T18:50:00"/>
  </r>
  <r>
    <x v="0"/>
    <x v="116"/>
    <x v="8"/>
    <x v="6"/>
    <x v="1645"/>
    <x v="83"/>
    <x v="0"/>
    <x v="1027"/>
    <m/>
    <m/>
    <m/>
    <x v="0"/>
    <m/>
    <n v="2.2000000000000002"/>
    <n v="6.3"/>
    <m/>
    <x v="233"/>
    <m/>
    <x v="894"/>
    <x v="269"/>
    <x v="0"/>
    <m/>
    <m/>
    <x v="0"/>
    <x v="0"/>
    <m/>
    <n v="0"/>
    <m/>
    <n v="4.1999999999999997E-3"/>
    <m/>
    <x v="0"/>
    <x v="0"/>
    <m/>
    <m/>
    <x v="0"/>
    <m/>
    <m/>
    <m/>
    <m/>
    <m/>
    <x v="0"/>
    <m/>
    <m/>
    <x v="0"/>
    <m/>
    <m/>
    <m/>
    <m/>
    <x v="5"/>
    <m/>
    <m/>
    <d v="2019-04-12T00:00:00"/>
    <x v="67"/>
    <m/>
    <s v="5312/50"/>
    <x v="0"/>
    <n v="8"/>
    <n v="8"/>
    <m/>
    <d v="2019-04-07T00:00:00"/>
    <s v="10:45pm"/>
  </r>
  <r>
    <x v="0"/>
    <x v="116"/>
    <x v="8"/>
    <x v="6"/>
    <x v="1646"/>
    <x v="81"/>
    <x v="0"/>
    <x v="1028"/>
    <m/>
    <m/>
    <m/>
    <x v="0"/>
    <m/>
    <n v="2.2000000000000002"/>
    <n v="6.2"/>
    <m/>
    <x v="233"/>
    <m/>
    <x v="895"/>
    <x v="441"/>
    <x v="0"/>
    <m/>
    <m/>
    <x v="0"/>
    <x v="0"/>
    <m/>
    <n v="0"/>
    <m/>
    <n v="1.8E-3"/>
    <m/>
    <x v="0"/>
    <x v="0"/>
    <m/>
    <m/>
    <x v="0"/>
    <m/>
    <m/>
    <m/>
    <m/>
    <m/>
    <x v="0"/>
    <m/>
    <m/>
    <x v="0"/>
    <m/>
    <m/>
    <m/>
    <m/>
    <x v="5"/>
    <m/>
    <m/>
    <d v="2019-04-10T00:00:00"/>
    <x v="65"/>
    <m/>
    <s v="5312/60"/>
    <x v="0"/>
    <n v="8"/>
    <n v="8"/>
    <m/>
    <d v="2019-04-08T00:00:00"/>
    <s v="6:40pm"/>
  </r>
  <r>
    <x v="0"/>
    <x v="116"/>
    <x v="8"/>
    <x v="6"/>
    <x v="1647"/>
    <x v="82"/>
    <x v="0"/>
    <x v="1029"/>
    <m/>
    <m/>
    <m/>
    <x v="0"/>
    <m/>
    <n v="2.2000000000000002"/>
    <n v="6.1"/>
    <m/>
    <x v="227"/>
    <m/>
    <x v="276"/>
    <x v="276"/>
    <x v="0"/>
    <m/>
    <m/>
    <x v="0"/>
    <x v="0"/>
    <m/>
    <n v="2.2000000000000001E-3"/>
    <m/>
    <n v="5.7999999999999996E-3"/>
    <m/>
    <x v="0"/>
    <x v="0"/>
    <m/>
    <m/>
    <x v="0"/>
    <m/>
    <m/>
    <m/>
    <m/>
    <m/>
    <x v="0"/>
    <m/>
    <m/>
    <x v="0"/>
    <m/>
    <m/>
    <m/>
    <m/>
    <x v="5"/>
    <m/>
    <m/>
    <d v="2019-04-11T00:00:00"/>
    <x v="66"/>
    <m/>
    <s v="5312/70"/>
    <x v="0"/>
    <n v="7"/>
    <n v="8"/>
    <m/>
    <d v="2019-04-09T00:00:00"/>
    <s v="11:35am"/>
  </r>
  <r>
    <x v="0"/>
    <x v="116"/>
    <x v="8"/>
    <x v="6"/>
    <x v="1648"/>
    <x v="83"/>
    <x v="0"/>
    <x v="1030"/>
    <m/>
    <m/>
    <m/>
    <x v="0"/>
    <m/>
    <n v="2.6"/>
    <n v="7.2"/>
    <m/>
    <x v="265"/>
    <m/>
    <x v="896"/>
    <x v="276"/>
    <x v="0"/>
    <m/>
    <m/>
    <x v="0"/>
    <x v="0"/>
    <m/>
    <n v="0"/>
    <m/>
    <n v="0"/>
    <m/>
    <x v="0"/>
    <x v="0"/>
    <m/>
    <m/>
    <x v="0"/>
    <m/>
    <m/>
    <m/>
    <m/>
    <m/>
    <x v="0"/>
    <m/>
    <m/>
    <x v="0"/>
    <m/>
    <m/>
    <m/>
    <m/>
    <x v="5"/>
    <m/>
    <m/>
    <d v="2019-04-12T00:00:00"/>
    <x v="67"/>
    <m/>
    <s v="5312/80"/>
    <x v="0"/>
    <n v="6"/>
    <n v="8"/>
    <m/>
    <d v="2019-04-10T00:00:00"/>
    <s v="10:00pm"/>
  </r>
  <r>
    <x v="0"/>
    <x v="116"/>
    <x v="8"/>
    <x v="6"/>
    <x v="1649"/>
    <x v="70"/>
    <x v="0"/>
    <x v="1031"/>
    <m/>
    <m/>
    <m/>
    <x v="0"/>
    <m/>
    <n v="2.2999999999999998"/>
    <n v="6.4"/>
    <m/>
    <x v="247"/>
    <m/>
    <x v="263"/>
    <x v="490"/>
    <x v="0"/>
    <m/>
    <m/>
    <x v="0"/>
    <x v="0"/>
    <m/>
    <n v="0"/>
    <m/>
    <n v="0"/>
    <m/>
    <x v="0"/>
    <x v="0"/>
    <m/>
    <m/>
    <x v="0"/>
    <m/>
    <m/>
    <m/>
    <m/>
    <m/>
    <x v="0"/>
    <m/>
    <m/>
    <x v="0"/>
    <m/>
    <m/>
    <m/>
    <m/>
    <x v="5"/>
    <m/>
    <m/>
    <d v="2019-04-15T00:00:00"/>
    <x v="55"/>
    <m/>
    <s v="5312/90"/>
    <x v="0"/>
    <n v="6"/>
    <n v="8"/>
    <m/>
    <d v="2019-04-11T00:00:00"/>
    <s v="9:10pm"/>
  </r>
  <r>
    <x v="0"/>
    <x v="116"/>
    <x v="8"/>
    <x v="6"/>
    <x v="1650"/>
    <x v="70"/>
    <x v="0"/>
    <x v="1032"/>
    <m/>
    <m/>
    <m/>
    <x v="0"/>
    <m/>
    <n v="2.2999999999999998"/>
    <n v="6.6"/>
    <m/>
    <x v="349"/>
    <m/>
    <x v="897"/>
    <x v="490"/>
    <x v="0"/>
    <m/>
    <m/>
    <x v="0"/>
    <x v="0"/>
    <m/>
    <n v="0"/>
    <m/>
    <n v="4.3E-3"/>
    <m/>
    <x v="0"/>
    <x v="0"/>
    <m/>
    <m/>
    <x v="0"/>
    <m/>
    <m/>
    <m/>
    <m/>
    <m/>
    <x v="0"/>
    <m/>
    <m/>
    <x v="0"/>
    <m/>
    <m/>
    <m/>
    <m/>
    <x v="5"/>
    <m/>
    <m/>
    <d v="2019-04-15T00:00:00"/>
    <x v="55"/>
    <m/>
    <s v="5312/100"/>
    <x v="0"/>
    <n v="8"/>
    <n v="8"/>
    <m/>
    <d v="2019-04-12T00:00:00"/>
    <s v="6:00pm"/>
  </r>
  <r>
    <x v="0"/>
    <x v="116"/>
    <x v="8"/>
    <x v="6"/>
    <x v="317"/>
    <x v="68"/>
    <x v="0"/>
    <x v="1033"/>
    <m/>
    <m/>
    <m/>
    <x v="0"/>
    <m/>
    <n v="2.2999999999999998"/>
    <n v="6.3"/>
    <m/>
    <x v="232"/>
    <m/>
    <x v="898"/>
    <x v="267"/>
    <x v="0"/>
    <m/>
    <m/>
    <x v="0"/>
    <x v="0"/>
    <m/>
    <n v="0"/>
    <m/>
    <n v="2.7000000000000001E-3"/>
    <m/>
    <x v="0"/>
    <x v="0"/>
    <m/>
    <m/>
    <x v="0"/>
    <m/>
    <m/>
    <m/>
    <m/>
    <m/>
    <x v="0"/>
    <m/>
    <m/>
    <x v="0"/>
    <m/>
    <m/>
    <m/>
    <m/>
    <x v="5"/>
    <m/>
    <m/>
    <d v="2019-04-16T00:00:00"/>
    <x v="56"/>
    <m/>
    <s v="5312/110"/>
    <x v="0"/>
    <n v="5"/>
    <n v="8"/>
    <m/>
    <d v="2019-04-14T00:00:00"/>
    <s v="12:35am"/>
  </r>
  <r>
    <x v="0"/>
    <x v="116"/>
    <x v="8"/>
    <x v="6"/>
    <x v="318"/>
    <x v="68"/>
    <x v="0"/>
    <x v="1034"/>
    <m/>
    <m/>
    <m/>
    <x v="0"/>
    <m/>
    <n v="2.1"/>
    <n v="6"/>
    <m/>
    <x v="216"/>
    <m/>
    <x v="899"/>
    <x v="276"/>
    <x v="0"/>
    <m/>
    <m/>
    <x v="0"/>
    <x v="0"/>
    <m/>
    <n v="0"/>
    <m/>
    <n v="9.4999999999999998E-3"/>
    <m/>
    <x v="0"/>
    <x v="0"/>
    <m/>
    <m/>
    <x v="0"/>
    <m/>
    <m/>
    <m/>
    <m/>
    <m/>
    <x v="0"/>
    <m/>
    <m/>
    <x v="0"/>
    <m/>
    <m/>
    <m/>
    <m/>
    <x v="5"/>
    <m/>
    <m/>
    <d v="2019-04-16T00:00:00"/>
    <x v="56"/>
    <m/>
    <s v="5312/120"/>
    <x v="0"/>
    <n v="5"/>
    <n v="8"/>
    <m/>
    <d v="2019-04-15T00:00:00"/>
    <s v="12:10am"/>
  </r>
  <r>
    <x v="0"/>
    <x v="116"/>
    <x v="8"/>
    <x v="6"/>
    <x v="1651"/>
    <x v="73"/>
    <x v="0"/>
    <x v="1035"/>
    <m/>
    <m/>
    <m/>
    <x v="0"/>
    <m/>
    <n v="2.2000000000000002"/>
    <n v="6.2"/>
    <m/>
    <x v="75"/>
    <m/>
    <x v="354"/>
    <x v="36"/>
    <x v="0"/>
    <m/>
    <m/>
    <x v="0"/>
    <x v="0"/>
    <m/>
    <n v="1.4E-3"/>
    <m/>
    <n v="3.0999999999999999E-3"/>
    <m/>
    <x v="0"/>
    <x v="0"/>
    <m/>
    <m/>
    <x v="0"/>
    <m/>
    <m/>
    <m/>
    <m/>
    <m/>
    <x v="0"/>
    <m/>
    <m/>
    <x v="0"/>
    <m/>
    <m/>
    <m/>
    <m/>
    <x v="5"/>
    <m/>
    <m/>
    <d v="2019-04-18T00:00:00"/>
    <x v="54"/>
    <m/>
    <s v="5312/130"/>
    <x v="0"/>
    <n v="3"/>
    <n v="8"/>
    <m/>
    <d v="2019-04-15T00:00:00"/>
    <s v="9:00pm"/>
  </r>
  <r>
    <x v="0"/>
    <x v="116"/>
    <x v="8"/>
    <x v="6"/>
    <x v="1652"/>
    <x v="73"/>
    <x v="0"/>
    <x v="1036"/>
    <m/>
    <m/>
    <m/>
    <x v="0"/>
    <m/>
    <n v="2.4"/>
    <n v="6.8"/>
    <m/>
    <x v="350"/>
    <m/>
    <x v="274"/>
    <x v="491"/>
    <x v="0"/>
    <m/>
    <m/>
    <x v="0"/>
    <x v="0"/>
    <m/>
    <n v="0"/>
    <m/>
    <n v="1.41E-2"/>
    <m/>
    <x v="0"/>
    <x v="0"/>
    <m/>
    <m/>
    <x v="0"/>
    <m/>
    <m/>
    <m/>
    <m/>
    <m/>
    <x v="0"/>
    <m/>
    <m/>
    <x v="0"/>
    <m/>
    <m/>
    <m/>
    <m/>
    <x v="5"/>
    <m/>
    <m/>
    <d v="2019-04-18T00:00:00"/>
    <x v="54"/>
    <m/>
    <s v="5312/140"/>
    <x v="0"/>
    <n v="5"/>
    <n v="8"/>
    <m/>
    <d v="2019-04-16T00:00:00"/>
    <s v="7:30pm"/>
  </r>
  <r>
    <x v="0"/>
    <x v="116"/>
    <x v="8"/>
    <x v="6"/>
    <x v="1653"/>
    <x v="134"/>
    <x v="0"/>
    <x v="1037"/>
    <m/>
    <m/>
    <m/>
    <x v="0"/>
    <m/>
    <n v="2.7"/>
    <n v="8.4"/>
    <m/>
    <x v="234"/>
    <m/>
    <x v="900"/>
    <x v="158"/>
    <x v="0"/>
    <m/>
    <m/>
    <x v="0"/>
    <x v="0"/>
    <m/>
    <n v="0"/>
    <m/>
    <n v="7.9000000000000008E-3"/>
    <m/>
    <x v="0"/>
    <x v="0"/>
    <m/>
    <m/>
    <x v="0"/>
    <m/>
    <m/>
    <m/>
    <m/>
    <m/>
    <x v="0"/>
    <m/>
    <m/>
    <x v="0"/>
    <m/>
    <m/>
    <m/>
    <m/>
    <x v="5"/>
    <m/>
    <m/>
    <d v="2019-04-22T00:00:00"/>
    <x v="105"/>
    <m/>
    <s v="5312/150"/>
    <x v="0"/>
    <n v="6"/>
    <n v="8"/>
    <m/>
    <d v="2019-04-17T00:00:00"/>
    <s v="9:35pm"/>
  </r>
  <r>
    <x v="0"/>
    <x v="116"/>
    <x v="8"/>
    <x v="6"/>
    <x v="1654"/>
    <x v="33"/>
    <x v="0"/>
    <x v="1038"/>
    <m/>
    <m/>
    <m/>
    <x v="0"/>
    <m/>
    <n v="2.6"/>
    <n v="8.1"/>
    <m/>
    <x v="272"/>
    <m/>
    <x v="278"/>
    <x v="164"/>
    <x v="0"/>
    <m/>
    <m/>
    <x v="0"/>
    <x v="0"/>
    <m/>
    <n v="0"/>
    <m/>
    <n v="5.8999999999999999E-3"/>
    <m/>
    <x v="0"/>
    <x v="0"/>
    <m/>
    <m/>
    <x v="0"/>
    <m/>
    <m/>
    <m/>
    <m/>
    <m/>
    <x v="0"/>
    <m/>
    <m/>
    <x v="0"/>
    <m/>
    <m/>
    <m/>
    <m/>
    <x v="5"/>
    <m/>
    <m/>
    <d v="2019-04-29T00:00:00"/>
    <x v="30"/>
    <m/>
    <s v="5312/160"/>
    <x v="0"/>
    <n v="8"/>
    <n v="8"/>
    <m/>
    <d v="2019-04-18T00:00:00"/>
    <s v="11:35pm"/>
  </r>
  <r>
    <x v="0"/>
    <x v="116"/>
    <x v="8"/>
    <x v="6"/>
    <x v="1655"/>
    <x v="34"/>
    <x v="0"/>
    <x v="1037"/>
    <m/>
    <m/>
    <m/>
    <x v="0"/>
    <m/>
    <n v="2.4"/>
    <n v="7.7"/>
    <m/>
    <x v="237"/>
    <m/>
    <x v="278"/>
    <x v="267"/>
    <x v="0"/>
    <m/>
    <m/>
    <x v="0"/>
    <x v="0"/>
    <m/>
    <n v="0"/>
    <m/>
    <n v="3.8999999999999998E-3"/>
    <m/>
    <x v="0"/>
    <x v="0"/>
    <m/>
    <m/>
    <x v="0"/>
    <m/>
    <m/>
    <m/>
    <m/>
    <m/>
    <x v="0"/>
    <m/>
    <m/>
    <x v="0"/>
    <m/>
    <m/>
    <m/>
    <m/>
    <x v="5"/>
    <m/>
    <m/>
    <d v="2019-04-29T00:00:00"/>
    <x v="30"/>
    <m/>
    <s v="5312/170"/>
    <x v="0"/>
    <n v="6"/>
    <n v="8"/>
    <m/>
    <d v="2019-04-20T00:00:00"/>
    <s v="5:58am"/>
  </r>
  <r>
    <x v="0"/>
    <x v="116"/>
    <x v="8"/>
    <x v="6"/>
    <x v="1656"/>
    <x v="34"/>
    <x v="0"/>
    <x v="1039"/>
    <m/>
    <m/>
    <m/>
    <x v="0"/>
    <m/>
    <n v="2.2999999999999998"/>
    <n v="5.9"/>
    <m/>
    <x v="239"/>
    <m/>
    <x v="901"/>
    <x v="161"/>
    <x v="0"/>
    <m/>
    <m/>
    <x v="0"/>
    <x v="0"/>
    <m/>
    <n v="0"/>
    <m/>
    <n v="0"/>
    <m/>
    <x v="0"/>
    <x v="0"/>
    <m/>
    <m/>
    <x v="0"/>
    <m/>
    <m/>
    <m/>
    <m/>
    <m/>
    <x v="0"/>
    <m/>
    <m/>
    <x v="0"/>
    <m/>
    <m/>
    <m/>
    <m/>
    <x v="5"/>
    <m/>
    <m/>
    <d v="2019-04-29T00:00:00"/>
    <x v="30"/>
    <m/>
    <s v="5312/200"/>
    <x v="0"/>
    <n v="10"/>
    <n v="8"/>
    <m/>
    <d v="2019-04-23T00:00:00"/>
    <d v="1899-12-30T06:30:00"/>
  </r>
  <r>
    <x v="0"/>
    <x v="116"/>
    <x v="8"/>
    <x v="6"/>
    <x v="1657"/>
    <x v="35"/>
    <x v="0"/>
    <x v="1037"/>
    <m/>
    <m/>
    <m/>
    <x v="0"/>
    <m/>
    <n v="2.5"/>
    <n v="7.9"/>
    <m/>
    <x v="242"/>
    <m/>
    <x v="278"/>
    <x v="51"/>
    <x v="0"/>
    <m/>
    <m/>
    <x v="0"/>
    <x v="0"/>
    <m/>
    <n v="0"/>
    <m/>
    <n v="5.4000000000000003E-3"/>
    <m/>
    <x v="0"/>
    <x v="0"/>
    <m/>
    <m/>
    <x v="0"/>
    <m/>
    <m/>
    <m/>
    <m/>
    <m/>
    <x v="0"/>
    <m/>
    <m/>
    <x v="0"/>
    <m/>
    <m/>
    <m/>
    <m/>
    <x v="5"/>
    <m/>
    <m/>
    <d v="2019-05-01T00:00:00"/>
    <x v="31"/>
    <m/>
    <s v="5312/210, RTS per S. Eaves"/>
    <x v="0"/>
    <n v="10"/>
    <n v="8"/>
    <m/>
    <d v="2019-04-26T00:00:00"/>
    <s v="1:30pm"/>
  </r>
  <r>
    <x v="0"/>
    <x v="116"/>
    <x v="8"/>
    <x v="6"/>
    <x v="1658"/>
    <x v="36"/>
    <x v="0"/>
    <x v="1040"/>
    <m/>
    <m/>
    <m/>
    <x v="0"/>
    <m/>
    <n v="2.5499999999999998"/>
    <n v="7.45"/>
    <m/>
    <x v="351"/>
    <m/>
    <x v="281"/>
    <x v="15"/>
    <x v="0"/>
    <m/>
    <m/>
    <x v="0"/>
    <x v="0"/>
    <m/>
    <n v="0"/>
    <m/>
    <n v="0"/>
    <m/>
    <x v="0"/>
    <x v="0"/>
    <m/>
    <m/>
    <x v="0"/>
    <m/>
    <m/>
    <m/>
    <m/>
    <m/>
    <x v="0"/>
    <m/>
    <m/>
    <x v="0"/>
    <m/>
    <m/>
    <m/>
    <m/>
    <x v="6"/>
    <m/>
    <m/>
    <d v="2019-05-03T00:00:00"/>
    <x v="58"/>
    <m/>
    <s v="5312/180. RTS per S. Eaves "/>
    <x v="0"/>
    <n v="10"/>
    <n v="8"/>
    <m/>
    <d v="2019-04-23T00:00:00"/>
    <s v="6:30am"/>
  </r>
  <r>
    <x v="0"/>
    <x v="116"/>
    <x v="8"/>
    <x v="6"/>
    <x v="1659"/>
    <x v="38"/>
    <x v="0"/>
    <x v="1041"/>
    <m/>
    <m/>
    <m/>
    <x v="0"/>
    <m/>
    <n v="2.7"/>
    <n v="8.4"/>
    <m/>
    <x v="216"/>
    <m/>
    <x v="902"/>
    <x v="492"/>
    <x v="0"/>
    <m/>
    <m/>
    <x v="0"/>
    <x v="0"/>
    <m/>
    <n v="0"/>
    <m/>
    <n v="1.2999999999999999E-3"/>
    <m/>
    <x v="0"/>
    <x v="0"/>
    <m/>
    <m/>
    <x v="0"/>
    <m/>
    <m/>
    <m/>
    <m/>
    <m/>
    <x v="0"/>
    <m/>
    <m/>
    <x v="0"/>
    <m/>
    <m/>
    <m/>
    <m/>
    <x v="6"/>
    <m/>
    <m/>
    <d v="2019-05-06T00:00:00"/>
    <x v="32"/>
    <m/>
    <s v="5312/220"/>
    <x v="0"/>
    <n v="5"/>
    <n v="8"/>
    <m/>
    <d v="2019-04-27T00:00:00"/>
    <s v="3:15pm"/>
  </r>
  <r>
    <x v="0"/>
    <x v="116"/>
    <x v="8"/>
    <x v="6"/>
    <x v="1660"/>
    <x v="114"/>
    <x v="0"/>
    <x v="1042"/>
    <m/>
    <m/>
    <m/>
    <x v="0"/>
    <m/>
    <n v="2.5"/>
    <n v="7.9"/>
    <m/>
    <x v="86"/>
    <m/>
    <x v="903"/>
    <x v="164"/>
    <x v="0"/>
    <m/>
    <m/>
    <x v="0"/>
    <x v="0"/>
    <m/>
    <n v="0"/>
    <m/>
    <n v="4.7999999999999996E-3"/>
    <m/>
    <x v="0"/>
    <x v="0"/>
    <m/>
    <m/>
    <x v="0"/>
    <m/>
    <m/>
    <m/>
    <m/>
    <m/>
    <x v="0"/>
    <m/>
    <m/>
    <x v="0"/>
    <m/>
    <m/>
    <m/>
    <m/>
    <x v="6"/>
    <m/>
    <m/>
    <d v="2019-05-06T00:00:00"/>
    <x v="32"/>
    <m/>
    <s v="5312/230"/>
    <x v="0"/>
    <n v="6"/>
    <n v="8"/>
    <m/>
    <d v="2019-04-28T00:00:00"/>
    <s v="10:00am"/>
  </r>
  <r>
    <x v="0"/>
    <x v="116"/>
    <x v="8"/>
    <x v="6"/>
    <x v="1661"/>
    <x v="185"/>
    <x v="0"/>
    <x v="1043"/>
    <m/>
    <m/>
    <m/>
    <x v="0"/>
    <m/>
    <n v="1.7"/>
    <n v="5.0999999999999996"/>
    <m/>
    <x v="352"/>
    <m/>
    <x v="339"/>
    <x v="41"/>
    <x v="0"/>
    <m/>
    <m/>
    <x v="0"/>
    <x v="0"/>
    <m/>
    <n v="0"/>
    <m/>
    <n v="0"/>
    <m/>
    <x v="0"/>
    <x v="0"/>
    <m/>
    <m/>
    <x v="0"/>
    <m/>
    <m/>
    <m/>
    <m/>
    <m/>
    <x v="0"/>
    <m/>
    <m/>
    <x v="0"/>
    <m/>
    <m/>
    <m/>
    <m/>
    <x v="10"/>
    <m/>
    <m/>
    <d v="2019-10-01T00:00:00"/>
    <x v="149"/>
    <m/>
    <s v="5882/20"/>
    <x v="0"/>
    <n v="10"/>
    <n v="8"/>
    <m/>
    <d v="2019-09-28T00:00:00"/>
    <s v="6:00am"/>
  </r>
  <r>
    <x v="0"/>
    <x v="116"/>
    <x v="8"/>
    <x v="6"/>
    <x v="1662"/>
    <x v="186"/>
    <x v="0"/>
    <x v="1044"/>
    <m/>
    <m/>
    <m/>
    <x v="0"/>
    <m/>
    <n v="2.1"/>
    <n v="6.2"/>
    <m/>
    <x v="238"/>
    <m/>
    <x v="904"/>
    <x v="161"/>
    <x v="0"/>
    <m/>
    <m/>
    <x v="0"/>
    <x v="0"/>
    <m/>
    <n v="0"/>
    <m/>
    <n v="3.7000000000000002E-3"/>
    <m/>
    <x v="0"/>
    <x v="0"/>
    <m/>
    <m/>
    <x v="0"/>
    <m/>
    <m/>
    <m/>
    <m/>
    <m/>
    <x v="0"/>
    <m/>
    <m/>
    <x v="0"/>
    <m/>
    <m/>
    <m/>
    <m/>
    <x v="10"/>
    <m/>
    <m/>
    <d v="2019-10-02T00:00:00"/>
    <x v="150"/>
    <m/>
    <s v="5882/30"/>
    <x v="0"/>
    <n v="6"/>
    <n v="8"/>
    <m/>
    <d v="2019-10-01T00:00:00"/>
    <s v="2:25am"/>
  </r>
  <r>
    <x v="0"/>
    <x v="116"/>
    <x v="8"/>
    <x v="6"/>
    <x v="1663"/>
    <x v="188"/>
    <x v="0"/>
    <x v="1045"/>
    <m/>
    <m/>
    <m/>
    <x v="0"/>
    <m/>
    <n v="2.2999999999999998"/>
    <n v="6.2"/>
    <m/>
    <x v="353"/>
    <m/>
    <x v="271"/>
    <x v="270"/>
    <x v="0"/>
    <m/>
    <m/>
    <x v="0"/>
    <x v="0"/>
    <m/>
    <n v="0"/>
    <m/>
    <n v="0"/>
    <m/>
    <x v="0"/>
    <x v="0"/>
    <m/>
    <m/>
    <x v="0"/>
    <m/>
    <m/>
    <m/>
    <m/>
    <m/>
    <x v="0"/>
    <m/>
    <m/>
    <x v="0"/>
    <m/>
    <m/>
    <m/>
    <m/>
    <x v="10"/>
    <m/>
    <m/>
    <d v="2019-10-04T00:00:00"/>
    <x v="152"/>
    <m/>
    <s v="5882/40"/>
    <x v="0"/>
    <n v="7"/>
    <n v="8"/>
    <m/>
    <d v="2019-10-02T00:00:00"/>
    <s v="8:30pm"/>
  </r>
  <r>
    <x v="0"/>
    <x v="116"/>
    <x v="8"/>
    <x v="4"/>
    <x v="1664"/>
    <x v="339"/>
    <x v="0"/>
    <x v="1046"/>
    <m/>
    <m/>
    <m/>
    <x v="0"/>
    <m/>
    <n v="1.7"/>
    <n v="4.9000000000000004"/>
    <m/>
    <x v="354"/>
    <m/>
    <x v="894"/>
    <x v="265"/>
    <x v="0"/>
    <m/>
    <m/>
    <x v="0"/>
    <x v="0"/>
    <m/>
    <n v="0"/>
    <m/>
    <n v="0"/>
    <m/>
    <x v="0"/>
    <x v="0"/>
    <m/>
    <m/>
    <x v="0"/>
    <m/>
    <m/>
    <m/>
    <m/>
    <m/>
    <x v="0"/>
    <m/>
    <m/>
    <x v="0"/>
    <m/>
    <m/>
    <m/>
    <m/>
    <x v="10"/>
    <m/>
    <m/>
    <d v="2019-10-07T00:00:00"/>
    <x v="153"/>
    <m/>
    <s v="5882/50"/>
    <x v="0"/>
    <n v="6"/>
    <n v="8"/>
    <m/>
    <d v="2019-10-05T00:00:00"/>
    <s v="1:15pm"/>
  </r>
  <r>
    <x v="0"/>
    <x v="117"/>
    <x v="8"/>
    <x v="6"/>
    <x v="1665"/>
    <x v="354"/>
    <x v="0"/>
    <x v="1047"/>
    <m/>
    <m/>
    <m/>
    <x v="0"/>
    <m/>
    <n v="4.2"/>
    <m/>
    <m/>
    <x v="0"/>
    <m/>
    <x v="0"/>
    <x v="1"/>
    <x v="439"/>
    <m/>
    <m/>
    <x v="0"/>
    <x v="116"/>
    <m/>
    <n v="0"/>
    <m/>
    <n v="0"/>
    <m/>
    <x v="0"/>
    <x v="0"/>
    <m/>
    <m/>
    <x v="2"/>
    <m/>
    <m/>
    <m/>
    <m/>
    <m/>
    <x v="69"/>
    <m/>
    <m/>
    <x v="0"/>
    <m/>
    <m/>
    <m/>
    <n v="0.20050000000000001"/>
    <x v="1"/>
    <m/>
    <m/>
    <d v="2018-01-05T00:00:00"/>
    <x v="292"/>
    <m/>
    <m/>
    <x v="0"/>
    <n v="22"/>
    <n v="10"/>
    <m/>
    <m/>
    <m/>
  </r>
  <r>
    <x v="0"/>
    <x v="117"/>
    <x v="8"/>
    <x v="6"/>
    <x v="1666"/>
    <x v="138"/>
    <x v="0"/>
    <x v="1048"/>
    <m/>
    <m/>
    <m/>
    <x v="0"/>
    <m/>
    <n v="3.5"/>
    <m/>
    <m/>
    <x v="0"/>
    <m/>
    <x v="0"/>
    <x v="1"/>
    <x v="156"/>
    <m/>
    <m/>
    <x v="0"/>
    <x v="45"/>
    <m/>
    <n v="0"/>
    <m/>
    <n v="0"/>
    <m/>
    <x v="0"/>
    <x v="0"/>
    <m/>
    <m/>
    <x v="3"/>
    <m/>
    <m/>
    <m/>
    <m/>
    <m/>
    <x v="60"/>
    <m/>
    <m/>
    <x v="0"/>
    <m/>
    <m/>
    <m/>
    <n v="1.29E-2"/>
    <x v="6"/>
    <m/>
    <m/>
    <d v="2018-05-02T00:00:00"/>
    <x v="108"/>
    <m/>
    <m/>
    <x v="0"/>
    <n v="9"/>
    <n v="10"/>
    <m/>
    <m/>
    <m/>
  </r>
  <r>
    <x v="0"/>
    <x v="118"/>
    <x v="8"/>
    <x v="4"/>
    <x v="1667"/>
    <x v="185"/>
    <x v="0"/>
    <x v="1049"/>
    <n v="19.91"/>
    <m/>
    <m/>
    <x v="0"/>
    <m/>
    <n v="3"/>
    <n v="7.7"/>
    <m/>
    <x v="79"/>
    <m/>
    <x v="635"/>
    <x v="286"/>
    <x v="58"/>
    <m/>
    <m/>
    <x v="0"/>
    <x v="0"/>
    <m/>
    <n v="0"/>
    <m/>
    <n v="0"/>
    <m/>
    <x v="0"/>
    <x v="0"/>
    <m/>
    <m/>
    <x v="0"/>
    <m/>
    <m/>
    <m/>
    <m/>
    <m/>
    <x v="0"/>
    <m/>
    <m/>
    <x v="0"/>
    <m/>
    <m/>
    <m/>
    <m/>
    <x v="10"/>
    <m/>
    <m/>
    <d v="2019-10-02T00:00:00"/>
    <x v="150"/>
    <m/>
    <s v="5883/20"/>
    <x v="0"/>
    <n v="5"/>
    <n v="10"/>
    <m/>
    <d v="2019-09-27T00:00:00"/>
    <s v="10:40am"/>
  </r>
  <r>
    <x v="0"/>
    <x v="118"/>
    <x v="8"/>
    <x v="4"/>
    <x v="1668"/>
    <x v="185"/>
    <x v="0"/>
    <x v="1050"/>
    <n v="19.89"/>
    <m/>
    <m/>
    <x v="0"/>
    <m/>
    <n v="2.9"/>
    <n v="7.9"/>
    <m/>
    <x v="256"/>
    <m/>
    <x v="905"/>
    <x v="168"/>
    <x v="58"/>
    <m/>
    <m/>
    <x v="0"/>
    <x v="0"/>
    <m/>
    <n v="0"/>
    <m/>
    <n v="0"/>
    <m/>
    <x v="0"/>
    <x v="0"/>
    <m/>
    <m/>
    <x v="0"/>
    <m/>
    <m/>
    <m/>
    <m/>
    <m/>
    <x v="0"/>
    <m/>
    <m/>
    <x v="0"/>
    <m/>
    <m/>
    <m/>
    <m/>
    <x v="10"/>
    <m/>
    <m/>
    <d v="2019-10-02T00:00:00"/>
    <x v="150"/>
    <m/>
    <s v="5883/30"/>
    <x v="0"/>
    <n v="9"/>
    <n v="10"/>
    <m/>
    <d v="2019-09-30T00:00:00"/>
    <s v="9:15am"/>
  </r>
  <r>
    <x v="0"/>
    <x v="118"/>
    <x v="8"/>
    <x v="4"/>
    <x v="1669"/>
    <x v="186"/>
    <x v="0"/>
    <x v="1051"/>
    <n v="19.690000000000001"/>
    <m/>
    <m/>
    <x v="0"/>
    <m/>
    <n v="2.9"/>
    <n v="7.6"/>
    <m/>
    <x v="216"/>
    <m/>
    <x v="906"/>
    <x v="181"/>
    <x v="58"/>
    <m/>
    <m/>
    <x v="0"/>
    <x v="0"/>
    <m/>
    <n v="0"/>
    <m/>
    <n v="0"/>
    <m/>
    <x v="0"/>
    <x v="0"/>
    <m/>
    <m/>
    <x v="0"/>
    <m/>
    <m/>
    <m/>
    <m/>
    <m/>
    <x v="0"/>
    <m/>
    <m/>
    <x v="0"/>
    <m/>
    <m/>
    <m/>
    <m/>
    <x v="10"/>
    <m/>
    <m/>
    <s v="10/0219"/>
    <x v="150"/>
    <m/>
    <s v="5883/40"/>
    <x v="0"/>
    <n v="8"/>
    <n v="10"/>
    <m/>
    <d v="2019-10-01T00:00:00"/>
    <s v="11:00am"/>
  </r>
  <r>
    <x v="1"/>
    <x v="119"/>
    <x v="8"/>
    <x v="1"/>
    <x v="1670"/>
    <x v="355"/>
    <x v="0"/>
    <x v="1052"/>
    <m/>
    <m/>
    <m/>
    <x v="0"/>
    <m/>
    <m/>
    <m/>
    <m/>
    <x v="0"/>
    <m/>
    <x v="563"/>
    <x v="493"/>
    <x v="0"/>
    <m/>
    <m/>
    <x v="0"/>
    <x v="0"/>
    <m/>
    <m/>
    <m/>
    <m/>
    <m/>
    <x v="0"/>
    <x v="0"/>
    <m/>
    <m/>
    <x v="0"/>
    <m/>
    <m/>
    <m/>
    <m/>
    <m/>
    <x v="0"/>
    <m/>
    <m/>
    <x v="0"/>
    <m/>
    <m/>
    <m/>
    <m/>
    <x v="5"/>
    <m/>
    <m/>
    <d v="2018-04-13T00:00:00"/>
    <x v="293"/>
    <m/>
    <m/>
    <x v="0"/>
    <n v="3"/>
    <n v="6"/>
    <m/>
    <d v="2018-04-11T00:00:00"/>
    <s v="7:35pm"/>
  </r>
  <r>
    <x v="1"/>
    <x v="120"/>
    <x v="8"/>
    <x v="6"/>
    <x v="1671"/>
    <x v="356"/>
    <x v="0"/>
    <x v="1053"/>
    <n v="6.16"/>
    <m/>
    <m/>
    <x v="0"/>
    <m/>
    <m/>
    <m/>
    <m/>
    <x v="0"/>
    <m/>
    <x v="907"/>
    <x v="463"/>
    <x v="0"/>
    <m/>
    <m/>
    <x v="0"/>
    <x v="0"/>
    <m/>
    <n v="0"/>
    <m/>
    <n v="0"/>
    <m/>
    <x v="0"/>
    <x v="0"/>
    <m/>
    <m/>
    <x v="0"/>
    <m/>
    <m/>
    <m/>
    <m/>
    <m/>
    <x v="0"/>
    <m/>
    <m/>
    <x v="0"/>
    <m/>
    <m/>
    <m/>
    <m/>
    <x v="1"/>
    <m/>
    <m/>
    <d v="2018-01-08T00:00:00"/>
    <x v="294"/>
    <m/>
    <m/>
    <x v="0"/>
    <n v="41"/>
    <n v="6"/>
    <m/>
    <d v="2018-01-03T00:00:00"/>
    <s v="4:25pm"/>
  </r>
  <r>
    <x v="0"/>
    <x v="121"/>
    <x v="8"/>
    <x v="12"/>
    <x v="1333"/>
    <x v="308"/>
    <x v="0"/>
    <x v="1054"/>
    <m/>
    <m/>
    <m/>
    <x v="49"/>
    <m/>
    <m/>
    <m/>
    <m/>
    <x v="355"/>
    <n v="1.101"/>
    <x v="0"/>
    <x v="6"/>
    <x v="440"/>
    <s v="9,8,14 "/>
    <m/>
    <x v="0"/>
    <x v="0"/>
    <m/>
    <n v="0"/>
    <m/>
    <n v="0"/>
    <m/>
    <x v="0"/>
    <x v="0"/>
    <m/>
    <m/>
    <x v="0"/>
    <m/>
    <m/>
    <m/>
    <m/>
    <m/>
    <x v="0"/>
    <m/>
    <m/>
    <x v="0"/>
    <m/>
    <m/>
    <m/>
    <m/>
    <x v="3"/>
    <s v="off-white"/>
    <m/>
    <d v="2017-02-23T00:00:00"/>
    <x v="295"/>
    <m/>
    <m/>
    <x v="0"/>
    <s v="-"/>
    <n v="14"/>
    <m/>
    <m/>
    <m/>
  </r>
  <r>
    <x v="0"/>
    <x v="121"/>
    <x v="8"/>
    <x v="12"/>
    <x v="1672"/>
    <x v="357"/>
    <x v="0"/>
    <x v="1055"/>
    <m/>
    <m/>
    <m/>
    <x v="50"/>
    <m/>
    <m/>
    <m/>
    <m/>
    <x v="356"/>
    <n v="1.1040000000000001"/>
    <x v="0"/>
    <x v="11"/>
    <x v="440"/>
    <s v="11,15,14"/>
    <m/>
    <x v="0"/>
    <x v="0"/>
    <m/>
    <n v="0"/>
    <m/>
    <n v="4.5999999999999999E-3"/>
    <m/>
    <x v="0"/>
    <x v="0"/>
    <m/>
    <m/>
    <x v="0"/>
    <m/>
    <m/>
    <m/>
    <m/>
    <m/>
    <x v="0"/>
    <m/>
    <m/>
    <x v="0"/>
    <m/>
    <m/>
    <m/>
    <m/>
    <x v="5"/>
    <s v="off-white"/>
    <m/>
    <d v="2017-04-11T00:00:00"/>
    <x v="296"/>
    <m/>
    <m/>
    <x v="0"/>
    <s v="-"/>
    <n v="14"/>
    <m/>
    <m/>
    <m/>
  </r>
  <r>
    <x v="0"/>
    <x v="122"/>
    <x v="9"/>
    <x v="20"/>
    <x v="1673"/>
    <x v="32"/>
    <x v="0"/>
    <x v="1056"/>
    <m/>
    <m/>
    <m/>
    <x v="0"/>
    <m/>
    <m/>
    <m/>
    <m/>
    <x v="0"/>
    <n v="1.125"/>
    <x v="0"/>
    <x v="1"/>
    <x v="0"/>
    <m/>
    <m/>
    <x v="0"/>
    <x v="0"/>
    <m/>
    <m/>
    <m/>
    <n v="0"/>
    <m/>
    <x v="0"/>
    <x v="0"/>
    <m/>
    <m/>
    <x v="0"/>
    <m/>
    <m/>
    <m/>
    <m/>
    <m/>
    <x v="0"/>
    <m/>
    <m/>
    <x v="0"/>
    <m/>
    <m/>
    <m/>
    <m/>
    <x v="4"/>
    <s v="Light Amber"/>
    <s v="Pungent"/>
    <d v="2019-03-29T00:00:00"/>
    <x v="208"/>
    <m/>
    <s v="5118/20"/>
    <x v="0"/>
    <n v="2"/>
    <n v="5"/>
    <m/>
    <d v="2019-03-25T00:00:00"/>
    <s v="12:00pm"/>
  </r>
  <r>
    <x v="0"/>
    <x v="122"/>
    <x v="9"/>
    <x v="20"/>
    <x v="1674"/>
    <x v="31"/>
    <x v="0"/>
    <x v="1057"/>
    <m/>
    <m/>
    <m/>
    <x v="0"/>
    <m/>
    <m/>
    <m/>
    <m/>
    <x v="0"/>
    <n v="1.123"/>
    <x v="0"/>
    <x v="1"/>
    <x v="0"/>
    <m/>
    <m/>
    <x v="0"/>
    <x v="0"/>
    <m/>
    <n v="0"/>
    <m/>
    <n v="0"/>
    <m/>
    <x v="0"/>
    <x v="0"/>
    <m/>
    <m/>
    <x v="0"/>
    <m/>
    <m/>
    <m/>
    <m/>
    <m/>
    <x v="0"/>
    <m/>
    <m/>
    <x v="0"/>
    <m/>
    <m/>
    <m/>
    <m/>
    <x v="4"/>
    <s v="Light Amber"/>
    <s v="Pungent"/>
    <d v="2019-03-29T00:00:00"/>
    <x v="208"/>
    <m/>
    <s v="5118/30"/>
    <x v="0"/>
    <n v="2"/>
    <n v="5"/>
    <m/>
    <d v="2019-03-27T00:00:00"/>
    <s v="1:10pm"/>
  </r>
  <r>
    <x v="0"/>
    <x v="122"/>
    <x v="9"/>
    <x v="20"/>
    <x v="1675"/>
    <x v="78"/>
    <x v="0"/>
    <x v="1057"/>
    <m/>
    <m/>
    <m/>
    <x v="0"/>
    <m/>
    <m/>
    <m/>
    <m/>
    <x v="0"/>
    <n v="1.123"/>
    <x v="0"/>
    <x v="1"/>
    <x v="0"/>
    <m/>
    <m/>
    <x v="0"/>
    <x v="0"/>
    <m/>
    <n v="0"/>
    <m/>
    <n v="0"/>
    <m/>
    <x v="0"/>
    <x v="0"/>
    <m/>
    <m/>
    <x v="0"/>
    <m/>
    <m/>
    <m/>
    <m/>
    <m/>
    <x v="0"/>
    <m/>
    <m/>
    <x v="0"/>
    <m/>
    <m/>
    <m/>
    <m/>
    <x v="5"/>
    <s v="Light Amber"/>
    <s v="Pungent"/>
    <d v="2019-04-05T00:00:00"/>
    <x v="62"/>
    <m/>
    <s v="5118/30"/>
    <x v="0"/>
    <n v="2"/>
    <n v="5"/>
    <m/>
    <d v="2019-03-27T00:00:00"/>
    <s v="1:10pm"/>
  </r>
  <r>
    <x v="0"/>
    <x v="122"/>
    <x v="9"/>
    <x v="20"/>
    <x v="1676"/>
    <x v="79"/>
    <x v="0"/>
    <x v="1035"/>
    <m/>
    <m/>
    <m/>
    <x v="0"/>
    <m/>
    <m/>
    <m/>
    <m/>
    <x v="0"/>
    <n v="1.1200000000000001"/>
    <x v="0"/>
    <x v="1"/>
    <x v="0"/>
    <m/>
    <m/>
    <x v="0"/>
    <x v="0"/>
    <m/>
    <n v="0"/>
    <m/>
    <n v="0"/>
    <m/>
    <x v="0"/>
    <x v="0"/>
    <m/>
    <m/>
    <x v="0"/>
    <m/>
    <m/>
    <m/>
    <m/>
    <m/>
    <x v="0"/>
    <m/>
    <m/>
    <x v="0"/>
    <m/>
    <m/>
    <m/>
    <m/>
    <x v="5"/>
    <s v="Light Amber"/>
    <s v="Pungent"/>
    <d v="2019-04-05T00:00:00"/>
    <x v="63"/>
    <m/>
    <s v="5118/40"/>
    <x v="0"/>
    <n v="2"/>
    <n v="5"/>
    <m/>
    <d v="2019-03-29T00:00:00"/>
    <s v="10:40am"/>
  </r>
  <r>
    <x v="0"/>
    <x v="122"/>
    <x v="9"/>
    <x v="20"/>
    <x v="1677"/>
    <x v="106"/>
    <x v="0"/>
    <x v="1058"/>
    <m/>
    <m/>
    <m/>
    <x v="0"/>
    <m/>
    <m/>
    <m/>
    <m/>
    <x v="0"/>
    <n v="1.121"/>
    <x v="0"/>
    <x v="1"/>
    <x v="0"/>
    <m/>
    <m/>
    <x v="0"/>
    <x v="0"/>
    <m/>
    <n v="0"/>
    <m/>
    <n v="0"/>
    <m/>
    <x v="0"/>
    <x v="0"/>
    <m/>
    <m/>
    <x v="0"/>
    <m/>
    <m/>
    <m/>
    <m/>
    <m/>
    <x v="0"/>
    <m/>
    <m/>
    <x v="0"/>
    <m/>
    <m/>
    <m/>
    <m/>
    <x v="5"/>
    <s v="Light Amber"/>
    <s v="Pungent"/>
    <d v="2019-04-24T00:00:00"/>
    <x v="84"/>
    <m/>
    <s v="5412/20"/>
    <x v="0"/>
    <n v="2"/>
    <n v="5"/>
    <m/>
    <d v="2019-04-19T00:00:00"/>
    <s v="1:45pm"/>
  </r>
  <r>
    <x v="1"/>
    <x v="123"/>
    <x v="10"/>
    <x v="6"/>
    <x v="1678"/>
    <x v="162"/>
    <x v="0"/>
    <x v="1059"/>
    <n v="10.56"/>
    <m/>
    <m/>
    <x v="0"/>
    <m/>
    <m/>
    <m/>
    <m/>
    <x v="0"/>
    <m/>
    <x v="908"/>
    <x v="285"/>
    <x v="0"/>
    <m/>
    <m/>
    <x v="0"/>
    <x v="0"/>
    <m/>
    <n v="0"/>
    <m/>
    <n v="0"/>
    <m/>
    <x v="0"/>
    <x v="0"/>
    <m/>
    <m/>
    <x v="0"/>
    <m/>
    <m/>
    <m/>
    <m/>
    <m/>
    <x v="0"/>
    <m/>
    <m/>
    <x v="0"/>
    <m/>
    <m/>
    <m/>
    <m/>
    <x v="4"/>
    <m/>
    <m/>
    <d v="2019-03-13T00:00:00"/>
    <x v="167"/>
    <m/>
    <s v="4842/20"/>
    <x v="0"/>
    <n v="14"/>
    <n v="6"/>
    <m/>
    <d v="2019-03-12T00:00:00"/>
    <s v="5:05am"/>
  </r>
  <r>
    <x v="1"/>
    <x v="123"/>
    <x v="9"/>
    <x v="6"/>
    <x v="1679"/>
    <x v="152"/>
    <x v="0"/>
    <x v="1060"/>
    <n v="10.75"/>
    <m/>
    <m/>
    <x v="0"/>
    <m/>
    <m/>
    <m/>
    <m/>
    <x v="0"/>
    <m/>
    <x v="909"/>
    <x v="3"/>
    <x v="0"/>
    <m/>
    <m/>
    <x v="0"/>
    <x v="0"/>
    <m/>
    <m/>
    <m/>
    <m/>
    <m/>
    <x v="0"/>
    <x v="0"/>
    <m/>
    <m/>
    <x v="0"/>
    <m/>
    <m/>
    <m/>
    <m/>
    <m/>
    <x v="0"/>
    <m/>
    <m/>
    <x v="0"/>
    <m/>
    <m/>
    <m/>
    <m/>
    <x v="4"/>
    <m/>
    <m/>
    <d v="2019-03-15T00:00:00"/>
    <x v="207"/>
    <m/>
    <s v="4842/30"/>
    <x v="0"/>
    <n v="8"/>
    <n v="6"/>
    <m/>
    <d v="2019-03-14T00:00:00"/>
    <s v="12:50pm"/>
  </r>
  <r>
    <x v="1"/>
    <x v="123"/>
    <x v="9"/>
    <x v="6"/>
    <x v="1680"/>
    <x v="25"/>
    <x v="0"/>
    <x v="1061"/>
    <n v="10.39"/>
    <m/>
    <m/>
    <x v="0"/>
    <m/>
    <m/>
    <m/>
    <m/>
    <x v="0"/>
    <m/>
    <x v="910"/>
    <x v="392"/>
    <x v="0"/>
    <m/>
    <m/>
    <x v="0"/>
    <x v="0"/>
    <m/>
    <m/>
    <m/>
    <m/>
    <m/>
    <x v="0"/>
    <x v="0"/>
    <m/>
    <m/>
    <x v="0"/>
    <m/>
    <m/>
    <m/>
    <m/>
    <m/>
    <x v="0"/>
    <m/>
    <m/>
    <x v="0"/>
    <m/>
    <m/>
    <m/>
    <m/>
    <x v="4"/>
    <m/>
    <m/>
    <d v="2019-03-18T00:00:00"/>
    <x v="21"/>
    <m/>
    <s v="4842/40"/>
    <x v="0"/>
    <n v="8"/>
    <n v="6"/>
    <m/>
    <d v="2019-03-16T00:00:00"/>
    <s v="9:50am"/>
  </r>
  <r>
    <x v="1"/>
    <x v="123"/>
    <x v="9"/>
    <x v="6"/>
    <x v="1681"/>
    <x v="26"/>
    <x v="0"/>
    <x v="1062"/>
    <n v="10.24"/>
    <m/>
    <m/>
    <x v="0"/>
    <m/>
    <m/>
    <m/>
    <m/>
    <x v="0"/>
    <m/>
    <x v="911"/>
    <x v="465"/>
    <x v="0"/>
    <m/>
    <m/>
    <x v="0"/>
    <x v="0"/>
    <m/>
    <m/>
    <m/>
    <m/>
    <m/>
    <x v="0"/>
    <x v="0"/>
    <m/>
    <m/>
    <x v="0"/>
    <m/>
    <m/>
    <m/>
    <m/>
    <m/>
    <x v="0"/>
    <m/>
    <m/>
    <x v="0"/>
    <m/>
    <m/>
    <m/>
    <m/>
    <x v="4"/>
    <m/>
    <m/>
    <d v="2019-03-19T00:00:00"/>
    <x v="22"/>
    <m/>
    <s v="4842/50"/>
    <x v="0"/>
    <n v="8"/>
    <n v="6"/>
    <m/>
    <d v="2019-03-17T00:00:00"/>
    <s v="6.35pm"/>
  </r>
  <r>
    <x v="1"/>
    <x v="123"/>
    <x v="9"/>
    <x v="6"/>
    <x v="1682"/>
    <x v="27"/>
    <x v="0"/>
    <x v="1063"/>
    <n v="10.67"/>
    <m/>
    <m/>
    <x v="0"/>
    <m/>
    <m/>
    <m/>
    <m/>
    <x v="0"/>
    <m/>
    <x v="912"/>
    <x v="321"/>
    <x v="0"/>
    <m/>
    <m/>
    <x v="0"/>
    <x v="0"/>
    <m/>
    <m/>
    <m/>
    <m/>
    <m/>
    <x v="0"/>
    <x v="0"/>
    <m/>
    <m/>
    <x v="0"/>
    <m/>
    <m/>
    <m/>
    <m/>
    <m/>
    <x v="0"/>
    <m/>
    <m/>
    <x v="0"/>
    <m/>
    <m/>
    <m/>
    <m/>
    <x v="4"/>
    <m/>
    <m/>
    <d v="2019-03-20T00:00:00"/>
    <x v="23"/>
    <m/>
    <s v="4842/60"/>
    <x v="0"/>
    <n v="6"/>
    <n v="6"/>
    <m/>
    <d v="2019-03-19T00:00:00"/>
    <s v="3:00am"/>
  </r>
  <r>
    <x v="1"/>
    <x v="123"/>
    <x v="9"/>
    <x v="6"/>
    <x v="1683"/>
    <x v="75"/>
    <x v="0"/>
    <x v="1064"/>
    <n v="10.59"/>
    <m/>
    <m/>
    <x v="0"/>
    <m/>
    <m/>
    <m/>
    <m/>
    <x v="0"/>
    <m/>
    <x v="239"/>
    <x v="472"/>
    <x v="0"/>
    <m/>
    <m/>
    <x v="0"/>
    <x v="0"/>
    <m/>
    <m/>
    <m/>
    <m/>
    <m/>
    <x v="0"/>
    <x v="0"/>
    <m/>
    <m/>
    <x v="0"/>
    <m/>
    <m/>
    <m/>
    <m/>
    <m/>
    <x v="0"/>
    <m/>
    <m/>
    <x v="0"/>
    <m/>
    <m/>
    <m/>
    <m/>
    <x v="4"/>
    <m/>
    <m/>
    <d v="2019-03-22T00:00:00"/>
    <x v="24"/>
    <m/>
    <s v="4842/70"/>
    <x v="0"/>
    <n v="8"/>
    <n v="6"/>
    <m/>
    <d v="2019-03-21T00:00:00"/>
    <s v="2:33am"/>
  </r>
  <r>
    <x v="1"/>
    <x v="123"/>
    <x v="9"/>
    <x v="6"/>
    <x v="1684"/>
    <x v="328"/>
    <x v="0"/>
    <x v="1065"/>
    <n v="10.77"/>
    <m/>
    <m/>
    <x v="0"/>
    <m/>
    <m/>
    <m/>
    <m/>
    <x v="0"/>
    <m/>
    <x v="909"/>
    <x v="338"/>
    <x v="0"/>
    <m/>
    <m/>
    <x v="0"/>
    <x v="0"/>
    <m/>
    <m/>
    <m/>
    <m/>
    <m/>
    <x v="0"/>
    <x v="0"/>
    <m/>
    <m/>
    <x v="0"/>
    <m/>
    <m/>
    <m/>
    <m/>
    <m/>
    <x v="0"/>
    <m/>
    <m/>
    <x v="0"/>
    <m/>
    <m/>
    <m/>
    <m/>
    <x v="4"/>
    <m/>
    <m/>
    <d v="2019-03-25T00:00:00"/>
    <x v="25"/>
    <m/>
    <s v="4842/80"/>
    <x v="0"/>
    <n v="6"/>
    <n v="6"/>
    <m/>
    <d v="2019-03-22T00:00:00"/>
    <s v="7:30am"/>
  </r>
  <r>
    <x v="1"/>
    <x v="123"/>
    <x v="9"/>
    <x v="6"/>
    <x v="1685"/>
    <x v="29"/>
    <x v="0"/>
    <x v="1066"/>
    <n v="10.55"/>
    <m/>
    <m/>
    <x v="0"/>
    <m/>
    <m/>
    <m/>
    <m/>
    <x v="0"/>
    <m/>
    <x v="570"/>
    <x v="392"/>
    <x v="0"/>
    <m/>
    <m/>
    <x v="0"/>
    <x v="0"/>
    <m/>
    <m/>
    <m/>
    <m/>
    <m/>
    <x v="0"/>
    <x v="0"/>
    <m/>
    <m/>
    <x v="0"/>
    <m/>
    <m/>
    <m/>
    <m/>
    <m/>
    <x v="0"/>
    <m/>
    <m/>
    <x v="0"/>
    <m/>
    <m/>
    <m/>
    <m/>
    <x v="4"/>
    <m/>
    <m/>
    <d v="2019-03-26T00:00:00"/>
    <x v="26"/>
    <m/>
    <s v="4842/90"/>
    <x v="0"/>
    <n v="8"/>
    <n v="6"/>
    <m/>
    <d v="2019-03-24T00:00:00"/>
    <s v="10:30am"/>
  </r>
  <r>
    <x v="1"/>
    <x v="123"/>
    <x v="9"/>
    <x v="6"/>
    <x v="1686"/>
    <x v="30"/>
    <x v="0"/>
    <x v="1067"/>
    <n v="10.75"/>
    <m/>
    <m/>
    <x v="0"/>
    <m/>
    <m/>
    <m/>
    <m/>
    <x v="0"/>
    <m/>
    <x v="913"/>
    <x v="494"/>
    <x v="0"/>
    <m/>
    <m/>
    <x v="0"/>
    <x v="0"/>
    <m/>
    <m/>
    <m/>
    <m/>
    <m/>
    <x v="0"/>
    <x v="0"/>
    <m/>
    <m/>
    <x v="0"/>
    <m/>
    <m/>
    <m/>
    <m/>
    <m/>
    <x v="0"/>
    <m/>
    <m/>
    <x v="0"/>
    <m/>
    <m/>
    <m/>
    <m/>
    <x v="4"/>
    <m/>
    <m/>
    <d v="2019-03-26T00:00:00"/>
    <x v="26"/>
    <m/>
    <s v="4842/100"/>
    <x v="0"/>
    <n v="6"/>
    <n v="6"/>
    <m/>
    <d v="2019-03-26T00:00:00"/>
    <s v="12:55am"/>
  </r>
  <r>
    <x v="1"/>
    <x v="123"/>
    <x v="9"/>
    <x v="6"/>
    <x v="1687"/>
    <x v="31"/>
    <x v="0"/>
    <x v="1068"/>
    <n v="10.71"/>
    <m/>
    <m/>
    <x v="0"/>
    <m/>
    <m/>
    <m/>
    <m/>
    <x v="0"/>
    <m/>
    <x v="914"/>
    <x v="495"/>
    <x v="0"/>
    <m/>
    <m/>
    <x v="0"/>
    <x v="0"/>
    <m/>
    <m/>
    <m/>
    <m/>
    <m/>
    <x v="0"/>
    <x v="0"/>
    <m/>
    <m/>
    <x v="0"/>
    <m/>
    <m/>
    <m/>
    <m/>
    <m/>
    <x v="0"/>
    <m/>
    <m/>
    <x v="0"/>
    <m/>
    <m/>
    <m/>
    <m/>
    <x v="4"/>
    <m/>
    <m/>
    <d v="2019-03-29T00:00:00"/>
    <x v="208"/>
    <m/>
    <s v="4842/110"/>
    <x v="0"/>
    <n v="11"/>
    <n v="6"/>
    <m/>
    <d v="2019-03-28T00:00:00"/>
    <s v="8:15am"/>
  </r>
  <r>
    <x v="1"/>
    <x v="123"/>
    <x v="9"/>
    <x v="6"/>
    <x v="1688"/>
    <x v="164"/>
    <x v="0"/>
    <x v="1069"/>
    <n v="10.79"/>
    <m/>
    <m/>
    <x v="0"/>
    <m/>
    <m/>
    <m/>
    <m/>
    <x v="0"/>
    <m/>
    <x v="915"/>
    <x v="171"/>
    <x v="0"/>
    <m/>
    <m/>
    <x v="0"/>
    <x v="0"/>
    <m/>
    <m/>
    <m/>
    <m/>
    <m/>
    <x v="0"/>
    <x v="0"/>
    <m/>
    <m/>
    <x v="0"/>
    <m/>
    <m/>
    <m/>
    <m/>
    <m/>
    <x v="0"/>
    <m/>
    <m/>
    <x v="0"/>
    <m/>
    <m/>
    <m/>
    <m/>
    <x v="5"/>
    <m/>
    <m/>
    <d v="2019-04-02T00:00:00"/>
    <x v="127"/>
    <m/>
    <s v="4842/120"/>
    <x v="0"/>
    <n v="11"/>
    <n v="6"/>
    <m/>
    <d v="2019-03-30T00:00:00"/>
    <s v="2:50PM"/>
  </r>
  <r>
    <x v="1"/>
    <x v="123"/>
    <x v="9"/>
    <x v="6"/>
    <x v="1689"/>
    <x v="159"/>
    <x v="0"/>
    <x v="1070"/>
    <n v="10.75"/>
    <m/>
    <m/>
    <x v="0"/>
    <m/>
    <m/>
    <m/>
    <m/>
    <x v="0"/>
    <m/>
    <x v="916"/>
    <x v="496"/>
    <x v="0"/>
    <m/>
    <m/>
    <x v="0"/>
    <x v="0"/>
    <m/>
    <m/>
    <m/>
    <m/>
    <m/>
    <x v="0"/>
    <x v="0"/>
    <m/>
    <m/>
    <x v="0"/>
    <m/>
    <m/>
    <m/>
    <m/>
    <m/>
    <x v="0"/>
    <m/>
    <m/>
    <x v="0"/>
    <m/>
    <m/>
    <m/>
    <m/>
    <x v="5"/>
    <m/>
    <m/>
    <d v="2019-04-03T00:00:00"/>
    <x v="220"/>
    <m/>
    <s v="4842/130"/>
    <x v="0"/>
    <n v="9"/>
    <n v="6"/>
    <m/>
    <d v="2019-04-02T00:00:00"/>
    <s v="5:55am"/>
  </r>
  <r>
    <x v="1"/>
    <x v="123"/>
    <x v="9"/>
    <x v="6"/>
    <x v="1690"/>
    <x v="77"/>
    <x v="0"/>
    <x v="1071"/>
    <n v="10.77"/>
    <m/>
    <m/>
    <x v="0"/>
    <m/>
    <m/>
    <m/>
    <m/>
    <x v="0"/>
    <m/>
    <x v="917"/>
    <x v="309"/>
    <x v="0"/>
    <m/>
    <m/>
    <x v="0"/>
    <x v="0"/>
    <m/>
    <m/>
    <m/>
    <m/>
    <m/>
    <x v="0"/>
    <x v="0"/>
    <m/>
    <m/>
    <x v="0"/>
    <m/>
    <m/>
    <m/>
    <m/>
    <m/>
    <x v="0"/>
    <m/>
    <m/>
    <x v="0"/>
    <m/>
    <m/>
    <m/>
    <m/>
    <x v="5"/>
    <m/>
    <m/>
    <d v="2019-04-05T00:00:00"/>
    <x v="62"/>
    <m/>
    <s v="4842/140"/>
    <x v="0"/>
    <n v="10"/>
    <n v="6"/>
    <m/>
    <d v="2019-04-04T00:00:00"/>
    <s v="3:40AM"/>
  </r>
  <r>
    <x v="1"/>
    <x v="123"/>
    <x v="9"/>
    <x v="6"/>
    <x v="1691"/>
    <x v="80"/>
    <x v="0"/>
    <x v="787"/>
    <n v="10.68"/>
    <m/>
    <m/>
    <x v="0"/>
    <m/>
    <m/>
    <m/>
    <m/>
    <x v="0"/>
    <m/>
    <x v="918"/>
    <x v="338"/>
    <x v="0"/>
    <m/>
    <m/>
    <x v="0"/>
    <x v="0"/>
    <m/>
    <m/>
    <m/>
    <m/>
    <m/>
    <x v="0"/>
    <x v="0"/>
    <m/>
    <m/>
    <x v="0"/>
    <m/>
    <m/>
    <m/>
    <m/>
    <m/>
    <x v="0"/>
    <m/>
    <m/>
    <x v="0"/>
    <m/>
    <m/>
    <m/>
    <m/>
    <x v="5"/>
    <m/>
    <m/>
    <d v="2019-04-09T00:00:00"/>
    <x v="64"/>
    <m/>
    <s v="4842/150  Rework totes"/>
    <x v="0"/>
    <n v="4"/>
    <n v="6"/>
    <m/>
    <d v="2019-04-05T00:00:00"/>
    <s v="4:10pm"/>
  </r>
  <r>
    <x v="1"/>
    <x v="123"/>
    <x v="9"/>
    <x v="6"/>
    <x v="1692"/>
    <x v="83"/>
    <x v="0"/>
    <x v="788"/>
    <n v="10.54"/>
    <m/>
    <m/>
    <x v="0"/>
    <m/>
    <m/>
    <m/>
    <m/>
    <x v="0"/>
    <m/>
    <x v="919"/>
    <x v="311"/>
    <x v="0"/>
    <m/>
    <m/>
    <x v="0"/>
    <x v="0"/>
    <m/>
    <m/>
    <m/>
    <m/>
    <m/>
    <x v="0"/>
    <x v="0"/>
    <m/>
    <m/>
    <x v="0"/>
    <m/>
    <m/>
    <m/>
    <m/>
    <m/>
    <x v="0"/>
    <m/>
    <m/>
    <x v="0"/>
    <m/>
    <m/>
    <m/>
    <m/>
    <x v="5"/>
    <m/>
    <m/>
    <d v="2019-04-11T00:00:00"/>
    <x v="66"/>
    <m/>
    <s v="4842/160 Tanker"/>
    <x v="0"/>
    <n v="9"/>
    <n v="6"/>
    <m/>
    <d v="2019-04-10T00:00:00"/>
    <s v="7:30am"/>
  </r>
  <r>
    <x v="1"/>
    <x v="123"/>
    <x v="9"/>
    <x v="6"/>
    <x v="1693"/>
    <x v="68"/>
    <x v="0"/>
    <x v="1072"/>
    <n v="10.27"/>
    <m/>
    <m/>
    <x v="0"/>
    <m/>
    <m/>
    <m/>
    <m/>
    <x v="0"/>
    <m/>
    <x v="920"/>
    <x v="497"/>
    <x v="0"/>
    <m/>
    <m/>
    <x v="0"/>
    <x v="0"/>
    <m/>
    <m/>
    <m/>
    <m/>
    <m/>
    <x v="0"/>
    <x v="0"/>
    <m/>
    <m/>
    <x v="0"/>
    <m/>
    <m/>
    <m/>
    <m/>
    <m/>
    <x v="0"/>
    <m/>
    <m/>
    <x v="0"/>
    <m/>
    <m/>
    <m/>
    <m/>
    <x v="5"/>
    <m/>
    <m/>
    <d v="2019-04-15T00:00:00"/>
    <x v="55"/>
    <m/>
    <s v="4842/170 Tanker"/>
    <x v="0"/>
    <n v="8"/>
    <n v="6"/>
    <m/>
    <d v="2019-04-12T00:00:00"/>
    <s v="5:25pm"/>
  </r>
  <r>
    <x v="1"/>
    <x v="123"/>
    <x v="9"/>
    <x v="6"/>
    <x v="1694"/>
    <x v="73"/>
    <x v="0"/>
    <x v="1073"/>
    <n v="10.75"/>
    <m/>
    <m/>
    <x v="0"/>
    <m/>
    <m/>
    <m/>
    <m/>
    <x v="0"/>
    <m/>
    <x v="921"/>
    <x v="276"/>
    <x v="0"/>
    <m/>
    <m/>
    <x v="0"/>
    <x v="0"/>
    <m/>
    <m/>
    <m/>
    <m/>
    <m/>
    <x v="0"/>
    <x v="0"/>
    <m/>
    <m/>
    <x v="0"/>
    <m/>
    <m/>
    <m/>
    <m/>
    <m/>
    <x v="0"/>
    <m/>
    <m/>
    <x v="0"/>
    <m/>
    <m/>
    <m/>
    <m/>
    <x v="5"/>
    <m/>
    <m/>
    <d v="2019-04-17T00:00:00"/>
    <x v="57"/>
    <m/>
    <s v="4842/180 Tanker"/>
    <x v="0"/>
    <n v="5"/>
    <n v="6"/>
    <m/>
    <d v="2019-04-16T00:00:00"/>
    <s v="9:20pm"/>
  </r>
  <r>
    <x v="1"/>
    <x v="123"/>
    <x v="9"/>
    <x v="6"/>
    <x v="1695"/>
    <x v="108"/>
    <x v="0"/>
    <x v="1074"/>
    <n v="10.62"/>
    <m/>
    <m/>
    <x v="0"/>
    <m/>
    <m/>
    <m/>
    <m/>
    <x v="0"/>
    <m/>
    <x v="922"/>
    <x v="321"/>
    <x v="0"/>
    <m/>
    <m/>
    <x v="0"/>
    <x v="0"/>
    <m/>
    <m/>
    <m/>
    <m/>
    <m/>
    <x v="0"/>
    <x v="0"/>
    <m/>
    <m/>
    <x v="0"/>
    <m/>
    <m/>
    <m/>
    <m/>
    <m/>
    <x v="0"/>
    <m/>
    <m/>
    <x v="0"/>
    <m/>
    <m/>
    <m/>
    <m/>
    <x v="5"/>
    <m/>
    <m/>
    <d v="2019-04-26T00:00:00"/>
    <x v="86"/>
    <m/>
    <s v="4842/ 190,200 Tanker"/>
    <x v="0"/>
    <n v="6"/>
    <n v="6"/>
    <m/>
    <d v="2019-04-17T00:00:00"/>
    <s v="8:30pm"/>
  </r>
  <r>
    <x v="0"/>
    <x v="124"/>
    <x v="9"/>
    <x v="12"/>
    <x v="1696"/>
    <x v="37"/>
    <x v="0"/>
    <x v="594"/>
    <n v="8.6999999999999993"/>
    <m/>
    <m/>
    <x v="0"/>
    <m/>
    <m/>
    <m/>
    <m/>
    <x v="0"/>
    <n v="1.0609999999999999"/>
    <x v="0"/>
    <x v="498"/>
    <x v="0"/>
    <m/>
    <m/>
    <x v="0"/>
    <x v="0"/>
    <m/>
    <m/>
    <m/>
    <m/>
    <m/>
    <x v="0"/>
    <x v="0"/>
    <m/>
    <m/>
    <x v="0"/>
    <m/>
    <m/>
    <m/>
    <m/>
    <m/>
    <x v="0"/>
    <m/>
    <m/>
    <x v="0"/>
    <m/>
    <m/>
    <m/>
    <m/>
    <x v="6"/>
    <s v="clear amber"/>
    <m/>
    <d v="2019-05-06T00:00:00"/>
    <x v="32"/>
    <m/>
    <s v="5308/20, RTS per SE"/>
    <x v="0"/>
    <n v="4"/>
    <n v="8"/>
    <m/>
    <d v="2019-04-29T00:00:00"/>
    <s v="9:30am"/>
  </r>
  <r>
    <x v="0"/>
    <x v="124"/>
    <x v="9"/>
    <x v="12"/>
    <x v="1697"/>
    <x v="37"/>
    <x v="0"/>
    <x v="1075"/>
    <n v="8.6999999999999993"/>
    <m/>
    <m/>
    <x v="0"/>
    <m/>
    <m/>
    <m/>
    <m/>
    <x v="0"/>
    <n v="1.0620000000000001"/>
    <x v="0"/>
    <x v="499"/>
    <x v="0"/>
    <m/>
    <m/>
    <x v="0"/>
    <x v="0"/>
    <m/>
    <m/>
    <m/>
    <m/>
    <m/>
    <x v="0"/>
    <x v="0"/>
    <m/>
    <m/>
    <x v="0"/>
    <m/>
    <m/>
    <m/>
    <m/>
    <m/>
    <x v="0"/>
    <m/>
    <m/>
    <x v="0"/>
    <m/>
    <m/>
    <m/>
    <m/>
    <x v="6"/>
    <s v="Clear Amber"/>
    <m/>
    <d v="2019-05-06T00:00:00"/>
    <x v="32"/>
    <m/>
    <s v="5308/30, RTS per SE"/>
    <x v="0"/>
    <n v="2"/>
    <n v="8"/>
    <m/>
    <d v="2019-04-30T00:00:00"/>
    <s v="9:55am"/>
  </r>
  <r>
    <x v="0"/>
    <x v="124"/>
    <x v="9"/>
    <x v="12"/>
    <x v="1698"/>
    <x v="37"/>
    <x v="0"/>
    <x v="1075"/>
    <n v="8.9"/>
    <m/>
    <m/>
    <x v="0"/>
    <m/>
    <m/>
    <m/>
    <m/>
    <x v="0"/>
    <n v="1.0609999999999999"/>
    <x v="0"/>
    <x v="500"/>
    <x v="0"/>
    <m/>
    <m/>
    <x v="0"/>
    <x v="0"/>
    <m/>
    <m/>
    <m/>
    <m/>
    <m/>
    <x v="0"/>
    <x v="0"/>
    <m/>
    <m/>
    <x v="0"/>
    <m/>
    <m/>
    <m/>
    <m/>
    <m/>
    <x v="0"/>
    <m/>
    <m/>
    <x v="0"/>
    <m/>
    <m/>
    <m/>
    <m/>
    <x v="6"/>
    <s v="Clear Amber"/>
    <m/>
    <d v="2019-05-06T00:00:00"/>
    <x v="32"/>
    <m/>
    <s v="5308/40, RTS per SE"/>
    <x v="0"/>
    <n v="2"/>
    <n v="8"/>
    <m/>
    <d v="2019-05-02T00:00:00"/>
    <s v="12:45pm"/>
  </r>
  <r>
    <x v="0"/>
    <x v="124"/>
    <x v="9"/>
    <x v="12"/>
    <x v="1699"/>
    <x v="160"/>
    <x v="0"/>
    <x v="1076"/>
    <n v="8.81"/>
    <m/>
    <m/>
    <x v="0"/>
    <m/>
    <m/>
    <m/>
    <m/>
    <x v="0"/>
    <n v="1.0580000000000001"/>
    <x v="0"/>
    <x v="501"/>
    <x v="0"/>
    <m/>
    <m/>
    <x v="0"/>
    <x v="0"/>
    <m/>
    <m/>
    <m/>
    <m/>
    <m/>
    <x v="0"/>
    <x v="0"/>
    <m/>
    <m/>
    <x v="0"/>
    <m/>
    <m/>
    <m/>
    <m/>
    <m/>
    <x v="0"/>
    <m/>
    <m/>
    <x v="0"/>
    <m/>
    <m/>
    <m/>
    <m/>
    <x v="6"/>
    <s v="clear amber"/>
    <m/>
    <d v="2019-05-08T00:00:00"/>
    <x v="33"/>
    <m/>
    <s v="5308/50, RTS per SE"/>
    <x v="0"/>
    <n v="2"/>
    <n v="8"/>
    <m/>
    <d v="2019-05-03T00:00:00"/>
    <s v="4:10pm"/>
  </r>
  <r>
    <x v="0"/>
    <x v="124"/>
    <x v="9"/>
    <x v="12"/>
    <x v="1700"/>
    <x v="160"/>
    <x v="0"/>
    <x v="1077"/>
    <n v="8.8000000000000007"/>
    <m/>
    <m/>
    <x v="0"/>
    <m/>
    <m/>
    <m/>
    <m/>
    <x v="0"/>
    <n v="1.0556000000000001"/>
    <x v="0"/>
    <x v="499"/>
    <x v="0"/>
    <m/>
    <m/>
    <x v="0"/>
    <x v="0"/>
    <m/>
    <m/>
    <m/>
    <m/>
    <m/>
    <x v="0"/>
    <x v="0"/>
    <m/>
    <m/>
    <x v="0"/>
    <m/>
    <m/>
    <m/>
    <m/>
    <m/>
    <x v="0"/>
    <m/>
    <m/>
    <x v="0"/>
    <m/>
    <m/>
    <m/>
    <m/>
    <x v="6"/>
    <s v="clear amber"/>
    <m/>
    <d v="2019-05-08T00:00:00"/>
    <x v="33"/>
    <m/>
    <s v="5308/60, RTS per SE"/>
    <x v="0"/>
    <n v="3"/>
    <n v="8"/>
    <m/>
    <d v="2019-05-04T00:00:00"/>
    <s v="4:30pm"/>
  </r>
  <r>
    <x v="0"/>
    <x v="124"/>
    <x v="9"/>
    <x v="12"/>
    <x v="1701"/>
    <x v="237"/>
    <x v="0"/>
    <x v="1076"/>
    <n v="9"/>
    <m/>
    <m/>
    <x v="0"/>
    <m/>
    <m/>
    <m/>
    <m/>
    <x v="0"/>
    <n v="1.0580000000000001"/>
    <x v="0"/>
    <x v="468"/>
    <x v="0"/>
    <m/>
    <m/>
    <x v="0"/>
    <x v="0"/>
    <m/>
    <m/>
    <m/>
    <m/>
    <m/>
    <x v="0"/>
    <x v="0"/>
    <m/>
    <m/>
    <x v="0"/>
    <m/>
    <m/>
    <m/>
    <m/>
    <m/>
    <x v="0"/>
    <m/>
    <m/>
    <x v="0"/>
    <m/>
    <m/>
    <m/>
    <m/>
    <x v="6"/>
    <s v="clear amber"/>
    <m/>
    <d v="2019-05-10T00:00:00"/>
    <x v="34"/>
    <m/>
    <s v="5308/70, RTS per SE"/>
    <x v="0"/>
    <n v="2"/>
    <n v="8"/>
    <m/>
    <d v="2019-05-07T00:00:00"/>
    <s v="3:25PM"/>
  </r>
  <r>
    <x v="0"/>
    <x v="124"/>
    <x v="9"/>
    <x v="12"/>
    <x v="1702"/>
    <x v="55"/>
    <x v="0"/>
    <x v="593"/>
    <n v="8.67"/>
    <m/>
    <m/>
    <x v="0"/>
    <m/>
    <m/>
    <m/>
    <m/>
    <x v="0"/>
    <n v="1.0680000000000001"/>
    <x v="0"/>
    <x v="502"/>
    <x v="0"/>
    <m/>
    <m/>
    <x v="0"/>
    <x v="0"/>
    <m/>
    <m/>
    <m/>
    <m/>
    <m/>
    <x v="0"/>
    <x v="0"/>
    <m/>
    <m/>
    <x v="0"/>
    <m/>
    <m/>
    <m/>
    <m/>
    <m/>
    <x v="0"/>
    <m/>
    <m/>
    <x v="0"/>
    <m/>
    <m/>
    <m/>
    <m/>
    <x v="7"/>
    <s v="clear amber"/>
    <m/>
    <d v="2019-06-27T00:00:00"/>
    <x v="47"/>
    <m/>
    <s v="5588/20"/>
    <x v="0"/>
    <n v="4"/>
    <n v="8"/>
    <m/>
    <d v="2019-06-24T00:00:00"/>
    <s v="12:43pm"/>
  </r>
  <r>
    <x v="0"/>
    <x v="124"/>
    <x v="9"/>
    <x v="12"/>
    <x v="1703"/>
    <x v="55"/>
    <x v="0"/>
    <x v="1078"/>
    <n v="9.1"/>
    <m/>
    <m/>
    <x v="0"/>
    <m/>
    <m/>
    <m/>
    <m/>
    <x v="0"/>
    <n v="1.0670999999999999"/>
    <x v="0"/>
    <x v="503"/>
    <x v="0"/>
    <m/>
    <m/>
    <x v="0"/>
    <x v="0"/>
    <m/>
    <m/>
    <m/>
    <m/>
    <m/>
    <x v="0"/>
    <x v="0"/>
    <m/>
    <m/>
    <x v="0"/>
    <m/>
    <m/>
    <m/>
    <m/>
    <m/>
    <x v="0"/>
    <m/>
    <m/>
    <x v="0"/>
    <m/>
    <m/>
    <m/>
    <m/>
    <x v="7"/>
    <s v="clear amber"/>
    <m/>
    <d v="2019-06-27T00:00:00"/>
    <x v="47"/>
    <m/>
    <s v="5588/30"/>
    <x v="0"/>
    <n v="3"/>
    <n v="8"/>
    <m/>
    <d v="2019-06-25T00:00:00"/>
    <s v="5:15pm"/>
  </r>
  <r>
    <x v="2"/>
    <x v="125"/>
    <x v="11"/>
    <x v="21"/>
    <x v="1704"/>
    <x v="358"/>
    <x v="1"/>
    <x v="1"/>
    <m/>
    <m/>
    <m/>
    <x v="0"/>
    <m/>
    <m/>
    <m/>
    <m/>
    <x v="0"/>
    <m/>
    <x v="0"/>
    <x v="1"/>
    <x v="0"/>
    <m/>
    <m/>
    <x v="0"/>
    <x v="0"/>
    <m/>
    <m/>
    <m/>
    <m/>
    <m/>
    <x v="0"/>
    <x v="0"/>
    <m/>
    <m/>
    <x v="0"/>
    <m/>
    <m/>
    <m/>
    <m/>
    <m/>
    <x v="0"/>
    <m/>
    <m/>
    <x v="0"/>
    <m/>
    <m/>
    <m/>
    <m/>
    <x v="1"/>
    <m/>
    <m/>
    <m/>
    <x v="251"/>
    <m/>
    <m/>
    <x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tblRpkRls"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D5:D412" firstHeaderRow="1" firstDataRow="1" firstDataCol="1"/>
  <pivotFields count="10">
    <pivotField subtotalTop="0" showAll="0">
      <items count="4">
        <item x="0"/>
        <item x="1"/>
        <item m="1" x="2"/>
        <item t="default"/>
      </items>
    </pivotField>
    <pivotField axis="axisRow" subtotalTop="0" showAll="0">
      <items count="100">
        <item x="0"/>
        <item x="1"/>
        <item x="2"/>
        <item m="1" x="80"/>
        <item x="5"/>
        <item x="7"/>
        <item m="1" x="97"/>
        <item x="8"/>
        <item x="10"/>
        <item x="13"/>
        <item x="14"/>
        <item x="15"/>
        <item m="1" x="83"/>
        <item x="19"/>
        <item x="20"/>
        <item x="21"/>
        <item m="1" x="82"/>
        <item x="22"/>
        <item x="23"/>
        <item x="25"/>
        <item x="26"/>
        <item m="1" x="87"/>
        <item x="29"/>
        <item x="30"/>
        <item x="32"/>
        <item x="33"/>
        <item x="35"/>
        <item x="37"/>
        <item x="39"/>
        <item x="40"/>
        <item x="41"/>
        <item m="1" x="81"/>
        <item x="47"/>
        <item x="49"/>
        <item x="52"/>
        <item x="53"/>
        <item x="55"/>
        <item x="56"/>
        <item x="58"/>
        <item x="59"/>
        <item x="61"/>
        <item m="1" x="86"/>
        <item x="62"/>
        <item x="63"/>
        <item x="64"/>
        <item x="65"/>
        <item x="66"/>
        <item x="67"/>
        <item m="1" x="91"/>
        <item x="71"/>
        <item x="72"/>
        <item x="73"/>
        <item m="1" x="76"/>
        <item m="1" x="92"/>
        <item x="68"/>
        <item x="43"/>
        <item m="1" x="78"/>
        <item x="74"/>
        <item x="60"/>
        <item x="16"/>
        <item m="1" x="96"/>
        <item x="17"/>
        <item x="11"/>
        <item x="42"/>
        <item m="1" x="88"/>
        <item m="1" x="95"/>
        <item m="1" x="93"/>
        <item m="1" x="94"/>
        <item x="18"/>
        <item x="3"/>
        <item x="28"/>
        <item x="38"/>
        <item x="54"/>
        <item x="70"/>
        <item m="1" x="98"/>
        <item m="1" x="79"/>
        <item m="1" x="90"/>
        <item m="1" x="84"/>
        <item x="57"/>
        <item m="1" x="89"/>
        <item x="9"/>
        <item x="27"/>
        <item m="1" x="77"/>
        <item x="31"/>
        <item x="44"/>
        <item x="46"/>
        <item x="51"/>
        <item x="50"/>
        <item x="4"/>
        <item x="6"/>
        <item x="12"/>
        <item x="24"/>
        <item x="34"/>
        <item x="75"/>
        <item m="1" x="85"/>
        <item x="45"/>
        <item x="36"/>
        <item x="48"/>
        <item x="69"/>
        <item t="default"/>
      </items>
    </pivotField>
    <pivotField subtotalTop="0" showAll="0"/>
    <pivotField axis="axisRow" subtotalTop="0" showAll="0">
      <items count="97">
        <item m="1" x="87"/>
        <item x="36"/>
        <item x="69"/>
        <item x="15"/>
        <item x="44"/>
        <item x="68"/>
        <item x="26"/>
        <item x="35"/>
        <item x="66"/>
        <item x="67"/>
        <item x="60"/>
        <item x="33"/>
        <item x="59"/>
        <item x="81"/>
        <item x="22"/>
        <item x="10"/>
        <item x="43"/>
        <item x="45"/>
        <item x="72"/>
        <item x="63"/>
        <item x="0"/>
        <item x="64"/>
        <item x="19"/>
        <item x="51"/>
        <item x="29"/>
        <item x="17"/>
        <item x="5"/>
        <item x="23"/>
        <item m="1" x="84"/>
        <item m="1" x="94"/>
        <item m="1" x="85"/>
        <item x="20"/>
        <item x="42"/>
        <item x="58"/>
        <item x="74"/>
        <item x="28"/>
        <item x="73"/>
        <item x="53"/>
        <item m="1" x="92"/>
        <item m="1" x="89"/>
        <item m="1" x="91"/>
        <item x="61"/>
        <item x="11"/>
        <item x="3"/>
        <item x="30"/>
        <item x="82"/>
        <item x="21"/>
        <item x="34"/>
        <item x="48"/>
        <item x="50"/>
        <item x="71"/>
        <item x="16"/>
        <item x="8"/>
        <item x="14"/>
        <item x="32"/>
        <item x="37"/>
        <item x="39"/>
        <item x="54"/>
        <item x="83"/>
        <item x="75"/>
        <item x="9"/>
        <item x="27"/>
        <item m="1" x="88"/>
        <item m="1" x="86"/>
        <item m="1" x="95"/>
        <item x="24"/>
        <item x="47"/>
        <item x="13"/>
        <item m="1" x="93"/>
        <item x="41"/>
        <item x="49"/>
        <item x="57"/>
        <item x="70"/>
        <item m="1" x="90"/>
        <item x="1"/>
        <item x="2"/>
        <item x="4"/>
        <item x="6"/>
        <item x="7"/>
        <item x="12"/>
        <item x="18"/>
        <item x="25"/>
        <item x="31"/>
        <item x="38"/>
        <item x="40"/>
        <item x="46"/>
        <item x="52"/>
        <item x="55"/>
        <item x="56"/>
        <item x="62"/>
        <item x="65"/>
        <item x="76"/>
        <item x="77"/>
        <item x="78"/>
        <item x="79"/>
        <item x="80"/>
        <item t="default"/>
      </items>
    </pivotField>
    <pivotField subtotalTop="0" showAll="0"/>
    <pivotField subtotalTop="0" showAll="0"/>
    <pivotField subtotalTop="0" showAll="0"/>
    <pivotField subtotalTop="0" showAll="0">
      <items count="471">
        <item m="1" x="266"/>
        <item m="1" x="345"/>
        <item m="1" x="185"/>
        <item m="1" x="224"/>
        <item m="1" x="271"/>
        <item x="59"/>
        <item x="60"/>
        <item m="1" x="285"/>
        <item m="1" x="293"/>
        <item m="1" x="313"/>
        <item m="1" x="336"/>
        <item m="1" x="152"/>
        <item m="1" x="87"/>
        <item m="1" x="89"/>
        <item x="77"/>
        <item m="1" x="143"/>
        <item x="35"/>
        <item m="1" x="353"/>
        <item m="1" x="366"/>
        <item m="1" x="282"/>
        <item m="1" x="287"/>
        <item m="1" x="295"/>
        <item m="1" x="106"/>
        <item m="1" x="115"/>
        <item m="1" x="146"/>
        <item x="15"/>
        <item x="44"/>
        <item m="1" x="356"/>
        <item m="1" x="382"/>
        <item m="1" x="109"/>
        <item m="1" x="117"/>
        <item m="1" x="308"/>
        <item m="1" x="137"/>
        <item m="1" x="339"/>
        <item m="1" x="162"/>
        <item m="1" x="367"/>
        <item m="1" x="176"/>
        <item x="67"/>
        <item m="1" x="196"/>
        <item x="43"/>
        <item m="1" x="119"/>
        <item m="1" x="310"/>
        <item m="1" x="316"/>
        <item m="1" x="148"/>
        <item x="32"/>
        <item m="1" x="170"/>
        <item m="1" x="369"/>
        <item m="1" x="325"/>
        <item m="1" x="149"/>
        <item m="1" x="341"/>
        <item m="1" x="188"/>
        <item x="25"/>
        <item m="1" x="410"/>
        <item m="1" x="225"/>
        <item m="1" x="427"/>
        <item m="1" x="434"/>
        <item x="21"/>
        <item m="1" x="361"/>
        <item x="64"/>
        <item m="1" x="200"/>
        <item x="65"/>
        <item x="42"/>
        <item x="34"/>
        <item m="1" x="190"/>
        <item m="1" x="388"/>
        <item m="1" x="202"/>
        <item m="1" x="398"/>
        <item m="1" x="443"/>
        <item m="1" x="450"/>
        <item m="1" x="251"/>
        <item m="1" x="407"/>
        <item m="1" x="422"/>
        <item m="1" x="234"/>
        <item m="1" x="256"/>
        <item m="1" x="81"/>
        <item x="56"/>
        <item x="10"/>
        <item m="1" x="432"/>
        <item m="1" x="447"/>
        <item m="1" x="463"/>
        <item m="1" x="274"/>
        <item m="1" x="425"/>
        <item m="1" x="441"/>
        <item m="1" x="448"/>
        <item m="1" x="258"/>
        <item x="66"/>
        <item m="1" x="269"/>
        <item m="1" x="91"/>
        <item m="1" x="275"/>
        <item x="70"/>
        <item m="1" x="280"/>
        <item m="1" x="92"/>
        <item m="1" x="97"/>
        <item m="1" x="289"/>
        <item m="1" x="299"/>
        <item m="1" x="113"/>
        <item m="1" x="122"/>
        <item m="1" x="133"/>
        <item m="1" x="327"/>
        <item x="62"/>
        <item m="1" x="352"/>
        <item x="0"/>
        <item m="1" x="278"/>
        <item m="1" x="94"/>
        <item m="1" x="286"/>
        <item m="1" x="99"/>
        <item m="1" x="290"/>
        <item m="1" x="101"/>
        <item x="18"/>
        <item m="1" x="301"/>
        <item m="1" x="306"/>
        <item m="1" x="123"/>
        <item m="1" x="314"/>
        <item m="1" x="135"/>
        <item m="1" x="328"/>
        <item m="1" x="145"/>
        <item m="1" x="337"/>
        <item m="1" x="153"/>
        <item m="1" x="355"/>
        <item m="1" x="166"/>
        <item m="1" x="288"/>
        <item m="1" x="102"/>
        <item m="1" x="108"/>
        <item m="1" x="302"/>
        <item m="1" x="116"/>
        <item m="1" x="124"/>
        <item m="1" x="129"/>
        <item m="1" x="322"/>
        <item m="1" x="136"/>
        <item m="1" x="330"/>
        <item m="1" x="154"/>
        <item x="50"/>
        <item m="1" x="358"/>
        <item m="1" x="168"/>
        <item m="1" x="375"/>
        <item m="1" x="186"/>
        <item m="1" x="383"/>
        <item m="1" x="195"/>
        <item m="1" x="393"/>
        <item m="1" x="297"/>
        <item m="1" x="111"/>
        <item x="28"/>
        <item m="1" x="118"/>
        <item m="1" x="309"/>
        <item m="1" x="131"/>
        <item m="1" x="323"/>
        <item x="19"/>
        <item m="1" x="331"/>
        <item m="1" x="347"/>
        <item m="1" x="169"/>
        <item m="1" x="368"/>
        <item x="17"/>
        <item m="1" x="384"/>
        <item m="1" x="197"/>
        <item m="1" x="394"/>
        <item x="5"/>
        <item m="1" x="213"/>
        <item m="1" x="121"/>
        <item m="1" x="311"/>
        <item m="1" x="126"/>
        <item m="1" x="318"/>
        <item m="1" x="140"/>
        <item m="1" x="333"/>
        <item m="1" x="340"/>
        <item m="1" x="157"/>
        <item x="22"/>
        <item m="1" x="172"/>
        <item m="1" x="370"/>
        <item m="1" x="178"/>
        <item m="1" x="377"/>
        <item m="1" x="198"/>
        <item m="1" x="395"/>
        <item m="1" x="206"/>
        <item m="1" x="402"/>
        <item x="41"/>
        <item x="58"/>
        <item m="1" x="426"/>
        <item m="1" x="132"/>
        <item m="1" x="334"/>
        <item m="1" x="349"/>
        <item m="1" x="174"/>
        <item m="1" x="372"/>
        <item m="1" x="180"/>
        <item m="1" x="378"/>
        <item x="72"/>
        <item m="1" x="397"/>
        <item x="27"/>
        <item x="71"/>
        <item m="1" x="215"/>
        <item m="1" x="411"/>
        <item m="1" x="231"/>
        <item m="1" x="428"/>
        <item m="1" x="236"/>
        <item m="1" x="435"/>
        <item x="52"/>
        <item m="1" x="343"/>
        <item m="1" x="164"/>
        <item m="1" x="363"/>
        <item m="1" x="182"/>
        <item m="1" x="379"/>
        <item m="1" x="189"/>
        <item m="1" x="387"/>
        <item m="1" x="201"/>
        <item m="1" x="405"/>
        <item m="1" x="217"/>
        <item m="1" x="412"/>
        <item m="1" x="226"/>
        <item m="1" x="420"/>
        <item m="1" x="429"/>
        <item m="1" x="436"/>
        <item m="1" x="240"/>
        <item m="1" x="456"/>
        <item m="1" x="351"/>
        <item m="1" x="165"/>
        <item m="1" x="364"/>
        <item m="1" x="175"/>
        <item m="1" x="192"/>
        <item m="1" x="390"/>
        <item m="1" x="399"/>
        <item m="1" x="209"/>
        <item m="1" x="414"/>
        <item m="1" x="228"/>
        <item m="1" x="421"/>
        <item m="1" x="232"/>
        <item m="1" x="445"/>
        <item m="1" x="247"/>
        <item m="1" x="451"/>
        <item m="1" x="254"/>
        <item m="1" x="460"/>
        <item m="1" x="260"/>
        <item x="61"/>
        <item m="1" x="391"/>
        <item m="1" x="204"/>
        <item m="1" x="211"/>
        <item m="1" x="220"/>
        <item m="1" x="233"/>
        <item m="1" x="430"/>
        <item m="1" x="462"/>
        <item m="1" x="262"/>
        <item m="1" x="467"/>
        <item x="11"/>
        <item m="1" x="80"/>
        <item m="1" x="401"/>
        <item m="1" x="212"/>
        <item m="1" x="408"/>
        <item m="1" x="222"/>
        <item m="1" x="416"/>
        <item m="1" x="431"/>
        <item m="1" x="238"/>
        <item m="1" x="439"/>
        <item m="1" x="244"/>
        <item m="1" x="249"/>
        <item m="1" x="453"/>
        <item m="1" x="253"/>
        <item m="1" x="459"/>
        <item m="1" x="468"/>
        <item m="1" x="82"/>
        <item m="1" x="265"/>
        <item m="1" x="83"/>
        <item m="1" x="268"/>
        <item m="1" x="273"/>
        <item m="1" x="409"/>
        <item m="1" x="223"/>
        <item m="1" x="417"/>
        <item m="1" x="433"/>
        <item m="1" x="239"/>
        <item m="1" x="440"/>
        <item m="1" x="245"/>
        <item m="1" x="454"/>
        <item x="3"/>
        <item m="1" x="257"/>
        <item m="1" x="464"/>
        <item m="1" x="264"/>
        <item x="29"/>
        <item m="1" x="86"/>
        <item m="1" x="442"/>
        <item m="1" x="246"/>
        <item m="1" x="449"/>
        <item m="1" x="250"/>
        <item m="1" x="455"/>
        <item m="1" x="259"/>
        <item m="1" x="465"/>
        <item m="1" x="263"/>
        <item m="1" x="469"/>
        <item m="1" x="267"/>
        <item m="1" x="84"/>
        <item m="1" x="270"/>
        <item m="1" x="85"/>
        <item x="78"/>
        <item m="1" x="279"/>
        <item x="47"/>
        <item m="1" x="276"/>
        <item m="1" x="90"/>
        <item m="1" x="281"/>
        <item m="1" x="93"/>
        <item m="1" x="98"/>
        <item m="1" x="294"/>
        <item m="1" x="105"/>
        <item m="1" x="300"/>
        <item m="1" x="114"/>
        <item m="1" x="305"/>
        <item m="1" x="127"/>
        <item m="1" x="320"/>
        <item m="1" x="134"/>
        <item x="33"/>
        <item m="1" x="144"/>
        <item m="1" x="160"/>
        <item m="1" x="354"/>
        <item m="1" x="277"/>
        <item m="1" x="88"/>
        <item m="1" x="283"/>
        <item m="1" x="95"/>
        <item x="49"/>
        <item m="1" x="100"/>
        <item m="1" x="291"/>
        <item m="1" x="107"/>
        <item m="1" x="307"/>
        <item x="20"/>
        <item m="1" x="128"/>
        <item m="1" x="321"/>
        <item x="69"/>
        <item m="1" x="329"/>
        <item m="1" x="147"/>
        <item m="1" x="338"/>
        <item m="1" x="161"/>
        <item m="1" x="357"/>
        <item m="1" x="167"/>
        <item m="1" x="284"/>
        <item m="1" x="96"/>
        <item m="1" x="292"/>
        <item m="1" x="103"/>
        <item m="1" x="296"/>
        <item m="1" x="110"/>
        <item m="1" x="125"/>
        <item m="1" x="315"/>
        <item m="1" x="130"/>
        <item x="16"/>
        <item m="1" x="138"/>
        <item m="1" x="155"/>
        <item m="1" x="346"/>
        <item x="53"/>
        <item m="1" x="359"/>
        <item m="1" x="177"/>
        <item m="1" x="376"/>
        <item x="8"/>
        <item x="14"/>
        <item m="1" x="104"/>
        <item m="1" x="298"/>
        <item m="1" x="112"/>
        <item m="1" x="303"/>
        <item m="1" x="120"/>
        <item m="1" x="317"/>
        <item x="38"/>
        <item m="1" x="324"/>
        <item m="1" x="139"/>
        <item m="1" x="332"/>
        <item m="1" x="156"/>
        <item m="1" x="348"/>
        <item m="1" x="163"/>
        <item x="31"/>
        <item m="1" x="171"/>
        <item x="36"/>
        <item m="1" x="187"/>
        <item m="1" x="385"/>
        <item x="79"/>
        <item m="1" x="214"/>
        <item m="1" x="304"/>
        <item m="1" x="312"/>
        <item x="73"/>
        <item m="1" x="326"/>
        <item m="1" x="141"/>
        <item m="1" x="150"/>
        <item x="26"/>
        <item x="9"/>
        <item m="1" x="360"/>
        <item m="1" x="173"/>
        <item m="1" x="371"/>
        <item m="1" x="179"/>
        <item m="1" x="386"/>
        <item m="1" x="199"/>
        <item m="1" x="396"/>
        <item m="1" x="207"/>
        <item m="1" x="403"/>
        <item m="1" x="418"/>
        <item m="1" x="230"/>
        <item m="1" x="319"/>
        <item m="1" x="142"/>
        <item m="1" x="335"/>
        <item m="1" x="151"/>
        <item m="1" x="342"/>
        <item m="1" x="158"/>
        <item m="1" x="362"/>
        <item m="1" x="373"/>
        <item m="1" x="181"/>
        <item m="1" x="404"/>
        <item m="1" x="216"/>
        <item m="1" x="419"/>
        <item m="1" x="344"/>
        <item m="1" x="159"/>
        <item m="1" x="350"/>
        <item m="1" x="374"/>
        <item m="1" x="183"/>
        <item m="1" x="380"/>
        <item m="1" x="191"/>
        <item m="1" x="389"/>
        <item m="1" x="208"/>
        <item m="1" x="406"/>
        <item m="1" x="218"/>
        <item m="1" x="413"/>
        <item m="1" x="227"/>
        <item m="1" x="237"/>
        <item x="57"/>
        <item m="1" x="241"/>
        <item m="1" x="444"/>
        <item m="1" x="252"/>
        <item m="1" x="457"/>
        <item x="13"/>
        <item x="40"/>
        <item m="1" x="365"/>
        <item m="1" x="184"/>
        <item m="1" x="381"/>
        <item m="1" x="193"/>
        <item m="1" x="203"/>
        <item m="1" x="210"/>
        <item m="1" x="219"/>
        <item m="1" x="415"/>
        <item x="46"/>
        <item m="1" x="423"/>
        <item m="1" x="437"/>
        <item m="1" x="242"/>
        <item x="48"/>
        <item m="1" x="248"/>
        <item m="1" x="458"/>
        <item m="1" x="255"/>
        <item m="1" x="461"/>
        <item m="1" x="261"/>
        <item m="1" x="466"/>
        <item m="1" x="194"/>
        <item m="1" x="392"/>
        <item m="1" x="205"/>
        <item m="1" x="400"/>
        <item m="1" x="221"/>
        <item x="68"/>
        <item m="1" x="229"/>
        <item m="1" x="424"/>
        <item m="1" x="235"/>
        <item m="1" x="438"/>
        <item m="1" x="243"/>
        <item m="1" x="446"/>
        <item m="1" x="452"/>
        <item x="12"/>
        <item x="54"/>
        <item x="39"/>
        <item x="51"/>
        <item x="37"/>
        <item x="55"/>
        <item x="45"/>
        <item x="7"/>
        <item x="23"/>
        <item x="30"/>
        <item x="6"/>
        <item x="24"/>
        <item x="63"/>
        <item x="4"/>
        <item x="74"/>
        <item x="75"/>
        <item x="76"/>
        <item x="1"/>
        <item m="1" x="272"/>
        <item x="2"/>
        <item t="default"/>
      </items>
    </pivotField>
    <pivotField axis="axisRow" subtotalTop="0" showAll="0">
      <items count="162">
        <item m="1" x="49"/>
        <item x="13"/>
        <item m="1" x="127"/>
        <item x="8"/>
        <item m="1" x="126"/>
        <item x="4"/>
        <item x="20"/>
        <item x="14"/>
        <item x="9"/>
        <item m="1" x="74"/>
        <item m="1" x="46"/>
        <item x="17"/>
        <item x="15"/>
        <item m="1" x="52"/>
        <item m="1" x="83"/>
        <item x="10"/>
        <item m="1" x="124"/>
        <item m="1" x="110"/>
        <item x="21"/>
        <item x="18"/>
        <item m="1" x="48"/>
        <item x="22"/>
        <item m="1" x="43"/>
        <item m="1" x="138"/>
        <item x="5"/>
        <item m="1" x="125"/>
        <item x="26"/>
        <item x="23"/>
        <item m="1" x="158"/>
        <item m="1" x="97"/>
        <item m="1" x="79"/>
        <item m="1" x="156"/>
        <item x="0"/>
        <item m="1" x="123"/>
        <item m="1" x="41"/>
        <item m="1" x="98"/>
        <item m="1" x="33"/>
        <item m="1" x="65"/>
        <item m="1" x="42"/>
        <item m="1" x="112"/>
        <item m="1" x="87"/>
        <item x="6"/>
        <item m="1" x="102"/>
        <item m="1" x="143"/>
        <item m="1" x="105"/>
        <item m="1" x="63"/>
        <item m="1" x="28"/>
        <item m="1" x="30"/>
        <item x="24"/>
        <item x="1"/>
        <item m="1" x="149"/>
        <item x="3"/>
        <item m="1" x="139"/>
        <item x="11"/>
        <item m="1" x="101"/>
        <item m="1" x="76"/>
        <item m="1" x="85"/>
        <item m="1" x="104"/>
        <item m="1" x="54"/>
        <item m="1" x="119"/>
        <item m="1" x="106"/>
        <item m="1" x="45"/>
        <item m="1" x="86"/>
        <item m="1" x="84"/>
        <item m="1" x="148"/>
        <item m="1" x="147"/>
        <item m="1" x="150"/>
        <item m="1" x="103"/>
        <item m="1" x="117"/>
        <item m="1" x="77"/>
        <item x="2"/>
        <item m="1" x="94"/>
        <item x="25"/>
        <item m="1" x="157"/>
        <item m="1" x="93"/>
        <item m="1" x="113"/>
        <item m="1" x="121"/>
        <item m="1" x="53"/>
        <item m="1" x="136"/>
        <item m="1" x="51"/>
        <item m="1" x="132"/>
        <item m="1" x="62"/>
        <item m="1" x="31"/>
        <item m="1" x="58"/>
        <item m="1" x="152"/>
        <item m="1" x="114"/>
        <item m="1" x="122"/>
        <item m="1" x="71"/>
        <item m="1" x="146"/>
        <item m="1" x="142"/>
        <item m="1" x="145"/>
        <item m="1" x="57"/>
        <item m="1" x="134"/>
        <item m="1" x="92"/>
        <item m="1" x="81"/>
        <item m="1" x="64"/>
        <item m="1" x="78"/>
        <item m="1" x="75"/>
        <item m="1" x="80"/>
        <item x="12"/>
        <item m="1" x="95"/>
        <item m="1" x="140"/>
        <item m="1" x="89"/>
        <item m="1" x="107"/>
        <item m="1" x="73"/>
        <item m="1" x="96"/>
        <item m="1" x="29"/>
        <item m="1" x="27"/>
        <item m="1" x="36"/>
        <item m="1" x="91"/>
        <item m="1" x="68"/>
        <item m="1" x="39"/>
        <item m="1" x="115"/>
        <item m="1" x="151"/>
        <item m="1" x="160"/>
        <item m="1" x="118"/>
        <item m="1" x="137"/>
        <item m="1" x="69"/>
        <item m="1" x="66"/>
        <item m="1" x="129"/>
        <item m="1" x="59"/>
        <item m="1" x="108"/>
        <item m="1" x="34"/>
        <item m="1" x="153"/>
        <item m="1" x="88"/>
        <item m="1" x="154"/>
        <item m="1" x="32"/>
        <item m="1" x="109"/>
        <item m="1" x="131"/>
        <item m="1" x="37"/>
        <item m="1" x="90"/>
        <item m="1" x="135"/>
        <item m="1" x="144"/>
        <item m="1" x="70"/>
        <item m="1" x="56"/>
        <item m="1" x="50"/>
        <item m="1" x="82"/>
        <item x="7"/>
        <item m="1" x="61"/>
        <item m="1" x="72"/>
        <item m="1" x="120"/>
        <item m="1" x="159"/>
        <item m="1" x="128"/>
        <item m="1" x="133"/>
        <item m="1" x="111"/>
        <item m="1" x="130"/>
        <item m="1" x="99"/>
        <item m="1" x="60"/>
        <item m="1" x="67"/>
        <item m="1" x="55"/>
        <item m="1" x="40"/>
        <item m="1" x="47"/>
        <item m="1" x="155"/>
        <item m="1" x="35"/>
        <item m="1" x="38"/>
        <item m="1" x="44"/>
        <item m="1" x="141"/>
        <item m="1" x="100"/>
        <item m="1" x="116"/>
        <item x="19"/>
        <item x="16"/>
        <item t="default"/>
      </items>
    </pivotField>
    <pivotField subtotalTop="0" showAll="0">
      <items count="8">
        <item m="1" x="3"/>
        <item m="1" x="1"/>
        <item m="1" x="5"/>
        <item m="1" x="4"/>
        <item m="1" x="6"/>
        <item m="1" x="2"/>
        <item x="0"/>
        <item t="default"/>
      </items>
    </pivotField>
  </pivotFields>
  <rowFields count="3">
    <field x="1"/>
    <field x="3"/>
    <field x="8"/>
  </rowFields>
  <rowItems count="407">
    <i>
      <x/>
    </i>
    <i r="1">
      <x v="20"/>
    </i>
    <i r="2">
      <x v="32"/>
    </i>
    <i t="default" r="1">
      <x v="20"/>
    </i>
    <i r="1">
      <x v="74"/>
    </i>
    <i r="2">
      <x v="49"/>
    </i>
    <i t="default" r="1">
      <x v="74"/>
    </i>
    <i r="1">
      <x v="75"/>
    </i>
    <i r="2">
      <x v="32"/>
    </i>
    <i t="default" r="1">
      <x v="75"/>
    </i>
    <i t="default">
      <x/>
    </i>
    <i>
      <x v="1"/>
    </i>
    <i r="1">
      <x v="43"/>
    </i>
    <i r="2">
      <x v="32"/>
    </i>
    <i t="default" r="1">
      <x v="43"/>
    </i>
    <i t="default">
      <x v="1"/>
    </i>
    <i>
      <x v="2"/>
    </i>
    <i r="1">
      <x v="76"/>
    </i>
    <i r="2">
      <x v="32"/>
    </i>
    <i t="default" r="1">
      <x v="76"/>
    </i>
    <i t="default">
      <x v="2"/>
    </i>
    <i>
      <x v="4"/>
    </i>
    <i r="1">
      <x v="78"/>
    </i>
    <i r="2">
      <x v="51"/>
    </i>
    <i t="default" r="1">
      <x v="78"/>
    </i>
    <i t="default">
      <x v="4"/>
    </i>
    <i>
      <x v="5"/>
    </i>
    <i r="1">
      <x v="60"/>
    </i>
    <i r="2">
      <x v="5"/>
    </i>
    <i t="default" r="1">
      <x v="60"/>
    </i>
    <i t="default">
      <x v="5"/>
    </i>
    <i>
      <x v="7"/>
    </i>
    <i r="1">
      <x v="15"/>
    </i>
    <i r="2">
      <x v="24"/>
    </i>
    <i t="default" r="1">
      <x v="15"/>
    </i>
    <i t="default">
      <x v="7"/>
    </i>
    <i>
      <x v="8"/>
    </i>
    <i r="1">
      <x v="79"/>
    </i>
    <i r="2">
      <x v="41"/>
    </i>
    <i t="default" r="1">
      <x v="79"/>
    </i>
    <i t="default">
      <x v="8"/>
    </i>
    <i>
      <x v="9"/>
    </i>
    <i r="1">
      <x v="3"/>
    </i>
    <i r="2">
      <x v="32"/>
    </i>
    <i t="default" r="1">
      <x v="3"/>
    </i>
    <i t="default">
      <x v="9"/>
    </i>
    <i>
      <x v="10"/>
    </i>
    <i r="1">
      <x v="51"/>
    </i>
    <i r="2">
      <x v="3"/>
    </i>
    <i t="default" r="1">
      <x v="51"/>
    </i>
    <i t="default">
      <x v="10"/>
    </i>
    <i>
      <x v="11"/>
    </i>
    <i r="1">
      <x v="25"/>
    </i>
    <i r="2">
      <x v="32"/>
    </i>
    <i t="default" r="1">
      <x v="25"/>
    </i>
    <i t="default">
      <x v="11"/>
    </i>
    <i>
      <x v="13"/>
    </i>
    <i r="1">
      <x v="46"/>
    </i>
    <i r="2">
      <x v="32"/>
    </i>
    <i t="default" r="1">
      <x v="46"/>
    </i>
    <i t="default">
      <x v="13"/>
    </i>
    <i>
      <x v="14"/>
    </i>
    <i r="1">
      <x v="14"/>
    </i>
    <i r="2">
      <x v="32"/>
    </i>
    <i t="default" r="1">
      <x v="14"/>
    </i>
    <i t="default">
      <x v="14"/>
    </i>
    <i>
      <x v="15"/>
    </i>
    <i r="1">
      <x v="27"/>
    </i>
    <i r="2">
      <x v="8"/>
    </i>
    <i t="default" r="1">
      <x v="27"/>
    </i>
    <i r="1">
      <x v="65"/>
    </i>
    <i r="2">
      <x v="15"/>
    </i>
    <i t="default" r="1">
      <x v="65"/>
    </i>
    <i t="default">
      <x v="15"/>
    </i>
    <i>
      <x v="17"/>
    </i>
    <i r="1">
      <x v="81"/>
    </i>
    <i r="2">
      <x v="53"/>
    </i>
    <i t="default" r="1">
      <x v="81"/>
    </i>
    <i t="default">
      <x v="17"/>
    </i>
    <i>
      <x v="18"/>
    </i>
    <i r="1">
      <x v="6"/>
    </i>
    <i r="2">
      <x v="32"/>
    </i>
    <i t="default" r="1">
      <x v="6"/>
    </i>
    <i t="default">
      <x v="18"/>
    </i>
    <i>
      <x v="19"/>
    </i>
    <i r="1">
      <x v="35"/>
    </i>
    <i r="2">
      <x v="32"/>
    </i>
    <i t="default" r="1">
      <x v="35"/>
    </i>
    <i t="default">
      <x v="19"/>
    </i>
    <i>
      <x v="20"/>
    </i>
    <i r="1">
      <x v="24"/>
    </i>
    <i r="2">
      <x v="32"/>
    </i>
    <i t="default" r="1">
      <x v="24"/>
    </i>
    <i t="default">
      <x v="20"/>
    </i>
    <i>
      <x v="22"/>
    </i>
    <i r="1">
      <x v="54"/>
    </i>
    <i r="2">
      <x v="1"/>
    </i>
    <i t="default" r="1">
      <x v="54"/>
    </i>
    <i r="1">
      <x v="55"/>
    </i>
    <i r="2">
      <x v="12"/>
    </i>
    <i t="default" r="1">
      <x v="55"/>
    </i>
    <i t="default">
      <x v="22"/>
    </i>
    <i>
      <x v="23"/>
    </i>
    <i r="1">
      <x v="11"/>
    </i>
    <i r="2">
      <x v="7"/>
    </i>
    <i t="default" r="1">
      <x v="11"/>
    </i>
    <i t="default">
      <x v="23"/>
    </i>
    <i>
      <x v="24"/>
    </i>
    <i r="1">
      <x v="7"/>
    </i>
    <i r="2">
      <x v="32"/>
    </i>
    <i t="default" r="1">
      <x v="7"/>
    </i>
    <i t="default">
      <x v="24"/>
    </i>
    <i>
      <x v="25"/>
    </i>
    <i r="1">
      <x v="1"/>
    </i>
    <i r="2">
      <x v="32"/>
    </i>
    <i t="default" r="1">
      <x v="1"/>
    </i>
    <i t="default">
      <x v="25"/>
    </i>
    <i>
      <x v="26"/>
    </i>
    <i r="1">
      <x v="56"/>
    </i>
    <i r="2">
      <x v="32"/>
    </i>
    <i t="default" r="1">
      <x v="56"/>
    </i>
    <i t="default">
      <x v="26"/>
    </i>
    <i>
      <x v="27"/>
    </i>
    <i r="1">
      <x v="69"/>
    </i>
    <i r="2">
      <x v="11"/>
    </i>
    <i t="default" r="1">
      <x v="69"/>
    </i>
    <i t="default">
      <x v="27"/>
    </i>
    <i>
      <x v="28"/>
    </i>
    <i r="1">
      <x v="16"/>
    </i>
    <i r="2">
      <x v="32"/>
    </i>
    <i t="default" r="1">
      <x v="16"/>
    </i>
    <i t="default">
      <x v="28"/>
    </i>
    <i>
      <x v="29"/>
    </i>
    <i r="1">
      <x v="4"/>
    </i>
    <i r="2">
      <x v="32"/>
    </i>
    <i t="default" r="1">
      <x v="4"/>
    </i>
    <i t="default">
      <x v="29"/>
    </i>
    <i>
      <x v="30"/>
    </i>
    <i r="1">
      <x v="17"/>
    </i>
    <i r="2">
      <x v="19"/>
    </i>
    <i t="default" r="1">
      <x v="17"/>
    </i>
    <i t="default">
      <x v="30"/>
    </i>
    <i>
      <x v="32"/>
    </i>
    <i r="1">
      <x v="23"/>
    </i>
    <i r="2">
      <x v="32"/>
    </i>
    <i t="default" r="1">
      <x v="23"/>
    </i>
    <i t="default">
      <x v="32"/>
    </i>
    <i>
      <x v="33"/>
    </i>
    <i r="1">
      <x v="37"/>
    </i>
    <i r="2">
      <x v="32"/>
    </i>
    <i t="default" r="1">
      <x v="37"/>
    </i>
    <i t="default">
      <x v="33"/>
    </i>
    <i>
      <x v="34"/>
    </i>
    <i r="1">
      <x v="15"/>
    </i>
    <i r="2">
      <x v="6"/>
    </i>
    <i t="default" r="1">
      <x v="15"/>
    </i>
    <i t="default">
      <x v="34"/>
    </i>
    <i>
      <x v="35"/>
    </i>
    <i r="1">
      <x v="71"/>
    </i>
    <i r="2">
      <x v="32"/>
    </i>
    <i t="default" r="1">
      <x v="71"/>
    </i>
    <i t="default">
      <x v="35"/>
    </i>
    <i>
      <x v="36"/>
    </i>
    <i r="1">
      <x v="12"/>
    </i>
    <i r="2">
      <x v="18"/>
    </i>
    <i t="default" r="1">
      <x v="12"/>
    </i>
    <i t="default">
      <x v="36"/>
    </i>
    <i>
      <x v="37"/>
    </i>
    <i r="1">
      <x v="10"/>
    </i>
    <i r="2">
      <x v="1"/>
    </i>
    <i t="default" r="1">
      <x v="10"/>
    </i>
    <i t="default">
      <x v="37"/>
    </i>
    <i>
      <x v="38"/>
    </i>
    <i r="1">
      <x v="89"/>
    </i>
    <i r="2">
      <x v="1"/>
    </i>
    <i t="default" r="1">
      <x v="89"/>
    </i>
    <i t="default">
      <x v="38"/>
    </i>
    <i>
      <x v="39"/>
    </i>
    <i r="1">
      <x v="19"/>
    </i>
    <i r="2">
      <x v="21"/>
    </i>
    <i t="default" r="1">
      <x v="19"/>
    </i>
    <i t="default">
      <x v="39"/>
    </i>
    <i>
      <x v="40"/>
    </i>
    <i r="1">
      <x v="90"/>
    </i>
    <i r="2">
      <x v="32"/>
    </i>
    <i t="default" r="1">
      <x v="90"/>
    </i>
    <i t="default">
      <x v="40"/>
    </i>
    <i>
      <x v="42"/>
    </i>
    <i r="1">
      <x v="8"/>
    </i>
    <i r="2">
      <x v="32"/>
    </i>
    <i t="default" r="1">
      <x v="8"/>
    </i>
    <i t="default">
      <x v="42"/>
    </i>
    <i>
      <x v="43"/>
    </i>
    <i r="1">
      <x v="9"/>
    </i>
    <i r="2">
      <x v="32"/>
    </i>
    <i t="default" r="1">
      <x v="9"/>
    </i>
    <i t="default">
      <x v="43"/>
    </i>
    <i>
      <x v="44"/>
    </i>
    <i r="1">
      <x v="5"/>
    </i>
    <i r="2">
      <x v="32"/>
    </i>
    <i t="default" r="1">
      <x v="5"/>
    </i>
    <i t="default">
      <x v="44"/>
    </i>
    <i>
      <x v="45"/>
    </i>
    <i r="1">
      <x v="2"/>
    </i>
    <i r="2">
      <x v="32"/>
    </i>
    <i t="default" r="1">
      <x v="2"/>
    </i>
    <i t="default">
      <x v="45"/>
    </i>
    <i>
      <x v="46"/>
    </i>
    <i r="1">
      <x v="72"/>
    </i>
    <i r="2">
      <x v="32"/>
    </i>
    <i t="default" r="1">
      <x v="72"/>
    </i>
    <i t="default">
      <x v="46"/>
    </i>
    <i>
      <x v="47"/>
    </i>
    <i r="1">
      <x v="50"/>
    </i>
    <i r="2">
      <x v="27"/>
    </i>
    <i t="default" r="1">
      <x v="50"/>
    </i>
    <i t="default">
      <x v="47"/>
    </i>
    <i>
      <x v="49"/>
    </i>
    <i r="1">
      <x v="59"/>
    </i>
    <i r="2">
      <x v="72"/>
    </i>
    <i t="default" r="1">
      <x v="59"/>
    </i>
    <i t="default">
      <x v="49"/>
    </i>
    <i>
      <x v="50"/>
    </i>
    <i r="1">
      <x v="91"/>
    </i>
    <i r="2">
      <x v="32"/>
    </i>
    <i t="default" r="1">
      <x v="91"/>
    </i>
    <i r="1">
      <x v="92"/>
    </i>
    <i r="2">
      <x v="32"/>
    </i>
    <i t="default" r="1">
      <x v="92"/>
    </i>
    <i r="1">
      <x v="93"/>
    </i>
    <i r="2">
      <x v="32"/>
    </i>
    <i t="default" r="1">
      <x v="93"/>
    </i>
    <i r="1">
      <x v="94"/>
    </i>
    <i r="2">
      <x v="32"/>
    </i>
    <i t="default" r="1">
      <x v="94"/>
    </i>
    <i r="1">
      <x v="95"/>
    </i>
    <i r="2">
      <x v="32"/>
    </i>
    <i t="default" r="1">
      <x v="95"/>
    </i>
    <i t="default">
      <x v="50"/>
    </i>
    <i>
      <x v="51"/>
    </i>
    <i r="1">
      <x v="13"/>
    </i>
    <i r="2">
      <x v="32"/>
    </i>
    <i t="default" r="1">
      <x v="13"/>
    </i>
    <i t="default">
      <x v="51"/>
    </i>
    <i>
      <x v="54"/>
    </i>
    <i r="1">
      <x v="18"/>
    </i>
    <i r="2">
      <x v="3"/>
    </i>
    <i t="default" r="1">
      <x v="18"/>
    </i>
    <i t="default">
      <x v="54"/>
    </i>
    <i>
      <x v="55"/>
    </i>
    <i r="1">
      <x v="66"/>
    </i>
    <i r="2">
      <x v="159"/>
    </i>
    <i t="default" r="1">
      <x v="66"/>
    </i>
    <i t="default">
      <x v="55"/>
    </i>
    <i>
      <x v="57"/>
    </i>
    <i r="1">
      <x v="45"/>
    </i>
    <i r="2">
      <x v="3"/>
    </i>
    <i t="default" r="1">
      <x v="45"/>
    </i>
    <i t="default">
      <x v="57"/>
    </i>
    <i>
      <x v="58"/>
    </i>
    <i r="1">
      <x v="21"/>
    </i>
    <i r="2">
      <x v="11"/>
    </i>
    <i t="default" r="1">
      <x v="21"/>
    </i>
    <i t="default">
      <x v="58"/>
    </i>
    <i>
      <x v="59"/>
    </i>
    <i r="1">
      <x v="80"/>
    </i>
    <i r="2">
      <x v="32"/>
    </i>
    <i t="default" r="1">
      <x v="80"/>
    </i>
    <i t="default">
      <x v="59"/>
    </i>
    <i>
      <x v="61"/>
    </i>
    <i r="1">
      <x v="22"/>
    </i>
    <i r="2">
      <x v="32"/>
    </i>
    <i t="default" r="1">
      <x v="22"/>
    </i>
    <i t="default">
      <x v="61"/>
    </i>
    <i>
      <x v="62"/>
    </i>
    <i r="1">
      <x v="67"/>
    </i>
    <i r="2">
      <x v="32"/>
    </i>
    <i t="default" r="1">
      <x v="67"/>
    </i>
    <i t="default">
      <x v="62"/>
    </i>
    <i>
      <x v="63"/>
    </i>
    <i r="1">
      <x v="85"/>
    </i>
    <i r="2">
      <x v="32"/>
    </i>
    <i t="default" r="1">
      <x v="85"/>
    </i>
    <i t="default">
      <x v="63"/>
    </i>
    <i>
      <x v="68"/>
    </i>
    <i r="1">
      <x v="31"/>
    </i>
    <i r="2">
      <x v="32"/>
    </i>
    <i t="default" r="1">
      <x v="31"/>
    </i>
    <i t="default">
      <x v="68"/>
    </i>
    <i>
      <x v="69"/>
    </i>
    <i r="1">
      <x v="26"/>
    </i>
    <i r="2">
      <x v="32"/>
    </i>
    <i t="default" r="1">
      <x v="26"/>
    </i>
    <i t="default">
      <x v="69"/>
    </i>
    <i>
      <x v="70"/>
    </i>
    <i r="1">
      <x v="82"/>
    </i>
    <i r="2">
      <x v="24"/>
    </i>
    <i t="default" r="1">
      <x v="82"/>
    </i>
    <i t="default">
      <x v="70"/>
    </i>
    <i>
      <x v="71"/>
    </i>
    <i r="1">
      <x v="32"/>
    </i>
    <i r="2">
      <x v="5"/>
    </i>
    <i t="default" r="1">
      <x v="32"/>
    </i>
    <i t="default">
      <x v="71"/>
    </i>
    <i>
      <x v="72"/>
    </i>
    <i r="1">
      <x v="33"/>
    </i>
    <i r="2">
      <x v="32"/>
    </i>
    <i t="default" r="1">
      <x v="33"/>
    </i>
    <i t="default">
      <x v="72"/>
    </i>
    <i>
      <x v="73"/>
    </i>
    <i r="1">
      <x v="34"/>
    </i>
    <i r="2">
      <x v="48"/>
    </i>
    <i t="default" r="1">
      <x v="34"/>
    </i>
    <i t="default">
      <x v="73"/>
    </i>
    <i>
      <x v="78"/>
    </i>
    <i r="1">
      <x v="41"/>
    </i>
    <i r="2">
      <x v="8"/>
    </i>
    <i t="default" r="1">
      <x v="41"/>
    </i>
    <i t="default">
      <x v="78"/>
    </i>
    <i>
      <x v="80"/>
    </i>
    <i r="1">
      <x v="42"/>
    </i>
    <i r="2">
      <x v="32"/>
    </i>
    <i t="default" r="1">
      <x v="42"/>
    </i>
    <i t="default">
      <x v="80"/>
    </i>
    <i>
      <x v="81"/>
    </i>
    <i r="1">
      <x v="44"/>
    </i>
    <i r="2">
      <x v="99"/>
    </i>
    <i t="default" r="1">
      <x v="44"/>
    </i>
    <i t="default">
      <x v="81"/>
    </i>
    <i>
      <x v="83"/>
    </i>
    <i r="1">
      <x v="47"/>
    </i>
    <i r="2">
      <x v="53"/>
    </i>
    <i t="default" r="1">
      <x v="47"/>
    </i>
    <i t="default">
      <x v="83"/>
    </i>
    <i>
      <x v="84"/>
    </i>
    <i r="1">
      <x v="48"/>
    </i>
    <i r="2">
      <x v="32"/>
    </i>
    <i t="default" r="1">
      <x v="48"/>
    </i>
    <i t="default">
      <x v="84"/>
    </i>
    <i>
      <x v="85"/>
    </i>
    <i r="1">
      <x v="49"/>
    </i>
    <i r="2">
      <x v="32"/>
    </i>
    <i t="default" r="1">
      <x v="49"/>
    </i>
    <i t="default">
      <x v="85"/>
    </i>
    <i>
      <x v="86"/>
    </i>
    <i r="1">
      <x v="88"/>
    </i>
    <i r="2">
      <x v="32"/>
    </i>
    <i t="default" r="1">
      <x v="88"/>
    </i>
    <i t="default">
      <x v="86"/>
    </i>
    <i>
      <x v="87"/>
    </i>
    <i r="1">
      <x v="57"/>
    </i>
    <i r="2">
      <x v="32"/>
    </i>
    <i t="default" r="1">
      <x v="57"/>
    </i>
    <i r="1">
      <x v="87"/>
    </i>
    <i r="2">
      <x v="32"/>
    </i>
    <i t="default" r="1">
      <x v="87"/>
    </i>
    <i t="default">
      <x v="87"/>
    </i>
    <i>
      <x v="88"/>
    </i>
    <i r="1">
      <x v="77"/>
    </i>
    <i r="2">
      <x v="70"/>
    </i>
    <i t="default" r="1">
      <x v="77"/>
    </i>
    <i t="default">
      <x v="88"/>
    </i>
    <i>
      <x v="89"/>
    </i>
    <i r="1">
      <x v="52"/>
    </i>
    <i r="2">
      <x v="51"/>
    </i>
    <i t="default" r="1">
      <x v="52"/>
    </i>
    <i t="default">
      <x v="89"/>
    </i>
    <i>
      <x v="90"/>
    </i>
    <i r="1">
      <x v="53"/>
    </i>
    <i r="2">
      <x v="137"/>
    </i>
    <i t="default" r="1">
      <x v="53"/>
    </i>
    <i t="default">
      <x v="90"/>
    </i>
    <i>
      <x v="91"/>
    </i>
    <i r="1">
      <x v="61"/>
    </i>
    <i r="2">
      <x v="53"/>
    </i>
    <i t="default" r="1">
      <x v="61"/>
    </i>
    <i t="default">
      <x v="91"/>
    </i>
    <i>
      <x v="92"/>
    </i>
    <i r="1">
      <x v="83"/>
    </i>
    <i r="2">
      <x v="32"/>
    </i>
    <i t="default" r="1">
      <x v="83"/>
    </i>
    <i t="default">
      <x v="92"/>
    </i>
    <i>
      <x v="93"/>
    </i>
    <i r="1">
      <x v="58"/>
    </i>
    <i r="2">
      <x v="26"/>
    </i>
    <i t="default" r="1">
      <x v="58"/>
    </i>
    <i t="default">
      <x v="93"/>
    </i>
    <i>
      <x v="95"/>
    </i>
    <i r="1">
      <x v="70"/>
    </i>
    <i r="2">
      <x v="32"/>
    </i>
    <i t="default" r="1">
      <x v="70"/>
    </i>
    <i t="default">
      <x v="95"/>
    </i>
    <i>
      <x v="96"/>
    </i>
    <i r="1">
      <x v="84"/>
    </i>
    <i r="2">
      <x v="160"/>
    </i>
    <i t="default" r="1">
      <x v="84"/>
    </i>
    <i t="default">
      <x v="96"/>
    </i>
    <i>
      <x v="97"/>
    </i>
    <i r="1">
      <x v="86"/>
    </i>
    <i r="2">
      <x v="32"/>
    </i>
    <i t="default" r="1">
      <x v="86"/>
    </i>
    <i t="default">
      <x v="97"/>
    </i>
    <i>
      <x v="98"/>
    </i>
    <i r="1">
      <x v="36"/>
    </i>
    <i r="2">
      <x v="32"/>
    </i>
    <i t="default" r="1">
      <x v="36"/>
    </i>
    <i t="default">
      <x v="98"/>
    </i>
  </rowItems>
  <colItems count="1">
    <i/>
  </colItems>
  <formats count="1">
    <format dxfId="362">
      <pivotArea dataOnly="0" labelOnly="1" outline="0" fieldPosition="0">
        <references count="1">
          <reference field="3" count="0"/>
        </references>
      </pivotArea>
    </format>
  </formats>
  <pivotTableStyleInfo name="PivotStyleLight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blNewRls" cacheId="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5:A8" firstHeaderRow="1" firstDataRow="1" firstDataCol="1"/>
  <pivotFields count="61">
    <pivotField subtotalTop="0" showAll="0">
      <items count="4">
        <item x="0"/>
        <item x="1"/>
        <item x="2"/>
        <item t="default"/>
      </items>
    </pivotField>
    <pivotField axis="axisRow" subtotalTop="0" showAll="0">
      <items count="127">
        <item x="0"/>
        <item x="5"/>
        <item x="6"/>
        <item x="12"/>
        <item x="18"/>
        <item x="19"/>
        <item x="20"/>
        <item x="21"/>
        <item x="22"/>
        <item x="23"/>
        <item x="24"/>
        <item x="25"/>
        <item x="26"/>
        <item x="29"/>
        <item x="28"/>
        <item x="32"/>
        <item x="34"/>
        <item x="35"/>
        <item x="36"/>
        <item x="37"/>
        <item x="38"/>
        <item x="42"/>
        <item x="45"/>
        <item x="46"/>
        <item x="47"/>
        <item x="48"/>
        <item x="50"/>
        <item x="51"/>
        <item x="56"/>
        <item x="57"/>
        <item x="58"/>
        <item x="59"/>
        <item x="61"/>
        <item x="65"/>
        <item x="66"/>
        <item x="67"/>
        <item x="68"/>
        <item x="70"/>
        <item x="72"/>
        <item x="73"/>
        <item x="74"/>
        <item x="75"/>
        <item x="76"/>
        <item x="77"/>
        <item x="78"/>
        <item x="79"/>
        <item x="80"/>
        <item x="81"/>
        <item x="82"/>
        <item x="83"/>
        <item x="86"/>
        <item x="87"/>
        <item x="88"/>
        <item x="89"/>
        <item x="92"/>
        <item x="93"/>
        <item x="96"/>
        <item x="98"/>
        <item x="100"/>
        <item x="101"/>
        <item x="102"/>
        <item x="105"/>
        <item x="107"/>
        <item x="109"/>
        <item x="110"/>
        <item x="116"/>
        <item x="117"/>
        <item x="118"/>
        <item x="120"/>
        <item x="122"/>
        <item x="123"/>
        <item x="124"/>
        <item x="91"/>
        <item x="121"/>
        <item x="95"/>
        <item x="64"/>
        <item x="41"/>
        <item x="108"/>
        <item x="69"/>
        <item x="99"/>
        <item x="97"/>
        <item x="14"/>
        <item x="31"/>
        <item x="63"/>
        <item x="30"/>
        <item x="9"/>
        <item x="4"/>
        <item x="15"/>
        <item x="27"/>
        <item x="55"/>
        <item x="49"/>
        <item x="103"/>
        <item x="17"/>
        <item x="40"/>
        <item x="2"/>
        <item x="13"/>
        <item x="39"/>
        <item x="71"/>
        <item x="94"/>
        <item x="119"/>
        <item x="104"/>
        <item x="125"/>
        <item x="62"/>
        <item x="1"/>
        <item x="16"/>
        <item x="53"/>
        <item x="54"/>
        <item x="60"/>
        <item x="85"/>
        <item x="90"/>
        <item x="84"/>
        <item x="44"/>
        <item x="3"/>
        <item x="7"/>
        <item x="8"/>
        <item x="10"/>
        <item x="11"/>
        <item x="33"/>
        <item x="43"/>
        <item x="52"/>
        <item x="106"/>
        <item x="111"/>
        <item x="112"/>
        <item x="113"/>
        <item x="114"/>
        <item x="115"/>
        <item t="default"/>
      </items>
    </pivotField>
    <pivotField subtotalTop="0" showAll="0"/>
    <pivotField subtotalTop="0" showAll="0"/>
    <pivotField axis="axisRow" subtotalTop="0" showAll="0">
      <items count="1706">
        <item x="1574"/>
        <item x="1141"/>
        <item x="1142"/>
        <item x="680"/>
        <item x="1365"/>
        <item x="518"/>
        <item x="519"/>
        <item x="681"/>
        <item x="1337"/>
        <item x="1338"/>
        <item x="1234"/>
        <item x="1333"/>
        <item x="1334"/>
        <item x="1672"/>
        <item x="1163"/>
        <item x="1195"/>
        <item x="1600"/>
        <item x="1601"/>
        <item x="1599"/>
        <item x="1196"/>
        <item x="1235"/>
        <item x="1597"/>
        <item x="1335"/>
        <item x="1598"/>
        <item x="1164"/>
        <item x="625"/>
        <item x="626"/>
        <item x="0"/>
        <item x="1336"/>
        <item x="1236"/>
        <item x="1517"/>
        <item x="1518"/>
        <item x="1364"/>
        <item x="678"/>
        <item x="679"/>
        <item x="1665"/>
        <item x="1671"/>
        <item x="289"/>
        <item x="1"/>
        <item x="609"/>
        <item x="611"/>
        <item x="612"/>
        <item x="1186"/>
        <item x="610"/>
        <item x="623"/>
        <item x="676"/>
        <item x="1161"/>
        <item x="3"/>
        <item x="4"/>
        <item x="1175"/>
        <item x="1185"/>
        <item x="1197"/>
        <item x="1215"/>
        <item x="1519"/>
        <item x="1575"/>
        <item x="1515"/>
        <item x="1187"/>
        <item x="284"/>
        <item x="285"/>
        <item x="286"/>
        <item x="287"/>
        <item x="290"/>
        <item x="291"/>
        <item x="761"/>
        <item x="771"/>
        <item x="1162"/>
        <item x="1198"/>
        <item x="1209"/>
        <item x="1516"/>
        <item x="1666"/>
        <item x="1670"/>
        <item x="517"/>
        <item x="1339"/>
        <item x="1704"/>
        <item x="772"/>
        <item x="1171"/>
        <item x="288"/>
        <item x="1165"/>
        <item x="1340"/>
        <item x="1172"/>
        <item x="1207"/>
        <item x="1210"/>
        <item x="1216"/>
        <item x="1341"/>
        <item x="1366"/>
        <item x="1342"/>
        <item x="677"/>
        <item x="762"/>
        <item x="1166"/>
        <item x="1173"/>
        <item x="1174"/>
        <item x="1640"/>
        <item x="520"/>
        <item x="1176"/>
        <item x="1208"/>
        <item x="870"/>
        <item x="602"/>
        <item x="603"/>
        <item x="1576"/>
        <item x="521"/>
        <item x="1367"/>
        <item x="895"/>
        <item x="896"/>
        <item x="871"/>
        <item x="2"/>
        <item x="7"/>
        <item x="8"/>
        <item x="100"/>
        <item x="101"/>
        <item x="102"/>
        <item x="103"/>
        <item x="104"/>
        <item x="105"/>
        <item x="106"/>
        <item x="107"/>
        <item x="108"/>
        <item x="278"/>
        <item x="624"/>
        <item x="682"/>
        <item x="683"/>
        <item x="684"/>
        <item x="685"/>
        <item x="686"/>
        <item x="687"/>
        <item x="688"/>
        <item x="689"/>
        <item x="690"/>
        <item x="691"/>
        <item x="692"/>
        <item x="693"/>
        <item x="694"/>
        <item x="695"/>
        <item x="696"/>
        <item x="697"/>
        <item x="773"/>
        <item x="774"/>
        <item x="945"/>
        <item x="1214"/>
        <item x="1237"/>
        <item x="1360"/>
        <item x="1361"/>
        <item x="1552"/>
        <item x="1553"/>
        <item x="1554"/>
        <item x="1641"/>
        <item x="775"/>
        <item x="776"/>
        <item x="777"/>
        <item x="1362"/>
        <item x="9"/>
        <item x="10"/>
        <item x="11"/>
        <item x="12"/>
        <item x="13"/>
        <item x="14"/>
        <item x="15"/>
        <item x="16"/>
        <item x="109"/>
        <item x="110"/>
        <item x="111"/>
        <item x="112"/>
        <item x="113"/>
        <item x="114"/>
        <item x="115"/>
        <item x="116"/>
        <item x="118"/>
        <item x="119"/>
        <item x="120"/>
        <item x="121"/>
        <item x="122"/>
        <item x="123"/>
        <item x="698"/>
        <item x="699"/>
        <item x="700"/>
        <item x="701"/>
        <item x="702"/>
        <item x="703"/>
        <item x="704"/>
        <item x="778"/>
        <item x="779"/>
        <item x="780"/>
        <item x="781"/>
        <item x="782"/>
        <item x="783"/>
        <item x="784"/>
        <item x="785"/>
        <item x="786"/>
        <item x="787"/>
        <item x="1211"/>
        <item x="1212"/>
        <item x="1213"/>
        <item x="1344"/>
        <item x="1345"/>
        <item x="1346"/>
        <item x="1555"/>
        <item x="1556"/>
        <item x="1557"/>
        <item x="1558"/>
        <item x="117"/>
        <item x="627"/>
        <item x="628"/>
        <item x="629"/>
        <item x="630"/>
        <item x="631"/>
        <item x="632"/>
        <item x="633"/>
        <item x="788"/>
        <item x="789"/>
        <item x="790"/>
        <item x="791"/>
        <item x="792"/>
        <item x="793"/>
        <item x="794"/>
        <item x="795"/>
        <item x="796"/>
        <item x="797"/>
        <item x="1138"/>
        <item x="1139"/>
        <item x="1140"/>
        <item x="1167"/>
        <item x="1168"/>
        <item x="1169"/>
        <item x="1170"/>
        <item x="1233"/>
        <item x="1326"/>
        <item x="1347"/>
        <item x="1348"/>
        <item x="1349"/>
        <item x="1350"/>
        <item x="1351"/>
        <item x="1352"/>
        <item x="1391"/>
        <item x="1530"/>
        <item x="1531"/>
        <item x="1532"/>
        <item x="1533"/>
        <item x="1559"/>
        <item x="1560"/>
        <item x="1578"/>
        <item x="5"/>
        <item x="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4"/>
        <item x="605"/>
        <item x="606"/>
        <item x="607"/>
        <item x="608"/>
        <item x="613"/>
        <item x="614"/>
        <item x="615"/>
        <item x="616"/>
        <item x="617"/>
        <item x="618"/>
        <item x="619"/>
        <item x="620"/>
        <item x="621"/>
        <item x="622"/>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705"/>
        <item x="706"/>
        <item x="707"/>
        <item x="708"/>
        <item x="709"/>
        <item x="710"/>
        <item x="711"/>
        <item x="712"/>
        <item x="713"/>
        <item x="714"/>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3"/>
        <item x="764"/>
        <item x="765"/>
        <item x="766"/>
        <item x="767"/>
        <item x="768"/>
        <item x="769"/>
        <item x="770"/>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6"/>
        <item x="857"/>
        <item x="858"/>
        <item x="859"/>
        <item x="860"/>
        <item x="861"/>
        <item x="862"/>
        <item x="863"/>
        <item x="864"/>
        <item x="865"/>
        <item x="866"/>
        <item x="867"/>
        <item x="868"/>
        <item x="869"/>
        <item x="872"/>
        <item x="873"/>
        <item x="874"/>
        <item x="875"/>
        <item x="876"/>
        <item x="877"/>
        <item x="878"/>
        <item x="879"/>
        <item x="880"/>
        <item x="881"/>
        <item x="882"/>
        <item x="883"/>
        <item x="884"/>
        <item x="885"/>
        <item x="886"/>
        <item x="887"/>
        <item x="888"/>
        <item x="889"/>
        <item x="890"/>
        <item x="891"/>
        <item x="892"/>
        <item x="893"/>
        <item x="894"/>
        <item x="897"/>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24"/>
        <item x="1125"/>
        <item x="1126"/>
        <item x="1127"/>
        <item x="1128"/>
        <item x="1129"/>
        <item x="1130"/>
        <item x="1131"/>
        <item x="1132"/>
        <item x="1133"/>
        <item x="1134"/>
        <item x="1135"/>
        <item x="1136"/>
        <item x="1137"/>
        <item x="1143"/>
        <item x="1144"/>
        <item x="1145"/>
        <item x="1146"/>
        <item x="1147"/>
        <item x="1148"/>
        <item x="1149"/>
        <item x="1150"/>
        <item x="1151"/>
        <item x="1152"/>
        <item x="1153"/>
        <item x="1154"/>
        <item x="1155"/>
        <item x="1156"/>
        <item x="1157"/>
        <item x="1158"/>
        <item x="1159"/>
        <item x="1160"/>
        <item x="1199"/>
        <item x="1200"/>
        <item x="1201"/>
        <item x="1202"/>
        <item x="1203"/>
        <item x="1204"/>
        <item x="1205"/>
        <item x="1206"/>
        <item x="1217"/>
        <item x="1218"/>
        <item x="1219"/>
        <item x="1220"/>
        <item x="1221"/>
        <item x="1222"/>
        <item x="1223"/>
        <item x="1224"/>
        <item x="1225"/>
        <item x="1226"/>
        <item x="1227"/>
        <item x="1228"/>
        <item x="1229"/>
        <item x="1230"/>
        <item x="1231"/>
        <item x="1232"/>
        <item x="1238"/>
        <item x="1239"/>
        <item x="1240"/>
        <item x="1241"/>
        <item x="1242"/>
        <item x="1243"/>
        <item x="1244"/>
        <item x="1245"/>
        <item x="1246"/>
        <item x="1247"/>
        <item x="1248"/>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43"/>
        <item x="1353"/>
        <item x="1354"/>
        <item x="1355"/>
        <item x="1356"/>
        <item x="1357"/>
        <item x="1358"/>
        <item x="1359"/>
        <item x="1363"/>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520"/>
        <item x="1521"/>
        <item x="1522"/>
        <item x="1523"/>
        <item x="1524"/>
        <item x="1525"/>
        <item x="1526"/>
        <item x="1527"/>
        <item x="1528"/>
        <item x="1529"/>
        <item x="1534"/>
        <item x="1535"/>
        <item x="1536"/>
        <item x="1537"/>
        <item x="1538"/>
        <item x="1539"/>
        <item x="1540"/>
        <item x="1541"/>
        <item x="1542"/>
        <item x="1543"/>
        <item x="1544"/>
        <item x="1545"/>
        <item x="1546"/>
        <item x="1547"/>
        <item x="1548"/>
        <item x="1549"/>
        <item x="1550"/>
        <item x="1551"/>
        <item x="1561"/>
        <item x="1562"/>
        <item x="1563"/>
        <item x="1564"/>
        <item x="1565"/>
        <item x="1566"/>
        <item x="1567"/>
        <item x="1568"/>
        <item x="1569"/>
        <item x="1570"/>
        <item x="1571"/>
        <item x="1572"/>
        <item x="1573"/>
        <item x="1577"/>
        <item x="1579"/>
        <item x="1580"/>
        <item x="1581"/>
        <item x="1582"/>
        <item x="1583"/>
        <item x="1584"/>
        <item x="1585"/>
        <item x="1586"/>
        <item x="1587"/>
        <item x="1588"/>
        <item x="1589"/>
        <item x="1590"/>
        <item x="1591"/>
        <item x="1592"/>
        <item x="1593"/>
        <item x="1594"/>
        <item x="1595"/>
        <item x="1596"/>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42"/>
        <item x="1643"/>
        <item x="1644"/>
        <item x="1645"/>
        <item x="1646"/>
        <item x="1647"/>
        <item x="1648"/>
        <item x="1649"/>
        <item x="1650"/>
        <item x="1651"/>
        <item x="1652"/>
        <item x="1653"/>
        <item x="1654"/>
        <item x="1655"/>
        <item x="1656"/>
        <item x="1657"/>
        <item x="1658"/>
        <item x="1659"/>
        <item x="1660"/>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207"/>
        <item x="208"/>
        <item x="209"/>
        <item x="210"/>
        <item x="211"/>
        <item x="212"/>
        <item x="213"/>
        <item x="214"/>
        <item x="215"/>
        <item x="216"/>
        <item x="217"/>
        <item x="218"/>
        <item x="219"/>
        <item x="220"/>
        <item x="221"/>
        <item x="222"/>
        <item x="223"/>
        <item x="224"/>
        <item x="225"/>
        <item x="226"/>
        <item x="227"/>
        <item x="292"/>
        <item x="293"/>
        <item x="294"/>
        <item x="295"/>
        <item x="296"/>
        <item x="297"/>
        <item x="298"/>
        <item x="299"/>
        <item x="300"/>
        <item x="301"/>
        <item x="302"/>
        <item x="303"/>
        <item x="335"/>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672"/>
        <item x="673"/>
        <item x="674"/>
        <item x="675"/>
        <item x="715"/>
        <item x="716"/>
        <item x="717"/>
        <item x="718"/>
        <item x="719"/>
        <item x="720"/>
        <item x="721"/>
        <item x="849"/>
        <item x="898"/>
        <item x="899"/>
        <item x="938"/>
        <item x="939"/>
        <item x="940"/>
        <item x="941"/>
        <item x="942"/>
        <item x="943"/>
        <item x="944"/>
        <item x="976"/>
        <item x="977"/>
        <item x="1105"/>
        <item x="1106"/>
        <item x="1107"/>
        <item x="1108"/>
        <item x="1109"/>
        <item x="1110"/>
        <item x="1111"/>
        <item x="1112"/>
        <item x="1113"/>
        <item x="1114"/>
        <item x="1115"/>
        <item x="1116"/>
        <item x="1117"/>
        <item x="1118"/>
        <item x="1119"/>
        <item x="1120"/>
        <item x="1121"/>
        <item x="1122"/>
        <item x="1123"/>
        <item x="1177"/>
        <item x="1178"/>
        <item x="1179"/>
        <item x="1180"/>
        <item x="1181"/>
        <item x="1182"/>
        <item x="1183"/>
        <item x="1184"/>
        <item x="1188"/>
        <item x="1189"/>
        <item x="1190"/>
        <item x="1191"/>
        <item x="1192"/>
        <item x="1193"/>
        <item x="1194"/>
        <item x="1249"/>
        <item x="1250"/>
        <item x="1251"/>
        <item x="1252"/>
        <item x="1332"/>
        <item x="1368"/>
        <item x="1369"/>
        <item x="1370"/>
        <item x="1371"/>
        <item x="1372"/>
        <item x="1373"/>
        <item x="1374"/>
        <item x="1375"/>
        <item x="1376"/>
        <item x="1377"/>
        <item x="1378"/>
        <item x="1379"/>
        <item x="1380"/>
        <item x="1381"/>
        <item x="1382"/>
        <item x="1383"/>
        <item x="1384"/>
        <item x="1385"/>
        <item x="1386"/>
        <item x="1387"/>
        <item x="1388"/>
        <item x="1389"/>
        <item x="1390"/>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636"/>
        <item x="1637"/>
        <item x="1638"/>
        <item x="1639"/>
        <item x="1661"/>
        <item x="1662"/>
        <item x="1663"/>
        <item x="1664"/>
        <item x="1667"/>
        <item x="1668"/>
        <item x="1669"/>
        <item t="default"/>
      </items>
    </pivotField>
    <pivotField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 subtotalTop="0" showAll="0"/>
    <pivotField subtotalTop="0" showAll="0"/>
    <pivotField subtotalTop="0" showAll="0"/>
    <pivotField showAll="0"/>
    <pivotField showAll="0" defaultSubtotal="0">
      <items count="297">
        <item h="1" x="276"/>
        <item h="1" x="124"/>
        <item h="1" x="132"/>
        <item h="1" x="133"/>
        <item h="1" x="39"/>
        <item h="1" x="230"/>
        <item h="1" x="222"/>
        <item h="1" x="235"/>
        <item h="1" x="163"/>
        <item h="1" x="229"/>
        <item h="1" x="49"/>
        <item h="1" x="282"/>
        <item h="1" x="233"/>
        <item h="1" x="234"/>
        <item h="1" x="189"/>
        <item h="1" x="156"/>
        <item h="1" x="157"/>
        <item h="1" x="190"/>
        <item h="1" x="270"/>
        <item h="1" x="271"/>
        <item h="1" x="258"/>
        <item h="1" x="295"/>
        <item h="1" x="266"/>
        <item h="1" x="267"/>
        <item h="1" x="296"/>
        <item h="1" x="238"/>
        <item h="1" x="252"/>
        <item h="1" x="287"/>
        <item h="1" x="288"/>
        <item h="1" x="286"/>
        <item h="1" x="253"/>
        <item h="1" x="259"/>
        <item h="1" x="268"/>
        <item h="1" x="285"/>
        <item h="1" x="239"/>
        <item h="1" x="175"/>
        <item h="1" x="176"/>
        <item h="1" x="0"/>
        <item h="1" x="269"/>
        <item h="1" x="260"/>
        <item h="1" x="280"/>
        <item h="1" x="281"/>
        <item h="1" x="188"/>
        <item h="1" x="292"/>
        <item h="1" x="294"/>
        <item h="1" x="171"/>
        <item h="1" x="250"/>
        <item h="1" x="169"/>
        <item h="1" x="112"/>
        <item h="1" x="254"/>
        <item h="1" x="236"/>
        <item h="1" x="173"/>
        <item h="1" x="1"/>
        <item h="1" x="248"/>
        <item h="1" x="3"/>
        <item h="1" x="246"/>
        <item h="1" x="170"/>
        <item h="1" x="283"/>
        <item h="1" x="4"/>
        <item h="1" x="249"/>
        <item h="1" x="186"/>
        <item h="1" x="107"/>
        <item h="1" x="113"/>
        <item h="1" x="293"/>
        <item h="1" x="255"/>
        <item h="1" x="109"/>
        <item h="1" x="202"/>
        <item h="1" x="108"/>
        <item h="1" x="110"/>
        <item h="1" x="155"/>
        <item h="1" x="237"/>
        <item h="1" x="272"/>
        <item h="1" x="203"/>
        <item h="1" x="242"/>
        <item h="1" x="243"/>
        <item h="1" x="273"/>
        <item h="1" x="111"/>
        <item h="1" x="240"/>
        <item h="1" x="274"/>
        <item h="1" x="277"/>
        <item h="1" x="257"/>
        <item h="1" x="241"/>
        <item h="1" x="275"/>
        <item h="1" x="187"/>
        <item h="1" x="244"/>
        <item h="1" x="245"/>
        <item h="1" x="290"/>
        <item h="1" x="256"/>
        <item h="1" x="158"/>
        <item h="1" x="247"/>
        <item h="1" x="214"/>
        <item h="1" x="284"/>
        <item h="1" x="164"/>
        <item h="1" x="165"/>
        <item x="159"/>
        <item h="1" x="278"/>
        <item h="1" x="219"/>
        <item h="1" x="215"/>
        <item h="1" x="174"/>
        <item h="1" x="2"/>
        <item h="1" x="291"/>
        <item h="1" x="261"/>
        <item h="1" x="191"/>
        <item h="1" x="221"/>
        <item h="1" x="103"/>
        <item h="1" x="53"/>
        <item h="1" x="6"/>
        <item h="1" x="7"/>
        <item h="1" x="8"/>
        <item h="1" x="10"/>
        <item h="1" x="9"/>
        <item h="1" x="11"/>
        <item h="1" x="13"/>
        <item h="1" x="12"/>
        <item h="1" x="177"/>
        <item h="1" x="178"/>
        <item h="1" x="232"/>
        <item h="1" x="204"/>
        <item h="1" x="205"/>
        <item h="1" x="179"/>
        <item h="1" x="180"/>
        <item h="1" x="181"/>
        <item h="1" x="206"/>
        <item h="1" x="182"/>
        <item h="1" x="122"/>
        <item h="1" x="14"/>
        <item h="1" x="279"/>
        <item h="1" x="15"/>
        <item h="1" x="196"/>
        <item h="1" x="16"/>
        <item h="1" x="172"/>
        <item h="1" x="17"/>
        <item h="1" x="197"/>
        <item h="1" x="121"/>
        <item h="1" x="18"/>
        <item h="1" x="19"/>
        <item h="1" x="198"/>
        <item h="1" x="125"/>
        <item h="1" x="199"/>
        <item h="1" x="20"/>
        <item h="1" x="200"/>
        <item h="1" x="5"/>
        <item h="1" x="126"/>
        <item h="1" x="167"/>
        <item h="1" x="123"/>
        <item h="1" x="207"/>
        <item h="1" x="21"/>
        <item h="1" x="22"/>
        <item h="1" x="23"/>
        <item h="1" x="60"/>
        <item h="1" x="24"/>
        <item h="1" x="25"/>
        <item h="1" x="26"/>
        <item h="1" x="27"/>
        <item h="1" x="28"/>
        <item h="1" x="208"/>
        <item h="1" x="29"/>
        <item h="1" x="127"/>
        <item h="1" x="220"/>
        <item h="1" x="61"/>
        <item h="1" x="62"/>
        <item h="1" x="63"/>
        <item h="1" x="64"/>
        <item h="1" x="65"/>
        <item h="1" x="66"/>
        <item h="1" x="67"/>
        <item h="1" x="55"/>
        <item h="1" x="56"/>
        <item h="1" x="57"/>
        <item h="1" x="54"/>
        <item h="1" x="104"/>
        <item h="1" x="105"/>
        <item h="1" x="99"/>
        <item h="1" x="84"/>
        <item h="1" x="85"/>
        <item h="1" x="86"/>
        <item h="1" x="30"/>
        <item h="1" x="87"/>
        <item h="1" x="31"/>
        <item h="1" x="59"/>
        <item h="1" x="58"/>
        <item h="1" x="32"/>
        <item h="1" x="88"/>
        <item h="1" x="33"/>
        <item h="1" x="128"/>
        <item h="1" x="34"/>
        <item h="1" x="201"/>
        <item h="1" x="35"/>
        <item h="1" x="36"/>
        <item h="1" x="37"/>
        <item h="1" x="130"/>
        <item h="1" x="131"/>
        <item h="1" x="38"/>
        <item h="1" x="209"/>
        <item h="1" x="40"/>
        <item h="1" x="134"/>
        <item h="1" x="41"/>
        <item h="1" x="265"/>
        <item h="1" x="42"/>
        <item h="1" x="262"/>
        <item h="1" x="135"/>
        <item h="1" x="183"/>
        <item h="1" x="136"/>
        <item h="1" x="43"/>
        <item h="1" x="44"/>
        <item h="1" x="224"/>
        <item h="1" x="45"/>
        <item h="1" x="46"/>
        <item h="1" x="184"/>
        <item h="1" x="263"/>
        <item h="1" x="264"/>
        <item h="1" x="168"/>
        <item h="1" x="225"/>
        <item h="1" x="226"/>
        <item h="1" x="216"/>
        <item h="1" x="166"/>
        <item h="1" x="217"/>
        <item h="1" x="47"/>
        <item h="1" x="192"/>
        <item h="1" x="193"/>
        <item h="1" x="218"/>
        <item h="1" x="194"/>
        <item h="1" x="195"/>
        <item h="1" x="48"/>
        <item h="1" x="137"/>
        <item h="1" x="289"/>
        <item h="1" x="50"/>
        <item h="1" x="51"/>
        <item h="1" x="52"/>
        <item h="1" x="138"/>
        <item h="1" x="139"/>
        <item h="1" x="231"/>
        <item h="1" x="140"/>
        <item h="1" x="141"/>
        <item h="1" x="142"/>
        <item h="1" x="143"/>
        <item h="1" x="144"/>
        <item h="1" x="145"/>
        <item h="1" x="227"/>
        <item h="1" x="210"/>
        <item h="1" x="211"/>
        <item h="1" x="212"/>
        <item h="1" x="106"/>
        <item h="1" x="228"/>
        <item h="1" x="100"/>
        <item h="1" x="213"/>
        <item h="1" x="101"/>
        <item h="1" x="102"/>
        <item h="1" x="185"/>
        <item h="1" x="89"/>
        <item h="1" x="90"/>
        <item h="1" x="160"/>
        <item h="1" x="161"/>
        <item h="1" x="162"/>
        <item h="1" x="129"/>
        <item h="1" x="91"/>
        <item h="1" x="92"/>
        <item h="1" x="93"/>
        <item h="1" x="94"/>
        <item h="1" x="95"/>
        <item h="1" x="96"/>
        <item h="1" x="97"/>
        <item h="1" x="98"/>
        <item h="1" x="68"/>
        <item h="1" x="69"/>
        <item h="1" x="70"/>
        <item h="1" x="71"/>
        <item h="1" x="72"/>
        <item h="1" x="73"/>
        <item h="1" x="74"/>
        <item h="1" x="75"/>
        <item h="1" x="76"/>
        <item h="1" x="77"/>
        <item h="1" x="78"/>
        <item h="1" x="79"/>
        <item h="1" x="80"/>
        <item h="1" x="81"/>
        <item h="1" x="82"/>
        <item h="1" x="83"/>
        <item h="1" x="223"/>
        <item h="1" x="146"/>
        <item h="1" x="147"/>
        <item h="1" x="148"/>
        <item h="1" x="149"/>
        <item h="1" x="150"/>
        <item h="1" x="151"/>
        <item h="1" x="152"/>
        <item h="1" x="153"/>
        <item h="1" x="114"/>
        <item h="1" x="115"/>
        <item h="1" x="116"/>
        <item h="1" x="117"/>
        <item h="1" x="154"/>
        <item h="1" x="118"/>
        <item h="1" x="119"/>
        <item h="1" x="120"/>
        <item h="1" x="251"/>
      </items>
    </pivotField>
    <pivotField showAll="0"/>
    <pivotField showAll="0"/>
    <pivotField subtotalTop="0" showAll="0">
      <items count="5">
        <item x="2"/>
        <item x="1"/>
        <item x="3"/>
        <item x="0"/>
        <item t="default"/>
      </items>
    </pivotField>
    <pivotField subtotalTop="0" showAll="0"/>
    <pivotField showAll="0" defaultSubtotal="0"/>
    <pivotField showAll="0" defaultSubtotal="0"/>
    <pivotField showAll="0"/>
    <pivotField showAll="0"/>
  </pivotFields>
  <rowFields count="2">
    <field x="1"/>
    <field x="4"/>
  </rowFields>
  <rowItems count="3">
    <i>
      <x v="9"/>
    </i>
    <i r="1">
      <x v="99"/>
    </i>
    <i t="default">
      <x v="9"/>
    </i>
  </rowItems>
  <colItems count="1">
    <i/>
  </colItems>
  <pivotTableStyleInfo name="PivotStyleLight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RlsdNew"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5" indent="0" compact="0" compactData="0" multipleFieldFilters="0">
  <location ref="G3:I5" firstHeaderRow="1" firstDataRow="1" firstDataCol="3"/>
  <pivotFields count="61">
    <pivotField compact="0" outline="0" showAll="0" defaultSubtotal="0">
      <items count="3">
        <item x="0"/>
        <item x="1"/>
        <item x="2"/>
      </items>
    </pivotField>
    <pivotField axis="axisRow" compact="0" outline="0" showAll="0" defaultSubtotal="0">
      <items count="126">
        <item x="0"/>
        <item x="5"/>
        <item x="6"/>
        <item x="12"/>
        <item x="18"/>
        <item x="19"/>
        <item x="20"/>
        <item x="21"/>
        <item x="22"/>
        <item x="23"/>
        <item x="24"/>
        <item x="25"/>
        <item x="26"/>
        <item x="29"/>
        <item x="28"/>
        <item x="32"/>
        <item x="34"/>
        <item x="35"/>
        <item x="36"/>
        <item x="37"/>
        <item x="38"/>
        <item x="42"/>
        <item x="45"/>
        <item x="46"/>
        <item x="47"/>
        <item x="48"/>
        <item x="50"/>
        <item x="51"/>
        <item x="56"/>
        <item x="57"/>
        <item x="58"/>
        <item x="59"/>
        <item x="61"/>
        <item x="65"/>
        <item x="66"/>
        <item x="67"/>
        <item x="68"/>
        <item x="70"/>
        <item x="72"/>
        <item x="73"/>
        <item x="74"/>
        <item x="75"/>
        <item x="76"/>
        <item x="77"/>
        <item x="78"/>
        <item x="79"/>
        <item x="80"/>
        <item x="81"/>
        <item x="82"/>
        <item x="83"/>
        <item x="86"/>
        <item x="87"/>
        <item x="88"/>
        <item x="89"/>
        <item x="92"/>
        <item x="93"/>
        <item x="96"/>
        <item x="98"/>
        <item x="100"/>
        <item x="101"/>
        <item x="102"/>
        <item x="105"/>
        <item x="107"/>
        <item x="109"/>
        <item x="110"/>
        <item x="116"/>
        <item x="117"/>
        <item x="118"/>
        <item x="120"/>
        <item x="122"/>
        <item x="123"/>
        <item x="124"/>
        <item x="91"/>
        <item x="121"/>
        <item x="95"/>
        <item x="64"/>
        <item x="41"/>
        <item x="108"/>
        <item x="69"/>
        <item x="99"/>
        <item x="97"/>
        <item x="14"/>
        <item x="31"/>
        <item x="63"/>
        <item x="30"/>
        <item x="9"/>
        <item x="4"/>
        <item x="15"/>
        <item x="27"/>
        <item x="55"/>
        <item x="49"/>
        <item x="103"/>
        <item x="17"/>
        <item x="40"/>
        <item x="2"/>
        <item x="13"/>
        <item x="39"/>
        <item x="71"/>
        <item x="94"/>
        <item x="119"/>
        <item x="104"/>
        <item x="125"/>
        <item x="62"/>
        <item x="1"/>
        <item x="16"/>
        <item x="53"/>
        <item x="54"/>
        <item x="60"/>
        <item x="85"/>
        <item x="90"/>
        <item x="84"/>
        <item x="44"/>
        <item x="3"/>
        <item x="7"/>
        <item x="8"/>
        <item x="10"/>
        <item x="11"/>
        <item x="33"/>
        <item x="43"/>
        <item x="52"/>
        <item x="106"/>
        <item x="111"/>
        <item x="112"/>
        <item x="113"/>
        <item x="114"/>
        <item x="115"/>
      </items>
    </pivotField>
    <pivotField compact="0" outline="0" showAll="0" defaultSubtotal="0">
      <items count="12">
        <item x="0"/>
        <item x="1"/>
        <item x="2"/>
        <item x="3"/>
        <item x="4"/>
        <item x="5"/>
        <item x="6"/>
        <item x="7"/>
        <item x="8"/>
        <item x="9"/>
        <item x="10"/>
        <item x="11"/>
      </items>
    </pivotField>
    <pivotField compact="0" outline="0" showAll="0" defaultSubtotal="0">
      <items count="22">
        <item x="1"/>
        <item x="18"/>
        <item x="6"/>
        <item x="15"/>
        <item x="8"/>
        <item x="0"/>
        <item x="5"/>
        <item x="4"/>
        <item x="17"/>
        <item x="11"/>
        <item x="12"/>
        <item x="20"/>
        <item x="13"/>
        <item x="16"/>
        <item x="9"/>
        <item x="19"/>
        <item x="7"/>
        <item x="2"/>
        <item x="3"/>
        <item x="14"/>
        <item x="10"/>
        <item x="21"/>
      </items>
    </pivotField>
    <pivotField axis="axisRow" compact="0" outline="0" showAll="0" defaultSubtotal="0">
      <items count="1705">
        <item x="1574"/>
        <item x="1141"/>
        <item x="1142"/>
        <item x="680"/>
        <item x="1365"/>
        <item x="518"/>
        <item x="519"/>
        <item x="681"/>
        <item x="1337"/>
        <item x="1338"/>
        <item x="1234"/>
        <item x="1333"/>
        <item x="1334"/>
        <item x="1672"/>
        <item x="1163"/>
        <item x="1195"/>
        <item x="1600"/>
        <item x="1601"/>
        <item x="1599"/>
        <item x="1196"/>
        <item x="1235"/>
        <item x="1597"/>
        <item x="1335"/>
        <item x="1598"/>
        <item x="1164"/>
        <item x="625"/>
        <item x="626"/>
        <item x="0"/>
        <item x="1336"/>
        <item x="1236"/>
        <item x="1517"/>
        <item x="1518"/>
        <item x="1364"/>
        <item x="678"/>
        <item x="679"/>
        <item x="1665"/>
        <item x="1671"/>
        <item x="289"/>
        <item x="1"/>
        <item x="609"/>
        <item x="611"/>
        <item x="612"/>
        <item x="1186"/>
        <item x="610"/>
        <item x="623"/>
        <item x="676"/>
        <item x="1161"/>
        <item x="3"/>
        <item x="4"/>
        <item x="1175"/>
        <item x="1185"/>
        <item x="1197"/>
        <item x="1215"/>
        <item x="1519"/>
        <item x="1575"/>
        <item x="1515"/>
        <item x="1187"/>
        <item x="284"/>
        <item x="285"/>
        <item x="286"/>
        <item x="287"/>
        <item x="290"/>
        <item x="291"/>
        <item x="761"/>
        <item x="771"/>
        <item x="1162"/>
        <item x="1198"/>
        <item x="1209"/>
        <item x="1516"/>
        <item x="1666"/>
        <item x="1670"/>
        <item x="517"/>
        <item x="1339"/>
        <item x="1704"/>
        <item x="772"/>
        <item x="1171"/>
        <item x="288"/>
        <item x="1165"/>
        <item x="1340"/>
        <item x="1172"/>
        <item x="1207"/>
        <item x="1210"/>
        <item x="1216"/>
        <item x="1341"/>
        <item x="1366"/>
        <item x="1342"/>
        <item x="677"/>
        <item x="762"/>
        <item x="1166"/>
        <item x="1173"/>
        <item x="1174"/>
        <item x="1640"/>
        <item x="520"/>
        <item x="1176"/>
        <item x="1208"/>
        <item x="870"/>
        <item x="602"/>
        <item x="603"/>
        <item x="1576"/>
        <item x="521"/>
        <item x="1367"/>
        <item x="895"/>
        <item x="896"/>
        <item x="871"/>
        <item x="2"/>
        <item x="7"/>
        <item x="8"/>
        <item x="100"/>
        <item x="101"/>
        <item x="102"/>
        <item x="103"/>
        <item x="104"/>
        <item x="105"/>
        <item x="106"/>
        <item x="107"/>
        <item x="108"/>
        <item x="278"/>
        <item x="624"/>
        <item x="682"/>
        <item x="683"/>
        <item x="684"/>
        <item x="685"/>
        <item x="686"/>
        <item x="687"/>
        <item x="688"/>
        <item x="689"/>
        <item x="690"/>
        <item x="691"/>
        <item x="692"/>
        <item x="693"/>
        <item x="694"/>
        <item x="695"/>
        <item x="696"/>
        <item x="697"/>
        <item x="773"/>
        <item x="774"/>
        <item x="945"/>
        <item x="1214"/>
        <item x="1237"/>
        <item x="1360"/>
        <item x="1361"/>
        <item x="1552"/>
        <item x="1553"/>
        <item x="1554"/>
        <item x="1641"/>
        <item x="775"/>
        <item x="776"/>
        <item x="777"/>
        <item x="1362"/>
        <item x="9"/>
        <item x="10"/>
        <item x="11"/>
        <item x="12"/>
        <item x="13"/>
        <item x="14"/>
        <item x="15"/>
        <item x="16"/>
        <item x="109"/>
        <item x="110"/>
        <item x="111"/>
        <item x="112"/>
        <item x="113"/>
        <item x="114"/>
        <item x="115"/>
        <item x="116"/>
        <item x="118"/>
        <item x="119"/>
        <item x="120"/>
        <item x="121"/>
        <item x="122"/>
        <item x="123"/>
        <item x="698"/>
        <item x="699"/>
        <item x="700"/>
        <item x="701"/>
        <item x="702"/>
        <item x="703"/>
        <item x="704"/>
        <item x="778"/>
        <item x="779"/>
        <item x="780"/>
        <item x="781"/>
        <item x="782"/>
        <item x="783"/>
        <item x="784"/>
        <item x="785"/>
        <item x="786"/>
        <item x="787"/>
        <item x="1211"/>
        <item x="1212"/>
        <item x="1213"/>
        <item x="1344"/>
        <item x="1345"/>
        <item x="1346"/>
        <item x="1555"/>
        <item x="1556"/>
        <item x="1557"/>
        <item x="1558"/>
        <item x="117"/>
        <item x="627"/>
        <item x="628"/>
        <item x="629"/>
        <item x="630"/>
        <item x="631"/>
        <item x="632"/>
        <item x="633"/>
        <item x="788"/>
        <item x="789"/>
        <item x="790"/>
        <item x="791"/>
        <item x="792"/>
        <item x="793"/>
        <item x="794"/>
        <item x="795"/>
        <item x="796"/>
        <item x="797"/>
        <item x="1138"/>
        <item x="1139"/>
        <item x="1140"/>
        <item x="1167"/>
        <item x="1168"/>
        <item x="1169"/>
        <item x="1170"/>
        <item x="1233"/>
        <item x="1326"/>
        <item x="1347"/>
        <item x="1348"/>
        <item x="1349"/>
        <item x="1350"/>
        <item x="1351"/>
        <item x="1352"/>
        <item x="1391"/>
        <item x="1530"/>
        <item x="1531"/>
        <item x="1532"/>
        <item x="1533"/>
        <item x="1559"/>
        <item x="1560"/>
        <item x="1578"/>
        <item x="5"/>
        <item x="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4"/>
        <item x="605"/>
        <item x="606"/>
        <item x="607"/>
        <item x="608"/>
        <item x="613"/>
        <item x="614"/>
        <item x="615"/>
        <item x="616"/>
        <item x="617"/>
        <item x="618"/>
        <item x="619"/>
        <item x="620"/>
        <item x="621"/>
        <item x="622"/>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705"/>
        <item x="706"/>
        <item x="707"/>
        <item x="708"/>
        <item x="709"/>
        <item x="710"/>
        <item x="711"/>
        <item x="712"/>
        <item x="713"/>
        <item x="714"/>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3"/>
        <item x="764"/>
        <item x="765"/>
        <item x="766"/>
        <item x="767"/>
        <item x="768"/>
        <item x="769"/>
        <item x="770"/>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6"/>
        <item x="857"/>
        <item x="858"/>
        <item x="859"/>
        <item x="860"/>
        <item x="861"/>
        <item x="862"/>
        <item x="863"/>
        <item x="864"/>
        <item x="865"/>
        <item x="866"/>
        <item x="867"/>
        <item x="868"/>
        <item x="869"/>
        <item x="872"/>
        <item x="873"/>
        <item x="874"/>
        <item x="875"/>
        <item x="876"/>
        <item x="877"/>
        <item x="878"/>
        <item x="879"/>
        <item x="880"/>
        <item x="881"/>
        <item x="882"/>
        <item x="883"/>
        <item x="884"/>
        <item x="885"/>
        <item x="886"/>
        <item x="887"/>
        <item x="888"/>
        <item x="889"/>
        <item x="890"/>
        <item x="891"/>
        <item x="892"/>
        <item x="893"/>
        <item x="894"/>
        <item x="897"/>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24"/>
        <item x="1125"/>
        <item x="1126"/>
        <item x="1127"/>
        <item x="1128"/>
        <item x="1129"/>
        <item x="1130"/>
        <item x="1131"/>
        <item x="1132"/>
        <item x="1133"/>
        <item x="1134"/>
        <item x="1135"/>
        <item x="1136"/>
        <item x="1137"/>
        <item x="1143"/>
        <item x="1144"/>
        <item x="1145"/>
        <item x="1146"/>
        <item x="1147"/>
        <item x="1148"/>
        <item x="1149"/>
        <item x="1150"/>
        <item x="1151"/>
        <item x="1152"/>
        <item x="1153"/>
        <item x="1154"/>
        <item x="1155"/>
        <item x="1156"/>
        <item x="1157"/>
        <item x="1158"/>
        <item x="1159"/>
        <item x="1160"/>
        <item x="1199"/>
        <item x="1200"/>
        <item x="1201"/>
        <item x="1202"/>
        <item x="1203"/>
        <item x="1204"/>
        <item x="1205"/>
        <item x="1206"/>
        <item x="1217"/>
        <item x="1218"/>
        <item x="1219"/>
        <item x="1220"/>
        <item x="1221"/>
        <item x="1222"/>
        <item x="1223"/>
        <item x="1224"/>
        <item x="1225"/>
        <item x="1226"/>
        <item x="1227"/>
        <item x="1228"/>
        <item x="1229"/>
        <item x="1230"/>
        <item x="1231"/>
        <item x="1232"/>
        <item x="1238"/>
        <item x="1239"/>
        <item x="1240"/>
        <item x="1241"/>
        <item x="1242"/>
        <item x="1243"/>
        <item x="1244"/>
        <item x="1245"/>
        <item x="1246"/>
        <item x="1247"/>
        <item x="1248"/>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43"/>
        <item x="1353"/>
        <item x="1354"/>
        <item x="1355"/>
        <item x="1356"/>
        <item x="1357"/>
        <item x="1358"/>
        <item x="1359"/>
        <item x="1363"/>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520"/>
        <item x="1521"/>
        <item x="1522"/>
        <item x="1523"/>
        <item x="1524"/>
        <item x="1525"/>
        <item x="1526"/>
        <item x="1527"/>
        <item x="1528"/>
        <item x="1529"/>
        <item x="1534"/>
        <item x="1535"/>
        <item x="1536"/>
        <item x="1537"/>
        <item x="1538"/>
        <item x="1539"/>
        <item x="1540"/>
        <item x="1541"/>
        <item x="1542"/>
        <item x="1543"/>
        <item x="1544"/>
        <item x="1545"/>
        <item x="1546"/>
        <item x="1547"/>
        <item x="1548"/>
        <item x="1549"/>
        <item x="1550"/>
        <item x="1551"/>
        <item x="1561"/>
        <item x="1562"/>
        <item x="1563"/>
        <item x="1564"/>
        <item x="1565"/>
        <item x="1566"/>
        <item x="1567"/>
        <item x="1568"/>
        <item x="1569"/>
        <item x="1570"/>
        <item x="1571"/>
        <item x="1572"/>
        <item x="1573"/>
        <item x="1577"/>
        <item x="1579"/>
        <item x="1580"/>
        <item x="1581"/>
        <item x="1582"/>
        <item x="1583"/>
        <item x="1584"/>
        <item x="1585"/>
        <item x="1586"/>
        <item x="1587"/>
        <item x="1588"/>
        <item x="1589"/>
        <item x="1590"/>
        <item x="1591"/>
        <item x="1592"/>
        <item x="1593"/>
        <item x="1594"/>
        <item x="1595"/>
        <item x="1596"/>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42"/>
        <item x="1643"/>
        <item x="1644"/>
        <item x="1645"/>
        <item x="1646"/>
        <item x="1647"/>
        <item x="1648"/>
        <item x="1649"/>
        <item x="1650"/>
        <item x="1651"/>
        <item x="1652"/>
        <item x="1653"/>
        <item x="1654"/>
        <item x="1655"/>
        <item x="1656"/>
        <item x="1657"/>
        <item x="1658"/>
        <item x="1659"/>
        <item x="1660"/>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207"/>
        <item x="208"/>
        <item x="209"/>
        <item x="210"/>
        <item x="211"/>
        <item x="212"/>
        <item x="213"/>
        <item x="214"/>
        <item x="215"/>
        <item x="216"/>
        <item x="217"/>
        <item x="218"/>
        <item x="219"/>
        <item x="220"/>
        <item x="221"/>
        <item x="222"/>
        <item x="223"/>
        <item x="224"/>
        <item x="225"/>
        <item x="226"/>
        <item x="227"/>
        <item x="292"/>
        <item x="293"/>
        <item x="294"/>
        <item x="295"/>
        <item x="296"/>
        <item x="297"/>
        <item x="298"/>
        <item x="299"/>
        <item x="300"/>
        <item x="301"/>
        <item x="302"/>
        <item x="303"/>
        <item x="335"/>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672"/>
        <item x="673"/>
        <item x="674"/>
        <item x="675"/>
        <item x="715"/>
        <item x="716"/>
        <item x="717"/>
        <item x="718"/>
        <item x="719"/>
        <item x="720"/>
        <item x="721"/>
        <item x="849"/>
        <item x="898"/>
        <item x="899"/>
        <item x="938"/>
        <item x="939"/>
        <item x="940"/>
        <item x="941"/>
        <item x="942"/>
        <item x="943"/>
        <item x="944"/>
        <item x="976"/>
        <item x="977"/>
        <item x="1105"/>
        <item x="1106"/>
        <item x="1107"/>
        <item x="1108"/>
        <item x="1109"/>
        <item x="1110"/>
        <item x="1111"/>
        <item x="1112"/>
        <item x="1113"/>
        <item x="1114"/>
        <item x="1115"/>
        <item x="1116"/>
        <item x="1117"/>
        <item x="1118"/>
        <item x="1119"/>
        <item x="1120"/>
        <item x="1121"/>
        <item x="1122"/>
        <item x="1123"/>
        <item x="1177"/>
        <item x="1178"/>
        <item x="1179"/>
        <item x="1180"/>
        <item x="1181"/>
        <item x="1182"/>
        <item x="1183"/>
        <item x="1184"/>
        <item x="1188"/>
        <item x="1189"/>
        <item x="1190"/>
        <item x="1191"/>
        <item x="1192"/>
        <item x="1193"/>
        <item x="1194"/>
        <item x="1249"/>
        <item x="1250"/>
        <item x="1251"/>
        <item x="1252"/>
        <item x="1332"/>
        <item x="1368"/>
        <item x="1369"/>
        <item x="1370"/>
        <item x="1371"/>
        <item x="1372"/>
        <item x="1373"/>
        <item x="1374"/>
        <item x="1375"/>
        <item x="1376"/>
        <item x="1377"/>
        <item x="1378"/>
        <item x="1379"/>
        <item x="1380"/>
        <item x="1381"/>
        <item x="1382"/>
        <item x="1383"/>
        <item x="1384"/>
        <item x="1385"/>
        <item x="1386"/>
        <item x="1387"/>
        <item x="1388"/>
        <item x="1389"/>
        <item x="1390"/>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636"/>
        <item x="1637"/>
        <item x="1638"/>
        <item x="1639"/>
        <item x="1661"/>
        <item x="1662"/>
        <item x="1663"/>
        <item x="1664"/>
        <item x="1667"/>
        <item x="1668"/>
        <item x="1669"/>
      </items>
    </pivotField>
    <pivotField compact="0" outline="0" showAl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outline="0" showAll="0" defaultSubtotal="0"/>
    <pivotField compact="0" outline="0" showAll="0" defaultSubtotal="0"/>
    <pivotField compact="0" outline="0" showAll="0"/>
    <pivotField compact="0" outline="0" showAll="0" defaultSubtotal="0">
      <items count="297">
        <item h="1" x="276"/>
        <item h="1" x="124"/>
        <item h="1" x="132"/>
        <item h="1" x="133"/>
        <item h="1" x="39"/>
        <item h="1" x="230"/>
        <item h="1" x="222"/>
        <item h="1" x="235"/>
        <item h="1" x="163"/>
        <item h="1" x="229"/>
        <item h="1" x="49"/>
        <item h="1" x="282"/>
        <item h="1" x="233"/>
        <item h="1" x="234"/>
        <item h="1" x="189"/>
        <item h="1" x="156"/>
        <item h="1" x="157"/>
        <item h="1" x="190"/>
        <item h="1" x="270"/>
        <item h="1" x="271"/>
        <item h="1" x="258"/>
        <item h="1" x="295"/>
        <item h="1" x="266"/>
        <item h="1" x="267"/>
        <item h="1" x="296"/>
        <item h="1" x="238"/>
        <item h="1" x="252"/>
        <item h="1" x="287"/>
        <item h="1" x="288"/>
        <item h="1" x="286"/>
        <item h="1" x="253"/>
        <item h="1" x="259"/>
        <item h="1" x="268"/>
        <item h="1" x="285"/>
        <item h="1" x="239"/>
        <item h="1" x="175"/>
        <item h="1" x="176"/>
        <item h="1" x="0"/>
        <item h="1" x="269"/>
        <item h="1" x="260"/>
        <item h="1" x="280"/>
        <item h="1" x="281"/>
        <item h="1" x="188"/>
        <item h="1" x="292"/>
        <item h="1" x="294"/>
        <item h="1" x="171"/>
        <item h="1" x="250"/>
        <item h="1" x="169"/>
        <item h="1" x="112"/>
        <item h="1" x="254"/>
        <item h="1" x="236"/>
        <item h="1" x="173"/>
        <item h="1" x="1"/>
        <item h="1" x="248"/>
        <item h="1" x="3"/>
        <item h="1" x="246"/>
        <item h="1" x="170"/>
        <item h="1" x="283"/>
        <item h="1" x="4"/>
        <item h="1" x="249"/>
        <item h="1" x="186"/>
        <item h="1" x="107"/>
        <item h="1" x="113"/>
        <item h="1" x="293"/>
        <item h="1" x="255"/>
        <item h="1" x="109"/>
        <item h="1" x="202"/>
        <item h="1" x="108"/>
        <item h="1" x="110"/>
        <item h="1" x="155"/>
        <item h="1" x="237"/>
        <item h="1" x="272"/>
        <item h="1" x="203"/>
        <item h="1" x="242"/>
        <item h="1" x="243"/>
        <item h="1" x="273"/>
        <item h="1" x="111"/>
        <item h="1" x="240"/>
        <item h="1" x="274"/>
        <item h="1" x="277"/>
        <item h="1" x="257"/>
        <item h="1" x="241"/>
        <item h="1" x="275"/>
        <item h="1" x="187"/>
        <item h="1" x="244"/>
        <item h="1" x="245"/>
        <item h="1" x="290"/>
        <item h="1" x="256"/>
        <item h="1" x="158"/>
        <item h="1" x="247"/>
        <item h="1" x="214"/>
        <item h="1" x="284"/>
        <item h="1" x="164"/>
        <item h="1" x="165"/>
        <item h="1" x="159"/>
        <item h="1" x="278"/>
        <item x="219"/>
        <item h="1" x="215"/>
        <item h="1" x="174"/>
        <item h="1" x="2"/>
        <item h="1" x="291"/>
        <item h="1" x="261"/>
        <item h="1" x="191"/>
        <item h="1" x="221"/>
        <item h="1" x="103"/>
        <item h="1" x="53"/>
        <item h="1" x="6"/>
        <item h="1" x="7"/>
        <item h="1" x="8"/>
        <item h="1" x="10"/>
        <item h="1" x="9"/>
        <item h="1" x="11"/>
        <item h="1" x="13"/>
        <item h="1" x="12"/>
        <item h="1" x="177"/>
        <item h="1" x="178"/>
        <item h="1" x="232"/>
        <item h="1" x="204"/>
        <item h="1" x="205"/>
        <item h="1" x="179"/>
        <item h="1" x="180"/>
        <item h="1" x="181"/>
        <item h="1" x="206"/>
        <item h="1" x="182"/>
        <item h="1" x="122"/>
        <item h="1" x="14"/>
        <item h="1" x="279"/>
        <item h="1" x="15"/>
        <item h="1" x="196"/>
        <item h="1" x="16"/>
        <item h="1" x="172"/>
        <item h="1" x="17"/>
        <item h="1" x="197"/>
        <item h="1" x="121"/>
        <item h="1" x="18"/>
        <item h="1" x="19"/>
        <item h="1" x="198"/>
        <item h="1" x="125"/>
        <item h="1" x="199"/>
        <item h="1" x="20"/>
        <item h="1" x="200"/>
        <item h="1" x="5"/>
        <item h="1" x="126"/>
        <item h="1" x="167"/>
        <item h="1" x="123"/>
        <item h="1" x="207"/>
        <item h="1" x="21"/>
        <item h="1" x="22"/>
        <item h="1" x="23"/>
        <item h="1" x="60"/>
        <item h="1" x="24"/>
        <item h="1" x="25"/>
        <item h="1" x="26"/>
        <item h="1" x="27"/>
        <item h="1" x="28"/>
        <item h="1" x="208"/>
        <item h="1" x="29"/>
        <item h="1" x="127"/>
        <item h="1" x="220"/>
        <item h="1" x="61"/>
        <item h="1" x="62"/>
        <item h="1" x="63"/>
        <item h="1" x="64"/>
        <item h="1" x="65"/>
        <item h="1" x="66"/>
        <item h="1" x="67"/>
        <item h="1" x="55"/>
        <item h="1" x="56"/>
        <item h="1" x="57"/>
        <item h="1" x="54"/>
        <item h="1" x="104"/>
        <item h="1" x="105"/>
        <item h="1" x="99"/>
        <item h="1" x="84"/>
        <item h="1" x="85"/>
        <item h="1" x="86"/>
        <item h="1" x="30"/>
        <item h="1" x="87"/>
        <item h="1" x="31"/>
        <item h="1" x="59"/>
        <item h="1" x="58"/>
        <item h="1" x="32"/>
        <item h="1" x="88"/>
        <item h="1" x="33"/>
        <item h="1" x="128"/>
        <item h="1" x="34"/>
        <item h="1" x="201"/>
        <item h="1" x="35"/>
        <item h="1" x="36"/>
        <item h="1" x="37"/>
        <item h="1" x="130"/>
        <item h="1" x="131"/>
        <item h="1" x="38"/>
        <item h="1" x="209"/>
        <item h="1" x="40"/>
        <item h="1" x="134"/>
        <item h="1" x="41"/>
        <item h="1" x="265"/>
        <item h="1" x="42"/>
        <item h="1" x="262"/>
        <item h="1" x="135"/>
        <item h="1" x="183"/>
        <item h="1" x="136"/>
        <item h="1" x="43"/>
        <item h="1" x="44"/>
        <item h="1" x="224"/>
        <item h="1" x="45"/>
        <item h="1" x="46"/>
        <item h="1" x="184"/>
        <item h="1" x="263"/>
        <item h="1" x="264"/>
        <item h="1" x="168"/>
        <item h="1" x="225"/>
        <item h="1" x="226"/>
        <item h="1" x="216"/>
        <item h="1" x="166"/>
        <item h="1" x="217"/>
        <item h="1" x="47"/>
        <item h="1" x="192"/>
        <item h="1" x="193"/>
        <item h="1" x="218"/>
        <item h="1" x="194"/>
        <item h="1" x="195"/>
        <item h="1" x="48"/>
        <item h="1" x="137"/>
        <item h="1" x="289"/>
        <item h="1" x="50"/>
        <item h="1" x="51"/>
        <item h="1" x="52"/>
        <item h="1" x="138"/>
        <item h="1" x="139"/>
        <item h="1" x="231"/>
        <item h="1" x="140"/>
        <item h="1" x="141"/>
        <item h="1" x="142"/>
        <item h="1" x="143"/>
        <item h="1" x="144"/>
        <item h="1" x="145"/>
        <item h="1" x="227"/>
        <item h="1" x="210"/>
        <item h="1" x="211"/>
        <item h="1" x="212"/>
        <item h="1" x="106"/>
        <item h="1" x="228"/>
        <item h="1" x="100"/>
        <item h="1" x="213"/>
        <item h="1" x="101"/>
        <item h="1" x="102"/>
        <item h="1" x="185"/>
        <item h="1" x="89"/>
        <item h="1" x="90"/>
        <item h="1" x="160"/>
        <item h="1" x="161"/>
        <item h="1" x="162"/>
        <item h="1" x="129"/>
        <item h="1" x="91"/>
        <item h="1" x="92"/>
        <item h="1" x="93"/>
        <item h="1" x="94"/>
        <item h="1" x="95"/>
        <item h="1" x="96"/>
        <item h="1" x="97"/>
        <item h="1" x="98"/>
        <item h="1" x="68"/>
        <item h="1" x="69"/>
        <item h="1" x="70"/>
        <item h="1" x="71"/>
        <item h="1" x="72"/>
        <item h="1" x="73"/>
        <item h="1" x="74"/>
        <item h="1" x="75"/>
        <item h="1" x="76"/>
        <item h="1" x="77"/>
        <item h="1" x="78"/>
        <item h="1" x="79"/>
        <item h="1" x="80"/>
        <item h="1" x="81"/>
        <item h="1" x="82"/>
        <item h="1" x="83"/>
        <item h="1" x="223"/>
        <item h="1" x="146"/>
        <item h="1" x="147"/>
        <item h="1" x="148"/>
        <item h="1" x="149"/>
        <item h="1" x="150"/>
        <item h="1" x="151"/>
        <item h="1" x="152"/>
        <item h="1" x="153"/>
        <item h="1" x="114"/>
        <item h="1" x="115"/>
        <item h="1" x="116"/>
        <item h="1" x="117"/>
        <item h="1" x="154"/>
        <item h="1" x="118"/>
        <item h="1" x="119"/>
        <item h="1" x="120"/>
        <item h="1" x="251"/>
      </items>
    </pivotField>
    <pivotField compact="0" outline="0" showAll="0"/>
    <pivotField compact="0" outline="0" showAll="0"/>
    <pivotField compact="0" outline="0" showAll="0" defaultSubtotal="0"/>
    <pivotField compact="0" outline="0" showAll="0"/>
    <pivotField compact="0" outline="0" showAll="0" defaultSubtotal="0"/>
    <pivotField compact="0" outline="0" showAll="0" defaultSubtotal="0"/>
    <pivotField compact="0" outline="0" showAll="0"/>
    <pivotField compact="0" outline="0" showAll="0"/>
  </pivotFields>
  <rowFields count="3">
    <field x="1"/>
    <field x="4"/>
    <field x="6"/>
  </rowFields>
  <rowItems count="2">
    <i>
      <x v="22"/>
      <x v="101"/>
      <x/>
    </i>
    <i r="1">
      <x v="102"/>
      <x/>
    </i>
  </rowItems>
  <colItems count="1">
    <i/>
  </colItem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vtREpkg" cacheId="1" applyNumberFormats="0" applyBorderFormats="0" applyFontFormats="0" applyPatternFormats="0" applyAlignmentFormats="0" applyWidthHeightFormats="1" dataCaption="Values" updatedVersion="5" minRefreshableVersion="3" showDrill="0" useAutoFormatting="1" rowGrandTotals="0" colGrandTotals="0" itemPrintTitles="1" createdVersion="5" indent="0" compact="0" compactData="0" multipleFieldFilters="0">
  <location ref="T6:V11" firstHeaderRow="1" firstDataRow="1" firstDataCol="3"/>
  <pivotFields count="10">
    <pivotField compact="0" outline="0" subtotalTop="0" showAll="0" defaultSubtotal="0"/>
    <pivotField name="Repkg Product" axis="axisRow" compact="0" outline="0" subtotalTop="0" showAll="0" defaultSubtotal="0">
      <items count="99">
        <item x="0"/>
        <item x="1"/>
        <item x="2"/>
        <item x="3"/>
        <item m="1" x="80"/>
        <item m="1" x="96"/>
        <item m="1" x="88"/>
        <item x="5"/>
        <item x="7"/>
        <item m="1" x="97"/>
        <item x="8"/>
        <item x="10"/>
        <item x="11"/>
        <item x="13"/>
        <item x="14"/>
        <item m="1" x="92"/>
        <item x="15"/>
        <item x="16"/>
        <item x="17"/>
        <item x="18"/>
        <item m="1" x="94"/>
        <item m="1" x="83"/>
        <item x="19"/>
        <item x="20"/>
        <item x="21"/>
        <item m="1" x="82"/>
        <item x="22"/>
        <item x="23"/>
        <item x="25"/>
        <item x="26"/>
        <item x="28"/>
        <item m="1" x="87"/>
        <item x="29"/>
        <item x="30"/>
        <item x="32"/>
        <item x="33"/>
        <item x="35"/>
        <item x="37"/>
        <item x="38"/>
        <item x="39"/>
        <item x="40"/>
        <item x="41"/>
        <item m="1" x="81"/>
        <item x="42"/>
        <item x="43"/>
        <item x="47"/>
        <item x="49"/>
        <item x="52"/>
        <item x="53"/>
        <item x="54"/>
        <item x="55"/>
        <item x="56"/>
        <item x="58"/>
        <item x="59"/>
        <item x="60"/>
        <item m="1" x="95"/>
        <item x="61"/>
        <item m="1" x="86"/>
        <item x="62"/>
        <item x="63"/>
        <item x="64"/>
        <item x="65"/>
        <item x="66"/>
        <item x="67"/>
        <item x="68"/>
        <item m="1" x="91"/>
        <item m="1" x="98"/>
        <item x="70"/>
        <item m="1" x="93"/>
        <item x="71"/>
        <item x="72"/>
        <item x="73"/>
        <item m="1" x="78"/>
        <item x="74"/>
        <item m="1" x="76"/>
        <item m="1" x="79"/>
        <item m="1" x="90"/>
        <item m="1" x="84"/>
        <item x="57"/>
        <item m="1" x="89"/>
        <item x="9"/>
        <item x="27"/>
        <item m="1" x="77"/>
        <item x="31"/>
        <item x="44"/>
        <item x="46"/>
        <item x="51"/>
        <item x="50"/>
        <item x="4"/>
        <item x="6"/>
        <item x="12"/>
        <item x="24"/>
        <item x="34"/>
        <item x="75"/>
        <item m="1" x="85"/>
        <item x="45"/>
        <item x="36"/>
        <item x="48"/>
        <item x="69"/>
      </items>
    </pivotField>
    <pivotField compact="0" outline="0" subtotalTop="0" showAll="0" defaultSubtotal="0"/>
    <pivotField axis="axisRow" compact="0" outline="0" subtotalTop="0" showAll="0" defaultSubtotal="0">
      <items count="96">
        <item m="1" x="87"/>
        <item x="23"/>
        <item m="1" x="84"/>
        <item m="1" x="94"/>
        <item m="1" x="85"/>
        <item x="36"/>
        <item x="64"/>
        <item x="73"/>
        <item x="69"/>
        <item x="15"/>
        <item x="44"/>
        <item x="68"/>
        <item x="26"/>
        <item x="35"/>
        <item x="66"/>
        <item x="67"/>
        <item x="19"/>
        <item x="0"/>
        <item x="29"/>
        <item x="5"/>
        <item x="20"/>
        <item x="28"/>
        <item x="74"/>
        <item x="53"/>
        <item x="60"/>
        <item x="33"/>
        <item x="59"/>
        <item x="81"/>
        <item x="22"/>
        <item x="58"/>
        <item x="10"/>
        <item x="72"/>
        <item x="43"/>
        <item x="51"/>
        <item x="45"/>
        <item x="63"/>
        <item x="17"/>
        <item x="42"/>
        <item m="1" x="92"/>
        <item m="1" x="89"/>
        <item m="1" x="91"/>
        <item x="61"/>
        <item x="11"/>
        <item x="3"/>
        <item x="30"/>
        <item x="82"/>
        <item x="21"/>
        <item x="34"/>
        <item x="48"/>
        <item x="50"/>
        <item x="71"/>
        <item x="16"/>
        <item x="8"/>
        <item x="14"/>
        <item x="32"/>
        <item x="37"/>
        <item x="39"/>
        <item x="54"/>
        <item x="83"/>
        <item x="75"/>
        <item x="9"/>
        <item x="27"/>
        <item m="1" x="88"/>
        <item m="1" x="86"/>
        <item m="1" x="95"/>
        <item x="24"/>
        <item x="47"/>
        <item x="13"/>
        <item m="1" x="93"/>
        <item x="41"/>
        <item x="49"/>
        <item x="57"/>
        <item x="70"/>
        <item m="1" x="90"/>
        <item x="1"/>
        <item x="2"/>
        <item x="4"/>
        <item x="6"/>
        <item x="7"/>
        <item x="12"/>
        <item x="18"/>
        <item x="25"/>
        <item x="31"/>
        <item x="38"/>
        <item x="40"/>
        <item x="46"/>
        <item x="52"/>
        <item x="55"/>
        <item x="56"/>
        <item x="62"/>
        <item x="65"/>
        <item x="76"/>
        <item x="77"/>
        <item x="78"/>
        <item x="79"/>
        <item x="80"/>
      </items>
    </pivotField>
    <pivotField compact="0" outline="0" showAll="0" defaultSubtotal="0">
      <items count="12">
        <item h="1" x="1"/>
        <item h="1" x="0"/>
        <item h="1" x="5"/>
        <item h="1" x="4"/>
        <item h="1" x="6"/>
        <item h="1" x="9"/>
        <item h="1" x="8"/>
        <item h="1" x="11"/>
        <item x="7"/>
        <item h="1" x="10"/>
        <item h="1" x="2"/>
        <item h="1" x="3"/>
      </items>
    </pivotField>
    <pivotField axis="axisRow" compact="0" outline="0" showAll="0" defaultSubtotal="0">
      <items count="4">
        <item x="0"/>
        <item x="1"/>
        <item m="1" x="3"/>
        <item m="1" x="2"/>
      </items>
    </pivotField>
    <pivotField compact="0" outline="0" subtotalTop="0" showAll="0" defaultSubtotal="0"/>
    <pivotField compact="0" numFmtId="169" outline="0" subtotalTop="0" showAll="0" defaultSubtotal="0"/>
    <pivotField compact="0" outline="0" subtotalTop="0" showAll="0" defaultSubtotal="0"/>
    <pivotField compact="0" outline="0" subtotalTop="0" showAll="0" defaultSubtotal="0"/>
  </pivotFields>
  <rowFields count="3">
    <field x="1"/>
    <field x="3"/>
    <field x="5"/>
  </rowFields>
  <rowItems count="5">
    <i>
      <x v="11"/>
      <x v="79"/>
      <x/>
    </i>
    <i>
      <x v="17"/>
      <x v="80"/>
      <x/>
    </i>
    <i>
      <x v="52"/>
      <x v="89"/>
      <x/>
    </i>
    <i>
      <x v="62"/>
      <x v="72"/>
      <x/>
    </i>
    <i>
      <x v="80"/>
      <x v="42"/>
      <x/>
    </i>
  </rowItems>
  <colItems count="1">
    <i/>
  </colItems>
  <formats count="68">
    <format dxfId="360">
      <pivotArea field="5" type="button" dataOnly="0" labelOnly="1" outline="0" axis="axisRow" fieldPosition="2"/>
    </format>
    <format dxfId="359">
      <pivotArea dataOnly="0" labelOnly="1" grandRow="1" outline="0" fieldPosition="0"/>
    </format>
    <format dxfId="358">
      <pivotArea dataOnly="0" labelOnly="1" outline="0" fieldPosition="0">
        <references count="3">
          <reference field="1" count="1" selected="0">
            <x v="0"/>
          </reference>
          <reference field="3" count="1" selected="0">
            <x v="17"/>
          </reference>
          <reference field="5" count="0"/>
        </references>
      </pivotArea>
    </format>
    <format dxfId="357">
      <pivotArea dataOnly="0" labelOnly="1" outline="0" fieldPosition="0">
        <references count="3">
          <reference field="1" count="1" selected="0">
            <x v="3"/>
          </reference>
          <reference field="3" count="1" selected="0">
            <x v="18"/>
          </reference>
          <reference field="5" count="0"/>
        </references>
      </pivotArea>
    </format>
    <format dxfId="356">
      <pivotArea dataOnly="0" labelOnly="1" outline="0" fieldPosition="0">
        <references count="3">
          <reference field="1" count="1" selected="0">
            <x v="3"/>
          </reference>
          <reference field="3" count="1" selected="0">
            <x v="19"/>
          </reference>
          <reference field="5" count="0"/>
        </references>
      </pivotArea>
    </format>
    <format dxfId="355">
      <pivotArea dataOnly="0" labelOnly="1" outline="0" fieldPosition="0">
        <references count="3">
          <reference field="1" count="1" selected="0">
            <x v="10"/>
          </reference>
          <reference field="3" count="1" selected="0">
            <x v="30"/>
          </reference>
          <reference field="5" count="0"/>
        </references>
      </pivotArea>
    </format>
    <format dxfId="354">
      <pivotArea dataOnly="0" labelOnly="1" outline="0" fieldPosition="0">
        <references count="3">
          <reference field="1" count="1" selected="0">
            <x v="13"/>
          </reference>
          <reference field="3" count="1" selected="0">
            <x v="9"/>
          </reference>
          <reference field="5" count="0"/>
        </references>
      </pivotArea>
    </format>
    <format dxfId="353">
      <pivotArea dataOnly="0" labelOnly="1" outline="0" fieldPosition="0">
        <references count="3">
          <reference field="1" count="1" selected="0">
            <x v="16"/>
          </reference>
          <reference field="3" count="1" selected="0">
            <x v="36"/>
          </reference>
          <reference field="5" count="0"/>
        </references>
      </pivotArea>
    </format>
    <format dxfId="352">
      <pivotArea dataOnly="0" labelOnly="1" outline="0" fieldPosition="0">
        <references count="3">
          <reference field="1" count="1" selected="0">
            <x v="18"/>
          </reference>
          <reference field="3" count="1" selected="0">
            <x v="16"/>
          </reference>
          <reference field="5" count="0"/>
        </references>
      </pivotArea>
    </format>
    <format dxfId="351">
      <pivotArea dataOnly="0" labelOnly="1" outline="0" fieldPosition="0">
        <references count="3">
          <reference field="1" count="1" selected="0">
            <x v="19"/>
          </reference>
          <reference field="3" count="1" selected="0">
            <x v="20"/>
          </reference>
          <reference field="5" count="0"/>
        </references>
      </pivotArea>
    </format>
    <format dxfId="350">
      <pivotArea dataOnly="0" labelOnly="1" outline="0" fieldPosition="0">
        <references count="3">
          <reference field="1" count="1" selected="0">
            <x v="23"/>
          </reference>
          <reference field="3" count="1" selected="0">
            <x v="28"/>
          </reference>
          <reference field="5" count="0"/>
        </references>
      </pivotArea>
    </format>
    <format dxfId="349">
      <pivotArea dataOnly="0" labelOnly="1" outline="0" fieldPosition="0">
        <references count="3">
          <reference field="1" count="1" selected="0">
            <x v="24"/>
          </reference>
          <reference field="3" count="1" selected="0">
            <x v="0"/>
          </reference>
          <reference field="5" count="0"/>
        </references>
      </pivotArea>
    </format>
    <format dxfId="348">
      <pivotArea dataOnly="0" labelOnly="1" outline="0" fieldPosition="0">
        <references count="3">
          <reference field="1" count="1" selected="0">
            <x v="24"/>
          </reference>
          <reference field="3" count="1" selected="0">
            <x v="1"/>
          </reference>
          <reference field="5" count="0"/>
        </references>
      </pivotArea>
    </format>
    <format dxfId="347">
      <pivotArea dataOnly="0" labelOnly="1" outline="0" fieldPosition="0">
        <references count="3">
          <reference field="1" count="1" selected="0">
            <x v="24"/>
          </reference>
          <reference field="3" count="1" selected="0">
            <x v="2"/>
          </reference>
          <reference field="5" count="0"/>
        </references>
      </pivotArea>
    </format>
    <format dxfId="346">
      <pivotArea dataOnly="0" labelOnly="1" outline="0" fieldPosition="0">
        <references count="3">
          <reference field="1" count="1" selected="0">
            <x v="24"/>
          </reference>
          <reference field="3" count="1" selected="0">
            <x v="3"/>
          </reference>
          <reference field="5" count="0"/>
        </references>
      </pivotArea>
    </format>
    <format dxfId="345">
      <pivotArea dataOnly="0" labelOnly="1" outline="0" fieldPosition="0">
        <references count="3">
          <reference field="1" count="1" selected="0">
            <x v="24"/>
          </reference>
          <reference field="3" count="1" selected="0">
            <x v="4"/>
          </reference>
          <reference field="5" count="0"/>
        </references>
      </pivotArea>
    </format>
    <format dxfId="344">
      <pivotArea dataOnly="0" labelOnly="1" outline="0" fieldPosition="0">
        <references count="3">
          <reference field="1" count="1" selected="0">
            <x v="27"/>
          </reference>
          <reference field="3" count="1" selected="0">
            <x v="12"/>
          </reference>
          <reference field="5" count="0"/>
        </references>
      </pivotArea>
    </format>
    <format dxfId="343">
      <pivotArea dataOnly="0" labelOnly="1" outline="0" fieldPosition="0">
        <references count="3">
          <reference field="1" count="1" selected="0">
            <x v="28"/>
          </reference>
          <reference field="3" count="1" selected="0">
            <x v="21"/>
          </reference>
          <reference field="5" count="0"/>
        </references>
      </pivotArea>
    </format>
    <format dxfId="342">
      <pivotArea dataOnly="0" labelOnly="1" outline="0" fieldPosition="0">
        <references count="3">
          <reference field="1" count="1" selected="0">
            <x v="29"/>
          </reference>
          <reference field="3" count="1" selected="0">
            <x v="18"/>
          </reference>
          <reference field="5" count="0"/>
        </references>
      </pivotArea>
    </format>
    <format dxfId="341">
      <pivotArea dataOnly="0" labelOnly="1" outline="0" fieldPosition="0">
        <references count="3">
          <reference field="1" count="1" selected="0">
            <x v="33"/>
          </reference>
          <reference field="3" count="1" selected="0">
            <x v="25"/>
          </reference>
          <reference field="5" count="0"/>
        </references>
      </pivotArea>
    </format>
    <format dxfId="340">
      <pivotArea dataOnly="0" labelOnly="1" outline="0" fieldPosition="0">
        <references count="3">
          <reference field="1" count="1" selected="0">
            <x v="34"/>
          </reference>
          <reference field="3" count="1" selected="0">
            <x v="13"/>
          </reference>
          <reference field="5" count="0"/>
        </references>
      </pivotArea>
    </format>
    <format dxfId="339">
      <pivotArea dataOnly="0" labelOnly="1" outline="0" fieldPosition="0">
        <references count="3">
          <reference field="1" count="1" selected="0">
            <x v="35"/>
          </reference>
          <reference field="3" count="1" selected="0">
            <x v="5"/>
          </reference>
          <reference field="5" count="0"/>
        </references>
      </pivotArea>
    </format>
    <format dxfId="338">
      <pivotArea dataOnly="0" labelOnly="1" outline="0" fieldPosition="0">
        <references count="3">
          <reference field="1" count="1" selected="0">
            <x v="38"/>
          </reference>
          <reference field="3" count="1" selected="0">
            <x v="37"/>
          </reference>
          <reference field="5" count="0"/>
        </references>
      </pivotArea>
    </format>
    <format dxfId="337">
      <pivotArea dataOnly="0" labelOnly="1" outline="0" fieldPosition="0">
        <references count="3">
          <reference field="1" count="1" selected="0">
            <x v="39"/>
          </reference>
          <reference field="3" count="1" selected="0">
            <x v="32"/>
          </reference>
          <reference field="5" count="0"/>
        </references>
      </pivotArea>
    </format>
    <format dxfId="336">
      <pivotArea dataOnly="0" labelOnly="1" outline="0" fieldPosition="0">
        <references count="3">
          <reference field="1" count="1" selected="0">
            <x v="40"/>
          </reference>
          <reference field="3" count="1" selected="0">
            <x v="10"/>
          </reference>
          <reference field="5" count="0"/>
        </references>
      </pivotArea>
    </format>
    <format dxfId="335">
      <pivotArea dataOnly="0" labelOnly="1" outline="0" fieldPosition="0">
        <references count="3">
          <reference field="1" count="1" selected="0">
            <x v="41"/>
          </reference>
          <reference field="3" count="1" selected="0">
            <x v="34"/>
          </reference>
          <reference field="5" count="0"/>
        </references>
      </pivotArea>
    </format>
    <format dxfId="334">
      <pivotArea dataOnly="0" labelOnly="1" outline="0" fieldPosition="0">
        <references count="3">
          <reference field="1" count="1" selected="0">
            <x v="45"/>
          </reference>
          <reference field="3" count="1" selected="0">
            <x v="33"/>
          </reference>
          <reference field="5" count="0"/>
        </references>
      </pivotArea>
    </format>
    <format dxfId="333">
      <pivotArea dataOnly="0" labelOnly="1" outline="0" fieldPosition="0">
        <references count="3">
          <reference field="1" count="1" selected="0">
            <x v="46"/>
          </reference>
          <reference field="3" count="1" selected="0">
            <x v="23"/>
          </reference>
          <reference field="5" count="0"/>
        </references>
      </pivotArea>
    </format>
    <format dxfId="332">
      <pivotArea dataOnly="0" labelOnly="1" outline="0" fieldPosition="0">
        <references count="3">
          <reference field="1" count="1" selected="0">
            <x v="47"/>
          </reference>
          <reference field="3" count="1" selected="0">
            <x v="30"/>
          </reference>
          <reference field="5" count="0"/>
        </references>
      </pivotArea>
    </format>
    <format dxfId="331">
      <pivotArea dataOnly="0" labelOnly="1" outline="0" fieldPosition="0">
        <references count="3">
          <reference field="1" count="1" selected="0">
            <x v="49"/>
          </reference>
          <reference field="3" count="1" selected="0">
            <x v="29"/>
          </reference>
          <reference field="5" count="0"/>
        </references>
      </pivotArea>
    </format>
    <format dxfId="330">
      <pivotArea dataOnly="0" labelOnly="1" outline="0" fieldPosition="0">
        <references count="3">
          <reference field="1" count="1" selected="0">
            <x v="50"/>
          </reference>
          <reference field="3" count="1" selected="0">
            <x v="26"/>
          </reference>
          <reference field="5" count="0"/>
        </references>
      </pivotArea>
    </format>
    <format dxfId="329">
      <pivotArea dataOnly="0" labelOnly="1" outline="0" fieldPosition="0">
        <references count="3">
          <reference field="1" count="1" selected="0">
            <x v="51"/>
          </reference>
          <reference field="3" count="1" selected="0">
            <x v="24"/>
          </reference>
          <reference field="5" count="0"/>
        </references>
      </pivotArea>
    </format>
    <format dxfId="328">
      <pivotArea dataOnly="0" labelOnly="1" outline="0" fieldPosition="0">
        <references count="3">
          <reference field="1" count="1" selected="0">
            <x v="53"/>
          </reference>
          <reference field="3" count="1" selected="0">
            <x v="35"/>
          </reference>
          <reference field="5" count="0"/>
        </references>
      </pivotArea>
    </format>
    <format dxfId="327">
      <pivotArea dataOnly="0" labelOnly="1" outline="0" fieldPosition="0">
        <references count="3">
          <reference field="1" count="1" selected="0">
            <x v="54"/>
          </reference>
          <reference field="3" count="1" selected="0">
            <x v="6"/>
          </reference>
          <reference field="5" count="0"/>
        </references>
      </pivotArea>
    </format>
    <format dxfId="326">
      <pivotArea dataOnly="0" labelOnly="1" outline="0" fieldPosition="0">
        <references count="3">
          <reference field="1" count="1" selected="0">
            <x v="58"/>
          </reference>
          <reference field="3" count="1" selected="0">
            <x v="14"/>
          </reference>
          <reference field="5" count="0"/>
        </references>
      </pivotArea>
    </format>
    <format dxfId="325">
      <pivotArea dataOnly="0" labelOnly="1" outline="0" fieldPosition="0">
        <references count="3">
          <reference field="1" count="1" selected="0">
            <x v="59"/>
          </reference>
          <reference field="3" count="1" selected="0">
            <x v="15"/>
          </reference>
          <reference field="5" count="0"/>
        </references>
      </pivotArea>
    </format>
    <format dxfId="324">
      <pivotArea dataOnly="0" labelOnly="1" outline="0" fieldPosition="0">
        <references count="3">
          <reference field="1" count="1" selected="0">
            <x v="60"/>
          </reference>
          <reference field="3" count="1" selected="0">
            <x v="11"/>
          </reference>
          <reference field="5" count="0"/>
        </references>
      </pivotArea>
    </format>
    <format dxfId="323">
      <pivotArea dataOnly="0" labelOnly="1" outline="0" fieldPosition="0">
        <references count="3">
          <reference field="1" count="1" selected="0">
            <x v="61"/>
          </reference>
          <reference field="3" count="1" selected="0">
            <x v="8"/>
          </reference>
          <reference field="5" count="0"/>
        </references>
      </pivotArea>
    </format>
    <format dxfId="322">
      <pivotArea dataOnly="0" labelOnly="1" outline="0" fieldPosition="0">
        <references count="3">
          <reference field="1" count="1" selected="0">
            <x v="64"/>
          </reference>
          <reference field="3" count="1" selected="0">
            <x v="31"/>
          </reference>
          <reference field="5" count="0"/>
        </references>
      </pivotArea>
    </format>
    <format dxfId="321">
      <pivotArea dataOnly="0" labelOnly="1" outline="0" fieldPosition="0">
        <references count="3">
          <reference field="1" count="1" selected="0">
            <x v="66"/>
          </reference>
          <reference field="3" count="1" selected="0">
            <x v="7"/>
          </reference>
          <reference field="5" count="0"/>
        </references>
      </pivotArea>
    </format>
    <format dxfId="320">
      <pivotArea dataOnly="0" labelOnly="1" outline="0" fieldPosition="0">
        <references count="3">
          <reference field="1" count="1" selected="0">
            <x v="67"/>
          </reference>
          <reference field="3" count="1" selected="0">
            <x v="22"/>
          </reference>
          <reference field="5" count="0"/>
        </references>
      </pivotArea>
    </format>
    <format dxfId="319">
      <pivotArea dataOnly="0" labelOnly="1" outline="0" fieldPosition="0">
        <references count="3">
          <reference field="1" count="1" selected="0">
            <x v="71"/>
          </reference>
          <reference field="3" count="1" selected="0">
            <x v="27"/>
          </reference>
          <reference field="5" count="0"/>
        </references>
      </pivotArea>
    </format>
    <format dxfId="318">
      <pivotArea field="5" type="button" dataOnly="0" labelOnly="1" outline="0" axis="axisRow" fieldPosition="2"/>
    </format>
    <format dxfId="317">
      <pivotArea dataOnly="0" labelOnly="1" outline="0" fieldPosition="0">
        <references count="3">
          <reference field="1" count="1" selected="0">
            <x v="23"/>
          </reference>
          <reference field="3" count="1" selected="0">
            <x v="28"/>
          </reference>
          <reference field="5" count="0"/>
        </references>
      </pivotArea>
    </format>
    <format dxfId="316">
      <pivotArea dataOnly="0" labelOnly="1" outline="0" fieldPosition="0">
        <references count="3">
          <reference field="1" count="1" selected="0">
            <x v="34"/>
          </reference>
          <reference field="3" count="1" selected="0">
            <x v="13"/>
          </reference>
          <reference field="5" count="0"/>
        </references>
      </pivotArea>
    </format>
    <format dxfId="315">
      <pivotArea dataOnly="0" labelOnly="1" outline="0" fieldPosition="0">
        <references count="3">
          <reference field="1" count="1" selected="0">
            <x v="39"/>
          </reference>
          <reference field="3" count="1" selected="0">
            <x v="32"/>
          </reference>
          <reference field="5" count="0"/>
        </references>
      </pivotArea>
    </format>
    <format dxfId="314">
      <pivotArea dataOnly="0" labelOnly="1" outline="0" fieldPosition="0">
        <references count="3">
          <reference field="1" count="1" selected="0">
            <x v="58"/>
          </reference>
          <reference field="3" count="1" selected="0">
            <x v="14"/>
          </reference>
          <reference field="5" count="0"/>
        </references>
      </pivotArea>
    </format>
    <format dxfId="313">
      <pivotArea dataOnly="0" labelOnly="1" outline="0" fieldPosition="0">
        <references count="3">
          <reference field="1" count="1" selected="0">
            <x v="59"/>
          </reference>
          <reference field="3" count="1" selected="0">
            <x v="15"/>
          </reference>
          <reference field="5" count="0"/>
        </references>
      </pivotArea>
    </format>
    <format dxfId="312">
      <pivotArea field="5" type="button" dataOnly="0" labelOnly="1" outline="0" axis="axisRow" fieldPosition="2"/>
    </format>
    <format dxfId="311">
      <pivotArea dataOnly="0" labelOnly="1" outline="0" fieldPosition="0">
        <references count="3">
          <reference field="1" count="1" selected="0">
            <x v="23"/>
          </reference>
          <reference field="3" count="1" selected="0">
            <x v="28"/>
          </reference>
          <reference field="5" count="0"/>
        </references>
      </pivotArea>
    </format>
    <format dxfId="310">
      <pivotArea dataOnly="0" labelOnly="1" outline="0" fieldPosition="0">
        <references count="3">
          <reference field="1" count="1" selected="0">
            <x v="34"/>
          </reference>
          <reference field="3" count="1" selected="0">
            <x v="13"/>
          </reference>
          <reference field="5" count="0"/>
        </references>
      </pivotArea>
    </format>
    <format dxfId="309">
      <pivotArea dataOnly="0" labelOnly="1" outline="0" fieldPosition="0">
        <references count="3">
          <reference field="1" count="1" selected="0">
            <x v="39"/>
          </reference>
          <reference field="3" count="1" selected="0">
            <x v="32"/>
          </reference>
          <reference field="5" count="0"/>
        </references>
      </pivotArea>
    </format>
    <format dxfId="308">
      <pivotArea dataOnly="0" labelOnly="1" outline="0" fieldPosition="0">
        <references count="3">
          <reference field="1" count="1" selected="0">
            <x v="58"/>
          </reference>
          <reference field="3" count="1" selected="0">
            <x v="14"/>
          </reference>
          <reference field="5" count="0"/>
        </references>
      </pivotArea>
    </format>
    <format dxfId="307">
      <pivotArea dataOnly="0" labelOnly="1" outline="0" fieldPosition="0">
        <references count="3">
          <reference field="1" count="1" selected="0">
            <x v="59"/>
          </reference>
          <reference field="3" count="1" selected="0">
            <x v="15"/>
          </reference>
          <reference field="5" count="0"/>
        </references>
      </pivotArea>
    </format>
    <format dxfId="306">
      <pivotArea field="5" type="button" dataOnly="0" labelOnly="1" outline="0" axis="axisRow" fieldPosition="2"/>
    </format>
    <format dxfId="305">
      <pivotArea dataOnly="0" labelOnly="1" outline="0" fieldPosition="0">
        <references count="3">
          <reference field="1" count="1" selected="0">
            <x v="23"/>
          </reference>
          <reference field="3" count="1" selected="0">
            <x v="28"/>
          </reference>
          <reference field="5" count="1">
            <x v="0"/>
          </reference>
        </references>
      </pivotArea>
    </format>
    <format dxfId="304">
      <pivotArea dataOnly="0" labelOnly="1" outline="0" fieldPosition="0">
        <references count="3">
          <reference field="1" count="1" selected="0">
            <x v="30"/>
          </reference>
          <reference field="3" count="1" selected="0">
            <x v="18"/>
          </reference>
          <reference field="5" count="1">
            <x v="0"/>
          </reference>
        </references>
      </pivotArea>
    </format>
    <format dxfId="303">
      <pivotArea dataOnly="0" labelOnly="1" outline="0" fieldPosition="0">
        <references count="3">
          <reference field="1" count="1" selected="0">
            <x v="34"/>
          </reference>
          <reference field="3" count="1" selected="0">
            <x v="13"/>
          </reference>
          <reference field="5" count="1">
            <x v="0"/>
          </reference>
        </references>
      </pivotArea>
    </format>
    <format dxfId="302">
      <pivotArea dataOnly="0" labelOnly="1" outline="0" fieldPosition="0">
        <references count="3">
          <reference field="1" count="1" selected="0">
            <x v="39"/>
          </reference>
          <reference field="3" count="1" selected="0">
            <x v="32"/>
          </reference>
          <reference field="5" count="1">
            <x v="0"/>
          </reference>
        </references>
      </pivotArea>
    </format>
    <format dxfId="301">
      <pivotArea dataOnly="0" labelOnly="1" outline="0" fieldPosition="0">
        <references count="3">
          <reference field="1" count="1" selected="0">
            <x v="58"/>
          </reference>
          <reference field="3" count="1" selected="0">
            <x v="14"/>
          </reference>
          <reference field="5" count="1">
            <x v="0"/>
          </reference>
        </references>
      </pivotArea>
    </format>
    <format dxfId="300">
      <pivotArea dataOnly="0" labelOnly="1" outline="0" fieldPosition="0">
        <references count="3">
          <reference field="1" count="1" selected="0">
            <x v="59"/>
          </reference>
          <reference field="3" count="1" selected="0">
            <x v="15"/>
          </reference>
          <reference field="5" count="1">
            <x v="0"/>
          </reference>
        </references>
      </pivotArea>
    </format>
    <format dxfId="299">
      <pivotArea field="5" type="button" dataOnly="0" labelOnly="1" outline="0" axis="axisRow" fieldPosition="2"/>
    </format>
    <format dxfId="298">
      <pivotArea dataOnly="0" labelOnly="1" outline="0" fieldPosition="0">
        <references count="3">
          <reference field="1" count="1" selected="0">
            <x v="23"/>
          </reference>
          <reference field="3" count="1" selected="0">
            <x v="28"/>
          </reference>
          <reference field="5" count="1">
            <x v="0"/>
          </reference>
        </references>
      </pivotArea>
    </format>
    <format dxfId="297">
      <pivotArea dataOnly="0" labelOnly="1" outline="0" fieldPosition="0">
        <references count="3">
          <reference field="1" count="1" selected="0">
            <x v="30"/>
          </reference>
          <reference field="3" count="1" selected="0">
            <x v="18"/>
          </reference>
          <reference field="5" count="1">
            <x v="0"/>
          </reference>
        </references>
      </pivotArea>
    </format>
    <format dxfId="296">
      <pivotArea dataOnly="0" labelOnly="1" outline="0" fieldPosition="0">
        <references count="3">
          <reference field="1" count="1" selected="0">
            <x v="34"/>
          </reference>
          <reference field="3" count="1" selected="0">
            <x v="13"/>
          </reference>
          <reference field="5" count="1">
            <x v="0"/>
          </reference>
        </references>
      </pivotArea>
    </format>
    <format dxfId="295">
      <pivotArea dataOnly="0" labelOnly="1" outline="0" fieldPosition="0">
        <references count="3">
          <reference field="1" count="1" selected="0">
            <x v="39"/>
          </reference>
          <reference field="3" count="1" selected="0">
            <x v="32"/>
          </reference>
          <reference field="5" count="1">
            <x v="0"/>
          </reference>
        </references>
      </pivotArea>
    </format>
    <format dxfId="294">
      <pivotArea dataOnly="0" labelOnly="1" outline="0" fieldPosition="0">
        <references count="3">
          <reference field="1" count="1" selected="0">
            <x v="58"/>
          </reference>
          <reference field="3" count="1" selected="0">
            <x v="14"/>
          </reference>
          <reference field="5" count="1">
            <x v="0"/>
          </reference>
        </references>
      </pivotArea>
    </format>
    <format dxfId="293">
      <pivotArea dataOnly="0" labelOnly="1" outline="0" fieldPosition="0">
        <references count="3">
          <reference field="1" count="1" selected="0">
            <x v="59"/>
          </reference>
          <reference field="3" count="1" selected="0">
            <x v="15"/>
          </reference>
          <reference field="5" count="1">
            <x v="0"/>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vtFormd"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5" indent="0" compact="0" compactData="0" multipleFieldFilters="0">
  <location ref="A6:B165" firstHeaderRow="1" firstDataRow="1" firstDataCol="2"/>
  <pivotFields count="61">
    <pivotField compact="0" outline="0" subtotalTop="0" showAll="0" defaultSubtotal="0"/>
    <pivotField name="Formulated Product" axis="axisRow" compact="0" outline="0" subtotalTop="0" showAll="0" defaultSubtotal="0">
      <items count="126">
        <item x="0"/>
        <item x="5"/>
        <item x="6"/>
        <item x="12"/>
        <item x="18"/>
        <item x="19"/>
        <item x="20"/>
        <item x="21"/>
        <item x="22"/>
        <item x="23"/>
        <item x="24"/>
        <item x="25"/>
        <item x="26"/>
        <item x="29"/>
        <item x="28"/>
        <item x="32"/>
        <item x="34"/>
        <item x="35"/>
        <item x="36"/>
        <item x="37"/>
        <item x="38"/>
        <item x="41"/>
        <item x="42"/>
        <item x="45"/>
        <item x="46"/>
        <item x="47"/>
        <item x="48"/>
        <item x="50"/>
        <item x="51"/>
        <item x="56"/>
        <item x="57"/>
        <item x="58"/>
        <item x="59"/>
        <item x="61"/>
        <item x="65"/>
        <item x="66"/>
        <item x="64"/>
        <item x="67"/>
        <item x="68"/>
        <item x="69"/>
        <item x="70"/>
        <item x="72"/>
        <item x="73"/>
        <item x="74"/>
        <item x="75"/>
        <item x="76"/>
        <item x="77"/>
        <item x="78"/>
        <item x="79"/>
        <item x="80"/>
        <item x="81"/>
        <item x="82"/>
        <item x="83"/>
        <item x="86"/>
        <item x="87"/>
        <item x="88"/>
        <item x="89"/>
        <item x="91"/>
        <item x="92"/>
        <item x="93"/>
        <item x="95"/>
        <item x="96"/>
        <item x="97"/>
        <item x="98"/>
        <item x="99"/>
        <item x="100"/>
        <item x="101"/>
        <item x="102"/>
        <item x="105"/>
        <item x="107"/>
        <item x="108"/>
        <item x="109"/>
        <item x="110"/>
        <item x="116"/>
        <item x="117"/>
        <item x="118"/>
        <item x="120"/>
        <item x="121"/>
        <item x="122"/>
        <item x="123"/>
        <item x="124"/>
        <item x="14"/>
        <item x="31"/>
        <item x="63"/>
        <item x="30"/>
        <item x="9"/>
        <item x="4"/>
        <item x="15"/>
        <item x="27"/>
        <item x="55"/>
        <item x="49"/>
        <item x="103"/>
        <item x="17"/>
        <item x="40"/>
        <item x="2"/>
        <item x="13"/>
        <item x="39"/>
        <item x="71"/>
        <item x="94"/>
        <item x="119"/>
        <item x="104"/>
        <item x="125"/>
        <item x="62"/>
        <item x="1"/>
        <item x="16"/>
        <item x="53"/>
        <item x="54"/>
        <item x="60"/>
        <item x="85"/>
        <item x="90"/>
        <item x="84"/>
        <item x="44"/>
        <item x="3"/>
        <item x="7"/>
        <item x="8"/>
        <item x="10"/>
        <item x="11"/>
        <item x="33"/>
        <item x="43"/>
        <item x="52"/>
        <item x="106"/>
        <item x="111"/>
        <item x="112"/>
        <item x="113"/>
        <item x="114"/>
        <item x="115"/>
      </items>
    </pivotField>
    <pivotField compact="0" outline="0" subtotalTop="0" showAll="0" defaultSubtotal="0">
      <items count="12">
        <item x="0"/>
        <item x="1"/>
        <item x="2"/>
        <item x="3"/>
        <item x="4"/>
        <item x="5"/>
        <item x="6"/>
        <item x="7"/>
        <item x="8"/>
        <item x="9"/>
        <item x="10"/>
        <item x="11"/>
      </items>
    </pivotField>
    <pivotField compact="0" outline="0" subtotalTop="0" showAll="0" defaultSubtotal="0"/>
    <pivotField axis="axisRow" compact="0" outline="0" subtotalTop="0" showAll="0" defaultSubtotal="0">
      <items count="1705">
        <item x="1337"/>
        <item x="1338"/>
        <item x="680"/>
        <item x="681"/>
        <item x="1234"/>
        <item x="1333"/>
        <item x="1334"/>
        <item x="1672"/>
        <item x="1163"/>
        <item x="1600"/>
        <item x="1601"/>
        <item x="1599"/>
        <item x="1597"/>
        <item x="1235"/>
        <item x="1598"/>
        <item x="1574"/>
        <item x="1141"/>
        <item x="1142"/>
        <item x="1365"/>
        <item x="518"/>
        <item x="519"/>
        <item x="1195"/>
        <item x="1196"/>
        <item x="1335"/>
        <item x="1164"/>
        <item x="625"/>
        <item x="626"/>
        <item x="0"/>
        <item x="1336"/>
        <item x="1236"/>
        <item x="1517"/>
        <item x="1518"/>
        <item x="1364"/>
        <item x="678"/>
        <item x="679"/>
        <item x="1665"/>
        <item x="1671"/>
        <item x="289"/>
        <item x="1"/>
        <item x="609"/>
        <item x="611"/>
        <item x="612"/>
        <item x="1186"/>
        <item x="610"/>
        <item x="623"/>
        <item x="676"/>
        <item x="1161"/>
        <item x="3"/>
        <item x="4"/>
        <item x="1175"/>
        <item x="1185"/>
        <item x="1197"/>
        <item x="1215"/>
        <item x="1519"/>
        <item x="1575"/>
        <item x="1515"/>
        <item x="1187"/>
        <item x="284"/>
        <item x="285"/>
        <item x="286"/>
        <item x="287"/>
        <item x="290"/>
        <item x="291"/>
        <item x="761"/>
        <item x="771"/>
        <item x="1162"/>
        <item x="1198"/>
        <item x="1209"/>
        <item x="1516"/>
        <item x="1666"/>
        <item x="1670"/>
        <item x="517"/>
        <item x="1339"/>
        <item x="1704"/>
        <item x="772"/>
        <item x="1171"/>
        <item x="288"/>
        <item x="1165"/>
        <item x="1340"/>
        <item x="1172"/>
        <item x="1207"/>
        <item x="1210"/>
        <item x="1216"/>
        <item x="1341"/>
        <item x="1366"/>
        <item x="1342"/>
        <item x="677"/>
        <item x="762"/>
        <item x="1166"/>
        <item x="1173"/>
        <item x="1174"/>
        <item x="1640"/>
        <item x="520"/>
        <item x="1176"/>
        <item x="1208"/>
        <item x="870"/>
        <item x="602"/>
        <item x="603"/>
        <item x="1576"/>
        <item x="521"/>
        <item x="1367"/>
        <item x="895"/>
        <item x="896"/>
        <item x="871"/>
        <item x="2"/>
        <item x="7"/>
        <item x="8"/>
        <item x="100"/>
        <item x="101"/>
        <item x="102"/>
        <item x="103"/>
        <item x="104"/>
        <item x="105"/>
        <item x="106"/>
        <item x="107"/>
        <item x="108"/>
        <item x="278"/>
        <item x="624"/>
        <item x="682"/>
        <item x="683"/>
        <item x="684"/>
        <item x="685"/>
        <item x="686"/>
        <item x="687"/>
        <item x="688"/>
        <item x="689"/>
        <item x="690"/>
        <item x="691"/>
        <item x="692"/>
        <item x="693"/>
        <item x="694"/>
        <item x="695"/>
        <item x="696"/>
        <item x="697"/>
        <item x="773"/>
        <item x="774"/>
        <item x="945"/>
        <item x="1214"/>
        <item x="1237"/>
        <item x="1360"/>
        <item x="1361"/>
        <item x="1552"/>
        <item x="1553"/>
        <item x="1554"/>
        <item x="1641"/>
        <item x="775"/>
        <item x="776"/>
        <item x="777"/>
        <item x="1362"/>
        <item x="9"/>
        <item x="10"/>
        <item x="11"/>
        <item x="12"/>
        <item x="13"/>
        <item x="14"/>
        <item x="15"/>
        <item x="16"/>
        <item x="109"/>
        <item x="110"/>
        <item x="111"/>
        <item x="112"/>
        <item x="113"/>
        <item x="114"/>
        <item x="115"/>
        <item x="116"/>
        <item x="118"/>
        <item x="119"/>
        <item x="120"/>
        <item x="121"/>
        <item x="122"/>
        <item x="123"/>
        <item x="698"/>
        <item x="699"/>
        <item x="700"/>
        <item x="701"/>
        <item x="702"/>
        <item x="703"/>
        <item x="704"/>
        <item x="778"/>
        <item x="779"/>
        <item x="780"/>
        <item x="781"/>
        <item x="782"/>
        <item x="783"/>
        <item x="784"/>
        <item x="785"/>
        <item x="786"/>
        <item x="787"/>
        <item x="1211"/>
        <item x="1212"/>
        <item x="1213"/>
        <item x="1344"/>
        <item x="1345"/>
        <item x="1346"/>
        <item x="1555"/>
        <item x="1556"/>
        <item x="1557"/>
        <item x="1558"/>
        <item x="117"/>
        <item x="627"/>
        <item x="628"/>
        <item x="629"/>
        <item x="630"/>
        <item x="631"/>
        <item x="632"/>
        <item x="633"/>
        <item x="788"/>
        <item x="789"/>
        <item x="790"/>
        <item x="791"/>
        <item x="792"/>
        <item x="793"/>
        <item x="794"/>
        <item x="795"/>
        <item x="796"/>
        <item x="797"/>
        <item x="1138"/>
        <item x="1139"/>
        <item x="1140"/>
        <item x="1167"/>
        <item x="1168"/>
        <item x="1169"/>
        <item x="1170"/>
        <item x="1233"/>
        <item x="1326"/>
        <item x="1347"/>
        <item x="1348"/>
        <item x="1349"/>
        <item x="1350"/>
        <item x="1351"/>
        <item x="1352"/>
        <item x="1391"/>
        <item x="1530"/>
        <item x="1531"/>
        <item x="1532"/>
        <item x="1533"/>
        <item x="1559"/>
        <item x="1560"/>
        <item x="1578"/>
        <item x="5"/>
        <item x="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4"/>
        <item x="605"/>
        <item x="606"/>
        <item x="607"/>
        <item x="608"/>
        <item x="613"/>
        <item x="614"/>
        <item x="615"/>
        <item x="616"/>
        <item x="617"/>
        <item x="618"/>
        <item x="619"/>
        <item x="620"/>
        <item x="621"/>
        <item x="622"/>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705"/>
        <item x="706"/>
        <item x="707"/>
        <item x="708"/>
        <item x="709"/>
        <item x="710"/>
        <item x="711"/>
        <item x="712"/>
        <item x="713"/>
        <item x="714"/>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3"/>
        <item x="764"/>
        <item x="765"/>
        <item x="766"/>
        <item x="767"/>
        <item x="768"/>
        <item x="769"/>
        <item x="770"/>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6"/>
        <item x="857"/>
        <item x="858"/>
        <item x="859"/>
        <item x="860"/>
        <item x="861"/>
        <item x="862"/>
        <item x="863"/>
        <item x="864"/>
        <item x="865"/>
        <item x="866"/>
        <item x="867"/>
        <item x="868"/>
        <item x="869"/>
        <item x="872"/>
        <item x="873"/>
        <item x="874"/>
        <item x="875"/>
        <item x="876"/>
        <item x="877"/>
        <item x="878"/>
        <item x="879"/>
        <item x="880"/>
        <item x="881"/>
        <item x="882"/>
        <item x="883"/>
        <item x="884"/>
        <item x="885"/>
        <item x="886"/>
        <item x="887"/>
        <item x="888"/>
        <item x="889"/>
        <item x="890"/>
        <item x="891"/>
        <item x="892"/>
        <item x="893"/>
        <item x="894"/>
        <item x="897"/>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24"/>
        <item x="1125"/>
        <item x="1126"/>
        <item x="1127"/>
        <item x="1128"/>
        <item x="1129"/>
        <item x="1130"/>
        <item x="1131"/>
        <item x="1132"/>
        <item x="1133"/>
        <item x="1134"/>
        <item x="1135"/>
        <item x="1136"/>
        <item x="1137"/>
        <item x="1143"/>
        <item x="1144"/>
        <item x="1145"/>
        <item x="1146"/>
        <item x="1147"/>
        <item x="1148"/>
        <item x="1149"/>
        <item x="1150"/>
        <item x="1151"/>
        <item x="1152"/>
        <item x="1153"/>
        <item x="1154"/>
        <item x="1155"/>
        <item x="1156"/>
        <item x="1157"/>
        <item x="1158"/>
        <item x="1159"/>
        <item x="1160"/>
        <item x="1199"/>
        <item x="1200"/>
        <item x="1201"/>
        <item x="1202"/>
        <item x="1203"/>
        <item x="1204"/>
        <item x="1205"/>
        <item x="1206"/>
        <item x="1217"/>
        <item x="1218"/>
        <item x="1219"/>
        <item x="1220"/>
        <item x="1221"/>
        <item x="1222"/>
        <item x="1223"/>
        <item x="1224"/>
        <item x="1225"/>
        <item x="1226"/>
        <item x="1227"/>
        <item x="1228"/>
        <item x="1229"/>
        <item x="1230"/>
        <item x="1231"/>
        <item x="1232"/>
        <item x="1238"/>
        <item x="1239"/>
        <item x="1240"/>
        <item x="1241"/>
        <item x="1242"/>
        <item x="1243"/>
        <item x="1244"/>
        <item x="1245"/>
        <item x="1246"/>
        <item x="1247"/>
        <item x="1248"/>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43"/>
        <item x="1353"/>
        <item x="1354"/>
        <item x="1355"/>
        <item x="1356"/>
        <item x="1357"/>
        <item x="1358"/>
        <item x="1359"/>
        <item x="1363"/>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520"/>
        <item x="1521"/>
        <item x="1522"/>
        <item x="1523"/>
        <item x="1524"/>
        <item x="1525"/>
        <item x="1526"/>
        <item x="1527"/>
        <item x="1528"/>
        <item x="1529"/>
        <item x="1534"/>
        <item x="1535"/>
        <item x="1536"/>
        <item x="1537"/>
        <item x="1538"/>
        <item x="1539"/>
        <item x="1540"/>
        <item x="1541"/>
        <item x="1542"/>
        <item x="1543"/>
        <item x="1544"/>
        <item x="1545"/>
        <item x="1546"/>
        <item x="1547"/>
        <item x="1548"/>
        <item x="1549"/>
        <item x="1550"/>
        <item x="1551"/>
        <item x="1561"/>
        <item x="1562"/>
        <item x="1563"/>
        <item x="1564"/>
        <item x="1565"/>
        <item x="1566"/>
        <item x="1567"/>
        <item x="1568"/>
        <item x="1569"/>
        <item x="1570"/>
        <item x="1571"/>
        <item x="1572"/>
        <item x="1573"/>
        <item x="1577"/>
        <item x="1579"/>
        <item x="1580"/>
        <item x="1581"/>
        <item x="1582"/>
        <item x="1583"/>
        <item x="1584"/>
        <item x="1585"/>
        <item x="1586"/>
        <item x="1587"/>
        <item x="1588"/>
        <item x="1589"/>
        <item x="1590"/>
        <item x="1591"/>
        <item x="1592"/>
        <item x="1593"/>
        <item x="1594"/>
        <item x="1595"/>
        <item x="1596"/>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42"/>
        <item x="1643"/>
        <item x="1644"/>
        <item x="1645"/>
        <item x="1646"/>
        <item x="1647"/>
        <item x="1648"/>
        <item x="1649"/>
        <item x="1650"/>
        <item x="1651"/>
        <item x="1652"/>
        <item x="1653"/>
        <item x="1654"/>
        <item x="1655"/>
        <item x="1656"/>
        <item x="1657"/>
        <item x="1658"/>
        <item x="1659"/>
        <item x="1660"/>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207"/>
        <item x="208"/>
        <item x="209"/>
        <item x="210"/>
        <item x="211"/>
        <item x="212"/>
        <item x="213"/>
        <item x="214"/>
        <item x="215"/>
        <item x="216"/>
        <item x="217"/>
        <item x="218"/>
        <item x="219"/>
        <item x="220"/>
        <item x="221"/>
        <item x="222"/>
        <item x="223"/>
        <item x="224"/>
        <item x="225"/>
        <item x="226"/>
        <item x="227"/>
        <item x="292"/>
        <item x="293"/>
        <item x="294"/>
        <item x="295"/>
        <item x="296"/>
        <item x="297"/>
        <item x="298"/>
        <item x="299"/>
        <item x="300"/>
        <item x="301"/>
        <item x="302"/>
        <item x="303"/>
        <item x="335"/>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672"/>
        <item x="673"/>
        <item x="674"/>
        <item x="675"/>
        <item x="715"/>
        <item x="716"/>
        <item x="717"/>
        <item x="718"/>
        <item x="719"/>
        <item x="720"/>
        <item x="721"/>
        <item x="849"/>
        <item x="898"/>
        <item x="899"/>
        <item x="938"/>
        <item x="939"/>
        <item x="940"/>
        <item x="941"/>
        <item x="942"/>
        <item x="943"/>
        <item x="944"/>
        <item x="976"/>
        <item x="977"/>
        <item x="1105"/>
        <item x="1106"/>
        <item x="1107"/>
        <item x="1108"/>
        <item x="1109"/>
        <item x="1110"/>
        <item x="1111"/>
        <item x="1112"/>
        <item x="1113"/>
        <item x="1114"/>
        <item x="1115"/>
        <item x="1116"/>
        <item x="1117"/>
        <item x="1118"/>
        <item x="1119"/>
        <item x="1120"/>
        <item x="1121"/>
        <item x="1122"/>
        <item x="1123"/>
        <item x="1177"/>
        <item x="1178"/>
        <item x="1179"/>
        <item x="1180"/>
        <item x="1181"/>
        <item x="1182"/>
        <item x="1183"/>
        <item x="1184"/>
        <item x="1188"/>
        <item x="1189"/>
        <item x="1190"/>
        <item x="1191"/>
        <item x="1192"/>
        <item x="1193"/>
        <item x="1194"/>
        <item x="1249"/>
        <item x="1250"/>
        <item x="1251"/>
        <item x="1252"/>
        <item x="1332"/>
        <item x="1368"/>
        <item x="1369"/>
        <item x="1370"/>
        <item x="1371"/>
        <item x="1372"/>
        <item x="1373"/>
        <item x="1374"/>
        <item x="1375"/>
        <item x="1376"/>
        <item x="1377"/>
        <item x="1378"/>
        <item x="1379"/>
        <item x="1380"/>
        <item x="1381"/>
        <item x="1382"/>
        <item x="1383"/>
        <item x="1384"/>
        <item x="1385"/>
        <item x="1386"/>
        <item x="1387"/>
        <item x="1388"/>
        <item x="1389"/>
        <item x="1390"/>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636"/>
        <item x="1637"/>
        <item x="1638"/>
        <item x="1639"/>
        <item x="1661"/>
        <item x="1662"/>
        <item x="1663"/>
        <item x="1664"/>
        <item x="1667"/>
        <item x="1668"/>
        <item x="1669"/>
      </items>
    </pivotField>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 outline="0" subtotalTop="0" showAll="0" defaultSubtotal="0">
      <items count="12">
        <item h="1" x="1"/>
        <item h="1" x="3"/>
        <item h="1" x="4"/>
        <item h="1" x="5"/>
        <item h="1" x="6"/>
        <item h="1" x="7"/>
        <item h="1" x="8"/>
        <item h="1" x="0"/>
        <item x="9"/>
        <item h="1" x="10"/>
        <item h="1" x="11"/>
        <item h="1" x="2"/>
      </items>
    </pivotField>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pivotField compact="0" outline="0" showAl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howAll="0"/>
    <pivotField compact="0" outline="0" showAll="0"/>
  </pivotFields>
  <rowFields count="2">
    <field x="1"/>
    <field x="4"/>
  </rowFields>
  <rowItems count="159">
    <i>
      <x v="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1484"/>
    </i>
    <i r="1">
      <x v="1485"/>
    </i>
    <i r="1">
      <x v="1486"/>
    </i>
    <i r="1">
      <x v="1487"/>
    </i>
    <i r="1">
      <x v="1488"/>
    </i>
    <i r="1">
      <x v="1489"/>
    </i>
    <i r="1">
      <x v="1490"/>
    </i>
    <i r="1">
      <x v="1491"/>
    </i>
    <i r="1">
      <x v="1492"/>
    </i>
    <i r="1">
      <x v="1493"/>
    </i>
    <i r="1">
      <x v="1494"/>
    </i>
    <i r="1">
      <x v="1495"/>
    </i>
    <i r="1">
      <x v="1496"/>
    </i>
    <i r="1">
      <x v="1497"/>
    </i>
    <i r="1">
      <x v="1498"/>
    </i>
    <i r="1">
      <x v="1499"/>
    </i>
    <i r="1">
      <x v="1500"/>
    </i>
    <i r="1">
      <x v="1501"/>
    </i>
    <i r="1">
      <x v="1502"/>
    </i>
    <i r="1">
      <x v="1503"/>
    </i>
    <i r="1">
      <x v="1504"/>
    </i>
    <i>
      <x v="4"/>
      <x v="488"/>
    </i>
    <i r="1">
      <x v="489"/>
    </i>
    <i r="1">
      <x v="490"/>
    </i>
    <i r="1">
      <x v="491"/>
    </i>
    <i r="1">
      <x v="492"/>
    </i>
    <i r="1">
      <x v="1517"/>
    </i>
    <i>
      <x v="6"/>
      <x v="1518"/>
    </i>
    <i r="1">
      <x v="1519"/>
    </i>
    <i r="1">
      <x v="1520"/>
    </i>
    <i r="1">
      <x v="1521"/>
    </i>
    <i r="1">
      <x v="1522"/>
    </i>
    <i r="1">
      <x v="1523"/>
    </i>
    <i r="1">
      <x v="1524"/>
    </i>
    <i r="1">
      <x v="1525"/>
    </i>
    <i r="1">
      <x v="1526"/>
    </i>
    <i r="1">
      <x v="1527"/>
    </i>
    <i r="1">
      <x v="1528"/>
    </i>
    <i r="1">
      <x v="1529"/>
    </i>
    <i r="1">
      <x v="1530"/>
    </i>
    <i r="1">
      <x v="1531"/>
    </i>
    <i r="1">
      <x v="1532"/>
    </i>
    <i r="1">
      <x v="1533"/>
    </i>
    <i r="1">
      <x v="1534"/>
    </i>
    <i r="1">
      <x v="1535"/>
    </i>
    <i>
      <x v="9"/>
      <x v="99"/>
    </i>
    <i r="1">
      <x v="707"/>
    </i>
    <i r="1">
      <x v="708"/>
    </i>
    <i r="1">
      <x v="709"/>
    </i>
    <i r="1">
      <x v="710"/>
    </i>
    <i>
      <x v="10"/>
      <x v="96"/>
    </i>
    <i r="1">
      <x v="97"/>
    </i>
    <i>
      <x v="15"/>
      <x v="1561"/>
    </i>
    <i r="1">
      <x v="1562"/>
    </i>
    <i r="1">
      <x v="1563"/>
    </i>
    <i r="1">
      <x v="1564"/>
    </i>
    <i>
      <x v="22"/>
      <x v="870"/>
    </i>
    <i r="1">
      <x v="871"/>
    </i>
    <i r="1">
      <x v="1572"/>
    </i>
    <i>
      <x v="24"/>
      <x v="1573"/>
    </i>
    <i>
      <x v="27"/>
      <x v="1582"/>
    </i>
    <i r="1">
      <x v="1583"/>
    </i>
    <i>
      <x v="28"/>
      <x v="1107"/>
    </i>
    <i r="1">
      <x v="1108"/>
    </i>
    <i r="1">
      <x v="1109"/>
    </i>
    <i r="1">
      <x v="1110"/>
    </i>
    <i r="1">
      <x v="1584"/>
    </i>
    <i r="1">
      <x v="1585"/>
    </i>
    <i r="1">
      <x v="1586"/>
    </i>
    <i r="1">
      <x v="1587"/>
    </i>
    <i r="1">
      <x v="1588"/>
    </i>
    <i r="1">
      <x v="1589"/>
    </i>
    <i r="1">
      <x v="1590"/>
    </i>
    <i r="1">
      <x v="1591"/>
    </i>
    <i r="1">
      <x v="1592"/>
    </i>
    <i r="1">
      <x v="1593"/>
    </i>
    <i>
      <x v="36"/>
      <x v="1603"/>
    </i>
    <i r="1">
      <x v="1604"/>
    </i>
    <i r="1">
      <x v="1605"/>
    </i>
    <i r="1">
      <x v="1606"/>
    </i>
    <i r="1">
      <x v="1607"/>
    </i>
    <i r="1">
      <x v="1608"/>
    </i>
    <i r="1">
      <x v="1609"/>
    </i>
    <i r="1">
      <x v="1610"/>
    </i>
    <i>
      <x v="37"/>
      <x v="1611"/>
    </i>
    <i r="1">
      <x v="1612"/>
    </i>
    <i r="1">
      <x v="1613"/>
    </i>
    <i r="1">
      <x v="1614"/>
    </i>
    <i r="1">
      <x v="1615"/>
    </i>
    <i r="1">
      <x v="1616"/>
    </i>
    <i r="1">
      <x v="1617"/>
    </i>
    <i>
      <x v="44"/>
      <x v="29"/>
    </i>
    <i>
      <x v="47"/>
      <x v="1618"/>
    </i>
    <i r="1">
      <x v="1619"/>
    </i>
    <i r="1">
      <x v="1620"/>
    </i>
    <i>
      <x v="51"/>
      <x v="28"/>
    </i>
    <i>
      <x v="55"/>
      <x v="1261"/>
    </i>
    <i r="1">
      <x v="1262"/>
    </i>
    <i r="1">
      <x v="1263"/>
    </i>
    <i>
      <x v="56"/>
      <x v="100"/>
    </i>
    <i r="1">
      <x v="1623"/>
    </i>
    <i r="1">
      <x v="1624"/>
    </i>
    <i r="1">
      <x v="1625"/>
    </i>
    <i>
      <x v="90"/>
      <x v="979"/>
    </i>
    <i r="1">
      <x v="980"/>
    </i>
    <i r="1">
      <x v="981"/>
    </i>
    <i r="1">
      <x v="982"/>
    </i>
    <i>
      <x v="91"/>
      <x v="98"/>
    </i>
    <i>
      <x v="109"/>
      <x v="1646"/>
    </i>
    <i r="1">
      <x v="1647"/>
    </i>
    <i r="1">
      <x v="1648"/>
    </i>
    <i r="1">
      <x v="1649"/>
    </i>
    <i r="1">
      <x v="1650"/>
    </i>
    <i r="1">
      <x v="1651"/>
    </i>
    <i r="1">
      <x v="1652"/>
    </i>
    <i r="1">
      <x v="1653"/>
    </i>
    <i r="1">
      <x v="1654"/>
    </i>
    <i r="1">
      <x v="1655"/>
    </i>
    <i r="1">
      <x v="1656"/>
    </i>
    <i r="1">
      <x v="1657"/>
    </i>
    <i r="1">
      <x v="1658"/>
    </i>
    <i r="1">
      <x v="1659"/>
    </i>
    <i r="1">
      <x v="1660"/>
    </i>
    <i r="1">
      <x v="1661"/>
    </i>
    <i r="1">
      <x v="1662"/>
    </i>
    <i r="1">
      <x v="1663"/>
    </i>
    <i r="1">
      <x v="1664"/>
    </i>
    <i r="1">
      <x v="1665"/>
    </i>
    <i r="1">
      <x v="1666"/>
    </i>
    <i r="1">
      <x v="1667"/>
    </i>
    <i r="1">
      <x v="1668"/>
    </i>
    <i>
      <x v="118"/>
      <x v="889"/>
    </i>
    <i r="1">
      <x v="890"/>
    </i>
    <i r="1">
      <x v="891"/>
    </i>
    <i>
      <x v="121"/>
      <x v="1411"/>
    </i>
    <i>
      <x v="122"/>
      <x v="1694"/>
    </i>
    <i r="1">
      <x v="1695"/>
    </i>
    <i r="1">
      <x v="1696"/>
    </i>
    <i r="1">
      <x v="1697"/>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A4:I22" firstHeaderRow="1" firstDataRow="1" firstDataCol="9" rowPageCount="2" colPageCount="1"/>
  <pivotFields count="70">
    <pivotField compact="0" outline="0" showAll="0" defaultSubtotal="0"/>
    <pivotField axis="axisPage" compact="0" outline="0" multipleItemSelectionAllowed="1" showAll="0" defaultSubtotal="0">
      <items count="108">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7"/>
        <item h="1" x="48"/>
        <item h="1" x="49"/>
        <item h="1" x="46"/>
        <item h="1" x="50"/>
        <item h="1" x="52"/>
        <item h="1" x="53"/>
        <item h="1" x="51"/>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4"/>
        <item h="1" x="93"/>
        <item h="1" x="95"/>
        <item h="1" x="96"/>
        <item h="1" x="97"/>
        <item h="1" x="98"/>
        <item h="1" x="99"/>
        <item h="1" x="100"/>
        <item h="1" x="101"/>
        <item h="1" x="102"/>
        <item h="1" x="103"/>
        <item h="1" x="104"/>
        <item h="1" x="105"/>
        <item h="1" x="106"/>
        <item h="1" x="107"/>
      </items>
    </pivotField>
    <pivotField compact="0" outline="0" showAll="0" defaultSubtotal="0"/>
    <pivotField axis="axisPage" compact="0" outline="0" multipleItemSelectionAllowed="1" showAll="0" defaultSubtotal="0">
      <items count="21">
        <item h="1" x="6"/>
        <item h="1" x="4"/>
        <item h="1" x="1"/>
        <item h="1" x="16"/>
        <item h="1" x="11"/>
        <item x="9"/>
        <item h="1" x="5"/>
        <item h="1" x="0"/>
        <item h="1" x="13"/>
        <item h="1" x="20"/>
        <item h="1" x="19"/>
        <item h="1" x="14"/>
        <item h="1" x="17"/>
        <item h="1" x="10"/>
        <item h="1" x="18"/>
        <item h="1" x="7"/>
        <item h="1" x="8"/>
        <item h="1" x="2"/>
        <item h="1" x="3"/>
        <item h="1" x="15"/>
        <item h="1" x="12"/>
      </items>
    </pivotField>
    <pivotField axis="axisRow" compact="0" outline="0" showAll="0" defaultSubtotal="0">
      <items count="1679">
        <item x="1245"/>
        <item x="1264"/>
        <item x="1265"/>
        <item x="1227"/>
        <item x="1228"/>
        <item x="1266"/>
        <item x="1229"/>
        <item x="1230"/>
        <item x="1267"/>
        <item x="1231"/>
        <item x="1268"/>
        <item x="1232"/>
        <item x="1269"/>
        <item x="1270"/>
        <item x="1233"/>
        <item x="1271"/>
        <item x="1234"/>
        <item x="1235"/>
        <item x="1236"/>
        <item x="1237"/>
        <item x="1272"/>
        <item x="1238"/>
        <item x="1239"/>
        <item x="1273"/>
        <item x="1240"/>
        <item x="1274"/>
        <item x="1275"/>
        <item x="1276"/>
        <item x="1241"/>
        <item x="1277"/>
        <item x="1278"/>
        <item x="1242"/>
        <item x="1279"/>
        <item x="1243"/>
        <item x="1244"/>
        <item x="1280"/>
        <item x="1281"/>
        <item x="1246"/>
        <item x="1282"/>
        <item x="1247"/>
        <item x="1248"/>
        <item x="1283"/>
        <item x="1249"/>
        <item x="1284"/>
        <item x="1250"/>
        <item x="1251"/>
        <item x="1285"/>
        <item x="1252"/>
        <item x="1286"/>
        <item x="1287"/>
        <item x="1288"/>
        <item x="1253"/>
        <item x="1254"/>
        <item x="1289"/>
        <item x="1255"/>
        <item x="1256"/>
        <item x="1290"/>
        <item x="1291"/>
        <item x="1257"/>
        <item x="1292"/>
        <item x="1293"/>
        <item x="1258"/>
        <item x="1259"/>
        <item x="1260"/>
        <item x="1261"/>
        <item x="1294"/>
        <item x="1262"/>
        <item x="1295"/>
        <item x="1263"/>
        <item x="1296"/>
        <item x="1324"/>
        <item x="1325"/>
        <item x="13"/>
        <item x="14"/>
        <item x="15"/>
        <item x="16"/>
        <item x="17"/>
        <item x="18"/>
        <item x="110"/>
        <item x="111"/>
        <item x="112"/>
        <item x="113"/>
        <item x="114"/>
        <item x="115"/>
        <item x="116"/>
        <item x="117"/>
        <item x="118"/>
        <item x="119"/>
        <item x="120"/>
        <item x="121"/>
        <item x="122"/>
        <item x="123"/>
        <item x="124"/>
        <item x="125"/>
        <item x="126"/>
        <item x="127"/>
        <item x="128"/>
        <item x="129"/>
        <item x="130"/>
        <item x="19"/>
        <item x="20"/>
        <item x="21"/>
        <item x="22"/>
        <item x="23"/>
        <item x="24"/>
        <item x="25"/>
        <item x="26"/>
        <item x="27"/>
        <item x="28"/>
        <item x="29"/>
        <item x="30"/>
        <item x="31"/>
        <item x="32"/>
        <item x="33"/>
        <item x="34"/>
        <item x="35"/>
        <item x="36"/>
        <item x="37"/>
        <item x="38"/>
        <item x="39"/>
        <item x="40"/>
        <item x="41"/>
        <item x="131"/>
        <item x="132"/>
        <item x="42"/>
        <item x="133"/>
        <item x="134"/>
        <item x="135"/>
        <item x="136"/>
        <item x="137"/>
        <item x="138"/>
        <item x="139"/>
        <item x="140"/>
        <item x="141"/>
        <item x="142"/>
        <item x="143"/>
        <item x="144"/>
        <item x="145"/>
        <item x="146"/>
        <item x="147"/>
        <item x="148"/>
        <item x="149"/>
        <item x="150"/>
        <item x="151"/>
        <item x="152"/>
        <item x="153"/>
        <item x="154"/>
        <item x="155"/>
        <item x="43"/>
        <item x="44"/>
        <item x="45"/>
        <item x="46"/>
        <item x="47"/>
        <item x="48"/>
        <item x="49"/>
        <item x="50"/>
        <item x="51"/>
        <item x="52"/>
        <item x="53"/>
        <item x="54"/>
        <item x="55"/>
        <item x="56"/>
        <item x="57"/>
        <item x="58"/>
        <item x="156"/>
        <item x="157"/>
        <item x="158"/>
        <item x="159"/>
        <item x="160"/>
        <item x="161"/>
        <item x="162"/>
        <item x="163"/>
        <item x="164"/>
        <item x="165"/>
        <item x="166"/>
        <item x="167"/>
        <item x="169"/>
        <item x="168"/>
        <item x="170"/>
        <item x="171"/>
        <item x="172"/>
        <item x="173"/>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370"/>
        <item x="1371"/>
        <item x="1372"/>
        <item x="1373"/>
        <item x="1374"/>
        <item x="1375"/>
        <item x="1376"/>
        <item x="1377"/>
        <item x="1378"/>
        <item x="1574"/>
        <item x="1575"/>
        <item x="1576"/>
        <item x="1577"/>
        <item x="1578"/>
        <item x="1579"/>
        <item x="1581"/>
        <item x="1580"/>
        <item x="1537"/>
        <item x="1538"/>
        <item x="1130"/>
        <item x="1131"/>
        <item x="1601"/>
        <item x="1602"/>
        <item x="1546"/>
        <item x="1113"/>
        <item x="498"/>
        <item x="1114"/>
        <item x="1535"/>
        <item x="1148"/>
        <item x="416"/>
        <item x="497"/>
        <item x="1536"/>
        <item x="1212"/>
        <item x="1115"/>
        <item x="1213"/>
        <item x="1596"/>
        <item x="1597"/>
        <item x="1598"/>
        <item x="1599"/>
        <item x="1572"/>
        <item x="1573"/>
        <item x="1116"/>
        <item x="1604"/>
        <item x="1605"/>
        <item x="418"/>
        <item x="419"/>
        <item x="417"/>
        <item x="1603"/>
        <item x="1132"/>
        <item x="1539"/>
        <item x="1540"/>
        <item x="209"/>
        <item x="210"/>
        <item x="211"/>
        <item x="432"/>
        <item x="499"/>
        <item x="500"/>
        <item x="184"/>
        <item x="501"/>
        <item x="502"/>
        <item x="420"/>
        <item x="503"/>
        <item x="185"/>
        <item x="483"/>
        <item x="504"/>
        <item x="505"/>
        <item x="421"/>
        <item x="484"/>
        <item x="506"/>
        <item x="186"/>
        <item x="1643"/>
        <item x="188"/>
        <item x="1644"/>
        <item x="1645"/>
        <item x="1646"/>
        <item x="507"/>
        <item x="187"/>
        <item x="422"/>
        <item x="508"/>
        <item x="509"/>
        <item x="510"/>
        <item x="511"/>
        <item x="512"/>
        <item x="174"/>
        <item x="175"/>
        <item x="176"/>
        <item x="177"/>
        <item x="433"/>
        <item x="189"/>
        <item x="190"/>
        <item x="191"/>
        <item x="192"/>
        <item x="1"/>
        <item x="251"/>
        <item x="513"/>
        <item x="252"/>
        <item x="253"/>
        <item x="514"/>
        <item x="515"/>
        <item x="516"/>
        <item x="1495"/>
        <item x="254"/>
        <item x="255"/>
        <item x="517"/>
        <item x="518"/>
        <item x="1525"/>
        <item x="256"/>
        <item x="1319"/>
        <item x="1496"/>
        <item x="257"/>
        <item x="258"/>
        <item x="1676"/>
        <item x="1510"/>
        <item x="1511"/>
        <item x="1512"/>
        <item x="1513"/>
        <item x="259"/>
        <item x="194"/>
        <item x="195"/>
        <item x="1149"/>
        <item x="1320"/>
        <item x="260"/>
        <item x="261"/>
        <item x="270"/>
        <item x="271"/>
        <item x="272"/>
        <item x="273"/>
        <item x="274"/>
        <item x="1526"/>
        <item x="1527"/>
        <item x="1497"/>
        <item x="1498"/>
        <item x="224"/>
        <item x="1677"/>
        <item x="1678"/>
        <item x="423"/>
        <item x="424"/>
        <item x="425"/>
        <item x="426"/>
        <item x="1514"/>
        <item x="1515"/>
        <item x="1516"/>
        <item x="196"/>
        <item x="197"/>
        <item x="198"/>
        <item x="262"/>
        <item x="263"/>
        <item x="264"/>
        <item x="265"/>
        <item x="1358"/>
        <item x="1150"/>
        <item x="266"/>
        <item x="267"/>
        <item x="1610"/>
        <item x="1151"/>
        <item x="268"/>
        <item x="269"/>
        <item x="1359"/>
        <item x="1611"/>
        <item x="408"/>
        <item x="1541"/>
        <item x="1612"/>
        <item x="1613"/>
        <item x="409"/>
        <item x="1542"/>
        <item x="1614"/>
        <item x="1360"/>
        <item x="1543"/>
        <item x="1544"/>
        <item x="1615"/>
        <item x="193"/>
        <item x="434"/>
        <item x="435"/>
        <item x="199"/>
        <item x="200"/>
        <item x="201"/>
        <item x="202"/>
        <item x="203"/>
        <item x="204"/>
        <item x="1616"/>
        <item x="1214"/>
        <item x="1617"/>
        <item x="1297"/>
        <item x="1215"/>
        <item x="1618"/>
        <item x="1619"/>
        <item x="1152"/>
        <item x="410"/>
        <item x="1298"/>
        <item x="1620"/>
        <item x="1117"/>
        <item x="275"/>
        <item x="1118"/>
        <item x="1299"/>
        <item x="1300"/>
        <item x="1119"/>
        <item x="427"/>
        <item x="428"/>
        <item x="429"/>
        <item x="430"/>
        <item x="431"/>
        <item x="2"/>
        <item x="1153"/>
        <item x="1120"/>
        <item x="276"/>
        <item x="277"/>
        <item x="1621"/>
        <item x="1121"/>
        <item x="278"/>
        <item x="279"/>
        <item x="1622"/>
        <item x="1582"/>
        <item x="1583"/>
        <item x="1122"/>
        <item x="280"/>
        <item x="281"/>
        <item x="1623"/>
        <item x="3"/>
        <item x="1361"/>
        <item x="282"/>
        <item x="1624"/>
        <item x="1625"/>
        <item x="1626"/>
        <item x="1326"/>
        <item x="1133"/>
        <item x="1134"/>
        <item x="4"/>
        <item x="1627"/>
        <item x="1628"/>
        <item x="1327"/>
        <item x="283"/>
        <item x="451"/>
        <item x="452"/>
        <item x="284"/>
        <item x="453"/>
        <item x="454"/>
        <item x="285"/>
        <item x="5"/>
        <item x="455"/>
        <item x="456"/>
        <item x="457"/>
        <item x="1135"/>
        <item x="1301"/>
        <item x="1302"/>
        <item x="6"/>
        <item x="458"/>
        <item x="1303"/>
        <item x="286"/>
        <item x="1629"/>
        <item x="459"/>
        <item x="460"/>
        <item x="1630"/>
        <item x="1631"/>
        <item x="1632"/>
        <item x="1528"/>
        <item x="7"/>
        <item x="461"/>
        <item x="8"/>
        <item x="1633"/>
        <item x="1634"/>
        <item x="462"/>
        <item x="463"/>
        <item x="464"/>
        <item x="1635"/>
        <item x="1636"/>
        <item x="747"/>
        <item x="748"/>
        <item x="485"/>
        <item x="1136"/>
        <item x="1137"/>
        <item x="1637"/>
        <item x="1638"/>
        <item x="749"/>
        <item x="750"/>
        <item x="486"/>
        <item x="1639"/>
        <item x="1640"/>
        <item x="751"/>
        <item x="752"/>
        <item x="487"/>
        <item x="488"/>
        <item x="489"/>
        <item x="1217"/>
        <item x="753"/>
        <item x="754"/>
        <item x="755"/>
        <item x="490"/>
        <item x="756"/>
        <item x="757"/>
        <item x="758"/>
        <item x="759"/>
        <item x="760"/>
        <item x="761"/>
        <item x="1641"/>
        <item x="762"/>
        <item x="1218"/>
        <item x="1304"/>
        <item x="1305"/>
        <item x="763"/>
        <item x="764"/>
        <item x="1642"/>
        <item x="1306"/>
        <item x="1307"/>
        <item x="765"/>
        <item x="766"/>
        <item x="767"/>
        <item x="1219"/>
        <item x="1308"/>
        <item x="768"/>
        <item x="769"/>
        <item x="770"/>
        <item x="1065"/>
        <item x="178"/>
        <item x="287"/>
        <item x="288"/>
        <item x="771"/>
        <item x="772"/>
        <item x="773"/>
        <item x="774"/>
        <item x="289"/>
        <item x="290"/>
        <item x="775"/>
        <item x="776"/>
        <item x="1066"/>
        <item x="1220"/>
        <item x="179"/>
        <item x="291"/>
        <item x="292"/>
        <item x="777"/>
        <item x="778"/>
        <item x="779"/>
        <item x="780"/>
        <item x="441"/>
        <item x="442"/>
        <item x="1123"/>
        <item x="293"/>
        <item x="294"/>
        <item x="781"/>
        <item x="782"/>
        <item x="783"/>
        <item x="1067"/>
        <item x="1221"/>
        <item x="180"/>
        <item x="1124"/>
        <item x="1138"/>
        <item x="295"/>
        <item x="296"/>
        <item x="297"/>
        <item x="784"/>
        <item x="785"/>
        <item x="786"/>
        <item x="787"/>
        <item x="788"/>
        <item x="1068"/>
        <item x="1125"/>
        <item x="1222"/>
        <item x="1126"/>
        <item x="1568"/>
        <item x="1069"/>
        <item x="1139"/>
        <item x="1569"/>
        <item x="1570"/>
        <item x="181"/>
        <item x="1140"/>
        <item x="298"/>
        <item x="587"/>
        <item x="588"/>
        <item x="1571"/>
        <item x="299"/>
        <item x="1141"/>
        <item x="225"/>
        <item x="226"/>
        <item x="589"/>
        <item x="227"/>
        <item x="1142"/>
        <item x="1071"/>
        <item x="1567"/>
        <item x="228"/>
        <item x="1072"/>
        <item x="1073"/>
        <item x="1143"/>
        <item x="300"/>
        <item x="1074"/>
        <item x="1144"/>
        <item x="301"/>
        <item x="302"/>
        <item x="229"/>
        <item x="1075"/>
        <item x="303"/>
        <item x="304"/>
        <item x="1190"/>
        <item x="305"/>
        <item x="306"/>
        <item x="1145"/>
        <item x="307"/>
        <item x="308"/>
        <item x="1191"/>
        <item x="590"/>
        <item x="1076"/>
        <item x="1192"/>
        <item x="591"/>
        <item x="1077"/>
        <item x="309"/>
        <item x="0"/>
        <item x="182"/>
        <item x="1078"/>
        <item x="310"/>
        <item x="311"/>
        <item x="1584"/>
        <item x="1216"/>
        <item x="592"/>
        <item x="312"/>
        <item x="313"/>
        <item x="593"/>
        <item x="183"/>
        <item x="314"/>
        <item x="315"/>
        <item x="1585"/>
        <item x="1127"/>
        <item x="1079"/>
        <item x="594"/>
        <item x="1080"/>
        <item x="1532"/>
        <item x="1586"/>
        <item x="1587"/>
        <item x="595"/>
        <item x="1128"/>
        <item x="316"/>
        <item x="317"/>
        <item x="1533"/>
        <item x="1588"/>
        <item x="1129"/>
        <item x="1081"/>
        <item x="1082"/>
        <item x="318"/>
        <item x="319"/>
        <item x="1534"/>
        <item x="230"/>
        <item x="596"/>
        <item x="1083"/>
        <item x="320"/>
        <item x="321"/>
        <item x="231"/>
        <item x="232"/>
        <item x="9"/>
        <item x="1309"/>
        <item x="1084"/>
        <item x="322"/>
        <item x="323"/>
        <item x="233"/>
        <item x="519"/>
        <item x="1310"/>
        <item x="1085"/>
        <item x="324"/>
        <item x="325"/>
        <item x="326"/>
        <item x="1223"/>
        <item x="234"/>
        <item x="1311"/>
        <item x="1086"/>
        <item x="10"/>
        <item x="235"/>
        <item x="520"/>
        <item x="521"/>
        <item x="1312"/>
        <item x="1313"/>
        <item x="1087"/>
        <item x="1529"/>
        <item x="1530"/>
        <item x="1589"/>
        <item x="1590"/>
        <item x="236"/>
        <item x="522"/>
        <item x="523"/>
        <item x="1314"/>
        <item x="1088"/>
        <item x="327"/>
        <item x="328"/>
        <item x="11"/>
        <item x="1591"/>
        <item x="237"/>
        <item x="524"/>
        <item x="1315"/>
        <item x="1089"/>
        <item x="329"/>
        <item x="330"/>
        <item x="1321"/>
        <item x="1224"/>
        <item x="1531"/>
        <item x="1592"/>
        <item x="525"/>
        <item x="526"/>
        <item x="331"/>
        <item x="332"/>
        <item x="1322"/>
        <item x="527"/>
        <item x="1316"/>
        <item x="1090"/>
        <item x="1225"/>
        <item x="528"/>
        <item x="529"/>
        <item x="530"/>
        <item x="1317"/>
        <item x="1091"/>
        <item x="1560"/>
        <item x="1561"/>
        <item x="1323"/>
        <item x="1318"/>
        <item x="1092"/>
        <item x="333"/>
        <item x="334"/>
        <item x="1562"/>
        <item x="491"/>
        <item x="1593"/>
        <item x="531"/>
        <item x="532"/>
        <item x="1093"/>
        <item x="335"/>
        <item x="336"/>
        <item x="1563"/>
        <item x="492"/>
        <item x="533"/>
        <item x="337"/>
        <item x="338"/>
        <item x="1564"/>
        <item x="1594"/>
        <item x="1094"/>
        <item x="339"/>
        <item x="340"/>
        <item x="1565"/>
        <item x="1595"/>
        <item x="1095"/>
        <item x="1566"/>
        <item x="494"/>
        <item x="341"/>
        <item x="1096"/>
        <item x="342"/>
        <item x="343"/>
        <item x="1558"/>
        <item x="493"/>
        <item x="1097"/>
        <item x="344"/>
        <item x="345"/>
        <item x="1017"/>
        <item x="1559"/>
        <item x="495"/>
        <item x="496"/>
        <item x="1098"/>
        <item x="346"/>
        <item x="347"/>
        <item x="1600"/>
        <item x="348"/>
        <item x="349"/>
        <item x="1018"/>
        <item x="350"/>
        <item x="1019"/>
        <item x="1099"/>
        <item x="351"/>
        <item x="352"/>
        <item x="1020"/>
        <item x="1100"/>
        <item x="1101"/>
        <item x="353"/>
        <item x="354"/>
        <item x="355"/>
        <item x="356"/>
        <item x="465"/>
        <item x="1021"/>
        <item x="357"/>
        <item x="358"/>
        <item x="1022"/>
        <item x="1102"/>
        <item x="359"/>
        <item x="360"/>
        <item x="466"/>
        <item x="361"/>
        <item x="362"/>
        <item x="467"/>
        <item x="468"/>
        <item x="1023"/>
        <item x="363"/>
        <item x="364"/>
        <item x="469"/>
        <item x="1024"/>
        <item x="1103"/>
        <item x="1104"/>
        <item x="365"/>
        <item x="366"/>
        <item x="367"/>
        <item x="368"/>
        <item x="369"/>
        <item x="1328"/>
        <item x="470"/>
        <item x="1025"/>
        <item x="1329"/>
        <item x="1330"/>
        <item x="471"/>
        <item x="370"/>
        <item x="371"/>
        <item x="1026"/>
        <item x="1105"/>
        <item x="372"/>
        <item x="373"/>
        <item x="472"/>
        <item x="1027"/>
        <item x="374"/>
        <item x="375"/>
        <item x="213"/>
        <item x="473"/>
        <item x="474"/>
        <item x="1028"/>
        <item x="436"/>
        <item x="1106"/>
        <item x="376"/>
        <item x="377"/>
        <item x="212"/>
        <item x="214"/>
        <item x="1029"/>
        <item x="437"/>
        <item x="378"/>
        <item x="379"/>
        <item x="215"/>
        <item x="475"/>
        <item x="1030"/>
        <item x="438"/>
        <item x="1107"/>
        <item x="380"/>
        <item x="381"/>
        <item x="476"/>
        <item x="1031"/>
        <item x="439"/>
        <item x="1108"/>
        <item x="382"/>
        <item x="383"/>
        <item x="477"/>
        <item x="1032"/>
        <item x="205"/>
        <item x="384"/>
        <item x="385"/>
        <item x="216"/>
        <item x="478"/>
        <item x="1033"/>
        <item x="386"/>
        <item x="387"/>
        <item x="479"/>
        <item x="1034"/>
        <item x="206"/>
        <item x="388"/>
        <item x="217"/>
        <item x="480"/>
        <item x="440"/>
        <item x="389"/>
        <item x="390"/>
        <item x="789"/>
        <item x="790"/>
        <item x="791"/>
        <item x="218"/>
        <item x="391"/>
        <item x="392"/>
        <item x="481"/>
        <item x="1035"/>
        <item x="207"/>
        <item x="208"/>
        <item x="393"/>
        <item x="394"/>
        <item x="219"/>
        <item x="220"/>
        <item x="482"/>
        <item x="1036"/>
        <item x="395"/>
        <item x="396"/>
        <item x="1070"/>
        <item x="1037"/>
        <item x="397"/>
        <item x="398"/>
        <item x="238"/>
        <item x="239"/>
        <item x="1038"/>
        <item x="399"/>
        <item x="400"/>
        <item x="221"/>
        <item x="240"/>
        <item x="401"/>
        <item x="1039"/>
        <item x="241"/>
        <item x="242"/>
        <item x="1146"/>
        <item x="1040"/>
        <item x="1109"/>
        <item x="243"/>
        <item x="1147"/>
        <item x="1041"/>
        <item x="1042"/>
        <item x="244"/>
        <item x="245"/>
        <item x="1043"/>
        <item x="1044"/>
        <item x="1045"/>
        <item x="246"/>
        <item x="247"/>
        <item x="248"/>
        <item x="1046"/>
        <item x="402"/>
        <item x="222"/>
        <item x="249"/>
        <item x="1047"/>
        <item x="403"/>
        <item x="404"/>
        <item x="1110"/>
        <item x="405"/>
        <item x="710"/>
        <item x="1357"/>
        <item x="711"/>
        <item x="1353"/>
        <item x="443"/>
        <item x="1063"/>
        <item x="583"/>
        <item x="1606"/>
        <item x="585"/>
        <item x="586"/>
        <item x="1545"/>
        <item x="675"/>
        <item x="676"/>
        <item x="677"/>
        <item x="1355"/>
        <item x="444"/>
        <item x="12"/>
        <item x="1048"/>
        <item x="1049"/>
        <item x="1493"/>
        <item x="1494"/>
        <item x="792"/>
        <item x="1064"/>
        <item x="1379"/>
        <item x="1380"/>
        <item x="1356"/>
        <item x="1354"/>
        <item x="722"/>
        <item x="584"/>
        <item x="723"/>
        <item x="1492"/>
        <item x="534"/>
        <item x="1396"/>
        <item x="1397"/>
        <item x="1398"/>
        <item x="1399"/>
        <item x="1400"/>
        <item x="535"/>
        <item x="1401"/>
        <item x="1402"/>
        <item x="536"/>
        <item x="1403"/>
        <item x="1404"/>
        <item x="1405"/>
        <item x="537"/>
        <item x="793"/>
        <item x="1406"/>
        <item x="1407"/>
        <item x="1408"/>
        <item x="794"/>
        <item x="795"/>
        <item x="796"/>
        <item x="1409"/>
        <item x="1410"/>
        <item x="1411"/>
        <item x="797"/>
        <item x="1412"/>
        <item x="1413"/>
        <item x="1381"/>
        <item x="538"/>
        <item x="798"/>
        <item x="1331"/>
        <item x="1382"/>
        <item x="539"/>
        <item x="799"/>
        <item x="800"/>
        <item x="1332"/>
        <item x="801"/>
        <item x="411"/>
        <item x="1050"/>
        <item x="1333"/>
        <item x="802"/>
        <item x="803"/>
        <item x="412"/>
        <item x="540"/>
        <item x="413"/>
        <item x="414"/>
        <item x="415"/>
        <item x="541"/>
        <item x="1051"/>
        <item x="1334"/>
        <item x="542"/>
        <item x="1647"/>
        <item x="543"/>
        <item x="1052"/>
        <item x="1648"/>
        <item x="804"/>
        <item x="805"/>
        <item x="1649"/>
        <item x="1053"/>
        <item x="1335"/>
        <item x="544"/>
        <item x="1336"/>
        <item x="545"/>
        <item x="806"/>
        <item x="807"/>
        <item x="1054"/>
        <item x="808"/>
        <item x="546"/>
        <item x="809"/>
        <item x="810"/>
        <item x="1650"/>
        <item x="1055"/>
        <item x="811"/>
        <item x="812"/>
        <item x="678"/>
        <item x="1383"/>
        <item x="679"/>
        <item x="1651"/>
        <item x="1056"/>
        <item x="547"/>
        <item x="1384"/>
        <item x="680"/>
        <item x="681"/>
        <item x="548"/>
        <item x="813"/>
        <item x="682"/>
        <item x="683"/>
        <item x="1057"/>
        <item x="1058"/>
        <item x="814"/>
        <item x="815"/>
        <item x="1385"/>
        <item x="684"/>
        <item x="549"/>
        <item x="1059"/>
        <item x="816"/>
        <item x="817"/>
        <item x="685"/>
        <item x="686"/>
        <item x="687"/>
        <item x="688"/>
        <item x="689"/>
        <item x="690"/>
        <item x="691"/>
        <item x="692"/>
        <item x="1386"/>
        <item x="1652"/>
        <item x="550"/>
        <item x="1060"/>
        <item x="1387"/>
        <item x="1653"/>
        <item x="1061"/>
        <item x="1062"/>
        <item x="818"/>
        <item x="1388"/>
        <item x="1449"/>
        <item x="1389"/>
        <item x="1654"/>
        <item x="551"/>
        <item x="1547"/>
        <item x="1390"/>
        <item x="552"/>
        <item x="553"/>
        <item x="819"/>
        <item x="820"/>
        <item x="1450"/>
        <item x="1451"/>
        <item x="1452"/>
        <item x="1453"/>
        <item x="1454"/>
        <item x="1455"/>
        <item x="1456"/>
        <item x="1548"/>
        <item x="1391"/>
        <item x="1457"/>
        <item x="1458"/>
        <item x="1549"/>
        <item x="1550"/>
        <item x="1655"/>
        <item x="1459"/>
        <item x="554"/>
        <item x="1551"/>
        <item x="821"/>
        <item x="1552"/>
        <item x="1553"/>
        <item x="1656"/>
        <item x="555"/>
        <item x="822"/>
        <item x="823"/>
        <item x="1414"/>
        <item x="1415"/>
        <item x="1416"/>
        <item x="1417"/>
        <item x="1418"/>
        <item x="1419"/>
        <item x="1420"/>
        <item x="1554"/>
        <item x="1555"/>
        <item x="824"/>
        <item x="724"/>
        <item x="1421"/>
        <item x="1422"/>
        <item x="1423"/>
        <item x="1424"/>
        <item x="825"/>
        <item x="1425"/>
        <item x="1426"/>
        <item x="1427"/>
        <item x="1428"/>
        <item x="826"/>
        <item x="725"/>
        <item x="1429"/>
        <item x="1430"/>
        <item x="1431"/>
        <item x="1432"/>
        <item x="827"/>
        <item x="556"/>
        <item x="1433"/>
        <item x="1434"/>
        <item x="828"/>
        <item x="829"/>
        <item x="1435"/>
        <item x="1436"/>
        <item x="1437"/>
        <item x="1438"/>
        <item x="1439"/>
        <item x="1440"/>
        <item x="1348"/>
        <item x="726"/>
        <item x="1657"/>
        <item x="1441"/>
        <item x="1442"/>
        <item x="1443"/>
        <item x="727"/>
        <item x="1444"/>
        <item x="1490"/>
        <item x="1491"/>
        <item x="1349"/>
        <item x="728"/>
        <item x="1460"/>
        <item x="1461"/>
        <item x="1350"/>
        <item x="1351"/>
        <item x="729"/>
        <item x="730"/>
        <item x="1462"/>
        <item x="1463"/>
        <item x="830"/>
        <item x="831"/>
        <item x="731"/>
        <item x="1464"/>
        <item x="1465"/>
        <item x="1466"/>
        <item x="557"/>
        <item x="832"/>
        <item x="833"/>
        <item x="1467"/>
        <item x="1468"/>
        <item x="1469"/>
        <item x="1470"/>
        <item x="1471"/>
        <item x="1658"/>
        <item x="558"/>
        <item x="1472"/>
        <item x="1473"/>
        <item x="1474"/>
        <item x="834"/>
        <item x="835"/>
        <item x="1337"/>
        <item x="732"/>
        <item x="559"/>
        <item x="1475"/>
        <item x="1476"/>
        <item x="1477"/>
        <item x="836"/>
        <item x="837"/>
        <item x="1338"/>
        <item x="733"/>
        <item x="734"/>
        <item x="560"/>
        <item x="838"/>
        <item x="839"/>
        <item x="840"/>
        <item x="1339"/>
        <item x="735"/>
        <item x="736"/>
        <item x="1659"/>
        <item x="737"/>
        <item x="738"/>
        <item x="841"/>
        <item x="1340"/>
        <item x="1556"/>
        <item x="1557"/>
        <item x="561"/>
        <item x="562"/>
        <item x="1660"/>
        <item x="563"/>
        <item x="564"/>
        <item x="842"/>
        <item x="843"/>
        <item x="844"/>
        <item x="1499"/>
        <item x="1500"/>
        <item x="845"/>
        <item x="1501"/>
        <item x="846"/>
        <item x="847"/>
        <item x="565"/>
        <item x="1502"/>
        <item x="1503"/>
        <item x="848"/>
        <item x="849"/>
        <item x="1661"/>
        <item x="1504"/>
        <item x="850"/>
        <item x="851"/>
        <item x="566"/>
        <item x="1505"/>
        <item x="852"/>
        <item x="853"/>
        <item x="1662"/>
        <item x="1506"/>
        <item x="1507"/>
        <item x="854"/>
        <item x="1508"/>
        <item x="1509"/>
        <item x="855"/>
        <item x="856"/>
        <item x="1663"/>
        <item x="857"/>
        <item x="858"/>
        <item x="567"/>
        <item x="859"/>
        <item x="860"/>
        <item x="1478"/>
        <item x="568"/>
        <item x="569"/>
        <item x="1479"/>
        <item x="570"/>
        <item x="1480"/>
        <item x="1481"/>
        <item x="1482"/>
        <item x="1483"/>
        <item x="1484"/>
        <item x="1485"/>
        <item x="1664"/>
        <item x="1486"/>
        <item x="1487"/>
        <item x="571"/>
        <item x="1488"/>
        <item x="1489"/>
        <item x="1665"/>
        <item x="572"/>
        <item x="1392"/>
        <item x="861"/>
        <item x="862"/>
        <item x="1666"/>
        <item x="573"/>
        <item x="1393"/>
        <item x="863"/>
        <item x="864"/>
        <item x="1607"/>
        <item x="1394"/>
        <item x="865"/>
        <item x="866"/>
        <item x="1667"/>
        <item x="574"/>
        <item x="867"/>
        <item x="1608"/>
        <item x="868"/>
        <item x="869"/>
        <item x="1154"/>
        <item x="1155"/>
        <item x="1156"/>
        <item x="1157"/>
        <item x="1158"/>
        <item x="870"/>
        <item x="871"/>
        <item x="1159"/>
        <item x="1160"/>
        <item x="1668"/>
        <item x="872"/>
        <item x="575"/>
        <item x="1161"/>
        <item x="1162"/>
        <item x="873"/>
        <item x="874"/>
        <item x="875"/>
        <item x="576"/>
        <item x="597"/>
        <item x="1609"/>
        <item x="1163"/>
        <item x="1164"/>
        <item x="876"/>
        <item x="1395"/>
        <item x="598"/>
        <item x="1165"/>
        <item x="1166"/>
        <item x="877"/>
        <item x="878"/>
        <item x="879"/>
        <item x="577"/>
        <item x="1167"/>
        <item x="1168"/>
        <item x="1169"/>
        <item x="1170"/>
        <item x="599"/>
        <item x="600"/>
        <item x="601"/>
        <item x="604"/>
        <item x="1171"/>
        <item x="1172"/>
        <item x="1173"/>
        <item x="880"/>
        <item x="881"/>
        <item x="882"/>
        <item x="578"/>
        <item x="602"/>
        <item x="603"/>
        <item x="605"/>
        <item x="606"/>
        <item x="1174"/>
        <item x="1175"/>
        <item x="1176"/>
        <item x="883"/>
        <item x="607"/>
        <item x="1177"/>
        <item x="1178"/>
        <item x="579"/>
        <item x="884"/>
        <item x="885"/>
        <item x="445"/>
        <item x="608"/>
        <item x="1179"/>
        <item x="1180"/>
        <item x="1181"/>
        <item x="886"/>
        <item x="609"/>
        <item x="1182"/>
        <item x="1183"/>
        <item x="887"/>
        <item x="888"/>
        <item x="446"/>
        <item x="610"/>
        <item x="611"/>
        <item x="612"/>
        <item x="1184"/>
        <item x="1185"/>
        <item x="580"/>
        <item x="889"/>
        <item x="890"/>
        <item x="1186"/>
        <item x="1187"/>
        <item x="1188"/>
        <item x="1189"/>
        <item x="613"/>
        <item x="614"/>
        <item x="581"/>
        <item x="891"/>
        <item x="616"/>
        <item x="617"/>
        <item x="1669"/>
        <item x="582"/>
        <item x="892"/>
        <item x="447"/>
        <item x="615"/>
        <item x="618"/>
        <item x="620"/>
        <item x="893"/>
        <item x="894"/>
        <item x="619"/>
        <item x="621"/>
        <item x="1670"/>
        <item x="895"/>
        <item x="622"/>
        <item x="623"/>
        <item x="624"/>
        <item x="896"/>
        <item x="897"/>
        <item x="625"/>
        <item x="626"/>
        <item x="627"/>
        <item x="1671"/>
        <item x="1672"/>
        <item x="898"/>
        <item x="899"/>
        <item x="900"/>
        <item x="628"/>
        <item x="629"/>
        <item x="901"/>
        <item x="630"/>
        <item x="631"/>
        <item x="633"/>
        <item x="902"/>
        <item x="903"/>
        <item x="904"/>
        <item x="632"/>
        <item x="634"/>
        <item x="635"/>
        <item x="636"/>
        <item x="905"/>
        <item x="906"/>
        <item x="907"/>
        <item x="1673"/>
        <item x="637"/>
        <item x="638"/>
        <item x="639"/>
        <item x="640"/>
        <item x="908"/>
        <item x="641"/>
        <item x="643"/>
        <item x="448"/>
        <item x="642"/>
        <item x="644"/>
        <item x="646"/>
        <item x="909"/>
        <item x="449"/>
        <item x="647"/>
        <item x="648"/>
        <item x="649"/>
        <item x="650"/>
        <item x="910"/>
        <item x="911"/>
        <item x="912"/>
        <item x="913"/>
        <item x="712"/>
        <item x="713"/>
        <item x="450"/>
        <item x="739"/>
        <item x="651"/>
        <item x="914"/>
        <item x="714"/>
        <item x="715"/>
        <item x="716"/>
        <item x="717"/>
        <item x="740"/>
        <item x="652"/>
        <item x="915"/>
        <item x="916"/>
        <item x="917"/>
        <item x="718"/>
        <item x="719"/>
        <item x="720"/>
        <item x="653"/>
        <item x="655"/>
        <item x="656"/>
        <item x="918"/>
        <item x="919"/>
        <item x="920"/>
        <item x="721"/>
        <item x="741"/>
        <item x="657"/>
        <item x="659"/>
        <item x="921"/>
        <item x="922"/>
        <item x="1674"/>
        <item x="658"/>
        <item x="923"/>
        <item x="1362"/>
        <item x="742"/>
        <item x="661"/>
        <item x="662"/>
        <item x="924"/>
        <item x="925"/>
        <item x="926"/>
        <item x="1363"/>
        <item x="663"/>
        <item x="693"/>
        <item x="694"/>
        <item x="664"/>
        <item x="927"/>
        <item x="928"/>
        <item x="1364"/>
        <item x="1365"/>
        <item x="695"/>
        <item x="696"/>
        <item x="697"/>
        <item x="698"/>
        <item x="665"/>
        <item x="666"/>
        <item x="929"/>
        <item x="699"/>
        <item x="700"/>
        <item x="701"/>
        <item x="654"/>
        <item x="660"/>
        <item x="667"/>
        <item x="930"/>
        <item x="931"/>
        <item x="932"/>
        <item x="1366"/>
        <item x="702"/>
        <item x="703"/>
        <item x="704"/>
        <item x="933"/>
        <item x="934"/>
        <item x="935"/>
        <item x="936"/>
        <item x="705"/>
        <item x="706"/>
        <item x="707"/>
        <item x="1675"/>
        <item x="669"/>
        <item x="670"/>
        <item x="937"/>
        <item x="938"/>
        <item x="939"/>
        <item x="708"/>
        <item x="709"/>
        <item x="1367"/>
        <item x="671"/>
        <item x="940"/>
        <item x="941"/>
        <item x="1368"/>
        <item x="743"/>
        <item x="942"/>
        <item x="943"/>
        <item x="944"/>
        <item x="1193"/>
        <item x="1369"/>
        <item x="744"/>
        <item x="945"/>
        <item x="745"/>
        <item x="946"/>
        <item x="947"/>
        <item x="948"/>
        <item x="949"/>
        <item x="1194"/>
        <item x="668"/>
        <item x="950"/>
        <item x="951"/>
        <item x="746"/>
        <item x="645"/>
        <item x="952"/>
        <item x="953"/>
        <item x="954"/>
        <item x="955"/>
        <item x="1111"/>
        <item x="672"/>
        <item x="956"/>
        <item x="957"/>
        <item x="958"/>
        <item x="1517"/>
        <item x="673"/>
        <item x="959"/>
        <item x="960"/>
        <item x="961"/>
        <item x="962"/>
        <item x="963"/>
        <item x="964"/>
        <item x="965"/>
        <item x="1112"/>
        <item x="1196"/>
        <item x="966"/>
        <item x="674"/>
        <item x="967"/>
        <item x="968"/>
        <item x="969"/>
        <item x="1518"/>
        <item x="1197"/>
        <item x="970"/>
        <item x="971"/>
        <item x="1519"/>
        <item x="1352"/>
        <item x="972"/>
        <item x="973"/>
        <item x="1198"/>
        <item x="1520"/>
        <item x="974"/>
        <item x="1195"/>
        <item x="1521"/>
        <item x="1522"/>
        <item x="975"/>
        <item x="1199"/>
        <item x="976"/>
        <item x="977"/>
        <item x="978"/>
        <item x="979"/>
        <item x="980"/>
        <item x="1523"/>
        <item x="1341"/>
        <item x="981"/>
        <item x="982"/>
        <item x="983"/>
        <item x="984"/>
        <item x="1200"/>
        <item x="1524"/>
        <item x="1342"/>
        <item x="985"/>
        <item x="986"/>
        <item x="1201"/>
        <item x="1343"/>
        <item x="987"/>
        <item x="988"/>
        <item x="989"/>
        <item x="1344"/>
        <item x="990"/>
        <item x="991"/>
        <item x="992"/>
        <item x="993"/>
        <item x="1345"/>
        <item x="994"/>
        <item x="995"/>
        <item x="1202"/>
        <item x="996"/>
        <item x="997"/>
        <item x="998"/>
        <item x="999"/>
        <item x="1203"/>
        <item x="1204"/>
        <item x="1346"/>
        <item x="1000"/>
        <item x="1001"/>
        <item x="1002"/>
        <item x="1003"/>
        <item x="1205"/>
        <item x="1347"/>
        <item x="1004"/>
        <item x="1005"/>
        <item x="1006"/>
        <item x="1446"/>
        <item x="1206"/>
        <item x="1207"/>
        <item x="1007"/>
        <item x="1008"/>
        <item x="1009"/>
        <item x="1010"/>
        <item x="1208"/>
        <item x="1209"/>
        <item x="1011"/>
        <item x="1012"/>
        <item x="1013"/>
        <item x="1210"/>
        <item x="1014"/>
        <item x="1447"/>
        <item x="1211"/>
        <item x="1015"/>
        <item x="1016"/>
        <item x="1445"/>
        <item x="223"/>
        <item x="250"/>
        <item x="406"/>
        <item x="407"/>
        <item x="1226"/>
        <item x="1448"/>
      </items>
    </pivotField>
    <pivotField axis="axisRow" compact="0" outline="0" showAll="0" defaultSubtotal="0">
      <items count="253">
        <item x="209"/>
        <item x="240"/>
        <item x="241"/>
        <item x="189"/>
        <item x="224"/>
        <item x="210"/>
        <item x="221"/>
        <item x="248"/>
        <item x="201"/>
        <item x="245"/>
        <item x="205"/>
        <item x="161"/>
        <item x="167"/>
        <item x="190"/>
        <item x="178"/>
        <item x="252"/>
        <item x="180"/>
        <item x="243"/>
        <item x="181"/>
        <item x="244"/>
        <item x="212"/>
        <item x="183"/>
        <item x="184"/>
        <item x="185"/>
        <item x="222"/>
        <item x="152"/>
        <item x="166"/>
        <item x="239"/>
        <item x="215"/>
        <item x="162"/>
        <item x="206"/>
        <item x="216"/>
        <item x="12"/>
        <item x="246"/>
        <item x="247"/>
        <item x="200"/>
        <item x="207"/>
        <item x="237"/>
        <item x="238"/>
        <item x="198"/>
        <item x="250"/>
        <item x="251"/>
        <item x="219"/>
        <item x="154"/>
        <item x="153"/>
        <item x="220"/>
        <item x="202"/>
        <item x="226"/>
        <item x="227"/>
        <item x="249"/>
        <item x="223"/>
        <item x="211"/>
        <item x="191"/>
        <item x="179"/>
        <item x="192"/>
        <item x="13"/>
        <item x="14"/>
        <item x="15"/>
        <item x="242"/>
        <item x="217"/>
        <item x="218"/>
        <item x="170"/>
        <item x="228"/>
        <item x="171"/>
        <item x="172"/>
        <item x="173"/>
        <item x="157"/>
        <item x="158"/>
        <item x="230"/>
        <item x="159"/>
        <item x="77"/>
        <item x="78"/>
        <item x="155"/>
        <item x="79"/>
        <item x="151"/>
        <item x="229"/>
        <item x="80"/>
        <item x="45"/>
        <item x="46"/>
        <item x="47"/>
        <item x="48"/>
        <item x="49"/>
        <item x="50"/>
        <item x="174"/>
        <item x="1"/>
        <item x="168"/>
        <item x="106"/>
        <item x="107"/>
        <item x="225"/>
        <item x="108"/>
        <item x="109"/>
        <item x="110"/>
        <item x="111"/>
        <item x="186"/>
        <item x="187"/>
        <item x="188"/>
        <item x="112"/>
        <item x="113"/>
        <item x="114"/>
        <item x="116"/>
        <item x="117"/>
        <item x="175"/>
        <item x="235"/>
        <item x="176"/>
        <item x="115"/>
        <item x="51"/>
        <item x="52"/>
        <item x="53"/>
        <item x="54"/>
        <item x="231"/>
        <item x="81"/>
        <item x="148"/>
        <item x="232"/>
        <item x="83"/>
        <item x="82"/>
        <item x="84"/>
        <item x="233"/>
        <item x="199"/>
        <item x="149"/>
        <item x="193"/>
        <item x="150"/>
        <item x="118"/>
        <item x="177"/>
        <item x="236"/>
        <item x="119"/>
        <item x="2"/>
        <item x="120"/>
        <item x="121"/>
        <item x="3"/>
        <item x="16"/>
        <item x="17"/>
        <item x="18"/>
        <item x="20"/>
        <item x="4"/>
        <item x="19"/>
        <item x="55"/>
        <item x="5"/>
        <item x="56"/>
        <item x="57"/>
        <item x="6"/>
        <item x="58"/>
        <item x="7"/>
        <item x="59"/>
        <item x="60"/>
        <item x="61"/>
        <item x="62"/>
        <item x="63"/>
        <item x="8"/>
        <item x="164"/>
        <item x="165"/>
        <item x="194"/>
        <item x="195"/>
        <item x="196"/>
        <item x="85"/>
        <item x="197"/>
        <item x="160"/>
        <item x="122"/>
        <item x="123"/>
        <item x="73"/>
        <item x="74"/>
        <item x="75"/>
        <item x="124"/>
        <item x="208"/>
        <item x="213"/>
        <item x="125"/>
        <item x="126"/>
        <item x="76"/>
        <item x="127"/>
        <item x="98"/>
        <item x="99"/>
        <item x="182"/>
        <item x="100"/>
        <item x="86"/>
        <item x="129"/>
        <item x="128"/>
        <item x="87"/>
        <item x="101"/>
        <item x="214"/>
        <item x="130"/>
        <item x="131"/>
        <item x="0"/>
        <item x="132"/>
        <item x="133"/>
        <item x="203"/>
        <item x="134"/>
        <item x="135"/>
        <item x="97"/>
        <item x="102"/>
        <item x="9"/>
        <item x="103"/>
        <item x="156"/>
        <item x="10"/>
        <item x="136"/>
        <item x="104"/>
        <item x="11"/>
        <item x="169"/>
        <item x="137"/>
        <item x="138"/>
        <item x="88"/>
        <item x="139"/>
        <item x="140"/>
        <item x="204"/>
        <item x="89"/>
        <item x="141"/>
        <item x="142"/>
        <item x="90"/>
        <item x="91"/>
        <item x="94"/>
        <item x="143"/>
        <item x="144"/>
        <item x="92"/>
        <item x="145"/>
        <item x="146"/>
        <item x="147"/>
        <item x="93"/>
        <item x="21"/>
        <item x="22"/>
        <item x="23"/>
        <item x="24"/>
        <item x="25"/>
        <item x="26"/>
        <item x="27"/>
        <item x="64"/>
        <item x="65"/>
        <item x="66"/>
        <item x="67"/>
        <item x="68"/>
        <item x="69"/>
        <item x="70"/>
        <item x="163"/>
        <item x="71"/>
        <item x="72"/>
        <item x="28"/>
        <item x="29"/>
        <item x="30"/>
        <item x="31"/>
        <item x="32"/>
        <item x="33"/>
        <item x="34"/>
        <item x="35"/>
        <item x="36"/>
        <item x="37"/>
        <item x="38"/>
        <item x="39"/>
        <item x="40"/>
        <item x="41"/>
        <item x="42"/>
        <item x="43"/>
        <item x="44"/>
        <item x="95"/>
        <item x="105"/>
        <item x="96"/>
        <item x="234"/>
      </items>
    </pivotField>
    <pivotField axis="axisRow" compact="0" outline="0" showAll="0" defaultSubtotal="0">
      <items count="1086">
        <item x="0"/>
        <item x="6"/>
        <item x="9"/>
        <item x="1"/>
        <item x="8"/>
        <item x="7"/>
        <item x="3"/>
        <item x="4"/>
        <item x="5"/>
        <item x="2"/>
        <item x="315"/>
        <item x="310"/>
        <item x="314"/>
        <item x="316"/>
        <item x="312"/>
        <item x="313"/>
        <item x="311"/>
        <item x="322"/>
        <item x="319"/>
        <item x="324"/>
        <item x="330"/>
        <item x="323"/>
        <item x="329"/>
        <item x="317"/>
        <item x="331"/>
        <item x="321"/>
        <item x="327"/>
        <item x="326"/>
        <item x="320"/>
        <item x="318"/>
        <item x="328"/>
        <item x="325"/>
        <item x="1017"/>
        <item x="940"/>
        <item x="937"/>
        <item x="938"/>
        <item x="939"/>
        <item x="936"/>
        <item x="942"/>
        <item x="941"/>
        <item x="943"/>
        <item x="944"/>
        <item x="784"/>
        <item x="793"/>
        <item x="792"/>
        <item x="791"/>
        <item x="790"/>
        <item x="789"/>
        <item x="852"/>
        <item x="788"/>
        <item x="851"/>
        <item x="794"/>
        <item x="786"/>
        <item x="787"/>
        <item x="782"/>
        <item x="850"/>
        <item x="674"/>
        <item x="783"/>
        <item x="785"/>
        <item x="671"/>
        <item x="684"/>
        <item x="692"/>
        <item x="678"/>
        <item x="693"/>
        <item x="699"/>
        <item x="677"/>
        <item x="680"/>
        <item x="669"/>
        <item x="701"/>
        <item x="700"/>
        <item x="670"/>
        <item x="682"/>
        <item x="696"/>
        <item x="702"/>
        <item x="676"/>
        <item x="697"/>
        <item x="672"/>
        <item x="673"/>
        <item x="683"/>
        <item x="675"/>
        <item x="687"/>
        <item x="694"/>
        <item x="679"/>
        <item x="688"/>
        <item x="685"/>
        <item x="689"/>
        <item x="690"/>
        <item x="691"/>
        <item x="681"/>
        <item x="686"/>
        <item x="698"/>
        <item x="695"/>
        <item x="915"/>
        <item x="767"/>
        <item x="765"/>
        <item x="766"/>
        <item x="1015"/>
        <item x="441"/>
        <item x="464"/>
        <item x="440"/>
        <item x="439"/>
        <item x="436"/>
        <item x="1016"/>
        <item x="462"/>
        <item x="437"/>
        <item x="446"/>
        <item x="460"/>
        <item x="444"/>
        <item x="445"/>
        <item x="461"/>
        <item x="449"/>
        <item x="463"/>
        <item x="438"/>
        <item x="442"/>
        <item x="443"/>
        <item x="459"/>
        <item x="447"/>
        <item x="309"/>
        <item x="455"/>
        <item x="458"/>
        <item x="456"/>
        <item x="448"/>
        <item x="457"/>
        <item x="452"/>
        <item x="451"/>
        <item x="454"/>
        <item x="654"/>
        <item x="453"/>
        <item x="653"/>
        <item x="466"/>
        <item x="521"/>
        <item x="515"/>
        <item x="954"/>
        <item x="502"/>
        <item x="512"/>
        <item x="511"/>
        <item x="500"/>
        <item x="503"/>
        <item x="507"/>
        <item x="498"/>
        <item x="501"/>
        <item x="519"/>
        <item x="518"/>
        <item x="508"/>
        <item x="385"/>
        <item x="506"/>
        <item x="516"/>
        <item x="509"/>
        <item x="450"/>
        <item x="520"/>
        <item x="386"/>
        <item x="513"/>
        <item x="522"/>
        <item x="383"/>
        <item x="504"/>
        <item x="505"/>
        <item x="384"/>
        <item x="510"/>
        <item x="379"/>
        <item x="514"/>
        <item x="517"/>
        <item x="499"/>
        <item x="434"/>
        <item x="378"/>
        <item x="955"/>
        <item x="826"/>
        <item x="1019"/>
        <item x="1021"/>
        <item x="377"/>
        <item x="1020"/>
        <item x="380"/>
        <item x="169"/>
        <item x="381"/>
        <item x="435"/>
        <item x="162"/>
        <item x="170"/>
        <item x="161"/>
        <item x="171"/>
        <item x="382"/>
        <item x="1018"/>
        <item x="1039"/>
        <item x="715"/>
        <item x="1043"/>
        <item x="1035"/>
        <item x="159"/>
        <item x="1024"/>
        <item x="158"/>
        <item x="474"/>
        <item x="163"/>
        <item x="824"/>
        <item x="165"/>
        <item x="164"/>
        <item x="727"/>
        <item x="1023"/>
        <item x="1034"/>
        <item x="724"/>
        <item x="167"/>
        <item x="160"/>
        <item x="1037"/>
        <item x="168"/>
        <item x="473"/>
        <item x="723"/>
        <item x="166"/>
        <item x="726"/>
        <item x="703"/>
        <item x="1042"/>
        <item x="867"/>
        <item x="1022"/>
        <item x="728"/>
        <item x="721"/>
        <item x="1032"/>
        <item x="465"/>
        <item x="825"/>
        <item x="1038"/>
        <item x="1031"/>
        <item x="722"/>
        <item x="725"/>
        <item x="1030"/>
        <item x="719"/>
        <item x="716"/>
        <item x="1027"/>
        <item x="717"/>
        <item x="866"/>
        <item x="720"/>
        <item x="1041"/>
        <item x="1026"/>
        <item x="718"/>
        <item x="704"/>
        <item x="1029"/>
        <item x="1033"/>
        <item x="1025"/>
        <item x="1040"/>
        <item x="1028"/>
        <item x="1036"/>
        <item x="146"/>
        <item x="147"/>
        <item x="140"/>
        <item x="143"/>
        <item x="144"/>
        <item x="149"/>
        <item x="141"/>
        <item x="148"/>
        <item x="138"/>
        <item x="142"/>
        <item x="731"/>
        <item x="730"/>
        <item x="137"/>
        <item x="732"/>
        <item x="729"/>
        <item x="136"/>
        <item x="152"/>
        <item x="145"/>
        <item x="734"/>
        <item x="733"/>
        <item x="156"/>
        <item x="153"/>
        <item x="151"/>
        <item x="139"/>
        <item x="157"/>
        <item x="154"/>
        <item x="150"/>
        <item x="155"/>
        <item x="131"/>
        <item x="952"/>
        <item x="133"/>
        <item x="275"/>
        <item x="134"/>
        <item x="132"/>
        <item x="276"/>
        <item x="953"/>
        <item x="135"/>
        <item x="127"/>
        <item x="948"/>
        <item x="130"/>
        <item x="951"/>
        <item x="945"/>
        <item x="950"/>
        <item x="946"/>
        <item x="949"/>
        <item x="128"/>
        <item x="129"/>
        <item x="947"/>
        <item x="281"/>
        <item x="280"/>
        <item x="279"/>
        <item x="277"/>
        <item x="278"/>
        <item x="496"/>
        <item x="497"/>
        <item x="1083"/>
        <item x="1085"/>
        <item x="1084"/>
        <item x="957"/>
        <item x="956"/>
        <item x="847"/>
        <item x="848"/>
        <item x="913"/>
        <item x="914"/>
        <item x="984"/>
        <item x="182"/>
        <item x="174"/>
        <item x="191"/>
        <item x="180"/>
        <item x="179"/>
        <item x="190"/>
        <item x="979"/>
        <item x="187"/>
        <item x="977"/>
        <item x="982"/>
        <item x="981"/>
        <item x="173"/>
        <item x="183"/>
        <item x="188"/>
        <item x="980"/>
        <item x="181"/>
        <item x="975"/>
        <item x="266"/>
        <item x="978"/>
        <item x="262"/>
        <item x="983"/>
        <item x="176"/>
        <item x="985"/>
        <item x="189"/>
        <item x="184"/>
        <item x="177"/>
        <item x="175"/>
        <item x="257"/>
        <item x="178"/>
        <item x="186"/>
        <item x="264"/>
        <item x="267"/>
        <item x="976"/>
        <item x="272"/>
        <item x="258"/>
        <item x="260"/>
        <item x="196"/>
        <item x="828"/>
        <item x="259"/>
        <item x="270"/>
        <item x="194"/>
        <item x="265"/>
        <item x="192"/>
        <item x="172"/>
        <item x="193"/>
        <item x="195"/>
        <item x="471"/>
        <item x="827"/>
        <item x="261"/>
        <item x="469"/>
        <item x="268"/>
        <item x="817"/>
        <item x="263"/>
        <item x="800"/>
        <item x="804"/>
        <item x="801"/>
        <item x="271"/>
        <item x="807"/>
        <item x="815"/>
        <item x="468"/>
        <item x="185"/>
        <item x="806"/>
        <item x="269"/>
        <item x="472"/>
        <item x="803"/>
        <item x="470"/>
        <item x="802"/>
        <item x="428"/>
        <item x="467"/>
        <item x="816"/>
        <item x="429"/>
        <item x="427"/>
        <item x="477"/>
        <item x="393"/>
        <item x="849"/>
        <item x="421"/>
        <item x="475"/>
        <item x="423"/>
        <item x="478"/>
        <item x="388"/>
        <item x="399"/>
        <item x="404"/>
        <item x="422"/>
        <item x="818"/>
        <item x="389"/>
        <item x="416"/>
        <item x="809"/>
        <item x="415"/>
        <item x="476"/>
        <item x="417"/>
        <item x="418"/>
        <item x="392"/>
        <item x="413"/>
        <item x="390"/>
        <item x="411"/>
        <item x="391"/>
        <item x="819"/>
        <item x="425"/>
        <item x="398"/>
        <item x="387"/>
        <item x="394"/>
        <item x="410"/>
        <item x="400"/>
        <item x="426"/>
        <item x="405"/>
        <item x="805"/>
        <item x="408"/>
        <item x="412"/>
        <item x="821"/>
        <item x="799"/>
        <item x="403"/>
        <item x="369"/>
        <item x="419"/>
        <item x="797"/>
        <item x="407"/>
        <item x="402"/>
        <item x="370"/>
        <item x="420"/>
        <item x="395"/>
        <item x="433"/>
        <item x="432"/>
        <item x="340"/>
        <item x="401"/>
        <item x="820"/>
        <item x="409"/>
        <item x="396"/>
        <item x="406"/>
        <item x="414"/>
        <item x="431"/>
        <item x="371"/>
        <item x="812"/>
        <item x="811"/>
        <item x="424"/>
        <item x="798"/>
        <item x="430"/>
        <item x="397"/>
        <item x="872"/>
        <item x="363"/>
        <item x="844"/>
        <item x="344"/>
        <item x="796"/>
        <item x="357"/>
        <item x="834"/>
        <item x="808"/>
        <item x="814"/>
        <item x="348"/>
        <item x="840"/>
        <item x="346"/>
        <item x="706"/>
        <item x="836"/>
        <item x="711"/>
        <item x="830"/>
        <item x="841"/>
        <item x="813"/>
        <item x="710"/>
        <item x="871"/>
        <item x="842"/>
        <item x="837"/>
        <item x="810"/>
        <item x="708"/>
        <item x="781"/>
        <item x="347"/>
        <item x="835"/>
        <item x="356"/>
        <item x="843"/>
        <item x="352"/>
        <item x="367"/>
        <item x="838"/>
        <item x="839"/>
        <item x="338"/>
        <item x="250"/>
        <item x="345"/>
        <item x="335"/>
        <item x="242"/>
        <item x="833"/>
        <item x="358"/>
        <item x="705"/>
        <item x="709"/>
        <item x="365"/>
        <item x="253"/>
        <item x="832"/>
        <item x="343"/>
        <item x="353"/>
        <item x="243"/>
        <item x="249"/>
        <item x="351"/>
        <item x="359"/>
        <item x="831"/>
        <item x="337"/>
        <item x="334"/>
        <item x="339"/>
        <item x="350"/>
        <item x="341"/>
        <item x="779"/>
        <item x="248"/>
        <item x="366"/>
        <item x="360"/>
        <item x="364"/>
        <item x="780"/>
        <item x="251"/>
        <item x="332"/>
        <item x="368"/>
        <item x="244"/>
        <item x="354"/>
        <item x="254"/>
        <item x="707"/>
        <item x="255"/>
        <item x="333"/>
        <item x="829"/>
        <item x="355"/>
        <item x="917"/>
        <item x="769"/>
        <item x="770"/>
        <item x="361"/>
        <item x="771"/>
        <item x="773"/>
        <item x="916"/>
        <item x="256"/>
        <item x="252"/>
        <item x="776"/>
        <item x="772"/>
        <item x="362"/>
        <item x="245"/>
        <item x="774"/>
        <item x="342"/>
        <item x="246"/>
        <item x="349"/>
        <item x="336"/>
        <item x="775"/>
        <item x="247"/>
        <item x="778"/>
        <item x="777"/>
        <item x="372"/>
        <item x="768"/>
        <item x="930"/>
        <item x="1045"/>
        <item x="1044"/>
        <item x="1046"/>
        <item x="1051"/>
        <item x="1052"/>
        <item x="1048"/>
        <item x="1049"/>
        <item x="926"/>
        <item x="1050"/>
        <item x="929"/>
        <item x="927"/>
        <item x="1047"/>
        <item x="931"/>
        <item x="993"/>
        <item x="934"/>
        <item x="1003"/>
        <item x="1002"/>
        <item x="998"/>
        <item x="935"/>
        <item x="928"/>
        <item x="1011"/>
        <item x="994"/>
        <item x="1004"/>
        <item x="933"/>
        <item x="1010"/>
        <item x="932"/>
        <item x="997"/>
        <item x="1009"/>
        <item x="1008"/>
        <item x="1005"/>
        <item x="996"/>
        <item x="1006"/>
        <item x="1007"/>
        <item x="995"/>
        <item x="999"/>
        <item x="1000"/>
        <item x="1001"/>
        <item x="1057"/>
        <item x="1054"/>
        <item x="1055"/>
        <item x="1060"/>
        <item x="1074"/>
        <item x="1076"/>
        <item x="1075"/>
        <item x="1077"/>
        <item x="1066"/>
        <item x="1082"/>
        <item x="1063"/>
        <item x="1061"/>
        <item x="1053"/>
        <item x="1073"/>
        <item x="1068"/>
        <item x="1071"/>
        <item x="1072"/>
        <item x="1078"/>
        <item x="1062"/>
        <item x="845"/>
        <item x="1079"/>
        <item x="1056"/>
        <item x="1070"/>
        <item x="1065"/>
        <item x="1067"/>
        <item x="1064"/>
        <item x="1059"/>
        <item x="1080"/>
        <item x="1081"/>
        <item x="1058"/>
        <item x="1069"/>
        <item x="846"/>
        <item x="304"/>
        <item x="307"/>
        <item x="306"/>
        <item x="305"/>
        <item x="295"/>
        <item x="273"/>
        <item x="299"/>
        <item x="300"/>
        <item x="296"/>
        <item x="301"/>
        <item x="298"/>
        <item x="302"/>
        <item x="374"/>
        <item x="526"/>
        <item x="274"/>
        <item x="297"/>
        <item x="823"/>
        <item x="625"/>
        <item x="536"/>
        <item x="527"/>
        <item x="294"/>
        <item x="528"/>
        <item x="529"/>
        <item x="822"/>
        <item x="530"/>
        <item x="574"/>
        <item x="626"/>
        <item x="621"/>
        <item x="620"/>
        <item x="524"/>
        <item x="531"/>
        <item x="308"/>
        <item x="599"/>
        <item x="608"/>
        <item x="523"/>
        <item x="619"/>
        <item x="604"/>
        <item x="640"/>
        <item x="614"/>
        <item x="598"/>
        <item x="613"/>
        <item x="373"/>
        <item x="622"/>
        <item x="525"/>
        <item x="645"/>
        <item x="630"/>
        <item x="596"/>
        <item x="624"/>
        <item x="603"/>
        <item x="633"/>
        <item x="628"/>
        <item x="632"/>
        <item x="605"/>
        <item x="611"/>
        <item x="618"/>
        <item x="602"/>
        <item x="600"/>
        <item x="641"/>
        <item x="616"/>
        <item x="607"/>
        <item x="597"/>
        <item x="648"/>
        <item x="541"/>
        <item x="627"/>
        <item x="644"/>
        <item x="631"/>
        <item x="615"/>
        <item x="609"/>
        <item x="634"/>
        <item x="610"/>
        <item x="595"/>
        <item x="303"/>
        <item x="586"/>
        <item x="623"/>
        <item x="583"/>
        <item x="581"/>
        <item x="617"/>
        <item x="612"/>
        <item x="629"/>
        <item x="575"/>
        <item x="573"/>
        <item x="543"/>
        <item x="564"/>
        <item x="585"/>
        <item x="542"/>
        <item x="538"/>
        <item x="566"/>
        <item x="606"/>
        <item x="563"/>
        <item x="537"/>
        <item x="582"/>
        <item x="594"/>
        <item x="642"/>
        <item x="589"/>
        <item x="546"/>
        <item x="647"/>
        <item x="584"/>
        <item x="590"/>
        <item x="534"/>
        <item x="592"/>
        <item x="552"/>
        <item x="560"/>
        <item x="554"/>
        <item x="643"/>
        <item x="652"/>
        <item x="561"/>
        <item x="548"/>
        <item x="549"/>
        <item x="572"/>
        <item x="559"/>
        <item x="576"/>
        <item x="557"/>
        <item x="635"/>
        <item x="587"/>
        <item x="558"/>
        <item x="553"/>
        <item x="601"/>
        <item x="588"/>
        <item x="540"/>
        <item x="533"/>
        <item x="547"/>
        <item x="539"/>
        <item x="551"/>
        <item x="650"/>
        <item x="555"/>
        <item x="591"/>
        <item x="562"/>
        <item x="544"/>
        <item x="593"/>
        <item x="569"/>
        <item x="550"/>
        <item x="577"/>
        <item x="651"/>
        <item x="580"/>
        <item x="565"/>
        <item x="570"/>
        <item x="924"/>
        <item x="545"/>
        <item x="579"/>
        <item x="578"/>
        <item x="925"/>
        <item x="535"/>
        <item x="571"/>
        <item x="568"/>
        <item x="646"/>
        <item x="638"/>
        <item x="918"/>
        <item x="532"/>
        <item x="637"/>
        <item x="919"/>
        <item x="556"/>
        <item x="920"/>
        <item x="567"/>
        <item x="921"/>
        <item x="639"/>
        <item x="636"/>
        <item x="923"/>
        <item x="649"/>
        <item x="922"/>
        <item x="666"/>
        <item x="662"/>
        <item x="663"/>
        <item x="664"/>
        <item x="655"/>
        <item x="665"/>
        <item x="660"/>
        <item x="659"/>
        <item x="667"/>
        <item x="668"/>
        <item x="658"/>
        <item x="661"/>
        <item x="657"/>
        <item x="656"/>
        <item x="963"/>
        <item x="968"/>
        <item x="966"/>
        <item x="967"/>
        <item x="959"/>
        <item x="962"/>
        <item x="960"/>
        <item x="969"/>
        <item x="964"/>
        <item x="970"/>
        <item x="965"/>
        <item x="961"/>
        <item x="973"/>
        <item x="971"/>
        <item x="972"/>
        <item x="974"/>
        <item x="870"/>
        <item x="876"/>
        <item x="875"/>
        <item x="98"/>
        <item x="111"/>
        <item x="70"/>
        <item x="11"/>
        <item x="240"/>
        <item x="116"/>
        <item x="100"/>
        <item x="92"/>
        <item x="85"/>
        <item x="898"/>
        <item x="101"/>
        <item x="87"/>
        <item x="51"/>
        <item x="888"/>
        <item x="96"/>
        <item x="50"/>
        <item x="36"/>
        <item x="99"/>
        <item x="89"/>
        <item x="97"/>
        <item x="86"/>
        <item x="887"/>
        <item x="902"/>
        <item x="40"/>
        <item x="117"/>
        <item x="115"/>
        <item x="95"/>
        <item x="88"/>
        <item x="37"/>
        <item x="903"/>
        <item x="114"/>
        <item x="896"/>
        <item x="880"/>
        <item x="238"/>
        <item x="236"/>
        <item x="103"/>
        <item x="899"/>
        <item x="112"/>
        <item x="107"/>
        <item x="90"/>
        <item x="94"/>
        <item x="884"/>
        <item x="118"/>
        <item x="895"/>
        <item x="894"/>
        <item x="26"/>
        <item x="907"/>
        <item x="904"/>
        <item x="12"/>
        <item x="906"/>
        <item x="239"/>
        <item x="911"/>
        <item x="41"/>
        <item x="33"/>
        <item x="35"/>
        <item x="885"/>
        <item x="889"/>
        <item x="869"/>
        <item x="879"/>
        <item x="881"/>
        <item x="901"/>
        <item x="900"/>
        <item x="890"/>
        <item x="124"/>
        <item x="123"/>
        <item x="109"/>
        <item x="237"/>
        <item x="882"/>
        <item x="84"/>
        <item x="877"/>
        <item x="27"/>
        <item x="886"/>
        <item x="32"/>
        <item x="14"/>
        <item x="113"/>
        <item x="28"/>
        <item x="873"/>
        <item x="65"/>
        <item x="105"/>
        <item x="29"/>
        <item x="13"/>
        <item x="108"/>
        <item x="93"/>
        <item x="43"/>
        <item x="883"/>
        <item x="83"/>
        <item x="905"/>
        <item x="69"/>
        <item x="39"/>
        <item x="91"/>
        <item x="110"/>
        <item x="19"/>
        <item x="104"/>
        <item x="71"/>
        <item x="874"/>
        <item x="908"/>
        <item x="80"/>
        <item x="909"/>
        <item x="82"/>
        <item x="34"/>
        <item x="868"/>
        <item x="38"/>
        <item x="910"/>
        <item x="126"/>
        <item x="893"/>
        <item x="58"/>
        <item x="122"/>
        <item x="891"/>
        <item x="30"/>
        <item x="102"/>
        <item x="72"/>
        <item x="66"/>
        <item x="74"/>
        <item x="68"/>
        <item x="125"/>
        <item x="878"/>
        <item x="16"/>
        <item x="23"/>
        <item x="18"/>
        <item x="25"/>
        <item x="45"/>
        <item x="892"/>
        <item x="119"/>
        <item x="49"/>
        <item x="79"/>
        <item x="44"/>
        <item x="64"/>
        <item x="62"/>
        <item x="17"/>
        <item x="53"/>
        <item x="67"/>
        <item x="73"/>
        <item x="54"/>
        <item x="121"/>
        <item x="55"/>
        <item x="78"/>
        <item x="59"/>
        <item x="22"/>
        <item x="60"/>
        <item x="76"/>
        <item x="81"/>
        <item x="52"/>
        <item x="120"/>
        <item x="15"/>
        <item x="48"/>
        <item x="31"/>
        <item x="63"/>
        <item x="47"/>
        <item x="46"/>
        <item x="57"/>
        <item x="61"/>
        <item x="56"/>
        <item x="24"/>
        <item x="75"/>
        <item x="21"/>
        <item x="106"/>
        <item x="20"/>
        <item x="77"/>
        <item x="42"/>
        <item x="712"/>
        <item x="376"/>
        <item x="375"/>
        <item x="992"/>
        <item x="991"/>
        <item x="714"/>
        <item x="989"/>
        <item x="988"/>
        <item x="713"/>
        <item x="987"/>
        <item x="990"/>
        <item x="986"/>
        <item x="232"/>
        <item x="217"/>
        <item x="227"/>
        <item x="202"/>
        <item x="198"/>
        <item x="201"/>
        <item x="235"/>
        <item x="212"/>
        <item x="204"/>
        <item x="752"/>
        <item x="221"/>
        <item x="224"/>
        <item x="219"/>
        <item x="206"/>
        <item x="216"/>
        <item x="753"/>
        <item x="211"/>
        <item x="749"/>
        <item x="208"/>
        <item x="751"/>
        <item x="200"/>
        <item x="754"/>
        <item x="740"/>
        <item x="234"/>
        <item x="199"/>
        <item x="736"/>
        <item x="213"/>
        <item x="742"/>
        <item x="750"/>
        <item x="738"/>
        <item x="203"/>
        <item x="741"/>
        <item x="205"/>
        <item x="231"/>
        <item x="737"/>
        <item x="209"/>
        <item x="747"/>
        <item x="223"/>
        <item x="746"/>
        <item x="748"/>
        <item x="233"/>
        <item x="743"/>
        <item x="225"/>
        <item x="744"/>
        <item x="735"/>
        <item x="207"/>
        <item x="739"/>
        <item x="745"/>
        <item x="214"/>
        <item x="210"/>
        <item x="218"/>
        <item x="230"/>
        <item x="215"/>
        <item x="228"/>
        <item x="763"/>
        <item x="220"/>
        <item x="755"/>
        <item x="222"/>
        <item x="764"/>
        <item x="758"/>
        <item x="229"/>
        <item x="226"/>
        <item x="760"/>
        <item x="241"/>
        <item x="759"/>
        <item x="762"/>
        <item x="756"/>
        <item x="757"/>
        <item x="761"/>
        <item x="1013"/>
        <item x="958"/>
        <item x="1014"/>
        <item x="857"/>
        <item x="855"/>
        <item x="858"/>
        <item x="1012"/>
        <item x="859"/>
        <item x="860"/>
        <item x="854"/>
        <item x="856"/>
        <item x="853"/>
        <item x="495"/>
        <item x="493"/>
        <item x="494"/>
        <item x="485"/>
        <item x="492"/>
        <item x="479"/>
        <item x="481"/>
        <item x="480"/>
        <item x="488"/>
        <item x="486"/>
        <item x="487"/>
        <item x="491"/>
        <item x="489"/>
        <item x="484"/>
        <item x="483"/>
        <item x="482"/>
        <item x="490"/>
        <item x="862"/>
        <item x="863"/>
        <item x="865"/>
        <item x="861"/>
        <item x="864"/>
        <item x="293"/>
        <item x="289"/>
        <item x="285"/>
        <item x="284"/>
        <item x="283"/>
        <item x="282"/>
        <item x="292"/>
        <item x="288"/>
        <item x="287"/>
        <item x="286"/>
        <item x="291"/>
        <item x="290"/>
        <item x="912"/>
        <item x="10"/>
        <item x="197"/>
        <item x="795"/>
        <item x="897"/>
      </items>
    </pivotField>
    <pivotField compact="0" outline="0" showAll="0" defaultSubtotal="0"/>
    <pivotField compact="0" outline="0" showAll="0" defaultSubtotal="0"/>
    <pivotField compact="0" outline="0" showAll="0" defaultSubtotal="0"/>
    <pivotField axis="axisRow" compact="0" outline="0" showAll="0" defaultSubtotal="0">
      <items count="67">
        <item x="41"/>
        <item x="40"/>
        <item x="66"/>
        <item x="65"/>
        <item x="64"/>
        <item x="22"/>
        <item x="52"/>
        <item x="23"/>
        <item x="42"/>
        <item x="43"/>
        <item x="20"/>
        <item x="5"/>
        <item x="19"/>
        <item x="18"/>
        <item x="21"/>
        <item x="17"/>
        <item x="4"/>
        <item x="34"/>
        <item x="39"/>
        <item x="38"/>
        <item x="3"/>
        <item x="33"/>
        <item x="13"/>
        <item x="11"/>
        <item x="37"/>
        <item x="10"/>
        <item x="36"/>
        <item x="35"/>
        <item x="2"/>
        <item x="1"/>
        <item x="32"/>
        <item x="16"/>
        <item x="31"/>
        <item x="7"/>
        <item x="14"/>
        <item x="24"/>
        <item x="26"/>
        <item x="25"/>
        <item x="28"/>
        <item x="6"/>
        <item x="63"/>
        <item x="29"/>
        <item x="30"/>
        <item x="12"/>
        <item x="27"/>
        <item x="15"/>
        <item x="48"/>
        <item x="46"/>
        <item x="9"/>
        <item x="8"/>
        <item x="44"/>
        <item x="45"/>
        <item x="47"/>
        <item x="49"/>
        <item x="50"/>
        <item x="51"/>
        <item x="53"/>
        <item x="61"/>
        <item x="59"/>
        <item x="58"/>
        <item x="54"/>
        <item x="60"/>
        <item x="56"/>
        <item x="62"/>
        <item x="57"/>
        <item x="55"/>
        <item x="0"/>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91">
        <item x="351"/>
        <item x="350"/>
        <item x="68"/>
        <item x="76"/>
        <item x="71"/>
        <item x="73"/>
        <item x="75"/>
        <item x="74"/>
        <item x="72"/>
        <item x="70"/>
        <item x="69"/>
        <item x="90"/>
        <item x="83"/>
        <item x="88"/>
        <item x="84"/>
        <item x="94"/>
        <item x="95"/>
        <item x="89"/>
        <item x="86"/>
        <item x="96"/>
        <item x="97"/>
        <item x="85"/>
        <item x="93"/>
        <item x="91"/>
        <item x="87"/>
        <item x="99"/>
        <item x="81"/>
        <item x="98"/>
        <item x="92"/>
        <item x="82"/>
        <item x="77"/>
        <item x="80"/>
        <item x="78"/>
        <item x="79"/>
        <item x="253"/>
        <item x="254"/>
        <item x="282"/>
        <item x="366"/>
        <item x="384"/>
        <item x="383"/>
        <item x="375"/>
        <item x="374"/>
        <item x="279"/>
        <item x="386"/>
        <item x="387"/>
        <item x="372"/>
        <item x="385"/>
        <item x="376"/>
        <item x="348"/>
        <item x="369"/>
        <item x="349"/>
        <item x="390"/>
        <item x="388"/>
        <item x="263"/>
        <item x="367"/>
        <item x="377"/>
        <item x="267"/>
        <item x="389"/>
        <item x="379"/>
        <item x="371"/>
        <item x="354"/>
        <item x="370"/>
        <item x="368"/>
        <item x="146"/>
        <item x="278"/>
        <item x="378"/>
        <item x="264"/>
        <item x="382"/>
        <item x="268"/>
        <item x="380"/>
        <item x="274"/>
        <item x="381"/>
        <item x="269"/>
        <item x="353"/>
        <item x="276"/>
        <item x="273"/>
        <item x="149"/>
        <item x="147"/>
        <item x="275"/>
        <item x="148"/>
        <item x="271"/>
        <item x="272"/>
        <item x="373"/>
        <item x="358"/>
        <item x="265"/>
        <item x="145"/>
        <item x="141"/>
        <item x="144"/>
        <item x="270"/>
        <item x="266"/>
        <item x="140"/>
        <item x="347"/>
        <item x="150"/>
        <item x="355"/>
        <item x="356"/>
        <item x="277"/>
        <item x="193"/>
        <item x="285"/>
        <item x="357"/>
        <item x="143"/>
        <item x="337"/>
        <item x="289"/>
        <item x="142"/>
        <item x="283"/>
        <item x="190"/>
        <item x="181"/>
        <item x="194"/>
        <item x="179"/>
        <item x="161"/>
        <item x="261"/>
        <item x="365"/>
        <item x="287"/>
        <item x="151"/>
        <item x="182"/>
        <item x="185"/>
        <item x="192"/>
        <item x="291"/>
        <item x="206"/>
        <item x="165"/>
        <item x="260"/>
        <item x="166"/>
        <item x="169"/>
        <item x="197"/>
        <item x="22"/>
        <item x="188"/>
        <item x="2"/>
        <item x="180"/>
        <item x="6"/>
        <item x="12"/>
        <item x="13"/>
        <item x="157"/>
        <item x="14"/>
        <item x="23"/>
        <item x="152"/>
        <item x="11"/>
        <item x="21"/>
        <item x="170"/>
        <item x="205"/>
        <item x="189"/>
        <item x="171"/>
        <item x="163"/>
        <item x="172"/>
        <item x="168"/>
        <item x="167"/>
        <item x="158"/>
        <item x="286"/>
        <item x="312"/>
        <item x="153"/>
        <item x="216"/>
        <item x="160"/>
        <item x="10"/>
        <item x="336"/>
        <item x="204"/>
        <item x="196"/>
        <item x="32"/>
        <item x="322"/>
        <item x="290"/>
        <item x="195"/>
        <item x="288"/>
        <item x="191"/>
        <item x="187"/>
        <item x="340"/>
        <item x="176"/>
        <item x="177"/>
        <item x="164"/>
        <item x="33"/>
        <item x="178"/>
        <item x="34"/>
        <item x="339"/>
        <item x="25"/>
        <item x="203"/>
        <item x="15"/>
        <item x="154"/>
        <item x="344"/>
        <item x="8"/>
        <item x="155"/>
        <item x="201"/>
        <item x="198"/>
        <item x="338"/>
        <item x="258"/>
        <item x="162"/>
        <item x="175"/>
        <item x="30"/>
        <item x="186"/>
        <item x="174"/>
        <item x="259"/>
        <item x="36"/>
        <item x="18"/>
        <item x="343"/>
        <item x="202"/>
        <item x="9"/>
        <item x="39"/>
        <item x="246"/>
        <item x="199"/>
        <item x="24"/>
        <item x="295"/>
        <item x="183"/>
        <item x="200"/>
        <item x="257"/>
        <item x="27"/>
        <item x="248"/>
        <item x="359"/>
        <item x="262"/>
        <item x="17"/>
        <item x="184"/>
        <item x="159"/>
        <item x="173"/>
        <item x="317"/>
        <item x="31"/>
        <item x="309"/>
        <item x="29"/>
        <item x="302"/>
        <item x="321"/>
        <item x="304"/>
        <item x="299"/>
        <item x="5"/>
        <item x="360"/>
        <item x="342"/>
        <item x="313"/>
        <item x="28"/>
        <item x="7"/>
        <item x="362"/>
        <item x="305"/>
        <item x="306"/>
        <item x="38"/>
        <item x="293"/>
        <item x="35"/>
        <item x="320"/>
        <item x="310"/>
        <item x="26"/>
        <item x="311"/>
        <item x="301"/>
        <item x="314"/>
        <item x="300"/>
        <item x="308"/>
        <item x="361"/>
        <item x="296"/>
        <item x="19"/>
        <item x="319"/>
        <item x="4"/>
        <item x="363"/>
        <item x="298"/>
        <item x="16"/>
        <item x="292"/>
        <item x="284"/>
        <item x="364"/>
        <item x="208"/>
        <item x="207"/>
        <item x="281"/>
        <item x="156"/>
        <item x="303"/>
        <item x="294"/>
        <item x="280"/>
        <item x="3"/>
        <item x="224"/>
        <item x="247"/>
        <item x="352"/>
        <item x="323"/>
        <item x="20"/>
        <item x="209"/>
        <item x="37"/>
        <item x="316"/>
        <item x="307"/>
        <item x="297"/>
        <item x="220"/>
        <item x="245"/>
        <item x="315"/>
        <item x="318"/>
        <item x="210"/>
        <item x="225"/>
        <item x="243"/>
        <item x="112"/>
        <item x="250"/>
        <item x="341"/>
        <item x="119"/>
        <item x="252"/>
        <item x="136"/>
        <item x="131"/>
        <item x="137"/>
        <item x="120"/>
        <item x="106"/>
        <item x="108"/>
        <item x="109"/>
        <item x="135"/>
        <item x="1"/>
        <item x="111"/>
        <item x="122"/>
        <item x="116"/>
        <item x="219"/>
        <item x="138"/>
        <item x="121"/>
        <item x="107"/>
        <item x="114"/>
        <item x="221"/>
        <item x="115"/>
        <item x="133"/>
        <item x="130"/>
        <item x="129"/>
        <item x="113"/>
        <item x="110"/>
        <item x="117"/>
        <item x="103"/>
        <item x="126"/>
        <item x="134"/>
        <item x="132"/>
        <item x="222"/>
        <item x="128"/>
        <item x="102"/>
        <item x="104"/>
        <item x="127"/>
        <item x="218"/>
        <item x="125"/>
        <item x="233"/>
        <item x="123"/>
        <item x="118"/>
        <item x="101"/>
        <item x="100"/>
        <item x="124"/>
        <item x="241"/>
        <item x="234"/>
        <item x="235"/>
        <item x="244"/>
        <item x="230"/>
        <item x="240"/>
        <item x="105"/>
        <item x="249"/>
        <item x="223"/>
        <item x="237"/>
        <item x="236"/>
        <item x="255"/>
        <item x="228"/>
        <item x="232"/>
        <item x="256"/>
        <item x="251"/>
        <item x="231"/>
        <item x="229"/>
        <item x="217"/>
        <item x="239"/>
        <item x="227"/>
        <item x="226"/>
        <item x="238"/>
        <item x="242"/>
        <item x="213"/>
        <item x="211"/>
        <item x="212"/>
        <item x="214"/>
        <item x="215"/>
        <item x="325"/>
        <item x="326"/>
        <item x="334"/>
        <item x="331"/>
        <item x="51"/>
        <item x="60"/>
        <item x="64"/>
        <item x="61"/>
        <item x="66"/>
        <item x="50"/>
        <item x="46"/>
        <item x="67"/>
        <item x="55"/>
        <item x="47"/>
        <item x="59"/>
        <item x="48"/>
        <item x="324"/>
        <item x="57"/>
        <item x="49"/>
        <item x="52"/>
        <item x="43"/>
        <item x="63"/>
        <item x="327"/>
        <item x="330"/>
        <item x="56"/>
        <item x="62"/>
        <item x="332"/>
        <item x="44"/>
        <item x="45"/>
        <item x="333"/>
        <item x="65"/>
        <item x="328"/>
        <item x="58"/>
        <item x="40"/>
        <item x="42"/>
        <item x="329"/>
        <item x="53"/>
        <item x="41"/>
        <item x="54"/>
        <item x="139"/>
        <item x="335"/>
        <item x="346"/>
        <item x="345"/>
        <item x="0"/>
      </items>
    </pivotField>
    <pivotField axis="axisRow" compact="0" outline="0" showAll="0" defaultSubtotal="0">
      <items count="179">
        <item x="139"/>
        <item x="138"/>
        <item x="102"/>
        <item x="101"/>
        <item x="99"/>
        <item x="100"/>
        <item x="11"/>
        <item x="14"/>
        <item x="17"/>
        <item x="16"/>
        <item x="135"/>
        <item x="134"/>
        <item x="12"/>
        <item x="13"/>
        <item x="15"/>
        <item x="136"/>
        <item x="137"/>
        <item x="74"/>
        <item x="73"/>
        <item x="77"/>
        <item x="71"/>
        <item x="76"/>
        <item x="75"/>
        <item x="72"/>
        <item x="178"/>
        <item x="131"/>
        <item x="128"/>
        <item x="127"/>
        <item x="18"/>
        <item x="126"/>
        <item x="108"/>
        <item x="133"/>
        <item x="106"/>
        <item x="107"/>
        <item x="125"/>
        <item x="124"/>
        <item x="130"/>
        <item x="132"/>
        <item x="129"/>
        <item x="147"/>
        <item x="146"/>
        <item x="121"/>
        <item x="143"/>
        <item x="167"/>
        <item x="168"/>
        <item x="171"/>
        <item x="81"/>
        <item x="172"/>
        <item x="144"/>
        <item x="142"/>
        <item x="145"/>
        <item x="163"/>
        <item x="80"/>
        <item x="170"/>
        <item x="165"/>
        <item x="166"/>
        <item x="164"/>
        <item x="169"/>
        <item x="69"/>
        <item x="70"/>
        <item x="173"/>
        <item x="177"/>
        <item x="175"/>
        <item x="174"/>
        <item x="176"/>
        <item x="59"/>
        <item x="61"/>
        <item x="57"/>
        <item x="60"/>
        <item x="58"/>
        <item x="55"/>
        <item x="62"/>
        <item x="56"/>
        <item x="68"/>
        <item x="63"/>
        <item x="65"/>
        <item x="66"/>
        <item x="64"/>
        <item x="67"/>
        <item x="150"/>
        <item x="160"/>
        <item x="158"/>
        <item x="159"/>
        <item x="162"/>
        <item x="157"/>
        <item x="149"/>
        <item x="155"/>
        <item x="161"/>
        <item x="154"/>
        <item x="156"/>
        <item x="153"/>
        <item x="148"/>
        <item x="151"/>
        <item x="152"/>
        <item x="42"/>
        <item x="41"/>
        <item x="35"/>
        <item x="36"/>
        <item x="22"/>
        <item x="105"/>
        <item x="21"/>
        <item x="23"/>
        <item x="103"/>
        <item x="33"/>
        <item x="24"/>
        <item x="32"/>
        <item x="37"/>
        <item x="34"/>
        <item x="27"/>
        <item x="38"/>
        <item x="28"/>
        <item x="29"/>
        <item x="30"/>
        <item x="40"/>
        <item x="26"/>
        <item x="25"/>
        <item x="39"/>
        <item x="31"/>
        <item x="19"/>
        <item x="104"/>
        <item x="20"/>
        <item x="112"/>
        <item x="111"/>
        <item x="113"/>
        <item x="110"/>
        <item x="109"/>
        <item x="2"/>
        <item x="8"/>
        <item x="3"/>
        <item x="9"/>
        <item x="5"/>
        <item x="6"/>
        <item x="7"/>
        <item x="4"/>
        <item x="1"/>
        <item x="0"/>
        <item x="46"/>
        <item x="140"/>
        <item x="43"/>
        <item x="49"/>
        <item x="52"/>
        <item x="47"/>
        <item x="48"/>
        <item x="53"/>
        <item x="51"/>
        <item x="45"/>
        <item x="54"/>
        <item x="50"/>
        <item x="44"/>
        <item x="115"/>
        <item x="119"/>
        <item x="114"/>
        <item x="141"/>
        <item x="118"/>
        <item x="116"/>
        <item x="120"/>
        <item x="117"/>
        <item x="79"/>
        <item x="78"/>
        <item x="123"/>
        <item x="122"/>
        <item x="88"/>
        <item x="93"/>
        <item x="89"/>
        <item x="97"/>
        <item x="90"/>
        <item x="85"/>
        <item x="92"/>
        <item x="95"/>
        <item x="87"/>
        <item x="91"/>
        <item x="94"/>
        <item x="96"/>
        <item x="98"/>
        <item x="84"/>
        <item x="82"/>
        <item x="86"/>
        <item x="83"/>
        <item x="10"/>
      </items>
    </pivotField>
    <pivotField compact="0" outline="0" showAll="0" defaultSubtotal="0"/>
    <pivotField axis="axisRow" compact="0" outline="0" showAll="0" defaultSubtotal="0">
      <items count="527">
        <item x="400"/>
        <item x="411"/>
        <item x="399"/>
        <item x="384"/>
        <item x="398"/>
        <item x="382"/>
        <item x="422"/>
        <item x="412"/>
        <item x="385"/>
        <item x="413"/>
        <item x="409"/>
        <item x="410"/>
        <item x="380"/>
        <item x="408"/>
        <item x="406"/>
        <item x="395"/>
        <item x="390"/>
        <item x="387"/>
        <item x="401"/>
        <item x="383"/>
        <item x="405"/>
        <item x="389"/>
        <item x="394"/>
        <item x="386"/>
        <item x="379"/>
        <item x="397"/>
        <item x="407"/>
        <item x="393"/>
        <item x="423"/>
        <item x="391"/>
        <item x="378"/>
        <item x="415"/>
        <item x="388"/>
        <item x="417"/>
        <item x="381"/>
        <item x="421"/>
        <item x="418"/>
        <item x="402"/>
        <item x="404"/>
        <item x="396"/>
        <item x="392"/>
        <item x="420"/>
        <item x="416"/>
        <item x="419"/>
        <item x="414"/>
        <item x="403"/>
        <item x="351"/>
        <item x="354"/>
        <item x="352"/>
        <item x="353"/>
        <item x="358"/>
        <item x="523"/>
        <item x="359"/>
        <item x="496"/>
        <item x="500"/>
        <item x="499"/>
        <item x="350"/>
        <item x="495"/>
        <item x="498"/>
        <item x="493"/>
        <item x="494"/>
        <item x="497"/>
        <item x="219"/>
        <item x="212"/>
        <item x="213"/>
        <item x="216"/>
        <item x="104"/>
        <item x="218"/>
        <item x="220"/>
        <item x="214"/>
        <item x="91"/>
        <item x="215"/>
        <item x="223"/>
        <item x="221"/>
        <item x="222"/>
        <item x="503"/>
        <item x="501"/>
        <item x="376"/>
        <item x="217"/>
        <item x="508"/>
        <item x="301"/>
        <item x="211"/>
        <item x="458"/>
        <item x="502"/>
        <item x="377"/>
        <item x="448"/>
        <item x="88"/>
        <item x="504"/>
        <item x="509"/>
        <item x="90"/>
        <item x="456"/>
        <item x="360"/>
        <item x="507"/>
        <item x="86"/>
        <item x="305"/>
        <item x="427"/>
        <item x="344"/>
        <item x="331"/>
        <item x="506"/>
        <item x="364"/>
        <item x="449"/>
        <item x="87"/>
        <item x="89"/>
        <item x="102"/>
        <item x="85"/>
        <item x="302"/>
        <item x="98"/>
        <item x="329"/>
        <item x="361"/>
        <item x="426"/>
        <item x="325"/>
        <item x="306"/>
        <item x="478"/>
        <item x="362"/>
        <item x="348"/>
        <item x="99"/>
        <item x="95"/>
        <item x="107"/>
        <item x="505"/>
        <item x="367"/>
        <item x="94"/>
        <item x="349"/>
        <item x="103"/>
        <item x="339"/>
        <item x="327"/>
        <item x="457"/>
        <item x="341"/>
        <item x="113"/>
        <item x="97"/>
        <item x="511"/>
        <item x="100"/>
        <item x="112"/>
        <item x="303"/>
        <item x="93"/>
        <item x="342"/>
        <item x="106"/>
        <item x="479"/>
        <item x="114"/>
        <item x="510"/>
        <item x="304"/>
        <item x="144"/>
        <item x="10"/>
        <item x="514"/>
        <item x="92"/>
        <item x="101"/>
        <item x="115"/>
        <item x="96"/>
        <item x="451"/>
        <item x="368"/>
        <item x="145"/>
        <item x="460"/>
        <item x="111"/>
        <item x="336"/>
        <item x="452"/>
        <item x="516"/>
        <item x="343"/>
        <item x="450"/>
        <item x="515"/>
        <item x="109"/>
        <item x="110"/>
        <item x="105"/>
        <item x="315"/>
        <item x="307"/>
        <item x="513"/>
        <item x="428"/>
        <item x="323"/>
        <item x="492"/>
        <item x="459"/>
        <item x="461"/>
        <item x="134"/>
        <item x="131"/>
        <item x="130"/>
        <item x="116"/>
        <item x="296"/>
        <item x="425"/>
        <item x="321"/>
        <item x="483"/>
        <item x="322"/>
        <item x="119"/>
        <item x="143"/>
        <item x="443"/>
        <item x="133"/>
        <item x="128"/>
        <item x="293"/>
        <item x="121"/>
        <item x="431"/>
        <item x="118"/>
        <item x="126"/>
        <item x="330"/>
        <item x="120"/>
        <item x="445"/>
        <item x="146"/>
        <item x="438"/>
        <item x="447"/>
        <item x="122"/>
        <item x="432"/>
        <item x="125"/>
        <item x="127"/>
        <item x="117"/>
        <item x="317"/>
        <item x="123"/>
        <item x="433"/>
        <item x="525"/>
        <item x="347"/>
        <item x="332"/>
        <item x="446"/>
        <item x="334"/>
        <item x="434"/>
        <item x="108"/>
        <item x="429"/>
        <item x="124"/>
        <item x="338"/>
        <item x="309"/>
        <item x="318"/>
        <item x="435"/>
        <item x="135"/>
        <item x="147"/>
        <item x="437"/>
        <item x="312"/>
        <item x="439"/>
        <item x="444"/>
        <item x="298"/>
        <item x="139"/>
        <item x="136"/>
        <item x="326"/>
        <item x="319"/>
        <item x="314"/>
        <item x="345"/>
        <item x="324"/>
        <item x="313"/>
        <item x="430"/>
        <item x="308"/>
        <item x="491"/>
        <item x="468"/>
        <item x="440"/>
        <item x="224"/>
        <item x="311"/>
        <item x="299"/>
        <item x="337"/>
        <item x="294"/>
        <item x="436"/>
        <item x="129"/>
        <item x="363"/>
        <item x="333"/>
        <item x="233"/>
        <item x="148"/>
        <item x="5"/>
        <item x="316"/>
        <item x="466"/>
        <item x="465"/>
        <item x="356"/>
        <item x="6"/>
        <item x="310"/>
        <item x="295"/>
        <item x="320"/>
        <item x="140"/>
        <item x="142"/>
        <item x="357"/>
        <item x="132"/>
        <item x="340"/>
        <item x="226"/>
        <item x="138"/>
        <item x="355"/>
        <item x="300"/>
        <item x="463"/>
        <item x="366"/>
        <item x="467"/>
        <item x="229"/>
        <item x="469"/>
        <item x="455"/>
        <item x="335"/>
        <item x="4"/>
        <item x="1"/>
        <item x="239"/>
        <item x="141"/>
        <item x="462"/>
        <item x="519"/>
        <item x="441"/>
        <item x="518"/>
        <item x="346"/>
        <item x="235"/>
        <item x="232"/>
        <item x="464"/>
        <item x="7"/>
        <item x="3"/>
        <item x="230"/>
        <item x="9"/>
        <item x="8"/>
        <item x="149"/>
        <item x="290"/>
        <item x="231"/>
        <item x="453"/>
        <item x="521"/>
        <item x="442"/>
        <item x="520"/>
        <item x="454"/>
        <item x="2"/>
        <item x="227"/>
        <item x="225"/>
        <item x="240"/>
        <item x="281"/>
        <item x="244"/>
        <item x="137"/>
        <item x="522"/>
        <item x="246"/>
        <item x="476"/>
        <item x="234"/>
        <item x="241"/>
        <item x="488"/>
        <item x="243"/>
        <item x="242"/>
        <item x="475"/>
        <item x="470"/>
        <item x="365"/>
        <item x="236"/>
        <item x="238"/>
        <item x="237"/>
        <item x="487"/>
        <item x="472"/>
        <item x="471"/>
        <item x="292"/>
        <item x="474"/>
        <item x="297"/>
        <item x="228"/>
        <item x="279"/>
        <item x="477"/>
        <item x="270"/>
        <item x="424"/>
        <item x="280"/>
        <item x="485"/>
        <item x="489"/>
        <item x="526"/>
        <item x="245"/>
        <item x="512"/>
        <item x="287"/>
        <item x="283"/>
        <item x="490"/>
        <item x="276"/>
        <item x="473"/>
        <item x="486"/>
        <item x="289"/>
        <item x="286"/>
        <item x="75"/>
        <item x="291"/>
        <item x="266"/>
        <item x="288"/>
        <item x="517"/>
        <item x="269"/>
        <item x="271"/>
        <item x="524"/>
        <item x="328"/>
        <item x="481"/>
        <item x="277"/>
        <item x="284"/>
        <item x="482"/>
        <item x="274"/>
        <item x="268"/>
        <item x="31"/>
        <item x="278"/>
        <item x="273"/>
        <item x="70"/>
        <item x="285"/>
        <item x="25"/>
        <item x="282"/>
        <item x="78"/>
        <item x="67"/>
        <item x="272"/>
        <item x="275"/>
        <item x="267"/>
        <item x="81"/>
        <item x="77"/>
        <item x="65"/>
        <item x="20"/>
        <item x="480"/>
        <item x="71"/>
        <item x="64"/>
        <item x="30"/>
        <item x="73"/>
        <item x="29"/>
        <item x="17"/>
        <item x="27"/>
        <item x="28"/>
        <item x="74"/>
        <item x="18"/>
        <item x="21"/>
        <item x="76"/>
        <item x="66"/>
        <item x="24"/>
        <item x="34"/>
        <item x="19"/>
        <item x="83"/>
        <item x="32"/>
        <item x="11"/>
        <item x="72"/>
        <item x="372"/>
        <item x="14"/>
        <item x="16"/>
        <item x="26"/>
        <item x="12"/>
        <item x="82"/>
        <item x="23"/>
        <item x="59"/>
        <item x="15"/>
        <item x="373"/>
        <item x="33"/>
        <item x="13"/>
        <item x="22"/>
        <item x="79"/>
        <item x="35"/>
        <item x="36"/>
        <item x="61"/>
        <item x="80"/>
        <item x="484"/>
        <item x="49"/>
        <item x="84"/>
        <item x="38"/>
        <item x="37"/>
        <item x="46"/>
        <item x="50"/>
        <item x="44"/>
        <item x="51"/>
        <item x="42"/>
        <item x="41"/>
        <item x="45"/>
        <item x="43"/>
        <item x="62"/>
        <item x="39"/>
        <item x="63"/>
        <item x="56"/>
        <item x="58"/>
        <item x="48"/>
        <item x="40"/>
        <item x="47"/>
        <item x="53"/>
        <item x="52"/>
        <item x="69"/>
        <item x="60"/>
        <item x="57"/>
        <item x="68"/>
        <item x="179"/>
        <item x="55"/>
        <item x="54"/>
        <item x="154"/>
        <item x="374"/>
        <item x="375"/>
        <item x="180"/>
        <item x="193"/>
        <item x="248"/>
        <item x="247"/>
        <item x="185"/>
        <item x="371"/>
        <item x="177"/>
        <item x="163"/>
        <item x="210"/>
        <item x="186"/>
        <item x="153"/>
        <item x="370"/>
        <item x="190"/>
        <item x="171"/>
        <item x="181"/>
        <item x="175"/>
        <item x="150"/>
        <item x="165"/>
        <item x="170"/>
        <item x="172"/>
        <item x="151"/>
        <item x="192"/>
        <item x="156"/>
        <item x="184"/>
        <item x="369"/>
        <item x="174"/>
        <item x="152"/>
        <item x="168"/>
        <item x="173"/>
        <item x="189"/>
        <item x="202"/>
        <item x="198"/>
        <item x="166"/>
        <item x="176"/>
        <item x="164"/>
        <item x="188"/>
        <item x="200"/>
        <item x="178"/>
        <item x="157"/>
        <item x="196"/>
        <item x="162"/>
        <item x="209"/>
        <item x="195"/>
        <item x="183"/>
        <item x="167"/>
        <item x="182"/>
        <item x="207"/>
        <item x="169"/>
        <item x="204"/>
        <item x="201"/>
        <item x="206"/>
        <item x="191"/>
        <item x="161"/>
        <item x="205"/>
        <item x="199"/>
        <item x="159"/>
        <item x="160"/>
        <item x="208"/>
        <item x="197"/>
        <item x="194"/>
        <item x="158"/>
        <item x="187"/>
        <item x="155"/>
        <item x="203"/>
        <item x="251"/>
        <item x="260"/>
        <item x="255"/>
        <item x="254"/>
        <item x="265"/>
        <item x="261"/>
        <item x="263"/>
        <item x="262"/>
        <item x="258"/>
        <item x="256"/>
        <item x="264"/>
        <item x="259"/>
        <item x="252"/>
        <item x="253"/>
        <item x="249"/>
        <item x="250"/>
        <item x="257"/>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4">
        <item x="0"/>
        <item x="17"/>
        <item x="32"/>
        <item x="27"/>
        <item x="25"/>
        <item x="26"/>
        <item x="29"/>
        <item x="7"/>
        <item x="5"/>
        <item x="33"/>
        <item x="4"/>
        <item x="23"/>
        <item x="20"/>
        <item x="13"/>
        <item x="3"/>
        <item x="28"/>
        <item x="9"/>
        <item x="11"/>
        <item x="6"/>
        <item x="2"/>
        <item x="24"/>
        <item x="16"/>
        <item x="12"/>
        <item x="21"/>
        <item x="8"/>
        <item x="10"/>
        <item x="22"/>
        <item x="15"/>
        <item x="31"/>
        <item x="30"/>
        <item x="19"/>
        <item x="18"/>
        <item x="1"/>
        <item x="14"/>
      </items>
    </pivotField>
    <pivotField compact="0" outline="0" showAll="0" defaultSubtotal="0"/>
    <pivotField axis="axisRow" compact="0" outline="0" showAll="0" defaultSubtotal="0">
      <items count="104">
        <item x="0"/>
        <item x="33"/>
        <item x="90"/>
        <item x="72"/>
        <item x="39"/>
        <item x="2"/>
        <item x="93"/>
        <item x="4"/>
        <item x="59"/>
        <item x="77"/>
        <item x="7"/>
        <item x="3"/>
        <item x="66"/>
        <item x="56"/>
        <item x="60"/>
        <item x="5"/>
        <item x="46"/>
        <item x="37"/>
        <item x="80"/>
        <item x="34"/>
        <item x="74"/>
        <item x="67"/>
        <item x="52"/>
        <item x="47"/>
        <item x="65"/>
        <item x="38"/>
        <item x="6"/>
        <item x="49"/>
        <item x="36"/>
        <item x="48"/>
        <item x="76"/>
        <item x="70"/>
        <item x="45"/>
        <item x="57"/>
        <item x="58"/>
        <item x="78"/>
        <item x="73"/>
        <item x="44"/>
        <item x="81"/>
        <item x="40"/>
        <item x="41"/>
        <item x="43"/>
        <item x="79"/>
        <item x="23"/>
        <item x="82"/>
        <item x="64"/>
        <item x="14"/>
        <item x="83"/>
        <item x="61"/>
        <item x="102"/>
        <item x="68"/>
        <item x="31"/>
        <item x="97"/>
        <item x="35"/>
        <item x="94"/>
        <item x="69"/>
        <item x="42"/>
        <item x="13"/>
        <item x="84"/>
        <item x="51"/>
        <item x="24"/>
        <item x="19"/>
        <item x="16"/>
        <item x="12"/>
        <item x="75"/>
        <item x="17"/>
        <item x="18"/>
        <item x="54"/>
        <item x="32"/>
        <item x="8"/>
        <item x="95"/>
        <item x="15"/>
        <item x="11"/>
        <item x="85"/>
        <item x="22"/>
        <item x="53"/>
        <item x="63"/>
        <item x="86"/>
        <item x="9"/>
        <item x="71"/>
        <item x="62"/>
        <item x="10"/>
        <item x="98"/>
        <item x="26"/>
        <item x="25"/>
        <item x="87"/>
        <item x="50"/>
        <item x="55"/>
        <item x="96"/>
        <item x="21"/>
        <item x="99"/>
        <item x="103"/>
        <item x="100"/>
        <item x="30"/>
        <item x="101"/>
        <item x="89"/>
        <item x="20"/>
        <item x="88"/>
        <item x="92"/>
        <item x="29"/>
        <item x="28"/>
        <item x="91"/>
        <item x="1"/>
        <item x="2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9">
    <field x="4"/>
    <field x="5"/>
    <field x="6"/>
    <field x="10"/>
    <field x="15"/>
    <field x="16"/>
    <field x="18"/>
    <field x="25"/>
    <field x="27"/>
  </rowFields>
  <rowItems count="18">
    <i>
      <x v="799"/>
      <x v="214"/>
      <x v="623"/>
      <x v="15"/>
      <x v="381"/>
      <x v="100"/>
      <x v="298"/>
      <x/>
      <x/>
    </i>
    <i>
      <x v="807"/>
      <x v="216"/>
      <x v="607"/>
      <x v="11"/>
      <x v="367"/>
      <x v="98"/>
      <x v="260"/>
      <x/>
      <x v="19"/>
    </i>
    <i>
      <x v="810"/>
      <x v="216"/>
      <x v="611"/>
      <x v="11"/>
      <x v="374"/>
      <x v="101"/>
      <x v="297"/>
      <x/>
      <x v="11"/>
    </i>
    <i>
      <x v="811"/>
      <x v="217"/>
      <x v="618"/>
      <x v="13"/>
      <x v="375"/>
      <x v="104"/>
      <x v="286"/>
      <x/>
      <x v="17"/>
    </i>
    <i>
      <x v="815"/>
      <x v="219"/>
      <x v="613"/>
      <x v="11"/>
      <x v="357"/>
      <x v="115"/>
      <x v="323"/>
      <x/>
      <x/>
    </i>
    <i>
      <x v="825"/>
      <x v="220"/>
      <x v="609"/>
      <x v="12"/>
      <x v="360"/>
      <x v="98"/>
      <x v="267"/>
      <x/>
      <x/>
    </i>
    <i>
      <x v="829"/>
      <x v="221"/>
      <x v="610"/>
      <x v="11"/>
      <x v="362"/>
      <x v="114"/>
      <x v="323"/>
      <x/>
      <x/>
    </i>
    <i>
      <x v="836"/>
      <x v="223"/>
      <x v="617"/>
      <x v="12"/>
      <x v="365"/>
      <x v="115"/>
      <x v="296"/>
      <x/>
      <x v="25"/>
    </i>
    <i>
      <x v="841"/>
      <x v="223"/>
      <x v="611"/>
      <x v="13"/>
      <x v="357"/>
      <x v="104"/>
      <x v="296"/>
      <x/>
      <x/>
    </i>
    <i>
      <x v="842"/>
      <x v="225"/>
      <x v="623"/>
      <x v="12"/>
      <x v="356"/>
      <x v="108"/>
      <x v="285"/>
      <x/>
      <x/>
    </i>
    <i>
      <x v="855"/>
      <x v="226"/>
      <x v="612"/>
      <x v="12"/>
      <x v="351"/>
      <x v="110"/>
      <x v="290"/>
      <x/>
      <x v="28"/>
    </i>
    <i>
      <x v="861"/>
      <x v="227"/>
      <x v="614"/>
      <x v="11"/>
      <x v="365"/>
      <x v="111"/>
      <x v="302"/>
      <x/>
      <x v="51"/>
    </i>
    <i>
      <x v="867"/>
      <x v="229"/>
      <x v="674"/>
      <x v="10"/>
      <x v="366"/>
      <x v="111"/>
      <x v="283"/>
      <x/>
      <x v="5"/>
    </i>
    <i>
      <x v="873"/>
      <x v="230"/>
      <x v="623"/>
      <x v="10"/>
      <x v="381"/>
      <x v="112"/>
      <x v="271"/>
      <x/>
      <x v="4"/>
    </i>
    <i>
      <x v="877"/>
      <x v="204"/>
      <x v="608"/>
      <x v="12"/>
      <x v="383"/>
      <x v="117"/>
      <x v="281"/>
      <x/>
      <x v="39"/>
    </i>
    <i>
      <x v="882"/>
      <x v="234"/>
      <x v="612"/>
      <x v="12"/>
      <x v="385"/>
      <x v="117"/>
      <x v="285"/>
      <x/>
      <x v="40"/>
    </i>
    <i>
      <x v="892"/>
      <x v="235"/>
      <x v="618"/>
      <x v="12"/>
      <x v="359"/>
      <x v="111"/>
      <x v="244"/>
      <x/>
      <x v="56"/>
    </i>
    <i>
      <x v="900"/>
      <x v="236"/>
      <x v="612"/>
      <x v="12"/>
      <x v="371"/>
      <x v="105"/>
      <x v="306"/>
      <x/>
      <x v="41"/>
    </i>
  </rowItems>
  <colItems count="1">
    <i/>
  </colItems>
  <pageFields count="2">
    <pageField fld="1" hier="-1"/>
    <pageField fld="3" hier="-1"/>
  </pageFields>
  <formats count="120">
    <format dxfId="292">
      <pivotArea field="6" type="button" dataOnly="0" labelOnly="1" outline="0" axis="axisRow" fieldPosition="2"/>
    </format>
    <format dxfId="291">
      <pivotArea dataOnly="0" labelOnly="1" outline="0" fieldPosition="0">
        <references count="3">
          <reference field="4" count="1" selected="0">
            <x v="799"/>
          </reference>
          <reference field="5" count="1" selected="0">
            <x v="214"/>
          </reference>
          <reference field="6" count="1">
            <x v="623"/>
          </reference>
        </references>
      </pivotArea>
    </format>
    <format dxfId="290">
      <pivotArea dataOnly="0" labelOnly="1" outline="0" fieldPosition="0">
        <references count="3">
          <reference field="4" count="1" selected="0">
            <x v="807"/>
          </reference>
          <reference field="5" count="1" selected="0">
            <x v="216"/>
          </reference>
          <reference field="6" count="1">
            <x v="607"/>
          </reference>
        </references>
      </pivotArea>
    </format>
    <format dxfId="289">
      <pivotArea dataOnly="0" labelOnly="1" outline="0" fieldPosition="0">
        <references count="3">
          <reference field="4" count="1" selected="0">
            <x v="810"/>
          </reference>
          <reference field="5" count="1" selected="0">
            <x v="216"/>
          </reference>
          <reference field="6" count="1">
            <x v="611"/>
          </reference>
        </references>
      </pivotArea>
    </format>
    <format dxfId="288">
      <pivotArea dataOnly="0" labelOnly="1" outline="0" fieldPosition="0">
        <references count="3">
          <reference field="4" count="1" selected="0">
            <x v="811"/>
          </reference>
          <reference field="5" count="1" selected="0">
            <x v="217"/>
          </reference>
          <reference field="6" count="1">
            <x v="618"/>
          </reference>
        </references>
      </pivotArea>
    </format>
    <format dxfId="287">
      <pivotArea dataOnly="0" labelOnly="1" outline="0" fieldPosition="0">
        <references count="3">
          <reference field="4" count="1" selected="0">
            <x v="815"/>
          </reference>
          <reference field="5" count="1" selected="0">
            <x v="219"/>
          </reference>
          <reference field="6" count="1">
            <x v="613"/>
          </reference>
        </references>
      </pivotArea>
    </format>
    <format dxfId="286">
      <pivotArea dataOnly="0" labelOnly="1" outline="0" fieldPosition="0">
        <references count="3">
          <reference field="4" count="1" selected="0">
            <x v="825"/>
          </reference>
          <reference field="5" count="1" selected="0">
            <x v="220"/>
          </reference>
          <reference field="6" count="1">
            <x v="609"/>
          </reference>
        </references>
      </pivotArea>
    </format>
    <format dxfId="285">
      <pivotArea dataOnly="0" labelOnly="1" outline="0" fieldPosition="0">
        <references count="3">
          <reference field="4" count="1" selected="0">
            <x v="829"/>
          </reference>
          <reference field="5" count="1" selected="0">
            <x v="221"/>
          </reference>
          <reference field="6" count="1">
            <x v="610"/>
          </reference>
        </references>
      </pivotArea>
    </format>
    <format dxfId="284">
      <pivotArea dataOnly="0" labelOnly="1" outline="0" fieldPosition="0">
        <references count="3">
          <reference field="4" count="1" selected="0">
            <x v="836"/>
          </reference>
          <reference field="5" count="1" selected="0">
            <x v="223"/>
          </reference>
          <reference field="6" count="1">
            <x v="617"/>
          </reference>
        </references>
      </pivotArea>
    </format>
    <format dxfId="283">
      <pivotArea dataOnly="0" labelOnly="1" outline="0" fieldPosition="0">
        <references count="3">
          <reference field="4" count="1" selected="0">
            <x v="841"/>
          </reference>
          <reference field="5" count="1" selected="0">
            <x v="223"/>
          </reference>
          <reference field="6" count="1">
            <x v="611"/>
          </reference>
        </references>
      </pivotArea>
    </format>
    <format dxfId="282">
      <pivotArea dataOnly="0" labelOnly="1" outline="0" fieldPosition="0">
        <references count="3">
          <reference field="4" count="1" selected="0">
            <x v="842"/>
          </reference>
          <reference field="5" count="1" selected="0">
            <x v="225"/>
          </reference>
          <reference field="6" count="1">
            <x v="623"/>
          </reference>
        </references>
      </pivotArea>
    </format>
    <format dxfId="281">
      <pivotArea dataOnly="0" labelOnly="1" outline="0" fieldPosition="0">
        <references count="3">
          <reference field="4" count="1" selected="0">
            <x v="855"/>
          </reference>
          <reference field="5" count="1" selected="0">
            <x v="226"/>
          </reference>
          <reference field="6" count="1">
            <x v="612"/>
          </reference>
        </references>
      </pivotArea>
    </format>
    <format dxfId="280">
      <pivotArea dataOnly="0" labelOnly="1" outline="0" fieldPosition="0">
        <references count="3">
          <reference field="4" count="1" selected="0">
            <x v="861"/>
          </reference>
          <reference field="5" count="1" selected="0">
            <x v="227"/>
          </reference>
          <reference field="6" count="1">
            <x v="614"/>
          </reference>
        </references>
      </pivotArea>
    </format>
    <format dxfId="279">
      <pivotArea dataOnly="0" labelOnly="1" outline="0" fieldPosition="0">
        <references count="3">
          <reference field="4" count="1" selected="0">
            <x v="867"/>
          </reference>
          <reference field="5" count="1" selected="0">
            <x v="229"/>
          </reference>
          <reference field="6" count="1">
            <x v="674"/>
          </reference>
        </references>
      </pivotArea>
    </format>
    <format dxfId="278">
      <pivotArea dataOnly="0" labelOnly="1" outline="0" fieldPosition="0">
        <references count="3">
          <reference field="4" count="1" selected="0">
            <x v="873"/>
          </reference>
          <reference field="5" count="1" selected="0">
            <x v="230"/>
          </reference>
          <reference field="6" count="1">
            <x v="623"/>
          </reference>
        </references>
      </pivotArea>
    </format>
    <format dxfId="277">
      <pivotArea dataOnly="0" labelOnly="1" outline="0" fieldPosition="0">
        <references count="3">
          <reference field="4" count="1" selected="0">
            <x v="877"/>
          </reference>
          <reference field="5" count="1" selected="0">
            <x v="204"/>
          </reference>
          <reference field="6" count="1">
            <x v="608"/>
          </reference>
        </references>
      </pivotArea>
    </format>
    <format dxfId="276">
      <pivotArea dataOnly="0" labelOnly="1" outline="0" fieldPosition="0">
        <references count="3">
          <reference field="4" count="1" selected="0">
            <x v="882"/>
          </reference>
          <reference field="5" count="1" selected="0">
            <x v="234"/>
          </reference>
          <reference field="6" count="1">
            <x v="612"/>
          </reference>
        </references>
      </pivotArea>
    </format>
    <format dxfId="275">
      <pivotArea dataOnly="0" labelOnly="1" outline="0" fieldPosition="0">
        <references count="3">
          <reference field="4" count="1" selected="0">
            <x v="892"/>
          </reference>
          <reference field="5" count="1" selected="0">
            <x v="235"/>
          </reference>
          <reference field="6" count="1">
            <x v="618"/>
          </reference>
        </references>
      </pivotArea>
    </format>
    <format dxfId="274">
      <pivotArea dataOnly="0" labelOnly="1" outline="0" fieldPosition="0">
        <references count="3">
          <reference field="4" count="1" selected="0">
            <x v="900"/>
          </reference>
          <reference field="5" count="1" selected="0">
            <x v="236"/>
          </reference>
          <reference field="6" count="1">
            <x v="612"/>
          </reference>
        </references>
      </pivotArea>
    </format>
    <format dxfId="273">
      <pivotArea dataOnly="0" labelOnly="1" outline="0" fieldPosition="0">
        <references count="4">
          <reference field="4" count="1" selected="0">
            <x v="799"/>
          </reference>
          <reference field="5" count="1" selected="0">
            <x v="214"/>
          </reference>
          <reference field="6" count="1" selected="0">
            <x v="623"/>
          </reference>
          <reference field="10" count="1">
            <x v="15"/>
          </reference>
        </references>
      </pivotArea>
    </format>
    <format dxfId="272">
      <pivotArea dataOnly="0" labelOnly="1" outline="0" fieldPosition="0">
        <references count="4">
          <reference field="4" count="1" selected="0">
            <x v="807"/>
          </reference>
          <reference field="5" count="1" selected="0">
            <x v="216"/>
          </reference>
          <reference field="6" count="1" selected="0">
            <x v="607"/>
          </reference>
          <reference field="10" count="1">
            <x v="11"/>
          </reference>
        </references>
      </pivotArea>
    </format>
    <format dxfId="271">
      <pivotArea dataOnly="0" labelOnly="1" outline="0" fieldPosition="0">
        <references count="4">
          <reference field="4" count="1" selected="0">
            <x v="811"/>
          </reference>
          <reference field="5" count="1" selected="0">
            <x v="217"/>
          </reference>
          <reference field="6" count="1" selected="0">
            <x v="618"/>
          </reference>
          <reference field="10" count="1">
            <x v="13"/>
          </reference>
        </references>
      </pivotArea>
    </format>
    <format dxfId="270">
      <pivotArea dataOnly="0" labelOnly="1" outline="0" fieldPosition="0">
        <references count="4">
          <reference field="4" count="1" selected="0">
            <x v="815"/>
          </reference>
          <reference field="5" count="1" selected="0">
            <x v="219"/>
          </reference>
          <reference field="6" count="1" selected="0">
            <x v="613"/>
          </reference>
          <reference field="10" count="1">
            <x v="11"/>
          </reference>
        </references>
      </pivotArea>
    </format>
    <format dxfId="269">
      <pivotArea dataOnly="0" labelOnly="1" outline="0" fieldPosition="0">
        <references count="4">
          <reference field="4" count="1" selected="0">
            <x v="825"/>
          </reference>
          <reference field="5" count="1" selected="0">
            <x v="220"/>
          </reference>
          <reference field="6" count="1" selected="0">
            <x v="609"/>
          </reference>
          <reference field="10" count="1">
            <x v="12"/>
          </reference>
        </references>
      </pivotArea>
    </format>
    <format dxfId="268">
      <pivotArea dataOnly="0" labelOnly="1" outline="0" fieldPosition="0">
        <references count="4">
          <reference field="4" count="1" selected="0">
            <x v="829"/>
          </reference>
          <reference field="5" count="1" selected="0">
            <x v="221"/>
          </reference>
          <reference field="6" count="1" selected="0">
            <x v="610"/>
          </reference>
          <reference field="10" count="1">
            <x v="11"/>
          </reference>
        </references>
      </pivotArea>
    </format>
    <format dxfId="267">
      <pivotArea dataOnly="0" labelOnly="1" outline="0" fieldPosition="0">
        <references count="4">
          <reference field="4" count="1" selected="0">
            <x v="836"/>
          </reference>
          <reference field="5" count="1" selected="0">
            <x v="223"/>
          </reference>
          <reference field="6" count="1" selected="0">
            <x v="617"/>
          </reference>
          <reference field="10" count="1">
            <x v="12"/>
          </reference>
        </references>
      </pivotArea>
    </format>
    <format dxfId="266">
      <pivotArea dataOnly="0" labelOnly="1" outline="0" fieldPosition="0">
        <references count="4">
          <reference field="4" count="1" selected="0">
            <x v="841"/>
          </reference>
          <reference field="5" count="1" selected="0">
            <x v="223"/>
          </reference>
          <reference field="6" count="1" selected="0">
            <x v="611"/>
          </reference>
          <reference field="10" count="1">
            <x v="13"/>
          </reference>
        </references>
      </pivotArea>
    </format>
    <format dxfId="265">
      <pivotArea dataOnly="0" labelOnly="1" outline="0" fieldPosition="0">
        <references count="4">
          <reference field="4" count="1" selected="0">
            <x v="842"/>
          </reference>
          <reference field="5" count="1" selected="0">
            <x v="225"/>
          </reference>
          <reference field="6" count="1" selected="0">
            <x v="623"/>
          </reference>
          <reference field="10" count="1">
            <x v="12"/>
          </reference>
        </references>
      </pivotArea>
    </format>
    <format dxfId="264">
      <pivotArea dataOnly="0" labelOnly="1" outline="0" fieldPosition="0">
        <references count="4">
          <reference field="4" count="1" selected="0">
            <x v="861"/>
          </reference>
          <reference field="5" count="1" selected="0">
            <x v="227"/>
          </reference>
          <reference field="6" count="1" selected="0">
            <x v="614"/>
          </reference>
          <reference field="10" count="1">
            <x v="11"/>
          </reference>
        </references>
      </pivotArea>
    </format>
    <format dxfId="263">
      <pivotArea dataOnly="0" labelOnly="1" outline="0" fieldPosition="0">
        <references count="4">
          <reference field="4" count="1" selected="0">
            <x v="867"/>
          </reference>
          <reference field="5" count="1" selected="0">
            <x v="229"/>
          </reference>
          <reference field="6" count="1" selected="0">
            <x v="674"/>
          </reference>
          <reference field="10" count="1">
            <x v="10"/>
          </reference>
        </references>
      </pivotArea>
    </format>
    <format dxfId="262">
      <pivotArea dataOnly="0" labelOnly="1" outline="0" fieldPosition="0">
        <references count="4">
          <reference field="4" count="1" selected="0">
            <x v="877"/>
          </reference>
          <reference field="5" count="1" selected="0">
            <x v="204"/>
          </reference>
          <reference field="6" count="1" selected="0">
            <x v="608"/>
          </reference>
          <reference field="10" count="1">
            <x v="12"/>
          </reference>
        </references>
      </pivotArea>
    </format>
    <format dxfId="261">
      <pivotArea dataOnly="0" labelOnly="1" outline="0" fieldPosition="0">
        <references count="7">
          <reference field="4" count="1" selected="0">
            <x v="799"/>
          </reference>
          <reference field="5" count="1" selected="0">
            <x v="214"/>
          </reference>
          <reference field="6" count="1" selected="0">
            <x v="623"/>
          </reference>
          <reference field="10" count="1" selected="0">
            <x v="15"/>
          </reference>
          <reference field="15" count="1" selected="0">
            <x v="381"/>
          </reference>
          <reference field="16" count="1" selected="0">
            <x v="100"/>
          </reference>
          <reference field="18" count="1">
            <x v="298"/>
          </reference>
        </references>
      </pivotArea>
    </format>
    <format dxfId="260">
      <pivotArea dataOnly="0" labelOnly="1" outline="0" fieldPosition="0">
        <references count="7">
          <reference field="4" count="1" selected="0">
            <x v="807"/>
          </reference>
          <reference field="5" count="1" selected="0">
            <x v="216"/>
          </reference>
          <reference field="6" count="1" selected="0">
            <x v="607"/>
          </reference>
          <reference field="10" count="1" selected="0">
            <x v="11"/>
          </reference>
          <reference field="15" count="1" selected="0">
            <x v="367"/>
          </reference>
          <reference field="16" count="1" selected="0">
            <x v="98"/>
          </reference>
          <reference field="18" count="1">
            <x v="260"/>
          </reference>
        </references>
      </pivotArea>
    </format>
    <format dxfId="259">
      <pivotArea dataOnly="0" labelOnly="1" outline="0" fieldPosition="0">
        <references count="7">
          <reference field="4" count="1" selected="0">
            <x v="810"/>
          </reference>
          <reference field="5" count="1" selected="0">
            <x v="216"/>
          </reference>
          <reference field="6" count="1" selected="0">
            <x v="611"/>
          </reference>
          <reference field="10" count="1" selected="0">
            <x v="11"/>
          </reference>
          <reference field="15" count="1" selected="0">
            <x v="374"/>
          </reference>
          <reference field="16" count="1" selected="0">
            <x v="101"/>
          </reference>
          <reference field="18" count="1">
            <x v="297"/>
          </reference>
        </references>
      </pivotArea>
    </format>
    <format dxfId="258">
      <pivotArea dataOnly="0" labelOnly="1" outline="0" fieldPosition="0">
        <references count="7">
          <reference field="4" count="1" selected="0">
            <x v="811"/>
          </reference>
          <reference field="5" count="1" selected="0">
            <x v="217"/>
          </reference>
          <reference field="6" count="1" selected="0">
            <x v="618"/>
          </reference>
          <reference field="10" count="1" selected="0">
            <x v="13"/>
          </reference>
          <reference field="15" count="1" selected="0">
            <x v="375"/>
          </reference>
          <reference field="16" count="1" selected="0">
            <x v="104"/>
          </reference>
          <reference field="18" count="1">
            <x v="286"/>
          </reference>
        </references>
      </pivotArea>
    </format>
    <format dxfId="257">
      <pivotArea dataOnly="0" labelOnly="1" outline="0" fieldPosition="0">
        <references count="7">
          <reference field="4" count="1" selected="0">
            <x v="815"/>
          </reference>
          <reference field="5" count="1" selected="0">
            <x v="219"/>
          </reference>
          <reference field="6" count="1" selected="0">
            <x v="613"/>
          </reference>
          <reference field="10" count="1" selected="0">
            <x v="11"/>
          </reference>
          <reference field="15" count="1" selected="0">
            <x v="357"/>
          </reference>
          <reference field="16" count="1" selected="0">
            <x v="115"/>
          </reference>
          <reference field="18" count="1">
            <x v="323"/>
          </reference>
        </references>
      </pivotArea>
    </format>
    <format dxfId="256">
      <pivotArea dataOnly="0" labelOnly="1" outline="0" fieldPosition="0">
        <references count="7">
          <reference field="4" count="1" selected="0">
            <x v="825"/>
          </reference>
          <reference field="5" count="1" selected="0">
            <x v="220"/>
          </reference>
          <reference field="6" count="1" selected="0">
            <x v="609"/>
          </reference>
          <reference field="10" count="1" selected="0">
            <x v="12"/>
          </reference>
          <reference field="15" count="1" selected="0">
            <x v="360"/>
          </reference>
          <reference field="16" count="1" selected="0">
            <x v="98"/>
          </reference>
          <reference field="18" count="1">
            <x v="267"/>
          </reference>
        </references>
      </pivotArea>
    </format>
    <format dxfId="255">
      <pivotArea dataOnly="0" labelOnly="1" outline="0" fieldPosition="0">
        <references count="7">
          <reference field="4" count="1" selected="0">
            <x v="829"/>
          </reference>
          <reference field="5" count="1" selected="0">
            <x v="221"/>
          </reference>
          <reference field="6" count="1" selected="0">
            <x v="610"/>
          </reference>
          <reference field="10" count="1" selected="0">
            <x v="11"/>
          </reference>
          <reference field="15" count="1" selected="0">
            <x v="362"/>
          </reference>
          <reference field="16" count="1" selected="0">
            <x v="114"/>
          </reference>
          <reference field="18" count="1">
            <x v="323"/>
          </reference>
        </references>
      </pivotArea>
    </format>
    <format dxfId="254">
      <pivotArea dataOnly="0" labelOnly="1" outline="0" fieldPosition="0">
        <references count="7">
          <reference field="4" count="1" selected="0">
            <x v="836"/>
          </reference>
          <reference field="5" count="1" selected="0">
            <x v="223"/>
          </reference>
          <reference field="6" count="1" selected="0">
            <x v="617"/>
          </reference>
          <reference field="10" count="1" selected="0">
            <x v="12"/>
          </reference>
          <reference field="15" count="1" selected="0">
            <x v="365"/>
          </reference>
          <reference field="16" count="1" selected="0">
            <x v="115"/>
          </reference>
          <reference field="18" count="1">
            <x v="296"/>
          </reference>
        </references>
      </pivotArea>
    </format>
    <format dxfId="253">
      <pivotArea dataOnly="0" labelOnly="1" outline="0" fieldPosition="0">
        <references count="7">
          <reference field="4" count="1" selected="0">
            <x v="842"/>
          </reference>
          <reference field="5" count="1" selected="0">
            <x v="225"/>
          </reference>
          <reference field="6" count="1" selected="0">
            <x v="623"/>
          </reference>
          <reference field="10" count="1" selected="0">
            <x v="12"/>
          </reference>
          <reference field="15" count="1" selected="0">
            <x v="356"/>
          </reference>
          <reference field="16" count="1" selected="0">
            <x v="108"/>
          </reference>
          <reference field="18" count="1">
            <x v="285"/>
          </reference>
        </references>
      </pivotArea>
    </format>
    <format dxfId="252">
      <pivotArea dataOnly="0" labelOnly="1" outline="0" fieldPosition="0">
        <references count="7">
          <reference field="4" count="1" selected="0">
            <x v="855"/>
          </reference>
          <reference field="5" count="1" selected="0">
            <x v="226"/>
          </reference>
          <reference field="6" count="1" selected="0">
            <x v="612"/>
          </reference>
          <reference field="10" count="1" selected="0">
            <x v="12"/>
          </reference>
          <reference field="15" count="1" selected="0">
            <x v="351"/>
          </reference>
          <reference field="16" count="1" selected="0">
            <x v="110"/>
          </reference>
          <reference field="18" count="1">
            <x v="290"/>
          </reference>
        </references>
      </pivotArea>
    </format>
    <format dxfId="251">
      <pivotArea dataOnly="0" labelOnly="1" outline="0" fieldPosition="0">
        <references count="7">
          <reference field="4" count="1" selected="0">
            <x v="861"/>
          </reference>
          <reference field="5" count="1" selected="0">
            <x v="227"/>
          </reference>
          <reference field="6" count="1" selected="0">
            <x v="614"/>
          </reference>
          <reference field="10" count="1" selected="0">
            <x v="11"/>
          </reference>
          <reference field="15" count="1" selected="0">
            <x v="365"/>
          </reference>
          <reference field="16" count="1" selected="0">
            <x v="111"/>
          </reference>
          <reference field="18" count="1">
            <x v="302"/>
          </reference>
        </references>
      </pivotArea>
    </format>
    <format dxfId="250">
      <pivotArea dataOnly="0" labelOnly="1" outline="0" fieldPosition="0">
        <references count="7">
          <reference field="4" count="1" selected="0">
            <x v="867"/>
          </reference>
          <reference field="5" count="1" selected="0">
            <x v="229"/>
          </reference>
          <reference field="6" count="1" selected="0">
            <x v="674"/>
          </reference>
          <reference field="10" count="1" selected="0">
            <x v="10"/>
          </reference>
          <reference field="15" count="1" selected="0">
            <x v="366"/>
          </reference>
          <reference field="16" count="1" selected="0">
            <x v="111"/>
          </reference>
          <reference field="18" count="1">
            <x v="283"/>
          </reference>
        </references>
      </pivotArea>
    </format>
    <format dxfId="249">
      <pivotArea dataOnly="0" labelOnly="1" outline="0" fieldPosition="0">
        <references count="7">
          <reference field="4" count="1" selected="0">
            <x v="873"/>
          </reference>
          <reference field="5" count="1" selected="0">
            <x v="230"/>
          </reference>
          <reference field="6" count="1" selected="0">
            <x v="623"/>
          </reference>
          <reference field="10" count="1" selected="0">
            <x v="10"/>
          </reference>
          <reference field="15" count="1" selected="0">
            <x v="381"/>
          </reference>
          <reference field="16" count="1" selected="0">
            <x v="112"/>
          </reference>
          <reference field="18" count="1">
            <x v="271"/>
          </reference>
        </references>
      </pivotArea>
    </format>
    <format dxfId="248">
      <pivotArea dataOnly="0" labelOnly="1" outline="0" fieldPosition="0">
        <references count="7">
          <reference field="4" count="1" selected="0">
            <x v="877"/>
          </reference>
          <reference field="5" count="1" selected="0">
            <x v="204"/>
          </reference>
          <reference field="6" count="1" selected="0">
            <x v="608"/>
          </reference>
          <reference field="10" count="1" selected="0">
            <x v="12"/>
          </reference>
          <reference field="15" count="1" selected="0">
            <x v="383"/>
          </reference>
          <reference field="16" count="1" selected="0">
            <x v="117"/>
          </reference>
          <reference field="18" count="1">
            <x v="281"/>
          </reference>
        </references>
      </pivotArea>
    </format>
    <format dxfId="247">
      <pivotArea dataOnly="0" labelOnly="1" outline="0" fieldPosition="0">
        <references count="7">
          <reference field="4" count="1" selected="0">
            <x v="882"/>
          </reference>
          <reference field="5" count="1" selected="0">
            <x v="234"/>
          </reference>
          <reference field="6" count="1" selected="0">
            <x v="612"/>
          </reference>
          <reference field="10" count="1" selected="0">
            <x v="12"/>
          </reference>
          <reference field="15" count="1" selected="0">
            <x v="385"/>
          </reference>
          <reference field="16" count="1" selected="0">
            <x v="117"/>
          </reference>
          <reference field="18" count="1">
            <x v="285"/>
          </reference>
        </references>
      </pivotArea>
    </format>
    <format dxfId="246">
      <pivotArea dataOnly="0" labelOnly="1" outline="0" fieldPosition="0">
        <references count="7">
          <reference field="4" count="1" selected="0">
            <x v="892"/>
          </reference>
          <reference field="5" count="1" selected="0">
            <x v="235"/>
          </reference>
          <reference field="6" count="1" selected="0">
            <x v="618"/>
          </reference>
          <reference field="10" count="1" selected="0">
            <x v="12"/>
          </reference>
          <reference field="15" count="1" selected="0">
            <x v="359"/>
          </reference>
          <reference field="16" count="1" selected="0">
            <x v="111"/>
          </reference>
          <reference field="18" count="1">
            <x v="244"/>
          </reference>
        </references>
      </pivotArea>
    </format>
    <format dxfId="245">
      <pivotArea dataOnly="0" labelOnly="1" outline="0" fieldPosition="0">
        <references count="7">
          <reference field="4" count="1" selected="0">
            <x v="900"/>
          </reference>
          <reference field="5" count="1" selected="0">
            <x v="236"/>
          </reference>
          <reference field="6" count="1" selected="0">
            <x v="612"/>
          </reference>
          <reference field="10" count="1" selected="0">
            <x v="12"/>
          </reference>
          <reference field="15" count="1" selected="0">
            <x v="371"/>
          </reference>
          <reference field="16" count="1" selected="0">
            <x v="105"/>
          </reference>
          <reference field="18" count="1">
            <x v="306"/>
          </reference>
        </references>
      </pivotArea>
    </format>
    <format dxfId="244">
      <pivotArea dataOnly="0" labelOnly="1" outline="0" fieldPosition="0">
        <references count="5">
          <reference field="4" count="1" selected="0">
            <x v="799"/>
          </reference>
          <reference field="5" count="1" selected="0">
            <x v="214"/>
          </reference>
          <reference field="6" count="1" selected="0">
            <x v="623"/>
          </reference>
          <reference field="10" count="1" selected="0">
            <x v="15"/>
          </reference>
          <reference field="15" count="1">
            <x v="381"/>
          </reference>
        </references>
      </pivotArea>
    </format>
    <format dxfId="243">
      <pivotArea dataOnly="0" labelOnly="1" outline="0" fieldPosition="0">
        <references count="5">
          <reference field="4" count="1" selected="0">
            <x v="807"/>
          </reference>
          <reference field="5" count="1" selected="0">
            <x v="216"/>
          </reference>
          <reference field="6" count="1" selected="0">
            <x v="607"/>
          </reference>
          <reference field="10" count="1" selected="0">
            <x v="11"/>
          </reference>
          <reference field="15" count="1">
            <x v="367"/>
          </reference>
        </references>
      </pivotArea>
    </format>
    <format dxfId="242">
      <pivotArea dataOnly="0" labelOnly="1" outline="0" fieldPosition="0">
        <references count="5">
          <reference field="4" count="1" selected="0">
            <x v="810"/>
          </reference>
          <reference field="5" count="1" selected="0">
            <x v="216"/>
          </reference>
          <reference field="6" count="1" selected="0">
            <x v="611"/>
          </reference>
          <reference field="10" count="1" selected="0">
            <x v="11"/>
          </reference>
          <reference field="15" count="1">
            <x v="374"/>
          </reference>
        </references>
      </pivotArea>
    </format>
    <format dxfId="241">
      <pivotArea dataOnly="0" labelOnly="1" outline="0" fieldPosition="0">
        <references count="5">
          <reference field="4" count="1" selected="0">
            <x v="811"/>
          </reference>
          <reference field="5" count="1" selected="0">
            <x v="217"/>
          </reference>
          <reference field="6" count="1" selected="0">
            <x v="618"/>
          </reference>
          <reference field="10" count="1" selected="0">
            <x v="13"/>
          </reference>
          <reference field="15" count="1">
            <x v="375"/>
          </reference>
        </references>
      </pivotArea>
    </format>
    <format dxfId="240">
      <pivotArea dataOnly="0" labelOnly="1" outline="0" fieldPosition="0">
        <references count="5">
          <reference field="4" count="1" selected="0">
            <x v="815"/>
          </reference>
          <reference field="5" count="1" selected="0">
            <x v="219"/>
          </reference>
          <reference field="6" count="1" selected="0">
            <x v="613"/>
          </reference>
          <reference field="10" count="1" selected="0">
            <x v="11"/>
          </reference>
          <reference field="15" count="1">
            <x v="357"/>
          </reference>
        </references>
      </pivotArea>
    </format>
    <format dxfId="239">
      <pivotArea dataOnly="0" labelOnly="1" outline="0" fieldPosition="0">
        <references count="5">
          <reference field="4" count="1" selected="0">
            <x v="825"/>
          </reference>
          <reference field="5" count="1" selected="0">
            <x v="220"/>
          </reference>
          <reference field="6" count="1" selected="0">
            <x v="609"/>
          </reference>
          <reference field="10" count="1" selected="0">
            <x v="12"/>
          </reference>
          <reference field="15" count="1">
            <x v="360"/>
          </reference>
        </references>
      </pivotArea>
    </format>
    <format dxfId="238">
      <pivotArea dataOnly="0" labelOnly="1" outline="0" fieldPosition="0">
        <references count="5">
          <reference field="4" count="1" selected="0">
            <x v="829"/>
          </reference>
          <reference field="5" count="1" selected="0">
            <x v="221"/>
          </reference>
          <reference field="6" count="1" selected="0">
            <x v="610"/>
          </reference>
          <reference field="10" count="1" selected="0">
            <x v="11"/>
          </reference>
          <reference field="15" count="1">
            <x v="362"/>
          </reference>
        </references>
      </pivotArea>
    </format>
    <format dxfId="237">
      <pivotArea dataOnly="0" labelOnly="1" outline="0" fieldPosition="0">
        <references count="5">
          <reference field="4" count="1" selected="0">
            <x v="836"/>
          </reference>
          <reference field="5" count="1" selected="0">
            <x v="223"/>
          </reference>
          <reference field="6" count="1" selected="0">
            <x v="617"/>
          </reference>
          <reference field="10" count="1" selected="0">
            <x v="12"/>
          </reference>
          <reference field="15" count="1">
            <x v="365"/>
          </reference>
        </references>
      </pivotArea>
    </format>
    <format dxfId="236">
      <pivotArea dataOnly="0" labelOnly="1" outline="0" fieldPosition="0">
        <references count="5">
          <reference field="4" count="1" selected="0">
            <x v="841"/>
          </reference>
          <reference field="5" count="1" selected="0">
            <x v="223"/>
          </reference>
          <reference field="6" count="1" selected="0">
            <x v="611"/>
          </reference>
          <reference field="10" count="1" selected="0">
            <x v="13"/>
          </reference>
          <reference field="15" count="1">
            <x v="357"/>
          </reference>
        </references>
      </pivotArea>
    </format>
    <format dxfId="235">
      <pivotArea dataOnly="0" labelOnly="1" outline="0" fieldPosition="0">
        <references count="5">
          <reference field="4" count="1" selected="0">
            <x v="842"/>
          </reference>
          <reference field="5" count="1" selected="0">
            <x v="225"/>
          </reference>
          <reference field="6" count="1" selected="0">
            <x v="623"/>
          </reference>
          <reference field="10" count="1" selected="0">
            <x v="12"/>
          </reference>
          <reference field="15" count="1">
            <x v="356"/>
          </reference>
        </references>
      </pivotArea>
    </format>
    <format dxfId="234">
      <pivotArea dataOnly="0" labelOnly="1" outline="0" fieldPosition="0">
        <references count="5">
          <reference field="4" count="1" selected="0">
            <x v="855"/>
          </reference>
          <reference field="5" count="1" selected="0">
            <x v="226"/>
          </reference>
          <reference field="6" count="1" selected="0">
            <x v="612"/>
          </reference>
          <reference field="10" count="1" selected="0">
            <x v="12"/>
          </reference>
          <reference field="15" count="1">
            <x v="351"/>
          </reference>
        </references>
      </pivotArea>
    </format>
    <format dxfId="233">
      <pivotArea dataOnly="0" labelOnly="1" outline="0" fieldPosition="0">
        <references count="5">
          <reference field="4" count="1" selected="0">
            <x v="861"/>
          </reference>
          <reference field="5" count="1" selected="0">
            <x v="227"/>
          </reference>
          <reference field="6" count="1" selected="0">
            <x v="614"/>
          </reference>
          <reference field="10" count="1" selected="0">
            <x v="11"/>
          </reference>
          <reference field="15" count="1">
            <x v="365"/>
          </reference>
        </references>
      </pivotArea>
    </format>
    <format dxfId="232">
      <pivotArea dataOnly="0" labelOnly="1" outline="0" fieldPosition="0">
        <references count="5">
          <reference field="4" count="1" selected="0">
            <x v="867"/>
          </reference>
          <reference field="5" count="1" selected="0">
            <x v="229"/>
          </reference>
          <reference field="6" count="1" selected="0">
            <x v="674"/>
          </reference>
          <reference field="10" count="1" selected="0">
            <x v="10"/>
          </reference>
          <reference field="15" count="1">
            <x v="366"/>
          </reference>
        </references>
      </pivotArea>
    </format>
    <format dxfId="231">
      <pivotArea dataOnly="0" labelOnly="1" outline="0" fieldPosition="0">
        <references count="5">
          <reference field="4" count="1" selected="0">
            <x v="873"/>
          </reference>
          <reference field="5" count="1" selected="0">
            <x v="230"/>
          </reference>
          <reference field="6" count="1" selected="0">
            <x v="623"/>
          </reference>
          <reference field="10" count="1" selected="0">
            <x v="10"/>
          </reference>
          <reference field="15" count="1">
            <x v="381"/>
          </reference>
        </references>
      </pivotArea>
    </format>
    <format dxfId="230">
      <pivotArea dataOnly="0" labelOnly="1" outline="0" fieldPosition="0">
        <references count="5">
          <reference field="4" count="1" selected="0">
            <x v="877"/>
          </reference>
          <reference field="5" count="1" selected="0">
            <x v="204"/>
          </reference>
          <reference field="6" count="1" selected="0">
            <x v="608"/>
          </reference>
          <reference field="10" count="1" selected="0">
            <x v="12"/>
          </reference>
          <reference field="15" count="1">
            <x v="383"/>
          </reference>
        </references>
      </pivotArea>
    </format>
    <format dxfId="229">
      <pivotArea dataOnly="0" labelOnly="1" outline="0" fieldPosition="0">
        <references count="5">
          <reference field="4" count="1" selected="0">
            <x v="882"/>
          </reference>
          <reference field="5" count="1" selected="0">
            <x v="234"/>
          </reference>
          <reference field="6" count="1" selected="0">
            <x v="612"/>
          </reference>
          <reference field="10" count="1" selected="0">
            <x v="12"/>
          </reference>
          <reference field="15" count="1">
            <x v="385"/>
          </reference>
        </references>
      </pivotArea>
    </format>
    <format dxfId="228">
      <pivotArea dataOnly="0" labelOnly="1" outline="0" fieldPosition="0">
        <references count="5">
          <reference field="4" count="1" selected="0">
            <x v="892"/>
          </reference>
          <reference field="5" count="1" selected="0">
            <x v="235"/>
          </reference>
          <reference field="6" count="1" selected="0">
            <x v="618"/>
          </reference>
          <reference field="10" count="1" selected="0">
            <x v="12"/>
          </reference>
          <reference field="15" count="1">
            <x v="359"/>
          </reference>
        </references>
      </pivotArea>
    </format>
    <format dxfId="227">
      <pivotArea dataOnly="0" labelOnly="1" outline="0" fieldPosition="0">
        <references count="5">
          <reference field="4" count="1" selected="0">
            <x v="900"/>
          </reference>
          <reference field="5" count="1" selected="0">
            <x v="236"/>
          </reference>
          <reference field="6" count="1" selected="0">
            <x v="612"/>
          </reference>
          <reference field="10" count="1" selected="0">
            <x v="12"/>
          </reference>
          <reference field="15" count="1">
            <x v="371"/>
          </reference>
        </references>
      </pivotArea>
    </format>
    <format dxfId="226">
      <pivotArea field="16" type="button" dataOnly="0" labelOnly="1" outline="0" axis="axisRow" fieldPosition="5"/>
    </format>
    <format dxfId="225">
      <pivotArea dataOnly="0" labelOnly="1" outline="0" fieldPosition="0">
        <references count="6">
          <reference field="4" count="1" selected="0">
            <x v="799"/>
          </reference>
          <reference field="5" count="1" selected="0">
            <x v="214"/>
          </reference>
          <reference field="6" count="1" selected="0">
            <x v="623"/>
          </reference>
          <reference field="10" count="1" selected="0">
            <x v="15"/>
          </reference>
          <reference field="15" count="1" selected="0">
            <x v="381"/>
          </reference>
          <reference field="16" count="1">
            <x v="100"/>
          </reference>
        </references>
      </pivotArea>
    </format>
    <format dxfId="224">
      <pivotArea dataOnly="0" labelOnly="1" outline="0" fieldPosition="0">
        <references count="6">
          <reference field="4" count="1" selected="0">
            <x v="807"/>
          </reference>
          <reference field="5" count="1" selected="0">
            <x v="216"/>
          </reference>
          <reference field="6" count="1" selected="0">
            <x v="607"/>
          </reference>
          <reference field="10" count="1" selected="0">
            <x v="11"/>
          </reference>
          <reference field="15" count="1" selected="0">
            <x v="367"/>
          </reference>
          <reference field="16" count="1">
            <x v="98"/>
          </reference>
        </references>
      </pivotArea>
    </format>
    <format dxfId="223">
      <pivotArea dataOnly="0" labelOnly="1" outline="0" fieldPosition="0">
        <references count="6">
          <reference field="4" count="1" selected="0">
            <x v="810"/>
          </reference>
          <reference field="5" count="1" selected="0">
            <x v="216"/>
          </reference>
          <reference field="6" count="1" selected="0">
            <x v="611"/>
          </reference>
          <reference field="10" count="1" selected="0">
            <x v="11"/>
          </reference>
          <reference field="15" count="1" selected="0">
            <x v="374"/>
          </reference>
          <reference field="16" count="1">
            <x v="101"/>
          </reference>
        </references>
      </pivotArea>
    </format>
    <format dxfId="222">
      <pivotArea dataOnly="0" labelOnly="1" outline="0" fieldPosition="0">
        <references count="6">
          <reference field="4" count="1" selected="0">
            <x v="811"/>
          </reference>
          <reference field="5" count="1" selected="0">
            <x v="217"/>
          </reference>
          <reference field="6" count="1" selected="0">
            <x v="618"/>
          </reference>
          <reference field="10" count="1" selected="0">
            <x v="13"/>
          </reference>
          <reference field="15" count="1" selected="0">
            <x v="375"/>
          </reference>
          <reference field="16" count="1">
            <x v="104"/>
          </reference>
        </references>
      </pivotArea>
    </format>
    <format dxfId="221">
      <pivotArea dataOnly="0" labelOnly="1" outline="0" fieldPosition="0">
        <references count="6">
          <reference field="4" count="1" selected="0">
            <x v="815"/>
          </reference>
          <reference field="5" count="1" selected="0">
            <x v="219"/>
          </reference>
          <reference field="6" count="1" selected="0">
            <x v="613"/>
          </reference>
          <reference field="10" count="1" selected="0">
            <x v="11"/>
          </reference>
          <reference field="15" count="1" selected="0">
            <x v="357"/>
          </reference>
          <reference field="16" count="1">
            <x v="115"/>
          </reference>
        </references>
      </pivotArea>
    </format>
    <format dxfId="220">
      <pivotArea dataOnly="0" labelOnly="1" outline="0" fieldPosition="0">
        <references count="6">
          <reference field="4" count="1" selected="0">
            <x v="825"/>
          </reference>
          <reference field="5" count="1" selected="0">
            <x v="220"/>
          </reference>
          <reference field="6" count="1" selected="0">
            <x v="609"/>
          </reference>
          <reference field="10" count="1" selected="0">
            <x v="12"/>
          </reference>
          <reference field="15" count="1" selected="0">
            <x v="360"/>
          </reference>
          <reference field="16" count="1">
            <x v="98"/>
          </reference>
        </references>
      </pivotArea>
    </format>
    <format dxfId="219">
      <pivotArea dataOnly="0" labelOnly="1" outline="0" fieldPosition="0">
        <references count="6">
          <reference field="4" count="1" selected="0">
            <x v="829"/>
          </reference>
          <reference field="5" count="1" selected="0">
            <x v="221"/>
          </reference>
          <reference field="6" count="1" selected="0">
            <x v="610"/>
          </reference>
          <reference field="10" count="1" selected="0">
            <x v="11"/>
          </reference>
          <reference field="15" count="1" selected="0">
            <x v="362"/>
          </reference>
          <reference field="16" count="1">
            <x v="114"/>
          </reference>
        </references>
      </pivotArea>
    </format>
    <format dxfId="218">
      <pivotArea dataOnly="0" labelOnly="1" outline="0" fieldPosition="0">
        <references count="6">
          <reference field="4" count="1" selected="0">
            <x v="836"/>
          </reference>
          <reference field="5" count="1" selected="0">
            <x v="223"/>
          </reference>
          <reference field="6" count="1" selected="0">
            <x v="617"/>
          </reference>
          <reference field="10" count="1" selected="0">
            <x v="12"/>
          </reference>
          <reference field="15" count="1" selected="0">
            <x v="365"/>
          </reference>
          <reference field="16" count="1">
            <x v="115"/>
          </reference>
        </references>
      </pivotArea>
    </format>
    <format dxfId="217">
      <pivotArea dataOnly="0" labelOnly="1" outline="0" fieldPosition="0">
        <references count="6">
          <reference field="4" count="1" selected="0">
            <x v="841"/>
          </reference>
          <reference field="5" count="1" selected="0">
            <x v="223"/>
          </reference>
          <reference field="6" count="1" selected="0">
            <x v="611"/>
          </reference>
          <reference field="10" count="1" selected="0">
            <x v="13"/>
          </reference>
          <reference field="15" count="1" selected="0">
            <x v="357"/>
          </reference>
          <reference field="16" count="1">
            <x v="104"/>
          </reference>
        </references>
      </pivotArea>
    </format>
    <format dxfId="216">
      <pivotArea dataOnly="0" labelOnly="1" outline="0" fieldPosition="0">
        <references count="6">
          <reference field="4" count="1" selected="0">
            <x v="842"/>
          </reference>
          <reference field="5" count="1" selected="0">
            <x v="225"/>
          </reference>
          <reference field="6" count="1" selected="0">
            <x v="623"/>
          </reference>
          <reference field="10" count="1" selected="0">
            <x v="12"/>
          </reference>
          <reference field="15" count="1" selected="0">
            <x v="356"/>
          </reference>
          <reference field="16" count="1">
            <x v="108"/>
          </reference>
        </references>
      </pivotArea>
    </format>
    <format dxfId="215">
      <pivotArea dataOnly="0" labelOnly="1" outline="0" fieldPosition="0">
        <references count="6">
          <reference field="4" count="1" selected="0">
            <x v="855"/>
          </reference>
          <reference field="5" count="1" selected="0">
            <x v="226"/>
          </reference>
          <reference field="6" count="1" selected="0">
            <x v="612"/>
          </reference>
          <reference field="10" count="1" selected="0">
            <x v="12"/>
          </reference>
          <reference field="15" count="1" selected="0">
            <x v="351"/>
          </reference>
          <reference field="16" count="1">
            <x v="110"/>
          </reference>
        </references>
      </pivotArea>
    </format>
    <format dxfId="214">
      <pivotArea dataOnly="0" labelOnly="1" outline="0" fieldPosition="0">
        <references count="6">
          <reference field="4" count="1" selected="0">
            <x v="861"/>
          </reference>
          <reference field="5" count="1" selected="0">
            <x v="227"/>
          </reference>
          <reference field="6" count="1" selected="0">
            <x v="614"/>
          </reference>
          <reference field="10" count="1" selected="0">
            <x v="11"/>
          </reference>
          <reference field="15" count="1" selected="0">
            <x v="365"/>
          </reference>
          <reference field="16" count="1">
            <x v="111"/>
          </reference>
        </references>
      </pivotArea>
    </format>
    <format dxfId="213">
      <pivotArea dataOnly="0" labelOnly="1" outline="0" fieldPosition="0">
        <references count="6">
          <reference field="4" count="1" selected="0">
            <x v="873"/>
          </reference>
          <reference field="5" count="1" selected="0">
            <x v="230"/>
          </reference>
          <reference field="6" count="1" selected="0">
            <x v="623"/>
          </reference>
          <reference field="10" count="1" selected="0">
            <x v="10"/>
          </reference>
          <reference field="15" count="1" selected="0">
            <x v="381"/>
          </reference>
          <reference field="16" count="1">
            <x v="112"/>
          </reference>
        </references>
      </pivotArea>
    </format>
    <format dxfId="212">
      <pivotArea dataOnly="0" labelOnly="1" outline="0" fieldPosition="0">
        <references count="6">
          <reference field="4" count="1" selected="0">
            <x v="877"/>
          </reference>
          <reference field="5" count="1" selected="0">
            <x v="204"/>
          </reference>
          <reference field="6" count="1" selected="0">
            <x v="608"/>
          </reference>
          <reference field="10" count="1" selected="0">
            <x v="12"/>
          </reference>
          <reference field="15" count="1" selected="0">
            <x v="383"/>
          </reference>
          <reference field="16" count="1">
            <x v="117"/>
          </reference>
        </references>
      </pivotArea>
    </format>
    <format dxfId="211">
      <pivotArea dataOnly="0" labelOnly="1" outline="0" fieldPosition="0">
        <references count="6">
          <reference field="4" count="1" selected="0">
            <x v="892"/>
          </reference>
          <reference field="5" count="1" selected="0">
            <x v="235"/>
          </reference>
          <reference field="6" count="1" selected="0">
            <x v="618"/>
          </reference>
          <reference field="10" count="1" selected="0">
            <x v="12"/>
          </reference>
          <reference field="15" count="1" selected="0">
            <x v="359"/>
          </reference>
          <reference field="16" count="1">
            <x v="111"/>
          </reference>
        </references>
      </pivotArea>
    </format>
    <format dxfId="210">
      <pivotArea dataOnly="0" labelOnly="1" outline="0" fieldPosition="0">
        <references count="6">
          <reference field="4" count="1" selected="0">
            <x v="900"/>
          </reference>
          <reference field="5" count="1" selected="0">
            <x v="236"/>
          </reference>
          <reference field="6" count="1" selected="0">
            <x v="612"/>
          </reference>
          <reference field="10" count="1" selected="0">
            <x v="12"/>
          </reference>
          <reference field="15" count="1" selected="0">
            <x v="371"/>
          </reference>
          <reference field="16" count="1">
            <x v="105"/>
          </reference>
        </references>
      </pivotArea>
    </format>
    <format dxfId="209">
      <pivotArea field="25" type="button" dataOnly="0" labelOnly="1" outline="0" axis="axisRow" fieldPosition="7"/>
    </format>
    <format dxfId="208">
      <pivotArea field="27" type="button" dataOnly="0" labelOnly="1" outline="0" axis="axisRow" fieldPosition="8"/>
    </format>
    <format dxfId="207">
      <pivotArea dataOnly="0" labelOnly="1" outline="0" fieldPosition="0">
        <references count="8">
          <reference field="4" count="1" selected="0">
            <x v="799"/>
          </reference>
          <reference field="5" count="1" selected="0">
            <x v="214"/>
          </reference>
          <reference field="6" count="1" selected="0">
            <x v="623"/>
          </reference>
          <reference field="10" count="1" selected="0">
            <x v="15"/>
          </reference>
          <reference field="15" count="1" selected="0">
            <x v="381"/>
          </reference>
          <reference field="16" count="1" selected="0">
            <x v="100"/>
          </reference>
          <reference field="18" count="1" selected="0">
            <x v="298"/>
          </reference>
          <reference field="25" count="1">
            <x v="0"/>
          </reference>
        </references>
      </pivotArea>
    </format>
    <format dxfId="206">
      <pivotArea dataOnly="0" labelOnly="1" outline="0" fieldPosition="0">
        <references count="9">
          <reference field="4" count="1" selected="0">
            <x v="799"/>
          </reference>
          <reference field="5" count="1" selected="0">
            <x v="214"/>
          </reference>
          <reference field="6" count="1" selected="0">
            <x v="623"/>
          </reference>
          <reference field="10" count="1" selected="0">
            <x v="15"/>
          </reference>
          <reference field="15" count="1" selected="0">
            <x v="381"/>
          </reference>
          <reference field="16" count="1" selected="0">
            <x v="100"/>
          </reference>
          <reference field="18" count="1" selected="0">
            <x v="298"/>
          </reference>
          <reference field="25" count="1" selected="0">
            <x v="0"/>
          </reference>
          <reference field="27" count="1">
            <x v="0"/>
          </reference>
        </references>
      </pivotArea>
    </format>
    <format dxfId="205">
      <pivotArea dataOnly="0" labelOnly="1" outline="0" fieldPosition="0">
        <references count="9">
          <reference field="4" count="1" selected="0">
            <x v="807"/>
          </reference>
          <reference field="5" count="1" selected="0">
            <x v="216"/>
          </reference>
          <reference field="6" count="1" selected="0">
            <x v="607"/>
          </reference>
          <reference field="10" count="1" selected="0">
            <x v="11"/>
          </reference>
          <reference field="15" count="1" selected="0">
            <x v="367"/>
          </reference>
          <reference field="16" count="1" selected="0">
            <x v="98"/>
          </reference>
          <reference field="18" count="1" selected="0">
            <x v="260"/>
          </reference>
          <reference field="25" count="1" selected="0">
            <x v="0"/>
          </reference>
          <reference field="27" count="1">
            <x v="19"/>
          </reference>
        </references>
      </pivotArea>
    </format>
    <format dxfId="204">
      <pivotArea dataOnly="0" labelOnly="1" outline="0" fieldPosition="0">
        <references count="9">
          <reference field="4" count="1" selected="0">
            <x v="810"/>
          </reference>
          <reference field="5" count="1" selected="0">
            <x v="216"/>
          </reference>
          <reference field="6" count="1" selected="0">
            <x v="611"/>
          </reference>
          <reference field="10" count="1" selected="0">
            <x v="11"/>
          </reference>
          <reference field="15" count="1" selected="0">
            <x v="374"/>
          </reference>
          <reference field="16" count="1" selected="0">
            <x v="101"/>
          </reference>
          <reference field="18" count="1" selected="0">
            <x v="297"/>
          </reference>
          <reference field="25" count="1" selected="0">
            <x v="0"/>
          </reference>
          <reference field="27" count="1">
            <x v="11"/>
          </reference>
        </references>
      </pivotArea>
    </format>
    <format dxfId="203">
      <pivotArea dataOnly="0" labelOnly="1" outline="0" fieldPosition="0">
        <references count="9">
          <reference field="4" count="1" selected="0">
            <x v="811"/>
          </reference>
          <reference field="5" count="1" selected="0">
            <x v="217"/>
          </reference>
          <reference field="6" count="1" selected="0">
            <x v="618"/>
          </reference>
          <reference field="10" count="1" selected="0">
            <x v="13"/>
          </reference>
          <reference field="15" count="1" selected="0">
            <x v="375"/>
          </reference>
          <reference field="16" count="1" selected="0">
            <x v="104"/>
          </reference>
          <reference field="18" count="1" selected="0">
            <x v="286"/>
          </reference>
          <reference field="25" count="1" selected="0">
            <x v="0"/>
          </reference>
          <reference field="27" count="1">
            <x v="17"/>
          </reference>
        </references>
      </pivotArea>
    </format>
    <format dxfId="202">
      <pivotArea dataOnly="0" labelOnly="1" outline="0" fieldPosition="0">
        <references count="9">
          <reference field="4" count="1" selected="0">
            <x v="815"/>
          </reference>
          <reference field="5" count="1" selected="0">
            <x v="219"/>
          </reference>
          <reference field="6" count="1" selected="0">
            <x v="613"/>
          </reference>
          <reference field="10" count="1" selected="0">
            <x v="11"/>
          </reference>
          <reference field="15" count="1" selected="0">
            <x v="357"/>
          </reference>
          <reference field="16" count="1" selected="0">
            <x v="115"/>
          </reference>
          <reference field="18" count="1" selected="0">
            <x v="323"/>
          </reference>
          <reference field="25" count="1" selected="0">
            <x v="0"/>
          </reference>
          <reference field="27" count="1">
            <x v="0"/>
          </reference>
        </references>
      </pivotArea>
    </format>
    <format dxfId="201">
      <pivotArea dataOnly="0" labelOnly="1" outline="0" fieldPosition="0">
        <references count="9">
          <reference field="4" count="1" selected="0">
            <x v="825"/>
          </reference>
          <reference field="5" count="1" selected="0">
            <x v="220"/>
          </reference>
          <reference field="6" count="1" selected="0">
            <x v="609"/>
          </reference>
          <reference field="10" count="1" selected="0">
            <x v="12"/>
          </reference>
          <reference field="15" count="1" selected="0">
            <x v="360"/>
          </reference>
          <reference field="16" count="1" selected="0">
            <x v="98"/>
          </reference>
          <reference field="18" count="1" selected="0">
            <x v="267"/>
          </reference>
          <reference field="25" count="1" selected="0">
            <x v="0"/>
          </reference>
          <reference field="27" count="1">
            <x v="0"/>
          </reference>
        </references>
      </pivotArea>
    </format>
    <format dxfId="200">
      <pivotArea dataOnly="0" labelOnly="1" outline="0" fieldPosition="0">
        <references count="9">
          <reference field="4" count="1" selected="0">
            <x v="829"/>
          </reference>
          <reference field="5" count="1" selected="0">
            <x v="221"/>
          </reference>
          <reference field="6" count="1" selected="0">
            <x v="610"/>
          </reference>
          <reference field="10" count="1" selected="0">
            <x v="11"/>
          </reference>
          <reference field="15" count="1" selected="0">
            <x v="362"/>
          </reference>
          <reference field="16" count="1" selected="0">
            <x v="114"/>
          </reference>
          <reference field="18" count="1" selected="0">
            <x v="323"/>
          </reference>
          <reference field="25" count="1" selected="0">
            <x v="0"/>
          </reference>
          <reference field="27" count="1">
            <x v="0"/>
          </reference>
        </references>
      </pivotArea>
    </format>
    <format dxfId="199">
      <pivotArea dataOnly="0" labelOnly="1" outline="0" fieldPosition="0">
        <references count="9">
          <reference field="4" count="1" selected="0">
            <x v="836"/>
          </reference>
          <reference field="5" count="1" selected="0">
            <x v="223"/>
          </reference>
          <reference field="6" count="1" selected="0">
            <x v="617"/>
          </reference>
          <reference field="10" count="1" selected="0">
            <x v="12"/>
          </reference>
          <reference field="15" count="1" selected="0">
            <x v="365"/>
          </reference>
          <reference field="16" count="1" selected="0">
            <x v="115"/>
          </reference>
          <reference field="18" count="1" selected="0">
            <x v="296"/>
          </reference>
          <reference field="25" count="1" selected="0">
            <x v="0"/>
          </reference>
          <reference field="27" count="1">
            <x v="25"/>
          </reference>
        </references>
      </pivotArea>
    </format>
    <format dxfId="198">
      <pivotArea dataOnly="0" labelOnly="1" outline="0" fieldPosition="0">
        <references count="9">
          <reference field="4" count="1" selected="0">
            <x v="841"/>
          </reference>
          <reference field="5" count="1" selected="0">
            <x v="223"/>
          </reference>
          <reference field="6" count="1" selected="0">
            <x v="611"/>
          </reference>
          <reference field="10" count="1" selected="0">
            <x v="13"/>
          </reference>
          <reference field="15" count="1" selected="0">
            <x v="357"/>
          </reference>
          <reference field="16" count="1" selected="0">
            <x v="104"/>
          </reference>
          <reference field="18" count="1" selected="0">
            <x v="296"/>
          </reference>
          <reference field="25" count="1" selected="0">
            <x v="0"/>
          </reference>
          <reference field="27" count="1">
            <x v="0"/>
          </reference>
        </references>
      </pivotArea>
    </format>
    <format dxfId="197">
      <pivotArea dataOnly="0" labelOnly="1" outline="0" fieldPosition="0">
        <references count="9">
          <reference field="4" count="1" selected="0">
            <x v="842"/>
          </reference>
          <reference field="5" count="1" selected="0">
            <x v="225"/>
          </reference>
          <reference field="6" count="1" selected="0">
            <x v="623"/>
          </reference>
          <reference field="10" count="1" selected="0">
            <x v="12"/>
          </reference>
          <reference field="15" count="1" selected="0">
            <x v="356"/>
          </reference>
          <reference field="16" count="1" selected="0">
            <x v="108"/>
          </reference>
          <reference field="18" count="1" selected="0">
            <x v="285"/>
          </reference>
          <reference field="25" count="1" selected="0">
            <x v="0"/>
          </reference>
          <reference field="27" count="1">
            <x v="0"/>
          </reference>
        </references>
      </pivotArea>
    </format>
    <format dxfId="196">
      <pivotArea dataOnly="0" labelOnly="1" outline="0" fieldPosition="0">
        <references count="9">
          <reference field="4" count="1" selected="0">
            <x v="855"/>
          </reference>
          <reference field="5" count="1" selected="0">
            <x v="226"/>
          </reference>
          <reference field="6" count="1" selected="0">
            <x v="612"/>
          </reference>
          <reference field="10" count="1" selected="0">
            <x v="12"/>
          </reference>
          <reference field="15" count="1" selected="0">
            <x v="351"/>
          </reference>
          <reference field="16" count="1" selected="0">
            <x v="110"/>
          </reference>
          <reference field="18" count="1" selected="0">
            <x v="290"/>
          </reference>
          <reference field="25" count="1" selected="0">
            <x v="0"/>
          </reference>
          <reference field="27" count="1">
            <x v="28"/>
          </reference>
        </references>
      </pivotArea>
    </format>
    <format dxfId="195">
      <pivotArea dataOnly="0" labelOnly="1" outline="0" fieldPosition="0">
        <references count="9">
          <reference field="4" count="1" selected="0">
            <x v="861"/>
          </reference>
          <reference field="5" count="1" selected="0">
            <x v="227"/>
          </reference>
          <reference field="6" count="1" selected="0">
            <x v="614"/>
          </reference>
          <reference field="10" count="1" selected="0">
            <x v="11"/>
          </reference>
          <reference field="15" count="1" selected="0">
            <x v="365"/>
          </reference>
          <reference field="16" count="1" selected="0">
            <x v="111"/>
          </reference>
          <reference field="18" count="1" selected="0">
            <x v="302"/>
          </reference>
          <reference field="25" count="1" selected="0">
            <x v="0"/>
          </reference>
          <reference field="27" count="1">
            <x v="51"/>
          </reference>
        </references>
      </pivotArea>
    </format>
    <format dxfId="194">
      <pivotArea dataOnly="0" labelOnly="1" outline="0" fieldPosition="0">
        <references count="9">
          <reference field="4" count="1" selected="0">
            <x v="867"/>
          </reference>
          <reference field="5" count="1" selected="0">
            <x v="229"/>
          </reference>
          <reference field="6" count="1" selected="0">
            <x v="674"/>
          </reference>
          <reference field="10" count="1" selected="0">
            <x v="10"/>
          </reference>
          <reference field="15" count="1" selected="0">
            <x v="366"/>
          </reference>
          <reference field="16" count="1" selected="0">
            <x v="111"/>
          </reference>
          <reference field="18" count="1" selected="0">
            <x v="283"/>
          </reference>
          <reference field="25" count="1" selected="0">
            <x v="0"/>
          </reference>
          <reference field="27" count="1">
            <x v="5"/>
          </reference>
        </references>
      </pivotArea>
    </format>
    <format dxfId="193">
      <pivotArea dataOnly="0" labelOnly="1" outline="0" fieldPosition="0">
        <references count="9">
          <reference field="4" count="1" selected="0">
            <x v="873"/>
          </reference>
          <reference field="5" count="1" selected="0">
            <x v="230"/>
          </reference>
          <reference field="6" count="1" selected="0">
            <x v="623"/>
          </reference>
          <reference field="10" count="1" selected="0">
            <x v="10"/>
          </reference>
          <reference field="15" count="1" selected="0">
            <x v="381"/>
          </reference>
          <reference field="16" count="1" selected="0">
            <x v="112"/>
          </reference>
          <reference field="18" count="1" selected="0">
            <x v="271"/>
          </reference>
          <reference field="25" count="1" selected="0">
            <x v="0"/>
          </reference>
          <reference field="27" count="1">
            <x v="4"/>
          </reference>
        </references>
      </pivotArea>
    </format>
    <format dxfId="192">
      <pivotArea dataOnly="0" labelOnly="1" outline="0" fieldPosition="0">
        <references count="9">
          <reference field="4" count="1" selected="0">
            <x v="877"/>
          </reference>
          <reference field="5" count="1" selected="0">
            <x v="204"/>
          </reference>
          <reference field="6" count="1" selected="0">
            <x v="608"/>
          </reference>
          <reference field="10" count="1" selected="0">
            <x v="12"/>
          </reference>
          <reference field="15" count="1" selected="0">
            <x v="383"/>
          </reference>
          <reference field="16" count="1" selected="0">
            <x v="117"/>
          </reference>
          <reference field="18" count="1" selected="0">
            <x v="281"/>
          </reference>
          <reference field="25" count="1" selected="0">
            <x v="0"/>
          </reference>
          <reference field="27" count="1">
            <x v="39"/>
          </reference>
        </references>
      </pivotArea>
    </format>
    <format dxfId="191">
      <pivotArea dataOnly="0" labelOnly="1" outline="0" fieldPosition="0">
        <references count="9">
          <reference field="4" count="1" selected="0">
            <x v="882"/>
          </reference>
          <reference field="5" count="1" selected="0">
            <x v="234"/>
          </reference>
          <reference field="6" count="1" selected="0">
            <x v="612"/>
          </reference>
          <reference field="10" count="1" selected="0">
            <x v="12"/>
          </reference>
          <reference field="15" count="1" selected="0">
            <x v="385"/>
          </reference>
          <reference field="16" count="1" selected="0">
            <x v="117"/>
          </reference>
          <reference field="18" count="1" selected="0">
            <x v="285"/>
          </reference>
          <reference field="25" count="1" selected="0">
            <x v="0"/>
          </reference>
          <reference field="27" count="1">
            <x v="40"/>
          </reference>
        </references>
      </pivotArea>
    </format>
    <format dxfId="190">
      <pivotArea dataOnly="0" labelOnly="1" outline="0" fieldPosition="0">
        <references count="9">
          <reference field="4" count="1" selected="0">
            <x v="892"/>
          </reference>
          <reference field="5" count="1" selected="0">
            <x v="235"/>
          </reference>
          <reference field="6" count="1" selected="0">
            <x v="618"/>
          </reference>
          <reference field="10" count="1" selected="0">
            <x v="12"/>
          </reference>
          <reference field="15" count="1" selected="0">
            <x v="359"/>
          </reference>
          <reference field="16" count="1" selected="0">
            <x v="111"/>
          </reference>
          <reference field="18" count="1" selected="0">
            <x v="244"/>
          </reference>
          <reference field="25" count="1" selected="0">
            <x v="0"/>
          </reference>
          <reference field="27" count="1">
            <x v="56"/>
          </reference>
        </references>
      </pivotArea>
    </format>
    <format dxfId="189">
      <pivotArea dataOnly="0" labelOnly="1" outline="0" fieldPosition="0">
        <references count="9">
          <reference field="4" count="1" selected="0">
            <x v="900"/>
          </reference>
          <reference field="5" count="1" selected="0">
            <x v="236"/>
          </reference>
          <reference field="6" count="1" selected="0">
            <x v="612"/>
          </reference>
          <reference field="10" count="1" selected="0">
            <x v="12"/>
          </reference>
          <reference field="15" count="1" selected="0">
            <x v="371"/>
          </reference>
          <reference field="16" count="1" selected="0">
            <x v="105"/>
          </reference>
          <reference field="18" count="1" selected="0">
            <x v="306"/>
          </reference>
          <reference field="25" count="1" selected="0">
            <x v="0"/>
          </reference>
          <reference field="27" count="1">
            <x v="41"/>
          </reference>
        </references>
      </pivotArea>
    </format>
    <format dxfId="188">
      <pivotArea dataOnly="0" labelOnly="1" outline="0" fieldPosition="0">
        <references count="2">
          <reference field="4" count="1" selected="0">
            <x v="799"/>
          </reference>
          <reference field="5" count="1">
            <x v="214"/>
          </reference>
        </references>
      </pivotArea>
    </format>
    <format dxfId="187">
      <pivotArea dataOnly="0" labelOnly="1" outline="0" fieldPosition="0">
        <references count="2">
          <reference field="4" count="1" selected="0">
            <x v="807"/>
          </reference>
          <reference field="5" count="1">
            <x v="216"/>
          </reference>
        </references>
      </pivotArea>
    </format>
    <format dxfId="186">
      <pivotArea dataOnly="0" labelOnly="1" outline="0" fieldPosition="0">
        <references count="2">
          <reference field="4" count="1" selected="0">
            <x v="811"/>
          </reference>
          <reference field="5" count="1">
            <x v="217"/>
          </reference>
        </references>
      </pivotArea>
    </format>
    <format dxfId="185">
      <pivotArea dataOnly="0" labelOnly="1" outline="0" fieldPosition="0">
        <references count="2">
          <reference field="4" count="1" selected="0">
            <x v="815"/>
          </reference>
          <reference field="5" count="1">
            <x v="219"/>
          </reference>
        </references>
      </pivotArea>
    </format>
    <format dxfId="184">
      <pivotArea dataOnly="0" labelOnly="1" outline="0" fieldPosition="0">
        <references count="2">
          <reference field="4" count="1" selected="0">
            <x v="825"/>
          </reference>
          <reference field="5" count="1">
            <x v="220"/>
          </reference>
        </references>
      </pivotArea>
    </format>
    <format dxfId="183">
      <pivotArea dataOnly="0" labelOnly="1" outline="0" fieldPosition="0">
        <references count="2">
          <reference field="4" count="1" selected="0">
            <x v="829"/>
          </reference>
          <reference field="5" count="1">
            <x v="221"/>
          </reference>
        </references>
      </pivotArea>
    </format>
    <format dxfId="182">
      <pivotArea dataOnly="0" labelOnly="1" outline="0" fieldPosition="0">
        <references count="2">
          <reference field="4" count="1" selected="0">
            <x v="836"/>
          </reference>
          <reference field="5" count="1">
            <x v="223"/>
          </reference>
        </references>
      </pivotArea>
    </format>
    <format dxfId="181">
      <pivotArea dataOnly="0" labelOnly="1" outline="0" fieldPosition="0">
        <references count="2">
          <reference field="4" count="1" selected="0">
            <x v="842"/>
          </reference>
          <reference field="5" count="1">
            <x v="225"/>
          </reference>
        </references>
      </pivotArea>
    </format>
    <format dxfId="180">
      <pivotArea dataOnly="0" labelOnly="1" outline="0" fieldPosition="0">
        <references count="2">
          <reference field="4" count="1" selected="0">
            <x v="855"/>
          </reference>
          <reference field="5" count="1">
            <x v="226"/>
          </reference>
        </references>
      </pivotArea>
    </format>
    <format dxfId="179">
      <pivotArea dataOnly="0" labelOnly="1" outline="0" fieldPosition="0">
        <references count="2">
          <reference field="4" count="1" selected="0">
            <x v="861"/>
          </reference>
          <reference field="5" count="1">
            <x v="227"/>
          </reference>
        </references>
      </pivotArea>
    </format>
    <format dxfId="178">
      <pivotArea dataOnly="0" labelOnly="1" outline="0" fieldPosition="0">
        <references count="2">
          <reference field="4" count="1" selected="0">
            <x v="867"/>
          </reference>
          <reference field="5" count="1">
            <x v="229"/>
          </reference>
        </references>
      </pivotArea>
    </format>
    <format dxfId="177">
      <pivotArea dataOnly="0" labelOnly="1" outline="0" fieldPosition="0">
        <references count="2">
          <reference field="4" count="1" selected="0">
            <x v="873"/>
          </reference>
          <reference field="5" count="1">
            <x v="230"/>
          </reference>
        </references>
      </pivotArea>
    </format>
    <format dxfId="176">
      <pivotArea dataOnly="0" labelOnly="1" outline="0" fieldPosition="0">
        <references count="2">
          <reference field="4" count="1" selected="0">
            <x v="877"/>
          </reference>
          <reference field="5" count="1">
            <x v="204"/>
          </reference>
        </references>
      </pivotArea>
    </format>
    <format dxfId="175">
      <pivotArea dataOnly="0" labelOnly="1" outline="0" fieldPosition="0">
        <references count="2">
          <reference field="4" count="1" selected="0">
            <x v="882"/>
          </reference>
          <reference field="5" count="1">
            <x v="234"/>
          </reference>
        </references>
      </pivotArea>
    </format>
    <format dxfId="174">
      <pivotArea dataOnly="0" labelOnly="1" outline="0" fieldPosition="0">
        <references count="2">
          <reference field="4" count="1" selected="0">
            <x v="892"/>
          </reference>
          <reference field="5" count="1">
            <x v="235"/>
          </reference>
        </references>
      </pivotArea>
    </format>
    <format dxfId="173">
      <pivotArea dataOnly="0" labelOnly="1" outline="0" fieldPosition="0">
        <references count="2">
          <reference field="4" count="1" selected="0">
            <x v="900"/>
          </reference>
          <reference field="5" count="1">
            <x v="23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3"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location ref="A3:H18" firstHeaderRow="1" firstDataRow="1" firstDataCol="8" rowPageCount="1" colPageCount="1"/>
  <pivotFields count="61">
    <pivotField compact="0" outline="0" showAll="0" defaultSubtotal="0"/>
    <pivotField axis="axisPage" compact="0" outline="0" multipleItemSelectionAllowed="1" showAll="0" defaultSubtotal="0">
      <items count="126">
        <item h="1" x="0"/>
        <item h="1" x="5"/>
        <item x="6"/>
        <item h="1" x="12"/>
        <item h="1" x="18"/>
        <item h="1" x="19"/>
        <item h="1" x="20"/>
        <item h="1" x="21"/>
        <item h="1" x="22"/>
        <item h="1" x="23"/>
        <item h="1" x="24"/>
        <item h="1" x="25"/>
        <item h="1" x="26"/>
        <item h="1" x="29"/>
        <item h="1" x="28"/>
        <item h="1" x="32"/>
        <item h="1" x="34"/>
        <item h="1" x="35"/>
        <item h="1" x="36"/>
        <item h="1" x="37"/>
        <item h="1" x="38"/>
        <item h="1" x="41"/>
        <item h="1" x="42"/>
        <item h="1" x="45"/>
        <item h="1" x="46"/>
        <item h="1" x="47"/>
        <item h="1" x="48"/>
        <item h="1" x="50"/>
        <item h="1" x="51"/>
        <item h="1" x="56"/>
        <item h="1" x="57"/>
        <item h="1" x="58"/>
        <item h="1" x="59"/>
        <item h="1" x="61"/>
        <item h="1" x="65"/>
        <item h="1" x="66"/>
        <item h="1" x="64"/>
        <item h="1" x="67"/>
        <item h="1" x="68"/>
        <item h="1" x="69"/>
        <item h="1" x="70"/>
        <item h="1" x="72"/>
        <item h="1" x="73"/>
        <item h="1" x="74"/>
        <item h="1" x="75"/>
        <item h="1" x="76"/>
        <item h="1" x="77"/>
        <item h="1" x="78"/>
        <item h="1" x="79"/>
        <item h="1" x="80"/>
        <item h="1" x="81"/>
        <item h="1" x="82"/>
        <item h="1" x="83"/>
        <item h="1" x="86"/>
        <item h="1" x="87"/>
        <item h="1" x="88"/>
        <item h="1" x="89"/>
        <item h="1" x="91"/>
        <item h="1" x="92"/>
        <item h="1" x="93"/>
        <item h="1" x="95"/>
        <item h="1" x="96"/>
        <item h="1" x="97"/>
        <item h="1" x="98"/>
        <item h="1" x="99"/>
        <item h="1" x="100"/>
        <item h="1" x="101"/>
        <item h="1" x="102"/>
        <item h="1" x="105"/>
        <item h="1" x="107"/>
        <item h="1" x="108"/>
        <item h="1" x="109"/>
        <item h="1" x="110"/>
        <item h="1" x="116"/>
        <item h="1" x="117"/>
        <item h="1" x="118"/>
        <item h="1" x="120"/>
        <item h="1" x="121"/>
        <item h="1" x="122"/>
        <item h="1" x="123"/>
        <item h="1" x="124"/>
        <item h="1" x="14"/>
        <item h="1" x="31"/>
        <item h="1" x="63"/>
        <item h="1" x="30"/>
        <item h="1" x="9"/>
        <item h="1" x="4"/>
        <item h="1" x="15"/>
        <item h="1" x="27"/>
        <item h="1" x="55"/>
        <item h="1" x="49"/>
        <item h="1" x="103"/>
        <item h="1" x="17"/>
        <item h="1" x="40"/>
        <item h="1" x="2"/>
        <item h="1" x="13"/>
        <item h="1" x="39"/>
        <item h="1" x="71"/>
        <item h="1" x="94"/>
        <item h="1" x="119"/>
        <item h="1" x="104"/>
        <item h="1" x="125"/>
        <item h="1" x="62"/>
        <item h="1" x="1"/>
        <item h="1" x="16"/>
        <item h="1" x="53"/>
        <item h="1" x="54"/>
        <item h="1" x="60"/>
        <item h="1" x="85"/>
        <item h="1" x="90"/>
        <item h="1" x="84"/>
        <item h="1" x="44"/>
        <item h="1" x="3"/>
        <item h="1" x="7"/>
        <item h="1" x="8"/>
        <item h="1" x="10"/>
        <item h="1" x="11"/>
        <item h="1" x="33"/>
        <item h="1" x="43"/>
        <item h="1" x="52"/>
        <item h="1" x="106"/>
        <item h="1" x="111"/>
        <item h="1" x="112"/>
        <item h="1" x="113"/>
        <item h="1" x="114"/>
        <item h="1" x="115"/>
      </items>
    </pivotField>
    <pivotField compact="0" outline="0" showAll="0" defaultSubtotal="0"/>
    <pivotField compact="0" outline="0" showAll="0" defaultSubtotal="0"/>
    <pivotField axis="axisRow" compact="0" outline="0" showAll="0" defaultSubtotal="0">
      <items count="1705">
        <item x="1337"/>
        <item x="1338"/>
        <item x="680"/>
        <item x="681"/>
        <item x="1234"/>
        <item x="1333"/>
        <item x="1334"/>
        <item x="1672"/>
        <item x="1163"/>
        <item x="1600"/>
        <item x="1601"/>
        <item x="1599"/>
        <item x="1597"/>
        <item x="1235"/>
        <item x="1598"/>
        <item x="1574"/>
        <item x="1141"/>
        <item x="1142"/>
        <item x="1365"/>
        <item x="518"/>
        <item x="519"/>
        <item x="1195"/>
        <item x="1196"/>
        <item x="1335"/>
        <item x="1164"/>
        <item x="625"/>
        <item x="626"/>
        <item x="0"/>
        <item x="1336"/>
        <item x="1236"/>
        <item x="1517"/>
        <item x="1518"/>
        <item x="1364"/>
        <item x="678"/>
        <item x="679"/>
        <item x="1665"/>
        <item x="1671"/>
        <item x="289"/>
        <item x="1"/>
        <item x="609"/>
        <item x="611"/>
        <item x="612"/>
        <item x="1186"/>
        <item x="610"/>
        <item x="623"/>
        <item x="676"/>
        <item x="1161"/>
        <item x="3"/>
        <item x="4"/>
        <item x="1175"/>
        <item x="1185"/>
        <item x="1197"/>
        <item x="1215"/>
        <item x="1519"/>
        <item x="1575"/>
        <item x="1515"/>
        <item x="1187"/>
        <item x="284"/>
        <item x="285"/>
        <item x="286"/>
        <item x="287"/>
        <item x="290"/>
        <item x="291"/>
        <item x="761"/>
        <item x="771"/>
        <item x="1162"/>
        <item x="1198"/>
        <item x="1209"/>
        <item x="1516"/>
        <item x="1666"/>
        <item x="1670"/>
        <item x="517"/>
        <item x="1339"/>
        <item x="1704"/>
        <item x="772"/>
        <item x="1171"/>
        <item x="288"/>
        <item x="1165"/>
        <item x="1340"/>
        <item x="1172"/>
        <item x="1207"/>
        <item x="1210"/>
        <item x="1216"/>
        <item x="1341"/>
        <item x="1366"/>
        <item x="1342"/>
        <item x="677"/>
        <item x="762"/>
        <item x="1166"/>
        <item x="1173"/>
        <item x="1174"/>
        <item x="1640"/>
        <item x="520"/>
        <item x="1176"/>
        <item x="1208"/>
        <item x="870"/>
        <item x="602"/>
        <item x="603"/>
        <item x="1576"/>
        <item x="521"/>
        <item x="1367"/>
        <item x="895"/>
        <item x="896"/>
        <item x="871"/>
        <item x="2"/>
        <item x="7"/>
        <item x="8"/>
        <item x="100"/>
        <item x="101"/>
        <item x="102"/>
        <item x="103"/>
        <item x="104"/>
        <item x="105"/>
        <item x="106"/>
        <item x="107"/>
        <item x="108"/>
        <item x="278"/>
        <item x="624"/>
        <item x="682"/>
        <item x="683"/>
        <item x="684"/>
        <item x="685"/>
        <item x="686"/>
        <item x="687"/>
        <item x="688"/>
        <item x="689"/>
        <item x="690"/>
        <item x="691"/>
        <item x="692"/>
        <item x="693"/>
        <item x="694"/>
        <item x="695"/>
        <item x="696"/>
        <item x="697"/>
        <item x="773"/>
        <item x="774"/>
        <item x="945"/>
        <item x="1214"/>
        <item x="1237"/>
        <item x="1360"/>
        <item x="1361"/>
        <item x="1552"/>
        <item x="1553"/>
        <item x="1554"/>
        <item x="1641"/>
        <item x="775"/>
        <item x="776"/>
        <item x="777"/>
        <item x="1362"/>
        <item x="9"/>
        <item x="10"/>
        <item x="11"/>
        <item x="12"/>
        <item x="13"/>
        <item x="14"/>
        <item x="15"/>
        <item x="16"/>
        <item x="109"/>
        <item x="110"/>
        <item x="111"/>
        <item x="112"/>
        <item x="113"/>
        <item x="114"/>
        <item x="115"/>
        <item x="116"/>
        <item x="118"/>
        <item x="119"/>
        <item x="120"/>
        <item x="121"/>
        <item x="122"/>
        <item x="123"/>
        <item x="698"/>
        <item x="699"/>
        <item x="700"/>
        <item x="701"/>
        <item x="702"/>
        <item x="703"/>
        <item x="704"/>
        <item x="778"/>
        <item x="779"/>
        <item x="780"/>
        <item x="781"/>
        <item x="782"/>
        <item x="783"/>
        <item x="784"/>
        <item x="785"/>
        <item x="786"/>
        <item x="787"/>
        <item x="1211"/>
        <item x="1212"/>
        <item x="1213"/>
        <item x="1344"/>
        <item x="1345"/>
        <item x="1346"/>
        <item x="1555"/>
        <item x="1556"/>
        <item x="1557"/>
        <item x="1558"/>
        <item x="117"/>
        <item x="627"/>
        <item x="628"/>
        <item x="629"/>
        <item x="630"/>
        <item x="631"/>
        <item x="632"/>
        <item x="633"/>
        <item x="788"/>
        <item x="789"/>
        <item x="790"/>
        <item x="791"/>
        <item x="792"/>
        <item x="793"/>
        <item x="794"/>
        <item x="795"/>
        <item x="796"/>
        <item x="797"/>
        <item x="1138"/>
        <item x="1139"/>
        <item x="1140"/>
        <item x="1167"/>
        <item x="1168"/>
        <item x="1169"/>
        <item x="1170"/>
        <item x="1233"/>
        <item x="1326"/>
        <item x="1347"/>
        <item x="1348"/>
        <item x="1349"/>
        <item x="1350"/>
        <item x="1351"/>
        <item x="1352"/>
        <item x="1391"/>
        <item x="1530"/>
        <item x="1531"/>
        <item x="1532"/>
        <item x="1533"/>
        <item x="1559"/>
        <item x="1560"/>
        <item x="1578"/>
        <item x="5"/>
        <item x="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4"/>
        <item x="605"/>
        <item x="606"/>
        <item x="607"/>
        <item x="608"/>
        <item x="613"/>
        <item x="614"/>
        <item x="615"/>
        <item x="616"/>
        <item x="617"/>
        <item x="618"/>
        <item x="619"/>
        <item x="620"/>
        <item x="621"/>
        <item x="622"/>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705"/>
        <item x="706"/>
        <item x="707"/>
        <item x="708"/>
        <item x="709"/>
        <item x="710"/>
        <item x="711"/>
        <item x="712"/>
        <item x="713"/>
        <item x="714"/>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3"/>
        <item x="764"/>
        <item x="765"/>
        <item x="766"/>
        <item x="767"/>
        <item x="768"/>
        <item x="769"/>
        <item x="770"/>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6"/>
        <item x="857"/>
        <item x="858"/>
        <item x="859"/>
        <item x="860"/>
        <item x="861"/>
        <item x="862"/>
        <item x="863"/>
        <item x="864"/>
        <item x="865"/>
        <item x="866"/>
        <item x="867"/>
        <item x="868"/>
        <item x="869"/>
        <item x="872"/>
        <item x="873"/>
        <item x="874"/>
        <item x="875"/>
        <item x="876"/>
        <item x="877"/>
        <item x="878"/>
        <item x="879"/>
        <item x="880"/>
        <item x="881"/>
        <item x="882"/>
        <item x="883"/>
        <item x="884"/>
        <item x="885"/>
        <item x="886"/>
        <item x="887"/>
        <item x="888"/>
        <item x="889"/>
        <item x="890"/>
        <item x="891"/>
        <item x="892"/>
        <item x="893"/>
        <item x="894"/>
        <item x="897"/>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24"/>
        <item x="1125"/>
        <item x="1126"/>
        <item x="1127"/>
        <item x="1128"/>
        <item x="1129"/>
        <item x="1130"/>
        <item x="1131"/>
        <item x="1132"/>
        <item x="1133"/>
        <item x="1134"/>
        <item x="1135"/>
        <item x="1136"/>
        <item x="1137"/>
        <item x="1143"/>
        <item x="1144"/>
        <item x="1145"/>
        <item x="1146"/>
        <item x="1147"/>
        <item x="1148"/>
        <item x="1149"/>
        <item x="1150"/>
        <item x="1151"/>
        <item x="1152"/>
        <item x="1153"/>
        <item x="1154"/>
        <item x="1155"/>
        <item x="1156"/>
        <item x="1157"/>
        <item x="1158"/>
        <item x="1159"/>
        <item x="1160"/>
        <item x="1199"/>
        <item x="1200"/>
        <item x="1201"/>
        <item x="1202"/>
        <item x="1203"/>
        <item x="1204"/>
        <item x="1205"/>
        <item x="1206"/>
        <item x="1217"/>
        <item x="1218"/>
        <item x="1219"/>
        <item x="1220"/>
        <item x="1221"/>
        <item x="1222"/>
        <item x="1223"/>
        <item x="1224"/>
        <item x="1225"/>
        <item x="1226"/>
        <item x="1227"/>
        <item x="1228"/>
        <item x="1229"/>
        <item x="1230"/>
        <item x="1231"/>
        <item x="1232"/>
        <item x="1238"/>
        <item x="1239"/>
        <item x="1240"/>
        <item x="1241"/>
        <item x="1242"/>
        <item x="1243"/>
        <item x="1244"/>
        <item x="1245"/>
        <item x="1246"/>
        <item x="1247"/>
        <item x="1248"/>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43"/>
        <item x="1353"/>
        <item x="1354"/>
        <item x="1355"/>
        <item x="1356"/>
        <item x="1357"/>
        <item x="1358"/>
        <item x="1359"/>
        <item x="1363"/>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520"/>
        <item x="1521"/>
        <item x="1522"/>
        <item x="1523"/>
        <item x="1524"/>
        <item x="1525"/>
        <item x="1526"/>
        <item x="1527"/>
        <item x="1528"/>
        <item x="1529"/>
        <item x="1534"/>
        <item x="1535"/>
        <item x="1536"/>
        <item x="1537"/>
        <item x="1538"/>
        <item x="1539"/>
        <item x="1540"/>
        <item x="1541"/>
        <item x="1542"/>
        <item x="1543"/>
        <item x="1544"/>
        <item x="1545"/>
        <item x="1546"/>
        <item x="1547"/>
        <item x="1548"/>
        <item x="1549"/>
        <item x="1550"/>
        <item x="1551"/>
        <item x="1561"/>
        <item x="1562"/>
        <item x="1563"/>
        <item x="1564"/>
        <item x="1565"/>
        <item x="1566"/>
        <item x="1567"/>
        <item x="1568"/>
        <item x="1569"/>
        <item x="1570"/>
        <item x="1571"/>
        <item x="1572"/>
        <item x="1573"/>
        <item x="1577"/>
        <item x="1579"/>
        <item x="1580"/>
        <item x="1581"/>
        <item x="1582"/>
        <item x="1583"/>
        <item x="1584"/>
        <item x="1585"/>
        <item x="1586"/>
        <item x="1587"/>
        <item x="1588"/>
        <item x="1589"/>
        <item x="1590"/>
        <item x="1591"/>
        <item x="1592"/>
        <item x="1593"/>
        <item x="1594"/>
        <item x="1595"/>
        <item x="1596"/>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42"/>
        <item x="1643"/>
        <item x="1644"/>
        <item x="1645"/>
        <item x="1646"/>
        <item x="1647"/>
        <item x="1648"/>
        <item x="1649"/>
        <item x="1650"/>
        <item x="1651"/>
        <item x="1652"/>
        <item x="1653"/>
        <item x="1654"/>
        <item x="1655"/>
        <item x="1656"/>
        <item x="1657"/>
        <item x="1658"/>
        <item x="1659"/>
        <item x="1660"/>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207"/>
        <item x="208"/>
        <item x="209"/>
        <item x="210"/>
        <item x="211"/>
        <item x="212"/>
        <item x="213"/>
        <item x="214"/>
        <item x="215"/>
        <item x="216"/>
        <item x="217"/>
        <item x="218"/>
        <item x="219"/>
        <item x="220"/>
        <item x="221"/>
        <item x="222"/>
        <item x="223"/>
        <item x="224"/>
        <item x="225"/>
        <item x="226"/>
        <item x="227"/>
        <item x="292"/>
        <item x="293"/>
        <item x="294"/>
        <item x="295"/>
        <item x="296"/>
        <item x="297"/>
        <item x="298"/>
        <item x="299"/>
        <item x="300"/>
        <item x="301"/>
        <item x="302"/>
        <item x="303"/>
        <item x="335"/>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672"/>
        <item x="673"/>
        <item x="674"/>
        <item x="675"/>
        <item x="715"/>
        <item x="716"/>
        <item x="717"/>
        <item x="718"/>
        <item x="719"/>
        <item x="720"/>
        <item x="721"/>
        <item x="849"/>
        <item x="898"/>
        <item x="899"/>
        <item x="938"/>
        <item x="939"/>
        <item x="940"/>
        <item x="941"/>
        <item x="942"/>
        <item x="943"/>
        <item x="944"/>
        <item x="976"/>
        <item x="977"/>
        <item x="1105"/>
        <item x="1106"/>
        <item x="1107"/>
        <item x="1108"/>
        <item x="1109"/>
        <item x="1110"/>
        <item x="1111"/>
        <item x="1112"/>
        <item x="1113"/>
        <item x="1114"/>
        <item x="1115"/>
        <item x="1116"/>
        <item x="1117"/>
        <item x="1118"/>
        <item x="1119"/>
        <item x="1120"/>
        <item x="1121"/>
        <item x="1122"/>
        <item x="1123"/>
        <item x="1177"/>
        <item x="1178"/>
        <item x="1179"/>
        <item x="1180"/>
        <item x="1181"/>
        <item x="1182"/>
        <item x="1183"/>
        <item x="1184"/>
        <item x="1188"/>
        <item x="1189"/>
        <item x="1190"/>
        <item x="1191"/>
        <item x="1192"/>
        <item x="1193"/>
        <item x="1194"/>
        <item x="1249"/>
        <item x="1250"/>
        <item x="1251"/>
        <item x="1252"/>
        <item x="1332"/>
        <item x="1368"/>
        <item x="1369"/>
        <item x="1370"/>
        <item x="1371"/>
        <item x="1372"/>
        <item x="1373"/>
        <item x="1374"/>
        <item x="1375"/>
        <item x="1376"/>
        <item x="1377"/>
        <item x="1378"/>
        <item x="1379"/>
        <item x="1380"/>
        <item x="1381"/>
        <item x="1382"/>
        <item x="1383"/>
        <item x="1384"/>
        <item x="1385"/>
        <item x="1386"/>
        <item x="1387"/>
        <item x="1388"/>
        <item x="1389"/>
        <item x="1390"/>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636"/>
        <item x="1637"/>
        <item x="1638"/>
        <item x="1639"/>
        <item x="1661"/>
        <item x="1662"/>
        <item x="1663"/>
        <item x="1664"/>
        <item x="1667"/>
        <item x="1668"/>
        <item x="1669"/>
      </items>
    </pivotField>
    <pivotField axis="axisRow" compact="0" outline="0" showAll="0">
      <items count="360">
        <item x="345"/>
        <item x="270"/>
        <item x="271"/>
        <item x="318"/>
        <item x="229"/>
        <item x="319"/>
        <item x="192"/>
        <item x="193"/>
        <item x="230"/>
        <item x="312"/>
        <item x="313"/>
        <item x="294"/>
        <item x="308"/>
        <item x="309"/>
        <item x="357"/>
        <item x="274"/>
        <item x="286"/>
        <item x="350"/>
        <item x="351"/>
        <item x="349"/>
        <item x="287"/>
        <item x="295"/>
        <item x="310"/>
        <item x="348"/>
        <item x="275"/>
        <item x="211"/>
        <item x="212"/>
        <item x="0"/>
        <item x="311"/>
        <item x="296"/>
        <item x="342"/>
        <item x="343"/>
        <item x="227"/>
        <item x="228"/>
        <item x="354"/>
        <item x="356"/>
        <item x="142"/>
        <item x="284"/>
        <item x="204"/>
        <item x="206"/>
        <item x="207"/>
        <item x="1"/>
        <item x="288"/>
        <item x="3"/>
        <item x="225"/>
        <item x="272"/>
        <item x="346"/>
        <item x="4"/>
        <item x="283"/>
        <item x="205"/>
        <item x="209"/>
        <item x="282"/>
        <item x="293"/>
        <item x="341"/>
        <item x="143"/>
        <item x="238"/>
        <item x="355"/>
        <item x="289"/>
        <item x="139"/>
        <item x="239"/>
        <item x="138"/>
        <item x="140"/>
        <item x="137"/>
        <item x="358"/>
        <item x="191"/>
        <item x="273"/>
        <item x="314"/>
        <item x="240"/>
        <item x="278"/>
        <item x="279"/>
        <item x="141"/>
        <item x="290"/>
        <item x="276"/>
        <item x="316"/>
        <item x="320"/>
        <item x="285"/>
        <item x="292"/>
        <item x="315"/>
        <item x="280"/>
        <item x="281"/>
        <item x="317"/>
        <item x="226"/>
        <item x="352"/>
        <item x="277"/>
        <item x="194"/>
        <item x="291"/>
        <item x="250"/>
        <item x="347"/>
        <item x="199"/>
        <item x="200"/>
        <item x="195"/>
        <item x="321"/>
        <item x="260"/>
        <item x="261"/>
        <item x="251"/>
        <item x="210"/>
        <item x="2"/>
        <item x="7"/>
        <item x="8"/>
        <item x="232"/>
        <item x="353"/>
        <item x="297"/>
        <item x="62"/>
        <item x="63"/>
        <item x="64"/>
        <item x="133"/>
        <item x="231"/>
        <item x="9"/>
        <item x="10"/>
        <item x="11"/>
        <item x="12"/>
        <item x="13"/>
        <item x="65"/>
        <item x="66"/>
        <item x="213"/>
        <item x="214"/>
        <item x="215"/>
        <item x="216"/>
        <item x="217"/>
        <item x="218"/>
        <item x="219"/>
        <item x="241"/>
        <item x="242"/>
        <item x="5"/>
        <item x="268"/>
        <item x="269"/>
        <item x="6"/>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7"/>
        <item x="68"/>
        <item x="69"/>
        <item x="70"/>
        <item x="71"/>
        <item x="72"/>
        <item x="73"/>
        <item x="74"/>
        <item x="75"/>
        <item x="76"/>
        <item x="77"/>
        <item x="78"/>
        <item x="79"/>
        <item x="80"/>
        <item x="81"/>
        <item x="82"/>
        <item x="83"/>
        <item x="84"/>
        <item x="85"/>
        <item x="86"/>
        <item x="87"/>
        <item x="88"/>
        <item x="89"/>
        <item x="90"/>
        <item x="91"/>
        <item x="92"/>
        <item x="93"/>
        <item x="94"/>
        <item x="9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4"/>
        <item x="135"/>
        <item x="136"/>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96"/>
        <item x="197"/>
        <item x="198"/>
        <item x="201"/>
        <item x="202"/>
        <item x="203"/>
        <item x="208"/>
        <item x="220"/>
        <item x="221"/>
        <item x="222"/>
        <item x="223"/>
        <item x="233"/>
        <item x="234"/>
        <item x="235"/>
        <item x="236"/>
        <item x="237"/>
        <item x="243"/>
        <item x="244"/>
        <item x="245"/>
        <item x="246"/>
        <item x="247"/>
        <item x="248"/>
        <item x="249"/>
        <item x="252"/>
        <item x="253"/>
        <item x="254"/>
        <item x="255"/>
        <item x="256"/>
        <item x="257"/>
        <item x="258"/>
        <item x="259"/>
        <item x="262"/>
        <item x="263"/>
        <item x="266"/>
        <item x="267"/>
        <item x="298"/>
        <item x="299"/>
        <item x="300"/>
        <item x="301"/>
        <item x="302"/>
        <item x="303"/>
        <item x="304"/>
        <item x="305"/>
        <item x="306"/>
        <item x="307"/>
        <item x="325"/>
        <item x="326"/>
        <item x="327"/>
        <item x="328"/>
        <item x="329"/>
        <item x="330"/>
        <item x="331"/>
        <item x="332"/>
        <item x="333"/>
        <item x="334"/>
        <item x="335"/>
        <item x="344"/>
        <item x="96"/>
        <item x="97"/>
        <item x="98"/>
        <item x="99"/>
        <item x="100"/>
        <item x="101"/>
        <item x="102"/>
        <item x="103"/>
        <item x="104"/>
        <item x="105"/>
        <item x="144"/>
        <item x="145"/>
        <item x="146"/>
        <item x="147"/>
        <item x="148"/>
        <item x="149"/>
        <item x="181"/>
        <item x="182"/>
        <item x="183"/>
        <item x="184"/>
        <item x="185"/>
        <item x="186"/>
        <item x="187"/>
        <item x="188"/>
        <item x="189"/>
        <item x="190"/>
        <item x="224"/>
        <item x="264"/>
        <item x="265"/>
        <item x="322"/>
        <item x="323"/>
        <item x="324"/>
        <item x="336"/>
        <item x="337"/>
        <item x="338"/>
        <item x="339"/>
        <item x="340"/>
        <item t="default"/>
      </items>
    </pivotField>
    <pivotField compact="0" outline="0" showAll="0" defaultSubtotal="0"/>
    <pivotField axis="axisRow" compact="0" outline="0" showAll="0" defaultSubtotal="0">
      <items count="1079">
        <item x="401"/>
        <item x="402"/>
        <item x="408"/>
        <item x="760"/>
        <item x="852"/>
        <item x="713"/>
        <item x="695"/>
        <item x="694"/>
        <item x="1053"/>
        <item x="469"/>
        <item x="773"/>
        <item x="732"/>
        <item x="1054"/>
        <item x="975"/>
        <item x="1055"/>
        <item x="772"/>
        <item x="976"/>
        <item x="996"/>
        <item x="999"/>
        <item x="1000"/>
        <item x="997"/>
        <item x="998"/>
        <item x="436"/>
        <item x="434"/>
        <item x="7"/>
        <item x="10"/>
        <item x="333"/>
        <item x="332"/>
        <item x="84"/>
        <item x="863"/>
        <item x="250"/>
        <item x="742"/>
        <item x="1047"/>
        <item x="853"/>
        <item x="856"/>
        <item x="855"/>
        <item x="1"/>
        <item x="774"/>
        <item x="714"/>
        <item x="0"/>
        <item x="854"/>
        <item x="372"/>
        <item x="944"/>
        <item x="945"/>
        <item x="399"/>
        <item x="400"/>
        <item x="709"/>
        <item x="69"/>
        <item x="36"/>
        <item x="11"/>
        <item x="210"/>
        <item x="258"/>
        <item x="252"/>
        <item x="374"/>
        <item x="376"/>
        <item x="377"/>
        <item x="557"/>
        <item x="456"/>
        <item x="483"/>
        <item x="712"/>
        <item x="445"/>
        <item x="734"/>
        <item x="556"/>
        <item x="502"/>
        <item x="471"/>
        <item x="68"/>
        <item x="870"/>
        <item x="304"/>
        <item x="300"/>
        <item x="464"/>
        <item x="375"/>
        <item x="387"/>
        <item x="388"/>
        <item x="413"/>
        <item x="404"/>
        <item x="416"/>
        <item x="411"/>
        <item x="415"/>
        <item x="2"/>
        <item x="3"/>
        <item x="724"/>
        <item x="716"/>
        <item x="733"/>
        <item x="253"/>
        <item x="756"/>
        <item x="1015"/>
        <item x="946"/>
        <item x="752"/>
        <item x="571"/>
        <item x="472"/>
        <item x="6"/>
        <item x="442"/>
        <item x="463"/>
        <item x="782"/>
        <item x="206"/>
        <item x="207"/>
        <item x="208"/>
        <item x="209"/>
        <item x="37"/>
        <item x="405"/>
        <item x="410"/>
        <item x="461"/>
        <item x="750"/>
        <item x="754"/>
        <item x="486"/>
        <item x="942"/>
        <item x="943"/>
        <item x="977"/>
        <item x="1048"/>
        <item x="1052"/>
        <item x="282"/>
        <item x="259"/>
        <item x="474"/>
        <item x="857"/>
        <item x="1023"/>
        <item x="470"/>
        <item x="720"/>
        <item x="305"/>
        <item x="550"/>
        <item x="715"/>
        <item x="721"/>
        <item x="735"/>
        <item x="454"/>
        <item x="751"/>
        <item x="858"/>
        <item x="859"/>
        <item x="114"/>
        <item x="1006"/>
        <item x="199"/>
        <item x="1014"/>
        <item x="462"/>
        <item x="473"/>
        <item x="722"/>
        <item x="723"/>
        <item x="860"/>
        <item x="1022"/>
        <item x="67"/>
        <item x="725"/>
        <item x="749"/>
        <item x="527"/>
        <item x="367"/>
        <item x="368"/>
        <item x="978"/>
        <item x="528"/>
        <item x="506"/>
        <item x="63"/>
        <item x="64"/>
        <item x="65"/>
        <item x="66"/>
        <item x="70"/>
        <item x="71"/>
        <item x="200"/>
        <item x="211"/>
        <item x="236"/>
        <item x="412"/>
        <item x="409"/>
        <item x="403"/>
        <item x="406"/>
        <item x="407"/>
        <item x="414"/>
        <item x="755"/>
        <item x="765"/>
        <item x="775"/>
        <item x="790"/>
        <item x="869"/>
        <item x="8"/>
        <item x="9"/>
        <item x="12"/>
        <item x="13"/>
        <item x="72"/>
        <item x="73"/>
        <item x="74"/>
        <item x="75"/>
        <item x="76"/>
        <item x="77"/>
        <item x="78"/>
        <item x="79"/>
        <item x="80"/>
        <item x="81"/>
        <item x="82"/>
        <item x="83"/>
        <item x="417"/>
        <item x="418"/>
        <item x="419"/>
        <item x="420"/>
        <item x="421"/>
        <item x="475"/>
        <item x="476"/>
        <item x="477"/>
        <item x="468"/>
        <item x="478"/>
        <item x="479"/>
        <item x="467"/>
        <item x="480"/>
        <item x="481"/>
        <item x="753"/>
        <item x="94"/>
        <item x="93"/>
        <item x="95"/>
        <item x="953"/>
        <item x="954"/>
        <item x="18"/>
        <item x="15"/>
        <item x="17"/>
        <item x="482"/>
        <item x="484"/>
        <item x="485"/>
        <item x="487"/>
        <item x="444"/>
        <item x="691"/>
        <item x="692"/>
        <item x="693"/>
        <item x="717"/>
        <item x="718"/>
        <item x="221"/>
        <item x="428"/>
        <item x="719"/>
        <item x="771"/>
        <item x="845"/>
        <item x="862"/>
        <item x="864"/>
        <item x="865"/>
        <item x="177"/>
        <item x="188"/>
        <item x="885"/>
        <item x="142"/>
        <item x="955"/>
        <item x="956"/>
        <item x="957"/>
        <item x="958"/>
        <item x="980"/>
        <item x="981"/>
        <item x="4"/>
        <item x="5"/>
        <item x="14"/>
        <item x="16"/>
        <item x="19"/>
        <item x="20"/>
        <item x="21"/>
        <item x="22"/>
        <item x="23"/>
        <item x="24"/>
        <item x="25"/>
        <item x="26"/>
        <item x="27"/>
        <item x="28"/>
        <item x="29"/>
        <item x="30"/>
        <item x="31"/>
        <item x="32"/>
        <item x="33"/>
        <item x="34"/>
        <item x="35"/>
        <item x="38"/>
        <item x="39"/>
        <item x="40"/>
        <item x="41"/>
        <item x="42"/>
        <item x="43"/>
        <item x="44"/>
        <item x="45"/>
        <item x="46"/>
        <item x="47"/>
        <item x="48"/>
        <item x="49"/>
        <item x="50"/>
        <item x="51"/>
        <item x="52"/>
        <item x="53"/>
        <item x="54"/>
        <item x="55"/>
        <item x="56"/>
        <item x="57"/>
        <item x="58"/>
        <item x="59"/>
        <item x="60"/>
        <item x="61"/>
        <item x="62"/>
        <item x="85"/>
        <item x="86"/>
        <item x="87"/>
        <item x="88"/>
        <item x="89"/>
        <item x="90"/>
        <item x="91"/>
        <item x="92"/>
        <item x="96"/>
        <item x="97"/>
        <item x="98"/>
        <item x="99"/>
        <item x="100"/>
        <item x="101"/>
        <item x="102"/>
        <item x="103"/>
        <item x="104"/>
        <item x="105"/>
        <item x="106"/>
        <item x="107"/>
        <item x="108"/>
        <item x="109"/>
        <item x="110"/>
        <item x="111"/>
        <item x="112"/>
        <item x="113"/>
        <item x="115"/>
        <item x="116"/>
        <item x="117"/>
        <item x="118"/>
        <item x="119"/>
        <item x="120"/>
        <item x="121"/>
        <item x="122"/>
        <item x="123"/>
        <item x="124"/>
        <item x="125"/>
        <item x="126"/>
        <item x="127"/>
        <item x="128"/>
        <item x="129"/>
        <item x="130"/>
        <item x="131"/>
        <item x="132"/>
        <item x="133"/>
        <item x="134"/>
        <item x="135"/>
        <item x="136"/>
        <item x="137"/>
        <item x="138"/>
        <item x="139"/>
        <item x="140"/>
        <item x="141"/>
        <item x="143"/>
        <item x="144"/>
        <item x="145"/>
        <item x="146"/>
        <item x="147"/>
        <item x="148"/>
        <item x="149"/>
        <item x="165"/>
        <item x="166"/>
        <item x="167"/>
        <item x="168"/>
        <item x="169"/>
        <item x="170"/>
        <item x="158"/>
        <item x="171"/>
        <item x="172"/>
        <item x="173"/>
        <item x="174"/>
        <item x="175"/>
        <item x="176"/>
        <item x="178"/>
        <item x="179"/>
        <item x="180"/>
        <item x="181"/>
        <item x="182"/>
        <item x="183"/>
        <item x="184"/>
        <item x="185"/>
        <item x="186"/>
        <item x="187"/>
        <item x="156"/>
        <item x="189"/>
        <item x="190"/>
        <item x="191"/>
        <item x="192"/>
        <item x="193"/>
        <item x="194"/>
        <item x="195"/>
        <item x="196"/>
        <item x="197"/>
        <item x="198"/>
        <item x="201"/>
        <item x="202"/>
        <item x="203"/>
        <item x="204"/>
        <item x="205"/>
        <item x="218"/>
        <item x="219"/>
        <item x="220"/>
        <item x="222"/>
        <item x="223"/>
        <item x="224"/>
        <item x="225"/>
        <item x="226"/>
        <item x="227"/>
        <item x="228"/>
        <item x="229"/>
        <item x="230"/>
        <item x="231"/>
        <item x="232"/>
        <item x="233"/>
        <item x="234"/>
        <item x="235"/>
        <item x="237"/>
        <item x="238"/>
        <item x="239"/>
        <item x="240"/>
        <item x="241"/>
        <item x="242"/>
        <item x="243"/>
        <item x="244"/>
        <item x="245"/>
        <item x="246"/>
        <item x="247"/>
        <item x="248"/>
        <item x="249"/>
        <item x="251"/>
        <item x="254"/>
        <item x="255"/>
        <item x="256"/>
        <item x="257"/>
        <item x="260"/>
        <item x="261"/>
        <item x="262"/>
        <item x="263"/>
        <item x="264"/>
        <item x="265"/>
        <item x="266"/>
        <item x="267"/>
        <item x="268"/>
        <item x="269"/>
        <item x="270"/>
        <item x="271"/>
        <item x="272"/>
        <item x="273"/>
        <item x="274"/>
        <item x="275"/>
        <item x="276"/>
        <item x="277"/>
        <item x="278"/>
        <item x="279"/>
        <item x="280"/>
        <item x="281"/>
        <item x="283"/>
        <item x="284"/>
        <item x="285"/>
        <item x="286"/>
        <item x="287"/>
        <item x="288"/>
        <item x="289"/>
        <item x="290"/>
        <item x="291"/>
        <item x="292"/>
        <item x="293"/>
        <item x="294"/>
        <item x="295"/>
        <item x="296"/>
        <item x="297"/>
        <item x="298"/>
        <item x="299"/>
        <item x="301"/>
        <item x="302"/>
        <item x="303"/>
        <item x="306"/>
        <item x="307"/>
        <item x="308"/>
        <item x="309"/>
        <item x="310"/>
        <item x="311"/>
        <item x="312"/>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14"/>
        <item x="363"/>
        <item x="364"/>
        <item x="365"/>
        <item x="366"/>
        <item x="369"/>
        <item x="370"/>
        <item x="371"/>
        <item x="373"/>
        <item x="378"/>
        <item x="379"/>
        <item x="380"/>
        <item x="381"/>
        <item x="382"/>
        <item x="383"/>
        <item x="384"/>
        <item x="385"/>
        <item x="386"/>
        <item x="389"/>
        <item x="390"/>
        <item x="391"/>
        <item x="392"/>
        <item x="393"/>
        <item x="394"/>
        <item x="395"/>
        <item x="422"/>
        <item x="423"/>
        <item x="424"/>
        <item x="425"/>
        <item x="426"/>
        <item x="429"/>
        <item x="430"/>
        <item x="431"/>
        <item x="432"/>
        <item x="433"/>
        <item x="435"/>
        <item x="437"/>
        <item x="438"/>
        <item x="439"/>
        <item x="440"/>
        <item x="441"/>
        <item x="443"/>
        <item x="446"/>
        <item x="447"/>
        <item x="448"/>
        <item x="449"/>
        <item x="450"/>
        <item x="451"/>
        <item x="452"/>
        <item x="453"/>
        <item x="455"/>
        <item x="457"/>
        <item x="458"/>
        <item x="459"/>
        <item x="460"/>
        <item x="465"/>
        <item x="466"/>
        <item x="488"/>
        <item x="489"/>
        <item x="490"/>
        <item x="491"/>
        <item x="492"/>
        <item x="493"/>
        <item x="494"/>
        <item x="495"/>
        <item x="496"/>
        <item x="497"/>
        <item x="498"/>
        <item x="499"/>
        <item x="500"/>
        <item x="501"/>
        <item x="503"/>
        <item x="504"/>
        <item x="505"/>
        <item x="507"/>
        <item x="508"/>
        <item x="509"/>
        <item x="510"/>
        <item x="511"/>
        <item x="512"/>
        <item x="513"/>
        <item x="514"/>
        <item x="515"/>
        <item x="516"/>
        <item x="517"/>
        <item x="518"/>
        <item x="519"/>
        <item x="520"/>
        <item x="521"/>
        <item x="522"/>
        <item x="523"/>
        <item x="524"/>
        <item x="525"/>
        <item x="526"/>
        <item x="529"/>
        <item x="530"/>
        <item x="531"/>
        <item x="532"/>
        <item x="533"/>
        <item x="534"/>
        <item x="535"/>
        <item x="536"/>
        <item x="537"/>
        <item x="538"/>
        <item x="539"/>
        <item x="540"/>
        <item x="541"/>
        <item x="542"/>
        <item x="543"/>
        <item x="544"/>
        <item x="545"/>
        <item x="546"/>
        <item x="547"/>
        <item x="548"/>
        <item x="549"/>
        <item x="551"/>
        <item x="553"/>
        <item x="554"/>
        <item x="555"/>
        <item x="558"/>
        <item x="559"/>
        <item x="560"/>
        <item x="561"/>
        <item x="562"/>
        <item x="563"/>
        <item x="566"/>
        <item x="567"/>
        <item x="568"/>
        <item x="569"/>
        <item x="570"/>
        <item x="572"/>
        <item x="573"/>
        <item x="574"/>
        <item x="575"/>
        <item x="576"/>
        <item x="577"/>
        <item x="578"/>
        <item x="579"/>
        <item x="580"/>
        <item x="581"/>
        <item x="582"/>
        <item x="583"/>
        <item x="584"/>
        <item x="585"/>
        <item x="586"/>
        <item x="587"/>
        <item x="588"/>
        <item x="589"/>
        <item x="590"/>
        <item x="591"/>
        <item x="592"/>
        <item x="593"/>
        <item x="594"/>
        <item x="595"/>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78"/>
        <item x="679"/>
        <item x="680"/>
        <item x="681"/>
        <item x="682"/>
        <item x="683"/>
        <item x="684"/>
        <item x="685"/>
        <item x="686"/>
        <item x="687"/>
        <item x="688"/>
        <item x="689"/>
        <item x="690"/>
        <item x="696"/>
        <item x="697"/>
        <item x="698"/>
        <item x="699"/>
        <item x="700"/>
        <item x="701"/>
        <item x="702"/>
        <item x="703"/>
        <item x="704"/>
        <item x="705"/>
        <item x="706"/>
        <item x="707"/>
        <item x="708"/>
        <item x="710"/>
        <item x="711"/>
        <item x="743"/>
        <item x="744"/>
        <item x="745"/>
        <item x="746"/>
        <item x="747"/>
        <item x="748"/>
        <item x="757"/>
        <item x="758"/>
        <item x="759"/>
        <item x="761"/>
        <item x="762"/>
        <item x="763"/>
        <item x="764"/>
        <item x="766"/>
        <item x="767"/>
        <item x="768"/>
        <item x="769"/>
        <item x="770"/>
        <item x="776"/>
        <item x="777"/>
        <item x="778"/>
        <item x="779"/>
        <item x="780"/>
        <item x="781"/>
        <item x="783"/>
        <item x="784"/>
        <item x="785"/>
        <item x="786"/>
        <item x="787"/>
        <item x="788"/>
        <item x="789"/>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61"/>
        <item x="866"/>
        <item x="867"/>
        <item x="868"/>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162"/>
        <item x="917"/>
        <item x="918"/>
        <item x="919"/>
        <item x="920"/>
        <item x="921"/>
        <item x="922"/>
        <item x="923"/>
        <item x="878"/>
        <item x="924"/>
        <item x="925"/>
        <item x="947"/>
        <item x="948"/>
        <item x="949"/>
        <item x="950"/>
        <item x="668"/>
        <item x="951"/>
        <item x="952"/>
        <item x="959"/>
        <item x="960"/>
        <item x="961"/>
        <item x="962"/>
        <item x="963"/>
        <item x="964"/>
        <item x="965"/>
        <item x="966"/>
        <item x="967"/>
        <item x="968"/>
        <item x="969"/>
        <item x="970"/>
        <item x="971"/>
        <item x="972"/>
        <item x="973"/>
        <item x="974"/>
        <item x="979"/>
        <item x="982"/>
        <item x="983"/>
        <item x="984"/>
        <item x="985"/>
        <item x="986"/>
        <item x="987"/>
        <item x="988"/>
        <item x="989"/>
        <item x="990"/>
        <item x="991"/>
        <item x="992"/>
        <item x="993"/>
        <item x="994"/>
        <item x="995"/>
        <item x="1001"/>
        <item x="1002"/>
        <item x="1003"/>
        <item x="1004"/>
        <item x="1005"/>
        <item x="1007"/>
        <item x="1008"/>
        <item x="1009"/>
        <item x="1010"/>
        <item x="1011"/>
        <item x="1012"/>
        <item x="1013"/>
        <item x="1016"/>
        <item x="1017"/>
        <item x="1018"/>
        <item x="1019"/>
        <item x="1024"/>
        <item x="1025"/>
        <item x="1026"/>
        <item x="1027"/>
        <item x="1028"/>
        <item x="1029"/>
        <item x="1030"/>
        <item x="1031"/>
        <item x="1032"/>
        <item x="1033"/>
        <item x="1034"/>
        <item x="1035"/>
        <item x="1036"/>
        <item x="1037"/>
        <item x="1038"/>
        <item x="1039"/>
        <item x="1040"/>
        <item x="1041"/>
        <item x="1042"/>
        <item x="1056"/>
        <item x="1057"/>
        <item x="1058"/>
        <item x="1059"/>
        <item x="1060"/>
        <item x="1061"/>
        <item x="1062"/>
        <item x="1063"/>
        <item x="1064"/>
        <item x="1065"/>
        <item x="1066"/>
        <item x="1067"/>
        <item x="1068"/>
        <item x="1069"/>
        <item x="1070"/>
        <item x="1071"/>
        <item x="1072"/>
        <item x="1073"/>
        <item x="1074"/>
        <item x="1075"/>
        <item x="1076"/>
        <item x="1077"/>
        <item x="1078"/>
        <item x="150"/>
        <item x="151"/>
        <item x="152"/>
        <item x="153"/>
        <item x="154"/>
        <item x="155"/>
        <item x="157"/>
        <item x="159"/>
        <item x="160"/>
        <item x="161"/>
        <item x="163"/>
        <item x="164"/>
        <item x="212"/>
        <item x="213"/>
        <item x="214"/>
        <item x="215"/>
        <item x="216"/>
        <item x="217"/>
        <item x="313"/>
        <item x="315"/>
        <item x="316"/>
        <item x="317"/>
        <item x="318"/>
        <item x="319"/>
        <item x="320"/>
        <item x="321"/>
        <item x="322"/>
        <item x="323"/>
        <item x="324"/>
        <item x="325"/>
        <item x="326"/>
        <item x="327"/>
        <item x="328"/>
        <item x="329"/>
        <item x="330"/>
        <item x="331"/>
        <item x="396"/>
        <item x="397"/>
        <item x="398"/>
        <item x="427"/>
        <item x="552"/>
        <item x="564"/>
        <item x="565"/>
        <item x="596"/>
        <item x="664"/>
        <item x="665"/>
        <item x="666"/>
        <item x="667"/>
        <item x="669"/>
        <item x="670"/>
        <item x="671"/>
        <item x="672"/>
        <item x="673"/>
        <item x="674"/>
        <item x="675"/>
        <item x="676"/>
        <item x="677"/>
        <item x="726"/>
        <item x="727"/>
        <item x="728"/>
        <item x="729"/>
        <item x="730"/>
        <item x="731"/>
        <item x="736"/>
        <item x="737"/>
        <item x="738"/>
        <item x="739"/>
        <item x="740"/>
        <item x="741"/>
        <item x="851"/>
        <item x="871"/>
        <item x="872"/>
        <item x="873"/>
        <item x="874"/>
        <item x="875"/>
        <item x="876"/>
        <item x="877"/>
        <item x="879"/>
        <item x="880"/>
        <item x="881"/>
        <item x="882"/>
        <item x="883"/>
        <item x="884"/>
        <item x="926"/>
        <item x="927"/>
        <item x="928"/>
        <item x="929"/>
        <item x="930"/>
        <item x="931"/>
        <item x="932"/>
        <item x="933"/>
        <item x="934"/>
        <item x="935"/>
        <item x="936"/>
        <item x="937"/>
        <item x="938"/>
        <item x="939"/>
        <item x="940"/>
        <item x="941"/>
        <item x="1020"/>
        <item x="1021"/>
        <item x="1043"/>
        <item x="1044"/>
        <item x="1045"/>
        <item x="1046"/>
        <item x="1049"/>
        <item x="1050"/>
        <item x="105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923">
        <item x="600"/>
        <item x="599"/>
        <item x="883"/>
        <item x="882"/>
        <item x="881"/>
        <item x="258"/>
        <item x="259"/>
        <item x="192"/>
        <item x="193"/>
        <item x="256"/>
        <item x="0"/>
        <item x="632"/>
        <item x="257"/>
        <item x="290"/>
        <item x="907"/>
        <item x="244"/>
        <item x="245"/>
        <item x="246"/>
        <item x="590"/>
        <item x="626"/>
        <item x="265"/>
        <item x="892"/>
        <item x="266"/>
        <item x="272"/>
        <item x="801"/>
        <item x="748"/>
        <item x="880"/>
        <item x="263"/>
        <item x="569"/>
        <item x="238"/>
        <item x="338"/>
        <item x="579"/>
        <item x="588"/>
        <item x="589"/>
        <item x="601"/>
        <item x="602"/>
        <item x="336"/>
        <item x="875"/>
        <item x="717"/>
        <item x="264"/>
        <item x="268"/>
        <item x="267"/>
        <item x="323"/>
        <item x="610"/>
        <item x="839"/>
        <item x="840"/>
        <item x="563"/>
        <item x="260"/>
        <item x="570"/>
        <item x="704"/>
        <item x="901"/>
        <item x="705"/>
        <item x="261"/>
        <item x="262"/>
        <item x="368"/>
        <item x="576"/>
        <item x="189"/>
        <item x="615"/>
        <item x="332"/>
        <item x="333"/>
        <item x="364"/>
        <item x="571"/>
        <item x="577"/>
        <item x="591"/>
        <item x="300"/>
        <item x="611"/>
        <item x="324"/>
        <item x="724"/>
        <item x="645"/>
        <item x="572"/>
        <item x="285"/>
        <item x="578"/>
        <item x="194"/>
        <item x="580"/>
        <item x="609"/>
        <item x="195"/>
        <item x="250"/>
        <item x="395"/>
        <item x="237"/>
        <item x="722"/>
        <item x="876"/>
        <item x="420"/>
        <item x="421"/>
        <item x="529"/>
        <item x="396"/>
        <item x="713"/>
        <item x="3"/>
        <item x="1"/>
        <item x="2"/>
        <item x="4"/>
        <item x="5"/>
        <item x="6"/>
        <item x="7"/>
        <item x="8"/>
        <item x="9"/>
        <item x="162"/>
        <item x="163"/>
        <item x="269"/>
        <item x="270"/>
        <item x="271"/>
        <item x="334"/>
        <item x="335"/>
        <item x="633"/>
        <item x="855"/>
        <item x="856"/>
        <item x="857"/>
        <item x="858"/>
        <item x="337"/>
        <item x="10"/>
        <item x="11"/>
        <item x="12"/>
        <item x="13"/>
        <item x="14"/>
        <item x="15"/>
        <item x="16"/>
        <item x="17"/>
        <item x="18"/>
        <item x="19"/>
        <item x="20"/>
        <item x="21"/>
        <item x="22"/>
        <item x="273"/>
        <item x="274"/>
        <item x="275"/>
        <item x="276"/>
        <item x="277"/>
        <item x="339"/>
        <item x="316"/>
        <item x="340"/>
        <item x="341"/>
        <item x="342"/>
        <item x="343"/>
        <item x="303"/>
        <item x="344"/>
        <item x="345"/>
        <item x="612"/>
        <item x="613"/>
        <item x="614"/>
        <item x="706"/>
        <item x="707"/>
        <item x="708"/>
        <item x="859"/>
        <item x="860"/>
        <item x="861"/>
        <item x="862"/>
        <item x="299"/>
        <item x="346"/>
        <item x="347"/>
        <item x="348"/>
        <item x="320"/>
        <item x="349"/>
        <item x="350"/>
        <item x="351"/>
        <item x="352"/>
        <item x="353"/>
        <item x="554"/>
        <item x="555"/>
        <item x="556"/>
        <item x="309"/>
        <item x="302"/>
        <item x="573"/>
        <item x="574"/>
        <item x="575"/>
        <item x="631"/>
        <item x="709"/>
        <item x="710"/>
        <item x="711"/>
        <item x="712"/>
        <item x="714"/>
        <item x="747"/>
        <item x="749"/>
        <item x="863"/>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4"/>
        <item x="165"/>
        <item x="166"/>
        <item x="167"/>
        <item x="168"/>
        <item x="169"/>
        <item x="170"/>
        <item x="171"/>
        <item x="172"/>
        <item x="173"/>
        <item x="174"/>
        <item x="175"/>
        <item x="176"/>
        <item x="177"/>
        <item x="178"/>
        <item x="179"/>
        <item x="180"/>
        <item x="181"/>
        <item x="182"/>
        <item x="183"/>
        <item x="184"/>
        <item x="185"/>
        <item x="186"/>
        <item x="187"/>
        <item x="188"/>
        <item x="190"/>
        <item x="191"/>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9"/>
        <item x="240"/>
        <item x="241"/>
        <item x="242"/>
        <item x="243"/>
        <item x="247"/>
        <item x="248"/>
        <item x="249"/>
        <item x="251"/>
        <item x="252"/>
        <item x="253"/>
        <item x="254"/>
        <item x="255"/>
        <item x="278"/>
        <item x="279"/>
        <item x="280"/>
        <item x="281"/>
        <item x="282"/>
        <item x="283"/>
        <item x="291"/>
        <item x="292"/>
        <item x="293"/>
        <item x="294"/>
        <item x="295"/>
        <item x="296"/>
        <item x="297"/>
        <item x="298"/>
        <item x="301"/>
        <item x="304"/>
        <item x="305"/>
        <item x="306"/>
        <item x="307"/>
        <item x="308"/>
        <item x="310"/>
        <item x="311"/>
        <item x="312"/>
        <item x="313"/>
        <item x="314"/>
        <item x="315"/>
        <item x="317"/>
        <item x="318"/>
        <item x="319"/>
        <item x="321"/>
        <item x="322"/>
        <item x="325"/>
        <item x="326"/>
        <item x="327"/>
        <item x="328"/>
        <item x="329"/>
        <item x="330"/>
        <item x="331"/>
        <item x="354"/>
        <item x="355"/>
        <item x="356"/>
        <item x="357"/>
        <item x="358"/>
        <item x="359"/>
        <item x="360"/>
        <item x="361"/>
        <item x="362"/>
        <item x="363"/>
        <item x="365"/>
        <item x="366"/>
        <item x="367"/>
        <item x="369"/>
        <item x="370"/>
        <item x="371"/>
        <item x="372"/>
        <item x="373"/>
        <item x="374"/>
        <item x="375"/>
        <item x="376"/>
        <item x="377"/>
        <item x="378"/>
        <item x="379"/>
        <item x="380"/>
        <item x="381"/>
        <item x="382"/>
        <item x="383"/>
        <item x="384"/>
        <item x="386"/>
        <item x="387"/>
        <item x="388"/>
        <item x="389"/>
        <item x="390"/>
        <item x="391"/>
        <item x="392"/>
        <item x="393"/>
        <item x="394"/>
        <item x="397"/>
        <item x="398"/>
        <item x="399"/>
        <item x="400"/>
        <item x="401"/>
        <item x="402"/>
        <item x="403"/>
        <item x="404"/>
        <item x="405"/>
        <item x="406"/>
        <item x="407"/>
        <item x="408"/>
        <item x="409"/>
        <item x="410"/>
        <item x="411"/>
        <item x="412"/>
        <item x="413"/>
        <item x="414"/>
        <item x="415"/>
        <item x="416"/>
        <item x="417"/>
        <item x="418"/>
        <item x="419"/>
        <item x="422"/>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30"/>
        <item x="531"/>
        <item x="532"/>
        <item x="533"/>
        <item x="542"/>
        <item x="543"/>
        <item x="544"/>
        <item x="545"/>
        <item x="546"/>
        <item x="547"/>
        <item x="548"/>
        <item x="549"/>
        <item x="550"/>
        <item x="551"/>
        <item x="552"/>
        <item x="553"/>
        <item x="557"/>
        <item x="558"/>
        <item x="559"/>
        <item x="560"/>
        <item x="561"/>
        <item x="562"/>
        <item x="564"/>
        <item x="565"/>
        <item x="566"/>
        <item x="567"/>
        <item x="568"/>
        <item x="603"/>
        <item x="604"/>
        <item x="605"/>
        <item x="606"/>
        <item x="607"/>
        <item x="608"/>
        <item x="616"/>
        <item x="617"/>
        <item x="618"/>
        <item x="619"/>
        <item x="620"/>
        <item x="621"/>
        <item x="622"/>
        <item x="623"/>
        <item x="624"/>
        <item x="625"/>
        <item x="627"/>
        <item x="628"/>
        <item x="629"/>
        <item x="630"/>
        <item x="634"/>
        <item x="635"/>
        <item x="636"/>
        <item x="637"/>
        <item x="638"/>
        <item x="639"/>
        <item x="640"/>
        <item x="641"/>
        <item x="644"/>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15"/>
        <item x="716"/>
        <item x="718"/>
        <item x="719"/>
        <item x="720"/>
        <item x="721"/>
        <item x="723"/>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2"/>
        <item x="803"/>
        <item x="804"/>
        <item x="805"/>
        <item x="841"/>
        <item x="842"/>
        <item x="843"/>
        <item x="844"/>
        <item x="845"/>
        <item x="846"/>
        <item x="847"/>
        <item x="848"/>
        <item x="849"/>
        <item x="850"/>
        <item x="851"/>
        <item x="852"/>
        <item x="853"/>
        <item x="854"/>
        <item x="864"/>
        <item x="865"/>
        <item x="866"/>
        <item x="867"/>
        <item x="868"/>
        <item x="869"/>
        <item x="870"/>
        <item x="871"/>
        <item x="872"/>
        <item x="873"/>
        <item x="874"/>
        <item x="877"/>
        <item x="878"/>
        <item x="879"/>
        <item x="884"/>
        <item x="885"/>
        <item x="886"/>
        <item x="887"/>
        <item x="888"/>
        <item x="889"/>
        <item x="893"/>
        <item x="894"/>
        <item x="895"/>
        <item x="896"/>
        <item x="897"/>
        <item x="898"/>
        <item x="899"/>
        <item x="900"/>
        <item x="902"/>
        <item x="903"/>
        <item x="908"/>
        <item x="909"/>
        <item x="910"/>
        <item x="911"/>
        <item x="912"/>
        <item x="913"/>
        <item x="914"/>
        <item x="915"/>
        <item x="916"/>
        <item x="917"/>
        <item x="918"/>
        <item x="919"/>
        <item x="920"/>
        <item x="921"/>
        <item x="922"/>
        <item x="98"/>
        <item x="99"/>
        <item x="100"/>
        <item x="101"/>
        <item x="102"/>
        <item x="103"/>
        <item x="104"/>
        <item x="105"/>
        <item x="106"/>
        <item x="107"/>
        <item x="108"/>
        <item x="109"/>
        <item x="110"/>
        <item x="111"/>
        <item x="112"/>
        <item x="113"/>
        <item x="114"/>
        <item x="115"/>
        <item x="116"/>
        <item x="284"/>
        <item x="286"/>
        <item x="287"/>
        <item x="288"/>
        <item x="289"/>
        <item x="385"/>
        <item x="423"/>
        <item x="453"/>
        <item x="454"/>
        <item x="534"/>
        <item x="535"/>
        <item x="536"/>
        <item x="537"/>
        <item x="538"/>
        <item x="539"/>
        <item x="540"/>
        <item x="541"/>
        <item x="581"/>
        <item x="582"/>
        <item x="583"/>
        <item x="584"/>
        <item x="585"/>
        <item x="586"/>
        <item x="587"/>
        <item x="592"/>
        <item x="593"/>
        <item x="594"/>
        <item x="595"/>
        <item x="596"/>
        <item x="597"/>
        <item x="598"/>
        <item x="642"/>
        <item x="643"/>
        <item x="725"/>
        <item x="726"/>
        <item x="727"/>
        <item x="728"/>
        <item x="729"/>
        <item x="730"/>
        <item x="731"/>
        <item x="732"/>
        <item x="733"/>
        <item x="734"/>
        <item x="735"/>
        <item x="736"/>
        <item x="737"/>
        <item x="738"/>
        <item x="739"/>
        <item x="740"/>
        <item x="741"/>
        <item x="742"/>
        <item x="743"/>
        <item x="744"/>
        <item x="745"/>
        <item x="746"/>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90"/>
        <item x="891"/>
        <item x="904"/>
        <item x="905"/>
        <item x="906"/>
      </items>
    </pivotField>
    <pivotField axis="axisRow" compact="0" outline="0" showAll="0" defaultSubtotal="0">
      <items count="504">
        <item x="421"/>
        <item x="24"/>
        <item x="466"/>
        <item x="430"/>
        <item x="280"/>
        <item x="381"/>
        <item x="432"/>
        <item x="287"/>
        <item x="6"/>
        <item x="7"/>
        <item x="11"/>
        <item x="23"/>
        <item x="438"/>
        <item x="18"/>
        <item x="2"/>
        <item x="63"/>
        <item x="35"/>
        <item x="182"/>
        <item x="169"/>
        <item x="283"/>
        <item x="269"/>
        <item x="162"/>
        <item x="267"/>
        <item x="161"/>
        <item x="326"/>
        <item x="266"/>
        <item x="282"/>
        <item x="330"/>
        <item x="285"/>
        <item x="158"/>
        <item x="0"/>
        <item x="286"/>
        <item x="333"/>
        <item x="341"/>
        <item x="463"/>
        <item x="320"/>
        <item x="312"/>
        <item x="472"/>
        <item x="392"/>
        <item x="321"/>
        <item x="496"/>
        <item x="83"/>
        <item x="105"/>
        <item x="137"/>
        <item x="122"/>
        <item x="109"/>
        <item x="78"/>
        <item x="190"/>
        <item x="224"/>
        <item x="294"/>
        <item x="1"/>
        <item x="240"/>
        <item x="382"/>
        <item x="147"/>
        <item x="288"/>
        <item x="376"/>
        <item x="276"/>
        <item x="159"/>
        <item x="355"/>
        <item x="226"/>
        <item x="262"/>
        <item x="68"/>
        <item x="264"/>
        <item x="181"/>
        <item x="375"/>
        <item x="167"/>
        <item x="365"/>
        <item x="42"/>
        <item x="346"/>
        <item x="160"/>
        <item x="244"/>
        <item x="201"/>
        <item x="245"/>
        <item x="214"/>
        <item x="222"/>
        <item x="263"/>
        <item x="338"/>
        <item x="292"/>
        <item x="289"/>
        <item x="290"/>
        <item x="296"/>
        <item x="297"/>
        <item x="155"/>
        <item x="409"/>
        <item x="8"/>
        <item x="273"/>
        <item x="3"/>
        <item x="436"/>
        <item x="12"/>
        <item x="25"/>
        <item x="177"/>
        <item x="370"/>
        <item x="363"/>
        <item x="361"/>
        <item x="168"/>
        <item x="69"/>
        <item x="491"/>
        <item x="234"/>
        <item x="66"/>
        <item x="357"/>
        <item x="311"/>
        <item x="134"/>
        <item x="95"/>
        <item x="154"/>
        <item x="156"/>
        <item x="157"/>
        <item x="492"/>
        <item x="317"/>
        <item x="43"/>
        <item x="431"/>
        <item x="57"/>
        <item x="180"/>
        <item x="385"/>
        <item x="27"/>
        <item x="443"/>
        <item x="329"/>
        <item x="271"/>
        <item x="493"/>
        <item x="331"/>
        <item x="14"/>
        <item x="467"/>
        <item x="384"/>
        <item x="166"/>
        <item x="433"/>
        <item x="468"/>
        <item x="470"/>
        <item x="70"/>
        <item x="327"/>
        <item x="434"/>
        <item x="119"/>
        <item x="196"/>
        <item x="38"/>
        <item x="400"/>
        <item x="71"/>
        <item x="72"/>
        <item x="74"/>
        <item x="152"/>
        <item x="300"/>
        <item x="291"/>
        <item x="293"/>
        <item x="251"/>
        <item x="499"/>
        <item x="241"/>
        <item x="73"/>
        <item x="299"/>
        <item x="295"/>
        <item x="298"/>
        <item x="428"/>
        <item x="332"/>
        <item x="9"/>
        <item x="10"/>
        <item x="13"/>
        <item x="75"/>
        <item x="76"/>
        <item x="77"/>
        <item x="79"/>
        <item x="80"/>
        <item x="81"/>
        <item x="82"/>
        <item x="84"/>
        <item x="85"/>
        <item x="86"/>
        <item x="87"/>
        <item x="301"/>
        <item x="302"/>
        <item x="303"/>
        <item x="334"/>
        <item x="335"/>
        <item x="336"/>
        <item x="310"/>
        <item x="337"/>
        <item x="20"/>
        <item x="442"/>
        <item x="126"/>
        <item x="469"/>
        <item x="112"/>
        <item x="479"/>
        <item x="265"/>
        <item x="268"/>
        <item x="36"/>
        <item x="270"/>
        <item x="45"/>
        <item x="339"/>
        <item x="48"/>
        <item x="33"/>
        <item x="340"/>
        <item x="188"/>
        <item x="342"/>
        <item x="343"/>
        <item x="366"/>
        <item x="422"/>
        <item x="435"/>
        <item x="451"/>
        <item x="92"/>
        <item x="151"/>
        <item x="132"/>
        <item x="232"/>
        <item x="480"/>
        <item x="481"/>
        <item x="482"/>
        <item x="212"/>
        <item x="257"/>
        <item x="4"/>
        <item x="5"/>
        <item x="15"/>
        <item x="16"/>
        <item x="17"/>
        <item x="19"/>
        <item x="21"/>
        <item x="22"/>
        <item x="26"/>
        <item x="28"/>
        <item x="29"/>
        <item x="30"/>
        <item x="31"/>
        <item x="32"/>
        <item x="34"/>
        <item x="37"/>
        <item x="39"/>
        <item x="40"/>
        <item x="41"/>
        <item x="44"/>
        <item x="46"/>
        <item x="47"/>
        <item x="49"/>
        <item x="50"/>
        <item x="51"/>
        <item x="52"/>
        <item x="53"/>
        <item x="54"/>
        <item x="55"/>
        <item x="56"/>
        <item x="58"/>
        <item x="59"/>
        <item x="60"/>
        <item x="61"/>
        <item x="62"/>
        <item x="64"/>
        <item x="65"/>
        <item x="67"/>
        <item x="88"/>
        <item x="89"/>
        <item x="90"/>
        <item x="91"/>
        <item x="93"/>
        <item x="94"/>
        <item x="96"/>
        <item x="97"/>
        <item x="98"/>
        <item x="99"/>
        <item x="100"/>
        <item x="101"/>
        <item x="102"/>
        <item x="103"/>
        <item x="104"/>
        <item x="106"/>
        <item x="107"/>
        <item x="108"/>
        <item x="110"/>
        <item x="111"/>
        <item x="113"/>
        <item x="114"/>
        <item x="115"/>
        <item x="116"/>
        <item x="117"/>
        <item x="118"/>
        <item x="120"/>
        <item x="121"/>
        <item x="123"/>
        <item x="124"/>
        <item x="125"/>
        <item x="127"/>
        <item x="128"/>
        <item x="129"/>
        <item x="130"/>
        <item x="131"/>
        <item x="133"/>
        <item x="135"/>
        <item x="136"/>
        <item x="138"/>
        <item x="145"/>
        <item x="146"/>
        <item x="142"/>
        <item x="148"/>
        <item x="149"/>
        <item x="140"/>
        <item x="150"/>
        <item x="153"/>
        <item x="170"/>
        <item x="171"/>
        <item x="172"/>
        <item x="173"/>
        <item x="174"/>
        <item x="175"/>
        <item x="176"/>
        <item x="178"/>
        <item x="179"/>
        <item x="183"/>
        <item x="184"/>
        <item x="185"/>
        <item x="186"/>
        <item x="187"/>
        <item x="189"/>
        <item x="191"/>
        <item x="192"/>
        <item x="193"/>
        <item x="194"/>
        <item x="195"/>
        <item x="197"/>
        <item x="198"/>
        <item x="199"/>
        <item x="200"/>
        <item x="202"/>
        <item x="203"/>
        <item x="204"/>
        <item x="205"/>
        <item x="206"/>
        <item x="207"/>
        <item x="208"/>
        <item x="209"/>
        <item x="210"/>
        <item x="211"/>
        <item x="213"/>
        <item x="215"/>
        <item x="216"/>
        <item x="217"/>
        <item x="218"/>
        <item x="219"/>
        <item x="220"/>
        <item x="221"/>
        <item x="223"/>
        <item x="225"/>
        <item x="227"/>
        <item x="228"/>
        <item x="229"/>
        <item x="230"/>
        <item x="231"/>
        <item x="233"/>
        <item x="235"/>
        <item x="236"/>
        <item x="237"/>
        <item x="238"/>
        <item x="239"/>
        <item x="242"/>
        <item x="243"/>
        <item x="246"/>
        <item x="252"/>
        <item x="253"/>
        <item x="249"/>
        <item x="254"/>
        <item x="255"/>
        <item x="256"/>
        <item x="258"/>
        <item x="259"/>
        <item x="260"/>
        <item x="261"/>
        <item x="272"/>
        <item x="274"/>
        <item x="275"/>
        <item x="277"/>
        <item x="278"/>
        <item x="279"/>
        <item x="281"/>
        <item x="163"/>
        <item x="164"/>
        <item x="165"/>
        <item x="304"/>
        <item x="305"/>
        <item x="306"/>
        <item x="307"/>
        <item x="308"/>
        <item x="309"/>
        <item x="313"/>
        <item x="314"/>
        <item x="315"/>
        <item x="143"/>
        <item x="316"/>
        <item x="318"/>
        <item x="319"/>
        <item x="322"/>
        <item x="323"/>
        <item x="324"/>
        <item x="144"/>
        <item x="325"/>
        <item x="328"/>
        <item x="344"/>
        <item x="345"/>
        <item x="347"/>
        <item x="348"/>
        <item x="349"/>
        <item x="350"/>
        <item x="351"/>
        <item x="352"/>
        <item x="353"/>
        <item x="354"/>
        <item x="356"/>
        <item x="358"/>
        <item x="359"/>
        <item x="360"/>
        <item x="362"/>
        <item x="364"/>
        <item x="367"/>
        <item x="368"/>
        <item x="369"/>
        <item x="371"/>
        <item x="372"/>
        <item x="373"/>
        <item x="374"/>
        <item x="379"/>
        <item x="380"/>
        <item x="383"/>
        <item x="386"/>
        <item x="387"/>
        <item x="388"/>
        <item x="389"/>
        <item x="390"/>
        <item x="391"/>
        <item x="247"/>
        <item x="393"/>
        <item x="394"/>
        <item x="395"/>
        <item x="396"/>
        <item x="397"/>
        <item x="398"/>
        <item x="399"/>
        <item x="401"/>
        <item x="402"/>
        <item x="403"/>
        <item x="404"/>
        <item x="405"/>
        <item x="406"/>
        <item x="407"/>
        <item x="408"/>
        <item x="410"/>
        <item x="411"/>
        <item x="412"/>
        <item x="413"/>
        <item x="414"/>
        <item x="415"/>
        <item x="416"/>
        <item x="417"/>
        <item x="418"/>
        <item x="419"/>
        <item x="420"/>
        <item x="423"/>
        <item x="424"/>
        <item x="425"/>
        <item x="426"/>
        <item x="427"/>
        <item x="429"/>
        <item x="440"/>
        <item x="441"/>
        <item x="444"/>
        <item x="445"/>
        <item x="446"/>
        <item x="447"/>
        <item x="448"/>
        <item x="449"/>
        <item x="450"/>
        <item x="452"/>
        <item x="453"/>
        <item x="454"/>
        <item x="455"/>
        <item x="456"/>
        <item x="457"/>
        <item x="458"/>
        <item x="459"/>
        <item x="460"/>
        <item x="461"/>
        <item x="462"/>
        <item x="464"/>
        <item x="471"/>
        <item x="473"/>
        <item x="474"/>
        <item x="475"/>
        <item x="476"/>
        <item x="477"/>
        <item x="478"/>
        <item x="483"/>
        <item x="484"/>
        <item x="485"/>
        <item x="486"/>
        <item x="487"/>
        <item x="488"/>
        <item x="489"/>
        <item x="490"/>
        <item x="465"/>
        <item x="494"/>
        <item x="495"/>
        <item x="497"/>
        <item x="498"/>
        <item x="500"/>
        <item x="501"/>
        <item x="502"/>
        <item x="503"/>
        <item x="139"/>
        <item x="141"/>
        <item x="248"/>
        <item x="250"/>
        <item x="284"/>
        <item x="377"/>
        <item x="378"/>
        <item x="437"/>
        <item x="439"/>
      </items>
    </pivotField>
    <pivotField compact="0" outline="0" showAll="0" defaultSubtotal="0">
      <items count="441">
        <item x="192"/>
        <item x="156"/>
        <item x="235"/>
        <item x="439"/>
        <item x="77"/>
        <item x="193"/>
        <item x="234"/>
        <item x="58"/>
        <item x="240"/>
        <item x="233"/>
        <item x="440"/>
        <item x="432"/>
        <item x="0"/>
        <item x="222"/>
        <item x="223"/>
        <item x="194"/>
        <item x="133"/>
        <item x="111"/>
        <item x="238"/>
        <item x="52"/>
        <item x="236"/>
        <item x="113"/>
        <item x="433"/>
        <item x="305"/>
        <item x="270"/>
        <item x="168"/>
        <item x="155"/>
        <item x="115"/>
        <item x="306"/>
        <item x="224"/>
        <item x="225"/>
        <item x="51"/>
        <item x="329"/>
        <item x="330"/>
        <item x="331"/>
        <item x="33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3"/>
        <item x="54"/>
        <item x="55"/>
        <item x="56"/>
        <item x="57"/>
        <item x="59"/>
        <item x="60"/>
        <item x="61"/>
        <item x="62"/>
        <item x="63"/>
        <item x="64"/>
        <item x="65"/>
        <item x="66"/>
        <item x="67"/>
        <item x="68"/>
        <item x="69"/>
        <item x="70"/>
        <item x="71"/>
        <item x="72"/>
        <item x="73"/>
        <item x="74"/>
        <item x="75"/>
        <item x="76"/>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2"/>
        <item x="114"/>
        <item x="116"/>
        <item x="117"/>
        <item x="118"/>
        <item x="119"/>
        <item x="120"/>
        <item x="121"/>
        <item x="122"/>
        <item x="123"/>
        <item x="124"/>
        <item x="125"/>
        <item x="126"/>
        <item x="127"/>
        <item x="128"/>
        <item x="129"/>
        <item x="130"/>
        <item x="131"/>
        <item x="132"/>
        <item x="134"/>
        <item x="135"/>
        <item x="136"/>
        <item x="137"/>
        <item x="138"/>
        <item x="139"/>
        <item x="140"/>
        <item x="141"/>
        <item x="142"/>
        <item x="143"/>
        <item x="144"/>
        <item x="145"/>
        <item x="146"/>
        <item x="147"/>
        <item x="148"/>
        <item x="149"/>
        <item x="150"/>
        <item x="151"/>
        <item x="152"/>
        <item x="153"/>
        <item x="154"/>
        <item x="157"/>
        <item x="158"/>
        <item x="159"/>
        <item x="160"/>
        <item x="161"/>
        <item x="162"/>
        <item x="163"/>
        <item x="164"/>
        <item x="195"/>
        <item x="196"/>
        <item x="197"/>
        <item x="198"/>
        <item x="180"/>
        <item x="199"/>
        <item x="200"/>
        <item x="201"/>
        <item x="202"/>
        <item x="183"/>
        <item x="203"/>
        <item x="204"/>
        <item x="205"/>
        <item x="206"/>
        <item x="207"/>
        <item x="208"/>
        <item x="209"/>
        <item x="210"/>
        <item x="211"/>
        <item x="212"/>
        <item x="213"/>
        <item x="214"/>
        <item x="184"/>
        <item x="215"/>
        <item x="216"/>
        <item x="217"/>
        <item x="176"/>
        <item x="218"/>
        <item x="219"/>
        <item x="220"/>
        <item x="221"/>
        <item x="226"/>
        <item x="227"/>
        <item x="228"/>
        <item x="229"/>
        <item x="230"/>
        <item x="231"/>
        <item x="232"/>
        <item x="237"/>
        <item x="239"/>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434"/>
        <item x="435"/>
        <item x="436"/>
        <item x="437"/>
        <item x="181"/>
        <item x="438"/>
        <item x="165"/>
        <item x="166"/>
        <item x="167"/>
        <item x="169"/>
        <item x="170"/>
        <item x="171"/>
        <item x="172"/>
        <item x="173"/>
        <item x="174"/>
        <item x="175"/>
        <item x="177"/>
        <item x="178"/>
        <item x="179"/>
        <item x="182"/>
        <item x="185"/>
        <item x="186"/>
        <item x="187"/>
        <item x="188"/>
        <item x="189"/>
        <item x="190"/>
        <item x="191"/>
        <item x="241"/>
        <item x="307"/>
        <item x="308"/>
        <item x="309"/>
        <item x="310"/>
        <item x="311"/>
        <item x="312"/>
        <item x="313"/>
        <item x="314"/>
        <item x="315"/>
        <item x="316"/>
        <item x="317"/>
        <item x="318"/>
        <item x="319"/>
        <item x="320"/>
        <item x="321"/>
        <item x="322"/>
        <item x="323"/>
        <item x="324"/>
        <item x="325"/>
        <item x="326"/>
        <item x="327"/>
        <item x="328"/>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s>
    </pivotField>
    <pivotField compact="0" outline="0" showAll="0" defaultSubtotal="0"/>
    <pivotField compact="0" outline="0" showAll="0" defaultSubtotal="0"/>
    <pivotField compact="0" outline="0" showAll="0" defaultSubtotal="0">
      <items count="18">
        <item x="2"/>
        <item x="3"/>
        <item x="4"/>
        <item x="10"/>
        <item x="11"/>
        <item x="14"/>
        <item x="0"/>
        <item x="15"/>
        <item x="9"/>
        <item x="8"/>
        <item x="1"/>
        <item x="16"/>
        <item x="5"/>
        <item x="6"/>
        <item x="7"/>
        <item x="12"/>
        <item x="13"/>
        <item x="17"/>
      </items>
    </pivotField>
    <pivotField axis="axisRow" compact="0" outline="0" showAll="0" defaultSubtotal="0">
      <items count="155">
        <item x="117"/>
        <item x="132"/>
        <item x="112"/>
        <item x="114"/>
        <item x="118"/>
        <item x="123"/>
        <item x="121"/>
        <item x="56"/>
        <item x="64"/>
        <item x="0"/>
        <item x="116"/>
        <item x="113"/>
        <item x="110"/>
        <item x="136"/>
        <item x="115"/>
        <item x="39"/>
        <item x="133"/>
        <item x="45"/>
        <item x="3"/>
        <item x="4"/>
        <item x="128"/>
        <item x="6"/>
        <item x="8"/>
        <item x="5"/>
        <item x="2"/>
        <item x="1"/>
        <item x="7"/>
        <item x="88"/>
        <item x="95"/>
        <item x="9"/>
        <item x="10"/>
        <item x="11"/>
        <item x="12"/>
        <item x="13"/>
        <item x="14"/>
        <item x="15"/>
        <item x="16"/>
        <item x="17"/>
        <item x="18"/>
        <item x="19"/>
        <item x="20"/>
        <item x="21"/>
        <item x="22"/>
        <item x="134"/>
        <item x="135"/>
        <item x="23"/>
        <item x="24"/>
        <item x="25"/>
        <item x="26"/>
        <item x="27"/>
        <item x="28"/>
        <item x="29"/>
        <item x="30"/>
        <item x="31"/>
        <item x="32"/>
        <item x="33"/>
        <item x="34"/>
        <item x="35"/>
        <item x="36"/>
        <item x="37"/>
        <item x="38"/>
        <item x="40"/>
        <item x="41"/>
        <item x="42"/>
        <item x="43"/>
        <item x="44"/>
        <item x="46"/>
        <item x="47"/>
        <item x="48"/>
        <item x="49"/>
        <item x="50"/>
        <item x="51"/>
        <item x="52"/>
        <item x="53"/>
        <item x="54"/>
        <item x="55"/>
        <item x="57"/>
        <item x="58"/>
        <item x="59"/>
        <item x="60"/>
        <item x="61"/>
        <item x="62"/>
        <item x="63"/>
        <item x="65"/>
        <item x="66"/>
        <item x="67"/>
        <item x="72"/>
        <item x="73"/>
        <item x="74"/>
        <item x="75"/>
        <item x="76"/>
        <item x="77"/>
        <item x="69"/>
        <item x="70"/>
        <item x="78"/>
        <item x="79"/>
        <item x="80"/>
        <item x="81"/>
        <item x="82"/>
        <item x="83"/>
        <item x="84"/>
        <item x="85"/>
        <item x="86"/>
        <item x="87"/>
        <item x="89"/>
        <item x="90"/>
        <item x="91"/>
        <item x="92"/>
        <item x="93"/>
        <item x="94"/>
        <item x="96"/>
        <item x="97"/>
        <item x="98"/>
        <item x="99"/>
        <item x="100"/>
        <item x="101"/>
        <item x="102"/>
        <item x="103"/>
        <item x="104"/>
        <item x="105"/>
        <item x="106"/>
        <item x="107"/>
        <item x="108"/>
        <item x="109"/>
        <item x="111"/>
        <item x="119"/>
        <item x="120"/>
        <item x="122"/>
        <item x="124"/>
        <item x="125"/>
        <item x="126"/>
        <item x="127"/>
        <item x="129"/>
        <item x="130"/>
        <item x="131"/>
        <item x="137"/>
        <item x="138"/>
        <item x="139"/>
        <item x="140"/>
        <item x="141"/>
        <item x="142"/>
        <item x="143"/>
        <item x="144"/>
        <item x="145"/>
        <item x="146"/>
        <item x="147"/>
        <item x="148"/>
        <item x="149"/>
        <item x="150"/>
        <item x="68"/>
        <item x="71"/>
        <item x="151"/>
        <item x="152"/>
        <item x="153"/>
        <item x="1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3">
        <item x="2"/>
        <item x="209"/>
        <item x="49"/>
        <item x="208"/>
        <item x="210"/>
        <item x="211"/>
        <item x="212"/>
        <item x="0"/>
        <item x="40"/>
        <item x="51"/>
        <item x="143"/>
        <item x="115"/>
        <item x="5"/>
        <item x="52"/>
        <item x="53"/>
        <item x="6"/>
        <item x="7"/>
        <item x="4"/>
        <item x="3"/>
        <item x="8"/>
        <item x="9"/>
        <item x="10"/>
        <item x="11"/>
        <item x="12"/>
        <item x="13"/>
        <item x="14"/>
        <item x="15"/>
        <item x="27"/>
        <item x="196"/>
        <item x="33"/>
        <item x="197"/>
        <item x="43"/>
        <item x="47"/>
        <item x="1"/>
        <item x="16"/>
        <item x="17"/>
        <item x="18"/>
        <item x="19"/>
        <item x="20"/>
        <item x="21"/>
        <item x="22"/>
        <item x="23"/>
        <item x="24"/>
        <item x="25"/>
        <item x="26"/>
        <item x="28"/>
        <item x="29"/>
        <item x="30"/>
        <item x="31"/>
        <item x="32"/>
        <item x="34"/>
        <item x="35"/>
        <item x="41"/>
        <item x="42"/>
        <item x="44"/>
        <item x="45"/>
        <item x="46"/>
        <item x="48"/>
        <item x="50"/>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4"/>
        <item x="145"/>
        <item x="146"/>
        <item x="147"/>
        <item x="148"/>
        <item x="149"/>
        <item x="150"/>
        <item x="151"/>
        <item x="152"/>
        <item x="153"/>
        <item x="154"/>
        <item x="155"/>
        <item x="156"/>
        <item x="57"/>
        <item x="157"/>
        <item x="158"/>
        <item x="159"/>
        <item x="160"/>
        <item x="161"/>
        <item x="162"/>
        <item x="163"/>
        <item x="164"/>
        <item x="165"/>
        <item x="166"/>
        <item x="167"/>
        <item x="168"/>
        <item x="169"/>
        <item x="170"/>
        <item x="171"/>
        <item x="172"/>
        <item x="173"/>
        <item x="174"/>
        <item x="175"/>
        <item x="176"/>
        <item x="177"/>
        <item x="178"/>
        <item x="179"/>
        <item x="180"/>
        <item x="181"/>
        <item x="182"/>
        <item x="183"/>
        <item x="195"/>
        <item x="186"/>
        <item x="198"/>
        <item x="199"/>
        <item x="200"/>
        <item x="201"/>
        <item x="202"/>
        <item x="203"/>
        <item x="204"/>
        <item x="205"/>
        <item x="206"/>
        <item x="207"/>
        <item x="36"/>
        <item x="37"/>
        <item x="38"/>
        <item x="39"/>
        <item x="54"/>
        <item x="55"/>
        <item x="56"/>
        <item x="58"/>
        <item x="59"/>
        <item x="60"/>
        <item x="61"/>
        <item x="62"/>
        <item x="63"/>
        <item x="64"/>
        <item x="65"/>
        <item x="184"/>
        <item x="185"/>
        <item x="187"/>
        <item x="188"/>
        <item x="189"/>
        <item x="190"/>
        <item x="191"/>
        <item x="192"/>
        <item x="193"/>
        <item x="194"/>
      </items>
    </pivotField>
    <pivotField axis="axisRow" compact="0" outline="0" showAll="0" defaultSubtotal="0">
      <items count="270">
        <item x="230"/>
        <item x="261"/>
        <item x="260"/>
        <item x="0"/>
        <item x="10"/>
        <item x="79"/>
        <item x="256"/>
        <item x="5"/>
        <item x="258"/>
        <item x="7"/>
        <item x="259"/>
        <item x="1"/>
        <item x="2"/>
        <item x="3"/>
        <item x="4"/>
        <item x="6"/>
        <item x="8"/>
        <item x="9"/>
        <item x="93"/>
        <item x="257"/>
        <item x="11"/>
        <item x="12"/>
        <item x="13"/>
        <item x="14"/>
        <item x="15"/>
        <item x="16"/>
        <item x="17"/>
        <item x="18"/>
        <item x="19"/>
        <item x="20"/>
        <item x="58"/>
        <item x="34"/>
        <item x="262"/>
        <item x="263"/>
        <item x="67"/>
        <item x="71"/>
        <item x="72"/>
        <item x="21"/>
        <item x="22"/>
        <item x="23"/>
        <item x="24"/>
        <item x="25"/>
        <item x="26"/>
        <item x="27"/>
        <item x="28"/>
        <item x="29"/>
        <item x="30"/>
        <item x="31"/>
        <item x="32"/>
        <item x="33"/>
        <item x="35"/>
        <item x="36"/>
        <item x="37"/>
        <item x="38"/>
        <item x="39"/>
        <item x="40"/>
        <item x="41"/>
        <item x="42"/>
        <item x="43"/>
        <item x="44"/>
        <item x="45"/>
        <item x="46"/>
        <item x="47"/>
        <item x="48"/>
        <item x="49"/>
        <item x="50"/>
        <item x="51"/>
        <item x="52"/>
        <item x="53"/>
        <item x="54"/>
        <item x="55"/>
        <item x="56"/>
        <item x="57"/>
        <item x="59"/>
        <item x="60"/>
        <item x="61"/>
        <item x="62"/>
        <item x="73"/>
        <item x="74"/>
        <item x="75"/>
        <item x="76"/>
        <item x="77"/>
        <item x="78"/>
        <item x="80"/>
        <item x="81"/>
        <item x="82"/>
        <item x="83"/>
        <item x="84"/>
        <item x="85"/>
        <item x="86"/>
        <item x="87"/>
        <item x="88"/>
        <item x="89"/>
        <item x="90"/>
        <item x="91"/>
        <item x="92"/>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64"/>
        <item x="265"/>
        <item x="266"/>
        <item x="267"/>
        <item x="268"/>
        <item x="269"/>
        <item x="63"/>
        <item x="64"/>
        <item x="65"/>
        <item x="66"/>
        <item x="68"/>
        <item x="69"/>
        <item x="70"/>
        <item x="229"/>
        <item x="231"/>
        <item x="232"/>
        <item x="233"/>
        <item x="234"/>
        <item x="235"/>
        <item x="236"/>
        <item x="237"/>
        <item x="238"/>
        <item x="239"/>
        <item x="240"/>
        <item x="241"/>
        <item x="242"/>
        <item x="243"/>
        <item x="244"/>
        <item x="245"/>
        <item x="246"/>
        <item x="247"/>
        <item x="248"/>
        <item x="249"/>
        <item x="250"/>
        <item x="251"/>
        <item x="252"/>
        <item x="253"/>
        <item x="254"/>
        <item x="255"/>
      </items>
    </pivotField>
    <pivotField compact="0" outline="0" showAll="0" defaultSubtotal="0"/>
    <pivotField compact="0" outline="0" showAll="0" defaultSubtotal="0"/>
    <pivotField compact="0" outline="0" showAll="0" defaultSubtotal="0">
      <items count="4">
        <item x="1"/>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70">
        <item x="48"/>
        <item x="49"/>
        <item x="0"/>
        <item x="50"/>
        <item x="51"/>
        <item x="69"/>
        <item x="64"/>
        <item x="60"/>
        <item x="14"/>
        <item x="3"/>
        <item x="42"/>
        <item x="1"/>
        <item x="2"/>
        <item x="4"/>
        <item x="5"/>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52"/>
        <item x="53"/>
        <item x="54"/>
        <item x="55"/>
        <item x="56"/>
        <item x="57"/>
        <item x="58"/>
        <item x="59"/>
        <item x="61"/>
        <item x="62"/>
        <item x="63"/>
        <item x="65"/>
        <item x="66"/>
        <item x="67"/>
        <item x="68"/>
      </items>
    </pivotField>
    <pivotField compact="0" outline="0" showAll="0" defaultSubtotal="0"/>
    <pivotField compact="0" outline="0" showAll="0" defaultSubtotal="0"/>
    <pivotField compact="0" outline="0" showAll="0" defaultSubtotal="0">
      <items count="20">
        <item x="0"/>
        <item x="6"/>
        <item x="5"/>
        <item x="1"/>
        <item x="2"/>
        <item x="3"/>
        <item x="4"/>
        <item x="7"/>
        <item x="8"/>
        <item x="9"/>
        <item x="10"/>
        <item x="11"/>
        <item x="12"/>
        <item x="13"/>
        <item x="14"/>
        <item x="15"/>
        <item x="16"/>
        <item x="17"/>
        <item x="18"/>
        <item x="19"/>
      </items>
    </pivotField>
    <pivotField compact="0" outline="0" showAll="0" defaultSubtotal="0"/>
    <pivotField compact="0" outline="0" showAll="0" defaultSubtotal="0"/>
    <pivotField compact="0" outline="0" showAll="0" defaultSubtotal="0"/>
    <pivotField compact="0" outline="0" showAll="0" defaultSubtotal="0"/>
    <pivotField compact="0" numFmtId="1" outline="0" showAll="0" defaultSubtota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s>
  <rowFields count="8">
    <field x="4"/>
    <field x="7"/>
    <field x="18"/>
    <field x="19"/>
    <field x="24"/>
    <field x="30"/>
    <field x="31"/>
    <field x="5"/>
  </rowFields>
  <rowItems count="15">
    <i>
      <x v="407"/>
      <x v="338"/>
      <x v="247"/>
      <x v="267"/>
      <x v="8"/>
      <x v="24"/>
      <x v="77"/>
      <x v="204"/>
    </i>
    <i>
      <x v="408"/>
      <x v="339"/>
      <x v="248"/>
      <x v="261"/>
      <x v="74"/>
      <x v="17"/>
      <x v="77"/>
      <x v="205"/>
    </i>
    <i>
      <x v="409"/>
      <x v="340"/>
      <x v="249"/>
      <x v="255"/>
      <x v="36"/>
      <x v="16"/>
      <x v="54"/>
      <x v="205"/>
    </i>
    <i>
      <x v="410"/>
      <x v="341"/>
      <x v="250"/>
      <x v="263"/>
      <x v="86"/>
      <x v="23"/>
      <x v="78"/>
      <x v="206"/>
    </i>
    <i>
      <x v="411"/>
      <x v="342"/>
      <x v="251"/>
      <x v="245"/>
      <x v="87"/>
      <x v="22"/>
      <x v="24"/>
      <x v="206"/>
    </i>
    <i>
      <x v="412"/>
      <x v="343"/>
      <x v="252"/>
      <x v="254"/>
      <x v="88"/>
      <x v="46"/>
      <x v="79"/>
      <x v="146"/>
    </i>
    <i>
      <x v="413"/>
      <x v="344"/>
      <x v="247"/>
      <x v="195"/>
      <x v="89"/>
      <x v="22"/>
      <x v="77"/>
      <x v="207"/>
    </i>
    <i>
      <x v="414"/>
      <x v="345"/>
      <x v="253"/>
      <x v="261"/>
      <x v="90"/>
      <x v="16"/>
      <x v="80"/>
      <x v="208"/>
    </i>
    <i>
      <x v="415"/>
      <x v="346"/>
      <x v="254"/>
      <x v="277"/>
      <x v="62"/>
      <x v="8"/>
      <x v="81"/>
      <x v="147"/>
    </i>
    <i>
      <x v="416"/>
      <x v="347"/>
      <x v="255"/>
      <x v="279"/>
      <x v="91"/>
      <x v="23"/>
      <x v="82"/>
      <x v="209"/>
    </i>
    <i>
      <x v="417"/>
      <x v="348"/>
      <x v="256"/>
      <x v="262"/>
      <x v="92"/>
      <x v="8"/>
      <x v="81"/>
      <x v="148"/>
    </i>
    <i>
      <x v="418"/>
      <x v="349"/>
      <x v="257"/>
      <x v="254"/>
      <x v="93"/>
      <x v="8"/>
      <x v="5"/>
      <x v="210"/>
    </i>
    <i>
      <x v="419"/>
      <x v="350"/>
      <x v="249"/>
      <x v="276"/>
      <x v="94"/>
      <x v="12"/>
      <x v="83"/>
      <x v="210"/>
    </i>
    <i>
      <x v="420"/>
      <x v="222"/>
      <x v="258"/>
      <x v="280"/>
      <x v="95"/>
      <x v="8"/>
      <x v="40"/>
      <x v="211"/>
    </i>
    <i>
      <x v="421"/>
      <x v="351"/>
      <x v="259"/>
      <x v="278"/>
      <x v="96"/>
      <x v="12"/>
      <x v="77"/>
      <x v="212"/>
    </i>
  </rowItems>
  <colItems count="1">
    <i/>
  </colItems>
  <pageFields count="1">
    <pageField fld="1" hier="-1"/>
  </pageFields>
  <formats count="13">
    <format dxfId="172">
      <pivotArea type="all" dataOnly="0" outline="0" fieldPosition="0"/>
    </format>
    <format dxfId="171">
      <pivotArea field="7" type="button" dataOnly="0" labelOnly="1" outline="0" axis="axisRow" fieldPosition="1"/>
    </format>
    <format dxfId="170">
      <pivotArea field="18" type="button" dataOnly="0" labelOnly="1" outline="0" axis="axisRow" fieldPosition="2"/>
    </format>
    <format dxfId="169">
      <pivotArea field="19" type="button" dataOnly="0" labelOnly="1" outline="0" axis="axisRow" fieldPosition="3"/>
    </format>
    <format dxfId="168">
      <pivotArea field="20" type="button" dataOnly="0" labelOnly="1" outline="0"/>
    </format>
    <format dxfId="167">
      <pivotArea field="23" type="button" dataOnly="0" labelOnly="1" outline="0"/>
    </format>
    <format dxfId="166">
      <pivotArea field="24" type="button" dataOnly="0" labelOnly="1" outline="0" axis="axisRow" fieldPosition="4"/>
    </format>
    <format dxfId="165">
      <pivotArea field="30" type="button" dataOnly="0" labelOnly="1" outline="0" axis="axisRow" fieldPosition="5"/>
    </format>
    <format dxfId="164">
      <pivotArea field="31" type="button" dataOnly="0" labelOnly="1" outline="0" axis="axisRow" fieldPosition="6"/>
    </format>
    <format dxfId="163">
      <pivotArea field="34" type="button" dataOnly="0" labelOnly="1" outline="0"/>
    </format>
    <format dxfId="162">
      <pivotArea field="40" type="button" dataOnly="0" labelOnly="1" outline="0"/>
    </format>
    <format dxfId="161">
      <pivotArea field="43" type="button" dataOnly="0" labelOnly="1" outline="0"/>
    </format>
    <format dxfId="160">
      <pivotArea field="5" type="button" dataOnly="0" labelOnly="1" outline="0" axis="axisRow" fieldPosition="7"/>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B23" firstHeaderRow="1" firstDataRow="1" firstDataCol="1" rowPageCount="1" colPageCount="1"/>
  <pivotFields count="61">
    <pivotField showAll="0"/>
    <pivotField axis="axisRow" showAll="0">
      <items count="127">
        <item x="0"/>
        <item x="1"/>
        <item x="3"/>
        <item x="2"/>
        <item x="4"/>
        <item x="5"/>
        <item x="6"/>
        <item x="8"/>
        <item x="11"/>
        <item x="10"/>
        <item x="9"/>
        <item x="7"/>
        <item x="12"/>
        <item x="13"/>
        <item x="15"/>
        <item x="14"/>
        <item x="16"/>
        <item x="17"/>
        <item x="18"/>
        <item x="19"/>
        <item x="20"/>
        <item x="21"/>
        <item x="22"/>
        <item x="23"/>
        <item x="24"/>
        <item x="25"/>
        <item x="26"/>
        <item x="27"/>
        <item x="29"/>
        <item x="28"/>
        <item x="30"/>
        <item x="32"/>
        <item x="33"/>
        <item x="34"/>
        <item x="31"/>
        <item x="35"/>
        <item x="36"/>
        <item x="37"/>
        <item x="38"/>
        <item x="39"/>
        <item x="40"/>
        <item x="41"/>
        <item x="42"/>
        <item x="43"/>
        <item x="44"/>
        <item x="45"/>
        <item x="46"/>
        <item x="47"/>
        <item x="48"/>
        <item x="49"/>
        <item x="50"/>
        <item x="51"/>
        <item x="52"/>
        <item x="54"/>
        <item x="53"/>
        <item x="55"/>
        <item x="56"/>
        <item x="57"/>
        <item x="58"/>
        <item x="59"/>
        <item x="61"/>
        <item x="62"/>
        <item x="60"/>
        <item x="63"/>
        <item x="65"/>
        <item x="66"/>
        <item x="64"/>
        <item x="67"/>
        <item x="68"/>
        <item x="69"/>
        <item x="70"/>
        <item x="71"/>
        <item x="72"/>
        <item x="73"/>
        <item x="74"/>
        <item x="75"/>
        <item x="76"/>
        <item x="77"/>
        <item x="78"/>
        <item x="79"/>
        <item x="80"/>
        <item x="81"/>
        <item x="82"/>
        <item x="83"/>
        <item x="85"/>
        <item x="84"/>
        <item x="86"/>
        <item x="87"/>
        <item x="88"/>
        <item x="90"/>
        <item x="89"/>
        <item x="91"/>
        <item x="92"/>
        <item x="93"/>
        <item x="94"/>
        <item x="95"/>
        <item x="96"/>
        <item x="97"/>
        <item x="98"/>
        <item x="99"/>
        <item x="100"/>
        <item x="101"/>
        <item x="102"/>
        <item x="103"/>
        <item x="104"/>
        <item x="105"/>
        <item x="106"/>
        <item x="107"/>
        <item x="108"/>
        <item x="109"/>
        <item x="110"/>
        <item x="112"/>
        <item x="113"/>
        <item x="115"/>
        <item x="114"/>
        <item x="111"/>
        <item x="116"/>
        <item x="117"/>
        <item x="118"/>
        <item x="119"/>
        <item x="120"/>
        <item x="121"/>
        <item x="122"/>
        <item x="123"/>
        <item x="124"/>
        <item x="125"/>
        <item t="default"/>
      </items>
    </pivotField>
    <pivotField showAll="0"/>
    <pivotField showAll="0"/>
    <pivotField showAll="0"/>
    <pivotField axis="axisPage" multipleItemSelectionAllowed="1" showAll="0">
      <items count="360">
        <item h="1" x="263"/>
        <item h="1" x="345"/>
        <item h="1" x="270"/>
        <item h="1" x="271"/>
        <item h="1" x="318"/>
        <item h="1" x="229"/>
        <item h="1" x="319"/>
        <item h="1" x="192"/>
        <item h="1" x="193"/>
        <item h="1" x="230"/>
        <item h="1" x="312"/>
        <item h="1" x="313"/>
        <item h="1" x="294"/>
        <item h="1" x="308"/>
        <item h="1" x="309"/>
        <item h="1" x="357"/>
        <item h="1" x="274"/>
        <item h="1" x="286"/>
        <item h="1" x="350"/>
        <item h="1" x="351"/>
        <item h="1" x="349"/>
        <item h="1" x="287"/>
        <item h="1" x="295"/>
        <item h="1" x="310"/>
        <item h="1" x="348"/>
        <item h="1" x="275"/>
        <item h="1" x="211"/>
        <item h="1" x="212"/>
        <item h="1" x="0"/>
        <item h="1" x="311"/>
        <item h="1" x="296"/>
        <item h="1" x="342"/>
        <item h="1" x="343"/>
        <item h="1" x="227"/>
        <item h="1" x="228"/>
        <item h="1" x="354"/>
        <item h="1" x="356"/>
        <item h="1" x="206"/>
        <item h="1" x="207"/>
        <item h="1" x="284"/>
        <item h="1" x="1"/>
        <item h="1" x="204"/>
        <item h="1" x="142"/>
        <item h="1" x="288"/>
        <item h="1" x="272"/>
        <item h="1" x="293"/>
        <item h="1" x="3"/>
        <item h="1" x="282"/>
        <item h="1" x="205"/>
        <item h="1" x="209"/>
        <item h="1" x="346"/>
        <item h="1" x="4"/>
        <item h="1" x="283"/>
        <item h="1" x="225"/>
        <item h="1" x="341"/>
        <item h="1" x="143"/>
        <item h="1" x="137"/>
        <item h="1" x="238"/>
        <item h="1" x="355"/>
        <item h="1" x="289"/>
        <item h="1" x="139"/>
        <item h="1" x="109"/>
        <item h="1" x="239"/>
        <item h="1" x="138"/>
        <item h="1" x="140"/>
        <item h="1" x="191"/>
        <item h="1" x="273"/>
        <item h="1" x="314"/>
        <item h="1" x="240"/>
        <item h="1" x="278"/>
        <item h="1" x="279"/>
        <item h="1" x="315"/>
        <item h="1" x="141"/>
        <item h="1" x="290"/>
        <item h="1" x="276"/>
        <item h="1" x="316"/>
        <item h="1" x="320"/>
        <item h="1" x="285"/>
        <item h="1" x="292"/>
        <item h="1" x="277"/>
        <item h="1" x="317"/>
        <item h="1" x="226"/>
        <item h="1" x="280"/>
        <item h="1" x="281"/>
        <item h="1" x="352"/>
        <item h="1" x="291"/>
        <item h="1" x="194"/>
        <item h="1" x="250"/>
        <item h="1" x="347"/>
        <item h="1" x="199"/>
        <item h="1" x="200"/>
        <item h="1" x="195"/>
        <item h="1" x="321"/>
        <item h="1" x="260"/>
        <item h="1" x="261"/>
        <item h="1" x="251"/>
        <item h="1" x="210"/>
        <item h="1" x="2"/>
        <item h="1" x="353"/>
        <item h="1" x="297"/>
        <item h="1" x="231"/>
        <item h="1" x="232"/>
        <item h="1" x="133"/>
        <item h="1" x="62"/>
        <item h="1" x="63"/>
        <item h="1" x="7"/>
        <item h="1" x="64"/>
        <item h="1" x="8"/>
        <item h="1" x="10"/>
        <item h="1" x="65"/>
        <item h="1" x="9"/>
        <item h="1" x="66"/>
        <item h="1" x="11"/>
        <item h="1" x="13"/>
        <item h="1" x="12"/>
        <item h="1" x="213"/>
        <item h="1" x="214"/>
        <item h="1" x="215"/>
        <item h="1" x="268"/>
        <item h="1" x="269"/>
        <item h="1" x="241"/>
        <item h="1" x="216"/>
        <item h="1" x="217"/>
        <item h="1" x="218"/>
        <item h="1" x="242"/>
        <item h="1" x="219"/>
        <item h="1" x="344"/>
        <item h="1" x="5"/>
        <item h="1" x="208"/>
        <item h="1" x="6"/>
        <item h="1" x="14"/>
        <item h="1" x="15"/>
        <item h="1" x="325"/>
        <item h="1" x="16"/>
        <item h="1" x="17"/>
        <item h="1" x="19"/>
        <item h="1" x="20"/>
        <item h="1" x="267"/>
        <item h="1" x="150"/>
        <item h="1" x="298"/>
        <item h="1" x="18"/>
        <item h="1" x="235"/>
        <item h="1" x="262"/>
        <item h="1" x="21"/>
        <item h="1" x="22"/>
        <item h="1" x="154"/>
        <item h="1" x="326"/>
        <item h="1" x="155"/>
        <item h="1" x="23"/>
        <item h="1" x="236"/>
        <item h="1" x="156"/>
        <item h="1" x="157"/>
        <item h="1" x="202"/>
        <item h="1" x="327"/>
        <item h="1" x="158"/>
        <item h="1" x="162"/>
        <item h="1" x="151"/>
        <item h="1" x="152"/>
        <item h="1" x="67"/>
        <item h="1" x="25"/>
        <item h="1" x="24"/>
        <item h="1" x="26"/>
        <item h="1" x="27"/>
        <item h="1" x="243"/>
        <item h="1" x="75"/>
        <item h="1" x="28"/>
        <item h="1" x="328"/>
        <item h="1" x="329"/>
        <item h="1" x="29"/>
        <item h="1" x="30"/>
        <item h="1" x="163"/>
        <item h="1" x="31"/>
        <item h="1" x="32"/>
        <item h="1" x="330"/>
        <item h="1" x="331"/>
        <item h="1" x="164"/>
        <item h="1" x="159"/>
        <item h="1" x="76"/>
        <item h="1" x="77"/>
        <item h="1" x="78"/>
        <item h="1" x="79"/>
        <item h="1" x="80"/>
        <item h="1" x="81"/>
        <item h="1" x="82"/>
        <item h="1" x="83"/>
        <item h="1" x="69"/>
        <item h="1" x="70"/>
        <item h="1" x="71"/>
        <item h="1" x="68"/>
        <item h="1" x="72"/>
        <item h="1" x="73"/>
        <item h="1" x="74"/>
        <item h="1" x="134"/>
        <item h="1" x="129"/>
        <item h="1" x="106"/>
        <item h="1" x="107"/>
        <item h="1" x="108"/>
        <item h="1" x="33"/>
        <item h="1" x="110"/>
        <item h="1" x="34"/>
        <item h="1" x="111"/>
        <item h="1" x="35"/>
        <item h="1" x="112"/>
        <item h="1" x="36"/>
        <item h="1" x="37"/>
        <item h="1" x="38"/>
        <item h="1" x="113"/>
        <item h="1" x="114"/>
        <item h="1" x="160"/>
        <item h="1" x="39"/>
        <item h="1" x="40"/>
        <item h="1" x="237"/>
        <item h="1" x="42"/>
        <item h="1" x="43"/>
        <item h="1" x="41"/>
        <item h="1" x="44"/>
        <item h="1" x="161"/>
        <item h="1" x="45"/>
        <item h="1" x="46"/>
        <item h="1" x="300"/>
        <item h="1" x="165"/>
        <item h="1" x="244"/>
        <item h="1" x="47"/>
        <item h="1" x="245"/>
        <item h="1" x="48"/>
        <item h="1" x="166"/>
        <item h="1" x="301"/>
        <item h="1" x="167"/>
        <item h="1" x="49"/>
        <item h="1" x="168"/>
        <item h="1" x="169"/>
        <item h="1" x="302"/>
        <item h="1" x="303"/>
        <item h="1" x="170"/>
        <item h="1" x="171"/>
        <item h="1" x="50"/>
        <item h="1" x="51"/>
        <item h="1" x="52"/>
        <item h="1" x="304"/>
        <item h="1" x="53"/>
        <item h="1" x="54"/>
        <item h="1" x="220"/>
        <item h="1" x="221"/>
        <item h="1" x="305"/>
        <item h="1" x="306"/>
        <item h="1" x="203"/>
        <item h="1" x="307"/>
        <item h="1" x="266"/>
        <item h="1" x="252"/>
        <item h="1" x="253"/>
        <item h="1" x="254"/>
        <item h="1" x="201"/>
        <item h="1" x="255"/>
        <item h="1" x="55"/>
        <item h="1" x="233"/>
        <item h="1" x="256"/>
        <item h="1" x="234"/>
        <item h="1" x="56"/>
        <item h="1" x="57"/>
        <item h="1" x="257"/>
        <item h="1" x="332"/>
        <item h="1" x="58"/>
        <item h="1" x="59"/>
        <item h="1" x="60"/>
        <item h="1" x="61"/>
        <item h="1" x="333"/>
        <item h="1" x="172"/>
        <item h="1" x="173"/>
        <item h="1" x="174"/>
        <item h="1" x="299"/>
        <item h="1" x="175"/>
        <item h="1" x="258"/>
        <item h="1" x="334"/>
        <item h="1" x="176"/>
        <item h="1" x="177"/>
        <item h="1" x="178"/>
        <item h="1" x="179"/>
        <item h="1" x="180"/>
        <item h="1" x="335"/>
        <item h="1" x="246"/>
        <item h="1" x="247"/>
        <item h="1" x="248"/>
        <item h="1" x="249"/>
        <item h="1" x="135"/>
        <item h="1" x="136"/>
        <item h="1" x="130"/>
        <item h="1" x="222"/>
        <item h="1" x="131"/>
        <item h="1" x="132"/>
        <item h="1" x="223"/>
        <item h="1" x="115"/>
        <item h="1" x="116"/>
        <item h="1" x="117"/>
        <item h="1" x="259"/>
        <item h="1" x="118"/>
        <item h="1" x="196"/>
        <item h="1" x="197"/>
        <item h="1" x="198"/>
        <item h="1" x="119"/>
        <item h="1" x="120"/>
        <item h="1" x="121"/>
        <item h="1" x="122"/>
        <item h="1" x="123"/>
        <item h="1" x="124"/>
        <item h="1" x="125"/>
        <item h="1" x="126"/>
        <item h="1" x="127"/>
        <item h="1" x="128"/>
        <item h="1" x="84"/>
        <item h="1" x="85"/>
        <item h="1" x="153"/>
        <item h="1" x="86"/>
        <item x="87"/>
        <item x="88"/>
        <item x="89"/>
        <item x="90"/>
        <item x="91"/>
        <item x="92"/>
        <item x="93"/>
        <item x="94"/>
        <item x="95"/>
        <item h="1" x="358"/>
        <item x="96"/>
        <item x="97"/>
        <item x="98"/>
        <item x="99"/>
        <item x="100"/>
        <item x="101"/>
        <item x="102"/>
        <item x="103"/>
        <item x="104"/>
        <item x="105"/>
        <item h="1" x="144"/>
        <item h="1" x="145"/>
        <item h="1" x="146"/>
        <item h="1" x="147"/>
        <item h="1" x="148"/>
        <item h="1" x="149"/>
        <item x="181"/>
        <item x="182"/>
        <item x="183"/>
        <item x="184"/>
        <item h="1" x="185"/>
        <item h="1" x="186"/>
        <item h="1" x="187"/>
        <item h="1" x="188"/>
        <item h="1" x="189"/>
        <item h="1" x="190"/>
        <item x="224"/>
        <item h="1" x="264"/>
        <item x="265"/>
        <item x="322"/>
        <item h="1" x="323"/>
        <item h="1" x="324"/>
        <item x="336"/>
        <item x="337"/>
        <item x="338"/>
        <item h="1" x="339"/>
        <item h="1" x="3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20">
    <i>
      <x v="5"/>
    </i>
    <i>
      <x v="18"/>
    </i>
    <i>
      <x v="20"/>
    </i>
    <i>
      <x v="23"/>
    </i>
    <i>
      <x v="31"/>
    </i>
    <i>
      <x v="42"/>
    </i>
    <i>
      <x v="43"/>
    </i>
    <i>
      <x v="46"/>
    </i>
    <i>
      <x v="49"/>
    </i>
    <i>
      <x v="50"/>
    </i>
    <i>
      <x v="51"/>
    </i>
    <i>
      <x v="66"/>
    </i>
    <i>
      <x v="67"/>
    </i>
    <i>
      <x v="78"/>
    </i>
    <i>
      <x v="88"/>
    </i>
    <i>
      <x v="89"/>
    </i>
    <i>
      <x v="90"/>
    </i>
    <i>
      <x v="111"/>
    </i>
    <i>
      <x v="115"/>
    </i>
    <i t="grand">
      <x/>
    </i>
  </rowItems>
  <colItems count="1">
    <i/>
  </colItems>
  <pageFields count="1">
    <pageField fld="5" hier="-1"/>
  </pageFields>
  <dataFields count="1">
    <dataField name="Sum of Lots #" fld="53" baseField="1" baseItem="3"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5" indent="0" showHeaders="0" compact="0" compactData="0" multipleFieldFilters="0">
  <location ref="F7:G18" firstHeaderRow="0" firstDataRow="0" firstDataCol="2"/>
  <pivotFields count="61">
    <pivotField compact="0" numFmtId="169" outline="0" showAll="0" defaultSubtotal="0"/>
    <pivotField axis="axisRow" compact="0" numFmtId="169" outline="0" showAll="0" defaultSubtotal="0">
      <items count="126">
        <item x="0"/>
        <item x="18"/>
        <item x="19"/>
        <item x="21"/>
        <item x="22"/>
        <item x="23"/>
        <item x="24"/>
        <item x="25"/>
        <item x="26"/>
        <item x="29"/>
        <item x="28"/>
        <item x="32"/>
        <item x="36"/>
        <item x="37"/>
        <item x="38"/>
        <item x="42"/>
        <item x="45"/>
        <item x="47"/>
        <item x="50"/>
        <item x="51"/>
        <item x="57"/>
        <item x="58"/>
        <item x="61"/>
        <item x="65"/>
        <item x="66"/>
        <item x="67"/>
        <item x="68"/>
        <item x="70"/>
        <item x="72"/>
        <item x="74"/>
        <item x="75"/>
        <item x="76"/>
        <item x="77"/>
        <item x="81"/>
        <item x="82"/>
        <item x="83"/>
        <item x="87"/>
        <item x="88"/>
        <item x="89"/>
        <item x="92"/>
        <item x="93"/>
        <item x="101"/>
        <item x="105"/>
        <item x="107"/>
        <item x="110"/>
        <item x="116"/>
        <item x="118"/>
        <item x="120"/>
        <item x="123"/>
        <item x="79"/>
        <item x="80"/>
        <item x="122"/>
        <item x="98"/>
        <item x="6"/>
        <item x="5"/>
        <item x="124"/>
        <item x="73"/>
        <item x="20"/>
        <item x="35"/>
        <item x="117"/>
        <item x="12"/>
        <item x="59"/>
        <item x="100"/>
        <item x="102"/>
        <item x="34"/>
        <item x="46"/>
        <item x="48"/>
        <item x="56"/>
        <item x="78"/>
        <item x="86"/>
        <item x="96"/>
        <item x="109"/>
        <item x="91"/>
        <item x="121"/>
        <item x="95"/>
        <item x="64"/>
        <item x="41"/>
        <item x="108"/>
        <item x="69"/>
        <item x="99"/>
        <item x="97"/>
        <item x="14"/>
        <item x="31"/>
        <item x="63"/>
        <item x="30"/>
        <item x="9"/>
        <item x="4"/>
        <item x="15"/>
        <item x="27"/>
        <item x="55"/>
        <item x="49"/>
        <item x="103"/>
        <item x="17"/>
        <item x="40"/>
        <item x="2"/>
        <item x="13"/>
        <item x="39"/>
        <item x="71"/>
        <item x="94"/>
        <item x="119"/>
        <item x="104"/>
        <item x="125"/>
        <item x="62"/>
        <item x="1"/>
        <item x="16"/>
        <item x="53"/>
        <item x="54"/>
        <item x="60"/>
        <item x="85"/>
        <item x="90"/>
        <item x="84"/>
        <item x="44"/>
        <item x="3"/>
        <item x="7"/>
        <item x="8"/>
        <item x="10"/>
        <item x="11"/>
        <item x="33"/>
        <item x="43"/>
        <item x="52"/>
        <item x="106"/>
        <item x="111"/>
        <item x="112"/>
        <item x="113"/>
        <item x="114"/>
        <item x="115"/>
      </items>
    </pivotField>
    <pivotField compact="0" outline="0" showAll="0" defaultSubtotal="0"/>
    <pivotField compact="0" numFmtId="169" outline="0" showAll="0" defaultSubtotal="0">
      <items count="22">
        <item h="1" x="1"/>
        <item h="1" x="18"/>
        <item h="1" x="6"/>
        <item h="1" x="15"/>
        <item h="1" x="8"/>
        <item h="1" x="0"/>
        <item h="1" x="5"/>
        <item h="1" x="4"/>
        <item h="1" x="17"/>
        <item h="1" x="11"/>
        <item x="12"/>
        <item h="1" x="20"/>
        <item h="1" x="13"/>
        <item h="1" x="16"/>
        <item h="1" x="9"/>
        <item h="1" x="19"/>
        <item h="1" x="7"/>
        <item h="1" x="2"/>
        <item h="1" x="3"/>
        <item h="1" x="14"/>
        <item h="1" x="10"/>
        <item h="1" x="21"/>
      </items>
    </pivotField>
    <pivotField axis="axisRow" compact="0" numFmtId="169" outline="0" showAll="0" defaultSubtotal="0">
      <items count="1705">
        <item x="1574"/>
        <item x="1141"/>
        <item x="1142"/>
        <item x="680"/>
        <item x="1365"/>
        <item x="518"/>
        <item x="519"/>
        <item x="681"/>
        <item x="1337"/>
        <item x="1338"/>
        <item x="1234"/>
        <item x="1333"/>
        <item x="1334"/>
        <item x="1672"/>
        <item x="1163"/>
        <item x="1195"/>
        <item x="1600"/>
        <item x="1601"/>
        <item x="1599"/>
        <item x="1196"/>
        <item x="1235"/>
        <item x="1597"/>
        <item x="1335"/>
        <item x="1598"/>
        <item x="1164"/>
        <item x="625"/>
        <item x="626"/>
        <item x="0"/>
        <item x="1336"/>
        <item x="1236"/>
        <item x="1517"/>
        <item x="1518"/>
        <item x="1364"/>
        <item x="678"/>
        <item x="679"/>
        <item x="1665"/>
        <item x="1671"/>
        <item x="289"/>
        <item x="1"/>
        <item x="609"/>
        <item x="611"/>
        <item x="612"/>
        <item x="1186"/>
        <item x="610"/>
        <item x="623"/>
        <item x="676"/>
        <item x="1161"/>
        <item x="3"/>
        <item x="4"/>
        <item x="1175"/>
        <item x="1185"/>
        <item x="1197"/>
        <item x="1215"/>
        <item x="1519"/>
        <item x="1575"/>
        <item x="1515"/>
        <item x="1187"/>
        <item x="284"/>
        <item x="285"/>
        <item x="286"/>
        <item x="287"/>
        <item x="290"/>
        <item x="291"/>
        <item x="761"/>
        <item x="771"/>
        <item x="1162"/>
        <item x="1198"/>
        <item x="1209"/>
        <item x="1516"/>
        <item x="1666"/>
        <item x="1670"/>
        <item x="517"/>
        <item x="1339"/>
        <item x="1704"/>
        <item x="772"/>
        <item x="1171"/>
        <item x="288"/>
        <item x="1165"/>
        <item x="1340"/>
        <item x="1172"/>
        <item x="1207"/>
        <item x="1210"/>
        <item x="1216"/>
        <item x="1341"/>
        <item x="1366"/>
        <item x="1342"/>
        <item x="677"/>
        <item x="762"/>
        <item x="1166"/>
        <item x="1173"/>
        <item x="1174"/>
        <item x="1640"/>
        <item x="520"/>
        <item x="1176"/>
        <item x="1208"/>
        <item x="870"/>
        <item x="602"/>
        <item x="603"/>
        <item x="1576"/>
        <item x="521"/>
        <item x="1367"/>
        <item x="895"/>
        <item x="896"/>
        <item x="871"/>
        <item x="2"/>
        <item x="7"/>
        <item x="8"/>
        <item x="100"/>
        <item x="101"/>
        <item x="102"/>
        <item x="103"/>
        <item x="104"/>
        <item x="105"/>
        <item x="106"/>
        <item x="107"/>
        <item x="108"/>
        <item x="278"/>
        <item x="624"/>
        <item x="682"/>
        <item x="683"/>
        <item x="684"/>
        <item x="685"/>
        <item x="686"/>
        <item x="687"/>
        <item x="688"/>
        <item x="689"/>
        <item x="690"/>
        <item x="691"/>
        <item x="692"/>
        <item x="693"/>
        <item x="694"/>
        <item x="695"/>
        <item x="696"/>
        <item x="697"/>
        <item x="773"/>
        <item x="774"/>
        <item x="945"/>
        <item x="1214"/>
        <item x="1237"/>
        <item x="1360"/>
        <item x="1361"/>
        <item x="1552"/>
        <item x="1553"/>
        <item x="1554"/>
        <item x="1641"/>
        <item x="775"/>
        <item x="776"/>
        <item x="777"/>
        <item x="1362"/>
        <item x="9"/>
        <item x="10"/>
        <item x="11"/>
        <item x="12"/>
        <item x="13"/>
        <item x="14"/>
        <item x="15"/>
        <item x="16"/>
        <item x="109"/>
        <item x="110"/>
        <item x="111"/>
        <item x="112"/>
        <item x="113"/>
        <item x="114"/>
        <item x="115"/>
        <item x="116"/>
        <item x="118"/>
        <item x="119"/>
        <item x="120"/>
        <item x="121"/>
        <item x="122"/>
        <item x="123"/>
        <item x="698"/>
        <item x="699"/>
        <item x="700"/>
        <item x="701"/>
        <item x="702"/>
        <item x="703"/>
        <item x="704"/>
        <item x="778"/>
        <item x="779"/>
        <item x="780"/>
        <item x="781"/>
        <item x="782"/>
        <item x="783"/>
        <item x="784"/>
        <item x="785"/>
        <item x="786"/>
        <item x="787"/>
        <item x="1211"/>
        <item x="1212"/>
        <item x="1213"/>
        <item x="1344"/>
        <item x="1345"/>
        <item x="1346"/>
        <item x="1555"/>
        <item x="1556"/>
        <item x="1557"/>
        <item x="1558"/>
        <item x="117"/>
        <item x="627"/>
        <item x="628"/>
        <item x="629"/>
        <item x="630"/>
        <item x="631"/>
        <item x="632"/>
        <item x="633"/>
        <item x="788"/>
        <item x="789"/>
        <item x="790"/>
        <item x="791"/>
        <item x="792"/>
        <item x="793"/>
        <item x="794"/>
        <item x="795"/>
        <item x="796"/>
        <item x="797"/>
        <item x="1138"/>
        <item x="1139"/>
        <item x="1140"/>
        <item x="1167"/>
        <item x="1168"/>
        <item x="1169"/>
        <item x="1170"/>
        <item x="1233"/>
        <item x="1326"/>
        <item x="1347"/>
        <item x="1348"/>
        <item x="1349"/>
        <item x="1350"/>
        <item x="1351"/>
        <item x="1352"/>
        <item x="1391"/>
        <item x="1530"/>
        <item x="1531"/>
        <item x="1532"/>
        <item x="1533"/>
        <item x="1559"/>
        <item x="1560"/>
        <item x="1578"/>
        <item x="5"/>
        <item x="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4"/>
        <item x="605"/>
        <item x="606"/>
        <item x="607"/>
        <item x="608"/>
        <item x="613"/>
        <item x="614"/>
        <item x="615"/>
        <item x="616"/>
        <item x="617"/>
        <item x="618"/>
        <item x="619"/>
        <item x="620"/>
        <item x="621"/>
        <item x="622"/>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705"/>
        <item x="706"/>
        <item x="707"/>
        <item x="708"/>
        <item x="709"/>
        <item x="710"/>
        <item x="711"/>
        <item x="712"/>
        <item x="713"/>
        <item x="714"/>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3"/>
        <item x="764"/>
        <item x="765"/>
        <item x="766"/>
        <item x="767"/>
        <item x="768"/>
        <item x="769"/>
        <item x="770"/>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6"/>
        <item x="857"/>
        <item x="858"/>
        <item x="859"/>
        <item x="860"/>
        <item x="861"/>
        <item x="862"/>
        <item x="863"/>
        <item x="864"/>
        <item x="865"/>
        <item x="866"/>
        <item x="867"/>
        <item x="868"/>
        <item x="869"/>
        <item x="872"/>
        <item x="873"/>
        <item x="874"/>
        <item x="875"/>
        <item x="876"/>
        <item x="877"/>
        <item x="878"/>
        <item x="879"/>
        <item x="880"/>
        <item x="881"/>
        <item x="882"/>
        <item x="883"/>
        <item x="884"/>
        <item x="885"/>
        <item x="886"/>
        <item x="887"/>
        <item x="888"/>
        <item x="889"/>
        <item x="890"/>
        <item x="891"/>
        <item x="892"/>
        <item x="893"/>
        <item x="894"/>
        <item x="897"/>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24"/>
        <item x="1125"/>
        <item x="1126"/>
        <item x="1127"/>
        <item x="1128"/>
        <item x="1129"/>
        <item x="1130"/>
        <item x="1131"/>
        <item x="1132"/>
        <item x="1133"/>
        <item x="1134"/>
        <item x="1135"/>
        <item x="1136"/>
        <item x="1137"/>
        <item x="1143"/>
        <item x="1144"/>
        <item x="1145"/>
        <item x="1146"/>
        <item x="1147"/>
        <item x="1148"/>
        <item x="1149"/>
        <item x="1150"/>
        <item x="1151"/>
        <item x="1152"/>
        <item x="1153"/>
        <item x="1154"/>
        <item x="1155"/>
        <item x="1156"/>
        <item x="1157"/>
        <item x="1158"/>
        <item x="1159"/>
        <item x="1160"/>
        <item x="1199"/>
        <item x="1200"/>
        <item x="1201"/>
        <item x="1202"/>
        <item x="1203"/>
        <item x="1204"/>
        <item x="1205"/>
        <item x="1206"/>
        <item x="1217"/>
        <item x="1218"/>
        <item x="1219"/>
        <item x="1220"/>
        <item x="1221"/>
        <item x="1222"/>
        <item x="1223"/>
        <item x="1224"/>
        <item x="1225"/>
        <item x="1226"/>
        <item x="1227"/>
        <item x="1228"/>
        <item x="1229"/>
        <item x="1230"/>
        <item x="1231"/>
        <item x="1232"/>
        <item x="1238"/>
        <item x="1239"/>
        <item x="1240"/>
        <item x="1241"/>
        <item x="1242"/>
        <item x="1243"/>
        <item x="1244"/>
        <item x="1245"/>
        <item x="1246"/>
        <item x="1247"/>
        <item x="1248"/>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43"/>
        <item x="1353"/>
        <item x="1354"/>
        <item x="1355"/>
        <item x="1356"/>
        <item x="1357"/>
        <item x="1358"/>
        <item x="1359"/>
        <item x="1363"/>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520"/>
        <item x="1521"/>
        <item x="1522"/>
        <item x="1523"/>
        <item x="1524"/>
        <item x="1525"/>
        <item x="1526"/>
        <item x="1527"/>
        <item x="1528"/>
        <item x="1529"/>
        <item x="1534"/>
        <item x="1535"/>
        <item x="1536"/>
        <item x="1537"/>
        <item x="1538"/>
        <item x="1539"/>
        <item x="1540"/>
        <item x="1541"/>
        <item x="1542"/>
        <item x="1543"/>
        <item x="1544"/>
        <item x="1545"/>
        <item x="1546"/>
        <item x="1547"/>
        <item x="1548"/>
        <item x="1549"/>
        <item x="1550"/>
        <item x="1551"/>
        <item x="1561"/>
        <item x="1562"/>
        <item x="1563"/>
        <item x="1564"/>
        <item x="1565"/>
        <item x="1566"/>
        <item x="1567"/>
        <item x="1568"/>
        <item x="1569"/>
        <item x="1570"/>
        <item x="1571"/>
        <item x="1572"/>
        <item x="1573"/>
        <item x="1577"/>
        <item x="1579"/>
        <item x="1580"/>
        <item x="1581"/>
        <item x="1582"/>
        <item x="1583"/>
        <item x="1584"/>
        <item x="1585"/>
        <item x="1586"/>
        <item x="1587"/>
        <item x="1588"/>
        <item x="1589"/>
        <item x="1590"/>
        <item x="1591"/>
        <item x="1592"/>
        <item x="1593"/>
        <item x="1594"/>
        <item x="1595"/>
        <item x="1596"/>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42"/>
        <item x="1643"/>
        <item x="1644"/>
        <item x="1645"/>
        <item x="1646"/>
        <item x="1647"/>
        <item x="1648"/>
        <item x="1649"/>
        <item x="1650"/>
        <item x="1651"/>
        <item x="1652"/>
        <item x="1653"/>
        <item x="1654"/>
        <item x="1655"/>
        <item x="1656"/>
        <item x="1657"/>
        <item x="1658"/>
        <item x="1659"/>
        <item x="1660"/>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207"/>
        <item x="208"/>
        <item x="209"/>
        <item x="210"/>
        <item x="211"/>
        <item x="212"/>
        <item x="213"/>
        <item x="214"/>
        <item x="215"/>
        <item x="216"/>
        <item x="217"/>
        <item x="218"/>
        <item x="219"/>
        <item x="220"/>
        <item x="221"/>
        <item x="222"/>
        <item x="223"/>
        <item x="224"/>
        <item x="225"/>
        <item x="226"/>
        <item x="227"/>
        <item x="292"/>
        <item x="293"/>
        <item x="294"/>
        <item x="295"/>
        <item x="296"/>
        <item x="297"/>
        <item x="298"/>
        <item x="299"/>
        <item x="300"/>
        <item x="301"/>
        <item x="302"/>
        <item x="303"/>
        <item x="335"/>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672"/>
        <item x="673"/>
        <item x="674"/>
        <item x="675"/>
        <item x="715"/>
        <item x="716"/>
        <item x="717"/>
        <item x="718"/>
        <item x="719"/>
        <item x="720"/>
        <item x="721"/>
        <item x="849"/>
        <item x="898"/>
        <item x="899"/>
        <item x="938"/>
        <item x="939"/>
        <item x="940"/>
        <item x="941"/>
        <item x="942"/>
        <item x="943"/>
        <item x="944"/>
        <item x="976"/>
        <item x="977"/>
        <item x="1105"/>
        <item x="1106"/>
        <item x="1107"/>
        <item x="1108"/>
        <item x="1109"/>
        <item x="1110"/>
        <item x="1111"/>
        <item x="1112"/>
        <item x="1113"/>
        <item x="1114"/>
        <item x="1115"/>
        <item x="1116"/>
        <item x="1117"/>
        <item x="1118"/>
        <item x="1119"/>
        <item x="1120"/>
        <item x="1121"/>
        <item x="1122"/>
        <item x="1123"/>
        <item x="1177"/>
        <item x="1178"/>
        <item x="1179"/>
        <item x="1180"/>
        <item x="1181"/>
        <item x="1182"/>
        <item x="1183"/>
        <item x="1184"/>
        <item x="1188"/>
        <item x="1189"/>
        <item x="1190"/>
        <item x="1191"/>
        <item x="1192"/>
        <item x="1193"/>
        <item x="1194"/>
        <item x="1249"/>
        <item x="1250"/>
        <item x="1251"/>
        <item x="1252"/>
        <item x="1332"/>
        <item x="1368"/>
        <item x="1369"/>
        <item x="1370"/>
        <item x="1371"/>
        <item x="1372"/>
        <item x="1373"/>
        <item x="1374"/>
        <item x="1375"/>
        <item x="1376"/>
        <item x="1377"/>
        <item x="1378"/>
        <item x="1379"/>
        <item x="1380"/>
        <item x="1381"/>
        <item x="1382"/>
        <item x="1383"/>
        <item x="1384"/>
        <item x="1385"/>
        <item x="1386"/>
        <item x="1387"/>
        <item x="1388"/>
        <item x="1389"/>
        <item x="1390"/>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636"/>
        <item x="1637"/>
        <item x="1638"/>
        <item x="1639"/>
        <item x="1661"/>
        <item x="1662"/>
        <item x="1663"/>
        <item x="1664"/>
        <item x="1667"/>
        <item x="1668"/>
        <item x="1669"/>
      </items>
    </pivotField>
    <pivotField compact="0" outline="0" showAl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 outline="0" showAll="0" defaultSubtotal="0"/>
    <pivotField compact="0" numFmtId="169" outline="0" showAll="0" defaultSubtotal="0"/>
    <pivotField compact="0" outline="0" showAll="0" defaultSubtotal="0"/>
    <pivotField compact="0" outline="0" showAll="0"/>
    <pivotField compact="0" outline="0" showAll="0" defaultSubtotal="0"/>
    <pivotField compact="0" outline="0" showAll="0"/>
    <pivotField compact="0" outline="0" showAll="0"/>
    <pivotField compact="0" numFmtId="169" outline="0" showAll="0" defaultSubtotal="0">
      <items count="4">
        <item x="2"/>
        <item x="1"/>
        <item x="3"/>
        <item x="0"/>
      </items>
    </pivotField>
    <pivotField compact="0" outline="0" showAll="0"/>
    <pivotField compact="0" outline="0" showAll="0" defaultSubtotal="0"/>
    <pivotField compact="0" outline="0" showAll="0" defaultSubtotal="0"/>
    <pivotField compact="0" outline="0" showAll="0"/>
    <pivotField compact="0" outline="0" showAll="0"/>
  </pivotFields>
  <rowFields count="2">
    <field x="1"/>
    <field x="4"/>
  </rowFields>
  <rowItems count="12">
    <i>
      <x v="55"/>
      <x v="1476"/>
    </i>
    <i r="1">
      <x v="1477"/>
    </i>
    <i r="1">
      <x v="1478"/>
    </i>
    <i r="1">
      <x v="1479"/>
    </i>
    <i r="1">
      <x v="1480"/>
    </i>
    <i r="1">
      <x v="1481"/>
    </i>
    <i r="1">
      <x v="1482"/>
    </i>
    <i r="1">
      <x v="1483"/>
    </i>
    <i>
      <x v="61"/>
      <x v="14"/>
    </i>
    <i r="1">
      <x v="24"/>
    </i>
    <i>
      <x v="73"/>
      <x v="11"/>
    </i>
    <i r="1">
      <x v="1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By Products">
  <location ref="N3:O10" firstHeaderRow="1" firstDataRow="1" firstDataCol="1"/>
  <pivotFields count="6">
    <pivotField numFmtId="169" showAll="0" defaultSubtotal="0"/>
    <pivotField axis="axisRow" numFmtId="169" showAll="0" defaultSubtotal="0">
      <items count="181">
        <item m="1" x="126"/>
        <item m="1" x="120"/>
        <item m="1" x="121"/>
        <item m="1" x="149"/>
        <item m="1" x="77"/>
        <item m="1" x="17"/>
        <item m="1" x="99"/>
        <item m="1" x="39"/>
        <item m="1" x="102"/>
        <item m="1" x="62"/>
        <item m="1" x="48"/>
        <item m="1" x="34"/>
        <item m="1" x="105"/>
        <item m="1" x="158"/>
        <item m="1" x="51"/>
        <item m="1" x="142"/>
        <item x="3"/>
        <item m="1" x="150"/>
        <item m="1" x="52"/>
        <item x="0"/>
        <item m="1" x="176"/>
        <item m="1" x="22"/>
        <item m="1" x="13"/>
        <item m="1" x="54"/>
        <item m="1" x="157"/>
        <item m="1" x="42"/>
        <item m="1" x="64"/>
        <item m="1" x="82"/>
        <item x="1"/>
        <item m="1" x="76"/>
        <item m="1" x="10"/>
        <item m="1" x="127"/>
        <item m="1" x="164"/>
        <item m="1" x="131"/>
        <item m="1" x="136"/>
        <item m="1" x="122"/>
        <item m="1" x="97"/>
        <item m="1" x="35"/>
        <item m="1" x="154"/>
        <item m="1" x="125"/>
        <item m="1" x="101"/>
        <item m="1" x="124"/>
        <item m="1" x="109"/>
        <item m="1" x="28"/>
        <item m="1" x="112"/>
        <item m="1" x="91"/>
        <item m="1" x="49"/>
        <item m="1" x="24"/>
        <item x="2"/>
        <item m="1" x="180"/>
        <item m="1" x="173"/>
        <item m="1" x="159"/>
        <item m="1" x="110"/>
        <item m="1" x="132"/>
        <item m="1" x="41"/>
        <item m="1" x="45"/>
        <item m="1" x="65"/>
        <item m="1" x="14"/>
        <item m="1" x="60"/>
        <item m="1" x="117"/>
        <item m="1" x="137"/>
        <item m="1" x="171"/>
        <item m="1" x="153"/>
        <item m="1" x="147"/>
        <item m="1" x="23"/>
        <item m="1" x="169"/>
        <item m="1" x="18"/>
        <item m="1" x="119"/>
        <item m="1" x="92"/>
        <item m="1" x="89"/>
        <item m="1" x="167"/>
        <item m="1" x="31"/>
        <item m="1" x="94"/>
        <item m="1" x="162"/>
        <item m="1" x="47"/>
        <item m="1" x="141"/>
        <item m="1" x="174"/>
        <item m="1" x="80"/>
        <item m="1" x="73"/>
        <item m="1" x="130"/>
        <item m="1" x="85"/>
        <item m="1" x="86"/>
        <item m="1" x="40"/>
        <item m="1" x="98"/>
        <item m="1" x="148"/>
        <item m="1" x="38"/>
        <item m="1" x="151"/>
        <item m="1" x="55"/>
        <item m="1" x="108"/>
        <item m="1" x="177"/>
        <item m="1" x="100"/>
        <item m="1" x="30"/>
        <item m="1" x="155"/>
        <item m="1" x="25"/>
        <item m="1" x="83"/>
        <item m="1" x="146"/>
        <item m="1" x="163"/>
        <item m="1" x="12"/>
        <item m="1" x="21"/>
        <item m="1" x="178"/>
        <item m="1" x="36"/>
        <item m="1" x="63"/>
        <item m="1" x="133"/>
        <item m="1" x="27"/>
        <item m="1" x="15"/>
        <item m="1" x="70"/>
        <item m="1" x="87"/>
        <item m="1" x="172"/>
        <item m="1" x="161"/>
        <item m="1" x="93"/>
        <item m="1" x="29"/>
        <item m="1" x="116"/>
        <item m="1" x="139"/>
        <item m="1" x="129"/>
        <item m="1" x="57"/>
        <item m="1" x="123"/>
        <item m="1" x="71"/>
        <item m="1" x="84"/>
        <item m="1" x="103"/>
        <item m="1" x="37"/>
        <item m="1" x="33"/>
        <item m="1" x="19"/>
        <item m="1" x="140"/>
        <item m="1" x="81"/>
        <item m="1" x="179"/>
        <item m="1" x="61"/>
        <item m="1" x="95"/>
        <item m="1" x="79"/>
        <item m="1" x="7"/>
        <item m="1" x="160"/>
        <item m="1" x="138"/>
        <item m="1" x="43"/>
        <item m="1" x="20"/>
        <item m="1" x="118"/>
        <item m="1" x="75"/>
        <item m="1" x="135"/>
        <item m="1" x="11"/>
        <item x="4"/>
        <item m="1" x="134"/>
        <item m="1" x="170"/>
        <item m="1" x="145"/>
        <item m="1" x="72"/>
        <item m="1" x="144"/>
        <item m="1" x="90"/>
        <item m="1" x="59"/>
        <item m="1" x="111"/>
        <item m="1" x="152"/>
        <item m="1" x="9"/>
        <item m="1" x="113"/>
        <item m="1" x="16"/>
        <item m="1" x="168"/>
        <item m="1" x="165"/>
        <item m="1" x="166"/>
        <item m="1" x="8"/>
        <item m="1" x="32"/>
        <item m="1" x="26"/>
        <item m="1" x="46"/>
        <item m="1" x="107"/>
        <item m="1" x="58"/>
        <item m="1" x="44"/>
        <item m="1" x="66"/>
        <item m="1" x="175"/>
        <item m="1" x="6"/>
        <item m="1" x="106"/>
        <item m="1" x="56"/>
        <item m="1" x="128"/>
        <item m="1" x="74"/>
        <item m="1" x="96"/>
        <item m="1" x="53"/>
        <item m="1" x="88"/>
        <item m="1" x="114"/>
        <item m="1" x="78"/>
        <item m="1" x="104"/>
        <item m="1" x="115"/>
        <item m="1" x="69"/>
        <item m="1" x="143"/>
        <item m="1" x="156"/>
        <item m="1" x="68"/>
        <item m="1" x="50"/>
        <item m="1" x="67"/>
        <item x="5"/>
      </items>
    </pivotField>
    <pivotField dataField="1" numFmtId="169" showAll="0" defaultSubtotal="0"/>
    <pivotField numFmtId="169" showAll="0" defaultSubtotal="0"/>
    <pivotField numFmtId="14" showAll="0" defaultSubtotal="0"/>
    <pivotField showAll="0"/>
  </pivotFields>
  <rowFields count="1">
    <field x="1"/>
  </rowFields>
  <rowItems count="7">
    <i>
      <x v="16"/>
    </i>
    <i>
      <x v="19"/>
    </i>
    <i>
      <x v="28"/>
    </i>
    <i>
      <x v="48"/>
    </i>
    <i>
      <x v="137"/>
    </i>
    <i>
      <x v="180"/>
    </i>
    <i t="grand">
      <x/>
    </i>
  </rowItems>
  <colItems count="1">
    <i/>
  </colItems>
  <dataFields count="1">
    <dataField name="# of Lots" fld="2" subtotal="count" baseField="0" baseItem="0"/>
  </dataFields>
  <formats count="4">
    <format dxfId="15">
      <pivotArea type="all" dataOnly="0" outline="0" fieldPosition="0"/>
    </format>
    <format dxfId="14">
      <pivotArea outline="0" collapsedLevelsAreSubtotals="1" fieldPosition="0"/>
    </format>
    <format dxfId="13">
      <pivotArea dataOnly="0" labelOnly="1" grandRow="1" outline="0" fieldPosition="0"/>
    </format>
    <format dxfId="12">
      <pivotArea outline="0" collapsedLevelsAreSubtotals="1" fieldPosition="0">
        <references count="1">
          <reference field="4294967294" count="1" selected="0">
            <x v="0"/>
          </reference>
        </references>
      </pivotArea>
    </format>
  </formats>
  <pivotTableStyleInfo name="PivotStyleDark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3"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5" indent="0" showHeaders="0" compact="0" compactData="0" multipleFieldFilters="0">
  <location ref="F3:J62" firstHeaderRow="0" firstDataRow="0" firstDataCol="5"/>
  <pivotFields count="61">
    <pivotField axis="axisRow" compact="0" numFmtId="169" outline="0" multipleItemSelectionAllowed="1" showAll="0" defaultSubtotal="0">
      <items count="3">
        <item h="1" x="0"/>
        <item x="1"/>
        <item h="1" x="2"/>
      </items>
      <extLst>
        <ext xmlns:x14="http://schemas.microsoft.com/office/spreadsheetml/2009/9/main" uri="{2946ED86-A175-432a-8AC1-64E0C546D7DE}">
          <x14:pivotField fillDownLabels="1"/>
        </ext>
      </extLst>
    </pivotField>
    <pivotField axis="axisRow" compact="0" numFmtId="169" outline="0" showAll="0" defaultSubtotal="0">
      <items count="126">
        <item x="0"/>
        <item x="18"/>
        <item x="19"/>
        <item x="21"/>
        <item x="22"/>
        <item x="23"/>
        <item x="24"/>
        <item x="25"/>
        <item x="26"/>
        <item x="29"/>
        <item x="28"/>
        <item x="32"/>
        <item x="36"/>
        <item x="37"/>
        <item x="38"/>
        <item x="42"/>
        <item x="45"/>
        <item x="47"/>
        <item x="50"/>
        <item x="51"/>
        <item x="57"/>
        <item x="58"/>
        <item x="61"/>
        <item x="65"/>
        <item x="66"/>
        <item x="67"/>
        <item x="68"/>
        <item x="70"/>
        <item x="72"/>
        <item x="74"/>
        <item x="75"/>
        <item x="76"/>
        <item x="77"/>
        <item x="81"/>
        <item x="82"/>
        <item x="83"/>
        <item x="87"/>
        <item x="88"/>
        <item x="89"/>
        <item x="92"/>
        <item x="93"/>
        <item x="101"/>
        <item x="105"/>
        <item x="107"/>
        <item x="110"/>
        <item x="116"/>
        <item x="118"/>
        <item x="120"/>
        <item x="123"/>
        <item x="79"/>
        <item x="80"/>
        <item x="122"/>
        <item x="98"/>
        <item x="6"/>
        <item x="5"/>
        <item x="124"/>
        <item x="73"/>
        <item x="20"/>
        <item x="35"/>
        <item x="117"/>
        <item x="12"/>
        <item x="59"/>
        <item x="100"/>
        <item x="102"/>
        <item x="34"/>
        <item x="46"/>
        <item x="48"/>
        <item x="56"/>
        <item x="78"/>
        <item x="86"/>
        <item x="96"/>
        <item x="109"/>
        <item x="91"/>
        <item x="121"/>
        <item x="95"/>
        <item x="64"/>
        <item x="41"/>
        <item x="108"/>
        <item x="69"/>
        <item x="99"/>
        <item x="97"/>
        <item x="14"/>
        <item x="31"/>
        <item x="63"/>
        <item x="30"/>
        <item x="9"/>
        <item x="4"/>
        <item x="15"/>
        <item x="27"/>
        <item x="55"/>
        <item x="49"/>
        <item x="103"/>
        <item x="17"/>
        <item x="40"/>
        <item x="2"/>
        <item x="13"/>
        <item x="39"/>
        <item x="71"/>
        <item x="94"/>
        <item x="119"/>
        <item x="104"/>
        <item x="125"/>
        <item x="62"/>
        <item x="1"/>
        <item x="16"/>
        <item x="53"/>
        <item x="54"/>
        <item x="60"/>
        <item x="85"/>
        <item x="90"/>
        <item x="84"/>
        <item x="44"/>
        <item x="3"/>
        <item x="7"/>
        <item x="8"/>
        <item x="10"/>
        <item x="11"/>
        <item x="33"/>
        <item x="43"/>
        <item x="52"/>
        <item x="106"/>
        <item x="111"/>
        <item x="112"/>
        <item x="113"/>
        <item x="114"/>
        <item x="11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axis="axisRow" compact="0" numFmtId="169" outline="0" showAll="0" defaultSubtotal="0">
      <items count="1705">
        <item x="1574"/>
        <item x="1141"/>
        <item x="1142"/>
        <item x="680"/>
        <item x="1365"/>
        <item x="518"/>
        <item x="519"/>
        <item x="681"/>
        <item x="1337"/>
        <item x="1338"/>
        <item x="1234"/>
        <item x="1333"/>
        <item x="1334"/>
        <item x="1672"/>
        <item x="1163"/>
        <item x="1195"/>
        <item x="1600"/>
        <item x="1601"/>
        <item x="1599"/>
        <item x="1196"/>
        <item x="1235"/>
        <item x="1597"/>
        <item x="1335"/>
        <item x="1598"/>
        <item x="1164"/>
        <item x="625"/>
        <item x="626"/>
        <item x="0"/>
        <item x="1336"/>
        <item x="1236"/>
        <item x="1517"/>
        <item x="1518"/>
        <item x="1364"/>
        <item x="678"/>
        <item x="679"/>
        <item x="1665"/>
        <item x="1671"/>
        <item x="289"/>
        <item x="1"/>
        <item x="609"/>
        <item x="611"/>
        <item x="612"/>
        <item x="1186"/>
        <item x="610"/>
        <item x="623"/>
        <item x="676"/>
        <item x="1161"/>
        <item x="3"/>
        <item x="4"/>
        <item x="1175"/>
        <item x="1185"/>
        <item x="1197"/>
        <item x="1215"/>
        <item x="1519"/>
        <item x="1575"/>
        <item x="1515"/>
        <item x="1187"/>
        <item x="284"/>
        <item x="285"/>
        <item x="286"/>
        <item x="287"/>
        <item x="290"/>
        <item x="291"/>
        <item x="761"/>
        <item x="771"/>
        <item x="1162"/>
        <item x="1198"/>
        <item x="1209"/>
        <item x="1516"/>
        <item x="1666"/>
        <item x="1670"/>
        <item x="517"/>
        <item x="1339"/>
        <item x="1704"/>
        <item x="772"/>
        <item x="1171"/>
        <item x="288"/>
        <item x="1165"/>
        <item x="1340"/>
        <item x="1172"/>
        <item x="1207"/>
        <item x="1210"/>
        <item x="1216"/>
        <item x="1341"/>
        <item x="1366"/>
        <item x="1342"/>
        <item x="677"/>
        <item x="762"/>
        <item x="1166"/>
        <item x="1173"/>
        <item x="1174"/>
        <item x="1640"/>
        <item x="520"/>
        <item x="1176"/>
        <item x="1208"/>
        <item x="870"/>
        <item x="602"/>
        <item x="603"/>
        <item x="1576"/>
        <item x="521"/>
        <item x="1367"/>
        <item x="895"/>
        <item x="896"/>
        <item x="871"/>
        <item x="2"/>
        <item x="7"/>
        <item x="8"/>
        <item x="100"/>
        <item x="101"/>
        <item x="102"/>
        <item x="103"/>
        <item x="104"/>
        <item x="105"/>
        <item x="106"/>
        <item x="107"/>
        <item x="108"/>
        <item x="278"/>
        <item x="624"/>
        <item x="682"/>
        <item x="683"/>
        <item x="684"/>
        <item x="685"/>
        <item x="686"/>
        <item x="687"/>
        <item x="688"/>
        <item x="689"/>
        <item x="690"/>
        <item x="691"/>
        <item x="692"/>
        <item x="693"/>
        <item x="694"/>
        <item x="695"/>
        <item x="696"/>
        <item x="697"/>
        <item x="773"/>
        <item x="774"/>
        <item x="945"/>
        <item x="1214"/>
        <item x="1237"/>
        <item x="1360"/>
        <item x="1361"/>
        <item x="1552"/>
        <item x="1553"/>
        <item x="1554"/>
        <item x="1641"/>
        <item x="775"/>
        <item x="776"/>
        <item x="777"/>
        <item x="1362"/>
        <item x="9"/>
        <item x="10"/>
        <item x="11"/>
        <item x="12"/>
        <item x="13"/>
        <item x="14"/>
        <item x="15"/>
        <item x="16"/>
        <item x="109"/>
        <item x="110"/>
        <item x="111"/>
        <item x="112"/>
        <item x="113"/>
        <item x="114"/>
        <item x="115"/>
        <item x="116"/>
        <item x="118"/>
        <item x="119"/>
        <item x="120"/>
        <item x="121"/>
        <item x="122"/>
        <item x="123"/>
        <item x="698"/>
        <item x="699"/>
        <item x="700"/>
        <item x="701"/>
        <item x="702"/>
        <item x="703"/>
        <item x="704"/>
        <item x="778"/>
        <item x="779"/>
        <item x="780"/>
        <item x="781"/>
        <item x="782"/>
        <item x="783"/>
        <item x="784"/>
        <item x="785"/>
        <item x="786"/>
        <item x="787"/>
        <item x="1211"/>
        <item x="1212"/>
        <item x="1213"/>
        <item x="1344"/>
        <item x="1345"/>
        <item x="1346"/>
        <item x="1555"/>
        <item x="1556"/>
        <item x="1557"/>
        <item x="1558"/>
        <item x="117"/>
        <item x="627"/>
        <item x="628"/>
        <item x="629"/>
        <item x="630"/>
        <item x="631"/>
        <item x="632"/>
        <item x="633"/>
        <item x="788"/>
        <item x="789"/>
        <item x="790"/>
        <item x="791"/>
        <item x="792"/>
        <item x="793"/>
        <item x="794"/>
        <item x="795"/>
        <item x="796"/>
        <item x="797"/>
        <item x="1138"/>
        <item x="1139"/>
        <item x="1140"/>
        <item x="1167"/>
        <item x="1168"/>
        <item x="1169"/>
        <item x="1170"/>
        <item x="1233"/>
        <item x="1326"/>
        <item x="1347"/>
        <item x="1348"/>
        <item x="1349"/>
        <item x="1350"/>
        <item x="1351"/>
        <item x="1352"/>
        <item x="1391"/>
        <item x="1530"/>
        <item x="1531"/>
        <item x="1532"/>
        <item x="1533"/>
        <item x="1559"/>
        <item x="1560"/>
        <item x="1578"/>
        <item x="5"/>
        <item x="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4"/>
        <item x="605"/>
        <item x="606"/>
        <item x="607"/>
        <item x="608"/>
        <item x="613"/>
        <item x="614"/>
        <item x="615"/>
        <item x="616"/>
        <item x="617"/>
        <item x="618"/>
        <item x="619"/>
        <item x="620"/>
        <item x="621"/>
        <item x="622"/>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705"/>
        <item x="706"/>
        <item x="707"/>
        <item x="708"/>
        <item x="709"/>
        <item x="710"/>
        <item x="711"/>
        <item x="712"/>
        <item x="713"/>
        <item x="714"/>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3"/>
        <item x="764"/>
        <item x="765"/>
        <item x="766"/>
        <item x="767"/>
        <item x="768"/>
        <item x="769"/>
        <item x="770"/>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6"/>
        <item x="857"/>
        <item x="858"/>
        <item x="859"/>
        <item x="860"/>
        <item x="861"/>
        <item x="862"/>
        <item x="863"/>
        <item x="864"/>
        <item x="865"/>
        <item x="866"/>
        <item x="867"/>
        <item x="868"/>
        <item x="869"/>
        <item x="872"/>
        <item x="873"/>
        <item x="874"/>
        <item x="875"/>
        <item x="876"/>
        <item x="877"/>
        <item x="878"/>
        <item x="879"/>
        <item x="880"/>
        <item x="881"/>
        <item x="882"/>
        <item x="883"/>
        <item x="884"/>
        <item x="885"/>
        <item x="886"/>
        <item x="887"/>
        <item x="888"/>
        <item x="889"/>
        <item x="890"/>
        <item x="891"/>
        <item x="892"/>
        <item x="893"/>
        <item x="894"/>
        <item x="897"/>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24"/>
        <item x="1125"/>
        <item x="1126"/>
        <item x="1127"/>
        <item x="1128"/>
        <item x="1129"/>
        <item x="1130"/>
        <item x="1131"/>
        <item x="1132"/>
        <item x="1133"/>
        <item x="1134"/>
        <item x="1135"/>
        <item x="1136"/>
        <item x="1137"/>
        <item x="1143"/>
        <item x="1144"/>
        <item x="1145"/>
        <item x="1146"/>
        <item x="1147"/>
        <item x="1148"/>
        <item x="1149"/>
        <item x="1150"/>
        <item x="1151"/>
        <item x="1152"/>
        <item x="1153"/>
        <item x="1154"/>
        <item x="1155"/>
        <item x="1156"/>
        <item x="1157"/>
        <item x="1158"/>
        <item x="1159"/>
        <item x="1160"/>
        <item x="1199"/>
        <item x="1200"/>
        <item x="1201"/>
        <item x="1202"/>
        <item x="1203"/>
        <item x="1204"/>
        <item x="1205"/>
        <item x="1206"/>
        <item x="1217"/>
        <item x="1218"/>
        <item x="1219"/>
        <item x="1220"/>
        <item x="1221"/>
        <item x="1222"/>
        <item x="1223"/>
        <item x="1224"/>
        <item x="1225"/>
        <item x="1226"/>
        <item x="1227"/>
        <item x="1228"/>
        <item x="1229"/>
        <item x="1230"/>
        <item x="1231"/>
        <item x="1232"/>
        <item x="1238"/>
        <item x="1239"/>
        <item x="1240"/>
        <item x="1241"/>
        <item x="1242"/>
        <item x="1243"/>
        <item x="1244"/>
        <item x="1245"/>
        <item x="1246"/>
        <item x="1247"/>
        <item x="1248"/>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43"/>
        <item x="1353"/>
        <item x="1354"/>
        <item x="1355"/>
        <item x="1356"/>
        <item x="1357"/>
        <item x="1358"/>
        <item x="1359"/>
        <item x="1363"/>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520"/>
        <item x="1521"/>
        <item x="1522"/>
        <item x="1523"/>
        <item x="1524"/>
        <item x="1525"/>
        <item x="1526"/>
        <item x="1527"/>
        <item x="1528"/>
        <item x="1529"/>
        <item x="1534"/>
        <item x="1535"/>
        <item x="1536"/>
        <item x="1537"/>
        <item x="1538"/>
        <item x="1539"/>
        <item x="1540"/>
        <item x="1541"/>
        <item x="1542"/>
        <item x="1543"/>
        <item x="1544"/>
        <item x="1545"/>
        <item x="1546"/>
        <item x="1547"/>
        <item x="1548"/>
        <item x="1549"/>
        <item x="1550"/>
        <item x="1551"/>
        <item x="1561"/>
        <item x="1562"/>
        <item x="1563"/>
        <item x="1564"/>
        <item x="1565"/>
        <item x="1566"/>
        <item x="1567"/>
        <item x="1568"/>
        <item x="1569"/>
        <item x="1570"/>
        <item x="1571"/>
        <item x="1572"/>
        <item x="1573"/>
        <item x="1577"/>
        <item x="1579"/>
        <item x="1580"/>
        <item x="1581"/>
        <item x="1582"/>
        <item x="1583"/>
        <item x="1584"/>
        <item x="1585"/>
        <item x="1586"/>
        <item x="1587"/>
        <item x="1588"/>
        <item x="1589"/>
        <item x="1590"/>
        <item x="1591"/>
        <item x="1592"/>
        <item x="1593"/>
        <item x="1594"/>
        <item x="1595"/>
        <item x="1596"/>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42"/>
        <item x="1643"/>
        <item x="1644"/>
        <item x="1645"/>
        <item x="1646"/>
        <item x="1647"/>
        <item x="1648"/>
        <item x="1649"/>
        <item x="1650"/>
        <item x="1651"/>
        <item x="1652"/>
        <item x="1653"/>
        <item x="1654"/>
        <item x="1655"/>
        <item x="1656"/>
        <item x="1657"/>
        <item x="1658"/>
        <item x="1659"/>
        <item x="1660"/>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207"/>
        <item x="208"/>
        <item x="209"/>
        <item x="210"/>
        <item x="211"/>
        <item x="212"/>
        <item x="213"/>
        <item x="214"/>
        <item x="215"/>
        <item x="216"/>
        <item x="217"/>
        <item x="218"/>
        <item x="219"/>
        <item x="220"/>
        <item x="221"/>
        <item x="222"/>
        <item x="223"/>
        <item x="224"/>
        <item x="225"/>
        <item x="226"/>
        <item x="227"/>
        <item x="292"/>
        <item x="293"/>
        <item x="294"/>
        <item x="295"/>
        <item x="296"/>
        <item x="297"/>
        <item x="298"/>
        <item x="299"/>
        <item x="300"/>
        <item x="301"/>
        <item x="302"/>
        <item x="303"/>
        <item x="335"/>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672"/>
        <item x="673"/>
        <item x="674"/>
        <item x="675"/>
        <item x="715"/>
        <item x="716"/>
        <item x="717"/>
        <item x="718"/>
        <item x="719"/>
        <item x="720"/>
        <item x="721"/>
        <item x="849"/>
        <item x="898"/>
        <item x="899"/>
        <item x="938"/>
        <item x="939"/>
        <item x="940"/>
        <item x="941"/>
        <item x="942"/>
        <item x="943"/>
        <item x="944"/>
        <item x="976"/>
        <item x="977"/>
        <item x="1105"/>
        <item x="1106"/>
        <item x="1107"/>
        <item x="1108"/>
        <item x="1109"/>
        <item x="1110"/>
        <item x="1111"/>
        <item x="1112"/>
        <item x="1113"/>
        <item x="1114"/>
        <item x="1115"/>
        <item x="1116"/>
        <item x="1117"/>
        <item x="1118"/>
        <item x="1119"/>
        <item x="1120"/>
        <item x="1121"/>
        <item x="1122"/>
        <item x="1123"/>
        <item x="1177"/>
        <item x="1178"/>
        <item x="1179"/>
        <item x="1180"/>
        <item x="1181"/>
        <item x="1182"/>
        <item x="1183"/>
        <item x="1184"/>
        <item x="1188"/>
        <item x="1189"/>
        <item x="1190"/>
        <item x="1191"/>
        <item x="1192"/>
        <item x="1193"/>
        <item x="1194"/>
        <item x="1249"/>
        <item x="1250"/>
        <item x="1251"/>
        <item x="1252"/>
        <item x="1332"/>
        <item x="1368"/>
        <item x="1369"/>
        <item x="1370"/>
        <item x="1371"/>
        <item x="1372"/>
        <item x="1373"/>
        <item x="1374"/>
        <item x="1375"/>
        <item x="1376"/>
        <item x="1377"/>
        <item x="1378"/>
        <item x="1379"/>
        <item x="1380"/>
        <item x="1381"/>
        <item x="1382"/>
        <item x="1383"/>
        <item x="1384"/>
        <item x="1385"/>
        <item x="1386"/>
        <item x="1387"/>
        <item x="1388"/>
        <item x="1389"/>
        <item x="1390"/>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636"/>
        <item x="1637"/>
        <item x="1638"/>
        <item x="1639"/>
        <item x="1661"/>
        <item x="1662"/>
        <item x="1663"/>
        <item x="1664"/>
        <item x="1667"/>
        <item x="1668"/>
        <item x="1669"/>
      </items>
      <extLst>
        <ext xmlns:x14="http://schemas.microsoft.com/office/spreadsheetml/2009/9/main" uri="{2946ED86-A175-432a-8AC1-64E0C546D7DE}">
          <x14:pivotField fillDownLabels="1"/>
        </ext>
      </extLst>
    </pivotField>
    <pivotField axis="axisRow" compact="0" outline="0" showAll="0" defaultSubtotal="0">
      <items count="359">
        <item x="345"/>
        <item x="270"/>
        <item x="271"/>
        <item x="318"/>
        <item x="229"/>
        <item x="319"/>
        <item x="192"/>
        <item x="193"/>
        <item x="230"/>
        <item x="312"/>
        <item x="313"/>
        <item x="294"/>
        <item x="308"/>
        <item x="309"/>
        <item x="357"/>
        <item x="274"/>
        <item x="286"/>
        <item x="350"/>
        <item x="351"/>
        <item x="349"/>
        <item x="287"/>
        <item x="295"/>
        <item x="310"/>
        <item x="348"/>
        <item x="275"/>
        <item x="211"/>
        <item x="212"/>
        <item x="0"/>
        <item x="311"/>
        <item x="296"/>
        <item x="342"/>
        <item x="343"/>
        <item x="227"/>
        <item x="228"/>
        <item x="354"/>
        <item x="356"/>
        <item x="142"/>
        <item x="284"/>
        <item x="204"/>
        <item x="206"/>
        <item x="207"/>
        <item x="1"/>
        <item x="288"/>
        <item x="3"/>
        <item x="225"/>
        <item x="272"/>
        <item x="346"/>
        <item x="4"/>
        <item x="283"/>
        <item x="205"/>
        <item x="209"/>
        <item x="282"/>
        <item x="293"/>
        <item x="341"/>
        <item x="143"/>
        <item x="238"/>
        <item x="355"/>
        <item x="289"/>
        <item x="139"/>
        <item x="239"/>
        <item x="138"/>
        <item x="140"/>
        <item x="137"/>
        <item x="358"/>
        <item x="191"/>
        <item x="273"/>
        <item x="314"/>
        <item x="240"/>
        <item x="278"/>
        <item x="279"/>
        <item x="141"/>
        <item x="290"/>
        <item x="276"/>
        <item x="316"/>
        <item x="320"/>
        <item x="285"/>
        <item x="292"/>
        <item x="315"/>
        <item x="280"/>
        <item x="281"/>
        <item x="317"/>
        <item x="226"/>
        <item x="352"/>
        <item x="277"/>
        <item x="194"/>
        <item x="291"/>
        <item x="250"/>
        <item x="347"/>
        <item x="199"/>
        <item x="200"/>
        <item x="195"/>
        <item x="321"/>
        <item x="260"/>
        <item x="261"/>
        <item x="251"/>
        <item x="210"/>
        <item x="2"/>
        <item x="7"/>
        <item x="8"/>
        <item x="232"/>
        <item x="353"/>
        <item x="297"/>
        <item x="62"/>
        <item x="63"/>
        <item x="64"/>
        <item x="133"/>
        <item x="231"/>
        <item x="9"/>
        <item x="10"/>
        <item x="11"/>
        <item x="12"/>
        <item x="13"/>
        <item x="65"/>
        <item x="66"/>
        <item x="213"/>
        <item x="214"/>
        <item x="215"/>
        <item x="216"/>
        <item x="217"/>
        <item x="218"/>
        <item x="219"/>
        <item x="241"/>
        <item x="242"/>
        <item x="5"/>
        <item x="268"/>
        <item x="269"/>
        <item x="6"/>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7"/>
        <item x="68"/>
        <item x="69"/>
        <item x="70"/>
        <item x="71"/>
        <item x="72"/>
        <item x="73"/>
        <item x="74"/>
        <item x="75"/>
        <item x="76"/>
        <item x="77"/>
        <item x="78"/>
        <item x="79"/>
        <item x="80"/>
        <item x="81"/>
        <item x="82"/>
        <item x="83"/>
        <item x="84"/>
        <item x="85"/>
        <item x="86"/>
        <item x="87"/>
        <item x="88"/>
        <item x="89"/>
        <item x="90"/>
        <item x="91"/>
        <item x="92"/>
        <item x="93"/>
        <item x="94"/>
        <item x="9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4"/>
        <item x="135"/>
        <item x="136"/>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96"/>
        <item x="197"/>
        <item x="198"/>
        <item x="201"/>
        <item x="202"/>
        <item x="203"/>
        <item x="208"/>
        <item x="220"/>
        <item x="221"/>
        <item x="222"/>
        <item x="223"/>
        <item x="233"/>
        <item x="234"/>
        <item x="235"/>
        <item x="236"/>
        <item x="237"/>
        <item x="243"/>
        <item x="244"/>
        <item x="245"/>
        <item x="246"/>
        <item x="247"/>
        <item x="248"/>
        <item x="249"/>
        <item x="252"/>
        <item x="253"/>
        <item x="254"/>
        <item x="255"/>
        <item x="256"/>
        <item x="257"/>
        <item x="258"/>
        <item x="259"/>
        <item x="262"/>
        <item x="263"/>
        <item x="266"/>
        <item x="267"/>
        <item x="298"/>
        <item x="299"/>
        <item x="300"/>
        <item x="301"/>
        <item x="302"/>
        <item x="303"/>
        <item x="304"/>
        <item x="305"/>
        <item x="306"/>
        <item x="307"/>
        <item x="325"/>
        <item x="326"/>
        <item x="327"/>
        <item x="328"/>
        <item x="329"/>
        <item x="330"/>
        <item x="331"/>
        <item x="332"/>
        <item x="333"/>
        <item x="334"/>
        <item x="335"/>
        <item x="344"/>
        <item x="96"/>
        <item x="97"/>
        <item x="98"/>
        <item x="99"/>
        <item x="100"/>
        <item x="101"/>
        <item x="102"/>
        <item x="103"/>
        <item x="104"/>
        <item x="105"/>
        <item x="144"/>
        <item x="145"/>
        <item x="146"/>
        <item x="147"/>
        <item x="148"/>
        <item x="149"/>
        <item x="181"/>
        <item x="182"/>
        <item x="183"/>
        <item x="184"/>
        <item x="185"/>
        <item x="186"/>
        <item x="187"/>
        <item x="188"/>
        <item x="189"/>
        <item x="190"/>
        <item x="224"/>
        <item x="264"/>
        <item x="265"/>
        <item x="322"/>
        <item x="323"/>
        <item x="324"/>
        <item x="336"/>
        <item x="337"/>
        <item x="338"/>
        <item x="339"/>
        <item x="340"/>
      </items>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numFmtId="1" outline="0" showAll="0" defaultSubtotal="0">
      <items count="12">
        <item h="1" x="1"/>
        <item h="1" x="3"/>
        <item h="1" x="4"/>
        <item h="1" x="5"/>
        <item h="1" x="6"/>
        <item h="1" x="7"/>
        <item h="1" x="8"/>
        <item h="1" x="0"/>
        <item h="1" x="9"/>
        <item x="10"/>
        <item h="1" x="11"/>
        <item h="1" x="2"/>
      </items>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97">
        <item x="282"/>
        <item x="233"/>
        <item x="234"/>
        <item x="189"/>
        <item x="156"/>
        <item x="157"/>
        <item x="190"/>
        <item x="270"/>
        <item x="271"/>
        <item x="258"/>
        <item x="295"/>
        <item x="266"/>
        <item x="267"/>
        <item x="296"/>
        <item x="238"/>
        <item x="252"/>
        <item x="287"/>
        <item x="288"/>
        <item x="286"/>
        <item x="253"/>
        <item x="259"/>
        <item x="268"/>
        <item x="285"/>
        <item x="239"/>
        <item x="175"/>
        <item x="176"/>
        <item x="0"/>
        <item x="269"/>
        <item x="260"/>
        <item x="280"/>
        <item x="281"/>
        <item x="188"/>
        <item x="276"/>
        <item x="292"/>
        <item x="294"/>
        <item x="112"/>
        <item x="250"/>
        <item x="169"/>
        <item x="171"/>
        <item x="251"/>
        <item x="1"/>
        <item x="254"/>
        <item x="236"/>
        <item x="248"/>
        <item x="283"/>
        <item x="4"/>
        <item x="249"/>
        <item x="170"/>
        <item x="173"/>
        <item x="3"/>
        <item x="246"/>
        <item x="186"/>
        <item x="113"/>
        <item x="255"/>
        <item x="109"/>
        <item x="202"/>
        <item x="108"/>
        <item x="107"/>
        <item x="110"/>
        <item x="293"/>
        <item x="155"/>
        <item x="237"/>
        <item x="272"/>
        <item x="203"/>
        <item x="242"/>
        <item x="243"/>
        <item x="111"/>
        <item x="240"/>
        <item x="274"/>
        <item x="277"/>
        <item x="257"/>
        <item x="273"/>
        <item x="245"/>
        <item x="241"/>
        <item x="275"/>
        <item x="187"/>
        <item x="290"/>
        <item x="244"/>
        <item x="247"/>
        <item x="158"/>
        <item x="256"/>
        <item x="214"/>
        <item x="164"/>
        <item x="284"/>
        <item x="165"/>
        <item x="159"/>
        <item x="278"/>
        <item x="219"/>
        <item x="215"/>
        <item x="174"/>
        <item x="2"/>
        <item x="6"/>
        <item x="7"/>
        <item x="221"/>
        <item x="291"/>
        <item x="261"/>
        <item x="53"/>
        <item x="103"/>
        <item x="191"/>
        <item x="8"/>
        <item x="9"/>
        <item x="10"/>
        <item x="11"/>
        <item x="12"/>
        <item x="13"/>
        <item x="177"/>
        <item x="178"/>
        <item x="179"/>
        <item x="180"/>
        <item x="181"/>
        <item x="204"/>
        <item x="205"/>
        <item x="206"/>
        <item x="232"/>
        <item x="5"/>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4"/>
        <item x="55"/>
        <item x="56"/>
        <item x="57"/>
        <item x="58"/>
        <item x="59"/>
        <item x="60"/>
        <item x="61"/>
        <item x="62"/>
        <item x="63"/>
        <item x="64"/>
        <item x="65"/>
        <item x="66"/>
        <item x="67"/>
        <item x="68"/>
        <item x="69"/>
        <item x="70"/>
        <item x="71"/>
        <item x="72"/>
        <item x="73"/>
        <item x="74"/>
        <item x="75"/>
        <item x="76"/>
        <item x="77"/>
        <item x="84"/>
        <item x="85"/>
        <item x="86"/>
        <item x="87"/>
        <item x="88"/>
        <item x="89"/>
        <item x="90"/>
        <item x="91"/>
        <item x="92"/>
        <item x="93"/>
        <item x="94"/>
        <item x="95"/>
        <item x="96"/>
        <item x="97"/>
        <item x="98"/>
        <item x="99"/>
        <item x="100"/>
        <item x="101"/>
        <item x="102"/>
        <item x="104"/>
        <item x="105"/>
        <item x="106"/>
        <item x="121"/>
        <item x="122"/>
        <item x="123"/>
        <item x="124"/>
        <item x="125"/>
        <item x="126"/>
        <item x="127"/>
        <item x="128"/>
        <item x="129"/>
        <item x="130"/>
        <item x="131"/>
        <item x="132"/>
        <item x="133"/>
        <item x="134"/>
        <item x="135"/>
        <item x="136"/>
        <item x="137"/>
        <item x="138"/>
        <item x="139"/>
        <item x="140"/>
        <item x="141"/>
        <item x="142"/>
        <item x="143"/>
        <item x="144"/>
        <item x="145"/>
        <item x="160"/>
        <item x="161"/>
        <item x="162"/>
        <item x="163"/>
        <item x="166"/>
        <item x="167"/>
        <item x="168"/>
        <item x="172"/>
        <item x="182"/>
        <item x="183"/>
        <item x="184"/>
        <item x="185"/>
        <item x="192"/>
        <item x="193"/>
        <item x="194"/>
        <item x="195"/>
        <item x="196"/>
        <item x="197"/>
        <item x="198"/>
        <item x="199"/>
        <item x="200"/>
        <item x="201"/>
        <item x="207"/>
        <item x="208"/>
        <item x="209"/>
        <item x="210"/>
        <item x="211"/>
        <item x="212"/>
        <item x="213"/>
        <item x="216"/>
        <item x="217"/>
        <item x="218"/>
        <item x="220"/>
        <item x="222"/>
        <item x="224"/>
        <item x="225"/>
        <item x="226"/>
        <item x="227"/>
        <item x="228"/>
        <item x="229"/>
        <item x="230"/>
        <item x="231"/>
        <item x="235"/>
        <item x="262"/>
        <item x="263"/>
        <item x="264"/>
        <item x="265"/>
        <item x="279"/>
        <item x="289"/>
        <item x="78"/>
        <item x="79"/>
        <item x="80"/>
        <item x="81"/>
        <item x="82"/>
        <item x="83"/>
        <item x="114"/>
        <item x="115"/>
        <item x="116"/>
        <item x="117"/>
        <item x="118"/>
        <item x="119"/>
        <item x="120"/>
        <item x="146"/>
        <item x="147"/>
        <item x="148"/>
        <item x="149"/>
        <item x="150"/>
        <item x="151"/>
        <item x="152"/>
        <item x="153"/>
        <item x="154"/>
        <item x="22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6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5">
    <field x="0"/>
    <field x="1"/>
    <field x="4"/>
    <field x="5"/>
    <field x="52"/>
  </rowFields>
  <rowItems count="60">
    <i>
      <x v="1"/>
      <x v="16"/>
      <x v="101"/>
      <x v="92"/>
      <x v="87"/>
    </i>
    <i r="2">
      <x v="102"/>
      <x v="93"/>
      <x v="87"/>
    </i>
    <i r="1">
      <x v="17"/>
      <x v="1575"/>
      <x v="345"/>
      <x v="294"/>
    </i>
    <i r="2">
      <x v="1576"/>
      <x v="346"/>
      <x v="280"/>
    </i>
    <i r="2">
      <x v="1577"/>
      <x v="334"/>
      <x v="283"/>
    </i>
    <i r="2">
      <x v="1578"/>
      <x v="334"/>
      <x v="283"/>
    </i>
    <i r="2">
      <x v="1579"/>
      <x v="349"/>
      <x v="284"/>
    </i>
    <i r="2">
      <x v="1580"/>
      <x v="337"/>
      <x v="286"/>
    </i>
    <i r="2">
      <x v="1581"/>
      <x v="337"/>
      <x v="286"/>
    </i>
    <i r="1">
      <x v="38"/>
      <x v="1626"/>
      <x v="342"/>
      <x v="291"/>
    </i>
    <i r="2">
      <x v="1627"/>
      <x v="334"/>
      <x v="283"/>
    </i>
    <i r="2">
      <x v="1628"/>
      <x v="336"/>
      <x v="285"/>
    </i>
    <i r="2">
      <x v="1629"/>
      <x v="335"/>
      <x v="284"/>
    </i>
    <i r="2">
      <x v="1630"/>
      <x v="349"/>
      <x v="284"/>
    </i>
    <i r="2">
      <x v="1631"/>
      <x v="349"/>
      <x v="284"/>
    </i>
    <i r="2">
      <x v="1632"/>
      <x v="349"/>
      <x v="284"/>
    </i>
    <i r="2">
      <x v="1633"/>
      <x v="352"/>
      <x v="284"/>
    </i>
    <i r="2">
      <x v="1634"/>
      <x v="352"/>
      <x v="284"/>
    </i>
    <i r="2">
      <x v="1635"/>
      <x v="352"/>
      <x v="284"/>
    </i>
    <i r="2">
      <x v="1636"/>
      <x v="352"/>
      <x v="284"/>
    </i>
    <i r="2">
      <x v="1637"/>
      <x v="347"/>
      <x v="284"/>
    </i>
    <i r="2">
      <x v="1638"/>
      <x v="347"/>
      <x v="284"/>
    </i>
    <i r="2">
      <x v="1639"/>
      <x v="336"/>
      <x v="285"/>
    </i>
    <i r="2">
      <x v="1640"/>
      <x v="336"/>
      <x v="285"/>
    </i>
    <i r="2">
      <x v="1641"/>
      <x v="337"/>
      <x v="285"/>
    </i>
    <i r="2">
      <x v="1642"/>
      <x v="337"/>
      <x v="286"/>
    </i>
    <i r="2">
      <x v="1643"/>
      <x v="353"/>
      <x v="286"/>
    </i>
    <i r="2">
      <x v="1644"/>
      <x v="353"/>
      <x v="286"/>
    </i>
    <i r="2">
      <x v="1645"/>
      <x v="353"/>
      <x v="39"/>
    </i>
    <i r="1">
      <x v="39"/>
      <x v="30"/>
      <x v="30"/>
      <x v="29"/>
    </i>
    <i r="2">
      <x v="31"/>
      <x v="31"/>
      <x v="30"/>
    </i>
    <i r="1">
      <x v="50"/>
      <x v="1622"/>
      <x v="337"/>
      <x v="286"/>
    </i>
    <i r="1">
      <x v="65"/>
      <x v="1574"/>
      <x v="342"/>
      <x v="292"/>
    </i>
    <i r="1">
      <x v="68"/>
      <x v="1621"/>
      <x v="344"/>
      <x v="293"/>
    </i>
    <i r="1">
      <x v="109"/>
      <x v="1669"/>
      <x v="342"/>
      <x v="290"/>
    </i>
    <i r="2">
      <x v="1670"/>
      <x v="342"/>
      <x v="291"/>
    </i>
    <i r="2">
      <x v="1671"/>
      <x v="343"/>
      <x v="292"/>
    </i>
    <i r="2">
      <x v="1672"/>
      <x v="343"/>
      <x v="292"/>
    </i>
    <i r="2">
      <x v="1673"/>
      <x v="344"/>
      <x v="293"/>
    </i>
    <i r="2">
      <x v="1674"/>
      <x v="344"/>
      <x v="293"/>
    </i>
    <i r="2">
      <x v="1675"/>
      <x v="345"/>
      <x v="293"/>
    </i>
    <i r="2">
      <x v="1676"/>
      <x v="345"/>
      <x v="294"/>
    </i>
    <i r="2">
      <x v="1677"/>
      <x v="345"/>
      <x v="294"/>
    </i>
    <i r="2">
      <x v="1678"/>
      <x v="357"/>
      <x v="294"/>
    </i>
    <i r="2">
      <x v="1679"/>
      <x v="357"/>
      <x v="294"/>
    </i>
    <i r="2">
      <x v="1680"/>
      <x v="357"/>
      <x v="294"/>
    </i>
    <i r="2">
      <x v="1681"/>
      <x v="358"/>
      <x v="294"/>
    </i>
    <i r="2">
      <x v="1682"/>
      <x v="200"/>
      <x v="294"/>
    </i>
    <i r="2">
      <x v="1683"/>
      <x v="201"/>
      <x v="294"/>
    </i>
    <i r="2">
      <x v="1684"/>
      <x v="346"/>
      <x v="280"/>
    </i>
    <i r="2">
      <x v="1685"/>
      <x v="346"/>
      <x v="280"/>
    </i>
    <i r="2">
      <x v="1686"/>
      <x v="332"/>
      <x v="280"/>
    </i>
    <i r="2">
      <x v="1687"/>
      <x v="332"/>
      <x v="281"/>
    </i>
    <i r="2">
      <x v="1688"/>
      <x v="333"/>
      <x v="283"/>
    </i>
    <i r="2">
      <x v="1689"/>
      <x v="333"/>
      <x v="283"/>
    </i>
    <i r="2">
      <x v="1690"/>
      <x v="333"/>
      <x v="283"/>
    </i>
    <i r="2">
      <x v="1691"/>
      <x v="334"/>
      <x v="283"/>
    </i>
    <i r="2">
      <x v="1692"/>
      <x v="334"/>
      <x v="283"/>
    </i>
    <i r="2">
      <x v="1693"/>
      <x v="334"/>
      <x v="283"/>
    </i>
    <i r="1">
      <x v="111"/>
      <x v="103"/>
      <x v="94"/>
      <x v="88"/>
    </i>
  </rowItems>
  <colItems count="1">
    <i/>
  </colItems>
  <formats count="3">
    <format dxfId="18">
      <pivotArea dataOnly="0" labelOnly="1" outline="0" fieldPosition="0">
        <references count="4">
          <reference field="0" count="1" selected="0">
            <x v="1"/>
          </reference>
          <reference field="1" count="1" selected="0">
            <x v="47"/>
          </reference>
          <reference field="4" count="1" selected="0">
            <x v="36"/>
          </reference>
          <reference field="5" count="1">
            <x v="35"/>
          </reference>
        </references>
      </pivotArea>
    </format>
    <format dxfId="17">
      <pivotArea dataOnly="0" labelOnly="1" outline="0" fieldPosition="0">
        <references count="4">
          <reference field="0" count="1" selected="0">
            <x v="1"/>
          </reference>
          <reference field="1" count="1" selected="0">
            <x v="47"/>
          </reference>
          <reference field="4" count="1" selected="0">
            <x v="36"/>
          </reference>
          <reference field="5" count="1">
            <x v="35"/>
          </reference>
        </references>
      </pivotArea>
    </format>
    <format dxfId="16">
      <pivotArea dataOnly="0" labelOnly="1" outline="0" fieldPosition="0">
        <references count="3">
          <reference field="0" count="1" selected="0">
            <x v="1"/>
          </reference>
          <reference field="1" count="1" selected="0">
            <x v="47"/>
          </reference>
          <reference field="4" count="1">
            <x v="36"/>
          </reference>
        </references>
      </pivotArea>
    </format>
  </formats>
  <pivotTableStyleInfo name="PivotStyleLight14"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7"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5" indent="0" compact="0" compactData="0" multipleFieldFilters="0">
  <location ref="N3:S4" firstHeaderRow="1" firstDataRow="1" firstDataCol="6" rowPageCount="1" colPageCount="1"/>
  <pivotFields count="61">
    <pivotField compact="0" numFmtId="169" outline="0" showAll="0" defaultSubtotal="0"/>
    <pivotField axis="axisPage" compact="0" numFmtId="169" outline="0" multipleItemSelectionAllowed="1" showAll="0" defaultSubtotal="0">
      <items count="126">
        <item h="1" x="0"/>
        <item h="1" x="5"/>
        <item h="1" x="6"/>
        <item h="1" x="9"/>
        <item h="1" x="12"/>
        <item h="1" x="14"/>
        <item h="1" x="18"/>
        <item h="1" x="19"/>
        <item h="1" x="20"/>
        <item h="1" x="21"/>
        <item h="1" x="22"/>
        <item h="1" x="23"/>
        <item h="1" x="24"/>
        <item h="1" x="25"/>
        <item h="1" x="26"/>
        <item h="1" x="29"/>
        <item h="1" x="28"/>
        <item h="1" x="30"/>
        <item h="1" x="32"/>
        <item h="1" x="34"/>
        <item h="1" x="31"/>
        <item h="1" x="35"/>
        <item h="1" x="36"/>
        <item h="1" x="37"/>
        <item h="1" x="38"/>
        <item h="1" x="41"/>
        <item h="1" x="42"/>
        <item h="1" x="45"/>
        <item h="1" x="46"/>
        <item h="1" x="47"/>
        <item h="1" x="48"/>
        <item h="1" x="50"/>
        <item h="1" x="51"/>
        <item h="1" x="56"/>
        <item h="1" x="57"/>
        <item h="1" x="58"/>
        <item h="1" x="59"/>
        <item h="1" x="61"/>
        <item h="1" x="63"/>
        <item h="1" x="65"/>
        <item h="1" x="66"/>
        <item h="1" x="64"/>
        <item h="1" x="67"/>
        <item h="1" x="68"/>
        <item h="1" x="69"/>
        <item h="1" x="70"/>
        <item h="1" x="72"/>
        <item h="1" x="73"/>
        <item h="1" x="74"/>
        <item h="1" x="75"/>
        <item h="1" x="76"/>
        <item h="1" x="77"/>
        <item h="1" x="78"/>
        <item h="1" x="79"/>
        <item h="1" x="80"/>
        <item h="1" x="81"/>
        <item h="1" x="82"/>
        <item h="1" x="83"/>
        <item h="1" x="86"/>
        <item x="87"/>
        <item h="1" x="88"/>
        <item h="1" x="89"/>
        <item h="1" x="91"/>
        <item h="1" x="92"/>
        <item h="1" x="93"/>
        <item h="1" x="95"/>
        <item h="1" x="96"/>
        <item h="1" x="97"/>
        <item h="1" x="98"/>
        <item h="1" x="99"/>
        <item h="1" x="100"/>
        <item h="1" x="101"/>
        <item h="1" x="102"/>
        <item h="1" x="105"/>
        <item h="1" x="107"/>
        <item h="1" x="108"/>
        <item h="1" x="109"/>
        <item h="1" x="110"/>
        <item h="1" x="116"/>
        <item h="1" x="117"/>
        <item h="1" x="118"/>
        <item h="1" x="120"/>
        <item h="1" x="121"/>
        <item h="1" x="122"/>
        <item h="1" x="123"/>
        <item h="1" x="124"/>
        <item h="1" x="4"/>
        <item h="1" x="15"/>
        <item h="1" x="27"/>
        <item h="1" x="55"/>
        <item h="1" x="49"/>
        <item h="1" x="103"/>
        <item h="1" x="17"/>
        <item h="1" x="40"/>
        <item h="1" x="2"/>
        <item h="1" x="13"/>
        <item h="1" x="39"/>
        <item h="1" x="71"/>
        <item h="1" x="94"/>
        <item h="1" x="119"/>
        <item h="1" x="104"/>
        <item h="1" x="125"/>
        <item h="1" x="62"/>
        <item h="1" x="1"/>
        <item h="1" x="16"/>
        <item h="1" x="53"/>
        <item h="1" x="54"/>
        <item h="1" x="60"/>
        <item h="1" x="85"/>
        <item h="1" x="90"/>
        <item h="1" x="84"/>
        <item h="1" x="44"/>
        <item h="1" x="3"/>
        <item h="1" x="7"/>
        <item h="1" x="8"/>
        <item h="1" x="10"/>
        <item h="1" x="11"/>
        <item h="1" x="33"/>
        <item h="1" x="43"/>
        <item h="1" x="52"/>
        <item h="1" x="106"/>
        <item h="1" x="111"/>
        <item h="1" x="112"/>
        <item h="1" x="113"/>
        <item h="1" x="114"/>
        <item h="1" x="115"/>
      </items>
    </pivotField>
    <pivotField compact="0" outline="0" showAll="0" defaultSubtotal="0"/>
    <pivotField compact="0" numFmtId="169" outline="0" showAll="0" defaultSubtotal="0">
      <items count="22">
        <item h="1" x="1"/>
        <item h="1" x="18"/>
        <item h="1" x="6"/>
        <item h="1" x="15"/>
        <item h="1" x="8"/>
        <item h="1" x="0"/>
        <item h="1" x="5"/>
        <item h="1" x="4"/>
        <item h="1" x="17"/>
        <item h="1" x="11"/>
        <item h="1" x="12"/>
        <item h="1" x="20"/>
        <item h="1" x="13"/>
        <item x="16"/>
        <item h="1" x="9"/>
        <item h="1" x="19"/>
        <item h="1" x="7"/>
        <item h="1" x="2"/>
        <item h="1" x="3"/>
        <item h="1" x="14"/>
        <item h="1" x="10"/>
        <item h="1" x="21"/>
      </items>
    </pivotField>
    <pivotField axis="axisRow" compact="0" numFmtId="169" outline="0" showAll="0" defaultSubtotal="0">
      <items count="1705">
        <item h="1" x="1574"/>
        <item h="1" x="1141"/>
        <item h="1" x="1142"/>
        <item h="1" x="680"/>
        <item h="1" x="1365"/>
        <item h="1" x="518"/>
        <item h="1" x="519"/>
        <item h="1" x="681"/>
        <item h="1" x="1337"/>
        <item h="1" x="1338"/>
        <item h="1" x="1234"/>
        <item h="1" x="1333"/>
        <item h="1" x="1334"/>
        <item h="1" x="1672"/>
        <item h="1" x="1163"/>
        <item h="1" x="1195"/>
        <item h="1" x="1600"/>
        <item h="1" x="1601"/>
        <item h="1" x="1599"/>
        <item h="1" x="1196"/>
        <item h="1" x="1235"/>
        <item h="1" x="1597"/>
        <item h="1" x="1335"/>
        <item h="1" x="1598"/>
        <item h="1" x="1164"/>
        <item h="1" x="625"/>
        <item h="1" x="626"/>
        <item h="1" x="0"/>
        <item h="1" x="1336"/>
        <item h="1" x="1236"/>
        <item h="1" x="1517"/>
        <item h="1" x="1518"/>
        <item h="1" x="1364"/>
        <item h="1" x="678"/>
        <item h="1" x="679"/>
        <item h="1" x="1665"/>
        <item h="1" x="1671"/>
        <item h="1" x="289"/>
        <item h="1" x="1"/>
        <item h="1" x="609"/>
        <item h="1" x="611"/>
        <item h="1" x="612"/>
        <item h="1" x="1186"/>
        <item h="1" x="610"/>
        <item h="1" x="623"/>
        <item h="1" x="676"/>
        <item h="1" x="1161"/>
        <item h="1" x="3"/>
        <item h="1" x="4"/>
        <item h="1" x="1175"/>
        <item h="1" x="1185"/>
        <item h="1" x="1197"/>
        <item h="1" x="1215"/>
        <item h="1" x="1519"/>
        <item h="1" x="1575"/>
        <item h="1" x="1515"/>
        <item h="1" x="1187"/>
        <item h="1" x="284"/>
        <item h="1" x="285"/>
        <item h="1" x="286"/>
        <item h="1" x="287"/>
        <item h="1" x="290"/>
        <item h="1" x="291"/>
        <item h="1" x="761"/>
        <item h="1" x="771"/>
        <item h="1" x="1162"/>
        <item h="1" x="1198"/>
        <item h="1" x="1209"/>
        <item h="1" x="1516"/>
        <item h="1" x="1666"/>
        <item h="1" x="1670"/>
        <item h="1" x="517"/>
        <item h="1" x="1339"/>
        <item h="1" x="1704"/>
        <item h="1" x="772"/>
        <item h="1" x="1171"/>
        <item h="1" x="288"/>
        <item h="1" x="1165"/>
        <item h="1" x="1340"/>
        <item h="1" x="1172"/>
        <item h="1" x="1207"/>
        <item h="1" x="1210"/>
        <item h="1" x="1216"/>
        <item h="1" x="1341"/>
        <item h="1" x="1366"/>
        <item h="1" x="1342"/>
        <item h="1" x="677"/>
        <item h="1" x="762"/>
        <item h="1" x="1166"/>
        <item h="1" x="1173"/>
        <item h="1" x="1174"/>
        <item h="1" x="1640"/>
        <item h="1" x="520"/>
        <item h="1" x="1176"/>
        <item h="1" x="1208"/>
        <item h="1" x="870"/>
        <item h="1" x="602"/>
        <item h="1" x="603"/>
        <item h="1" x="1576"/>
        <item h="1" x="521"/>
        <item h="1" x="1367"/>
        <item h="1" x="895"/>
        <item h="1" x="896"/>
        <item h="1" x="871"/>
        <item h="1" x="2"/>
        <item h="1" x="7"/>
        <item h="1" x="8"/>
        <item h="1" x="100"/>
        <item h="1" x="101"/>
        <item h="1" x="102"/>
        <item h="1" x="103"/>
        <item h="1" x="104"/>
        <item h="1" x="105"/>
        <item h="1" x="106"/>
        <item h="1" x="107"/>
        <item h="1" x="108"/>
        <item h="1" x="278"/>
        <item h="1" x="624"/>
        <item h="1" x="682"/>
        <item h="1" x="683"/>
        <item h="1" x="684"/>
        <item h="1" x="685"/>
        <item h="1" x="686"/>
        <item h="1" x="687"/>
        <item h="1" x="688"/>
        <item h="1" x="689"/>
        <item h="1" x="690"/>
        <item h="1" x="691"/>
        <item h="1" x="692"/>
        <item h="1" x="693"/>
        <item h="1" x="694"/>
        <item h="1" x="695"/>
        <item h="1" x="696"/>
        <item h="1" x="697"/>
        <item h="1" x="773"/>
        <item h="1" x="774"/>
        <item h="1" x="945"/>
        <item h="1" x="1214"/>
        <item h="1" x="1237"/>
        <item h="1" x="1360"/>
        <item h="1" x="1361"/>
        <item h="1" x="1552"/>
        <item h="1" x="1553"/>
        <item h="1" x="1554"/>
        <item h="1" x="1641"/>
        <item h="1" x="775"/>
        <item h="1" x="776"/>
        <item h="1" x="777"/>
        <item h="1" x="1362"/>
        <item h="1" x="9"/>
        <item h="1" x="10"/>
        <item h="1" x="11"/>
        <item h="1" x="12"/>
        <item h="1" x="13"/>
        <item h="1" x="14"/>
        <item h="1" x="15"/>
        <item h="1" x="16"/>
        <item h="1" x="109"/>
        <item h="1" x="110"/>
        <item h="1" x="111"/>
        <item h="1" x="112"/>
        <item h="1" x="113"/>
        <item h="1" x="114"/>
        <item h="1" x="115"/>
        <item h="1" x="116"/>
        <item h="1" x="118"/>
        <item h="1" x="119"/>
        <item h="1" x="120"/>
        <item h="1" x="121"/>
        <item h="1" x="122"/>
        <item h="1" x="123"/>
        <item h="1" x="698"/>
        <item h="1" x="699"/>
        <item h="1" x="700"/>
        <item h="1" x="701"/>
        <item h="1" x="702"/>
        <item h="1" x="703"/>
        <item h="1" x="704"/>
        <item h="1" x="778"/>
        <item h="1" x="779"/>
        <item h="1" x="780"/>
        <item h="1" x="781"/>
        <item h="1" x="782"/>
        <item h="1" x="783"/>
        <item h="1" x="784"/>
        <item h="1" x="785"/>
        <item h="1" x="786"/>
        <item h="1" x="787"/>
        <item h="1" x="1211"/>
        <item h="1" x="1212"/>
        <item h="1" x="1213"/>
        <item h="1" x="1344"/>
        <item h="1" x="1345"/>
        <item h="1" x="1346"/>
        <item h="1" x="1555"/>
        <item h="1" x="1556"/>
        <item h="1" x="1557"/>
        <item h="1" x="1558"/>
        <item h="1" x="117"/>
        <item h="1" x="627"/>
        <item h="1" x="628"/>
        <item h="1" x="629"/>
        <item h="1" x="630"/>
        <item h="1" x="631"/>
        <item h="1" x="632"/>
        <item h="1" x="633"/>
        <item h="1" x="788"/>
        <item h="1" x="789"/>
        <item h="1" x="790"/>
        <item h="1" x="791"/>
        <item h="1" x="792"/>
        <item h="1" x="793"/>
        <item h="1" x="794"/>
        <item h="1" x="795"/>
        <item h="1" x="796"/>
        <item h="1" x="797"/>
        <item h="1" x="1138"/>
        <item h="1" x="1139"/>
        <item h="1" x="1140"/>
        <item h="1" x="1167"/>
        <item h="1" x="1168"/>
        <item h="1" x="1169"/>
        <item h="1" x="1170"/>
        <item h="1" x="1233"/>
        <item h="1" x="1326"/>
        <item h="1" x="1347"/>
        <item h="1" x="1348"/>
        <item h="1" x="1349"/>
        <item h="1" x="1350"/>
        <item h="1" x="1351"/>
        <item x="1352"/>
        <item h="1" x="1391"/>
        <item h="1" x="1530"/>
        <item h="1" x="1531"/>
        <item h="1" x="1532"/>
        <item h="1" x="1533"/>
        <item h="1" x="1559"/>
        <item h="1" x="1560"/>
        <item h="1" x="1578"/>
        <item h="1" x="5"/>
        <item h="1" x="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9"/>
        <item h="1" x="280"/>
        <item h="1" x="281"/>
        <item h="1" x="282"/>
        <item h="1" x="28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4"/>
        <item h="1" x="605"/>
        <item h="1" x="606"/>
        <item h="1" x="607"/>
        <item h="1" x="608"/>
        <item h="1" x="613"/>
        <item h="1" x="614"/>
        <item h="1" x="615"/>
        <item h="1" x="616"/>
        <item h="1" x="617"/>
        <item h="1" x="618"/>
        <item h="1" x="619"/>
        <item h="1" x="620"/>
        <item h="1" x="621"/>
        <item h="1" x="622"/>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705"/>
        <item h="1" x="706"/>
        <item h="1" x="707"/>
        <item h="1" x="708"/>
        <item h="1" x="709"/>
        <item h="1" x="710"/>
        <item h="1" x="711"/>
        <item h="1" x="712"/>
        <item h="1" x="713"/>
        <item h="1" x="714"/>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3"/>
        <item h="1" x="764"/>
        <item h="1" x="765"/>
        <item h="1" x="766"/>
        <item h="1" x="767"/>
        <item h="1" x="768"/>
        <item h="1" x="769"/>
        <item h="1" x="770"/>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50"/>
        <item h="1" x="851"/>
        <item h="1" x="852"/>
        <item h="1" x="853"/>
        <item h="1" x="854"/>
        <item h="1" x="855"/>
        <item h="1" x="856"/>
        <item h="1" x="857"/>
        <item h="1" x="858"/>
        <item h="1" x="859"/>
        <item h="1" x="860"/>
        <item h="1" x="861"/>
        <item h="1" x="862"/>
        <item h="1" x="863"/>
        <item h="1" x="864"/>
        <item h="1" x="865"/>
        <item h="1" x="866"/>
        <item h="1" x="867"/>
        <item h="1" x="868"/>
        <item h="1" x="869"/>
        <item h="1" x="872"/>
        <item h="1" x="873"/>
        <item h="1" x="874"/>
        <item h="1" x="875"/>
        <item h="1" x="876"/>
        <item h="1" x="877"/>
        <item h="1" x="878"/>
        <item h="1" x="879"/>
        <item h="1" x="880"/>
        <item h="1" x="881"/>
        <item h="1" x="882"/>
        <item h="1" x="883"/>
        <item h="1" x="884"/>
        <item h="1" x="885"/>
        <item h="1" x="886"/>
        <item h="1" x="887"/>
        <item h="1" x="888"/>
        <item h="1" x="889"/>
        <item h="1" x="890"/>
        <item h="1" x="891"/>
        <item h="1" x="892"/>
        <item h="1" x="893"/>
        <item h="1" x="894"/>
        <item h="1" x="897"/>
        <item h="1" x="900"/>
        <item h="1" x="901"/>
        <item h="1" x="902"/>
        <item h="1" x="903"/>
        <item h="1" x="904"/>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8"/>
        <item h="1" x="969"/>
        <item h="1" x="970"/>
        <item h="1" x="971"/>
        <item h="1" x="972"/>
        <item h="1" x="973"/>
        <item h="1" x="974"/>
        <item h="1" x="975"/>
        <item h="1" x="978"/>
        <item h="1" x="979"/>
        <item h="1" x="980"/>
        <item h="1" x="981"/>
        <item h="1" x="982"/>
        <item h="1" x="983"/>
        <item h="1" x="984"/>
        <item h="1" x="985"/>
        <item h="1" x="986"/>
        <item h="1" x="987"/>
        <item h="1" x="988"/>
        <item h="1" x="989"/>
        <item h="1" x="990"/>
        <item h="1" x="991"/>
        <item h="1" x="992"/>
        <item h="1" x="993"/>
        <item h="1" x="994"/>
        <item h="1" x="995"/>
        <item h="1" x="996"/>
        <item h="1" x="997"/>
        <item h="1" x="998"/>
        <item h="1" x="999"/>
        <item h="1" x="1000"/>
        <item h="1" x="1001"/>
        <item h="1" x="1002"/>
        <item h="1" x="1003"/>
        <item h="1" x="1004"/>
        <item h="1" x="1005"/>
        <item h="1" x="1006"/>
        <item h="1" x="1007"/>
        <item h="1" x="1008"/>
        <item h="1" x="1009"/>
        <item h="1" x="1010"/>
        <item h="1" x="1011"/>
        <item h="1" x="1012"/>
        <item h="1" x="1013"/>
        <item h="1" x="1014"/>
        <item h="1" x="1015"/>
        <item h="1" x="1016"/>
        <item h="1" x="1017"/>
        <item h="1" x="1018"/>
        <item h="1" x="1019"/>
        <item h="1" x="1020"/>
        <item h="1" x="1021"/>
        <item h="1" x="1022"/>
        <item h="1" x="1023"/>
        <item h="1" x="1024"/>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056"/>
        <item h="1" x="1057"/>
        <item h="1" x="1058"/>
        <item h="1" x="1059"/>
        <item h="1" x="1060"/>
        <item h="1" x="1061"/>
        <item h="1" x="1062"/>
        <item h="1" x="1063"/>
        <item h="1" x="1064"/>
        <item h="1" x="1065"/>
        <item h="1" x="1066"/>
        <item h="1" x="1067"/>
        <item h="1" x="1068"/>
        <item h="1" x="1069"/>
        <item h="1" x="1070"/>
        <item h="1" x="1071"/>
        <item h="1" x="1072"/>
        <item h="1" x="1073"/>
        <item h="1" x="1074"/>
        <item h="1" x="1075"/>
        <item h="1" x="1076"/>
        <item h="1" x="1077"/>
        <item h="1" x="1078"/>
        <item h="1" x="1079"/>
        <item h="1" x="1080"/>
        <item h="1" x="1081"/>
        <item h="1" x="1082"/>
        <item h="1" x="1083"/>
        <item h="1" x="1084"/>
        <item h="1" x="1085"/>
        <item h="1" x="1086"/>
        <item h="1" x="1087"/>
        <item h="1" x="1088"/>
        <item h="1" x="1089"/>
        <item h="1" x="1090"/>
        <item h="1" x="1091"/>
        <item h="1" x="1092"/>
        <item h="1" x="1093"/>
        <item h="1" x="1094"/>
        <item h="1" x="1095"/>
        <item h="1" x="1096"/>
        <item h="1" x="1097"/>
        <item h="1" x="1098"/>
        <item h="1" x="1099"/>
        <item h="1" x="1100"/>
        <item h="1" x="1101"/>
        <item h="1" x="1102"/>
        <item h="1" x="1103"/>
        <item h="1" x="1104"/>
        <item h="1" x="1124"/>
        <item h="1" x="1125"/>
        <item h="1" x="1126"/>
        <item h="1" x="1127"/>
        <item h="1" x="1128"/>
        <item h="1" x="1129"/>
        <item h="1" x="1130"/>
        <item h="1" x="1131"/>
        <item h="1" x="1132"/>
        <item h="1" x="1133"/>
        <item h="1" x="1134"/>
        <item h="1" x="1135"/>
        <item h="1" x="1136"/>
        <item h="1" x="1137"/>
        <item h="1" x="1143"/>
        <item h="1" x="1144"/>
        <item h="1" x="1145"/>
        <item h="1" x="1146"/>
        <item h="1" x="1147"/>
        <item h="1" x="1148"/>
        <item h="1" x="1149"/>
        <item h="1" x="1150"/>
        <item h="1" x="1151"/>
        <item h="1" x="1152"/>
        <item h="1" x="1153"/>
        <item h="1" x="1154"/>
        <item h="1" x="1155"/>
        <item h="1" x="1156"/>
        <item h="1" x="1157"/>
        <item h="1" x="1158"/>
        <item h="1" x="1159"/>
        <item h="1" x="1160"/>
        <item h="1" x="1199"/>
        <item h="1" x="1200"/>
        <item h="1" x="1201"/>
        <item h="1" x="1202"/>
        <item h="1" x="1203"/>
        <item h="1" x="1204"/>
        <item h="1" x="1205"/>
        <item h="1" x="1206"/>
        <item h="1" x="1217"/>
        <item h="1" x="1218"/>
        <item h="1" x="1219"/>
        <item h="1" x="1220"/>
        <item h="1" x="1221"/>
        <item h="1" x="1222"/>
        <item h="1" x="1223"/>
        <item h="1" x="1224"/>
        <item h="1" x="1225"/>
        <item h="1" x="1226"/>
        <item h="1" x="1227"/>
        <item h="1" x="1228"/>
        <item h="1" x="1229"/>
        <item h="1" x="1230"/>
        <item h="1" x="1231"/>
        <item h="1" x="1232"/>
        <item h="1" x="1238"/>
        <item h="1" x="1239"/>
        <item h="1" x="1240"/>
        <item h="1" x="1241"/>
        <item h="1" x="1242"/>
        <item h="1" x="1243"/>
        <item h="1" x="1244"/>
        <item h="1" x="1245"/>
        <item h="1" x="1246"/>
        <item h="1" x="1247"/>
        <item h="1" x="1248"/>
        <item h="1" x="1253"/>
        <item h="1" x="1254"/>
        <item h="1" x="1255"/>
        <item h="1" x="1256"/>
        <item h="1" x="1257"/>
        <item h="1" x="1258"/>
        <item h="1" x="1259"/>
        <item h="1" x="1260"/>
        <item h="1" x="1261"/>
        <item h="1" x="1262"/>
        <item h="1" x="1263"/>
        <item h="1" x="1264"/>
        <item h="1" x="1265"/>
        <item h="1" x="1266"/>
        <item h="1" x="1267"/>
        <item h="1" x="1268"/>
        <item h="1" x="1269"/>
        <item h="1" x="1270"/>
        <item h="1" x="1271"/>
        <item h="1" x="1272"/>
        <item h="1" x="1273"/>
        <item h="1" x="1274"/>
        <item h="1" x="1275"/>
        <item h="1" x="1276"/>
        <item h="1" x="1277"/>
        <item h="1" x="1278"/>
        <item h="1" x="1279"/>
        <item h="1" x="1280"/>
        <item h="1" x="1281"/>
        <item h="1" x="1282"/>
        <item h="1" x="1283"/>
        <item h="1" x="1284"/>
        <item h="1" x="1285"/>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319"/>
        <item h="1" x="1320"/>
        <item h="1" x="1321"/>
        <item h="1" x="1322"/>
        <item h="1" x="1323"/>
        <item h="1" x="1324"/>
        <item h="1" x="1325"/>
        <item h="1" x="1327"/>
        <item h="1" x="1328"/>
        <item h="1" x="1329"/>
        <item h="1" x="1330"/>
        <item h="1" x="1331"/>
        <item h="1" x="1343"/>
        <item h="1" x="1353"/>
        <item h="1" x="1354"/>
        <item h="1" x="1355"/>
        <item h="1" x="1356"/>
        <item h="1" x="1357"/>
        <item h="1" x="1358"/>
        <item h="1" x="1359"/>
        <item h="1" x="1363"/>
        <item h="1" x="1392"/>
        <item h="1" x="1393"/>
        <item h="1" x="1394"/>
        <item h="1" x="1395"/>
        <item h="1" x="1396"/>
        <item h="1" x="1397"/>
        <item h="1" x="1398"/>
        <item h="1" x="1399"/>
        <item h="1" x="1400"/>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428"/>
        <item h="1" x="1429"/>
        <item h="1" x="1430"/>
        <item h="1" x="1431"/>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520"/>
        <item h="1" x="1521"/>
        <item h="1" x="1522"/>
        <item h="1" x="1523"/>
        <item h="1" x="1524"/>
        <item h="1" x="1525"/>
        <item h="1" x="1526"/>
        <item h="1" x="1527"/>
        <item h="1" x="1528"/>
        <item h="1" x="1529"/>
        <item h="1" x="1534"/>
        <item h="1" x="1535"/>
        <item h="1" x="1536"/>
        <item h="1" x="1537"/>
        <item h="1" x="1538"/>
        <item h="1" x="1539"/>
        <item h="1" x="1540"/>
        <item h="1" x="1541"/>
        <item h="1" x="1542"/>
        <item h="1" x="1543"/>
        <item h="1" x="1544"/>
        <item h="1" x="1545"/>
        <item h="1" x="1546"/>
        <item h="1" x="1547"/>
        <item h="1" x="1548"/>
        <item h="1" x="1549"/>
        <item h="1" x="1550"/>
        <item h="1" x="1551"/>
        <item h="1" x="1561"/>
        <item h="1" x="1562"/>
        <item h="1" x="1563"/>
        <item h="1" x="1564"/>
        <item h="1" x="1565"/>
        <item h="1" x="1566"/>
        <item h="1" x="1567"/>
        <item h="1" x="1568"/>
        <item h="1" x="1569"/>
        <item h="1" x="1570"/>
        <item h="1" x="1571"/>
        <item h="1" x="1572"/>
        <item h="1" x="1573"/>
        <item h="1" x="1577"/>
        <item h="1" x="1579"/>
        <item h="1" x="1580"/>
        <item h="1" x="1581"/>
        <item h="1" x="1582"/>
        <item h="1" x="1583"/>
        <item h="1" x="1584"/>
        <item h="1" x="1585"/>
        <item h="1" x="1586"/>
        <item h="1" x="1587"/>
        <item h="1" x="1588"/>
        <item h="1" x="1589"/>
        <item h="1" x="1590"/>
        <item h="1" x="1591"/>
        <item h="1" x="1592"/>
        <item h="1" x="1593"/>
        <item h="1" x="1594"/>
        <item h="1" x="1595"/>
        <item h="1" x="1596"/>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42"/>
        <item h="1" x="1643"/>
        <item h="1" x="1644"/>
        <item h="1" x="1645"/>
        <item h="1" x="1646"/>
        <item h="1" x="1647"/>
        <item h="1" x="1648"/>
        <item h="1" x="1649"/>
        <item h="1" x="1650"/>
        <item h="1" x="1651"/>
        <item h="1" x="1652"/>
        <item h="1" x="1653"/>
        <item h="1" x="1654"/>
        <item h="1" x="1655"/>
        <item h="1" x="1656"/>
        <item h="1" x="1657"/>
        <item h="1" x="1658"/>
        <item h="1" x="1659"/>
        <item h="1" x="1660"/>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92"/>
        <item h="1" x="293"/>
        <item h="1" x="294"/>
        <item h="1" x="295"/>
        <item h="1" x="296"/>
        <item h="1" x="297"/>
        <item h="1" x="298"/>
        <item h="1" x="299"/>
        <item h="1" x="300"/>
        <item h="1" x="301"/>
        <item h="1" x="302"/>
        <item h="1" x="303"/>
        <item h="1" x="335"/>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672"/>
        <item h="1" x="673"/>
        <item h="1" x="674"/>
        <item h="1" x="675"/>
        <item h="1" x="715"/>
        <item h="1" x="716"/>
        <item h="1" x="717"/>
        <item h="1" x="718"/>
        <item h="1" x="719"/>
        <item h="1" x="720"/>
        <item h="1" x="721"/>
        <item h="1" x="849"/>
        <item h="1" x="898"/>
        <item h="1" x="899"/>
        <item h="1" x="938"/>
        <item h="1" x="939"/>
        <item h="1" x="940"/>
        <item h="1" x="941"/>
        <item h="1" x="942"/>
        <item h="1" x="943"/>
        <item h="1" x="944"/>
        <item h="1" x="976"/>
        <item h="1" x="977"/>
        <item h="1" x="1105"/>
        <item h="1" x="1106"/>
        <item h="1" x="1107"/>
        <item h="1" x="1108"/>
        <item h="1" x="1109"/>
        <item h="1" x="1110"/>
        <item h="1" x="1111"/>
        <item h="1" x="1112"/>
        <item h="1" x="1113"/>
        <item h="1" x="1114"/>
        <item h="1" x="1115"/>
        <item h="1" x="1116"/>
        <item h="1" x="1117"/>
        <item h="1" x="1118"/>
        <item h="1" x="1119"/>
        <item h="1" x="1120"/>
        <item h="1" x="1121"/>
        <item h="1" x="1122"/>
        <item h="1" x="1123"/>
        <item h="1" x="1177"/>
        <item h="1" x="1178"/>
        <item h="1" x="1179"/>
        <item h="1" x="1180"/>
        <item h="1" x="1181"/>
        <item h="1" x="1182"/>
        <item h="1" x="1183"/>
        <item h="1" x="1184"/>
        <item h="1" x="1188"/>
        <item h="1" x="1189"/>
        <item h="1" x="1190"/>
        <item h="1" x="1191"/>
        <item h="1" x="1192"/>
        <item h="1" x="1193"/>
        <item h="1" x="1194"/>
        <item h="1" x="1249"/>
        <item h="1" x="1250"/>
        <item h="1" x="1251"/>
        <item h="1" x="1252"/>
        <item h="1" x="1332"/>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467"/>
        <item h="1" x="1468"/>
        <item h="1" x="1469"/>
        <item h="1" x="1470"/>
        <item h="1" x="1471"/>
        <item h="1" x="1472"/>
        <item h="1" x="1473"/>
        <item h="1" x="1474"/>
        <item h="1" x="1475"/>
        <item h="1" x="1476"/>
        <item h="1" x="1477"/>
        <item h="1" x="1478"/>
        <item h="1" x="1479"/>
        <item h="1" x="1480"/>
        <item h="1" x="1481"/>
        <item h="1" x="1482"/>
        <item h="1" x="1483"/>
        <item h="1" x="1484"/>
        <item h="1" x="1485"/>
        <item h="1" x="1486"/>
        <item h="1" x="1487"/>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636"/>
        <item h="1" x="1637"/>
        <item h="1" x="1638"/>
        <item h="1" x="1639"/>
        <item h="1" x="1661"/>
        <item h="1" x="1662"/>
        <item h="1" x="1663"/>
        <item h="1" x="1664"/>
        <item h="1" x="1667"/>
        <item h="1" x="1668"/>
        <item h="1" x="1669"/>
      </items>
    </pivotField>
    <pivotField axis="axisRow" compact="0" numFmtId="169" outline="0" showAll="0">
      <items count="360">
        <item x="345"/>
        <item x="270"/>
        <item x="271"/>
        <item x="318"/>
        <item x="229"/>
        <item x="319"/>
        <item x="192"/>
        <item x="193"/>
        <item x="230"/>
        <item x="312"/>
        <item x="313"/>
        <item x="294"/>
        <item x="308"/>
        <item x="309"/>
        <item x="357"/>
        <item x="274"/>
        <item x="286"/>
        <item x="350"/>
        <item x="351"/>
        <item x="349"/>
        <item x="287"/>
        <item x="295"/>
        <item x="310"/>
        <item x="348"/>
        <item x="275"/>
        <item x="211"/>
        <item x="212"/>
        <item x="0"/>
        <item x="311"/>
        <item x="296"/>
        <item x="342"/>
        <item x="343"/>
        <item x="227"/>
        <item x="228"/>
        <item x="354"/>
        <item x="356"/>
        <item x="142"/>
        <item x="284"/>
        <item x="204"/>
        <item x="206"/>
        <item x="207"/>
        <item x="1"/>
        <item x="288"/>
        <item x="3"/>
        <item x="225"/>
        <item x="272"/>
        <item x="346"/>
        <item x="4"/>
        <item x="283"/>
        <item x="205"/>
        <item x="209"/>
        <item x="282"/>
        <item x="293"/>
        <item x="341"/>
        <item x="143"/>
        <item x="238"/>
        <item x="355"/>
        <item x="289"/>
        <item x="139"/>
        <item x="239"/>
        <item x="138"/>
        <item x="140"/>
        <item x="137"/>
        <item x="358"/>
        <item x="191"/>
        <item x="273"/>
        <item x="314"/>
        <item x="240"/>
        <item x="278"/>
        <item x="279"/>
        <item x="141"/>
        <item x="290"/>
        <item x="276"/>
        <item x="316"/>
        <item x="320"/>
        <item x="285"/>
        <item x="292"/>
        <item x="315"/>
        <item x="280"/>
        <item x="281"/>
        <item x="317"/>
        <item x="226"/>
        <item x="352"/>
        <item x="277"/>
        <item x="194"/>
        <item x="291"/>
        <item x="250"/>
        <item x="347"/>
        <item x="199"/>
        <item x="200"/>
        <item x="195"/>
        <item x="321"/>
        <item x="260"/>
        <item x="261"/>
        <item x="251"/>
        <item x="210"/>
        <item x="2"/>
        <item x="7"/>
        <item x="8"/>
        <item x="232"/>
        <item x="353"/>
        <item x="297"/>
        <item x="62"/>
        <item x="63"/>
        <item x="64"/>
        <item x="133"/>
        <item x="231"/>
        <item x="9"/>
        <item x="10"/>
        <item x="11"/>
        <item x="12"/>
        <item x="13"/>
        <item x="65"/>
        <item x="66"/>
        <item x="213"/>
        <item x="214"/>
        <item x="215"/>
        <item x="216"/>
        <item x="217"/>
        <item x="218"/>
        <item x="219"/>
        <item x="241"/>
        <item x="242"/>
        <item x="5"/>
        <item x="268"/>
        <item x="269"/>
        <item x="6"/>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7"/>
        <item x="68"/>
        <item x="69"/>
        <item x="70"/>
        <item x="71"/>
        <item x="72"/>
        <item x="73"/>
        <item x="74"/>
        <item x="75"/>
        <item x="76"/>
        <item x="77"/>
        <item x="78"/>
        <item x="79"/>
        <item x="80"/>
        <item x="81"/>
        <item x="82"/>
        <item x="83"/>
        <item x="84"/>
        <item x="85"/>
        <item x="86"/>
        <item x="87"/>
        <item x="88"/>
        <item x="89"/>
        <item x="90"/>
        <item x="91"/>
        <item x="92"/>
        <item x="93"/>
        <item x="94"/>
        <item x="9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4"/>
        <item x="135"/>
        <item x="136"/>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96"/>
        <item x="197"/>
        <item x="198"/>
        <item x="201"/>
        <item x="202"/>
        <item x="203"/>
        <item x="208"/>
        <item x="220"/>
        <item x="221"/>
        <item x="222"/>
        <item x="223"/>
        <item x="233"/>
        <item x="234"/>
        <item x="235"/>
        <item x="236"/>
        <item x="237"/>
        <item x="243"/>
        <item x="244"/>
        <item x="245"/>
        <item x="246"/>
        <item x="247"/>
        <item x="248"/>
        <item x="249"/>
        <item x="252"/>
        <item x="253"/>
        <item x="254"/>
        <item x="255"/>
        <item x="256"/>
        <item x="257"/>
        <item x="258"/>
        <item x="259"/>
        <item x="262"/>
        <item x="263"/>
        <item x="266"/>
        <item x="267"/>
        <item x="298"/>
        <item x="299"/>
        <item x="300"/>
        <item x="301"/>
        <item x="302"/>
        <item x="303"/>
        <item x="304"/>
        <item x="305"/>
        <item x="306"/>
        <item x="307"/>
        <item x="325"/>
        <item x="326"/>
        <item x="327"/>
        <item x="328"/>
        <item x="329"/>
        <item x="330"/>
        <item x="331"/>
        <item x="332"/>
        <item x="333"/>
        <item x="334"/>
        <item x="335"/>
        <item x="344"/>
        <item x="96"/>
        <item x="97"/>
        <item x="98"/>
        <item x="99"/>
        <item x="100"/>
        <item x="101"/>
        <item x="102"/>
        <item x="103"/>
        <item x="104"/>
        <item x="105"/>
        <item x="144"/>
        <item x="145"/>
        <item x="146"/>
        <item x="147"/>
        <item x="148"/>
        <item x="149"/>
        <item x="181"/>
        <item x="182"/>
        <item x="183"/>
        <item x="184"/>
        <item x="185"/>
        <item x="186"/>
        <item x="187"/>
        <item x="188"/>
        <item x="189"/>
        <item x="190"/>
        <item x="224"/>
        <item x="264"/>
        <item x="265"/>
        <item x="322"/>
        <item x="323"/>
        <item x="324"/>
        <item x="336"/>
        <item x="337"/>
        <item x="338"/>
        <item x="339"/>
        <item x="340"/>
        <item t="default"/>
      </items>
    </pivotField>
    <pivotField compact="0" numFmtId="169" outline="0" showAll="0" defaultSubtotal="0"/>
    <pivotField axis="axisRow" compact="0" numFmtId="169" outline="0" showAll="0" defaultSubtotal="0">
      <items count="1079">
        <item x="975"/>
        <item x="10"/>
        <item x="250"/>
        <item x="1"/>
        <item x="408"/>
        <item x="1053"/>
        <item x="332"/>
        <item x="469"/>
        <item x="1000"/>
        <item x="732"/>
        <item x="772"/>
        <item x="997"/>
        <item x="7"/>
        <item x="1054"/>
        <item x="1047"/>
        <item x="436"/>
        <item x="856"/>
        <item x="855"/>
        <item x="434"/>
        <item x="976"/>
        <item x="694"/>
        <item x="695"/>
        <item x="401"/>
        <item x="84"/>
        <item x="402"/>
        <item x="333"/>
        <item x="852"/>
        <item x="863"/>
        <item x="760"/>
        <item x="998"/>
        <item x="1055"/>
        <item x="713"/>
        <item x="999"/>
        <item x="742"/>
        <item x="773"/>
        <item x="996"/>
        <item x="853"/>
        <item x="774"/>
        <item x="714"/>
        <item x="0"/>
        <item x="854"/>
        <item x="372"/>
        <item x="944"/>
        <item x="945"/>
        <item x="399"/>
        <item x="400"/>
        <item x="709"/>
        <item x="69"/>
        <item x="36"/>
        <item x="11"/>
        <item x="210"/>
        <item x="258"/>
        <item x="252"/>
        <item x="374"/>
        <item x="376"/>
        <item x="377"/>
        <item x="557"/>
        <item x="456"/>
        <item x="483"/>
        <item x="712"/>
        <item x="445"/>
        <item x="734"/>
        <item x="556"/>
        <item x="502"/>
        <item x="471"/>
        <item x="68"/>
        <item x="870"/>
        <item x="304"/>
        <item x="300"/>
        <item x="464"/>
        <item x="375"/>
        <item x="387"/>
        <item x="388"/>
        <item x="413"/>
        <item x="404"/>
        <item x="416"/>
        <item x="411"/>
        <item x="415"/>
        <item x="2"/>
        <item x="3"/>
        <item x="724"/>
        <item x="716"/>
        <item x="733"/>
        <item x="253"/>
        <item x="756"/>
        <item x="1015"/>
        <item x="946"/>
        <item x="752"/>
        <item x="571"/>
        <item x="472"/>
        <item x="6"/>
        <item x="442"/>
        <item x="463"/>
        <item x="782"/>
        <item x="206"/>
        <item x="207"/>
        <item x="208"/>
        <item x="209"/>
        <item x="37"/>
        <item x="405"/>
        <item x="410"/>
        <item x="461"/>
        <item x="750"/>
        <item x="754"/>
        <item x="486"/>
        <item x="942"/>
        <item x="943"/>
        <item x="977"/>
        <item x="1048"/>
        <item x="1052"/>
        <item x="282"/>
        <item x="259"/>
        <item x="474"/>
        <item x="857"/>
        <item x="1023"/>
        <item x="470"/>
        <item x="720"/>
        <item x="305"/>
        <item x="550"/>
        <item x="715"/>
        <item x="721"/>
        <item x="735"/>
        <item x="454"/>
        <item x="751"/>
        <item x="858"/>
        <item x="859"/>
        <item x="114"/>
        <item x="1006"/>
        <item x="199"/>
        <item x="1014"/>
        <item x="462"/>
        <item x="473"/>
        <item x="722"/>
        <item x="723"/>
        <item x="860"/>
        <item x="1022"/>
        <item x="67"/>
        <item x="725"/>
        <item x="749"/>
        <item x="527"/>
        <item x="367"/>
        <item x="368"/>
        <item x="978"/>
        <item x="528"/>
        <item x="506"/>
        <item x="63"/>
        <item x="64"/>
        <item x="65"/>
        <item x="66"/>
        <item x="70"/>
        <item x="71"/>
        <item x="200"/>
        <item x="211"/>
        <item x="236"/>
        <item x="412"/>
        <item x="409"/>
        <item x="403"/>
        <item x="406"/>
        <item x="407"/>
        <item x="414"/>
        <item x="755"/>
        <item x="765"/>
        <item x="775"/>
        <item x="790"/>
        <item x="869"/>
        <item x="8"/>
        <item x="9"/>
        <item x="12"/>
        <item x="13"/>
        <item x="72"/>
        <item x="73"/>
        <item x="74"/>
        <item x="75"/>
        <item x="76"/>
        <item x="77"/>
        <item x="78"/>
        <item x="79"/>
        <item x="80"/>
        <item x="81"/>
        <item x="82"/>
        <item x="83"/>
        <item x="417"/>
        <item x="418"/>
        <item x="419"/>
        <item x="420"/>
        <item x="421"/>
        <item x="475"/>
        <item x="476"/>
        <item x="477"/>
        <item x="468"/>
        <item x="478"/>
        <item x="479"/>
        <item x="467"/>
        <item x="480"/>
        <item x="481"/>
        <item x="753"/>
        <item x="94"/>
        <item x="93"/>
        <item x="95"/>
        <item x="953"/>
        <item x="954"/>
        <item x="18"/>
        <item x="15"/>
        <item x="17"/>
        <item x="482"/>
        <item x="484"/>
        <item x="485"/>
        <item x="487"/>
        <item x="444"/>
        <item x="691"/>
        <item x="692"/>
        <item x="693"/>
        <item x="717"/>
        <item x="718"/>
        <item x="221"/>
        <item x="428"/>
        <item x="719"/>
        <item x="771"/>
        <item x="845"/>
        <item x="862"/>
        <item x="864"/>
        <item x="865"/>
        <item x="177"/>
        <item x="188"/>
        <item x="885"/>
        <item x="142"/>
        <item x="955"/>
        <item x="956"/>
        <item x="957"/>
        <item x="958"/>
        <item x="980"/>
        <item x="981"/>
        <item x="4"/>
        <item x="5"/>
        <item x="14"/>
        <item x="16"/>
        <item x="19"/>
        <item x="20"/>
        <item x="21"/>
        <item x="22"/>
        <item x="23"/>
        <item x="24"/>
        <item x="25"/>
        <item x="26"/>
        <item x="27"/>
        <item x="28"/>
        <item x="29"/>
        <item x="30"/>
        <item x="31"/>
        <item x="32"/>
        <item x="33"/>
        <item x="34"/>
        <item x="35"/>
        <item x="38"/>
        <item x="39"/>
        <item x="40"/>
        <item x="41"/>
        <item x="42"/>
        <item x="43"/>
        <item x="44"/>
        <item x="45"/>
        <item x="46"/>
        <item x="47"/>
        <item x="48"/>
        <item x="49"/>
        <item x="50"/>
        <item x="51"/>
        <item x="52"/>
        <item x="53"/>
        <item x="54"/>
        <item x="55"/>
        <item x="56"/>
        <item x="57"/>
        <item x="58"/>
        <item x="59"/>
        <item x="60"/>
        <item x="61"/>
        <item x="62"/>
        <item x="85"/>
        <item x="86"/>
        <item x="87"/>
        <item x="88"/>
        <item x="89"/>
        <item x="90"/>
        <item x="91"/>
        <item x="92"/>
        <item x="96"/>
        <item x="97"/>
        <item x="98"/>
        <item x="99"/>
        <item x="100"/>
        <item x="101"/>
        <item x="102"/>
        <item x="103"/>
        <item x="104"/>
        <item x="105"/>
        <item x="106"/>
        <item x="107"/>
        <item x="108"/>
        <item x="109"/>
        <item x="110"/>
        <item x="111"/>
        <item x="112"/>
        <item x="113"/>
        <item x="115"/>
        <item x="116"/>
        <item x="117"/>
        <item x="118"/>
        <item x="119"/>
        <item x="120"/>
        <item x="121"/>
        <item x="122"/>
        <item x="123"/>
        <item x="124"/>
        <item x="125"/>
        <item x="126"/>
        <item x="127"/>
        <item x="128"/>
        <item x="129"/>
        <item x="130"/>
        <item x="131"/>
        <item x="132"/>
        <item x="133"/>
        <item x="134"/>
        <item x="135"/>
        <item x="136"/>
        <item x="137"/>
        <item x="138"/>
        <item x="139"/>
        <item x="140"/>
        <item x="141"/>
        <item x="143"/>
        <item x="144"/>
        <item x="145"/>
        <item x="146"/>
        <item x="147"/>
        <item x="148"/>
        <item x="149"/>
        <item x="165"/>
        <item x="166"/>
        <item x="167"/>
        <item x="168"/>
        <item x="169"/>
        <item x="170"/>
        <item x="158"/>
        <item x="171"/>
        <item x="172"/>
        <item x="173"/>
        <item x="174"/>
        <item x="175"/>
        <item x="176"/>
        <item x="178"/>
        <item x="179"/>
        <item x="180"/>
        <item x="181"/>
        <item x="182"/>
        <item x="183"/>
        <item x="184"/>
        <item x="185"/>
        <item x="186"/>
        <item x="187"/>
        <item x="156"/>
        <item x="189"/>
        <item x="190"/>
        <item x="191"/>
        <item x="192"/>
        <item x="193"/>
        <item x="194"/>
        <item x="195"/>
        <item x="196"/>
        <item x="197"/>
        <item x="198"/>
        <item x="201"/>
        <item x="202"/>
        <item x="203"/>
        <item x="204"/>
        <item x="205"/>
        <item x="218"/>
        <item x="219"/>
        <item x="220"/>
        <item x="222"/>
        <item x="223"/>
        <item x="224"/>
        <item x="225"/>
        <item x="226"/>
        <item x="227"/>
        <item x="228"/>
        <item x="229"/>
        <item x="230"/>
        <item x="231"/>
        <item x="232"/>
        <item x="233"/>
        <item x="234"/>
        <item x="235"/>
        <item x="237"/>
        <item x="238"/>
        <item x="239"/>
        <item x="240"/>
        <item x="241"/>
        <item x="242"/>
        <item x="243"/>
        <item x="244"/>
        <item x="245"/>
        <item x="246"/>
        <item x="247"/>
        <item x="248"/>
        <item x="249"/>
        <item x="251"/>
        <item x="254"/>
        <item x="255"/>
        <item x="256"/>
        <item x="257"/>
        <item x="260"/>
        <item x="261"/>
        <item x="262"/>
        <item x="263"/>
        <item x="264"/>
        <item x="265"/>
        <item x="266"/>
        <item x="267"/>
        <item x="268"/>
        <item x="269"/>
        <item x="270"/>
        <item x="271"/>
        <item x="272"/>
        <item x="273"/>
        <item x="274"/>
        <item x="275"/>
        <item x="276"/>
        <item x="277"/>
        <item x="278"/>
        <item x="279"/>
        <item x="280"/>
        <item x="281"/>
        <item x="283"/>
        <item x="284"/>
        <item x="285"/>
        <item x="286"/>
        <item x="287"/>
        <item x="288"/>
        <item x="289"/>
        <item x="290"/>
        <item x="291"/>
        <item x="292"/>
        <item x="293"/>
        <item x="294"/>
        <item x="295"/>
        <item x="296"/>
        <item x="297"/>
        <item x="298"/>
        <item x="299"/>
        <item x="301"/>
        <item x="302"/>
        <item x="303"/>
        <item x="306"/>
        <item x="307"/>
        <item x="308"/>
        <item x="309"/>
        <item x="310"/>
        <item x="311"/>
        <item x="312"/>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14"/>
        <item x="363"/>
        <item x="364"/>
        <item x="365"/>
        <item x="366"/>
        <item x="369"/>
        <item x="370"/>
        <item x="371"/>
        <item x="373"/>
        <item x="378"/>
        <item x="379"/>
        <item x="380"/>
        <item x="381"/>
        <item x="382"/>
        <item x="383"/>
        <item x="384"/>
        <item x="385"/>
        <item x="386"/>
        <item x="389"/>
        <item x="390"/>
        <item x="391"/>
        <item x="392"/>
        <item x="393"/>
        <item x="394"/>
        <item x="395"/>
        <item x="422"/>
        <item x="423"/>
        <item x="424"/>
        <item x="425"/>
        <item x="426"/>
        <item x="429"/>
        <item x="430"/>
        <item x="431"/>
        <item x="432"/>
        <item x="433"/>
        <item x="435"/>
        <item x="437"/>
        <item x="438"/>
        <item x="439"/>
        <item x="440"/>
        <item x="441"/>
        <item x="443"/>
        <item x="446"/>
        <item x="447"/>
        <item x="448"/>
        <item x="449"/>
        <item x="450"/>
        <item x="451"/>
        <item x="452"/>
        <item x="453"/>
        <item x="455"/>
        <item x="457"/>
        <item x="458"/>
        <item x="459"/>
        <item x="460"/>
        <item x="465"/>
        <item x="466"/>
        <item x="488"/>
        <item x="489"/>
        <item x="490"/>
        <item x="491"/>
        <item x="492"/>
        <item x="493"/>
        <item x="494"/>
        <item x="495"/>
        <item x="496"/>
        <item x="497"/>
        <item x="498"/>
        <item x="499"/>
        <item x="500"/>
        <item x="501"/>
        <item x="503"/>
        <item x="504"/>
        <item x="505"/>
        <item x="507"/>
        <item x="508"/>
        <item x="509"/>
        <item x="510"/>
        <item x="511"/>
        <item x="512"/>
        <item x="513"/>
        <item x="514"/>
        <item x="515"/>
        <item x="516"/>
        <item x="517"/>
        <item x="518"/>
        <item x="519"/>
        <item x="520"/>
        <item x="521"/>
        <item x="522"/>
        <item x="523"/>
        <item x="524"/>
        <item x="525"/>
        <item x="526"/>
        <item x="529"/>
        <item x="530"/>
        <item x="531"/>
        <item x="532"/>
        <item x="533"/>
        <item x="534"/>
        <item x="535"/>
        <item x="536"/>
        <item x="537"/>
        <item x="538"/>
        <item x="539"/>
        <item x="540"/>
        <item x="541"/>
        <item x="542"/>
        <item x="543"/>
        <item x="544"/>
        <item x="545"/>
        <item x="546"/>
        <item x="547"/>
        <item x="548"/>
        <item x="549"/>
        <item x="551"/>
        <item x="553"/>
        <item x="554"/>
        <item x="555"/>
        <item x="558"/>
        <item x="559"/>
        <item x="560"/>
        <item x="561"/>
        <item x="562"/>
        <item x="563"/>
        <item x="566"/>
        <item x="567"/>
        <item x="568"/>
        <item x="569"/>
        <item x="570"/>
        <item x="572"/>
        <item x="573"/>
        <item x="574"/>
        <item x="575"/>
        <item x="576"/>
        <item x="577"/>
        <item x="578"/>
        <item x="579"/>
        <item x="580"/>
        <item x="581"/>
        <item x="582"/>
        <item x="583"/>
        <item x="584"/>
        <item x="585"/>
        <item x="586"/>
        <item x="587"/>
        <item x="588"/>
        <item x="589"/>
        <item x="590"/>
        <item x="591"/>
        <item x="592"/>
        <item x="593"/>
        <item x="594"/>
        <item x="595"/>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78"/>
        <item x="679"/>
        <item x="680"/>
        <item x="681"/>
        <item x="682"/>
        <item x="683"/>
        <item x="684"/>
        <item x="685"/>
        <item x="686"/>
        <item x="687"/>
        <item x="688"/>
        <item x="689"/>
        <item x="690"/>
        <item x="696"/>
        <item x="697"/>
        <item x="698"/>
        <item x="699"/>
        <item x="700"/>
        <item x="701"/>
        <item x="702"/>
        <item x="703"/>
        <item x="704"/>
        <item x="705"/>
        <item x="706"/>
        <item x="707"/>
        <item x="708"/>
        <item x="710"/>
        <item x="711"/>
        <item x="743"/>
        <item x="744"/>
        <item x="745"/>
        <item x="746"/>
        <item x="747"/>
        <item x="748"/>
        <item x="757"/>
        <item x="758"/>
        <item x="759"/>
        <item x="761"/>
        <item x="762"/>
        <item x="763"/>
        <item x="764"/>
        <item x="766"/>
        <item x="767"/>
        <item x="768"/>
        <item x="769"/>
        <item x="770"/>
        <item x="776"/>
        <item x="777"/>
        <item x="778"/>
        <item x="779"/>
        <item x="780"/>
        <item x="781"/>
        <item x="783"/>
        <item x="784"/>
        <item x="785"/>
        <item x="786"/>
        <item x="787"/>
        <item x="788"/>
        <item x="789"/>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61"/>
        <item x="866"/>
        <item x="867"/>
        <item x="868"/>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162"/>
        <item x="917"/>
        <item x="918"/>
        <item x="919"/>
        <item x="920"/>
        <item x="921"/>
        <item x="922"/>
        <item x="923"/>
        <item x="878"/>
        <item x="924"/>
        <item x="925"/>
        <item x="947"/>
        <item x="948"/>
        <item x="949"/>
        <item x="950"/>
        <item x="668"/>
        <item x="951"/>
        <item x="952"/>
        <item x="959"/>
        <item x="960"/>
        <item x="961"/>
        <item x="962"/>
        <item x="963"/>
        <item x="964"/>
        <item x="965"/>
        <item x="966"/>
        <item x="967"/>
        <item x="968"/>
        <item x="969"/>
        <item x="970"/>
        <item x="971"/>
        <item x="972"/>
        <item x="973"/>
        <item x="974"/>
        <item x="979"/>
        <item x="982"/>
        <item x="983"/>
        <item x="984"/>
        <item x="985"/>
        <item x="986"/>
        <item x="987"/>
        <item x="988"/>
        <item x="989"/>
        <item x="990"/>
        <item x="991"/>
        <item x="992"/>
        <item x="993"/>
        <item x="994"/>
        <item x="995"/>
        <item x="1001"/>
        <item x="1002"/>
        <item x="1003"/>
        <item x="1004"/>
        <item x="1005"/>
        <item x="1007"/>
        <item x="1008"/>
        <item x="1009"/>
        <item x="1010"/>
        <item x="1011"/>
        <item x="1012"/>
        <item x="1013"/>
        <item x="1016"/>
        <item x="1017"/>
        <item x="1018"/>
        <item x="1019"/>
        <item x="1024"/>
        <item x="1025"/>
        <item x="1026"/>
        <item x="1027"/>
        <item x="1028"/>
        <item x="1029"/>
        <item x="1030"/>
        <item x="1031"/>
        <item x="1032"/>
        <item x="1033"/>
        <item x="1034"/>
        <item x="1035"/>
        <item x="1036"/>
        <item x="1037"/>
        <item x="1038"/>
        <item x="1039"/>
        <item x="1040"/>
        <item x="1041"/>
        <item x="1042"/>
        <item x="1056"/>
        <item x="1057"/>
        <item x="1058"/>
        <item x="1059"/>
        <item x="1060"/>
        <item x="1061"/>
        <item x="1062"/>
        <item x="1063"/>
        <item x="1064"/>
        <item x="1065"/>
        <item x="1066"/>
        <item x="1067"/>
        <item x="1068"/>
        <item x="1069"/>
        <item x="1070"/>
        <item x="1071"/>
        <item x="1072"/>
        <item x="1073"/>
        <item x="1074"/>
        <item x="1075"/>
        <item x="1076"/>
        <item x="1077"/>
        <item x="1078"/>
        <item x="150"/>
        <item x="151"/>
        <item x="152"/>
        <item x="153"/>
        <item x="154"/>
        <item x="155"/>
        <item x="157"/>
        <item x="159"/>
        <item x="160"/>
        <item x="161"/>
        <item x="163"/>
        <item x="164"/>
        <item x="212"/>
        <item x="213"/>
        <item x="214"/>
        <item x="215"/>
        <item x="216"/>
        <item x="217"/>
        <item x="313"/>
        <item x="315"/>
        <item x="316"/>
        <item x="317"/>
        <item x="318"/>
        <item x="319"/>
        <item x="320"/>
        <item x="321"/>
        <item x="322"/>
        <item x="323"/>
        <item x="324"/>
        <item x="325"/>
        <item x="326"/>
        <item x="327"/>
        <item x="328"/>
        <item x="329"/>
        <item x="330"/>
        <item x="331"/>
        <item x="396"/>
        <item x="397"/>
        <item x="398"/>
        <item x="427"/>
        <item x="552"/>
        <item x="564"/>
        <item x="565"/>
        <item x="596"/>
        <item x="664"/>
        <item x="665"/>
        <item x="666"/>
        <item x="667"/>
        <item x="669"/>
        <item x="670"/>
        <item x="671"/>
        <item x="672"/>
        <item x="673"/>
        <item x="674"/>
        <item x="675"/>
        <item x="676"/>
        <item x="677"/>
        <item x="726"/>
        <item x="727"/>
        <item x="728"/>
        <item x="729"/>
        <item x="730"/>
        <item x="731"/>
        <item x="736"/>
        <item x="737"/>
        <item x="738"/>
        <item x="739"/>
        <item x="740"/>
        <item x="741"/>
        <item x="851"/>
        <item x="871"/>
        <item x="872"/>
        <item x="873"/>
        <item x="874"/>
        <item x="875"/>
        <item x="876"/>
        <item x="877"/>
        <item x="879"/>
        <item x="880"/>
        <item x="881"/>
        <item x="882"/>
        <item x="883"/>
        <item x="884"/>
        <item x="926"/>
        <item x="927"/>
        <item x="928"/>
        <item x="929"/>
        <item x="930"/>
        <item x="931"/>
        <item x="932"/>
        <item x="933"/>
        <item x="934"/>
        <item x="935"/>
        <item x="936"/>
        <item x="937"/>
        <item x="938"/>
        <item x="939"/>
        <item x="940"/>
        <item x="941"/>
        <item x="1020"/>
        <item x="1021"/>
        <item x="1043"/>
        <item x="1044"/>
        <item x="1045"/>
        <item x="1046"/>
        <item x="1049"/>
        <item x="1050"/>
        <item x="1051"/>
      </items>
    </pivotField>
    <pivotField compact="0" numFmtId="169" outline="0" showAll="0" defaultSubtotal="0"/>
    <pivotField compact="0" numFmtId="169" outline="0" showAll="0" defaultSubtotal="0"/>
    <pivotField compact="0" numFmtId="169" outline="0" showAll="0" defaultSubtotal="0"/>
    <pivotField axis="axisRow" compact="0" numFmtId="169" outline="0" showAll="0" defaultSubtotal="0">
      <items count="51">
        <item x="6"/>
        <item x="2"/>
        <item x="4"/>
        <item x="1"/>
        <item x="8"/>
        <item x="37"/>
        <item x="36"/>
        <item x="31"/>
        <item x="25"/>
        <item x="33"/>
        <item x="19"/>
        <item x="15"/>
        <item x="0"/>
        <item x="22"/>
        <item x="10"/>
        <item x="23"/>
        <item x="11"/>
        <item x="9"/>
        <item x="13"/>
        <item x="24"/>
        <item x="45"/>
        <item x="18"/>
        <item x="50"/>
        <item x="41"/>
        <item x="42"/>
        <item x="49"/>
        <item x="16"/>
        <item x="14"/>
        <item x="12"/>
        <item x="26"/>
        <item x="3"/>
        <item x="17"/>
        <item x="20"/>
        <item x="21"/>
        <item x="40"/>
        <item x="32"/>
        <item x="27"/>
        <item x="29"/>
        <item x="35"/>
        <item x="44"/>
        <item x="5"/>
        <item x="7"/>
        <item x="28"/>
        <item x="30"/>
        <item x="34"/>
        <item x="38"/>
        <item x="39"/>
        <item x="46"/>
        <item x="47"/>
        <item x="48"/>
        <item x="43"/>
      </items>
    </pivotField>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axis="axisRow" compact="0" numFmtId="169" outline="0" showAll="0" defaultSubtotal="0">
      <items count="923">
        <item x="600"/>
        <item x="256"/>
        <item x="0"/>
        <item x="258"/>
        <item x="192"/>
        <item x="193"/>
        <item x="259"/>
        <item x="599"/>
        <item x="882"/>
        <item x="883"/>
        <item x="881"/>
        <item x="632"/>
        <item x="257"/>
        <item x="290"/>
        <item x="907"/>
        <item x="244"/>
        <item x="245"/>
        <item x="246"/>
        <item x="590"/>
        <item x="626"/>
        <item x="265"/>
        <item x="892"/>
        <item x="266"/>
        <item x="272"/>
        <item x="801"/>
        <item x="748"/>
        <item x="880"/>
        <item x="263"/>
        <item x="569"/>
        <item x="238"/>
        <item x="338"/>
        <item x="579"/>
        <item x="588"/>
        <item x="589"/>
        <item x="601"/>
        <item x="602"/>
        <item x="336"/>
        <item x="875"/>
        <item x="717"/>
        <item x="264"/>
        <item x="268"/>
        <item x="267"/>
        <item x="323"/>
        <item x="610"/>
        <item x="839"/>
        <item x="840"/>
        <item x="563"/>
        <item x="260"/>
        <item x="570"/>
        <item x="704"/>
        <item x="901"/>
        <item x="705"/>
        <item x="261"/>
        <item x="262"/>
        <item x="368"/>
        <item x="576"/>
        <item x="189"/>
        <item x="615"/>
        <item x="332"/>
        <item x="333"/>
        <item x="364"/>
        <item x="571"/>
        <item x="577"/>
        <item x="591"/>
        <item x="300"/>
        <item x="611"/>
        <item x="324"/>
        <item x="724"/>
        <item x="645"/>
        <item x="572"/>
        <item x="285"/>
        <item x="578"/>
        <item x="194"/>
        <item x="580"/>
        <item x="609"/>
        <item x="195"/>
        <item x="250"/>
        <item x="395"/>
        <item x="237"/>
        <item x="722"/>
        <item x="876"/>
        <item x="420"/>
        <item x="421"/>
        <item x="529"/>
        <item x="396"/>
        <item x="713"/>
        <item x="3"/>
        <item x="1"/>
        <item x="2"/>
        <item x="4"/>
        <item x="5"/>
        <item x="6"/>
        <item x="7"/>
        <item x="8"/>
        <item x="9"/>
        <item x="162"/>
        <item x="163"/>
        <item x="269"/>
        <item x="270"/>
        <item x="271"/>
        <item x="334"/>
        <item x="335"/>
        <item x="633"/>
        <item x="855"/>
        <item x="856"/>
        <item x="857"/>
        <item x="858"/>
        <item x="337"/>
        <item x="10"/>
        <item x="11"/>
        <item x="12"/>
        <item x="13"/>
        <item x="14"/>
        <item x="15"/>
        <item x="16"/>
        <item x="17"/>
        <item x="18"/>
        <item x="19"/>
        <item x="20"/>
        <item x="21"/>
        <item x="22"/>
        <item x="273"/>
        <item x="274"/>
        <item x="275"/>
        <item x="276"/>
        <item x="277"/>
        <item x="339"/>
        <item x="316"/>
        <item x="340"/>
        <item x="341"/>
        <item x="342"/>
        <item x="343"/>
        <item x="303"/>
        <item x="344"/>
        <item x="345"/>
        <item x="612"/>
        <item x="613"/>
        <item x="614"/>
        <item x="706"/>
        <item x="707"/>
        <item x="708"/>
        <item x="859"/>
        <item x="860"/>
        <item x="861"/>
        <item x="862"/>
        <item x="299"/>
        <item x="346"/>
        <item x="347"/>
        <item x="348"/>
        <item x="320"/>
        <item x="349"/>
        <item x="350"/>
        <item x="351"/>
        <item x="352"/>
        <item x="353"/>
        <item x="554"/>
        <item x="555"/>
        <item x="556"/>
        <item x="309"/>
        <item x="302"/>
        <item x="573"/>
        <item x="574"/>
        <item x="575"/>
        <item x="631"/>
        <item x="709"/>
        <item x="710"/>
        <item x="711"/>
        <item x="712"/>
        <item x="714"/>
        <item x="747"/>
        <item x="749"/>
        <item x="863"/>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4"/>
        <item x="165"/>
        <item x="166"/>
        <item x="167"/>
        <item x="168"/>
        <item x="169"/>
        <item x="170"/>
        <item x="171"/>
        <item x="172"/>
        <item x="173"/>
        <item x="174"/>
        <item x="175"/>
        <item x="176"/>
        <item x="177"/>
        <item x="178"/>
        <item x="179"/>
        <item x="180"/>
        <item x="181"/>
        <item x="182"/>
        <item x="183"/>
        <item x="184"/>
        <item x="185"/>
        <item x="186"/>
        <item x="187"/>
        <item x="188"/>
        <item x="190"/>
        <item x="191"/>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9"/>
        <item x="240"/>
        <item x="241"/>
        <item x="242"/>
        <item x="243"/>
        <item x="247"/>
        <item x="248"/>
        <item x="249"/>
        <item x="251"/>
        <item x="252"/>
        <item x="253"/>
        <item x="254"/>
        <item x="255"/>
        <item x="278"/>
        <item x="279"/>
        <item x="280"/>
        <item x="281"/>
        <item x="282"/>
        <item x="283"/>
        <item x="291"/>
        <item x="292"/>
        <item x="293"/>
        <item x="294"/>
        <item x="295"/>
        <item x="296"/>
        <item x="297"/>
        <item x="298"/>
        <item x="301"/>
        <item x="304"/>
        <item x="305"/>
        <item x="306"/>
        <item x="307"/>
        <item x="308"/>
        <item x="310"/>
        <item x="311"/>
        <item x="312"/>
        <item x="313"/>
        <item x="314"/>
        <item x="315"/>
        <item x="317"/>
        <item x="318"/>
        <item x="319"/>
        <item x="321"/>
        <item x="322"/>
        <item x="325"/>
        <item x="326"/>
        <item x="327"/>
        <item x="328"/>
        <item x="329"/>
        <item x="330"/>
        <item x="331"/>
        <item x="354"/>
        <item x="355"/>
        <item x="356"/>
        <item x="357"/>
        <item x="358"/>
        <item x="359"/>
        <item x="360"/>
        <item x="361"/>
        <item x="362"/>
        <item x="363"/>
        <item x="365"/>
        <item x="366"/>
        <item x="367"/>
        <item x="369"/>
        <item x="370"/>
        <item x="371"/>
        <item x="372"/>
        <item x="373"/>
        <item x="374"/>
        <item x="375"/>
        <item x="376"/>
        <item x="377"/>
        <item x="378"/>
        <item x="379"/>
        <item x="380"/>
        <item x="381"/>
        <item x="382"/>
        <item x="383"/>
        <item x="384"/>
        <item x="386"/>
        <item x="387"/>
        <item x="388"/>
        <item x="389"/>
        <item x="390"/>
        <item x="391"/>
        <item x="392"/>
        <item x="393"/>
        <item x="394"/>
        <item x="397"/>
        <item x="398"/>
        <item x="399"/>
        <item x="400"/>
        <item x="401"/>
        <item x="402"/>
        <item x="403"/>
        <item x="404"/>
        <item x="405"/>
        <item x="406"/>
        <item x="407"/>
        <item x="408"/>
        <item x="409"/>
        <item x="410"/>
        <item x="411"/>
        <item x="412"/>
        <item x="413"/>
        <item x="414"/>
        <item x="415"/>
        <item x="416"/>
        <item x="417"/>
        <item x="418"/>
        <item x="419"/>
        <item x="422"/>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30"/>
        <item x="531"/>
        <item x="532"/>
        <item x="533"/>
        <item x="542"/>
        <item x="543"/>
        <item x="544"/>
        <item x="545"/>
        <item x="546"/>
        <item x="547"/>
        <item x="548"/>
        <item x="549"/>
        <item x="550"/>
        <item x="551"/>
        <item x="552"/>
        <item x="553"/>
        <item x="557"/>
        <item x="558"/>
        <item x="559"/>
        <item x="560"/>
        <item x="561"/>
        <item x="562"/>
        <item x="564"/>
        <item x="565"/>
        <item x="566"/>
        <item x="567"/>
        <item x="568"/>
        <item x="603"/>
        <item x="604"/>
        <item x="605"/>
        <item x="606"/>
        <item x="607"/>
        <item x="608"/>
        <item x="616"/>
        <item x="617"/>
        <item x="618"/>
        <item x="619"/>
        <item x="620"/>
        <item x="621"/>
        <item x="622"/>
        <item x="623"/>
        <item x="624"/>
        <item x="625"/>
        <item x="627"/>
        <item x="628"/>
        <item x="629"/>
        <item x="630"/>
        <item x="634"/>
        <item x="635"/>
        <item x="636"/>
        <item x="637"/>
        <item x="638"/>
        <item x="639"/>
        <item x="640"/>
        <item x="641"/>
        <item x="644"/>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15"/>
        <item x="716"/>
        <item x="718"/>
        <item x="719"/>
        <item x="720"/>
        <item x="721"/>
        <item x="723"/>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2"/>
        <item x="803"/>
        <item x="804"/>
        <item x="805"/>
        <item x="841"/>
        <item x="842"/>
        <item x="843"/>
        <item x="844"/>
        <item x="845"/>
        <item x="846"/>
        <item x="847"/>
        <item x="848"/>
        <item x="849"/>
        <item x="850"/>
        <item x="851"/>
        <item x="852"/>
        <item x="853"/>
        <item x="854"/>
        <item x="864"/>
        <item x="865"/>
        <item x="866"/>
        <item x="867"/>
        <item x="868"/>
        <item x="869"/>
        <item x="870"/>
        <item x="871"/>
        <item x="872"/>
        <item x="873"/>
        <item x="874"/>
        <item x="877"/>
        <item x="878"/>
        <item x="879"/>
        <item x="884"/>
        <item x="885"/>
        <item x="886"/>
        <item x="887"/>
        <item x="888"/>
        <item x="889"/>
        <item x="893"/>
        <item x="894"/>
        <item x="895"/>
        <item x="896"/>
        <item x="897"/>
        <item x="898"/>
        <item x="899"/>
        <item x="900"/>
        <item x="902"/>
        <item x="903"/>
        <item x="908"/>
        <item x="909"/>
        <item x="910"/>
        <item x="911"/>
        <item x="912"/>
        <item x="913"/>
        <item x="914"/>
        <item x="915"/>
        <item x="916"/>
        <item x="917"/>
        <item x="918"/>
        <item x="919"/>
        <item x="920"/>
        <item x="921"/>
        <item x="922"/>
        <item x="98"/>
        <item x="99"/>
        <item x="100"/>
        <item x="101"/>
        <item x="102"/>
        <item x="103"/>
        <item x="104"/>
        <item x="105"/>
        <item x="106"/>
        <item x="107"/>
        <item x="108"/>
        <item x="109"/>
        <item x="110"/>
        <item x="111"/>
        <item x="112"/>
        <item x="113"/>
        <item x="114"/>
        <item x="115"/>
        <item x="116"/>
        <item x="284"/>
        <item x="286"/>
        <item x="287"/>
        <item x="288"/>
        <item x="289"/>
        <item x="385"/>
        <item x="423"/>
        <item x="453"/>
        <item x="454"/>
        <item x="534"/>
        <item x="535"/>
        <item x="536"/>
        <item x="537"/>
        <item x="538"/>
        <item x="539"/>
        <item x="540"/>
        <item x="541"/>
        <item x="581"/>
        <item x="582"/>
        <item x="583"/>
        <item x="584"/>
        <item x="585"/>
        <item x="586"/>
        <item x="587"/>
        <item x="592"/>
        <item x="593"/>
        <item x="594"/>
        <item x="595"/>
        <item x="596"/>
        <item x="597"/>
        <item x="598"/>
        <item x="642"/>
        <item x="643"/>
        <item x="725"/>
        <item x="726"/>
        <item x="727"/>
        <item x="728"/>
        <item x="729"/>
        <item x="730"/>
        <item x="731"/>
        <item x="732"/>
        <item x="733"/>
        <item x="734"/>
        <item x="735"/>
        <item x="736"/>
        <item x="737"/>
        <item x="738"/>
        <item x="739"/>
        <item x="740"/>
        <item x="741"/>
        <item x="742"/>
        <item x="743"/>
        <item x="744"/>
        <item x="745"/>
        <item x="746"/>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90"/>
        <item x="891"/>
        <item x="904"/>
        <item x="905"/>
        <item x="906"/>
      </items>
    </pivotField>
    <pivotField axis="axisRow" compact="0" numFmtId="169" outline="0" showAll="0" defaultSubtotal="0">
      <items count="504">
        <item x="432"/>
        <item x="7"/>
        <item x="2"/>
        <item x="63"/>
        <item x="35"/>
        <item x="169"/>
        <item x="269"/>
        <item x="266"/>
        <item x="282"/>
        <item x="158"/>
        <item x="341"/>
        <item x="312"/>
        <item x="472"/>
        <item x="392"/>
        <item x="321"/>
        <item x="83"/>
        <item x="78"/>
        <item x="1"/>
        <item x="224"/>
        <item x="109"/>
        <item x="190"/>
        <item x="283"/>
        <item x="326"/>
        <item x="182"/>
        <item x="267"/>
        <item x="161"/>
        <item x="6"/>
        <item x="333"/>
        <item x="463"/>
        <item x="286"/>
        <item x="330"/>
        <item x="381"/>
        <item x="0"/>
        <item x="24"/>
        <item x="18"/>
        <item x="320"/>
        <item x="280"/>
        <item x="162"/>
        <item x="430"/>
        <item x="438"/>
        <item x="23"/>
        <item x="285"/>
        <item x="122"/>
        <item x="421"/>
        <item x="466"/>
        <item x="11"/>
        <item x="496"/>
        <item x="137"/>
        <item x="294"/>
        <item x="287"/>
        <item x="105"/>
        <item x="240"/>
        <item x="382"/>
        <item x="147"/>
        <item x="288"/>
        <item x="376"/>
        <item x="276"/>
        <item x="159"/>
        <item x="355"/>
        <item x="226"/>
        <item x="262"/>
        <item x="68"/>
        <item x="264"/>
        <item x="181"/>
        <item x="375"/>
        <item x="167"/>
        <item x="365"/>
        <item x="42"/>
        <item x="346"/>
        <item x="160"/>
        <item x="244"/>
        <item x="201"/>
        <item x="245"/>
        <item x="214"/>
        <item x="222"/>
        <item x="263"/>
        <item x="338"/>
        <item x="292"/>
        <item x="289"/>
        <item x="290"/>
        <item x="296"/>
        <item x="297"/>
        <item x="155"/>
        <item x="409"/>
        <item x="8"/>
        <item x="273"/>
        <item x="3"/>
        <item x="436"/>
        <item x="12"/>
        <item x="25"/>
        <item x="177"/>
        <item x="370"/>
        <item x="363"/>
        <item x="361"/>
        <item x="168"/>
        <item x="69"/>
        <item x="491"/>
        <item x="234"/>
        <item x="66"/>
        <item x="357"/>
        <item x="311"/>
        <item x="134"/>
        <item x="95"/>
        <item x="154"/>
        <item x="156"/>
        <item x="157"/>
        <item x="492"/>
        <item x="317"/>
        <item x="43"/>
        <item x="431"/>
        <item x="57"/>
        <item x="180"/>
        <item x="385"/>
        <item x="27"/>
        <item x="443"/>
        <item x="329"/>
        <item x="271"/>
        <item x="493"/>
        <item x="331"/>
        <item x="14"/>
        <item x="467"/>
        <item x="384"/>
        <item x="166"/>
        <item x="433"/>
        <item x="468"/>
        <item x="470"/>
        <item x="70"/>
        <item x="327"/>
        <item x="434"/>
        <item x="119"/>
        <item x="196"/>
        <item x="38"/>
        <item x="400"/>
        <item x="71"/>
        <item x="72"/>
        <item x="74"/>
        <item x="152"/>
        <item x="300"/>
        <item x="291"/>
        <item x="293"/>
        <item x="251"/>
        <item x="499"/>
        <item x="241"/>
        <item x="73"/>
        <item x="299"/>
        <item x="295"/>
        <item x="298"/>
        <item x="428"/>
        <item x="332"/>
        <item x="9"/>
        <item x="10"/>
        <item x="13"/>
        <item x="75"/>
        <item x="76"/>
        <item x="77"/>
        <item x="79"/>
        <item x="80"/>
        <item x="81"/>
        <item x="82"/>
        <item x="84"/>
        <item x="85"/>
        <item x="86"/>
        <item x="87"/>
        <item x="301"/>
        <item x="302"/>
        <item x="303"/>
        <item x="334"/>
        <item x="335"/>
        <item x="336"/>
        <item x="310"/>
        <item x="337"/>
        <item x="20"/>
        <item x="442"/>
        <item x="126"/>
        <item x="469"/>
        <item x="112"/>
        <item x="479"/>
        <item x="265"/>
        <item x="268"/>
        <item x="36"/>
        <item x="270"/>
        <item x="45"/>
        <item x="339"/>
        <item x="48"/>
        <item x="33"/>
        <item x="340"/>
        <item x="188"/>
        <item x="342"/>
        <item x="343"/>
        <item x="366"/>
        <item x="422"/>
        <item x="435"/>
        <item x="451"/>
        <item x="92"/>
        <item x="151"/>
        <item x="132"/>
        <item x="232"/>
        <item x="480"/>
        <item x="481"/>
        <item x="482"/>
        <item x="212"/>
        <item x="257"/>
        <item x="4"/>
        <item x="5"/>
        <item x="15"/>
        <item x="16"/>
        <item x="17"/>
        <item x="19"/>
        <item x="21"/>
        <item x="22"/>
        <item x="26"/>
        <item x="28"/>
        <item x="29"/>
        <item x="30"/>
        <item x="31"/>
        <item x="32"/>
        <item x="34"/>
        <item x="37"/>
        <item x="39"/>
        <item x="40"/>
        <item x="41"/>
        <item x="44"/>
        <item x="46"/>
        <item x="47"/>
        <item x="49"/>
        <item x="50"/>
        <item x="51"/>
        <item x="52"/>
        <item x="53"/>
        <item x="54"/>
        <item x="55"/>
        <item x="56"/>
        <item x="58"/>
        <item x="59"/>
        <item x="60"/>
        <item x="61"/>
        <item x="62"/>
        <item x="64"/>
        <item x="65"/>
        <item x="67"/>
        <item x="88"/>
        <item x="89"/>
        <item x="90"/>
        <item x="91"/>
        <item x="93"/>
        <item x="94"/>
        <item x="96"/>
        <item x="97"/>
        <item x="98"/>
        <item x="99"/>
        <item x="100"/>
        <item x="101"/>
        <item x="102"/>
        <item x="103"/>
        <item x="104"/>
        <item x="106"/>
        <item x="107"/>
        <item x="108"/>
        <item x="110"/>
        <item x="111"/>
        <item x="113"/>
        <item x="114"/>
        <item x="115"/>
        <item x="116"/>
        <item x="117"/>
        <item x="118"/>
        <item x="120"/>
        <item x="121"/>
        <item x="123"/>
        <item x="124"/>
        <item x="125"/>
        <item x="127"/>
        <item x="128"/>
        <item x="129"/>
        <item x="130"/>
        <item x="131"/>
        <item x="133"/>
        <item x="135"/>
        <item x="136"/>
        <item x="138"/>
        <item x="145"/>
        <item x="146"/>
        <item x="142"/>
        <item x="148"/>
        <item x="149"/>
        <item x="140"/>
        <item x="150"/>
        <item x="153"/>
        <item x="170"/>
        <item x="171"/>
        <item x="172"/>
        <item x="173"/>
        <item x="174"/>
        <item x="175"/>
        <item x="176"/>
        <item x="178"/>
        <item x="179"/>
        <item x="183"/>
        <item x="184"/>
        <item x="185"/>
        <item x="186"/>
        <item x="187"/>
        <item x="189"/>
        <item x="191"/>
        <item x="192"/>
        <item x="193"/>
        <item x="194"/>
        <item x="195"/>
        <item x="197"/>
        <item x="198"/>
        <item x="199"/>
        <item x="200"/>
        <item x="202"/>
        <item x="203"/>
        <item x="204"/>
        <item x="205"/>
        <item x="206"/>
        <item x="207"/>
        <item x="208"/>
        <item x="209"/>
        <item x="210"/>
        <item x="211"/>
        <item x="213"/>
        <item x="215"/>
        <item x="216"/>
        <item x="217"/>
        <item x="218"/>
        <item x="219"/>
        <item x="220"/>
        <item x="221"/>
        <item x="223"/>
        <item x="225"/>
        <item x="227"/>
        <item x="228"/>
        <item x="229"/>
        <item x="230"/>
        <item x="231"/>
        <item x="233"/>
        <item x="235"/>
        <item x="236"/>
        <item x="237"/>
        <item x="238"/>
        <item x="239"/>
        <item x="242"/>
        <item x="243"/>
        <item x="246"/>
        <item x="252"/>
        <item x="253"/>
        <item x="249"/>
        <item x="254"/>
        <item x="255"/>
        <item x="256"/>
        <item x="258"/>
        <item x="259"/>
        <item x="260"/>
        <item x="261"/>
        <item x="272"/>
        <item x="274"/>
        <item x="275"/>
        <item x="277"/>
        <item x="278"/>
        <item x="279"/>
        <item x="281"/>
        <item x="163"/>
        <item x="164"/>
        <item x="165"/>
        <item x="304"/>
        <item x="305"/>
        <item x="306"/>
        <item x="307"/>
        <item x="308"/>
        <item x="309"/>
        <item x="313"/>
        <item x="314"/>
        <item x="315"/>
        <item x="143"/>
        <item x="316"/>
        <item x="318"/>
        <item x="319"/>
        <item x="322"/>
        <item x="323"/>
        <item x="324"/>
        <item x="144"/>
        <item x="325"/>
        <item x="328"/>
        <item x="344"/>
        <item x="345"/>
        <item x="347"/>
        <item x="348"/>
        <item x="349"/>
        <item x="350"/>
        <item x="351"/>
        <item x="352"/>
        <item x="353"/>
        <item x="354"/>
        <item x="356"/>
        <item x="358"/>
        <item x="359"/>
        <item x="360"/>
        <item x="362"/>
        <item x="364"/>
        <item x="367"/>
        <item x="368"/>
        <item x="369"/>
        <item x="371"/>
        <item x="372"/>
        <item x="373"/>
        <item x="374"/>
        <item x="379"/>
        <item x="380"/>
        <item x="383"/>
        <item x="386"/>
        <item x="387"/>
        <item x="388"/>
        <item x="389"/>
        <item x="390"/>
        <item x="391"/>
        <item x="247"/>
        <item x="393"/>
        <item x="394"/>
        <item x="395"/>
        <item x="396"/>
        <item x="397"/>
        <item x="398"/>
        <item x="399"/>
        <item x="401"/>
        <item x="402"/>
        <item x="403"/>
        <item x="404"/>
        <item x="405"/>
        <item x="406"/>
        <item x="407"/>
        <item x="408"/>
        <item x="410"/>
        <item x="411"/>
        <item x="412"/>
        <item x="413"/>
        <item x="414"/>
        <item x="415"/>
        <item x="416"/>
        <item x="417"/>
        <item x="418"/>
        <item x="419"/>
        <item x="420"/>
        <item x="423"/>
        <item x="424"/>
        <item x="425"/>
        <item x="426"/>
        <item x="427"/>
        <item x="429"/>
        <item x="440"/>
        <item x="441"/>
        <item x="444"/>
        <item x="445"/>
        <item x="446"/>
        <item x="447"/>
        <item x="448"/>
        <item x="449"/>
        <item x="450"/>
        <item x="452"/>
        <item x="453"/>
        <item x="454"/>
        <item x="455"/>
        <item x="456"/>
        <item x="457"/>
        <item x="458"/>
        <item x="459"/>
        <item x="460"/>
        <item x="461"/>
        <item x="462"/>
        <item x="464"/>
        <item x="471"/>
        <item x="473"/>
        <item x="474"/>
        <item x="475"/>
        <item x="476"/>
        <item x="477"/>
        <item x="478"/>
        <item x="483"/>
        <item x="484"/>
        <item x="485"/>
        <item x="486"/>
        <item x="487"/>
        <item x="488"/>
        <item x="489"/>
        <item x="490"/>
        <item x="465"/>
        <item x="494"/>
        <item x="495"/>
        <item x="497"/>
        <item x="498"/>
        <item x="500"/>
        <item x="501"/>
        <item x="502"/>
        <item x="503"/>
        <item x="139"/>
        <item x="141"/>
        <item x="248"/>
        <item x="250"/>
        <item x="284"/>
        <item x="377"/>
        <item x="378"/>
        <item x="437"/>
        <item x="439"/>
      </items>
    </pivotField>
    <pivotField compact="0" numFmtId="169" outline="0" showAll="0" defaultSubtotal="0"/>
    <pivotField compact="0"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 outline="0" showAll="0" defaultSubtotal="0">
      <items count="12">
        <item x="1"/>
        <item x="3"/>
        <item x="4"/>
        <item x="5"/>
        <item x="6"/>
        <item x="7"/>
        <item x="8"/>
        <item x="0"/>
        <item x="9"/>
        <item x="10"/>
        <item x="11"/>
        <item x="2"/>
      </items>
    </pivotField>
    <pivotField compact="0" numFmtId="169" outline="0" showAll="0" defaultSubtotal="0"/>
    <pivotField compact="0" outline="0" showAll="0" defaultSubtotal="0"/>
    <pivotField compact="0" outline="0" showAll="0"/>
    <pivotField compact="0" outline="0" showAll="0" defaultSubtotal="0"/>
    <pivotField compact="0" outline="0" showAll="0"/>
    <pivotField compact="0" outline="0" showAll="0"/>
    <pivotField compact="0" numFmtId="169" outline="0" showAll="0" defaultSubtotal="0"/>
    <pivotField compact="0" outline="0" showAll="0"/>
    <pivotField compact="0" outline="0" showAll="0" defaultSubtotal="0"/>
    <pivotField compact="0" outline="0" showAll="0" defaultSubtotal="0"/>
    <pivotField compact="0" outline="0" showAll="0"/>
    <pivotField compact="0" outline="0" showAll="0"/>
  </pivotFields>
  <rowFields count="6">
    <field x="4"/>
    <field x="7"/>
    <field x="11"/>
    <field x="18"/>
    <field x="19"/>
    <field x="5"/>
  </rowFields>
  <rowItems count="1">
    <i>
      <x v="230"/>
      <x v="223"/>
      <x v="33"/>
      <x v="168"/>
      <x v="97"/>
      <x v="121"/>
    </i>
  </rowItems>
  <colItems count="1">
    <i/>
  </colItems>
  <pageFields count="1">
    <pageField fld="1" hier="-1"/>
  </pageFields>
  <formats count="2">
    <format dxfId="7">
      <pivotArea type="all" dataOnly="0" outline="0" fieldPosition="0"/>
    </format>
    <format dxfId="6">
      <pivotArea dataOnly="0" labelOnly="1" outline="0"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7" cacheId="3" applyNumberFormats="0" applyBorderFormats="0" applyFontFormats="0" applyPatternFormats="0" applyAlignmentFormats="0" applyWidthHeightFormats="1" dataCaption="Values" updatedVersion="6" minRefreshableVersion="3" showDrill="0" useAutoFormatting="1" rowGrandTotals="0" colGrandTotals="0" itemPrintTitles="1" createdVersion="5" indent="0" compact="0" compactData="0" multipleFieldFilters="0">
  <location ref="N1:T2" firstHeaderRow="1" firstDataRow="1" firstDataCol="7"/>
  <pivotFields count="61">
    <pivotField compact="0" numFmtId="169" outline="0" showAll="0" defaultSubtotal="0"/>
    <pivotField compact="0" numFmtId="169" outline="0" showAll="0" defaultSubtotal="0">
      <items count="126">
        <item h="1" x="0"/>
        <item h="1" x="1"/>
        <item h="1" x="3"/>
        <item h="1" x="2"/>
        <item h="1" x="4"/>
        <item h="1" x="5"/>
        <item h="1" x="6"/>
        <item h="1" x="8"/>
        <item h="1" x="11"/>
        <item h="1" x="10"/>
        <item h="1" x="9"/>
        <item h="1" x="7"/>
        <item h="1" x="12"/>
        <item h="1" x="13"/>
        <item h="1" x="15"/>
        <item h="1" x="14"/>
        <item h="1" x="16"/>
        <item h="1" x="17"/>
        <item h="1" x="18"/>
        <item h="1" x="19"/>
        <item h="1" x="20"/>
        <item h="1" x="21"/>
        <item h="1" x="22"/>
        <item h="1" x="23"/>
        <item h="1" x="24"/>
        <item h="1" x="25"/>
        <item h="1" x="26"/>
        <item h="1" x="27"/>
        <item h="1" x="29"/>
        <item h="1" x="28"/>
        <item h="1" x="30"/>
        <item h="1" x="32"/>
        <item h="1" x="33"/>
        <item h="1" x="34"/>
        <item h="1" x="31"/>
        <item h="1" x="35"/>
        <item h="1" x="36"/>
        <item h="1" x="37"/>
        <item h="1" x="38"/>
        <item h="1" x="39"/>
        <item h="1" x="40"/>
        <item h="1" x="41"/>
        <item h="1" x="42"/>
        <item h="1" x="43"/>
        <item h="1" x="44"/>
        <item h="1" x="45"/>
        <item h="1" x="46"/>
        <item h="1" x="47"/>
        <item h="1" x="48"/>
        <item h="1" x="49"/>
        <item h="1" x="50"/>
        <item h="1" x="51"/>
        <item h="1" x="52"/>
        <item h="1" x="54"/>
        <item h="1" x="53"/>
        <item h="1" x="55"/>
        <item h="1" x="56"/>
        <item h="1" x="57"/>
        <item h="1" x="58"/>
        <item h="1" x="59"/>
        <item h="1" x="61"/>
        <item h="1" x="62"/>
        <item h="1" x="60"/>
        <item h="1" x="63"/>
        <item h="1" x="65"/>
        <item h="1" x="66"/>
        <item h="1" x="64"/>
        <item h="1" x="67"/>
        <item h="1" x="68"/>
        <item h="1" x="69"/>
        <item h="1" x="70"/>
        <item h="1" x="71"/>
        <item h="1" x="72"/>
        <item h="1" x="73"/>
        <item h="1" x="74"/>
        <item h="1" x="75"/>
        <item h="1" x="76"/>
        <item h="1" x="77"/>
        <item h="1" x="78"/>
        <item h="1" x="79"/>
        <item h="1" x="80"/>
        <item h="1" x="81"/>
        <item h="1" x="82"/>
        <item h="1" x="83"/>
        <item h="1" x="85"/>
        <item h="1" x="84"/>
        <item h="1" x="86"/>
        <item h="1" x="87"/>
        <item x="88"/>
        <item h="1" x="90"/>
        <item h="1" x="89"/>
        <item h="1" x="91"/>
        <item h="1" x="92"/>
        <item h="1" x="93"/>
        <item h="1" x="94"/>
        <item h="1" x="95"/>
        <item h="1" x="96"/>
        <item h="1" x="97"/>
        <item h="1" x="98"/>
        <item h="1" x="99"/>
        <item h="1" x="100"/>
        <item h="1" x="101"/>
        <item h="1" x="102"/>
        <item h="1" x="103"/>
        <item h="1" x="104"/>
        <item h="1" x="105"/>
        <item h="1" x="106"/>
        <item h="1" x="107"/>
        <item h="1" x="108"/>
        <item h="1" x="109"/>
        <item h="1" x="110"/>
        <item h="1" x="112"/>
        <item h="1" x="113"/>
        <item h="1" x="115"/>
        <item h="1" x="114"/>
        <item h="1" x="111"/>
        <item h="1" x="116"/>
        <item h="1" x="117"/>
        <item h="1" x="118"/>
        <item h="1" x="119"/>
        <item h="1" x="120"/>
        <item h="1" x="121"/>
        <item h="1" x="122"/>
        <item h="1" x="123"/>
        <item h="1" x="124"/>
        <item h="1" x="125"/>
      </items>
    </pivotField>
    <pivotField compact="0" outline="0" showAll="0" defaultSubtotal="0"/>
    <pivotField compact="0" numFmtId="169" outline="0" showAll="0" defaultSubtotal="0">
      <items count="22">
        <item h="1" x="1"/>
        <item h="1" x="18"/>
        <item h="1" x="6"/>
        <item h="1" x="15"/>
        <item h="1" x="8"/>
        <item h="1" x="0"/>
        <item h="1" x="5"/>
        <item h="1" x="4"/>
        <item h="1" x="17"/>
        <item h="1" x="11"/>
        <item h="1" x="12"/>
        <item h="1" x="20"/>
        <item h="1" x="13"/>
        <item x="16"/>
        <item h="1" x="9"/>
        <item h="1" x="19"/>
        <item h="1" x="7"/>
        <item h="1" x="2"/>
        <item h="1" x="3"/>
        <item h="1" x="14"/>
        <item h="1" x="10"/>
        <item h="1" x="21"/>
      </items>
    </pivotField>
    <pivotField axis="axisRow" compact="0" numFmtId="169" outline="0" showAll="0" defaultSubtotal="0">
      <items count="1705">
        <item h="1" x="1574"/>
        <item h="1" x="1141"/>
        <item h="1" x="1142"/>
        <item h="1" x="680"/>
        <item h="1" x="1365"/>
        <item h="1" x="518"/>
        <item h="1" x="519"/>
        <item h="1" x="681"/>
        <item h="1" x="1337"/>
        <item h="1" x="1338"/>
        <item h="1" x="1234"/>
        <item h="1" x="1333"/>
        <item h="1" x="1334"/>
        <item h="1" x="1672"/>
        <item h="1" x="1163"/>
        <item h="1" x="1195"/>
        <item h="1" x="1600"/>
        <item h="1" x="1601"/>
        <item h="1" x="1599"/>
        <item h="1" x="1196"/>
        <item h="1" x="1235"/>
        <item h="1" x="1597"/>
        <item h="1" x="1335"/>
        <item h="1" x="1598"/>
        <item h="1" x="1164"/>
        <item h="1" x="625"/>
        <item h="1" x="626"/>
        <item h="1" x="0"/>
        <item h="1" x="1336"/>
        <item h="1" x="1236"/>
        <item h="1" x="1517"/>
        <item h="1" x="1518"/>
        <item h="1" x="1364"/>
        <item h="1" x="678"/>
        <item h="1" x="679"/>
        <item h="1" x="1665"/>
        <item h="1" x="1671"/>
        <item h="1" x="289"/>
        <item h="1" x="1"/>
        <item h="1" x="609"/>
        <item h="1" x="611"/>
        <item h="1" x="612"/>
        <item h="1" x="1186"/>
        <item h="1" x="610"/>
        <item h="1" x="623"/>
        <item h="1" x="676"/>
        <item h="1" x="1161"/>
        <item h="1" x="3"/>
        <item h="1" x="4"/>
        <item h="1" x="1175"/>
        <item h="1" x="1185"/>
        <item h="1" x="1197"/>
        <item h="1" x="1215"/>
        <item h="1" x="1519"/>
        <item h="1" x="1575"/>
        <item h="1" x="1515"/>
        <item h="1" x="1187"/>
        <item h="1" x="284"/>
        <item h="1" x="285"/>
        <item h="1" x="286"/>
        <item h="1" x="287"/>
        <item h="1" x="290"/>
        <item h="1" x="291"/>
        <item h="1" x="761"/>
        <item h="1" x="771"/>
        <item h="1" x="1162"/>
        <item h="1" x="1198"/>
        <item h="1" x="1209"/>
        <item h="1" x="1516"/>
        <item h="1" x="1666"/>
        <item h="1" x="1670"/>
        <item h="1" x="517"/>
        <item h="1" x="1339"/>
        <item h="1" x="1704"/>
        <item h="1" x="772"/>
        <item h="1" x="1171"/>
        <item h="1" x="288"/>
        <item h="1" x="1165"/>
        <item h="1" x="1340"/>
        <item h="1" x="1172"/>
        <item h="1" x="1207"/>
        <item h="1" x="1210"/>
        <item h="1" x="1216"/>
        <item h="1" x="1341"/>
        <item h="1" x="1366"/>
        <item h="1" x="1342"/>
        <item h="1" x="677"/>
        <item h="1" x="762"/>
        <item h="1" x="1166"/>
        <item h="1" x="1173"/>
        <item h="1" x="1174"/>
        <item h="1" x="1640"/>
        <item h="1" x="520"/>
        <item h="1" x="1176"/>
        <item h="1" x="1208"/>
        <item h="1" x="870"/>
        <item h="1" x="602"/>
        <item h="1" x="603"/>
        <item h="1" x="1576"/>
        <item h="1" x="521"/>
        <item h="1" x="1367"/>
        <item h="1" x="895"/>
        <item h="1" x="896"/>
        <item h="1" x="871"/>
        <item h="1" x="2"/>
        <item h="1" x="7"/>
        <item h="1" x="8"/>
        <item h="1" x="100"/>
        <item h="1" x="101"/>
        <item h="1" x="102"/>
        <item h="1" x="103"/>
        <item h="1" x="104"/>
        <item h="1" x="105"/>
        <item h="1" x="106"/>
        <item h="1" x="107"/>
        <item h="1" x="108"/>
        <item h="1" x="278"/>
        <item h="1" x="624"/>
        <item h="1" x="682"/>
        <item h="1" x="683"/>
        <item h="1" x="684"/>
        <item h="1" x="685"/>
        <item h="1" x="686"/>
        <item h="1" x="687"/>
        <item h="1" x="688"/>
        <item h="1" x="689"/>
        <item h="1" x="690"/>
        <item h="1" x="691"/>
        <item h="1" x="692"/>
        <item h="1" x="693"/>
        <item h="1" x="694"/>
        <item h="1" x="695"/>
        <item h="1" x="696"/>
        <item h="1" x="697"/>
        <item h="1" x="773"/>
        <item h="1" x="774"/>
        <item h="1" x="945"/>
        <item h="1" x="1214"/>
        <item h="1" x="1237"/>
        <item h="1" x="1360"/>
        <item h="1" x="1361"/>
        <item h="1" x="1552"/>
        <item h="1" x="1553"/>
        <item h="1" x="1554"/>
        <item h="1" x="1641"/>
        <item h="1" x="775"/>
        <item h="1" x="776"/>
        <item h="1" x="777"/>
        <item h="1" x="1362"/>
        <item h="1" x="9"/>
        <item h="1" x="10"/>
        <item h="1" x="11"/>
        <item h="1" x="12"/>
        <item h="1" x="13"/>
        <item h="1" x="14"/>
        <item h="1" x="15"/>
        <item h="1" x="16"/>
        <item h="1" x="109"/>
        <item h="1" x="110"/>
        <item h="1" x="111"/>
        <item h="1" x="112"/>
        <item h="1" x="113"/>
        <item h="1" x="114"/>
        <item h="1" x="115"/>
        <item h="1" x="116"/>
        <item h="1" x="118"/>
        <item h="1" x="119"/>
        <item h="1" x="120"/>
        <item h="1" x="121"/>
        <item h="1" x="122"/>
        <item h="1" x="123"/>
        <item h="1" x="698"/>
        <item h="1" x="699"/>
        <item h="1" x="700"/>
        <item h="1" x="701"/>
        <item h="1" x="702"/>
        <item h="1" x="703"/>
        <item h="1" x="704"/>
        <item h="1" x="778"/>
        <item h="1" x="779"/>
        <item h="1" x="780"/>
        <item h="1" x="781"/>
        <item h="1" x="782"/>
        <item h="1" x="783"/>
        <item h="1" x="784"/>
        <item h="1" x="785"/>
        <item h="1" x="786"/>
        <item h="1" x="787"/>
        <item h="1" x="1211"/>
        <item h="1" x="1212"/>
        <item h="1" x="1213"/>
        <item h="1" x="1344"/>
        <item h="1" x="1345"/>
        <item h="1" x="1346"/>
        <item h="1" x="1555"/>
        <item h="1" x="1556"/>
        <item h="1" x="1557"/>
        <item h="1" x="1558"/>
        <item h="1" x="117"/>
        <item h="1" x="627"/>
        <item h="1" x="628"/>
        <item h="1" x="629"/>
        <item h="1" x="630"/>
        <item h="1" x="631"/>
        <item h="1" x="632"/>
        <item h="1" x="633"/>
        <item h="1" x="788"/>
        <item h="1" x="789"/>
        <item h="1" x="790"/>
        <item h="1" x="791"/>
        <item h="1" x="792"/>
        <item h="1" x="793"/>
        <item h="1" x="794"/>
        <item h="1" x="795"/>
        <item h="1" x="796"/>
        <item h="1" x="797"/>
        <item h="1" x="1138"/>
        <item h="1" x="1139"/>
        <item h="1" x="1140"/>
        <item h="1" x="1167"/>
        <item h="1" x="1168"/>
        <item h="1" x="1169"/>
        <item h="1" x="1170"/>
        <item h="1" x="1233"/>
        <item h="1" x="1326"/>
        <item h="1" x="1347"/>
        <item h="1" x="1348"/>
        <item h="1" x="1349"/>
        <item h="1" x="1350"/>
        <item h="1" x="1351"/>
        <item h="1" x="1352"/>
        <item h="1" x="1391"/>
        <item h="1" x="1530"/>
        <item h="1" x="1531"/>
        <item h="1" x="1532"/>
        <item h="1" x="1533"/>
        <item h="1" x="1559"/>
        <item h="1" x="1560"/>
        <item h="1" x="1578"/>
        <item h="1" x="5"/>
        <item h="1" x="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9"/>
        <item h="1" x="280"/>
        <item h="1" x="281"/>
        <item h="1" x="282"/>
        <item h="1" x="28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4"/>
        <item h="1" x="605"/>
        <item h="1" x="606"/>
        <item h="1" x="607"/>
        <item h="1" x="608"/>
        <item h="1" x="613"/>
        <item h="1" x="614"/>
        <item h="1" x="615"/>
        <item h="1" x="616"/>
        <item h="1" x="617"/>
        <item h="1" x="618"/>
        <item h="1" x="619"/>
        <item h="1" x="620"/>
        <item h="1" x="621"/>
        <item h="1" x="622"/>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705"/>
        <item h="1" x="706"/>
        <item h="1" x="707"/>
        <item h="1" x="708"/>
        <item h="1" x="709"/>
        <item h="1" x="710"/>
        <item h="1" x="711"/>
        <item h="1" x="712"/>
        <item h="1" x="713"/>
        <item h="1" x="714"/>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3"/>
        <item h="1" x="764"/>
        <item h="1" x="765"/>
        <item h="1" x="766"/>
        <item h="1" x="767"/>
        <item h="1" x="768"/>
        <item h="1" x="769"/>
        <item h="1" x="770"/>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50"/>
        <item h="1" x="851"/>
        <item h="1" x="852"/>
        <item h="1" x="853"/>
        <item h="1" x="854"/>
        <item h="1" x="855"/>
        <item h="1" x="856"/>
        <item h="1" x="857"/>
        <item h="1" x="858"/>
        <item h="1" x="859"/>
        <item h="1" x="860"/>
        <item h="1" x="861"/>
        <item h="1" x="862"/>
        <item h="1" x="863"/>
        <item h="1" x="864"/>
        <item h="1" x="865"/>
        <item h="1" x="866"/>
        <item h="1" x="867"/>
        <item h="1" x="868"/>
        <item h="1" x="869"/>
        <item h="1" x="872"/>
        <item h="1" x="873"/>
        <item h="1" x="874"/>
        <item h="1" x="875"/>
        <item h="1" x="876"/>
        <item h="1" x="877"/>
        <item h="1" x="878"/>
        <item h="1" x="879"/>
        <item h="1" x="880"/>
        <item h="1" x="881"/>
        <item h="1" x="882"/>
        <item h="1" x="883"/>
        <item h="1" x="884"/>
        <item h="1" x="885"/>
        <item h="1" x="886"/>
        <item h="1" x="887"/>
        <item h="1" x="888"/>
        <item h="1" x="889"/>
        <item h="1" x="890"/>
        <item h="1" x="891"/>
        <item h="1" x="892"/>
        <item h="1" x="893"/>
        <item h="1" x="894"/>
        <item h="1" x="897"/>
        <item h="1" x="900"/>
        <item h="1" x="901"/>
        <item h="1" x="902"/>
        <item h="1" x="903"/>
        <item h="1" x="904"/>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8"/>
        <item h="1" x="969"/>
        <item h="1" x="970"/>
        <item h="1" x="971"/>
        <item h="1" x="972"/>
        <item h="1" x="973"/>
        <item h="1" x="974"/>
        <item h="1" x="975"/>
        <item h="1" x="978"/>
        <item h="1" x="979"/>
        <item h="1" x="980"/>
        <item h="1" x="981"/>
        <item h="1" x="982"/>
        <item h="1" x="983"/>
        <item h="1" x="984"/>
        <item h="1" x="985"/>
        <item h="1" x="986"/>
        <item h="1" x="987"/>
        <item h="1" x="988"/>
        <item h="1" x="989"/>
        <item h="1" x="990"/>
        <item h="1" x="991"/>
        <item h="1" x="992"/>
        <item h="1" x="993"/>
        <item h="1" x="994"/>
        <item h="1" x="995"/>
        <item h="1" x="996"/>
        <item h="1" x="997"/>
        <item h="1" x="998"/>
        <item h="1" x="999"/>
        <item h="1" x="1000"/>
        <item h="1" x="1001"/>
        <item h="1" x="1002"/>
        <item h="1" x="1003"/>
        <item h="1" x="1004"/>
        <item h="1" x="1005"/>
        <item h="1" x="1006"/>
        <item h="1" x="1007"/>
        <item h="1" x="1008"/>
        <item h="1" x="1009"/>
        <item h="1" x="1010"/>
        <item h="1" x="1011"/>
        <item h="1" x="1012"/>
        <item h="1" x="1013"/>
        <item h="1" x="1014"/>
        <item h="1" x="1015"/>
        <item h="1" x="1016"/>
        <item h="1" x="1017"/>
        <item h="1" x="1018"/>
        <item h="1" x="1019"/>
        <item h="1" x="1020"/>
        <item h="1" x="1021"/>
        <item h="1" x="1022"/>
        <item h="1" x="1023"/>
        <item h="1" x="1024"/>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056"/>
        <item h="1" x="1057"/>
        <item h="1" x="1058"/>
        <item h="1" x="1059"/>
        <item h="1" x="1060"/>
        <item h="1" x="1061"/>
        <item h="1" x="1062"/>
        <item h="1" x="1063"/>
        <item h="1" x="1064"/>
        <item h="1" x="1065"/>
        <item h="1" x="1066"/>
        <item h="1" x="1067"/>
        <item h="1" x="1068"/>
        <item h="1" x="1069"/>
        <item h="1" x="1070"/>
        <item h="1" x="1071"/>
        <item h="1" x="1072"/>
        <item h="1" x="1073"/>
        <item h="1" x="1074"/>
        <item h="1" x="1075"/>
        <item h="1" x="1076"/>
        <item h="1" x="1077"/>
        <item h="1" x="1078"/>
        <item h="1" x="1079"/>
        <item h="1" x="1080"/>
        <item h="1" x="1081"/>
        <item h="1" x="1082"/>
        <item h="1" x="1083"/>
        <item h="1" x="1084"/>
        <item h="1" x="1085"/>
        <item h="1" x="1086"/>
        <item h="1" x="1087"/>
        <item h="1" x="1088"/>
        <item h="1" x="1089"/>
        <item h="1" x="1090"/>
        <item h="1" x="1091"/>
        <item h="1" x="1092"/>
        <item h="1" x="1093"/>
        <item h="1" x="1094"/>
        <item h="1" x="1095"/>
        <item h="1" x="1096"/>
        <item h="1" x="1097"/>
        <item h="1" x="1098"/>
        <item h="1" x="1099"/>
        <item h="1" x="1100"/>
        <item h="1" x="1101"/>
        <item h="1" x="1102"/>
        <item h="1" x="1103"/>
        <item h="1" x="1104"/>
        <item h="1" x="1124"/>
        <item h="1" x="1125"/>
        <item h="1" x="1126"/>
        <item h="1" x="1127"/>
        <item h="1" x="1128"/>
        <item h="1" x="1129"/>
        <item h="1" x="1130"/>
        <item h="1" x="1131"/>
        <item h="1" x="1132"/>
        <item h="1" x="1133"/>
        <item h="1" x="1134"/>
        <item h="1" x="1135"/>
        <item h="1" x="1136"/>
        <item h="1" x="1137"/>
        <item h="1" x="1143"/>
        <item h="1" x="1144"/>
        <item h="1" x="1145"/>
        <item h="1" x="1146"/>
        <item h="1" x="1147"/>
        <item h="1" x="1148"/>
        <item h="1" x="1149"/>
        <item h="1" x="1150"/>
        <item h="1" x="1151"/>
        <item h="1" x="1152"/>
        <item h="1" x="1153"/>
        <item h="1" x="1154"/>
        <item h="1" x="1155"/>
        <item h="1" x="1156"/>
        <item h="1" x="1157"/>
        <item h="1" x="1158"/>
        <item h="1" x="1159"/>
        <item h="1" x="1160"/>
        <item h="1" x="1199"/>
        <item h="1" x="1200"/>
        <item h="1" x="1201"/>
        <item h="1" x="1202"/>
        <item h="1" x="1203"/>
        <item h="1" x="1204"/>
        <item h="1" x="1205"/>
        <item h="1" x="1206"/>
        <item h="1" x="1217"/>
        <item h="1" x="1218"/>
        <item h="1" x="1219"/>
        <item h="1" x="1220"/>
        <item h="1" x="1221"/>
        <item h="1" x="1222"/>
        <item h="1" x="1223"/>
        <item h="1" x="1224"/>
        <item h="1" x="1225"/>
        <item h="1" x="1226"/>
        <item h="1" x="1227"/>
        <item h="1" x="1228"/>
        <item h="1" x="1229"/>
        <item h="1" x="1230"/>
        <item h="1" x="1231"/>
        <item h="1" x="1232"/>
        <item h="1" x="1238"/>
        <item h="1" x="1239"/>
        <item h="1" x="1240"/>
        <item h="1" x="1241"/>
        <item h="1" x="1242"/>
        <item h="1" x="1243"/>
        <item h="1" x="1244"/>
        <item h="1" x="1245"/>
        <item h="1" x="1246"/>
        <item h="1" x="1247"/>
        <item h="1" x="1248"/>
        <item h="1" x="1253"/>
        <item h="1" x="1254"/>
        <item h="1" x="1255"/>
        <item h="1" x="1256"/>
        <item h="1" x="1257"/>
        <item h="1" x="1258"/>
        <item h="1" x="1259"/>
        <item h="1" x="1260"/>
        <item h="1" x="1261"/>
        <item h="1" x="1262"/>
        <item h="1" x="1263"/>
        <item h="1" x="1264"/>
        <item h="1" x="1265"/>
        <item h="1" x="1266"/>
        <item h="1" x="1267"/>
        <item h="1" x="1268"/>
        <item h="1" x="1269"/>
        <item h="1" x="1270"/>
        <item h="1" x="1271"/>
        <item h="1" x="1272"/>
        <item h="1" x="1273"/>
        <item h="1" x="1274"/>
        <item h="1" x="1275"/>
        <item h="1" x="1276"/>
        <item h="1" x="1277"/>
        <item h="1" x="1278"/>
        <item h="1" x="1279"/>
        <item h="1" x="1280"/>
        <item h="1" x="1281"/>
        <item h="1" x="1282"/>
        <item h="1" x="1283"/>
        <item h="1" x="1284"/>
        <item h="1" x="1285"/>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h="1" x="1310"/>
        <item h="1" x="1311"/>
        <item h="1" x="1312"/>
        <item h="1" x="1313"/>
        <item h="1" x="1314"/>
        <item h="1" x="1315"/>
        <item h="1" x="1316"/>
        <item h="1" x="1317"/>
        <item h="1" x="1318"/>
        <item h="1" x="1319"/>
        <item h="1" x="1320"/>
        <item h="1" x="1321"/>
        <item h="1" x="1322"/>
        <item h="1" x="1323"/>
        <item h="1" x="1324"/>
        <item h="1" x="1325"/>
        <item h="1" x="1327"/>
        <item h="1" x="1328"/>
        <item h="1" x="1329"/>
        <item h="1" x="1330"/>
        <item h="1" x="1331"/>
        <item h="1" x="1343"/>
        <item h="1" x="1353"/>
        <item h="1" x="1354"/>
        <item h="1" x="1355"/>
        <item h="1" x="1356"/>
        <item h="1" x="1357"/>
        <item h="1" x="1358"/>
        <item h="1" x="1359"/>
        <item x="1363"/>
        <item h="1" x="1392"/>
        <item h="1" x="1393"/>
        <item h="1" x="1394"/>
        <item h="1" x="1395"/>
        <item h="1" x="1396"/>
        <item h="1" x="1397"/>
        <item h="1" x="1398"/>
        <item h="1" x="1399"/>
        <item h="1" x="1400"/>
        <item h="1" x="1401"/>
        <item h="1" x="1402"/>
        <item h="1" x="1403"/>
        <item h="1" x="1404"/>
        <item h="1" x="1405"/>
        <item h="1" x="1406"/>
        <item h="1" x="1407"/>
        <item h="1" x="1408"/>
        <item h="1" x="1409"/>
        <item h="1" x="1410"/>
        <item h="1" x="1411"/>
        <item h="1" x="1412"/>
        <item h="1" x="1413"/>
        <item h="1" x="1414"/>
        <item h="1" x="1415"/>
        <item h="1" x="1416"/>
        <item h="1" x="1417"/>
        <item h="1" x="1418"/>
        <item h="1" x="1419"/>
        <item h="1" x="1420"/>
        <item h="1" x="1421"/>
        <item h="1" x="1422"/>
        <item h="1" x="1423"/>
        <item h="1" x="1424"/>
        <item h="1" x="1425"/>
        <item h="1" x="1426"/>
        <item h="1" x="1427"/>
        <item h="1" x="1428"/>
        <item h="1" x="1429"/>
        <item h="1" x="1430"/>
        <item h="1" x="1431"/>
        <item h="1" x="1432"/>
        <item h="1" x="1433"/>
        <item h="1" x="1434"/>
        <item h="1" x="1435"/>
        <item h="1" x="1436"/>
        <item h="1" x="1437"/>
        <item h="1" x="1438"/>
        <item h="1" x="1439"/>
        <item h="1" x="1440"/>
        <item h="1" x="1441"/>
        <item h="1" x="1442"/>
        <item h="1" x="1443"/>
        <item h="1" x="1444"/>
        <item h="1" x="1445"/>
        <item h="1" x="1446"/>
        <item h="1" x="1447"/>
        <item h="1" x="1448"/>
        <item h="1" x="1449"/>
        <item h="1" x="1450"/>
        <item h="1" x="1451"/>
        <item h="1" x="1452"/>
        <item h="1" x="1453"/>
        <item h="1" x="1454"/>
        <item h="1" x="1455"/>
        <item h="1" x="1456"/>
        <item h="1" x="1457"/>
        <item h="1" x="1458"/>
        <item h="1" x="1459"/>
        <item h="1" x="1460"/>
        <item h="1" x="1461"/>
        <item h="1" x="1462"/>
        <item h="1" x="1463"/>
        <item h="1" x="1464"/>
        <item h="1" x="1465"/>
        <item h="1" x="1466"/>
        <item h="1" x="1520"/>
        <item h="1" x="1521"/>
        <item h="1" x="1522"/>
        <item h="1" x="1523"/>
        <item h="1" x="1524"/>
        <item h="1" x="1525"/>
        <item h="1" x="1526"/>
        <item h="1" x="1527"/>
        <item h="1" x="1528"/>
        <item h="1" x="1529"/>
        <item h="1" x="1534"/>
        <item h="1" x="1535"/>
        <item h="1" x="1536"/>
        <item h="1" x="1537"/>
        <item h="1" x="1538"/>
        <item h="1" x="1539"/>
        <item h="1" x="1540"/>
        <item h="1" x="1541"/>
        <item h="1" x="1542"/>
        <item h="1" x="1543"/>
        <item h="1" x="1544"/>
        <item h="1" x="1545"/>
        <item h="1" x="1546"/>
        <item h="1" x="1547"/>
        <item h="1" x="1548"/>
        <item h="1" x="1549"/>
        <item h="1" x="1550"/>
        <item h="1" x="1551"/>
        <item h="1" x="1561"/>
        <item h="1" x="1562"/>
        <item h="1" x="1563"/>
        <item h="1" x="1564"/>
        <item h="1" x="1565"/>
        <item h="1" x="1566"/>
        <item h="1" x="1567"/>
        <item h="1" x="1568"/>
        <item h="1" x="1569"/>
        <item h="1" x="1570"/>
        <item h="1" x="1571"/>
        <item h="1" x="1572"/>
        <item h="1" x="1573"/>
        <item h="1" x="1577"/>
        <item h="1" x="1579"/>
        <item h="1" x="1580"/>
        <item h="1" x="1581"/>
        <item h="1" x="1582"/>
        <item h="1" x="1583"/>
        <item h="1" x="1584"/>
        <item h="1" x="1585"/>
        <item h="1" x="1586"/>
        <item h="1" x="1587"/>
        <item h="1" x="1588"/>
        <item h="1" x="1589"/>
        <item h="1" x="1590"/>
        <item h="1" x="1591"/>
        <item h="1" x="1592"/>
        <item h="1" x="1593"/>
        <item h="1" x="1594"/>
        <item h="1" x="1595"/>
        <item h="1" x="1596"/>
        <item h="1" x="1602"/>
        <item h="1" x="1603"/>
        <item h="1" x="1604"/>
        <item h="1" x="1605"/>
        <item h="1" x="1606"/>
        <item h="1" x="1607"/>
        <item h="1" x="1608"/>
        <item h="1" x="1609"/>
        <item h="1" x="1610"/>
        <item h="1" x="1611"/>
        <item h="1" x="1612"/>
        <item h="1" x="1613"/>
        <item h="1" x="1614"/>
        <item h="1" x="1615"/>
        <item h="1" x="1616"/>
        <item h="1" x="1617"/>
        <item h="1" x="1618"/>
        <item h="1" x="1619"/>
        <item h="1" x="1620"/>
        <item h="1" x="1621"/>
        <item h="1" x="1622"/>
        <item h="1" x="1623"/>
        <item h="1" x="1624"/>
        <item h="1" x="1625"/>
        <item h="1" x="1626"/>
        <item h="1" x="1627"/>
        <item h="1" x="1628"/>
        <item h="1" x="1629"/>
        <item h="1" x="1630"/>
        <item h="1" x="1631"/>
        <item h="1" x="1632"/>
        <item h="1" x="1633"/>
        <item h="1" x="1634"/>
        <item h="1" x="1635"/>
        <item h="1" x="1642"/>
        <item h="1" x="1643"/>
        <item h="1" x="1644"/>
        <item h="1" x="1645"/>
        <item h="1" x="1646"/>
        <item h="1" x="1647"/>
        <item h="1" x="1648"/>
        <item h="1" x="1649"/>
        <item h="1" x="1650"/>
        <item h="1" x="1651"/>
        <item h="1" x="1652"/>
        <item h="1" x="1653"/>
        <item h="1" x="1654"/>
        <item h="1" x="1655"/>
        <item h="1" x="1656"/>
        <item h="1" x="1657"/>
        <item h="1" x="1658"/>
        <item h="1" x="1659"/>
        <item h="1" x="1660"/>
        <item h="1" x="1673"/>
        <item h="1" x="1674"/>
        <item h="1" x="1675"/>
        <item h="1" x="1676"/>
        <item h="1" x="1677"/>
        <item h="1" x="1678"/>
        <item h="1" x="1679"/>
        <item h="1" x="1680"/>
        <item h="1" x="1681"/>
        <item h="1" x="1682"/>
        <item h="1" x="1683"/>
        <item h="1" x="1684"/>
        <item h="1" x="1685"/>
        <item h="1" x="1686"/>
        <item h="1" x="1687"/>
        <item h="1" x="1688"/>
        <item h="1" x="1689"/>
        <item h="1" x="1690"/>
        <item h="1" x="1691"/>
        <item h="1" x="1692"/>
        <item h="1" x="1693"/>
        <item h="1" x="1694"/>
        <item h="1" x="1695"/>
        <item h="1" x="1696"/>
        <item h="1" x="1697"/>
        <item h="1" x="1698"/>
        <item h="1" x="1699"/>
        <item h="1" x="1700"/>
        <item h="1" x="1701"/>
        <item h="1" x="1702"/>
        <item h="1" x="1703"/>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92"/>
        <item h="1" x="293"/>
        <item h="1" x="294"/>
        <item h="1" x="295"/>
        <item h="1" x="296"/>
        <item h="1" x="297"/>
        <item h="1" x="298"/>
        <item h="1" x="299"/>
        <item h="1" x="300"/>
        <item h="1" x="301"/>
        <item h="1" x="302"/>
        <item h="1" x="303"/>
        <item h="1" x="335"/>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672"/>
        <item h="1" x="673"/>
        <item h="1" x="674"/>
        <item h="1" x="675"/>
        <item h="1" x="715"/>
        <item h="1" x="716"/>
        <item h="1" x="717"/>
        <item h="1" x="718"/>
        <item h="1" x="719"/>
        <item h="1" x="720"/>
        <item h="1" x="721"/>
        <item h="1" x="849"/>
        <item h="1" x="898"/>
        <item h="1" x="899"/>
        <item h="1" x="938"/>
        <item h="1" x="939"/>
        <item h="1" x="940"/>
        <item h="1" x="941"/>
        <item h="1" x="942"/>
        <item h="1" x="943"/>
        <item h="1" x="944"/>
        <item h="1" x="976"/>
        <item h="1" x="977"/>
        <item h="1" x="1105"/>
        <item h="1" x="1106"/>
        <item h="1" x="1107"/>
        <item h="1" x="1108"/>
        <item h="1" x="1109"/>
        <item h="1" x="1110"/>
        <item h="1" x="1111"/>
        <item h="1" x="1112"/>
        <item h="1" x="1113"/>
        <item h="1" x="1114"/>
        <item h="1" x="1115"/>
        <item h="1" x="1116"/>
        <item h="1" x="1117"/>
        <item h="1" x="1118"/>
        <item h="1" x="1119"/>
        <item h="1" x="1120"/>
        <item h="1" x="1121"/>
        <item h="1" x="1122"/>
        <item h="1" x="1123"/>
        <item h="1" x="1177"/>
        <item h="1" x="1178"/>
        <item h="1" x="1179"/>
        <item h="1" x="1180"/>
        <item h="1" x="1181"/>
        <item h="1" x="1182"/>
        <item h="1" x="1183"/>
        <item h="1" x="1184"/>
        <item h="1" x="1188"/>
        <item h="1" x="1189"/>
        <item h="1" x="1190"/>
        <item h="1" x="1191"/>
        <item h="1" x="1192"/>
        <item h="1" x="1193"/>
        <item h="1" x="1194"/>
        <item h="1" x="1249"/>
        <item h="1" x="1250"/>
        <item h="1" x="1251"/>
        <item h="1" x="1252"/>
        <item h="1" x="1332"/>
        <item h="1" x="1368"/>
        <item h="1" x="1369"/>
        <item h="1" x="1370"/>
        <item h="1" x="1371"/>
        <item h="1" x="1372"/>
        <item h="1" x="1373"/>
        <item h="1" x="1374"/>
        <item h="1" x="1375"/>
        <item h="1" x="1376"/>
        <item h="1" x="1377"/>
        <item h="1" x="1378"/>
        <item h="1" x="1379"/>
        <item h="1" x="1380"/>
        <item h="1" x="1381"/>
        <item h="1" x="1382"/>
        <item h="1" x="1383"/>
        <item h="1" x="1384"/>
        <item h="1" x="1385"/>
        <item h="1" x="1386"/>
        <item h="1" x="1387"/>
        <item h="1" x="1388"/>
        <item h="1" x="1389"/>
        <item h="1" x="1390"/>
        <item h="1" x="1467"/>
        <item h="1" x="1468"/>
        <item h="1" x="1469"/>
        <item h="1" x="1470"/>
        <item h="1" x="1471"/>
        <item h="1" x="1472"/>
        <item h="1" x="1473"/>
        <item h="1" x="1474"/>
        <item h="1" x="1475"/>
        <item h="1" x="1476"/>
        <item h="1" x="1477"/>
        <item h="1" x="1478"/>
        <item h="1" x="1479"/>
        <item h="1" x="1480"/>
        <item h="1" x="1481"/>
        <item h="1" x="1482"/>
        <item h="1" x="1483"/>
        <item h="1" x="1484"/>
        <item h="1" x="1485"/>
        <item h="1" x="1486"/>
        <item h="1" x="1487"/>
        <item h="1" x="1488"/>
        <item h="1" x="1489"/>
        <item h="1" x="1490"/>
        <item h="1" x="1491"/>
        <item h="1" x="1492"/>
        <item h="1" x="1493"/>
        <item h="1" x="1494"/>
        <item h="1" x="1495"/>
        <item h="1" x="1496"/>
        <item h="1" x="1497"/>
        <item h="1" x="1498"/>
        <item h="1" x="1499"/>
        <item h="1" x="1500"/>
        <item h="1" x="1501"/>
        <item h="1" x="1502"/>
        <item h="1" x="1503"/>
        <item h="1" x="1504"/>
        <item h="1" x="1505"/>
        <item h="1" x="1506"/>
        <item h="1" x="1507"/>
        <item h="1" x="1508"/>
        <item h="1" x="1509"/>
        <item h="1" x="1510"/>
        <item h="1" x="1511"/>
        <item h="1" x="1512"/>
        <item h="1" x="1513"/>
        <item h="1" x="1514"/>
        <item h="1" x="1636"/>
        <item h="1" x="1637"/>
        <item h="1" x="1638"/>
        <item h="1" x="1639"/>
        <item h="1" x="1661"/>
        <item h="1" x="1662"/>
        <item h="1" x="1663"/>
        <item h="1" x="1664"/>
        <item h="1" x="1667"/>
        <item h="1" x="1668"/>
        <item h="1" x="1669"/>
      </items>
    </pivotField>
    <pivotField axis="axisRow" compact="0" outline="0" showAll="0" defaultSubtotal="0">
      <items count="359">
        <item x="345"/>
        <item x="270"/>
        <item x="271"/>
        <item x="318"/>
        <item x="229"/>
        <item x="319"/>
        <item x="192"/>
        <item x="193"/>
        <item x="230"/>
        <item x="312"/>
        <item x="313"/>
        <item x="294"/>
        <item x="308"/>
        <item x="309"/>
        <item x="357"/>
        <item x="274"/>
        <item x="286"/>
        <item x="350"/>
        <item x="351"/>
        <item x="349"/>
        <item x="287"/>
        <item x="295"/>
        <item x="310"/>
        <item x="348"/>
        <item x="275"/>
        <item x="211"/>
        <item x="212"/>
        <item x="0"/>
        <item x="311"/>
        <item x="296"/>
        <item x="342"/>
        <item x="343"/>
        <item x="227"/>
        <item x="228"/>
        <item x="354"/>
        <item x="356"/>
        <item x="142"/>
        <item x="284"/>
        <item x="204"/>
        <item x="206"/>
        <item x="207"/>
        <item x="1"/>
        <item x="288"/>
        <item x="3"/>
        <item x="225"/>
        <item x="272"/>
        <item x="346"/>
        <item x="4"/>
        <item x="283"/>
        <item x="205"/>
        <item x="209"/>
        <item x="282"/>
        <item x="293"/>
        <item x="341"/>
        <item x="143"/>
        <item x="238"/>
        <item x="355"/>
        <item x="289"/>
        <item x="139"/>
        <item x="239"/>
        <item x="138"/>
        <item x="140"/>
        <item x="137"/>
        <item x="358"/>
        <item x="191"/>
        <item x="273"/>
        <item x="314"/>
        <item x="240"/>
        <item x="278"/>
        <item x="279"/>
        <item x="141"/>
        <item x="290"/>
        <item x="276"/>
        <item x="316"/>
        <item x="320"/>
        <item x="285"/>
        <item x="292"/>
        <item x="315"/>
        <item x="280"/>
        <item x="281"/>
        <item x="317"/>
        <item x="226"/>
        <item x="352"/>
        <item x="277"/>
        <item x="194"/>
        <item x="291"/>
        <item x="250"/>
        <item x="347"/>
        <item x="199"/>
        <item x="200"/>
        <item x="195"/>
        <item x="321"/>
        <item x="260"/>
        <item x="261"/>
        <item x="251"/>
        <item x="210"/>
        <item x="2"/>
        <item x="7"/>
        <item x="8"/>
        <item x="232"/>
        <item x="353"/>
        <item x="297"/>
        <item x="62"/>
        <item x="63"/>
        <item x="64"/>
        <item x="133"/>
        <item x="231"/>
        <item x="9"/>
        <item x="10"/>
        <item x="11"/>
        <item x="12"/>
        <item x="13"/>
        <item x="65"/>
        <item x="66"/>
        <item x="213"/>
        <item x="214"/>
        <item x="215"/>
        <item x="216"/>
        <item x="217"/>
        <item x="218"/>
        <item x="219"/>
        <item x="241"/>
        <item x="242"/>
        <item x="5"/>
        <item x="268"/>
        <item x="269"/>
        <item x="6"/>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7"/>
        <item x="68"/>
        <item x="69"/>
        <item x="70"/>
        <item x="71"/>
        <item x="72"/>
        <item x="73"/>
        <item x="74"/>
        <item x="75"/>
        <item x="76"/>
        <item x="77"/>
        <item x="78"/>
        <item x="79"/>
        <item x="80"/>
        <item x="81"/>
        <item x="82"/>
        <item x="83"/>
        <item x="84"/>
        <item x="85"/>
        <item x="86"/>
        <item x="87"/>
        <item x="88"/>
        <item x="89"/>
        <item x="90"/>
        <item x="91"/>
        <item x="92"/>
        <item x="93"/>
        <item x="94"/>
        <item x="9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4"/>
        <item x="135"/>
        <item x="136"/>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96"/>
        <item x="197"/>
        <item x="198"/>
        <item x="201"/>
        <item x="202"/>
        <item x="203"/>
        <item x="208"/>
        <item x="220"/>
        <item x="221"/>
        <item x="222"/>
        <item x="223"/>
        <item x="233"/>
        <item x="234"/>
        <item x="235"/>
        <item x="236"/>
        <item x="237"/>
        <item x="243"/>
        <item x="244"/>
        <item x="245"/>
        <item x="246"/>
        <item x="247"/>
        <item x="248"/>
        <item x="249"/>
        <item x="252"/>
        <item x="253"/>
        <item x="254"/>
        <item x="255"/>
        <item x="256"/>
        <item x="257"/>
        <item x="258"/>
        <item x="259"/>
        <item x="262"/>
        <item x="263"/>
        <item x="266"/>
        <item x="267"/>
        <item x="298"/>
        <item x="299"/>
        <item x="300"/>
        <item x="301"/>
        <item x="302"/>
        <item x="303"/>
        <item x="304"/>
        <item x="305"/>
        <item x="306"/>
        <item x="307"/>
        <item x="325"/>
        <item x="326"/>
        <item x="327"/>
        <item x="328"/>
        <item x="329"/>
        <item x="330"/>
        <item x="331"/>
        <item x="332"/>
        <item x="333"/>
        <item x="334"/>
        <item x="335"/>
        <item x="344"/>
        <item x="96"/>
        <item x="97"/>
        <item x="98"/>
        <item x="99"/>
        <item x="100"/>
        <item x="101"/>
        <item x="102"/>
        <item x="103"/>
        <item x="104"/>
        <item x="105"/>
        <item x="144"/>
        <item x="145"/>
        <item x="146"/>
        <item x="147"/>
        <item x="148"/>
        <item x="149"/>
        <item x="181"/>
        <item x="182"/>
        <item x="183"/>
        <item x="184"/>
        <item x="185"/>
        <item x="186"/>
        <item x="187"/>
        <item x="188"/>
        <item x="189"/>
        <item x="190"/>
        <item x="224"/>
        <item x="264"/>
        <item x="265"/>
        <item x="322"/>
        <item x="323"/>
        <item x="324"/>
        <item x="336"/>
        <item x="337"/>
        <item x="338"/>
        <item x="339"/>
        <item x="340"/>
      </items>
    </pivotField>
    <pivotField compact="0" numFmtId="169" outline="0" showAll="0" defaultSubtotal="0"/>
    <pivotField axis="axisRow" compact="0" numFmtId="169" outline="0" showAll="0" defaultSubtotal="0">
      <items count="1079">
        <item x="975"/>
        <item x="10"/>
        <item x="250"/>
        <item x="1"/>
        <item x="408"/>
        <item x="1053"/>
        <item x="332"/>
        <item x="469"/>
        <item x="1000"/>
        <item x="732"/>
        <item x="772"/>
        <item x="997"/>
        <item x="7"/>
        <item x="1054"/>
        <item x="1047"/>
        <item x="436"/>
        <item x="856"/>
        <item x="855"/>
        <item x="434"/>
        <item x="976"/>
        <item x="694"/>
        <item x="695"/>
        <item x="401"/>
        <item x="84"/>
        <item x="402"/>
        <item x="333"/>
        <item x="852"/>
        <item x="863"/>
        <item x="760"/>
        <item x="998"/>
        <item x="1055"/>
        <item x="713"/>
        <item x="999"/>
        <item x="742"/>
        <item x="773"/>
        <item x="996"/>
        <item x="853"/>
        <item x="774"/>
        <item x="714"/>
        <item x="0"/>
        <item x="854"/>
        <item x="372"/>
        <item x="944"/>
        <item x="945"/>
        <item x="399"/>
        <item x="400"/>
        <item x="709"/>
        <item x="69"/>
        <item x="36"/>
        <item x="11"/>
        <item x="210"/>
        <item x="258"/>
        <item x="252"/>
        <item x="374"/>
        <item x="376"/>
        <item x="377"/>
        <item x="557"/>
        <item x="456"/>
        <item x="483"/>
        <item x="712"/>
        <item x="445"/>
        <item x="734"/>
        <item x="556"/>
        <item x="502"/>
        <item x="471"/>
        <item x="68"/>
        <item x="870"/>
        <item x="304"/>
        <item x="300"/>
        <item x="464"/>
        <item x="375"/>
        <item x="387"/>
        <item x="388"/>
        <item x="413"/>
        <item x="404"/>
        <item x="416"/>
        <item x="411"/>
        <item x="415"/>
        <item x="2"/>
        <item x="3"/>
        <item x="724"/>
        <item x="716"/>
        <item x="733"/>
        <item x="253"/>
        <item x="756"/>
        <item x="1015"/>
        <item x="946"/>
        <item x="752"/>
        <item x="571"/>
        <item x="472"/>
        <item x="6"/>
        <item x="442"/>
        <item x="463"/>
        <item x="782"/>
        <item x="206"/>
        <item x="207"/>
        <item x="208"/>
        <item x="209"/>
        <item x="37"/>
        <item x="405"/>
        <item x="410"/>
        <item x="461"/>
        <item x="750"/>
        <item x="754"/>
        <item x="486"/>
        <item x="942"/>
        <item x="943"/>
        <item x="977"/>
        <item x="1048"/>
        <item x="1052"/>
        <item x="282"/>
        <item x="259"/>
        <item x="474"/>
        <item x="857"/>
        <item x="1023"/>
        <item x="470"/>
        <item x="720"/>
        <item x="305"/>
        <item x="550"/>
        <item x="715"/>
        <item x="721"/>
        <item x="735"/>
        <item x="454"/>
        <item x="751"/>
        <item x="858"/>
        <item x="859"/>
        <item x="114"/>
        <item x="1006"/>
        <item x="199"/>
        <item x="1014"/>
        <item x="462"/>
        <item x="473"/>
        <item x="722"/>
        <item x="723"/>
        <item x="860"/>
        <item x="1022"/>
        <item x="67"/>
        <item x="725"/>
        <item x="749"/>
        <item x="527"/>
        <item x="367"/>
        <item x="368"/>
        <item x="978"/>
        <item x="528"/>
        <item x="506"/>
        <item x="63"/>
        <item x="64"/>
        <item x="65"/>
        <item x="66"/>
        <item x="70"/>
        <item x="71"/>
        <item x="200"/>
        <item x="211"/>
        <item x="236"/>
        <item x="412"/>
        <item x="409"/>
        <item x="403"/>
        <item x="406"/>
        <item x="407"/>
        <item x="414"/>
        <item x="755"/>
        <item x="765"/>
        <item x="775"/>
        <item x="790"/>
        <item x="869"/>
        <item x="8"/>
        <item x="9"/>
        <item x="12"/>
        <item x="13"/>
        <item x="72"/>
        <item x="73"/>
        <item x="74"/>
        <item x="75"/>
        <item x="76"/>
        <item x="77"/>
        <item x="78"/>
        <item x="79"/>
        <item x="80"/>
        <item x="81"/>
        <item x="82"/>
        <item x="83"/>
        <item x="417"/>
        <item x="418"/>
        <item x="419"/>
        <item x="420"/>
        <item x="421"/>
        <item x="475"/>
        <item x="476"/>
        <item x="477"/>
        <item x="468"/>
        <item x="478"/>
        <item x="479"/>
        <item x="467"/>
        <item x="480"/>
        <item x="481"/>
        <item x="753"/>
        <item x="94"/>
        <item x="93"/>
        <item x="95"/>
        <item x="953"/>
        <item x="954"/>
        <item x="18"/>
        <item x="15"/>
        <item x="17"/>
        <item x="482"/>
        <item x="484"/>
        <item x="485"/>
        <item x="487"/>
        <item x="444"/>
        <item x="691"/>
        <item x="692"/>
        <item x="693"/>
        <item x="717"/>
        <item x="718"/>
        <item x="221"/>
        <item x="428"/>
        <item x="719"/>
        <item x="771"/>
        <item x="845"/>
        <item x="862"/>
        <item x="864"/>
        <item x="865"/>
        <item x="177"/>
        <item x="188"/>
        <item x="885"/>
        <item x="142"/>
        <item x="955"/>
        <item x="956"/>
        <item x="957"/>
        <item x="958"/>
        <item x="980"/>
        <item x="981"/>
        <item x="4"/>
        <item x="5"/>
        <item x="14"/>
        <item x="16"/>
        <item x="19"/>
        <item x="20"/>
        <item x="21"/>
        <item x="22"/>
        <item x="23"/>
        <item x="24"/>
        <item x="25"/>
        <item x="26"/>
        <item x="27"/>
        <item x="28"/>
        <item x="29"/>
        <item x="30"/>
        <item x="31"/>
        <item x="32"/>
        <item x="33"/>
        <item x="34"/>
        <item x="35"/>
        <item x="38"/>
        <item x="39"/>
        <item x="40"/>
        <item x="41"/>
        <item x="42"/>
        <item x="43"/>
        <item x="44"/>
        <item x="45"/>
        <item x="46"/>
        <item x="47"/>
        <item x="48"/>
        <item x="49"/>
        <item x="50"/>
        <item x="51"/>
        <item x="52"/>
        <item x="53"/>
        <item x="54"/>
        <item x="55"/>
        <item x="56"/>
        <item x="57"/>
        <item x="58"/>
        <item x="59"/>
        <item x="60"/>
        <item x="61"/>
        <item x="62"/>
        <item x="85"/>
        <item x="86"/>
        <item x="87"/>
        <item x="88"/>
        <item x="89"/>
        <item x="90"/>
        <item x="91"/>
        <item x="92"/>
        <item x="96"/>
        <item x="97"/>
        <item x="98"/>
        <item x="99"/>
        <item x="100"/>
        <item x="101"/>
        <item x="102"/>
        <item x="103"/>
        <item x="104"/>
        <item x="105"/>
        <item x="106"/>
        <item x="107"/>
        <item x="108"/>
        <item x="109"/>
        <item x="110"/>
        <item x="111"/>
        <item x="112"/>
        <item x="113"/>
        <item x="115"/>
        <item x="116"/>
        <item x="117"/>
        <item x="118"/>
        <item x="119"/>
        <item x="120"/>
        <item x="121"/>
        <item x="122"/>
        <item x="123"/>
        <item x="124"/>
        <item x="125"/>
        <item x="126"/>
        <item x="127"/>
        <item x="128"/>
        <item x="129"/>
        <item x="130"/>
        <item x="131"/>
        <item x="132"/>
        <item x="133"/>
        <item x="134"/>
        <item x="135"/>
        <item x="136"/>
        <item x="137"/>
        <item x="138"/>
        <item x="139"/>
        <item x="140"/>
        <item x="141"/>
        <item x="143"/>
        <item x="144"/>
        <item x="145"/>
        <item x="146"/>
        <item x="147"/>
        <item x="148"/>
        <item x="149"/>
        <item x="165"/>
        <item x="166"/>
        <item x="167"/>
        <item x="168"/>
        <item x="169"/>
        <item x="170"/>
        <item x="158"/>
        <item x="171"/>
        <item x="172"/>
        <item x="173"/>
        <item x="174"/>
        <item x="175"/>
        <item x="176"/>
        <item x="178"/>
        <item x="179"/>
        <item x="180"/>
        <item x="181"/>
        <item x="182"/>
        <item x="183"/>
        <item x="184"/>
        <item x="185"/>
        <item x="186"/>
        <item x="187"/>
        <item x="156"/>
        <item x="189"/>
        <item x="190"/>
        <item x="191"/>
        <item x="192"/>
        <item x="193"/>
        <item x="194"/>
        <item x="195"/>
        <item x="196"/>
        <item x="197"/>
        <item x="198"/>
        <item x="201"/>
        <item x="202"/>
        <item x="203"/>
        <item x="204"/>
        <item x="205"/>
        <item x="218"/>
        <item x="219"/>
        <item x="220"/>
        <item x="222"/>
        <item x="223"/>
        <item x="224"/>
        <item x="225"/>
        <item x="226"/>
        <item x="227"/>
        <item x="228"/>
        <item x="229"/>
        <item x="230"/>
        <item x="231"/>
        <item x="232"/>
        <item x="233"/>
        <item x="234"/>
        <item x="235"/>
        <item x="237"/>
        <item x="238"/>
        <item x="239"/>
        <item x="240"/>
        <item x="241"/>
        <item x="242"/>
        <item x="243"/>
        <item x="244"/>
        <item x="245"/>
        <item x="246"/>
        <item x="247"/>
        <item x="248"/>
        <item x="249"/>
        <item x="251"/>
        <item x="254"/>
        <item x="255"/>
        <item x="256"/>
        <item x="257"/>
        <item x="260"/>
        <item x="261"/>
        <item x="262"/>
        <item x="263"/>
        <item x="264"/>
        <item x="265"/>
        <item x="266"/>
        <item x="267"/>
        <item x="268"/>
        <item x="269"/>
        <item x="270"/>
        <item x="271"/>
        <item x="272"/>
        <item x="273"/>
        <item x="274"/>
        <item x="275"/>
        <item x="276"/>
        <item x="277"/>
        <item x="278"/>
        <item x="279"/>
        <item x="280"/>
        <item x="281"/>
        <item x="283"/>
        <item x="284"/>
        <item x="285"/>
        <item x="286"/>
        <item x="287"/>
        <item x="288"/>
        <item x="289"/>
        <item x="290"/>
        <item x="291"/>
        <item x="292"/>
        <item x="293"/>
        <item x="294"/>
        <item x="295"/>
        <item x="296"/>
        <item x="297"/>
        <item x="298"/>
        <item x="299"/>
        <item x="301"/>
        <item x="302"/>
        <item x="303"/>
        <item x="306"/>
        <item x="307"/>
        <item x="308"/>
        <item x="309"/>
        <item x="310"/>
        <item x="311"/>
        <item x="312"/>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14"/>
        <item x="363"/>
        <item x="364"/>
        <item x="365"/>
        <item x="366"/>
        <item x="369"/>
        <item x="370"/>
        <item x="371"/>
        <item x="373"/>
        <item x="378"/>
        <item x="379"/>
        <item x="380"/>
        <item x="381"/>
        <item x="382"/>
        <item x="383"/>
        <item x="384"/>
        <item x="385"/>
        <item x="386"/>
        <item x="389"/>
        <item x="390"/>
        <item x="391"/>
        <item x="392"/>
        <item x="393"/>
        <item x="394"/>
        <item x="395"/>
        <item x="422"/>
        <item x="423"/>
        <item x="424"/>
        <item x="425"/>
        <item x="426"/>
        <item x="429"/>
        <item x="430"/>
        <item x="431"/>
        <item x="432"/>
        <item x="433"/>
        <item x="435"/>
        <item x="437"/>
        <item x="438"/>
        <item x="439"/>
        <item x="440"/>
        <item x="441"/>
        <item x="443"/>
        <item x="446"/>
        <item x="447"/>
        <item x="448"/>
        <item x="449"/>
        <item x="450"/>
        <item x="451"/>
        <item x="452"/>
        <item x="453"/>
        <item x="455"/>
        <item x="457"/>
        <item x="458"/>
        <item x="459"/>
        <item x="460"/>
        <item x="465"/>
        <item x="466"/>
        <item x="488"/>
        <item x="489"/>
        <item x="490"/>
        <item x="491"/>
        <item x="492"/>
        <item x="493"/>
        <item x="494"/>
        <item x="495"/>
        <item x="496"/>
        <item x="497"/>
        <item x="498"/>
        <item x="499"/>
        <item x="500"/>
        <item x="501"/>
        <item x="503"/>
        <item x="504"/>
        <item x="505"/>
        <item x="507"/>
        <item x="508"/>
        <item x="509"/>
        <item x="510"/>
        <item x="511"/>
        <item x="512"/>
        <item x="513"/>
        <item x="514"/>
        <item x="515"/>
        <item x="516"/>
        <item x="517"/>
        <item x="518"/>
        <item x="519"/>
        <item x="520"/>
        <item x="521"/>
        <item x="522"/>
        <item x="523"/>
        <item x="524"/>
        <item x="525"/>
        <item x="526"/>
        <item x="529"/>
        <item x="530"/>
        <item x="531"/>
        <item x="532"/>
        <item x="533"/>
        <item x="534"/>
        <item x="535"/>
        <item x="536"/>
        <item x="537"/>
        <item x="538"/>
        <item x="539"/>
        <item x="540"/>
        <item x="541"/>
        <item x="542"/>
        <item x="543"/>
        <item x="544"/>
        <item x="545"/>
        <item x="546"/>
        <item x="547"/>
        <item x="548"/>
        <item x="549"/>
        <item x="551"/>
        <item x="553"/>
        <item x="554"/>
        <item x="555"/>
        <item x="558"/>
        <item x="559"/>
        <item x="560"/>
        <item x="561"/>
        <item x="562"/>
        <item x="563"/>
        <item x="566"/>
        <item x="567"/>
        <item x="568"/>
        <item x="569"/>
        <item x="570"/>
        <item x="572"/>
        <item x="573"/>
        <item x="574"/>
        <item x="575"/>
        <item x="576"/>
        <item x="577"/>
        <item x="578"/>
        <item x="579"/>
        <item x="580"/>
        <item x="581"/>
        <item x="582"/>
        <item x="583"/>
        <item x="584"/>
        <item x="585"/>
        <item x="586"/>
        <item x="587"/>
        <item x="588"/>
        <item x="589"/>
        <item x="590"/>
        <item x="591"/>
        <item x="592"/>
        <item x="593"/>
        <item x="594"/>
        <item x="595"/>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78"/>
        <item x="679"/>
        <item x="680"/>
        <item x="681"/>
        <item x="682"/>
        <item x="683"/>
        <item x="684"/>
        <item x="685"/>
        <item x="686"/>
        <item x="687"/>
        <item x="688"/>
        <item x="689"/>
        <item x="690"/>
        <item x="696"/>
        <item x="697"/>
        <item x="698"/>
        <item x="699"/>
        <item x="700"/>
        <item x="701"/>
        <item x="702"/>
        <item x="703"/>
        <item x="704"/>
        <item x="705"/>
        <item x="706"/>
        <item x="707"/>
        <item x="708"/>
        <item x="710"/>
        <item x="711"/>
        <item x="743"/>
        <item x="744"/>
        <item x="745"/>
        <item x="746"/>
        <item x="747"/>
        <item x="748"/>
        <item x="757"/>
        <item x="758"/>
        <item x="759"/>
        <item x="761"/>
        <item x="762"/>
        <item x="763"/>
        <item x="764"/>
        <item x="766"/>
        <item x="767"/>
        <item x="768"/>
        <item x="769"/>
        <item x="770"/>
        <item x="776"/>
        <item x="777"/>
        <item x="778"/>
        <item x="779"/>
        <item x="780"/>
        <item x="781"/>
        <item x="783"/>
        <item x="784"/>
        <item x="785"/>
        <item x="786"/>
        <item x="787"/>
        <item x="788"/>
        <item x="789"/>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61"/>
        <item x="866"/>
        <item x="867"/>
        <item x="868"/>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162"/>
        <item x="917"/>
        <item x="918"/>
        <item x="919"/>
        <item x="920"/>
        <item x="921"/>
        <item x="922"/>
        <item x="923"/>
        <item x="878"/>
        <item x="924"/>
        <item x="925"/>
        <item x="947"/>
        <item x="948"/>
        <item x="949"/>
        <item x="950"/>
        <item x="668"/>
        <item x="951"/>
        <item x="952"/>
        <item x="959"/>
        <item x="960"/>
        <item x="961"/>
        <item x="962"/>
        <item x="963"/>
        <item x="964"/>
        <item x="965"/>
        <item x="966"/>
        <item x="967"/>
        <item x="968"/>
        <item x="969"/>
        <item x="970"/>
        <item x="971"/>
        <item x="972"/>
        <item x="973"/>
        <item x="974"/>
        <item x="979"/>
        <item x="982"/>
        <item x="983"/>
        <item x="984"/>
        <item x="985"/>
        <item x="986"/>
        <item x="987"/>
        <item x="988"/>
        <item x="989"/>
        <item x="990"/>
        <item x="991"/>
        <item x="992"/>
        <item x="993"/>
        <item x="994"/>
        <item x="995"/>
        <item x="1001"/>
        <item x="1002"/>
        <item x="1003"/>
        <item x="1004"/>
        <item x="1005"/>
        <item x="1007"/>
        <item x="1008"/>
        <item x="1009"/>
        <item x="1010"/>
        <item x="1011"/>
        <item x="1012"/>
        <item x="1013"/>
        <item x="1016"/>
        <item x="1017"/>
        <item x="1018"/>
        <item x="1019"/>
        <item x="1024"/>
        <item x="1025"/>
        <item x="1026"/>
        <item x="1027"/>
        <item x="1028"/>
        <item x="1029"/>
        <item x="1030"/>
        <item x="1031"/>
        <item x="1032"/>
        <item x="1033"/>
        <item x="1034"/>
        <item x="1035"/>
        <item x="1036"/>
        <item x="1037"/>
        <item x="1038"/>
        <item x="1039"/>
        <item x="1040"/>
        <item x="1041"/>
        <item x="1042"/>
        <item x="1056"/>
        <item x="1057"/>
        <item x="1058"/>
        <item x="1059"/>
        <item x="1060"/>
        <item x="1061"/>
        <item x="1062"/>
        <item x="1063"/>
        <item x="1064"/>
        <item x="1065"/>
        <item x="1066"/>
        <item x="1067"/>
        <item x="1068"/>
        <item x="1069"/>
        <item x="1070"/>
        <item x="1071"/>
        <item x="1072"/>
        <item x="1073"/>
        <item x="1074"/>
        <item x="1075"/>
        <item x="1076"/>
        <item x="1077"/>
        <item x="1078"/>
        <item x="150"/>
        <item x="151"/>
        <item x="152"/>
        <item x="153"/>
        <item x="154"/>
        <item x="155"/>
        <item x="157"/>
        <item x="159"/>
        <item x="160"/>
        <item x="161"/>
        <item x="163"/>
        <item x="164"/>
        <item x="212"/>
        <item x="213"/>
        <item x="214"/>
        <item x="215"/>
        <item x="216"/>
        <item x="217"/>
        <item x="313"/>
        <item x="315"/>
        <item x="316"/>
        <item x="317"/>
        <item x="318"/>
        <item x="319"/>
        <item x="320"/>
        <item x="321"/>
        <item x="322"/>
        <item x="323"/>
        <item x="324"/>
        <item x="325"/>
        <item x="326"/>
        <item x="327"/>
        <item x="328"/>
        <item x="329"/>
        <item x="330"/>
        <item x="331"/>
        <item x="396"/>
        <item x="397"/>
        <item x="398"/>
        <item x="427"/>
        <item x="552"/>
        <item x="564"/>
        <item x="565"/>
        <item x="596"/>
        <item x="664"/>
        <item x="665"/>
        <item x="666"/>
        <item x="667"/>
        <item x="669"/>
        <item x="670"/>
        <item x="671"/>
        <item x="672"/>
        <item x="673"/>
        <item x="674"/>
        <item x="675"/>
        <item x="676"/>
        <item x="677"/>
        <item x="726"/>
        <item x="727"/>
        <item x="728"/>
        <item x="729"/>
        <item x="730"/>
        <item x="731"/>
        <item x="736"/>
        <item x="737"/>
        <item x="738"/>
        <item x="739"/>
        <item x="740"/>
        <item x="741"/>
        <item x="851"/>
        <item x="871"/>
        <item x="872"/>
        <item x="873"/>
        <item x="874"/>
        <item x="875"/>
        <item x="876"/>
        <item x="877"/>
        <item x="879"/>
        <item x="880"/>
        <item x="881"/>
        <item x="882"/>
        <item x="883"/>
        <item x="884"/>
        <item x="926"/>
        <item x="927"/>
        <item x="928"/>
        <item x="929"/>
        <item x="930"/>
        <item x="931"/>
        <item x="932"/>
        <item x="933"/>
        <item x="934"/>
        <item x="935"/>
        <item x="936"/>
        <item x="937"/>
        <item x="938"/>
        <item x="939"/>
        <item x="940"/>
        <item x="941"/>
        <item x="1020"/>
        <item x="1021"/>
        <item x="1043"/>
        <item x="1044"/>
        <item x="1045"/>
        <item x="1046"/>
        <item x="1049"/>
        <item x="1050"/>
        <item x="1051"/>
      </items>
    </pivotField>
    <pivotField compact="0" numFmtId="169" outline="0" showAll="0" defaultSubtotal="0"/>
    <pivotField compact="0" numFmtId="169" outline="0" showAll="0" defaultSubtotal="0"/>
    <pivotField compact="0" numFmtId="169" outline="0" showAll="0" defaultSubtotal="0"/>
    <pivotField axis="axisRow" compact="0" numFmtId="169" outline="0" showAll="0" defaultSubtotal="0">
      <items count="51">
        <item x="6"/>
        <item x="2"/>
        <item x="4"/>
        <item x="1"/>
        <item x="8"/>
        <item x="37"/>
        <item x="36"/>
        <item x="31"/>
        <item x="25"/>
        <item x="33"/>
        <item x="19"/>
        <item x="15"/>
        <item x="0"/>
        <item x="22"/>
        <item x="10"/>
        <item x="23"/>
        <item x="11"/>
        <item x="9"/>
        <item x="13"/>
        <item x="24"/>
        <item x="45"/>
        <item x="18"/>
        <item x="50"/>
        <item x="41"/>
        <item x="42"/>
        <item x="49"/>
        <item x="16"/>
        <item x="14"/>
        <item x="12"/>
        <item x="26"/>
        <item x="3"/>
        <item x="17"/>
        <item x="20"/>
        <item x="21"/>
        <item x="40"/>
        <item x="32"/>
        <item x="27"/>
        <item x="29"/>
        <item x="35"/>
        <item x="44"/>
        <item x="5"/>
        <item x="7"/>
        <item x="28"/>
        <item x="30"/>
        <item x="34"/>
        <item x="38"/>
        <item x="39"/>
        <item x="46"/>
        <item x="47"/>
        <item x="48"/>
        <item x="43"/>
      </items>
    </pivotField>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axis="axisRow" compact="0" numFmtId="169" outline="0" showAll="0" defaultSubtotal="0">
      <items count="357">
        <item x="132"/>
        <item x="133"/>
        <item x="330"/>
        <item x="355"/>
        <item x="331"/>
        <item x="356"/>
        <item x="295"/>
        <item x="345"/>
        <item x="343"/>
        <item x="344"/>
        <item x="265"/>
        <item x="239"/>
        <item x="224"/>
        <item x="208"/>
        <item x="70"/>
        <item x="68"/>
        <item x="232"/>
        <item x="52"/>
        <item x="190"/>
        <item x="291"/>
        <item x="6"/>
        <item x="0"/>
        <item x="5"/>
        <item x="50"/>
        <item x="214"/>
        <item x="211"/>
        <item x="305"/>
        <item x="237"/>
        <item x="99"/>
        <item x="290"/>
        <item x="215"/>
        <item x="1"/>
        <item x="2"/>
        <item x="294"/>
        <item x="304"/>
        <item x="303"/>
        <item x="64"/>
        <item x="53"/>
        <item x="349"/>
        <item x="245"/>
        <item x="134"/>
        <item x="209"/>
        <item x="256"/>
        <item x="174"/>
        <item x="328"/>
        <item x="329"/>
        <item x="139"/>
        <item x="212"/>
        <item x="213"/>
        <item x="210"/>
        <item x="274"/>
        <item x="49"/>
        <item x="306"/>
        <item x="316"/>
        <item x="131"/>
        <item x="293"/>
        <item x="277"/>
        <item x="142"/>
        <item x="223"/>
        <item x="336"/>
        <item x="51"/>
        <item x="135"/>
        <item x="136"/>
        <item x="137"/>
        <item x="138"/>
        <item x="140"/>
        <item x="141"/>
        <item x="143"/>
        <item x="144"/>
        <item x="145"/>
        <item x="146"/>
        <item x="147"/>
        <item x="324"/>
        <item x="325"/>
        <item x="332"/>
        <item x="348"/>
        <item x="326"/>
        <item x="7"/>
        <item x="8"/>
        <item x="9"/>
        <item x="10"/>
        <item x="11"/>
        <item x="12"/>
        <item x="13"/>
        <item x="14"/>
        <item x="148"/>
        <item x="149"/>
        <item x="150"/>
        <item x="151"/>
        <item x="152"/>
        <item x="88"/>
        <item x="81"/>
        <item x="216"/>
        <item x="217"/>
        <item x="218"/>
        <item x="219"/>
        <item x="220"/>
        <item x="91"/>
        <item x="92"/>
        <item x="93"/>
        <item x="94"/>
        <item x="95"/>
        <item x="96"/>
        <item x="97"/>
        <item x="221"/>
        <item x="222"/>
        <item x="225"/>
        <item x="226"/>
        <item x="227"/>
        <item x="67"/>
        <item x="228"/>
        <item x="229"/>
        <item x="264"/>
        <item x="272"/>
        <item x="292"/>
        <item x="286"/>
        <item x="255"/>
        <item x="337"/>
        <item x="3"/>
        <item x="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66"/>
        <item x="69"/>
        <item x="71"/>
        <item x="72"/>
        <item x="73"/>
        <item x="74"/>
        <item x="75"/>
        <item x="76"/>
        <item x="77"/>
        <item x="78"/>
        <item x="79"/>
        <item x="80"/>
        <item x="82"/>
        <item x="83"/>
        <item x="84"/>
        <item x="85"/>
        <item x="86"/>
        <item x="87"/>
        <item x="89"/>
        <item x="90"/>
        <item x="98"/>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53"/>
        <item x="154"/>
        <item x="155"/>
        <item x="156"/>
        <item x="157"/>
        <item x="158"/>
        <item x="159"/>
        <item x="160"/>
        <item x="167"/>
        <item x="168"/>
        <item x="169"/>
        <item x="170"/>
        <item x="171"/>
        <item x="172"/>
        <item x="173"/>
        <item x="175"/>
        <item x="176"/>
        <item x="177"/>
        <item x="178"/>
        <item x="179"/>
        <item x="180"/>
        <item x="181"/>
        <item x="182"/>
        <item x="183"/>
        <item x="184"/>
        <item x="185"/>
        <item x="186"/>
        <item x="187"/>
        <item x="188"/>
        <item x="189"/>
        <item x="191"/>
        <item x="192"/>
        <item x="193"/>
        <item x="194"/>
        <item x="195"/>
        <item x="196"/>
        <item x="197"/>
        <item x="198"/>
        <item x="55"/>
        <item x="199"/>
        <item x="200"/>
        <item x="201"/>
        <item x="202"/>
        <item x="203"/>
        <item x="204"/>
        <item x="205"/>
        <item x="206"/>
        <item x="207"/>
        <item x="230"/>
        <item x="231"/>
        <item x="233"/>
        <item x="234"/>
        <item x="235"/>
        <item x="236"/>
        <item x="65"/>
        <item x="238"/>
        <item x="240"/>
        <item x="241"/>
        <item x="242"/>
        <item x="243"/>
        <item x="244"/>
        <item x="246"/>
        <item x="247"/>
        <item x="248"/>
        <item x="249"/>
        <item x="250"/>
        <item x="251"/>
        <item x="253"/>
        <item x="254"/>
        <item x="257"/>
        <item x="258"/>
        <item x="259"/>
        <item x="260"/>
        <item x="261"/>
        <item x="262"/>
        <item x="263"/>
        <item x="266"/>
        <item x="267"/>
        <item x="268"/>
        <item x="269"/>
        <item x="270"/>
        <item x="271"/>
        <item x="273"/>
        <item x="278"/>
        <item x="279"/>
        <item x="280"/>
        <item x="281"/>
        <item x="282"/>
        <item x="283"/>
        <item x="284"/>
        <item x="285"/>
        <item x="287"/>
        <item x="288"/>
        <item x="289"/>
        <item x="313"/>
        <item x="275"/>
        <item x="314"/>
        <item x="315"/>
        <item x="317"/>
        <item x="318"/>
        <item x="319"/>
        <item x="320"/>
        <item x="322"/>
        <item x="323"/>
        <item x="327"/>
        <item x="333"/>
        <item x="334"/>
        <item x="335"/>
        <item x="338"/>
        <item x="297"/>
        <item x="339"/>
        <item x="309"/>
        <item x="340"/>
        <item x="341"/>
        <item x="342"/>
        <item x="346"/>
        <item x="252"/>
        <item x="276"/>
        <item x="347"/>
        <item x="350"/>
        <item x="351"/>
        <item x="54"/>
        <item x="56"/>
        <item x="57"/>
        <item x="58"/>
        <item x="59"/>
        <item x="60"/>
        <item x="61"/>
        <item x="62"/>
        <item x="63"/>
        <item x="129"/>
        <item x="130"/>
        <item x="161"/>
        <item x="162"/>
        <item x="163"/>
        <item x="164"/>
        <item x="165"/>
        <item x="166"/>
        <item x="296"/>
        <item x="298"/>
        <item x="299"/>
        <item x="300"/>
        <item x="301"/>
        <item x="302"/>
        <item x="307"/>
        <item x="308"/>
        <item x="310"/>
        <item x="311"/>
        <item x="312"/>
        <item x="321"/>
        <item x="352"/>
        <item x="353"/>
        <item x="354"/>
      </items>
    </pivotField>
    <pivotField compact="0" numFmtId="169" outline="0" showAll="0" defaultSubtotal="0"/>
    <pivotField axis="axisRow" compact="0" numFmtId="169" outline="0" showAll="0" defaultSubtotal="0">
      <items count="923">
        <item x="600"/>
        <item x="256"/>
        <item x="0"/>
        <item x="258"/>
        <item x="192"/>
        <item x="193"/>
        <item x="259"/>
        <item x="599"/>
        <item x="882"/>
        <item x="883"/>
        <item x="881"/>
        <item x="632"/>
        <item x="257"/>
        <item x="290"/>
        <item x="907"/>
        <item x="244"/>
        <item x="245"/>
        <item x="246"/>
        <item x="590"/>
        <item x="626"/>
        <item x="265"/>
        <item x="892"/>
        <item x="266"/>
        <item x="272"/>
        <item x="801"/>
        <item x="748"/>
        <item x="880"/>
        <item x="263"/>
        <item x="569"/>
        <item x="238"/>
        <item x="338"/>
        <item x="579"/>
        <item x="588"/>
        <item x="589"/>
        <item x="601"/>
        <item x="602"/>
        <item x="336"/>
        <item x="875"/>
        <item x="717"/>
        <item x="264"/>
        <item x="268"/>
        <item x="267"/>
        <item x="323"/>
        <item x="610"/>
        <item x="839"/>
        <item x="840"/>
        <item x="563"/>
        <item x="260"/>
        <item x="570"/>
        <item x="704"/>
        <item x="901"/>
        <item x="705"/>
        <item x="261"/>
        <item x="262"/>
        <item x="368"/>
        <item x="576"/>
        <item x="189"/>
        <item x="615"/>
        <item x="332"/>
        <item x="333"/>
        <item x="364"/>
        <item x="571"/>
        <item x="577"/>
        <item x="591"/>
        <item x="300"/>
        <item x="611"/>
        <item x="324"/>
        <item x="724"/>
        <item x="645"/>
        <item x="572"/>
        <item x="285"/>
        <item x="578"/>
        <item x="194"/>
        <item x="580"/>
        <item x="609"/>
        <item x="195"/>
        <item x="250"/>
        <item x="395"/>
        <item x="237"/>
        <item x="722"/>
        <item x="876"/>
        <item x="420"/>
        <item x="421"/>
        <item x="529"/>
        <item x="396"/>
        <item x="713"/>
        <item x="3"/>
        <item x="1"/>
        <item x="2"/>
        <item x="4"/>
        <item x="5"/>
        <item x="6"/>
        <item x="7"/>
        <item x="8"/>
        <item x="9"/>
        <item x="162"/>
        <item x="163"/>
        <item x="269"/>
        <item x="270"/>
        <item x="271"/>
        <item x="334"/>
        <item x="335"/>
        <item x="633"/>
        <item x="855"/>
        <item x="856"/>
        <item x="857"/>
        <item x="858"/>
        <item x="337"/>
        <item x="10"/>
        <item x="11"/>
        <item x="12"/>
        <item x="13"/>
        <item x="14"/>
        <item x="15"/>
        <item x="16"/>
        <item x="17"/>
        <item x="18"/>
        <item x="19"/>
        <item x="20"/>
        <item x="21"/>
        <item x="22"/>
        <item x="273"/>
        <item x="274"/>
        <item x="275"/>
        <item x="276"/>
        <item x="277"/>
        <item x="339"/>
        <item x="316"/>
        <item x="340"/>
        <item x="341"/>
        <item x="342"/>
        <item x="343"/>
        <item x="303"/>
        <item x="344"/>
        <item x="345"/>
        <item x="612"/>
        <item x="613"/>
        <item x="614"/>
        <item x="706"/>
        <item x="707"/>
        <item x="708"/>
        <item x="859"/>
        <item x="860"/>
        <item x="861"/>
        <item x="862"/>
        <item x="299"/>
        <item x="346"/>
        <item x="347"/>
        <item x="348"/>
        <item x="320"/>
        <item x="349"/>
        <item x="350"/>
        <item x="351"/>
        <item x="352"/>
        <item x="353"/>
        <item x="554"/>
        <item x="555"/>
        <item x="556"/>
        <item x="309"/>
        <item x="302"/>
        <item x="573"/>
        <item x="574"/>
        <item x="575"/>
        <item x="631"/>
        <item x="709"/>
        <item x="710"/>
        <item x="711"/>
        <item x="712"/>
        <item x="714"/>
        <item x="747"/>
        <item x="749"/>
        <item x="863"/>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4"/>
        <item x="165"/>
        <item x="166"/>
        <item x="167"/>
        <item x="168"/>
        <item x="169"/>
        <item x="170"/>
        <item x="171"/>
        <item x="172"/>
        <item x="173"/>
        <item x="174"/>
        <item x="175"/>
        <item x="176"/>
        <item x="177"/>
        <item x="178"/>
        <item x="179"/>
        <item x="180"/>
        <item x="181"/>
        <item x="182"/>
        <item x="183"/>
        <item x="184"/>
        <item x="185"/>
        <item x="186"/>
        <item x="187"/>
        <item x="188"/>
        <item x="190"/>
        <item x="191"/>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9"/>
        <item x="240"/>
        <item x="241"/>
        <item x="242"/>
        <item x="243"/>
        <item x="247"/>
        <item x="248"/>
        <item x="249"/>
        <item x="251"/>
        <item x="252"/>
        <item x="253"/>
        <item x="254"/>
        <item x="255"/>
        <item x="278"/>
        <item x="279"/>
        <item x="280"/>
        <item x="281"/>
        <item x="282"/>
        <item x="283"/>
        <item x="291"/>
        <item x="292"/>
        <item x="293"/>
        <item x="294"/>
        <item x="295"/>
        <item x="296"/>
        <item x="297"/>
        <item x="298"/>
        <item x="301"/>
        <item x="304"/>
        <item x="305"/>
        <item x="306"/>
        <item x="307"/>
        <item x="308"/>
        <item x="310"/>
        <item x="311"/>
        <item x="312"/>
        <item x="313"/>
        <item x="314"/>
        <item x="315"/>
        <item x="317"/>
        <item x="318"/>
        <item x="319"/>
        <item x="321"/>
        <item x="322"/>
        <item x="325"/>
        <item x="326"/>
        <item x="327"/>
        <item x="328"/>
        <item x="329"/>
        <item x="330"/>
        <item x="331"/>
        <item x="354"/>
        <item x="355"/>
        <item x="356"/>
        <item x="357"/>
        <item x="358"/>
        <item x="359"/>
        <item x="360"/>
        <item x="361"/>
        <item x="362"/>
        <item x="363"/>
        <item x="365"/>
        <item x="366"/>
        <item x="367"/>
        <item x="369"/>
        <item x="370"/>
        <item x="371"/>
        <item x="372"/>
        <item x="373"/>
        <item x="374"/>
        <item x="375"/>
        <item x="376"/>
        <item x="377"/>
        <item x="378"/>
        <item x="379"/>
        <item x="380"/>
        <item x="381"/>
        <item x="382"/>
        <item x="383"/>
        <item x="384"/>
        <item x="386"/>
        <item x="387"/>
        <item x="388"/>
        <item x="389"/>
        <item x="390"/>
        <item x="391"/>
        <item x="392"/>
        <item x="393"/>
        <item x="394"/>
        <item x="397"/>
        <item x="398"/>
        <item x="399"/>
        <item x="400"/>
        <item x="401"/>
        <item x="402"/>
        <item x="403"/>
        <item x="404"/>
        <item x="405"/>
        <item x="406"/>
        <item x="407"/>
        <item x="408"/>
        <item x="409"/>
        <item x="410"/>
        <item x="411"/>
        <item x="412"/>
        <item x="413"/>
        <item x="414"/>
        <item x="415"/>
        <item x="416"/>
        <item x="417"/>
        <item x="418"/>
        <item x="419"/>
        <item x="422"/>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30"/>
        <item x="531"/>
        <item x="532"/>
        <item x="533"/>
        <item x="542"/>
        <item x="543"/>
        <item x="544"/>
        <item x="545"/>
        <item x="546"/>
        <item x="547"/>
        <item x="548"/>
        <item x="549"/>
        <item x="550"/>
        <item x="551"/>
        <item x="552"/>
        <item x="553"/>
        <item x="557"/>
        <item x="558"/>
        <item x="559"/>
        <item x="560"/>
        <item x="561"/>
        <item x="562"/>
        <item x="564"/>
        <item x="565"/>
        <item x="566"/>
        <item x="567"/>
        <item x="568"/>
        <item x="603"/>
        <item x="604"/>
        <item x="605"/>
        <item x="606"/>
        <item x="607"/>
        <item x="608"/>
        <item x="616"/>
        <item x="617"/>
        <item x="618"/>
        <item x="619"/>
        <item x="620"/>
        <item x="621"/>
        <item x="622"/>
        <item x="623"/>
        <item x="624"/>
        <item x="625"/>
        <item x="627"/>
        <item x="628"/>
        <item x="629"/>
        <item x="630"/>
        <item x="634"/>
        <item x="635"/>
        <item x="636"/>
        <item x="637"/>
        <item x="638"/>
        <item x="639"/>
        <item x="640"/>
        <item x="641"/>
        <item x="644"/>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15"/>
        <item x="716"/>
        <item x="718"/>
        <item x="719"/>
        <item x="720"/>
        <item x="721"/>
        <item x="723"/>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2"/>
        <item x="803"/>
        <item x="804"/>
        <item x="805"/>
        <item x="841"/>
        <item x="842"/>
        <item x="843"/>
        <item x="844"/>
        <item x="845"/>
        <item x="846"/>
        <item x="847"/>
        <item x="848"/>
        <item x="849"/>
        <item x="850"/>
        <item x="851"/>
        <item x="852"/>
        <item x="853"/>
        <item x="854"/>
        <item x="864"/>
        <item x="865"/>
        <item x="866"/>
        <item x="867"/>
        <item x="868"/>
        <item x="869"/>
        <item x="870"/>
        <item x="871"/>
        <item x="872"/>
        <item x="873"/>
        <item x="874"/>
        <item x="877"/>
        <item x="878"/>
        <item x="879"/>
        <item x="884"/>
        <item x="885"/>
        <item x="886"/>
        <item x="887"/>
        <item x="888"/>
        <item x="889"/>
        <item x="893"/>
        <item x="894"/>
        <item x="895"/>
        <item x="896"/>
        <item x="897"/>
        <item x="898"/>
        <item x="899"/>
        <item x="900"/>
        <item x="902"/>
        <item x="903"/>
        <item x="908"/>
        <item x="909"/>
        <item x="910"/>
        <item x="911"/>
        <item x="912"/>
        <item x="913"/>
        <item x="914"/>
        <item x="915"/>
        <item x="916"/>
        <item x="917"/>
        <item x="918"/>
        <item x="919"/>
        <item x="920"/>
        <item x="921"/>
        <item x="922"/>
        <item x="98"/>
        <item x="99"/>
        <item x="100"/>
        <item x="101"/>
        <item x="102"/>
        <item x="103"/>
        <item x="104"/>
        <item x="105"/>
        <item x="106"/>
        <item x="107"/>
        <item x="108"/>
        <item x="109"/>
        <item x="110"/>
        <item x="111"/>
        <item x="112"/>
        <item x="113"/>
        <item x="114"/>
        <item x="115"/>
        <item x="116"/>
        <item x="284"/>
        <item x="286"/>
        <item x="287"/>
        <item x="288"/>
        <item x="289"/>
        <item x="385"/>
        <item x="423"/>
        <item x="453"/>
        <item x="454"/>
        <item x="534"/>
        <item x="535"/>
        <item x="536"/>
        <item x="537"/>
        <item x="538"/>
        <item x="539"/>
        <item x="540"/>
        <item x="541"/>
        <item x="581"/>
        <item x="582"/>
        <item x="583"/>
        <item x="584"/>
        <item x="585"/>
        <item x="586"/>
        <item x="587"/>
        <item x="592"/>
        <item x="593"/>
        <item x="594"/>
        <item x="595"/>
        <item x="596"/>
        <item x="597"/>
        <item x="598"/>
        <item x="642"/>
        <item x="643"/>
        <item x="725"/>
        <item x="726"/>
        <item x="727"/>
        <item x="728"/>
        <item x="729"/>
        <item x="730"/>
        <item x="731"/>
        <item x="732"/>
        <item x="733"/>
        <item x="734"/>
        <item x="735"/>
        <item x="736"/>
        <item x="737"/>
        <item x="738"/>
        <item x="739"/>
        <item x="740"/>
        <item x="741"/>
        <item x="742"/>
        <item x="743"/>
        <item x="744"/>
        <item x="745"/>
        <item x="746"/>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90"/>
        <item x="891"/>
        <item x="904"/>
        <item x="905"/>
        <item x="906"/>
      </items>
    </pivotField>
    <pivotField axis="axisRow" compact="0" numFmtId="169" outline="0" showAll="0" defaultSubtotal="0">
      <items count="504">
        <item x="432"/>
        <item x="7"/>
        <item x="2"/>
        <item x="63"/>
        <item x="35"/>
        <item x="169"/>
        <item x="269"/>
        <item x="266"/>
        <item x="282"/>
        <item x="158"/>
        <item x="341"/>
        <item x="312"/>
        <item x="472"/>
        <item x="392"/>
        <item x="321"/>
        <item x="83"/>
        <item x="78"/>
        <item x="1"/>
        <item x="224"/>
        <item x="109"/>
        <item x="190"/>
        <item x="283"/>
        <item x="326"/>
        <item x="182"/>
        <item x="267"/>
        <item x="161"/>
        <item x="6"/>
        <item x="333"/>
        <item x="463"/>
        <item x="286"/>
        <item x="330"/>
        <item x="381"/>
        <item x="0"/>
        <item x="24"/>
        <item x="18"/>
        <item x="320"/>
        <item x="280"/>
        <item x="162"/>
        <item x="430"/>
        <item x="438"/>
        <item x="23"/>
        <item x="285"/>
        <item x="122"/>
        <item x="421"/>
        <item x="466"/>
        <item x="11"/>
        <item x="496"/>
        <item x="137"/>
        <item x="294"/>
        <item x="287"/>
        <item x="105"/>
        <item x="240"/>
        <item x="382"/>
        <item x="147"/>
        <item x="288"/>
        <item x="376"/>
        <item x="276"/>
        <item x="159"/>
        <item x="355"/>
        <item x="226"/>
        <item x="262"/>
        <item x="68"/>
        <item x="264"/>
        <item x="181"/>
        <item x="375"/>
        <item x="167"/>
        <item x="365"/>
        <item x="42"/>
        <item x="346"/>
        <item x="160"/>
        <item x="244"/>
        <item x="201"/>
        <item x="245"/>
        <item x="214"/>
        <item x="222"/>
        <item x="263"/>
        <item x="338"/>
        <item x="292"/>
        <item x="289"/>
        <item x="290"/>
        <item x="296"/>
        <item x="297"/>
        <item x="155"/>
        <item x="409"/>
        <item x="8"/>
        <item x="273"/>
        <item x="3"/>
        <item x="436"/>
        <item x="12"/>
        <item x="25"/>
        <item x="177"/>
        <item x="370"/>
        <item x="363"/>
        <item x="361"/>
        <item x="168"/>
        <item x="69"/>
        <item x="491"/>
        <item x="234"/>
        <item x="66"/>
        <item x="357"/>
        <item x="311"/>
        <item x="134"/>
        <item x="95"/>
        <item x="154"/>
        <item x="156"/>
        <item x="157"/>
        <item x="492"/>
        <item x="317"/>
        <item x="43"/>
        <item x="431"/>
        <item x="57"/>
        <item x="180"/>
        <item x="385"/>
        <item x="27"/>
        <item x="443"/>
        <item x="329"/>
        <item x="271"/>
        <item x="493"/>
        <item x="331"/>
        <item x="14"/>
        <item x="467"/>
        <item x="384"/>
        <item x="166"/>
        <item x="433"/>
        <item x="468"/>
        <item x="470"/>
        <item x="70"/>
        <item x="327"/>
        <item x="434"/>
        <item x="119"/>
        <item x="196"/>
        <item x="38"/>
        <item x="400"/>
        <item x="71"/>
        <item x="72"/>
        <item x="74"/>
        <item x="152"/>
        <item x="300"/>
        <item x="291"/>
        <item x="293"/>
        <item x="251"/>
        <item x="499"/>
        <item x="241"/>
        <item x="73"/>
        <item x="299"/>
        <item x="295"/>
        <item x="298"/>
        <item x="428"/>
        <item x="332"/>
        <item x="9"/>
        <item x="10"/>
        <item x="13"/>
        <item x="75"/>
        <item x="76"/>
        <item x="77"/>
        <item x="79"/>
        <item x="80"/>
        <item x="81"/>
        <item x="82"/>
        <item x="84"/>
        <item x="85"/>
        <item x="86"/>
        <item x="87"/>
        <item x="301"/>
        <item x="302"/>
        <item x="303"/>
        <item x="334"/>
        <item x="335"/>
        <item x="336"/>
        <item x="310"/>
        <item x="337"/>
        <item x="20"/>
        <item x="442"/>
        <item x="126"/>
        <item x="469"/>
        <item x="112"/>
        <item x="479"/>
        <item x="265"/>
        <item x="268"/>
        <item x="36"/>
        <item x="270"/>
        <item x="45"/>
        <item x="339"/>
        <item x="48"/>
        <item x="33"/>
        <item x="340"/>
        <item x="188"/>
        <item x="342"/>
        <item x="343"/>
        <item x="366"/>
        <item x="422"/>
        <item x="435"/>
        <item x="451"/>
        <item x="92"/>
        <item x="151"/>
        <item x="132"/>
        <item x="232"/>
        <item x="480"/>
        <item x="481"/>
        <item x="482"/>
        <item x="212"/>
        <item x="257"/>
        <item x="4"/>
        <item x="5"/>
        <item x="15"/>
        <item x="16"/>
        <item x="17"/>
        <item x="19"/>
        <item x="21"/>
        <item x="22"/>
        <item x="26"/>
        <item x="28"/>
        <item x="29"/>
        <item x="30"/>
        <item x="31"/>
        <item x="32"/>
        <item x="34"/>
        <item x="37"/>
        <item x="39"/>
        <item x="40"/>
        <item x="41"/>
        <item x="44"/>
        <item x="46"/>
        <item x="47"/>
        <item x="49"/>
        <item x="50"/>
        <item x="51"/>
        <item x="52"/>
        <item x="53"/>
        <item x="54"/>
        <item x="55"/>
        <item x="56"/>
        <item x="58"/>
        <item x="59"/>
        <item x="60"/>
        <item x="61"/>
        <item x="62"/>
        <item x="64"/>
        <item x="65"/>
        <item x="67"/>
        <item x="88"/>
        <item x="89"/>
        <item x="90"/>
        <item x="91"/>
        <item x="93"/>
        <item x="94"/>
        <item x="96"/>
        <item x="97"/>
        <item x="98"/>
        <item x="99"/>
        <item x="100"/>
        <item x="101"/>
        <item x="102"/>
        <item x="103"/>
        <item x="104"/>
        <item x="106"/>
        <item x="107"/>
        <item x="108"/>
        <item x="110"/>
        <item x="111"/>
        <item x="113"/>
        <item x="114"/>
        <item x="115"/>
        <item x="116"/>
        <item x="117"/>
        <item x="118"/>
        <item x="120"/>
        <item x="121"/>
        <item x="123"/>
        <item x="124"/>
        <item x="125"/>
        <item x="127"/>
        <item x="128"/>
        <item x="129"/>
        <item x="130"/>
        <item x="131"/>
        <item x="133"/>
        <item x="135"/>
        <item x="136"/>
        <item x="138"/>
        <item x="145"/>
        <item x="146"/>
        <item x="142"/>
        <item x="148"/>
        <item x="149"/>
        <item x="140"/>
        <item x="150"/>
        <item x="153"/>
        <item x="170"/>
        <item x="171"/>
        <item x="172"/>
        <item x="173"/>
        <item x="174"/>
        <item x="175"/>
        <item x="176"/>
        <item x="178"/>
        <item x="179"/>
        <item x="183"/>
        <item x="184"/>
        <item x="185"/>
        <item x="186"/>
        <item x="187"/>
        <item x="189"/>
        <item x="191"/>
        <item x="192"/>
        <item x="193"/>
        <item x="194"/>
        <item x="195"/>
        <item x="197"/>
        <item x="198"/>
        <item x="199"/>
        <item x="200"/>
        <item x="202"/>
        <item x="203"/>
        <item x="204"/>
        <item x="205"/>
        <item x="206"/>
        <item x="207"/>
        <item x="208"/>
        <item x="209"/>
        <item x="210"/>
        <item x="211"/>
        <item x="213"/>
        <item x="215"/>
        <item x="216"/>
        <item x="217"/>
        <item x="218"/>
        <item x="219"/>
        <item x="220"/>
        <item x="221"/>
        <item x="223"/>
        <item x="225"/>
        <item x="227"/>
        <item x="228"/>
        <item x="229"/>
        <item x="230"/>
        <item x="231"/>
        <item x="233"/>
        <item x="235"/>
        <item x="236"/>
        <item x="237"/>
        <item x="238"/>
        <item x="239"/>
        <item x="242"/>
        <item x="243"/>
        <item x="246"/>
        <item x="252"/>
        <item x="253"/>
        <item x="249"/>
        <item x="254"/>
        <item x="255"/>
        <item x="256"/>
        <item x="258"/>
        <item x="259"/>
        <item x="260"/>
        <item x="261"/>
        <item x="272"/>
        <item x="274"/>
        <item x="275"/>
        <item x="277"/>
        <item x="278"/>
        <item x="279"/>
        <item x="281"/>
        <item x="163"/>
        <item x="164"/>
        <item x="165"/>
        <item x="304"/>
        <item x="305"/>
        <item x="306"/>
        <item x="307"/>
        <item x="308"/>
        <item x="309"/>
        <item x="313"/>
        <item x="314"/>
        <item x="315"/>
        <item x="143"/>
        <item x="316"/>
        <item x="318"/>
        <item x="319"/>
        <item x="322"/>
        <item x="323"/>
        <item x="324"/>
        <item x="144"/>
        <item x="325"/>
        <item x="328"/>
        <item x="344"/>
        <item x="345"/>
        <item x="347"/>
        <item x="348"/>
        <item x="349"/>
        <item x="350"/>
        <item x="351"/>
        <item x="352"/>
        <item x="353"/>
        <item x="354"/>
        <item x="356"/>
        <item x="358"/>
        <item x="359"/>
        <item x="360"/>
        <item x="362"/>
        <item x="364"/>
        <item x="367"/>
        <item x="368"/>
        <item x="369"/>
        <item x="371"/>
        <item x="372"/>
        <item x="373"/>
        <item x="374"/>
        <item x="379"/>
        <item x="380"/>
        <item x="383"/>
        <item x="386"/>
        <item x="387"/>
        <item x="388"/>
        <item x="389"/>
        <item x="390"/>
        <item x="391"/>
        <item x="247"/>
        <item x="393"/>
        <item x="394"/>
        <item x="395"/>
        <item x="396"/>
        <item x="397"/>
        <item x="398"/>
        <item x="399"/>
        <item x="401"/>
        <item x="402"/>
        <item x="403"/>
        <item x="404"/>
        <item x="405"/>
        <item x="406"/>
        <item x="407"/>
        <item x="408"/>
        <item x="410"/>
        <item x="411"/>
        <item x="412"/>
        <item x="413"/>
        <item x="414"/>
        <item x="415"/>
        <item x="416"/>
        <item x="417"/>
        <item x="418"/>
        <item x="419"/>
        <item x="420"/>
        <item x="423"/>
        <item x="424"/>
        <item x="425"/>
        <item x="426"/>
        <item x="427"/>
        <item x="429"/>
        <item x="440"/>
        <item x="441"/>
        <item x="444"/>
        <item x="445"/>
        <item x="446"/>
        <item x="447"/>
        <item x="448"/>
        <item x="449"/>
        <item x="450"/>
        <item x="452"/>
        <item x="453"/>
        <item x="454"/>
        <item x="455"/>
        <item x="456"/>
        <item x="457"/>
        <item x="458"/>
        <item x="459"/>
        <item x="460"/>
        <item x="461"/>
        <item x="462"/>
        <item x="464"/>
        <item x="471"/>
        <item x="473"/>
        <item x="474"/>
        <item x="475"/>
        <item x="476"/>
        <item x="477"/>
        <item x="478"/>
        <item x="483"/>
        <item x="484"/>
        <item x="485"/>
        <item x="486"/>
        <item x="487"/>
        <item x="488"/>
        <item x="489"/>
        <item x="490"/>
        <item x="465"/>
        <item x="494"/>
        <item x="495"/>
        <item x="497"/>
        <item x="498"/>
        <item x="500"/>
        <item x="501"/>
        <item x="502"/>
        <item x="503"/>
        <item x="139"/>
        <item x="141"/>
        <item x="248"/>
        <item x="250"/>
        <item x="284"/>
        <item x="377"/>
        <item x="378"/>
        <item x="437"/>
        <item x="439"/>
      </items>
    </pivotField>
    <pivotField compact="0" numFmtId="169" outline="0" showAll="0" defaultSubtotal="0"/>
    <pivotField compact="0"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69" outline="0" showAll="0" defaultSubtotal="0"/>
    <pivotField compact="0" numFmtId="1" outline="0" showAll="0" defaultSubtotal="0"/>
    <pivotField compact="0" numFmtId="169"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9"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4"/>
    <field x="7"/>
    <field x="11"/>
    <field x="18"/>
    <field x="19"/>
    <field x="5"/>
    <field x="16"/>
  </rowFields>
  <rowItems count="1">
    <i>
      <x v="1264"/>
      <x v="579"/>
      <x v="33"/>
      <x v="696"/>
      <x v="471"/>
      <x v="226"/>
      <x v="308"/>
    </i>
  </rowItems>
  <colItems count="1">
    <i/>
  </colItems>
  <formats count="2">
    <format dxfId="4">
      <pivotArea type="all" dataOnly="0" outline="0" fieldPosition="0"/>
    </format>
    <format dxfId="3">
      <pivotArea dataOnly="0" labelOnly="1" outline="0"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0000000-0013-0000-FFFF-FFFF01000000}" sourceName="Product">
  <pivotTables>
    <pivotTable tabId="6" name="PivotTable1"/>
  </pivotTables>
  <data>
    <tabular pivotCacheId="1">
      <items count="126">
        <i x="59" s="1"/>
        <i x="121" s="1"/>
        <i x="124" s="1"/>
        <i x="0" s="1" nd="1"/>
        <i x="1" s="1" nd="1"/>
        <i x="3" s="1" nd="1"/>
        <i x="2" s="1" nd="1"/>
        <i x="4" s="1" nd="1"/>
        <i x="5" s="1" nd="1"/>
        <i x="6" s="1" nd="1"/>
        <i x="8" s="1" nd="1"/>
        <i x="11" s="1" nd="1"/>
        <i x="10" s="1" nd="1"/>
        <i x="9" s="1" nd="1"/>
        <i x="7" s="1" nd="1"/>
        <i x="12" s="1" nd="1"/>
        <i x="13" s="1" nd="1"/>
        <i x="15" s="1" nd="1"/>
        <i x="14" s="1" nd="1"/>
        <i x="16" s="1" nd="1"/>
        <i x="17" s="1" nd="1"/>
        <i x="18" s="1" nd="1"/>
        <i x="19" s="1" nd="1"/>
        <i x="20" s="1" nd="1"/>
        <i x="21" s="1" nd="1"/>
        <i x="22" s="1" nd="1"/>
        <i x="23" s="1" nd="1"/>
        <i x="24" s="1" nd="1"/>
        <i x="25" s="1" nd="1"/>
        <i x="26" s="1" nd="1"/>
        <i x="27" s="1" nd="1"/>
        <i x="29" s="1" nd="1"/>
        <i x="28" s="1" nd="1"/>
        <i x="30" s="1" nd="1"/>
        <i x="32" s="1" nd="1"/>
        <i x="33" s="1" nd="1"/>
        <i x="34" s="1" nd="1"/>
        <i x="31" s="1" nd="1"/>
        <i x="35" s="1" nd="1"/>
        <i x="36" s="1" nd="1"/>
        <i x="37" s="1" nd="1"/>
        <i x="38" s="1" nd="1"/>
        <i x="39" s="1" nd="1"/>
        <i x="40" s="1" nd="1"/>
        <i x="41" s="1" nd="1"/>
        <i x="42" s="1" nd="1"/>
        <i x="43" s="1" nd="1"/>
        <i x="44" s="1" nd="1"/>
        <i x="45" s="1" nd="1"/>
        <i x="46" s="1" nd="1"/>
        <i x="47" s="1" nd="1"/>
        <i x="48" s="1" nd="1"/>
        <i x="49" s="1" nd="1"/>
        <i x="50" s="1" nd="1"/>
        <i x="51" s="1" nd="1"/>
        <i x="52" s="1" nd="1"/>
        <i x="54" s="1" nd="1"/>
        <i x="53" s="1" nd="1"/>
        <i x="55" s="1" nd="1"/>
        <i x="56" s="1" nd="1"/>
        <i x="57" s="1" nd="1"/>
        <i x="58" s="1" nd="1"/>
        <i x="61" s="1" nd="1"/>
        <i x="62" s="1" nd="1"/>
        <i x="60" s="1" nd="1"/>
        <i x="63" s="1" nd="1"/>
        <i x="65" s="1" nd="1"/>
        <i x="66" s="1" nd="1"/>
        <i x="64" s="1" nd="1"/>
        <i x="67" s="1" nd="1"/>
        <i x="68" s="1" nd="1"/>
        <i x="69" s="1" nd="1"/>
        <i x="70" s="1" nd="1"/>
        <i x="71" s="1" nd="1"/>
        <i x="72" s="1" nd="1"/>
        <i x="73" s="1" nd="1"/>
        <i x="74" s="1" nd="1"/>
        <i x="75" s="1" nd="1"/>
        <i x="76" s="1" nd="1"/>
        <i x="77" s="1" nd="1"/>
        <i x="78" s="1" nd="1"/>
        <i x="79" s="1" nd="1"/>
        <i x="80" s="1" nd="1"/>
        <i x="81" s="1" nd="1"/>
        <i x="82" s="1" nd="1"/>
        <i x="83" s="1" nd="1"/>
        <i x="85" s="1" nd="1"/>
        <i x="84" s="1" nd="1"/>
        <i x="86" s="1" nd="1"/>
        <i x="87" s="1" nd="1"/>
        <i x="88" s="1" nd="1"/>
        <i x="90" s="1" nd="1"/>
        <i x="89"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2" s="1" nd="1"/>
        <i x="113" s="1" nd="1"/>
        <i x="115" s="1" nd="1"/>
        <i x="114" s="1" nd="1"/>
        <i x="111" s="1" nd="1"/>
        <i x="116" s="1" nd="1"/>
        <i x="117" s="1" nd="1"/>
        <i x="118" s="1" nd="1"/>
        <i x="119" s="1" nd="1"/>
        <i x="120" s="1" nd="1"/>
        <i x="122" s="1" nd="1"/>
        <i x="123" s="1" nd="1"/>
        <i x="12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00000000-0013-0000-FFFF-FFFF02000000}" sourceName="Customer">
  <pivotTables>
    <pivotTable tabId="6" name="PivotTable1"/>
  </pivotTables>
  <data>
    <tabular pivotCacheId="1">
      <items count="22">
        <i x="1"/>
        <i x="18"/>
        <i x="6"/>
        <i x="15"/>
        <i x="8"/>
        <i x="0"/>
        <i x="5"/>
        <i x="4"/>
        <i x="17"/>
        <i x="11"/>
        <i x="12" s="1"/>
        <i x="20"/>
        <i x="13"/>
        <i x="16"/>
        <i x="9"/>
        <i x="19"/>
        <i x="7"/>
        <i x="2"/>
        <i x="3"/>
        <i x="14"/>
        <i x="10"/>
        <i x="2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ckList" xr10:uid="{00000000-0013-0000-FFFF-FFFF03000000}" sourceName="PackList">
  <pivotTables>
    <pivotTable tabId="6" name="PivotTable1"/>
  </pivotTables>
  <data>
    <tabular pivotCacheId="1">
      <items count="4">
        <i x="0" s="1"/>
        <i x="2" s="1" nd="1"/>
        <i x="1"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00000000-0013-0000-FFFF-FFFF04000000}" sourceName="Site">
  <pivotTables>
    <pivotTable tabId="7" name="PivotTable3"/>
  </pivotTables>
  <data>
    <tabular pivotCacheId="1">
      <items count="3">
        <i x="0"/>
        <i x="1" s="1"/>
        <i x="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00000000-0013-0000-FFFF-FFFF05000000}" sourceName="Product">
  <pivotTables>
    <pivotTable tabId="8" name="PivotTable7"/>
  </pivotTables>
  <data>
    <tabular pivotCacheId="1" customListSort="0" showMissing="0">
      <items count="126">
        <i x="87" s="1"/>
        <i x="0" nd="1"/>
        <i x="1" nd="1"/>
        <i x="3" nd="1"/>
        <i x="2" nd="1"/>
        <i x="4" nd="1"/>
        <i x="5" nd="1"/>
        <i x="6" nd="1"/>
        <i x="8" nd="1"/>
        <i x="11" nd="1"/>
        <i x="10" nd="1"/>
        <i x="9" nd="1"/>
        <i x="7" nd="1"/>
        <i x="12" nd="1"/>
        <i x="13" nd="1"/>
        <i x="15" nd="1"/>
        <i x="14" nd="1"/>
        <i x="16" nd="1"/>
        <i x="17" nd="1"/>
        <i x="18" nd="1"/>
        <i x="19" nd="1"/>
        <i x="20" nd="1"/>
        <i x="21" nd="1"/>
        <i x="22" nd="1"/>
        <i x="23" nd="1"/>
        <i x="24" nd="1"/>
        <i x="25" nd="1"/>
        <i x="26" nd="1"/>
        <i x="27" nd="1"/>
        <i x="29" nd="1"/>
        <i x="28" nd="1"/>
        <i x="30" nd="1"/>
        <i x="32" nd="1"/>
        <i x="33" nd="1"/>
        <i x="34" nd="1"/>
        <i x="31" nd="1"/>
        <i x="35" nd="1"/>
        <i x="36" nd="1"/>
        <i x="37" nd="1"/>
        <i x="38" nd="1"/>
        <i x="39" nd="1"/>
        <i x="40" nd="1"/>
        <i x="41" nd="1"/>
        <i x="42" nd="1"/>
        <i x="43" nd="1"/>
        <i x="44" nd="1"/>
        <i x="45" nd="1"/>
        <i x="46" nd="1"/>
        <i x="47" nd="1"/>
        <i x="48" nd="1"/>
        <i x="49" nd="1"/>
        <i x="50" nd="1"/>
        <i x="51" nd="1"/>
        <i x="52" nd="1"/>
        <i x="54" nd="1"/>
        <i x="53" nd="1"/>
        <i x="55" nd="1"/>
        <i x="56" nd="1"/>
        <i x="57" nd="1"/>
        <i x="58" nd="1"/>
        <i x="59" nd="1"/>
        <i x="61" nd="1"/>
        <i x="62" nd="1"/>
        <i x="60" nd="1"/>
        <i x="63" nd="1"/>
        <i x="65" nd="1"/>
        <i x="66" nd="1"/>
        <i x="64" nd="1"/>
        <i x="67" nd="1"/>
        <i x="68" nd="1"/>
        <i x="69" nd="1"/>
        <i x="70" nd="1"/>
        <i x="71" nd="1"/>
        <i x="72" nd="1"/>
        <i x="73" nd="1"/>
        <i x="74" nd="1"/>
        <i x="75" nd="1"/>
        <i x="76" nd="1"/>
        <i x="77" nd="1"/>
        <i x="78" nd="1"/>
        <i x="79" nd="1"/>
        <i x="80" nd="1"/>
        <i x="81" nd="1"/>
        <i x="82" nd="1"/>
        <i x="83" nd="1"/>
        <i x="85" nd="1"/>
        <i x="84" nd="1"/>
        <i x="86" nd="1"/>
        <i x="88" nd="1"/>
        <i x="90" nd="1"/>
        <i x="89" nd="1"/>
        <i x="91" nd="1"/>
        <i x="92" nd="1"/>
        <i x="93" nd="1"/>
        <i x="94" nd="1"/>
        <i x="95" nd="1"/>
        <i x="96" nd="1"/>
        <i x="97" nd="1"/>
        <i x="98" nd="1"/>
        <i x="99" nd="1"/>
        <i x="100" nd="1"/>
        <i x="101" nd="1"/>
        <i x="102" nd="1"/>
        <i x="103" nd="1"/>
        <i x="104" nd="1"/>
        <i x="105" nd="1"/>
        <i x="106" nd="1"/>
        <i x="107" nd="1"/>
        <i x="108" nd="1"/>
        <i x="109" nd="1"/>
        <i x="110" nd="1"/>
        <i x="112" nd="1"/>
        <i x="113" nd="1"/>
        <i x="115" nd="1"/>
        <i x="114" nd="1"/>
        <i x="111" nd="1"/>
        <i x="116" nd="1"/>
        <i x="117" nd="1"/>
        <i x="118" nd="1"/>
        <i x="119" nd="1"/>
        <i x="120" nd="1"/>
        <i x="121" nd="1"/>
        <i x="122" nd="1"/>
        <i x="123" nd="1"/>
        <i x="124" nd="1"/>
        <i x="125"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6000000}" sourceName="month">
  <pivotTables>
    <pivotTable tabId="8" name="PivotTable7"/>
  </pivotTables>
  <data>
    <tabular pivotCacheId="1">
      <items count="12">
        <i x="3" s="1"/>
        <i x="1" s="1" nd="1"/>
        <i x="4" s="1" nd="1"/>
        <i x="5" s="1" nd="1"/>
        <i x="6" s="1" nd="1"/>
        <i x="7" s="1" nd="1"/>
        <i x="8" s="1" nd="1"/>
        <i x="0" s="1" nd="1"/>
        <i x="9" s="1" nd="1"/>
        <i x="10" s="1" nd="1"/>
        <i x="11" s="1" nd="1"/>
        <i x="2"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1" xr10:uid="{00000000-0013-0000-FFFF-FFFF07000000}" sourceName="Customer">
  <pivotTables>
    <pivotTable tabId="8" name="PivotTable7"/>
  </pivotTables>
  <data>
    <tabular pivotCacheId="1" customListSort="0" showMissing="0">
      <items count="22">
        <i x="16" s="1"/>
        <i x="1" nd="1"/>
        <i x="18" nd="1"/>
        <i x="6" nd="1"/>
        <i x="15" nd="1"/>
        <i x="8" nd="1"/>
        <i x="0" nd="1"/>
        <i x="5" nd="1"/>
        <i x="4" nd="1"/>
        <i x="17" nd="1"/>
        <i x="11" nd="1"/>
        <i x="12" nd="1"/>
        <i x="20" nd="1"/>
        <i x="13" nd="1"/>
        <i x="9" nd="1"/>
        <i x="19" nd="1"/>
        <i x="7" nd="1"/>
        <i x="2" nd="1"/>
        <i x="3" nd="1"/>
        <i x="14" nd="1"/>
        <i x="10" nd="1"/>
        <i x="2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 xr10:uid="{00000000-0013-0000-FFFF-FFFF08000000}" sourceName="Lot #">
  <pivotTables>
    <pivotTable tabId="8" name="PivotTable7"/>
  </pivotTables>
  <data>
    <tabular pivotCacheId="1" customListSort="0">
      <items count="1705">
        <i x="1344"/>
        <i x="1345"/>
        <i x="1348"/>
        <i x="1349"/>
        <i x="1346"/>
        <i x="1347"/>
        <i x="1350"/>
        <i x="1351"/>
        <i x="1352" s="1"/>
        <i x="1233" nd="1"/>
        <i x="1199" nd="1"/>
        <i x="1200" nd="1"/>
        <i x="1201" nd="1"/>
        <i x="1202" nd="1"/>
        <i x="1203" nd="1"/>
        <i x="1204" nd="1"/>
        <i x="1205" nd="1"/>
        <i x="1206" nd="1"/>
        <i x="954" nd="1"/>
        <i x="955" nd="1"/>
        <i x="956" nd="1"/>
        <i x="957" nd="1"/>
        <i x="958" nd="1"/>
        <i x="959" nd="1"/>
        <i x="960" nd="1"/>
        <i x="961" nd="1"/>
        <i x="962" nd="1"/>
        <i x="963" nd="1"/>
        <i x="946" nd="1"/>
        <i x="964" nd="1"/>
        <i x="965" nd="1"/>
        <i x="947" nd="1"/>
        <i x="948" nd="1"/>
        <i x="949" nd="1"/>
        <i x="950" nd="1"/>
        <i x="951" nd="1"/>
        <i x="952" nd="1"/>
        <i x="953" nd="1"/>
        <i x="1236" nd="1"/>
        <i x="1237" nd="1"/>
        <i x="100" nd="1"/>
        <i x="278" nd="1"/>
        <i x="101" nd="1"/>
        <i x="102" nd="1"/>
        <i x="103" nd="1"/>
        <i x="104" nd="1"/>
        <i x="105" nd="1"/>
        <i x="106" nd="1"/>
        <i x="107" nd="1"/>
        <i x="108" nd="1"/>
        <i x="109" nd="1"/>
        <i x="110" nd="1"/>
        <i x="111" nd="1"/>
        <i x="112" nd="1"/>
        <i x="113" nd="1"/>
        <i x="114" nd="1"/>
        <i x="115" nd="1"/>
        <i x="116" nd="1"/>
        <i x="117" nd="1"/>
        <i x="118" nd="1"/>
        <i x="119" nd="1"/>
        <i x="120" nd="1"/>
        <i x="121" nd="1"/>
        <i x="122" nd="1"/>
        <i x="123" nd="1"/>
        <i x="124" nd="1"/>
        <i x="125" nd="1"/>
        <i x="126" nd="1"/>
        <i x="127" nd="1"/>
        <i x="128" nd="1"/>
        <i x="129" nd="1"/>
        <i x="130" nd="1"/>
        <i x="131" nd="1"/>
        <i x="132" nd="1"/>
        <i x="133" nd="1"/>
        <i x="134" nd="1"/>
        <i x="135" nd="1"/>
        <i x="136" nd="1"/>
        <i x="137" nd="1"/>
        <i x="160" nd="1"/>
        <i x="161" nd="1"/>
        <i x="162" nd="1"/>
        <i x="163" nd="1"/>
        <i x="164" nd="1"/>
        <i x="165" nd="1"/>
        <i x="166" nd="1"/>
        <i x="167" nd="1"/>
        <i x="168" nd="1"/>
        <i x="169" nd="1"/>
        <i x="170" nd="1"/>
        <i x="171" nd="1"/>
        <i x="172" nd="1"/>
        <i x="173" nd="1"/>
        <i x="174" nd="1"/>
        <i x="175" nd="1"/>
        <i x="176" nd="1"/>
        <i x="177" nd="1"/>
        <i x="178" nd="1"/>
        <i x="138" nd="1"/>
        <i x="139" nd="1"/>
        <i x="179" nd="1"/>
        <i x="140" nd="1"/>
        <i x="141" nd="1"/>
        <i x="142" nd="1"/>
        <i x="143" nd="1"/>
        <i x="144" nd="1"/>
        <i x="145" nd="1"/>
        <i x="146" nd="1"/>
        <i x="147" nd="1"/>
        <i x="148" nd="1"/>
        <i x="149" nd="1"/>
        <i x="150" nd="1"/>
        <i x="151" nd="1"/>
        <i x="152" nd="1"/>
        <i x="153" nd="1"/>
        <i x="154" nd="1"/>
        <i x="279" nd="1"/>
        <i x="273" nd="1"/>
        <i x="280" nd="1"/>
        <i x="274" nd="1"/>
        <i x="228" nd="1"/>
        <i x="229" nd="1"/>
        <i x="230" nd="1"/>
        <i x="231" nd="1"/>
        <i x="232" nd="1"/>
        <i x="233" nd="1"/>
        <i x="234" nd="1"/>
        <i x="235" nd="1"/>
        <i x="236" nd="1"/>
        <i x="237" nd="1"/>
        <i x="238" nd="1"/>
        <i x="239" nd="1"/>
        <i x="240" nd="1"/>
        <i x="241" nd="1"/>
        <i x="242" nd="1"/>
        <i x="155" nd="1"/>
        <i x="156" nd="1"/>
        <i x="157" nd="1"/>
        <i x="158" nd="1"/>
        <i x="180" nd="1"/>
        <i x="181" nd="1"/>
        <i x="159" nd="1"/>
        <i x="283" nd="1"/>
        <i x="281" nd="1"/>
        <i x="282" nd="1"/>
        <i x="275" nd="1"/>
        <i x="276" nd="1"/>
        <i x="277" nd="1"/>
        <i x="243" nd="1"/>
        <i x="244" nd="1"/>
        <i x="245" nd="1"/>
        <i x="246" nd="1"/>
        <i x="247" nd="1"/>
        <i x="248" nd="1"/>
        <i x="249" nd="1"/>
        <i x="250" nd="1"/>
        <i x="251" nd="1"/>
        <i x="252" nd="1"/>
        <i x="253" nd="1"/>
        <i x="254" nd="1"/>
        <i x="255" nd="1"/>
        <i x="256" nd="1"/>
        <i x="257" nd="1"/>
        <i x="258" nd="1"/>
        <i x="259" nd="1"/>
        <i x="260" nd="1"/>
        <i x="261" nd="1"/>
        <i x="262" nd="1"/>
        <i x="263" nd="1"/>
        <i x="264" nd="1"/>
        <i x="265" nd="1"/>
        <i x="266" nd="1"/>
        <i x="267" nd="1"/>
        <i x="268" nd="1"/>
        <i x="269" nd="1"/>
        <i x="270" nd="1"/>
        <i x="182" nd="1"/>
        <i x="271" nd="1"/>
        <i x="272" nd="1"/>
        <i x="183" nd="1"/>
        <i x="184" nd="1"/>
        <i x="185" nd="1"/>
        <i x="186" nd="1"/>
        <i x="187" nd="1"/>
        <i x="188" nd="1"/>
        <i x="189" nd="1"/>
        <i x="190" nd="1"/>
        <i x="191" nd="1"/>
        <i x="192" nd="1"/>
        <i x="193" nd="1"/>
        <i x="194" nd="1"/>
        <i x="195" nd="1"/>
        <i x="196" nd="1"/>
        <i x="197" nd="1"/>
        <i x="198" nd="1"/>
        <i x="199" nd="1"/>
        <i x="200" nd="1"/>
        <i x="201" nd="1"/>
        <i x="202" nd="1"/>
        <i x="203" nd="1"/>
        <i x="204" nd="1"/>
        <i x="205" nd="1"/>
        <i x="206" nd="1"/>
        <i x="207" nd="1"/>
        <i x="208" nd="1"/>
        <i x="209" nd="1"/>
        <i x="210" nd="1"/>
        <i x="211" nd="1"/>
        <i x="212" nd="1"/>
        <i x="213" nd="1"/>
        <i x="214" nd="1"/>
        <i x="215" nd="1"/>
        <i x="216" nd="1"/>
        <i x="217" nd="1"/>
        <i x="218" nd="1"/>
        <i x="219" nd="1"/>
        <i x="220" nd="1"/>
        <i x="221" nd="1"/>
        <i x="222" nd="1"/>
        <i x="223" nd="1"/>
        <i x="224" nd="1"/>
        <i x="225" nd="1"/>
        <i x="226" nd="1"/>
        <i x="227" nd="1"/>
        <i x="502" nd="1"/>
        <i x="1337" nd="1"/>
        <i x="1338" nd="1"/>
        <i x="625" nd="1"/>
        <i x="626" nd="1"/>
        <i x="1602" nd="1"/>
        <i x="1603" nd="1"/>
        <i x="1604" nd="1"/>
        <i x="1605" nd="1"/>
        <i x="1606" nd="1"/>
        <i x="1607" nd="1"/>
        <i x="1608" nd="1"/>
        <i x="680" nd="1"/>
        <i x="681" nd="1"/>
        <i x="1234" nd="1"/>
        <i x="1333" nd="1"/>
        <i x="1334" nd="1"/>
        <i x="1672" nd="1"/>
        <i x="1163" nd="1"/>
        <i x="1600" nd="1"/>
        <i x="1601" nd="1"/>
        <i x="1599" nd="1"/>
        <i x="1597" nd="1"/>
        <i x="1235" nd="1"/>
        <i x="1598" nd="1"/>
        <i x="1164" nd="1"/>
        <i x="0" nd="1"/>
        <i x="678" nd="1"/>
        <i x="679" nd="1"/>
        <i x="1665" nd="1"/>
        <i x="609" nd="1"/>
        <i x="1186" nd="1"/>
        <i x="1215" nd="1"/>
        <i x="623" nd="1"/>
        <i x="3" nd="1"/>
        <i x="1175" nd="1"/>
        <i x="610" nd="1"/>
        <i x="1575" nd="1"/>
        <i x="4" nd="1"/>
        <i x="1519" nd="1"/>
        <i x="1185" nd="1"/>
        <i x="676" nd="1"/>
        <i x="1187" nd="1"/>
        <i x="290" nd="1"/>
        <i x="291" nd="1"/>
        <i x="284" nd="1"/>
        <i x="761" nd="1"/>
        <i x="286" nd="1"/>
        <i x="771" nd="1"/>
        <i x="285" nd="1"/>
        <i x="772" nd="1"/>
        <i x="1666" nd="1"/>
        <i x="287" nd="1"/>
        <i x="517" nd="1"/>
        <i x="1339" nd="1"/>
        <i x="1171" nd="1"/>
        <i x="1340" nd="1"/>
        <i x="1172" nd="1"/>
        <i x="288" nd="1"/>
        <i x="1216" nd="1"/>
        <i x="1341" nd="1"/>
        <i x="1342" nd="1"/>
        <i x="677" nd="1"/>
        <i x="762" nd="1"/>
        <i x="1173" nd="1"/>
        <i x="1174" nd="1"/>
        <i x="1640" nd="1"/>
        <i x="520" nd="1"/>
        <i x="1176" nd="1"/>
        <i x="602" nd="1"/>
        <i x="1576" nd="1"/>
        <i x="603" nd="1"/>
        <i x="521" nd="1"/>
        <i x="624" nd="1"/>
        <i x="1641" nd="1"/>
        <i x="684" nd="1"/>
        <i x="1214" nd="1"/>
        <i x="682" nd="1"/>
        <i x="683" nd="1"/>
        <i x="7" nd="1"/>
        <i x="685" nd="1"/>
        <i x="686" nd="1"/>
        <i x="687" nd="1"/>
        <i x="1552" nd="1"/>
        <i x="1553" nd="1"/>
        <i x="688" nd="1"/>
        <i x="689" nd="1"/>
        <i x="690" nd="1"/>
        <i x="691" nd="1"/>
        <i x="1211" nd="1"/>
        <i x="1554" nd="1"/>
        <i x="692" nd="1"/>
        <i x="693" nd="1"/>
        <i x="694" nd="1"/>
        <i x="695" nd="1"/>
        <i x="696" nd="1"/>
        <i x="8" nd="1"/>
        <i x="1555" nd="1"/>
        <i x="697" nd="1"/>
        <i x="698" nd="1"/>
        <i x="699" nd="1"/>
        <i x="9" nd="1"/>
        <i x="11" nd="1"/>
        <i x="1556" nd="1"/>
        <i x="10" nd="1"/>
        <i x="14" nd="1"/>
        <i x="1557" nd="1"/>
        <i x="700" nd="1"/>
        <i x="1212" nd="1"/>
        <i x="1558" nd="1"/>
        <i x="701" nd="1"/>
        <i x="12" nd="1"/>
        <i x="1213" nd="1"/>
        <i x="702" nd="1"/>
        <i x="13" nd="1"/>
        <i x="15" nd="1"/>
        <i x="703" nd="1"/>
        <i x="704" nd="1"/>
        <i x="627" nd="1"/>
        <i x="1530" nd="1"/>
        <i x="16" nd="1"/>
        <i x="628" nd="1"/>
        <i x="1578" nd="1"/>
        <i x="629" nd="1"/>
        <i x="1167" nd="1"/>
        <i x="1168" nd="1"/>
        <i x="1169" nd="1"/>
        <i x="1170" nd="1"/>
        <i x="630" nd="1"/>
        <i x="631" nd="1"/>
        <i x="632" nd="1"/>
        <i x="633" nd="1"/>
        <i x="634" nd="1"/>
        <i x="1531" nd="1"/>
        <i x="1532" nd="1"/>
        <i x="1533" nd="1"/>
        <i x="1534" nd="1"/>
        <i x="1217" nd="1"/>
        <i x="1218" nd="1"/>
        <i x="1219" nd="1"/>
        <i x="1238" nd="1"/>
        <i x="1239" nd="1"/>
        <i x="1240" nd="1"/>
        <i x="1241" nd="1"/>
        <i x="5" nd="1"/>
        <i x="6" nd="1"/>
        <i x="305" nd="1"/>
        <i x="304" nd="1"/>
        <i x="1559" nd="1"/>
        <i x="1560" nd="1"/>
        <i x="1561" nd="1"/>
        <i x="1562" nd="1"/>
        <i x="1563" nd="1"/>
        <i x="1564" nd="1"/>
        <i x="1544" nd="1"/>
        <i x="1545" nd="1"/>
        <i x="1542" nd="1"/>
        <i x="1543" nd="1"/>
        <i x="1546" nd="1"/>
        <i x="17" nd="1"/>
        <i x="18" nd="1"/>
        <i x="19" nd="1"/>
        <i x="20" nd="1"/>
        <i x="21" nd="1"/>
        <i x="23" nd="1"/>
        <i x="24" nd="1"/>
        <i x="25" nd="1"/>
        <i x="27" nd="1"/>
        <i x="26" nd="1"/>
        <i x="29" nd="1"/>
        <i x="1129" nd="1"/>
        <i x="1130" nd="1"/>
        <i x="1131" nd="1"/>
        <i x="1132" nd="1"/>
        <i x="1133" nd="1"/>
        <i x="22" nd="1"/>
        <i x="32" nd="1"/>
        <i x="28" nd="1"/>
        <i x="30" nd="1"/>
        <i x="31" nd="1"/>
        <i x="401" nd="1"/>
        <i x="605" nd="1"/>
        <i x="606" nd="1"/>
        <i x="1125" nd="1"/>
        <i x="1547" nd="1"/>
        <i x="635" nd="1"/>
        <i x="636" nd="1"/>
        <i x="637" nd="1"/>
        <i x="638" nd="1"/>
        <i x="1585" nd="1"/>
        <i x="1586" nd="1"/>
        <i x="1587" nd="1"/>
        <i x="1565" nd="1"/>
        <i x="1566" nd="1"/>
        <i x="1567" nd="1"/>
        <i x="1673" nd="1"/>
        <i x="1674" nd="1"/>
        <i x="966" nd="1"/>
        <i x="967" nd="1"/>
        <i x="968" nd="1"/>
        <i x="308" nd="1"/>
        <i x="639" nd="1"/>
        <i x="640" nd="1"/>
        <i x="641" nd="1"/>
        <i x="642" nd="1"/>
        <i x="336" nd="1"/>
        <i x="337" nd="1"/>
        <i x="338" nd="1"/>
        <i x="339" nd="1"/>
        <i x="340" nd="1"/>
        <i x="341" nd="1"/>
        <i x="342" nd="1"/>
        <i x="343" nd="1"/>
        <i x="344" nd="1"/>
        <i x="345" nd="1"/>
        <i x="346" nd="1"/>
        <i x="347" nd="1"/>
        <i x="381" nd="1"/>
        <i x="382" nd="1"/>
        <i x="383" nd="1"/>
        <i x="384" nd="1"/>
        <i x="385" nd="1"/>
        <i x="386" nd="1"/>
        <i x="387" nd="1"/>
        <i x="388" nd="1"/>
        <i x="389" nd="1"/>
        <i x="390" nd="1"/>
        <i x="392" nd="1"/>
        <i x="393" nd="1"/>
        <i x="394" nd="1"/>
        <i x="395" nd="1"/>
        <i x="396" nd="1"/>
        <i x="397" nd="1"/>
        <i x="398" nd="1"/>
        <i x="399" nd="1"/>
        <i x="400" nd="1"/>
        <i x="402" nd="1"/>
        <i x="1124" nd="1"/>
        <i x="391" nd="1"/>
        <i x="306" nd="1"/>
        <i x="307" nd="1"/>
        <i x="33" nd="1"/>
        <i x="34" nd="1"/>
        <i x="35" nd="1"/>
        <i x="36" nd="1"/>
        <i x="37" nd="1"/>
        <i x="38" nd="1"/>
        <i x="39" nd="1"/>
        <i x="40" nd="1"/>
        <i x="44" nd="1"/>
        <i x="43" nd="1"/>
        <i x="46" nd="1"/>
        <i x="45" nd="1"/>
        <i x="47" nd="1"/>
        <i x="48" nd="1"/>
        <i x="49" nd="1"/>
        <i x="50" nd="1"/>
        <i x="41" nd="1"/>
        <i x="42" nd="1"/>
        <i x="1568" nd="1"/>
        <i x="1569" nd="1"/>
        <i x="1570" nd="1"/>
        <i x="1571" nd="1"/>
        <i x="1572" nd="1"/>
        <i x="1573" nd="1"/>
        <i x="1675" nd="1"/>
        <i x="1676" nd="1"/>
        <i x="1642" nd="1"/>
        <i x="1643" nd="1"/>
        <i x="1644" nd="1"/>
        <i x="1645" nd="1"/>
        <i x="1646" nd="1"/>
        <i x="1647" nd="1"/>
        <i x="1648" nd="1"/>
        <i x="1649" nd="1"/>
        <i x="1650" nd="1"/>
        <i x="309" nd="1"/>
        <i x="310" nd="1"/>
        <i x="311" nd="1"/>
        <i x="312" nd="1"/>
        <i x="313" nd="1"/>
        <i x="314" nd="1"/>
        <i x="315" nd="1"/>
        <i x="316" nd="1"/>
        <i x="317" nd="1"/>
        <i x="318" nd="1"/>
        <i x="1651" nd="1"/>
        <i x="1652" nd="1"/>
        <i x="1653" nd="1"/>
        <i x="1220" nd="1"/>
        <i x="1221" nd="1"/>
        <i x="1222" nd="1"/>
        <i x="1223" nd="1"/>
        <i x="1224" nd="1"/>
        <i x="986" nd="1"/>
        <i x="987" nd="1"/>
        <i x="988" nd="1"/>
        <i x="993" nd="1"/>
        <i x="994" nd="1"/>
        <i x="995" nd="1"/>
        <i x="996" nd="1"/>
        <i x="997" nd="1"/>
        <i x="998" nd="1"/>
        <i x="1550" nd="1"/>
        <i x="978" nd="1"/>
        <i x="979" nd="1"/>
        <i x="980" nd="1"/>
        <i x="981" nd="1"/>
        <i x="982" nd="1"/>
        <i x="983" nd="1"/>
        <i x="984" nd="1"/>
        <i x="985" nd="1"/>
        <i x="1696" nd="1"/>
        <i x="1549" nd="1"/>
        <i x="1548" nd="1"/>
        <i x="989" nd="1"/>
        <i x="990" nd="1"/>
        <i x="991" nd="1"/>
        <i x="992" nd="1"/>
        <i x="1002" nd="1"/>
        <i x="643" nd="1"/>
        <i x="644" nd="1"/>
        <i x="645" nd="1"/>
        <i x="646" nd="1"/>
        <i x="647" nd="1"/>
        <i x="648" nd="1"/>
        <i x="649" nd="1"/>
        <i x="650" nd="1"/>
        <i x="975" nd="1"/>
        <i x="1654" nd="1"/>
        <i x="1655" nd="1"/>
        <i x="1656" nd="1"/>
        <i x="1657" nd="1"/>
        <i x="999" nd="1"/>
        <i x="1000" nd="1"/>
        <i x="1003" nd="1"/>
        <i x="1001" nd="1"/>
        <i x="1004" nd="1"/>
        <i x="364" nd="1"/>
        <i x="365" nd="1"/>
        <i x="366" nd="1"/>
        <i x="367" nd="1"/>
        <i x="348" nd="1"/>
        <i x="349" nd="1"/>
        <i x="350" nd="1"/>
        <i x="351" nd="1"/>
        <i x="352" nd="1"/>
        <i x="353" nd="1"/>
        <i x="354" nd="1"/>
        <i x="355" nd="1"/>
        <i x="356" nd="1"/>
        <i x="357" nd="1"/>
        <i x="358" nd="1"/>
        <i x="359" nd="1"/>
        <i x="360" nd="1"/>
        <i x="361" nd="1"/>
        <i x="362" nd="1"/>
        <i x="363" nd="1"/>
        <i x="403" nd="1"/>
        <i x="404" nd="1"/>
        <i x="405" nd="1"/>
        <i x="406" nd="1"/>
        <i x="407" nd="1"/>
        <i x="408" nd="1"/>
        <i x="409" nd="1"/>
        <i x="410" nd="1"/>
        <i x="411" nd="1"/>
        <i x="412" nd="1"/>
        <i x="413" nd="1"/>
        <i x="414" nd="1"/>
        <i x="415" nd="1"/>
        <i x="416" nd="1"/>
        <i x="417" nd="1"/>
        <i x="418" nd="1"/>
        <i x="419" nd="1"/>
        <i x="420" nd="1"/>
        <i x="421" nd="1"/>
        <i x="422" nd="1"/>
        <i x="423" nd="1"/>
        <i x="424" nd="1"/>
        <i x="425" nd="1"/>
        <i x="426" nd="1"/>
        <i x="427" nd="1"/>
        <i x="428" nd="1"/>
        <i x="51" nd="1"/>
        <i x="52" nd="1"/>
        <i x="53" nd="1"/>
        <i x="54" nd="1"/>
        <i x="55" nd="1"/>
        <i x="1677" nd="1"/>
        <i x="1697" nd="1"/>
        <i x="1698" nd="1"/>
        <i x="1699" nd="1"/>
        <i x="1700" nd="1"/>
        <i x="1701" nd="1"/>
        <i x="1658" nd="1"/>
        <i x="1659" nd="1"/>
        <i x="1660" nd="1"/>
        <i x="1520" nd="1"/>
        <i x="1521" nd="1"/>
        <i x="1522" nd="1"/>
        <i x="1227" nd="1"/>
        <i x="1228" nd="1"/>
        <i x="1229" nd="1"/>
        <i x="1230" nd="1"/>
        <i x="1231" nd="1"/>
        <i x="1126" nd="1"/>
        <i x="1127" nd="1"/>
        <i x="1005" nd="1"/>
        <i x="1006" nd="1"/>
        <i x="1008" nd="1"/>
        <i x="1009" nd="1"/>
        <i x="1010" nd="1"/>
        <i x="1007" nd="1"/>
        <i x="1011" nd="1"/>
        <i x="1012" nd="1"/>
        <i x="1013" nd="1"/>
        <i x="1014" nd="1"/>
        <i x="1017" nd="1"/>
        <i x="1019" nd="1"/>
        <i x="1225" nd="1"/>
        <i x="1226" nd="1"/>
        <i x="1015" nd="1"/>
        <i x="1016" nd="1"/>
        <i x="1018" nd="1"/>
        <i x="1020" nd="1"/>
        <i x="1021" nd="1"/>
        <i x="1022" nd="1"/>
        <i x="1023" nd="1"/>
        <i x="1024" nd="1"/>
        <i x="1025" nd="1"/>
        <i x="429" nd="1"/>
        <i x="1579" nd="1"/>
        <i x="1580" nd="1"/>
        <i x="651" nd="1"/>
        <i x="652" nd="1"/>
        <i x="654" nd="1"/>
        <i x="56" nd="1"/>
        <i x="57" nd="1"/>
        <i x="58" nd="1"/>
        <i x="59" nd="1"/>
        <i x="60" nd="1"/>
        <i x="61" nd="1"/>
        <i x="62" nd="1"/>
        <i x="63" nd="1"/>
        <i x="64" nd="1"/>
        <i x="65" nd="1"/>
        <i x="66" nd="1"/>
        <i x="1027" nd="1"/>
        <i x="1029" nd="1"/>
        <i x="1026" nd="1"/>
        <i x="1028" nd="1"/>
        <i x="430" nd="1"/>
        <i x="431" nd="1"/>
        <i x="432" nd="1"/>
        <i x="433" nd="1"/>
        <i x="434" nd="1"/>
        <i x="435" nd="1"/>
        <i x="436" nd="1"/>
        <i x="437" nd="1"/>
        <i x="438" nd="1"/>
        <i x="439" nd="1"/>
        <i x="440" nd="1"/>
        <i x="441" nd="1"/>
        <i x="442" nd="1"/>
        <i x="443" nd="1"/>
        <i x="444" nd="1"/>
        <i x="445" nd="1"/>
        <i x="446" nd="1"/>
        <i x="447" nd="1"/>
        <i x="448" nd="1"/>
        <i x="449" nd="1"/>
        <i x="368" nd="1"/>
        <i x="369" nd="1"/>
        <i x="370" nd="1"/>
        <i x="371" nd="1"/>
        <i x="372" nd="1"/>
        <i x="373" nd="1"/>
        <i x="374" nd="1"/>
        <i x="375" nd="1"/>
        <i x="376" nd="1"/>
        <i x="377" nd="1"/>
        <i x="378" nd="1"/>
        <i x="379" nd="1"/>
        <i x="380" nd="1"/>
        <i x="67" nd="1"/>
        <i x="68" nd="1"/>
        <i x="69" nd="1"/>
        <i x="70" nd="1"/>
        <i x="71" nd="1"/>
        <i x="72" nd="1"/>
        <i x="73" nd="1"/>
        <i x="74" nd="1"/>
        <i x="75" nd="1"/>
        <i x="76" nd="1"/>
        <i x="77" nd="1"/>
        <i x="78" nd="1"/>
        <i x="79" nd="1"/>
        <i x="80" nd="1"/>
        <i x="653" nd="1"/>
        <i x="1581" nd="1"/>
        <i x="655" nd="1"/>
        <i x="656" nd="1"/>
        <i x="657" nd="1"/>
        <i x="658" nd="1"/>
        <i x="659" nd="1"/>
        <i x="660" nd="1"/>
        <i x="607" nd="1"/>
        <i x="608" nd="1"/>
        <i x="90" nd="1"/>
        <i x="1050" nd="1"/>
        <i x="1051" nd="1"/>
        <i x="1053" nd="1"/>
        <i x="1054" nd="1"/>
        <i x="1055" nd="1"/>
        <i x="1056" nd="1"/>
        <i x="1057" nd="1"/>
        <i x="1030" nd="1"/>
        <i x="1031" nd="1"/>
        <i x="1034" nd="1"/>
        <i x="1036" nd="1"/>
        <i x="1038" nd="1"/>
        <i x="1039" nd="1"/>
        <i x="1032" nd="1"/>
        <i x="1033" nd="1"/>
        <i x="1035" nd="1"/>
        <i x="1037" nd="1"/>
        <i x="604" nd="1"/>
        <i x="705" nd="1"/>
        <i x="706" nd="1"/>
        <i x="707" nd="1"/>
        <i x="708" nd="1"/>
        <i x="709" nd="1"/>
        <i x="1046" nd="1"/>
        <i x="1044" nd="1"/>
        <i x="1040" nd="1"/>
        <i x="1041" nd="1"/>
        <i x="1042" nd="1"/>
        <i x="1043" nd="1"/>
        <i x="1045" nd="1"/>
        <i x="1048" nd="1"/>
        <i x="1049" nd="1"/>
        <i x="1702" nd="1"/>
        <i x="1703" nd="1"/>
        <i x="81" nd="1"/>
        <i x="82" nd="1"/>
        <i x="83" nd="1"/>
        <i x="84" nd="1"/>
        <i x="85" nd="1"/>
        <i x="86" nd="1"/>
        <i x="87" nd="1"/>
        <i x="88" nd="1"/>
        <i x="89" nd="1"/>
        <i x="1047" nd="1"/>
        <i x="1052" nd="1"/>
        <i x="1588" nd="1"/>
        <i x="1589" nd="1"/>
        <i x="1590" nd="1"/>
        <i x="1591" nd="1"/>
        <i x="1592" nd="1"/>
        <i x="97" nd="1"/>
        <i x="96" nd="1"/>
        <i x="98" nd="1"/>
        <i x="99" nd="1"/>
        <i x="710" nd="1"/>
        <i x="711" nd="1"/>
        <i x="712" nd="1"/>
        <i x="713" nd="1"/>
        <i x="714" nd="1"/>
        <i x="1128" nd="1"/>
        <i x="1058" nd="1"/>
        <i x="1060" nd="1"/>
        <i x="1062" nd="1"/>
        <i x="1064" nd="1"/>
        <i x="1066" nd="1"/>
        <i x="1068" nd="1"/>
        <i x="1071" nd="1"/>
        <i x="1076" nd="1"/>
        <i x="1077" nd="1"/>
        <i x="1078" nd="1"/>
        <i x="1135" nd="1"/>
        <i x="1136" nd="1"/>
        <i x="1137" nd="1"/>
        <i x="1551" nd="1"/>
        <i x="1067" nd="1"/>
        <i x="1069" nd="1"/>
        <i x="1070" nd="1"/>
        <i x="1072" nd="1"/>
        <i x="1073" nd="1"/>
        <i x="1074" nd="1"/>
        <i x="1075" nd="1"/>
        <i x="1079" nd="1"/>
        <i x="1080" nd="1"/>
        <i x="1059" nd="1"/>
        <i x="1061" nd="1"/>
        <i x="1063" nd="1"/>
        <i x="1065" nd="1"/>
        <i x="92" nd="1"/>
        <i x="1232" nd="1"/>
        <i x="91" nd="1"/>
        <i x="93" nd="1"/>
        <i x="94" nd="1"/>
        <i x="95" nd="1"/>
        <i x="450" nd="1"/>
        <i x="451" nd="1"/>
        <i x="452" nd="1"/>
        <i x="453" nd="1"/>
        <i x="454" nd="1"/>
        <i x="455" nd="1"/>
        <i x="456" nd="1"/>
        <i x="457" nd="1"/>
        <i x="458" nd="1"/>
        <i x="459" nd="1"/>
        <i x="460" nd="1"/>
        <i x="461" nd="1"/>
        <i x="462" nd="1"/>
        <i x="463" nd="1"/>
        <i x="464" nd="1"/>
        <i x="465" nd="1"/>
        <i x="466" nd="1"/>
        <i x="467" nd="1"/>
        <i x="468" nd="1"/>
        <i x="469" nd="1"/>
        <i x="470" nd="1"/>
        <i x="471" nd="1"/>
        <i x="472" nd="1"/>
        <i x="473" nd="1"/>
        <i x="1134" nd="1"/>
        <i x="661" nd="1"/>
        <i x="662" nd="1"/>
        <i x="663" nd="1"/>
        <i x="969" nd="1"/>
        <i x="970" nd="1"/>
        <i x="971" nd="1"/>
        <i x="1101" nd="1"/>
        <i x="1593" nd="1"/>
        <i x="1594" nd="1"/>
        <i x="1595" nd="1"/>
        <i x="319" nd="1"/>
        <i x="320" nd="1"/>
        <i x="321" nd="1"/>
        <i x="322" nd="1"/>
        <i x="323" nd="1"/>
        <i x="324" nd="1"/>
        <i x="325" nd="1"/>
        <i x="326" nd="1"/>
        <i x="327" nd="1"/>
        <i x="328" nd="1"/>
        <i x="329" nd="1"/>
        <i x="330" nd="1"/>
        <i x="1085" nd="1"/>
        <i x="1087" nd="1"/>
        <i x="1091" nd="1"/>
        <i x="1093" nd="1"/>
        <i x="1096" nd="1"/>
        <i x="1097" nd="1"/>
        <i x="1098" nd="1"/>
        <i x="1577" nd="1"/>
        <i x="664" nd="1"/>
        <i x="665" nd="1"/>
        <i x="666" nd="1"/>
        <i x="667" nd="1"/>
        <i x="668" nd="1"/>
        <i x="669" nd="1"/>
        <i x="670" nd="1"/>
        <i x="671" nd="1"/>
        <i x="522" nd="1"/>
        <i x="523" nd="1"/>
        <i x="524" nd="1"/>
        <i x="525" nd="1"/>
        <i x="526" nd="1"/>
        <i x="527" nd="1"/>
        <i x="528" nd="1"/>
        <i x="529" nd="1"/>
        <i x="530" nd="1"/>
        <i x="531" nd="1"/>
        <i x="532" nd="1"/>
        <i x="533" nd="1"/>
        <i x="534" nd="1"/>
        <i x="535" nd="1"/>
        <i x="536" nd="1"/>
        <i x="537" nd="1"/>
        <i x="538" nd="1"/>
        <i x="539" nd="1"/>
        <i x="540" nd="1"/>
        <i x="541" nd="1"/>
        <i x="542" nd="1"/>
        <i x="543" nd="1"/>
        <i x="544" nd="1"/>
        <i x="545" nd="1"/>
        <i x="546" nd="1"/>
        <i x="547" nd="1"/>
        <i x="548" nd="1"/>
        <i x="549" nd="1"/>
        <i x="550" nd="1"/>
        <i x="551" nd="1"/>
        <i x="552" nd="1"/>
        <i x="553" nd="1"/>
        <i x="554" nd="1"/>
        <i x="555" nd="1"/>
        <i x="556" nd="1"/>
        <i x="557" nd="1"/>
        <i x="558" nd="1"/>
        <i x="559" nd="1"/>
        <i x="560" nd="1"/>
        <i x="561" nd="1"/>
        <i x="562" nd="1"/>
        <i x="563" nd="1"/>
        <i x="564" nd="1"/>
        <i x="565" nd="1"/>
        <i x="566" nd="1"/>
        <i x="567" nd="1"/>
        <i x="568" nd="1"/>
        <i x="569" nd="1"/>
        <i x="570" nd="1"/>
        <i x="571" nd="1"/>
        <i x="572" nd="1"/>
        <i x="573" nd="1"/>
        <i x="574" nd="1"/>
        <i x="575" nd="1"/>
        <i x="576" nd="1"/>
        <i x="579" nd="1"/>
        <i x="580" nd="1"/>
        <i x="577" nd="1"/>
        <i x="578" nd="1"/>
        <i x="581" nd="1"/>
        <i x="582" nd="1"/>
        <i x="583" nd="1"/>
        <i x="584" nd="1"/>
        <i x="585" nd="1"/>
        <i x="586" nd="1"/>
        <i x="587" nd="1"/>
        <i x="588" nd="1"/>
        <i x="589" nd="1"/>
        <i x="590" nd="1"/>
        <i x="591" nd="1"/>
        <i x="592" nd="1"/>
        <i x="593" nd="1"/>
        <i x="594" nd="1"/>
        <i x="595" nd="1"/>
        <i x="596" nd="1"/>
        <i x="597" nd="1"/>
        <i x="598" nd="1"/>
        <i x="599" nd="1"/>
        <i x="600" nd="1"/>
        <i x="601" nd="1"/>
        <i x="1081" nd="1"/>
        <i x="1082" nd="1"/>
        <i x="1083" nd="1"/>
        <i x="1084" nd="1"/>
        <i x="1086" nd="1"/>
        <i x="1088" nd="1"/>
        <i x="1089" nd="1"/>
        <i x="1090" nd="1"/>
        <i x="1092" nd="1"/>
        <i x="1094" nd="1"/>
        <i x="1095" nd="1"/>
        <i x="1099" nd="1"/>
        <i x="1100" nd="1"/>
        <i x="1596" nd="1"/>
        <i x="972" nd="1"/>
        <i x="973" nd="1"/>
        <i x="974" nd="1"/>
        <i x="1104" nd="1"/>
        <i x="1105" nd="1"/>
        <i x="1106" nd="1"/>
        <i x="1107" nd="1"/>
        <i x="1108" nd="1"/>
        <i x="1109" nd="1"/>
        <i x="1110" nd="1"/>
        <i x="1111" nd="1"/>
        <i x="1112" nd="1"/>
        <i x="1113" nd="1"/>
        <i x="1114" nd="1"/>
        <i x="1102" nd="1"/>
        <i x="1103" nd="1"/>
        <i x="1661" nd="1"/>
        <i x="1177" nd="1"/>
        <i x="1178" nd="1"/>
        <i x="1179" nd="1"/>
        <i x="1180" nd="1"/>
        <i x="1181" nd="1"/>
        <i x="1182" nd="1"/>
        <i x="1183" nd="1"/>
        <i x="1184" nd="1"/>
        <i x="976" nd="1"/>
        <i x="977" nd="1"/>
        <i x="672" nd="1"/>
        <i x="673" nd="1"/>
        <i x="674" nd="1"/>
        <i x="675" nd="1"/>
        <i x="1667" nd="1"/>
        <i x="331" nd="1"/>
        <i x="332" nd="1"/>
        <i x="333" nd="1"/>
        <i x="334" nd="1"/>
        <i x="335" nd="1"/>
        <i x="1188" nd="1"/>
        <i x="1189" nd="1"/>
        <i x="1190" nd="1"/>
        <i x="1191" nd="1"/>
        <i x="1192" nd="1"/>
        <i x="1193" nd="1"/>
        <i x="1194" nd="1"/>
        <i x="474" nd="1"/>
        <i x="475" nd="1"/>
        <i x="476" nd="1"/>
        <i x="477" nd="1"/>
        <i x="478" nd="1"/>
        <i x="479" nd="1"/>
        <i x="480" nd="1"/>
        <i x="481" nd="1"/>
        <i x="482" nd="1"/>
        <i x="483" nd="1"/>
        <i x="484" nd="1"/>
        <i x="485" nd="1"/>
        <i x="486" nd="1"/>
        <i x="487" nd="1"/>
        <i x="488" nd="1"/>
        <i x="489" nd="1"/>
        <i x="490" nd="1"/>
        <i x="491" nd="1"/>
        <i x="492" nd="1"/>
        <i x="493" nd="1"/>
        <i x="494" nd="1"/>
        <i x="1662" nd="1"/>
        <i x="1663" nd="1"/>
        <i x="1664" nd="1"/>
        <i x="1668" nd="1"/>
        <i x="1669" nd="1"/>
        <i x="1115" nd="1"/>
        <i x="1116" nd="1"/>
        <i x="1117" nd="1"/>
        <i x="1118" nd="1"/>
        <i x="1120" nd="1"/>
        <i x="1122" nd="1"/>
        <i x="1119" nd="1"/>
        <i x="1121" nd="1"/>
        <i x="1123" nd="1"/>
        <i x="715" nd="1"/>
        <i x="716" nd="1"/>
        <i x="717" nd="1"/>
        <i x="718" nd="1"/>
        <i x="719" nd="1"/>
        <i x="720" nd="1"/>
        <i x="721" nd="1"/>
        <i x="292" nd="1"/>
        <i x="293" nd="1"/>
        <i x="294" nd="1"/>
        <i x="295" nd="1"/>
        <i x="296" nd="1"/>
        <i x="297" nd="1"/>
        <i x="298" nd="1"/>
        <i x="299" nd="1"/>
        <i x="300" nd="1"/>
        <i x="301" nd="1"/>
        <i x="302" nd="1"/>
        <i x="303" nd="1"/>
        <i x="495" nd="1"/>
        <i x="496" nd="1"/>
        <i x="497" nd="1"/>
        <i x="498" nd="1"/>
        <i x="499" nd="1"/>
        <i x="500" nd="1"/>
        <i x="501" nd="1"/>
        <i x="503" nd="1"/>
        <i x="504" nd="1"/>
        <i x="505" nd="1"/>
        <i x="506" nd="1"/>
        <i x="507" nd="1"/>
        <i x="508" nd="1"/>
        <i x="509" nd="1"/>
        <i x="510" nd="1"/>
        <i x="511" nd="1"/>
        <i x="512" nd="1"/>
        <i x="513" nd="1"/>
        <i x="514" nd="1"/>
        <i x="515" nd="1"/>
        <i x="516" nd="1"/>
        <i x="1574" nd="1"/>
        <i x="1141" nd="1"/>
        <i x="1142" nd="1"/>
        <i x="1364" nd="1"/>
        <i x="1365" nd="1"/>
        <i x="518" nd="1"/>
        <i x="519" nd="1"/>
        <i x="1195" nd="1"/>
        <i x="1196" nd="1"/>
        <i x="1335" nd="1"/>
        <i x="1336" nd="1"/>
        <i x="1517" nd="1"/>
        <i x="1518" nd="1"/>
        <i x="1671" nd="1"/>
        <i x="611" nd="1"/>
        <i x="612" nd="1"/>
        <i x="289" nd="1"/>
        <i x="1" nd="1"/>
        <i x="1197" nd="1"/>
        <i x="1161" nd="1"/>
        <i x="1515" nd="1"/>
        <i x="1516" nd="1"/>
        <i x="1670" nd="1"/>
        <i x="1198" nd="1"/>
        <i x="1162" nd="1"/>
        <i x="1209" nd="1"/>
        <i x="1207" nd="1"/>
        <i x="1165" nd="1"/>
        <i x="1366" nd="1"/>
        <i x="1210" nd="1"/>
        <i x="1166" nd="1"/>
        <i x="1208" nd="1"/>
        <i x="870" nd="1"/>
        <i x="895" nd="1"/>
        <i x="1367" nd="1"/>
        <i x="896" nd="1"/>
        <i x="871" nd="1"/>
        <i x="2" nd="1"/>
        <i x="1360" nd="1"/>
        <i x="945" nd="1"/>
        <i x="1361" nd="1"/>
        <i x="773" nd="1"/>
        <i x="774" nd="1"/>
        <i x="1362" nd="1"/>
        <i x="775" nd="1"/>
        <i x="776" nd="1"/>
        <i x="777" nd="1"/>
        <i x="778" nd="1"/>
        <i x="779" nd="1"/>
        <i x="780" nd="1"/>
        <i x="781" nd="1"/>
        <i x="782" nd="1"/>
        <i x="783" nd="1"/>
        <i x="784" nd="1"/>
        <i x="1138" nd="1"/>
        <i x="1139" nd="1"/>
        <i x="1140" nd="1"/>
        <i x="725" nd="1"/>
        <i x="726" nd="1"/>
        <i x="727" nd="1"/>
        <i x="1523" nd="1"/>
        <i x="1524" nd="1"/>
        <i x="785" nd="1"/>
        <i x="786" nd="1"/>
        <i x="787" nd="1"/>
        <i x="1391" nd="1"/>
        <i x="788" nd="1"/>
        <i x="789" nd="1"/>
        <i x="790" nd="1"/>
        <i x="791" nd="1"/>
        <i x="613" nd="1"/>
        <i x="722" nd="1"/>
        <i x="723" nd="1"/>
        <i x="724" nd="1"/>
        <i x="728" nd="1"/>
        <i x="729" nd="1"/>
        <i x="730" nd="1"/>
        <i x="1326" nd="1"/>
        <i x="1327" nd="1"/>
        <i x="1328" nd="1"/>
        <i x="797" nd="1"/>
        <i x="1394" nd="1"/>
        <i x="1395" nd="1"/>
        <i x="1396" nd="1"/>
        <i x="1397" nd="1"/>
        <i x="1392" nd="1"/>
        <i x="1393" nd="1"/>
        <i x="1398" nd="1"/>
        <i x="1399" nd="1"/>
        <i x="1400" nd="1"/>
        <i x="1401" nd="1"/>
        <i x="1402" nd="1"/>
        <i x="1403" nd="1"/>
        <i x="1404" nd="1"/>
        <i x="1405" nd="1"/>
        <i x="1406" nd="1"/>
        <i x="1407" nd="1"/>
        <i x="1408" nd="1"/>
        <i x="1409" nd="1"/>
        <i x="900" nd="1"/>
        <i x="901" nd="1"/>
        <i x="902" nd="1"/>
        <i x="903" nd="1"/>
        <i x="904" nd="1"/>
        <i x="905" nd="1"/>
        <i x="906" nd="1"/>
        <i x="907" nd="1"/>
        <i x="908" nd="1"/>
        <i x="909" nd="1"/>
        <i x="910" nd="1"/>
        <i x="911" nd="1"/>
        <i x="912" nd="1"/>
        <i x="792" nd="1"/>
        <i x="793" nd="1"/>
        <i x="794" nd="1"/>
        <i x="795" nd="1"/>
        <i x="796" nd="1"/>
        <i x="798" nd="1"/>
        <i x="799" nd="1"/>
        <i x="617" nd="1"/>
        <i x="618" nd="1"/>
        <i x="1253" nd="1"/>
        <i x="1254" nd="1"/>
        <i x="800" nd="1"/>
        <i x="801" nd="1"/>
        <i x="802" nd="1"/>
        <i x="803" nd="1"/>
        <i x="804" nd="1"/>
        <i x="805" nd="1"/>
        <i x="1143" nd="1"/>
        <i x="764" nd="1"/>
        <i x="765" nd="1"/>
        <i x="1678" nd="1"/>
        <i x="1679" nd="1"/>
        <i x="1680" nd="1"/>
        <i x="1681" nd="1"/>
        <i x="1682" nd="1"/>
        <i x="1683" nd="1"/>
        <i x="731" nd="1"/>
        <i x="732" nd="1"/>
        <i x="733" nd="1"/>
        <i x="734" nd="1"/>
        <i x="735" nd="1"/>
        <i x="736" nd="1"/>
        <i x="737" nd="1"/>
        <i x="738" nd="1"/>
        <i x="739" nd="1"/>
        <i x="740" nd="1"/>
        <i x="741" nd="1"/>
        <i x="742" nd="1"/>
        <i x="1684" nd="1"/>
        <i x="1685" nd="1"/>
        <i x="1686" nd="1"/>
        <i x="1687" nd="1"/>
        <i x="1688" nd="1"/>
        <i x="1525" nd="1"/>
        <i x="1526" nd="1"/>
        <i x="1527" nd="1"/>
        <i x="1528" nd="1"/>
        <i x="1529" nd="1"/>
        <i x="1410" nd="1"/>
        <i x="1411" nd="1"/>
        <i x="1412" nd="1"/>
        <i x="1413" nd="1"/>
        <i x="1414" nd="1"/>
        <i x="1415" nd="1"/>
        <i x="1416" nd="1"/>
        <i x="1417" nd="1"/>
        <i x="1418" nd="1"/>
        <i x="1419" nd="1"/>
        <i x="1420" nd="1"/>
        <i x="1421" nd="1"/>
        <i x="1422" nd="1"/>
        <i x="1423" nd="1"/>
        <i x="1424" nd="1"/>
        <i x="1425" nd="1"/>
        <i x="1426" nd="1"/>
        <i x="1427" nd="1"/>
        <i x="1428" nd="1"/>
        <i x="1429" nd="1"/>
        <i x="1430" nd="1"/>
        <i x="1431" nd="1"/>
        <i x="1432" nd="1"/>
        <i x="1433" nd="1"/>
        <i x="1434" nd="1"/>
        <i x="1435" nd="1"/>
        <i x="1436" nd="1"/>
        <i x="1437" nd="1"/>
        <i x="1438" nd="1"/>
        <i x="1439" nd="1"/>
        <i x="1440" nd="1"/>
        <i x="1441" nd="1"/>
        <i x="913" nd="1"/>
        <i x="914" nd="1"/>
        <i x="915" nd="1"/>
        <i x="916" nd="1"/>
        <i x="917" nd="1"/>
        <i x="918" nd="1"/>
        <i x="919" nd="1"/>
        <i x="920" nd="1"/>
        <i x="921" nd="1"/>
        <i x="1255" nd="1"/>
        <i x="1256" nd="1"/>
        <i x="1257" nd="1"/>
        <i x="1258" nd="1"/>
        <i x="1259" nd="1"/>
        <i x="897" nd="1"/>
        <i x="806" nd="1"/>
        <i x="807" nd="1"/>
        <i x="808" nd="1"/>
        <i x="809" nd="1"/>
        <i x="810" nd="1"/>
        <i x="811" nd="1"/>
        <i x="812" nd="1"/>
        <i x="813" nd="1"/>
        <i x="814" nd="1"/>
        <i x="815" nd="1"/>
        <i x="1442" nd="1"/>
        <i x="1689" nd="1"/>
        <i x="1690" nd="1"/>
        <i x="1692" nd="1"/>
        <i x="1693" nd="1"/>
        <i x="1694" nd="1"/>
        <i x="1353" nd="1"/>
        <i x="1354" nd="1"/>
        <i x="1355" nd="1"/>
        <i x="1144" nd="1"/>
        <i x="1145" nd="1"/>
        <i x="1146" nd="1"/>
        <i x="1151" nd="1"/>
        <i x="1152" nd="1"/>
        <i x="1153" nd="1"/>
        <i x="1154" nd="1"/>
        <i x="1155" nd="1"/>
        <i x="1156" nd="1"/>
        <i x="1147" nd="1"/>
        <i x="1148" nd="1"/>
        <i x="1149" nd="1"/>
        <i x="1150" nd="1"/>
        <i x="769" nd="1"/>
        <i x="770" nd="1"/>
        <i x="1157" nd="1"/>
        <i x="1158" nd="1"/>
        <i x="1159" nd="1"/>
        <i x="1160" nd="1"/>
        <i x="766" nd="1"/>
        <i x="767" nd="1"/>
        <i x="768" nd="1"/>
        <i x="763" nd="1"/>
        <i x="1691" nd="1"/>
        <i x="743" nd="1"/>
        <i x="922" nd="1"/>
        <i x="923" nd="1"/>
        <i x="924" nd="1"/>
        <i x="925" nd="1"/>
        <i x="926" nd="1"/>
        <i x="927" nd="1"/>
        <i x="928" nd="1"/>
        <i x="929" nd="1"/>
        <i x="930" nd="1"/>
        <i x="931" nd="1"/>
        <i x="932" nd="1"/>
        <i x="933" nd="1"/>
        <i x="934" nd="1"/>
        <i x="935" nd="1"/>
        <i x="936" nd="1"/>
        <i x="937" nd="1"/>
        <i x="1695" nd="1"/>
        <i x="620" nd="1"/>
        <i x="621" nd="1"/>
        <i x="622" nd="1"/>
        <i x="744" nd="1"/>
        <i x="745" nd="1"/>
        <i x="746" nd="1"/>
        <i x="747" nd="1"/>
        <i x="748" nd="1"/>
        <i x="749" nd="1"/>
        <i x="750" nd="1"/>
        <i x="751" nd="1"/>
        <i x="752" nd="1"/>
        <i x="818" nd="1"/>
        <i x="819" nd="1"/>
        <i x="820" nd="1"/>
        <i x="821" nd="1"/>
        <i x="822" nd="1"/>
        <i x="823" nd="1"/>
        <i x="824" nd="1"/>
        <i x="825" nd="1"/>
        <i x="826" nd="1"/>
        <i x="827" nd="1"/>
        <i x="828" nd="1"/>
        <i x="829" nd="1"/>
        <i x="830" nd="1"/>
        <i x="831" nd="1"/>
        <i x="832" nd="1"/>
        <i x="833" nd="1"/>
        <i x="1535" nd="1"/>
        <i x="753" nd="1"/>
        <i x="754" nd="1"/>
        <i x="755" nd="1"/>
        <i x="756" nd="1"/>
        <i x="757" nd="1"/>
        <i x="758" nd="1"/>
        <i x="759" nd="1"/>
        <i x="760" nd="1"/>
        <i x="614" nd="1"/>
        <i x="615" nd="1"/>
        <i x="616" nd="1"/>
        <i x="1260" nd="1"/>
        <i x="1261" nd="1"/>
        <i x="1262" nd="1"/>
        <i x="1263" nd="1"/>
        <i x="1264" nd="1"/>
        <i x="1265" nd="1"/>
        <i x="1266" nd="1"/>
        <i x="1267" nd="1"/>
        <i x="1268" nd="1"/>
        <i x="1269" nd="1"/>
        <i x="1270" nd="1"/>
        <i x="1271" nd="1"/>
        <i x="1272" nd="1"/>
        <i x="1273" nd="1"/>
        <i x="1274" nd="1"/>
        <i x="1275" nd="1"/>
        <i x="1276" nd="1"/>
        <i x="1277" nd="1"/>
        <i x="1278" nd="1"/>
        <i x="1279" nd="1"/>
        <i x="1280" nd="1"/>
        <i x="1281" nd="1"/>
        <i x="1282" nd="1"/>
        <i x="1283" nd="1"/>
        <i x="1284" nd="1"/>
        <i x="1285" nd="1"/>
        <i x="1286" nd="1"/>
        <i x="1287" nd="1"/>
        <i x="1311" nd="1"/>
        <i x="1312" nd="1"/>
        <i x="1313" nd="1"/>
        <i x="1314" nd="1"/>
        <i x="1315" nd="1"/>
        <i x="1316" nd="1"/>
        <i x="1317" nd="1"/>
        <i x="1318" nd="1"/>
        <i x="1319" nd="1"/>
        <i x="1582" nd="1"/>
        <i x="1583" nd="1"/>
        <i x="1584" nd="1"/>
        <i x="619" nd="1"/>
        <i x="1536" nd="1"/>
        <i x="1537" nd="1"/>
        <i x="1538" nd="1"/>
        <i x="816" nd="1"/>
        <i x="817" nd="1"/>
        <i x="1343" nd="1"/>
        <i x="1288" nd="1"/>
        <i x="1289" nd="1"/>
        <i x="1290" nd="1"/>
        <i x="1291" nd="1"/>
        <i x="1292" nd="1"/>
        <i x="1293" nd="1"/>
        <i x="1294" nd="1"/>
        <i x="1295" nd="1"/>
        <i x="1296" nd="1"/>
        <i x="1297" nd="1"/>
        <i x="1298" nd="1"/>
        <i x="1299" nd="1"/>
        <i x="1300" nd="1"/>
        <i x="1301" nd="1"/>
        <i x="1302" nd="1"/>
        <i x="1303" nd="1"/>
        <i x="1304" nd="1"/>
        <i x="1305" nd="1"/>
        <i x="1306" nd="1"/>
        <i x="1307" nd="1"/>
        <i x="1308" nd="1"/>
        <i x="1309" nd="1"/>
        <i x="1310" nd="1"/>
        <i x="1329" nd="1"/>
        <i x="1330" nd="1"/>
        <i x="1331" nd="1"/>
        <i x="1320" nd="1"/>
        <i x="1321" nd="1"/>
        <i x="1322" nd="1"/>
        <i x="1323" nd="1"/>
        <i x="1324" nd="1"/>
        <i x="1325" nd="1"/>
        <i x="872" nd="1"/>
        <i x="873" nd="1"/>
        <i x="874" nd="1"/>
        <i x="875" nd="1"/>
        <i x="876" nd="1"/>
        <i x="877" nd="1"/>
        <i x="878" nd="1"/>
        <i x="879" nd="1"/>
        <i x="880" nd="1"/>
        <i x="1443" nd="1"/>
        <i x="1444" nd="1"/>
        <i x="1445" nd="1"/>
        <i x="1446" nd="1"/>
        <i x="1614" nd="1"/>
        <i x="1615" nd="1"/>
        <i x="1616" nd="1"/>
        <i x="1617" nd="1"/>
        <i x="1618" nd="1"/>
        <i x="1619" nd="1"/>
        <i x="1539" nd="1"/>
        <i x="1540" nd="1"/>
        <i x="1541" nd="1"/>
        <i x="1609" nd="1"/>
        <i x="1610" nd="1"/>
        <i x="1611" nd="1"/>
        <i x="1612" nd="1"/>
        <i x="885" nd="1"/>
        <i x="881" nd="1"/>
        <i x="882" nd="1"/>
        <i x="883" nd="1"/>
        <i x="884" nd="1"/>
        <i x="886" nd="1"/>
        <i x="887" nd="1"/>
        <i x="888" nd="1"/>
        <i x="889" nd="1"/>
        <i x="890" nd="1"/>
        <i x="891" nd="1"/>
        <i x="892" nd="1"/>
        <i x="1447" nd="1"/>
        <i x="1448" nd="1"/>
        <i x="1449" nd="1"/>
        <i x="1450" nd="1"/>
        <i x="1451" nd="1"/>
        <i x="1452" nd="1"/>
        <i x="1453" nd="1"/>
        <i x="1454" nd="1"/>
        <i x="1455" nd="1"/>
        <i x="1456" nd="1"/>
        <i x="1457" nd="1"/>
        <i x="1458" nd="1"/>
        <i x="1459" nd="1"/>
        <i x="1460" nd="1"/>
        <i x="1461" nd="1"/>
        <i x="1462" nd="1"/>
        <i x="1463" nd="1"/>
        <i x="1464" nd="1"/>
        <i x="1465" nd="1"/>
        <i x="1466" nd="1"/>
        <i x="1246" nd="1"/>
        <i x="1247" nd="1"/>
        <i x="1248" nd="1"/>
        <i x="834" nd="1"/>
        <i x="835" nd="1"/>
        <i x="836" nd="1"/>
        <i x="837" nd="1"/>
        <i x="838" nd="1"/>
        <i x="839" nd="1"/>
        <i x="840" nd="1"/>
        <i x="1242" nd="1"/>
        <i x="1243" nd="1"/>
        <i x="1244" nd="1"/>
        <i x="1245" nd="1"/>
        <i x="1622" nd="1"/>
        <i x="1623" nd="1"/>
        <i x="1624" nd="1"/>
        <i x="893" nd="1"/>
        <i x="894" nd="1"/>
        <i x="841" nd="1"/>
        <i x="1625" nd="1"/>
        <i x="850" nd="1"/>
        <i x="851" nd="1"/>
        <i x="852" nd="1"/>
        <i x="853" nd="1"/>
        <i x="854" nd="1"/>
        <i x="855" nd="1"/>
        <i x="856" nd="1"/>
        <i x="857" nd="1"/>
        <i x="858" nd="1"/>
        <i x="859" nd="1"/>
        <i x="860" nd="1"/>
        <i x="861" nd="1"/>
        <i x="862" nd="1"/>
        <i x="863" nd="1"/>
        <i x="864" nd="1"/>
        <i x="842" nd="1"/>
        <i x="843" nd="1"/>
        <i x="844" nd="1"/>
        <i x="845" nd="1"/>
        <i x="846" nd="1"/>
        <i x="1626" nd="1"/>
        <i x="1627" nd="1"/>
        <i x="1628" nd="1"/>
        <i x="1629" nd="1"/>
        <i x="1630" nd="1"/>
        <i x="1631" nd="1"/>
        <i x="1632" nd="1"/>
        <i x="1356" nd="1"/>
        <i x="1633" nd="1"/>
        <i x="1634" nd="1"/>
        <i x="1635" nd="1"/>
        <i x="1363" nd="1"/>
        <i x="1620" nd="1"/>
        <i x="1621" nd="1"/>
        <i x="865" nd="1"/>
        <i x="866" nd="1"/>
        <i x="1368" nd="1"/>
        <i x="1369" nd="1"/>
        <i x="1370" nd="1"/>
        <i x="1371" nd="1"/>
        <i x="1372" nd="1"/>
        <i x="1373" nd="1"/>
        <i x="1357" nd="1"/>
        <i x="1358" nd="1"/>
        <i x="1359" nd="1"/>
        <i x="1636" nd="1"/>
        <i x="868" nd="1"/>
        <i x="869" nd="1"/>
        <i x="1613" nd="1"/>
        <i x="1483" nd="1"/>
        <i x="1484" nd="1"/>
        <i x="1485" nd="1"/>
        <i x="1486" nd="1"/>
        <i x="1487" nd="1"/>
        <i x="1488" nd="1"/>
        <i x="1489" nd="1"/>
        <i x="1490" nd="1"/>
        <i x="1491" nd="1"/>
        <i x="1492" nd="1"/>
        <i x="898" nd="1"/>
        <i x="1637" nd="1"/>
        <i x="1638" nd="1"/>
        <i x="1639" nd="1"/>
        <i x="847" nd="1"/>
        <i x="867" nd="1"/>
        <i x="848" nd="1"/>
        <i x="849" nd="1"/>
        <i x="1467" nd="1"/>
        <i x="1468" nd="1"/>
        <i x="1469" nd="1"/>
        <i x="1470" nd="1"/>
        <i x="1471" nd="1"/>
        <i x="1472" nd="1"/>
        <i x="1473" nd="1"/>
        <i x="1474" nd="1"/>
        <i x="1475" nd="1"/>
        <i x="1476" nd="1"/>
        <i x="1477" nd="1"/>
        <i x="1478" nd="1"/>
        <i x="1479" nd="1"/>
        <i x="1480" nd="1"/>
        <i x="1481" nd="1"/>
        <i x="1482" nd="1"/>
        <i x="1249" nd="1"/>
        <i x="1250" nd="1"/>
        <i x="1251" nd="1"/>
        <i x="1374" nd="1"/>
        <i x="1375" nd="1"/>
        <i x="1376" nd="1"/>
        <i x="1377" nd="1"/>
        <i x="1378" nd="1"/>
        <i x="1379" nd="1"/>
        <i x="1380" nd="1"/>
        <i x="1381" nd="1"/>
        <i x="1382" nd="1"/>
        <i x="1383" nd="1"/>
        <i x="1384" nd="1"/>
        <i x="1385" nd="1"/>
        <i x="1386" nd="1"/>
        <i x="1387" nd="1"/>
        <i x="1388" nd="1"/>
        <i x="1389" nd="1"/>
        <i x="1390" nd="1"/>
        <i x="1493" nd="1"/>
        <i x="1494" nd="1"/>
        <i x="1495" nd="1"/>
        <i x="1496" nd="1"/>
        <i x="1497" nd="1"/>
        <i x="1498" nd="1"/>
        <i x="1499" nd="1"/>
        <i x="1500" nd="1"/>
        <i x="1501" nd="1"/>
        <i x="1502" nd="1"/>
        <i x="1503" nd="1"/>
        <i x="1504" nd="1"/>
        <i x="1505" nd="1"/>
        <i x="1506" nd="1"/>
        <i x="1507" nd="1"/>
        <i x="1508" nd="1"/>
        <i x="1509" nd="1"/>
        <i x="1510" nd="1"/>
        <i x="1511" nd="1"/>
        <i x="1512" nd="1"/>
        <i x="1513" nd="1"/>
        <i x="1514" nd="1"/>
        <i x="899" nd="1"/>
        <i x="938" nd="1"/>
        <i x="939" nd="1"/>
        <i x="940" nd="1"/>
        <i x="941" nd="1"/>
        <i x="942" nd="1"/>
        <i x="943" nd="1"/>
        <i x="944" nd="1"/>
        <i x="1332" nd="1"/>
        <i x="1252" nd="1"/>
        <i x="1704"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1" xr10:uid="{00000000-0013-0000-FFFF-FFFF09000000}" sourceName="Product">
  <pivotTables>
    <pivotTable tabId="12" name="PivotTable7"/>
  </pivotTables>
  <data>
    <tabular pivotCacheId="1">
      <items count="126">
        <i x="88" s="1"/>
        <i x="0" nd="1"/>
        <i x="1" nd="1"/>
        <i x="3" nd="1"/>
        <i x="2" nd="1"/>
        <i x="4" nd="1"/>
        <i x="5" nd="1"/>
        <i x="6" nd="1"/>
        <i x="8" nd="1"/>
        <i x="11" nd="1"/>
        <i x="10" nd="1"/>
        <i x="9" nd="1"/>
        <i x="7" nd="1"/>
        <i x="12" nd="1"/>
        <i x="13" nd="1"/>
        <i x="15" nd="1"/>
        <i x="14" nd="1"/>
        <i x="16" nd="1"/>
        <i x="17" nd="1"/>
        <i x="18" nd="1"/>
        <i x="19" nd="1"/>
        <i x="20" nd="1"/>
        <i x="21" nd="1"/>
        <i x="22" nd="1"/>
        <i x="23" nd="1"/>
        <i x="24" nd="1"/>
        <i x="25" nd="1"/>
        <i x="26" nd="1"/>
        <i x="27" nd="1"/>
        <i x="29" nd="1"/>
        <i x="28" nd="1"/>
        <i x="30" nd="1"/>
        <i x="32" nd="1"/>
        <i x="33" nd="1"/>
        <i x="34" nd="1"/>
        <i x="31" nd="1"/>
        <i x="35" nd="1"/>
        <i x="36" nd="1"/>
        <i x="37" nd="1"/>
        <i x="38" nd="1"/>
        <i x="39" nd="1"/>
        <i x="40" nd="1"/>
        <i x="41" nd="1"/>
        <i x="42" nd="1"/>
        <i x="43" nd="1"/>
        <i x="44" nd="1"/>
        <i x="45" nd="1"/>
        <i x="46" nd="1"/>
        <i x="47" nd="1"/>
        <i x="48" nd="1"/>
        <i x="49" nd="1"/>
        <i x="50" nd="1"/>
        <i x="51" nd="1"/>
        <i x="52" nd="1"/>
        <i x="54" nd="1"/>
        <i x="53" nd="1"/>
        <i x="55" nd="1"/>
        <i x="56" nd="1"/>
        <i x="57" nd="1"/>
        <i x="58" nd="1"/>
        <i x="59" nd="1"/>
        <i x="61" nd="1"/>
        <i x="62" nd="1"/>
        <i x="60" nd="1"/>
        <i x="63" nd="1"/>
        <i x="65" nd="1"/>
        <i x="66" nd="1"/>
        <i x="64" nd="1"/>
        <i x="67" nd="1"/>
        <i x="68" nd="1"/>
        <i x="69" nd="1"/>
        <i x="70" nd="1"/>
        <i x="71" nd="1"/>
        <i x="72" nd="1"/>
        <i x="73" nd="1"/>
        <i x="74" nd="1"/>
        <i x="75" nd="1"/>
        <i x="76" nd="1"/>
        <i x="77" nd="1"/>
        <i x="78" nd="1"/>
        <i x="79" nd="1"/>
        <i x="80" nd="1"/>
        <i x="81" nd="1"/>
        <i x="82" nd="1"/>
        <i x="83" nd="1"/>
        <i x="85" nd="1"/>
        <i x="84" nd="1"/>
        <i x="86" nd="1"/>
        <i x="87" nd="1"/>
        <i x="90" nd="1"/>
        <i x="89" nd="1"/>
        <i x="91" nd="1"/>
        <i x="92" nd="1"/>
        <i x="93" nd="1"/>
        <i x="94" nd="1"/>
        <i x="95" nd="1"/>
        <i x="96" nd="1"/>
        <i x="97" nd="1"/>
        <i x="98" nd="1"/>
        <i x="99" nd="1"/>
        <i x="100" nd="1"/>
        <i x="101" nd="1"/>
        <i x="102" nd="1"/>
        <i x="103" nd="1"/>
        <i x="104" nd="1"/>
        <i x="105" nd="1"/>
        <i x="106" nd="1"/>
        <i x="107" nd="1"/>
        <i x="108" nd="1"/>
        <i x="109" nd="1"/>
        <i x="110" nd="1"/>
        <i x="112" nd="1"/>
        <i x="113" nd="1"/>
        <i x="115" nd="1"/>
        <i x="114" nd="1"/>
        <i x="111" nd="1"/>
        <i x="116" nd="1"/>
        <i x="117" nd="1"/>
        <i x="118" nd="1"/>
        <i x="119" nd="1"/>
        <i x="120" nd="1"/>
        <i x="121" nd="1"/>
        <i x="122" nd="1"/>
        <i x="123" nd="1"/>
        <i x="124" nd="1"/>
        <i x="125"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11" xr10:uid="{00000000-0013-0000-FFFF-FFFF0A000000}" sourceName="Customer">
  <pivotTables>
    <pivotTable tabId="12" name="PivotTable7"/>
  </pivotTables>
  <data>
    <tabular pivotCacheId="1">
      <items count="22">
        <i x="16" s="1"/>
        <i x="1" nd="1"/>
        <i x="18" nd="1"/>
        <i x="6" nd="1"/>
        <i x="15" nd="1"/>
        <i x="8" nd="1"/>
        <i x="0" nd="1"/>
        <i x="5" nd="1"/>
        <i x="4" nd="1"/>
        <i x="17" nd="1"/>
        <i x="11" nd="1"/>
        <i x="12" nd="1"/>
        <i x="20" nd="1"/>
        <i x="13" nd="1"/>
        <i x="9" nd="1"/>
        <i x="19" nd="1"/>
        <i x="7" nd="1"/>
        <i x="2" nd="1"/>
        <i x="3" nd="1"/>
        <i x="14" nd="1"/>
        <i x="10" nd="1"/>
        <i x="2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1" xr10:uid="{00000000-0013-0000-FFFF-FFFF0B000000}" sourceName="Lot #">
  <pivotTables>
    <pivotTable tabId="12" name="PivotTable7"/>
  </pivotTables>
  <data>
    <tabular pivotCacheId="1" customListSort="0">
      <items count="1705">
        <i x="1360"/>
        <i x="1361"/>
        <i x="1362"/>
        <i x="1363" s="1"/>
        <i x="1233" nd="1"/>
        <i x="1199" nd="1"/>
        <i x="1200" nd="1"/>
        <i x="1201" nd="1"/>
        <i x="1202" nd="1"/>
        <i x="1203" nd="1"/>
        <i x="1204" nd="1"/>
        <i x="1205" nd="1"/>
        <i x="1206" nd="1"/>
        <i x="954" nd="1"/>
        <i x="955" nd="1"/>
        <i x="956" nd="1"/>
        <i x="957" nd="1"/>
        <i x="958" nd="1"/>
        <i x="959" nd="1"/>
        <i x="960" nd="1"/>
        <i x="961" nd="1"/>
        <i x="962" nd="1"/>
        <i x="963" nd="1"/>
        <i x="946" nd="1"/>
        <i x="964" nd="1"/>
        <i x="965" nd="1"/>
        <i x="947" nd="1"/>
        <i x="948" nd="1"/>
        <i x="949" nd="1"/>
        <i x="950" nd="1"/>
        <i x="951" nd="1"/>
        <i x="952" nd="1"/>
        <i x="953" nd="1"/>
        <i x="1236" nd="1"/>
        <i x="1237" nd="1"/>
        <i x="100" nd="1"/>
        <i x="278" nd="1"/>
        <i x="101" nd="1"/>
        <i x="102" nd="1"/>
        <i x="103" nd="1"/>
        <i x="104" nd="1"/>
        <i x="105" nd="1"/>
        <i x="106" nd="1"/>
        <i x="107" nd="1"/>
        <i x="108" nd="1"/>
        <i x="109" nd="1"/>
        <i x="110" nd="1"/>
        <i x="111" nd="1"/>
        <i x="112" nd="1"/>
        <i x="113" nd="1"/>
        <i x="114" nd="1"/>
        <i x="115" nd="1"/>
        <i x="116" nd="1"/>
        <i x="117" nd="1"/>
        <i x="118" nd="1"/>
        <i x="119" nd="1"/>
        <i x="120" nd="1"/>
        <i x="121" nd="1"/>
        <i x="122" nd="1"/>
        <i x="123" nd="1"/>
        <i x="124" nd="1"/>
        <i x="125" nd="1"/>
        <i x="126" nd="1"/>
        <i x="127" nd="1"/>
        <i x="128" nd="1"/>
        <i x="129" nd="1"/>
        <i x="130" nd="1"/>
        <i x="131" nd="1"/>
        <i x="132" nd="1"/>
        <i x="133" nd="1"/>
        <i x="134" nd="1"/>
        <i x="135" nd="1"/>
        <i x="136" nd="1"/>
        <i x="137" nd="1"/>
        <i x="160" nd="1"/>
        <i x="161" nd="1"/>
        <i x="162" nd="1"/>
        <i x="163" nd="1"/>
        <i x="164" nd="1"/>
        <i x="165" nd="1"/>
        <i x="166" nd="1"/>
        <i x="167" nd="1"/>
        <i x="168" nd="1"/>
        <i x="169" nd="1"/>
        <i x="170" nd="1"/>
        <i x="171" nd="1"/>
        <i x="172" nd="1"/>
        <i x="173" nd="1"/>
        <i x="174" nd="1"/>
        <i x="175" nd="1"/>
        <i x="176" nd="1"/>
        <i x="177" nd="1"/>
        <i x="178" nd="1"/>
        <i x="138" nd="1"/>
        <i x="139" nd="1"/>
        <i x="179" nd="1"/>
        <i x="140" nd="1"/>
        <i x="141" nd="1"/>
        <i x="142" nd="1"/>
        <i x="143" nd="1"/>
        <i x="144" nd="1"/>
        <i x="145" nd="1"/>
        <i x="146" nd="1"/>
        <i x="147" nd="1"/>
        <i x="148" nd="1"/>
        <i x="149" nd="1"/>
        <i x="150" nd="1"/>
        <i x="151" nd="1"/>
        <i x="152" nd="1"/>
        <i x="153" nd="1"/>
        <i x="154" nd="1"/>
        <i x="279" nd="1"/>
        <i x="273" nd="1"/>
        <i x="280" nd="1"/>
        <i x="274" nd="1"/>
        <i x="228" nd="1"/>
        <i x="229" nd="1"/>
        <i x="230" nd="1"/>
        <i x="231" nd="1"/>
        <i x="232" nd="1"/>
        <i x="233" nd="1"/>
        <i x="234" nd="1"/>
        <i x="235" nd="1"/>
        <i x="236" nd="1"/>
        <i x="237" nd="1"/>
        <i x="238" nd="1"/>
        <i x="239" nd="1"/>
        <i x="240" nd="1"/>
        <i x="241" nd="1"/>
        <i x="242" nd="1"/>
        <i x="155" nd="1"/>
        <i x="156" nd="1"/>
        <i x="157" nd="1"/>
        <i x="158" nd="1"/>
        <i x="180" nd="1"/>
        <i x="181" nd="1"/>
        <i x="159" nd="1"/>
        <i x="283" nd="1"/>
        <i x="281" nd="1"/>
        <i x="282" nd="1"/>
        <i x="275" nd="1"/>
        <i x="276" nd="1"/>
        <i x="277" nd="1"/>
        <i x="243" nd="1"/>
        <i x="244" nd="1"/>
        <i x="245" nd="1"/>
        <i x="246" nd="1"/>
        <i x="247" nd="1"/>
        <i x="248" nd="1"/>
        <i x="249" nd="1"/>
        <i x="250" nd="1"/>
        <i x="251" nd="1"/>
        <i x="252" nd="1"/>
        <i x="253" nd="1"/>
        <i x="254" nd="1"/>
        <i x="255" nd="1"/>
        <i x="256" nd="1"/>
        <i x="257" nd="1"/>
        <i x="258" nd="1"/>
        <i x="259" nd="1"/>
        <i x="260" nd="1"/>
        <i x="261" nd="1"/>
        <i x="262" nd="1"/>
        <i x="263" nd="1"/>
        <i x="264" nd="1"/>
        <i x="265" nd="1"/>
        <i x="266" nd="1"/>
        <i x="267" nd="1"/>
        <i x="268" nd="1"/>
        <i x="269" nd="1"/>
        <i x="270" nd="1"/>
        <i x="182" nd="1"/>
        <i x="271" nd="1"/>
        <i x="272" nd="1"/>
        <i x="183" nd="1"/>
        <i x="184" nd="1"/>
        <i x="185" nd="1"/>
        <i x="186" nd="1"/>
        <i x="187" nd="1"/>
        <i x="188" nd="1"/>
        <i x="189" nd="1"/>
        <i x="190" nd="1"/>
        <i x="191" nd="1"/>
        <i x="192" nd="1"/>
        <i x="193" nd="1"/>
        <i x="194" nd="1"/>
        <i x="195" nd="1"/>
        <i x="196" nd="1"/>
        <i x="197" nd="1"/>
        <i x="198" nd="1"/>
        <i x="199" nd="1"/>
        <i x="200" nd="1"/>
        <i x="201" nd="1"/>
        <i x="202" nd="1"/>
        <i x="203" nd="1"/>
        <i x="204" nd="1"/>
        <i x="205" nd="1"/>
        <i x="206" nd="1"/>
        <i x="207" nd="1"/>
        <i x="208" nd="1"/>
        <i x="209" nd="1"/>
        <i x="210" nd="1"/>
        <i x="211" nd="1"/>
        <i x="212" nd="1"/>
        <i x="213" nd="1"/>
        <i x="214" nd="1"/>
        <i x="215" nd="1"/>
        <i x="216" nd="1"/>
        <i x="217" nd="1"/>
        <i x="218" nd="1"/>
        <i x="219" nd="1"/>
        <i x="220" nd="1"/>
        <i x="221" nd="1"/>
        <i x="222" nd="1"/>
        <i x="223" nd="1"/>
        <i x="224" nd="1"/>
        <i x="225" nd="1"/>
        <i x="226" nd="1"/>
        <i x="227" nd="1"/>
        <i x="502" nd="1"/>
        <i x="1337" nd="1"/>
        <i x="1338" nd="1"/>
        <i x="625" nd="1"/>
        <i x="626" nd="1"/>
        <i x="1602" nd="1"/>
        <i x="1603" nd="1"/>
        <i x="1604" nd="1"/>
        <i x="1605" nd="1"/>
        <i x="1606" nd="1"/>
        <i x="1607" nd="1"/>
        <i x="1608" nd="1"/>
        <i x="680" nd="1"/>
        <i x="681" nd="1"/>
        <i x="1234" nd="1"/>
        <i x="1333" nd="1"/>
        <i x="1334" nd="1"/>
        <i x="1672" nd="1"/>
        <i x="1163" nd="1"/>
        <i x="1600" nd="1"/>
        <i x="1601" nd="1"/>
        <i x="1599" nd="1"/>
        <i x="1597" nd="1"/>
        <i x="1235" nd="1"/>
        <i x="1598" nd="1"/>
        <i x="1164" nd="1"/>
        <i x="0" nd="1"/>
        <i x="678" nd="1"/>
        <i x="679" nd="1"/>
        <i x="1665" nd="1"/>
        <i x="609" nd="1"/>
        <i x="1186" nd="1"/>
        <i x="1215" nd="1"/>
        <i x="623" nd="1"/>
        <i x="3" nd="1"/>
        <i x="1175" nd="1"/>
        <i x="610" nd="1"/>
        <i x="1575" nd="1"/>
        <i x="4" nd="1"/>
        <i x="1519" nd="1"/>
        <i x="1185" nd="1"/>
        <i x="676" nd="1"/>
        <i x="1187" nd="1"/>
        <i x="290" nd="1"/>
        <i x="291" nd="1"/>
        <i x="284" nd="1"/>
        <i x="761" nd="1"/>
        <i x="286" nd="1"/>
        <i x="771" nd="1"/>
        <i x="285" nd="1"/>
        <i x="772" nd="1"/>
        <i x="1666" nd="1"/>
        <i x="287" nd="1"/>
        <i x="517" nd="1"/>
        <i x="1339" nd="1"/>
        <i x="1171" nd="1"/>
        <i x="1340" nd="1"/>
        <i x="1172" nd="1"/>
        <i x="288" nd="1"/>
        <i x="1216" nd="1"/>
        <i x="1341" nd="1"/>
        <i x="1342" nd="1"/>
        <i x="677" nd="1"/>
        <i x="762" nd="1"/>
        <i x="1173" nd="1"/>
        <i x="1174" nd="1"/>
        <i x="1640" nd="1"/>
        <i x="520" nd="1"/>
        <i x="1176" nd="1"/>
        <i x="602" nd="1"/>
        <i x="1576" nd="1"/>
        <i x="603" nd="1"/>
        <i x="521" nd="1"/>
        <i x="624" nd="1"/>
        <i x="1641" nd="1"/>
        <i x="684" nd="1"/>
        <i x="1214" nd="1"/>
        <i x="682" nd="1"/>
        <i x="683" nd="1"/>
        <i x="7" nd="1"/>
        <i x="685" nd="1"/>
        <i x="686" nd="1"/>
        <i x="687" nd="1"/>
        <i x="1552" nd="1"/>
        <i x="1553" nd="1"/>
        <i x="688" nd="1"/>
        <i x="689" nd="1"/>
        <i x="690" nd="1"/>
        <i x="691" nd="1"/>
        <i x="1211" nd="1"/>
        <i x="1554" nd="1"/>
        <i x="692" nd="1"/>
        <i x="693" nd="1"/>
        <i x="694" nd="1"/>
        <i x="695" nd="1"/>
        <i x="696" nd="1"/>
        <i x="8" nd="1"/>
        <i x="1555" nd="1"/>
        <i x="697" nd="1"/>
        <i x="698" nd="1"/>
        <i x="699" nd="1"/>
        <i x="9" nd="1"/>
        <i x="11" nd="1"/>
        <i x="1556" nd="1"/>
        <i x="10" nd="1"/>
        <i x="14" nd="1"/>
        <i x="1557" nd="1"/>
        <i x="700" nd="1"/>
        <i x="1212" nd="1"/>
        <i x="1558" nd="1"/>
        <i x="701" nd="1"/>
        <i x="12" nd="1"/>
        <i x="1213" nd="1"/>
        <i x="702" nd="1"/>
        <i x="13" nd="1"/>
        <i x="15" nd="1"/>
        <i x="703" nd="1"/>
        <i x="704" nd="1"/>
        <i x="627" nd="1"/>
        <i x="1530" nd="1"/>
        <i x="16" nd="1"/>
        <i x="628" nd="1"/>
        <i x="1578" nd="1"/>
        <i x="629" nd="1"/>
        <i x="1167" nd="1"/>
        <i x="1168" nd="1"/>
        <i x="1169" nd="1"/>
        <i x="1170" nd="1"/>
        <i x="630" nd="1"/>
        <i x="631" nd="1"/>
        <i x="632" nd="1"/>
        <i x="633" nd="1"/>
        <i x="634" nd="1"/>
        <i x="1531" nd="1"/>
        <i x="1532" nd="1"/>
        <i x="1533" nd="1"/>
        <i x="1534" nd="1"/>
        <i x="1217" nd="1"/>
        <i x="1218" nd="1"/>
        <i x="1219" nd="1"/>
        <i x="1238" nd="1"/>
        <i x="1239" nd="1"/>
        <i x="1240" nd="1"/>
        <i x="1241" nd="1"/>
        <i x="5" nd="1"/>
        <i x="6" nd="1"/>
        <i x="305" nd="1"/>
        <i x="304" nd="1"/>
        <i x="1559" nd="1"/>
        <i x="1560" nd="1"/>
        <i x="1561" nd="1"/>
        <i x="1562" nd="1"/>
        <i x="1563" nd="1"/>
        <i x="1564" nd="1"/>
        <i x="1544" nd="1"/>
        <i x="1545" nd="1"/>
        <i x="1542" nd="1"/>
        <i x="1543" nd="1"/>
        <i x="1546" nd="1"/>
        <i x="17" nd="1"/>
        <i x="18" nd="1"/>
        <i x="19" nd="1"/>
        <i x="20" nd="1"/>
        <i x="21" nd="1"/>
        <i x="23" nd="1"/>
        <i x="24" nd="1"/>
        <i x="25" nd="1"/>
        <i x="27" nd="1"/>
        <i x="26" nd="1"/>
        <i x="29" nd="1"/>
        <i x="1129" nd="1"/>
        <i x="1130" nd="1"/>
        <i x="1131" nd="1"/>
        <i x="1132" nd="1"/>
        <i x="1133" nd="1"/>
        <i x="22" nd="1"/>
        <i x="32" nd="1"/>
        <i x="28" nd="1"/>
        <i x="30" nd="1"/>
        <i x="31" nd="1"/>
        <i x="401" nd="1"/>
        <i x="605" nd="1"/>
        <i x="606" nd="1"/>
        <i x="1125" nd="1"/>
        <i x="1547" nd="1"/>
        <i x="635" nd="1"/>
        <i x="636" nd="1"/>
        <i x="637" nd="1"/>
        <i x="638" nd="1"/>
        <i x="1585" nd="1"/>
        <i x="1586" nd="1"/>
        <i x="1587" nd="1"/>
        <i x="1565" nd="1"/>
        <i x="1566" nd="1"/>
        <i x="1567" nd="1"/>
        <i x="1673" nd="1"/>
        <i x="1674" nd="1"/>
        <i x="966" nd="1"/>
        <i x="967" nd="1"/>
        <i x="968" nd="1"/>
        <i x="308" nd="1"/>
        <i x="639" nd="1"/>
        <i x="640" nd="1"/>
        <i x="641" nd="1"/>
        <i x="642" nd="1"/>
        <i x="336" nd="1"/>
        <i x="337" nd="1"/>
        <i x="338" nd="1"/>
        <i x="339" nd="1"/>
        <i x="340" nd="1"/>
        <i x="341" nd="1"/>
        <i x="342" nd="1"/>
        <i x="343" nd="1"/>
        <i x="344" nd="1"/>
        <i x="345" nd="1"/>
        <i x="346" nd="1"/>
        <i x="347" nd="1"/>
        <i x="381" nd="1"/>
        <i x="382" nd="1"/>
        <i x="383" nd="1"/>
        <i x="384" nd="1"/>
        <i x="385" nd="1"/>
        <i x="386" nd="1"/>
        <i x="387" nd="1"/>
        <i x="388" nd="1"/>
        <i x="389" nd="1"/>
        <i x="390" nd="1"/>
        <i x="392" nd="1"/>
        <i x="393" nd="1"/>
        <i x="394" nd="1"/>
        <i x="395" nd="1"/>
        <i x="396" nd="1"/>
        <i x="397" nd="1"/>
        <i x="398" nd="1"/>
        <i x="399" nd="1"/>
        <i x="400" nd="1"/>
        <i x="402" nd="1"/>
        <i x="1124" nd="1"/>
        <i x="391" nd="1"/>
        <i x="306" nd="1"/>
        <i x="307" nd="1"/>
        <i x="33" nd="1"/>
        <i x="34" nd="1"/>
        <i x="35" nd="1"/>
        <i x="36" nd="1"/>
        <i x="37" nd="1"/>
        <i x="38" nd="1"/>
        <i x="39" nd="1"/>
        <i x="40" nd="1"/>
        <i x="44" nd="1"/>
        <i x="43" nd="1"/>
        <i x="46" nd="1"/>
        <i x="45" nd="1"/>
        <i x="47" nd="1"/>
        <i x="48" nd="1"/>
        <i x="49" nd="1"/>
        <i x="50" nd="1"/>
        <i x="41" nd="1"/>
        <i x="42" nd="1"/>
        <i x="1568" nd="1"/>
        <i x="1569" nd="1"/>
        <i x="1570" nd="1"/>
        <i x="1571" nd="1"/>
        <i x="1572" nd="1"/>
        <i x="1573" nd="1"/>
        <i x="1675" nd="1"/>
        <i x="1676" nd="1"/>
        <i x="1642" nd="1"/>
        <i x="1643" nd="1"/>
        <i x="1644" nd="1"/>
        <i x="1645" nd="1"/>
        <i x="1646" nd="1"/>
        <i x="1647" nd="1"/>
        <i x="1648" nd="1"/>
        <i x="1649" nd="1"/>
        <i x="1650" nd="1"/>
        <i x="309" nd="1"/>
        <i x="310" nd="1"/>
        <i x="311" nd="1"/>
        <i x="312" nd="1"/>
        <i x="313" nd="1"/>
        <i x="314" nd="1"/>
        <i x="315" nd="1"/>
        <i x="316" nd="1"/>
        <i x="317" nd="1"/>
        <i x="318" nd="1"/>
        <i x="1651" nd="1"/>
        <i x="1652" nd="1"/>
        <i x="1653" nd="1"/>
        <i x="1220" nd="1"/>
        <i x="1221" nd="1"/>
        <i x="1222" nd="1"/>
        <i x="1223" nd="1"/>
        <i x="1224" nd="1"/>
        <i x="986" nd="1"/>
        <i x="987" nd="1"/>
        <i x="988" nd="1"/>
        <i x="993" nd="1"/>
        <i x="994" nd="1"/>
        <i x="995" nd="1"/>
        <i x="996" nd="1"/>
        <i x="997" nd="1"/>
        <i x="998" nd="1"/>
        <i x="1550" nd="1"/>
        <i x="978" nd="1"/>
        <i x="979" nd="1"/>
        <i x="980" nd="1"/>
        <i x="981" nd="1"/>
        <i x="982" nd="1"/>
        <i x="983" nd="1"/>
        <i x="984" nd="1"/>
        <i x="985" nd="1"/>
        <i x="1696" nd="1"/>
        <i x="1549" nd="1"/>
        <i x="1548" nd="1"/>
        <i x="989" nd="1"/>
        <i x="990" nd="1"/>
        <i x="991" nd="1"/>
        <i x="992" nd="1"/>
        <i x="1002" nd="1"/>
        <i x="643" nd="1"/>
        <i x="644" nd="1"/>
        <i x="645" nd="1"/>
        <i x="646" nd="1"/>
        <i x="647" nd="1"/>
        <i x="648" nd="1"/>
        <i x="649" nd="1"/>
        <i x="650" nd="1"/>
        <i x="975" nd="1"/>
        <i x="1654" nd="1"/>
        <i x="1655" nd="1"/>
        <i x="1656" nd="1"/>
        <i x="1657" nd="1"/>
        <i x="999" nd="1"/>
        <i x="1000" nd="1"/>
        <i x="1003" nd="1"/>
        <i x="1001" nd="1"/>
        <i x="1004" nd="1"/>
        <i x="364" nd="1"/>
        <i x="365" nd="1"/>
        <i x="366" nd="1"/>
        <i x="367" nd="1"/>
        <i x="348" nd="1"/>
        <i x="349" nd="1"/>
        <i x="350" nd="1"/>
        <i x="351" nd="1"/>
        <i x="352" nd="1"/>
        <i x="353" nd="1"/>
        <i x="354" nd="1"/>
        <i x="355" nd="1"/>
        <i x="356" nd="1"/>
        <i x="357" nd="1"/>
        <i x="358" nd="1"/>
        <i x="359" nd="1"/>
        <i x="360" nd="1"/>
        <i x="361" nd="1"/>
        <i x="362" nd="1"/>
        <i x="363" nd="1"/>
        <i x="403" nd="1"/>
        <i x="404" nd="1"/>
        <i x="405" nd="1"/>
        <i x="406" nd="1"/>
        <i x="407" nd="1"/>
        <i x="408" nd="1"/>
        <i x="409" nd="1"/>
        <i x="410" nd="1"/>
        <i x="411" nd="1"/>
        <i x="412" nd="1"/>
        <i x="413" nd="1"/>
        <i x="414" nd="1"/>
        <i x="415" nd="1"/>
        <i x="416" nd="1"/>
        <i x="417" nd="1"/>
        <i x="418" nd="1"/>
        <i x="419" nd="1"/>
        <i x="420" nd="1"/>
        <i x="421" nd="1"/>
        <i x="422" nd="1"/>
        <i x="423" nd="1"/>
        <i x="424" nd="1"/>
        <i x="425" nd="1"/>
        <i x="426" nd="1"/>
        <i x="427" nd="1"/>
        <i x="428" nd="1"/>
        <i x="51" nd="1"/>
        <i x="52" nd="1"/>
        <i x="53" nd="1"/>
        <i x="54" nd="1"/>
        <i x="55" nd="1"/>
        <i x="1677" nd="1"/>
        <i x="1697" nd="1"/>
        <i x="1698" nd="1"/>
        <i x="1699" nd="1"/>
        <i x="1700" nd="1"/>
        <i x="1701" nd="1"/>
        <i x="1658" nd="1"/>
        <i x="1659" nd="1"/>
        <i x="1660" nd="1"/>
        <i x="1520" nd="1"/>
        <i x="1521" nd="1"/>
        <i x="1522" nd="1"/>
        <i x="1227" nd="1"/>
        <i x="1228" nd="1"/>
        <i x="1229" nd="1"/>
        <i x="1230" nd="1"/>
        <i x="1231" nd="1"/>
        <i x="1126" nd="1"/>
        <i x="1127" nd="1"/>
        <i x="1005" nd="1"/>
        <i x="1006" nd="1"/>
        <i x="1008" nd="1"/>
        <i x="1009" nd="1"/>
        <i x="1010" nd="1"/>
        <i x="1007" nd="1"/>
        <i x="1011" nd="1"/>
        <i x="1012" nd="1"/>
        <i x="1013" nd="1"/>
        <i x="1014" nd="1"/>
        <i x="1017" nd="1"/>
        <i x="1019" nd="1"/>
        <i x="1225" nd="1"/>
        <i x="1226" nd="1"/>
        <i x="1015" nd="1"/>
        <i x="1016" nd="1"/>
        <i x="1018" nd="1"/>
        <i x="1020" nd="1"/>
        <i x="1021" nd="1"/>
        <i x="1022" nd="1"/>
        <i x="1023" nd="1"/>
        <i x="1024" nd="1"/>
        <i x="1025" nd="1"/>
        <i x="429" nd="1"/>
        <i x="1579" nd="1"/>
        <i x="1580" nd="1"/>
        <i x="651" nd="1"/>
        <i x="652" nd="1"/>
        <i x="654" nd="1"/>
        <i x="56" nd="1"/>
        <i x="57" nd="1"/>
        <i x="58" nd="1"/>
        <i x="59" nd="1"/>
        <i x="60" nd="1"/>
        <i x="61" nd="1"/>
        <i x="62" nd="1"/>
        <i x="63" nd="1"/>
        <i x="64" nd="1"/>
        <i x="65" nd="1"/>
        <i x="66" nd="1"/>
        <i x="1027" nd="1"/>
        <i x="1029" nd="1"/>
        <i x="1026" nd="1"/>
        <i x="1028" nd="1"/>
        <i x="430" nd="1"/>
        <i x="431" nd="1"/>
        <i x="432" nd="1"/>
        <i x="433" nd="1"/>
        <i x="434" nd="1"/>
        <i x="435" nd="1"/>
        <i x="436" nd="1"/>
        <i x="437" nd="1"/>
        <i x="438" nd="1"/>
        <i x="439" nd="1"/>
        <i x="440" nd="1"/>
        <i x="441" nd="1"/>
        <i x="442" nd="1"/>
        <i x="443" nd="1"/>
        <i x="444" nd="1"/>
        <i x="445" nd="1"/>
        <i x="446" nd="1"/>
        <i x="447" nd="1"/>
        <i x="448" nd="1"/>
        <i x="449" nd="1"/>
        <i x="368" nd="1"/>
        <i x="369" nd="1"/>
        <i x="370" nd="1"/>
        <i x="371" nd="1"/>
        <i x="372" nd="1"/>
        <i x="373" nd="1"/>
        <i x="374" nd="1"/>
        <i x="375" nd="1"/>
        <i x="376" nd="1"/>
        <i x="377" nd="1"/>
        <i x="378" nd="1"/>
        <i x="379" nd="1"/>
        <i x="380" nd="1"/>
        <i x="67" nd="1"/>
        <i x="68" nd="1"/>
        <i x="69" nd="1"/>
        <i x="70" nd="1"/>
        <i x="71" nd="1"/>
        <i x="72" nd="1"/>
        <i x="73" nd="1"/>
        <i x="74" nd="1"/>
        <i x="75" nd="1"/>
        <i x="76" nd="1"/>
        <i x="77" nd="1"/>
        <i x="78" nd="1"/>
        <i x="79" nd="1"/>
        <i x="80" nd="1"/>
        <i x="653" nd="1"/>
        <i x="1581" nd="1"/>
        <i x="655" nd="1"/>
        <i x="656" nd="1"/>
        <i x="657" nd="1"/>
        <i x="658" nd="1"/>
        <i x="659" nd="1"/>
        <i x="660" nd="1"/>
        <i x="607" nd="1"/>
        <i x="608" nd="1"/>
        <i x="90" nd="1"/>
        <i x="1050" nd="1"/>
        <i x="1051" nd="1"/>
        <i x="1053" nd="1"/>
        <i x="1054" nd="1"/>
        <i x="1055" nd="1"/>
        <i x="1056" nd="1"/>
        <i x="1057" nd="1"/>
        <i x="1030" nd="1"/>
        <i x="1031" nd="1"/>
        <i x="1034" nd="1"/>
        <i x="1036" nd="1"/>
        <i x="1038" nd="1"/>
        <i x="1039" nd="1"/>
        <i x="1032" nd="1"/>
        <i x="1033" nd="1"/>
        <i x="1035" nd="1"/>
        <i x="1037" nd="1"/>
        <i x="604" nd="1"/>
        <i x="705" nd="1"/>
        <i x="706" nd="1"/>
        <i x="707" nd="1"/>
        <i x="708" nd="1"/>
        <i x="709" nd="1"/>
        <i x="1046" nd="1"/>
        <i x="1044" nd="1"/>
        <i x="1040" nd="1"/>
        <i x="1041" nd="1"/>
        <i x="1042" nd="1"/>
        <i x="1043" nd="1"/>
        <i x="1045" nd="1"/>
        <i x="1048" nd="1"/>
        <i x="1049" nd="1"/>
        <i x="1702" nd="1"/>
        <i x="1703" nd="1"/>
        <i x="81" nd="1"/>
        <i x="82" nd="1"/>
        <i x="83" nd="1"/>
        <i x="84" nd="1"/>
        <i x="85" nd="1"/>
        <i x="86" nd="1"/>
        <i x="87" nd="1"/>
        <i x="88" nd="1"/>
        <i x="89" nd="1"/>
        <i x="1047" nd="1"/>
        <i x="1052" nd="1"/>
        <i x="1588" nd="1"/>
        <i x="1589" nd="1"/>
        <i x="1590" nd="1"/>
        <i x="1591" nd="1"/>
        <i x="1592" nd="1"/>
        <i x="97" nd="1"/>
        <i x="96" nd="1"/>
        <i x="98" nd="1"/>
        <i x="99" nd="1"/>
        <i x="710" nd="1"/>
        <i x="711" nd="1"/>
        <i x="712" nd="1"/>
        <i x="713" nd="1"/>
        <i x="714" nd="1"/>
        <i x="1128" nd="1"/>
        <i x="1058" nd="1"/>
        <i x="1060" nd="1"/>
        <i x="1062" nd="1"/>
        <i x="1064" nd="1"/>
        <i x="1066" nd="1"/>
        <i x="1068" nd="1"/>
        <i x="1071" nd="1"/>
        <i x="1076" nd="1"/>
        <i x="1077" nd="1"/>
        <i x="1078" nd="1"/>
        <i x="1135" nd="1"/>
        <i x="1136" nd="1"/>
        <i x="1137" nd="1"/>
        <i x="1551" nd="1"/>
        <i x="1067" nd="1"/>
        <i x="1069" nd="1"/>
        <i x="1070" nd="1"/>
        <i x="1072" nd="1"/>
        <i x="1073" nd="1"/>
        <i x="1074" nd="1"/>
        <i x="1075" nd="1"/>
        <i x="1079" nd="1"/>
        <i x="1080" nd="1"/>
        <i x="1059" nd="1"/>
        <i x="1061" nd="1"/>
        <i x="1063" nd="1"/>
        <i x="1065" nd="1"/>
        <i x="92" nd="1"/>
        <i x="1232" nd="1"/>
        <i x="91" nd="1"/>
        <i x="93" nd="1"/>
        <i x="94" nd="1"/>
        <i x="95" nd="1"/>
        <i x="450" nd="1"/>
        <i x="451" nd="1"/>
        <i x="452" nd="1"/>
        <i x="453" nd="1"/>
        <i x="454" nd="1"/>
        <i x="455" nd="1"/>
        <i x="456" nd="1"/>
        <i x="457" nd="1"/>
        <i x="458" nd="1"/>
        <i x="459" nd="1"/>
        <i x="460" nd="1"/>
        <i x="461" nd="1"/>
        <i x="462" nd="1"/>
        <i x="463" nd="1"/>
        <i x="464" nd="1"/>
        <i x="465" nd="1"/>
        <i x="466" nd="1"/>
        <i x="467" nd="1"/>
        <i x="468" nd="1"/>
        <i x="469" nd="1"/>
        <i x="470" nd="1"/>
        <i x="471" nd="1"/>
        <i x="472" nd="1"/>
        <i x="473" nd="1"/>
        <i x="1134" nd="1"/>
        <i x="661" nd="1"/>
        <i x="662" nd="1"/>
        <i x="663" nd="1"/>
        <i x="969" nd="1"/>
        <i x="970" nd="1"/>
        <i x="971" nd="1"/>
        <i x="1101" nd="1"/>
        <i x="1593" nd="1"/>
        <i x="1594" nd="1"/>
        <i x="1595" nd="1"/>
        <i x="319" nd="1"/>
        <i x="320" nd="1"/>
        <i x="321" nd="1"/>
        <i x="322" nd="1"/>
        <i x="323" nd="1"/>
        <i x="324" nd="1"/>
        <i x="325" nd="1"/>
        <i x="326" nd="1"/>
        <i x="327" nd="1"/>
        <i x="328" nd="1"/>
        <i x="329" nd="1"/>
        <i x="330" nd="1"/>
        <i x="1085" nd="1"/>
        <i x="1087" nd="1"/>
        <i x="1091" nd="1"/>
        <i x="1093" nd="1"/>
        <i x="1096" nd="1"/>
        <i x="1097" nd="1"/>
        <i x="1098" nd="1"/>
        <i x="1577" nd="1"/>
        <i x="664" nd="1"/>
        <i x="665" nd="1"/>
        <i x="666" nd="1"/>
        <i x="667" nd="1"/>
        <i x="668" nd="1"/>
        <i x="669" nd="1"/>
        <i x="670" nd="1"/>
        <i x="671" nd="1"/>
        <i x="522" nd="1"/>
        <i x="523" nd="1"/>
        <i x="524" nd="1"/>
        <i x="525" nd="1"/>
        <i x="526" nd="1"/>
        <i x="527" nd="1"/>
        <i x="528" nd="1"/>
        <i x="529" nd="1"/>
        <i x="530" nd="1"/>
        <i x="531" nd="1"/>
        <i x="532" nd="1"/>
        <i x="533" nd="1"/>
        <i x="534" nd="1"/>
        <i x="535" nd="1"/>
        <i x="536" nd="1"/>
        <i x="537" nd="1"/>
        <i x="538" nd="1"/>
        <i x="539" nd="1"/>
        <i x="540" nd="1"/>
        <i x="541" nd="1"/>
        <i x="542" nd="1"/>
        <i x="543" nd="1"/>
        <i x="544" nd="1"/>
        <i x="545" nd="1"/>
        <i x="546" nd="1"/>
        <i x="547" nd="1"/>
        <i x="548" nd="1"/>
        <i x="549" nd="1"/>
        <i x="550" nd="1"/>
        <i x="551" nd="1"/>
        <i x="552" nd="1"/>
        <i x="553" nd="1"/>
        <i x="554" nd="1"/>
        <i x="555" nd="1"/>
        <i x="556" nd="1"/>
        <i x="557" nd="1"/>
        <i x="558" nd="1"/>
        <i x="559" nd="1"/>
        <i x="560" nd="1"/>
        <i x="561" nd="1"/>
        <i x="562" nd="1"/>
        <i x="563" nd="1"/>
        <i x="564" nd="1"/>
        <i x="565" nd="1"/>
        <i x="566" nd="1"/>
        <i x="567" nd="1"/>
        <i x="568" nd="1"/>
        <i x="569" nd="1"/>
        <i x="570" nd="1"/>
        <i x="571" nd="1"/>
        <i x="572" nd="1"/>
        <i x="573" nd="1"/>
        <i x="574" nd="1"/>
        <i x="575" nd="1"/>
        <i x="576" nd="1"/>
        <i x="579" nd="1"/>
        <i x="580" nd="1"/>
        <i x="577" nd="1"/>
        <i x="578" nd="1"/>
        <i x="581" nd="1"/>
        <i x="582" nd="1"/>
        <i x="583" nd="1"/>
        <i x="584" nd="1"/>
        <i x="585" nd="1"/>
        <i x="586" nd="1"/>
        <i x="587" nd="1"/>
        <i x="588" nd="1"/>
        <i x="589" nd="1"/>
        <i x="590" nd="1"/>
        <i x="591" nd="1"/>
        <i x="592" nd="1"/>
        <i x="593" nd="1"/>
        <i x="594" nd="1"/>
        <i x="595" nd="1"/>
        <i x="596" nd="1"/>
        <i x="597" nd="1"/>
        <i x="598" nd="1"/>
        <i x="599" nd="1"/>
        <i x="600" nd="1"/>
        <i x="601" nd="1"/>
        <i x="1081" nd="1"/>
        <i x="1082" nd="1"/>
        <i x="1083" nd="1"/>
        <i x="1084" nd="1"/>
        <i x="1086" nd="1"/>
        <i x="1088" nd="1"/>
        <i x="1089" nd="1"/>
        <i x="1090" nd="1"/>
        <i x="1092" nd="1"/>
        <i x="1094" nd="1"/>
        <i x="1095" nd="1"/>
        <i x="1099" nd="1"/>
        <i x="1100" nd="1"/>
        <i x="1596" nd="1"/>
        <i x="972" nd="1"/>
        <i x="973" nd="1"/>
        <i x="974" nd="1"/>
        <i x="1104" nd="1"/>
        <i x="1105" nd="1"/>
        <i x="1106" nd="1"/>
        <i x="1107" nd="1"/>
        <i x="1108" nd="1"/>
        <i x="1109" nd="1"/>
        <i x="1110" nd="1"/>
        <i x="1111" nd="1"/>
        <i x="1112" nd="1"/>
        <i x="1113" nd="1"/>
        <i x="1114" nd="1"/>
        <i x="1102" nd="1"/>
        <i x="1103" nd="1"/>
        <i x="1661" nd="1"/>
        <i x="1177" nd="1"/>
        <i x="1178" nd="1"/>
        <i x="1179" nd="1"/>
        <i x="1180" nd="1"/>
        <i x="1181" nd="1"/>
        <i x="1182" nd="1"/>
        <i x="1183" nd="1"/>
        <i x="1184" nd="1"/>
        <i x="976" nd="1"/>
        <i x="977" nd="1"/>
        <i x="672" nd="1"/>
        <i x="673" nd="1"/>
        <i x="674" nd="1"/>
        <i x="675" nd="1"/>
        <i x="1667" nd="1"/>
        <i x="331" nd="1"/>
        <i x="332" nd="1"/>
        <i x="333" nd="1"/>
        <i x="334" nd="1"/>
        <i x="335" nd="1"/>
        <i x="1188" nd="1"/>
        <i x="1189" nd="1"/>
        <i x="1190" nd="1"/>
        <i x="1191" nd="1"/>
        <i x="1192" nd="1"/>
        <i x="1193" nd="1"/>
        <i x="1194" nd="1"/>
        <i x="474" nd="1"/>
        <i x="475" nd="1"/>
        <i x="476" nd="1"/>
        <i x="477" nd="1"/>
        <i x="478" nd="1"/>
        <i x="479" nd="1"/>
        <i x="480" nd="1"/>
        <i x="481" nd="1"/>
        <i x="482" nd="1"/>
        <i x="483" nd="1"/>
        <i x="484" nd="1"/>
        <i x="485" nd="1"/>
        <i x="486" nd="1"/>
        <i x="487" nd="1"/>
        <i x="488" nd="1"/>
        <i x="489" nd="1"/>
        <i x="490" nd="1"/>
        <i x="491" nd="1"/>
        <i x="492" nd="1"/>
        <i x="493" nd="1"/>
        <i x="494" nd="1"/>
        <i x="1662" nd="1"/>
        <i x="1663" nd="1"/>
        <i x="1664" nd="1"/>
        <i x="1668" nd="1"/>
        <i x="1669" nd="1"/>
        <i x="1115" nd="1"/>
        <i x="1116" nd="1"/>
        <i x="1117" nd="1"/>
        <i x="1118" nd="1"/>
        <i x="1120" nd="1"/>
        <i x="1122" nd="1"/>
        <i x="1119" nd="1"/>
        <i x="1121" nd="1"/>
        <i x="1123" nd="1"/>
        <i x="715" nd="1"/>
        <i x="716" nd="1"/>
        <i x="717" nd="1"/>
        <i x="718" nd="1"/>
        <i x="719" nd="1"/>
        <i x="720" nd="1"/>
        <i x="721" nd="1"/>
        <i x="292" nd="1"/>
        <i x="293" nd="1"/>
        <i x="294" nd="1"/>
        <i x="295" nd="1"/>
        <i x="296" nd="1"/>
        <i x="297" nd="1"/>
        <i x="298" nd="1"/>
        <i x="299" nd="1"/>
        <i x="300" nd="1"/>
        <i x="301" nd="1"/>
        <i x="302" nd="1"/>
        <i x="303" nd="1"/>
        <i x="495" nd="1"/>
        <i x="496" nd="1"/>
        <i x="497" nd="1"/>
        <i x="498" nd="1"/>
        <i x="499" nd="1"/>
        <i x="500" nd="1"/>
        <i x="501" nd="1"/>
        <i x="503" nd="1"/>
        <i x="504" nd="1"/>
        <i x="505" nd="1"/>
        <i x="506" nd="1"/>
        <i x="507" nd="1"/>
        <i x="508" nd="1"/>
        <i x="509" nd="1"/>
        <i x="510" nd="1"/>
        <i x="511" nd="1"/>
        <i x="512" nd="1"/>
        <i x="513" nd="1"/>
        <i x="514" nd="1"/>
        <i x="515" nd="1"/>
        <i x="516" nd="1"/>
        <i x="1574" nd="1"/>
        <i x="1141" nd="1"/>
        <i x="1142" nd="1"/>
        <i x="1364" nd="1"/>
        <i x="1365" nd="1"/>
        <i x="518" nd="1"/>
        <i x="519" nd="1"/>
        <i x="1195" nd="1"/>
        <i x="1196" nd="1"/>
        <i x="1335" nd="1"/>
        <i x="1336" nd="1"/>
        <i x="1517" nd="1"/>
        <i x="1518" nd="1"/>
        <i x="1671" nd="1"/>
        <i x="611" nd="1"/>
        <i x="612" nd="1"/>
        <i x="289" nd="1"/>
        <i x="1" nd="1"/>
        <i x="1197" nd="1"/>
        <i x="1161" nd="1"/>
        <i x="1515" nd="1"/>
        <i x="1516" nd="1"/>
        <i x="1670" nd="1"/>
        <i x="1198" nd="1"/>
        <i x="1162" nd="1"/>
        <i x="1209" nd="1"/>
        <i x="1207" nd="1"/>
        <i x="1165" nd="1"/>
        <i x="1366" nd="1"/>
        <i x="1210" nd="1"/>
        <i x="1166" nd="1"/>
        <i x="1208" nd="1"/>
        <i x="870" nd="1"/>
        <i x="895" nd="1"/>
        <i x="1367" nd="1"/>
        <i x="896" nd="1"/>
        <i x="871" nd="1"/>
        <i x="2" nd="1"/>
        <i x="945" nd="1"/>
        <i x="773" nd="1"/>
        <i x="774" nd="1"/>
        <i x="775" nd="1"/>
        <i x="776" nd="1"/>
        <i x="777" nd="1"/>
        <i x="1344" nd="1"/>
        <i x="778" nd="1"/>
        <i x="779" nd="1"/>
        <i x="1345" nd="1"/>
        <i x="780" nd="1"/>
        <i x="781" nd="1"/>
        <i x="782" nd="1"/>
        <i x="783" nd="1"/>
        <i x="784" nd="1"/>
        <i x="1348" nd="1"/>
        <i x="1349" nd="1"/>
        <i x="1138" nd="1"/>
        <i x="1139" nd="1"/>
        <i x="1140" nd="1"/>
        <i x="725" nd="1"/>
        <i x="726" nd="1"/>
        <i x="727" nd="1"/>
        <i x="1523" nd="1"/>
        <i x="1524" nd="1"/>
        <i x="1346" nd="1"/>
        <i x="785" nd="1"/>
        <i x="786" nd="1"/>
        <i x="787" nd="1"/>
        <i x="1391" nd="1"/>
        <i x="788" nd="1"/>
        <i x="789" nd="1"/>
        <i x="1347" nd="1"/>
        <i x="790" nd="1"/>
        <i x="791" nd="1"/>
        <i x="1350" nd="1"/>
        <i x="1351" nd="1"/>
        <i x="1352" nd="1"/>
        <i x="613" nd="1"/>
        <i x="722" nd="1"/>
        <i x="723" nd="1"/>
        <i x="724" nd="1"/>
        <i x="728" nd="1"/>
        <i x="729" nd="1"/>
        <i x="730" nd="1"/>
        <i x="1326" nd="1"/>
        <i x="1327" nd="1"/>
        <i x="1328" nd="1"/>
        <i x="797" nd="1"/>
        <i x="1394" nd="1"/>
        <i x="1395" nd="1"/>
        <i x="1396" nd="1"/>
        <i x="1397" nd="1"/>
        <i x="1392" nd="1"/>
        <i x="1393" nd="1"/>
        <i x="1398" nd="1"/>
        <i x="1399" nd="1"/>
        <i x="1400" nd="1"/>
        <i x="1401" nd="1"/>
        <i x="1402" nd="1"/>
        <i x="1403" nd="1"/>
        <i x="1404" nd="1"/>
        <i x="1405" nd="1"/>
        <i x="1406" nd="1"/>
        <i x="1407" nd="1"/>
        <i x="1408" nd="1"/>
        <i x="1409" nd="1"/>
        <i x="900" nd="1"/>
        <i x="901" nd="1"/>
        <i x="902" nd="1"/>
        <i x="903" nd="1"/>
        <i x="904" nd="1"/>
        <i x="905" nd="1"/>
        <i x="906" nd="1"/>
        <i x="907" nd="1"/>
        <i x="908" nd="1"/>
        <i x="909" nd="1"/>
        <i x="910" nd="1"/>
        <i x="911" nd="1"/>
        <i x="912" nd="1"/>
        <i x="792" nd="1"/>
        <i x="793" nd="1"/>
        <i x="794" nd="1"/>
        <i x="795" nd="1"/>
        <i x="796" nd="1"/>
        <i x="798" nd="1"/>
        <i x="799" nd="1"/>
        <i x="617" nd="1"/>
        <i x="618" nd="1"/>
        <i x="1253" nd="1"/>
        <i x="1254" nd="1"/>
        <i x="800" nd="1"/>
        <i x="801" nd="1"/>
        <i x="802" nd="1"/>
        <i x="803" nd="1"/>
        <i x="804" nd="1"/>
        <i x="805" nd="1"/>
        <i x="1143" nd="1"/>
        <i x="764" nd="1"/>
        <i x="765" nd="1"/>
        <i x="1678" nd="1"/>
        <i x="1679" nd="1"/>
        <i x="1680" nd="1"/>
        <i x="1681" nd="1"/>
        <i x="1682" nd="1"/>
        <i x="1683" nd="1"/>
        <i x="731" nd="1"/>
        <i x="732" nd="1"/>
        <i x="733" nd="1"/>
        <i x="734" nd="1"/>
        <i x="735" nd="1"/>
        <i x="736" nd="1"/>
        <i x="737" nd="1"/>
        <i x="738" nd="1"/>
        <i x="739" nd="1"/>
        <i x="740" nd="1"/>
        <i x="741" nd="1"/>
        <i x="742" nd="1"/>
        <i x="1684" nd="1"/>
        <i x="1685" nd="1"/>
        <i x="1686" nd="1"/>
        <i x="1687" nd="1"/>
        <i x="1688" nd="1"/>
        <i x="1525" nd="1"/>
        <i x="1526" nd="1"/>
        <i x="1527" nd="1"/>
        <i x="1528" nd="1"/>
        <i x="1529" nd="1"/>
        <i x="1410" nd="1"/>
        <i x="1411" nd="1"/>
        <i x="1412" nd="1"/>
        <i x="1413" nd="1"/>
        <i x="1414" nd="1"/>
        <i x="1415" nd="1"/>
        <i x="1416" nd="1"/>
        <i x="1417" nd="1"/>
        <i x="1418" nd="1"/>
        <i x="1419" nd="1"/>
        <i x="1420" nd="1"/>
        <i x="1421" nd="1"/>
        <i x="1422" nd="1"/>
        <i x="1423" nd="1"/>
        <i x="1424" nd="1"/>
        <i x="1425" nd="1"/>
        <i x="1426" nd="1"/>
        <i x="1427" nd="1"/>
        <i x="1428" nd="1"/>
        <i x="1429" nd="1"/>
        <i x="1430" nd="1"/>
        <i x="1431" nd="1"/>
        <i x="1432" nd="1"/>
        <i x="1433" nd="1"/>
        <i x="1434" nd="1"/>
        <i x="1435" nd="1"/>
        <i x="1436" nd="1"/>
        <i x="1437" nd="1"/>
        <i x="1438" nd="1"/>
        <i x="1439" nd="1"/>
        <i x="1440" nd="1"/>
        <i x="1441" nd="1"/>
        <i x="913" nd="1"/>
        <i x="914" nd="1"/>
        <i x="915" nd="1"/>
        <i x="916" nd="1"/>
        <i x="917" nd="1"/>
        <i x="918" nd="1"/>
        <i x="919" nd="1"/>
        <i x="920" nd="1"/>
        <i x="921" nd="1"/>
        <i x="1255" nd="1"/>
        <i x="1256" nd="1"/>
        <i x="1257" nd="1"/>
        <i x="1258" nd="1"/>
        <i x="1259" nd="1"/>
        <i x="897" nd="1"/>
        <i x="806" nd="1"/>
        <i x="807" nd="1"/>
        <i x="808" nd="1"/>
        <i x="809" nd="1"/>
        <i x="810" nd="1"/>
        <i x="811" nd="1"/>
        <i x="812" nd="1"/>
        <i x="813" nd="1"/>
        <i x="814" nd="1"/>
        <i x="815" nd="1"/>
        <i x="1442" nd="1"/>
        <i x="1689" nd="1"/>
        <i x="1690" nd="1"/>
        <i x="1692" nd="1"/>
        <i x="1693" nd="1"/>
        <i x="1694" nd="1"/>
        <i x="1353" nd="1"/>
        <i x="1354" nd="1"/>
        <i x="1355" nd="1"/>
        <i x="1144" nd="1"/>
        <i x="1145" nd="1"/>
        <i x="1146" nd="1"/>
        <i x="1151" nd="1"/>
        <i x="1152" nd="1"/>
        <i x="1153" nd="1"/>
        <i x="1154" nd="1"/>
        <i x="1155" nd="1"/>
        <i x="1156" nd="1"/>
        <i x="1147" nd="1"/>
        <i x="1148" nd="1"/>
        <i x="1149" nd="1"/>
        <i x="1150" nd="1"/>
        <i x="769" nd="1"/>
        <i x="770" nd="1"/>
        <i x="1157" nd="1"/>
        <i x="1158" nd="1"/>
        <i x="1159" nd="1"/>
        <i x="1160" nd="1"/>
        <i x="766" nd="1"/>
        <i x="767" nd="1"/>
        <i x="768" nd="1"/>
        <i x="763" nd="1"/>
        <i x="1691" nd="1"/>
        <i x="743" nd="1"/>
        <i x="922" nd="1"/>
        <i x="923" nd="1"/>
        <i x="924" nd="1"/>
        <i x="925" nd="1"/>
        <i x="926" nd="1"/>
        <i x="927" nd="1"/>
        <i x="928" nd="1"/>
        <i x="929" nd="1"/>
        <i x="930" nd="1"/>
        <i x="931" nd="1"/>
        <i x="932" nd="1"/>
        <i x="933" nd="1"/>
        <i x="934" nd="1"/>
        <i x="935" nd="1"/>
        <i x="936" nd="1"/>
        <i x="937" nd="1"/>
        <i x="1695" nd="1"/>
        <i x="620" nd="1"/>
        <i x="621" nd="1"/>
        <i x="622" nd="1"/>
        <i x="744" nd="1"/>
        <i x="745" nd="1"/>
        <i x="746" nd="1"/>
        <i x="747" nd="1"/>
        <i x="748" nd="1"/>
        <i x="749" nd="1"/>
        <i x="750" nd="1"/>
        <i x="751" nd="1"/>
        <i x="752" nd="1"/>
        <i x="818" nd="1"/>
        <i x="819" nd="1"/>
        <i x="820" nd="1"/>
        <i x="821" nd="1"/>
        <i x="822" nd="1"/>
        <i x="823" nd="1"/>
        <i x="824" nd="1"/>
        <i x="825" nd="1"/>
        <i x="826" nd="1"/>
        <i x="827" nd="1"/>
        <i x="828" nd="1"/>
        <i x="829" nd="1"/>
        <i x="830" nd="1"/>
        <i x="831" nd="1"/>
        <i x="832" nd="1"/>
        <i x="833" nd="1"/>
        <i x="1535" nd="1"/>
        <i x="753" nd="1"/>
        <i x="754" nd="1"/>
        <i x="755" nd="1"/>
        <i x="756" nd="1"/>
        <i x="757" nd="1"/>
        <i x="758" nd="1"/>
        <i x="759" nd="1"/>
        <i x="760" nd="1"/>
        <i x="614" nd="1"/>
        <i x="615" nd="1"/>
        <i x="616" nd="1"/>
        <i x="1260" nd="1"/>
        <i x="1261" nd="1"/>
        <i x="1262" nd="1"/>
        <i x="1263" nd="1"/>
        <i x="1264" nd="1"/>
        <i x="1265" nd="1"/>
        <i x="1266" nd="1"/>
        <i x="1267" nd="1"/>
        <i x="1268" nd="1"/>
        <i x="1269" nd="1"/>
        <i x="1270" nd="1"/>
        <i x="1271" nd="1"/>
        <i x="1272" nd="1"/>
        <i x="1273" nd="1"/>
        <i x="1274" nd="1"/>
        <i x="1275" nd="1"/>
        <i x="1276" nd="1"/>
        <i x="1277" nd="1"/>
        <i x="1278" nd="1"/>
        <i x="1279" nd="1"/>
        <i x="1280" nd="1"/>
        <i x="1281" nd="1"/>
        <i x="1282" nd="1"/>
        <i x="1283" nd="1"/>
        <i x="1284" nd="1"/>
        <i x="1285" nd="1"/>
        <i x="1286" nd="1"/>
        <i x="1287" nd="1"/>
        <i x="1311" nd="1"/>
        <i x="1312" nd="1"/>
        <i x="1313" nd="1"/>
        <i x="1314" nd="1"/>
        <i x="1315" nd="1"/>
        <i x="1316" nd="1"/>
        <i x="1317" nd="1"/>
        <i x="1318" nd="1"/>
        <i x="1319" nd="1"/>
        <i x="1582" nd="1"/>
        <i x="1583" nd="1"/>
        <i x="1584" nd="1"/>
        <i x="619" nd="1"/>
        <i x="1536" nd="1"/>
        <i x="1537" nd="1"/>
        <i x="1538" nd="1"/>
        <i x="816" nd="1"/>
        <i x="817" nd="1"/>
        <i x="1343" nd="1"/>
        <i x="1288" nd="1"/>
        <i x="1289" nd="1"/>
        <i x="1290" nd="1"/>
        <i x="1291" nd="1"/>
        <i x="1292" nd="1"/>
        <i x="1293" nd="1"/>
        <i x="1294" nd="1"/>
        <i x="1295" nd="1"/>
        <i x="1296" nd="1"/>
        <i x="1297" nd="1"/>
        <i x="1298" nd="1"/>
        <i x="1299" nd="1"/>
        <i x="1300" nd="1"/>
        <i x="1301" nd="1"/>
        <i x="1302" nd="1"/>
        <i x="1303" nd="1"/>
        <i x="1304" nd="1"/>
        <i x="1305" nd="1"/>
        <i x="1306" nd="1"/>
        <i x="1307" nd="1"/>
        <i x="1308" nd="1"/>
        <i x="1309" nd="1"/>
        <i x="1310" nd="1"/>
        <i x="1329" nd="1"/>
        <i x="1330" nd="1"/>
        <i x="1331" nd="1"/>
        <i x="1320" nd="1"/>
        <i x="1321" nd="1"/>
        <i x="1322" nd="1"/>
        <i x="1323" nd="1"/>
        <i x="1324" nd="1"/>
        <i x="1325" nd="1"/>
        <i x="872" nd="1"/>
        <i x="873" nd="1"/>
        <i x="874" nd="1"/>
        <i x="875" nd="1"/>
        <i x="876" nd="1"/>
        <i x="877" nd="1"/>
        <i x="878" nd="1"/>
        <i x="879" nd="1"/>
        <i x="880" nd="1"/>
        <i x="1443" nd="1"/>
        <i x="1444" nd="1"/>
        <i x="1445" nd="1"/>
        <i x="1446" nd="1"/>
        <i x="1614" nd="1"/>
        <i x="1615" nd="1"/>
        <i x="1616" nd="1"/>
        <i x="1617" nd="1"/>
        <i x="1618" nd="1"/>
        <i x="1619" nd="1"/>
        <i x="1539" nd="1"/>
        <i x="1540" nd="1"/>
        <i x="1541" nd="1"/>
        <i x="1609" nd="1"/>
        <i x="1610" nd="1"/>
        <i x="1611" nd="1"/>
        <i x="1612" nd="1"/>
        <i x="885" nd="1"/>
        <i x="881" nd="1"/>
        <i x="882" nd="1"/>
        <i x="883" nd="1"/>
        <i x="884" nd="1"/>
        <i x="886" nd="1"/>
        <i x="887" nd="1"/>
        <i x="888" nd="1"/>
        <i x="889" nd="1"/>
        <i x="890" nd="1"/>
        <i x="891" nd="1"/>
        <i x="892" nd="1"/>
        <i x="1447" nd="1"/>
        <i x="1448" nd="1"/>
        <i x="1449" nd="1"/>
        <i x="1450" nd="1"/>
        <i x="1451" nd="1"/>
        <i x="1452" nd="1"/>
        <i x="1453" nd="1"/>
        <i x="1454" nd="1"/>
        <i x="1455" nd="1"/>
        <i x="1456" nd="1"/>
        <i x="1457" nd="1"/>
        <i x="1458" nd="1"/>
        <i x="1459" nd="1"/>
        <i x="1460" nd="1"/>
        <i x="1461" nd="1"/>
        <i x="1462" nd="1"/>
        <i x="1463" nd="1"/>
        <i x="1464" nd="1"/>
        <i x="1465" nd="1"/>
        <i x="1466" nd="1"/>
        <i x="1246" nd="1"/>
        <i x="1247" nd="1"/>
        <i x="1248" nd="1"/>
        <i x="834" nd="1"/>
        <i x="835" nd="1"/>
        <i x="836" nd="1"/>
        <i x="837" nd="1"/>
        <i x="838" nd="1"/>
        <i x="839" nd="1"/>
        <i x="840" nd="1"/>
        <i x="1242" nd="1"/>
        <i x="1243" nd="1"/>
        <i x="1244" nd="1"/>
        <i x="1245" nd="1"/>
        <i x="1622" nd="1"/>
        <i x="1623" nd="1"/>
        <i x="1624" nd="1"/>
        <i x="893" nd="1"/>
        <i x="894" nd="1"/>
        <i x="841" nd="1"/>
        <i x="1625" nd="1"/>
        <i x="850" nd="1"/>
        <i x="851" nd="1"/>
        <i x="852" nd="1"/>
        <i x="853" nd="1"/>
        <i x="854" nd="1"/>
        <i x="855" nd="1"/>
        <i x="856" nd="1"/>
        <i x="857" nd="1"/>
        <i x="858" nd="1"/>
        <i x="859" nd="1"/>
        <i x="860" nd="1"/>
        <i x="861" nd="1"/>
        <i x="862" nd="1"/>
        <i x="863" nd="1"/>
        <i x="864" nd="1"/>
        <i x="842" nd="1"/>
        <i x="843" nd="1"/>
        <i x="844" nd="1"/>
        <i x="845" nd="1"/>
        <i x="846" nd="1"/>
        <i x="1626" nd="1"/>
        <i x="1627" nd="1"/>
        <i x="1628" nd="1"/>
        <i x="1629" nd="1"/>
        <i x="1630" nd="1"/>
        <i x="1631" nd="1"/>
        <i x="1632" nd="1"/>
        <i x="1356" nd="1"/>
        <i x="1633" nd="1"/>
        <i x="1634" nd="1"/>
        <i x="1635" nd="1"/>
        <i x="1620" nd="1"/>
        <i x="1621" nd="1"/>
        <i x="865" nd="1"/>
        <i x="866" nd="1"/>
        <i x="1368" nd="1"/>
        <i x="1369" nd="1"/>
        <i x="1370" nd="1"/>
        <i x="1371" nd="1"/>
        <i x="1372" nd="1"/>
        <i x="1373" nd="1"/>
        <i x="1357" nd="1"/>
        <i x="1358" nd="1"/>
        <i x="1359" nd="1"/>
        <i x="1636" nd="1"/>
        <i x="868" nd="1"/>
        <i x="869" nd="1"/>
        <i x="1613" nd="1"/>
        <i x="1483" nd="1"/>
        <i x="1484" nd="1"/>
        <i x="1485" nd="1"/>
        <i x="1486" nd="1"/>
        <i x="1487" nd="1"/>
        <i x="1488" nd="1"/>
        <i x="1489" nd="1"/>
        <i x="1490" nd="1"/>
        <i x="1491" nd="1"/>
        <i x="1492" nd="1"/>
        <i x="898" nd="1"/>
        <i x="1637" nd="1"/>
        <i x="1638" nd="1"/>
        <i x="1639" nd="1"/>
        <i x="847" nd="1"/>
        <i x="867" nd="1"/>
        <i x="848" nd="1"/>
        <i x="849" nd="1"/>
        <i x="1467" nd="1"/>
        <i x="1468" nd="1"/>
        <i x="1469" nd="1"/>
        <i x="1470" nd="1"/>
        <i x="1471" nd="1"/>
        <i x="1472" nd="1"/>
        <i x="1473" nd="1"/>
        <i x="1474" nd="1"/>
        <i x="1475" nd="1"/>
        <i x="1476" nd="1"/>
        <i x="1477" nd="1"/>
        <i x="1478" nd="1"/>
        <i x="1479" nd="1"/>
        <i x="1480" nd="1"/>
        <i x="1481" nd="1"/>
        <i x="1482" nd="1"/>
        <i x="1249" nd="1"/>
        <i x="1250" nd="1"/>
        <i x="1251" nd="1"/>
        <i x="1374" nd="1"/>
        <i x="1375" nd="1"/>
        <i x="1376" nd="1"/>
        <i x="1377" nd="1"/>
        <i x="1378" nd="1"/>
        <i x="1379" nd="1"/>
        <i x="1380" nd="1"/>
        <i x="1381" nd="1"/>
        <i x="1382" nd="1"/>
        <i x="1383" nd="1"/>
        <i x="1384" nd="1"/>
        <i x="1385" nd="1"/>
        <i x="1386" nd="1"/>
        <i x="1387" nd="1"/>
        <i x="1388" nd="1"/>
        <i x="1389" nd="1"/>
        <i x="1390" nd="1"/>
        <i x="1493" nd="1"/>
        <i x="1494" nd="1"/>
        <i x="1495" nd="1"/>
        <i x="1496" nd="1"/>
        <i x="1497" nd="1"/>
        <i x="1498" nd="1"/>
        <i x="1499" nd="1"/>
        <i x="1500" nd="1"/>
        <i x="1501" nd="1"/>
        <i x="1502" nd="1"/>
        <i x="1503" nd="1"/>
        <i x="1504" nd="1"/>
        <i x="1505" nd="1"/>
        <i x="1506" nd="1"/>
        <i x="1507" nd="1"/>
        <i x="1508" nd="1"/>
        <i x="1509" nd="1"/>
        <i x="1510" nd="1"/>
        <i x="1511" nd="1"/>
        <i x="1512" nd="1"/>
        <i x="1513" nd="1"/>
        <i x="1514" nd="1"/>
        <i x="899" nd="1"/>
        <i x="938" nd="1"/>
        <i x="939" nd="1"/>
        <i x="940" nd="1"/>
        <i x="941" nd="1"/>
        <i x="942" nd="1"/>
        <i x="943" nd="1"/>
        <i x="944" nd="1"/>
        <i x="1332" nd="1"/>
        <i x="1252" nd="1"/>
        <i x="1704"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TS1" xr10:uid="{00000000-0013-0000-FFFF-FFFF0C000000}" sourceName="RTS">
  <pivotTables>
    <pivotTable tabId="13" name="tblRpkRls"/>
  </pivotTables>
  <data>
    <tabular pivotCacheId="2" sortOrder="descending" customListSort="0" showMissing="0">
      <items count="470">
        <i x="2" s="1"/>
        <i x="1" s="1"/>
        <i x="76" s="1"/>
        <i x="75" s="1"/>
        <i x="74" s="1"/>
        <i x="4" s="1"/>
        <i x="63" s="1"/>
        <i x="24" s="1"/>
        <i x="6" s="1"/>
        <i x="30" s="1"/>
        <i x="23" s="1"/>
        <i x="7" s="1"/>
        <i x="45" s="1"/>
        <i x="55" s="1"/>
        <i x="37" s="1"/>
        <i x="51" s="1"/>
        <i x="39" s="1"/>
        <i x="54" s="1"/>
        <i x="12" s="1"/>
        <i x="68" s="1"/>
        <i x="48" s="1"/>
        <i x="46" s="1"/>
        <i x="40" s="1"/>
        <i x="13" s="1"/>
        <i x="57" s="1"/>
        <i x="9" s="1"/>
        <i x="26" s="1"/>
        <i x="73" s="1"/>
        <i x="79" s="1"/>
        <i x="36" s="1"/>
        <i x="31" s="1"/>
        <i x="38" s="1"/>
        <i x="14" s="1"/>
        <i x="8" s="1"/>
        <i x="53" s="1"/>
        <i x="16" s="1"/>
        <i x="69" s="1"/>
        <i x="20" s="1"/>
        <i x="49" s="1"/>
        <i x="33" s="1"/>
        <i x="47" s="1"/>
        <i x="78" s="1"/>
        <i x="29" s="1"/>
        <i x="3" s="1"/>
        <i x="11" s="1"/>
        <i x="61" s="1"/>
        <i x="52" s="1"/>
        <i x="71" s="1"/>
        <i x="27" s="1"/>
        <i x="72" s="1"/>
        <i x="58" s="1"/>
        <i x="41" s="1"/>
        <i x="22" s="1"/>
        <i x="5" s="1"/>
        <i x="17" s="1"/>
        <i x="19" s="1"/>
        <i x="28" s="1"/>
        <i x="50" s="1"/>
        <i x="18" s="1"/>
        <i x="0" s="1"/>
        <i x="62" s="1"/>
        <i x="70" s="1"/>
        <i x="66" s="1"/>
        <i x="10" s="1"/>
        <i x="56" s="1"/>
        <i x="34" s="1"/>
        <i x="42" s="1"/>
        <i x="65" s="1"/>
        <i x="64" s="1"/>
        <i x="21" s="1"/>
        <i x="25" s="1"/>
        <i x="32" s="1"/>
        <i x="43" s="1"/>
        <i x="67" s="1"/>
        <i x="44" s="1"/>
        <i x="15" s="1"/>
        <i x="35" s="1"/>
        <i x="77" s="1"/>
        <i x="60" s="1"/>
        <i x="59" s="1"/>
        <i x="272" s="1" nd="1"/>
        <i x="452" s="1" nd="1"/>
        <i x="446" s="1" nd="1"/>
        <i x="243" s="1" nd="1"/>
        <i x="438" s="1" nd="1"/>
        <i x="235" s="1" nd="1"/>
        <i x="424" s="1" nd="1"/>
        <i x="229" s="1" nd="1"/>
        <i x="221" s="1" nd="1"/>
        <i x="400" s="1" nd="1"/>
        <i x="205" s="1" nd="1"/>
        <i x="392" s="1" nd="1"/>
        <i x="194" s="1" nd="1"/>
        <i x="466" s="1" nd="1"/>
        <i x="261" s="1" nd="1"/>
        <i x="461" s="1" nd="1"/>
        <i x="255" s="1" nd="1"/>
        <i x="458" s="1" nd="1"/>
        <i x="248" s="1" nd="1"/>
        <i x="242" s="1" nd="1"/>
        <i x="437" s="1" nd="1"/>
        <i x="423" s="1" nd="1"/>
        <i x="415" s="1" nd="1"/>
        <i x="219" s="1" nd="1"/>
        <i x="210" s="1" nd="1"/>
        <i x="203" s="1" nd="1"/>
        <i x="193" s="1" nd="1"/>
        <i x="381" s="1" nd="1"/>
        <i x="184" s="1" nd="1"/>
        <i x="365" s="1" nd="1"/>
        <i x="457" s="1" nd="1"/>
        <i x="252" s="1" nd="1"/>
        <i x="444" s="1" nd="1"/>
        <i x="241" s="1" nd="1"/>
        <i x="237" s="1" nd="1"/>
        <i x="227" s="1" nd="1"/>
        <i x="413" s="1" nd="1"/>
        <i x="218" s="1" nd="1"/>
        <i x="406" s="1" nd="1"/>
        <i x="208" s="1" nd="1"/>
        <i x="389" s="1" nd="1"/>
        <i x="191" s="1" nd="1"/>
        <i x="380" s="1" nd="1"/>
        <i x="183" s="1" nd="1"/>
        <i x="374" s="1" nd="1"/>
        <i x="350" s="1" nd="1"/>
        <i x="159" s="1" nd="1"/>
        <i x="344" s="1" nd="1"/>
        <i x="419" s="1" nd="1"/>
        <i x="216" s="1" nd="1"/>
        <i x="404" s="1" nd="1"/>
        <i x="181" s="1" nd="1"/>
        <i x="373" s="1" nd="1"/>
        <i x="362" s="1" nd="1"/>
        <i x="158" s="1" nd="1"/>
        <i x="342" s="1" nd="1"/>
        <i x="151" s="1" nd="1"/>
        <i x="335" s="1" nd="1"/>
        <i x="142" s="1" nd="1"/>
        <i x="319" s="1" nd="1"/>
        <i x="230" s="1" nd="1"/>
        <i x="418" s="1" nd="1"/>
        <i x="403" s="1" nd="1"/>
        <i x="207" s="1" nd="1"/>
        <i x="396" s="1" nd="1"/>
        <i x="199" s="1" nd="1"/>
        <i x="386" s="1" nd="1"/>
        <i x="179" s="1" nd="1"/>
        <i x="371" s="1" nd="1"/>
        <i x="173" s="1" nd="1"/>
        <i x="360" s="1" nd="1"/>
        <i x="150" s="1" nd="1"/>
        <i x="141" s="1" nd="1"/>
        <i x="326" s="1" nd="1"/>
        <i x="312" s="1" nd="1"/>
        <i x="304" s="1" nd="1"/>
        <i x="214" s="1" nd="1"/>
        <i x="385" s="1" nd="1"/>
        <i x="187" s="1" nd="1"/>
        <i x="171" s="1" nd="1"/>
        <i x="163" s="1" nd="1"/>
        <i x="348" s="1" nd="1"/>
        <i x="156" s="1" nd="1"/>
        <i x="332" s="1" nd="1"/>
        <i x="139" s="1" nd="1"/>
        <i x="324" s="1" nd="1"/>
        <i x="317" s="1" nd="1"/>
        <i x="120" s="1" nd="1"/>
        <i x="303" s="1" nd="1"/>
        <i x="112" s="1" nd="1"/>
        <i x="298" s="1" nd="1"/>
        <i x="104" s="1" nd="1"/>
        <i x="376" s="1" nd="1"/>
        <i x="177" s="1" nd="1"/>
        <i x="359" s="1" nd="1"/>
        <i x="346" s="1" nd="1"/>
        <i x="155" s="1" nd="1"/>
        <i x="138" s="1" nd="1"/>
        <i x="130" s="1" nd="1"/>
        <i x="315" s="1" nd="1"/>
        <i x="125" s="1" nd="1"/>
        <i x="110" s="1" nd="1"/>
        <i x="296" s="1" nd="1"/>
        <i x="103" s="1" nd="1"/>
        <i x="292" s="1" nd="1"/>
        <i x="96" s="1" nd="1"/>
        <i x="284" s="1" nd="1"/>
        <i x="167" s="1" nd="1"/>
        <i x="357" s="1" nd="1"/>
        <i x="161" s="1" nd="1"/>
        <i x="338" s="1" nd="1"/>
        <i x="147" s="1" nd="1"/>
        <i x="329" s="1" nd="1"/>
        <i x="321" s="1" nd="1"/>
        <i x="128" s="1" nd="1"/>
        <i x="307" s="1" nd="1"/>
        <i x="107" s="1" nd="1"/>
        <i x="291" s="1" nd="1"/>
        <i x="100" s="1" nd="1"/>
        <i x="95" s="1" nd="1"/>
        <i x="283" s="1" nd="1"/>
        <i x="88" s="1" nd="1"/>
        <i x="277" s="1" nd="1"/>
        <i x="354" s="1" nd="1"/>
        <i x="160" s="1" nd="1"/>
        <i x="144" s="1" nd="1"/>
        <i x="134" s="1" nd="1"/>
        <i x="320" s="1" nd="1"/>
        <i x="127" s="1" nd="1"/>
        <i x="305" s="1" nd="1"/>
        <i x="114" s="1" nd="1"/>
        <i x="300" s="1" nd="1"/>
        <i x="105" s="1" nd="1"/>
        <i x="294" s="1" nd="1"/>
        <i x="98" s="1" nd="1"/>
        <i x="93" s="1" nd="1"/>
        <i x="281" s="1" nd="1"/>
        <i x="90" s="1" nd="1"/>
        <i x="276" s="1" nd="1"/>
        <i x="279" s="1" nd="1"/>
        <i x="85" s="1" nd="1"/>
        <i x="270" s="1" nd="1"/>
        <i x="84" s="1" nd="1"/>
        <i x="267" s="1" nd="1"/>
        <i x="469" s="1" nd="1"/>
        <i x="263" s="1" nd="1"/>
        <i x="465" s="1" nd="1"/>
        <i x="259" s="1" nd="1"/>
        <i x="455" s="1" nd="1"/>
        <i x="250" s="1" nd="1"/>
        <i x="449" s="1" nd="1"/>
        <i x="246" s="1" nd="1"/>
        <i x="442" s="1" nd="1"/>
        <i x="86" s="1" nd="1"/>
        <i x="264" s="1" nd="1"/>
        <i x="464" s="1" nd="1"/>
        <i x="257" s="1" nd="1"/>
        <i x="454" s="1" nd="1"/>
        <i x="245" s="1" nd="1"/>
        <i x="440" s="1" nd="1"/>
        <i x="239" s="1" nd="1"/>
        <i x="433" s="1" nd="1"/>
        <i x="417" s="1" nd="1"/>
        <i x="223" s="1" nd="1"/>
        <i x="409" s="1" nd="1"/>
        <i x="273" s="1" nd="1"/>
        <i x="268" s="1" nd="1"/>
        <i x="83" s="1" nd="1"/>
        <i x="265" s="1" nd="1"/>
        <i x="82" s="1" nd="1"/>
        <i x="468" s="1" nd="1"/>
        <i x="459" s="1" nd="1"/>
        <i x="253" s="1" nd="1"/>
        <i x="453" s="1" nd="1"/>
        <i x="249" s="1" nd="1"/>
        <i x="244" s="1" nd="1"/>
        <i x="439" s="1" nd="1"/>
        <i x="238" s="1" nd="1"/>
        <i x="431" s="1" nd="1"/>
        <i x="416" s="1" nd="1"/>
        <i x="222" s="1" nd="1"/>
        <i x="408" s="1" nd="1"/>
        <i x="212" s="1" nd="1"/>
        <i x="401" s="1" nd="1"/>
        <i x="80" s="1" nd="1"/>
        <i x="467" s="1" nd="1"/>
        <i x="262" s="1" nd="1"/>
        <i x="462" s="1" nd="1"/>
        <i x="430" s="1" nd="1"/>
        <i x="233" s="1" nd="1"/>
        <i x="220" s="1" nd="1"/>
        <i x="211" s="1" nd="1"/>
        <i x="204" s="1" nd="1"/>
        <i x="391" s="1" nd="1"/>
        <i x="260" s="1" nd="1"/>
        <i x="460" s="1" nd="1"/>
        <i x="254" s="1" nd="1"/>
        <i x="451" s="1" nd="1"/>
        <i x="247" s="1" nd="1"/>
        <i x="445" s="1" nd="1"/>
        <i x="232" s="1" nd="1"/>
        <i x="421" s="1" nd="1"/>
        <i x="228" s="1" nd="1"/>
        <i x="414" s="1" nd="1"/>
        <i x="209" s="1" nd="1"/>
        <i x="399" s="1" nd="1"/>
        <i x="390" s="1" nd="1"/>
        <i x="192" s="1" nd="1"/>
        <i x="175" s="1" nd="1"/>
        <i x="364" s="1" nd="1"/>
        <i x="165" s="1" nd="1"/>
        <i x="351" s="1" nd="1"/>
        <i x="456" s="1" nd="1"/>
        <i x="240" s="1" nd="1"/>
        <i x="436" s="1" nd="1"/>
        <i x="429" s="1" nd="1"/>
        <i x="420" s="1" nd="1"/>
        <i x="226" s="1" nd="1"/>
        <i x="412" s="1" nd="1"/>
        <i x="217" s="1" nd="1"/>
        <i x="405" s="1" nd="1"/>
        <i x="201" s="1" nd="1"/>
        <i x="387" s="1" nd="1"/>
        <i x="189" s="1" nd="1"/>
        <i x="379" s="1" nd="1"/>
        <i x="182" s="1" nd="1"/>
        <i x="363" s="1" nd="1"/>
        <i x="164" s="1" nd="1"/>
        <i x="343" s="1" nd="1"/>
        <i x="435" s="1" nd="1"/>
        <i x="236" s="1" nd="1"/>
        <i x="428" s="1" nd="1"/>
        <i x="231" s="1" nd="1"/>
        <i x="411" s="1" nd="1"/>
        <i x="215" s="1" nd="1"/>
        <i x="397" s="1" nd="1"/>
        <i x="378" s="1" nd="1"/>
        <i x="180" s="1" nd="1"/>
        <i x="372" s="1" nd="1"/>
        <i x="174" s="1" nd="1"/>
        <i x="349" s="1" nd="1"/>
        <i x="334" s="1" nd="1"/>
        <i x="132" s="1" nd="1"/>
        <i x="426" s="1" nd="1"/>
        <i x="402" s="1" nd="1"/>
        <i x="206" s="1" nd="1"/>
        <i x="395" s="1" nd="1"/>
        <i x="198" s="1" nd="1"/>
        <i x="377" s="1" nd="1"/>
        <i x="178" s="1" nd="1"/>
        <i x="370" s="1" nd="1"/>
        <i x="172" s="1" nd="1"/>
        <i x="157" s="1" nd="1"/>
        <i x="340" s="1" nd="1"/>
        <i x="333" s="1" nd="1"/>
        <i x="140" s="1" nd="1"/>
        <i x="318" s="1" nd="1"/>
        <i x="126" s="1" nd="1"/>
        <i x="311" s="1" nd="1"/>
        <i x="121" s="1" nd="1"/>
        <i x="213" s="1" nd="1"/>
        <i x="394" s="1" nd="1"/>
        <i x="197" s="1" nd="1"/>
        <i x="384" s="1" nd="1"/>
        <i x="368" s="1" nd="1"/>
        <i x="169" s="1" nd="1"/>
        <i x="347" s="1" nd="1"/>
        <i x="331" s="1" nd="1"/>
        <i x="323" s="1" nd="1"/>
        <i x="131" s="1" nd="1"/>
        <i x="309" s="1" nd="1"/>
        <i x="118" s="1" nd="1"/>
        <i x="111" s="1" nd="1"/>
        <i x="297" s="1" nd="1"/>
        <i x="393" s="1" nd="1"/>
        <i x="195" s="1" nd="1"/>
        <i x="383" s="1" nd="1"/>
        <i x="186" s="1" nd="1"/>
        <i x="375" s="1" nd="1"/>
        <i x="168" s="1" nd="1"/>
        <i x="358" s="1" nd="1"/>
        <i x="154" s="1" nd="1"/>
        <i x="330" s="1" nd="1"/>
        <i x="136" s="1" nd="1"/>
        <i x="322" s="1" nd="1"/>
        <i x="129" s="1" nd="1"/>
        <i x="124" s="1" nd="1"/>
        <i x="116" s="1" nd="1"/>
        <i x="302" s="1" nd="1"/>
        <i x="108" s="1" nd="1"/>
        <i x="102" s="1" nd="1"/>
        <i x="288" s="1" nd="1"/>
        <i x="166" s="1" nd="1"/>
        <i x="355" s="1" nd="1"/>
        <i x="153" s="1" nd="1"/>
        <i x="337" s="1" nd="1"/>
        <i x="145" s="1" nd="1"/>
        <i x="328" s="1" nd="1"/>
        <i x="135" s="1" nd="1"/>
        <i x="314" s="1" nd="1"/>
        <i x="123" s="1" nd="1"/>
        <i x="306" s="1" nd="1"/>
        <i x="301" s="1" nd="1"/>
        <i x="101" s="1" nd="1"/>
        <i x="290" s="1" nd="1"/>
        <i x="99" s="1" nd="1"/>
        <i x="286" s="1" nd="1"/>
        <i x="94" s="1" nd="1"/>
        <i x="278" s="1" nd="1"/>
        <i x="352" s="1" nd="1"/>
        <i x="327" s="1" nd="1"/>
        <i x="133" s="1" nd="1"/>
        <i x="122" s="1" nd="1"/>
        <i x="113" s="1" nd="1"/>
        <i x="299" s="1" nd="1"/>
        <i x="289" s="1" nd="1"/>
        <i x="97" s="1" nd="1"/>
        <i x="92" s="1" nd="1"/>
        <i x="280" s="1" nd="1"/>
        <i x="275" s="1" nd="1"/>
        <i x="91" s="1" nd="1"/>
        <i x="269" s="1" nd="1"/>
        <i x="258" s="1" nd="1"/>
        <i x="448" s="1" nd="1"/>
        <i x="441" s="1" nd="1"/>
        <i x="425" s="1" nd="1"/>
        <i x="274" s="1" nd="1"/>
        <i x="463" s="1" nd="1"/>
        <i x="447" s="1" nd="1"/>
        <i x="432" s="1" nd="1"/>
        <i x="81" s="1" nd="1"/>
        <i x="256" s="1" nd="1"/>
        <i x="234" s="1" nd="1"/>
        <i x="422" s="1" nd="1"/>
        <i x="407" s="1" nd="1"/>
        <i x="251" s="1" nd="1"/>
        <i x="450" s="1" nd="1"/>
        <i x="443" s="1" nd="1"/>
        <i x="398" s="1" nd="1"/>
        <i x="202" s="1" nd="1"/>
        <i x="388" s="1" nd="1"/>
        <i x="190" s="1" nd="1"/>
        <i x="200" s="1" nd="1"/>
        <i x="361" s="1" nd="1"/>
        <i x="434" s="1" nd="1"/>
        <i x="427" s="1" nd="1"/>
        <i x="225" s="1" nd="1"/>
        <i x="410" s="1" nd="1"/>
        <i x="188" s="1" nd="1"/>
        <i x="341" s="1" nd="1"/>
        <i x="149" s="1" nd="1"/>
        <i x="325" s="1" nd="1"/>
        <i x="369" s="1" nd="1"/>
        <i x="170" s="1" nd="1"/>
        <i x="148" s="1" nd="1"/>
        <i x="316" s="1" nd="1"/>
        <i x="310" s="1" nd="1"/>
        <i x="119" s="1" nd="1"/>
        <i x="196" s="1" nd="1"/>
        <i x="176" s="1" nd="1"/>
        <i x="367" s="1" nd="1"/>
        <i x="162" s="1" nd="1"/>
        <i x="339" s="1" nd="1"/>
        <i x="137" s="1" nd="1"/>
        <i x="308" s="1" nd="1"/>
        <i x="117" s="1" nd="1"/>
        <i x="109" s="1" nd="1"/>
        <i x="382" s="1" nd="1"/>
        <i x="356" s="1" nd="1"/>
        <i x="146" s="1" nd="1"/>
        <i x="115" s="1" nd="1"/>
        <i x="106" s="1" nd="1"/>
        <i x="295" s="1" nd="1"/>
        <i x="287" s="1" nd="1"/>
        <i x="282" s="1" nd="1"/>
        <i x="366" s="1" nd="1"/>
        <i x="353" s="1" nd="1"/>
        <i x="143" s="1" nd="1"/>
        <i x="89" s="1" nd="1"/>
        <i x="87" s="1" nd="1"/>
        <i x="152" s="1" nd="1"/>
        <i x="336" s="1" nd="1"/>
        <i x="313" s="1" nd="1"/>
        <i x="293" s="1" nd="1"/>
        <i x="285" s="1" nd="1"/>
        <i x="271" s="1" nd="1"/>
        <i x="224" s="1" nd="1"/>
        <i x="185" s="1" nd="1"/>
        <i x="345" s="1" nd="1"/>
        <i x="266"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1" xr10:uid="{00000000-0013-0000-FFFF-FFFF0D000000}" sourceName="Site">
  <pivotTables>
    <pivotTable tabId="13" name="tblNewRls"/>
  </pivotTables>
  <data>
    <tabular pivotCacheId="1" showMissing="0">
      <items count="3">
        <i x="0" s="1"/>
        <i x="1" s="1" nd="1"/>
        <i x="2"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ckList1" xr10:uid="{00000000-0013-0000-FFFF-FFFF0E000000}" sourceName="PackList">
  <pivotTables>
    <pivotTable tabId="13" name="tblNewRls"/>
  </pivotTables>
  <data>
    <tabular pivotCacheId="1" showMissing="0">
      <items count="4">
        <i x="0" s="1"/>
        <i x="2" s="1" nd="1"/>
        <i x="1" s="1" nd="1"/>
        <i x="3"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2" xr10:uid="{00000000-0013-0000-FFFF-FFFF0F000000}" sourceName="Site">
  <pivotTables>
    <pivotTable tabId="14" name="RlsdNew"/>
  </pivotTables>
  <data>
    <tabular pivotCacheId="1" showMissing="0">
      <items count="3">
        <i x="1" s="1"/>
        <i x="0" s="1" nd="1"/>
        <i x="2"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2" xr10:uid="{00000000-0013-0000-FFFF-FFFF10000000}" sourceName="Product">
  <pivotTables>
    <pivotTable tabId="14" name="RlsdNew"/>
  </pivotTables>
  <data>
    <tabular pivotCacheId="1" customListSort="0" showMissing="0">
      <items count="126">
        <i x="45" s="1"/>
        <i x="0" s="1" nd="1"/>
        <i x="1" s="1" nd="1"/>
        <i x="3" s="1" nd="1"/>
        <i x="2" s="1" nd="1"/>
        <i x="4" s="1" nd="1"/>
        <i x="5" s="1" nd="1"/>
        <i x="6" s="1" nd="1"/>
        <i x="8" s="1" nd="1"/>
        <i x="11" s="1" nd="1"/>
        <i x="10" s="1" nd="1"/>
        <i x="9" s="1" nd="1"/>
        <i x="7" s="1" nd="1"/>
        <i x="12" s="1" nd="1"/>
        <i x="13" s="1" nd="1"/>
        <i x="15" s="1" nd="1"/>
        <i x="14" s="1" nd="1"/>
        <i x="16" s="1" nd="1"/>
        <i x="17" s="1" nd="1"/>
        <i x="18" s="1" nd="1"/>
        <i x="19" s="1" nd="1"/>
        <i x="20" s="1" nd="1"/>
        <i x="21" s="1" nd="1"/>
        <i x="22" s="1" nd="1"/>
        <i x="23" s="1" nd="1"/>
        <i x="24" s="1" nd="1"/>
        <i x="25" s="1" nd="1"/>
        <i x="26" s="1" nd="1"/>
        <i x="27" s="1" nd="1"/>
        <i x="29" s="1" nd="1"/>
        <i x="28" s="1" nd="1"/>
        <i x="30" s="1" nd="1"/>
        <i x="32" s="1" nd="1"/>
        <i x="33" s="1" nd="1"/>
        <i x="34" s="1" nd="1"/>
        <i x="31" s="1" nd="1"/>
        <i x="35" s="1" nd="1"/>
        <i x="36" s="1" nd="1"/>
        <i x="37" s="1" nd="1"/>
        <i x="38" s="1" nd="1"/>
        <i x="39" s="1" nd="1"/>
        <i x="40" s="1" nd="1"/>
        <i x="41" s="1" nd="1"/>
        <i x="42" s="1" nd="1"/>
        <i x="43" s="1" nd="1"/>
        <i x="44" s="1" nd="1"/>
        <i x="46" s="1" nd="1"/>
        <i x="47" s="1" nd="1"/>
        <i x="48" s="1" nd="1"/>
        <i x="49" s="1" nd="1"/>
        <i x="50" s="1" nd="1"/>
        <i x="51" s="1" nd="1"/>
        <i x="52" s="1" nd="1"/>
        <i x="54" s="1" nd="1"/>
        <i x="53" s="1" nd="1"/>
        <i x="55" s="1" nd="1"/>
        <i x="56" s="1" nd="1"/>
        <i x="57" s="1" nd="1"/>
        <i x="58" s="1" nd="1"/>
        <i x="59" s="1" nd="1"/>
        <i x="61" s="1" nd="1"/>
        <i x="62" s="1" nd="1"/>
        <i x="60" s="1" nd="1"/>
        <i x="63" s="1" nd="1"/>
        <i x="65" s="1" nd="1"/>
        <i x="66" s="1" nd="1"/>
        <i x="64" s="1" nd="1"/>
        <i x="67" s="1" nd="1"/>
        <i x="68" s="1" nd="1"/>
        <i x="69" s="1" nd="1"/>
        <i x="70" s="1" nd="1"/>
        <i x="71" s="1" nd="1"/>
        <i x="72" s="1" nd="1"/>
        <i x="73" s="1" nd="1"/>
        <i x="74" s="1" nd="1"/>
        <i x="75" s="1" nd="1"/>
        <i x="76" s="1" nd="1"/>
        <i x="77" s="1" nd="1"/>
        <i x="78" s="1" nd="1"/>
        <i x="79" s="1" nd="1"/>
        <i x="80" s="1" nd="1"/>
        <i x="81" s="1" nd="1"/>
        <i x="82" s="1" nd="1"/>
        <i x="83" s="1" nd="1"/>
        <i x="85" s="1" nd="1"/>
        <i x="84" s="1" nd="1"/>
        <i x="86" s="1" nd="1"/>
        <i x="87" s="1" nd="1"/>
        <i x="88" s="1" nd="1"/>
        <i x="90" s="1" nd="1"/>
        <i x="89"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2" s="1" nd="1"/>
        <i x="113" s="1" nd="1"/>
        <i x="115" s="1" nd="1"/>
        <i x="114" s="1" nd="1"/>
        <i x="111" s="1" nd="1"/>
        <i x="116" s="1" nd="1"/>
        <i x="117" s="1" nd="1"/>
        <i x="118" s="1" nd="1"/>
        <i x="119" s="1" nd="1"/>
        <i x="120" s="1" nd="1"/>
        <i x="121" s="1" nd="1"/>
        <i x="122" s="1" nd="1"/>
        <i x="123" s="1" nd="1"/>
        <i x="124" s="1" nd="1"/>
        <i x="125"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2" xr10:uid="{00000000-0013-0000-FFFF-FFFF11000000}" sourceName="Customer">
  <pivotTables>
    <pivotTable tabId="14" name="RlsdNew"/>
  </pivotTables>
  <data>
    <tabular pivotCacheId="1" customListSort="0" showMissing="0">
      <items count="22">
        <i x="4" s="1"/>
        <i x="1" s="1" nd="1"/>
        <i x="18" s="1" nd="1"/>
        <i x="6" s="1" nd="1"/>
        <i x="15" s="1" nd="1"/>
        <i x="8" s="1" nd="1"/>
        <i x="0" s="1" nd="1"/>
        <i x="5" s="1" nd="1"/>
        <i x="17" s="1" nd="1"/>
        <i x="11" s="1" nd="1"/>
        <i x="12" s="1" nd="1"/>
        <i x="20" s="1" nd="1"/>
        <i x="13" s="1" nd="1"/>
        <i x="16" s="1" nd="1"/>
        <i x="9" s="1" nd="1"/>
        <i x="19" s="1" nd="1"/>
        <i x="7" s="1" nd="1"/>
        <i x="2" s="1" nd="1"/>
        <i x="3" s="1" nd="1"/>
        <i x="14" s="1" nd="1"/>
        <i x="10" s="1" nd="1"/>
        <i x="21"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2" xr10:uid="{00000000-0013-0000-FFFF-FFFF12000000}" sourceName="Lot #">
  <pivotTables>
    <pivotTable tabId="14" name="RlsdNew"/>
  </pivotTables>
  <data>
    <tabular pivotCacheId="1" customListSort="0" showMissing="0">
      <items count="1705">
        <i x="895" s="1"/>
        <i x="896" s="1"/>
        <i x="1233" s="1" nd="1"/>
        <i x="1199" s="1" nd="1"/>
        <i x="1200" s="1" nd="1"/>
        <i x="1201" s="1" nd="1"/>
        <i x="1202" s="1" nd="1"/>
        <i x="1203" s="1" nd="1"/>
        <i x="1204" s="1" nd="1"/>
        <i x="1205" s="1" nd="1"/>
        <i x="1206" s="1" nd="1"/>
        <i x="954" s="1" nd="1"/>
        <i x="955" s="1" nd="1"/>
        <i x="956" s="1" nd="1"/>
        <i x="957" s="1" nd="1"/>
        <i x="958" s="1" nd="1"/>
        <i x="959" s="1" nd="1"/>
        <i x="960" s="1" nd="1"/>
        <i x="961" s="1" nd="1"/>
        <i x="962" s="1" nd="1"/>
        <i x="963" s="1" nd="1"/>
        <i x="946" s="1" nd="1"/>
        <i x="964" s="1" nd="1"/>
        <i x="965" s="1" nd="1"/>
        <i x="947" s="1" nd="1"/>
        <i x="948" s="1" nd="1"/>
        <i x="949" s="1" nd="1"/>
        <i x="950" s="1" nd="1"/>
        <i x="951" s="1" nd="1"/>
        <i x="952" s="1" nd="1"/>
        <i x="953" s="1" nd="1"/>
        <i x="1236" s="1" nd="1"/>
        <i x="1237" s="1" nd="1"/>
        <i x="100" s="1" nd="1"/>
        <i x="278"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28" s="1" nd="1"/>
        <i x="129" s="1" nd="1"/>
        <i x="130" s="1" nd="1"/>
        <i x="131" s="1" nd="1"/>
        <i x="132" s="1" nd="1"/>
        <i x="133" s="1" nd="1"/>
        <i x="134" s="1" nd="1"/>
        <i x="135" s="1" nd="1"/>
        <i x="136" s="1" nd="1"/>
        <i x="137" s="1" nd="1"/>
        <i x="160" s="1" nd="1"/>
        <i x="161" s="1" nd="1"/>
        <i x="162" s="1" nd="1"/>
        <i x="163" s="1" nd="1"/>
        <i x="164" s="1" nd="1"/>
        <i x="165" s="1" nd="1"/>
        <i x="166" s="1" nd="1"/>
        <i x="167" s="1" nd="1"/>
        <i x="168" s="1" nd="1"/>
        <i x="169" s="1" nd="1"/>
        <i x="170" s="1" nd="1"/>
        <i x="171" s="1" nd="1"/>
        <i x="172" s="1" nd="1"/>
        <i x="173" s="1" nd="1"/>
        <i x="174" s="1" nd="1"/>
        <i x="175" s="1" nd="1"/>
        <i x="176" s="1" nd="1"/>
        <i x="177" s="1" nd="1"/>
        <i x="178" s="1" nd="1"/>
        <i x="138" s="1" nd="1"/>
        <i x="139" s="1" nd="1"/>
        <i x="179" s="1" nd="1"/>
        <i x="140" s="1" nd="1"/>
        <i x="141" s="1" nd="1"/>
        <i x="142" s="1" nd="1"/>
        <i x="143" s="1" nd="1"/>
        <i x="144" s="1" nd="1"/>
        <i x="145" s="1" nd="1"/>
        <i x="146" s="1" nd="1"/>
        <i x="147" s="1" nd="1"/>
        <i x="148" s="1" nd="1"/>
        <i x="149" s="1" nd="1"/>
        <i x="150" s="1" nd="1"/>
        <i x="151" s="1" nd="1"/>
        <i x="152" s="1" nd="1"/>
        <i x="153" s="1" nd="1"/>
        <i x="154" s="1" nd="1"/>
        <i x="279" s="1" nd="1"/>
        <i x="273" s="1" nd="1"/>
        <i x="280" s="1" nd="1"/>
        <i x="274" s="1" nd="1"/>
        <i x="228" s="1" nd="1"/>
        <i x="229" s="1" nd="1"/>
        <i x="230" s="1" nd="1"/>
        <i x="231" s="1" nd="1"/>
        <i x="232" s="1" nd="1"/>
        <i x="233" s="1" nd="1"/>
        <i x="234" s="1" nd="1"/>
        <i x="235" s="1" nd="1"/>
        <i x="236" s="1" nd="1"/>
        <i x="237" s="1" nd="1"/>
        <i x="238" s="1" nd="1"/>
        <i x="239" s="1" nd="1"/>
        <i x="240" s="1" nd="1"/>
        <i x="241" s="1" nd="1"/>
        <i x="242" s="1" nd="1"/>
        <i x="155" s="1" nd="1"/>
        <i x="156" s="1" nd="1"/>
        <i x="157" s="1" nd="1"/>
        <i x="158" s="1" nd="1"/>
        <i x="180" s="1" nd="1"/>
        <i x="181" s="1" nd="1"/>
        <i x="159" s="1" nd="1"/>
        <i x="283" s="1" nd="1"/>
        <i x="281" s="1" nd="1"/>
        <i x="282" s="1" nd="1"/>
        <i x="275" s="1" nd="1"/>
        <i x="276" s="1" nd="1"/>
        <i x="277" s="1" nd="1"/>
        <i x="243" s="1" nd="1"/>
        <i x="244" s="1" nd="1"/>
        <i x="245" s="1" nd="1"/>
        <i x="246" s="1" nd="1"/>
        <i x="247" s="1" nd="1"/>
        <i x="248" s="1" nd="1"/>
        <i x="249" s="1" nd="1"/>
        <i x="250" s="1" nd="1"/>
        <i x="251" s="1" nd="1"/>
        <i x="252" s="1" nd="1"/>
        <i x="253" s="1" nd="1"/>
        <i x="254" s="1" nd="1"/>
        <i x="255" s="1" nd="1"/>
        <i x="256" s="1" nd="1"/>
        <i x="257" s="1" nd="1"/>
        <i x="258" s="1" nd="1"/>
        <i x="259" s="1" nd="1"/>
        <i x="260" s="1" nd="1"/>
        <i x="261" s="1" nd="1"/>
        <i x="262" s="1" nd="1"/>
        <i x="263" s="1" nd="1"/>
        <i x="264" s="1" nd="1"/>
        <i x="265" s="1" nd="1"/>
        <i x="266" s="1" nd="1"/>
        <i x="267" s="1" nd="1"/>
        <i x="268" s="1" nd="1"/>
        <i x="269" s="1" nd="1"/>
        <i x="270" s="1" nd="1"/>
        <i x="182" s="1" nd="1"/>
        <i x="271" s="1" nd="1"/>
        <i x="272" s="1" nd="1"/>
        <i x="183" s="1" nd="1"/>
        <i x="184" s="1" nd="1"/>
        <i x="185" s="1" nd="1"/>
        <i x="186" s="1" nd="1"/>
        <i x="187" s="1" nd="1"/>
        <i x="188" s="1" nd="1"/>
        <i x="189" s="1" nd="1"/>
        <i x="190" s="1" nd="1"/>
        <i x="191" s="1" nd="1"/>
        <i x="192" s="1" nd="1"/>
        <i x="193" s="1" nd="1"/>
        <i x="194" s="1" nd="1"/>
        <i x="195" s="1" nd="1"/>
        <i x="196" s="1" nd="1"/>
        <i x="197" s="1" nd="1"/>
        <i x="198" s="1" nd="1"/>
        <i x="199" s="1" nd="1"/>
        <i x="200" s="1" nd="1"/>
        <i x="201" s="1" nd="1"/>
        <i x="202" s="1" nd="1"/>
        <i x="203" s="1" nd="1"/>
        <i x="204" s="1" nd="1"/>
        <i x="205" s="1" nd="1"/>
        <i x="206" s="1" nd="1"/>
        <i x="207" s="1" nd="1"/>
        <i x="208" s="1" nd="1"/>
        <i x="209" s="1" nd="1"/>
        <i x="210" s="1" nd="1"/>
        <i x="211" s="1" nd="1"/>
        <i x="212" s="1" nd="1"/>
        <i x="213" s="1" nd="1"/>
        <i x="214" s="1" nd="1"/>
        <i x="215" s="1" nd="1"/>
        <i x="216" s="1" nd="1"/>
        <i x="217" s="1" nd="1"/>
        <i x="218" s="1" nd="1"/>
        <i x="219" s="1" nd="1"/>
        <i x="220" s="1" nd="1"/>
        <i x="221" s="1" nd="1"/>
        <i x="222" s="1" nd="1"/>
        <i x="223" s="1" nd="1"/>
        <i x="224" s="1" nd="1"/>
        <i x="225" s="1" nd="1"/>
        <i x="226" s="1" nd="1"/>
        <i x="227" s="1" nd="1"/>
        <i x="502" s="1" nd="1"/>
        <i x="1337" s="1" nd="1"/>
        <i x="1338" s="1" nd="1"/>
        <i x="625" s="1" nd="1"/>
        <i x="626" s="1" nd="1"/>
        <i x="1602" s="1" nd="1"/>
        <i x="1603" s="1" nd="1"/>
        <i x="1604" s="1" nd="1"/>
        <i x="1605" s="1" nd="1"/>
        <i x="1606" s="1" nd="1"/>
        <i x="1607" s="1" nd="1"/>
        <i x="1608" s="1" nd="1"/>
        <i x="680" s="1" nd="1"/>
        <i x="681" s="1" nd="1"/>
        <i x="1234" s="1" nd="1"/>
        <i x="1333" s="1" nd="1"/>
        <i x="1334" s="1" nd="1"/>
        <i x="1672" s="1" nd="1"/>
        <i x="1163" s="1" nd="1"/>
        <i x="1600" s="1" nd="1"/>
        <i x="1601" s="1" nd="1"/>
        <i x="1599" s="1" nd="1"/>
        <i x="1597" s="1" nd="1"/>
        <i x="1235" s="1" nd="1"/>
        <i x="1598" s="1" nd="1"/>
        <i x="1164" s="1" nd="1"/>
        <i x="0" s="1" nd="1"/>
        <i x="678" s="1" nd="1"/>
        <i x="679" s="1" nd="1"/>
        <i x="1665" s="1" nd="1"/>
        <i x="609" s="1" nd="1"/>
        <i x="1186" s="1" nd="1"/>
        <i x="1215" s="1" nd="1"/>
        <i x="623" s="1" nd="1"/>
        <i x="3" s="1" nd="1"/>
        <i x="1175" s="1" nd="1"/>
        <i x="610" s="1" nd="1"/>
        <i x="1575" s="1" nd="1"/>
        <i x="4" s="1" nd="1"/>
        <i x="1519" s="1" nd="1"/>
        <i x="1185" s="1" nd="1"/>
        <i x="676" s="1" nd="1"/>
        <i x="1187" s="1" nd="1"/>
        <i x="290" s="1" nd="1"/>
        <i x="291" s="1" nd="1"/>
        <i x="284" s="1" nd="1"/>
        <i x="761" s="1" nd="1"/>
        <i x="286" s="1" nd="1"/>
        <i x="771" s="1" nd="1"/>
        <i x="285" s="1" nd="1"/>
        <i x="772" s="1" nd="1"/>
        <i x="1666" s="1" nd="1"/>
        <i x="287" s="1" nd="1"/>
        <i x="517" s="1" nd="1"/>
        <i x="1339" s="1" nd="1"/>
        <i x="1171" s="1" nd="1"/>
        <i x="1340" s="1" nd="1"/>
        <i x="1172" s="1" nd="1"/>
        <i x="288" s="1" nd="1"/>
        <i x="1216" s="1" nd="1"/>
        <i x="1341" s="1" nd="1"/>
        <i x="1342" s="1" nd="1"/>
        <i x="677" s="1" nd="1"/>
        <i x="762" s="1" nd="1"/>
        <i x="1173" s="1" nd="1"/>
        <i x="1174" s="1" nd="1"/>
        <i x="1640" s="1" nd="1"/>
        <i x="520" s="1" nd="1"/>
        <i x="1176" s="1" nd="1"/>
        <i x="602" s="1" nd="1"/>
        <i x="1576" s="1" nd="1"/>
        <i x="603" s="1" nd="1"/>
        <i x="521" s="1" nd="1"/>
        <i x="624" s="1" nd="1"/>
        <i x="1641" s="1" nd="1"/>
        <i x="684" s="1" nd="1"/>
        <i x="1214" s="1" nd="1"/>
        <i x="682" s="1" nd="1"/>
        <i x="683" s="1" nd="1"/>
        <i x="7" s="1" nd="1"/>
        <i x="685" s="1" nd="1"/>
        <i x="686" s="1" nd="1"/>
        <i x="687" s="1" nd="1"/>
        <i x="1552" s="1" nd="1"/>
        <i x="1553" s="1" nd="1"/>
        <i x="688" s="1" nd="1"/>
        <i x="689" s="1" nd="1"/>
        <i x="690" s="1" nd="1"/>
        <i x="691" s="1" nd="1"/>
        <i x="1211" s="1" nd="1"/>
        <i x="1554" s="1" nd="1"/>
        <i x="692" s="1" nd="1"/>
        <i x="693" s="1" nd="1"/>
        <i x="694" s="1" nd="1"/>
        <i x="695" s="1" nd="1"/>
        <i x="696" s="1" nd="1"/>
        <i x="8" s="1" nd="1"/>
        <i x="1555" s="1" nd="1"/>
        <i x="697" s="1" nd="1"/>
        <i x="698" s="1" nd="1"/>
        <i x="699" s="1" nd="1"/>
        <i x="9" s="1" nd="1"/>
        <i x="11" s="1" nd="1"/>
        <i x="1556" s="1" nd="1"/>
        <i x="10" s="1" nd="1"/>
        <i x="14" s="1" nd="1"/>
        <i x="1557" s="1" nd="1"/>
        <i x="700" s="1" nd="1"/>
        <i x="1212" s="1" nd="1"/>
        <i x="1558" s="1" nd="1"/>
        <i x="701" s="1" nd="1"/>
        <i x="12" s="1" nd="1"/>
        <i x="1213" s="1" nd="1"/>
        <i x="702" s="1" nd="1"/>
        <i x="13" s="1" nd="1"/>
        <i x="15" s="1" nd="1"/>
        <i x="703" s="1" nd="1"/>
        <i x="704" s="1" nd="1"/>
        <i x="627" s="1" nd="1"/>
        <i x="1530" s="1" nd="1"/>
        <i x="16" s="1" nd="1"/>
        <i x="628" s="1" nd="1"/>
        <i x="1578" s="1" nd="1"/>
        <i x="629" s="1" nd="1"/>
        <i x="1167" s="1" nd="1"/>
        <i x="1168" s="1" nd="1"/>
        <i x="1169" s="1" nd="1"/>
        <i x="1170" s="1" nd="1"/>
        <i x="630" s="1" nd="1"/>
        <i x="631" s="1" nd="1"/>
        <i x="632" s="1" nd="1"/>
        <i x="633" s="1" nd="1"/>
        <i x="634" s="1" nd="1"/>
        <i x="1531" s="1" nd="1"/>
        <i x="1532" s="1" nd="1"/>
        <i x="1533" s="1" nd="1"/>
        <i x="1534" s="1" nd="1"/>
        <i x="1217" s="1" nd="1"/>
        <i x="1218" s="1" nd="1"/>
        <i x="1219" s="1" nd="1"/>
        <i x="1238" s="1" nd="1"/>
        <i x="1239" s="1" nd="1"/>
        <i x="1240" s="1" nd="1"/>
        <i x="1241" s="1" nd="1"/>
        <i x="5" s="1" nd="1"/>
        <i x="6" s="1" nd="1"/>
        <i x="305" s="1" nd="1"/>
        <i x="304" s="1" nd="1"/>
        <i x="1559" s="1" nd="1"/>
        <i x="1560" s="1" nd="1"/>
        <i x="1561" s="1" nd="1"/>
        <i x="1562" s="1" nd="1"/>
        <i x="1563" s="1" nd="1"/>
        <i x="1564" s="1" nd="1"/>
        <i x="1544" s="1" nd="1"/>
        <i x="1545" s="1" nd="1"/>
        <i x="1542" s="1" nd="1"/>
        <i x="1543" s="1" nd="1"/>
        <i x="1546" s="1" nd="1"/>
        <i x="17" s="1" nd="1"/>
        <i x="18" s="1" nd="1"/>
        <i x="19" s="1" nd="1"/>
        <i x="20" s="1" nd="1"/>
        <i x="21" s="1" nd="1"/>
        <i x="23" s="1" nd="1"/>
        <i x="24" s="1" nd="1"/>
        <i x="25" s="1" nd="1"/>
        <i x="27" s="1" nd="1"/>
        <i x="26" s="1" nd="1"/>
        <i x="29" s="1" nd="1"/>
        <i x="1129" s="1" nd="1"/>
        <i x="1130" s="1" nd="1"/>
        <i x="1131" s="1" nd="1"/>
        <i x="1132" s="1" nd="1"/>
        <i x="1133" s="1" nd="1"/>
        <i x="22" s="1" nd="1"/>
        <i x="32" s="1" nd="1"/>
        <i x="28" s="1" nd="1"/>
        <i x="30" s="1" nd="1"/>
        <i x="31" s="1" nd="1"/>
        <i x="401" s="1" nd="1"/>
        <i x="605" s="1" nd="1"/>
        <i x="606" s="1" nd="1"/>
        <i x="1125" s="1" nd="1"/>
        <i x="1547" s="1" nd="1"/>
        <i x="635" s="1" nd="1"/>
        <i x="636" s="1" nd="1"/>
        <i x="637" s="1" nd="1"/>
        <i x="638" s="1" nd="1"/>
        <i x="1585" s="1" nd="1"/>
        <i x="1586" s="1" nd="1"/>
        <i x="1587" s="1" nd="1"/>
        <i x="1565" s="1" nd="1"/>
        <i x="1566" s="1" nd="1"/>
        <i x="1567" s="1" nd="1"/>
        <i x="1673" s="1" nd="1"/>
        <i x="1674" s="1" nd="1"/>
        <i x="966" s="1" nd="1"/>
        <i x="967" s="1" nd="1"/>
        <i x="968" s="1" nd="1"/>
        <i x="308" s="1" nd="1"/>
        <i x="639" s="1" nd="1"/>
        <i x="640" s="1" nd="1"/>
        <i x="641" s="1" nd="1"/>
        <i x="642" s="1" nd="1"/>
        <i x="336" s="1" nd="1"/>
        <i x="337" s="1" nd="1"/>
        <i x="338" s="1" nd="1"/>
        <i x="339" s="1" nd="1"/>
        <i x="340" s="1" nd="1"/>
        <i x="341" s="1" nd="1"/>
        <i x="342" s="1" nd="1"/>
        <i x="343" s="1" nd="1"/>
        <i x="344" s="1" nd="1"/>
        <i x="345" s="1" nd="1"/>
        <i x="346" s="1" nd="1"/>
        <i x="347" s="1" nd="1"/>
        <i x="381" s="1" nd="1"/>
        <i x="382" s="1" nd="1"/>
        <i x="383" s="1" nd="1"/>
        <i x="384" s="1" nd="1"/>
        <i x="385" s="1" nd="1"/>
        <i x="386" s="1" nd="1"/>
        <i x="387" s="1" nd="1"/>
        <i x="388" s="1" nd="1"/>
        <i x="389" s="1" nd="1"/>
        <i x="390" s="1" nd="1"/>
        <i x="392" s="1" nd="1"/>
        <i x="393" s="1" nd="1"/>
        <i x="394" s="1" nd="1"/>
        <i x="395" s="1" nd="1"/>
        <i x="396" s="1" nd="1"/>
        <i x="397" s="1" nd="1"/>
        <i x="398" s="1" nd="1"/>
        <i x="399" s="1" nd="1"/>
        <i x="400" s="1" nd="1"/>
        <i x="402" s="1" nd="1"/>
        <i x="1124" s="1" nd="1"/>
        <i x="391" s="1" nd="1"/>
        <i x="306" s="1" nd="1"/>
        <i x="307" s="1" nd="1"/>
        <i x="33" s="1" nd="1"/>
        <i x="34" s="1" nd="1"/>
        <i x="35" s="1" nd="1"/>
        <i x="36" s="1" nd="1"/>
        <i x="37" s="1" nd="1"/>
        <i x="38" s="1" nd="1"/>
        <i x="39" s="1" nd="1"/>
        <i x="40" s="1" nd="1"/>
        <i x="44" s="1" nd="1"/>
        <i x="43" s="1" nd="1"/>
        <i x="46" s="1" nd="1"/>
        <i x="45" s="1" nd="1"/>
        <i x="47" s="1" nd="1"/>
        <i x="48" s="1" nd="1"/>
        <i x="49" s="1" nd="1"/>
        <i x="50" s="1" nd="1"/>
        <i x="41" s="1" nd="1"/>
        <i x="42" s="1" nd="1"/>
        <i x="1568" s="1" nd="1"/>
        <i x="1569" s="1" nd="1"/>
        <i x="1570" s="1" nd="1"/>
        <i x="1571" s="1" nd="1"/>
        <i x="1572" s="1" nd="1"/>
        <i x="1573" s="1" nd="1"/>
        <i x="1675" s="1" nd="1"/>
        <i x="1676" s="1" nd="1"/>
        <i x="1642" s="1" nd="1"/>
        <i x="1643" s="1" nd="1"/>
        <i x="1644" s="1" nd="1"/>
        <i x="1645" s="1" nd="1"/>
        <i x="1646" s="1" nd="1"/>
        <i x="1647" s="1" nd="1"/>
        <i x="1648" s="1" nd="1"/>
        <i x="1649" s="1" nd="1"/>
        <i x="1650" s="1" nd="1"/>
        <i x="309" s="1" nd="1"/>
        <i x="310" s="1" nd="1"/>
        <i x="311" s="1" nd="1"/>
        <i x="312" s="1" nd="1"/>
        <i x="313" s="1" nd="1"/>
        <i x="314" s="1" nd="1"/>
        <i x="315" s="1" nd="1"/>
        <i x="316" s="1" nd="1"/>
        <i x="317" s="1" nd="1"/>
        <i x="318" s="1" nd="1"/>
        <i x="1651" s="1" nd="1"/>
        <i x="1652" s="1" nd="1"/>
        <i x="1653" s="1" nd="1"/>
        <i x="1220" s="1" nd="1"/>
        <i x="1221" s="1" nd="1"/>
        <i x="1222" s="1" nd="1"/>
        <i x="1223" s="1" nd="1"/>
        <i x="1224" s="1" nd="1"/>
        <i x="986" s="1" nd="1"/>
        <i x="987" s="1" nd="1"/>
        <i x="988" s="1" nd="1"/>
        <i x="993" s="1" nd="1"/>
        <i x="994" s="1" nd="1"/>
        <i x="995" s="1" nd="1"/>
        <i x="996" s="1" nd="1"/>
        <i x="997" s="1" nd="1"/>
        <i x="998" s="1" nd="1"/>
        <i x="1550" s="1" nd="1"/>
        <i x="978" s="1" nd="1"/>
        <i x="979" s="1" nd="1"/>
        <i x="980" s="1" nd="1"/>
        <i x="981" s="1" nd="1"/>
        <i x="982" s="1" nd="1"/>
        <i x="983" s="1" nd="1"/>
        <i x="984" s="1" nd="1"/>
        <i x="985" s="1" nd="1"/>
        <i x="1696" s="1" nd="1"/>
        <i x="1549" s="1" nd="1"/>
        <i x="1548" s="1" nd="1"/>
        <i x="989" s="1" nd="1"/>
        <i x="990" s="1" nd="1"/>
        <i x="991" s="1" nd="1"/>
        <i x="992" s="1" nd="1"/>
        <i x="1002" s="1" nd="1"/>
        <i x="643" s="1" nd="1"/>
        <i x="644" s="1" nd="1"/>
        <i x="645" s="1" nd="1"/>
        <i x="646" s="1" nd="1"/>
        <i x="647" s="1" nd="1"/>
        <i x="648" s="1" nd="1"/>
        <i x="649" s="1" nd="1"/>
        <i x="650" s="1" nd="1"/>
        <i x="975" s="1" nd="1"/>
        <i x="1654" s="1" nd="1"/>
        <i x="1655" s="1" nd="1"/>
        <i x="1656" s="1" nd="1"/>
        <i x="1657" s="1" nd="1"/>
        <i x="999" s="1" nd="1"/>
        <i x="1000" s="1" nd="1"/>
        <i x="1003" s="1" nd="1"/>
        <i x="1001" s="1" nd="1"/>
        <i x="1004" s="1" nd="1"/>
        <i x="364" s="1" nd="1"/>
        <i x="365" s="1" nd="1"/>
        <i x="366" s="1" nd="1"/>
        <i x="367" s="1" nd="1"/>
        <i x="348" s="1" nd="1"/>
        <i x="349" s="1" nd="1"/>
        <i x="350" s="1" nd="1"/>
        <i x="351" s="1" nd="1"/>
        <i x="352" s="1" nd="1"/>
        <i x="353" s="1" nd="1"/>
        <i x="354" s="1" nd="1"/>
        <i x="355" s="1" nd="1"/>
        <i x="356" s="1" nd="1"/>
        <i x="357" s="1" nd="1"/>
        <i x="358" s="1" nd="1"/>
        <i x="359" s="1" nd="1"/>
        <i x="360" s="1" nd="1"/>
        <i x="361" s="1" nd="1"/>
        <i x="362" s="1" nd="1"/>
        <i x="363" s="1" nd="1"/>
        <i x="403" s="1" nd="1"/>
        <i x="404" s="1" nd="1"/>
        <i x="405" s="1" nd="1"/>
        <i x="406" s="1" nd="1"/>
        <i x="407" s="1" nd="1"/>
        <i x="408" s="1" nd="1"/>
        <i x="409" s="1" nd="1"/>
        <i x="410" s="1" nd="1"/>
        <i x="411" s="1" nd="1"/>
        <i x="412" s="1" nd="1"/>
        <i x="413" s="1" nd="1"/>
        <i x="414" s="1" nd="1"/>
        <i x="415" s="1" nd="1"/>
        <i x="416" s="1" nd="1"/>
        <i x="417" s="1" nd="1"/>
        <i x="418" s="1" nd="1"/>
        <i x="419" s="1" nd="1"/>
        <i x="420" s="1" nd="1"/>
        <i x="421" s="1" nd="1"/>
        <i x="422" s="1" nd="1"/>
        <i x="423" s="1" nd="1"/>
        <i x="424" s="1" nd="1"/>
        <i x="425" s="1" nd="1"/>
        <i x="426" s="1" nd="1"/>
        <i x="427" s="1" nd="1"/>
        <i x="428" s="1" nd="1"/>
        <i x="51" s="1" nd="1"/>
        <i x="52" s="1" nd="1"/>
        <i x="53" s="1" nd="1"/>
        <i x="54" s="1" nd="1"/>
        <i x="55" s="1" nd="1"/>
        <i x="1677" s="1" nd="1"/>
        <i x="1697" s="1" nd="1"/>
        <i x="1698" s="1" nd="1"/>
        <i x="1699" s="1" nd="1"/>
        <i x="1700" s="1" nd="1"/>
        <i x="1701" s="1" nd="1"/>
        <i x="1658" s="1" nd="1"/>
        <i x="1659" s="1" nd="1"/>
        <i x="1660" s="1" nd="1"/>
        <i x="1520" s="1" nd="1"/>
        <i x="1521" s="1" nd="1"/>
        <i x="1522" s="1" nd="1"/>
        <i x="1227" s="1" nd="1"/>
        <i x="1228" s="1" nd="1"/>
        <i x="1229" s="1" nd="1"/>
        <i x="1230" s="1" nd="1"/>
        <i x="1231" s="1" nd="1"/>
        <i x="1126" s="1" nd="1"/>
        <i x="1127" s="1" nd="1"/>
        <i x="1005" s="1" nd="1"/>
        <i x="1006" s="1" nd="1"/>
        <i x="1008" s="1" nd="1"/>
        <i x="1009" s="1" nd="1"/>
        <i x="1010" s="1" nd="1"/>
        <i x="1007" s="1" nd="1"/>
        <i x="1011" s="1" nd="1"/>
        <i x="1012" s="1" nd="1"/>
        <i x="1013" s="1" nd="1"/>
        <i x="1014" s="1" nd="1"/>
        <i x="1017" s="1" nd="1"/>
        <i x="1019" s="1" nd="1"/>
        <i x="1225" s="1" nd="1"/>
        <i x="1226" s="1" nd="1"/>
        <i x="1015" s="1" nd="1"/>
        <i x="1016" s="1" nd="1"/>
        <i x="1018" s="1" nd="1"/>
        <i x="1020" s="1" nd="1"/>
        <i x="1021" s="1" nd="1"/>
        <i x="1022" s="1" nd="1"/>
        <i x="1023" s="1" nd="1"/>
        <i x="1024" s="1" nd="1"/>
        <i x="1025" s="1" nd="1"/>
        <i x="429" s="1" nd="1"/>
        <i x="1579" s="1" nd="1"/>
        <i x="1580" s="1" nd="1"/>
        <i x="651" s="1" nd="1"/>
        <i x="652" s="1" nd="1"/>
        <i x="654" s="1" nd="1"/>
        <i x="56" s="1" nd="1"/>
        <i x="57" s="1" nd="1"/>
        <i x="58" s="1" nd="1"/>
        <i x="59" s="1" nd="1"/>
        <i x="60" s="1" nd="1"/>
        <i x="61" s="1" nd="1"/>
        <i x="62" s="1" nd="1"/>
        <i x="63" s="1" nd="1"/>
        <i x="64" s="1" nd="1"/>
        <i x="65" s="1" nd="1"/>
        <i x="66" s="1" nd="1"/>
        <i x="1027" s="1" nd="1"/>
        <i x="1029" s="1" nd="1"/>
        <i x="1026" s="1" nd="1"/>
        <i x="1028" s="1" nd="1"/>
        <i x="430" s="1" nd="1"/>
        <i x="431" s="1" nd="1"/>
        <i x="432" s="1" nd="1"/>
        <i x="433" s="1" nd="1"/>
        <i x="434" s="1" nd="1"/>
        <i x="435" s="1" nd="1"/>
        <i x="436" s="1" nd="1"/>
        <i x="437" s="1" nd="1"/>
        <i x="438" s="1" nd="1"/>
        <i x="439" s="1" nd="1"/>
        <i x="440" s="1" nd="1"/>
        <i x="441" s="1" nd="1"/>
        <i x="442" s="1" nd="1"/>
        <i x="443" s="1" nd="1"/>
        <i x="444" s="1" nd="1"/>
        <i x="445" s="1" nd="1"/>
        <i x="446" s="1" nd="1"/>
        <i x="447" s="1" nd="1"/>
        <i x="448" s="1" nd="1"/>
        <i x="449" s="1" nd="1"/>
        <i x="368" s="1" nd="1"/>
        <i x="369" s="1" nd="1"/>
        <i x="370" s="1" nd="1"/>
        <i x="371" s="1" nd="1"/>
        <i x="372" s="1" nd="1"/>
        <i x="373" s="1" nd="1"/>
        <i x="374" s="1" nd="1"/>
        <i x="375" s="1" nd="1"/>
        <i x="376" s="1" nd="1"/>
        <i x="377" s="1" nd="1"/>
        <i x="378" s="1" nd="1"/>
        <i x="379" s="1" nd="1"/>
        <i x="380" s="1" nd="1"/>
        <i x="67" s="1" nd="1"/>
        <i x="68" s="1" nd="1"/>
        <i x="69" s="1" nd="1"/>
        <i x="70" s="1" nd="1"/>
        <i x="71" s="1" nd="1"/>
        <i x="72" s="1" nd="1"/>
        <i x="73" s="1" nd="1"/>
        <i x="74" s="1" nd="1"/>
        <i x="75" s="1" nd="1"/>
        <i x="76" s="1" nd="1"/>
        <i x="77" s="1" nd="1"/>
        <i x="78" s="1" nd="1"/>
        <i x="79" s="1" nd="1"/>
        <i x="80" s="1" nd="1"/>
        <i x="653" s="1" nd="1"/>
        <i x="1581" s="1" nd="1"/>
        <i x="655" s="1" nd="1"/>
        <i x="656" s="1" nd="1"/>
        <i x="657" s="1" nd="1"/>
        <i x="658" s="1" nd="1"/>
        <i x="659" s="1" nd="1"/>
        <i x="660" s="1" nd="1"/>
        <i x="607" s="1" nd="1"/>
        <i x="608" s="1" nd="1"/>
        <i x="90" s="1" nd="1"/>
        <i x="1050" s="1" nd="1"/>
        <i x="1051" s="1" nd="1"/>
        <i x="1053" s="1" nd="1"/>
        <i x="1054" s="1" nd="1"/>
        <i x="1055" s="1" nd="1"/>
        <i x="1056" s="1" nd="1"/>
        <i x="1057" s="1" nd="1"/>
        <i x="1030" s="1" nd="1"/>
        <i x="1031" s="1" nd="1"/>
        <i x="1034" s="1" nd="1"/>
        <i x="1036" s="1" nd="1"/>
        <i x="1038" s="1" nd="1"/>
        <i x="1039" s="1" nd="1"/>
        <i x="1032" s="1" nd="1"/>
        <i x="1033" s="1" nd="1"/>
        <i x="1035" s="1" nd="1"/>
        <i x="1037" s="1" nd="1"/>
        <i x="604" s="1" nd="1"/>
        <i x="705" s="1" nd="1"/>
        <i x="706" s="1" nd="1"/>
        <i x="707" s="1" nd="1"/>
        <i x="708" s="1" nd="1"/>
        <i x="709" s="1" nd="1"/>
        <i x="1046" s="1" nd="1"/>
        <i x="1044" s="1" nd="1"/>
        <i x="1040" s="1" nd="1"/>
        <i x="1041" s="1" nd="1"/>
        <i x="1042" s="1" nd="1"/>
        <i x="1043" s="1" nd="1"/>
        <i x="1045" s="1" nd="1"/>
        <i x="1048" s="1" nd="1"/>
        <i x="1049" s="1" nd="1"/>
        <i x="1702" s="1" nd="1"/>
        <i x="1703" s="1" nd="1"/>
        <i x="81" s="1" nd="1"/>
        <i x="82" s="1" nd="1"/>
        <i x="83" s="1" nd="1"/>
        <i x="84" s="1" nd="1"/>
        <i x="85" s="1" nd="1"/>
        <i x="86" s="1" nd="1"/>
        <i x="87" s="1" nd="1"/>
        <i x="88" s="1" nd="1"/>
        <i x="89" s="1" nd="1"/>
        <i x="1047" s="1" nd="1"/>
        <i x="1052" s="1" nd="1"/>
        <i x="1588" s="1" nd="1"/>
        <i x="1589" s="1" nd="1"/>
        <i x="1590" s="1" nd="1"/>
        <i x="1591" s="1" nd="1"/>
        <i x="1592" s="1" nd="1"/>
        <i x="97" s="1" nd="1"/>
        <i x="96" s="1" nd="1"/>
        <i x="98" s="1" nd="1"/>
        <i x="99" s="1" nd="1"/>
        <i x="710" s="1" nd="1"/>
        <i x="711" s="1" nd="1"/>
        <i x="712" s="1" nd="1"/>
        <i x="713" s="1" nd="1"/>
        <i x="714" s="1" nd="1"/>
        <i x="1128" s="1" nd="1"/>
        <i x="1058" s="1" nd="1"/>
        <i x="1060" s="1" nd="1"/>
        <i x="1062" s="1" nd="1"/>
        <i x="1064" s="1" nd="1"/>
        <i x="1066" s="1" nd="1"/>
        <i x="1068" s="1" nd="1"/>
        <i x="1071" s="1" nd="1"/>
        <i x="1076" s="1" nd="1"/>
        <i x="1077" s="1" nd="1"/>
        <i x="1078" s="1" nd="1"/>
        <i x="1135" s="1" nd="1"/>
        <i x="1136" s="1" nd="1"/>
        <i x="1137" s="1" nd="1"/>
        <i x="1551" s="1" nd="1"/>
        <i x="1067" s="1" nd="1"/>
        <i x="1069" s="1" nd="1"/>
        <i x="1070" s="1" nd="1"/>
        <i x="1072" s="1" nd="1"/>
        <i x="1073" s="1" nd="1"/>
        <i x="1074" s="1" nd="1"/>
        <i x="1075" s="1" nd="1"/>
        <i x="1079" s="1" nd="1"/>
        <i x="1080" s="1" nd="1"/>
        <i x="1059" s="1" nd="1"/>
        <i x="1061" s="1" nd="1"/>
        <i x="1063" s="1" nd="1"/>
        <i x="1065" s="1" nd="1"/>
        <i x="92" s="1" nd="1"/>
        <i x="1232" s="1" nd="1"/>
        <i x="91" s="1" nd="1"/>
        <i x="93" s="1" nd="1"/>
        <i x="94" s="1" nd="1"/>
        <i x="95" s="1" nd="1"/>
        <i x="450" s="1" nd="1"/>
        <i x="451" s="1" nd="1"/>
        <i x="452" s="1" nd="1"/>
        <i x="453" s="1" nd="1"/>
        <i x="454" s="1" nd="1"/>
        <i x="455" s="1" nd="1"/>
        <i x="456" s="1" nd="1"/>
        <i x="457" s="1" nd="1"/>
        <i x="458" s="1" nd="1"/>
        <i x="459" s="1" nd="1"/>
        <i x="460" s="1" nd="1"/>
        <i x="461" s="1" nd="1"/>
        <i x="462" s="1" nd="1"/>
        <i x="463" s="1" nd="1"/>
        <i x="464" s="1" nd="1"/>
        <i x="465" s="1" nd="1"/>
        <i x="466" s="1" nd="1"/>
        <i x="467" s="1" nd="1"/>
        <i x="468" s="1" nd="1"/>
        <i x="469" s="1" nd="1"/>
        <i x="470" s="1" nd="1"/>
        <i x="471" s="1" nd="1"/>
        <i x="472" s="1" nd="1"/>
        <i x="473" s="1" nd="1"/>
        <i x="1134" s="1" nd="1"/>
        <i x="661" s="1" nd="1"/>
        <i x="662" s="1" nd="1"/>
        <i x="663" s="1" nd="1"/>
        <i x="969" s="1" nd="1"/>
        <i x="970" s="1" nd="1"/>
        <i x="971" s="1" nd="1"/>
        <i x="1101" s="1" nd="1"/>
        <i x="1593" s="1" nd="1"/>
        <i x="1594" s="1" nd="1"/>
        <i x="1595" s="1" nd="1"/>
        <i x="319" s="1" nd="1"/>
        <i x="320" s="1" nd="1"/>
        <i x="321" s="1" nd="1"/>
        <i x="322" s="1" nd="1"/>
        <i x="323" s="1" nd="1"/>
        <i x="324" s="1" nd="1"/>
        <i x="325" s="1" nd="1"/>
        <i x="326" s="1" nd="1"/>
        <i x="327" s="1" nd="1"/>
        <i x="328" s="1" nd="1"/>
        <i x="329" s="1" nd="1"/>
        <i x="330" s="1" nd="1"/>
        <i x="1085" s="1" nd="1"/>
        <i x="1087" s="1" nd="1"/>
        <i x="1091" s="1" nd="1"/>
        <i x="1093" s="1" nd="1"/>
        <i x="1096" s="1" nd="1"/>
        <i x="1097" s="1" nd="1"/>
        <i x="1098" s="1" nd="1"/>
        <i x="1577" s="1" nd="1"/>
        <i x="664" s="1" nd="1"/>
        <i x="665" s="1" nd="1"/>
        <i x="666" s="1" nd="1"/>
        <i x="667" s="1" nd="1"/>
        <i x="668" s="1" nd="1"/>
        <i x="669" s="1" nd="1"/>
        <i x="670" s="1" nd="1"/>
        <i x="671" s="1" nd="1"/>
        <i x="522" s="1" nd="1"/>
        <i x="523" s="1" nd="1"/>
        <i x="524" s="1" nd="1"/>
        <i x="525" s="1" nd="1"/>
        <i x="526" s="1" nd="1"/>
        <i x="527" s="1" nd="1"/>
        <i x="528" s="1" nd="1"/>
        <i x="529" s="1" nd="1"/>
        <i x="530" s="1" nd="1"/>
        <i x="531" s="1" nd="1"/>
        <i x="532" s="1" nd="1"/>
        <i x="533" s="1" nd="1"/>
        <i x="534" s="1" nd="1"/>
        <i x="535" s="1" nd="1"/>
        <i x="536" s="1" nd="1"/>
        <i x="537" s="1" nd="1"/>
        <i x="538" s="1" nd="1"/>
        <i x="539" s="1" nd="1"/>
        <i x="540" s="1" nd="1"/>
        <i x="541" s="1" nd="1"/>
        <i x="542" s="1" nd="1"/>
        <i x="543" s="1" nd="1"/>
        <i x="544" s="1" nd="1"/>
        <i x="545" s="1" nd="1"/>
        <i x="546" s="1" nd="1"/>
        <i x="547" s="1" nd="1"/>
        <i x="548" s="1" nd="1"/>
        <i x="549" s="1" nd="1"/>
        <i x="550" s="1" nd="1"/>
        <i x="551" s="1" nd="1"/>
        <i x="552" s="1" nd="1"/>
        <i x="553" s="1" nd="1"/>
        <i x="554" s="1" nd="1"/>
        <i x="555" s="1" nd="1"/>
        <i x="556" s="1" nd="1"/>
        <i x="557" s="1" nd="1"/>
        <i x="558" s="1" nd="1"/>
        <i x="559" s="1" nd="1"/>
        <i x="560" s="1" nd="1"/>
        <i x="561" s="1" nd="1"/>
        <i x="562" s="1" nd="1"/>
        <i x="563" s="1" nd="1"/>
        <i x="564" s="1" nd="1"/>
        <i x="565" s="1" nd="1"/>
        <i x="566" s="1" nd="1"/>
        <i x="567" s="1" nd="1"/>
        <i x="568" s="1" nd="1"/>
        <i x="569" s="1" nd="1"/>
        <i x="570" s="1" nd="1"/>
        <i x="571" s="1" nd="1"/>
        <i x="572" s="1" nd="1"/>
        <i x="573" s="1" nd="1"/>
        <i x="574" s="1" nd="1"/>
        <i x="575" s="1" nd="1"/>
        <i x="576" s="1" nd="1"/>
        <i x="579" s="1" nd="1"/>
        <i x="580" s="1" nd="1"/>
        <i x="577" s="1" nd="1"/>
        <i x="578" s="1" nd="1"/>
        <i x="581" s="1" nd="1"/>
        <i x="582" s="1" nd="1"/>
        <i x="583" s="1" nd="1"/>
        <i x="584" s="1" nd="1"/>
        <i x="585" s="1" nd="1"/>
        <i x="586" s="1" nd="1"/>
        <i x="587" s="1" nd="1"/>
        <i x="588" s="1" nd="1"/>
        <i x="589" s="1" nd="1"/>
        <i x="590" s="1" nd="1"/>
        <i x="591" s="1" nd="1"/>
        <i x="592" s="1" nd="1"/>
        <i x="593" s="1" nd="1"/>
        <i x="594" s="1" nd="1"/>
        <i x="595" s="1" nd="1"/>
        <i x="596" s="1" nd="1"/>
        <i x="597" s="1" nd="1"/>
        <i x="598" s="1" nd="1"/>
        <i x="599" s="1" nd="1"/>
        <i x="600" s="1" nd="1"/>
        <i x="601" s="1" nd="1"/>
        <i x="1081" s="1" nd="1"/>
        <i x="1082" s="1" nd="1"/>
        <i x="1083" s="1" nd="1"/>
        <i x="1084" s="1" nd="1"/>
        <i x="1086" s="1" nd="1"/>
        <i x="1088" s="1" nd="1"/>
        <i x="1089" s="1" nd="1"/>
        <i x="1090" s="1" nd="1"/>
        <i x="1092" s="1" nd="1"/>
        <i x="1094" s="1" nd="1"/>
        <i x="1095" s="1" nd="1"/>
        <i x="1099" s="1" nd="1"/>
        <i x="1100" s="1" nd="1"/>
        <i x="1596" s="1" nd="1"/>
        <i x="972" s="1" nd="1"/>
        <i x="973" s="1" nd="1"/>
        <i x="974" s="1" nd="1"/>
        <i x="1104" s="1" nd="1"/>
        <i x="1105" s="1" nd="1"/>
        <i x="1106" s="1" nd="1"/>
        <i x="1107" s="1" nd="1"/>
        <i x="1108" s="1" nd="1"/>
        <i x="1109" s="1" nd="1"/>
        <i x="1110" s="1" nd="1"/>
        <i x="1111" s="1" nd="1"/>
        <i x="1112" s="1" nd="1"/>
        <i x="1113" s="1" nd="1"/>
        <i x="1114" s="1" nd="1"/>
        <i x="1102" s="1" nd="1"/>
        <i x="1103" s="1" nd="1"/>
        <i x="1661" s="1" nd="1"/>
        <i x="1177" s="1" nd="1"/>
        <i x="1178" s="1" nd="1"/>
        <i x="1179" s="1" nd="1"/>
        <i x="1180" s="1" nd="1"/>
        <i x="1181" s="1" nd="1"/>
        <i x="1182" s="1" nd="1"/>
        <i x="1183" s="1" nd="1"/>
        <i x="1184" s="1" nd="1"/>
        <i x="976" s="1" nd="1"/>
        <i x="977" s="1" nd="1"/>
        <i x="672" s="1" nd="1"/>
        <i x="673" s="1" nd="1"/>
        <i x="674" s="1" nd="1"/>
        <i x="675" s="1" nd="1"/>
        <i x="1667" s="1" nd="1"/>
        <i x="331" s="1" nd="1"/>
        <i x="332" s="1" nd="1"/>
        <i x="333" s="1" nd="1"/>
        <i x="334" s="1" nd="1"/>
        <i x="335" s="1" nd="1"/>
        <i x="1188" s="1" nd="1"/>
        <i x="1189" s="1" nd="1"/>
        <i x="1190" s="1" nd="1"/>
        <i x="1191" s="1" nd="1"/>
        <i x="1192" s="1" nd="1"/>
        <i x="1193" s="1" nd="1"/>
        <i x="1194" s="1" nd="1"/>
        <i x="474" s="1" nd="1"/>
        <i x="475" s="1" nd="1"/>
        <i x="476" s="1" nd="1"/>
        <i x="477" s="1" nd="1"/>
        <i x="478" s="1" nd="1"/>
        <i x="479" s="1" nd="1"/>
        <i x="480" s="1" nd="1"/>
        <i x="481" s="1" nd="1"/>
        <i x="482" s="1" nd="1"/>
        <i x="483" s="1" nd="1"/>
        <i x="484" s="1" nd="1"/>
        <i x="485" s="1" nd="1"/>
        <i x="486" s="1" nd="1"/>
        <i x="487" s="1" nd="1"/>
        <i x="488" s="1" nd="1"/>
        <i x="489" s="1" nd="1"/>
        <i x="490" s="1" nd="1"/>
        <i x="491" s="1" nd="1"/>
        <i x="492" s="1" nd="1"/>
        <i x="493" s="1" nd="1"/>
        <i x="494" s="1" nd="1"/>
        <i x="1662" s="1" nd="1"/>
        <i x="1663" s="1" nd="1"/>
        <i x="1664" s="1" nd="1"/>
        <i x="1668" s="1" nd="1"/>
        <i x="1669" s="1" nd="1"/>
        <i x="1115" s="1" nd="1"/>
        <i x="1116" s="1" nd="1"/>
        <i x="1117" s="1" nd="1"/>
        <i x="1118" s="1" nd="1"/>
        <i x="1120" s="1" nd="1"/>
        <i x="1122" s="1" nd="1"/>
        <i x="1119" s="1" nd="1"/>
        <i x="1121" s="1" nd="1"/>
        <i x="1123" s="1" nd="1"/>
        <i x="715" s="1" nd="1"/>
        <i x="716" s="1" nd="1"/>
        <i x="717" s="1" nd="1"/>
        <i x="718" s="1" nd="1"/>
        <i x="719" s="1" nd="1"/>
        <i x="720" s="1" nd="1"/>
        <i x="721" s="1" nd="1"/>
        <i x="292" s="1" nd="1"/>
        <i x="293" s="1" nd="1"/>
        <i x="294" s="1" nd="1"/>
        <i x="295" s="1" nd="1"/>
        <i x="296" s="1" nd="1"/>
        <i x="297" s="1" nd="1"/>
        <i x="298" s="1" nd="1"/>
        <i x="299" s="1" nd="1"/>
        <i x="300" s="1" nd="1"/>
        <i x="301" s="1" nd="1"/>
        <i x="302" s="1" nd="1"/>
        <i x="303" s="1" nd="1"/>
        <i x="495" s="1" nd="1"/>
        <i x="496" s="1" nd="1"/>
        <i x="497" s="1" nd="1"/>
        <i x="498" s="1" nd="1"/>
        <i x="499" s="1" nd="1"/>
        <i x="500" s="1" nd="1"/>
        <i x="501" s="1" nd="1"/>
        <i x="503" s="1" nd="1"/>
        <i x="504" s="1" nd="1"/>
        <i x="505" s="1" nd="1"/>
        <i x="506" s="1" nd="1"/>
        <i x="507" s="1" nd="1"/>
        <i x="508" s="1" nd="1"/>
        <i x="509" s="1" nd="1"/>
        <i x="510" s="1" nd="1"/>
        <i x="511" s="1" nd="1"/>
        <i x="512" s="1" nd="1"/>
        <i x="513" s="1" nd="1"/>
        <i x="514" s="1" nd="1"/>
        <i x="515" s="1" nd="1"/>
        <i x="516" s="1" nd="1"/>
        <i x="1574" s="1" nd="1"/>
        <i x="1141" s="1" nd="1"/>
        <i x="1142" s="1" nd="1"/>
        <i x="1364" s="1" nd="1"/>
        <i x="1365" s="1" nd="1"/>
        <i x="518" s="1" nd="1"/>
        <i x="519" s="1" nd="1"/>
        <i x="1195" s="1" nd="1"/>
        <i x="1196" s="1" nd="1"/>
        <i x="1335" s="1" nd="1"/>
        <i x="1336" s="1" nd="1"/>
        <i x="1517" s="1" nd="1"/>
        <i x="1518" s="1" nd="1"/>
        <i x="1671" s="1" nd="1"/>
        <i x="611" s="1" nd="1"/>
        <i x="612" s="1" nd="1"/>
        <i x="289" s="1" nd="1"/>
        <i x="1" s="1" nd="1"/>
        <i x="1197" s="1" nd="1"/>
        <i x="1161" s="1" nd="1"/>
        <i x="1515" s="1" nd="1"/>
        <i x="1516" s="1" nd="1"/>
        <i x="1670" s="1" nd="1"/>
        <i x="1198" s="1" nd="1"/>
        <i x="1162" s="1" nd="1"/>
        <i x="1209" s="1" nd="1"/>
        <i x="1207" s="1" nd="1"/>
        <i x="1165" s="1" nd="1"/>
        <i x="1366" s="1" nd="1"/>
        <i x="1210" s="1" nd="1"/>
        <i x="1166" s="1" nd="1"/>
        <i x="1208" s="1" nd="1"/>
        <i x="870" s="1" nd="1"/>
        <i x="1367" s="1" nd="1"/>
        <i x="871" s="1" nd="1"/>
        <i x="2" s="1" nd="1"/>
        <i x="1360" s="1" nd="1"/>
        <i x="945" s="1" nd="1"/>
        <i x="1361" s="1" nd="1"/>
        <i x="773" s="1" nd="1"/>
        <i x="774" s="1" nd="1"/>
        <i x="1362" s="1" nd="1"/>
        <i x="775" s="1" nd="1"/>
        <i x="776" s="1" nd="1"/>
        <i x="777" s="1" nd="1"/>
        <i x="1344" s="1" nd="1"/>
        <i x="778" s="1" nd="1"/>
        <i x="779" s="1" nd="1"/>
        <i x="1345" s="1" nd="1"/>
        <i x="780" s="1" nd="1"/>
        <i x="781" s="1" nd="1"/>
        <i x="782" s="1" nd="1"/>
        <i x="783" s="1" nd="1"/>
        <i x="784" s="1" nd="1"/>
        <i x="1348" s="1" nd="1"/>
        <i x="1349" s="1" nd="1"/>
        <i x="1138" s="1" nd="1"/>
        <i x="1139" s="1" nd="1"/>
        <i x="1140" s="1" nd="1"/>
        <i x="725" s="1" nd="1"/>
        <i x="726" s="1" nd="1"/>
        <i x="727" s="1" nd="1"/>
        <i x="1523" s="1" nd="1"/>
        <i x="1524" s="1" nd="1"/>
        <i x="1346" s="1" nd="1"/>
        <i x="785" s="1" nd="1"/>
        <i x="786" s="1" nd="1"/>
        <i x="787" s="1" nd="1"/>
        <i x="1391" s="1" nd="1"/>
        <i x="788" s="1" nd="1"/>
        <i x="789" s="1" nd="1"/>
        <i x="1347" s="1" nd="1"/>
        <i x="790" s="1" nd="1"/>
        <i x="791" s="1" nd="1"/>
        <i x="1350" s="1" nd="1"/>
        <i x="1351" s="1" nd="1"/>
        <i x="1352" s="1" nd="1"/>
        <i x="613" s="1" nd="1"/>
        <i x="722" s="1" nd="1"/>
        <i x="723" s="1" nd="1"/>
        <i x="724" s="1" nd="1"/>
        <i x="728" s="1" nd="1"/>
        <i x="729" s="1" nd="1"/>
        <i x="730" s="1" nd="1"/>
        <i x="1326" s="1" nd="1"/>
        <i x="1327" s="1" nd="1"/>
        <i x="1328" s="1" nd="1"/>
        <i x="797" s="1" nd="1"/>
        <i x="1394" s="1" nd="1"/>
        <i x="1395" s="1" nd="1"/>
        <i x="1396" s="1" nd="1"/>
        <i x="1397" s="1" nd="1"/>
        <i x="1392" s="1" nd="1"/>
        <i x="1393" s="1" nd="1"/>
        <i x="1398" s="1" nd="1"/>
        <i x="1399" s="1" nd="1"/>
        <i x="1400" s="1" nd="1"/>
        <i x="1401" s="1" nd="1"/>
        <i x="1402" s="1" nd="1"/>
        <i x="1403" s="1" nd="1"/>
        <i x="1404" s="1" nd="1"/>
        <i x="1405" s="1" nd="1"/>
        <i x="1406" s="1" nd="1"/>
        <i x="1407" s="1" nd="1"/>
        <i x="1408" s="1" nd="1"/>
        <i x="1409" s="1" nd="1"/>
        <i x="900" s="1" nd="1"/>
        <i x="901" s="1" nd="1"/>
        <i x="902" s="1" nd="1"/>
        <i x="903" s="1" nd="1"/>
        <i x="904" s="1" nd="1"/>
        <i x="905" s="1" nd="1"/>
        <i x="906" s="1" nd="1"/>
        <i x="907" s="1" nd="1"/>
        <i x="908" s="1" nd="1"/>
        <i x="909" s="1" nd="1"/>
        <i x="910" s="1" nd="1"/>
        <i x="911" s="1" nd="1"/>
        <i x="912" s="1" nd="1"/>
        <i x="792" s="1" nd="1"/>
        <i x="793" s="1" nd="1"/>
        <i x="794" s="1" nd="1"/>
        <i x="795" s="1" nd="1"/>
        <i x="796" s="1" nd="1"/>
        <i x="798" s="1" nd="1"/>
        <i x="799" s="1" nd="1"/>
        <i x="617" s="1" nd="1"/>
        <i x="618" s="1" nd="1"/>
        <i x="1253" s="1" nd="1"/>
        <i x="1254" s="1" nd="1"/>
        <i x="800" s="1" nd="1"/>
        <i x="801" s="1" nd="1"/>
        <i x="802" s="1" nd="1"/>
        <i x="803" s="1" nd="1"/>
        <i x="804" s="1" nd="1"/>
        <i x="805" s="1" nd="1"/>
        <i x="1143" s="1" nd="1"/>
        <i x="764" s="1" nd="1"/>
        <i x="765" s="1" nd="1"/>
        <i x="1678" s="1" nd="1"/>
        <i x="1679" s="1" nd="1"/>
        <i x="1680" s="1" nd="1"/>
        <i x="1681" s="1" nd="1"/>
        <i x="1682" s="1" nd="1"/>
        <i x="1683" s="1" nd="1"/>
        <i x="731" s="1" nd="1"/>
        <i x="732" s="1" nd="1"/>
        <i x="733" s="1" nd="1"/>
        <i x="734" s="1" nd="1"/>
        <i x="735" s="1" nd="1"/>
        <i x="736" s="1" nd="1"/>
        <i x="737" s="1" nd="1"/>
        <i x="738" s="1" nd="1"/>
        <i x="739" s="1" nd="1"/>
        <i x="740" s="1" nd="1"/>
        <i x="741" s="1" nd="1"/>
        <i x="742" s="1" nd="1"/>
        <i x="1684" s="1" nd="1"/>
        <i x="1685" s="1" nd="1"/>
        <i x="1686" s="1" nd="1"/>
        <i x="1687" s="1" nd="1"/>
        <i x="1688" s="1" nd="1"/>
        <i x="1525" s="1" nd="1"/>
        <i x="1526" s="1" nd="1"/>
        <i x="1527" s="1" nd="1"/>
        <i x="1528" s="1" nd="1"/>
        <i x="1529" s="1" nd="1"/>
        <i x="1410" s="1" nd="1"/>
        <i x="1411" s="1" nd="1"/>
        <i x="1412" s="1" nd="1"/>
        <i x="1413" s="1" nd="1"/>
        <i x="1414" s="1" nd="1"/>
        <i x="1415" s="1" nd="1"/>
        <i x="1416" s="1" nd="1"/>
        <i x="1417" s="1" nd="1"/>
        <i x="1418" s="1" nd="1"/>
        <i x="1419" s="1" nd="1"/>
        <i x="1420" s="1" nd="1"/>
        <i x="1421" s="1" nd="1"/>
        <i x="1422" s="1" nd="1"/>
        <i x="1423" s="1" nd="1"/>
        <i x="1424" s="1" nd="1"/>
        <i x="1425" s="1" nd="1"/>
        <i x="1426" s="1" nd="1"/>
        <i x="1427" s="1" nd="1"/>
        <i x="1428" s="1" nd="1"/>
        <i x="1429" s="1" nd="1"/>
        <i x="1430" s="1" nd="1"/>
        <i x="1431" s="1" nd="1"/>
        <i x="1432" s="1" nd="1"/>
        <i x="1433" s="1" nd="1"/>
        <i x="1434" s="1" nd="1"/>
        <i x="1435" s="1" nd="1"/>
        <i x="1436" s="1" nd="1"/>
        <i x="1437" s="1" nd="1"/>
        <i x="1438" s="1" nd="1"/>
        <i x="1439" s="1" nd="1"/>
        <i x="1440" s="1" nd="1"/>
        <i x="1441" s="1" nd="1"/>
        <i x="913" s="1" nd="1"/>
        <i x="914" s="1" nd="1"/>
        <i x="915" s="1" nd="1"/>
        <i x="916" s="1" nd="1"/>
        <i x="917" s="1" nd="1"/>
        <i x="918" s="1" nd="1"/>
        <i x="919" s="1" nd="1"/>
        <i x="920" s="1" nd="1"/>
        <i x="921" s="1" nd="1"/>
        <i x="1255" s="1" nd="1"/>
        <i x="1256" s="1" nd="1"/>
        <i x="1257" s="1" nd="1"/>
        <i x="1258" s="1" nd="1"/>
        <i x="1259" s="1" nd="1"/>
        <i x="897" s="1" nd="1"/>
        <i x="806" s="1" nd="1"/>
        <i x="807" s="1" nd="1"/>
        <i x="808" s="1" nd="1"/>
        <i x="809" s="1" nd="1"/>
        <i x="810" s="1" nd="1"/>
        <i x="811" s="1" nd="1"/>
        <i x="812" s="1" nd="1"/>
        <i x="813" s="1" nd="1"/>
        <i x="814" s="1" nd="1"/>
        <i x="815" s="1" nd="1"/>
        <i x="1442" s="1" nd="1"/>
        <i x="1689" s="1" nd="1"/>
        <i x="1690" s="1" nd="1"/>
        <i x="1692" s="1" nd="1"/>
        <i x="1693" s="1" nd="1"/>
        <i x="1694" s="1" nd="1"/>
        <i x="1353" s="1" nd="1"/>
        <i x="1354" s="1" nd="1"/>
        <i x="1355" s="1" nd="1"/>
        <i x="1144" s="1" nd="1"/>
        <i x="1145" s="1" nd="1"/>
        <i x="1146" s="1" nd="1"/>
        <i x="1151" s="1" nd="1"/>
        <i x="1152" s="1" nd="1"/>
        <i x="1153" s="1" nd="1"/>
        <i x="1154" s="1" nd="1"/>
        <i x="1155" s="1" nd="1"/>
        <i x="1156" s="1" nd="1"/>
        <i x="1147" s="1" nd="1"/>
        <i x="1148" s="1" nd="1"/>
        <i x="1149" s="1" nd="1"/>
        <i x="1150" s="1" nd="1"/>
        <i x="769" s="1" nd="1"/>
        <i x="770" s="1" nd="1"/>
        <i x="1157" s="1" nd="1"/>
        <i x="1158" s="1" nd="1"/>
        <i x="1159" s="1" nd="1"/>
        <i x="1160" s="1" nd="1"/>
        <i x="766" s="1" nd="1"/>
        <i x="767" s="1" nd="1"/>
        <i x="768" s="1" nd="1"/>
        <i x="763" s="1" nd="1"/>
        <i x="1691" s="1" nd="1"/>
        <i x="743" s="1" nd="1"/>
        <i x="922" s="1" nd="1"/>
        <i x="923" s="1" nd="1"/>
        <i x="924" s="1" nd="1"/>
        <i x="925" s="1" nd="1"/>
        <i x="926" s="1" nd="1"/>
        <i x="927" s="1" nd="1"/>
        <i x="928" s="1" nd="1"/>
        <i x="929" s="1" nd="1"/>
        <i x="930" s="1" nd="1"/>
        <i x="931" s="1" nd="1"/>
        <i x="932" s="1" nd="1"/>
        <i x="933" s="1" nd="1"/>
        <i x="934" s="1" nd="1"/>
        <i x="935" s="1" nd="1"/>
        <i x="936" s="1" nd="1"/>
        <i x="937" s="1" nd="1"/>
        <i x="1695" s="1" nd="1"/>
        <i x="620" s="1" nd="1"/>
        <i x="621" s="1" nd="1"/>
        <i x="622" s="1" nd="1"/>
        <i x="744" s="1" nd="1"/>
        <i x="745" s="1" nd="1"/>
        <i x="746" s="1" nd="1"/>
        <i x="747" s="1" nd="1"/>
        <i x="748" s="1" nd="1"/>
        <i x="749" s="1" nd="1"/>
        <i x="750" s="1" nd="1"/>
        <i x="751" s="1" nd="1"/>
        <i x="752" s="1" nd="1"/>
        <i x="818" s="1" nd="1"/>
        <i x="819" s="1" nd="1"/>
        <i x="820" s="1" nd="1"/>
        <i x="821" s="1" nd="1"/>
        <i x="822" s="1" nd="1"/>
        <i x="823" s="1" nd="1"/>
        <i x="824" s="1" nd="1"/>
        <i x="825" s="1" nd="1"/>
        <i x="826" s="1" nd="1"/>
        <i x="827" s="1" nd="1"/>
        <i x="828" s="1" nd="1"/>
        <i x="829" s="1" nd="1"/>
        <i x="830" s="1" nd="1"/>
        <i x="831" s="1" nd="1"/>
        <i x="832" s="1" nd="1"/>
        <i x="833" s="1" nd="1"/>
        <i x="1535" s="1" nd="1"/>
        <i x="753" s="1" nd="1"/>
        <i x="754" s="1" nd="1"/>
        <i x="755" s="1" nd="1"/>
        <i x="756" s="1" nd="1"/>
        <i x="757" s="1" nd="1"/>
        <i x="758" s="1" nd="1"/>
        <i x="759" s="1" nd="1"/>
        <i x="760" s="1" nd="1"/>
        <i x="614" s="1" nd="1"/>
        <i x="615" s="1" nd="1"/>
        <i x="616" s="1" nd="1"/>
        <i x="1260" s="1" nd="1"/>
        <i x="1261" s="1" nd="1"/>
        <i x="1262" s="1" nd="1"/>
        <i x="1263" s="1" nd="1"/>
        <i x="1264" s="1" nd="1"/>
        <i x="1265" s="1" nd="1"/>
        <i x="1266" s="1" nd="1"/>
        <i x="1267" s="1" nd="1"/>
        <i x="1268" s="1" nd="1"/>
        <i x="1269" s="1" nd="1"/>
        <i x="1270" s="1" nd="1"/>
        <i x="1271" s="1" nd="1"/>
        <i x="1272" s="1" nd="1"/>
        <i x="1273" s="1" nd="1"/>
        <i x="1274" s="1" nd="1"/>
        <i x="1275" s="1" nd="1"/>
        <i x="1276" s="1" nd="1"/>
        <i x="1277" s="1" nd="1"/>
        <i x="1278" s="1" nd="1"/>
        <i x="1279" s="1" nd="1"/>
        <i x="1280" s="1" nd="1"/>
        <i x="1281" s="1" nd="1"/>
        <i x="1282" s="1" nd="1"/>
        <i x="1283" s="1" nd="1"/>
        <i x="1284" s="1" nd="1"/>
        <i x="1285" s="1" nd="1"/>
        <i x="1286" s="1" nd="1"/>
        <i x="1287" s="1" nd="1"/>
        <i x="1311" s="1" nd="1"/>
        <i x="1312" s="1" nd="1"/>
        <i x="1313" s="1" nd="1"/>
        <i x="1314" s="1" nd="1"/>
        <i x="1315" s="1" nd="1"/>
        <i x="1316" s="1" nd="1"/>
        <i x="1317" s="1" nd="1"/>
        <i x="1318" s="1" nd="1"/>
        <i x="1319" s="1" nd="1"/>
        <i x="1582" s="1" nd="1"/>
        <i x="1583" s="1" nd="1"/>
        <i x="1584" s="1" nd="1"/>
        <i x="619" s="1" nd="1"/>
        <i x="1536" s="1" nd="1"/>
        <i x="1537" s="1" nd="1"/>
        <i x="1538" s="1" nd="1"/>
        <i x="816" s="1" nd="1"/>
        <i x="817" s="1" nd="1"/>
        <i x="1343" s="1" nd="1"/>
        <i x="1288" s="1" nd="1"/>
        <i x="1289" s="1" nd="1"/>
        <i x="1290" s="1" nd="1"/>
        <i x="1291" s="1" nd="1"/>
        <i x="1292" s="1" nd="1"/>
        <i x="1293" s="1" nd="1"/>
        <i x="1294" s="1" nd="1"/>
        <i x="1295" s="1" nd="1"/>
        <i x="1296" s="1" nd="1"/>
        <i x="1297" s="1" nd="1"/>
        <i x="1298" s="1" nd="1"/>
        <i x="1299" s="1" nd="1"/>
        <i x="1300" s="1" nd="1"/>
        <i x="1301" s="1" nd="1"/>
        <i x="1302" s="1" nd="1"/>
        <i x="1303" s="1" nd="1"/>
        <i x="1304" s="1" nd="1"/>
        <i x="1305" s="1" nd="1"/>
        <i x="1306" s="1" nd="1"/>
        <i x="1307" s="1" nd="1"/>
        <i x="1308" s="1" nd="1"/>
        <i x="1309" s="1" nd="1"/>
        <i x="1310" s="1" nd="1"/>
        <i x="1329" s="1" nd="1"/>
        <i x="1330" s="1" nd="1"/>
        <i x="1331" s="1" nd="1"/>
        <i x="1320" s="1" nd="1"/>
        <i x="1321" s="1" nd="1"/>
        <i x="1322" s="1" nd="1"/>
        <i x="1323" s="1" nd="1"/>
        <i x="1324" s="1" nd="1"/>
        <i x="1325" s="1" nd="1"/>
        <i x="872" s="1" nd="1"/>
        <i x="873" s="1" nd="1"/>
        <i x="874" s="1" nd="1"/>
        <i x="875" s="1" nd="1"/>
        <i x="876" s="1" nd="1"/>
        <i x="877" s="1" nd="1"/>
        <i x="878" s="1" nd="1"/>
        <i x="879" s="1" nd="1"/>
        <i x="880" s="1" nd="1"/>
        <i x="1443" s="1" nd="1"/>
        <i x="1444" s="1" nd="1"/>
        <i x="1445" s="1" nd="1"/>
        <i x="1446" s="1" nd="1"/>
        <i x="1614" s="1" nd="1"/>
        <i x="1615" s="1" nd="1"/>
        <i x="1616" s="1" nd="1"/>
        <i x="1617" s="1" nd="1"/>
        <i x="1618" s="1" nd="1"/>
        <i x="1619" s="1" nd="1"/>
        <i x="1539" s="1" nd="1"/>
        <i x="1540" s="1" nd="1"/>
        <i x="1541" s="1" nd="1"/>
        <i x="1609" s="1" nd="1"/>
        <i x="1610" s="1" nd="1"/>
        <i x="1611" s="1" nd="1"/>
        <i x="1612" s="1" nd="1"/>
        <i x="885" s="1" nd="1"/>
        <i x="881" s="1" nd="1"/>
        <i x="882" s="1" nd="1"/>
        <i x="883" s="1" nd="1"/>
        <i x="884" s="1" nd="1"/>
        <i x="886" s="1" nd="1"/>
        <i x="887" s="1" nd="1"/>
        <i x="888" s="1" nd="1"/>
        <i x="889" s="1" nd="1"/>
        <i x="890" s="1" nd="1"/>
        <i x="891" s="1" nd="1"/>
        <i x="892" s="1" nd="1"/>
        <i x="1447" s="1" nd="1"/>
        <i x="1448" s="1" nd="1"/>
        <i x="1449" s="1" nd="1"/>
        <i x="1450" s="1" nd="1"/>
        <i x="1451" s="1" nd="1"/>
        <i x="1452" s="1" nd="1"/>
        <i x="1453" s="1" nd="1"/>
        <i x="1454" s="1" nd="1"/>
        <i x="1455" s="1" nd="1"/>
        <i x="1456" s="1" nd="1"/>
        <i x="1457" s="1" nd="1"/>
        <i x="1458" s="1" nd="1"/>
        <i x="1459" s="1" nd="1"/>
        <i x="1460" s="1" nd="1"/>
        <i x="1461" s="1" nd="1"/>
        <i x="1462" s="1" nd="1"/>
        <i x="1463" s="1" nd="1"/>
        <i x="1464" s="1" nd="1"/>
        <i x="1465" s="1" nd="1"/>
        <i x="1466" s="1" nd="1"/>
        <i x="1246" s="1" nd="1"/>
        <i x="1247" s="1" nd="1"/>
        <i x="1248" s="1" nd="1"/>
        <i x="834" s="1" nd="1"/>
        <i x="835" s="1" nd="1"/>
        <i x="836" s="1" nd="1"/>
        <i x="837" s="1" nd="1"/>
        <i x="838" s="1" nd="1"/>
        <i x="839" s="1" nd="1"/>
        <i x="840" s="1" nd="1"/>
        <i x="1242" s="1" nd="1"/>
        <i x="1243" s="1" nd="1"/>
        <i x="1244" s="1" nd="1"/>
        <i x="1245" s="1" nd="1"/>
        <i x="1622" s="1" nd="1"/>
        <i x="1623" s="1" nd="1"/>
        <i x="1624" s="1" nd="1"/>
        <i x="893" s="1" nd="1"/>
        <i x="894" s="1" nd="1"/>
        <i x="841" s="1" nd="1"/>
        <i x="1625" s="1" nd="1"/>
        <i x="850" s="1" nd="1"/>
        <i x="851" s="1" nd="1"/>
        <i x="852" s="1" nd="1"/>
        <i x="853" s="1" nd="1"/>
        <i x="854" s="1" nd="1"/>
        <i x="855" s="1" nd="1"/>
        <i x="856" s="1" nd="1"/>
        <i x="857" s="1" nd="1"/>
        <i x="858" s="1" nd="1"/>
        <i x="859" s="1" nd="1"/>
        <i x="860" s="1" nd="1"/>
        <i x="861" s="1" nd="1"/>
        <i x="862" s="1" nd="1"/>
        <i x="863" s="1" nd="1"/>
        <i x="864" s="1" nd="1"/>
        <i x="842" s="1" nd="1"/>
        <i x="843" s="1" nd="1"/>
        <i x="844" s="1" nd="1"/>
        <i x="845" s="1" nd="1"/>
        <i x="846" s="1" nd="1"/>
        <i x="1626" s="1" nd="1"/>
        <i x="1627" s="1" nd="1"/>
        <i x="1628" s="1" nd="1"/>
        <i x="1629" s="1" nd="1"/>
        <i x="1630" s="1" nd="1"/>
        <i x="1631" s="1" nd="1"/>
        <i x="1632" s="1" nd="1"/>
        <i x="1356" s="1" nd="1"/>
        <i x="1633" s="1" nd="1"/>
        <i x="1634" s="1" nd="1"/>
        <i x="1635" s="1" nd="1"/>
        <i x="1363" s="1" nd="1"/>
        <i x="1620" s="1" nd="1"/>
        <i x="1621" s="1" nd="1"/>
        <i x="865" s="1" nd="1"/>
        <i x="866" s="1" nd="1"/>
        <i x="1368" s="1" nd="1"/>
        <i x="1369" s="1" nd="1"/>
        <i x="1370" s="1" nd="1"/>
        <i x="1371" s="1" nd="1"/>
        <i x="1372" s="1" nd="1"/>
        <i x="1373" s="1" nd="1"/>
        <i x="1357" s="1" nd="1"/>
        <i x="1358" s="1" nd="1"/>
        <i x="1359" s="1" nd="1"/>
        <i x="1636" s="1" nd="1"/>
        <i x="868" s="1" nd="1"/>
        <i x="869" s="1" nd="1"/>
        <i x="1613" s="1" nd="1"/>
        <i x="1483" s="1" nd="1"/>
        <i x="1484" s="1" nd="1"/>
        <i x="1485" s="1" nd="1"/>
        <i x="1486" s="1" nd="1"/>
        <i x="1487" s="1" nd="1"/>
        <i x="1488" s="1" nd="1"/>
        <i x="1489" s="1" nd="1"/>
        <i x="1490" s="1" nd="1"/>
        <i x="1491" s="1" nd="1"/>
        <i x="1492" s="1" nd="1"/>
        <i x="898" s="1" nd="1"/>
        <i x="1637" s="1" nd="1"/>
        <i x="1638" s="1" nd="1"/>
        <i x="1639" s="1" nd="1"/>
        <i x="847" s="1" nd="1"/>
        <i x="867" s="1" nd="1"/>
        <i x="848" s="1" nd="1"/>
        <i x="849" s="1" nd="1"/>
        <i x="1467" s="1" nd="1"/>
        <i x="1468" s="1" nd="1"/>
        <i x="1469" s="1" nd="1"/>
        <i x="1470" s="1" nd="1"/>
        <i x="1471" s="1" nd="1"/>
        <i x="1472" s="1" nd="1"/>
        <i x="1473" s="1" nd="1"/>
        <i x="1474" s="1" nd="1"/>
        <i x="1475" s="1" nd="1"/>
        <i x="1476" s="1" nd="1"/>
        <i x="1477" s="1" nd="1"/>
        <i x="1478" s="1" nd="1"/>
        <i x="1479" s="1" nd="1"/>
        <i x="1480" s="1" nd="1"/>
        <i x="1481" s="1" nd="1"/>
        <i x="1482" s="1" nd="1"/>
        <i x="1249" s="1" nd="1"/>
        <i x="1250" s="1" nd="1"/>
        <i x="1251" s="1" nd="1"/>
        <i x="1374" s="1" nd="1"/>
        <i x="1375" s="1" nd="1"/>
        <i x="1376" s="1" nd="1"/>
        <i x="1377" s="1" nd="1"/>
        <i x="1378" s="1" nd="1"/>
        <i x="1379" s="1" nd="1"/>
        <i x="1380" s="1" nd="1"/>
        <i x="1381" s="1" nd="1"/>
        <i x="1382" s="1" nd="1"/>
        <i x="1383" s="1" nd="1"/>
        <i x="1384" s="1" nd="1"/>
        <i x="1385" s="1" nd="1"/>
        <i x="1386" s="1" nd="1"/>
        <i x="1387" s="1" nd="1"/>
        <i x="1388" s="1" nd="1"/>
        <i x="1389" s="1" nd="1"/>
        <i x="1390" s="1" nd="1"/>
        <i x="1493" s="1" nd="1"/>
        <i x="1494" s="1" nd="1"/>
        <i x="1495" s="1" nd="1"/>
        <i x="1496" s="1" nd="1"/>
        <i x="1497" s="1" nd="1"/>
        <i x="1498" s="1" nd="1"/>
        <i x="1499" s="1" nd="1"/>
        <i x="1500" s="1" nd="1"/>
        <i x="1501" s="1" nd="1"/>
        <i x="1502" s="1" nd="1"/>
        <i x="1503" s="1" nd="1"/>
        <i x="1504" s="1" nd="1"/>
        <i x="1505" s="1" nd="1"/>
        <i x="1506" s="1" nd="1"/>
        <i x="1507" s="1" nd="1"/>
        <i x="1508" s="1" nd="1"/>
        <i x="1509" s="1" nd="1"/>
        <i x="1510" s="1" nd="1"/>
        <i x="1511" s="1" nd="1"/>
        <i x="1512" s="1" nd="1"/>
        <i x="1513" s="1" nd="1"/>
        <i x="1514" s="1" nd="1"/>
        <i x="899" s="1" nd="1"/>
        <i x="938" s="1" nd="1"/>
        <i x="939" s="1" nd="1"/>
        <i x="940" s="1" nd="1"/>
        <i x="941" s="1" nd="1"/>
        <i x="942" s="1" nd="1"/>
        <i x="943" s="1" nd="1"/>
        <i x="944" s="1" nd="1"/>
        <i x="1332" s="1" nd="1"/>
        <i x="1252" s="1" nd="1"/>
        <i x="1704"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pha" xr10:uid="{00000000-0013-0000-FFFF-FFFF13000000}" sourceName="Alpha">
  <pivotTables>
    <pivotTable tabId="14" name="RlsdNew"/>
  </pivotTables>
  <data>
    <tabular pivotCacheId="1" customListSort="0" showMissing="0">
      <items count="12">
        <i x="2" s="1"/>
        <i x="0" s="1" nd="1"/>
        <i x="1" s="1" nd="1"/>
        <i x="3" s="1" nd="1"/>
        <i x="4" s="1" nd="1"/>
        <i x="5" s="1" nd="1"/>
        <i x="6" s="1" nd="1"/>
        <i x="7" s="1" nd="1"/>
        <i x="8" s="1" nd="1"/>
        <i x="9" s="1" nd="1"/>
        <i x="10" s="1" nd="1"/>
        <i x="11"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3" xr10:uid="{00000000-0013-0000-FFFF-FFFF14000000}" sourceName="Site">
  <pivotTables>
    <pivotTable tabId="13" name="tblRpkRls"/>
  </pivotTables>
  <data>
    <tabular pivotCacheId="2" customListSort="0" showMissing="0">
      <items count="3">
        <i x="0" s="1"/>
        <i x="1" s="1"/>
        <i x="2"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00000000-0013-0000-FFFF-FFFF15000000}" sourceName="month">
  <pivotTables>
    <pivotTable tabId="7" name="PivotTable3"/>
  </pivotTables>
  <data>
    <tabular pivotCacheId="1">
      <items count="12">
        <i x="1"/>
        <i x="3"/>
        <i x="4"/>
        <i x="5"/>
        <i x="6"/>
        <i x="7"/>
        <i x="8"/>
        <i x="0"/>
        <i x="9"/>
        <i x="10" s="1"/>
        <i x="2"/>
        <i x="1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 xr10:uid="{00000000-0013-0000-FFFF-FFFF16000000}" sourceName="month">
  <pivotTables>
    <pivotTable tabId="15" name="PvtFormd"/>
  </pivotTables>
  <data>
    <tabular pivotCacheId="1" customListSort="0" showMissing="0">
      <items count="12">
        <i x="1"/>
        <i x="3"/>
        <i x="4"/>
        <i x="5"/>
        <i x="6"/>
        <i x="7"/>
        <i x="8"/>
        <i x="0"/>
        <i x="9" s="1"/>
        <i x="10"/>
        <i x="11"/>
        <i x="2"/>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 xr10:uid="{00000000-0013-0000-FFFF-FFFF17000000}" sourceName="Month">
  <pivotTables>
    <pivotTable tabId="15" name="pvtREpkg"/>
  </pivotTables>
  <data>
    <tabular pivotCacheId="2">
      <items count="12">
        <i x="1"/>
        <i x="0"/>
        <i x="5"/>
        <i x="4"/>
        <i x="6"/>
        <i x="9"/>
        <i x="8"/>
        <i x="11"/>
        <i x="7" s="1"/>
        <i x="10"/>
        <i x="2"/>
        <i x="3"/>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LSD?1" xr10:uid="{00000000-0013-0000-FFFF-FFFF18000000}" sourceName="RLSD?">
  <pivotTables>
    <pivotTable tabId="15" name="pvtREpkg"/>
  </pivotTables>
  <data>
    <tabular pivotCacheId="2">
      <items count="4">
        <i x="0" s="1"/>
        <i x="3" s="1" nd="1"/>
        <i x="2" s="1" nd="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pha1" xr10:uid="{00000000-0013-0000-FFFF-FFFF19000000}" sourceName="Alpha">
  <pivotTables>
    <pivotTable tabId="15" name="PvtFormd"/>
  </pivotTables>
  <data>
    <tabular pivotCacheId="1">
      <items count="12">
        <i x="0" s="1"/>
        <i x="1" s="1"/>
        <i x="2" s="1"/>
        <i x="4" s="1"/>
        <i x="5" s="1"/>
        <i x="6" s="1"/>
        <i x="8" s="1"/>
        <i x="3" s="1" nd="1"/>
        <i x="7" s="1" nd="1"/>
        <i x="9" s="1" nd="1"/>
        <i x="10" s="1" nd="1"/>
        <i x="1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ckList2" xr10:uid="{00000000-0013-0000-FFFF-FFFF1A000000}" sourceName="PackList">
  <pivotTables>
    <pivotTable tabId="13" name="tblRpkRls"/>
  </pivotTables>
  <data>
    <tabular pivotCacheId="2">
      <items count="7">
        <i x="0" s="1"/>
        <i x="3" s="1" nd="1"/>
        <i x="1" s="1" nd="1"/>
        <i x="5" s="1" nd="1"/>
        <i x="4" s="1" nd="1"/>
        <i x="6" s="1" nd="1"/>
        <i x="2"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b_RTS" xr10:uid="{00000000-0013-0000-FFFF-FFFF1B000000}" sourceName="Lab RTS">
  <pivotTables>
    <pivotTable tabId="13" name="tblNewRls"/>
  </pivotTables>
  <data>
    <tabular pivotCacheId="1" sortOrder="descending" showMissing="0">
      <items count="297">
        <i x="251"/>
        <i x="120"/>
        <i x="119"/>
        <i x="118"/>
        <i x="154"/>
        <i x="117"/>
        <i x="116"/>
        <i x="115"/>
        <i x="114"/>
        <i x="153"/>
        <i x="152"/>
        <i x="151"/>
        <i x="150"/>
        <i x="149"/>
        <i x="148"/>
        <i x="147"/>
        <i x="146"/>
        <i x="223"/>
        <i x="83"/>
        <i x="82"/>
        <i x="81"/>
        <i x="80"/>
        <i x="79"/>
        <i x="78"/>
        <i x="77"/>
        <i x="76"/>
        <i x="75"/>
        <i x="74"/>
        <i x="73"/>
        <i x="72"/>
        <i x="71"/>
        <i x="70"/>
        <i x="69"/>
        <i x="68"/>
        <i x="98"/>
        <i x="97"/>
        <i x="96"/>
        <i x="95"/>
        <i x="94"/>
        <i x="93"/>
        <i x="92"/>
        <i x="91"/>
        <i x="129"/>
        <i x="162"/>
        <i x="161"/>
        <i x="160"/>
        <i x="90"/>
        <i x="89"/>
        <i x="185"/>
        <i x="102"/>
        <i x="101"/>
        <i x="213"/>
        <i x="100"/>
        <i x="228"/>
        <i x="106"/>
        <i x="212"/>
        <i x="211"/>
        <i x="210"/>
        <i x="227"/>
        <i x="145"/>
        <i x="144"/>
        <i x="143"/>
        <i x="142"/>
        <i x="141"/>
        <i x="140"/>
        <i x="231"/>
        <i x="139"/>
        <i x="138"/>
        <i x="52"/>
        <i x="51"/>
        <i x="50"/>
        <i x="289"/>
        <i x="137"/>
        <i x="48"/>
        <i x="195"/>
        <i x="194"/>
        <i x="218"/>
        <i x="193"/>
        <i x="192"/>
        <i x="47"/>
        <i x="217"/>
        <i x="166"/>
        <i x="216"/>
        <i x="226"/>
        <i x="225"/>
        <i x="168"/>
        <i x="264"/>
        <i x="263"/>
        <i x="184"/>
        <i x="46"/>
        <i x="45"/>
        <i x="224"/>
        <i x="44"/>
        <i x="43"/>
        <i x="136"/>
        <i x="183"/>
        <i x="135"/>
        <i x="262"/>
        <i x="42"/>
        <i x="265"/>
        <i x="41"/>
        <i x="134"/>
        <i x="40"/>
        <i x="209"/>
        <i x="38"/>
        <i x="131"/>
        <i x="130"/>
        <i x="37"/>
        <i x="36"/>
        <i x="35"/>
        <i x="201"/>
        <i x="34"/>
        <i x="128"/>
        <i x="33"/>
        <i x="88"/>
        <i x="32"/>
        <i x="58"/>
        <i x="59"/>
        <i x="31"/>
        <i x="87"/>
        <i x="30"/>
        <i x="86"/>
        <i x="85"/>
        <i x="84"/>
        <i x="99"/>
        <i x="105"/>
        <i x="104"/>
        <i x="54"/>
        <i x="57"/>
        <i x="56"/>
        <i x="55"/>
        <i x="67"/>
        <i x="66"/>
        <i x="65"/>
        <i x="64"/>
        <i x="63"/>
        <i x="62"/>
        <i x="61"/>
        <i x="220"/>
        <i x="127"/>
        <i x="29"/>
        <i x="208"/>
        <i x="28"/>
        <i x="27"/>
        <i x="26"/>
        <i x="25"/>
        <i x="24"/>
        <i x="60"/>
        <i x="23"/>
        <i x="22"/>
        <i x="21"/>
        <i x="207"/>
        <i x="123"/>
        <i x="167"/>
        <i x="126"/>
        <i x="5"/>
        <i x="200"/>
        <i x="20"/>
        <i x="199"/>
        <i x="125"/>
        <i x="198"/>
        <i x="19"/>
        <i x="18"/>
        <i x="121"/>
        <i x="197"/>
        <i x="17"/>
        <i x="172"/>
        <i x="16"/>
        <i x="196"/>
        <i x="15"/>
        <i x="279"/>
        <i x="14"/>
        <i x="122"/>
        <i x="182"/>
        <i x="206"/>
        <i x="181"/>
        <i x="180"/>
        <i x="179"/>
        <i x="205"/>
        <i x="204"/>
        <i x="232"/>
        <i x="178"/>
        <i x="177"/>
        <i x="12"/>
        <i x="13"/>
        <i x="11"/>
        <i x="9"/>
        <i x="10"/>
        <i x="8"/>
        <i x="7"/>
        <i x="6"/>
        <i x="53"/>
        <i x="103"/>
        <i x="221"/>
        <i x="191"/>
        <i x="261"/>
        <i x="291"/>
        <i x="2"/>
        <i x="174"/>
        <i x="215"/>
        <i x="219"/>
        <i x="278"/>
        <i x="159" s="1"/>
        <i x="165"/>
        <i x="164"/>
        <i x="284"/>
        <i x="214"/>
        <i x="247"/>
        <i x="158"/>
        <i x="256"/>
        <i x="290"/>
        <i x="245"/>
        <i x="244"/>
        <i x="187"/>
        <i x="275"/>
        <i x="241"/>
        <i x="257"/>
        <i x="277"/>
        <i x="274"/>
        <i x="240"/>
        <i x="111"/>
        <i x="273"/>
        <i x="243"/>
        <i x="242"/>
        <i x="203"/>
        <i x="272"/>
        <i x="237"/>
        <i x="155"/>
        <i x="110"/>
        <i x="108"/>
        <i x="202"/>
        <i x="109"/>
        <i x="255"/>
        <i x="293"/>
        <i x="113"/>
        <i x="107"/>
        <i x="186"/>
        <i x="249"/>
        <i x="4"/>
        <i x="283"/>
        <i x="170"/>
        <i x="246"/>
        <i x="3"/>
        <i x="248"/>
        <i x="1"/>
        <i x="173"/>
        <i x="236"/>
        <i x="254"/>
        <i x="112"/>
        <i x="169"/>
        <i x="250"/>
        <i x="171"/>
        <i x="294"/>
        <i x="292"/>
        <i x="188"/>
        <i x="281"/>
        <i x="280"/>
        <i x="260"/>
        <i x="269"/>
        <i x="0"/>
        <i x="176"/>
        <i x="175"/>
        <i x="239"/>
        <i x="285"/>
        <i x="268"/>
        <i x="259"/>
        <i x="253"/>
        <i x="286"/>
        <i x="288"/>
        <i x="287"/>
        <i x="252"/>
        <i x="238"/>
        <i x="296"/>
        <i x="267"/>
        <i x="266"/>
        <i x="295"/>
        <i x="258"/>
        <i x="271"/>
        <i x="270"/>
        <i x="190"/>
        <i x="157"/>
        <i x="156"/>
        <i x="189"/>
        <i x="234"/>
        <i x="233"/>
        <i x="282"/>
        <i x="49"/>
        <i x="229"/>
        <i x="163"/>
        <i x="235"/>
        <i x="222"/>
        <i x="230"/>
        <i x="39"/>
        <i x="133"/>
        <i x="132"/>
        <i x="124"/>
        <i x="276"/>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b_RTS1" xr10:uid="{00000000-0013-0000-FFFF-FFFF1C000000}" sourceName="Lab RTS">
  <pivotTables>
    <pivotTable tabId="14" name="RlsdNew"/>
  </pivotTables>
  <data>
    <tabular pivotCacheId="1" sortOrder="descending" showMissing="0">
      <items count="297">
        <i x="251"/>
        <i x="120"/>
        <i x="119"/>
        <i x="118"/>
        <i x="154"/>
        <i x="117"/>
        <i x="116"/>
        <i x="115"/>
        <i x="114"/>
        <i x="153"/>
        <i x="152"/>
        <i x="151"/>
        <i x="150"/>
        <i x="149"/>
        <i x="148"/>
        <i x="147"/>
        <i x="146"/>
        <i x="223"/>
        <i x="83"/>
        <i x="82"/>
        <i x="81"/>
        <i x="80"/>
        <i x="79"/>
        <i x="78"/>
        <i x="77"/>
        <i x="76"/>
        <i x="75"/>
        <i x="74"/>
        <i x="73"/>
        <i x="72"/>
        <i x="71"/>
        <i x="70"/>
        <i x="69"/>
        <i x="68"/>
        <i x="98"/>
        <i x="97"/>
        <i x="96"/>
        <i x="95"/>
        <i x="94"/>
        <i x="93"/>
        <i x="92"/>
        <i x="91"/>
        <i x="129"/>
        <i x="162"/>
        <i x="161"/>
        <i x="160"/>
        <i x="90"/>
        <i x="89"/>
        <i x="185"/>
        <i x="102"/>
        <i x="101"/>
        <i x="213"/>
        <i x="100"/>
        <i x="228"/>
        <i x="106"/>
        <i x="212"/>
        <i x="211"/>
        <i x="210"/>
        <i x="227"/>
        <i x="145"/>
        <i x="144"/>
        <i x="143"/>
        <i x="142"/>
        <i x="141"/>
        <i x="140"/>
        <i x="231"/>
        <i x="139"/>
        <i x="138"/>
        <i x="52"/>
        <i x="51"/>
        <i x="50"/>
        <i x="289"/>
        <i x="137"/>
        <i x="48"/>
        <i x="195"/>
        <i x="194"/>
        <i x="218"/>
        <i x="193"/>
        <i x="192"/>
        <i x="47"/>
        <i x="217"/>
        <i x="166"/>
        <i x="216"/>
        <i x="226"/>
        <i x="225"/>
        <i x="168"/>
        <i x="264"/>
        <i x="263"/>
        <i x="184"/>
        <i x="46"/>
        <i x="45"/>
        <i x="224"/>
        <i x="44"/>
        <i x="43"/>
        <i x="136"/>
        <i x="183"/>
        <i x="135"/>
        <i x="262"/>
        <i x="42"/>
        <i x="265"/>
        <i x="41"/>
        <i x="134"/>
        <i x="40"/>
        <i x="209"/>
        <i x="38"/>
        <i x="131"/>
        <i x="130"/>
        <i x="37"/>
        <i x="36"/>
        <i x="35"/>
        <i x="201"/>
        <i x="34"/>
        <i x="128"/>
        <i x="33"/>
        <i x="88"/>
        <i x="32"/>
        <i x="58"/>
        <i x="59"/>
        <i x="31"/>
        <i x="87"/>
        <i x="30"/>
        <i x="86"/>
        <i x="85"/>
        <i x="84"/>
        <i x="99"/>
        <i x="105"/>
        <i x="104"/>
        <i x="54"/>
        <i x="57"/>
        <i x="56"/>
        <i x="55"/>
        <i x="67"/>
        <i x="66"/>
        <i x="65"/>
        <i x="64"/>
        <i x="63"/>
        <i x="62"/>
        <i x="61"/>
        <i x="220"/>
        <i x="127"/>
        <i x="29"/>
        <i x="208"/>
        <i x="28"/>
        <i x="27"/>
        <i x="26"/>
        <i x="25"/>
        <i x="24"/>
        <i x="60"/>
        <i x="23"/>
        <i x="22"/>
        <i x="21"/>
        <i x="207"/>
        <i x="123"/>
        <i x="167"/>
        <i x="126"/>
        <i x="5"/>
        <i x="200"/>
        <i x="20"/>
        <i x="199"/>
        <i x="125"/>
        <i x="198"/>
        <i x="19"/>
        <i x="18"/>
        <i x="121"/>
        <i x="197"/>
        <i x="17"/>
        <i x="172"/>
        <i x="16"/>
        <i x="196"/>
        <i x="15"/>
        <i x="279"/>
        <i x="14"/>
        <i x="122"/>
        <i x="182"/>
        <i x="206"/>
        <i x="181"/>
        <i x="180"/>
        <i x="179"/>
        <i x="205"/>
        <i x="204"/>
        <i x="232"/>
        <i x="178"/>
        <i x="177"/>
        <i x="12"/>
        <i x="13"/>
        <i x="11"/>
        <i x="9"/>
        <i x="10"/>
        <i x="8"/>
        <i x="7"/>
        <i x="6"/>
        <i x="53"/>
        <i x="103"/>
        <i x="221"/>
        <i x="191"/>
        <i x="261"/>
        <i x="291"/>
        <i x="2"/>
        <i x="174"/>
        <i x="215"/>
        <i x="219" s="1"/>
        <i x="278"/>
        <i x="159"/>
        <i x="165"/>
        <i x="164"/>
        <i x="284"/>
        <i x="214"/>
        <i x="247"/>
        <i x="158"/>
        <i x="256"/>
        <i x="290"/>
        <i x="245"/>
        <i x="244"/>
        <i x="187"/>
        <i x="275"/>
        <i x="241"/>
        <i x="257"/>
        <i x="277"/>
        <i x="274"/>
        <i x="240"/>
        <i x="111"/>
        <i x="273"/>
        <i x="243"/>
        <i x="242"/>
        <i x="203"/>
        <i x="272"/>
        <i x="237"/>
        <i x="155"/>
        <i x="110"/>
        <i x="108"/>
        <i x="202"/>
        <i x="109"/>
        <i x="255"/>
        <i x="293"/>
        <i x="113"/>
        <i x="107"/>
        <i x="186"/>
        <i x="249"/>
        <i x="4"/>
        <i x="283"/>
        <i x="170"/>
        <i x="246"/>
        <i x="3"/>
        <i x="248"/>
        <i x="1"/>
        <i x="173"/>
        <i x="236"/>
        <i x="254"/>
        <i x="112"/>
        <i x="169"/>
        <i x="250"/>
        <i x="171"/>
        <i x="294"/>
        <i x="292"/>
        <i x="188"/>
        <i x="281"/>
        <i x="280"/>
        <i x="260"/>
        <i x="269"/>
        <i x="0"/>
        <i x="176"/>
        <i x="175"/>
        <i x="239"/>
        <i x="285"/>
        <i x="268"/>
        <i x="259"/>
        <i x="253"/>
        <i x="286"/>
        <i x="288"/>
        <i x="287"/>
        <i x="252"/>
        <i x="238"/>
        <i x="296"/>
        <i x="267"/>
        <i x="266"/>
        <i x="295"/>
        <i x="258"/>
        <i x="271"/>
        <i x="270"/>
        <i x="190"/>
        <i x="157"/>
        <i x="156"/>
        <i x="189"/>
        <i x="234"/>
        <i x="233"/>
        <i x="282"/>
        <i x="49"/>
        <i x="229"/>
        <i x="163"/>
        <i x="235"/>
        <i x="222"/>
        <i x="230"/>
        <i x="39"/>
        <i x="133"/>
        <i x="132"/>
        <i x="124"/>
        <i x="276"/>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TS 1" xr10:uid="{00000000-0014-0000-FFFF-FFFF01000000}" cache="Slicer_RTS1" caption="Repack RTS date" columnCount="4" style="SlicerStyleDark1" rowHeight="241300"/>
  <slicer name="Site 1" xr10:uid="{00000000-0014-0000-FFFF-FFFF02000000}" cache="Slicer_Site1" caption="Site" columnCount="2" style="SlicerStyleDark2" rowHeight="241300"/>
  <slicer name="PackList 1" xr10:uid="{00000000-0014-0000-FFFF-FFFF03000000}" cache="Slicer_PackList1" caption="PackList" columnCount="2" style="SlicerStyleDark2" rowHeight="241300"/>
  <slicer name="Site 3" xr10:uid="{00000000-0014-0000-FFFF-FFFF04000000}" cache="Slicer_Site3" caption="Site" style="SlicerStyleLight4 2" rowHeight="241300"/>
  <slicer name="PackList 2" xr10:uid="{00000000-0014-0000-FFFF-FFFF05000000}" cache="Slicer_PackList2" caption="PackList" style="SlicerStyleDark1" rowHeight="241300"/>
  <slicer name="Lab RTS" xr10:uid="{00000000-0014-0000-FFFF-FFFF06000000}" cache="Slicer_Lab_RTS" caption="Lab RTS" columnCount="4" style="SlicerStyleLight2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te 2" xr10:uid="{00000000-0014-0000-FFFF-FFFF07000000}" cache="Slicer_Site2" caption="Site" style="SlicerStyleLight4 2" rowHeight="241300"/>
  <slicer name="Product 3" xr10:uid="{00000000-0014-0000-FFFF-FFFF08000000}" cache="Slicer_Product2" caption="Product" style="SlicerStyleLight4 2" rowHeight="210312"/>
  <slicer name="Customer 3" xr10:uid="{00000000-0014-0000-FFFF-FFFF09000000}" cache="Slicer_Customer2" caption="Customer" columnCount="3" style="SlicerStyleLight4 2" rowHeight="182880"/>
  <slicer name="Lot # 2" xr10:uid="{00000000-0014-0000-FFFF-FFFF0A000000}" cache="Slicer_Lot2" caption="Lot #" style="SlicerStyleLight4 2" rowHeight="182880"/>
  <slicer name="Alpha" xr10:uid="{00000000-0014-0000-FFFF-FFFF0B000000}" cache="Slicer_Alpha" caption="Alpha" style="SlicerStyleDark2 2" rowHeight="548640"/>
  <slicer name="Lab RTS 1" xr10:uid="{00000000-0014-0000-FFFF-FFFF0C000000}" cache="Slicer_Lab_RTS1" caption="Lab RTS" style="SlicerStyleLight4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00000000-0014-0000-FFFF-FFFF0D000000}" cache="Slicer_month3" caption="month" columnCount="6" style="SlicerStyleLight6 2" rowHeight="241300"/>
  <slicer name="Month 4" xr10:uid="{00000000-0014-0000-FFFF-FFFF0E000000}" cache="Slicer_Month4" caption="Month" columnCount="6" style="SlicerStyleLight2 2" rowHeight="241300"/>
  <slicer name="RLSD? 1" xr10:uid="{00000000-0014-0000-FFFF-FFFF0F000000}" cache="Slicer_RLSD?1" caption="RLSD?" columnCount="2" style="SlicerStyleLight2 2" rowHeight="241300"/>
  <slicer name="Alpha 1" xr10:uid="{00000000-0014-0000-FFFF-FFFF10000000}" cache="Slicer_Alpha1" caption="Alpha" style="SlicerStyleLight6"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00000000-0014-0000-FFFF-FFFF11000000}" cache="Slicer_Product" caption="Product" rowHeight="241300"/>
  <slicer name="Customer" xr10:uid="{00000000-0014-0000-FFFF-FFFF12000000}" cache="Slicer_Customer" caption="Customer" startItem="5" rowHeight="241300"/>
  <slicer name="PackList" xr10:uid="{00000000-0014-0000-FFFF-FFFF13000000}" cache="Slicer_PackList" caption="PackList"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te" xr10:uid="{00000000-0014-0000-FFFF-FFFF14000000}" cache="Slicer_Site" caption="Site" columnCount="2" style="SlicerStyleDark2" rowHeight="241300"/>
  <slicer name="month 2" xr10:uid="{00000000-0014-0000-FFFF-FFFF15000000}" cache="Slicer_month2" caption="month" columnCount="4" style="SlicerStyleLight6"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00000000-0014-0000-FFFF-FFFF16000000}" cache="Slicer_Product1" caption="Product" columnCount="3" rowHeight="241300"/>
  <slicer name="month" xr10:uid="{00000000-0014-0000-FFFF-FFFF17000000}" cache="Slicer_month" caption="month" columnCount="2" rowHeight="241300"/>
  <slicer name="Customer 1" xr10:uid="{00000000-0014-0000-FFFF-FFFF18000000}" cache="Slicer_Customer1" caption="Customer" rowHeight="241300"/>
  <slicer name="Lot #" xr10:uid="{00000000-0014-0000-FFFF-FFFF19000000}" cache="Slicer_Lot" caption="Lot #" startItem="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2" xr10:uid="{00000000-0014-0000-FFFF-FFFF1A000000}" cache="Slicer_Product11" caption="Product" rowHeight="241300"/>
  <slicer name="Customer 2" xr10:uid="{00000000-0014-0000-FFFF-FFFF1B000000}" cache="Slicer_Customer11" caption="Customer" rowHeight="241300"/>
  <slicer name="Lot # 1" xr10:uid="{00000000-0014-0000-FFFF-FFFF1C000000}" cache="Slicer_Lot1" caption="Lot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_DBcomps" displayName="_DBcomps" ref="A6:CD1965" totalsRowShown="0" headerRowDxfId="143" dataDxfId="141" headerRowBorderDxfId="142">
  <autoFilter ref="A6:CD1965" xr:uid="{00000000-000C-0000-FFFF-FFFF00000000}"/>
  <tableColumns count="82">
    <tableColumn id="1" xr3:uid="{00000000-0010-0000-0000-000001000000}" name="Site" dataDxfId="140"/>
    <tableColumn id="2" xr3:uid="{00000000-0010-0000-0000-000002000000}" name="Product" dataDxfId="139"/>
    <tableColumn id="3" xr3:uid="{00000000-0010-0000-0000-000003000000}" name="Customer" dataDxfId="138"/>
    <tableColumn id="4" xr3:uid="{00000000-0010-0000-0000-000004000000}" name="Lot #" dataDxfId="137"/>
    <tableColumn id="5" xr3:uid="{00000000-0010-0000-0000-000005000000}" name="Date" dataDxfId="136"/>
    <tableColumn id="71" xr3:uid="{00000000-0010-0000-0000-000047000000}" name="RTS" dataDxfId="135">
      <calculatedColumnFormula>IF(_DBcomps[[#This Row],[Lab RTS]]="","No","Yes")</calculatedColumnFormula>
    </tableColumn>
    <tableColumn id="6" xr3:uid="{00000000-0010-0000-0000-000006000000}" name="Assay" dataDxfId="134"/>
    <tableColumn id="7" xr3:uid="{00000000-0010-0000-0000-000007000000}" name="Assay2" dataDxfId="133"/>
    <tableColumn id="8" xr3:uid="{00000000-0010-0000-0000-000008000000}" name="Assay3" dataDxfId="132"/>
    <tableColumn id="9" xr3:uid="{00000000-0010-0000-0000-000009000000}" name="Assay4" dataDxfId="131"/>
    <tableColumn id="87" xr3:uid="{00000000-0010-0000-0000-000057000000}" name="Assay5" dataDxfId="130"/>
    <tableColumn id="10" xr3:uid="{00000000-0010-0000-0000-00000A000000}" name="P.S." dataDxfId="129"/>
    <tableColumn id="11" xr3:uid="{00000000-0010-0000-0000-00000B000000}" name="ps-10" dataDxfId="128"/>
    <tableColumn id="12" xr3:uid="{00000000-0010-0000-0000-00000C000000}" name="ps-50" dataDxfId="127"/>
    <tableColumn id="13" xr3:uid="{00000000-0010-0000-0000-00000D000000}" name="ps-90" dataDxfId="126"/>
    <tableColumn id="14" xr3:uid="{00000000-0010-0000-0000-00000E000000}" name="ps-95" dataDxfId="125"/>
    <tableColumn id="15" xr3:uid="{00000000-0010-0000-0000-00000F000000}" name="visc" dataDxfId="124"/>
    <tableColumn id="16" xr3:uid="{00000000-0010-0000-0000-000010000000}" name="sp. grav" dataDxfId="123"/>
    <tableColumn id="17" xr3:uid="{00000000-0010-0000-0000-000011000000}" name="dens" dataDxfId="122"/>
    <tableColumn id="18" xr3:uid="{00000000-0010-0000-0000-000012000000}" name="pH" dataDxfId="121"/>
    <tableColumn id="19" xr3:uid="{00000000-0010-0000-0000-000013000000}" name="Susp/Sed" dataDxfId="120"/>
    <tableColumn id="65" xr3:uid="{00000000-0010-0000-0000-000041000000}" name="Resusp" dataDxfId="119"/>
    <tableColumn id="20" xr3:uid="{00000000-0010-0000-0000-000014000000}" name="Sp sed" dataDxfId="118"/>
    <tableColumn id="21" xr3:uid="{00000000-0010-0000-0000-000015000000}" name="disp" dataDxfId="117"/>
    <tableColumn id="22" xr3:uid="{00000000-0010-0000-0000-000016000000}" name="moist" dataDxfId="116"/>
    <tableColumn id="23" xr3:uid="{00000000-0010-0000-0000-000017000000}" name="wet time" dataDxfId="115"/>
    <tableColumn id="24" xr3:uid="{00000000-0010-0000-0000-000018000000}" name="w-50" dataDxfId="114"/>
    <tableColumn id="25" xr3:uid="{00000000-0010-0000-0000-000019000000}" name="w-60" dataDxfId="113"/>
    <tableColumn id="26" xr3:uid="{00000000-0010-0000-0000-00001A000000}" name="w-100" dataDxfId="112"/>
    <tableColumn id="27" xr3:uid="{00000000-0010-0000-0000-00001B000000}" name="w-120" dataDxfId="111"/>
    <tableColumn id="28" xr3:uid="{00000000-0010-0000-0000-00001C000000}" name="w-200" dataDxfId="110"/>
    <tableColumn id="29" xr3:uid="{00000000-0010-0000-0000-00001D000000}" name="w-325" dataDxfId="109"/>
    <tableColumn id="30" xr3:uid="{00000000-0010-0000-0000-00001E000000}" name="d-7" dataDxfId="108"/>
    <tableColumn id="31" xr3:uid="{00000000-0010-0000-0000-00001F000000}" name="d-8" dataDxfId="107"/>
    <tableColumn id="32" xr3:uid="{00000000-0010-0000-0000-000020000000}" name="d-10" dataDxfId="106"/>
    <tableColumn id="33" xr3:uid="{00000000-0010-0000-0000-000021000000}" name="d-12" dataDxfId="105"/>
    <tableColumn id="38" xr3:uid="{00000000-0010-0000-0000-000026000000}" name="d-40" dataDxfId="104"/>
    <tableColumn id="41" xr3:uid="{00000000-0010-0000-0000-000029000000}" name="d-60" dataDxfId="103"/>
    <tableColumn id="42" xr3:uid="{00000000-0010-0000-0000-00002A000000}" name="d-80" dataDxfId="102"/>
    <tableColumn id="43" xr3:uid="{00000000-0010-0000-0000-00002B000000}" name="d-100" dataDxfId="101"/>
    <tableColumn id="44" xr3:uid="{00000000-0010-0000-0000-00002C000000}" name="d-140" dataDxfId="100"/>
    <tableColumn id="45" xr3:uid="{00000000-0010-0000-0000-00002D000000}" name="pan" dataDxfId="99"/>
    <tableColumn id="46" xr3:uid="{00000000-0010-0000-0000-00002E000000}" name="month" dataDxfId="98">
      <calculatedColumnFormula>MONTH(E7)</calculatedColumnFormula>
    </tableColumn>
    <tableColumn id="47" xr3:uid="{00000000-0010-0000-0000-00002F000000}" name="appear" dataDxfId="97"/>
    <tableColumn id="66" xr3:uid="{00000000-0010-0000-0000-000042000000}" name="Odor" dataDxfId="96"/>
    <tableColumn id="75" xr3:uid="{00000000-0010-0000-0000-00004B000000}" name="Color" dataDxfId="95"/>
    <tableColumn id="73" xr3:uid="{00000000-0010-0000-0000-000049000000}" name="Att-Hard" dataDxfId="94"/>
    <tableColumn id="58" xr3:uid="{00000000-0010-0000-0000-00003A000000}" name="Emulsion" dataDxfId="93"/>
    <tableColumn id="57" xr3:uid="{00000000-0010-0000-0000-000039000000}" name="Foam" dataDxfId="92"/>
    <tableColumn id="56" xr3:uid="{00000000-0010-0000-0000-000038000000}" name="Foam-121ppm" dataDxfId="91"/>
    <tableColumn id="55" xr3:uid="{00000000-0010-0000-0000-000037000000}" name="Foam- 342ppm" dataDxfId="90"/>
    <tableColumn id="54" xr3:uid="{00000000-0010-0000-0000-000036000000}" name="Burden" dataDxfId="89"/>
    <tableColumn id="40" xr3:uid="{4660C474-9ADB-4C35-84AA-D8E97F678AF5}" name="Flash Point" dataDxfId="88"/>
    <tableColumn id="36" xr3:uid="{00000000-0010-0000-0000-000024000000}" name="Turbidity" dataDxfId="87"/>
    <tableColumn id="37" xr3:uid="{00000000-0010-0000-0000-000025000000}" name="Pourability" dataDxfId="86"/>
    <tableColumn id="39" xr3:uid="{00000000-0010-0000-0000-000027000000}" name="Conductivity" dataDxfId="85"/>
    <tableColumn id="53" xr3:uid="{00000000-0010-0000-0000-000035000000}" name="Emul 1hr" dataDxfId="84"/>
    <tableColumn id="52" xr3:uid="{00000000-0010-0000-0000-000034000000}" name="Emul 24hr" dataDxfId="83"/>
    <tableColumn id="51" xr3:uid="{00000000-0010-0000-0000-000033000000}" name="Solidify" dataDxfId="82"/>
    <tableColumn id="50" xr3:uid="{00000000-0010-0000-0000-000032000000}" name="Gelling 60F" dataDxfId="81"/>
    <tableColumn id="49" xr3:uid="{00000000-0010-0000-0000-000031000000}" name="Gelling 40F" dataDxfId="80"/>
    <tableColumn id="62" xr3:uid="{00000000-0010-0000-0000-00003E000000}" name="QCM Review" dataDxfId="79"/>
    <tableColumn id="59" xr3:uid="{00000000-0010-0000-0000-00003B000000}" name="Lab RTS" dataDxfId="78"/>
    <tableColumn id="35" xr3:uid="{00000000-0010-0000-0000-000023000000}" name="In-Process WO/POS" dataDxfId="77"/>
    <tableColumn id="34" xr3:uid="{00000000-0010-0000-0000-000022000000}" name="Composite Notes" dataDxfId="76"/>
    <tableColumn id="64" xr3:uid="{00000000-0010-0000-0000-000040000000}" name="# samples rec'd" dataDxfId="75"/>
    <tableColumn id="67" xr3:uid="{00000000-0010-0000-0000-000043000000}" name="tests per product" dataDxfId="74"/>
    <tableColumn id="68" xr3:uid="{00000000-0010-0000-0000-000044000000}" name="Ref ck" dataDxfId="73"/>
    <tableColumn id="69" xr3:uid="{00000000-0010-0000-0000-000045000000}" name="RTP Date" dataDxfId="72"/>
    <tableColumn id="70" xr3:uid="{00000000-0010-0000-0000-000046000000}" name="RTP Time" dataDxfId="71"/>
    <tableColumn id="48" xr3:uid="{00000000-0010-0000-0000-000030000000}" name="RFT" dataDxfId="70">
      <calculatedColumnFormula>IF(_DBcomps[[#This Row],[Problem]]="","Yes","No")</calculatedColumnFormula>
    </tableColumn>
    <tableColumn id="74" xr3:uid="{00000000-0010-0000-0000-00004A000000}" name="Pallet per Lot-Dry" dataDxfId="69" dataCellStyle="Normal"/>
    <tableColumn id="76" xr3:uid="{00000000-0010-0000-0000-00004C000000}" name="Total NRTFT Pallets-Dry" dataDxfId="68"/>
    <tableColumn id="77" xr3:uid="{00000000-0010-0000-0000-00004D000000}" name="Batches per Lot- Liquid" dataDxfId="67"/>
    <tableColumn id="72" xr3:uid="{00000000-0010-0000-0000-000048000000}" name="Total NRTFT Batches-Liquid" dataDxfId="66"/>
    <tableColumn id="79" xr3:uid="{00000000-0010-0000-0000-00004F000000}" name="Unit" dataDxfId="65"/>
    <tableColumn id="80" xr3:uid="{00000000-0010-0000-0000-000050000000}" name="Product Type" dataDxfId="64"/>
    <tableColumn id="85" xr3:uid="{00000000-0010-0000-0000-000055000000}" name="COPQ-QC WO to RTP [HRS]" dataDxfId="63"/>
    <tableColumn id="81" xr3:uid="{00000000-0010-0000-0000-000051000000}" name="Problem" dataDxfId="62"/>
    <tableColumn id="82" xr3:uid="{00000000-0010-0000-0000-000052000000}" name="Caused By" dataDxfId="61"/>
    <tableColumn id="83" xr3:uid="{00000000-0010-0000-0000-000053000000}" name="Solution" dataDxfId="60"/>
    <tableColumn id="60" xr3:uid="{00000000-0010-0000-0000-00003C000000}" name="RFT Disposition Notes" dataDxfId="59"/>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blRepack7" displayName="tblRepack7" ref="A1:J279" totalsRowShown="0" headerRowDxfId="58" tableBorderDxfId="57">
  <autoFilter ref="A1:J279" xr:uid="{00000000-000C-0000-FFFF-FFFF01000000}"/>
  <tableColumns count="10">
    <tableColumn id="1" xr3:uid="{00000000-0010-0000-0100-000001000000}" name="Site" dataDxfId="56"/>
    <tableColumn id="2" xr3:uid="{00000000-0010-0000-0100-000002000000}" name="Product" dataDxfId="55"/>
    <tableColumn id="3" xr3:uid="{00000000-0010-0000-0100-000003000000}" name="Customer" dataDxfId="54"/>
    <tableColumn id="4" xr3:uid="{00000000-0010-0000-0100-000004000000}" name="Lot #" dataDxfId="53"/>
    <tableColumn id="9" xr3:uid="{00000000-0010-0000-0100-000009000000}" name="Month" dataDxfId="52">
      <calculatedColumnFormula>MONTH(tblRepack7[[#This Row],[Date]])</calculatedColumnFormula>
    </tableColumn>
    <tableColumn id="10" xr3:uid="{00000000-0010-0000-0100-00000A000000}" name="RLSD?" dataDxfId="51">
      <calculatedColumnFormula>IF(tblRepack7[[#This Row],[RTS]]&gt;0,"Yes","No")</calculatedColumnFormula>
    </tableColumn>
    <tableColumn id="5" xr3:uid="{00000000-0010-0000-0100-000005000000}" name="Date" dataDxfId="50"/>
    <tableColumn id="6" xr3:uid="{00000000-0010-0000-0100-000006000000}" name="RTS" dataDxfId="49"/>
    <tableColumn id="7" xr3:uid="{00000000-0010-0000-0100-000007000000}" name="Note" dataDxfId="48"/>
    <tableColumn id="8" xr3:uid="{00000000-0010-0000-0100-000008000000}" name="PackList" dataDxfId="4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 displayName="Table1" ref="A14:C26" totalsRowShown="0">
  <tableColumns count="3">
    <tableColumn id="1" xr3:uid="{00000000-0010-0000-0200-000001000000}" name="Month" dataDxfId="11"/>
    <tableColumn id="2" xr3:uid="{00000000-0010-0000-0200-000002000000}" name="Ocilla " dataDxfId="10"/>
    <tableColumn id="3" xr3:uid="{00000000-0010-0000-0200-000003000000}" name="Tifton" dataDxfId="9"/>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st_Customers" displayName="lst_Customers" ref="E1:E47" totalsRowShown="0">
  <sortState xmlns:xlrd2="http://schemas.microsoft.com/office/spreadsheetml/2017/richdata2" ref="E2:E47">
    <sortCondition ref="E2:E47"/>
  </sortState>
  <tableColumns count="1">
    <tableColumn id="1" xr3:uid="{00000000-0010-0000-0300-000001000000}" name="Customers"/>
  </tableColumns>
  <tableStyleInfo name="TableStyleDark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lst_Products" displayName="lst_Products" ref="A1:A287" totalsRowShown="0" headerRowDxfId="2" dataDxfId="1">
  <sortState xmlns:xlrd2="http://schemas.microsoft.com/office/spreadsheetml/2017/richdata2" ref="A2:A286">
    <sortCondition ref="A2:A286"/>
  </sortState>
  <tableColumns count="1">
    <tableColumn id="1" xr3:uid="{00000000-0010-0000-0400-000001000000}" name="Products" dataDxfId="0"/>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7" Type="http://schemas.microsoft.com/office/2007/relationships/slicer" Target="../slicers/slicer4.xml"/><Relationship Id="rId2" Type="http://schemas.openxmlformats.org/officeDocument/2006/relationships/printerSettings" Target="../printerSettings/printerSettings9.bin"/><Relationship Id="rId1" Type="http://schemas.openxmlformats.org/officeDocument/2006/relationships/pivotTable" Target="../pivotTables/pivotTable9.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5.xml"/><Relationship Id="rId5" Type="http://schemas.openxmlformats.org/officeDocument/2006/relationships/table" Target="../tables/table3.x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12.xml"/><Relationship Id="rId4" Type="http://schemas.microsoft.com/office/2007/relationships/slicer" Target="../slicers/slicer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13.xml"/><Relationship Id="rId4" Type="http://schemas.microsoft.com/office/2007/relationships/slicer" Target="../slicers/slicer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412"/>
  <sheetViews>
    <sheetView showGridLines="0" topLeftCell="A34" workbookViewId="0">
      <selection activeCell="J3" sqref="J3"/>
    </sheetView>
  </sheetViews>
  <sheetFormatPr baseColWidth="10" defaultColWidth="8.83203125" defaultRowHeight="15"/>
  <cols>
    <col min="1" max="1" width="27.5" bestFit="1" customWidth="1"/>
    <col min="2" max="2" width="10.5" customWidth="1"/>
    <col min="3" max="3" width="12.5" bestFit="1" customWidth="1"/>
    <col min="4" max="4" width="25.5" bestFit="1" customWidth="1"/>
    <col min="5" max="5" width="12.5" customWidth="1"/>
    <col min="6" max="6" width="10.5" customWidth="1"/>
    <col min="7" max="7" width="13.5" customWidth="1"/>
    <col min="8" max="8" width="10.5" customWidth="1"/>
    <col min="9" max="9" width="13" customWidth="1"/>
    <col min="10" max="10" width="12" style="87" customWidth="1"/>
    <col min="11" max="11" width="1.5" style="87" customWidth="1"/>
    <col min="12" max="12" width="2.5" style="87" customWidth="1"/>
    <col min="13" max="13" width="20.5" style="87" customWidth="1"/>
    <col min="14" max="14" width="10.5" style="87" bestFit="1" customWidth="1"/>
    <col min="15" max="15" width="12.5" style="87" customWidth="1"/>
    <col min="16" max="16" width="10.5" style="87" bestFit="1" customWidth="1"/>
    <col min="17" max="17" width="9.5" style="87" hidden="1" customWidth="1"/>
    <col min="18" max="18" width="3.5" customWidth="1"/>
    <col min="19" max="19" width="26.5" customWidth="1"/>
  </cols>
  <sheetData>
    <row r="1" spans="1:17" ht="33" customHeight="1">
      <c r="N1" s="111" t="s">
        <v>573</v>
      </c>
      <c r="O1" s="112" t="b">
        <v>0</v>
      </c>
    </row>
    <row r="2" spans="1:17" ht="36.75" customHeight="1">
      <c r="N2" s="111" t="s">
        <v>572</v>
      </c>
      <c r="O2" s="112" t="b">
        <v>0</v>
      </c>
    </row>
    <row r="3" spans="1:17" ht="62.25" customHeight="1">
      <c r="J3" s="87" t="str">
        <f>_xlfn.CONCAT("📌  ","RTS")</f>
        <v>📌  RTS</v>
      </c>
      <c r="O3" s="111"/>
    </row>
    <row r="4" spans="1:17" ht="42.75" customHeight="1">
      <c r="A4" t="s">
        <v>569</v>
      </c>
      <c r="D4" t="s">
        <v>570</v>
      </c>
      <c r="H4" s="87"/>
      <c r="I4" s="87"/>
      <c r="M4" s="121"/>
      <c r="P4"/>
      <c r="Q4"/>
    </row>
    <row r="5" spans="1:17">
      <c r="A5" s="47" t="s">
        <v>638</v>
      </c>
      <c r="D5" s="47" t="s">
        <v>638</v>
      </c>
      <c r="H5" s="87"/>
      <c r="I5" s="109" t="s">
        <v>571</v>
      </c>
      <c r="M5" s="110">
        <f ca="1">NOW()</f>
        <v>45971.587855439815</v>
      </c>
      <c r="N5" s="108">
        <f ca="1">NOW()</f>
        <v>45971.587855439815</v>
      </c>
      <c r="P5"/>
      <c r="Q5"/>
    </row>
    <row r="6" spans="1:17">
      <c r="A6" s="98" t="s">
        <v>82</v>
      </c>
      <c r="D6" s="98" t="s">
        <v>529</v>
      </c>
      <c r="H6" s="87"/>
      <c r="I6" s="107"/>
      <c r="J6" s="107"/>
      <c r="K6" s="102"/>
      <c r="L6" s="102"/>
      <c r="P6"/>
      <c r="Q6"/>
    </row>
    <row r="7" spans="1:17">
      <c r="A7" s="124" t="s">
        <v>766</v>
      </c>
      <c r="D7" s="125" t="s">
        <v>618</v>
      </c>
      <c r="H7" s="87"/>
      <c r="I7" s="110" t="str">
        <f t="shared" ref="I7:I22" si="0">A6</f>
        <v>Chlorothalonil 82.5WDG</v>
      </c>
      <c r="J7" s="107"/>
      <c r="K7" s="115"/>
      <c r="M7" s="1612" t="s">
        <v>639</v>
      </c>
      <c r="N7" s="1612"/>
      <c r="P7"/>
      <c r="Q7"/>
    </row>
    <row r="8" spans="1:17">
      <c r="A8" s="98" t="s">
        <v>764</v>
      </c>
      <c r="D8" s="126" t="s">
        <v>754</v>
      </c>
      <c r="H8" s="87"/>
      <c r="I8" s="160" t="str">
        <f t="shared" si="0"/>
        <v>BO8262078</v>
      </c>
      <c r="J8" s="107"/>
      <c r="K8" s="115"/>
      <c r="M8" s="217"/>
      <c r="N8" s="217"/>
      <c r="P8"/>
      <c r="Q8"/>
    </row>
    <row r="9" spans="1:17" ht="15.75" customHeight="1">
      <c r="D9" s="124" t="s">
        <v>800</v>
      </c>
      <c r="H9" s="87"/>
      <c r="I9" s="110" t="str">
        <f t="shared" si="0"/>
        <v>Chlorothalonil 82.5WDG Total</v>
      </c>
      <c r="J9" s="107"/>
      <c r="K9" s="116"/>
      <c r="L9" s="106"/>
      <c r="M9" s="218" t="str">
        <f t="shared" ref="M9:N24" si="1">D6</f>
        <v xml:space="preserve">Acephate </v>
      </c>
      <c r="N9" s="219">
        <f t="shared" si="1"/>
        <v>0</v>
      </c>
      <c r="O9" s="114">
        <f>F6</f>
        <v>0</v>
      </c>
      <c r="Q9" s="114"/>
    </row>
    <row r="10" spans="1:17" ht="15.75" customHeight="1">
      <c r="D10" s="125" t="s">
        <v>793</v>
      </c>
      <c r="H10" s="87"/>
      <c r="I10" s="110">
        <f t="shared" si="0"/>
        <v>0</v>
      </c>
      <c r="J10" s="107"/>
      <c r="K10" s="116"/>
      <c r="L10" s="106"/>
      <c r="M10" s="220" t="str">
        <f t="shared" si="1"/>
        <v>BO7031001</v>
      </c>
      <c r="N10" s="221">
        <f t="shared" si="1"/>
        <v>0</v>
      </c>
      <c r="O10" s="113">
        <f>F7</f>
        <v>0</v>
      </c>
      <c r="Q10" s="113"/>
    </row>
    <row r="11" spans="1:17" ht="15.75" customHeight="1">
      <c r="D11" s="126" t="s">
        <v>794</v>
      </c>
      <c r="H11" s="87"/>
      <c r="I11" s="110">
        <f t="shared" si="0"/>
        <v>0</v>
      </c>
      <c r="J11" s="107"/>
      <c r="K11" s="116"/>
      <c r="L11" s="106"/>
      <c r="M11" s="218" t="str">
        <f t="shared" si="1"/>
        <v>(blank)</v>
      </c>
      <c r="N11" s="221">
        <f t="shared" si="1"/>
        <v>0</v>
      </c>
      <c r="O11" s="113">
        <f>F8</f>
        <v>0</v>
      </c>
      <c r="Q11" s="113"/>
    </row>
    <row r="12" spans="1:17" ht="15.75" customHeight="1">
      <c r="D12" s="124" t="s">
        <v>801</v>
      </c>
      <c r="H12" s="87"/>
      <c r="I12" s="110">
        <f t="shared" si="0"/>
        <v>0</v>
      </c>
      <c r="J12" s="107"/>
      <c r="K12" s="116"/>
      <c r="L12" s="106"/>
      <c r="M12" s="218" t="str">
        <f t="shared" si="1"/>
        <v>BO7031001 Total</v>
      </c>
      <c r="N12" s="221">
        <f t="shared" si="1"/>
        <v>0</v>
      </c>
      <c r="O12" s="113">
        <f>F9</f>
        <v>0</v>
      </c>
      <c r="Q12" s="113"/>
    </row>
    <row r="13" spans="1:17" ht="15.75" customHeight="1">
      <c r="D13" s="125" t="s">
        <v>754</v>
      </c>
      <c r="H13" s="87"/>
      <c r="I13" s="110">
        <f t="shared" si="0"/>
        <v>0</v>
      </c>
      <c r="J13" s="107"/>
      <c r="K13" s="116"/>
      <c r="L13" s="106"/>
      <c r="M13" s="218" t="str">
        <f t="shared" si="1"/>
        <v>BO9008001</v>
      </c>
      <c r="N13" s="221">
        <f t="shared" si="1"/>
        <v>0</v>
      </c>
      <c r="O13" s="113">
        <f>F10</f>
        <v>0</v>
      </c>
      <c r="Q13" s="113"/>
    </row>
    <row r="14" spans="1:17" ht="15.75" customHeight="1">
      <c r="D14" s="126" t="s">
        <v>754</v>
      </c>
      <c r="H14" s="87"/>
      <c r="I14" s="110">
        <f t="shared" si="0"/>
        <v>0</v>
      </c>
      <c r="J14" s="107"/>
      <c r="K14" s="116"/>
      <c r="L14" s="106"/>
      <c r="M14" s="218" t="str">
        <f t="shared" si="1"/>
        <v>p-1-9</v>
      </c>
      <c r="N14" s="221">
        <f t="shared" ref="N14:N23" si="2">E11</f>
        <v>0</v>
      </c>
      <c r="O14" s="113">
        <f t="shared" ref="O14:O24" si="3">G11</f>
        <v>0</v>
      </c>
      <c r="Q14" s="113"/>
    </row>
    <row r="15" spans="1:17" ht="15.75" customHeight="1">
      <c r="D15" s="124" t="s">
        <v>802</v>
      </c>
      <c r="H15" s="87"/>
      <c r="I15" s="110">
        <f t="shared" si="0"/>
        <v>0</v>
      </c>
      <c r="J15" s="107"/>
      <c r="K15" s="116"/>
      <c r="L15" s="106"/>
      <c r="M15" s="220" t="str">
        <f t="shared" si="1"/>
        <v>BO9008001 Total</v>
      </c>
      <c r="N15" s="221">
        <f t="shared" si="2"/>
        <v>0</v>
      </c>
      <c r="O15" s="113">
        <f t="shared" si="3"/>
        <v>0</v>
      </c>
      <c r="Q15" s="113"/>
    </row>
    <row r="16" spans="1:17" ht="15.75" customHeight="1">
      <c r="D16" s="98" t="s">
        <v>803</v>
      </c>
      <c r="H16" s="87"/>
      <c r="I16" s="110">
        <f t="shared" si="0"/>
        <v>0</v>
      </c>
      <c r="J16" s="107"/>
      <c r="K16" s="116"/>
      <c r="L16" s="106"/>
      <c r="M16" s="218" t="str">
        <f t="shared" si="1"/>
        <v>(blank)</v>
      </c>
      <c r="N16" s="221">
        <f t="shared" si="2"/>
        <v>0</v>
      </c>
      <c r="O16" s="113">
        <f t="shared" si="3"/>
        <v>0</v>
      </c>
      <c r="Q16" s="113"/>
    </row>
    <row r="17" spans="4:17" ht="15.75" customHeight="1">
      <c r="D17" s="98" t="s">
        <v>542</v>
      </c>
      <c r="H17" s="87"/>
      <c r="I17" s="110">
        <f t="shared" si="0"/>
        <v>0</v>
      </c>
      <c r="J17" s="107"/>
      <c r="K17" s="116"/>
      <c r="L17" s="106"/>
      <c r="M17" s="110" t="str">
        <f t="shared" si="1"/>
        <v>(blank)</v>
      </c>
      <c r="N17" s="113">
        <f t="shared" si="2"/>
        <v>0</v>
      </c>
      <c r="O17" s="113">
        <f t="shared" si="3"/>
        <v>0</v>
      </c>
      <c r="Q17" s="113"/>
    </row>
    <row r="18" spans="4:17" ht="15.75" customHeight="1">
      <c r="D18" s="125" t="s">
        <v>707</v>
      </c>
      <c r="H18" s="87"/>
      <c r="I18" s="110">
        <f t="shared" si="0"/>
        <v>0</v>
      </c>
      <c r="J18" s="107"/>
      <c r="K18" s="116"/>
      <c r="L18" s="106"/>
      <c r="M18" s="223" t="str">
        <f>D15</f>
        <v>(blank) Total</v>
      </c>
      <c r="N18" s="113">
        <f t="shared" si="2"/>
        <v>0</v>
      </c>
      <c r="O18" s="113">
        <f t="shared" si="3"/>
        <v>0</v>
      </c>
      <c r="Q18" s="113"/>
    </row>
    <row r="19" spans="4:17" ht="15.75" customHeight="1">
      <c r="D19" s="126" t="s">
        <v>754</v>
      </c>
      <c r="H19" s="87"/>
      <c r="I19" s="110">
        <f t="shared" si="0"/>
        <v>0</v>
      </c>
      <c r="J19" s="107"/>
      <c r="K19" s="116"/>
      <c r="L19" s="106"/>
      <c r="M19" s="110" t="str">
        <f t="shared" si="1"/>
        <v>Acephate  Total</v>
      </c>
      <c r="N19" s="113">
        <f t="shared" si="2"/>
        <v>0</v>
      </c>
      <c r="O19" s="113">
        <f t="shared" si="3"/>
        <v>0</v>
      </c>
      <c r="Q19" s="113"/>
    </row>
    <row r="20" spans="4:17" ht="15.75" customHeight="1">
      <c r="D20" s="124" t="s">
        <v>804</v>
      </c>
      <c r="H20" s="87"/>
      <c r="I20" s="110">
        <f t="shared" si="0"/>
        <v>0</v>
      </c>
      <c r="J20" s="107"/>
      <c r="K20" s="116"/>
      <c r="L20" s="106"/>
      <c r="M20" s="110" t="str">
        <f t="shared" si="1"/>
        <v>Agent X-Act</v>
      </c>
      <c r="N20" s="113">
        <f t="shared" si="2"/>
        <v>0</v>
      </c>
      <c r="O20" s="113">
        <f t="shared" si="3"/>
        <v>0</v>
      </c>
      <c r="Q20" s="113"/>
    </row>
    <row r="21" spans="4:17" ht="15.75" customHeight="1">
      <c r="D21" s="98" t="s">
        <v>805</v>
      </c>
      <c r="H21" s="87"/>
      <c r="I21" s="110">
        <f t="shared" si="0"/>
        <v>0</v>
      </c>
      <c r="J21" s="107"/>
      <c r="K21" s="116"/>
      <c r="L21" s="106"/>
      <c r="M21" s="223" t="str">
        <f t="shared" si="1"/>
        <v>BT7317002</v>
      </c>
      <c r="N21" s="113">
        <f t="shared" si="2"/>
        <v>0</v>
      </c>
      <c r="O21" s="113">
        <f t="shared" si="3"/>
        <v>0</v>
      </c>
      <c r="Q21" s="113"/>
    </row>
    <row r="22" spans="4:17" ht="15.75" customHeight="1">
      <c r="D22" s="98" t="s">
        <v>488</v>
      </c>
      <c r="H22" s="87"/>
      <c r="I22" s="110">
        <f t="shared" si="0"/>
        <v>0</v>
      </c>
      <c r="J22" s="107"/>
      <c r="K22" s="116"/>
      <c r="L22" s="106"/>
      <c r="M22" s="110" t="str">
        <f t="shared" si="1"/>
        <v>(blank)</v>
      </c>
      <c r="N22" s="113">
        <f t="shared" si="2"/>
        <v>0</v>
      </c>
      <c r="O22" s="113">
        <f t="shared" si="3"/>
        <v>0</v>
      </c>
      <c r="Q22" s="113"/>
    </row>
    <row r="23" spans="4:17" ht="15.75" customHeight="1">
      <c r="D23" s="125" t="s">
        <v>787</v>
      </c>
      <c r="H23" s="87"/>
      <c r="I23" s="110">
        <f t="shared" ref="I23:I63" si="4">A22</f>
        <v>0</v>
      </c>
      <c r="J23" s="107"/>
      <c r="K23" s="116"/>
      <c r="L23" s="106"/>
      <c r="M23" s="110" t="str">
        <f t="shared" si="1"/>
        <v>BT7317002 Total</v>
      </c>
      <c r="N23" s="113">
        <f t="shared" si="2"/>
        <v>0</v>
      </c>
      <c r="O23" s="113">
        <f t="shared" si="3"/>
        <v>0</v>
      </c>
      <c r="Q23" s="113"/>
    </row>
    <row r="24" spans="4:17" ht="15.75" customHeight="1">
      <c r="D24" s="126" t="s">
        <v>754</v>
      </c>
      <c r="H24" s="87"/>
      <c r="I24" s="110">
        <f t="shared" si="4"/>
        <v>0</v>
      </c>
      <c r="J24" s="107"/>
      <c r="K24" s="116"/>
      <c r="L24" s="106"/>
      <c r="M24" s="110" t="str">
        <f t="shared" si="1"/>
        <v>Agent X-Act Total</v>
      </c>
      <c r="N24" s="113">
        <f>F21</f>
        <v>0</v>
      </c>
      <c r="O24" s="113">
        <f t="shared" si="3"/>
        <v>0</v>
      </c>
      <c r="Q24" s="113"/>
    </row>
    <row r="25" spans="4:17" ht="15.75" customHeight="1">
      <c r="D25" s="124" t="s">
        <v>806</v>
      </c>
      <c r="H25" s="87"/>
      <c r="I25" s="110">
        <f t="shared" si="4"/>
        <v>0</v>
      </c>
      <c r="J25" s="107"/>
      <c r="K25" s="116"/>
      <c r="L25" s="106"/>
      <c r="M25" s="225" t="str">
        <f t="shared" ref="M25:M34" si="5">D22</f>
        <v>Apollo SC</v>
      </c>
      <c r="N25" s="113">
        <f>F22</f>
        <v>0</v>
      </c>
      <c r="O25"/>
      <c r="Q25"/>
    </row>
    <row r="26" spans="4:17" ht="15.75" customHeight="1">
      <c r="D26" s="98" t="s">
        <v>807</v>
      </c>
      <c r="H26" s="87"/>
      <c r="I26" s="110">
        <f t="shared" si="4"/>
        <v>0</v>
      </c>
      <c r="J26" s="107"/>
      <c r="K26" s="116"/>
      <c r="L26" s="106"/>
      <c r="M26" s="225" t="str">
        <f t="shared" si="5"/>
        <v>BO8347008</v>
      </c>
      <c r="N26" s="113">
        <f>F23</f>
        <v>0</v>
      </c>
      <c r="O26"/>
      <c r="Q26"/>
    </row>
    <row r="27" spans="4:17" ht="15.75" customHeight="1">
      <c r="D27" s="98" t="s">
        <v>505</v>
      </c>
      <c r="H27" s="87"/>
      <c r="I27" s="110">
        <f t="shared" si="4"/>
        <v>0</v>
      </c>
      <c r="J27" s="107"/>
      <c r="K27" s="116"/>
      <c r="L27" s="106"/>
      <c r="M27" s="223" t="str">
        <f t="shared" si="5"/>
        <v>(blank)</v>
      </c>
      <c r="N27" s="113">
        <f>F24</f>
        <v>0</v>
      </c>
      <c r="P27"/>
      <c r="Q27"/>
    </row>
    <row r="28" spans="4:17" ht="15.75" customHeight="1">
      <c r="D28" s="125" t="s">
        <v>778</v>
      </c>
      <c r="H28" s="87"/>
      <c r="I28" s="110">
        <f t="shared" si="4"/>
        <v>0</v>
      </c>
      <c r="J28" s="107"/>
      <c r="K28" s="115"/>
      <c r="M28" s="223" t="str">
        <f t="shared" si="5"/>
        <v>BO8347008 Total</v>
      </c>
      <c r="N28" s="113"/>
      <c r="P28"/>
      <c r="Q28"/>
    </row>
    <row r="29" spans="4:17" ht="15.75" customHeight="1">
      <c r="D29" s="126" t="s">
        <v>659</v>
      </c>
      <c r="H29" s="87"/>
      <c r="I29" s="110">
        <f t="shared" si="4"/>
        <v>0</v>
      </c>
      <c r="J29" s="107"/>
      <c r="K29" s="115"/>
      <c r="M29" s="223" t="str">
        <f t="shared" si="5"/>
        <v>Apollo SC Total</v>
      </c>
      <c r="N29" s="113"/>
      <c r="P29"/>
      <c r="Q29"/>
    </row>
    <row r="30" spans="4:17">
      <c r="D30" s="124" t="s">
        <v>808</v>
      </c>
      <c r="H30" s="87"/>
      <c r="I30" s="110">
        <f t="shared" si="4"/>
        <v>0</v>
      </c>
      <c r="J30" s="107"/>
      <c r="K30" s="115"/>
      <c r="M30" s="223" t="str">
        <f t="shared" si="5"/>
        <v>Captan Gold 80 WDG</v>
      </c>
      <c r="P30"/>
      <c r="Q30"/>
    </row>
    <row r="31" spans="4:17">
      <c r="D31" s="98" t="s">
        <v>809</v>
      </c>
      <c r="H31" s="87"/>
      <c r="I31" s="110">
        <f t="shared" si="4"/>
        <v>0</v>
      </c>
      <c r="J31" s="107"/>
      <c r="K31" s="115"/>
      <c r="M31" s="223" t="str">
        <f t="shared" si="5"/>
        <v>BO8303123</v>
      </c>
      <c r="P31"/>
      <c r="Q31"/>
    </row>
    <row r="32" spans="4:17">
      <c r="D32" s="98" t="s">
        <v>500</v>
      </c>
      <c r="H32" s="87"/>
      <c r="I32" s="110">
        <f t="shared" si="4"/>
        <v>0</v>
      </c>
      <c r="J32" s="107"/>
      <c r="K32" s="115"/>
      <c r="M32" s="223" t="str">
        <f t="shared" si="5"/>
        <v>p-1-4</v>
      </c>
      <c r="P32"/>
      <c r="Q32"/>
    </row>
    <row r="33" spans="4:17">
      <c r="D33" s="125" t="s">
        <v>747</v>
      </c>
      <c r="H33" s="87"/>
      <c r="I33" s="110">
        <f t="shared" si="4"/>
        <v>0</v>
      </c>
      <c r="J33" s="107"/>
      <c r="K33" s="115"/>
      <c r="M33" s="223" t="str">
        <f t="shared" si="5"/>
        <v>BO8303123 Total</v>
      </c>
      <c r="P33"/>
      <c r="Q33"/>
    </row>
    <row r="34" spans="4:17">
      <c r="D34" s="126" t="s">
        <v>499</v>
      </c>
      <c r="H34" s="87"/>
      <c r="I34" s="110">
        <f t="shared" si="4"/>
        <v>0</v>
      </c>
      <c r="J34" s="107"/>
      <c r="K34" s="115"/>
      <c r="M34" s="225" t="str">
        <f t="shared" si="5"/>
        <v>Captan Gold 80 WDG Total</v>
      </c>
      <c r="P34"/>
      <c r="Q34"/>
    </row>
    <row r="35" spans="4:17">
      <c r="D35" s="124" t="s">
        <v>810</v>
      </c>
      <c r="H35" s="87"/>
      <c r="I35" s="110">
        <f t="shared" si="4"/>
        <v>0</v>
      </c>
      <c r="J35" s="107"/>
      <c r="K35" s="115"/>
      <c r="M35" s="225"/>
      <c r="P35"/>
      <c r="Q35"/>
    </row>
    <row r="36" spans="4:17">
      <c r="D36" s="98" t="s">
        <v>811</v>
      </c>
      <c r="H36" s="87"/>
      <c r="I36" s="110">
        <f t="shared" si="4"/>
        <v>0</v>
      </c>
      <c r="J36" s="107"/>
      <c r="K36" s="115"/>
      <c r="M36" s="225"/>
      <c r="P36"/>
      <c r="Q36"/>
    </row>
    <row r="37" spans="4:17">
      <c r="D37" s="98" t="s">
        <v>78</v>
      </c>
      <c r="H37" s="87"/>
      <c r="I37" s="110">
        <f t="shared" si="4"/>
        <v>0</v>
      </c>
      <c r="J37" s="107"/>
      <c r="K37" s="115"/>
      <c r="M37" s="110"/>
      <c r="P37"/>
      <c r="Q37"/>
    </row>
    <row r="38" spans="4:17">
      <c r="D38" s="125" t="s">
        <v>549</v>
      </c>
      <c r="H38" s="87"/>
      <c r="I38" s="110">
        <f t="shared" si="4"/>
        <v>0</v>
      </c>
      <c r="J38" s="107"/>
      <c r="K38" s="115"/>
      <c r="M38" s="110"/>
      <c r="P38"/>
      <c r="Q38"/>
    </row>
    <row r="39" spans="4:17">
      <c r="D39" s="126" t="s">
        <v>492</v>
      </c>
      <c r="H39" s="87"/>
      <c r="I39" s="110">
        <f t="shared" si="4"/>
        <v>0</v>
      </c>
      <c r="J39" s="107"/>
      <c r="K39" s="115"/>
      <c r="M39" s="110"/>
      <c r="P39"/>
      <c r="Q39"/>
    </row>
    <row r="40" spans="4:17">
      <c r="D40" s="124" t="s">
        <v>812</v>
      </c>
      <c r="H40" s="87"/>
      <c r="I40" s="110">
        <f t="shared" si="4"/>
        <v>0</v>
      </c>
      <c r="J40" s="107"/>
      <c r="K40" s="115"/>
      <c r="M40" s="110"/>
      <c r="P40"/>
      <c r="Q40"/>
    </row>
    <row r="41" spans="4:17">
      <c r="D41" s="98" t="s">
        <v>813</v>
      </c>
      <c r="H41" s="87"/>
      <c r="I41" s="110">
        <f t="shared" si="4"/>
        <v>0</v>
      </c>
      <c r="J41" s="107"/>
      <c r="K41" s="115"/>
      <c r="M41" s="110"/>
      <c r="P41"/>
      <c r="Q41"/>
    </row>
    <row r="42" spans="4:17">
      <c r="D42" s="98" t="s">
        <v>534</v>
      </c>
      <c r="H42" s="87"/>
      <c r="I42" s="110">
        <f t="shared" si="4"/>
        <v>0</v>
      </c>
      <c r="J42" s="107"/>
      <c r="K42" s="115"/>
      <c r="M42" s="110"/>
      <c r="P42"/>
      <c r="Q42"/>
    </row>
    <row r="43" spans="4:17">
      <c r="D43" s="125" t="s">
        <v>766</v>
      </c>
      <c r="H43" s="87"/>
      <c r="I43" s="110">
        <f t="shared" si="4"/>
        <v>0</v>
      </c>
      <c r="J43" s="107"/>
      <c r="K43" s="115"/>
      <c r="M43" s="110"/>
      <c r="P43"/>
      <c r="Q43"/>
    </row>
    <row r="44" spans="4:17">
      <c r="D44" s="126" t="s">
        <v>648</v>
      </c>
      <c r="H44" s="87"/>
      <c r="I44" s="110">
        <f t="shared" si="4"/>
        <v>0</v>
      </c>
      <c r="J44" s="107"/>
      <c r="K44" s="115"/>
      <c r="M44" s="110"/>
      <c r="P44"/>
      <c r="Q44"/>
    </row>
    <row r="45" spans="4:17">
      <c r="D45" s="124" t="s">
        <v>814</v>
      </c>
      <c r="H45" s="87"/>
      <c r="I45" s="110">
        <f t="shared" si="4"/>
        <v>0</v>
      </c>
      <c r="J45" s="107"/>
      <c r="K45" s="115"/>
      <c r="M45" s="110"/>
      <c r="P45"/>
      <c r="Q45"/>
    </row>
    <row r="46" spans="4:17">
      <c r="D46" s="98" t="s">
        <v>767</v>
      </c>
      <c r="H46" s="87"/>
      <c r="I46" s="110">
        <f t="shared" si="4"/>
        <v>0</v>
      </c>
      <c r="J46" s="107"/>
      <c r="K46" s="115"/>
      <c r="M46" s="110"/>
      <c r="P46"/>
      <c r="Q46"/>
    </row>
    <row r="47" spans="4:17">
      <c r="D47" s="98" t="s">
        <v>514</v>
      </c>
      <c r="H47" s="87"/>
      <c r="I47" s="110">
        <f t="shared" si="4"/>
        <v>0</v>
      </c>
      <c r="J47" s="107"/>
      <c r="K47" s="115"/>
      <c r="M47" s="110"/>
      <c r="P47"/>
      <c r="Q47"/>
    </row>
    <row r="48" spans="4:17">
      <c r="D48" s="125" t="s">
        <v>516</v>
      </c>
      <c r="H48" s="87"/>
      <c r="I48" s="110">
        <f t="shared" si="4"/>
        <v>0</v>
      </c>
      <c r="J48" s="107"/>
      <c r="K48" s="115"/>
      <c r="M48" s="110"/>
      <c r="P48"/>
      <c r="Q48"/>
    </row>
    <row r="49" spans="4:17">
      <c r="D49" s="126" t="s">
        <v>754</v>
      </c>
      <c r="H49" s="87"/>
      <c r="I49" s="110">
        <f t="shared" si="4"/>
        <v>0</v>
      </c>
      <c r="J49" s="107"/>
      <c r="K49" s="115"/>
      <c r="M49" s="110"/>
      <c r="P49"/>
      <c r="Q49"/>
    </row>
    <row r="50" spans="4:17">
      <c r="D50" s="124" t="s">
        <v>815</v>
      </c>
      <c r="H50" s="87"/>
      <c r="I50" s="110">
        <f t="shared" si="4"/>
        <v>0</v>
      </c>
      <c r="J50" s="107"/>
      <c r="K50" s="115"/>
      <c r="M50" s="110"/>
      <c r="P50"/>
      <c r="Q50"/>
    </row>
    <row r="51" spans="4:17">
      <c r="D51" s="98" t="s">
        <v>816</v>
      </c>
      <c r="H51" s="87"/>
      <c r="I51" s="110">
        <f t="shared" si="4"/>
        <v>0</v>
      </c>
      <c r="J51" s="107"/>
      <c r="K51" s="115"/>
      <c r="M51" s="110"/>
      <c r="P51"/>
      <c r="Q51"/>
    </row>
    <row r="52" spans="4:17">
      <c r="D52" s="98" t="s">
        <v>511</v>
      </c>
      <c r="H52" s="87"/>
      <c r="I52" s="110">
        <f t="shared" si="4"/>
        <v>0</v>
      </c>
      <c r="J52" s="107"/>
      <c r="K52" s="115"/>
      <c r="M52" s="110"/>
      <c r="P52"/>
      <c r="Q52"/>
    </row>
    <row r="53" spans="4:17">
      <c r="D53" s="125" t="s">
        <v>727</v>
      </c>
      <c r="H53" s="87"/>
      <c r="I53" s="110">
        <f t="shared" si="4"/>
        <v>0</v>
      </c>
      <c r="J53" s="107"/>
      <c r="K53" s="115"/>
      <c r="M53" s="110"/>
      <c r="P53"/>
      <c r="Q53"/>
    </row>
    <row r="54" spans="4:17">
      <c r="D54" s="126" t="s">
        <v>493</v>
      </c>
      <c r="H54" s="87"/>
      <c r="I54" s="110">
        <f t="shared" si="4"/>
        <v>0</v>
      </c>
      <c r="J54" s="107"/>
      <c r="K54" s="115"/>
      <c r="M54" s="110"/>
      <c r="P54"/>
      <c r="Q54"/>
    </row>
    <row r="55" spans="4:17">
      <c r="D55" s="124" t="s">
        <v>817</v>
      </c>
      <c r="H55" s="87"/>
      <c r="I55" s="110">
        <f t="shared" si="4"/>
        <v>0</v>
      </c>
      <c r="J55" s="107"/>
      <c r="K55" s="115"/>
      <c r="M55" s="110"/>
      <c r="P55"/>
      <c r="Q55"/>
    </row>
    <row r="56" spans="4:17">
      <c r="D56" s="98" t="s">
        <v>818</v>
      </c>
      <c r="H56" s="87"/>
      <c r="I56" s="110">
        <f t="shared" si="4"/>
        <v>0</v>
      </c>
      <c r="J56" s="107"/>
      <c r="K56" s="115"/>
      <c r="M56" s="110"/>
      <c r="P56"/>
      <c r="Q56"/>
    </row>
    <row r="57" spans="4:17">
      <c r="D57" s="98" t="s">
        <v>556</v>
      </c>
      <c r="H57" s="87"/>
      <c r="I57" s="110">
        <f t="shared" si="4"/>
        <v>0</v>
      </c>
      <c r="J57" s="107"/>
      <c r="K57" s="115"/>
      <c r="M57" s="110"/>
      <c r="P57"/>
      <c r="Q57"/>
    </row>
    <row r="58" spans="4:17">
      <c r="D58" s="125" t="s">
        <v>634</v>
      </c>
      <c r="H58" s="87"/>
      <c r="I58" s="110">
        <f t="shared" si="4"/>
        <v>0</v>
      </c>
      <c r="J58" s="107"/>
      <c r="K58" s="115"/>
      <c r="M58" s="110"/>
      <c r="P58"/>
      <c r="Q58"/>
    </row>
    <row r="59" spans="4:17">
      <c r="D59" s="126" t="s">
        <v>754</v>
      </c>
      <c r="H59" s="87"/>
      <c r="I59" s="110">
        <f t="shared" si="4"/>
        <v>0</v>
      </c>
      <c r="J59" s="107"/>
      <c r="M59" s="110"/>
      <c r="P59"/>
      <c r="Q59"/>
    </row>
    <row r="60" spans="4:17">
      <c r="D60" s="124" t="s">
        <v>819</v>
      </c>
      <c r="H60" s="87"/>
      <c r="I60" s="110">
        <f t="shared" si="4"/>
        <v>0</v>
      </c>
      <c r="J60" s="107"/>
      <c r="M60" s="110"/>
      <c r="P60"/>
      <c r="Q60"/>
    </row>
    <row r="61" spans="4:17">
      <c r="D61" s="98" t="s">
        <v>820</v>
      </c>
      <c r="H61" s="87"/>
      <c r="I61" s="110">
        <f t="shared" si="4"/>
        <v>0</v>
      </c>
      <c r="J61" s="107"/>
      <c r="M61" s="110"/>
      <c r="P61"/>
      <c r="Q61"/>
    </row>
    <row r="62" spans="4:17">
      <c r="D62" s="98" t="s">
        <v>554</v>
      </c>
      <c r="H62" s="87"/>
      <c r="I62" s="110">
        <f t="shared" si="4"/>
        <v>0</v>
      </c>
      <c r="J62" s="107"/>
      <c r="M62" s="110"/>
      <c r="P62"/>
      <c r="Q62"/>
    </row>
    <row r="63" spans="4:17">
      <c r="D63" s="125" t="s">
        <v>723</v>
      </c>
      <c r="H63" s="87"/>
      <c r="I63" s="110">
        <f t="shared" si="4"/>
        <v>0</v>
      </c>
      <c r="J63" s="107"/>
      <c r="M63" s="110"/>
      <c r="P63"/>
      <c r="Q63"/>
    </row>
    <row r="64" spans="4:17">
      <c r="D64" s="126" t="s">
        <v>754</v>
      </c>
      <c r="H64" s="87"/>
      <c r="I64" s="110">
        <f>A63</f>
        <v>0</v>
      </c>
      <c r="M64" s="110"/>
      <c r="P64"/>
      <c r="Q64"/>
    </row>
    <row r="65" spans="4:17">
      <c r="D65" s="124" t="s">
        <v>821</v>
      </c>
      <c r="H65" s="87"/>
      <c r="I65" s="110">
        <f t="shared" ref="I65:I70" si="6">A64</f>
        <v>0</v>
      </c>
      <c r="M65" s="110"/>
      <c r="P65"/>
      <c r="Q65"/>
    </row>
    <row r="66" spans="4:17">
      <c r="D66" s="98" t="s">
        <v>822</v>
      </c>
      <c r="H66" s="87"/>
      <c r="I66" s="110">
        <f t="shared" si="6"/>
        <v>0</v>
      </c>
      <c r="P66"/>
      <c r="Q66"/>
    </row>
    <row r="67" spans="4:17">
      <c r="D67" s="98" t="s">
        <v>548</v>
      </c>
      <c r="H67" s="87"/>
      <c r="I67" s="110">
        <f t="shared" si="6"/>
        <v>0</v>
      </c>
      <c r="P67"/>
      <c r="Q67"/>
    </row>
    <row r="68" spans="4:17">
      <c r="D68" s="125" t="s">
        <v>513</v>
      </c>
      <c r="H68" s="87"/>
      <c r="I68" s="110">
        <f t="shared" si="6"/>
        <v>0</v>
      </c>
      <c r="P68"/>
      <c r="Q68"/>
    </row>
    <row r="69" spans="4:17">
      <c r="D69" s="126" t="s">
        <v>754</v>
      </c>
      <c r="H69" s="87"/>
      <c r="I69" s="110">
        <f t="shared" si="6"/>
        <v>0</v>
      </c>
      <c r="P69"/>
      <c r="Q69"/>
    </row>
    <row r="70" spans="4:17">
      <c r="D70" s="124" t="s">
        <v>823</v>
      </c>
      <c r="H70" s="87"/>
      <c r="I70" s="110">
        <f t="shared" si="6"/>
        <v>0</v>
      </c>
      <c r="P70"/>
      <c r="Q70"/>
    </row>
    <row r="71" spans="4:17">
      <c r="D71" s="98" t="s">
        <v>824</v>
      </c>
      <c r="H71" s="87"/>
      <c r="I71" s="87"/>
      <c r="P71"/>
      <c r="Q71"/>
    </row>
    <row r="72" spans="4:17">
      <c r="D72" s="98" t="s">
        <v>355</v>
      </c>
      <c r="H72" s="87"/>
      <c r="I72" s="87"/>
      <c r="P72"/>
      <c r="Q72"/>
    </row>
    <row r="73" spans="4:17">
      <c r="D73" s="125">
        <v>160229493</v>
      </c>
      <c r="H73" s="87"/>
      <c r="I73" s="87"/>
      <c r="P73"/>
      <c r="Q73"/>
    </row>
    <row r="74" spans="4:17">
      <c r="D74" s="126" t="s">
        <v>631</v>
      </c>
      <c r="H74" s="87"/>
      <c r="I74" s="87"/>
      <c r="P74"/>
      <c r="Q74"/>
    </row>
    <row r="75" spans="4:17">
      <c r="D75" s="124" t="s">
        <v>825</v>
      </c>
      <c r="H75" s="87"/>
      <c r="I75" s="87"/>
      <c r="P75"/>
      <c r="Q75"/>
    </row>
    <row r="76" spans="4:17">
      <c r="D76" s="125">
        <v>171235862</v>
      </c>
      <c r="H76" s="87"/>
      <c r="I76" s="87"/>
      <c r="P76"/>
      <c r="Q76"/>
    </row>
    <row r="77" spans="4:17">
      <c r="D77" s="126" t="s">
        <v>613</v>
      </c>
      <c r="H77" s="87"/>
      <c r="I77" s="87"/>
      <c r="P77"/>
      <c r="Q77"/>
    </row>
    <row r="78" spans="4:17">
      <c r="D78" s="124" t="s">
        <v>826</v>
      </c>
      <c r="H78" s="87"/>
      <c r="I78" s="87"/>
      <c r="P78"/>
      <c r="Q78"/>
    </row>
    <row r="79" spans="4:17">
      <c r="D79" s="98" t="s">
        <v>762</v>
      </c>
      <c r="H79" s="87"/>
      <c r="I79" s="87"/>
      <c r="P79"/>
      <c r="Q79"/>
    </row>
    <row r="80" spans="4:17">
      <c r="D80" s="98" t="s">
        <v>539</v>
      </c>
      <c r="H80" s="87"/>
      <c r="I80" s="87"/>
      <c r="P80"/>
      <c r="Q80"/>
    </row>
    <row r="81" spans="4:17">
      <c r="D81" s="125" t="s">
        <v>782</v>
      </c>
      <c r="H81" s="87"/>
      <c r="I81" s="87"/>
      <c r="P81"/>
      <c r="Q81"/>
    </row>
    <row r="82" spans="4:17">
      <c r="D82" s="126" t="s">
        <v>661</v>
      </c>
      <c r="H82" s="87"/>
      <c r="I82" s="87"/>
      <c r="P82"/>
      <c r="Q82"/>
    </row>
    <row r="83" spans="4:17">
      <c r="D83" s="124" t="s">
        <v>827</v>
      </c>
      <c r="H83" s="87"/>
      <c r="I83" s="87"/>
      <c r="P83"/>
      <c r="Q83"/>
    </row>
    <row r="84" spans="4:17">
      <c r="D84" s="98" t="s">
        <v>828</v>
      </c>
      <c r="H84" s="87"/>
      <c r="I84" s="87"/>
      <c r="P84"/>
      <c r="Q84"/>
    </row>
    <row r="85" spans="4:17">
      <c r="D85" s="98" t="s">
        <v>538</v>
      </c>
      <c r="H85" s="87"/>
      <c r="I85" s="87"/>
      <c r="P85"/>
      <c r="Q85"/>
    </row>
    <row r="86" spans="4:17">
      <c r="D86" s="125" t="s">
        <v>545</v>
      </c>
      <c r="H86" s="87"/>
      <c r="I86" s="87"/>
      <c r="P86"/>
      <c r="Q86"/>
    </row>
    <row r="87" spans="4:17">
      <c r="D87" s="126" t="s">
        <v>754</v>
      </c>
      <c r="H87" s="87"/>
      <c r="I87" s="87"/>
      <c r="P87"/>
      <c r="Q87"/>
    </row>
    <row r="88" spans="4:17">
      <c r="D88" s="124" t="s">
        <v>829</v>
      </c>
      <c r="H88" s="87"/>
      <c r="I88" s="87"/>
      <c r="P88"/>
      <c r="Q88"/>
    </row>
    <row r="89" spans="4:17">
      <c r="D89" s="98" t="s">
        <v>830</v>
      </c>
      <c r="H89" s="87"/>
      <c r="I89" s="87"/>
      <c r="P89"/>
      <c r="Q89"/>
    </row>
    <row r="90" spans="4:17">
      <c r="D90" s="98" t="s">
        <v>544</v>
      </c>
      <c r="H90" s="87"/>
      <c r="I90" s="87"/>
      <c r="P90"/>
      <c r="Q90"/>
    </row>
    <row r="91" spans="4:17">
      <c r="D91" s="125" t="s">
        <v>656</v>
      </c>
      <c r="H91" s="87"/>
      <c r="I91" s="87"/>
      <c r="P91"/>
      <c r="Q91"/>
    </row>
    <row r="92" spans="4:17">
      <c r="D92" s="126" t="s">
        <v>754</v>
      </c>
      <c r="H92" s="87"/>
      <c r="I92" s="87"/>
      <c r="P92"/>
      <c r="Q92"/>
    </row>
    <row r="93" spans="4:17">
      <c r="D93" s="124" t="s">
        <v>831</v>
      </c>
      <c r="H93" s="87"/>
      <c r="I93" s="87"/>
      <c r="P93"/>
      <c r="Q93"/>
    </row>
    <row r="94" spans="4:17">
      <c r="D94" s="98" t="s">
        <v>832</v>
      </c>
      <c r="H94" s="87"/>
      <c r="I94" s="87"/>
      <c r="P94"/>
      <c r="Q94"/>
    </row>
    <row r="95" spans="4:17">
      <c r="D95" s="98" t="s">
        <v>510</v>
      </c>
      <c r="H95" s="87"/>
      <c r="I95" s="87"/>
      <c r="P95"/>
      <c r="Q95"/>
    </row>
    <row r="96" spans="4:17">
      <c r="D96" s="125" t="s">
        <v>630</v>
      </c>
      <c r="H96" s="87"/>
      <c r="I96" s="87"/>
      <c r="P96"/>
      <c r="Q96"/>
    </row>
    <row r="97" spans="4:17">
      <c r="D97" s="126" t="s">
        <v>754</v>
      </c>
      <c r="H97" s="87"/>
      <c r="I97" s="87"/>
      <c r="P97"/>
      <c r="Q97"/>
    </row>
    <row r="98" spans="4:17">
      <c r="D98" s="124" t="s">
        <v>833</v>
      </c>
      <c r="H98" s="87"/>
      <c r="I98" s="87"/>
      <c r="P98"/>
      <c r="Q98"/>
    </row>
    <row r="99" spans="4:17">
      <c r="D99" s="98" t="s">
        <v>834</v>
      </c>
      <c r="H99" s="87"/>
      <c r="I99" s="87"/>
      <c r="P99"/>
      <c r="Q99"/>
    </row>
    <row r="100" spans="4:17">
      <c r="D100" s="98" t="s">
        <v>490</v>
      </c>
      <c r="H100" s="87"/>
      <c r="I100" s="87"/>
      <c r="P100"/>
      <c r="Q100"/>
    </row>
    <row r="101" spans="4:17">
      <c r="D101" s="125" t="s">
        <v>742</v>
      </c>
      <c r="H101" s="87"/>
      <c r="I101" s="87"/>
      <c r="P101"/>
      <c r="Q101"/>
    </row>
    <row r="102" spans="4:17">
      <c r="D102" s="126" t="s">
        <v>497</v>
      </c>
      <c r="H102" s="87"/>
      <c r="I102" s="87"/>
      <c r="P102"/>
      <c r="Q102"/>
    </row>
    <row r="103" spans="4:17">
      <c r="D103" s="124" t="s">
        <v>835</v>
      </c>
      <c r="H103" s="87"/>
      <c r="I103" s="87"/>
      <c r="P103"/>
      <c r="Q103"/>
    </row>
    <row r="104" spans="4:17">
      <c r="D104" s="125" t="s">
        <v>743</v>
      </c>
      <c r="H104" s="87"/>
      <c r="I104" s="87"/>
      <c r="P104"/>
      <c r="Q104"/>
    </row>
    <row r="105" spans="4:17">
      <c r="D105" s="126" t="s">
        <v>629</v>
      </c>
      <c r="H105" s="87"/>
      <c r="I105" s="87"/>
      <c r="P105"/>
      <c r="Q105"/>
    </row>
    <row r="106" spans="4:17">
      <c r="D106" s="124" t="s">
        <v>836</v>
      </c>
      <c r="H106" s="87"/>
      <c r="I106" s="87"/>
      <c r="P106"/>
      <c r="Q106"/>
    </row>
    <row r="107" spans="4:17">
      <c r="D107" s="98" t="s">
        <v>837</v>
      </c>
      <c r="H107" s="87"/>
      <c r="I107" s="87"/>
      <c r="P107"/>
      <c r="Q107"/>
    </row>
    <row r="108" spans="4:17">
      <c r="D108" s="98" t="s">
        <v>532</v>
      </c>
      <c r="H108" s="87"/>
      <c r="I108" s="87"/>
      <c r="P108"/>
      <c r="Q108"/>
    </row>
    <row r="109" spans="4:17">
      <c r="D109" s="125" t="s">
        <v>533</v>
      </c>
      <c r="H109" s="87"/>
      <c r="I109" s="87"/>
      <c r="P109"/>
      <c r="Q109"/>
    </row>
    <row r="110" spans="4:17">
      <c r="D110" s="126" t="s">
        <v>480</v>
      </c>
      <c r="H110" s="87"/>
      <c r="I110" s="87"/>
      <c r="P110"/>
      <c r="Q110"/>
    </row>
    <row r="111" spans="4:17">
      <c r="D111" s="124" t="s">
        <v>838</v>
      </c>
      <c r="H111" s="87"/>
      <c r="I111" s="87"/>
      <c r="P111"/>
      <c r="Q111"/>
    </row>
    <row r="112" spans="4:17">
      <c r="D112" s="98" t="s">
        <v>839</v>
      </c>
      <c r="H112" s="87"/>
      <c r="I112" s="87"/>
      <c r="P112"/>
      <c r="Q112"/>
    </row>
    <row r="113" spans="4:17">
      <c r="D113" s="98" t="s">
        <v>122</v>
      </c>
      <c r="H113" s="87"/>
      <c r="I113" s="87"/>
      <c r="P113"/>
      <c r="Q113"/>
    </row>
    <row r="114" spans="4:17">
      <c r="D114" s="125" t="s">
        <v>558</v>
      </c>
      <c r="H114" s="87"/>
      <c r="I114" s="87"/>
      <c r="P114"/>
      <c r="Q114"/>
    </row>
    <row r="115" spans="4:17">
      <c r="D115" s="126" t="s">
        <v>754</v>
      </c>
      <c r="H115" s="87"/>
      <c r="I115" s="87"/>
      <c r="P115"/>
      <c r="Q115"/>
    </row>
    <row r="116" spans="4:17">
      <c r="D116" s="124" t="s">
        <v>840</v>
      </c>
      <c r="H116" s="87"/>
      <c r="I116" s="87"/>
      <c r="P116"/>
      <c r="Q116"/>
    </row>
    <row r="117" spans="4:17">
      <c r="D117" s="98" t="s">
        <v>841</v>
      </c>
      <c r="H117" s="87"/>
      <c r="I117" s="87"/>
      <c r="P117"/>
      <c r="Q117"/>
    </row>
    <row r="118" spans="4:17">
      <c r="D118" s="98" t="s">
        <v>506</v>
      </c>
      <c r="H118" s="87"/>
      <c r="I118" s="87"/>
      <c r="P118"/>
      <c r="Q118"/>
    </row>
    <row r="119" spans="4:17">
      <c r="D119" s="125" t="s">
        <v>508</v>
      </c>
      <c r="H119" s="87"/>
      <c r="I119" s="87"/>
      <c r="P119"/>
      <c r="Q119"/>
    </row>
    <row r="120" spans="4:17">
      <c r="D120" s="126" t="s">
        <v>754</v>
      </c>
      <c r="H120" s="87"/>
      <c r="I120" s="87"/>
      <c r="P120"/>
      <c r="Q120"/>
    </row>
    <row r="121" spans="4:17">
      <c r="D121" s="124" t="s">
        <v>842</v>
      </c>
      <c r="H121" s="87"/>
      <c r="I121" s="87"/>
      <c r="P121"/>
      <c r="Q121"/>
    </row>
    <row r="122" spans="4:17">
      <c r="D122" s="98" t="s">
        <v>843</v>
      </c>
      <c r="H122" s="87"/>
      <c r="I122" s="87"/>
      <c r="P122"/>
      <c r="Q122"/>
    </row>
    <row r="123" spans="4:17">
      <c r="D123" s="98" t="s">
        <v>519</v>
      </c>
      <c r="H123" s="87"/>
      <c r="I123" s="87"/>
      <c r="P123"/>
      <c r="Q123"/>
    </row>
    <row r="124" spans="4:17">
      <c r="D124" s="125" t="s">
        <v>738</v>
      </c>
      <c r="H124" s="87"/>
      <c r="I124" s="87"/>
      <c r="P124"/>
      <c r="Q124"/>
    </row>
    <row r="125" spans="4:17">
      <c r="D125" s="126" t="s">
        <v>754</v>
      </c>
      <c r="H125" s="87"/>
      <c r="I125" s="87"/>
      <c r="P125"/>
      <c r="Q125"/>
    </row>
    <row r="126" spans="4:17">
      <c r="D126" s="124" t="s">
        <v>844</v>
      </c>
      <c r="H126" s="87"/>
      <c r="I126" s="87"/>
      <c r="P126"/>
      <c r="Q126"/>
    </row>
    <row r="127" spans="4:17">
      <c r="D127" s="98" t="s">
        <v>845</v>
      </c>
      <c r="H127" s="87"/>
      <c r="I127" s="87"/>
      <c r="P127"/>
      <c r="Q127"/>
    </row>
    <row r="128" spans="4:17">
      <c r="D128" s="98" t="s">
        <v>130</v>
      </c>
      <c r="H128" s="87"/>
      <c r="I128" s="87"/>
      <c r="P128"/>
      <c r="Q128"/>
    </row>
    <row r="129" spans="4:17">
      <c r="D129" s="125" t="s">
        <v>753</v>
      </c>
      <c r="H129" s="87"/>
      <c r="I129" s="87"/>
      <c r="P129"/>
      <c r="Q129"/>
    </row>
    <row r="130" spans="4:17">
      <c r="D130" s="126" t="s">
        <v>619</v>
      </c>
      <c r="H130" s="87"/>
      <c r="I130" s="87"/>
      <c r="P130"/>
      <c r="Q130"/>
    </row>
    <row r="131" spans="4:17">
      <c r="D131" s="124" t="s">
        <v>846</v>
      </c>
      <c r="H131" s="87"/>
      <c r="I131" s="87"/>
      <c r="P131"/>
      <c r="Q131"/>
    </row>
    <row r="132" spans="4:17">
      <c r="D132" s="98" t="s">
        <v>847</v>
      </c>
      <c r="H132" s="87"/>
      <c r="I132" s="87"/>
      <c r="P132"/>
      <c r="Q132"/>
    </row>
    <row r="133" spans="4:17">
      <c r="D133" s="98" t="s">
        <v>551</v>
      </c>
      <c r="H133" s="87"/>
      <c r="P133"/>
      <c r="Q133"/>
    </row>
    <row r="134" spans="4:17">
      <c r="D134" s="125" t="s">
        <v>557</v>
      </c>
      <c r="P134"/>
      <c r="Q134"/>
    </row>
    <row r="135" spans="4:17">
      <c r="D135" s="126" t="s">
        <v>754</v>
      </c>
    </row>
    <row r="136" spans="4:17">
      <c r="D136" s="124" t="s">
        <v>848</v>
      </c>
    </row>
    <row r="137" spans="4:17">
      <c r="D137" s="98" t="s">
        <v>849</v>
      </c>
    </row>
    <row r="138" spans="4:17">
      <c r="D138" s="98" t="s">
        <v>535</v>
      </c>
    </row>
    <row r="139" spans="4:17">
      <c r="D139" s="125" t="s">
        <v>537</v>
      </c>
    </row>
    <row r="140" spans="4:17">
      <c r="D140" s="126" t="s">
        <v>754</v>
      </c>
    </row>
    <row r="141" spans="4:17">
      <c r="D141" s="124" t="s">
        <v>850</v>
      </c>
    </row>
    <row r="142" spans="4:17">
      <c r="D142" s="98" t="s">
        <v>851</v>
      </c>
    </row>
    <row r="143" spans="4:17">
      <c r="D143" s="98" t="s">
        <v>517</v>
      </c>
    </row>
    <row r="144" spans="4:17">
      <c r="D144" s="125" t="s">
        <v>518</v>
      </c>
    </row>
    <row r="145" spans="4:4">
      <c r="D145" s="126" t="s">
        <v>498</v>
      </c>
    </row>
    <row r="146" spans="4:4">
      <c r="D146" s="124" t="s">
        <v>852</v>
      </c>
    </row>
    <row r="147" spans="4:4">
      <c r="D147" s="98" t="s">
        <v>853</v>
      </c>
    </row>
    <row r="148" spans="4:4">
      <c r="D148" s="98" t="s">
        <v>546</v>
      </c>
    </row>
    <row r="149" spans="4:4">
      <c r="D149" s="125" t="s">
        <v>628</v>
      </c>
    </row>
    <row r="150" spans="4:4">
      <c r="D150" s="126" t="s">
        <v>754</v>
      </c>
    </row>
    <row r="151" spans="4:4">
      <c r="D151" s="124" t="s">
        <v>854</v>
      </c>
    </row>
    <row r="152" spans="4:4">
      <c r="D152" s="98" t="s">
        <v>855</v>
      </c>
    </row>
    <row r="153" spans="4:4">
      <c r="D153" s="98" t="s">
        <v>543</v>
      </c>
    </row>
    <row r="154" spans="4:4">
      <c r="D154" s="125" t="s">
        <v>669</v>
      </c>
    </row>
    <row r="155" spans="4:4">
      <c r="D155" s="126" t="s">
        <v>754</v>
      </c>
    </row>
    <row r="156" spans="4:4">
      <c r="D156" s="124" t="s">
        <v>856</v>
      </c>
    </row>
    <row r="157" spans="4:4">
      <c r="D157" s="98" t="s">
        <v>857</v>
      </c>
    </row>
    <row r="158" spans="4:4">
      <c r="D158" s="98" t="s">
        <v>562</v>
      </c>
    </row>
    <row r="159" spans="4:4">
      <c r="D159" s="125" t="s">
        <v>549</v>
      </c>
    </row>
    <row r="160" spans="4:4">
      <c r="D160" s="126" t="s">
        <v>559</v>
      </c>
    </row>
    <row r="161" spans="4:4">
      <c r="D161" s="124" t="s">
        <v>812</v>
      </c>
    </row>
    <row r="162" spans="4:4">
      <c r="D162" s="98" t="s">
        <v>858</v>
      </c>
    </row>
    <row r="163" spans="4:4">
      <c r="D163" s="98" t="s">
        <v>561</v>
      </c>
    </row>
    <row r="164" spans="4:4">
      <c r="D164" s="125" t="s">
        <v>751</v>
      </c>
    </row>
    <row r="165" spans="4:4">
      <c r="D165" s="126" t="s">
        <v>754</v>
      </c>
    </row>
    <row r="166" spans="4:4">
      <c r="D166" s="124" t="s">
        <v>859</v>
      </c>
    </row>
    <row r="167" spans="4:4">
      <c r="D167" s="98" t="s">
        <v>860</v>
      </c>
    </row>
    <row r="168" spans="4:4">
      <c r="D168" s="98" t="s">
        <v>491</v>
      </c>
    </row>
    <row r="169" spans="4:4">
      <c r="D169" s="125" t="s">
        <v>487</v>
      </c>
    </row>
    <row r="170" spans="4:4">
      <c r="D170" s="126" t="s">
        <v>494</v>
      </c>
    </row>
    <row r="171" spans="4:4">
      <c r="D171" s="124" t="s">
        <v>861</v>
      </c>
    </row>
    <row r="172" spans="4:4">
      <c r="D172" s="98" t="s">
        <v>862</v>
      </c>
    </row>
    <row r="173" spans="4:4">
      <c r="D173" s="98" t="s">
        <v>495</v>
      </c>
    </row>
    <row r="174" spans="4:4">
      <c r="D174" s="125" t="s">
        <v>496</v>
      </c>
    </row>
    <row r="175" spans="4:4">
      <c r="D175" s="126" t="s">
        <v>497</v>
      </c>
    </row>
    <row r="176" spans="4:4">
      <c r="D176" s="124" t="s">
        <v>863</v>
      </c>
    </row>
    <row r="177" spans="4:4">
      <c r="D177" s="98" t="s">
        <v>864</v>
      </c>
    </row>
    <row r="178" spans="4:4">
      <c r="D178" s="98" t="s">
        <v>530</v>
      </c>
    </row>
    <row r="179" spans="4:4">
      <c r="D179" s="125" t="s">
        <v>769</v>
      </c>
    </row>
    <row r="180" spans="4:4">
      <c r="D180" s="126" t="s">
        <v>497</v>
      </c>
    </row>
    <row r="181" spans="4:4">
      <c r="D181" s="124" t="s">
        <v>865</v>
      </c>
    </row>
    <row r="182" spans="4:4">
      <c r="D182" s="98" t="s">
        <v>866</v>
      </c>
    </row>
    <row r="183" spans="4:4">
      <c r="D183" s="98" t="s">
        <v>502</v>
      </c>
    </row>
    <row r="184" spans="4:4">
      <c r="D184" s="125" t="s">
        <v>614</v>
      </c>
    </row>
    <row r="185" spans="4:4">
      <c r="D185" s="126" t="s">
        <v>611</v>
      </c>
    </row>
    <row r="186" spans="4:4">
      <c r="D186" s="124" t="s">
        <v>867</v>
      </c>
    </row>
    <row r="187" spans="4:4">
      <c r="D187" s="98" t="s">
        <v>868</v>
      </c>
    </row>
    <row r="188" spans="4:4">
      <c r="D188" s="98" t="s">
        <v>501</v>
      </c>
    </row>
    <row r="189" spans="4:4">
      <c r="D189" s="125" t="s">
        <v>786</v>
      </c>
    </row>
    <row r="190" spans="4:4">
      <c r="D190" s="126" t="s">
        <v>754</v>
      </c>
    </row>
    <row r="191" spans="4:4">
      <c r="D191" s="124" t="s">
        <v>869</v>
      </c>
    </row>
    <row r="192" spans="4:4">
      <c r="D192" s="98" t="s">
        <v>870</v>
      </c>
    </row>
    <row r="193" spans="4:4">
      <c r="D193" s="98" t="s">
        <v>552</v>
      </c>
    </row>
    <row r="194" spans="4:4">
      <c r="D194" s="125" t="s">
        <v>553</v>
      </c>
    </row>
    <row r="195" spans="4:4">
      <c r="D195" s="126" t="s">
        <v>754</v>
      </c>
    </row>
    <row r="196" spans="4:4">
      <c r="D196" s="124" t="s">
        <v>871</v>
      </c>
    </row>
    <row r="197" spans="4:4">
      <c r="D197" s="98" t="s">
        <v>872</v>
      </c>
    </row>
    <row r="198" spans="4:4">
      <c r="D198" s="98" t="s">
        <v>547</v>
      </c>
    </row>
    <row r="199" spans="4:4">
      <c r="D199" s="125" t="s">
        <v>555</v>
      </c>
    </row>
    <row r="200" spans="4:4">
      <c r="D200" s="126" t="s">
        <v>754</v>
      </c>
    </row>
    <row r="201" spans="4:4">
      <c r="D201" s="124" t="s">
        <v>873</v>
      </c>
    </row>
    <row r="202" spans="4:4">
      <c r="D202" s="98" t="s">
        <v>874</v>
      </c>
    </row>
    <row r="203" spans="4:4">
      <c r="D203" s="98" t="s">
        <v>162</v>
      </c>
    </row>
    <row r="204" spans="4:4">
      <c r="D204" s="125" t="s">
        <v>541</v>
      </c>
    </row>
    <row r="205" spans="4:4">
      <c r="D205" s="126" t="s">
        <v>754</v>
      </c>
    </row>
    <row r="206" spans="4:4">
      <c r="D206" s="124" t="s">
        <v>875</v>
      </c>
    </row>
    <row r="207" spans="4:4">
      <c r="D207" s="98" t="s">
        <v>876</v>
      </c>
    </row>
    <row r="208" spans="4:4">
      <c r="D208" s="98" t="s">
        <v>163</v>
      </c>
    </row>
    <row r="209" spans="4:4">
      <c r="D209" s="125" t="s">
        <v>536</v>
      </c>
    </row>
    <row r="210" spans="4:4">
      <c r="D210" s="126" t="s">
        <v>754</v>
      </c>
    </row>
    <row r="211" spans="4:4">
      <c r="D211" s="124" t="s">
        <v>877</v>
      </c>
    </row>
    <row r="212" spans="4:4">
      <c r="D212" s="98" t="s">
        <v>878</v>
      </c>
    </row>
    <row r="213" spans="4:4">
      <c r="D213" s="98" t="s">
        <v>512</v>
      </c>
    </row>
    <row r="214" spans="4:4">
      <c r="D214" s="125" t="s">
        <v>759</v>
      </c>
    </row>
    <row r="215" spans="4:4">
      <c r="D215" s="126" t="s">
        <v>754</v>
      </c>
    </row>
    <row r="216" spans="4:4">
      <c r="D216" s="124" t="s">
        <v>879</v>
      </c>
    </row>
    <row r="217" spans="4:4">
      <c r="D217" s="98" t="s">
        <v>880</v>
      </c>
    </row>
    <row r="218" spans="4:4">
      <c r="D218" s="98" t="s">
        <v>509</v>
      </c>
    </row>
    <row r="219" spans="4:4">
      <c r="D219" s="125" t="s">
        <v>724</v>
      </c>
    </row>
    <row r="220" spans="4:4">
      <c r="D220" s="126" t="s">
        <v>627</v>
      </c>
    </row>
    <row r="221" spans="4:4">
      <c r="D221" s="124" t="s">
        <v>881</v>
      </c>
    </row>
    <row r="222" spans="4:4">
      <c r="D222" s="98" t="s">
        <v>882</v>
      </c>
    </row>
    <row r="223" spans="4:4">
      <c r="D223" s="98" t="s">
        <v>489</v>
      </c>
    </row>
    <row r="224" spans="4:4">
      <c r="D224" s="125" t="s">
        <v>746</v>
      </c>
    </row>
    <row r="225" spans="4:4">
      <c r="D225" s="126" t="s">
        <v>696</v>
      </c>
    </row>
    <row r="226" spans="4:4">
      <c r="D226" s="124" t="s">
        <v>883</v>
      </c>
    </row>
    <row r="227" spans="4:4">
      <c r="D227" s="98" t="s">
        <v>884</v>
      </c>
    </row>
    <row r="228" spans="4:4">
      <c r="D228" s="98" t="s">
        <v>560</v>
      </c>
    </row>
    <row r="229" spans="4:4">
      <c r="D229" s="125" t="s">
        <v>788</v>
      </c>
    </row>
    <row r="230" spans="4:4">
      <c r="D230" s="126" t="s">
        <v>754</v>
      </c>
    </row>
    <row r="231" spans="4:4">
      <c r="D231" s="124" t="s">
        <v>885</v>
      </c>
    </row>
    <row r="232" spans="4:4">
      <c r="D232" s="125" t="s">
        <v>789</v>
      </c>
    </row>
    <row r="233" spans="4:4">
      <c r="D233" s="126" t="s">
        <v>754</v>
      </c>
    </row>
    <row r="234" spans="4:4">
      <c r="D234" s="124" t="s">
        <v>886</v>
      </c>
    </row>
    <row r="235" spans="4:4">
      <c r="D235" s="125" t="s">
        <v>790</v>
      </c>
    </row>
    <row r="236" spans="4:4">
      <c r="D236" s="126" t="s">
        <v>754</v>
      </c>
    </row>
    <row r="237" spans="4:4">
      <c r="D237" s="124" t="s">
        <v>887</v>
      </c>
    </row>
    <row r="238" spans="4:4">
      <c r="D238" s="125" t="s">
        <v>791</v>
      </c>
    </row>
    <row r="239" spans="4:4">
      <c r="D239" s="126" t="s">
        <v>754</v>
      </c>
    </row>
    <row r="240" spans="4:4">
      <c r="D240" s="124" t="s">
        <v>888</v>
      </c>
    </row>
    <row r="241" spans="4:4">
      <c r="D241" s="125" t="s">
        <v>792</v>
      </c>
    </row>
    <row r="242" spans="4:4">
      <c r="D242" s="126" t="s">
        <v>754</v>
      </c>
    </row>
    <row r="243" spans="4:4">
      <c r="D243" s="124" t="s">
        <v>889</v>
      </c>
    </row>
    <row r="244" spans="4:4">
      <c r="D244" s="98" t="s">
        <v>890</v>
      </c>
    </row>
    <row r="245" spans="4:4">
      <c r="D245" s="98" t="s">
        <v>481</v>
      </c>
    </row>
    <row r="246" spans="4:4">
      <c r="D246" s="125" t="s">
        <v>507</v>
      </c>
    </row>
    <row r="247" spans="4:4">
      <c r="D247" s="126" t="s">
        <v>754</v>
      </c>
    </row>
    <row r="248" spans="4:4">
      <c r="D248" s="124" t="s">
        <v>891</v>
      </c>
    </row>
    <row r="249" spans="4:4">
      <c r="D249" s="98" t="s">
        <v>892</v>
      </c>
    </row>
    <row r="250" spans="4:4">
      <c r="D250" s="98" t="s">
        <v>574</v>
      </c>
    </row>
    <row r="251" spans="4:4">
      <c r="D251" s="125" t="s">
        <v>550</v>
      </c>
    </row>
    <row r="252" spans="4:4">
      <c r="D252" s="126" t="s">
        <v>493</v>
      </c>
    </row>
    <row r="253" spans="4:4">
      <c r="D253" s="124" t="s">
        <v>893</v>
      </c>
    </row>
    <row r="254" spans="4:4">
      <c r="D254" s="98" t="s">
        <v>894</v>
      </c>
    </row>
    <row r="255" spans="4:4">
      <c r="D255" s="98" t="s">
        <v>610</v>
      </c>
    </row>
    <row r="256" spans="4:4">
      <c r="D256" s="125" t="s">
        <v>750</v>
      </c>
    </row>
    <row r="257" spans="4:4">
      <c r="D257" s="126" t="s">
        <v>755</v>
      </c>
    </row>
    <row r="258" spans="4:4">
      <c r="D258" s="124" t="s">
        <v>895</v>
      </c>
    </row>
    <row r="259" spans="4:4">
      <c r="D259" s="98" t="s">
        <v>896</v>
      </c>
    </row>
    <row r="260" spans="4:4">
      <c r="D260" s="98" t="s">
        <v>612</v>
      </c>
    </row>
    <row r="261" spans="4:4">
      <c r="D261" s="125" t="s">
        <v>713</v>
      </c>
    </row>
    <row r="262" spans="4:4">
      <c r="D262" s="126" t="s">
        <v>493</v>
      </c>
    </row>
    <row r="263" spans="4:4">
      <c r="D263" s="124" t="s">
        <v>897</v>
      </c>
    </row>
    <row r="264" spans="4:4">
      <c r="D264" s="98" t="s">
        <v>898</v>
      </c>
    </row>
    <row r="265" spans="4:4">
      <c r="D265" s="98" t="s">
        <v>617</v>
      </c>
    </row>
    <row r="266" spans="4:4">
      <c r="D266" s="125" t="s">
        <v>616</v>
      </c>
    </row>
    <row r="267" spans="4:4">
      <c r="D267" s="126" t="s">
        <v>619</v>
      </c>
    </row>
    <row r="268" spans="4:4">
      <c r="D268" s="124" t="s">
        <v>899</v>
      </c>
    </row>
    <row r="269" spans="4:4">
      <c r="D269" s="98" t="s">
        <v>900</v>
      </c>
    </row>
    <row r="270" spans="4:4">
      <c r="D270" s="98" t="s">
        <v>620</v>
      </c>
    </row>
    <row r="271" spans="4:4">
      <c r="D271" s="125" t="s">
        <v>768</v>
      </c>
    </row>
    <row r="272" spans="4:4">
      <c r="D272" s="126" t="s">
        <v>754</v>
      </c>
    </row>
    <row r="273" spans="4:4">
      <c r="D273" s="124" t="s">
        <v>901</v>
      </c>
    </row>
    <row r="274" spans="4:4">
      <c r="D274" s="98" t="s">
        <v>763</v>
      </c>
    </row>
    <row r="275" spans="4:4">
      <c r="D275" s="98" t="s">
        <v>364</v>
      </c>
    </row>
    <row r="276" spans="4:4">
      <c r="D276" s="125" t="s">
        <v>621</v>
      </c>
    </row>
    <row r="277" spans="4:4">
      <c r="D277" s="126" t="s">
        <v>754</v>
      </c>
    </row>
    <row r="278" spans="4:4">
      <c r="D278" s="124" t="s">
        <v>902</v>
      </c>
    </row>
    <row r="279" spans="4:4">
      <c r="D279" s="98" t="s">
        <v>903</v>
      </c>
    </row>
    <row r="280" spans="4:4">
      <c r="D280" s="98" t="s">
        <v>622</v>
      </c>
    </row>
    <row r="281" spans="4:4">
      <c r="D281" s="125" t="s">
        <v>752</v>
      </c>
    </row>
    <row r="282" spans="4:4">
      <c r="D282" s="126" t="s">
        <v>754</v>
      </c>
    </row>
    <row r="283" spans="4:4">
      <c r="D283" s="124" t="s">
        <v>904</v>
      </c>
    </row>
    <row r="284" spans="4:4">
      <c r="D284" s="98" t="s">
        <v>905</v>
      </c>
    </row>
    <row r="285" spans="4:4">
      <c r="D285" s="98" t="s">
        <v>624</v>
      </c>
    </row>
    <row r="286" spans="4:4">
      <c r="D286" s="125" t="s">
        <v>781</v>
      </c>
    </row>
    <row r="287" spans="4:4">
      <c r="D287" s="126" t="s">
        <v>754</v>
      </c>
    </row>
    <row r="288" spans="4:4">
      <c r="D288" s="124" t="s">
        <v>906</v>
      </c>
    </row>
    <row r="289" spans="4:4">
      <c r="D289" s="98" t="s">
        <v>907</v>
      </c>
    </row>
    <row r="290" spans="4:4">
      <c r="D290" s="98" t="s">
        <v>363</v>
      </c>
    </row>
    <row r="291" spans="4:4">
      <c r="D291" s="125" t="s">
        <v>643</v>
      </c>
    </row>
    <row r="292" spans="4:4">
      <c r="D292" s="126" t="s">
        <v>754</v>
      </c>
    </row>
    <row r="293" spans="4:4">
      <c r="D293" s="124" t="s">
        <v>908</v>
      </c>
    </row>
    <row r="294" spans="4:4">
      <c r="D294" s="98" t="s">
        <v>909</v>
      </c>
    </row>
    <row r="295" spans="4:4">
      <c r="D295" s="98" t="s">
        <v>636</v>
      </c>
    </row>
    <row r="296" spans="4:4">
      <c r="D296" s="125" t="s">
        <v>637</v>
      </c>
    </row>
    <row r="297" spans="4:4">
      <c r="D297" s="126" t="s">
        <v>754</v>
      </c>
    </row>
    <row r="298" spans="4:4">
      <c r="D298" s="124" t="s">
        <v>910</v>
      </c>
    </row>
    <row r="299" spans="4:4">
      <c r="D299" s="98" t="s">
        <v>911</v>
      </c>
    </row>
    <row r="300" spans="4:4">
      <c r="D300" s="98" t="s">
        <v>641</v>
      </c>
    </row>
    <row r="301" spans="4:4">
      <c r="D301" s="125" t="s">
        <v>784</v>
      </c>
    </row>
    <row r="302" spans="4:4">
      <c r="D302" s="126" t="s">
        <v>492</v>
      </c>
    </row>
    <row r="303" spans="4:4">
      <c r="D303" s="124" t="s">
        <v>912</v>
      </c>
    </row>
    <row r="304" spans="4:4">
      <c r="D304" s="98" t="s">
        <v>913</v>
      </c>
    </row>
    <row r="305" spans="4:4">
      <c r="D305" s="98" t="s">
        <v>642</v>
      </c>
    </row>
    <row r="306" spans="4:4">
      <c r="D306" s="125" t="s">
        <v>644</v>
      </c>
    </row>
    <row r="307" spans="4:4">
      <c r="D307" s="126" t="s">
        <v>499</v>
      </c>
    </row>
    <row r="308" spans="4:4">
      <c r="D308" s="124" t="s">
        <v>914</v>
      </c>
    </row>
    <row r="309" spans="4:4">
      <c r="D309" s="98" t="s">
        <v>915</v>
      </c>
    </row>
    <row r="310" spans="4:4">
      <c r="D310" s="98" t="s">
        <v>645</v>
      </c>
    </row>
    <row r="311" spans="4:4">
      <c r="D311" s="125" t="s">
        <v>646</v>
      </c>
    </row>
    <row r="312" spans="4:4">
      <c r="D312" s="126" t="s">
        <v>754</v>
      </c>
    </row>
    <row r="313" spans="4:4">
      <c r="D313" s="124" t="s">
        <v>916</v>
      </c>
    </row>
    <row r="314" spans="4:4">
      <c r="D314" s="98" t="s">
        <v>917</v>
      </c>
    </row>
    <row r="315" spans="4:4">
      <c r="D315" s="98" t="s">
        <v>649</v>
      </c>
    </row>
    <row r="316" spans="4:4">
      <c r="D316" s="125" t="s">
        <v>650</v>
      </c>
    </row>
    <row r="317" spans="4:4">
      <c r="D317" s="126" t="s">
        <v>651</v>
      </c>
    </row>
    <row r="318" spans="4:4">
      <c r="D318" s="124" t="s">
        <v>918</v>
      </c>
    </row>
    <row r="319" spans="4:4">
      <c r="D319" s="98" t="s">
        <v>919</v>
      </c>
    </row>
    <row r="320" spans="4:4">
      <c r="D320" s="98" t="s">
        <v>151</v>
      </c>
    </row>
    <row r="321" spans="4:4">
      <c r="D321" s="125" t="s">
        <v>698</v>
      </c>
    </row>
    <row r="322" spans="4:4">
      <c r="D322" s="126" t="s">
        <v>631</v>
      </c>
    </row>
    <row r="323" spans="4:4">
      <c r="D323" s="124" t="s">
        <v>920</v>
      </c>
    </row>
    <row r="324" spans="4:4">
      <c r="D324" s="98" t="s">
        <v>921</v>
      </c>
    </row>
    <row r="325" spans="4:4">
      <c r="D325" s="98" t="s">
        <v>378</v>
      </c>
    </row>
    <row r="326" spans="4:4">
      <c r="D326" s="125" t="s">
        <v>682</v>
      </c>
    </row>
    <row r="327" spans="4:4">
      <c r="D327" s="126" t="s">
        <v>754</v>
      </c>
    </row>
    <row r="328" spans="4:4">
      <c r="D328" s="124" t="s">
        <v>922</v>
      </c>
    </row>
    <row r="329" spans="4:4">
      <c r="D329" s="98" t="s">
        <v>923</v>
      </c>
    </row>
    <row r="330" spans="4:4">
      <c r="D330" s="98" t="s">
        <v>706</v>
      </c>
    </row>
    <row r="331" spans="4:4">
      <c r="D331" s="125" t="s">
        <v>708</v>
      </c>
    </row>
    <row r="332" spans="4:4">
      <c r="D332" s="126" t="s">
        <v>709</v>
      </c>
    </row>
    <row r="333" spans="4:4">
      <c r="D333" s="124" t="s">
        <v>924</v>
      </c>
    </row>
    <row r="334" spans="4:4">
      <c r="D334" s="98" t="s">
        <v>925</v>
      </c>
    </row>
    <row r="335" spans="4:4">
      <c r="D335" s="98" t="s">
        <v>719</v>
      </c>
    </row>
    <row r="336" spans="4:4">
      <c r="D336" s="125" t="s">
        <v>718</v>
      </c>
    </row>
    <row r="337" spans="4:4">
      <c r="D337" s="126" t="s">
        <v>661</v>
      </c>
    </row>
    <row r="338" spans="4:4">
      <c r="D338" s="124" t="s">
        <v>926</v>
      </c>
    </row>
    <row r="339" spans="4:4">
      <c r="D339" s="98" t="s">
        <v>927</v>
      </c>
    </row>
    <row r="340" spans="4:4">
      <c r="D340" s="98" t="s">
        <v>269</v>
      </c>
    </row>
    <row r="341" spans="4:4">
      <c r="D341" s="125" t="s">
        <v>699</v>
      </c>
    </row>
    <row r="342" spans="4:4">
      <c r="D342" s="126" t="s">
        <v>754</v>
      </c>
    </row>
    <row r="343" spans="4:4">
      <c r="D343" s="124" t="s">
        <v>928</v>
      </c>
    </row>
    <row r="344" spans="4:4">
      <c r="D344" s="98" t="s">
        <v>929</v>
      </c>
    </row>
    <row r="345" spans="4:4">
      <c r="D345" s="98" t="s">
        <v>720</v>
      </c>
    </row>
    <row r="346" spans="4:4">
      <c r="D346" s="125" t="s">
        <v>721</v>
      </c>
    </row>
    <row r="347" spans="4:4">
      <c r="D347" s="126" t="s">
        <v>754</v>
      </c>
    </row>
    <row r="348" spans="4:4">
      <c r="D348" s="124" t="s">
        <v>930</v>
      </c>
    </row>
    <row r="349" spans="4:4">
      <c r="D349" s="98" t="s">
        <v>931</v>
      </c>
    </row>
    <row r="350" spans="4:4">
      <c r="D350" s="98" t="s">
        <v>728</v>
      </c>
    </row>
    <row r="351" spans="4:4">
      <c r="D351" s="125" t="s">
        <v>780</v>
      </c>
    </row>
    <row r="352" spans="4:4">
      <c r="D352" s="126" t="s">
        <v>754</v>
      </c>
    </row>
    <row r="353" spans="4:4">
      <c r="D353" s="124" t="s">
        <v>932</v>
      </c>
    </row>
    <row r="354" spans="4:4">
      <c r="D354" s="98" t="s">
        <v>933</v>
      </c>
    </row>
    <row r="355" spans="4:4">
      <c r="D355" s="98" t="s">
        <v>729</v>
      </c>
    </row>
    <row r="356" spans="4:4">
      <c r="D356" s="125" t="s">
        <v>730</v>
      </c>
    </row>
    <row r="357" spans="4:4">
      <c r="D357" s="126" t="s">
        <v>754</v>
      </c>
    </row>
    <row r="358" spans="4:4">
      <c r="D358" s="124" t="s">
        <v>934</v>
      </c>
    </row>
    <row r="359" spans="4:4">
      <c r="D359" s="125" t="s">
        <v>774</v>
      </c>
    </row>
    <row r="360" spans="4:4">
      <c r="D360" s="126" t="s">
        <v>754</v>
      </c>
    </row>
    <row r="361" spans="4:4">
      <c r="D361" s="124" t="s">
        <v>935</v>
      </c>
    </row>
    <row r="362" spans="4:4">
      <c r="D362" s="98" t="s">
        <v>936</v>
      </c>
    </row>
    <row r="363" spans="4:4">
      <c r="D363" s="98" t="s">
        <v>741</v>
      </c>
    </row>
    <row r="364" spans="4:4">
      <c r="D364" s="125" t="s">
        <v>785</v>
      </c>
    </row>
    <row r="365" spans="4:4">
      <c r="D365" s="126" t="s">
        <v>702</v>
      </c>
    </row>
    <row r="366" spans="4:4">
      <c r="D366" s="124" t="s">
        <v>937</v>
      </c>
    </row>
    <row r="367" spans="4:4">
      <c r="D367" s="98" t="s">
        <v>938</v>
      </c>
    </row>
    <row r="368" spans="4:4">
      <c r="D368" s="98" t="s">
        <v>734</v>
      </c>
    </row>
    <row r="369" spans="4:4">
      <c r="D369" s="125" t="s">
        <v>732</v>
      </c>
    </row>
    <row r="370" spans="4:4">
      <c r="D370" s="126" t="s">
        <v>659</v>
      </c>
    </row>
    <row r="371" spans="4:4">
      <c r="D371" s="124" t="s">
        <v>939</v>
      </c>
    </row>
    <row r="372" spans="4:4">
      <c r="D372" s="98" t="s">
        <v>940</v>
      </c>
    </row>
    <row r="373" spans="4:4">
      <c r="D373" s="98" t="s">
        <v>731</v>
      </c>
    </row>
    <row r="374" spans="4:4">
      <c r="D374" s="125" t="s">
        <v>736</v>
      </c>
    </row>
    <row r="375" spans="4:4">
      <c r="D375" s="126" t="s">
        <v>735</v>
      </c>
    </row>
    <row r="376" spans="4:4">
      <c r="D376" s="124" t="s">
        <v>941</v>
      </c>
    </row>
    <row r="377" spans="4:4">
      <c r="D377" s="98" t="s">
        <v>942</v>
      </c>
    </row>
    <row r="378" spans="4:4">
      <c r="D378" s="98" t="s">
        <v>744</v>
      </c>
    </row>
    <row r="379" spans="4:4">
      <c r="D379" s="125" t="s">
        <v>748</v>
      </c>
    </row>
    <row r="380" spans="4:4">
      <c r="D380" s="126" t="s">
        <v>661</v>
      </c>
    </row>
    <row r="381" spans="4:4">
      <c r="D381" s="124" t="s">
        <v>943</v>
      </c>
    </row>
    <row r="382" spans="4:4">
      <c r="D382" s="98" t="s">
        <v>944</v>
      </c>
    </row>
    <row r="383" spans="4:4">
      <c r="D383" s="98" t="s">
        <v>740</v>
      </c>
    </row>
    <row r="384" spans="4:4">
      <c r="D384" s="125" t="s">
        <v>779</v>
      </c>
    </row>
    <row r="385" spans="4:4">
      <c r="D385" s="126" t="s">
        <v>754</v>
      </c>
    </row>
    <row r="386" spans="4:4">
      <c r="D386" s="124" t="s">
        <v>945</v>
      </c>
    </row>
    <row r="387" spans="4:4">
      <c r="D387" s="98" t="s">
        <v>946</v>
      </c>
    </row>
    <row r="388" spans="4:4">
      <c r="D388" s="98" t="s">
        <v>739</v>
      </c>
    </row>
    <row r="389" spans="4:4">
      <c r="D389" s="125" t="s">
        <v>745</v>
      </c>
    </row>
    <row r="390" spans="4:4">
      <c r="D390" s="126" t="s">
        <v>626</v>
      </c>
    </row>
    <row r="391" spans="4:4">
      <c r="D391" s="124" t="s">
        <v>947</v>
      </c>
    </row>
    <row r="392" spans="4:4">
      <c r="D392" s="98" t="s">
        <v>948</v>
      </c>
    </row>
    <row r="393" spans="4:4">
      <c r="D393" s="98" t="s">
        <v>266</v>
      </c>
    </row>
    <row r="394" spans="4:4">
      <c r="D394" s="125" t="s">
        <v>756</v>
      </c>
    </row>
    <row r="395" spans="4:4">
      <c r="D395" s="126" t="s">
        <v>754</v>
      </c>
    </row>
    <row r="396" spans="4:4">
      <c r="D396" s="124" t="s">
        <v>949</v>
      </c>
    </row>
    <row r="397" spans="4:4">
      <c r="D397" s="98" t="s">
        <v>950</v>
      </c>
    </row>
    <row r="398" spans="4:4">
      <c r="D398" s="98" t="s">
        <v>773</v>
      </c>
    </row>
    <row r="399" spans="4:4">
      <c r="D399" s="125" t="s">
        <v>749</v>
      </c>
    </row>
    <row r="400" spans="4:4">
      <c r="D400" s="126" t="s">
        <v>765</v>
      </c>
    </row>
    <row r="401" spans="4:4">
      <c r="D401" s="124" t="s">
        <v>951</v>
      </c>
    </row>
    <row r="402" spans="4:4">
      <c r="D402" s="98" t="s">
        <v>952</v>
      </c>
    </row>
    <row r="403" spans="4:4">
      <c r="D403" s="98" t="s">
        <v>775</v>
      </c>
    </row>
    <row r="404" spans="4:4">
      <c r="D404" s="125" t="s">
        <v>776</v>
      </c>
    </row>
    <row r="405" spans="4:4">
      <c r="D405" s="126" t="s">
        <v>754</v>
      </c>
    </row>
    <row r="406" spans="4:4">
      <c r="D406" s="124" t="s">
        <v>953</v>
      </c>
    </row>
    <row r="407" spans="4:4">
      <c r="D407" s="98" t="s">
        <v>954</v>
      </c>
    </row>
    <row r="408" spans="4:4">
      <c r="D408" s="98" t="s">
        <v>799</v>
      </c>
    </row>
    <row r="409" spans="4:4">
      <c r="D409" s="125" t="s">
        <v>660</v>
      </c>
    </row>
    <row r="410" spans="4:4">
      <c r="D410" s="126" t="s">
        <v>754</v>
      </c>
    </row>
    <row r="411" spans="4:4">
      <c r="D411" s="124" t="s">
        <v>955</v>
      </c>
    </row>
    <row r="412" spans="4:4">
      <c r="D412" s="98" t="s">
        <v>956</v>
      </c>
    </row>
  </sheetData>
  <mergeCells count="1">
    <mergeCell ref="M7:N7"/>
  </mergeCells>
  <conditionalFormatting sqref="M7:M8">
    <cfRule type="containsText" dxfId="379" priority="20" operator="containsText" text="Total">
      <formula>NOT(ISERROR(SEARCH("Total",M7)))</formula>
    </cfRule>
  </conditionalFormatting>
  <conditionalFormatting sqref="O9:O23">
    <cfRule type="cellIs" dxfId="378" priority="11" operator="equal">
      <formula>"(blank)"</formula>
    </cfRule>
  </conditionalFormatting>
  <conditionalFormatting sqref="M7 Q9:Q24 O9:O24 M8:N8 N9:N29">
    <cfRule type="expression" dxfId="377" priority="40">
      <formula>$O$2=TRUE</formula>
    </cfRule>
    <cfRule type="cellIs" dxfId="376" priority="41" operator="equal">
      <formula>0</formula>
    </cfRule>
  </conditionalFormatting>
  <conditionalFormatting sqref="M7:N8 M66:N67 N9:N65">
    <cfRule type="cellIs" dxfId="375" priority="10" operator="equal">
      <formula>"(blank)"</formula>
    </cfRule>
  </conditionalFormatting>
  <conditionalFormatting sqref="I7:I70">
    <cfRule type="cellIs" dxfId="374" priority="8" stopIfTrue="1" operator="equal">
      <formula>0</formula>
    </cfRule>
    <cfRule type="containsText" dxfId="373" priority="14" operator="containsText" text="BT">
      <formula>NOT(ISERROR(SEARCH("BT",I7)))</formula>
    </cfRule>
    <cfRule type="containsText" dxfId="372" priority="18" operator="containsText" text="Total">
      <formula>NOT(ISERROR(SEARCH("Total",I7)))</formula>
    </cfRule>
    <cfRule type="expression" dxfId="371" priority="38">
      <formula>$O$1=TRUE</formula>
    </cfRule>
  </conditionalFormatting>
  <conditionalFormatting sqref="I7:I63">
    <cfRule type="beginsWith" dxfId="370" priority="9" operator="beginsWith" text="BO">
      <formula>LEFT(I7,LEN("BO"))="BO"</formula>
    </cfRule>
  </conditionalFormatting>
  <conditionalFormatting sqref="M9:M65">
    <cfRule type="beginsWith" dxfId="369" priority="2" operator="beginsWith" text="p-">
      <formula>LEFT(M9,LEN("p-"))="p-"</formula>
    </cfRule>
    <cfRule type="cellIs" dxfId="368" priority="3" stopIfTrue="1" operator="equal">
      <formula>0</formula>
    </cfRule>
    <cfRule type="containsText" dxfId="367" priority="5" operator="containsText" text="BT">
      <formula>NOT(ISERROR(SEARCH("BT",M9)))</formula>
    </cfRule>
    <cfRule type="containsText" dxfId="366" priority="6" operator="containsText" text="Total">
      <formula>NOT(ISERROR(SEARCH("Total",M9)))</formula>
    </cfRule>
    <cfRule type="expression" dxfId="365" priority="7">
      <formula>$O$1=TRUE</formula>
    </cfRule>
  </conditionalFormatting>
  <conditionalFormatting sqref="M9:M65">
    <cfRule type="beginsWith" dxfId="364" priority="4" operator="beginsWith" text="BO">
      <formula>LEFT(M9,LEN("BO"))="BO"</formula>
    </cfRule>
  </conditionalFormatting>
  <conditionalFormatting sqref="M9:M39">
    <cfRule type="containsText" dxfId="363" priority="1" operator="containsText" text="blank">
      <formula>NOT(ISERROR(SEARCH("blank",M9)))</formula>
    </cfRule>
  </conditionalFormatting>
  <pageMargins left="0.7" right="0.7" top="0.75" bottom="0.75" header="0.3" footer="0.3"/>
  <pageSetup orientation="portrait"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3313" r:id="rId6" name="Check Box 1">
              <controlPr defaultSize="0" print="0" autoFill="0" autoLine="0" autoPict="0">
                <anchor>
                  <from>
                    <xdr:col>12</xdr:col>
                    <xdr:colOff>1130300</xdr:colOff>
                    <xdr:row>0</xdr:row>
                    <xdr:rowOff>190500</xdr:rowOff>
                  </from>
                  <to>
                    <xdr:col>13</xdr:col>
                    <xdr:colOff>25400</xdr:colOff>
                    <xdr:row>1</xdr:row>
                    <xdr:rowOff>25400</xdr:rowOff>
                  </to>
                </anchor>
              </controlPr>
            </control>
          </mc:Choice>
        </mc:AlternateContent>
        <mc:AlternateContent xmlns:mc="http://schemas.openxmlformats.org/markup-compatibility/2006">
          <mc:Choice Requires="x14">
            <control shapeId="13314" r:id="rId7" name="Check Box 2">
              <controlPr defaultSize="0" print="0" autoFill="0" autoLine="0" autoPict="0">
                <anchor>
                  <from>
                    <xdr:col>12</xdr:col>
                    <xdr:colOff>977900</xdr:colOff>
                    <xdr:row>1</xdr:row>
                    <xdr:rowOff>101600</xdr:rowOff>
                  </from>
                  <to>
                    <xdr:col>12</xdr:col>
                    <xdr:colOff>1282700</xdr:colOff>
                    <xdr:row>1</xdr:row>
                    <xdr:rowOff>406400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T47"/>
  <sheetViews>
    <sheetView showGridLines="0" workbookViewId="0">
      <selection activeCell="G3" sqref="G3"/>
    </sheetView>
  </sheetViews>
  <sheetFormatPr baseColWidth="10" defaultColWidth="8.83203125" defaultRowHeight="15"/>
  <cols>
    <col min="6" max="6" width="13.5" customWidth="1"/>
    <col min="7" max="7" width="24.5" bestFit="1" customWidth="1"/>
    <col min="8" max="8" width="19" customWidth="1"/>
    <col min="9" max="9" width="6.5" customWidth="1"/>
    <col min="14" max="18" width="22.5" customWidth="1"/>
    <col min="19" max="19" width="2.5" bestFit="1" customWidth="1"/>
    <col min="20" max="20" width="4.5" bestFit="1" customWidth="1"/>
  </cols>
  <sheetData>
    <row r="1" spans="1:20">
      <c r="A1" s="120"/>
      <c r="B1" s="120"/>
      <c r="C1" s="120"/>
      <c r="D1" s="120"/>
      <c r="E1" s="120"/>
      <c r="F1" s="120"/>
      <c r="G1" s="1613" t="s">
        <v>712</v>
      </c>
      <c r="J1" s="120"/>
      <c r="K1" s="120"/>
      <c r="L1" s="120"/>
      <c r="M1" s="120"/>
      <c r="N1" s="120"/>
      <c r="O1" s="120"/>
      <c r="P1" s="120"/>
      <c r="Q1" s="120"/>
      <c r="S1" s="118">
        <v>2</v>
      </c>
      <c r="T1" s="119" t="s">
        <v>602</v>
      </c>
    </row>
    <row r="2" spans="1:20">
      <c r="A2" s="120"/>
      <c r="B2" s="120"/>
      <c r="C2" s="120"/>
      <c r="D2" s="120"/>
      <c r="E2" s="120"/>
      <c r="F2" s="120"/>
      <c r="G2" s="1613"/>
      <c r="J2" s="120"/>
      <c r="K2" s="120"/>
      <c r="L2" s="120"/>
      <c r="M2" s="120"/>
      <c r="N2" s="120"/>
      <c r="O2" s="120"/>
      <c r="P2" s="120"/>
      <c r="Q2" s="120"/>
      <c r="S2" s="119" t="s">
        <v>576</v>
      </c>
      <c r="T2" s="119" t="s">
        <v>602</v>
      </c>
    </row>
    <row r="3" spans="1:20">
      <c r="A3" s="120"/>
      <c r="B3" s="120"/>
      <c r="C3" s="120"/>
      <c r="D3" s="120"/>
      <c r="E3" s="120"/>
      <c r="F3" s="120"/>
      <c r="G3" s="47" t="s">
        <v>1</v>
      </c>
      <c r="H3" s="47" t="s">
        <v>3</v>
      </c>
      <c r="I3" s="47" t="s">
        <v>55</v>
      </c>
      <c r="J3" s="120"/>
      <c r="K3" s="120"/>
      <c r="L3" s="120"/>
      <c r="M3" s="120"/>
      <c r="N3" s="120"/>
      <c r="O3" s="120"/>
      <c r="P3" s="120"/>
      <c r="Q3" s="120"/>
      <c r="S3" s="119" t="s">
        <v>577</v>
      </c>
      <c r="T3" s="119" t="s">
        <v>602</v>
      </c>
    </row>
    <row r="4" spans="1:20">
      <c r="A4" s="120"/>
      <c r="B4" s="120"/>
      <c r="C4" s="120"/>
      <c r="D4" s="120"/>
      <c r="E4" s="120"/>
      <c r="F4" s="120"/>
      <c r="G4" t="s">
        <v>102</v>
      </c>
      <c r="H4" t="s">
        <v>771</v>
      </c>
      <c r="I4" t="s">
        <v>567</v>
      </c>
      <c r="J4" s="120"/>
      <c r="K4" s="120"/>
      <c r="L4" s="120"/>
      <c r="M4" s="120"/>
      <c r="N4" s="120"/>
      <c r="O4" s="120"/>
      <c r="P4" s="120"/>
      <c r="Q4" s="120"/>
      <c r="S4" s="119" t="s">
        <v>578</v>
      </c>
      <c r="T4" s="119" t="s">
        <v>603</v>
      </c>
    </row>
    <row r="5" spans="1:20">
      <c r="A5" s="120"/>
      <c r="B5" s="120"/>
      <c r="C5" s="120"/>
      <c r="D5" s="120"/>
      <c r="E5" s="120"/>
      <c r="F5" s="120"/>
      <c r="H5" t="s">
        <v>772</v>
      </c>
      <c r="I5" t="s">
        <v>567</v>
      </c>
      <c r="J5" s="120"/>
      <c r="K5" s="120"/>
      <c r="L5" s="120"/>
      <c r="M5" s="120"/>
      <c r="N5" s="120"/>
      <c r="O5" s="120"/>
      <c r="P5" s="120"/>
      <c r="Q5" s="120"/>
      <c r="S5" s="119" t="s">
        <v>579</v>
      </c>
      <c r="T5" s="119" t="s">
        <v>604</v>
      </c>
    </row>
    <row r="6" spans="1:20">
      <c r="A6" s="120"/>
      <c r="B6" s="120"/>
      <c r="C6" s="120"/>
      <c r="D6" s="120"/>
      <c r="E6" s="120"/>
      <c r="F6" s="120"/>
      <c r="J6" s="120"/>
      <c r="K6" s="120"/>
      <c r="L6" s="120"/>
      <c r="M6" s="120"/>
      <c r="N6" s="120"/>
      <c r="O6" s="120"/>
      <c r="P6" s="120"/>
      <c r="Q6" s="120"/>
      <c r="S6" s="119" t="s">
        <v>580</v>
      </c>
      <c r="T6" s="119" t="s">
        <v>604</v>
      </c>
    </row>
    <row r="7" spans="1:20">
      <c r="A7" s="120"/>
      <c r="B7" s="120"/>
      <c r="C7" s="120"/>
      <c r="D7" s="120"/>
      <c r="E7" s="120"/>
      <c r="F7" s="120"/>
      <c r="J7" s="120"/>
      <c r="K7" s="120"/>
      <c r="L7" s="120"/>
      <c r="M7" s="120"/>
      <c r="N7" s="120"/>
      <c r="O7" s="120"/>
      <c r="P7" s="120"/>
      <c r="Q7" s="120"/>
      <c r="S7" s="119" t="s">
        <v>581</v>
      </c>
      <c r="T7" s="119" t="s">
        <v>605</v>
      </c>
    </row>
    <row r="8" spans="1:20">
      <c r="A8" s="120"/>
      <c r="B8" s="120"/>
      <c r="C8" s="120"/>
      <c r="D8" s="120"/>
      <c r="E8" s="120"/>
      <c r="F8" s="120"/>
      <c r="J8" s="120"/>
      <c r="K8" s="120"/>
      <c r="L8" s="120"/>
      <c r="M8" s="120"/>
      <c r="N8" s="120"/>
      <c r="O8" s="120"/>
      <c r="P8" s="120"/>
      <c r="Q8" s="120"/>
      <c r="S8" s="119" t="s">
        <v>582</v>
      </c>
      <c r="T8" s="119" t="s">
        <v>605</v>
      </c>
    </row>
    <row r="9" spans="1:20">
      <c r="A9" s="120"/>
      <c r="B9" s="120"/>
      <c r="C9" s="120"/>
      <c r="D9" s="120"/>
      <c r="E9" s="120"/>
      <c r="F9" s="120"/>
      <c r="J9" s="120"/>
      <c r="K9" s="120"/>
      <c r="L9" s="120"/>
      <c r="M9" s="120"/>
      <c r="N9" s="120"/>
      <c r="O9" s="120"/>
      <c r="P9" s="120"/>
      <c r="Q9" s="120"/>
      <c r="S9" s="119" t="s">
        <v>583</v>
      </c>
      <c r="T9" s="119" t="s">
        <v>605</v>
      </c>
    </row>
    <row r="10" spans="1:20">
      <c r="A10" s="120"/>
      <c r="B10" s="120"/>
      <c r="C10" s="120"/>
      <c r="D10" s="120"/>
      <c r="E10" s="120"/>
      <c r="F10" s="120"/>
      <c r="J10" s="120"/>
      <c r="K10" s="120"/>
      <c r="L10" s="120"/>
      <c r="M10" s="120"/>
      <c r="N10" s="120"/>
      <c r="O10" s="120"/>
      <c r="P10" s="120"/>
      <c r="Q10" s="120"/>
      <c r="S10" s="119" t="s">
        <v>584</v>
      </c>
      <c r="T10" s="119" t="s">
        <v>605</v>
      </c>
    </row>
    <row r="11" spans="1:20">
      <c r="A11" s="120"/>
      <c r="B11" s="120"/>
      <c r="C11" s="120"/>
      <c r="D11" s="120"/>
      <c r="E11" s="120"/>
      <c r="F11" s="120"/>
      <c r="J11" s="120"/>
      <c r="K11" s="120"/>
      <c r="L11" s="120"/>
      <c r="M11" s="120"/>
      <c r="N11" s="120"/>
      <c r="O11" s="120"/>
      <c r="P11" s="120"/>
      <c r="Q11" s="120"/>
      <c r="S11" s="119" t="s">
        <v>585</v>
      </c>
      <c r="T11" s="119" t="s">
        <v>605</v>
      </c>
    </row>
    <row r="12" spans="1:20">
      <c r="A12" s="120"/>
      <c r="B12" s="120"/>
      <c r="C12" s="120"/>
      <c r="D12" s="120"/>
      <c r="E12" s="120"/>
      <c r="F12" s="120"/>
      <c r="J12" s="120"/>
      <c r="K12" s="120"/>
      <c r="L12" s="120"/>
      <c r="M12" s="120"/>
      <c r="N12" s="120"/>
      <c r="O12" s="120"/>
      <c r="P12" s="120"/>
      <c r="Q12" s="120"/>
      <c r="S12" s="119" t="s">
        <v>586</v>
      </c>
      <c r="T12" s="119" t="s">
        <v>605</v>
      </c>
    </row>
    <row r="13" spans="1:20">
      <c r="A13" s="120"/>
      <c r="B13" s="120"/>
      <c r="C13" s="120"/>
      <c r="D13" s="120"/>
      <c r="E13" s="120"/>
      <c r="F13" s="120"/>
      <c r="J13" s="120"/>
      <c r="K13" s="120"/>
      <c r="L13" s="120"/>
      <c r="M13" s="120"/>
      <c r="N13" s="120"/>
      <c r="O13" s="120"/>
      <c r="P13" s="120"/>
      <c r="Q13" s="120"/>
      <c r="S13" s="119" t="s">
        <v>587</v>
      </c>
      <c r="T13" s="119" t="s">
        <v>605</v>
      </c>
    </row>
    <row r="14" spans="1:20">
      <c r="A14" s="120"/>
      <c r="B14" s="120"/>
      <c r="C14" s="120"/>
      <c r="D14" s="120"/>
      <c r="E14" s="120"/>
      <c r="F14" s="120"/>
      <c r="J14" s="120"/>
      <c r="K14" s="120"/>
      <c r="L14" s="120"/>
      <c r="M14" s="120"/>
      <c r="N14" s="120"/>
      <c r="O14" s="120"/>
      <c r="P14" s="120"/>
      <c r="Q14" s="120"/>
      <c r="S14" s="119" t="s">
        <v>588</v>
      </c>
      <c r="T14" s="119" t="s">
        <v>606</v>
      </c>
    </row>
    <row r="15" spans="1:20">
      <c r="A15" s="120"/>
      <c r="B15" s="120"/>
      <c r="C15" s="120"/>
      <c r="D15" s="120"/>
      <c r="E15" s="120"/>
      <c r="F15" s="120"/>
      <c r="J15" s="120"/>
      <c r="K15" s="120"/>
      <c r="L15" s="120"/>
      <c r="M15" s="120"/>
      <c r="N15" s="120"/>
      <c r="O15" s="120"/>
      <c r="P15" s="120"/>
      <c r="Q15" s="120"/>
      <c r="S15" s="119" t="s">
        <v>589</v>
      </c>
      <c r="T15" s="119" t="s">
        <v>606</v>
      </c>
    </row>
    <row r="16" spans="1:20">
      <c r="A16" s="120"/>
      <c r="B16" s="120"/>
      <c r="C16" s="120"/>
      <c r="D16" s="120"/>
      <c r="E16" s="120"/>
      <c r="F16" s="120"/>
      <c r="J16" s="120"/>
      <c r="K16" s="120"/>
      <c r="L16" s="120"/>
      <c r="M16" s="120"/>
      <c r="N16" s="120"/>
      <c r="O16" s="120"/>
      <c r="P16" s="120"/>
      <c r="Q16" s="120"/>
      <c r="S16" s="119" t="s">
        <v>590</v>
      </c>
      <c r="T16" s="119" t="s">
        <v>606</v>
      </c>
    </row>
    <row r="17" spans="1:20">
      <c r="A17" s="120"/>
      <c r="B17" s="120"/>
      <c r="C17" s="120"/>
      <c r="D17" s="120"/>
      <c r="E17" s="120"/>
      <c r="F17" s="120"/>
      <c r="J17" s="120"/>
      <c r="K17" s="120"/>
      <c r="L17" s="120"/>
      <c r="M17" s="120"/>
      <c r="N17" s="120"/>
      <c r="O17" s="120"/>
      <c r="P17" s="120"/>
      <c r="Q17" s="120"/>
      <c r="S17" s="119" t="s">
        <v>591</v>
      </c>
      <c r="T17" s="119" t="s">
        <v>607</v>
      </c>
    </row>
    <row r="18" spans="1:20">
      <c r="A18" s="120"/>
      <c r="B18" s="120"/>
      <c r="C18" s="120"/>
      <c r="D18" s="120"/>
      <c r="E18" s="120"/>
      <c r="F18" s="120"/>
      <c r="J18" s="120"/>
      <c r="K18" s="120"/>
      <c r="L18" s="120"/>
      <c r="M18" s="120"/>
      <c r="N18" s="120"/>
      <c r="O18" s="120"/>
      <c r="P18" s="120"/>
      <c r="Q18" s="120"/>
      <c r="S18" s="119" t="s">
        <v>592</v>
      </c>
      <c r="T18" s="119" t="s">
        <v>607</v>
      </c>
    </row>
    <row r="19" spans="1:20">
      <c r="A19" s="120"/>
      <c r="B19" s="120"/>
      <c r="C19" s="120"/>
      <c r="D19" s="120"/>
      <c r="E19" s="120"/>
      <c r="F19" s="120"/>
      <c r="J19" s="120"/>
      <c r="K19" s="120"/>
      <c r="L19" s="120"/>
      <c r="M19" s="120"/>
      <c r="N19" s="120"/>
      <c r="O19" s="120"/>
      <c r="P19" s="120"/>
      <c r="Q19" s="120"/>
      <c r="S19" s="119" t="s">
        <v>593</v>
      </c>
      <c r="T19" s="119" t="s">
        <v>607</v>
      </c>
    </row>
    <row r="20" spans="1:20">
      <c r="A20" s="120"/>
      <c r="B20" s="120"/>
      <c r="C20" s="120"/>
      <c r="D20" s="120"/>
      <c r="E20" s="120"/>
      <c r="F20" s="120"/>
      <c r="J20" s="120"/>
      <c r="K20" s="120"/>
      <c r="L20" s="120"/>
      <c r="M20" s="120"/>
      <c r="N20" s="120"/>
      <c r="O20" s="120"/>
      <c r="P20" s="120"/>
      <c r="Q20" s="120"/>
      <c r="S20" s="119" t="s">
        <v>594</v>
      </c>
      <c r="T20" s="119" t="s">
        <v>608</v>
      </c>
    </row>
    <row r="21" spans="1:20">
      <c r="A21" s="120"/>
      <c r="B21" s="120"/>
      <c r="C21" s="120"/>
      <c r="D21" s="120"/>
      <c r="E21" s="120"/>
      <c r="F21" s="120"/>
      <c r="J21" s="120"/>
      <c r="K21" s="120"/>
      <c r="L21" s="120"/>
      <c r="M21" s="120"/>
      <c r="N21" s="120"/>
      <c r="O21" s="120"/>
      <c r="P21" s="120"/>
      <c r="Q21" s="120"/>
      <c r="S21" s="119" t="s">
        <v>595</v>
      </c>
      <c r="T21" s="119" t="s">
        <v>608</v>
      </c>
    </row>
    <row r="22" spans="1:20">
      <c r="A22" s="120"/>
      <c r="B22" s="120"/>
      <c r="C22" s="120"/>
      <c r="D22" s="120"/>
      <c r="E22" s="120"/>
      <c r="F22" s="120"/>
      <c r="J22" s="120"/>
      <c r="K22" s="120"/>
      <c r="L22" s="120"/>
      <c r="M22" s="120"/>
      <c r="N22" s="120"/>
      <c r="O22" s="120"/>
      <c r="P22" s="120"/>
      <c r="Q22" s="120"/>
      <c r="S22" s="119" t="s">
        <v>596</v>
      </c>
      <c r="T22" s="119" t="s">
        <v>609</v>
      </c>
    </row>
    <row r="23" spans="1:20">
      <c r="A23" s="120"/>
      <c r="B23" s="120"/>
      <c r="C23" s="120"/>
      <c r="D23" s="120"/>
      <c r="E23" s="120"/>
      <c r="F23" s="120"/>
      <c r="J23" s="120"/>
      <c r="K23" s="120"/>
      <c r="L23" s="120"/>
      <c r="M23" s="120"/>
      <c r="N23" s="120"/>
      <c r="O23" s="120"/>
      <c r="P23" s="120"/>
      <c r="Q23" s="120"/>
      <c r="S23" s="119" t="s">
        <v>597</v>
      </c>
      <c r="T23" s="119" t="s">
        <v>609</v>
      </c>
    </row>
    <row r="24" spans="1:20">
      <c r="A24" s="120"/>
      <c r="B24" s="120"/>
      <c r="C24" s="120"/>
      <c r="D24" s="120"/>
      <c r="E24" s="120"/>
      <c r="F24" s="120"/>
      <c r="J24" s="120"/>
      <c r="K24" s="120"/>
      <c r="L24" s="120"/>
      <c r="M24" s="120"/>
      <c r="N24" s="120"/>
      <c r="O24" s="120"/>
      <c r="P24" s="120"/>
      <c r="Q24" s="120"/>
      <c r="S24" s="119" t="s">
        <v>598</v>
      </c>
      <c r="T24" s="119" t="s">
        <v>609</v>
      </c>
    </row>
    <row r="25" spans="1:20">
      <c r="A25" s="120"/>
      <c r="B25" s="120"/>
      <c r="C25" s="120"/>
      <c r="D25" s="120"/>
      <c r="E25" s="120"/>
      <c r="F25" s="120"/>
      <c r="J25" s="120"/>
      <c r="K25" s="120"/>
      <c r="L25" s="120"/>
      <c r="M25" s="120"/>
      <c r="N25" s="120"/>
      <c r="O25" s="120"/>
      <c r="P25" s="120"/>
      <c r="Q25" s="120"/>
      <c r="S25" s="119" t="s">
        <v>599</v>
      </c>
      <c r="T25" s="119" t="s">
        <v>609</v>
      </c>
    </row>
    <row r="26" spans="1:20">
      <c r="A26" s="120"/>
      <c r="B26" s="120"/>
      <c r="C26" s="120"/>
      <c r="D26" s="120"/>
      <c r="E26" s="120"/>
      <c r="F26" s="120"/>
      <c r="J26" s="120"/>
      <c r="K26" s="120"/>
      <c r="L26" s="120"/>
      <c r="M26" s="120"/>
      <c r="N26" s="120"/>
      <c r="O26" s="120"/>
      <c r="P26" s="120"/>
      <c r="Q26" s="120"/>
      <c r="S26" s="119" t="s">
        <v>600</v>
      </c>
      <c r="T26" s="119" t="s">
        <v>609</v>
      </c>
    </row>
    <row r="27" spans="1:20">
      <c r="A27" s="120"/>
      <c r="B27" s="120"/>
      <c r="C27" s="120"/>
      <c r="D27" s="120"/>
      <c r="E27" s="120"/>
      <c r="F27" s="120"/>
      <c r="J27" s="120"/>
      <c r="K27" s="120"/>
      <c r="L27" s="120"/>
      <c r="M27" s="120"/>
      <c r="N27" s="120"/>
      <c r="O27" s="120"/>
      <c r="P27" s="120"/>
      <c r="Q27" s="120"/>
      <c r="S27" s="119" t="s">
        <v>601</v>
      </c>
      <c r="T27" s="119" t="s">
        <v>609</v>
      </c>
    </row>
    <row r="28" spans="1:20">
      <c r="A28" s="120"/>
      <c r="B28" s="120"/>
      <c r="C28" s="120"/>
      <c r="D28" s="120"/>
      <c r="E28" s="120"/>
      <c r="F28" s="120"/>
      <c r="J28" s="120"/>
      <c r="K28" s="120"/>
      <c r="L28" s="120"/>
      <c r="M28" s="120"/>
      <c r="N28" s="120"/>
      <c r="O28" s="120"/>
      <c r="P28" s="120"/>
      <c r="Q28" s="120"/>
    </row>
    <row r="29" spans="1:20">
      <c r="A29" s="120"/>
      <c r="B29" s="120"/>
      <c r="C29" s="120"/>
      <c r="D29" s="120"/>
      <c r="E29" s="120"/>
      <c r="F29" s="120"/>
      <c r="J29" s="120"/>
      <c r="K29" s="120"/>
      <c r="L29" s="120"/>
      <c r="M29" s="120"/>
      <c r="N29" s="120"/>
      <c r="O29" s="120"/>
      <c r="P29" s="120"/>
      <c r="Q29" s="120"/>
    </row>
    <row r="30" spans="1:20">
      <c r="A30" s="120"/>
      <c r="B30" s="120"/>
      <c r="C30" s="120"/>
      <c r="D30" s="120"/>
      <c r="E30" s="120"/>
      <c r="F30" s="120"/>
      <c r="J30" s="120"/>
      <c r="K30" s="120"/>
      <c r="L30" s="120"/>
      <c r="M30" s="120"/>
      <c r="N30" s="120"/>
      <c r="O30" s="120"/>
      <c r="P30" s="120"/>
      <c r="Q30" s="120"/>
    </row>
    <row r="31" spans="1:20">
      <c r="A31" s="120"/>
      <c r="B31" s="120"/>
      <c r="C31" s="120"/>
      <c r="D31" s="120"/>
      <c r="E31" s="120"/>
      <c r="F31" s="120"/>
      <c r="J31" s="120"/>
      <c r="K31" s="120"/>
      <c r="L31" s="120"/>
      <c r="M31" s="120"/>
      <c r="N31" s="120"/>
      <c r="O31" s="120"/>
      <c r="P31" s="120"/>
      <c r="Q31" s="120"/>
    </row>
    <row r="32" spans="1:20">
      <c r="A32" s="120"/>
      <c r="B32" s="120"/>
      <c r="C32" s="120"/>
      <c r="D32" s="120"/>
      <c r="E32" s="120"/>
      <c r="F32" s="120"/>
      <c r="J32" s="120"/>
      <c r="K32" s="120"/>
      <c r="L32" s="120"/>
      <c r="M32" s="120"/>
      <c r="N32" s="120"/>
      <c r="O32" s="120"/>
      <c r="P32" s="120"/>
      <c r="Q32" s="120"/>
    </row>
    <row r="33" spans="1:17">
      <c r="A33" s="120"/>
      <c r="B33" s="120"/>
      <c r="C33" s="120"/>
      <c r="D33" s="120"/>
      <c r="E33" s="120"/>
      <c r="F33" s="120"/>
      <c r="J33" s="120"/>
      <c r="K33" s="120"/>
      <c r="L33" s="120"/>
      <c r="M33" s="120"/>
      <c r="N33" s="120"/>
      <c r="O33" s="120"/>
      <c r="P33" s="120"/>
      <c r="Q33" s="120"/>
    </row>
    <row r="34" spans="1:17">
      <c r="A34" s="120"/>
      <c r="B34" s="120"/>
      <c r="C34" s="120"/>
      <c r="D34" s="120"/>
      <c r="E34" s="120"/>
      <c r="F34" s="120"/>
      <c r="J34" s="120"/>
      <c r="K34" s="120"/>
      <c r="L34" s="120"/>
      <c r="M34" s="120"/>
      <c r="N34" s="120"/>
      <c r="O34" s="120"/>
      <c r="P34" s="120"/>
      <c r="Q34" s="120"/>
    </row>
    <row r="35" spans="1:17">
      <c r="A35" s="120"/>
      <c r="B35" s="120"/>
      <c r="C35" s="120"/>
      <c r="D35" s="120"/>
      <c r="E35" s="120"/>
      <c r="F35" s="120"/>
      <c r="J35" s="120"/>
      <c r="K35" s="120"/>
      <c r="L35" s="120"/>
      <c r="M35" s="120"/>
      <c r="N35" s="120"/>
      <c r="O35" s="120"/>
      <c r="P35" s="120"/>
      <c r="Q35" s="120"/>
    </row>
    <row r="36" spans="1:17">
      <c r="A36" s="120"/>
      <c r="B36" s="120"/>
      <c r="C36" s="120"/>
      <c r="D36" s="120"/>
      <c r="E36" s="120"/>
      <c r="F36" s="120"/>
      <c r="J36" s="120"/>
      <c r="K36" s="120"/>
      <c r="L36" s="120"/>
      <c r="M36" s="120"/>
      <c r="N36" s="120"/>
      <c r="O36" s="120"/>
      <c r="P36" s="120"/>
      <c r="Q36" s="120"/>
    </row>
    <row r="37" spans="1:17">
      <c r="A37" s="120"/>
      <c r="B37" s="120"/>
      <c r="C37" s="120"/>
      <c r="D37" s="120"/>
      <c r="E37" s="120"/>
      <c r="F37" s="120"/>
      <c r="J37" s="120"/>
      <c r="K37" s="120"/>
      <c r="L37" s="120"/>
      <c r="M37" s="120"/>
      <c r="N37" s="120"/>
      <c r="O37" s="120"/>
      <c r="P37" s="120"/>
      <c r="Q37" s="120"/>
    </row>
    <row r="38" spans="1:17">
      <c r="A38" s="120"/>
      <c r="B38" s="120"/>
      <c r="C38" s="120"/>
      <c r="D38" s="120"/>
      <c r="E38" s="120"/>
      <c r="F38" s="120"/>
      <c r="J38" s="120"/>
      <c r="K38" s="120"/>
      <c r="L38" s="120"/>
      <c r="M38" s="120"/>
      <c r="N38" s="120"/>
      <c r="O38" s="120"/>
      <c r="P38" s="120"/>
      <c r="Q38" s="120"/>
    </row>
    <row r="39" spans="1:17">
      <c r="A39" s="120"/>
      <c r="B39" s="120"/>
      <c r="C39" s="120"/>
      <c r="D39" s="120"/>
      <c r="E39" s="120"/>
      <c r="F39" s="120"/>
      <c r="J39" s="120"/>
      <c r="K39" s="120"/>
      <c r="L39" s="120"/>
      <c r="M39" s="120"/>
      <c r="N39" s="120"/>
      <c r="O39" s="120"/>
      <c r="P39" s="120"/>
      <c r="Q39" s="120"/>
    </row>
    <row r="40" spans="1:17">
      <c r="A40" s="120"/>
      <c r="B40" s="120"/>
      <c r="C40" s="120"/>
      <c r="D40" s="120"/>
      <c r="E40" s="120"/>
      <c r="F40" s="120"/>
      <c r="J40" s="120"/>
      <c r="K40" s="120"/>
      <c r="L40" s="120"/>
      <c r="M40" s="120"/>
      <c r="N40" s="120"/>
      <c r="O40" s="120"/>
      <c r="P40" s="120"/>
      <c r="Q40" s="120"/>
    </row>
    <row r="41" spans="1:17">
      <c r="A41" s="120"/>
      <c r="B41" s="120"/>
      <c r="C41" s="120"/>
      <c r="D41" s="120"/>
      <c r="E41" s="120"/>
      <c r="F41" s="120"/>
      <c r="J41" s="120"/>
      <c r="K41" s="120"/>
      <c r="L41" s="120"/>
      <c r="M41" s="120"/>
      <c r="N41" s="120"/>
      <c r="O41" s="120"/>
      <c r="P41" s="120"/>
      <c r="Q41" s="120"/>
    </row>
    <row r="42" spans="1:17">
      <c r="A42" s="120"/>
      <c r="B42" s="120"/>
      <c r="C42" s="120"/>
      <c r="D42" s="120"/>
      <c r="E42" s="120"/>
      <c r="F42" s="120"/>
      <c r="J42" s="120"/>
      <c r="K42" s="120"/>
      <c r="L42" s="120"/>
      <c r="M42" s="120"/>
      <c r="N42" s="120"/>
      <c r="O42" s="120"/>
      <c r="P42" s="120"/>
      <c r="Q42" s="120"/>
    </row>
    <row r="43" spans="1:17">
      <c r="A43" s="120"/>
      <c r="B43" s="120"/>
      <c r="C43" s="120"/>
      <c r="D43" s="120"/>
      <c r="E43" s="120"/>
      <c r="F43" s="120"/>
      <c r="J43" s="120"/>
      <c r="K43" s="120"/>
      <c r="L43" s="120"/>
      <c r="M43" s="120"/>
      <c r="N43" s="120"/>
      <c r="O43" s="120"/>
      <c r="P43" s="120"/>
      <c r="Q43" s="120"/>
    </row>
    <row r="44" spans="1:17">
      <c r="A44" s="120"/>
      <c r="B44" s="120"/>
      <c r="C44" s="120"/>
      <c r="D44" s="120"/>
      <c r="E44" s="120"/>
      <c r="F44" s="120"/>
      <c r="J44" s="120"/>
      <c r="K44" s="120"/>
      <c r="L44" s="120"/>
      <c r="M44" s="120"/>
      <c r="N44" s="120"/>
      <c r="O44" s="120"/>
      <c r="P44" s="120"/>
      <c r="Q44" s="120"/>
    </row>
    <row r="45" spans="1:17">
      <c r="A45" s="120"/>
      <c r="B45" s="120"/>
      <c r="C45" s="120"/>
      <c r="D45" s="120"/>
      <c r="E45" s="120"/>
      <c r="F45" s="120"/>
      <c r="J45" s="120"/>
      <c r="K45" s="120"/>
      <c r="L45" s="120"/>
      <c r="M45" s="120"/>
      <c r="N45" s="120"/>
      <c r="O45" s="120"/>
      <c r="P45" s="120"/>
      <c r="Q45" s="120"/>
    </row>
    <row r="46" spans="1:17">
      <c r="A46" s="120"/>
      <c r="B46" s="120"/>
      <c r="C46" s="120"/>
      <c r="D46" s="120"/>
      <c r="E46" s="120"/>
      <c r="F46" s="120"/>
      <c r="J46" s="120"/>
      <c r="K46" s="120"/>
      <c r="L46" s="120"/>
      <c r="M46" s="120"/>
      <c r="N46" s="120"/>
      <c r="O46" s="120"/>
      <c r="P46" s="120"/>
      <c r="Q46" s="120"/>
    </row>
    <row r="47" spans="1:17">
      <c r="A47" s="120"/>
      <c r="B47" s="120"/>
      <c r="C47" s="120"/>
      <c r="D47" s="120"/>
      <c r="E47" s="120"/>
      <c r="F47" s="120"/>
      <c r="J47" s="120"/>
      <c r="K47" s="120"/>
      <c r="L47" s="120"/>
      <c r="M47" s="120"/>
      <c r="N47" s="120"/>
      <c r="O47" s="120"/>
      <c r="P47" s="120"/>
      <c r="Q47" s="120"/>
    </row>
  </sheetData>
  <mergeCells count="1">
    <mergeCell ref="G1:G2"/>
  </mergeCells>
  <conditionalFormatting sqref="H4:I47">
    <cfRule type="expression" dxfId="361" priority="1">
      <formula>$I4="(blank)"</formula>
    </cfRule>
  </conditionalFormatting>
  <pageMargins left="0.7" right="0.7" top="0.75" bottom="0.75" header="0.3" footer="0.3"/>
  <pageSetup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Y666"/>
  <sheetViews>
    <sheetView showGridLines="0" workbookViewId="0">
      <selection activeCell="F2" sqref="F2"/>
    </sheetView>
  </sheetViews>
  <sheetFormatPr baseColWidth="10" defaultColWidth="8.83203125" defaultRowHeight="15"/>
  <cols>
    <col min="1" max="1" width="30.5" bestFit="1" customWidth="1"/>
    <col min="2" max="2" width="13.5" bestFit="1" customWidth="1"/>
    <col min="3" max="3" width="8.5" customWidth="1"/>
    <col min="4" max="4" width="7.5" customWidth="1"/>
    <col min="5" max="5" width="10" bestFit="1" customWidth="1"/>
    <col min="6" max="6" width="9.5" style="104" bestFit="1" customWidth="1"/>
    <col min="7" max="16" width="0" hidden="1" customWidth="1"/>
    <col min="20" max="20" width="27.5" customWidth="1"/>
    <col min="21" max="21" width="13.5" bestFit="1" customWidth="1"/>
    <col min="22" max="22" width="10.5" style="1" customWidth="1"/>
    <col min="24" max="24" width="10" bestFit="1" customWidth="1"/>
  </cols>
  <sheetData>
    <row r="1" spans="1:25" ht="16" thickBot="1">
      <c r="E1" s="154" t="s">
        <v>672</v>
      </c>
      <c r="F1" s="155">
        <f>COUNTIF(C9:$C$3030,"Yes")</f>
        <v>0</v>
      </c>
      <c r="X1" s="156" t="s">
        <v>672</v>
      </c>
      <c r="Y1" s="155">
        <f>COUNTIF($V7:V$3030,"Yes")</f>
        <v>5</v>
      </c>
    </row>
    <row r="2" spans="1:25">
      <c r="E2" s="154" t="s">
        <v>673</v>
      </c>
      <c r="F2" s="155">
        <f>COUNTIF(C9:$C3030,"No")</f>
        <v>0</v>
      </c>
      <c r="X2" s="156" t="s">
        <v>673</v>
      </c>
      <c r="Y2" s="155">
        <f>COUNTIF($C7:V$3030,"No")</f>
        <v>0</v>
      </c>
    </row>
    <row r="6" spans="1:25">
      <c r="A6" s="47" t="s">
        <v>575</v>
      </c>
      <c r="B6" s="47" t="s">
        <v>3</v>
      </c>
      <c r="T6" s="47" t="s">
        <v>674</v>
      </c>
      <c r="U6" s="47" t="s">
        <v>3</v>
      </c>
      <c r="V6" s="222" t="s">
        <v>671</v>
      </c>
    </row>
    <row r="7" spans="1:25">
      <c r="A7" t="s">
        <v>486</v>
      </c>
      <c r="B7" t="s">
        <v>993</v>
      </c>
      <c r="T7" t="s">
        <v>534</v>
      </c>
      <c r="U7" t="s">
        <v>766</v>
      </c>
      <c r="V7" t="s">
        <v>567</v>
      </c>
    </row>
    <row r="8" spans="1:25">
      <c r="B8" t="s">
        <v>994</v>
      </c>
      <c r="T8" t="s">
        <v>620</v>
      </c>
      <c r="U8" t="s">
        <v>768</v>
      </c>
      <c r="V8" t="s">
        <v>567</v>
      </c>
    </row>
    <row r="9" spans="1:25">
      <c r="B9" t="s">
        <v>995</v>
      </c>
      <c r="T9" t="s">
        <v>530</v>
      </c>
      <c r="U9" t="s">
        <v>769</v>
      </c>
      <c r="V9" t="s">
        <v>567</v>
      </c>
    </row>
    <row r="10" spans="1:25">
      <c r="B10" t="s">
        <v>996</v>
      </c>
      <c r="T10" t="s">
        <v>512</v>
      </c>
      <c r="U10" t="s">
        <v>759</v>
      </c>
      <c r="V10" t="s">
        <v>567</v>
      </c>
    </row>
    <row r="11" spans="1:25">
      <c r="B11" t="s">
        <v>997</v>
      </c>
      <c r="T11" t="s">
        <v>378</v>
      </c>
      <c r="U11" t="s">
        <v>682</v>
      </c>
      <c r="V11" t="s">
        <v>567</v>
      </c>
    </row>
    <row r="12" spans="1:25">
      <c r="B12" t="s">
        <v>998</v>
      </c>
      <c r="V12"/>
    </row>
    <row r="13" spans="1:25">
      <c r="B13" t="s">
        <v>1004</v>
      </c>
      <c r="V13"/>
    </row>
    <row r="14" spans="1:25">
      <c r="B14" t="s">
        <v>1005</v>
      </c>
      <c r="V14"/>
    </row>
    <row r="15" spans="1:25">
      <c r="B15" t="s">
        <v>1016</v>
      </c>
      <c r="V15"/>
    </row>
    <row r="16" spans="1:25">
      <c r="B16" t="s">
        <v>1017</v>
      </c>
      <c r="V16"/>
    </row>
    <row r="17" spans="2:22">
      <c r="B17" t="s">
        <v>1021</v>
      </c>
      <c r="V17"/>
    </row>
    <row r="18" spans="2:22">
      <c r="B18" t="s">
        <v>1022</v>
      </c>
      <c r="V18"/>
    </row>
    <row r="19" spans="2:22">
      <c r="B19" t="s">
        <v>1025</v>
      </c>
      <c r="V19"/>
    </row>
    <row r="20" spans="2:22">
      <c r="B20" t="s">
        <v>1032</v>
      </c>
      <c r="V20"/>
    </row>
    <row r="21" spans="2:22">
      <c r="B21" t="s">
        <v>1033</v>
      </c>
      <c r="V21"/>
    </row>
    <row r="22" spans="2:22">
      <c r="B22" t="s">
        <v>1034</v>
      </c>
      <c r="V22"/>
    </row>
    <row r="23" spans="2:22">
      <c r="B23" t="s">
        <v>1035</v>
      </c>
      <c r="V23"/>
    </row>
    <row r="24" spans="2:22">
      <c r="B24" t="s">
        <v>1036</v>
      </c>
      <c r="V24"/>
    </row>
    <row r="25" spans="2:22">
      <c r="B25" t="s">
        <v>1037</v>
      </c>
      <c r="V25"/>
    </row>
    <row r="26" spans="2:22">
      <c r="B26" t="s">
        <v>1038</v>
      </c>
      <c r="V26"/>
    </row>
    <row r="27" spans="2:22">
      <c r="B27" t="s">
        <v>1040</v>
      </c>
      <c r="V27"/>
    </row>
    <row r="28" spans="2:22">
      <c r="B28" t="s">
        <v>1041</v>
      </c>
      <c r="V28"/>
    </row>
    <row r="29" spans="2:22">
      <c r="B29" t="s">
        <v>1042</v>
      </c>
      <c r="V29"/>
    </row>
    <row r="30" spans="2:22">
      <c r="B30" t="s">
        <v>1043</v>
      </c>
      <c r="V30"/>
    </row>
    <row r="31" spans="2:22">
      <c r="B31" t="s">
        <v>1044</v>
      </c>
      <c r="V31"/>
    </row>
    <row r="32" spans="2:22">
      <c r="B32" t="s">
        <v>1045</v>
      </c>
      <c r="V32"/>
    </row>
    <row r="33" spans="1:22">
      <c r="B33" t="s">
        <v>1046</v>
      </c>
      <c r="V33"/>
    </row>
    <row r="34" spans="1:22">
      <c r="B34" t="s">
        <v>1047</v>
      </c>
      <c r="V34"/>
    </row>
    <row r="35" spans="1:22">
      <c r="B35" t="s">
        <v>1048</v>
      </c>
      <c r="V35"/>
    </row>
    <row r="36" spans="1:22">
      <c r="B36" t="s">
        <v>1049</v>
      </c>
      <c r="V36"/>
    </row>
    <row r="37" spans="1:22">
      <c r="B37" t="s">
        <v>1050</v>
      </c>
      <c r="V37"/>
    </row>
    <row r="38" spans="1:22">
      <c r="B38" t="s">
        <v>1051</v>
      </c>
      <c r="V38"/>
    </row>
    <row r="39" spans="1:22">
      <c r="B39" t="s">
        <v>1052</v>
      </c>
      <c r="V39"/>
    </row>
    <row r="40" spans="1:22">
      <c r="B40" t="s">
        <v>1054</v>
      </c>
      <c r="V40"/>
    </row>
    <row r="41" spans="1:22">
      <c r="B41" t="s">
        <v>1055</v>
      </c>
      <c r="V41"/>
    </row>
    <row r="42" spans="1:22">
      <c r="B42" t="s">
        <v>1056</v>
      </c>
      <c r="V42"/>
    </row>
    <row r="43" spans="1:22">
      <c r="B43" t="s">
        <v>1058</v>
      </c>
      <c r="V43"/>
    </row>
    <row r="44" spans="1:22">
      <c r="B44" t="s">
        <v>1062</v>
      </c>
      <c r="V44"/>
    </row>
    <row r="45" spans="1:22">
      <c r="B45" t="s">
        <v>1068</v>
      </c>
      <c r="V45"/>
    </row>
    <row r="46" spans="1:22">
      <c r="B46" t="s">
        <v>1069</v>
      </c>
      <c r="V46"/>
    </row>
    <row r="47" spans="1:22">
      <c r="B47" t="s">
        <v>1070</v>
      </c>
      <c r="V47"/>
    </row>
    <row r="48" spans="1:22">
      <c r="A48" t="s">
        <v>75</v>
      </c>
      <c r="B48" t="s">
        <v>1002</v>
      </c>
      <c r="V48"/>
    </row>
    <row r="49" spans="1:22">
      <c r="B49" t="s">
        <v>1009</v>
      </c>
      <c r="V49"/>
    </row>
    <row r="50" spans="1:22">
      <c r="B50" t="s">
        <v>1023</v>
      </c>
      <c r="V50"/>
    </row>
    <row r="51" spans="1:22">
      <c r="B51" t="s">
        <v>1024</v>
      </c>
      <c r="V51"/>
    </row>
    <row r="52" spans="1:22">
      <c r="B52" t="s">
        <v>1031</v>
      </c>
      <c r="V52"/>
    </row>
    <row r="53" spans="1:22">
      <c r="B53" t="s">
        <v>1057</v>
      </c>
      <c r="V53"/>
    </row>
    <row r="54" spans="1:22">
      <c r="A54" t="s">
        <v>504</v>
      </c>
      <c r="B54" t="s">
        <v>1091</v>
      </c>
      <c r="V54"/>
    </row>
    <row r="55" spans="1:22">
      <c r="B55" t="s">
        <v>1093</v>
      </c>
      <c r="V55"/>
    </row>
    <row r="56" spans="1:22">
      <c r="B56" t="s">
        <v>1094</v>
      </c>
      <c r="V56"/>
    </row>
    <row r="57" spans="1:22">
      <c r="B57" t="s">
        <v>1095</v>
      </c>
      <c r="V57"/>
    </row>
    <row r="58" spans="1:22">
      <c r="B58" t="s">
        <v>1098</v>
      </c>
      <c r="V58"/>
    </row>
    <row r="59" spans="1:22">
      <c r="B59" t="s">
        <v>1099</v>
      </c>
      <c r="V59"/>
    </row>
    <row r="60" spans="1:22">
      <c r="B60" t="s">
        <v>1100</v>
      </c>
      <c r="V60"/>
    </row>
    <row r="61" spans="1:22">
      <c r="B61" t="s">
        <v>1101</v>
      </c>
      <c r="V61"/>
    </row>
    <row r="62" spans="1:22">
      <c r="B62" t="s">
        <v>1104</v>
      </c>
      <c r="V62"/>
    </row>
    <row r="63" spans="1:22">
      <c r="B63" t="s">
        <v>1105</v>
      </c>
      <c r="V63"/>
    </row>
    <row r="64" spans="1:22">
      <c r="B64" t="s">
        <v>1106</v>
      </c>
      <c r="V64"/>
    </row>
    <row r="65" spans="1:22">
      <c r="B65" t="s">
        <v>1108</v>
      </c>
      <c r="V65"/>
    </row>
    <row r="66" spans="1:22">
      <c r="B66" t="s">
        <v>1109</v>
      </c>
      <c r="V66"/>
    </row>
    <row r="67" spans="1:22">
      <c r="B67" t="s">
        <v>1110</v>
      </c>
      <c r="V67"/>
    </row>
    <row r="68" spans="1:22">
      <c r="B68" t="s">
        <v>1111</v>
      </c>
      <c r="V68"/>
    </row>
    <row r="69" spans="1:22">
      <c r="B69" t="s">
        <v>1127</v>
      </c>
      <c r="V69"/>
    </row>
    <row r="70" spans="1:22">
      <c r="B70" t="s">
        <v>1128</v>
      </c>
      <c r="V70"/>
    </row>
    <row r="71" spans="1:22">
      <c r="B71" t="s">
        <v>1129</v>
      </c>
      <c r="V71"/>
    </row>
    <row r="72" spans="1:22">
      <c r="A72" t="s">
        <v>82</v>
      </c>
      <c r="B72" t="s">
        <v>766</v>
      </c>
      <c r="V72"/>
    </row>
    <row r="73" spans="1:22">
      <c r="B73" t="s">
        <v>1012</v>
      </c>
      <c r="V73"/>
    </row>
    <row r="74" spans="1:22">
      <c r="B74" t="s">
        <v>1013</v>
      </c>
      <c r="V74"/>
    </row>
    <row r="75" spans="1:22">
      <c r="B75" t="s">
        <v>1014</v>
      </c>
      <c r="V75"/>
    </row>
    <row r="76" spans="1:22">
      <c r="B76" t="s">
        <v>1015</v>
      </c>
      <c r="V76"/>
    </row>
    <row r="77" spans="1:22">
      <c r="A77" t="s">
        <v>83</v>
      </c>
      <c r="B77" t="s">
        <v>760</v>
      </c>
      <c r="V77"/>
    </row>
    <row r="78" spans="1:22">
      <c r="B78" t="s">
        <v>761</v>
      </c>
      <c r="V78"/>
    </row>
    <row r="79" spans="1:22">
      <c r="A79" t="s">
        <v>89</v>
      </c>
      <c r="B79" t="s">
        <v>1060</v>
      </c>
      <c r="V79"/>
    </row>
    <row r="80" spans="1:22">
      <c r="B80" t="s">
        <v>1067</v>
      </c>
      <c r="V80"/>
    </row>
    <row r="81" spans="1:22">
      <c r="B81" t="s">
        <v>1072</v>
      </c>
      <c r="V81"/>
    </row>
    <row r="82" spans="1:22">
      <c r="B82" t="s">
        <v>1073</v>
      </c>
      <c r="V82"/>
    </row>
    <row r="83" spans="1:22">
      <c r="A83" t="s">
        <v>100</v>
      </c>
      <c r="B83" t="s">
        <v>1010</v>
      </c>
      <c r="V83"/>
    </row>
    <row r="84" spans="1:22">
      <c r="B84" t="s">
        <v>1029</v>
      </c>
      <c r="V84"/>
    </row>
    <row r="85" spans="1:22">
      <c r="B85" t="s">
        <v>1053</v>
      </c>
      <c r="V85"/>
    </row>
    <row r="86" spans="1:22">
      <c r="A86" t="s">
        <v>568</v>
      </c>
      <c r="B86" t="s">
        <v>1107</v>
      </c>
      <c r="V86"/>
    </row>
    <row r="87" spans="1:22">
      <c r="A87" t="s">
        <v>110</v>
      </c>
      <c r="B87" t="s">
        <v>1064</v>
      </c>
      <c r="V87"/>
    </row>
    <row r="88" spans="1:22">
      <c r="B88" t="s">
        <v>1081</v>
      </c>
      <c r="V88"/>
    </row>
    <row r="89" spans="1:22">
      <c r="A89" t="s">
        <v>328</v>
      </c>
      <c r="B89" t="s">
        <v>1001</v>
      </c>
      <c r="V89"/>
    </row>
    <row r="90" spans="1:22">
      <c r="B90" t="s">
        <v>1018</v>
      </c>
      <c r="V90"/>
    </row>
    <row r="91" spans="1:22">
      <c r="B91" t="s">
        <v>1028</v>
      </c>
      <c r="V91"/>
    </row>
    <row r="92" spans="1:22">
      <c r="B92" t="s">
        <v>1027</v>
      </c>
      <c r="V92"/>
    </row>
    <row r="93" spans="1:22">
      <c r="B93" t="s">
        <v>1063</v>
      </c>
      <c r="V93"/>
    </row>
    <row r="94" spans="1:22">
      <c r="B94" t="s">
        <v>1071</v>
      </c>
      <c r="V94"/>
    </row>
    <row r="95" spans="1:22">
      <c r="B95" t="s">
        <v>1082</v>
      </c>
      <c r="V95"/>
    </row>
    <row r="96" spans="1:22">
      <c r="B96" t="s">
        <v>1083</v>
      </c>
      <c r="V96"/>
    </row>
    <row r="97" spans="1:22">
      <c r="B97" t="s">
        <v>1084</v>
      </c>
      <c r="V97"/>
    </row>
    <row r="98" spans="1:22">
      <c r="B98" t="s">
        <v>1096</v>
      </c>
      <c r="V98"/>
    </row>
    <row r="99" spans="1:22">
      <c r="B99" t="s">
        <v>1102</v>
      </c>
      <c r="V99"/>
    </row>
    <row r="100" spans="1:22">
      <c r="B100" t="s">
        <v>1113</v>
      </c>
      <c r="V100"/>
    </row>
    <row r="101" spans="1:22">
      <c r="B101" t="s">
        <v>1119</v>
      </c>
      <c r="V101"/>
    </row>
    <row r="102" spans="1:22">
      <c r="B102" t="s">
        <v>1121</v>
      </c>
      <c r="V102"/>
    </row>
    <row r="103" spans="1:22">
      <c r="A103" t="s">
        <v>635</v>
      </c>
      <c r="B103" t="s">
        <v>1080</v>
      </c>
      <c r="V103"/>
    </row>
    <row r="104" spans="1:22">
      <c r="B104" t="s">
        <v>1085</v>
      </c>
      <c r="V104"/>
    </row>
    <row r="105" spans="1:22">
      <c r="B105" t="s">
        <v>1087</v>
      </c>
      <c r="V105"/>
    </row>
    <row r="106" spans="1:22">
      <c r="B106" t="s">
        <v>1088</v>
      </c>
      <c r="V106"/>
    </row>
    <row r="107" spans="1:22">
      <c r="B107" t="s">
        <v>1089</v>
      </c>
      <c r="V107"/>
    </row>
    <row r="108" spans="1:22">
      <c r="B108" t="s">
        <v>1112</v>
      </c>
      <c r="V108"/>
    </row>
    <row r="109" spans="1:22">
      <c r="B109" t="s">
        <v>1118</v>
      </c>
      <c r="V109"/>
    </row>
    <row r="110" spans="1:22">
      <c r="B110" t="s">
        <v>1120</v>
      </c>
      <c r="V110"/>
    </row>
    <row r="111" spans="1:22">
      <c r="A111" t="s">
        <v>126</v>
      </c>
      <c r="B111" t="s">
        <v>1065</v>
      </c>
      <c r="V111"/>
    </row>
    <row r="112" spans="1:22">
      <c r="B112" t="s">
        <v>1079</v>
      </c>
      <c r="V112"/>
    </row>
    <row r="113" spans="1:22">
      <c r="B113" t="s">
        <v>1086</v>
      </c>
      <c r="V113"/>
    </row>
    <row r="114" spans="1:22">
      <c r="B114" t="s">
        <v>1090</v>
      </c>
      <c r="V114"/>
    </row>
    <row r="115" spans="1:22">
      <c r="B115" t="s">
        <v>1097</v>
      </c>
      <c r="V115"/>
    </row>
    <row r="116" spans="1:22">
      <c r="B116" t="s">
        <v>1103</v>
      </c>
      <c r="V116"/>
    </row>
    <row r="117" spans="1:22">
      <c r="B117" t="s">
        <v>1117</v>
      </c>
      <c r="V117"/>
    </row>
    <row r="118" spans="1:22">
      <c r="A118" t="s">
        <v>138</v>
      </c>
      <c r="B118" t="s">
        <v>701</v>
      </c>
      <c r="V118"/>
    </row>
    <row r="119" spans="1:22">
      <c r="A119" t="s">
        <v>540</v>
      </c>
      <c r="B119" t="s">
        <v>1114</v>
      </c>
      <c r="V119"/>
    </row>
    <row r="120" spans="1:22">
      <c r="B120" t="s">
        <v>1115</v>
      </c>
      <c r="V120"/>
    </row>
    <row r="121" spans="1:22">
      <c r="B121" t="s">
        <v>1130</v>
      </c>
      <c r="V121"/>
    </row>
    <row r="122" spans="1:22">
      <c r="A122" t="s">
        <v>143</v>
      </c>
      <c r="B122" t="s">
        <v>700</v>
      </c>
      <c r="V122"/>
    </row>
    <row r="123" spans="1:22">
      <c r="A123" t="s">
        <v>149</v>
      </c>
      <c r="B123" t="s">
        <v>1000</v>
      </c>
      <c r="V123"/>
    </row>
    <row r="124" spans="1:22">
      <c r="B124" t="s">
        <v>1007</v>
      </c>
      <c r="V124"/>
    </row>
    <row r="125" spans="1:22">
      <c r="B125" t="s">
        <v>1011</v>
      </c>
      <c r="V125"/>
    </row>
    <row r="126" spans="1:22">
      <c r="A126" t="s">
        <v>150</v>
      </c>
      <c r="B126" t="s">
        <v>770</v>
      </c>
      <c r="V126"/>
    </row>
    <row r="127" spans="1:22">
      <c r="B127" t="s">
        <v>1077</v>
      </c>
      <c r="V127"/>
    </row>
    <row r="128" spans="1:22">
      <c r="B128" t="s">
        <v>1092</v>
      </c>
      <c r="V128"/>
    </row>
    <row r="129" spans="1:22">
      <c r="B129" t="s">
        <v>1131</v>
      </c>
      <c r="V129"/>
    </row>
    <row r="130" spans="1:22">
      <c r="A130" t="s">
        <v>726</v>
      </c>
      <c r="B130" t="s">
        <v>1003</v>
      </c>
      <c r="V130"/>
    </row>
    <row r="131" spans="1:22">
      <c r="B131" t="s">
        <v>1008</v>
      </c>
      <c r="V131"/>
    </row>
    <row r="132" spans="1:22">
      <c r="B132" t="s">
        <v>1020</v>
      </c>
      <c r="V132"/>
    </row>
    <row r="133" spans="1:22">
      <c r="B133" t="s">
        <v>1026</v>
      </c>
      <c r="V133"/>
    </row>
    <row r="134" spans="1:22">
      <c r="A134" t="s">
        <v>725</v>
      </c>
      <c r="B134" t="s">
        <v>758</v>
      </c>
      <c r="V134"/>
    </row>
    <row r="135" spans="1:22">
      <c r="A135" t="s">
        <v>491</v>
      </c>
      <c r="B135" t="s">
        <v>1074</v>
      </c>
      <c r="V135"/>
    </row>
    <row r="136" spans="1:22">
      <c r="B136" t="s">
        <v>1075</v>
      </c>
      <c r="V136"/>
    </row>
    <row r="137" spans="1:22">
      <c r="B137" t="s">
        <v>1076</v>
      </c>
      <c r="V137"/>
    </row>
    <row r="138" spans="1:22">
      <c r="B138" t="s">
        <v>1159</v>
      </c>
      <c r="V138"/>
    </row>
    <row r="139" spans="1:22">
      <c r="B139" t="s">
        <v>1160</v>
      </c>
      <c r="V139"/>
    </row>
    <row r="140" spans="1:22">
      <c r="B140" t="s">
        <v>1161</v>
      </c>
      <c r="V140"/>
    </row>
    <row r="141" spans="1:22">
      <c r="B141" t="s">
        <v>1162</v>
      </c>
      <c r="V141"/>
    </row>
    <row r="142" spans="1:22">
      <c r="B142" t="s">
        <v>1163</v>
      </c>
      <c r="V142"/>
    </row>
    <row r="143" spans="1:22">
      <c r="B143" t="s">
        <v>1164</v>
      </c>
      <c r="V143"/>
    </row>
    <row r="144" spans="1:22">
      <c r="B144" t="s">
        <v>1165</v>
      </c>
      <c r="V144"/>
    </row>
    <row r="145" spans="1:22">
      <c r="B145" t="s">
        <v>1166</v>
      </c>
      <c r="V145"/>
    </row>
    <row r="146" spans="1:22">
      <c r="B146" t="s">
        <v>1167</v>
      </c>
      <c r="V146"/>
    </row>
    <row r="147" spans="1:22">
      <c r="B147" t="s">
        <v>1168</v>
      </c>
      <c r="V147"/>
    </row>
    <row r="148" spans="1:22">
      <c r="B148" t="s">
        <v>1169</v>
      </c>
      <c r="V148"/>
    </row>
    <row r="149" spans="1:22">
      <c r="B149" t="s">
        <v>1170</v>
      </c>
      <c r="V149"/>
    </row>
    <row r="150" spans="1:22">
      <c r="B150" t="s">
        <v>1171</v>
      </c>
      <c r="V150"/>
    </row>
    <row r="151" spans="1:22">
      <c r="B151" t="s">
        <v>1116</v>
      </c>
      <c r="V151"/>
    </row>
    <row r="152" spans="1:22">
      <c r="B152" t="s">
        <v>1126</v>
      </c>
      <c r="V152"/>
    </row>
    <row r="153" spans="1:22">
      <c r="B153" t="s">
        <v>1122</v>
      </c>
      <c r="V153"/>
    </row>
    <row r="154" spans="1:22">
      <c r="B154" t="s">
        <v>1123</v>
      </c>
      <c r="V154"/>
    </row>
    <row r="155" spans="1:22">
      <c r="B155" t="s">
        <v>1124</v>
      </c>
      <c r="V155"/>
    </row>
    <row r="156" spans="1:22">
      <c r="B156" t="s">
        <v>1125</v>
      </c>
      <c r="V156"/>
    </row>
    <row r="157" spans="1:22">
      <c r="B157" t="s">
        <v>1132</v>
      </c>
      <c r="V157"/>
    </row>
    <row r="158" spans="1:22">
      <c r="A158" t="s">
        <v>990</v>
      </c>
      <c r="B158" t="s">
        <v>999</v>
      </c>
      <c r="V158"/>
    </row>
    <row r="159" spans="1:22">
      <c r="B159" t="s">
        <v>1006</v>
      </c>
      <c r="V159"/>
    </row>
    <row r="160" spans="1:22">
      <c r="B160" t="s">
        <v>1019</v>
      </c>
      <c r="V160"/>
    </row>
    <row r="161" spans="1:22">
      <c r="A161" t="s">
        <v>985</v>
      </c>
      <c r="B161" t="s">
        <v>1030</v>
      </c>
      <c r="V161"/>
    </row>
    <row r="162" spans="1:22">
      <c r="A162" t="s">
        <v>986</v>
      </c>
      <c r="B162" t="s">
        <v>1059</v>
      </c>
      <c r="V162"/>
    </row>
    <row r="163" spans="1:22">
      <c r="B163" t="s">
        <v>1061</v>
      </c>
      <c r="V163"/>
    </row>
    <row r="164" spans="1:22">
      <c r="B164" t="s">
        <v>1066</v>
      </c>
      <c r="V164"/>
    </row>
    <row r="165" spans="1:22">
      <c r="B165" t="s">
        <v>1078</v>
      </c>
      <c r="V165"/>
    </row>
    <row r="166" spans="1:22">
      <c r="V166"/>
    </row>
    <row r="167" spans="1:22">
      <c r="V167"/>
    </row>
    <row r="168" spans="1:22">
      <c r="V168"/>
    </row>
    <row r="169" spans="1:22">
      <c r="V169"/>
    </row>
    <row r="170" spans="1:22">
      <c r="V170"/>
    </row>
    <row r="171" spans="1:22">
      <c r="V171"/>
    </row>
    <row r="172" spans="1:22">
      <c r="V172"/>
    </row>
    <row r="173" spans="1:22">
      <c r="V173"/>
    </row>
    <row r="174" spans="1:22">
      <c r="V174"/>
    </row>
    <row r="175" spans="1:22">
      <c r="V175"/>
    </row>
    <row r="176" spans="1:22">
      <c r="V176"/>
    </row>
    <row r="177" spans="22:22">
      <c r="V177"/>
    </row>
    <row r="178" spans="22:22">
      <c r="V178"/>
    </row>
    <row r="179" spans="22:22">
      <c r="V179"/>
    </row>
    <row r="180" spans="22:22">
      <c r="V180"/>
    </row>
    <row r="181" spans="22:22">
      <c r="V181"/>
    </row>
    <row r="182" spans="22:22">
      <c r="V182"/>
    </row>
    <row r="183" spans="22:22">
      <c r="V183"/>
    </row>
    <row r="184" spans="22:22">
      <c r="V184"/>
    </row>
    <row r="185" spans="22:22">
      <c r="V185"/>
    </row>
    <row r="186" spans="22:22">
      <c r="V186"/>
    </row>
    <row r="187" spans="22:22">
      <c r="V187"/>
    </row>
    <row r="188" spans="22:22">
      <c r="V188"/>
    </row>
    <row r="189" spans="22:22">
      <c r="V189"/>
    </row>
    <row r="190" spans="22:22">
      <c r="V190"/>
    </row>
    <row r="191" spans="22:22">
      <c r="V191"/>
    </row>
    <row r="192" spans="22:22">
      <c r="V192"/>
    </row>
    <row r="193" spans="22:22">
      <c r="V193"/>
    </row>
    <row r="194" spans="22:22">
      <c r="V194"/>
    </row>
    <row r="195" spans="22:22">
      <c r="V195"/>
    </row>
    <row r="196" spans="22:22">
      <c r="V196"/>
    </row>
    <row r="197" spans="22:22">
      <c r="V197"/>
    </row>
    <row r="198" spans="22:22">
      <c r="V198"/>
    </row>
    <row r="199" spans="22:22">
      <c r="V199"/>
    </row>
    <row r="200" spans="22:22">
      <c r="V200"/>
    </row>
    <row r="201" spans="22:22">
      <c r="V201"/>
    </row>
    <row r="202" spans="22:22">
      <c r="V202"/>
    </row>
    <row r="203" spans="22:22">
      <c r="V203"/>
    </row>
    <row r="204" spans="22:22">
      <c r="V204"/>
    </row>
    <row r="205" spans="22:22">
      <c r="V205"/>
    </row>
    <row r="206" spans="22:22">
      <c r="V206"/>
    </row>
    <row r="207" spans="22:22">
      <c r="V207"/>
    </row>
    <row r="208" spans="22:22">
      <c r="V208"/>
    </row>
    <row r="209" spans="22:22">
      <c r="V209"/>
    </row>
    <row r="210" spans="22:22">
      <c r="V210"/>
    </row>
    <row r="211" spans="22:22">
      <c r="V211"/>
    </row>
    <row r="212" spans="22:22">
      <c r="V212"/>
    </row>
    <row r="213" spans="22:22">
      <c r="V213"/>
    </row>
    <row r="214" spans="22:22">
      <c r="V214"/>
    </row>
    <row r="215" spans="22:22">
      <c r="V215"/>
    </row>
    <row r="216" spans="22:22">
      <c r="V216"/>
    </row>
    <row r="217" spans="22:22">
      <c r="V217"/>
    </row>
    <row r="218" spans="22:22">
      <c r="V218"/>
    </row>
    <row r="219" spans="22:22">
      <c r="V219"/>
    </row>
    <row r="220" spans="22:22">
      <c r="V220"/>
    </row>
    <row r="221" spans="22:22">
      <c r="V221"/>
    </row>
    <row r="222" spans="22:22">
      <c r="V222"/>
    </row>
    <row r="223" spans="22:22">
      <c r="V223"/>
    </row>
    <row r="224" spans="22:22">
      <c r="V224"/>
    </row>
    <row r="225" spans="22:22">
      <c r="V225"/>
    </row>
    <row r="226" spans="22:22">
      <c r="V226"/>
    </row>
    <row r="227" spans="22:22">
      <c r="V227"/>
    </row>
    <row r="228" spans="22:22">
      <c r="V228"/>
    </row>
    <row r="229" spans="22:22">
      <c r="V229"/>
    </row>
    <row r="230" spans="22:22">
      <c r="V230"/>
    </row>
    <row r="231" spans="22:22">
      <c r="V231"/>
    </row>
    <row r="232" spans="22:22">
      <c r="V232"/>
    </row>
    <row r="233" spans="22:22">
      <c r="V233"/>
    </row>
    <row r="234" spans="22:22">
      <c r="V234"/>
    </row>
    <row r="235" spans="22:22">
      <c r="V235"/>
    </row>
    <row r="236" spans="22:22">
      <c r="V236"/>
    </row>
    <row r="237" spans="22:22">
      <c r="V237"/>
    </row>
    <row r="238" spans="22:22">
      <c r="V238"/>
    </row>
    <row r="239" spans="22:22">
      <c r="V239"/>
    </row>
    <row r="240" spans="22:22">
      <c r="V240"/>
    </row>
    <row r="241" spans="22:22">
      <c r="V241"/>
    </row>
    <row r="242" spans="22:22">
      <c r="V242"/>
    </row>
    <row r="243" spans="22:22">
      <c r="V243"/>
    </row>
    <row r="244" spans="22:22">
      <c r="V244"/>
    </row>
    <row r="245" spans="22:22">
      <c r="V245"/>
    </row>
    <row r="246" spans="22:22">
      <c r="V246"/>
    </row>
    <row r="247" spans="22:22">
      <c r="V247"/>
    </row>
    <row r="248" spans="22:22">
      <c r="V248"/>
    </row>
    <row r="249" spans="22:22">
      <c r="V249"/>
    </row>
    <row r="250" spans="22:22">
      <c r="V250"/>
    </row>
    <row r="251" spans="22:22">
      <c r="V251"/>
    </row>
    <row r="252" spans="22:22">
      <c r="V252"/>
    </row>
    <row r="253" spans="22:22">
      <c r="V253"/>
    </row>
    <row r="254" spans="22:22">
      <c r="V254"/>
    </row>
    <row r="255" spans="22:22">
      <c r="V255"/>
    </row>
    <row r="256" spans="22:22">
      <c r="V256"/>
    </row>
    <row r="257" spans="22:22">
      <c r="V257"/>
    </row>
    <row r="258" spans="22:22">
      <c r="V258"/>
    </row>
    <row r="259" spans="22:22">
      <c r="V259"/>
    </row>
    <row r="260" spans="22:22">
      <c r="V260"/>
    </row>
    <row r="261" spans="22:22">
      <c r="V261"/>
    </row>
    <row r="262" spans="22:22">
      <c r="V262"/>
    </row>
    <row r="263" spans="22:22">
      <c r="V263"/>
    </row>
    <row r="264" spans="22:22">
      <c r="V264"/>
    </row>
    <row r="265" spans="22:22">
      <c r="V265"/>
    </row>
    <row r="266" spans="22:22">
      <c r="V266"/>
    </row>
    <row r="267" spans="22:22">
      <c r="V267"/>
    </row>
    <row r="268" spans="22:22">
      <c r="V268"/>
    </row>
    <row r="269" spans="22:22">
      <c r="V269"/>
    </row>
    <row r="270" spans="22:22">
      <c r="V270"/>
    </row>
    <row r="271" spans="22:22">
      <c r="V271"/>
    </row>
    <row r="272" spans="22:22">
      <c r="V272"/>
    </row>
    <row r="273" spans="22:22">
      <c r="V273"/>
    </row>
    <row r="274" spans="22:22">
      <c r="V274"/>
    </row>
    <row r="275" spans="22:22">
      <c r="V275"/>
    </row>
    <row r="276" spans="22:22">
      <c r="V276"/>
    </row>
    <row r="277" spans="22:22">
      <c r="V277"/>
    </row>
    <row r="278" spans="22:22">
      <c r="V278"/>
    </row>
    <row r="279" spans="22:22">
      <c r="V279"/>
    </row>
    <row r="280" spans="22:22">
      <c r="V280"/>
    </row>
    <row r="281" spans="22:22">
      <c r="V281"/>
    </row>
    <row r="282" spans="22:22">
      <c r="V282"/>
    </row>
    <row r="283" spans="22:22">
      <c r="V283"/>
    </row>
    <row r="284" spans="22:22">
      <c r="V284"/>
    </row>
    <row r="285" spans="22:22">
      <c r="V285"/>
    </row>
    <row r="286" spans="22:22">
      <c r="V286"/>
    </row>
    <row r="287" spans="22:22">
      <c r="V287"/>
    </row>
    <row r="288" spans="22:22">
      <c r="V288"/>
    </row>
    <row r="289" spans="22:22">
      <c r="V289"/>
    </row>
    <row r="290" spans="22:22">
      <c r="V290"/>
    </row>
    <row r="291" spans="22:22">
      <c r="V291"/>
    </row>
    <row r="292" spans="22:22">
      <c r="V292"/>
    </row>
    <row r="293" spans="22:22">
      <c r="V293"/>
    </row>
    <row r="294" spans="22:22">
      <c r="V294"/>
    </row>
    <row r="295" spans="22:22">
      <c r="V295"/>
    </row>
    <row r="296" spans="22:22">
      <c r="V296"/>
    </row>
    <row r="297" spans="22:22">
      <c r="V297"/>
    </row>
    <row r="298" spans="22:22">
      <c r="V298"/>
    </row>
    <row r="299" spans="22:22">
      <c r="V299"/>
    </row>
    <row r="300" spans="22:22">
      <c r="V300"/>
    </row>
    <row r="301" spans="22:22">
      <c r="V301"/>
    </row>
    <row r="302" spans="22:22">
      <c r="V302"/>
    </row>
    <row r="303" spans="22:22">
      <c r="V303"/>
    </row>
    <row r="304" spans="22:22">
      <c r="V304"/>
    </row>
    <row r="305" spans="22:22">
      <c r="V305"/>
    </row>
    <row r="306" spans="22:22">
      <c r="V306"/>
    </row>
    <row r="307" spans="22:22">
      <c r="V307"/>
    </row>
    <row r="308" spans="22:22">
      <c r="V308"/>
    </row>
    <row r="309" spans="22:22">
      <c r="V309"/>
    </row>
    <row r="310" spans="22:22">
      <c r="V310"/>
    </row>
    <row r="311" spans="22:22">
      <c r="V311"/>
    </row>
    <row r="312" spans="22:22">
      <c r="V312"/>
    </row>
    <row r="313" spans="22:22">
      <c r="V313"/>
    </row>
    <row r="314" spans="22:22">
      <c r="V314"/>
    </row>
    <row r="315" spans="22:22">
      <c r="V315"/>
    </row>
    <row r="316" spans="22:22">
      <c r="V316"/>
    </row>
    <row r="317" spans="22:22">
      <c r="V317"/>
    </row>
    <row r="318" spans="22:22">
      <c r="V318"/>
    </row>
    <row r="319" spans="22:22">
      <c r="V319"/>
    </row>
    <row r="320" spans="22:22">
      <c r="V320"/>
    </row>
    <row r="321" spans="22:22">
      <c r="V321"/>
    </row>
    <row r="322" spans="22:22">
      <c r="V322"/>
    </row>
    <row r="323" spans="22:22">
      <c r="V323"/>
    </row>
    <row r="324" spans="22:22">
      <c r="V324"/>
    </row>
    <row r="325" spans="22:22">
      <c r="V325"/>
    </row>
    <row r="326" spans="22:22">
      <c r="V326"/>
    </row>
    <row r="327" spans="22:22">
      <c r="V327"/>
    </row>
    <row r="328" spans="22:22">
      <c r="V328"/>
    </row>
    <row r="329" spans="22:22">
      <c r="V329"/>
    </row>
    <row r="330" spans="22:22">
      <c r="V330"/>
    </row>
    <row r="331" spans="22:22">
      <c r="V331"/>
    </row>
    <row r="332" spans="22:22">
      <c r="V332"/>
    </row>
    <row r="333" spans="22:22">
      <c r="V333"/>
    </row>
    <row r="334" spans="22:22">
      <c r="V334"/>
    </row>
    <row r="335" spans="22:22">
      <c r="V335"/>
    </row>
    <row r="336" spans="22:22">
      <c r="V336"/>
    </row>
    <row r="337" spans="22:22">
      <c r="V337"/>
    </row>
    <row r="338" spans="22:22">
      <c r="V338"/>
    </row>
    <row r="339" spans="22:22">
      <c r="V339"/>
    </row>
    <row r="340" spans="22:22">
      <c r="V340"/>
    </row>
    <row r="341" spans="22:22">
      <c r="V341"/>
    </row>
    <row r="342" spans="22:22">
      <c r="V342"/>
    </row>
    <row r="343" spans="22:22">
      <c r="V343"/>
    </row>
    <row r="344" spans="22:22">
      <c r="V344"/>
    </row>
    <row r="345" spans="22:22">
      <c r="V345"/>
    </row>
    <row r="346" spans="22:22">
      <c r="V346"/>
    </row>
    <row r="347" spans="22:22">
      <c r="V347"/>
    </row>
    <row r="348" spans="22:22">
      <c r="V348"/>
    </row>
    <row r="349" spans="22:22">
      <c r="V349"/>
    </row>
    <row r="350" spans="22:22">
      <c r="V350"/>
    </row>
    <row r="351" spans="22:22">
      <c r="V351"/>
    </row>
    <row r="352" spans="22:22">
      <c r="V352"/>
    </row>
    <row r="353" spans="22:22">
      <c r="V353"/>
    </row>
    <row r="354" spans="22:22">
      <c r="V354"/>
    </row>
    <row r="355" spans="22:22">
      <c r="V355"/>
    </row>
    <row r="356" spans="22:22">
      <c r="V356"/>
    </row>
    <row r="357" spans="22:22">
      <c r="V357"/>
    </row>
    <row r="358" spans="22:22">
      <c r="V358"/>
    </row>
    <row r="359" spans="22:22">
      <c r="V359"/>
    </row>
    <row r="360" spans="22:22">
      <c r="V360"/>
    </row>
    <row r="361" spans="22:22">
      <c r="V361"/>
    </row>
    <row r="362" spans="22:22">
      <c r="V362"/>
    </row>
    <row r="363" spans="22:22">
      <c r="V363"/>
    </row>
    <row r="364" spans="22:22">
      <c r="V364"/>
    </row>
    <row r="365" spans="22:22">
      <c r="V365"/>
    </row>
    <row r="366" spans="22:22">
      <c r="V366"/>
    </row>
    <row r="367" spans="22:22">
      <c r="V367"/>
    </row>
    <row r="368" spans="22:22">
      <c r="V368"/>
    </row>
    <row r="369" spans="22:22">
      <c r="V369"/>
    </row>
    <row r="370" spans="22:22">
      <c r="V370"/>
    </row>
    <row r="371" spans="22:22">
      <c r="V371"/>
    </row>
    <row r="372" spans="22:22">
      <c r="V372"/>
    </row>
    <row r="373" spans="22:22">
      <c r="V373"/>
    </row>
    <row r="374" spans="22:22">
      <c r="V374"/>
    </row>
    <row r="375" spans="22:22">
      <c r="V375"/>
    </row>
    <row r="376" spans="22:22">
      <c r="V376"/>
    </row>
    <row r="377" spans="22:22">
      <c r="V377"/>
    </row>
    <row r="378" spans="22:22">
      <c r="V378"/>
    </row>
    <row r="379" spans="22:22">
      <c r="V379"/>
    </row>
    <row r="380" spans="22:22">
      <c r="V380"/>
    </row>
    <row r="381" spans="22:22">
      <c r="V381"/>
    </row>
    <row r="382" spans="22:22">
      <c r="V382"/>
    </row>
    <row r="383" spans="22:22">
      <c r="V383"/>
    </row>
    <row r="384" spans="22:22">
      <c r="V384"/>
    </row>
    <row r="385" spans="22:22">
      <c r="V385"/>
    </row>
    <row r="386" spans="22:22">
      <c r="V386"/>
    </row>
    <row r="387" spans="22:22">
      <c r="V387"/>
    </row>
    <row r="388" spans="22:22">
      <c r="V388"/>
    </row>
    <row r="389" spans="22:22">
      <c r="V389"/>
    </row>
    <row r="390" spans="22:22">
      <c r="V390"/>
    </row>
    <row r="391" spans="22:22">
      <c r="V391"/>
    </row>
    <row r="392" spans="22:22">
      <c r="V392"/>
    </row>
    <row r="393" spans="22:22">
      <c r="V393"/>
    </row>
    <row r="394" spans="22:22">
      <c r="V394"/>
    </row>
    <row r="395" spans="22:22">
      <c r="V395"/>
    </row>
    <row r="396" spans="22:22">
      <c r="V396"/>
    </row>
    <row r="397" spans="22:22">
      <c r="V397"/>
    </row>
    <row r="398" spans="22:22">
      <c r="V398"/>
    </row>
    <row r="399" spans="22:22">
      <c r="V399"/>
    </row>
    <row r="400" spans="22:22">
      <c r="V400"/>
    </row>
    <row r="401" spans="22:22">
      <c r="V401"/>
    </row>
    <row r="402" spans="22:22">
      <c r="V402"/>
    </row>
    <row r="403" spans="22:22">
      <c r="V403"/>
    </row>
    <row r="404" spans="22:22">
      <c r="V404"/>
    </row>
    <row r="405" spans="22:22">
      <c r="V405"/>
    </row>
    <row r="406" spans="22:22">
      <c r="V406"/>
    </row>
    <row r="407" spans="22:22">
      <c r="V407"/>
    </row>
    <row r="408" spans="22:22">
      <c r="V408"/>
    </row>
    <row r="409" spans="22:22">
      <c r="V409"/>
    </row>
    <row r="410" spans="22:22">
      <c r="V410"/>
    </row>
    <row r="411" spans="22:22">
      <c r="V411"/>
    </row>
    <row r="412" spans="22:22">
      <c r="V412"/>
    </row>
    <row r="413" spans="22:22">
      <c r="V413"/>
    </row>
    <row r="414" spans="22:22">
      <c r="V414"/>
    </row>
    <row r="415" spans="22:22">
      <c r="V415"/>
    </row>
    <row r="416" spans="22:22">
      <c r="V416"/>
    </row>
    <row r="417" spans="22:22">
      <c r="V417"/>
    </row>
    <row r="418" spans="22:22">
      <c r="V418"/>
    </row>
    <row r="419" spans="22:22">
      <c r="V419"/>
    </row>
    <row r="420" spans="22:22">
      <c r="V420"/>
    </row>
    <row r="421" spans="22:22">
      <c r="V421"/>
    </row>
    <row r="422" spans="22:22">
      <c r="V422"/>
    </row>
    <row r="423" spans="22:22">
      <c r="V423"/>
    </row>
    <row r="424" spans="22:22">
      <c r="V424"/>
    </row>
    <row r="425" spans="22:22">
      <c r="V425"/>
    </row>
    <row r="426" spans="22:22">
      <c r="V426"/>
    </row>
    <row r="427" spans="22:22">
      <c r="V427"/>
    </row>
    <row r="428" spans="22:22">
      <c r="V428"/>
    </row>
    <row r="429" spans="22:22">
      <c r="V429"/>
    </row>
    <row r="430" spans="22:22">
      <c r="V430"/>
    </row>
    <row r="431" spans="22:22">
      <c r="V431"/>
    </row>
    <row r="432" spans="22:22">
      <c r="V432"/>
    </row>
    <row r="433" spans="22:22">
      <c r="V433"/>
    </row>
    <row r="434" spans="22:22">
      <c r="V434"/>
    </row>
    <row r="435" spans="22:22">
      <c r="V435"/>
    </row>
    <row r="436" spans="22:22">
      <c r="V436"/>
    </row>
    <row r="437" spans="22:22">
      <c r="V437"/>
    </row>
    <row r="438" spans="22:22">
      <c r="V438"/>
    </row>
    <row r="439" spans="22:22">
      <c r="V439"/>
    </row>
    <row r="440" spans="22:22">
      <c r="V440"/>
    </row>
    <row r="441" spans="22:22">
      <c r="V441"/>
    </row>
    <row r="442" spans="22:22">
      <c r="V442"/>
    </row>
    <row r="443" spans="22:22">
      <c r="V443"/>
    </row>
    <row r="444" spans="22:22">
      <c r="V444"/>
    </row>
    <row r="445" spans="22:22">
      <c r="V445"/>
    </row>
    <row r="446" spans="22:22">
      <c r="V446"/>
    </row>
    <row r="447" spans="22:22">
      <c r="V447"/>
    </row>
    <row r="448" spans="22:22">
      <c r="V448"/>
    </row>
    <row r="449" spans="22:22">
      <c r="V449"/>
    </row>
    <row r="450" spans="22:22">
      <c r="V450"/>
    </row>
    <row r="451" spans="22:22">
      <c r="V451"/>
    </row>
    <row r="452" spans="22:22">
      <c r="V452"/>
    </row>
    <row r="453" spans="22:22">
      <c r="V453"/>
    </row>
    <row r="454" spans="22:22">
      <c r="V454"/>
    </row>
    <row r="455" spans="22:22">
      <c r="V455"/>
    </row>
    <row r="456" spans="22:22">
      <c r="V456"/>
    </row>
    <row r="457" spans="22:22">
      <c r="V457"/>
    </row>
    <row r="458" spans="22:22">
      <c r="V458"/>
    </row>
    <row r="459" spans="22:22">
      <c r="V459"/>
    </row>
    <row r="460" spans="22:22">
      <c r="V460"/>
    </row>
    <row r="461" spans="22:22">
      <c r="V461"/>
    </row>
    <row r="462" spans="22:22">
      <c r="V462"/>
    </row>
    <row r="463" spans="22:22">
      <c r="V463"/>
    </row>
    <row r="464" spans="22:22">
      <c r="V464"/>
    </row>
    <row r="465" spans="22:22">
      <c r="V465"/>
    </row>
    <row r="466" spans="22:22">
      <c r="V466"/>
    </row>
    <row r="467" spans="22:22">
      <c r="V467"/>
    </row>
    <row r="468" spans="22:22">
      <c r="V468"/>
    </row>
    <row r="469" spans="22:22">
      <c r="V469"/>
    </row>
    <row r="470" spans="22:22">
      <c r="V470"/>
    </row>
    <row r="471" spans="22:22">
      <c r="V471"/>
    </row>
    <row r="472" spans="22:22">
      <c r="V472"/>
    </row>
    <row r="473" spans="22:22">
      <c r="V473"/>
    </row>
    <row r="474" spans="22:22">
      <c r="V474"/>
    </row>
    <row r="475" spans="22:22">
      <c r="V475"/>
    </row>
    <row r="476" spans="22:22">
      <c r="V476"/>
    </row>
    <row r="477" spans="22:22">
      <c r="V477"/>
    </row>
    <row r="478" spans="22:22">
      <c r="V478"/>
    </row>
    <row r="479" spans="22:22">
      <c r="V479"/>
    </row>
    <row r="480" spans="22:22">
      <c r="V480"/>
    </row>
    <row r="481" spans="22:22">
      <c r="V481"/>
    </row>
    <row r="482" spans="22:22">
      <c r="V482"/>
    </row>
    <row r="483" spans="22:22">
      <c r="V483"/>
    </row>
    <row r="484" spans="22:22">
      <c r="V484"/>
    </row>
    <row r="485" spans="22:22">
      <c r="V485"/>
    </row>
    <row r="486" spans="22:22">
      <c r="V486"/>
    </row>
    <row r="487" spans="22:22">
      <c r="V487"/>
    </row>
    <row r="488" spans="22:22">
      <c r="V488"/>
    </row>
    <row r="489" spans="22:22">
      <c r="V489"/>
    </row>
    <row r="490" spans="22:22">
      <c r="V490"/>
    </row>
    <row r="491" spans="22:22">
      <c r="V491"/>
    </row>
    <row r="492" spans="22:22">
      <c r="V492"/>
    </row>
    <row r="493" spans="22:22">
      <c r="V493"/>
    </row>
    <row r="494" spans="22:22">
      <c r="V494"/>
    </row>
    <row r="495" spans="22:22">
      <c r="V495"/>
    </row>
    <row r="496" spans="22:22">
      <c r="V496"/>
    </row>
    <row r="497" spans="22:22">
      <c r="V497"/>
    </row>
    <row r="498" spans="22:22">
      <c r="V498"/>
    </row>
    <row r="499" spans="22:22">
      <c r="V499"/>
    </row>
    <row r="500" spans="22:22">
      <c r="V500"/>
    </row>
    <row r="501" spans="22:22">
      <c r="V501"/>
    </row>
    <row r="502" spans="22:22">
      <c r="V502"/>
    </row>
    <row r="503" spans="22:22">
      <c r="V503"/>
    </row>
    <row r="504" spans="22:22">
      <c r="V504"/>
    </row>
    <row r="505" spans="22:22">
      <c r="V505"/>
    </row>
    <row r="506" spans="22:22">
      <c r="V506"/>
    </row>
    <row r="507" spans="22:22">
      <c r="V507"/>
    </row>
    <row r="508" spans="22:22">
      <c r="V508"/>
    </row>
    <row r="509" spans="22:22">
      <c r="V509"/>
    </row>
    <row r="510" spans="22:22">
      <c r="V510"/>
    </row>
    <row r="511" spans="22:22">
      <c r="V511"/>
    </row>
    <row r="512" spans="22:22">
      <c r="V512"/>
    </row>
    <row r="513" spans="22:22">
      <c r="V513"/>
    </row>
    <row r="514" spans="22:22">
      <c r="V514"/>
    </row>
    <row r="515" spans="22:22">
      <c r="V515"/>
    </row>
    <row r="516" spans="22:22">
      <c r="V516"/>
    </row>
    <row r="517" spans="22:22">
      <c r="V517"/>
    </row>
    <row r="518" spans="22:22">
      <c r="V518"/>
    </row>
    <row r="519" spans="22:22">
      <c r="V519"/>
    </row>
    <row r="520" spans="22:22">
      <c r="V520"/>
    </row>
    <row r="521" spans="22:22">
      <c r="V521"/>
    </row>
    <row r="522" spans="22:22">
      <c r="V522"/>
    </row>
    <row r="523" spans="22:22">
      <c r="V523"/>
    </row>
    <row r="524" spans="22:22">
      <c r="V524"/>
    </row>
    <row r="525" spans="22:22">
      <c r="V525"/>
    </row>
    <row r="526" spans="22:22">
      <c r="V526"/>
    </row>
    <row r="527" spans="22:22">
      <c r="V527"/>
    </row>
    <row r="528" spans="22:22">
      <c r="V528"/>
    </row>
    <row r="529" spans="22:22">
      <c r="V529"/>
    </row>
    <row r="530" spans="22:22">
      <c r="V530"/>
    </row>
    <row r="531" spans="22:22">
      <c r="V531"/>
    </row>
    <row r="532" spans="22:22">
      <c r="V532"/>
    </row>
    <row r="533" spans="22:22">
      <c r="V533"/>
    </row>
    <row r="534" spans="22:22">
      <c r="V534"/>
    </row>
    <row r="535" spans="22:22">
      <c r="V535"/>
    </row>
    <row r="536" spans="22:22">
      <c r="V536"/>
    </row>
    <row r="537" spans="22:22">
      <c r="V537"/>
    </row>
    <row r="538" spans="22:22">
      <c r="V538"/>
    </row>
    <row r="539" spans="22:22">
      <c r="V539"/>
    </row>
    <row r="540" spans="22:22">
      <c r="V540"/>
    </row>
    <row r="541" spans="22:22">
      <c r="V541"/>
    </row>
    <row r="542" spans="22:22">
      <c r="V542"/>
    </row>
    <row r="543" spans="22:22">
      <c r="V543"/>
    </row>
    <row r="544" spans="22:22">
      <c r="V544"/>
    </row>
    <row r="545" spans="22:22">
      <c r="V545"/>
    </row>
    <row r="546" spans="22:22">
      <c r="V546"/>
    </row>
    <row r="547" spans="22:22">
      <c r="V547"/>
    </row>
    <row r="548" spans="22:22">
      <c r="V548"/>
    </row>
    <row r="549" spans="22:22">
      <c r="V549"/>
    </row>
    <row r="550" spans="22:22">
      <c r="V550"/>
    </row>
    <row r="551" spans="22:22">
      <c r="V551"/>
    </row>
    <row r="552" spans="22:22">
      <c r="V552"/>
    </row>
    <row r="553" spans="22:22">
      <c r="V553"/>
    </row>
    <row r="554" spans="22:22">
      <c r="V554"/>
    </row>
    <row r="555" spans="22:22">
      <c r="V555"/>
    </row>
    <row r="556" spans="22:22">
      <c r="V556"/>
    </row>
    <row r="557" spans="22:22">
      <c r="V557"/>
    </row>
    <row r="558" spans="22:22">
      <c r="V558"/>
    </row>
    <row r="559" spans="22:22">
      <c r="V559"/>
    </row>
    <row r="560" spans="22:22">
      <c r="V560"/>
    </row>
    <row r="561" spans="22:22">
      <c r="V561"/>
    </row>
    <row r="562" spans="22:22">
      <c r="V562"/>
    </row>
    <row r="563" spans="22:22">
      <c r="V563"/>
    </row>
    <row r="564" spans="22:22">
      <c r="V564"/>
    </row>
    <row r="565" spans="22:22">
      <c r="V565"/>
    </row>
    <row r="566" spans="22:22">
      <c r="V566"/>
    </row>
    <row r="567" spans="22:22">
      <c r="V567"/>
    </row>
    <row r="568" spans="22:22">
      <c r="V568"/>
    </row>
    <row r="569" spans="22:22">
      <c r="V569"/>
    </row>
    <row r="570" spans="22:22">
      <c r="V570"/>
    </row>
    <row r="571" spans="22:22">
      <c r="V571"/>
    </row>
    <row r="572" spans="22:22">
      <c r="V572"/>
    </row>
    <row r="573" spans="22:22">
      <c r="V573"/>
    </row>
    <row r="574" spans="22:22">
      <c r="V574"/>
    </row>
    <row r="575" spans="22:22">
      <c r="V575"/>
    </row>
    <row r="576" spans="22:22">
      <c r="V576"/>
    </row>
    <row r="577" spans="22:22">
      <c r="V577"/>
    </row>
    <row r="578" spans="22:22">
      <c r="V578"/>
    </row>
    <row r="579" spans="22:22">
      <c r="V579"/>
    </row>
    <row r="580" spans="22:22">
      <c r="V580"/>
    </row>
    <row r="581" spans="22:22">
      <c r="V581"/>
    </row>
    <row r="582" spans="22:22">
      <c r="V582"/>
    </row>
    <row r="583" spans="22:22">
      <c r="V583"/>
    </row>
    <row r="584" spans="22:22">
      <c r="V584"/>
    </row>
    <row r="585" spans="22:22">
      <c r="V585"/>
    </row>
    <row r="586" spans="22:22">
      <c r="V586"/>
    </row>
    <row r="587" spans="22:22">
      <c r="V587"/>
    </row>
    <row r="588" spans="22:22">
      <c r="V588"/>
    </row>
    <row r="589" spans="22:22">
      <c r="V589"/>
    </row>
    <row r="590" spans="22:22">
      <c r="V590"/>
    </row>
    <row r="591" spans="22:22">
      <c r="V591"/>
    </row>
    <row r="592" spans="22:22">
      <c r="V592"/>
    </row>
    <row r="593" spans="22:22">
      <c r="V593"/>
    </row>
    <row r="594" spans="22:22">
      <c r="V594"/>
    </row>
    <row r="595" spans="22:22">
      <c r="V595"/>
    </row>
    <row r="596" spans="22:22">
      <c r="V596"/>
    </row>
    <row r="597" spans="22:22">
      <c r="V597"/>
    </row>
    <row r="598" spans="22:22">
      <c r="V598"/>
    </row>
    <row r="599" spans="22:22">
      <c r="V599"/>
    </row>
    <row r="600" spans="22:22">
      <c r="V600"/>
    </row>
    <row r="601" spans="22:22">
      <c r="V601"/>
    </row>
    <row r="602" spans="22:22">
      <c r="V602"/>
    </row>
    <row r="603" spans="22:22">
      <c r="V603"/>
    </row>
    <row r="604" spans="22:22">
      <c r="V604"/>
    </row>
    <row r="605" spans="22:22">
      <c r="V605"/>
    </row>
    <row r="606" spans="22:22">
      <c r="V606"/>
    </row>
    <row r="607" spans="22:22">
      <c r="V607"/>
    </row>
    <row r="608" spans="22:22">
      <c r="V608"/>
    </row>
    <row r="609" spans="22:22">
      <c r="V609"/>
    </row>
    <row r="610" spans="22:22">
      <c r="V610"/>
    </row>
    <row r="611" spans="22:22">
      <c r="V611"/>
    </row>
    <row r="612" spans="22:22">
      <c r="V612"/>
    </row>
    <row r="613" spans="22:22">
      <c r="V613"/>
    </row>
    <row r="614" spans="22:22">
      <c r="V614"/>
    </row>
    <row r="615" spans="22:22">
      <c r="V615"/>
    </row>
    <row r="616" spans="22:22">
      <c r="V616"/>
    </row>
    <row r="617" spans="22:22">
      <c r="V617"/>
    </row>
    <row r="618" spans="22:22">
      <c r="V618"/>
    </row>
    <row r="619" spans="22:22">
      <c r="V619"/>
    </row>
    <row r="620" spans="22:22">
      <c r="V620"/>
    </row>
    <row r="621" spans="22:22">
      <c r="V621"/>
    </row>
    <row r="622" spans="22:22">
      <c r="V622"/>
    </row>
    <row r="623" spans="22:22">
      <c r="V623"/>
    </row>
    <row r="624" spans="22:22">
      <c r="V624"/>
    </row>
    <row r="625" spans="22:22">
      <c r="V625"/>
    </row>
    <row r="626" spans="22:22">
      <c r="V626"/>
    </row>
    <row r="627" spans="22:22">
      <c r="V627"/>
    </row>
    <row r="628" spans="22:22">
      <c r="V628"/>
    </row>
    <row r="629" spans="22:22">
      <c r="V629"/>
    </row>
    <row r="630" spans="22:22">
      <c r="V630"/>
    </row>
    <row r="631" spans="22:22">
      <c r="V631"/>
    </row>
    <row r="632" spans="22:22">
      <c r="V632"/>
    </row>
    <row r="633" spans="22:22">
      <c r="V633"/>
    </row>
    <row r="634" spans="22:22">
      <c r="V634"/>
    </row>
    <row r="635" spans="22:22">
      <c r="V635"/>
    </row>
    <row r="636" spans="22:22">
      <c r="V636"/>
    </row>
    <row r="637" spans="22:22">
      <c r="V637"/>
    </row>
    <row r="638" spans="22:22">
      <c r="V638"/>
    </row>
    <row r="639" spans="22:22">
      <c r="V639"/>
    </row>
    <row r="640" spans="22:22">
      <c r="V640"/>
    </row>
    <row r="641" spans="22:22">
      <c r="V641"/>
    </row>
    <row r="642" spans="22:22">
      <c r="V642"/>
    </row>
    <row r="643" spans="22:22">
      <c r="V643"/>
    </row>
    <row r="644" spans="22:22">
      <c r="V644"/>
    </row>
    <row r="645" spans="22:22">
      <c r="V645"/>
    </row>
    <row r="646" spans="22:22">
      <c r="V646"/>
    </row>
    <row r="647" spans="22:22">
      <c r="V647"/>
    </row>
    <row r="648" spans="22:22">
      <c r="V648"/>
    </row>
    <row r="649" spans="22:22">
      <c r="V649"/>
    </row>
    <row r="650" spans="22:22">
      <c r="V650"/>
    </row>
    <row r="651" spans="22:22">
      <c r="V651"/>
    </row>
    <row r="652" spans="22:22">
      <c r="V652"/>
    </row>
    <row r="653" spans="22:22">
      <c r="V653"/>
    </row>
    <row r="654" spans="22:22">
      <c r="V654"/>
    </row>
    <row r="655" spans="22:22">
      <c r="V655"/>
    </row>
    <row r="656" spans="22:22">
      <c r="V656"/>
    </row>
    <row r="657" spans="22:22">
      <c r="V657"/>
    </row>
    <row r="658" spans="22:22">
      <c r="V658"/>
    </row>
    <row r="659" spans="22:22">
      <c r="V659"/>
    </row>
    <row r="660" spans="22:22">
      <c r="V660"/>
    </row>
    <row r="661" spans="22:22">
      <c r="V661"/>
    </row>
    <row r="662" spans="22:22">
      <c r="V662"/>
    </row>
    <row r="663" spans="22:22">
      <c r="V663"/>
    </row>
    <row r="664" spans="22:22">
      <c r="V664"/>
    </row>
    <row r="665" spans="22:22">
      <c r="V665"/>
    </row>
    <row r="666" spans="22:22">
      <c r="V666"/>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S41"/>
  <sheetViews>
    <sheetView topLeftCell="I1" workbookViewId="0">
      <selection activeCell="M5" sqref="M5"/>
    </sheetView>
  </sheetViews>
  <sheetFormatPr baseColWidth="10" defaultColWidth="8.83203125" defaultRowHeight="15"/>
  <cols>
    <col min="1" max="1" width="20.5" customWidth="1"/>
    <col min="2" max="2" width="14.5" customWidth="1"/>
    <col min="3" max="3" width="13.5" style="165" customWidth="1"/>
    <col min="4" max="4" width="9" bestFit="1" customWidth="1"/>
    <col min="5" max="5" width="10.5" bestFit="1" customWidth="1"/>
    <col min="6" max="6" width="9" style="29" bestFit="1" customWidth="1"/>
    <col min="7" max="7" width="9" bestFit="1" customWidth="1"/>
    <col min="8" max="8" width="9.5" style="166" customWidth="1"/>
    <col min="9" max="9" width="11" style="166" customWidth="1"/>
    <col min="10" max="10" width="14.5" bestFit="1" customWidth="1"/>
    <col min="11" max="11" width="12.5" customWidth="1"/>
    <col min="12" max="12" width="11" customWidth="1"/>
    <col min="13" max="14" width="8.5" customWidth="1"/>
    <col min="15" max="16" width="9.5" customWidth="1"/>
    <col min="17" max="17" width="8.5" customWidth="1"/>
    <col min="18" max="18" width="11" customWidth="1"/>
    <col min="19" max="19" width="10.5" customWidth="1"/>
  </cols>
  <sheetData>
    <row r="1" spans="1:19">
      <c r="A1" t="s">
        <v>1</v>
      </c>
      <c r="B1" t="s">
        <v>89</v>
      </c>
    </row>
    <row r="2" spans="1:19">
      <c r="A2" t="s">
        <v>2</v>
      </c>
      <c r="B2" t="s">
        <v>652</v>
      </c>
    </row>
    <row r="3" spans="1:19" ht="16">
      <c r="M3" s="1614" t="s">
        <v>689</v>
      </c>
      <c r="N3" s="1614"/>
      <c r="O3" s="1614"/>
      <c r="P3" s="1614"/>
    </row>
    <row r="4" spans="1:19" ht="16">
      <c r="A4" t="s">
        <v>3</v>
      </c>
      <c r="B4" t="s">
        <v>677</v>
      </c>
      <c r="C4" s="165" t="s">
        <v>5</v>
      </c>
      <c r="D4" t="s">
        <v>9</v>
      </c>
      <c r="E4" t="s">
        <v>14</v>
      </c>
      <c r="F4" s="29" t="s">
        <v>15</v>
      </c>
      <c r="G4" t="s">
        <v>17</v>
      </c>
      <c r="H4" s="166" t="s">
        <v>23</v>
      </c>
      <c r="I4" s="166" t="s">
        <v>25</v>
      </c>
      <c r="K4" s="87"/>
      <c r="M4" s="87"/>
      <c r="N4" s="1615" t="s">
        <v>89</v>
      </c>
      <c r="O4" s="1615"/>
      <c r="P4" s="87"/>
      <c r="R4" s="117">
        <v>42940</v>
      </c>
    </row>
    <row r="5" spans="1:19" ht="64.25" customHeight="1">
      <c r="A5" t="s">
        <v>654</v>
      </c>
      <c r="B5">
        <v>42903</v>
      </c>
      <c r="C5" s="165">
        <v>54.1</v>
      </c>
      <c r="D5" s="165">
        <v>2.4</v>
      </c>
      <c r="E5" s="167">
        <v>20800</v>
      </c>
      <c r="F5" s="29">
        <v>1.3280000000000001</v>
      </c>
      <c r="G5" s="165">
        <v>7.55</v>
      </c>
      <c r="H5" s="166">
        <v>0</v>
      </c>
      <c r="I5" s="166">
        <v>0</v>
      </c>
      <c r="K5" s="87"/>
      <c r="M5" s="168"/>
      <c r="N5" s="168"/>
      <c r="O5" s="168"/>
      <c r="P5" s="87"/>
      <c r="R5" s="87"/>
    </row>
    <row r="6" spans="1:19">
      <c r="A6" t="s">
        <v>655</v>
      </c>
      <c r="B6">
        <v>42905</v>
      </c>
      <c r="C6" s="165">
        <v>53</v>
      </c>
      <c r="D6" s="165">
        <v>2</v>
      </c>
      <c r="E6" s="167">
        <v>19680</v>
      </c>
      <c r="F6" s="29">
        <v>1.325</v>
      </c>
      <c r="G6" s="165">
        <v>7.17</v>
      </c>
      <c r="H6" s="166">
        <v>0</v>
      </c>
      <c r="I6" s="166">
        <v>2.5999999999999999E-3</v>
      </c>
      <c r="O6" s="87"/>
      <c r="P6" s="87"/>
      <c r="Q6" s="87"/>
      <c r="R6" s="87"/>
    </row>
    <row r="7" spans="1:19" ht="19">
      <c r="A7" t="s">
        <v>657</v>
      </c>
      <c r="B7">
        <v>42905</v>
      </c>
      <c r="C7" s="165">
        <v>53.4</v>
      </c>
      <c r="D7" s="165">
        <v>2</v>
      </c>
      <c r="E7" s="167">
        <v>20101</v>
      </c>
      <c r="F7" s="29">
        <v>1.331</v>
      </c>
      <c r="G7" s="165">
        <v>7.54</v>
      </c>
      <c r="H7" s="166">
        <v>0</v>
      </c>
      <c r="I7" s="166">
        <v>1.8E-3</v>
      </c>
      <c r="K7" s="169" t="s">
        <v>684</v>
      </c>
      <c r="L7" s="170" t="s">
        <v>4</v>
      </c>
      <c r="M7" s="171" t="s">
        <v>685</v>
      </c>
      <c r="N7" s="170" t="s">
        <v>691</v>
      </c>
      <c r="O7" s="170" t="s">
        <v>375</v>
      </c>
      <c r="P7" s="170" t="s">
        <v>692</v>
      </c>
      <c r="Q7" s="170" t="s">
        <v>17</v>
      </c>
      <c r="R7" s="170" t="s">
        <v>693</v>
      </c>
      <c r="S7" s="172" t="s">
        <v>694</v>
      </c>
    </row>
    <row r="8" spans="1:19">
      <c r="A8" t="s">
        <v>658</v>
      </c>
      <c r="B8">
        <v>42906</v>
      </c>
      <c r="C8" s="165">
        <v>53.9</v>
      </c>
      <c r="D8" s="165">
        <v>2.2000000000000002</v>
      </c>
      <c r="E8" s="167">
        <v>20160</v>
      </c>
      <c r="F8" s="29">
        <v>1.34</v>
      </c>
      <c r="G8" s="165">
        <v>7.43</v>
      </c>
      <c r="H8" s="166">
        <v>0</v>
      </c>
      <c r="I8" s="166">
        <v>2.3999999999999998E-3</v>
      </c>
      <c r="K8" s="173" t="str">
        <f t="shared" ref="K8:K24" si="0">A5</f>
        <v>BO7166001</v>
      </c>
      <c r="L8" s="174">
        <f t="shared" ref="L8:S23" si="1">B5</f>
        <v>42903</v>
      </c>
      <c r="M8" s="175">
        <f t="shared" si="1"/>
        <v>54.1</v>
      </c>
      <c r="N8" s="175">
        <f t="shared" si="1"/>
        <v>2.4</v>
      </c>
      <c r="O8" s="176">
        <f t="shared" si="1"/>
        <v>20800</v>
      </c>
      <c r="P8" s="177">
        <f t="shared" si="1"/>
        <v>1.3280000000000001</v>
      </c>
      <c r="Q8" s="175">
        <f t="shared" si="1"/>
        <v>7.55</v>
      </c>
      <c r="R8" s="177">
        <f t="shared" si="1"/>
        <v>0</v>
      </c>
      <c r="S8" s="178">
        <f t="shared" si="1"/>
        <v>0</v>
      </c>
    </row>
    <row r="9" spans="1:19">
      <c r="A9" t="s">
        <v>662</v>
      </c>
      <c r="B9">
        <v>42908</v>
      </c>
      <c r="C9" s="165">
        <v>53.6</v>
      </c>
      <c r="D9" s="165">
        <v>2</v>
      </c>
      <c r="E9" s="167">
        <v>18960</v>
      </c>
      <c r="F9" s="29">
        <v>1.3540000000000001</v>
      </c>
      <c r="G9" s="165">
        <v>7.84</v>
      </c>
      <c r="H9" s="166">
        <v>0</v>
      </c>
      <c r="I9" s="166">
        <v>0</v>
      </c>
      <c r="K9" s="179" t="str">
        <f t="shared" si="0"/>
        <v>BO7168002</v>
      </c>
      <c r="L9" s="180">
        <f t="shared" si="1"/>
        <v>42905</v>
      </c>
      <c r="M9" s="181">
        <f t="shared" si="1"/>
        <v>53</v>
      </c>
      <c r="N9" s="181">
        <f t="shared" si="1"/>
        <v>2</v>
      </c>
      <c r="O9" s="182">
        <f t="shared" si="1"/>
        <v>19680</v>
      </c>
      <c r="P9" s="183">
        <f t="shared" si="1"/>
        <v>1.325</v>
      </c>
      <c r="Q9" s="181">
        <f t="shared" si="1"/>
        <v>7.17</v>
      </c>
      <c r="R9" s="183">
        <f t="shared" si="1"/>
        <v>0</v>
      </c>
      <c r="S9" s="184">
        <f t="shared" si="1"/>
        <v>2.5999999999999999E-3</v>
      </c>
    </row>
    <row r="10" spans="1:19">
      <c r="A10" t="s">
        <v>663</v>
      </c>
      <c r="B10">
        <v>42909</v>
      </c>
      <c r="C10" s="165">
        <v>53.2</v>
      </c>
      <c r="D10" s="165">
        <v>2.1</v>
      </c>
      <c r="E10" s="167">
        <v>19080</v>
      </c>
      <c r="F10" s="29">
        <v>1.325</v>
      </c>
      <c r="G10" s="165">
        <v>7.24</v>
      </c>
      <c r="H10" s="166">
        <v>0</v>
      </c>
      <c r="I10" s="166">
        <v>0</v>
      </c>
      <c r="K10" s="179" t="str">
        <f t="shared" si="0"/>
        <v>BO7170003</v>
      </c>
      <c r="L10" s="180">
        <f t="shared" si="1"/>
        <v>42905</v>
      </c>
      <c r="M10" s="181">
        <f t="shared" si="1"/>
        <v>53.4</v>
      </c>
      <c r="N10" s="181">
        <f t="shared" si="1"/>
        <v>2</v>
      </c>
      <c r="O10" s="182">
        <f t="shared" si="1"/>
        <v>20101</v>
      </c>
      <c r="P10" s="183">
        <f t="shared" si="1"/>
        <v>1.331</v>
      </c>
      <c r="Q10" s="181">
        <f t="shared" si="1"/>
        <v>7.54</v>
      </c>
      <c r="R10" s="183">
        <f t="shared" si="1"/>
        <v>0</v>
      </c>
      <c r="S10" s="184">
        <f t="shared" si="1"/>
        <v>1.8E-3</v>
      </c>
    </row>
    <row r="11" spans="1:19">
      <c r="A11" t="s">
        <v>664</v>
      </c>
      <c r="B11">
        <v>42910</v>
      </c>
      <c r="C11" s="165">
        <v>53.3</v>
      </c>
      <c r="D11" s="165">
        <v>2</v>
      </c>
      <c r="E11" s="167">
        <v>19280</v>
      </c>
      <c r="F11" s="29">
        <v>1.353</v>
      </c>
      <c r="G11" s="165">
        <v>7.84</v>
      </c>
      <c r="H11" s="166">
        <v>0</v>
      </c>
      <c r="I11" s="166">
        <v>0</v>
      </c>
      <c r="K11" s="179" t="str">
        <f t="shared" si="0"/>
        <v>BO7170004</v>
      </c>
      <c r="L11" s="180">
        <f t="shared" si="1"/>
        <v>42906</v>
      </c>
      <c r="M11" s="181">
        <f t="shared" si="1"/>
        <v>53.9</v>
      </c>
      <c r="N11" s="181">
        <f t="shared" si="1"/>
        <v>2.2000000000000002</v>
      </c>
      <c r="O11" s="182">
        <f t="shared" si="1"/>
        <v>20160</v>
      </c>
      <c r="P11" s="183">
        <f t="shared" si="1"/>
        <v>1.34</v>
      </c>
      <c r="Q11" s="181">
        <f t="shared" si="1"/>
        <v>7.43</v>
      </c>
      <c r="R11" s="183">
        <f t="shared" si="1"/>
        <v>0</v>
      </c>
      <c r="S11" s="184">
        <f t="shared" si="1"/>
        <v>2.3999999999999998E-3</v>
      </c>
    </row>
    <row r="12" spans="1:19">
      <c r="A12" t="s">
        <v>665</v>
      </c>
      <c r="B12">
        <v>42912</v>
      </c>
      <c r="C12" s="165">
        <v>53.8</v>
      </c>
      <c r="D12" s="165">
        <v>2.1</v>
      </c>
      <c r="E12" s="167">
        <v>19440</v>
      </c>
      <c r="F12" s="29">
        <v>1.3540000000000001</v>
      </c>
      <c r="G12" s="165">
        <v>7.53</v>
      </c>
      <c r="H12" s="166">
        <v>0</v>
      </c>
      <c r="I12" s="166">
        <v>3.2000000000000002E-3</v>
      </c>
      <c r="K12" s="179" t="str">
        <f t="shared" si="0"/>
        <v>BO7171005</v>
      </c>
      <c r="L12" s="180">
        <f t="shared" si="1"/>
        <v>42908</v>
      </c>
      <c r="M12" s="181">
        <f t="shared" si="1"/>
        <v>53.6</v>
      </c>
      <c r="N12" s="181">
        <f t="shared" si="1"/>
        <v>2</v>
      </c>
      <c r="O12" s="182">
        <f t="shared" si="1"/>
        <v>18960</v>
      </c>
      <c r="P12" s="183">
        <f t="shared" si="1"/>
        <v>1.3540000000000001</v>
      </c>
      <c r="Q12" s="181">
        <f t="shared" si="1"/>
        <v>7.84</v>
      </c>
      <c r="R12" s="183">
        <f t="shared" si="1"/>
        <v>0</v>
      </c>
      <c r="S12" s="184">
        <f t="shared" si="1"/>
        <v>0</v>
      </c>
    </row>
    <row r="13" spans="1:19">
      <c r="A13" t="s">
        <v>666</v>
      </c>
      <c r="B13">
        <v>42912</v>
      </c>
      <c r="C13" s="165">
        <v>53.4</v>
      </c>
      <c r="D13" s="165">
        <v>2.2000000000000002</v>
      </c>
      <c r="E13" s="167">
        <v>18960</v>
      </c>
      <c r="F13" s="29">
        <v>1.34</v>
      </c>
      <c r="G13" s="165">
        <v>7.53</v>
      </c>
      <c r="H13" s="166">
        <v>0</v>
      </c>
      <c r="I13" s="166">
        <v>0</v>
      </c>
      <c r="K13" s="179" t="str">
        <f t="shared" si="0"/>
        <v>BO7172006</v>
      </c>
      <c r="L13" s="180">
        <f t="shared" si="1"/>
        <v>42909</v>
      </c>
      <c r="M13" s="181">
        <f t="shared" si="1"/>
        <v>53.2</v>
      </c>
      <c r="N13" s="181">
        <f t="shared" si="1"/>
        <v>2.1</v>
      </c>
      <c r="O13" s="182">
        <f t="shared" si="1"/>
        <v>19080</v>
      </c>
      <c r="P13" s="183">
        <f t="shared" si="1"/>
        <v>1.325</v>
      </c>
      <c r="Q13" s="181">
        <f t="shared" si="1"/>
        <v>7.24</v>
      </c>
      <c r="R13" s="183">
        <f t="shared" si="1"/>
        <v>0</v>
      </c>
      <c r="S13" s="184">
        <f t="shared" si="1"/>
        <v>0</v>
      </c>
    </row>
    <row r="14" spans="1:19">
      <c r="A14" t="s">
        <v>667</v>
      </c>
      <c r="B14">
        <v>42914</v>
      </c>
      <c r="C14" s="165">
        <v>54.1</v>
      </c>
      <c r="D14" s="165">
        <v>2.1</v>
      </c>
      <c r="E14" s="167">
        <v>18880</v>
      </c>
      <c r="F14" s="29">
        <v>1.3460000000000001</v>
      </c>
      <c r="G14" s="165">
        <v>7.42</v>
      </c>
      <c r="H14" s="166">
        <v>0</v>
      </c>
      <c r="I14" s="166">
        <v>0</v>
      </c>
      <c r="K14" s="179" t="str">
        <f t="shared" si="0"/>
        <v>BO7173007</v>
      </c>
      <c r="L14" s="180">
        <f t="shared" si="1"/>
        <v>42910</v>
      </c>
      <c r="M14" s="181">
        <f t="shared" si="1"/>
        <v>53.3</v>
      </c>
      <c r="N14" s="181">
        <f t="shared" si="1"/>
        <v>2</v>
      </c>
      <c r="O14" s="182">
        <f t="shared" si="1"/>
        <v>19280</v>
      </c>
      <c r="P14" s="183">
        <f t="shared" si="1"/>
        <v>1.353</v>
      </c>
      <c r="Q14" s="181">
        <f t="shared" si="1"/>
        <v>7.84</v>
      </c>
      <c r="R14" s="183">
        <f t="shared" si="1"/>
        <v>0</v>
      </c>
      <c r="S14" s="184">
        <f t="shared" si="1"/>
        <v>0</v>
      </c>
    </row>
    <row r="15" spans="1:19">
      <c r="A15" t="s">
        <v>668</v>
      </c>
      <c r="B15">
        <v>42915</v>
      </c>
      <c r="C15" s="165">
        <v>53.5</v>
      </c>
      <c r="D15" s="165">
        <v>2.1</v>
      </c>
      <c r="E15" s="167">
        <v>18400</v>
      </c>
      <c r="F15" s="29">
        <v>1.3480000000000001</v>
      </c>
      <c r="G15" s="165">
        <v>7.47</v>
      </c>
      <c r="H15" s="166">
        <v>0</v>
      </c>
      <c r="I15" s="166">
        <v>3.5000000000000001E-3</v>
      </c>
      <c r="K15" s="179" t="str">
        <f t="shared" si="0"/>
        <v>BO7175008</v>
      </c>
      <c r="L15" s="180">
        <f t="shared" si="1"/>
        <v>42912</v>
      </c>
      <c r="M15" s="181">
        <f t="shared" si="1"/>
        <v>53.8</v>
      </c>
      <c r="N15" s="181">
        <f t="shared" si="1"/>
        <v>2.1</v>
      </c>
      <c r="O15" s="182">
        <f t="shared" si="1"/>
        <v>19440</v>
      </c>
      <c r="P15" s="183">
        <f t="shared" si="1"/>
        <v>1.3540000000000001</v>
      </c>
      <c r="Q15" s="181">
        <f t="shared" si="1"/>
        <v>7.53</v>
      </c>
      <c r="R15" s="183">
        <f t="shared" si="1"/>
        <v>0</v>
      </c>
      <c r="S15" s="184">
        <f t="shared" si="1"/>
        <v>3.2000000000000002E-3</v>
      </c>
    </row>
    <row r="16" spans="1:19">
      <c r="A16" t="s">
        <v>670</v>
      </c>
      <c r="B16">
        <v>42916</v>
      </c>
      <c r="C16" s="165">
        <v>53.7</v>
      </c>
      <c r="D16" s="165">
        <v>2</v>
      </c>
      <c r="E16" s="167">
        <v>19440</v>
      </c>
      <c r="F16" s="29">
        <v>1.35</v>
      </c>
      <c r="G16" s="165">
        <v>7.61</v>
      </c>
      <c r="H16" s="166">
        <v>0</v>
      </c>
      <c r="I16" s="166">
        <v>6.1999999999999998E-3</v>
      </c>
      <c r="K16" s="179" t="str">
        <f t="shared" si="0"/>
        <v>BO7177009</v>
      </c>
      <c r="L16" s="180">
        <f t="shared" si="1"/>
        <v>42912</v>
      </c>
      <c r="M16" s="181">
        <f t="shared" si="1"/>
        <v>53.4</v>
      </c>
      <c r="N16" s="181">
        <f t="shared" si="1"/>
        <v>2.2000000000000002</v>
      </c>
      <c r="O16" s="182">
        <f t="shared" si="1"/>
        <v>18960</v>
      </c>
      <c r="P16" s="183">
        <f t="shared" si="1"/>
        <v>1.34</v>
      </c>
      <c r="Q16" s="181">
        <f t="shared" si="1"/>
        <v>7.53</v>
      </c>
      <c r="R16" s="183">
        <f t="shared" si="1"/>
        <v>0</v>
      </c>
      <c r="S16" s="184">
        <f t="shared" si="1"/>
        <v>0</v>
      </c>
    </row>
    <row r="17" spans="1:19">
      <c r="A17" t="s">
        <v>675</v>
      </c>
      <c r="B17">
        <v>42921</v>
      </c>
      <c r="C17" s="165">
        <v>55</v>
      </c>
      <c r="D17" s="165">
        <v>1.9</v>
      </c>
      <c r="E17" s="167">
        <v>19520</v>
      </c>
      <c r="F17" s="29">
        <v>1.35</v>
      </c>
      <c r="G17" s="165">
        <v>7.4</v>
      </c>
      <c r="H17" s="166">
        <v>0</v>
      </c>
      <c r="I17" s="166">
        <v>1E-3</v>
      </c>
      <c r="K17" s="179" t="str">
        <f t="shared" si="0"/>
        <v>BO7177010</v>
      </c>
      <c r="L17" s="180">
        <f t="shared" si="1"/>
        <v>42914</v>
      </c>
      <c r="M17" s="181">
        <f t="shared" si="1"/>
        <v>54.1</v>
      </c>
      <c r="N17" s="181">
        <f t="shared" si="1"/>
        <v>2.1</v>
      </c>
      <c r="O17" s="182">
        <f t="shared" si="1"/>
        <v>18880</v>
      </c>
      <c r="P17" s="183">
        <f t="shared" si="1"/>
        <v>1.3460000000000001</v>
      </c>
      <c r="Q17" s="181">
        <f t="shared" si="1"/>
        <v>7.42</v>
      </c>
      <c r="R17" s="183">
        <f t="shared" si="1"/>
        <v>0</v>
      </c>
      <c r="S17" s="184">
        <f t="shared" si="1"/>
        <v>0</v>
      </c>
    </row>
    <row r="18" spans="1:19">
      <c r="A18" t="s">
        <v>676</v>
      </c>
      <c r="B18">
        <v>42922</v>
      </c>
      <c r="C18" s="165">
        <v>54.1</v>
      </c>
      <c r="D18" s="165">
        <v>1.9</v>
      </c>
      <c r="E18" s="167">
        <v>20800</v>
      </c>
      <c r="F18" s="29">
        <v>1.351</v>
      </c>
      <c r="G18" s="165">
        <v>7.28</v>
      </c>
      <c r="H18" s="166">
        <v>0</v>
      </c>
      <c r="I18" s="166">
        <v>8.0000000000000004E-4</v>
      </c>
      <c r="K18" s="179" t="str">
        <f t="shared" si="0"/>
        <v>BO7179011</v>
      </c>
      <c r="L18" s="180">
        <f t="shared" si="1"/>
        <v>42915</v>
      </c>
      <c r="M18" s="181">
        <f t="shared" si="1"/>
        <v>53.5</v>
      </c>
      <c r="N18" s="181">
        <f t="shared" si="1"/>
        <v>2.1</v>
      </c>
      <c r="O18" s="182">
        <f t="shared" si="1"/>
        <v>18400</v>
      </c>
      <c r="P18" s="183">
        <f t="shared" si="1"/>
        <v>1.3480000000000001</v>
      </c>
      <c r="Q18" s="181">
        <f t="shared" si="1"/>
        <v>7.47</v>
      </c>
      <c r="R18" s="183">
        <f t="shared" si="1"/>
        <v>0</v>
      </c>
      <c r="S18" s="184">
        <f t="shared" si="1"/>
        <v>3.5000000000000001E-3</v>
      </c>
    </row>
    <row r="19" spans="1:19">
      <c r="A19" t="s">
        <v>678</v>
      </c>
      <c r="B19">
        <v>42893</v>
      </c>
      <c r="C19" s="165">
        <v>53.1</v>
      </c>
      <c r="D19" s="165">
        <v>2.1</v>
      </c>
      <c r="E19" s="167">
        <v>20891</v>
      </c>
      <c r="F19" s="29">
        <v>1.3560000000000001</v>
      </c>
      <c r="G19" s="165">
        <v>7.38</v>
      </c>
      <c r="H19" s="166">
        <v>0</v>
      </c>
      <c r="I19" s="166">
        <v>4.5999999999999999E-3</v>
      </c>
      <c r="K19" s="179" t="str">
        <f t="shared" si="0"/>
        <v>BO7180012</v>
      </c>
      <c r="L19" s="180">
        <f t="shared" si="1"/>
        <v>42916</v>
      </c>
      <c r="M19" s="181">
        <f t="shared" si="1"/>
        <v>53.7</v>
      </c>
      <c r="N19" s="181">
        <f t="shared" si="1"/>
        <v>2</v>
      </c>
      <c r="O19" s="182">
        <f t="shared" si="1"/>
        <v>19440</v>
      </c>
      <c r="P19" s="183">
        <f t="shared" si="1"/>
        <v>1.35</v>
      </c>
      <c r="Q19" s="181">
        <f t="shared" si="1"/>
        <v>7.61</v>
      </c>
      <c r="R19" s="183">
        <f t="shared" si="1"/>
        <v>0</v>
      </c>
      <c r="S19" s="184">
        <f t="shared" si="1"/>
        <v>6.1999999999999998E-3</v>
      </c>
    </row>
    <row r="20" spans="1:19">
      <c r="A20" t="s">
        <v>679</v>
      </c>
      <c r="B20">
        <v>42926</v>
      </c>
      <c r="C20" s="165">
        <v>53.5</v>
      </c>
      <c r="D20" s="165">
        <v>2.1</v>
      </c>
      <c r="E20" s="167">
        <v>20980</v>
      </c>
      <c r="F20" s="29">
        <v>1.3560000000000001</v>
      </c>
      <c r="G20" s="165">
        <v>7.42</v>
      </c>
      <c r="H20" s="166">
        <v>0</v>
      </c>
      <c r="I20" s="166">
        <v>4.8999999999999998E-3</v>
      </c>
      <c r="K20" s="179" t="str">
        <f t="shared" si="0"/>
        <v>BO7181013</v>
      </c>
      <c r="L20" s="180">
        <f t="shared" si="1"/>
        <v>42921</v>
      </c>
      <c r="M20" s="181">
        <f t="shared" si="1"/>
        <v>55</v>
      </c>
      <c r="N20" s="181">
        <f t="shared" si="1"/>
        <v>1.9</v>
      </c>
      <c r="O20" s="182">
        <f t="shared" si="1"/>
        <v>19520</v>
      </c>
      <c r="P20" s="183">
        <f t="shared" si="1"/>
        <v>1.35</v>
      </c>
      <c r="Q20" s="181">
        <f t="shared" si="1"/>
        <v>7.4</v>
      </c>
      <c r="R20" s="183">
        <f t="shared" si="1"/>
        <v>0</v>
      </c>
      <c r="S20" s="184">
        <f t="shared" si="1"/>
        <v>1E-3</v>
      </c>
    </row>
    <row r="21" spans="1:19">
      <c r="A21" t="s">
        <v>680</v>
      </c>
      <c r="B21">
        <v>42927</v>
      </c>
      <c r="C21" s="165">
        <v>53.9</v>
      </c>
      <c r="D21" s="165">
        <v>2.1</v>
      </c>
      <c r="E21" s="167">
        <v>19040</v>
      </c>
      <c r="F21" s="29">
        <v>1.35</v>
      </c>
      <c r="G21" s="165">
        <v>6.98</v>
      </c>
      <c r="H21" s="166">
        <v>0</v>
      </c>
      <c r="I21" s="166">
        <v>7.3000000000000001E-3</v>
      </c>
      <c r="K21" s="179" t="str">
        <f t="shared" si="0"/>
        <v>BO7186014</v>
      </c>
      <c r="L21" s="180">
        <f t="shared" si="1"/>
        <v>42922</v>
      </c>
      <c r="M21" s="181">
        <f t="shared" si="1"/>
        <v>54.1</v>
      </c>
      <c r="N21" s="181">
        <f t="shared" si="1"/>
        <v>1.9</v>
      </c>
      <c r="O21" s="182">
        <f t="shared" si="1"/>
        <v>20800</v>
      </c>
      <c r="P21" s="183">
        <f t="shared" si="1"/>
        <v>1.351</v>
      </c>
      <c r="Q21" s="181">
        <f t="shared" si="1"/>
        <v>7.28</v>
      </c>
      <c r="R21" s="183">
        <f t="shared" si="1"/>
        <v>0</v>
      </c>
      <c r="S21" s="184">
        <f t="shared" si="1"/>
        <v>8.0000000000000004E-4</v>
      </c>
    </row>
    <row r="22" spans="1:19">
      <c r="A22" t="s">
        <v>681</v>
      </c>
      <c r="B22">
        <v>42928</v>
      </c>
      <c r="C22" s="165">
        <v>53.5</v>
      </c>
      <c r="D22" s="165">
        <v>2.1</v>
      </c>
      <c r="E22" s="167">
        <v>19850</v>
      </c>
      <c r="F22" s="29">
        <v>1.3420000000000001</v>
      </c>
      <c r="G22" s="165">
        <v>7.65</v>
      </c>
      <c r="H22" s="166">
        <v>0</v>
      </c>
      <c r="I22" s="166">
        <v>5.0000000000000001E-3</v>
      </c>
      <c r="K22" s="179" t="str">
        <f t="shared" si="0"/>
        <v>BO7187015</v>
      </c>
      <c r="L22" s="180">
        <f t="shared" si="1"/>
        <v>42893</v>
      </c>
      <c r="M22" s="181">
        <f t="shared" si="1"/>
        <v>53.1</v>
      </c>
      <c r="N22" s="181">
        <f t="shared" si="1"/>
        <v>2.1</v>
      </c>
      <c r="O22" s="182">
        <f t="shared" si="1"/>
        <v>20891</v>
      </c>
      <c r="P22" s="183">
        <f t="shared" si="1"/>
        <v>1.3560000000000001</v>
      </c>
      <c r="Q22" s="181">
        <f t="shared" si="1"/>
        <v>7.38</v>
      </c>
      <c r="R22" s="183">
        <f t="shared" si="1"/>
        <v>0</v>
      </c>
      <c r="S22" s="184">
        <f t="shared" si="1"/>
        <v>4.5999999999999999E-3</v>
      </c>
    </row>
    <row r="23" spans="1:19">
      <c r="K23" s="179" t="str">
        <f t="shared" si="0"/>
        <v>BO7188016</v>
      </c>
      <c r="L23" s="180">
        <f t="shared" si="1"/>
        <v>42926</v>
      </c>
      <c r="M23" s="181">
        <f t="shared" si="1"/>
        <v>53.5</v>
      </c>
      <c r="N23" s="181">
        <f t="shared" si="1"/>
        <v>2.1</v>
      </c>
      <c r="O23" s="182">
        <f t="shared" si="1"/>
        <v>20980</v>
      </c>
      <c r="P23" s="183">
        <f t="shared" si="1"/>
        <v>1.3560000000000001</v>
      </c>
      <c r="Q23" s="181">
        <f t="shared" si="1"/>
        <v>7.42</v>
      </c>
      <c r="R23" s="183">
        <f t="shared" si="1"/>
        <v>0</v>
      </c>
      <c r="S23" s="184">
        <f t="shared" si="1"/>
        <v>4.8999999999999998E-3</v>
      </c>
    </row>
    <row r="24" spans="1:19">
      <c r="K24" s="179" t="str">
        <f t="shared" si="0"/>
        <v>BO7191017</v>
      </c>
      <c r="L24" s="180">
        <f t="shared" ref="L24:S24" si="2">B21</f>
        <v>42927</v>
      </c>
      <c r="M24" s="181">
        <f t="shared" si="2"/>
        <v>53.9</v>
      </c>
      <c r="N24" s="181">
        <f t="shared" si="2"/>
        <v>2.1</v>
      </c>
      <c r="O24" s="182">
        <f t="shared" si="2"/>
        <v>19040</v>
      </c>
      <c r="P24" s="183">
        <f t="shared" si="2"/>
        <v>1.35</v>
      </c>
      <c r="Q24" s="181">
        <f t="shared" si="2"/>
        <v>6.98</v>
      </c>
      <c r="R24" s="183">
        <f t="shared" si="2"/>
        <v>0</v>
      </c>
      <c r="S24" s="184">
        <f t="shared" si="2"/>
        <v>7.3000000000000001E-3</v>
      </c>
    </row>
    <row r="25" spans="1:19">
      <c r="K25" s="185" t="str">
        <f t="shared" ref="K25:S25" si="3">A22</f>
        <v>BO7192018</v>
      </c>
      <c r="L25" s="186">
        <f t="shared" si="3"/>
        <v>42928</v>
      </c>
      <c r="M25" s="187">
        <f t="shared" si="3"/>
        <v>53.5</v>
      </c>
      <c r="N25" s="187">
        <f t="shared" si="3"/>
        <v>2.1</v>
      </c>
      <c r="O25" s="188">
        <f t="shared" si="3"/>
        <v>19850</v>
      </c>
      <c r="P25" s="189">
        <f t="shared" si="3"/>
        <v>1.3420000000000001</v>
      </c>
      <c r="Q25" s="187">
        <f t="shared" si="3"/>
        <v>7.65</v>
      </c>
      <c r="R25" s="189">
        <f t="shared" si="3"/>
        <v>0</v>
      </c>
      <c r="S25" s="190">
        <f t="shared" si="3"/>
        <v>5.0000000000000001E-3</v>
      </c>
    </row>
    <row r="26" spans="1:19">
      <c r="K26" s="1"/>
      <c r="L26" s="1"/>
      <c r="M26" s="163"/>
      <c r="N26" s="1"/>
      <c r="O26" s="163"/>
      <c r="P26" s="163"/>
      <c r="Q26" s="164"/>
      <c r="R26" s="164"/>
    </row>
    <row r="27" spans="1:19">
      <c r="K27" s="1"/>
      <c r="L27" s="1"/>
      <c r="M27" s="163"/>
      <c r="N27" s="1"/>
      <c r="O27" s="163"/>
      <c r="P27" s="163"/>
      <c r="Q27" s="164"/>
      <c r="R27" s="164"/>
    </row>
    <row r="28" spans="1:19">
      <c r="K28" s="1"/>
      <c r="L28" s="1"/>
      <c r="M28" s="163"/>
      <c r="N28" s="1"/>
      <c r="O28" s="163"/>
      <c r="P28" s="163"/>
      <c r="Q28" s="164"/>
      <c r="R28" s="164"/>
    </row>
    <row r="29" spans="1:19">
      <c r="K29" s="1"/>
      <c r="L29" s="1"/>
      <c r="M29" s="163"/>
      <c r="N29" s="1"/>
      <c r="O29" s="163"/>
      <c r="P29" s="163"/>
      <c r="Q29" s="164"/>
      <c r="R29" s="164"/>
    </row>
    <row r="30" spans="1:19">
      <c r="K30" s="1"/>
      <c r="L30" s="1"/>
      <c r="M30" s="163"/>
      <c r="N30" s="1"/>
      <c r="O30" s="163"/>
      <c r="P30" s="163"/>
      <c r="Q30" s="164"/>
      <c r="R30" s="164"/>
    </row>
    <row r="31" spans="1:19">
      <c r="K31" s="1"/>
      <c r="L31" s="1"/>
      <c r="M31" s="163"/>
      <c r="N31" s="1"/>
      <c r="O31" s="163"/>
      <c r="P31" s="163"/>
      <c r="Q31" s="164"/>
      <c r="R31" s="164"/>
    </row>
    <row r="32" spans="1:19">
      <c r="K32" s="1"/>
      <c r="L32" s="1"/>
      <c r="M32" s="163"/>
      <c r="N32" s="1"/>
      <c r="O32" s="163"/>
      <c r="P32" s="163"/>
      <c r="Q32" s="164"/>
      <c r="R32" s="164"/>
    </row>
    <row r="33" spans="11:18">
      <c r="K33" s="1"/>
      <c r="L33" s="1"/>
      <c r="M33" s="163"/>
      <c r="N33" s="1"/>
      <c r="O33" s="163"/>
      <c r="P33" s="163"/>
      <c r="Q33" s="164"/>
      <c r="R33" s="164"/>
    </row>
    <row r="34" spans="11:18">
      <c r="K34" s="1"/>
      <c r="L34" s="1"/>
      <c r="M34" s="163"/>
      <c r="N34" s="1"/>
      <c r="O34" s="163"/>
      <c r="P34" s="163"/>
      <c r="Q34" s="164"/>
      <c r="R34" s="164"/>
    </row>
    <row r="35" spans="11:18">
      <c r="K35" s="1"/>
      <c r="L35" s="1"/>
      <c r="M35" s="163"/>
      <c r="N35" s="1"/>
      <c r="O35" s="163"/>
      <c r="P35" s="163"/>
      <c r="Q35" s="164"/>
      <c r="R35" s="164"/>
    </row>
    <row r="36" spans="11:18">
      <c r="K36" s="1"/>
      <c r="L36" s="1"/>
      <c r="M36" s="163"/>
      <c r="N36" s="1"/>
      <c r="O36" s="163"/>
      <c r="P36" s="163"/>
      <c r="Q36" s="164"/>
      <c r="R36" s="164"/>
    </row>
    <row r="37" spans="11:18">
      <c r="K37" s="1"/>
      <c r="L37" s="1"/>
      <c r="M37" s="163"/>
      <c r="N37" s="1"/>
      <c r="O37" s="163"/>
      <c r="P37" s="163"/>
      <c r="Q37" s="164"/>
      <c r="R37" s="164"/>
    </row>
    <row r="38" spans="11:18">
      <c r="K38" s="1"/>
      <c r="L38" s="1"/>
      <c r="M38" s="163"/>
      <c r="N38" s="1"/>
      <c r="O38" s="163"/>
      <c r="P38" s="163"/>
      <c r="Q38" s="164"/>
      <c r="R38" s="164"/>
    </row>
    <row r="39" spans="11:18">
      <c r="K39" s="1"/>
      <c r="L39" s="1"/>
      <c r="M39" s="163"/>
      <c r="N39" s="1"/>
      <c r="O39" s="163"/>
      <c r="P39" s="163"/>
      <c r="Q39" s="164"/>
      <c r="R39" s="164"/>
    </row>
    <row r="40" spans="11:18">
      <c r="K40" s="1"/>
      <c r="L40" s="1"/>
      <c r="M40" s="163"/>
      <c r="N40" s="1"/>
      <c r="O40" s="163"/>
      <c r="P40" s="163"/>
      <c r="Q40" s="164"/>
      <c r="R40" s="164"/>
    </row>
    <row r="41" spans="11:18">
      <c r="K41" s="1"/>
      <c r="L41" s="1"/>
      <c r="M41" s="163"/>
      <c r="N41" s="1"/>
      <c r="O41" s="163"/>
      <c r="P41" s="163"/>
      <c r="Q41" s="164"/>
      <c r="R41" s="164"/>
    </row>
  </sheetData>
  <mergeCells count="2">
    <mergeCell ref="M3:P3"/>
    <mergeCell ref="N4:O4"/>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S2650"/>
  <sheetViews>
    <sheetView topLeftCell="E1" workbookViewId="0">
      <selection activeCell="E58" sqref="E4:E79"/>
      <pivotSelection pane="bottomRight" showHeader="1" dimension="4" activeRow="57" activeCol="4" click="1" r:id="rId1">
        <pivotArea dataOnly="0" labelOnly="1" outline="0" fieldPosition="0">
          <references count="1">
            <reference field="24" count="0"/>
          </references>
        </pivotArea>
      </pivotSelection>
    </sheetView>
  </sheetViews>
  <sheetFormatPr baseColWidth="10" defaultColWidth="8.5" defaultRowHeight="15"/>
  <cols>
    <col min="1" max="1" width="21.5" style="87" customWidth="1"/>
    <col min="2" max="2" width="12.5" style="87" customWidth="1"/>
    <col min="3" max="3" width="16.5" style="87" customWidth="1"/>
    <col min="4" max="4" width="7.5" style="87" customWidth="1"/>
    <col min="5" max="5" width="13.5" style="87" customWidth="1"/>
    <col min="6" max="6" width="11.5" style="87" customWidth="1"/>
    <col min="7" max="7" width="8.5" style="87" bestFit="1" customWidth="1"/>
    <col min="8" max="8" width="7.5" bestFit="1" customWidth="1"/>
    <col min="9" max="9" width="7" style="87" bestFit="1" customWidth="1"/>
    <col min="10" max="10" width="7.5" style="87" bestFit="1" customWidth="1"/>
    <col min="11" max="11" width="7" style="87" bestFit="1" customWidth="1"/>
    <col min="12" max="12" width="12.5" style="87" customWidth="1"/>
    <col min="13" max="13" width="12.5" customWidth="1"/>
    <col min="14" max="14" width="10.5" style="87" customWidth="1"/>
    <col min="15" max="15" width="13.5" style="87" customWidth="1"/>
    <col min="16" max="17" width="8.5" style="87"/>
    <col min="18" max="18" width="10.5" style="87" bestFit="1" customWidth="1"/>
    <col min="19" max="16384" width="8.5" style="87"/>
  </cols>
  <sheetData>
    <row r="1" spans="1:19">
      <c r="A1" s="88" t="s">
        <v>1</v>
      </c>
      <c r="B1" s="87" t="s">
        <v>484</v>
      </c>
      <c r="O1" s="104" t="s">
        <v>689</v>
      </c>
      <c r="P1" s="104"/>
    </row>
    <row r="2" spans="1:19">
      <c r="R2" s="117">
        <v>43066</v>
      </c>
    </row>
    <row r="3" spans="1:19" ht="77.75" customHeight="1">
      <c r="A3" s="88" t="s">
        <v>3</v>
      </c>
      <c r="B3" s="88" t="s">
        <v>5</v>
      </c>
      <c r="C3" s="88" t="s">
        <v>16</v>
      </c>
      <c r="D3" s="88" t="s">
        <v>17</v>
      </c>
      <c r="E3" s="88" t="s">
        <v>21</v>
      </c>
      <c r="F3" s="88" t="s">
        <v>27</v>
      </c>
      <c r="G3" s="88" t="s">
        <v>28</v>
      </c>
      <c r="H3" s="47" t="s">
        <v>4</v>
      </c>
      <c r="I3"/>
      <c r="J3"/>
      <c r="K3"/>
      <c r="L3"/>
      <c r="M3" s="1616" t="s">
        <v>690</v>
      </c>
      <c r="N3" s="1616"/>
      <c r="O3" s="1616"/>
      <c r="P3" s="1616"/>
      <c r="Q3" s="1616"/>
    </row>
    <row r="4" spans="1:19" ht="23.75" customHeight="1">
      <c r="A4" s="87" t="s">
        <v>963</v>
      </c>
      <c r="B4" s="87">
        <v>64.62</v>
      </c>
      <c r="C4" s="87">
        <v>40.81</v>
      </c>
      <c r="D4" s="87">
        <v>8.93</v>
      </c>
      <c r="E4" s="87">
        <v>1.45</v>
      </c>
      <c r="F4" s="87">
        <v>0.06</v>
      </c>
      <c r="G4" s="87">
        <v>0.2</v>
      </c>
      <c r="H4" s="87">
        <v>43578</v>
      </c>
      <c r="I4"/>
      <c r="J4"/>
      <c r="K4"/>
      <c r="L4" s="161" t="s">
        <v>684</v>
      </c>
      <c r="M4" s="161" t="s">
        <v>4</v>
      </c>
      <c r="N4" s="162" t="s">
        <v>685</v>
      </c>
      <c r="O4" s="161" t="s">
        <v>459</v>
      </c>
      <c r="P4" s="161" t="s">
        <v>17</v>
      </c>
      <c r="Q4" s="161" t="s">
        <v>686</v>
      </c>
      <c r="R4" s="161" t="s">
        <v>687</v>
      </c>
      <c r="S4" s="161" t="s">
        <v>688</v>
      </c>
    </row>
    <row r="5" spans="1:19">
      <c r="A5" s="87" t="s">
        <v>964</v>
      </c>
      <c r="B5" s="87">
        <v>64.849999999999994</v>
      </c>
      <c r="C5" s="87">
        <v>41.18</v>
      </c>
      <c r="D5" s="87">
        <v>8.49</v>
      </c>
      <c r="E5" s="87">
        <v>1.43</v>
      </c>
      <c r="F5" s="87">
        <v>0.05</v>
      </c>
      <c r="G5" s="87">
        <v>0.2</v>
      </c>
      <c r="H5" s="87">
        <v>43579</v>
      </c>
      <c r="I5"/>
      <c r="J5"/>
      <c r="K5"/>
      <c r="L5" s="1">
        <f>A101</f>
        <v>0</v>
      </c>
      <c r="M5" s="1">
        <f>H101</f>
        <v>0</v>
      </c>
      <c r="N5" s="163">
        <f t="shared" ref="N5:S5" si="0">B101</f>
        <v>0</v>
      </c>
      <c r="O5" s="1">
        <f t="shared" si="0"/>
        <v>0</v>
      </c>
      <c r="P5" s="163">
        <f t="shared" si="0"/>
        <v>0</v>
      </c>
      <c r="Q5" s="163">
        <f t="shared" si="0"/>
        <v>0</v>
      </c>
      <c r="R5" s="164">
        <f t="shared" si="0"/>
        <v>0</v>
      </c>
      <c r="S5" s="164">
        <f t="shared" si="0"/>
        <v>0</v>
      </c>
    </row>
    <row r="6" spans="1:19">
      <c r="A6" s="87" t="s">
        <v>965</v>
      </c>
      <c r="B6" s="87">
        <v>64.45</v>
      </c>
      <c r="C6" s="87">
        <v>39.44</v>
      </c>
      <c r="D6" s="87">
        <v>8.8000000000000007</v>
      </c>
      <c r="E6" s="87">
        <v>1.53</v>
      </c>
      <c r="F6" s="87">
        <v>0.09</v>
      </c>
      <c r="G6" s="87">
        <v>0.26</v>
      </c>
      <c r="H6" s="87">
        <v>43579</v>
      </c>
      <c r="I6"/>
      <c r="J6"/>
      <c r="K6"/>
      <c r="L6" s="1">
        <f t="shared" ref="L6:L50" si="1">A102</f>
        <v>0</v>
      </c>
      <c r="M6" s="1">
        <f t="shared" ref="M6:M50" si="2">H102</f>
        <v>0</v>
      </c>
      <c r="N6" s="163">
        <f t="shared" ref="N6:N50" si="3">B102</f>
        <v>0</v>
      </c>
      <c r="O6" s="1">
        <f t="shared" ref="O6:O50" si="4">C102</f>
        <v>0</v>
      </c>
      <c r="P6" s="163">
        <f t="shared" ref="P6:P50" si="5">D102</f>
        <v>0</v>
      </c>
      <c r="Q6" s="163">
        <f t="shared" ref="Q6:Q50" si="6">E102</f>
        <v>0</v>
      </c>
      <c r="R6" s="164">
        <f t="shared" ref="R6:R50" si="7">F102</f>
        <v>0</v>
      </c>
      <c r="S6" s="164">
        <f t="shared" ref="S6:S50" si="8">G102</f>
        <v>0</v>
      </c>
    </row>
    <row r="7" spans="1:19">
      <c r="A7" s="87" t="s">
        <v>966</v>
      </c>
      <c r="B7" s="87">
        <v>66.06</v>
      </c>
      <c r="C7" s="87">
        <v>42.43</v>
      </c>
      <c r="D7" s="87">
        <v>8.5299999999999994</v>
      </c>
      <c r="E7" s="87">
        <v>3</v>
      </c>
      <c r="F7" s="87">
        <v>0.04</v>
      </c>
      <c r="G7" s="87">
        <v>0.17</v>
      </c>
      <c r="H7" s="87">
        <v>43580</v>
      </c>
      <c r="I7"/>
      <c r="J7"/>
      <c r="K7"/>
      <c r="L7" s="1">
        <f t="shared" si="1"/>
        <v>0</v>
      </c>
      <c r="M7" s="1">
        <f t="shared" si="2"/>
        <v>0</v>
      </c>
      <c r="N7" s="163">
        <f t="shared" si="3"/>
        <v>0</v>
      </c>
      <c r="O7" s="1">
        <f t="shared" si="4"/>
        <v>0</v>
      </c>
      <c r="P7" s="163">
        <f t="shared" si="5"/>
        <v>0</v>
      </c>
      <c r="Q7" s="163">
        <f t="shared" si="6"/>
        <v>0</v>
      </c>
      <c r="R7" s="164">
        <f t="shared" si="7"/>
        <v>0</v>
      </c>
      <c r="S7" s="164">
        <f t="shared" si="8"/>
        <v>0</v>
      </c>
    </row>
    <row r="8" spans="1:19">
      <c r="A8" s="87" t="s">
        <v>967</v>
      </c>
      <c r="B8" s="87">
        <v>65.400000000000006</v>
      </c>
      <c r="C8" s="87">
        <v>40.68</v>
      </c>
      <c r="D8" s="87">
        <v>8.73</v>
      </c>
      <c r="E8" s="87">
        <v>2.86</v>
      </c>
      <c r="F8" s="87">
        <v>0.08</v>
      </c>
      <c r="G8" s="87">
        <v>0.36</v>
      </c>
      <c r="H8" s="87">
        <v>43580</v>
      </c>
      <c r="I8"/>
      <c r="J8"/>
      <c r="K8"/>
      <c r="L8" s="1">
        <f t="shared" si="1"/>
        <v>0</v>
      </c>
      <c r="M8" s="1">
        <f t="shared" si="2"/>
        <v>0</v>
      </c>
      <c r="N8" s="163">
        <f t="shared" si="3"/>
        <v>0</v>
      </c>
      <c r="O8" s="1">
        <f t="shared" si="4"/>
        <v>0</v>
      </c>
      <c r="P8" s="163">
        <f t="shared" si="5"/>
        <v>0</v>
      </c>
      <c r="Q8" s="163">
        <f t="shared" si="6"/>
        <v>0</v>
      </c>
      <c r="R8" s="164">
        <f t="shared" si="7"/>
        <v>0</v>
      </c>
      <c r="S8" s="164">
        <f t="shared" si="8"/>
        <v>0</v>
      </c>
    </row>
    <row r="9" spans="1:19">
      <c r="A9" s="87" t="s">
        <v>968</v>
      </c>
      <c r="B9" s="87">
        <v>66.17</v>
      </c>
      <c r="C9" s="87">
        <v>40.9</v>
      </c>
      <c r="D9" s="87">
        <v>8.6300000000000008</v>
      </c>
      <c r="E9" s="87">
        <v>2.5299999999999998</v>
      </c>
      <c r="F9" s="87">
        <v>7.0000000000000007E-2</v>
      </c>
      <c r="G9" s="87">
        <v>0.24</v>
      </c>
      <c r="H9" s="87">
        <v>43581</v>
      </c>
      <c r="I9"/>
      <c r="J9"/>
      <c r="K9"/>
      <c r="L9" s="1">
        <f t="shared" si="1"/>
        <v>0</v>
      </c>
      <c r="M9" s="1">
        <f t="shared" si="2"/>
        <v>0</v>
      </c>
      <c r="N9" s="163">
        <f t="shared" si="3"/>
        <v>0</v>
      </c>
      <c r="O9" s="1">
        <f t="shared" si="4"/>
        <v>0</v>
      </c>
      <c r="P9" s="163">
        <f t="shared" si="5"/>
        <v>0</v>
      </c>
      <c r="Q9" s="163">
        <f t="shared" si="6"/>
        <v>0</v>
      </c>
      <c r="R9" s="164">
        <f t="shared" si="7"/>
        <v>0</v>
      </c>
      <c r="S9" s="164">
        <f t="shared" si="8"/>
        <v>0</v>
      </c>
    </row>
    <row r="10" spans="1:19">
      <c r="A10" s="87" t="s">
        <v>969</v>
      </c>
      <c r="B10" s="87">
        <v>64.86</v>
      </c>
      <c r="C10" s="87">
        <v>40.81</v>
      </c>
      <c r="D10" s="87">
        <v>8.75</v>
      </c>
      <c r="E10" s="87">
        <v>2</v>
      </c>
      <c r="F10" s="87">
        <v>0.08</v>
      </c>
      <c r="G10" s="87">
        <v>0.2</v>
      </c>
      <c r="H10" s="87">
        <v>43217</v>
      </c>
      <c r="I10"/>
      <c r="J10"/>
      <c r="K10"/>
      <c r="L10" s="1">
        <f t="shared" si="1"/>
        <v>0</v>
      </c>
      <c r="M10" s="1">
        <f t="shared" si="2"/>
        <v>0</v>
      </c>
      <c r="N10" s="163">
        <f t="shared" si="3"/>
        <v>0</v>
      </c>
      <c r="O10" s="1">
        <f t="shared" si="4"/>
        <v>0</v>
      </c>
      <c r="P10" s="163">
        <f t="shared" si="5"/>
        <v>0</v>
      </c>
      <c r="Q10" s="163">
        <f t="shared" si="6"/>
        <v>0</v>
      </c>
      <c r="R10" s="164">
        <f t="shared" si="7"/>
        <v>0</v>
      </c>
      <c r="S10" s="164">
        <f t="shared" si="8"/>
        <v>0</v>
      </c>
    </row>
    <row r="11" spans="1:19">
      <c r="A11" s="87" t="s">
        <v>970</v>
      </c>
      <c r="B11" s="87">
        <v>64.930000000000007</v>
      </c>
      <c r="C11" s="87">
        <v>40.729999999999997</v>
      </c>
      <c r="D11" s="87">
        <v>8.49</v>
      </c>
      <c r="E11" s="87">
        <v>1.73</v>
      </c>
      <c r="F11" s="87">
        <v>0.09</v>
      </c>
      <c r="G11" s="87">
        <v>0.38</v>
      </c>
      <c r="H11" s="87">
        <v>43582</v>
      </c>
      <c r="I11"/>
      <c r="J11"/>
      <c r="K11"/>
      <c r="L11" s="1">
        <f t="shared" si="1"/>
        <v>0</v>
      </c>
      <c r="M11" s="1">
        <f t="shared" si="2"/>
        <v>0</v>
      </c>
      <c r="N11" s="163">
        <f t="shared" si="3"/>
        <v>0</v>
      </c>
      <c r="O11" s="1">
        <f t="shared" si="4"/>
        <v>0</v>
      </c>
      <c r="P11" s="163">
        <f t="shared" si="5"/>
        <v>0</v>
      </c>
      <c r="Q11" s="163">
        <f t="shared" si="6"/>
        <v>0</v>
      </c>
      <c r="R11" s="164">
        <f t="shared" si="7"/>
        <v>0</v>
      </c>
      <c r="S11" s="164">
        <f t="shared" si="8"/>
        <v>0</v>
      </c>
    </row>
    <row r="12" spans="1:19">
      <c r="A12" s="87" t="s">
        <v>971</v>
      </c>
      <c r="B12" s="87">
        <v>65.31</v>
      </c>
      <c r="C12" s="87">
        <v>40.19</v>
      </c>
      <c r="D12" s="87">
        <v>8.56</v>
      </c>
      <c r="E12" s="87">
        <v>1.54</v>
      </c>
      <c r="F12" s="87">
        <v>0.02</v>
      </c>
      <c r="G12" s="87">
        <v>7.0000000000000007E-2</v>
      </c>
      <c r="H12" s="87">
        <v>43583</v>
      </c>
      <c r="I12"/>
      <c r="J12"/>
      <c r="K12"/>
      <c r="L12" s="1">
        <f t="shared" si="1"/>
        <v>0</v>
      </c>
      <c r="M12" s="1">
        <f t="shared" si="2"/>
        <v>0</v>
      </c>
      <c r="N12" s="163">
        <f t="shared" si="3"/>
        <v>0</v>
      </c>
      <c r="O12" s="1">
        <f t="shared" si="4"/>
        <v>0</v>
      </c>
      <c r="P12" s="163">
        <f t="shared" si="5"/>
        <v>0</v>
      </c>
      <c r="Q12" s="163">
        <f t="shared" si="6"/>
        <v>0</v>
      </c>
      <c r="R12" s="164">
        <f t="shared" si="7"/>
        <v>0</v>
      </c>
      <c r="S12" s="164">
        <f t="shared" si="8"/>
        <v>0</v>
      </c>
    </row>
    <row r="13" spans="1:19">
      <c r="A13" s="87" t="s">
        <v>972</v>
      </c>
      <c r="B13" s="87">
        <v>64.66</v>
      </c>
      <c r="C13" s="87">
        <v>39.1</v>
      </c>
      <c r="D13" s="87">
        <v>8.7100000000000009</v>
      </c>
      <c r="E13" s="87">
        <v>1.72</v>
      </c>
      <c r="F13" s="87">
        <v>0.04</v>
      </c>
      <c r="G13" s="87">
        <v>0.11</v>
      </c>
      <c r="H13" s="87">
        <v>43584</v>
      </c>
      <c r="I13"/>
      <c r="J13"/>
      <c r="K13"/>
      <c r="L13" s="1">
        <f t="shared" si="1"/>
        <v>0</v>
      </c>
      <c r="M13" s="1">
        <f t="shared" si="2"/>
        <v>0</v>
      </c>
      <c r="N13" s="163">
        <f t="shared" si="3"/>
        <v>0</v>
      </c>
      <c r="O13" s="1">
        <f t="shared" si="4"/>
        <v>0</v>
      </c>
      <c r="P13" s="163">
        <f t="shared" si="5"/>
        <v>0</v>
      </c>
      <c r="Q13" s="163">
        <f t="shared" si="6"/>
        <v>0</v>
      </c>
      <c r="R13" s="164">
        <f t="shared" si="7"/>
        <v>0</v>
      </c>
      <c r="S13" s="164">
        <f t="shared" si="8"/>
        <v>0</v>
      </c>
    </row>
    <row r="14" spans="1:19">
      <c r="A14" s="87" t="s">
        <v>973</v>
      </c>
      <c r="B14" s="87">
        <v>64.349999999999994</v>
      </c>
      <c r="C14" s="87">
        <v>40.49</v>
      </c>
      <c r="D14" s="87">
        <v>8.57</v>
      </c>
      <c r="E14" s="87">
        <v>1.74</v>
      </c>
      <c r="F14" s="87">
        <v>0.02</v>
      </c>
      <c r="G14" s="87">
        <v>7.0000000000000007E-2</v>
      </c>
      <c r="H14" s="87">
        <v>43585</v>
      </c>
      <c r="I14"/>
      <c r="J14"/>
      <c r="K14"/>
      <c r="L14" s="1">
        <f t="shared" si="1"/>
        <v>0</v>
      </c>
      <c r="M14" s="1">
        <f t="shared" si="2"/>
        <v>0</v>
      </c>
      <c r="N14" s="163">
        <f t="shared" si="3"/>
        <v>0</v>
      </c>
      <c r="O14" s="1">
        <f t="shared" si="4"/>
        <v>0</v>
      </c>
      <c r="P14" s="163">
        <f t="shared" si="5"/>
        <v>0</v>
      </c>
      <c r="Q14" s="163">
        <f t="shared" si="6"/>
        <v>0</v>
      </c>
      <c r="R14" s="164">
        <f t="shared" si="7"/>
        <v>0</v>
      </c>
      <c r="S14" s="164">
        <f t="shared" si="8"/>
        <v>0</v>
      </c>
    </row>
    <row r="15" spans="1:19">
      <c r="A15" s="87" t="s">
        <v>974</v>
      </c>
      <c r="B15" s="87">
        <v>64.55</v>
      </c>
      <c r="C15" s="87">
        <v>40.31</v>
      </c>
      <c r="D15" s="87">
        <v>8.6300000000000008</v>
      </c>
      <c r="E15" s="87">
        <v>1.66</v>
      </c>
      <c r="F15" s="87">
        <v>0.02</v>
      </c>
      <c r="G15" s="87">
        <v>0.05</v>
      </c>
      <c r="H15" s="87">
        <v>43586</v>
      </c>
      <c r="I15"/>
      <c r="J15"/>
      <c r="K15"/>
      <c r="L15" s="1">
        <f t="shared" si="1"/>
        <v>0</v>
      </c>
      <c r="M15" s="1">
        <f t="shared" si="2"/>
        <v>0</v>
      </c>
      <c r="N15" s="163">
        <f t="shared" si="3"/>
        <v>0</v>
      </c>
      <c r="O15" s="1">
        <f t="shared" si="4"/>
        <v>0</v>
      </c>
      <c r="P15" s="163">
        <f t="shared" si="5"/>
        <v>0</v>
      </c>
      <c r="Q15" s="163">
        <f t="shared" si="6"/>
        <v>0</v>
      </c>
      <c r="R15" s="164">
        <f t="shared" si="7"/>
        <v>0</v>
      </c>
      <c r="S15" s="164">
        <f t="shared" si="8"/>
        <v>0</v>
      </c>
    </row>
    <row r="16" spans="1:19">
      <c r="A16" s="87" t="s">
        <v>975</v>
      </c>
      <c r="B16" s="87">
        <v>63.82</v>
      </c>
      <c r="C16" s="87">
        <v>39.44</v>
      </c>
      <c r="D16" s="87">
        <v>8.59</v>
      </c>
      <c r="E16" s="87">
        <v>2.13</v>
      </c>
      <c r="F16" s="87">
        <v>0.03</v>
      </c>
      <c r="G16" s="87">
        <v>0.1</v>
      </c>
      <c r="H16" s="87">
        <v>43586</v>
      </c>
      <c r="I16"/>
      <c r="J16"/>
      <c r="K16"/>
      <c r="L16" s="1">
        <f t="shared" si="1"/>
        <v>0</v>
      </c>
      <c r="M16" s="1">
        <f t="shared" si="2"/>
        <v>0</v>
      </c>
      <c r="N16" s="163">
        <f t="shared" si="3"/>
        <v>0</v>
      </c>
      <c r="O16" s="1">
        <f t="shared" si="4"/>
        <v>0</v>
      </c>
      <c r="P16" s="163">
        <f t="shared" si="5"/>
        <v>0</v>
      </c>
      <c r="Q16" s="163">
        <f t="shared" si="6"/>
        <v>0</v>
      </c>
      <c r="R16" s="164">
        <f t="shared" si="7"/>
        <v>0</v>
      </c>
      <c r="S16" s="164">
        <f t="shared" si="8"/>
        <v>0</v>
      </c>
    </row>
    <row r="17" spans="1:19">
      <c r="A17" s="87" t="s">
        <v>979</v>
      </c>
      <c r="B17" s="87">
        <v>64.260000000000005</v>
      </c>
      <c r="C17" s="87">
        <v>41.74</v>
      </c>
      <c r="D17" s="87">
        <v>8.51</v>
      </c>
      <c r="E17" s="87">
        <v>2.75</v>
      </c>
      <c r="F17" s="87">
        <v>0.02</v>
      </c>
      <c r="G17" s="87">
        <v>0.12</v>
      </c>
      <c r="H17" s="87">
        <v>43590</v>
      </c>
      <c r="I17"/>
      <c r="J17"/>
      <c r="K17"/>
      <c r="L17" s="1">
        <f t="shared" si="1"/>
        <v>0</v>
      </c>
      <c r="M17" s="1">
        <f t="shared" si="2"/>
        <v>0</v>
      </c>
      <c r="N17" s="163">
        <f t="shared" si="3"/>
        <v>0</v>
      </c>
      <c r="O17" s="1">
        <f t="shared" si="4"/>
        <v>0</v>
      </c>
      <c r="P17" s="163">
        <f t="shared" si="5"/>
        <v>0</v>
      </c>
      <c r="Q17" s="163">
        <f t="shared" si="6"/>
        <v>0</v>
      </c>
      <c r="R17" s="164">
        <f t="shared" si="7"/>
        <v>0</v>
      </c>
      <c r="S17" s="164">
        <f t="shared" si="8"/>
        <v>0</v>
      </c>
    </row>
    <row r="18" spans="1:19">
      <c r="A18" s="87" t="s">
        <v>981</v>
      </c>
      <c r="B18" s="87">
        <v>64.489999999999995</v>
      </c>
      <c r="C18" s="87">
        <v>40.840000000000003</v>
      </c>
      <c r="D18" s="87">
        <v>8.61</v>
      </c>
      <c r="E18" s="87">
        <v>2.2000000000000002</v>
      </c>
      <c r="F18" s="87">
        <v>0.03</v>
      </c>
      <c r="G18" s="87">
        <v>0.2</v>
      </c>
      <c r="H18" s="87">
        <v>43591</v>
      </c>
      <c r="I18"/>
      <c r="J18"/>
      <c r="K18"/>
      <c r="L18" s="1">
        <f t="shared" si="1"/>
        <v>0</v>
      </c>
      <c r="M18" s="1">
        <f t="shared" si="2"/>
        <v>0</v>
      </c>
      <c r="N18" s="163">
        <f t="shared" si="3"/>
        <v>0</v>
      </c>
      <c r="O18" s="1">
        <f t="shared" si="4"/>
        <v>0</v>
      </c>
      <c r="P18" s="163">
        <f t="shared" si="5"/>
        <v>0</v>
      </c>
      <c r="Q18" s="163">
        <f t="shared" si="6"/>
        <v>0</v>
      </c>
      <c r="R18" s="164">
        <f t="shared" si="7"/>
        <v>0</v>
      </c>
      <c r="S18" s="164">
        <f t="shared" si="8"/>
        <v>0</v>
      </c>
    </row>
    <row r="19" spans="1:19">
      <c r="A19"/>
      <c r="B19"/>
      <c r="C19"/>
      <c r="D19"/>
      <c r="E19"/>
      <c r="F19"/>
      <c r="G19"/>
      <c r="I19"/>
      <c r="J19"/>
      <c r="K19"/>
      <c r="L19" s="1">
        <f t="shared" si="1"/>
        <v>0</v>
      </c>
      <c r="M19" s="1">
        <f t="shared" si="2"/>
        <v>0</v>
      </c>
      <c r="N19" s="163">
        <f t="shared" si="3"/>
        <v>0</v>
      </c>
      <c r="O19" s="1">
        <f t="shared" si="4"/>
        <v>0</v>
      </c>
      <c r="P19" s="163">
        <f t="shared" si="5"/>
        <v>0</v>
      </c>
      <c r="Q19" s="163">
        <f t="shared" si="6"/>
        <v>0</v>
      </c>
      <c r="R19" s="164">
        <f t="shared" si="7"/>
        <v>0</v>
      </c>
      <c r="S19" s="164">
        <f t="shared" si="8"/>
        <v>0</v>
      </c>
    </row>
    <row r="20" spans="1:19">
      <c r="A20"/>
      <c r="B20"/>
      <c r="C20"/>
      <c r="D20"/>
      <c r="E20"/>
      <c r="F20"/>
      <c r="G20"/>
      <c r="I20"/>
      <c r="J20"/>
      <c r="K20"/>
      <c r="L20" s="1">
        <f t="shared" si="1"/>
        <v>0</v>
      </c>
      <c r="M20" s="1">
        <f t="shared" si="2"/>
        <v>0</v>
      </c>
      <c r="N20" s="163">
        <f t="shared" si="3"/>
        <v>0</v>
      </c>
      <c r="O20" s="1">
        <f t="shared" si="4"/>
        <v>0</v>
      </c>
      <c r="P20" s="163">
        <f t="shared" si="5"/>
        <v>0</v>
      </c>
      <c r="Q20" s="163">
        <f t="shared" si="6"/>
        <v>0</v>
      </c>
      <c r="R20" s="164">
        <f t="shared" si="7"/>
        <v>0</v>
      </c>
      <c r="S20" s="164">
        <f t="shared" si="8"/>
        <v>0</v>
      </c>
    </row>
    <row r="21" spans="1:19">
      <c r="A21"/>
      <c r="B21"/>
      <c r="C21"/>
      <c r="D21"/>
      <c r="E21"/>
      <c r="F21"/>
      <c r="G21"/>
      <c r="I21"/>
      <c r="J21"/>
      <c r="K21"/>
      <c r="L21" s="1">
        <f t="shared" si="1"/>
        <v>0</v>
      </c>
      <c r="M21" s="1">
        <f t="shared" si="2"/>
        <v>0</v>
      </c>
      <c r="N21" s="163">
        <f t="shared" si="3"/>
        <v>0</v>
      </c>
      <c r="O21" s="1">
        <f t="shared" si="4"/>
        <v>0</v>
      </c>
      <c r="P21" s="163">
        <f t="shared" si="5"/>
        <v>0</v>
      </c>
      <c r="Q21" s="163">
        <f t="shared" si="6"/>
        <v>0</v>
      </c>
      <c r="R21" s="164">
        <f t="shared" si="7"/>
        <v>0</v>
      </c>
      <c r="S21" s="164">
        <f t="shared" si="8"/>
        <v>0</v>
      </c>
    </row>
    <row r="22" spans="1:19">
      <c r="A22"/>
      <c r="B22"/>
      <c r="C22"/>
      <c r="D22"/>
      <c r="E22"/>
      <c r="F22"/>
      <c r="G22"/>
      <c r="I22"/>
      <c r="J22"/>
      <c r="K22"/>
      <c r="L22" s="1">
        <f t="shared" si="1"/>
        <v>0</v>
      </c>
      <c r="M22" s="1">
        <f t="shared" si="2"/>
        <v>0</v>
      </c>
      <c r="N22" s="163">
        <f t="shared" si="3"/>
        <v>0</v>
      </c>
      <c r="O22" s="1">
        <f t="shared" si="4"/>
        <v>0</v>
      </c>
      <c r="P22" s="163">
        <f t="shared" si="5"/>
        <v>0</v>
      </c>
      <c r="Q22" s="163">
        <f t="shared" si="6"/>
        <v>0</v>
      </c>
      <c r="R22" s="164">
        <f t="shared" si="7"/>
        <v>0</v>
      </c>
      <c r="S22" s="164">
        <f t="shared" si="8"/>
        <v>0</v>
      </c>
    </row>
    <row r="23" spans="1:19">
      <c r="A23"/>
      <c r="B23"/>
      <c r="C23"/>
      <c r="D23"/>
      <c r="E23"/>
      <c r="F23"/>
      <c r="G23"/>
      <c r="I23"/>
      <c r="J23"/>
      <c r="K23"/>
      <c r="L23" s="1">
        <f t="shared" si="1"/>
        <v>0</v>
      </c>
      <c r="M23" s="1">
        <f t="shared" si="2"/>
        <v>0</v>
      </c>
      <c r="N23" s="163">
        <f t="shared" si="3"/>
        <v>0</v>
      </c>
      <c r="O23" s="1">
        <f t="shared" si="4"/>
        <v>0</v>
      </c>
      <c r="P23" s="163">
        <f t="shared" si="5"/>
        <v>0</v>
      </c>
      <c r="Q23" s="163">
        <f t="shared" si="6"/>
        <v>0</v>
      </c>
      <c r="R23" s="164">
        <f t="shared" si="7"/>
        <v>0</v>
      </c>
      <c r="S23" s="164">
        <f t="shared" si="8"/>
        <v>0</v>
      </c>
    </row>
    <row r="24" spans="1:19">
      <c r="A24"/>
      <c r="B24"/>
      <c r="C24"/>
      <c r="D24"/>
      <c r="E24"/>
      <c r="F24"/>
      <c r="G24"/>
      <c r="I24"/>
      <c r="J24"/>
      <c r="K24"/>
      <c r="L24" s="1">
        <f t="shared" si="1"/>
        <v>0</v>
      </c>
      <c r="M24" s="1">
        <f t="shared" si="2"/>
        <v>0</v>
      </c>
      <c r="N24" s="163">
        <f t="shared" si="3"/>
        <v>0</v>
      </c>
      <c r="O24" s="1">
        <f t="shared" si="4"/>
        <v>0</v>
      </c>
      <c r="P24" s="163">
        <f t="shared" si="5"/>
        <v>0</v>
      </c>
      <c r="Q24" s="163">
        <f t="shared" si="6"/>
        <v>0</v>
      </c>
      <c r="R24" s="164">
        <f t="shared" si="7"/>
        <v>0</v>
      </c>
      <c r="S24" s="164">
        <f t="shared" si="8"/>
        <v>0</v>
      </c>
    </row>
    <row r="25" spans="1:19">
      <c r="A25"/>
      <c r="B25"/>
      <c r="C25"/>
      <c r="D25"/>
      <c r="E25"/>
      <c r="F25"/>
      <c r="G25"/>
      <c r="I25"/>
      <c r="J25"/>
      <c r="K25"/>
      <c r="L25" s="1">
        <f t="shared" si="1"/>
        <v>0</v>
      </c>
      <c r="M25" s="1">
        <f t="shared" si="2"/>
        <v>0</v>
      </c>
      <c r="N25" s="163">
        <f t="shared" si="3"/>
        <v>0</v>
      </c>
      <c r="O25" s="1">
        <f t="shared" si="4"/>
        <v>0</v>
      </c>
      <c r="P25" s="163">
        <f t="shared" si="5"/>
        <v>0</v>
      </c>
      <c r="Q25" s="163">
        <f t="shared" si="6"/>
        <v>0</v>
      </c>
      <c r="R25" s="164">
        <f t="shared" si="7"/>
        <v>0</v>
      </c>
      <c r="S25" s="164">
        <f t="shared" si="8"/>
        <v>0</v>
      </c>
    </row>
    <row r="26" spans="1:19">
      <c r="A26"/>
      <c r="B26"/>
      <c r="C26"/>
      <c r="D26"/>
      <c r="E26"/>
      <c r="F26"/>
      <c r="G26"/>
      <c r="I26"/>
      <c r="J26"/>
      <c r="K26"/>
      <c r="L26" s="1">
        <f t="shared" si="1"/>
        <v>0</v>
      </c>
      <c r="M26" s="1">
        <f t="shared" si="2"/>
        <v>0</v>
      </c>
      <c r="N26" s="163">
        <f t="shared" si="3"/>
        <v>0</v>
      </c>
      <c r="O26" s="1">
        <f t="shared" si="4"/>
        <v>0</v>
      </c>
      <c r="P26" s="163">
        <f t="shared" si="5"/>
        <v>0</v>
      </c>
      <c r="Q26" s="163">
        <f t="shared" si="6"/>
        <v>0</v>
      </c>
      <c r="R26" s="164">
        <f t="shared" si="7"/>
        <v>0</v>
      </c>
      <c r="S26" s="164">
        <f t="shared" si="8"/>
        <v>0</v>
      </c>
    </row>
    <row r="27" spans="1:19">
      <c r="A27"/>
      <c r="B27"/>
      <c r="C27"/>
      <c r="D27"/>
      <c r="E27"/>
      <c r="F27"/>
      <c r="G27"/>
      <c r="I27"/>
      <c r="J27"/>
      <c r="K27"/>
      <c r="L27" s="1">
        <f t="shared" si="1"/>
        <v>0</v>
      </c>
      <c r="M27" s="1">
        <f t="shared" si="2"/>
        <v>0</v>
      </c>
      <c r="N27" s="163">
        <f t="shared" si="3"/>
        <v>0</v>
      </c>
      <c r="O27" s="1">
        <f t="shared" si="4"/>
        <v>0</v>
      </c>
      <c r="P27" s="163">
        <f t="shared" si="5"/>
        <v>0</v>
      </c>
      <c r="Q27" s="163">
        <f t="shared" si="6"/>
        <v>0</v>
      </c>
      <c r="R27" s="164">
        <f t="shared" si="7"/>
        <v>0</v>
      </c>
      <c r="S27" s="164">
        <f t="shared" si="8"/>
        <v>0</v>
      </c>
    </row>
    <row r="28" spans="1:19">
      <c r="A28"/>
      <c r="B28"/>
      <c r="C28"/>
      <c r="D28"/>
      <c r="E28"/>
      <c r="F28"/>
      <c r="G28"/>
      <c r="I28"/>
      <c r="J28"/>
      <c r="K28"/>
      <c r="L28" s="1">
        <f t="shared" si="1"/>
        <v>0</v>
      </c>
      <c r="M28" s="1">
        <f t="shared" si="2"/>
        <v>0</v>
      </c>
      <c r="N28" s="163">
        <f t="shared" si="3"/>
        <v>0</v>
      </c>
      <c r="O28" s="1">
        <f t="shared" si="4"/>
        <v>0</v>
      </c>
      <c r="P28" s="163">
        <f t="shared" si="5"/>
        <v>0</v>
      </c>
      <c r="Q28" s="163">
        <f t="shared" si="6"/>
        <v>0</v>
      </c>
      <c r="R28" s="164">
        <f t="shared" si="7"/>
        <v>0</v>
      </c>
      <c r="S28" s="164">
        <f t="shared" si="8"/>
        <v>0</v>
      </c>
    </row>
    <row r="29" spans="1:19">
      <c r="A29"/>
      <c r="B29"/>
      <c r="C29"/>
      <c r="D29"/>
      <c r="E29"/>
      <c r="F29"/>
      <c r="G29"/>
      <c r="I29"/>
      <c r="J29"/>
      <c r="K29"/>
      <c r="L29" s="1">
        <f t="shared" si="1"/>
        <v>0</v>
      </c>
      <c r="M29" s="1">
        <f t="shared" si="2"/>
        <v>0</v>
      </c>
      <c r="N29" s="163">
        <f t="shared" si="3"/>
        <v>0</v>
      </c>
      <c r="O29" s="1">
        <f t="shared" si="4"/>
        <v>0</v>
      </c>
      <c r="P29" s="163">
        <f t="shared" si="5"/>
        <v>0</v>
      </c>
      <c r="Q29" s="163">
        <f t="shared" si="6"/>
        <v>0</v>
      </c>
      <c r="R29" s="164">
        <f t="shared" si="7"/>
        <v>0</v>
      </c>
      <c r="S29" s="164">
        <f t="shared" si="8"/>
        <v>0</v>
      </c>
    </row>
    <row r="30" spans="1:19">
      <c r="A30"/>
      <c r="B30"/>
      <c r="C30"/>
      <c r="D30"/>
      <c r="E30"/>
      <c r="F30"/>
      <c r="G30"/>
      <c r="I30"/>
      <c r="J30"/>
      <c r="K30"/>
      <c r="L30" s="1">
        <f t="shared" si="1"/>
        <v>0</v>
      </c>
      <c r="M30" s="1">
        <f t="shared" si="2"/>
        <v>0</v>
      </c>
      <c r="N30" s="163">
        <f t="shared" si="3"/>
        <v>0</v>
      </c>
      <c r="O30" s="1">
        <f t="shared" si="4"/>
        <v>0</v>
      </c>
      <c r="P30" s="163">
        <f t="shared" si="5"/>
        <v>0</v>
      </c>
      <c r="Q30" s="163">
        <f t="shared" si="6"/>
        <v>0</v>
      </c>
      <c r="R30" s="164">
        <f t="shared" si="7"/>
        <v>0</v>
      </c>
      <c r="S30" s="164">
        <f t="shared" si="8"/>
        <v>0</v>
      </c>
    </row>
    <row r="31" spans="1:19">
      <c r="A31"/>
      <c r="B31"/>
      <c r="C31"/>
      <c r="D31"/>
      <c r="E31"/>
      <c r="F31"/>
      <c r="G31"/>
      <c r="I31"/>
      <c r="J31"/>
      <c r="K31"/>
      <c r="L31" s="1">
        <f t="shared" si="1"/>
        <v>0</v>
      </c>
      <c r="M31" s="1">
        <f t="shared" si="2"/>
        <v>0</v>
      </c>
      <c r="N31" s="163">
        <f t="shared" si="3"/>
        <v>0</v>
      </c>
      <c r="O31" s="1">
        <f t="shared" si="4"/>
        <v>0</v>
      </c>
      <c r="P31" s="163">
        <f t="shared" si="5"/>
        <v>0</v>
      </c>
      <c r="Q31" s="163">
        <f t="shared" si="6"/>
        <v>0</v>
      </c>
      <c r="R31" s="164">
        <f t="shared" si="7"/>
        <v>0</v>
      </c>
      <c r="S31" s="164">
        <f t="shared" si="8"/>
        <v>0</v>
      </c>
    </row>
    <row r="32" spans="1:19">
      <c r="A32"/>
      <c r="B32"/>
      <c r="C32"/>
      <c r="D32"/>
      <c r="E32"/>
      <c r="F32"/>
      <c r="G32"/>
      <c r="I32"/>
      <c r="J32"/>
      <c r="K32"/>
      <c r="L32" s="1">
        <f t="shared" si="1"/>
        <v>0</v>
      </c>
      <c r="M32" s="1">
        <f t="shared" si="2"/>
        <v>0</v>
      </c>
      <c r="N32" s="163">
        <f t="shared" si="3"/>
        <v>0</v>
      </c>
      <c r="O32" s="1">
        <f t="shared" si="4"/>
        <v>0</v>
      </c>
      <c r="P32" s="163">
        <f t="shared" si="5"/>
        <v>0</v>
      </c>
      <c r="Q32" s="163">
        <f t="shared" si="6"/>
        <v>0</v>
      </c>
      <c r="R32" s="164">
        <f t="shared" si="7"/>
        <v>0</v>
      </c>
      <c r="S32" s="164">
        <f t="shared" si="8"/>
        <v>0</v>
      </c>
    </row>
    <row r="33" spans="1:19">
      <c r="A33"/>
      <c r="B33"/>
      <c r="C33"/>
      <c r="D33"/>
      <c r="E33"/>
      <c r="F33"/>
      <c r="G33"/>
      <c r="I33"/>
      <c r="J33"/>
      <c r="K33"/>
      <c r="L33" s="1">
        <f t="shared" si="1"/>
        <v>0</v>
      </c>
      <c r="M33" s="1">
        <f t="shared" si="2"/>
        <v>0</v>
      </c>
      <c r="N33" s="163">
        <f t="shared" si="3"/>
        <v>0</v>
      </c>
      <c r="O33" s="1">
        <f t="shared" si="4"/>
        <v>0</v>
      </c>
      <c r="P33" s="163">
        <f t="shared" si="5"/>
        <v>0</v>
      </c>
      <c r="Q33" s="163">
        <f t="shared" si="6"/>
        <v>0</v>
      </c>
      <c r="R33" s="164">
        <f t="shared" si="7"/>
        <v>0</v>
      </c>
      <c r="S33" s="164">
        <f t="shared" si="8"/>
        <v>0</v>
      </c>
    </row>
    <row r="34" spans="1:19">
      <c r="A34"/>
      <c r="B34"/>
      <c r="C34"/>
      <c r="D34"/>
      <c r="E34"/>
      <c r="F34"/>
      <c r="G34"/>
      <c r="I34"/>
      <c r="J34"/>
      <c r="K34"/>
      <c r="L34" s="1">
        <f t="shared" si="1"/>
        <v>0</v>
      </c>
      <c r="M34" s="1">
        <f t="shared" si="2"/>
        <v>0</v>
      </c>
      <c r="N34" s="163">
        <f t="shared" si="3"/>
        <v>0</v>
      </c>
      <c r="O34" s="1">
        <f t="shared" si="4"/>
        <v>0</v>
      </c>
      <c r="P34" s="163">
        <f t="shared" si="5"/>
        <v>0</v>
      </c>
      <c r="Q34" s="163">
        <f t="shared" si="6"/>
        <v>0</v>
      </c>
      <c r="R34" s="164">
        <f t="shared" si="7"/>
        <v>0</v>
      </c>
      <c r="S34" s="164">
        <f t="shared" si="8"/>
        <v>0</v>
      </c>
    </row>
    <row r="35" spans="1:19">
      <c r="A35"/>
      <c r="B35"/>
      <c r="C35"/>
      <c r="D35"/>
      <c r="E35"/>
      <c r="F35"/>
      <c r="G35"/>
      <c r="I35"/>
      <c r="J35"/>
      <c r="K35"/>
      <c r="L35" s="1">
        <f t="shared" si="1"/>
        <v>0</v>
      </c>
      <c r="M35" s="1">
        <f t="shared" si="2"/>
        <v>0</v>
      </c>
      <c r="N35" s="163">
        <f t="shared" si="3"/>
        <v>0</v>
      </c>
      <c r="O35" s="1">
        <f t="shared" si="4"/>
        <v>0</v>
      </c>
      <c r="P35" s="163">
        <f t="shared" si="5"/>
        <v>0</v>
      </c>
      <c r="Q35" s="163">
        <f t="shared" si="6"/>
        <v>0</v>
      </c>
      <c r="R35" s="164">
        <f t="shared" si="7"/>
        <v>0</v>
      </c>
      <c r="S35" s="164">
        <f t="shared" si="8"/>
        <v>0</v>
      </c>
    </row>
    <row r="36" spans="1:19">
      <c r="A36"/>
      <c r="B36"/>
      <c r="C36"/>
      <c r="D36"/>
      <c r="E36"/>
      <c r="F36"/>
      <c r="G36"/>
      <c r="I36"/>
      <c r="J36"/>
      <c r="K36"/>
      <c r="L36" s="1">
        <f t="shared" si="1"/>
        <v>0</v>
      </c>
      <c r="M36" s="1">
        <f t="shared" si="2"/>
        <v>0</v>
      </c>
      <c r="N36" s="163">
        <f t="shared" si="3"/>
        <v>0</v>
      </c>
      <c r="O36" s="1">
        <f t="shared" si="4"/>
        <v>0</v>
      </c>
      <c r="P36" s="163">
        <f t="shared" si="5"/>
        <v>0</v>
      </c>
      <c r="Q36" s="163">
        <f t="shared" si="6"/>
        <v>0</v>
      </c>
      <c r="R36" s="164">
        <f t="shared" si="7"/>
        <v>0</v>
      </c>
      <c r="S36" s="164">
        <f t="shared" si="8"/>
        <v>0</v>
      </c>
    </row>
    <row r="37" spans="1:19">
      <c r="A37"/>
      <c r="B37"/>
      <c r="C37"/>
      <c r="D37"/>
      <c r="E37"/>
      <c r="F37"/>
      <c r="G37"/>
      <c r="I37"/>
      <c r="J37"/>
      <c r="K37"/>
      <c r="L37" s="1">
        <f t="shared" si="1"/>
        <v>0</v>
      </c>
      <c r="M37" s="1">
        <f t="shared" si="2"/>
        <v>0</v>
      </c>
      <c r="N37" s="163">
        <f t="shared" si="3"/>
        <v>0</v>
      </c>
      <c r="O37" s="1">
        <f t="shared" si="4"/>
        <v>0</v>
      </c>
      <c r="P37" s="163">
        <f t="shared" si="5"/>
        <v>0</v>
      </c>
      <c r="Q37" s="163">
        <f t="shared" si="6"/>
        <v>0</v>
      </c>
      <c r="R37" s="164">
        <f t="shared" si="7"/>
        <v>0</v>
      </c>
      <c r="S37" s="164">
        <f t="shared" si="8"/>
        <v>0</v>
      </c>
    </row>
    <row r="38" spans="1:19">
      <c r="A38"/>
      <c r="B38"/>
      <c r="C38"/>
      <c r="D38"/>
      <c r="E38"/>
      <c r="F38"/>
      <c r="G38"/>
      <c r="I38"/>
      <c r="J38"/>
      <c r="K38"/>
      <c r="L38" s="1">
        <f t="shared" si="1"/>
        <v>0</v>
      </c>
      <c r="M38" s="1">
        <f t="shared" si="2"/>
        <v>0</v>
      </c>
      <c r="N38" s="163">
        <f t="shared" si="3"/>
        <v>0</v>
      </c>
      <c r="O38" s="1">
        <f t="shared" si="4"/>
        <v>0</v>
      </c>
      <c r="P38" s="163">
        <f t="shared" si="5"/>
        <v>0</v>
      </c>
      <c r="Q38" s="163">
        <f t="shared" si="6"/>
        <v>0</v>
      </c>
      <c r="R38" s="164">
        <f t="shared" si="7"/>
        <v>0</v>
      </c>
      <c r="S38" s="164">
        <f t="shared" si="8"/>
        <v>0</v>
      </c>
    </row>
    <row r="39" spans="1:19">
      <c r="A39"/>
      <c r="B39"/>
      <c r="C39"/>
      <c r="D39"/>
      <c r="E39"/>
      <c r="F39"/>
      <c r="G39"/>
      <c r="I39"/>
      <c r="J39"/>
      <c r="K39"/>
      <c r="L39" s="1">
        <f t="shared" si="1"/>
        <v>0</v>
      </c>
      <c r="M39" s="1">
        <f t="shared" si="2"/>
        <v>0</v>
      </c>
      <c r="N39" s="163">
        <f t="shared" si="3"/>
        <v>0</v>
      </c>
      <c r="O39" s="1">
        <f t="shared" si="4"/>
        <v>0</v>
      </c>
      <c r="P39" s="163">
        <f t="shared" si="5"/>
        <v>0</v>
      </c>
      <c r="Q39" s="163">
        <f t="shared" si="6"/>
        <v>0</v>
      </c>
      <c r="R39" s="164">
        <f t="shared" si="7"/>
        <v>0</v>
      </c>
      <c r="S39" s="164">
        <f t="shared" si="8"/>
        <v>0</v>
      </c>
    </row>
    <row r="40" spans="1:19">
      <c r="A40"/>
      <c r="B40"/>
      <c r="C40"/>
      <c r="D40"/>
      <c r="E40"/>
      <c r="F40"/>
      <c r="G40"/>
      <c r="I40"/>
      <c r="J40"/>
      <c r="K40"/>
      <c r="L40" s="1">
        <f t="shared" si="1"/>
        <v>0</v>
      </c>
      <c r="M40" s="1">
        <f t="shared" si="2"/>
        <v>0</v>
      </c>
      <c r="N40" s="163">
        <f t="shared" si="3"/>
        <v>0</v>
      </c>
      <c r="O40" s="1">
        <f t="shared" si="4"/>
        <v>0</v>
      </c>
      <c r="P40" s="163">
        <f t="shared" si="5"/>
        <v>0</v>
      </c>
      <c r="Q40" s="163">
        <f t="shared" si="6"/>
        <v>0</v>
      </c>
      <c r="R40" s="164">
        <f t="shared" si="7"/>
        <v>0</v>
      </c>
      <c r="S40" s="164">
        <f t="shared" si="8"/>
        <v>0</v>
      </c>
    </row>
    <row r="41" spans="1:19">
      <c r="A41"/>
      <c r="B41"/>
      <c r="C41"/>
      <c r="D41"/>
      <c r="E41"/>
      <c r="F41"/>
      <c r="G41"/>
      <c r="I41"/>
      <c r="J41"/>
      <c r="K41"/>
      <c r="L41" s="1">
        <f t="shared" si="1"/>
        <v>0</v>
      </c>
      <c r="M41" s="1">
        <f t="shared" si="2"/>
        <v>0</v>
      </c>
      <c r="N41" s="163">
        <f t="shared" si="3"/>
        <v>0</v>
      </c>
      <c r="O41" s="1">
        <f t="shared" si="4"/>
        <v>0</v>
      </c>
      <c r="P41" s="163">
        <f t="shared" si="5"/>
        <v>0</v>
      </c>
      <c r="Q41" s="163">
        <f t="shared" si="6"/>
        <v>0</v>
      </c>
      <c r="R41" s="164">
        <f t="shared" si="7"/>
        <v>0</v>
      </c>
      <c r="S41" s="164">
        <f t="shared" si="8"/>
        <v>0</v>
      </c>
    </row>
    <row r="42" spans="1:19">
      <c r="A42"/>
      <c r="B42"/>
      <c r="C42"/>
      <c r="D42"/>
      <c r="E42"/>
      <c r="F42"/>
      <c r="G42"/>
      <c r="I42"/>
      <c r="J42"/>
      <c r="K42"/>
      <c r="L42" s="1">
        <f t="shared" si="1"/>
        <v>0</v>
      </c>
      <c r="M42" s="1">
        <f t="shared" si="2"/>
        <v>0</v>
      </c>
      <c r="N42" s="163">
        <f t="shared" si="3"/>
        <v>0</v>
      </c>
      <c r="O42" s="1">
        <f t="shared" si="4"/>
        <v>0</v>
      </c>
      <c r="P42" s="163">
        <f t="shared" si="5"/>
        <v>0</v>
      </c>
      <c r="Q42" s="163">
        <f t="shared" si="6"/>
        <v>0</v>
      </c>
      <c r="R42" s="164">
        <f t="shared" si="7"/>
        <v>0</v>
      </c>
      <c r="S42" s="164">
        <f t="shared" si="8"/>
        <v>0</v>
      </c>
    </row>
    <row r="43" spans="1:19">
      <c r="A43"/>
      <c r="B43"/>
      <c r="C43"/>
      <c r="D43"/>
      <c r="E43"/>
      <c r="F43"/>
      <c r="G43"/>
      <c r="I43"/>
      <c r="J43"/>
      <c r="K43"/>
      <c r="L43" s="1">
        <f t="shared" si="1"/>
        <v>0</v>
      </c>
      <c r="M43" s="1">
        <f t="shared" si="2"/>
        <v>0</v>
      </c>
      <c r="N43" s="163">
        <f t="shared" si="3"/>
        <v>0</v>
      </c>
      <c r="O43" s="1">
        <f t="shared" si="4"/>
        <v>0</v>
      </c>
      <c r="P43" s="163">
        <f t="shared" si="5"/>
        <v>0</v>
      </c>
      <c r="Q43" s="163">
        <f t="shared" si="6"/>
        <v>0</v>
      </c>
      <c r="R43" s="164">
        <f t="shared" si="7"/>
        <v>0</v>
      </c>
      <c r="S43" s="164">
        <f t="shared" si="8"/>
        <v>0</v>
      </c>
    </row>
    <row r="44" spans="1:19">
      <c r="A44"/>
      <c r="B44"/>
      <c r="C44"/>
      <c r="D44"/>
      <c r="E44"/>
      <c r="F44"/>
      <c r="G44"/>
      <c r="I44"/>
      <c r="J44"/>
      <c r="K44"/>
      <c r="L44" s="1">
        <f t="shared" si="1"/>
        <v>0</v>
      </c>
      <c r="M44" s="1">
        <f t="shared" si="2"/>
        <v>0</v>
      </c>
      <c r="N44" s="163">
        <f t="shared" si="3"/>
        <v>0</v>
      </c>
      <c r="O44" s="1">
        <f t="shared" si="4"/>
        <v>0</v>
      </c>
      <c r="P44" s="163">
        <f t="shared" si="5"/>
        <v>0</v>
      </c>
      <c r="Q44" s="163">
        <f t="shared" si="6"/>
        <v>0</v>
      </c>
      <c r="R44" s="164">
        <f t="shared" si="7"/>
        <v>0</v>
      </c>
      <c r="S44" s="164">
        <f t="shared" si="8"/>
        <v>0</v>
      </c>
    </row>
    <row r="45" spans="1:19">
      <c r="A45"/>
      <c r="B45"/>
      <c r="C45"/>
      <c r="D45"/>
      <c r="E45"/>
      <c r="F45"/>
      <c r="G45"/>
      <c r="I45"/>
      <c r="J45"/>
      <c r="K45"/>
      <c r="L45" s="1">
        <f t="shared" si="1"/>
        <v>0</v>
      </c>
      <c r="M45" s="1">
        <f t="shared" si="2"/>
        <v>0</v>
      </c>
      <c r="N45" s="163">
        <f t="shared" si="3"/>
        <v>0</v>
      </c>
      <c r="O45" s="1">
        <f t="shared" si="4"/>
        <v>0</v>
      </c>
      <c r="P45" s="163">
        <f t="shared" si="5"/>
        <v>0</v>
      </c>
      <c r="Q45" s="163">
        <f t="shared" si="6"/>
        <v>0</v>
      </c>
      <c r="R45" s="164">
        <f t="shared" si="7"/>
        <v>0</v>
      </c>
      <c r="S45" s="164">
        <f t="shared" si="8"/>
        <v>0</v>
      </c>
    </row>
    <row r="46" spans="1:19">
      <c r="A46"/>
      <c r="B46"/>
      <c r="C46"/>
      <c r="D46"/>
      <c r="E46"/>
      <c r="F46"/>
      <c r="G46"/>
      <c r="I46"/>
      <c r="J46"/>
      <c r="K46"/>
      <c r="L46" s="1">
        <f t="shared" si="1"/>
        <v>0</v>
      </c>
      <c r="M46" s="1">
        <f t="shared" si="2"/>
        <v>0</v>
      </c>
      <c r="N46" s="163">
        <f t="shared" si="3"/>
        <v>0</v>
      </c>
      <c r="O46" s="1">
        <f t="shared" si="4"/>
        <v>0</v>
      </c>
      <c r="P46" s="163">
        <f t="shared" si="5"/>
        <v>0</v>
      </c>
      <c r="Q46" s="163">
        <f t="shared" si="6"/>
        <v>0</v>
      </c>
      <c r="R46" s="164">
        <f t="shared" si="7"/>
        <v>0</v>
      </c>
      <c r="S46" s="164">
        <f t="shared" si="8"/>
        <v>0</v>
      </c>
    </row>
    <row r="47" spans="1:19">
      <c r="A47"/>
      <c r="B47"/>
      <c r="C47"/>
      <c r="D47"/>
      <c r="E47"/>
      <c r="F47"/>
      <c r="G47"/>
      <c r="I47"/>
      <c r="J47"/>
      <c r="K47"/>
      <c r="L47" s="1">
        <f t="shared" si="1"/>
        <v>0</v>
      </c>
      <c r="M47" s="1">
        <f t="shared" si="2"/>
        <v>0</v>
      </c>
      <c r="N47" s="163">
        <f t="shared" si="3"/>
        <v>0</v>
      </c>
      <c r="O47" s="1">
        <f t="shared" si="4"/>
        <v>0</v>
      </c>
      <c r="P47" s="163">
        <f t="shared" si="5"/>
        <v>0</v>
      </c>
      <c r="Q47" s="163">
        <f t="shared" si="6"/>
        <v>0</v>
      </c>
      <c r="R47" s="164">
        <f t="shared" si="7"/>
        <v>0</v>
      </c>
      <c r="S47" s="164">
        <f t="shared" si="8"/>
        <v>0</v>
      </c>
    </row>
    <row r="48" spans="1:19">
      <c r="A48"/>
      <c r="B48"/>
      <c r="C48"/>
      <c r="D48"/>
      <c r="E48"/>
      <c r="F48"/>
      <c r="G48"/>
      <c r="I48"/>
      <c r="J48"/>
      <c r="K48"/>
      <c r="L48" s="1">
        <f t="shared" si="1"/>
        <v>0</v>
      </c>
      <c r="M48" s="1">
        <f t="shared" si="2"/>
        <v>0</v>
      </c>
      <c r="N48" s="163">
        <f t="shared" si="3"/>
        <v>0</v>
      </c>
      <c r="O48" s="1">
        <f t="shared" si="4"/>
        <v>0</v>
      </c>
      <c r="P48" s="163">
        <f t="shared" si="5"/>
        <v>0</v>
      </c>
      <c r="Q48" s="163">
        <f t="shared" si="6"/>
        <v>0</v>
      </c>
      <c r="R48" s="164">
        <f t="shared" si="7"/>
        <v>0</v>
      </c>
      <c r="S48" s="164">
        <f t="shared" si="8"/>
        <v>0</v>
      </c>
    </row>
    <row r="49" spans="1:19">
      <c r="A49"/>
      <c r="B49"/>
      <c r="C49"/>
      <c r="D49"/>
      <c r="E49"/>
      <c r="F49"/>
      <c r="G49"/>
      <c r="I49"/>
      <c r="J49"/>
      <c r="K49"/>
      <c r="L49">
        <f t="shared" si="1"/>
        <v>0</v>
      </c>
      <c r="M49">
        <f t="shared" si="2"/>
        <v>0</v>
      </c>
      <c r="N49" s="87">
        <f t="shared" si="3"/>
        <v>0</v>
      </c>
      <c r="O49" s="87">
        <f t="shared" si="4"/>
        <v>0</v>
      </c>
      <c r="P49" s="87">
        <f t="shared" si="5"/>
        <v>0</v>
      </c>
      <c r="Q49" s="87">
        <f t="shared" si="6"/>
        <v>0</v>
      </c>
      <c r="R49" s="87">
        <f t="shared" si="7"/>
        <v>0</v>
      </c>
      <c r="S49" s="87">
        <f t="shared" si="8"/>
        <v>0</v>
      </c>
    </row>
    <row r="50" spans="1:19">
      <c r="A50"/>
      <c r="B50"/>
      <c r="C50"/>
      <c r="D50"/>
      <c r="E50"/>
      <c r="F50"/>
      <c r="G50"/>
      <c r="I50"/>
      <c r="J50"/>
      <c r="K50"/>
      <c r="L50">
        <f t="shared" si="1"/>
        <v>0</v>
      </c>
      <c r="M50">
        <f t="shared" si="2"/>
        <v>0</v>
      </c>
      <c r="N50" s="87">
        <f t="shared" si="3"/>
        <v>0</v>
      </c>
      <c r="O50" s="87">
        <f t="shared" si="4"/>
        <v>0</v>
      </c>
      <c r="P50" s="87">
        <f t="shared" si="5"/>
        <v>0</v>
      </c>
      <c r="Q50" s="87">
        <f t="shared" si="6"/>
        <v>0</v>
      </c>
      <c r="R50" s="87">
        <f t="shared" si="7"/>
        <v>0</v>
      </c>
      <c r="S50" s="87">
        <f t="shared" si="8"/>
        <v>0</v>
      </c>
    </row>
    <row r="51" spans="1:19">
      <c r="A51"/>
      <c r="B51"/>
      <c r="C51"/>
      <c r="D51"/>
      <c r="E51"/>
      <c r="F51"/>
      <c r="G51"/>
      <c r="I51"/>
      <c r="J51"/>
      <c r="K51"/>
      <c r="L51"/>
    </row>
    <row r="52" spans="1:19">
      <c r="A52"/>
      <c r="B52"/>
      <c r="C52"/>
      <c r="D52"/>
      <c r="E52"/>
      <c r="F52"/>
      <c r="G52"/>
      <c r="I52"/>
      <c r="J52"/>
      <c r="K52"/>
      <c r="L52"/>
    </row>
    <row r="53" spans="1:19">
      <c r="A53"/>
      <c r="B53"/>
      <c r="C53"/>
      <c r="D53"/>
      <c r="E53"/>
      <c r="F53"/>
      <c r="G53"/>
      <c r="I53"/>
      <c r="J53"/>
      <c r="K53"/>
      <c r="L53"/>
    </row>
    <row r="54" spans="1:19">
      <c r="A54"/>
      <c r="B54"/>
      <c r="C54"/>
      <c r="D54"/>
      <c r="E54"/>
      <c r="F54"/>
      <c r="G54"/>
      <c r="I54"/>
      <c r="J54"/>
      <c r="K54"/>
      <c r="L54"/>
    </row>
    <row r="55" spans="1:19">
      <c r="A55"/>
      <c r="B55"/>
      <c r="C55"/>
      <c r="D55"/>
      <c r="E55"/>
      <c r="F55"/>
      <c r="G55"/>
      <c r="I55"/>
      <c r="J55"/>
      <c r="K55"/>
      <c r="L55"/>
    </row>
    <row r="56" spans="1:19">
      <c r="A56"/>
      <c r="B56"/>
      <c r="C56"/>
      <c r="D56"/>
      <c r="E56"/>
      <c r="F56"/>
      <c r="G56"/>
      <c r="I56"/>
      <c r="J56"/>
      <c r="K56"/>
      <c r="L56"/>
    </row>
    <row r="57" spans="1:19">
      <c r="A57"/>
      <c r="B57"/>
      <c r="C57"/>
      <c r="D57"/>
      <c r="E57"/>
      <c r="F57"/>
      <c r="G57"/>
      <c r="I57"/>
      <c r="J57"/>
      <c r="K57"/>
      <c r="L57"/>
    </row>
    <row r="58" spans="1:19">
      <c r="A58"/>
      <c r="B58"/>
      <c r="C58"/>
      <c r="D58"/>
      <c r="E58"/>
      <c r="F58"/>
      <c r="G58"/>
      <c r="I58"/>
      <c r="J58"/>
      <c r="K58"/>
      <c r="L58"/>
    </row>
    <row r="59" spans="1:19">
      <c r="A59"/>
      <c r="B59"/>
      <c r="C59"/>
      <c r="D59"/>
      <c r="E59"/>
      <c r="F59"/>
      <c r="G59"/>
      <c r="I59"/>
      <c r="J59"/>
      <c r="K59"/>
      <c r="L59"/>
    </row>
    <row r="60" spans="1:19">
      <c r="A60"/>
      <c r="B60"/>
      <c r="C60"/>
      <c r="D60"/>
      <c r="E60"/>
      <c r="F60"/>
      <c r="G60"/>
      <c r="I60"/>
      <c r="J60"/>
      <c r="K60"/>
      <c r="L60"/>
    </row>
    <row r="61" spans="1:19">
      <c r="A61"/>
      <c r="B61"/>
      <c r="C61"/>
      <c r="D61"/>
      <c r="E61"/>
      <c r="F61"/>
      <c r="G61"/>
      <c r="I61"/>
      <c r="J61"/>
      <c r="K61"/>
      <c r="L61"/>
    </row>
    <row r="62" spans="1:19">
      <c r="A62"/>
      <c r="B62"/>
      <c r="C62"/>
      <c r="D62"/>
      <c r="E62"/>
      <c r="F62"/>
      <c r="G62"/>
      <c r="I62"/>
      <c r="J62"/>
      <c r="K62"/>
      <c r="L62"/>
    </row>
    <row r="63" spans="1:19">
      <c r="A63"/>
      <c r="B63"/>
      <c r="C63"/>
      <c r="D63"/>
      <c r="E63"/>
      <c r="F63"/>
      <c r="G63"/>
      <c r="I63"/>
      <c r="J63"/>
      <c r="K63"/>
      <c r="L63"/>
    </row>
    <row r="64" spans="1:19">
      <c r="A64"/>
      <c r="B64"/>
      <c r="C64"/>
      <c r="D64"/>
      <c r="E64"/>
      <c r="F64"/>
      <c r="G64"/>
      <c r="I64"/>
      <c r="J64"/>
      <c r="K64"/>
      <c r="L64"/>
    </row>
    <row r="65" spans="1:12">
      <c r="A65"/>
      <c r="B65"/>
      <c r="C65"/>
      <c r="D65"/>
      <c r="E65"/>
      <c r="F65"/>
      <c r="G65"/>
      <c r="I65"/>
      <c r="J65"/>
      <c r="K65"/>
      <c r="L65"/>
    </row>
    <row r="66" spans="1:12">
      <c r="A66"/>
      <c r="B66"/>
      <c r="C66"/>
      <c r="D66"/>
      <c r="E66"/>
      <c r="F66"/>
      <c r="G66"/>
      <c r="I66"/>
      <c r="J66"/>
      <c r="K66"/>
      <c r="L66"/>
    </row>
    <row r="67" spans="1:12">
      <c r="A67"/>
      <c r="B67"/>
      <c r="C67"/>
      <c r="D67"/>
      <c r="E67"/>
      <c r="F67"/>
      <c r="G67"/>
      <c r="I67"/>
      <c r="J67"/>
      <c r="K67"/>
      <c r="L67"/>
    </row>
    <row r="68" spans="1:12">
      <c r="A68"/>
      <c r="B68"/>
      <c r="C68"/>
      <c r="D68"/>
      <c r="E68"/>
      <c r="F68"/>
      <c r="G68"/>
      <c r="I68"/>
      <c r="J68"/>
      <c r="K68"/>
      <c r="L68"/>
    </row>
    <row r="69" spans="1:12">
      <c r="A69"/>
      <c r="B69"/>
      <c r="C69"/>
      <c r="D69"/>
      <c r="E69"/>
      <c r="F69"/>
      <c r="G69"/>
      <c r="I69"/>
      <c r="J69"/>
      <c r="K69"/>
      <c r="L69"/>
    </row>
    <row r="70" spans="1:12">
      <c r="A70"/>
      <c r="B70"/>
      <c r="C70"/>
      <c r="D70"/>
      <c r="E70"/>
      <c r="F70"/>
      <c r="G70"/>
      <c r="I70"/>
      <c r="J70"/>
      <c r="K70"/>
      <c r="L70"/>
    </row>
    <row r="71" spans="1:12">
      <c r="A71"/>
      <c r="B71"/>
      <c r="C71"/>
      <c r="D71"/>
      <c r="E71"/>
      <c r="F71"/>
      <c r="G71"/>
      <c r="I71"/>
      <c r="J71"/>
      <c r="K71"/>
      <c r="L71"/>
    </row>
    <row r="72" spans="1:12">
      <c r="A72"/>
      <c r="B72"/>
      <c r="C72"/>
      <c r="D72"/>
      <c r="E72"/>
      <c r="F72"/>
      <c r="G72"/>
      <c r="I72"/>
      <c r="J72"/>
      <c r="K72"/>
      <c r="L72"/>
    </row>
    <row r="73" spans="1:12">
      <c r="A73"/>
      <c r="B73"/>
      <c r="C73"/>
      <c r="D73"/>
      <c r="E73"/>
      <c r="F73"/>
      <c r="G73"/>
      <c r="I73"/>
      <c r="J73"/>
      <c r="K73"/>
      <c r="L73"/>
    </row>
    <row r="74" spans="1:12">
      <c r="A74"/>
      <c r="B74"/>
      <c r="C74"/>
      <c r="D74"/>
      <c r="E74"/>
      <c r="F74"/>
      <c r="G74"/>
      <c r="I74"/>
      <c r="J74"/>
      <c r="K74"/>
      <c r="L74"/>
    </row>
    <row r="75" spans="1:12">
      <c r="A75"/>
      <c r="B75"/>
      <c r="C75"/>
      <c r="D75"/>
      <c r="E75"/>
      <c r="F75"/>
      <c r="G75"/>
      <c r="I75"/>
      <c r="J75"/>
      <c r="K75"/>
      <c r="L75"/>
    </row>
    <row r="76" spans="1:12">
      <c r="A76"/>
      <c r="B76"/>
      <c r="C76"/>
      <c r="D76"/>
      <c r="E76"/>
      <c r="F76"/>
      <c r="G76"/>
      <c r="I76"/>
      <c r="J76"/>
      <c r="K76"/>
      <c r="L76"/>
    </row>
    <row r="77" spans="1:12">
      <c r="A77"/>
      <c r="B77"/>
      <c r="C77"/>
      <c r="D77"/>
      <c r="E77"/>
      <c r="F77"/>
      <c r="G77"/>
      <c r="I77"/>
      <c r="J77"/>
      <c r="K77"/>
      <c r="L77"/>
    </row>
    <row r="78" spans="1:12">
      <c r="A78"/>
      <c r="B78"/>
      <c r="C78"/>
      <c r="D78"/>
      <c r="E78"/>
      <c r="F78"/>
      <c r="G78"/>
      <c r="I78"/>
      <c r="J78"/>
      <c r="K78"/>
      <c r="L78"/>
    </row>
    <row r="79" spans="1:12">
      <c r="A79"/>
      <c r="B79"/>
      <c r="C79"/>
      <c r="D79"/>
      <c r="E79"/>
      <c r="F79"/>
      <c r="G79"/>
      <c r="I79"/>
      <c r="J79"/>
      <c r="K79"/>
      <c r="L79"/>
    </row>
    <row r="80" spans="1:12">
      <c r="A80"/>
      <c r="B80"/>
      <c r="C80"/>
      <c r="D80"/>
      <c r="E80"/>
      <c r="F80"/>
      <c r="G80"/>
      <c r="I80"/>
      <c r="J80"/>
      <c r="K80"/>
      <c r="L80"/>
    </row>
    <row r="81" spans="1:12">
      <c r="A81"/>
      <c r="B81"/>
      <c r="C81"/>
      <c r="D81"/>
      <c r="E81"/>
      <c r="F81"/>
      <c r="G81"/>
      <c r="I81"/>
      <c r="J81"/>
      <c r="K81"/>
      <c r="L81"/>
    </row>
    <row r="82" spans="1:12">
      <c r="A82"/>
      <c r="B82"/>
      <c r="C82"/>
      <c r="D82"/>
      <c r="E82"/>
      <c r="F82"/>
      <c r="G82"/>
      <c r="I82"/>
      <c r="J82"/>
      <c r="K82"/>
      <c r="L82"/>
    </row>
    <row r="83" spans="1:12">
      <c r="A83"/>
      <c r="B83"/>
      <c r="C83"/>
      <c r="D83"/>
      <c r="E83"/>
      <c r="F83"/>
      <c r="G83"/>
      <c r="I83"/>
      <c r="J83"/>
      <c r="K83"/>
      <c r="L83"/>
    </row>
    <row r="84" spans="1:12">
      <c r="A84"/>
      <c r="B84"/>
      <c r="C84"/>
      <c r="D84"/>
      <c r="E84"/>
      <c r="F84"/>
      <c r="G84"/>
      <c r="I84"/>
      <c r="J84"/>
      <c r="K84"/>
      <c r="L84"/>
    </row>
    <row r="85" spans="1:12">
      <c r="A85"/>
      <c r="B85"/>
      <c r="C85"/>
      <c r="D85"/>
      <c r="E85"/>
      <c r="F85"/>
      <c r="G85"/>
      <c r="I85"/>
      <c r="J85"/>
      <c r="K85"/>
      <c r="L85"/>
    </row>
    <row r="86" spans="1:12">
      <c r="A86"/>
      <c r="B86"/>
      <c r="C86"/>
      <c r="D86"/>
      <c r="E86"/>
      <c r="F86"/>
      <c r="G86"/>
      <c r="I86"/>
      <c r="J86"/>
      <c r="K86"/>
      <c r="L86"/>
    </row>
    <row r="87" spans="1:12">
      <c r="A87"/>
      <c r="B87"/>
      <c r="C87"/>
      <c r="D87"/>
      <c r="E87"/>
      <c r="F87"/>
      <c r="G87"/>
      <c r="I87"/>
      <c r="J87"/>
      <c r="K87"/>
      <c r="L87"/>
    </row>
    <row r="88" spans="1:12">
      <c r="A88"/>
      <c r="B88"/>
      <c r="C88"/>
      <c r="D88"/>
      <c r="E88"/>
      <c r="F88"/>
      <c r="G88"/>
      <c r="I88"/>
      <c r="J88"/>
      <c r="K88"/>
      <c r="L88"/>
    </row>
    <row r="89" spans="1:12">
      <c r="A89"/>
      <c r="B89"/>
      <c r="C89"/>
      <c r="D89"/>
      <c r="E89"/>
      <c r="F89"/>
      <c r="G89"/>
      <c r="I89"/>
      <c r="J89"/>
      <c r="K89"/>
      <c r="L89"/>
    </row>
    <row r="90" spans="1:12">
      <c r="A90"/>
      <c r="B90"/>
      <c r="C90"/>
      <c r="D90"/>
      <c r="E90"/>
      <c r="F90"/>
      <c r="G90"/>
      <c r="I90"/>
      <c r="J90"/>
      <c r="K90"/>
      <c r="L90"/>
    </row>
    <row r="91" spans="1:12">
      <c r="A91"/>
      <c r="B91"/>
      <c r="C91"/>
      <c r="D91"/>
      <c r="E91"/>
      <c r="F91"/>
      <c r="G91"/>
      <c r="I91"/>
      <c r="J91"/>
      <c r="K91"/>
      <c r="L91"/>
    </row>
    <row r="92" spans="1:12">
      <c r="A92"/>
      <c r="B92"/>
      <c r="C92"/>
      <c r="D92"/>
      <c r="E92"/>
      <c r="F92"/>
      <c r="G92"/>
      <c r="I92"/>
      <c r="J92"/>
      <c r="K92"/>
      <c r="L92"/>
    </row>
    <row r="93" spans="1:12">
      <c r="A93"/>
      <c r="B93"/>
      <c r="C93"/>
      <c r="D93"/>
      <c r="E93"/>
      <c r="F93"/>
      <c r="G93"/>
      <c r="I93"/>
      <c r="J93"/>
      <c r="K93"/>
      <c r="L93"/>
    </row>
    <row r="94" spans="1:12">
      <c r="A94"/>
      <c r="B94"/>
      <c r="C94"/>
      <c r="D94"/>
      <c r="E94"/>
      <c r="F94"/>
      <c r="G94"/>
      <c r="I94"/>
      <c r="J94"/>
      <c r="K94"/>
      <c r="L94"/>
    </row>
    <row r="95" spans="1:12">
      <c r="A95"/>
      <c r="B95"/>
      <c r="C95"/>
      <c r="D95"/>
      <c r="E95"/>
      <c r="F95"/>
      <c r="G95"/>
      <c r="I95"/>
      <c r="J95"/>
      <c r="K95"/>
      <c r="L95"/>
    </row>
    <row r="96" spans="1:12">
      <c r="A96"/>
      <c r="B96"/>
      <c r="C96"/>
      <c r="D96"/>
      <c r="E96"/>
      <c r="F96"/>
      <c r="G96"/>
      <c r="I96"/>
      <c r="J96"/>
      <c r="K96"/>
      <c r="L96"/>
    </row>
    <row r="97" spans="1:12">
      <c r="A97"/>
      <c r="B97"/>
      <c r="C97"/>
      <c r="D97"/>
      <c r="E97"/>
      <c r="F97"/>
      <c r="G97"/>
      <c r="I97"/>
      <c r="J97"/>
      <c r="K97"/>
      <c r="L97"/>
    </row>
    <row r="98" spans="1:12">
      <c r="A98"/>
      <c r="B98"/>
      <c r="C98"/>
      <c r="D98"/>
      <c r="E98"/>
      <c r="F98"/>
      <c r="G98"/>
      <c r="I98"/>
      <c r="J98"/>
      <c r="K98"/>
      <c r="L98"/>
    </row>
    <row r="99" spans="1:12">
      <c r="A99"/>
      <c r="B99"/>
      <c r="C99"/>
      <c r="D99"/>
      <c r="E99"/>
      <c r="F99"/>
      <c r="G99"/>
      <c r="I99"/>
      <c r="J99"/>
      <c r="K99"/>
      <c r="L99"/>
    </row>
    <row r="100" spans="1:12">
      <c r="A100"/>
      <c r="B100"/>
      <c r="C100"/>
      <c r="D100"/>
      <c r="E100"/>
      <c r="F100"/>
      <c r="G100"/>
      <c r="I100"/>
      <c r="J100"/>
      <c r="K100"/>
      <c r="L100"/>
    </row>
    <row r="101" spans="1:12">
      <c r="A101"/>
      <c r="B101"/>
      <c r="C101"/>
      <c r="D101"/>
      <c r="E101"/>
      <c r="F101"/>
      <c r="G101"/>
      <c r="I101"/>
      <c r="J101"/>
    </row>
    <row r="102" spans="1:12">
      <c r="A102"/>
      <c r="B102"/>
      <c r="C102"/>
      <c r="D102"/>
      <c r="E102"/>
      <c r="F102"/>
      <c r="G102"/>
      <c r="I102"/>
      <c r="J102"/>
    </row>
    <row r="103" spans="1:12">
      <c r="A103"/>
      <c r="B103"/>
      <c r="C103"/>
      <c r="D103"/>
      <c r="E103"/>
      <c r="F103"/>
      <c r="G103"/>
      <c r="I103"/>
      <c r="J103"/>
    </row>
    <row r="104" spans="1:12">
      <c r="A104"/>
      <c r="B104"/>
      <c r="C104"/>
      <c r="D104"/>
      <c r="E104"/>
      <c r="F104"/>
      <c r="G104"/>
      <c r="I104"/>
      <c r="J104"/>
    </row>
    <row r="105" spans="1:12">
      <c r="A105"/>
      <c r="B105"/>
      <c r="C105"/>
      <c r="D105"/>
      <c r="E105"/>
      <c r="F105"/>
      <c r="G105"/>
      <c r="I105"/>
      <c r="J105"/>
    </row>
    <row r="106" spans="1:12">
      <c r="A106"/>
      <c r="B106"/>
      <c r="C106"/>
      <c r="D106"/>
      <c r="E106"/>
      <c r="F106"/>
      <c r="G106"/>
      <c r="I106"/>
      <c r="J106"/>
    </row>
    <row r="107" spans="1:12">
      <c r="A107"/>
      <c r="B107"/>
      <c r="C107"/>
      <c r="D107"/>
      <c r="E107"/>
      <c r="F107"/>
      <c r="G107"/>
      <c r="I107"/>
      <c r="J107"/>
    </row>
    <row r="108" spans="1:12">
      <c r="A108"/>
      <c r="B108"/>
      <c r="C108"/>
      <c r="D108"/>
      <c r="E108"/>
      <c r="F108"/>
      <c r="G108"/>
      <c r="I108"/>
      <c r="J108"/>
    </row>
    <row r="109" spans="1:12">
      <c r="A109"/>
      <c r="B109"/>
      <c r="C109"/>
      <c r="D109"/>
      <c r="E109"/>
      <c r="F109"/>
      <c r="G109"/>
      <c r="I109"/>
      <c r="J109"/>
    </row>
    <row r="110" spans="1:12">
      <c r="A110"/>
      <c r="B110"/>
      <c r="C110"/>
      <c r="D110"/>
      <c r="E110"/>
      <c r="F110"/>
      <c r="G110"/>
      <c r="I110"/>
      <c r="J110"/>
    </row>
    <row r="111" spans="1:12">
      <c r="A111"/>
      <c r="B111"/>
      <c r="C111"/>
      <c r="D111"/>
      <c r="E111"/>
      <c r="F111"/>
      <c r="G111"/>
      <c r="I111"/>
      <c r="J111"/>
    </row>
    <row r="112" spans="1:12">
      <c r="A112"/>
      <c r="B112"/>
      <c r="C112"/>
      <c r="D112"/>
      <c r="E112"/>
      <c r="F112"/>
      <c r="G112"/>
      <c r="I112"/>
      <c r="J112"/>
    </row>
    <row r="113" spans="1:10">
      <c r="A113"/>
      <c r="B113"/>
      <c r="C113"/>
      <c r="D113"/>
      <c r="E113"/>
      <c r="F113"/>
      <c r="G113"/>
      <c r="I113"/>
      <c r="J113"/>
    </row>
    <row r="114" spans="1:10">
      <c r="A114"/>
      <c r="B114"/>
      <c r="C114"/>
      <c r="D114"/>
      <c r="E114"/>
      <c r="F114"/>
      <c r="G114"/>
      <c r="I114"/>
      <c r="J114"/>
    </row>
    <row r="115" spans="1:10">
      <c r="A115"/>
      <c r="B115"/>
      <c r="C115"/>
      <c r="D115"/>
      <c r="E115"/>
      <c r="F115"/>
      <c r="G115"/>
      <c r="I115"/>
      <c r="J115"/>
    </row>
    <row r="116" spans="1:10">
      <c r="A116"/>
      <c r="B116"/>
      <c r="C116"/>
      <c r="D116"/>
      <c r="E116"/>
      <c r="F116"/>
      <c r="G116"/>
      <c r="I116"/>
      <c r="J116"/>
    </row>
    <row r="117" spans="1:10">
      <c r="A117"/>
      <c r="B117"/>
      <c r="C117"/>
      <c r="D117"/>
      <c r="E117"/>
      <c r="F117"/>
      <c r="G117"/>
      <c r="I117"/>
      <c r="J117"/>
    </row>
    <row r="118" spans="1:10">
      <c r="A118"/>
      <c r="B118"/>
      <c r="C118"/>
      <c r="D118"/>
      <c r="E118"/>
      <c r="F118"/>
      <c r="G118"/>
      <c r="I118"/>
      <c r="J118"/>
    </row>
    <row r="119" spans="1:10">
      <c r="A119"/>
      <c r="B119"/>
      <c r="C119"/>
      <c r="D119"/>
      <c r="E119"/>
      <c r="F119"/>
      <c r="G119"/>
      <c r="I119"/>
      <c r="J119"/>
    </row>
    <row r="120" spans="1:10">
      <c r="A120"/>
      <c r="B120"/>
      <c r="C120"/>
      <c r="D120"/>
      <c r="E120"/>
      <c r="F120"/>
      <c r="G120"/>
      <c r="I120"/>
      <c r="J120"/>
    </row>
    <row r="121" spans="1:10">
      <c r="A121"/>
      <c r="B121"/>
      <c r="C121"/>
      <c r="D121"/>
      <c r="E121"/>
      <c r="F121"/>
      <c r="G121"/>
      <c r="I121"/>
      <c r="J121"/>
    </row>
    <row r="122" spans="1:10">
      <c r="A122"/>
      <c r="B122"/>
      <c r="C122"/>
      <c r="D122"/>
      <c r="E122"/>
      <c r="F122"/>
      <c r="G122"/>
      <c r="I122"/>
      <c r="J122"/>
    </row>
    <row r="123" spans="1:10">
      <c r="A123"/>
      <c r="B123"/>
      <c r="C123"/>
      <c r="D123"/>
      <c r="E123"/>
      <c r="F123"/>
      <c r="G123"/>
      <c r="I123"/>
      <c r="J123"/>
    </row>
    <row r="124" spans="1:10">
      <c r="A124"/>
      <c r="B124"/>
      <c r="C124"/>
      <c r="D124"/>
      <c r="E124"/>
      <c r="F124"/>
      <c r="G124"/>
      <c r="I124"/>
      <c r="J124"/>
    </row>
    <row r="125" spans="1:10">
      <c r="A125"/>
      <c r="B125"/>
      <c r="C125"/>
      <c r="D125"/>
      <c r="E125"/>
      <c r="F125"/>
      <c r="G125"/>
      <c r="I125"/>
      <c r="J125"/>
    </row>
    <row r="126" spans="1:10">
      <c r="A126"/>
      <c r="B126"/>
      <c r="C126"/>
      <c r="D126"/>
      <c r="E126"/>
      <c r="F126"/>
      <c r="G126"/>
      <c r="I126"/>
      <c r="J126"/>
    </row>
    <row r="127" spans="1:10">
      <c r="A127"/>
      <c r="B127"/>
      <c r="C127"/>
      <c r="D127"/>
      <c r="E127"/>
      <c r="F127"/>
      <c r="G127"/>
      <c r="I127"/>
      <c r="J127"/>
    </row>
    <row r="128" spans="1:10">
      <c r="A128"/>
      <c r="B128"/>
      <c r="C128"/>
      <c r="D128"/>
      <c r="E128"/>
      <c r="F128"/>
      <c r="G128"/>
      <c r="I128"/>
      <c r="J128"/>
    </row>
    <row r="129" spans="1:10">
      <c r="A129"/>
      <c r="B129"/>
      <c r="C129"/>
      <c r="D129"/>
      <c r="E129"/>
      <c r="F129"/>
      <c r="G129"/>
      <c r="I129"/>
      <c r="J129"/>
    </row>
    <row r="130" spans="1:10">
      <c r="A130"/>
      <c r="B130"/>
      <c r="C130"/>
      <c r="D130"/>
      <c r="E130"/>
      <c r="F130"/>
      <c r="G130"/>
      <c r="I130"/>
      <c r="J130"/>
    </row>
    <row r="131" spans="1:10">
      <c r="A131"/>
      <c r="B131"/>
      <c r="C131"/>
      <c r="D131"/>
      <c r="E131"/>
      <c r="F131"/>
      <c r="G131"/>
      <c r="I131"/>
      <c r="J131"/>
    </row>
    <row r="132" spans="1:10">
      <c r="A132"/>
      <c r="B132"/>
      <c r="C132"/>
      <c r="D132"/>
      <c r="E132"/>
      <c r="F132"/>
      <c r="G132"/>
      <c r="I132"/>
      <c r="J132"/>
    </row>
    <row r="133" spans="1:10">
      <c r="A133"/>
      <c r="B133"/>
      <c r="C133"/>
      <c r="D133"/>
      <c r="E133"/>
      <c r="F133"/>
      <c r="G133"/>
      <c r="I133"/>
      <c r="J133"/>
    </row>
    <row r="134" spans="1:10">
      <c r="A134"/>
      <c r="B134"/>
      <c r="C134"/>
      <c r="D134"/>
      <c r="E134"/>
      <c r="F134"/>
      <c r="G134"/>
      <c r="I134"/>
      <c r="J134"/>
    </row>
    <row r="135" spans="1:10">
      <c r="A135"/>
      <c r="B135"/>
      <c r="C135"/>
      <c r="D135"/>
      <c r="E135"/>
      <c r="F135"/>
      <c r="G135"/>
      <c r="I135"/>
      <c r="J135"/>
    </row>
    <row r="136" spans="1:10">
      <c r="A136"/>
      <c r="B136"/>
      <c r="C136"/>
      <c r="D136"/>
      <c r="E136"/>
      <c r="F136"/>
      <c r="G136"/>
      <c r="I136"/>
      <c r="J136"/>
    </row>
    <row r="137" spans="1:10">
      <c r="A137"/>
      <c r="B137"/>
      <c r="C137"/>
      <c r="D137"/>
      <c r="E137"/>
      <c r="F137"/>
      <c r="G137"/>
      <c r="I137"/>
      <c r="J137"/>
    </row>
    <row r="138" spans="1:10">
      <c r="A138"/>
      <c r="B138"/>
      <c r="C138"/>
      <c r="D138"/>
      <c r="E138"/>
      <c r="F138"/>
      <c r="G138"/>
      <c r="I138"/>
      <c r="J138"/>
    </row>
    <row r="139" spans="1:10">
      <c r="A139"/>
      <c r="B139"/>
      <c r="C139"/>
      <c r="D139"/>
      <c r="E139"/>
      <c r="F139"/>
      <c r="G139"/>
      <c r="I139"/>
      <c r="J139"/>
    </row>
    <row r="140" spans="1:10">
      <c r="A140"/>
      <c r="B140"/>
      <c r="C140"/>
      <c r="D140"/>
      <c r="E140"/>
      <c r="F140"/>
      <c r="G140"/>
      <c r="I140"/>
      <c r="J140"/>
    </row>
    <row r="141" spans="1:10">
      <c r="A141"/>
      <c r="B141"/>
      <c r="C141"/>
      <c r="D141"/>
      <c r="E141"/>
      <c r="F141"/>
      <c r="G141"/>
      <c r="I141"/>
      <c r="J141"/>
    </row>
    <row r="142" spans="1:10">
      <c r="A142"/>
      <c r="B142"/>
      <c r="C142"/>
      <c r="D142"/>
      <c r="E142"/>
      <c r="F142"/>
      <c r="G142"/>
      <c r="I142"/>
      <c r="J142"/>
    </row>
    <row r="143" spans="1:10">
      <c r="A143"/>
      <c r="B143"/>
      <c r="C143"/>
      <c r="D143"/>
      <c r="E143"/>
      <c r="F143"/>
      <c r="G143"/>
      <c r="I143"/>
      <c r="J143"/>
    </row>
    <row r="144" spans="1:10">
      <c r="A144"/>
      <c r="B144"/>
      <c r="C144"/>
      <c r="D144"/>
      <c r="E144"/>
      <c r="F144"/>
      <c r="G144"/>
      <c r="I144"/>
      <c r="J144"/>
    </row>
    <row r="145" spans="1:10">
      <c r="A145"/>
      <c r="B145"/>
      <c r="C145"/>
      <c r="D145"/>
      <c r="E145"/>
      <c r="F145"/>
      <c r="G145"/>
      <c r="I145"/>
      <c r="J145"/>
    </row>
    <row r="146" spans="1:10">
      <c r="A146"/>
      <c r="B146"/>
      <c r="C146"/>
      <c r="D146"/>
      <c r="E146"/>
      <c r="F146"/>
      <c r="G146"/>
      <c r="I146"/>
      <c r="J146"/>
    </row>
    <row r="147" spans="1:10">
      <c r="A147"/>
      <c r="B147"/>
      <c r="C147"/>
      <c r="D147"/>
      <c r="E147"/>
      <c r="F147"/>
      <c r="G147"/>
      <c r="I147"/>
      <c r="J147"/>
    </row>
    <row r="148" spans="1:10">
      <c r="A148"/>
      <c r="B148"/>
      <c r="C148"/>
      <c r="D148"/>
      <c r="E148"/>
      <c r="F148"/>
      <c r="G148"/>
      <c r="I148"/>
      <c r="J148"/>
    </row>
    <row r="149" spans="1:10">
      <c r="A149"/>
      <c r="B149"/>
      <c r="C149"/>
      <c r="D149"/>
      <c r="E149"/>
      <c r="F149"/>
      <c r="G149"/>
      <c r="I149"/>
      <c r="J149"/>
    </row>
    <row r="150" spans="1:10">
      <c r="A150"/>
      <c r="B150"/>
      <c r="C150"/>
      <c r="D150"/>
      <c r="E150"/>
      <c r="F150"/>
      <c r="G150"/>
      <c r="I150"/>
      <c r="J150"/>
    </row>
    <row r="151" spans="1:10">
      <c r="A151"/>
      <c r="B151"/>
      <c r="C151"/>
      <c r="D151"/>
      <c r="E151"/>
      <c r="F151"/>
      <c r="G151"/>
      <c r="I151"/>
      <c r="J151"/>
    </row>
    <row r="152" spans="1:10">
      <c r="A152"/>
      <c r="B152"/>
      <c r="C152"/>
      <c r="D152"/>
      <c r="E152"/>
      <c r="F152"/>
      <c r="G152"/>
      <c r="I152"/>
      <c r="J152"/>
    </row>
    <row r="153" spans="1:10">
      <c r="A153"/>
      <c r="B153"/>
      <c r="C153"/>
      <c r="D153"/>
      <c r="E153"/>
      <c r="F153"/>
      <c r="G153"/>
      <c r="I153"/>
      <c r="J153"/>
    </row>
    <row r="154" spans="1:10">
      <c r="A154"/>
      <c r="B154"/>
      <c r="C154"/>
      <c r="D154"/>
      <c r="E154"/>
      <c r="F154"/>
      <c r="G154"/>
      <c r="I154"/>
      <c r="J154"/>
    </row>
    <row r="155" spans="1:10">
      <c r="A155"/>
      <c r="B155"/>
      <c r="C155"/>
      <c r="D155"/>
      <c r="E155"/>
      <c r="F155"/>
      <c r="G155"/>
      <c r="I155"/>
      <c r="J155"/>
    </row>
    <row r="156" spans="1:10">
      <c r="A156"/>
      <c r="B156"/>
      <c r="C156"/>
      <c r="D156"/>
      <c r="E156"/>
      <c r="F156"/>
      <c r="G156"/>
      <c r="I156"/>
      <c r="J156"/>
    </row>
    <row r="157" spans="1:10">
      <c r="A157"/>
      <c r="B157"/>
      <c r="C157"/>
      <c r="D157"/>
      <c r="E157"/>
      <c r="F157"/>
      <c r="G157"/>
      <c r="I157"/>
      <c r="J157"/>
    </row>
    <row r="158" spans="1:10">
      <c r="A158"/>
      <c r="B158"/>
      <c r="C158"/>
      <c r="D158"/>
      <c r="E158"/>
      <c r="F158"/>
      <c r="G158"/>
      <c r="I158"/>
      <c r="J158"/>
    </row>
    <row r="159" spans="1:10">
      <c r="A159"/>
      <c r="B159"/>
      <c r="C159"/>
      <c r="D159"/>
      <c r="E159"/>
      <c r="F159"/>
      <c r="G159"/>
      <c r="I159"/>
      <c r="J159"/>
    </row>
    <row r="160" spans="1:10">
      <c r="A160"/>
      <c r="B160"/>
      <c r="C160"/>
      <c r="D160"/>
      <c r="E160"/>
      <c r="F160"/>
      <c r="G160"/>
      <c r="I160"/>
      <c r="J160"/>
    </row>
    <row r="161" spans="1:10">
      <c r="A161"/>
      <c r="B161"/>
      <c r="C161"/>
      <c r="D161"/>
      <c r="E161"/>
      <c r="F161"/>
      <c r="G161"/>
      <c r="I161"/>
      <c r="J161"/>
    </row>
    <row r="162" spans="1:10">
      <c r="A162"/>
      <c r="B162"/>
      <c r="C162"/>
      <c r="D162"/>
      <c r="E162"/>
      <c r="F162"/>
      <c r="G162"/>
      <c r="I162"/>
      <c r="J162"/>
    </row>
    <row r="163" spans="1:10">
      <c r="A163"/>
      <c r="B163"/>
      <c r="C163"/>
      <c r="D163"/>
      <c r="E163"/>
      <c r="F163"/>
      <c r="G163"/>
      <c r="I163"/>
      <c r="J163"/>
    </row>
    <row r="164" spans="1:10">
      <c r="A164"/>
      <c r="B164"/>
      <c r="C164"/>
      <c r="D164"/>
      <c r="E164"/>
      <c r="F164"/>
      <c r="G164"/>
      <c r="I164"/>
      <c r="J164"/>
    </row>
    <row r="165" spans="1:10">
      <c r="A165"/>
      <c r="B165"/>
      <c r="C165"/>
      <c r="D165"/>
      <c r="E165"/>
      <c r="F165"/>
      <c r="G165"/>
      <c r="I165"/>
      <c r="J165"/>
    </row>
    <row r="166" spans="1:10">
      <c r="A166"/>
      <c r="B166"/>
      <c r="C166"/>
      <c r="D166"/>
      <c r="E166"/>
      <c r="F166"/>
      <c r="G166"/>
      <c r="I166"/>
      <c r="J166"/>
    </row>
    <row r="167" spans="1:10">
      <c r="A167"/>
      <c r="B167"/>
      <c r="C167"/>
      <c r="D167"/>
      <c r="E167"/>
      <c r="F167"/>
      <c r="G167"/>
      <c r="I167"/>
      <c r="J167"/>
    </row>
    <row r="168" spans="1:10">
      <c r="A168"/>
      <c r="B168"/>
      <c r="C168"/>
      <c r="D168"/>
      <c r="E168"/>
      <c r="F168"/>
      <c r="G168"/>
      <c r="I168"/>
      <c r="J168"/>
    </row>
    <row r="169" spans="1:10">
      <c r="A169"/>
      <c r="B169"/>
      <c r="C169"/>
      <c r="D169"/>
      <c r="E169"/>
      <c r="F169"/>
      <c r="G169"/>
      <c r="I169"/>
      <c r="J169"/>
    </row>
    <row r="170" spans="1:10">
      <c r="A170"/>
      <c r="B170"/>
      <c r="C170"/>
      <c r="D170"/>
      <c r="E170"/>
      <c r="F170"/>
      <c r="G170"/>
      <c r="I170"/>
      <c r="J170"/>
    </row>
    <row r="171" spans="1:10">
      <c r="A171"/>
      <c r="B171"/>
      <c r="C171"/>
      <c r="D171"/>
      <c r="E171"/>
      <c r="F171"/>
      <c r="G171"/>
      <c r="I171"/>
      <c r="J171"/>
    </row>
    <row r="172" spans="1:10">
      <c r="A172"/>
      <c r="B172"/>
      <c r="C172"/>
      <c r="D172"/>
      <c r="E172"/>
      <c r="F172"/>
      <c r="G172"/>
      <c r="I172"/>
      <c r="J172"/>
    </row>
    <row r="173" spans="1:10">
      <c r="A173"/>
      <c r="B173"/>
      <c r="C173"/>
      <c r="D173"/>
      <c r="E173"/>
      <c r="F173"/>
      <c r="G173"/>
      <c r="I173"/>
      <c r="J173"/>
    </row>
    <row r="174" spans="1:10">
      <c r="A174"/>
      <c r="B174"/>
      <c r="C174"/>
      <c r="D174"/>
      <c r="E174"/>
      <c r="F174"/>
      <c r="G174"/>
      <c r="I174"/>
      <c r="J174"/>
    </row>
    <row r="175" spans="1:10">
      <c r="A175"/>
      <c r="B175"/>
      <c r="C175"/>
      <c r="D175"/>
      <c r="E175"/>
      <c r="F175"/>
      <c r="G175"/>
      <c r="I175"/>
      <c r="J175"/>
    </row>
    <row r="176" spans="1:10">
      <c r="A176"/>
      <c r="B176"/>
      <c r="C176"/>
      <c r="D176"/>
      <c r="E176"/>
      <c r="F176"/>
      <c r="G176"/>
      <c r="I176"/>
      <c r="J176"/>
    </row>
    <row r="177" spans="1:10">
      <c r="A177"/>
      <c r="B177"/>
      <c r="C177"/>
      <c r="D177"/>
      <c r="E177"/>
      <c r="F177"/>
      <c r="G177"/>
      <c r="I177"/>
      <c r="J177"/>
    </row>
    <row r="178" spans="1:10">
      <c r="A178"/>
      <c r="B178"/>
      <c r="C178"/>
      <c r="D178"/>
      <c r="E178"/>
      <c r="F178"/>
      <c r="G178"/>
      <c r="I178"/>
      <c r="J178"/>
    </row>
    <row r="179" spans="1:10">
      <c r="A179"/>
      <c r="B179"/>
      <c r="C179"/>
      <c r="D179"/>
      <c r="E179"/>
      <c r="F179"/>
      <c r="G179"/>
      <c r="I179"/>
      <c r="J179"/>
    </row>
    <row r="180" spans="1:10">
      <c r="A180"/>
      <c r="B180"/>
      <c r="C180"/>
      <c r="D180"/>
      <c r="E180"/>
      <c r="F180"/>
      <c r="G180"/>
      <c r="I180"/>
      <c r="J180"/>
    </row>
    <row r="181" spans="1:10">
      <c r="A181"/>
      <c r="B181"/>
      <c r="C181"/>
      <c r="D181"/>
      <c r="E181"/>
      <c r="F181"/>
      <c r="G181"/>
      <c r="I181"/>
      <c r="J181"/>
    </row>
    <row r="182" spans="1:10">
      <c r="A182"/>
      <c r="B182"/>
      <c r="C182"/>
      <c r="D182"/>
      <c r="E182"/>
      <c r="F182"/>
      <c r="G182"/>
      <c r="I182"/>
      <c r="J182"/>
    </row>
    <row r="183" spans="1:10">
      <c r="A183"/>
      <c r="B183"/>
      <c r="C183"/>
      <c r="D183"/>
      <c r="E183"/>
      <c r="F183"/>
      <c r="G183"/>
      <c r="I183"/>
      <c r="J183"/>
    </row>
    <row r="184" spans="1:10">
      <c r="A184"/>
      <c r="B184"/>
      <c r="C184"/>
      <c r="D184"/>
      <c r="E184"/>
      <c r="F184"/>
      <c r="G184"/>
      <c r="I184"/>
      <c r="J184"/>
    </row>
    <row r="185" spans="1:10">
      <c r="A185"/>
      <c r="B185"/>
      <c r="C185"/>
      <c r="D185"/>
      <c r="E185"/>
      <c r="F185"/>
      <c r="G185"/>
      <c r="I185"/>
      <c r="J185"/>
    </row>
    <row r="186" spans="1:10">
      <c r="A186"/>
      <c r="B186"/>
      <c r="C186"/>
      <c r="D186"/>
      <c r="E186"/>
      <c r="F186"/>
      <c r="G186"/>
      <c r="I186"/>
      <c r="J186"/>
    </row>
    <row r="187" spans="1:10">
      <c r="A187"/>
      <c r="B187"/>
      <c r="C187"/>
      <c r="D187"/>
      <c r="E187"/>
      <c r="F187"/>
      <c r="G187"/>
      <c r="I187"/>
      <c r="J187"/>
    </row>
    <row r="188" spans="1:10">
      <c r="A188"/>
      <c r="B188"/>
      <c r="C188"/>
      <c r="D188"/>
      <c r="E188"/>
      <c r="F188"/>
      <c r="G188"/>
      <c r="I188"/>
      <c r="J188"/>
    </row>
    <row r="189" spans="1:10">
      <c r="A189"/>
      <c r="B189"/>
      <c r="C189"/>
      <c r="D189"/>
      <c r="E189"/>
      <c r="F189"/>
      <c r="G189"/>
      <c r="I189"/>
      <c r="J189"/>
    </row>
    <row r="190" spans="1:10">
      <c r="A190"/>
      <c r="B190"/>
      <c r="C190"/>
      <c r="D190"/>
      <c r="E190"/>
      <c r="F190"/>
      <c r="G190"/>
      <c r="I190"/>
      <c r="J190"/>
    </row>
    <row r="191" spans="1:10">
      <c r="A191"/>
      <c r="B191"/>
      <c r="C191"/>
      <c r="D191"/>
      <c r="E191"/>
      <c r="F191"/>
      <c r="G191"/>
      <c r="I191"/>
      <c r="J191"/>
    </row>
    <row r="192" spans="1:10">
      <c r="A192"/>
      <c r="B192"/>
      <c r="C192"/>
      <c r="D192"/>
      <c r="E192"/>
      <c r="F192"/>
      <c r="G192"/>
      <c r="I192"/>
      <c r="J192"/>
    </row>
    <row r="193" spans="1:10">
      <c r="A193"/>
      <c r="B193"/>
      <c r="C193"/>
      <c r="D193"/>
      <c r="E193"/>
      <c r="F193"/>
      <c r="G193"/>
      <c r="I193"/>
      <c r="J193"/>
    </row>
    <row r="194" spans="1:10">
      <c r="A194"/>
      <c r="B194"/>
      <c r="C194"/>
      <c r="D194"/>
      <c r="E194"/>
      <c r="F194"/>
      <c r="G194"/>
      <c r="I194"/>
      <c r="J194"/>
    </row>
    <row r="195" spans="1:10">
      <c r="A195"/>
      <c r="B195"/>
      <c r="C195"/>
      <c r="D195"/>
      <c r="E195"/>
      <c r="F195"/>
      <c r="G195"/>
      <c r="I195"/>
      <c r="J195"/>
    </row>
    <row r="196" spans="1:10">
      <c r="A196"/>
      <c r="B196"/>
      <c r="C196"/>
      <c r="D196"/>
      <c r="E196"/>
      <c r="F196"/>
      <c r="G196"/>
      <c r="I196"/>
      <c r="J196"/>
    </row>
    <row r="197" spans="1:10">
      <c r="A197"/>
      <c r="B197"/>
      <c r="C197"/>
      <c r="D197"/>
      <c r="E197"/>
      <c r="F197"/>
      <c r="G197"/>
      <c r="I197"/>
      <c r="J197"/>
    </row>
    <row r="198" spans="1:10">
      <c r="A198"/>
      <c r="B198"/>
      <c r="C198"/>
      <c r="D198"/>
      <c r="E198"/>
      <c r="F198"/>
      <c r="G198"/>
      <c r="I198"/>
      <c r="J198"/>
    </row>
    <row r="199" spans="1:10">
      <c r="A199"/>
      <c r="B199"/>
      <c r="C199"/>
      <c r="D199"/>
      <c r="E199"/>
      <c r="F199"/>
      <c r="G199"/>
      <c r="I199"/>
      <c r="J199"/>
    </row>
    <row r="200" spans="1:10">
      <c r="A200"/>
      <c r="B200"/>
      <c r="C200"/>
      <c r="D200"/>
      <c r="E200"/>
      <c r="F200"/>
      <c r="G200"/>
      <c r="I200"/>
      <c r="J200"/>
    </row>
    <row r="201" spans="1:10">
      <c r="A201"/>
      <c r="B201"/>
      <c r="C201"/>
      <c r="D201"/>
      <c r="E201"/>
      <c r="F201"/>
      <c r="G201"/>
      <c r="I201"/>
      <c r="J201"/>
    </row>
    <row r="202" spans="1:10">
      <c r="A202"/>
      <c r="B202"/>
      <c r="C202"/>
      <c r="D202"/>
      <c r="E202"/>
      <c r="F202"/>
      <c r="G202"/>
      <c r="I202"/>
      <c r="J202"/>
    </row>
    <row r="203" spans="1:10">
      <c r="A203"/>
      <c r="B203"/>
      <c r="C203"/>
      <c r="D203"/>
      <c r="E203"/>
      <c r="F203"/>
      <c r="G203"/>
      <c r="I203"/>
      <c r="J203"/>
    </row>
    <row r="204" spans="1:10">
      <c r="A204"/>
      <c r="B204"/>
      <c r="C204"/>
      <c r="D204"/>
      <c r="E204"/>
      <c r="F204"/>
      <c r="G204"/>
      <c r="I204"/>
      <c r="J204"/>
    </row>
    <row r="205" spans="1:10">
      <c r="A205"/>
      <c r="B205"/>
      <c r="C205"/>
      <c r="D205"/>
      <c r="E205"/>
      <c r="F205"/>
      <c r="G205"/>
      <c r="I205"/>
      <c r="J205"/>
    </row>
    <row r="206" spans="1:10">
      <c r="A206"/>
      <c r="B206"/>
      <c r="C206"/>
      <c r="D206"/>
      <c r="E206"/>
      <c r="F206"/>
      <c r="G206"/>
      <c r="I206"/>
      <c r="J206"/>
    </row>
    <row r="207" spans="1:10">
      <c r="A207"/>
      <c r="B207"/>
      <c r="C207"/>
      <c r="D207"/>
      <c r="E207"/>
      <c r="F207"/>
      <c r="G207"/>
      <c r="I207"/>
      <c r="J207"/>
    </row>
    <row r="208" spans="1:10">
      <c r="A208"/>
      <c r="B208"/>
      <c r="C208"/>
      <c r="D208"/>
      <c r="E208"/>
      <c r="F208"/>
      <c r="G208"/>
      <c r="I208"/>
      <c r="J208"/>
    </row>
    <row r="209" spans="1:10">
      <c r="A209"/>
      <c r="B209"/>
      <c r="C209"/>
      <c r="D209"/>
      <c r="E209"/>
      <c r="F209"/>
      <c r="G209"/>
      <c r="I209"/>
      <c r="J209"/>
    </row>
    <row r="210" spans="1:10">
      <c r="A210"/>
      <c r="B210"/>
      <c r="C210"/>
      <c r="D210"/>
      <c r="E210"/>
      <c r="F210"/>
      <c r="G210"/>
      <c r="I210"/>
      <c r="J210"/>
    </row>
    <row r="211" spans="1:10">
      <c r="A211"/>
      <c r="B211"/>
      <c r="C211"/>
      <c r="D211"/>
      <c r="E211"/>
      <c r="F211"/>
      <c r="G211"/>
      <c r="I211"/>
      <c r="J211"/>
    </row>
    <row r="212" spans="1:10">
      <c r="A212"/>
      <c r="B212"/>
      <c r="C212"/>
      <c r="D212"/>
      <c r="E212"/>
      <c r="F212"/>
      <c r="G212"/>
      <c r="I212"/>
      <c r="J212"/>
    </row>
    <row r="213" spans="1:10">
      <c r="A213"/>
      <c r="B213"/>
      <c r="C213"/>
      <c r="D213"/>
      <c r="E213"/>
      <c r="F213"/>
      <c r="G213"/>
      <c r="I213"/>
      <c r="J213"/>
    </row>
    <row r="214" spans="1:10">
      <c r="A214"/>
      <c r="B214"/>
      <c r="C214"/>
      <c r="D214"/>
      <c r="E214"/>
      <c r="F214"/>
      <c r="G214"/>
      <c r="I214"/>
      <c r="J214"/>
    </row>
    <row r="215" spans="1:10">
      <c r="A215"/>
      <c r="B215"/>
      <c r="C215"/>
      <c r="D215"/>
      <c r="E215"/>
      <c r="F215"/>
      <c r="G215"/>
      <c r="I215"/>
      <c r="J215"/>
    </row>
    <row r="216" spans="1:10">
      <c r="A216"/>
      <c r="B216"/>
      <c r="C216"/>
      <c r="D216"/>
      <c r="E216"/>
      <c r="F216"/>
      <c r="G216"/>
      <c r="I216"/>
      <c r="J216"/>
    </row>
    <row r="217" spans="1:10">
      <c r="A217"/>
      <c r="B217"/>
      <c r="C217"/>
      <c r="D217"/>
      <c r="E217"/>
      <c r="F217"/>
      <c r="G217"/>
      <c r="I217"/>
      <c r="J217"/>
    </row>
    <row r="218" spans="1:10">
      <c r="A218"/>
      <c r="B218"/>
      <c r="C218"/>
      <c r="D218"/>
      <c r="E218"/>
      <c r="F218"/>
      <c r="G218"/>
      <c r="I218"/>
      <c r="J218"/>
    </row>
    <row r="219" spans="1:10">
      <c r="A219"/>
      <c r="B219"/>
      <c r="C219"/>
      <c r="D219"/>
      <c r="E219"/>
      <c r="F219"/>
      <c r="G219"/>
      <c r="I219"/>
      <c r="J219"/>
    </row>
    <row r="220" spans="1:10">
      <c r="A220"/>
      <c r="B220"/>
      <c r="C220"/>
      <c r="D220"/>
      <c r="E220"/>
      <c r="F220"/>
      <c r="G220"/>
      <c r="I220"/>
      <c r="J220"/>
    </row>
    <row r="221" spans="1:10">
      <c r="A221"/>
      <c r="B221"/>
      <c r="C221"/>
      <c r="D221"/>
      <c r="E221"/>
      <c r="F221"/>
      <c r="G221"/>
      <c r="I221"/>
      <c r="J221"/>
    </row>
    <row r="222" spans="1:10">
      <c r="A222"/>
      <c r="B222"/>
      <c r="C222"/>
      <c r="D222"/>
      <c r="E222"/>
      <c r="F222"/>
      <c r="G222"/>
      <c r="I222"/>
      <c r="J222"/>
    </row>
    <row r="223" spans="1:10">
      <c r="A223"/>
      <c r="B223"/>
      <c r="C223"/>
      <c r="D223"/>
      <c r="E223"/>
      <c r="F223"/>
      <c r="G223"/>
      <c r="I223"/>
      <c r="J223"/>
    </row>
    <row r="224" spans="1:10">
      <c r="A224"/>
      <c r="B224"/>
      <c r="C224"/>
      <c r="D224"/>
      <c r="E224"/>
      <c r="F224"/>
      <c r="G224"/>
      <c r="I224"/>
      <c r="J224"/>
    </row>
    <row r="225" spans="1:10">
      <c r="A225"/>
      <c r="B225"/>
      <c r="C225"/>
      <c r="D225"/>
      <c r="E225"/>
      <c r="F225"/>
      <c r="G225"/>
      <c r="I225"/>
      <c r="J225"/>
    </row>
    <row r="226" spans="1:10">
      <c r="A226"/>
      <c r="B226"/>
      <c r="C226"/>
      <c r="D226"/>
      <c r="E226"/>
      <c r="F226"/>
      <c r="G226"/>
      <c r="I226"/>
      <c r="J226"/>
    </row>
    <row r="227" spans="1:10">
      <c r="A227"/>
      <c r="B227"/>
      <c r="C227"/>
      <c r="D227"/>
      <c r="E227"/>
      <c r="F227"/>
      <c r="G227"/>
      <c r="I227"/>
      <c r="J227"/>
    </row>
    <row r="228" spans="1:10">
      <c r="A228"/>
      <c r="B228"/>
      <c r="C228"/>
      <c r="D228"/>
      <c r="E228"/>
      <c r="F228"/>
      <c r="G228"/>
      <c r="I228"/>
      <c r="J228"/>
    </row>
    <row r="229" spans="1:10">
      <c r="A229"/>
      <c r="B229"/>
      <c r="C229"/>
      <c r="D229"/>
      <c r="E229"/>
      <c r="F229"/>
      <c r="G229"/>
      <c r="I229"/>
      <c r="J229"/>
    </row>
    <row r="230" spans="1:10">
      <c r="A230"/>
      <c r="B230"/>
      <c r="C230"/>
      <c r="D230"/>
      <c r="E230"/>
      <c r="F230"/>
      <c r="G230"/>
      <c r="I230"/>
      <c r="J230"/>
    </row>
    <row r="231" spans="1:10">
      <c r="A231"/>
      <c r="B231"/>
      <c r="C231"/>
      <c r="D231"/>
      <c r="E231"/>
      <c r="F231"/>
      <c r="G231"/>
      <c r="I231"/>
      <c r="J231"/>
    </row>
    <row r="232" spans="1:10">
      <c r="A232"/>
      <c r="B232"/>
      <c r="C232"/>
      <c r="D232"/>
      <c r="E232"/>
      <c r="F232"/>
      <c r="G232"/>
      <c r="I232"/>
      <c r="J232"/>
    </row>
    <row r="233" spans="1:10">
      <c r="A233"/>
      <c r="B233"/>
      <c r="C233"/>
      <c r="D233"/>
      <c r="E233"/>
      <c r="F233"/>
      <c r="G233"/>
      <c r="I233"/>
      <c r="J233"/>
    </row>
    <row r="234" spans="1:10">
      <c r="A234"/>
      <c r="B234"/>
      <c r="C234"/>
      <c r="D234"/>
      <c r="E234"/>
      <c r="F234"/>
      <c r="G234"/>
      <c r="I234"/>
      <c r="J234"/>
    </row>
    <row r="235" spans="1:10">
      <c r="A235"/>
      <c r="B235"/>
      <c r="C235"/>
      <c r="D235"/>
      <c r="E235"/>
      <c r="F235"/>
      <c r="G235"/>
      <c r="I235"/>
      <c r="J235"/>
    </row>
    <row r="236" spans="1:10">
      <c r="A236"/>
      <c r="B236"/>
      <c r="C236"/>
      <c r="D236"/>
      <c r="E236"/>
      <c r="F236"/>
      <c r="G236"/>
      <c r="I236"/>
      <c r="J236"/>
    </row>
    <row r="237" spans="1:10">
      <c r="A237"/>
      <c r="B237"/>
      <c r="C237"/>
      <c r="D237"/>
      <c r="E237"/>
      <c r="F237"/>
      <c r="G237"/>
      <c r="I237"/>
      <c r="J237"/>
    </row>
    <row r="238" spans="1:10">
      <c r="A238"/>
      <c r="B238"/>
      <c r="C238"/>
      <c r="D238"/>
      <c r="E238"/>
      <c r="F238"/>
      <c r="G238"/>
      <c r="I238"/>
      <c r="J238"/>
    </row>
    <row r="239" spans="1:10">
      <c r="A239"/>
      <c r="B239"/>
      <c r="C239"/>
      <c r="D239"/>
      <c r="E239"/>
      <c r="F239"/>
      <c r="G239"/>
      <c r="I239"/>
      <c r="J239"/>
    </row>
    <row r="240" spans="1:10">
      <c r="A240"/>
      <c r="B240"/>
      <c r="C240"/>
      <c r="D240"/>
      <c r="E240"/>
      <c r="F240"/>
      <c r="G240"/>
      <c r="I240"/>
      <c r="J240"/>
    </row>
    <row r="241" spans="1:10">
      <c r="A241"/>
      <c r="B241"/>
      <c r="C241"/>
      <c r="D241"/>
      <c r="E241"/>
      <c r="F241"/>
      <c r="G241"/>
      <c r="I241"/>
      <c r="J241"/>
    </row>
    <row r="242" spans="1:10">
      <c r="A242"/>
      <c r="B242"/>
      <c r="C242"/>
      <c r="D242"/>
      <c r="E242"/>
      <c r="F242"/>
      <c r="G242"/>
      <c r="I242"/>
      <c r="J242"/>
    </row>
    <row r="243" spans="1:10">
      <c r="A243"/>
      <c r="B243"/>
      <c r="C243"/>
      <c r="D243"/>
      <c r="E243"/>
      <c r="F243"/>
      <c r="G243"/>
      <c r="I243"/>
      <c r="J243"/>
    </row>
    <row r="244" spans="1:10">
      <c r="A244"/>
      <c r="B244"/>
      <c r="C244"/>
      <c r="D244"/>
      <c r="E244"/>
      <c r="F244"/>
      <c r="G244"/>
      <c r="I244"/>
      <c r="J244"/>
    </row>
    <row r="245" spans="1:10">
      <c r="A245"/>
      <c r="B245"/>
      <c r="C245"/>
      <c r="D245"/>
      <c r="E245"/>
      <c r="F245"/>
      <c r="G245"/>
      <c r="I245"/>
      <c r="J245"/>
    </row>
    <row r="246" spans="1:10">
      <c r="A246"/>
      <c r="B246"/>
      <c r="C246"/>
      <c r="D246"/>
      <c r="E246"/>
      <c r="F246"/>
      <c r="G246"/>
      <c r="I246"/>
      <c r="J246"/>
    </row>
    <row r="247" spans="1:10">
      <c r="A247"/>
      <c r="B247"/>
      <c r="C247"/>
      <c r="D247"/>
      <c r="E247"/>
      <c r="F247"/>
      <c r="G247"/>
      <c r="I247"/>
      <c r="J247"/>
    </row>
    <row r="248" spans="1:10">
      <c r="A248"/>
      <c r="B248"/>
      <c r="C248"/>
      <c r="D248"/>
      <c r="E248"/>
      <c r="F248"/>
      <c r="G248"/>
      <c r="I248"/>
      <c r="J248"/>
    </row>
    <row r="249" spans="1:10">
      <c r="A249"/>
      <c r="B249"/>
      <c r="C249"/>
      <c r="D249"/>
      <c r="E249"/>
      <c r="F249"/>
      <c r="G249"/>
      <c r="I249"/>
      <c r="J249"/>
    </row>
    <row r="250" spans="1:10">
      <c r="A250"/>
      <c r="B250"/>
      <c r="C250"/>
      <c r="D250"/>
      <c r="E250"/>
      <c r="F250"/>
      <c r="G250"/>
      <c r="I250"/>
      <c r="J250"/>
    </row>
    <row r="251" spans="1:10">
      <c r="A251"/>
      <c r="B251"/>
      <c r="C251"/>
      <c r="D251"/>
      <c r="E251"/>
      <c r="F251"/>
      <c r="G251"/>
      <c r="I251"/>
      <c r="J251"/>
    </row>
    <row r="252" spans="1:10">
      <c r="A252"/>
      <c r="B252"/>
      <c r="C252"/>
      <c r="D252"/>
      <c r="E252"/>
      <c r="F252"/>
      <c r="G252"/>
      <c r="I252"/>
      <c r="J252"/>
    </row>
    <row r="253" spans="1:10">
      <c r="A253"/>
      <c r="B253"/>
      <c r="C253"/>
      <c r="D253"/>
      <c r="E253"/>
      <c r="F253"/>
      <c r="G253"/>
      <c r="I253"/>
      <c r="J253"/>
    </row>
    <row r="254" spans="1:10">
      <c r="A254"/>
      <c r="B254"/>
      <c r="C254"/>
      <c r="D254"/>
      <c r="E254"/>
      <c r="F254"/>
      <c r="G254"/>
      <c r="I254"/>
      <c r="J254"/>
    </row>
    <row r="255" spans="1:10">
      <c r="A255"/>
      <c r="B255"/>
      <c r="C255"/>
      <c r="D255"/>
      <c r="E255"/>
      <c r="F255"/>
      <c r="G255"/>
      <c r="I255"/>
      <c r="J255"/>
    </row>
    <row r="256" spans="1:10">
      <c r="A256"/>
      <c r="B256"/>
      <c r="C256"/>
      <c r="D256"/>
      <c r="E256"/>
      <c r="F256"/>
      <c r="G256"/>
      <c r="I256"/>
      <c r="J256"/>
    </row>
    <row r="257" spans="1:10">
      <c r="A257"/>
      <c r="B257"/>
      <c r="C257"/>
      <c r="D257"/>
      <c r="E257"/>
      <c r="F257"/>
      <c r="G257"/>
      <c r="I257"/>
      <c r="J257"/>
    </row>
    <row r="258" spans="1:10">
      <c r="A258"/>
      <c r="B258"/>
      <c r="C258"/>
      <c r="D258"/>
      <c r="E258"/>
      <c r="F258"/>
      <c r="G258"/>
      <c r="I258"/>
      <c r="J258"/>
    </row>
    <row r="259" spans="1:10">
      <c r="A259"/>
      <c r="B259"/>
      <c r="C259"/>
      <c r="D259"/>
      <c r="E259"/>
      <c r="F259"/>
      <c r="G259"/>
      <c r="I259"/>
      <c r="J259"/>
    </row>
    <row r="260" spans="1:10">
      <c r="A260"/>
      <c r="B260"/>
      <c r="C260"/>
      <c r="D260"/>
      <c r="E260"/>
      <c r="F260"/>
      <c r="G260"/>
      <c r="I260"/>
      <c r="J260"/>
    </row>
    <row r="261" spans="1:10">
      <c r="A261"/>
      <c r="B261"/>
      <c r="C261"/>
      <c r="D261"/>
      <c r="E261"/>
      <c r="F261"/>
      <c r="G261"/>
      <c r="I261"/>
      <c r="J261"/>
    </row>
    <row r="262" spans="1:10">
      <c r="A262"/>
      <c r="B262"/>
      <c r="C262"/>
      <c r="D262"/>
      <c r="E262"/>
      <c r="F262"/>
      <c r="G262"/>
      <c r="I262"/>
      <c r="J262"/>
    </row>
    <row r="263" spans="1:10">
      <c r="A263"/>
      <c r="B263"/>
      <c r="C263"/>
      <c r="D263"/>
      <c r="E263"/>
      <c r="F263"/>
      <c r="G263"/>
      <c r="I263"/>
      <c r="J263"/>
    </row>
    <row r="264" spans="1:10">
      <c r="A264"/>
      <c r="B264"/>
      <c r="C264"/>
      <c r="D264"/>
      <c r="E264"/>
      <c r="F264"/>
      <c r="G264"/>
      <c r="I264"/>
      <c r="J264"/>
    </row>
    <row r="265" spans="1:10">
      <c r="A265"/>
      <c r="B265"/>
      <c r="C265"/>
      <c r="D265"/>
      <c r="E265"/>
      <c r="F265"/>
      <c r="G265"/>
      <c r="I265"/>
      <c r="J265"/>
    </row>
    <row r="266" spans="1:10">
      <c r="A266"/>
      <c r="B266"/>
      <c r="C266"/>
      <c r="D266"/>
      <c r="E266"/>
      <c r="F266"/>
      <c r="G266"/>
      <c r="I266"/>
      <c r="J266"/>
    </row>
    <row r="267" spans="1:10">
      <c r="A267"/>
      <c r="B267"/>
      <c r="C267"/>
      <c r="D267"/>
      <c r="E267"/>
      <c r="F267"/>
      <c r="G267"/>
      <c r="I267"/>
      <c r="J267"/>
    </row>
    <row r="268" spans="1:10">
      <c r="A268"/>
      <c r="B268"/>
      <c r="C268"/>
      <c r="D268"/>
      <c r="E268"/>
      <c r="F268"/>
      <c r="G268"/>
      <c r="I268"/>
      <c r="J268"/>
    </row>
    <row r="269" spans="1:10">
      <c r="A269"/>
      <c r="B269"/>
      <c r="C269"/>
      <c r="D269"/>
      <c r="E269"/>
      <c r="F269"/>
      <c r="G269"/>
      <c r="I269"/>
      <c r="J269"/>
    </row>
    <row r="270" spans="1:10">
      <c r="A270"/>
      <c r="B270"/>
      <c r="C270"/>
      <c r="D270"/>
      <c r="E270"/>
      <c r="F270"/>
      <c r="G270"/>
      <c r="I270"/>
      <c r="J270"/>
    </row>
    <row r="271" spans="1:10">
      <c r="A271"/>
      <c r="B271"/>
      <c r="C271"/>
      <c r="D271"/>
      <c r="E271"/>
      <c r="F271"/>
      <c r="G271"/>
      <c r="I271"/>
      <c r="J271"/>
    </row>
    <row r="272" spans="1:10">
      <c r="A272"/>
      <c r="B272"/>
      <c r="C272"/>
      <c r="D272"/>
      <c r="E272"/>
      <c r="F272"/>
      <c r="G272"/>
      <c r="I272"/>
      <c r="J272"/>
    </row>
    <row r="273" spans="1:10">
      <c r="A273"/>
      <c r="B273"/>
      <c r="C273"/>
      <c r="D273"/>
      <c r="E273"/>
      <c r="F273"/>
      <c r="G273"/>
      <c r="I273"/>
      <c r="J273"/>
    </row>
    <row r="274" spans="1:10">
      <c r="A274"/>
      <c r="B274"/>
      <c r="C274"/>
      <c r="D274"/>
      <c r="E274"/>
      <c r="F274"/>
      <c r="G274"/>
      <c r="I274"/>
      <c r="J274"/>
    </row>
    <row r="275" spans="1:10">
      <c r="A275"/>
      <c r="B275"/>
      <c r="C275"/>
      <c r="D275"/>
      <c r="E275"/>
      <c r="F275"/>
      <c r="G275"/>
      <c r="I275"/>
      <c r="J275"/>
    </row>
    <row r="276" spans="1:10">
      <c r="A276"/>
      <c r="B276"/>
      <c r="C276"/>
      <c r="D276"/>
      <c r="E276"/>
      <c r="F276"/>
      <c r="G276"/>
      <c r="I276"/>
      <c r="J276"/>
    </row>
    <row r="277" spans="1:10">
      <c r="A277"/>
      <c r="B277"/>
      <c r="C277"/>
      <c r="D277"/>
      <c r="E277"/>
      <c r="F277"/>
      <c r="G277"/>
      <c r="I277"/>
      <c r="J277"/>
    </row>
    <row r="278" spans="1:10">
      <c r="A278"/>
      <c r="B278"/>
      <c r="C278"/>
      <c r="D278"/>
      <c r="E278"/>
      <c r="F278"/>
      <c r="G278"/>
      <c r="I278"/>
      <c r="J278"/>
    </row>
    <row r="279" spans="1:10">
      <c r="A279"/>
      <c r="B279"/>
      <c r="C279"/>
      <c r="D279"/>
      <c r="E279"/>
      <c r="F279"/>
      <c r="G279"/>
      <c r="I279"/>
      <c r="J279"/>
    </row>
    <row r="280" spans="1:10">
      <c r="A280"/>
      <c r="B280"/>
      <c r="C280"/>
      <c r="D280"/>
      <c r="E280"/>
      <c r="F280"/>
      <c r="G280"/>
      <c r="I280"/>
      <c r="J280"/>
    </row>
    <row r="281" spans="1:10">
      <c r="A281"/>
      <c r="B281"/>
      <c r="C281"/>
      <c r="D281"/>
      <c r="E281"/>
      <c r="F281"/>
      <c r="G281"/>
      <c r="I281"/>
      <c r="J281"/>
    </row>
    <row r="282" spans="1:10">
      <c r="A282"/>
      <c r="B282"/>
      <c r="C282"/>
      <c r="D282"/>
      <c r="E282"/>
      <c r="F282"/>
      <c r="G282"/>
      <c r="I282"/>
      <c r="J282"/>
    </row>
    <row r="283" spans="1:10">
      <c r="A283"/>
      <c r="B283"/>
      <c r="C283"/>
      <c r="D283"/>
      <c r="E283"/>
      <c r="F283"/>
      <c r="G283"/>
      <c r="I283"/>
      <c r="J283"/>
    </row>
    <row r="284" spans="1:10">
      <c r="A284"/>
      <c r="B284"/>
      <c r="C284"/>
      <c r="D284"/>
      <c r="E284"/>
      <c r="F284"/>
      <c r="G284"/>
      <c r="I284"/>
      <c r="J284"/>
    </row>
    <row r="285" spans="1:10">
      <c r="A285"/>
      <c r="B285"/>
      <c r="C285"/>
      <c r="D285"/>
      <c r="E285"/>
      <c r="F285"/>
      <c r="G285"/>
      <c r="I285"/>
      <c r="J285"/>
    </row>
    <row r="286" spans="1:10">
      <c r="A286"/>
      <c r="B286"/>
      <c r="C286"/>
      <c r="D286"/>
      <c r="E286"/>
      <c r="F286"/>
      <c r="G286"/>
      <c r="I286"/>
      <c r="J286"/>
    </row>
    <row r="287" spans="1:10">
      <c r="A287"/>
      <c r="B287"/>
      <c r="C287"/>
      <c r="D287"/>
      <c r="E287"/>
      <c r="F287"/>
      <c r="G287"/>
      <c r="I287"/>
      <c r="J287"/>
    </row>
    <row r="288" spans="1:10">
      <c r="A288"/>
      <c r="B288"/>
      <c r="C288"/>
      <c r="D288"/>
      <c r="E288"/>
      <c r="F288"/>
      <c r="G288"/>
      <c r="I288"/>
      <c r="J288"/>
    </row>
    <row r="289" spans="1:10">
      <c r="A289"/>
      <c r="B289"/>
      <c r="C289"/>
      <c r="D289"/>
      <c r="E289"/>
      <c r="F289"/>
      <c r="G289"/>
      <c r="I289"/>
      <c r="J289"/>
    </row>
    <row r="290" spans="1:10">
      <c r="A290"/>
      <c r="B290"/>
      <c r="C290"/>
      <c r="D290"/>
      <c r="E290"/>
      <c r="F290"/>
      <c r="G290"/>
      <c r="I290"/>
      <c r="J290"/>
    </row>
    <row r="291" spans="1:10">
      <c r="A291"/>
      <c r="B291"/>
      <c r="C291"/>
      <c r="D291"/>
      <c r="E291"/>
      <c r="F291"/>
      <c r="G291"/>
      <c r="I291"/>
      <c r="J291"/>
    </row>
    <row r="292" spans="1:10">
      <c r="A292"/>
      <c r="B292"/>
      <c r="C292"/>
      <c r="D292"/>
      <c r="E292"/>
      <c r="F292"/>
      <c r="G292"/>
      <c r="I292"/>
      <c r="J292"/>
    </row>
    <row r="293" spans="1:10">
      <c r="A293"/>
      <c r="B293"/>
      <c r="C293"/>
      <c r="D293"/>
      <c r="E293"/>
      <c r="F293"/>
      <c r="G293"/>
      <c r="I293"/>
      <c r="J293"/>
    </row>
    <row r="294" spans="1:10">
      <c r="A294"/>
      <c r="B294"/>
      <c r="C294"/>
      <c r="D294"/>
      <c r="E294"/>
      <c r="F294"/>
      <c r="G294"/>
      <c r="I294"/>
      <c r="J294"/>
    </row>
    <row r="295" spans="1:10">
      <c r="A295"/>
      <c r="B295"/>
      <c r="C295"/>
      <c r="D295"/>
      <c r="E295"/>
      <c r="F295"/>
      <c r="G295"/>
      <c r="I295"/>
      <c r="J295"/>
    </row>
    <row r="296" spans="1:10">
      <c r="A296"/>
      <c r="B296"/>
      <c r="C296"/>
      <c r="D296"/>
      <c r="E296"/>
      <c r="F296"/>
      <c r="G296"/>
      <c r="I296"/>
      <c r="J296"/>
    </row>
    <row r="297" spans="1:10">
      <c r="A297"/>
      <c r="B297"/>
      <c r="C297"/>
      <c r="D297"/>
      <c r="E297"/>
      <c r="F297"/>
      <c r="G297"/>
      <c r="I297"/>
      <c r="J297"/>
    </row>
    <row r="298" spans="1:10">
      <c r="A298"/>
      <c r="B298"/>
      <c r="C298"/>
      <c r="D298"/>
      <c r="E298"/>
      <c r="F298"/>
      <c r="G298"/>
      <c r="I298"/>
      <c r="J298"/>
    </row>
    <row r="299" spans="1:10">
      <c r="A299"/>
      <c r="B299"/>
      <c r="C299"/>
      <c r="D299"/>
      <c r="E299"/>
      <c r="F299"/>
      <c r="G299"/>
      <c r="I299"/>
      <c r="J299"/>
    </row>
    <row r="300" spans="1:10">
      <c r="A300"/>
      <c r="B300"/>
      <c r="C300"/>
      <c r="D300"/>
      <c r="E300"/>
      <c r="F300"/>
      <c r="G300"/>
      <c r="I300"/>
      <c r="J300"/>
    </row>
    <row r="301" spans="1:10">
      <c r="A301"/>
      <c r="B301"/>
      <c r="C301"/>
      <c r="D301"/>
      <c r="E301"/>
      <c r="F301"/>
      <c r="G301"/>
      <c r="I301"/>
      <c r="J301"/>
    </row>
    <row r="302" spans="1:10">
      <c r="A302"/>
      <c r="B302"/>
      <c r="C302"/>
      <c r="D302"/>
      <c r="E302"/>
      <c r="F302"/>
      <c r="G302"/>
      <c r="I302"/>
      <c r="J302"/>
    </row>
    <row r="303" spans="1:10">
      <c r="A303"/>
      <c r="B303"/>
      <c r="C303"/>
      <c r="D303"/>
      <c r="E303"/>
      <c r="F303"/>
      <c r="G303"/>
      <c r="I303"/>
      <c r="J303"/>
    </row>
    <row r="304" spans="1:10">
      <c r="A304"/>
      <c r="B304"/>
      <c r="C304"/>
      <c r="D304"/>
      <c r="E304"/>
      <c r="F304"/>
      <c r="G304"/>
      <c r="I304"/>
      <c r="J304"/>
    </row>
    <row r="305" spans="1:10">
      <c r="A305"/>
      <c r="B305"/>
      <c r="C305"/>
      <c r="D305"/>
      <c r="E305"/>
      <c r="F305"/>
      <c r="G305"/>
      <c r="I305"/>
      <c r="J305"/>
    </row>
    <row r="306" spans="1:10">
      <c r="A306"/>
      <c r="B306"/>
      <c r="C306"/>
      <c r="D306"/>
      <c r="E306"/>
      <c r="F306"/>
      <c r="G306"/>
      <c r="I306"/>
      <c r="J306"/>
    </row>
    <row r="307" spans="1:10">
      <c r="A307"/>
      <c r="B307"/>
      <c r="C307"/>
      <c r="D307"/>
      <c r="E307"/>
      <c r="F307"/>
      <c r="G307"/>
      <c r="I307"/>
      <c r="J307"/>
    </row>
    <row r="308" spans="1:10">
      <c r="A308"/>
      <c r="B308"/>
      <c r="C308"/>
      <c r="D308"/>
      <c r="E308"/>
      <c r="F308"/>
      <c r="G308"/>
      <c r="I308"/>
      <c r="J308"/>
    </row>
    <row r="309" spans="1:10">
      <c r="A309"/>
      <c r="B309"/>
      <c r="C309"/>
      <c r="D309"/>
      <c r="E309"/>
      <c r="F309"/>
      <c r="G309"/>
      <c r="I309"/>
      <c r="J309"/>
    </row>
    <row r="310" spans="1:10">
      <c r="A310"/>
      <c r="B310"/>
      <c r="C310"/>
      <c r="D310"/>
      <c r="E310"/>
      <c r="F310"/>
      <c r="G310"/>
      <c r="I310"/>
      <c r="J310"/>
    </row>
    <row r="311" spans="1:10">
      <c r="A311"/>
      <c r="B311"/>
      <c r="C311"/>
      <c r="D311"/>
      <c r="E311"/>
      <c r="F311"/>
      <c r="G311"/>
      <c r="I311"/>
      <c r="J311"/>
    </row>
    <row r="312" spans="1:10">
      <c r="A312"/>
      <c r="B312"/>
      <c r="C312"/>
      <c r="D312"/>
      <c r="E312"/>
      <c r="F312"/>
      <c r="G312"/>
      <c r="I312"/>
      <c r="J312"/>
    </row>
    <row r="313" spans="1:10">
      <c r="A313"/>
      <c r="B313"/>
      <c r="C313"/>
      <c r="D313"/>
      <c r="E313"/>
      <c r="F313"/>
      <c r="G313"/>
      <c r="I313"/>
      <c r="J313"/>
    </row>
    <row r="314" spans="1:10">
      <c r="A314"/>
      <c r="B314"/>
      <c r="C314"/>
      <c r="D314"/>
      <c r="E314"/>
      <c r="F314"/>
      <c r="G314"/>
      <c r="I314"/>
      <c r="J314"/>
    </row>
    <row r="315" spans="1:10">
      <c r="A315"/>
      <c r="B315"/>
      <c r="C315"/>
      <c r="D315"/>
      <c r="E315"/>
      <c r="F315"/>
      <c r="G315"/>
      <c r="I315"/>
      <c r="J315"/>
    </row>
    <row r="316" spans="1:10">
      <c r="A316"/>
      <c r="B316"/>
      <c r="C316"/>
      <c r="D316"/>
      <c r="E316"/>
      <c r="F316"/>
      <c r="G316"/>
      <c r="I316"/>
      <c r="J316"/>
    </row>
    <row r="317" spans="1:10">
      <c r="A317"/>
      <c r="B317"/>
      <c r="C317"/>
      <c r="D317"/>
      <c r="E317"/>
      <c r="F317"/>
      <c r="G317"/>
      <c r="I317"/>
      <c r="J317"/>
    </row>
    <row r="318" spans="1:10">
      <c r="A318"/>
      <c r="B318"/>
      <c r="C318"/>
      <c r="D318"/>
      <c r="E318"/>
      <c r="F318"/>
      <c r="G318"/>
      <c r="I318"/>
      <c r="J318"/>
    </row>
    <row r="319" spans="1:10">
      <c r="A319"/>
      <c r="B319"/>
      <c r="C319"/>
      <c r="D319"/>
      <c r="E319"/>
      <c r="F319"/>
      <c r="G319"/>
      <c r="I319"/>
      <c r="J319"/>
    </row>
    <row r="320" spans="1:10">
      <c r="A320"/>
      <c r="B320"/>
      <c r="C320"/>
      <c r="D320"/>
      <c r="E320"/>
      <c r="F320"/>
      <c r="G320"/>
      <c r="I320"/>
      <c r="J320"/>
    </row>
    <row r="321" spans="1:10">
      <c r="A321"/>
      <c r="B321"/>
      <c r="C321"/>
      <c r="D321"/>
      <c r="E321"/>
      <c r="F321"/>
      <c r="G321"/>
      <c r="I321"/>
      <c r="J321"/>
    </row>
    <row r="322" spans="1:10">
      <c r="A322"/>
      <c r="B322"/>
      <c r="C322"/>
      <c r="D322"/>
      <c r="E322"/>
      <c r="F322"/>
      <c r="G322"/>
      <c r="I322"/>
      <c r="J322"/>
    </row>
    <row r="323" spans="1:10">
      <c r="A323"/>
      <c r="B323"/>
      <c r="C323"/>
      <c r="D323"/>
      <c r="E323"/>
      <c r="F323"/>
      <c r="G323"/>
      <c r="I323"/>
      <c r="J323"/>
    </row>
    <row r="324" spans="1:10">
      <c r="A324"/>
      <c r="B324"/>
      <c r="C324"/>
      <c r="D324"/>
      <c r="E324"/>
      <c r="F324"/>
      <c r="G324"/>
      <c r="I324"/>
      <c r="J324"/>
    </row>
    <row r="325" spans="1:10">
      <c r="A325"/>
      <c r="B325"/>
      <c r="C325"/>
      <c r="D325"/>
      <c r="E325"/>
      <c r="F325"/>
      <c r="G325"/>
      <c r="I325"/>
      <c r="J325"/>
    </row>
    <row r="326" spans="1:10">
      <c r="A326"/>
      <c r="B326"/>
      <c r="C326"/>
      <c r="D326"/>
      <c r="E326"/>
      <c r="F326"/>
      <c r="G326"/>
      <c r="I326"/>
      <c r="J326"/>
    </row>
    <row r="327" spans="1:10">
      <c r="A327"/>
      <c r="B327"/>
      <c r="C327"/>
      <c r="D327"/>
      <c r="E327"/>
      <c r="F327"/>
      <c r="G327"/>
      <c r="I327"/>
      <c r="J327"/>
    </row>
    <row r="328" spans="1:10">
      <c r="A328"/>
      <c r="B328"/>
      <c r="C328"/>
      <c r="D328"/>
      <c r="E328"/>
      <c r="F328"/>
      <c r="G328"/>
      <c r="I328"/>
      <c r="J328"/>
    </row>
    <row r="329" spans="1:10">
      <c r="A329"/>
      <c r="B329"/>
      <c r="C329"/>
      <c r="D329"/>
      <c r="E329"/>
      <c r="F329"/>
      <c r="G329"/>
      <c r="I329"/>
      <c r="J329"/>
    </row>
    <row r="330" spans="1:10">
      <c r="A330"/>
      <c r="B330"/>
      <c r="C330"/>
      <c r="D330"/>
      <c r="E330"/>
      <c r="F330"/>
      <c r="G330"/>
      <c r="I330"/>
      <c r="J330"/>
    </row>
    <row r="331" spans="1:10">
      <c r="A331"/>
      <c r="B331"/>
      <c r="C331"/>
      <c r="D331"/>
      <c r="E331"/>
      <c r="F331"/>
      <c r="G331"/>
      <c r="I331"/>
      <c r="J331"/>
    </row>
    <row r="332" spans="1:10">
      <c r="A332"/>
      <c r="B332"/>
      <c r="C332"/>
      <c r="D332"/>
      <c r="E332"/>
      <c r="F332"/>
      <c r="G332"/>
      <c r="I332"/>
      <c r="J332"/>
    </row>
    <row r="333" spans="1:10">
      <c r="A333"/>
      <c r="B333"/>
      <c r="C333"/>
      <c r="D333"/>
      <c r="E333"/>
      <c r="F333"/>
      <c r="G333"/>
      <c r="I333"/>
      <c r="J333"/>
    </row>
    <row r="334" spans="1:10">
      <c r="A334"/>
      <c r="B334"/>
      <c r="C334"/>
      <c r="D334"/>
      <c r="E334"/>
      <c r="F334"/>
      <c r="G334"/>
      <c r="I334"/>
      <c r="J334"/>
    </row>
    <row r="335" spans="1:10">
      <c r="A335"/>
      <c r="B335"/>
      <c r="C335"/>
      <c r="D335"/>
      <c r="E335"/>
      <c r="F335"/>
      <c r="G335"/>
      <c r="I335"/>
      <c r="J335"/>
    </row>
    <row r="336" spans="1:10">
      <c r="A336"/>
      <c r="B336"/>
      <c r="C336"/>
      <c r="D336"/>
      <c r="E336"/>
      <c r="F336"/>
      <c r="G336"/>
      <c r="I336"/>
      <c r="J336"/>
    </row>
    <row r="337" spans="1:10">
      <c r="A337"/>
      <c r="B337"/>
      <c r="C337"/>
      <c r="D337"/>
      <c r="E337"/>
      <c r="F337"/>
      <c r="G337"/>
      <c r="I337"/>
      <c r="J337"/>
    </row>
    <row r="338" spans="1:10">
      <c r="A338"/>
      <c r="B338"/>
      <c r="C338"/>
      <c r="D338"/>
      <c r="E338"/>
      <c r="F338"/>
      <c r="G338"/>
      <c r="I338"/>
      <c r="J338"/>
    </row>
    <row r="339" spans="1:10">
      <c r="A339"/>
      <c r="B339"/>
      <c r="C339"/>
      <c r="D339"/>
      <c r="E339"/>
      <c r="F339"/>
      <c r="G339"/>
      <c r="I339"/>
      <c r="J339"/>
    </row>
    <row r="340" spans="1:10">
      <c r="A340"/>
      <c r="B340"/>
      <c r="C340"/>
      <c r="D340"/>
      <c r="E340"/>
      <c r="F340"/>
      <c r="G340"/>
      <c r="I340"/>
      <c r="J340"/>
    </row>
    <row r="341" spans="1:10">
      <c r="A341"/>
      <c r="B341"/>
      <c r="C341"/>
      <c r="D341"/>
      <c r="E341"/>
      <c r="F341"/>
      <c r="G341"/>
      <c r="I341"/>
      <c r="J341"/>
    </row>
    <row r="342" spans="1:10">
      <c r="A342"/>
      <c r="B342"/>
      <c r="C342"/>
      <c r="D342"/>
      <c r="E342"/>
      <c r="F342"/>
      <c r="G342"/>
      <c r="I342"/>
      <c r="J342"/>
    </row>
    <row r="343" spans="1:10">
      <c r="A343"/>
      <c r="B343"/>
      <c r="C343"/>
      <c r="D343"/>
      <c r="E343"/>
      <c r="F343"/>
      <c r="G343"/>
    </row>
    <row r="344" spans="1:10">
      <c r="A344"/>
      <c r="B344"/>
      <c r="C344"/>
      <c r="D344"/>
      <c r="E344"/>
      <c r="F344"/>
      <c r="G344"/>
    </row>
    <row r="345" spans="1:10">
      <c r="A345"/>
      <c r="B345"/>
      <c r="C345"/>
      <c r="D345"/>
      <c r="E345"/>
      <c r="F345"/>
      <c r="G345"/>
    </row>
    <row r="346" spans="1:10">
      <c r="A346"/>
      <c r="B346"/>
      <c r="C346"/>
      <c r="D346"/>
      <c r="E346"/>
      <c r="F346"/>
      <c r="G346"/>
    </row>
    <row r="347" spans="1:10">
      <c r="A347"/>
      <c r="B347"/>
      <c r="C347"/>
      <c r="D347"/>
      <c r="E347"/>
      <c r="F347"/>
      <c r="G347"/>
    </row>
    <row r="348" spans="1:10">
      <c r="A348"/>
      <c r="B348"/>
      <c r="C348"/>
      <c r="D348"/>
      <c r="E348"/>
      <c r="F348"/>
      <c r="G348"/>
    </row>
    <row r="349" spans="1:10">
      <c r="A349"/>
      <c r="B349"/>
      <c r="C349"/>
      <c r="D349"/>
      <c r="E349"/>
      <c r="F349"/>
      <c r="G349"/>
    </row>
    <row r="350" spans="1:10">
      <c r="A350"/>
      <c r="B350"/>
      <c r="C350"/>
      <c r="D350"/>
      <c r="E350"/>
      <c r="F350"/>
      <c r="G350"/>
    </row>
    <row r="351" spans="1:10">
      <c r="A351"/>
      <c r="B351"/>
      <c r="C351"/>
      <c r="D351"/>
      <c r="E351"/>
      <c r="F351"/>
      <c r="G351"/>
    </row>
    <row r="352" spans="1:10">
      <c r="A352"/>
      <c r="B352"/>
      <c r="C352"/>
      <c r="D352"/>
      <c r="E352"/>
      <c r="F352"/>
      <c r="G352"/>
    </row>
    <row r="353" spans="1:7">
      <c r="A353"/>
      <c r="B353"/>
      <c r="C353"/>
      <c r="D353"/>
      <c r="E353"/>
      <c r="F353"/>
      <c r="G353"/>
    </row>
    <row r="354" spans="1:7">
      <c r="A354"/>
      <c r="B354"/>
      <c r="C354"/>
      <c r="D354"/>
      <c r="E354"/>
      <c r="F354"/>
      <c r="G354"/>
    </row>
    <row r="355" spans="1:7">
      <c r="A355"/>
      <c r="B355"/>
      <c r="C355"/>
      <c r="D355"/>
      <c r="E355"/>
      <c r="F355"/>
      <c r="G355"/>
    </row>
    <row r="356" spans="1:7">
      <c r="A356"/>
      <c r="B356"/>
      <c r="C356"/>
      <c r="D356"/>
      <c r="E356"/>
      <c r="F356"/>
      <c r="G356"/>
    </row>
    <row r="357" spans="1:7">
      <c r="A357"/>
      <c r="B357"/>
      <c r="C357"/>
      <c r="D357"/>
      <c r="E357"/>
      <c r="F357"/>
      <c r="G357"/>
    </row>
    <row r="358" spans="1:7">
      <c r="A358"/>
      <c r="B358"/>
      <c r="C358"/>
      <c r="D358"/>
      <c r="E358"/>
      <c r="F358"/>
      <c r="G358"/>
    </row>
    <row r="359" spans="1:7">
      <c r="A359"/>
      <c r="B359"/>
      <c r="C359"/>
      <c r="D359"/>
      <c r="E359"/>
      <c r="F359"/>
      <c r="G359"/>
    </row>
    <row r="360" spans="1:7">
      <c r="A360"/>
      <c r="B360"/>
      <c r="C360"/>
      <c r="D360"/>
      <c r="E360"/>
      <c r="F360"/>
      <c r="G360"/>
    </row>
    <row r="361" spans="1:7">
      <c r="A361"/>
      <c r="B361"/>
      <c r="C361"/>
      <c r="D361"/>
      <c r="E361"/>
      <c r="F361"/>
      <c r="G361"/>
    </row>
    <row r="362" spans="1:7">
      <c r="A362"/>
      <c r="B362"/>
      <c r="C362"/>
      <c r="D362"/>
      <c r="E362"/>
      <c r="F362"/>
      <c r="G362"/>
    </row>
    <row r="363" spans="1:7">
      <c r="A363"/>
      <c r="B363"/>
      <c r="C363"/>
      <c r="D363"/>
      <c r="E363"/>
      <c r="F363"/>
      <c r="G363"/>
    </row>
    <row r="364" spans="1:7">
      <c r="A364"/>
      <c r="B364"/>
      <c r="C364"/>
      <c r="D364"/>
      <c r="E364"/>
      <c r="F364"/>
      <c r="G364"/>
    </row>
    <row r="365" spans="1:7">
      <c r="A365"/>
      <c r="B365"/>
      <c r="C365"/>
      <c r="D365"/>
      <c r="E365"/>
      <c r="F365"/>
      <c r="G365"/>
    </row>
    <row r="366" spans="1:7">
      <c r="A366"/>
      <c r="B366"/>
      <c r="C366"/>
      <c r="D366"/>
      <c r="E366"/>
      <c r="F366"/>
      <c r="G366"/>
    </row>
    <row r="367" spans="1:7">
      <c r="A367"/>
      <c r="B367"/>
      <c r="C367"/>
      <c r="D367"/>
      <c r="E367"/>
      <c r="F367"/>
      <c r="G367"/>
    </row>
    <row r="368" spans="1:7">
      <c r="A368"/>
      <c r="B368"/>
      <c r="C368"/>
      <c r="D368"/>
      <c r="E368"/>
      <c r="F368"/>
      <c r="G368"/>
    </row>
    <row r="369" spans="1:7">
      <c r="A369"/>
      <c r="B369"/>
      <c r="C369"/>
      <c r="D369"/>
      <c r="E369"/>
      <c r="F369"/>
      <c r="G369"/>
    </row>
    <row r="370" spans="1:7">
      <c r="A370"/>
      <c r="B370"/>
      <c r="C370"/>
      <c r="D370"/>
      <c r="E370"/>
      <c r="F370"/>
      <c r="G370"/>
    </row>
    <row r="371" spans="1:7">
      <c r="A371"/>
      <c r="B371"/>
      <c r="C371"/>
      <c r="D371"/>
      <c r="E371"/>
      <c r="F371"/>
      <c r="G371"/>
    </row>
    <row r="372" spans="1:7">
      <c r="A372"/>
      <c r="B372"/>
      <c r="C372"/>
      <c r="D372"/>
      <c r="E372"/>
      <c r="F372"/>
      <c r="G372"/>
    </row>
    <row r="373" spans="1:7">
      <c r="A373"/>
      <c r="B373"/>
      <c r="C373"/>
      <c r="D373"/>
      <c r="E373"/>
      <c r="F373"/>
      <c r="G373"/>
    </row>
    <row r="374" spans="1:7">
      <c r="A374"/>
      <c r="B374"/>
      <c r="C374"/>
      <c r="D374"/>
      <c r="E374"/>
      <c r="F374"/>
      <c r="G374"/>
    </row>
    <row r="375" spans="1:7">
      <c r="A375"/>
      <c r="B375"/>
      <c r="C375"/>
      <c r="D375"/>
      <c r="E375"/>
      <c r="F375"/>
      <c r="G375"/>
    </row>
    <row r="376" spans="1:7">
      <c r="A376"/>
      <c r="B376"/>
      <c r="C376"/>
      <c r="D376"/>
      <c r="E376"/>
      <c r="F376"/>
      <c r="G376"/>
    </row>
    <row r="377" spans="1:7">
      <c r="A377"/>
      <c r="B377"/>
      <c r="C377"/>
      <c r="D377"/>
      <c r="E377"/>
      <c r="F377"/>
      <c r="G377"/>
    </row>
    <row r="378" spans="1:7">
      <c r="A378"/>
      <c r="B378"/>
      <c r="C378"/>
      <c r="D378"/>
      <c r="E378"/>
      <c r="F378"/>
      <c r="G378"/>
    </row>
    <row r="379" spans="1:7">
      <c r="A379"/>
      <c r="B379"/>
      <c r="C379"/>
      <c r="D379"/>
      <c r="E379"/>
      <c r="F379"/>
      <c r="G379"/>
    </row>
    <row r="380" spans="1:7">
      <c r="A380"/>
      <c r="B380"/>
      <c r="C380"/>
      <c r="D380"/>
      <c r="E380"/>
      <c r="F380"/>
      <c r="G380"/>
    </row>
    <row r="381" spans="1:7">
      <c r="A381"/>
      <c r="B381"/>
      <c r="C381"/>
      <c r="D381"/>
      <c r="E381"/>
      <c r="F381"/>
      <c r="G381"/>
    </row>
    <row r="382" spans="1:7">
      <c r="A382"/>
      <c r="B382"/>
      <c r="C382"/>
      <c r="D382"/>
      <c r="E382"/>
      <c r="F382"/>
      <c r="G382"/>
    </row>
    <row r="383" spans="1:7">
      <c r="A383"/>
      <c r="B383"/>
      <c r="C383"/>
      <c r="D383"/>
      <c r="E383"/>
      <c r="F383"/>
      <c r="G383"/>
    </row>
    <row r="384" spans="1:7">
      <c r="A384"/>
      <c r="B384"/>
      <c r="C384"/>
      <c r="D384"/>
      <c r="E384"/>
      <c r="F384"/>
      <c r="G384"/>
    </row>
    <row r="385" spans="1:7">
      <c r="A385"/>
      <c r="B385"/>
      <c r="C385"/>
      <c r="D385"/>
      <c r="E385"/>
      <c r="F385"/>
      <c r="G385"/>
    </row>
    <row r="386" spans="1:7">
      <c r="A386"/>
      <c r="B386"/>
      <c r="C386"/>
      <c r="D386"/>
      <c r="E386"/>
      <c r="F386"/>
      <c r="G386"/>
    </row>
    <row r="387" spans="1:7">
      <c r="A387"/>
      <c r="B387"/>
      <c r="C387"/>
      <c r="D387"/>
      <c r="E387"/>
      <c r="F387"/>
      <c r="G387"/>
    </row>
    <row r="388" spans="1:7">
      <c r="A388"/>
      <c r="B388"/>
      <c r="C388"/>
      <c r="D388"/>
      <c r="E388"/>
      <c r="F388"/>
      <c r="G388"/>
    </row>
    <row r="389" spans="1:7">
      <c r="A389"/>
      <c r="B389"/>
      <c r="C389"/>
      <c r="D389"/>
      <c r="E389"/>
      <c r="F389"/>
      <c r="G389"/>
    </row>
    <row r="390" spans="1:7">
      <c r="A390"/>
      <c r="B390"/>
      <c r="C390"/>
      <c r="D390"/>
      <c r="E390"/>
      <c r="F390"/>
      <c r="G390"/>
    </row>
    <row r="391" spans="1:7">
      <c r="A391"/>
      <c r="B391"/>
      <c r="C391"/>
      <c r="D391"/>
      <c r="E391"/>
      <c r="F391"/>
      <c r="G391"/>
    </row>
    <row r="392" spans="1:7">
      <c r="A392"/>
      <c r="B392"/>
      <c r="C392"/>
      <c r="D392"/>
      <c r="E392"/>
      <c r="F392"/>
      <c r="G392"/>
    </row>
    <row r="393" spans="1:7">
      <c r="A393"/>
      <c r="B393"/>
      <c r="C393"/>
      <c r="D393"/>
      <c r="E393"/>
      <c r="F393"/>
      <c r="G393"/>
    </row>
    <row r="394" spans="1:7">
      <c r="A394"/>
      <c r="B394"/>
      <c r="C394"/>
      <c r="D394"/>
      <c r="E394"/>
      <c r="F394"/>
      <c r="G394"/>
    </row>
    <row r="395" spans="1:7">
      <c r="A395"/>
      <c r="B395"/>
      <c r="C395"/>
      <c r="D395"/>
      <c r="E395"/>
      <c r="F395"/>
      <c r="G395"/>
    </row>
    <row r="396" spans="1:7">
      <c r="A396"/>
      <c r="B396"/>
      <c r="C396"/>
      <c r="D396"/>
      <c r="E396"/>
      <c r="F396"/>
      <c r="G396"/>
    </row>
    <row r="397" spans="1:7">
      <c r="A397"/>
      <c r="B397"/>
      <c r="C397"/>
      <c r="D397"/>
      <c r="E397"/>
      <c r="F397"/>
      <c r="G397"/>
    </row>
    <row r="398" spans="1:7">
      <c r="A398"/>
      <c r="B398"/>
      <c r="C398"/>
      <c r="D398"/>
      <c r="E398"/>
      <c r="F398"/>
      <c r="G398"/>
    </row>
    <row r="399" spans="1:7">
      <c r="A399"/>
      <c r="B399"/>
      <c r="C399"/>
      <c r="D399"/>
      <c r="E399"/>
      <c r="F399"/>
      <c r="G399"/>
    </row>
    <row r="400" spans="1:7">
      <c r="A400"/>
      <c r="B400"/>
      <c r="C400"/>
      <c r="D400"/>
      <c r="E400"/>
      <c r="F400"/>
      <c r="G400"/>
    </row>
    <row r="401" spans="1:7">
      <c r="A401"/>
      <c r="B401"/>
      <c r="C401"/>
      <c r="D401"/>
      <c r="E401"/>
      <c r="F401"/>
      <c r="G401"/>
    </row>
    <row r="402" spans="1:7">
      <c r="A402"/>
      <c r="B402"/>
      <c r="C402"/>
      <c r="D402"/>
      <c r="E402"/>
      <c r="F402"/>
      <c r="G402"/>
    </row>
    <row r="403" spans="1:7">
      <c r="A403"/>
      <c r="B403"/>
      <c r="C403"/>
      <c r="D403"/>
      <c r="E403"/>
      <c r="F403"/>
      <c r="G403"/>
    </row>
    <row r="404" spans="1:7">
      <c r="A404"/>
      <c r="B404"/>
      <c r="C404"/>
      <c r="D404"/>
      <c r="E404"/>
      <c r="F404"/>
      <c r="G404"/>
    </row>
    <row r="405" spans="1:7">
      <c r="A405"/>
      <c r="B405"/>
      <c r="C405"/>
      <c r="D405"/>
      <c r="E405"/>
      <c r="F405"/>
      <c r="G405"/>
    </row>
    <row r="406" spans="1:7">
      <c r="A406"/>
      <c r="B406"/>
      <c r="C406"/>
      <c r="D406"/>
      <c r="E406"/>
      <c r="F406"/>
      <c r="G406"/>
    </row>
    <row r="407" spans="1:7">
      <c r="A407"/>
      <c r="B407"/>
      <c r="C407"/>
      <c r="D407"/>
      <c r="E407"/>
      <c r="F407"/>
      <c r="G407"/>
    </row>
    <row r="408" spans="1:7">
      <c r="A408"/>
      <c r="B408"/>
      <c r="C408"/>
      <c r="D408"/>
      <c r="E408"/>
      <c r="F408"/>
      <c r="G408"/>
    </row>
    <row r="409" spans="1:7">
      <c r="A409"/>
      <c r="B409"/>
      <c r="C409"/>
      <c r="D409"/>
      <c r="E409"/>
      <c r="F409"/>
      <c r="G409"/>
    </row>
    <row r="410" spans="1:7">
      <c r="A410"/>
      <c r="B410"/>
      <c r="C410"/>
      <c r="D410"/>
      <c r="E410"/>
      <c r="F410"/>
      <c r="G410"/>
    </row>
    <row r="411" spans="1:7">
      <c r="A411"/>
      <c r="B411"/>
      <c r="C411"/>
      <c r="D411"/>
      <c r="E411"/>
      <c r="F411"/>
      <c r="G411"/>
    </row>
    <row r="412" spans="1:7">
      <c r="A412"/>
      <c r="B412"/>
      <c r="C412"/>
      <c r="D412"/>
      <c r="E412"/>
      <c r="F412"/>
      <c r="G412"/>
    </row>
    <row r="413" spans="1:7">
      <c r="A413"/>
      <c r="B413"/>
      <c r="C413"/>
      <c r="D413"/>
      <c r="E413"/>
      <c r="F413"/>
      <c r="G413"/>
    </row>
    <row r="414" spans="1:7">
      <c r="A414"/>
      <c r="B414"/>
      <c r="C414"/>
      <c r="D414"/>
      <c r="E414"/>
      <c r="F414"/>
      <c r="G414"/>
    </row>
    <row r="415" spans="1:7">
      <c r="A415"/>
      <c r="B415"/>
      <c r="C415"/>
      <c r="D415"/>
      <c r="E415"/>
      <c r="F415"/>
      <c r="G415"/>
    </row>
    <row r="416" spans="1:7">
      <c r="A416"/>
      <c r="B416"/>
      <c r="C416"/>
      <c r="D416"/>
      <c r="E416"/>
      <c r="F416"/>
      <c r="G416"/>
    </row>
    <row r="417" spans="1:7">
      <c r="A417"/>
      <c r="B417"/>
      <c r="C417"/>
      <c r="D417"/>
      <c r="E417"/>
      <c r="F417"/>
      <c r="G417"/>
    </row>
    <row r="418" spans="1:7">
      <c r="A418"/>
      <c r="B418"/>
      <c r="C418"/>
      <c r="D418"/>
      <c r="E418"/>
      <c r="F418"/>
      <c r="G418"/>
    </row>
    <row r="419" spans="1:7">
      <c r="A419"/>
      <c r="B419"/>
      <c r="C419"/>
      <c r="D419"/>
      <c r="E419"/>
      <c r="F419"/>
      <c r="G419"/>
    </row>
    <row r="420" spans="1:7">
      <c r="A420"/>
      <c r="B420"/>
      <c r="C420"/>
      <c r="D420"/>
      <c r="E420"/>
      <c r="F420"/>
      <c r="G420"/>
    </row>
    <row r="421" spans="1:7">
      <c r="A421"/>
      <c r="B421"/>
      <c r="C421"/>
      <c r="D421"/>
      <c r="E421"/>
      <c r="F421"/>
      <c r="G421"/>
    </row>
    <row r="422" spans="1:7">
      <c r="A422"/>
      <c r="B422"/>
      <c r="C422"/>
      <c r="D422"/>
      <c r="E422"/>
      <c r="F422"/>
      <c r="G422"/>
    </row>
    <row r="423" spans="1:7">
      <c r="A423"/>
      <c r="B423"/>
      <c r="C423"/>
      <c r="D423"/>
      <c r="E423"/>
      <c r="F423"/>
      <c r="G423"/>
    </row>
    <row r="424" spans="1:7">
      <c r="A424"/>
      <c r="B424"/>
      <c r="C424"/>
      <c r="D424"/>
      <c r="E424"/>
      <c r="F424"/>
      <c r="G424"/>
    </row>
    <row r="425" spans="1:7">
      <c r="A425"/>
      <c r="B425"/>
      <c r="C425"/>
      <c r="D425"/>
      <c r="E425"/>
      <c r="F425"/>
      <c r="G425"/>
    </row>
    <row r="426" spans="1:7">
      <c r="A426"/>
      <c r="B426"/>
      <c r="C426"/>
      <c r="D426"/>
      <c r="E426"/>
      <c r="F426"/>
      <c r="G426"/>
    </row>
    <row r="427" spans="1:7">
      <c r="A427"/>
      <c r="B427"/>
      <c r="C427"/>
      <c r="D427"/>
      <c r="E427"/>
      <c r="F427"/>
      <c r="G427"/>
    </row>
    <row r="428" spans="1:7">
      <c r="A428"/>
      <c r="B428"/>
      <c r="C428"/>
      <c r="D428"/>
      <c r="E428"/>
      <c r="F428"/>
      <c r="G428"/>
    </row>
    <row r="429" spans="1:7">
      <c r="A429"/>
      <c r="B429"/>
      <c r="C429"/>
      <c r="D429"/>
      <c r="E429"/>
      <c r="F429"/>
      <c r="G429"/>
    </row>
    <row r="430" spans="1:7">
      <c r="A430"/>
      <c r="B430"/>
      <c r="C430"/>
      <c r="D430"/>
      <c r="E430"/>
      <c r="F430"/>
      <c r="G430"/>
    </row>
    <row r="431" spans="1:7">
      <c r="A431"/>
      <c r="B431"/>
      <c r="C431"/>
      <c r="D431"/>
      <c r="E431"/>
      <c r="F431"/>
      <c r="G431"/>
    </row>
    <row r="432" spans="1:7">
      <c r="A432"/>
      <c r="B432"/>
      <c r="C432"/>
      <c r="D432"/>
      <c r="E432"/>
      <c r="F432"/>
      <c r="G432"/>
    </row>
    <row r="433" spans="1:7">
      <c r="A433"/>
      <c r="B433"/>
      <c r="C433"/>
      <c r="D433"/>
      <c r="E433"/>
      <c r="F433"/>
      <c r="G433"/>
    </row>
    <row r="434" spans="1:7">
      <c r="A434"/>
      <c r="B434"/>
      <c r="C434"/>
      <c r="D434"/>
      <c r="E434"/>
      <c r="F434"/>
      <c r="G434"/>
    </row>
    <row r="435" spans="1:7">
      <c r="A435"/>
      <c r="B435"/>
      <c r="C435"/>
      <c r="D435"/>
      <c r="E435"/>
      <c r="F435"/>
      <c r="G435"/>
    </row>
    <row r="436" spans="1:7">
      <c r="A436"/>
      <c r="B436"/>
      <c r="C436"/>
      <c r="D436"/>
      <c r="E436"/>
      <c r="F436"/>
      <c r="G436"/>
    </row>
    <row r="437" spans="1:7">
      <c r="A437"/>
      <c r="B437"/>
      <c r="C437"/>
      <c r="D437"/>
      <c r="E437"/>
      <c r="F437"/>
      <c r="G437"/>
    </row>
    <row r="438" spans="1:7">
      <c r="A438"/>
      <c r="B438"/>
      <c r="C438"/>
      <c r="D438"/>
      <c r="E438"/>
      <c r="F438"/>
      <c r="G438"/>
    </row>
    <row r="439" spans="1:7">
      <c r="A439"/>
      <c r="B439"/>
      <c r="C439"/>
      <c r="D439"/>
      <c r="E439"/>
      <c r="F439"/>
      <c r="G439"/>
    </row>
    <row r="440" spans="1:7">
      <c r="A440"/>
      <c r="B440"/>
      <c r="C440"/>
      <c r="D440"/>
      <c r="E440"/>
      <c r="F440"/>
      <c r="G440"/>
    </row>
    <row r="441" spans="1:7">
      <c r="A441"/>
      <c r="B441"/>
      <c r="C441"/>
      <c r="D441"/>
      <c r="E441"/>
      <c r="F441"/>
      <c r="G441"/>
    </row>
    <row r="442" spans="1:7">
      <c r="A442"/>
      <c r="B442"/>
      <c r="C442"/>
      <c r="D442"/>
      <c r="E442"/>
      <c r="F442"/>
      <c r="G442"/>
    </row>
    <row r="443" spans="1:7">
      <c r="A443"/>
      <c r="B443"/>
      <c r="C443"/>
      <c r="D443"/>
      <c r="E443"/>
      <c r="F443"/>
      <c r="G443"/>
    </row>
    <row r="444" spans="1:7">
      <c r="A444"/>
      <c r="B444"/>
      <c r="C444"/>
      <c r="D444"/>
      <c r="E444"/>
      <c r="F444"/>
      <c r="G444"/>
    </row>
    <row r="445" spans="1:7">
      <c r="A445"/>
      <c r="B445"/>
      <c r="C445"/>
      <c r="D445"/>
      <c r="E445"/>
      <c r="F445"/>
      <c r="G445"/>
    </row>
    <row r="446" spans="1:7">
      <c r="A446"/>
      <c r="B446"/>
      <c r="C446"/>
      <c r="D446"/>
      <c r="E446"/>
      <c r="F446"/>
      <c r="G446"/>
    </row>
    <row r="447" spans="1:7">
      <c r="A447"/>
      <c r="B447"/>
      <c r="C447"/>
      <c r="D447"/>
      <c r="E447"/>
      <c r="F447"/>
      <c r="G447"/>
    </row>
    <row r="448" spans="1:7">
      <c r="A448"/>
      <c r="B448"/>
      <c r="C448"/>
      <c r="D448"/>
      <c r="E448"/>
      <c r="F448"/>
      <c r="G448"/>
    </row>
    <row r="449" spans="1:7">
      <c r="A449"/>
      <c r="B449"/>
      <c r="C449"/>
      <c r="D449"/>
      <c r="E449"/>
      <c r="F449"/>
      <c r="G449"/>
    </row>
    <row r="450" spans="1:7">
      <c r="A450"/>
      <c r="B450"/>
      <c r="C450"/>
      <c r="D450"/>
      <c r="E450"/>
      <c r="F450"/>
      <c r="G450"/>
    </row>
    <row r="451" spans="1:7">
      <c r="A451"/>
      <c r="B451"/>
      <c r="C451"/>
      <c r="D451"/>
      <c r="E451"/>
      <c r="F451"/>
      <c r="G451"/>
    </row>
    <row r="452" spans="1:7">
      <c r="A452"/>
      <c r="B452"/>
      <c r="C452"/>
      <c r="D452"/>
      <c r="E452"/>
      <c r="F452"/>
      <c r="G452"/>
    </row>
    <row r="453" spans="1:7">
      <c r="A453"/>
      <c r="B453"/>
      <c r="C453"/>
      <c r="D453"/>
      <c r="E453"/>
      <c r="F453"/>
      <c r="G453"/>
    </row>
    <row r="454" spans="1:7">
      <c r="A454"/>
      <c r="B454"/>
      <c r="C454"/>
      <c r="D454"/>
      <c r="E454"/>
      <c r="F454"/>
      <c r="G454"/>
    </row>
    <row r="455" spans="1:7">
      <c r="A455"/>
      <c r="B455"/>
      <c r="C455"/>
      <c r="D455"/>
      <c r="E455"/>
      <c r="F455"/>
      <c r="G455"/>
    </row>
    <row r="456" spans="1:7">
      <c r="A456"/>
      <c r="B456"/>
      <c r="C456"/>
      <c r="D456"/>
      <c r="E456"/>
      <c r="F456"/>
      <c r="G456"/>
    </row>
    <row r="457" spans="1:7">
      <c r="A457"/>
      <c r="B457"/>
      <c r="C457"/>
      <c r="D457"/>
      <c r="E457"/>
      <c r="F457"/>
      <c r="G457"/>
    </row>
    <row r="458" spans="1:7">
      <c r="A458"/>
      <c r="B458"/>
      <c r="C458"/>
      <c r="D458"/>
      <c r="E458"/>
      <c r="F458"/>
      <c r="G458"/>
    </row>
    <row r="459" spans="1:7">
      <c r="A459"/>
      <c r="B459"/>
      <c r="C459"/>
      <c r="D459"/>
      <c r="E459"/>
      <c r="F459"/>
      <c r="G459"/>
    </row>
    <row r="460" spans="1:7">
      <c r="A460"/>
      <c r="B460"/>
      <c r="C460"/>
      <c r="D460"/>
      <c r="E460"/>
      <c r="F460"/>
      <c r="G460"/>
    </row>
    <row r="461" spans="1:7">
      <c r="A461"/>
      <c r="B461"/>
      <c r="C461"/>
      <c r="D461"/>
      <c r="E461"/>
      <c r="F461"/>
      <c r="G461"/>
    </row>
    <row r="462" spans="1:7">
      <c r="A462"/>
      <c r="B462"/>
      <c r="C462"/>
      <c r="D462"/>
      <c r="E462"/>
      <c r="F462"/>
      <c r="G462"/>
    </row>
    <row r="463" spans="1:7">
      <c r="A463"/>
      <c r="B463"/>
      <c r="C463"/>
      <c r="D463"/>
      <c r="E463"/>
      <c r="F463"/>
      <c r="G463"/>
    </row>
    <row r="464" spans="1:7">
      <c r="A464"/>
      <c r="B464"/>
      <c r="C464"/>
      <c r="D464"/>
      <c r="E464"/>
      <c r="F464"/>
      <c r="G464"/>
    </row>
    <row r="465" spans="1:7">
      <c r="A465"/>
      <c r="B465"/>
      <c r="C465"/>
      <c r="D465"/>
      <c r="E465"/>
      <c r="F465"/>
      <c r="G465"/>
    </row>
    <row r="466" spans="1:7">
      <c r="A466"/>
      <c r="B466"/>
      <c r="C466"/>
      <c r="D466"/>
      <c r="E466"/>
      <c r="F466"/>
      <c r="G466"/>
    </row>
    <row r="467" spans="1:7">
      <c r="A467"/>
      <c r="B467"/>
      <c r="C467"/>
      <c r="D467"/>
      <c r="E467"/>
      <c r="F467"/>
      <c r="G467"/>
    </row>
    <row r="468" spans="1:7">
      <c r="A468"/>
      <c r="B468"/>
      <c r="C468"/>
      <c r="D468"/>
      <c r="E468"/>
      <c r="F468"/>
      <c r="G468"/>
    </row>
    <row r="469" spans="1:7">
      <c r="A469"/>
      <c r="B469"/>
      <c r="C469"/>
      <c r="D469"/>
      <c r="E469"/>
      <c r="F469"/>
      <c r="G469"/>
    </row>
    <row r="470" spans="1:7">
      <c r="A470"/>
      <c r="B470"/>
      <c r="C470"/>
      <c r="D470"/>
      <c r="E470"/>
      <c r="F470"/>
      <c r="G470"/>
    </row>
    <row r="471" spans="1:7">
      <c r="A471"/>
      <c r="B471"/>
      <c r="C471"/>
      <c r="D471"/>
      <c r="E471"/>
      <c r="F471"/>
      <c r="G471"/>
    </row>
    <row r="472" spans="1:7">
      <c r="A472"/>
      <c r="B472"/>
      <c r="C472"/>
      <c r="D472"/>
      <c r="E472"/>
      <c r="F472"/>
      <c r="G472"/>
    </row>
    <row r="473" spans="1:7">
      <c r="A473"/>
      <c r="B473"/>
      <c r="C473"/>
      <c r="D473"/>
      <c r="E473"/>
      <c r="F473"/>
      <c r="G473"/>
    </row>
    <row r="474" spans="1:7">
      <c r="A474"/>
      <c r="B474"/>
      <c r="C474"/>
      <c r="D474"/>
      <c r="E474"/>
      <c r="F474"/>
      <c r="G474"/>
    </row>
    <row r="475" spans="1:7">
      <c r="A475"/>
      <c r="B475"/>
      <c r="C475"/>
      <c r="D475"/>
      <c r="E475"/>
      <c r="F475"/>
      <c r="G475"/>
    </row>
    <row r="476" spans="1:7">
      <c r="A476"/>
      <c r="B476"/>
      <c r="C476"/>
      <c r="D476"/>
      <c r="E476"/>
      <c r="F476"/>
      <c r="G476"/>
    </row>
    <row r="477" spans="1:7">
      <c r="A477"/>
      <c r="B477"/>
      <c r="C477"/>
      <c r="D477"/>
      <c r="E477"/>
      <c r="F477"/>
      <c r="G477"/>
    </row>
    <row r="478" spans="1:7">
      <c r="A478"/>
      <c r="B478"/>
      <c r="C478"/>
      <c r="D478"/>
      <c r="E478"/>
      <c r="F478"/>
      <c r="G478"/>
    </row>
    <row r="479" spans="1:7">
      <c r="A479"/>
      <c r="B479"/>
      <c r="C479"/>
      <c r="D479"/>
      <c r="E479"/>
      <c r="F479"/>
      <c r="G479"/>
    </row>
    <row r="480" spans="1:7">
      <c r="A480"/>
      <c r="B480"/>
      <c r="C480"/>
      <c r="D480"/>
      <c r="E480"/>
      <c r="F480"/>
      <c r="G480"/>
    </row>
    <row r="481" spans="1:7">
      <c r="A481"/>
      <c r="B481"/>
      <c r="C481"/>
      <c r="D481"/>
      <c r="E481"/>
      <c r="F481"/>
      <c r="G481"/>
    </row>
    <row r="482" spans="1:7">
      <c r="A482"/>
      <c r="B482"/>
      <c r="C482"/>
      <c r="D482"/>
      <c r="E482"/>
      <c r="F482"/>
      <c r="G482"/>
    </row>
    <row r="483" spans="1:7">
      <c r="A483"/>
      <c r="B483"/>
      <c r="C483"/>
      <c r="D483"/>
      <c r="E483"/>
      <c r="F483"/>
      <c r="G483"/>
    </row>
    <row r="484" spans="1:7">
      <c r="A484"/>
      <c r="B484"/>
      <c r="C484"/>
      <c r="D484"/>
      <c r="E484"/>
      <c r="F484"/>
      <c r="G484"/>
    </row>
    <row r="485" spans="1:7">
      <c r="A485"/>
      <c r="B485"/>
      <c r="C485"/>
      <c r="D485"/>
      <c r="E485"/>
      <c r="F485"/>
      <c r="G485"/>
    </row>
    <row r="486" spans="1:7">
      <c r="A486"/>
      <c r="B486"/>
      <c r="C486"/>
      <c r="D486"/>
      <c r="E486"/>
      <c r="F486"/>
      <c r="G486"/>
    </row>
    <row r="487" spans="1:7">
      <c r="A487"/>
      <c r="B487"/>
      <c r="C487"/>
      <c r="D487"/>
      <c r="E487"/>
      <c r="F487"/>
      <c r="G487"/>
    </row>
    <row r="488" spans="1:7">
      <c r="A488"/>
      <c r="B488"/>
      <c r="C488"/>
      <c r="D488"/>
      <c r="E488"/>
      <c r="F488"/>
      <c r="G488"/>
    </row>
    <row r="489" spans="1:7">
      <c r="A489"/>
      <c r="B489"/>
      <c r="C489"/>
      <c r="D489"/>
      <c r="E489"/>
      <c r="F489"/>
      <c r="G489"/>
    </row>
    <row r="490" spans="1:7">
      <c r="A490"/>
      <c r="B490"/>
      <c r="C490"/>
      <c r="D490"/>
      <c r="E490"/>
      <c r="F490"/>
      <c r="G490"/>
    </row>
    <row r="491" spans="1:7">
      <c r="A491"/>
      <c r="B491"/>
      <c r="C491"/>
      <c r="D491"/>
      <c r="E491"/>
      <c r="F491"/>
      <c r="G491"/>
    </row>
    <row r="492" spans="1:7">
      <c r="A492"/>
      <c r="B492"/>
      <c r="C492"/>
      <c r="D492"/>
      <c r="E492"/>
      <c r="F492"/>
      <c r="G492"/>
    </row>
    <row r="493" spans="1:7">
      <c r="A493"/>
      <c r="B493"/>
      <c r="C493"/>
      <c r="D493"/>
      <c r="E493"/>
      <c r="F493"/>
      <c r="G493"/>
    </row>
    <row r="494" spans="1:7">
      <c r="A494"/>
      <c r="B494"/>
      <c r="C494"/>
      <c r="D494"/>
      <c r="E494"/>
      <c r="F494"/>
      <c r="G494"/>
    </row>
    <row r="495" spans="1:7">
      <c r="A495"/>
      <c r="B495"/>
      <c r="C495"/>
      <c r="D495"/>
      <c r="E495"/>
      <c r="F495"/>
      <c r="G495"/>
    </row>
    <row r="496" spans="1:7">
      <c r="A496"/>
      <c r="B496"/>
      <c r="C496"/>
      <c r="D496"/>
      <c r="E496"/>
      <c r="F496"/>
      <c r="G496"/>
    </row>
    <row r="497" spans="1:7">
      <c r="A497"/>
      <c r="B497"/>
      <c r="C497"/>
      <c r="D497"/>
      <c r="E497"/>
      <c r="F497"/>
      <c r="G497"/>
    </row>
    <row r="498" spans="1:7">
      <c r="A498"/>
      <c r="B498"/>
      <c r="C498"/>
      <c r="D498"/>
      <c r="E498"/>
      <c r="F498"/>
      <c r="G498"/>
    </row>
    <row r="499" spans="1:7">
      <c r="A499"/>
      <c r="B499"/>
      <c r="C499"/>
      <c r="D499"/>
      <c r="E499"/>
      <c r="F499"/>
      <c r="G499"/>
    </row>
    <row r="500" spans="1:7">
      <c r="A500"/>
      <c r="B500"/>
      <c r="C500"/>
      <c r="D500"/>
      <c r="E500"/>
      <c r="F500"/>
      <c r="G500"/>
    </row>
    <row r="501" spans="1:7">
      <c r="A501"/>
      <c r="B501"/>
      <c r="C501"/>
      <c r="D501"/>
      <c r="E501"/>
      <c r="F501"/>
      <c r="G501"/>
    </row>
    <row r="502" spans="1:7">
      <c r="A502"/>
      <c r="B502"/>
      <c r="C502"/>
      <c r="D502"/>
      <c r="E502"/>
      <c r="F502"/>
      <c r="G502"/>
    </row>
    <row r="503" spans="1:7">
      <c r="A503"/>
      <c r="B503"/>
      <c r="C503"/>
      <c r="D503"/>
      <c r="E503"/>
      <c r="F503"/>
      <c r="G503"/>
    </row>
    <row r="504" spans="1:7">
      <c r="A504"/>
      <c r="B504"/>
      <c r="C504"/>
      <c r="D504"/>
      <c r="E504"/>
      <c r="F504"/>
      <c r="G504"/>
    </row>
    <row r="505" spans="1:7">
      <c r="A505"/>
      <c r="B505"/>
      <c r="C505"/>
      <c r="D505"/>
      <c r="E505"/>
      <c r="F505"/>
      <c r="G505"/>
    </row>
    <row r="506" spans="1:7">
      <c r="A506"/>
      <c r="B506"/>
      <c r="C506"/>
      <c r="D506"/>
      <c r="E506"/>
      <c r="F506"/>
      <c r="G506"/>
    </row>
    <row r="507" spans="1:7">
      <c r="A507"/>
      <c r="B507"/>
      <c r="C507"/>
      <c r="D507"/>
      <c r="E507"/>
      <c r="F507"/>
      <c r="G507"/>
    </row>
    <row r="508" spans="1:7">
      <c r="A508"/>
      <c r="B508"/>
      <c r="C508"/>
      <c r="D508"/>
      <c r="E508"/>
      <c r="F508"/>
      <c r="G508"/>
    </row>
    <row r="509" spans="1:7">
      <c r="A509"/>
      <c r="B509"/>
      <c r="C509"/>
      <c r="D509"/>
      <c r="E509"/>
      <c r="F509"/>
      <c r="G509"/>
    </row>
    <row r="510" spans="1:7">
      <c r="A510"/>
      <c r="B510"/>
      <c r="C510"/>
      <c r="D510"/>
      <c r="E510"/>
      <c r="F510"/>
      <c r="G510"/>
    </row>
    <row r="511" spans="1:7">
      <c r="A511"/>
      <c r="B511"/>
      <c r="C511"/>
      <c r="D511"/>
      <c r="E511"/>
      <c r="F511"/>
      <c r="G511"/>
    </row>
    <row r="512" spans="1:7">
      <c r="A512"/>
      <c r="B512"/>
      <c r="C512"/>
      <c r="D512"/>
      <c r="E512"/>
      <c r="F512"/>
      <c r="G512"/>
    </row>
    <row r="513" spans="1:7">
      <c r="A513"/>
      <c r="B513"/>
      <c r="C513"/>
      <c r="D513"/>
      <c r="E513"/>
      <c r="F513"/>
      <c r="G513"/>
    </row>
    <row r="514" spans="1:7">
      <c r="A514"/>
      <c r="B514"/>
      <c r="C514"/>
      <c r="D514"/>
      <c r="E514"/>
      <c r="F514"/>
      <c r="G514"/>
    </row>
    <row r="515" spans="1:7">
      <c r="A515"/>
      <c r="B515"/>
      <c r="C515"/>
      <c r="D515"/>
      <c r="E515"/>
      <c r="F515"/>
      <c r="G515"/>
    </row>
    <row r="516" spans="1:7">
      <c r="A516"/>
      <c r="B516"/>
      <c r="C516"/>
      <c r="D516"/>
      <c r="E516"/>
      <c r="F516"/>
      <c r="G516"/>
    </row>
    <row r="517" spans="1:7">
      <c r="A517"/>
      <c r="B517"/>
      <c r="C517"/>
      <c r="D517"/>
      <c r="E517"/>
      <c r="F517"/>
      <c r="G517"/>
    </row>
    <row r="518" spans="1:7">
      <c r="A518"/>
      <c r="B518"/>
      <c r="C518"/>
      <c r="D518"/>
      <c r="E518"/>
      <c r="F518"/>
      <c r="G518"/>
    </row>
    <row r="519" spans="1:7">
      <c r="A519"/>
      <c r="B519"/>
      <c r="C519"/>
      <c r="D519"/>
      <c r="E519"/>
      <c r="F519"/>
      <c r="G519"/>
    </row>
    <row r="520" spans="1:7">
      <c r="A520"/>
      <c r="B520"/>
      <c r="C520"/>
      <c r="D520"/>
      <c r="E520"/>
      <c r="F520"/>
      <c r="G520"/>
    </row>
    <row r="521" spans="1:7">
      <c r="A521"/>
      <c r="B521"/>
      <c r="C521"/>
      <c r="D521"/>
      <c r="E521"/>
      <c r="F521"/>
      <c r="G521"/>
    </row>
    <row r="522" spans="1:7">
      <c r="A522"/>
      <c r="B522"/>
      <c r="C522"/>
      <c r="D522"/>
      <c r="E522"/>
      <c r="F522"/>
      <c r="G522"/>
    </row>
    <row r="523" spans="1:7">
      <c r="A523"/>
      <c r="B523"/>
      <c r="C523"/>
      <c r="D523"/>
      <c r="E523"/>
      <c r="F523"/>
      <c r="G523"/>
    </row>
    <row r="524" spans="1:7">
      <c r="A524"/>
      <c r="B524"/>
      <c r="C524"/>
      <c r="D524"/>
      <c r="E524"/>
      <c r="F524"/>
      <c r="G524"/>
    </row>
    <row r="525" spans="1:7">
      <c r="A525"/>
      <c r="B525"/>
      <c r="C525"/>
      <c r="D525"/>
      <c r="E525"/>
      <c r="F525"/>
      <c r="G525"/>
    </row>
    <row r="526" spans="1:7">
      <c r="A526"/>
      <c r="B526"/>
      <c r="C526"/>
      <c r="D526"/>
      <c r="E526"/>
      <c r="F526"/>
      <c r="G526"/>
    </row>
    <row r="527" spans="1:7">
      <c r="A527"/>
      <c r="B527"/>
      <c r="C527"/>
      <c r="D527"/>
      <c r="E527"/>
      <c r="F527"/>
      <c r="G527"/>
    </row>
    <row r="528" spans="1:7">
      <c r="A528"/>
      <c r="B528"/>
      <c r="C528"/>
      <c r="D528"/>
      <c r="E528"/>
      <c r="F528"/>
      <c r="G528"/>
    </row>
    <row r="529" spans="1:7">
      <c r="A529"/>
      <c r="B529"/>
      <c r="C529"/>
      <c r="D529"/>
      <c r="E529"/>
      <c r="F529"/>
      <c r="G529"/>
    </row>
    <row r="530" spans="1:7">
      <c r="A530"/>
      <c r="B530"/>
      <c r="C530"/>
      <c r="D530"/>
      <c r="E530"/>
      <c r="F530"/>
      <c r="G530"/>
    </row>
    <row r="531" spans="1:7">
      <c r="A531"/>
      <c r="B531"/>
      <c r="C531"/>
      <c r="D531"/>
      <c r="E531"/>
      <c r="F531"/>
      <c r="G531"/>
    </row>
    <row r="532" spans="1:7">
      <c r="A532"/>
      <c r="B532"/>
      <c r="C532"/>
      <c r="D532"/>
      <c r="E532"/>
      <c r="F532"/>
      <c r="G532"/>
    </row>
    <row r="533" spans="1:7">
      <c r="A533"/>
      <c r="B533"/>
      <c r="C533"/>
      <c r="D533"/>
      <c r="E533"/>
      <c r="F533"/>
      <c r="G533"/>
    </row>
    <row r="534" spans="1:7">
      <c r="A534"/>
      <c r="B534"/>
      <c r="C534"/>
      <c r="D534"/>
      <c r="E534"/>
      <c r="F534"/>
      <c r="G534"/>
    </row>
    <row r="535" spans="1:7">
      <c r="A535"/>
      <c r="B535"/>
      <c r="C535"/>
      <c r="D535"/>
      <c r="E535"/>
      <c r="F535"/>
      <c r="G535"/>
    </row>
    <row r="536" spans="1:7">
      <c r="A536"/>
      <c r="B536"/>
      <c r="C536"/>
      <c r="D536"/>
      <c r="E536"/>
      <c r="F536"/>
      <c r="G536"/>
    </row>
    <row r="537" spans="1:7">
      <c r="A537"/>
      <c r="B537"/>
      <c r="C537"/>
      <c r="D537"/>
      <c r="E537"/>
      <c r="F537"/>
      <c r="G537"/>
    </row>
    <row r="538" spans="1:7">
      <c r="A538"/>
      <c r="B538"/>
      <c r="C538"/>
      <c r="D538"/>
      <c r="E538"/>
      <c r="F538"/>
      <c r="G538"/>
    </row>
    <row r="539" spans="1:7">
      <c r="A539"/>
      <c r="B539"/>
      <c r="C539"/>
      <c r="D539"/>
      <c r="E539"/>
      <c r="F539"/>
      <c r="G539"/>
    </row>
    <row r="540" spans="1:7">
      <c r="A540"/>
      <c r="B540"/>
      <c r="C540"/>
      <c r="D540"/>
      <c r="E540"/>
      <c r="F540"/>
      <c r="G540"/>
    </row>
    <row r="541" spans="1:7">
      <c r="A541"/>
      <c r="B541"/>
      <c r="C541"/>
      <c r="D541"/>
      <c r="E541"/>
      <c r="F541"/>
      <c r="G541"/>
    </row>
    <row r="542" spans="1:7">
      <c r="A542"/>
      <c r="B542"/>
      <c r="C542"/>
      <c r="D542"/>
      <c r="E542"/>
      <c r="F542"/>
      <c r="G542"/>
    </row>
    <row r="543" spans="1:7">
      <c r="A543"/>
      <c r="B543"/>
      <c r="C543"/>
      <c r="D543"/>
      <c r="E543"/>
      <c r="F543"/>
      <c r="G543"/>
    </row>
    <row r="544" spans="1:7">
      <c r="A544"/>
      <c r="B544"/>
      <c r="C544"/>
      <c r="D544"/>
      <c r="E544"/>
      <c r="F544"/>
      <c r="G544"/>
    </row>
    <row r="545" spans="1:7">
      <c r="A545"/>
      <c r="B545"/>
      <c r="C545"/>
      <c r="D545"/>
      <c r="E545"/>
      <c r="F545"/>
      <c r="G545"/>
    </row>
    <row r="546" spans="1:7">
      <c r="A546"/>
      <c r="B546"/>
      <c r="C546"/>
      <c r="D546"/>
      <c r="E546"/>
      <c r="F546"/>
      <c r="G546"/>
    </row>
    <row r="547" spans="1:7">
      <c r="A547"/>
      <c r="B547"/>
      <c r="C547"/>
      <c r="D547"/>
      <c r="E547"/>
      <c r="F547"/>
      <c r="G547"/>
    </row>
    <row r="548" spans="1:7">
      <c r="A548"/>
      <c r="B548"/>
      <c r="C548"/>
      <c r="D548"/>
      <c r="E548"/>
      <c r="F548"/>
      <c r="G548"/>
    </row>
    <row r="549" spans="1:7">
      <c r="A549"/>
      <c r="B549"/>
      <c r="C549"/>
      <c r="D549"/>
      <c r="E549"/>
      <c r="F549"/>
      <c r="G549"/>
    </row>
    <row r="550" spans="1:7">
      <c r="A550"/>
      <c r="B550"/>
      <c r="C550"/>
      <c r="D550"/>
      <c r="E550"/>
      <c r="F550"/>
      <c r="G550"/>
    </row>
    <row r="551" spans="1:7">
      <c r="A551"/>
      <c r="B551"/>
      <c r="C551"/>
      <c r="D551"/>
      <c r="E551"/>
      <c r="F551"/>
      <c r="G551"/>
    </row>
    <row r="552" spans="1:7">
      <c r="A552"/>
      <c r="B552"/>
      <c r="C552"/>
      <c r="D552"/>
      <c r="E552"/>
      <c r="F552"/>
      <c r="G552"/>
    </row>
    <row r="553" spans="1:7">
      <c r="A553"/>
      <c r="B553"/>
      <c r="C553"/>
      <c r="D553"/>
      <c r="E553"/>
      <c r="F553"/>
      <c r="G553"/>
    </row>
    <row r="554" spans="1:7">
      <c r="A554"/>
      <c r="B554"/>
      <c r="C554"/>
      <c r="D554"/>
      <c r="E554"/>
      <c r="F554"/>
      <c r="G554"/>
    </row>
    <row r="555" spans="1:7">
      <c r="A555"/>
      <c r="B555"/>
      <c r="C555"/>
      <c r="D555"/>
      <c r="E555"/>
      <c r="F555"/>
      <c r="G555"/>
    </row>
    <row r="556" spans="1:7">
      <c r="A556"/>
      <c r="B556"/>
      <c r="C556"/>
      <c r="D556"/>
      <c r="E556"/>
      <c r="F556"/>
      <c r="G556"/>
    </row>
    <row r="557" spans="1:7">
      <c r="A557"/>
      <c r="B557"/>
      <c r="C557"/>
      <c r="D557"/>
      <c r="E557"/>
      <c r="F557"/>
      <c r="G557"/>
    </row>
    <row r="558" spans="1:7">
      <c r="A558"/>
      <c r="B558"/>
      <c r="C558"/>
      <c r="D558"/>
      <c r="E558"/>
      <c r="F558"/>
      <c r="G558"/>
    </row>
    <row r="559" spans="1:7">
      <c r="A559"/>
      <c r="B559"/>
      <c r="C559"/>
      <c r="D559"/>
      <c r="E559"/>
      <c r="F559"/>
      <c r="G559"/>
    </row>
    <row r="560" spans="1:7">
      <c r="A560"/>
      <c r="B560"/>
      <c r="C560"/>
      <c r="D560"/>
      <c r="E560"/>
      <c r="F560"/>
      <c r="G560"/>
    </row>
    <row r="561" spans="1:7">
      <c r="A561"/>
      <c r="B561"/>
      <c r="C561"/>
      <c r="D561"/>
      <c r="E561"/>
      <c r="F561"/>
      <c r="G561"/>
    </row>
    <row r="562" spans="1:7">
      <c r="A562"/>
      <c r="B562"/>
      <c r="C562"/>
      <c r="D562"/>
      <c r="E562"/>
      <c r="F562"/>
      <c r="G562"/>
    </row>
    <row r="563" spans="1:7">
      <c r="A563"/>
      <c r="B563"/>
      <c r="C563"/>
      <c r="D563"/>
      <c r="E563"/>
      <c r="F563"/>
      <c r="G563"/>
    </row>
    <row r="564" spans="1:7">
      <c r="A564"/>
      <c r="B564"/>
      <c r="C564"/>
      <c r="D564"/>
      <c r="E564"/>
      <c r="F564"/>
      <c r="G564"/>
    </row>
    <row r="565" spans="1:7">
      <c r="A565"/>
      <c r="B565"/>
      <c r="C565"/>
      <c r="D565"/>
      <c r="E565"/>
      <c r="F565"/>
      <c r="G565"/>
    </row>
    <row r="566" spans="1:7">
      <c r="A566"/>
      <c r="B566"/>
      <c r="C566"/>
      <c r="D566"/>
      <c r="E566"/>
      <c r="F566"/>
      <c r="G566"/>
    </row>
    <row r="567" spans="1:7">
      <c r="A567"/>
      <c r="B567"/>
      <c r="C567"/>
      <c r="D567"/>
      <c r="E567"/>
      <c r="F567"/>
      <c r="G567"/>
    </row>
    <row r="568" spans="1:7">
      <c r="A568"/>
      <c r="B568"/>
      <c r="C568"/>
      <c r="D568"/>
      <c r="E568"/>
      <c r="F568"/>
      <c r="G568"/>
    </row>
    <row r="569" spans="1:7">
      <c r="A569"/>
      <c r="B569"/>
      <c r="C569"/>
      <c r="D569"/>
      <c r="E569"/>
      <c r="F569"/>
      <c r="G569"/>
    </row>
    <row r="570" spans="1:7">
      <c r="A570"/>
      <c r="B570"/>
      <c r="C570"/>
      <c r="D570"/>
      <c r="E570"/>
      <c r="F570"/>
      <c r="G570"/>
    </row>
    <row r="571" spans="1:7">
      <c r="A571"/>
      <c r="B571"/>
      <c r="C571"/>
      <c r="D571"/>
      <c r="E571"/>
      <c r="F571"/>
      <c r="G571"/>
    </row>
    <row r="572" spans="1:7">
      <c r="A572"/>
      <c r="B572"/>
      <c r="C572"/>
      <c r="D572"/>
      <c r="E572"/>
      <c r="F572"/>
      <c r="G572"/>
    </row>
    <row r="573" spans="1:7">
      <c r="A573"/>
      <c r="B573"/>
      <c r="C573"/>
      <c r="D573"/>
      <c r="E573"/>
      <c r="F573"/>
      <c r="G573"/>
    </row>
    <row r="574" spans="1:7">
      <c r="A574"/>
      <c r="B574"/>
      <c r="C574"/>
      <c r="D574"/>
      <c r="E574"/>
      <c r="F574"/>
      <c r="G574"/>
    </row>
    <row r="575" spans="1:7">
      <c r="A575"/>
      <c r="B575"/>
      <c r="C575"/>
      <c r="D575"/>
      <c r="E575"/>
      <c r="F575"/>
      <c r="G575"/>
    </row>
    <row r="576" spans="1:7">
      <c r="A576"/>
      <c r="B576"/>
      <c r="C576"/>
      <c r="D576"/>
      <c r="E576"/>
      <c r="F576"/>
      <c r="G576"/>
    </row>
    <row r="577" spans="1:7">
      <c r="A577"/>
      <c r="B577"/>
      <c r="C577"/>
      <c r="D577"/>
      <c r="E577"/>
      <c r="F577"/>
      <c r="G577"/>
    </row>
    <row r="578" spans="1:7">
      <c r="A578"/>
      <c r="B578"/>
      <c r="C578"/>
      <c r="D578"/>
      <c r="E578"/>
      <c r="F578"/>
      <c r="G578"/>
    </row>
    <row r="579" spans="1:7">
      <c r="A579"/>
      <c r="B579"/>
      <c r="C579"/>
      <c r="D579"/>
      <c r="E579"/>
      <c r="F579"/>
      <c r="G579"/>
    </row>
    <row r="580" spans="1:7">
      <c r="A580"/>
      <c r="B580"/>
      <c r="C580"/>
      <c r="D580"/>
      <c r="E580"/>
      <c r="F580"/>
      <c r="G580"/>
    </row>
    <row r="581" spans="1:7">
      <c r="A581"/>
      <c r="B581"/>
      <c r="C581"/>
      <c r="D581"/>
      <c r="E581"/>
      <c r="F581"/>
      <c r="G581"/>
    </row>
    <row r="582" spans="1:7">
      <c r="A582"/>
      <c r="B582"/>
      <c r="C582"/>
      <c r="D582"/>
      <c r="E582"/>
      <c r="F582"/>
      <c r="G582"/>
    </row>
    <row r="583" spans="1:7">
      <c r="A583"/>
      <c r="B583"/>
      <c r="C583"/>
      <c r="D583"/>
      <c r="E583"/>
      <c r="F583"/>
      <c r="G583"/>
    </row>
    <row r="584" spans="1:7">
      <c r="A584"/>
      <c r="B584"/>
      <c r="C584"/>
      <c r="D584"/>
      <c r="E584"/>
      <c r="F584"/>
      <c r="G584"/>
    </row>
    <row r="585" spans="1:7">
      <c r="A585"/>
      <c r="B585"/>
      <c r="C585"/>
      <c r="D585"/>
      <c r="E585"/>
      <c r="F585"/>
      <c r="G585"/>
    </row>
    <row r="586" spans="1:7">
      <c r="A586"/>
      <c r="B586"/>
      <c r="C586"/>
      <c r="D586"/>
      <c r="E586"/>
      <c r="F586"/>
      <c r="G586"/>
    </row>
    <row r="587" spans="1:7">
      <c r="A587"/>
      <c r="B587"/>
      <c r="C587"/>
      <c r="D587"/>
      <c r="E587"/>
      <c r="F587"/>
      <c r="G587"/>
    </row>
    <row r="588" spans="1:7">
      <c r="A588"/>
      <c r="B588"/>
      <c r="C588"/>
      <c r="D588"/>
      <c r="E588"/>
      <c r="F588"/>
      <c r="G588"/>
    </row>
    <row r="589" spans="1:7">
      <c r="A589"/>
      <c r="B589"/>
      <c r="C589"/>
      <c r="D589"/>
      <c r="E589"/>
      <c r="F589"/>
      <c r="G589"/>
    </row>
    <row r="590" spans="1:7">
      <c r="A590"/>
      <c r="B590"/>
      <c r="C590"/>
      <c r="D590"/>
      <c r="E590"/>
      <c r="F590"/>
      <c r="G590"/>
    </row>
    <row r="591" spans="1:7">
      <c r="A591"/>
      <c r="B591"/>
      <c r="C591"/>
      <c r="D591"/>
      <c r="E591"/>
      <c r="F591"/>
      <c r="G591"/>
    </row>
    <row r="592" spans="1:7">
      <c r="A592"/>
      <c r="B592"/>
      <c r="C592"/>
      <c r="D592"/>
      <c r="E592"/>
      <c r="F592"/>
      <c r="G592"/>
    </row>
    <row r="593" spans="1:7">
      <c r="A593"/>
      <c r="B593"/>
      <c r="C593"/>
      <c r="D593"/>
      <c r="E593"/>
      <c r="F593"/>
      <c r="G593"/>
    </row>
    <row r="594" spans="1:7">
      <c r="A594"/>
      <c r="B594"/>
      <c r="C594"/>
      <c r="D594"/>
      <c r="E594"/>
      <c r="F594"/>
      <c r="G594"/>
    </row>
    <row r="595" spans="1:7">
      <c r="A595"/>
      <c r="B595"/>
      <c r="C595"/>
      <c r="D595"/>
      <c r="E595"/>
      <c r="F595"/>
      <c r="G595"/>
    </row>
    <row r="596" spans="1:7">
      <c r="A596"/>
      <c r="B596"/>
      <c r="C596"/>
      <c r="D596"/>
      <c r="E596"/>
      <c r="F596"/>
      <c r="G596"/>
    </row>
    <row r="597" spans="1:7">
      <c r="A597"/>
      <c r="B597"/>
      <c r="C597"/>
      <c r="D597"/>
      <c r="E597"/>
      <c r="F597"/>
      <c r="G597"/>
    </row>
    <row r="598" spans="1:7">
      <c r="A598"/>
      <c r="B598"/>
      <c r="C598"/>
      <c r="D598"/>
      <c r="E598"/>
      <c r="F598"/>
      <c r="G598"/>
    </row>
    <row r="599" spans="1:7">
      <c r="A599"/>
      <c r="B599"/>
      <c r="C599"/>
      <c r="D599"/>
      <c r="E599"/>
      <c r="F599"/>
      <c r="G599"/>
    </row>
    <row r="600" spans="1:7">
      <c r="A600"/>
      <c r="B600"/>
      <c r="C600"/>
      <c r="D600"/>
      <c r="E600"/>
      <c r="F600"/>
      <c r="G600"/>
    </row>
    <row r="601" spans="1:7">
      <c r="A601"/>
      <c r="B601"/>
      <c r="C601"/>
      <c r="D601"/>
      <c r="E601"/>
      <c r="F601"/>
      <c r="G601"/>
    </row>
    <row r="602" spans="1:7">
      <c r="A602"/>
      <c r="B602"/>
      <c r="C602"/>
      <c r="D602"/>
      <c r="E602"/>
      <c r="F602"/>
      <c r="G602"/>
    </row>
    <row r="603" spans="1:7">
      <c r="A603"/>
      <c r="B603"/>
      <c r="C603"/>
      <c r="D603"/>
      <c r="E603"/>
      <c r="F603"/>
      <c r="G603"/>
    </row>
    <row r="604" spans="1:7">
      <c r="A604"/>
      <c r="B604"/>
      <c r="C604"/>
      <c r="D604"/>
      <c r="E604"/>
      <c r="F604"/>
      <c r="G604"/>
    </row>
    <row r="605" spans="1:7">
      <c r="A605"/>
      <c r="B605"/>
      <c r="C605"/>
      <c r="D605"/>
      <c r="E605"/>
      <c r="F605"/>
      <c r="G605"/>
    </row>
    <row r="606" spans="1:7">
      <c r="A606"/>
      <c r="B606"/>
      <c r="C606"/>
      <c r="D606"/>
      <c r="E606"/>
      <c r="F606"/>
      <c r="G606"/>
    </row>
    <row r="607" spans="1:7">
      <c r="A607"/>
      <c r="B607"/>
      <c r="C607"/>
      <c r="D607"/>
      <c r="E607"/>
      <c r="F607"/>
      <c r="G607"/>
    </row>
    <row r="608" spans="1:7">
      <c r="A608"/>
      <c r="B608"/>
      <c r="C608"/>
      <c r="D608"/>
      <c r="E608"/>
      <c r="F608"/>
      <c r="G608"/>
    </row>
    <row r="609" spans="1:7">
      <c r="A609"/>
      <c r="B609"/>
      <c r="C609"/>
      <c r="D609"/>
      <c r="E609"/>
      <c r="F609"/>
      <c r="G609"/>
    </row>
    <row r="610" spans="1:7">
      <c r="A610"/>
      <c r="B610"/>
      <c r="C610"/>
      <c r="D610"/>
      <c r="E610"/>
      <c r="F610"/>
      <c r="G610"/>
    </row>
    <row r="611" spans="1:7">
      <c r="A611"/>
      <c r="B611"/>
      <c r="C611"/>
      <c r="D611"/>
      <c r="E611"/>
      <c r="F611"/>
      <c r="G611"/>
    </row>
    <row r="612" spans="1:7">
      <c r="A612"/>
      <c r="B612"/>
      <c r="C612"/>
      <c r="D612"/>
      <c r="E612"/>
      <c r="F612"/>
      <c r="G612"/>
    </row>
    <row r="613" spans="1:7">
      <c r="A613"/>
      <c r="B613"/>
      <c r="C613"/>
      <c r="D613"/>
      <c r="E613"/>
      <c r="F613"/>
      <c r="G613"/>
    </row>
    <row r="614" spans="1:7">
      <c r="A614"/>
      <c r="B614"/>
      <c r="C614"/>
      <c r="D614"/>
      <c r="E614"/>
      <c r="F614"/>
      <c r="G614"/>
    </row>
    <row r="615" spans="1:7">
      <c r="A615"/>
      <c r="B615"/>
      <c r="C615"/>
      <c r="D615"/>
      <c r="E615"/>
      <c r="F615"/>
      <c r="G615"/>
    </row>
    <row r="616" spans="1:7">
      <c r="A616"/>
      <c r="B616"/>
      <c r="C616"/>
      <c r="D616"/>
      <c r="E616"/>
      <c r="F616"/>
      <c r="G616"/>
    </row>
    <row r="617" spans="1:7">
      <c r="A617"/>
      <c r="B617"/>
      <c r="C617"/>
      <c r="D617"/>
      <c r="E617"/>
      <c r="F617"/>
      <c r="G617"/>
    </row>
    <row r="618" spans="1:7">
      <c r="A618"/>
      <c r="B618"/>
      <c r="C618"/>
      <c r="D618"/>
      <c r="E618"/>
      <c r="F618"/>
      <c r="G618"/>
    </row>
    <row r="619" spans="1:7">
      <c r="A619"/>
      <c r="B619"/>
      <c r="C619"/>
      <c r="D619"/>
      <c r="E619"/>
      <c r="F619"/>
      <c r="G619"/>
    </row>
    <row r="620" spans="1:7">
      <c r="A620"/>
      <c r="B620"/>
      <c r="C620"/>
      <c r="D620"/>
      <c r="E620"/>
      <c r="F620"/>
      <c r="G620"/>
    </row>
    <row r="621" spans="1:7">
      <c r="A621"/>
      <c r="B621"/>
      <c r="C621"/>
      <c r="D621"/>
      <c r="E621"/>
      <c r="F621"/>
      <c r="G621"/>
    </row>
    <row r="622" spans="1:7">
      <c r="A622"/>
      <c r="B622"/>
      <c r="C622"/>
      <c r="D622"/>
      <c r="E622"/>
      <c r="F622"/>
      <c r="G622"/>
    </row>
    <row r="623" spans="1:7">
      <c r="A623"/>
      <c r="B623"/>
      <c r="C623"/>
      <c r="D623"/>
      <c r="E623"/>
      <c r="F623"/>
      <c r="G623"/>
    </row>
    <row r="624" spans="1:7">
      <c r="A624"/>
      <c r="B624"/>
      <c r="C624"/>
      <c r="D624"/>
      <c r="E624"/>
      <c r="F624"/>
      <c r="G624"/>
    </row>
    <row r="625" spans="1:7">
      <c r="A625"/>
      <c r="B625"/>
      <c r="C625"/>
      <c r="D625"/>
      <c r="E625"/>
      <c r="F625"/>
      <c r="G625"/>
    </row>
    <row r="626" spans="1:7">
      <c r="A626"/>
      <c r="B626"/>
      <c r="C626"/>
      <c r="D626"/>
      <c r="E626"/>
      <c r="F626"/>
      <c r="G626"/>
    </row>
    <row r="627" spans="1:7">
      <c r="A627"/>
      <c r="B627"/>
      <c r="C627"/>
      <c r="D627"/>
      <c r="E627"/>
      <c r="F627"/>
      <c r="G627"/>
    </row>
    <row r="628" spans="1:7">
      <c r="A628"/>
      <c r="B628"/>
      <c r="C628"/>
      <c r="D628"/>
      <c r="E628"/>
      <c r="F628"/>
      <c r="G628"/>
    </row>
    <row r="629" spans="1:7">
      <c r="A629"/>
      <c r="B629"/>
      <c r="C629"/>
      <c r="D629"/>
      <c r="E629"/>
      <c r="F629"/>
      <c r="G629"/>
    </row>
    <row r="630" spans="1:7">
      <c r="A630"/>
      <c r="B630"/>
      <c r="C630"/>
      <c r="D630"/>
      <c r="E630"/>
      <c r="F630"/>
      <c r="G630"/>
    </row>
    <row r="631" spans="1:7">
      <c r="A631"/>
      <c r="B631"/>
      <c r="C631"/>
      <c r="D631"/>
      <c r="E631"/>
      <c r="F631"/>
      <c r="G631"/>
    </row>
    <row r="632" spans="1:7">
      <c r="A632"/>
      <c r="B632"/>
      <c r="C632"/>
      <c r="D632"/>
      <c r="E632"/>
      <c r="F632"/>
      <c r="G632"/>
    </row>
    <row r="633" spans="1:7">
      <c r="A633"/>
      <c r="B633"/>
      <c r="C633"/>
      <c r="D633"/>
      <c r="E633"/>
      <c r="F633"/>
      <c r="G633"/>
    </row>
    <row r="634" spans="1:7">
      <c r="A634"/>
      <c r="B634"/>
      <c r="C634"/>
      <c r="D634"/>
      <c r="E634"/>
      <c r="F634"/>
      <c r="G634"/>
    </row>
    <row r="635" spans="1:7">
      <c r="A635"/>
      <c r="B635"/>
      <c r="C635"/>
      <c r="D635"/>
      <c r="E635"/>
      <c r="F635"/>
      <c r="G635"/>
    </row>
    <row r="636" spans="1:7">
      <c r="A636"/>
      <c r="B636"/>
      <c r="C636"/>
      <c r="D636"/>
      <c r="E636"/>
      <c r="F636"/>
      <c r="G636"/>
    </row>
    <row r="637" spans="1:7">
      <c r="A637"/>
      <c r="B637"/>
      <c r="C637"/>
      <c r="D637"/>
      <c r="E637"/>
      <c r="F637"/>
      <c r="G637"/>
    </row>
    <row r="638" spans="1:7">
      <c r="A638"/>
      <c r="B638"/>
      <c r="C638"/>
      <c r="D638"/>
      <c r="E638"/>
      <c r="F638"/>
      <c r="G638"/>
    </row>
    <row r="639" spans="1:7">
      <c r="A639"/>
      <c r="B639"/>
      <c r="C639"/>
      <c r="D639"/>
      <c r="E639"/>
      <c r="F639"/>
      <c r="G639"/>
    </row>
    <row r="640" spans="1:7">
      <c r="A640"/>
      <c r="B640"/>
      <c r="C640"/>
      <c r="D640"/>
      <c r="E640"/>
      <c r="F640"/>
      <c r="G640"/>
    </row>
    <row r="641" spans="1:7">
      <c r="A641"/>
      <c r="B641"/>
      <c r="C641"/>
      <c r="D641"/>
      <c r="E641"/>
      <c r="F641"/>
      <c r="G641"/>
    </row>
    <row r="642" spans="1:7">
      <c r="A642"/>
      <c r="B642"/>
      <c r="C642"/>
      <c r="D642"/>
      <c r="E642"/>
      <c r="F642"/>
      <c r="G642"/>
    </row>
    <row r="643" spans="1:7">
      <c r="A643"/>
      <c r="B643"/>
      <c r="C643"/>
      <c r="D643"/>
      <c r="E643"/>
      <c r="F643"/>
      <c r="G643"/>
    </row>
    <row r="644" spans="1:7">
      <c r="A644"/>
      <c r="B644"/>
      <c r="C644"/>
      <c r="D644"/>
      <c r="E644"/>
      <c r="F644"/>
      <c r="G644"/>
    </row>
    <row r="645" spans="1:7">
      <c r="A645"/>
      <c r="B645"/>
      <c r="C645"/>
      <c r="D645"/>
      <c r="E645"/>
      <c r="F645"/>
      <c r="G645"/>
    </row>
    <row r="646" spans="1:7">
      <c r="A646"/>
      <c r="B646"/>
      <c r="C646"/>
      <c r="D646"/>
      <c r="E646"/>
      <c r="F646"/>
      <c r="G646"/>
    </row>
    <row r="647" spans="1:7">
      <c r="A647"/>
      <c r="B647"/>
      <c r="C647"/>
      <c r="D647"/>
      <c r="E647"/>
      <c r="F647"/>
      <c r="G647"/>
    </row>
    <row r="648" spans="1:7">
      <c r="A648"/>
      <c r="B648"/>
      <c r="C648"/>
      <c r="D648"/>
      <c r="E648"/>
      <c r="F648"/>
      <c r="G648"/>
    </row>
    <row r="649" spans="1:7">
      <c r="A649"/>
      <c r="B649"/>
      <c r="C649"/>
      <c r="D649"/>
      <c r="E649"/>
      <c r="F649"/>
      <c r="G649"/>
    </row>
    <row r="650" spans="1:7">
      <c r="A650"/>
      <c r="B650"/>
      <c r="C650"/>
      <c r="D650"/>
      <c r="E650"/>
      <c r="F650"/>
      <c r="G650"/>
    </row>
    <row r="651" spans="1:7">
      <c r="A651"/>
      <c r="B651"/>
      <c r="C651"/>
      <c r="D651"/>
      <c r="E651"/>
      <c r="F651"/>
      <c r="G651"/>
    </row>
    <row r="652" spans="1:7">
      <c r="A652"/>
      <c r="B652"/>
      <c r="C652"/>
      <c r="D652"/>
      <c r="E652"/>
      <c r="F652"/>
      <c r="G652"/>
    </row>
    <row r="653" spans="1:7">
      <c r="A653"/>
      <c r="B653"/>
      <c r="C653"/>
      <c r="D653"/>
      <c r="E653"/>
      <c r="F653"/>
      <c r="G653"/>
    </row>
    <row r="654" spans="1:7">
      <c r="A654"/>
      <c r="B654"/>
      <c r="C654"/>
      <c r="D654"/>
      <c r="E654"/>
      <c r="F654"/>
      <c r="G654"/>
    </row>
    <row r="655" spans="1:7">
      <c r="A655"/>
      <c r="B655"/>
      <c r="C655"/>
      <c r="D655"/>
      <c r="E655"/>
      <c r="F655"/>
      <c r="G655"/>
    </row>
    <row r="656" spans="1:7">
      <c r="A656"/>
      <c r="B656"/>
      <c r="C656"/>
      <c r="D656"/>
      <c r="E656"/>
      <c r="F656"/>
      <c r="G656"/>
    </row>
    <row r="657" spans="1:7">
      <c r="A657"/>
      <c r="B657"/>
      <c r="C657"/>
      <c r="D657"/>
      <c r="E657"/>
      <c r="F657"/>
      <c r="G657"/>
    </row>
    <row r="658" spans="1:7">
      <c r="A658"/>
      <c r="B658"/>
      <c r="C658"/>
      <c r="D658"/>
      <c r="E658"/>
      <c r="F658"/>
      <c r="G658"/>
    </row>
    <row r="659" spans="1:7">
      <c r="A659"/>
      <c r="B659"/>
      <c r="C659"/>
      <c r="D659"/>
      <c r="E659"/>
      <c r="F659"/>
      <c r="G659"/>
    </row>
    <row r="660" spans="1:7">
      <c r="A660"/>
      <c r="B660"/>
      <c r="C660"/>
      <c r="D660"/>
      <c r="E660"/>
      <c r="F660"/>
      <c r="G660"/>
    </row>
    <row r="661" spans="1:7">
      <c r="A661"/>
      <c r="B661"/>
      <c r="C661"/>
      <c r="D661"/>
      <c r="E661"/>
      <c r="F661"/>
      <c r="G661"/>
    </row>
    <row r="662" spans="1:7">
      <c r="A662"/>
      <c r="B662"/>
      <c r="C662"/>
      <c r="D662"/>
      <c r="E662"/>
      <c r="F662"/>
      <c r="G662"/>
    </row>
    <row r="663" spans="1:7">
      <c r="A663"/>
      <c r="B663"/>
      <c r="C663"/>
      <c r="D663"/>
      <c r="E663"/>
      <c r="F663"/>
      <c r="G663"/>
    </row>
    <row r="664" spans="1:7">
      <c r="A664"/>
      <c r="B664"/>
      <c r="C664"/>
      <c r="D664"/>
      <c r="E664"/>
      <c r="F664"/>
      <c r="G664"/>
    </row>
    <row r="665" spans="1:7">
      <c r="A665"/>
      <c r="B665"/>
      <c r="C665"/>
      <c r="D665"/>
      <c r="E665"/>
      <c r="F665"/>
      <c r="G665"/>
    </row>
    <row r="666" spans="1:7">
      <c r="A666"/>
      <c r="B666"/>
      <c r="C666"/>
      <c r="D666"/>
      <c r="E666"/>
      <c r="F666"/>
      <c r="G666"/>
    </row>
    <row r="667" spans="1:7">
      <c r="A667"/>
      <c r="B667"/>
      <c r="C667"/>
      <c r="D667"/>
      <c r="E667"/>
      <c r="F667"/>
      <c r="G667"/>
    </row>
    <row r="668" spans="1:7">
      <c r="A668"/>
      <c r="B668"/>
      <c r="C668"/>
      <c r="D668"/>
      <c r="E668"/>
      <c r="F668"/>
      <c r="G668"/>
    </row>
    <row r="669" spans="1:7">
      <c r="A669"/>
      <c r="B669"/>
      <c r="C669"/>
      <c r="D669"/>
      <c r="E669"/>
      <c r="F669"/>
      <c r="G669"/>
    </row>
    <row r="670" spans="1:7">
      <c r="A670"/>
      <c r="B670"/>
      <c r="C670"/>
      <c r="D670"/>
      <c r="E670"/>
      <c r="F670"/>
      <c r="G670"/>
    </row>
    <row r="671" spans="1:7">
      <c r="A671"/>
      <c r="B671"/>
      <c r="C671"/>
      <c r="D671"/>
      <c r="E671"/>
      <c r="F671"/>
      <c r="G671"/>
    </row>
    <row r="672" spans="1:7">
      <c r="A672"/>
      <c r="B672"/>
      <c r="C672"/>
      <c r="D672"/>
      <c r="E672"/>
      <c r="F672"/>
      <c r="G672"/>
    </row>
    <row r="673" spans="1:7">
      <c r="A673"/>
      <c r="B673"/>
      <c r="C673"/>
      <c r="D673"/>
      <c r="E673"/>
      <c r="F673"/>
      <c r="G673"/>
    </row>
    <row r="674" spans="1:7">
      <c r="A674"/>
      <c r="B674"/>
      <c r="C674"/>
      <c r="D674"/>
      <c r="E674"/>
      <c r="F674"/>
      <c r="G674"/>
    </row>
    <row r="675" spans="1:7">
      <c r="A675"/>
      <c r="B675"/>
      <c r="C675"/>
      <c r="D675"/>
      <c r="E675"/>
      <c r="F675"/>
      <c r="G675"/>
    </row>
    <row r="676" spans="1:7">
      <c r="A676"/>
      <c r="B676"/>
      <c r="C676"/>
      <c r="D676"/>
      <c r="E676"/>
      <c r="F676"/>
      <c r="G676"/>
    </row>
    <row r="677" spans="1:7">
      <c r="A677"/>
      <c r="B677"/>
      <c r="C677"/>
      <c r="D677"/>
      <c r="E677"/>
      <c r="F677"/>
      <c r="G677"/>
    </row>
    <row r="678" spans="1:7">
      <c r="A678"/>
      <c r="B678"/>
      <c r="C678"/>
      <c r="D678"/>
      <c r="E678"/>
      <c r="F678"/>
      <c r="G678"/>
    </row>
    <row r="679" spans="1:7">
      <c r="A679"/>
      <c r="B679"/>
      <c r="C679"/>
      <c r="D679"/>
      <c r="E679"/>
      <c r="F679"/>
      <c r="G679"/>
    </row>
    <row r="680" spans="1:7">
      <c r="A680"/>
      <c r="B680"/>
      <c r="C680"/>
      <c r="D680"/>
      <c r="E680"/>
      <c r="F680"/>
      <c r="G680"/>
    </row>
    <row r="681" spans="1:7">
      <c r="A681"/>
      <c r="B681"/>
      <c r="C681"/>
      <c r="D681"/>
      <c r="E681"/>
      <c r="F681"/>
      <c r="G681"/>
    </row>
    <row r="682" spans="1:7">
      <c r="A682"/>
      <c r="B682"/>
      <c r="C682"/>
      <c r="D682"/>
      <c r="E682"/>
      <c r="F682"/>
      <c r="G682"/>
    </row>
    <row r="683" spans="1:7">
      <c r="A683"/>
      <c r="B683"/>
      <c r="C683"/>
      <c r="D683"/>
      <c r="E683"/>
      <c r="F683"/>
      <c r="G683"/>
    </row>
    <row r="684" spans="1:7">
      <c r="A684"/>
      <c r="B684"/>
      <c r="C684"/>
      <c r="D684"/>
      <c r="E684"/>
      <c r="F684"/>
      <c r="G684"/>
    </row>
    <row r="685" spans="1:7">
      <c r="A685"/>
      <c r="B685"/>
      <c r="C685"/>
      <c r="D685"/>
      <c r="E685"/>
      <c r="F685"/>
      <c r="G685"/>
    </row>
    <row r="686" spans="1:7">
      <c r="A686"/>
      <c r="B686"/>
      <c r="C686"/>
      <c r="D686"/>
      <c r="E686"/>
      <c r="F686"/>
      <c r="G686"/>
    </row>
    <row r="687" spans="1:7">
      <c r="A687"/>
      <c r="B687"/>
      <c r="C687"/>
      <c r="D687"/>
      <c r="E687"/>
      <c r="F687"/>
      <c r="G687"/>
    </row>
    <row r="688" spans="1:7">
      <c r="A688"/>
      <c r="B688"/>
      <c r="C688"/>
      <c r="D688"/>
      <c r="E688"/>
      <c r="F688"/>
      <c r="G688"/>
    </row>
    <row r="689" spans="1:7">
      <c r="A689"/>
      <c r="B689"/>
      <c r="C689"/>
      <c r="D689"/>
      <c r="E689"/>
      <c r="F689"/>
      <c r="G689"/>
    </row>
    <row r="690" spans="1:7">
      <c r="A690"/>
      <c r="B690"/>
      <c r="C690"/>
      <c r="D690"/>
      <c r="E690"/>
      <c r="F690"/>
      <c r="G690"/>
    </row>
    <row r="691" spans="1:7">
      <c r="A691"/>
      <c r="B691"/>
      <c r="C691"/>
      <c r="D691"/>
      <c r="E691"/>
      <c r="F691"/>
      <c r="G691"/>
    </row>
    <row r="692" spans="1:7">
      <c r="A692"/>
      <c r="B692"/>
      <c r="C692"/>
      <c r="D692"/>
      <c r="E692"/>
      <c r="F692"/>
      <c r="G692"/>
    </row>
    <row r="693" spans="1:7">
      <c r="A693"/>
      <c r="B693"/>
      <c r="C693"/>
      <c r="D693"/>
      <c r="E693"/>
      <c r="F693"/>
      <c r="G693"/>
    </row>
    <row r="694" spans="1:7">
      <c r="A694"/>
      <c r="B694"/>
      <c r="C694"/>
      <c r="D694"/>
      <c r="E694"/>
      <c r="F694"/>
      <c r="G694"/>
    </row>
    <row r="695" spans="1:7">
      <c r="A695"/>
      <c r="B695"/>
      <c r="C695"/>
      <c r="D695"/>
      <c r="E695"/>
      <c r="F695"/>
      <c r="G695"/>
    </row>
    <row r="696" spans="1:7">
      <c r="A696"/>
      <c r="B696"/>
      <c r="C696"/>
      <c r="D696"/>
      <c r="E696"/>
      <c r="F696"/>
      <c r="G696"/>
    </row>
    <row r="697" spans="1:7">
      <c r="A697"/>
      <c r="B697"/>
      <c r="C697"/>
      <c r="D697"/>
      <c r="E697"/>
      <c r="F697"/>
      <c r="G697"/>
    </row>
    <row r="698" spans="1:7">
      <c r="A698"/>
      <c r="B698"/>
      <c r="C698"/>
      <c r="D698"/>
      <c r="E698"/>
      <c r="F698"/>
      <c r="G698"/>
    </row>
    <row r="699" spans="1:7">
      <c r="A699"/>
      <c r="B699"/>
      <c r="C699"/>
      <c r="D699"/>
      <c r="E699"/>
      <c r="F699"/>
      <c r="G699"/>
    </row>
    <row r="700" spans="1:7">
      <c r="A700"/>
      <c r="B700"/>
      <c r="C700"/>
      <c r="D700"/>
      <c r="E700"/>
      <c r="F700"/>
      <c r="G700"/>
    </row>
    <row r="701" spans="1:7">
      <c r="A701"/>
      <c r="B701"/>
      <c r="C701"/>
      <c r="D701"/>
      <c r="E701"/>
      <c r="F701"/>
      <c r="G701"/>
    </row>
    <row r="702" spans="1:7">
      <c r="A702"/>
      <c r="B702"/>
      <c r="C702"/>
      <c r="D702"/>
      <c r="E702"/>
      <c r="F702"/>
      <c r="G702"/>
    </row>
    <row r="703" spans="1:7">
      <c r="A703"/>
      <c r="B703"/>
      <c r="C703"/>
      <c r="D703"/>
      <c r="E703"/>
      <c r="F703"/>
      <c r="G703"/>
    </row>
    <row r="704" spans="1:7">
      <c r="A704"/>
      <c r="B704"/>
      <c r="C704"/>
      <c r="D704"/>
      <c r="E704"/>
      <c r="F704"/>
      <c r="G704"/>
    </row>
    <row r="705" spans="1:7">
      <c r="A705"/>
      <c r="B705"/>
      <c r="C705"/>
      <c r="D705"/>
      <c r="E705"/>
      <c r="F705"/>
      <c r="G705"/>
    </row>
    <row r="706" spans="1:7">
      <c r="A706"/>
      <c r="B706"/>
      <c r="C706"/>
      <c r="D706"/>
      <c r="E706"/>
      <c r="F706"/>
      <c r="G706"/>
    </row>
    <row r="707" spans="1:7">
      <c r="A707"/>
      <c r="B707"/>
      <c r="C707"/>
      <c r="D707"/>
      <c r="E707"/>
      <c r="F707"/>
      <c r="G707"/>
    </row>
    <row r="708" spans="1:7">
      <c r="A708"/>
      <c r="B708"/>
      <c r="C708"/>
      <c r="D708"/>
      <c r="E708"/>
      <c r="F708"/>
      <c r="G708"/>
    </row>
    <row r="709" spans="1:7">
      <c r="A709"/>
      <c r="B709"/>
      <c r="C709"/>
      <c r="D709"/>
      <c r="E709"/>
      <c r="F709"/>
      <c r="G709"/>
    </row>
    <row r="710" spans="1:7">
      <c r="A710"/>
      <c r="B710"/>
      <c r="C710"/>
      <c r="D710"/>
      <c r="E710"/>
      <c r="F710"/>
      <c r="G710"/>
    </row>
    <row r="711" spans="1:7">
      <c r="A711"/>
      <c r="B711"/>
      <c r="C711"/>
      <c r="D711"/>
      <c r="E711"/>
      <c r="F711"/>
      <c r="G711"/>
    </row>
    <row r="712" spans="1:7">
      <c r="A712"/>
      <c r="B712"/>
      <c r="C712"/>
      <c r="D712"/>
      <c r="E712"/>
      <c r="F712"/>
      <c r="G712"/>
    </row>
    <row r="713" spans="1:7">
      <c r="A713"/>
      <c r="B713"/>
      <c r="C713"/>
      <c r="D713"/>
      <c r="E713"/>
      <c r="F713"/>
      <c r="G713"/>
    </row>
    <row r="714" spans="1:7">
      <c r="A714"/>
      <c r="B714"/>
      <c r="C714"/>
      <c r="D714"/>
      <c r="E714"/>
      <c r="F714"/>
      <c r="G714"/>
    </row>
    <row r="715" spans="1:7">
      <c r="A715"/>
      <c r="B715"/>
      <c r="C715"/>
      <c r="D715"/>
      <c r="E715"/>
      <c r="F715"/>
      <c r="G715"/>
    </row>
    <row r="716" spans="1:7">
      <c r="A716"/>
      <c r="B716"/>
      <c r="C716"/>
      <c r="D716"/>
      <c r="E716"/>
      <c r="F716"/>
      <c r="G716"/>
    </row>
    <row r="717" spans="1:7">
      <c r="A717"/>
      <c r="B717"/>
      <c r="C717"/>
      <c r="D717"/>
      <c r="E717"/>
      <c r="F717"/>
      <c r="G717"/>
    </row>
    <row r="718" spans="1:7">
      <c r="A718"/>
      <c r="B718"/>
      <c r="C718"/>
      <c r="D718"/>
      <c r="E718"/>
      <c r="F718"/>
      <c r="G718"/>
    </row>
    <row r="719" spans="1:7">
      <c r="A719"/>
      <c r="B719"/>
      <c r="C719"/>
      <c r="D719"/>
      <c r="E719"/>
      <c r="F719"/>
      <c r="G719"/>
    </row>
    <row r="720" spans="1:7">
      <c r="A720"/>
      <c r="B720"/>
      <c r="C720"/>
      <c r="D720"/>
      <c r="E720"/>
      <c r="F720"/>
      <c r="G720"/>
    </row>
    <row r="721" spans="1:7">
      <c r="A721"/>
      <c r="B721"/>
      <c r="C721"/>
      <c r="D721"/>
      <c r="E721"/>
      <c r="F721"/>
      <c r="G721"/>
    </row>
    <row r="722" spans="1:7">
      <c r="A722"/>
      <c r="B722"/>
      <c r="C722"/>
      <c r="D722"/>
      <c r="E722"/>
      <c r="F722"/>
      <c r="G722"/>
    </row>
    <row r="723" spans="1:7">
      <c r="A723"/>
      <c r="B723"/>
      <c r="C723"/>
      <c r="D723"/>
      <c r="E723"/>
      <c r="F723"/>
      <c r="G723"/>
    </row>
    <row r="724" spans="1:7">
      <c r="A724"/>
      <c r="B724"/>
      <c r="C724"/>
      <c r="D724"/>
      <c r="E724"/>
      <c r="F724"/>
      <c r="G724"/>
    </row>
    <row r="725" spans="1:7">
      <c r="A725"/>
      <c r="B725"/>
      <c r="C725"/>
      <c r="D725"/>
      <c r="E725"/>
      <c r="F725"/>
      <c r="G725"/>
    </row>
    <row r="726" spans="1:7">
      <c r="A726"/>
      <c r="B726"/>
      <c r="C726"/>
      <c r="D726"/>
      <c r="E726"/>
      <c r="F726"/>
      <c r="G726"/>
    </row>
    <row r="727" spans="1:7">
      <c r="A727"/>
      <c r="B727"/>
      <c r="C727"/>
      <c r="D727"/>
      <c r="E727"/>
      <c r="F727"/>
      <c r="G727"/>
    </row>
    <row r="728" spans="1:7">
      <c r="A728"/>
      <c r="B728"/>
      <c r="C728"/>
      <c r="D728"/>
      <c r="E728"/>
      <c r="F728"/>
      <c r="G728"/>
    </row>
    <row r="729" spans="1:7">
      <c r="A729"/>
      <c r="B729"/>
      <c r="C729"/>
      <c r="D729"/>
      <c r="E729"/>
      <c r="F729"/>
      <c r="G729"/>
    </row>
    <row r="730" spans="1:7">
      <c r="A730"/>
      <c r="B730"/>
      <c r="C730"/>
      <c r="D730"/>
      <c r="E730"/>
      <c r="F730"/>
      <c r="G730"/>
    </row>
    <row r="731" spans="1:7">
      <c r="A731"/>
      <c r="B731"/>
      <c r="C731"/>
      <c r="D731"/>
      <c r="E731"/>
      <c r="F731"/>
      <c r="G731"/>
    </row>
    <row r="732" spans="1:7">
      <c r="A732"/>
      <c r="B732"/>
      <c r="C732"/>
      <c r="D732"/>
      <c r="E732"/>
      <c r="F732"/>
      <c r="G732"/>
    </row>
    <row r="733" spans="1:7">
      <c r="A733"/>
      <c r="B733"/>
      <c r="C733"/>
      <c r="D733"/>
      <c r="E733"/>
      <c r="F733"/>
      <c r="G733"/>
    </row>
    <row r="734" spans="1:7">
      <c r="A734"/>
      <c r="B734"/>
      <c r="C734"/>
      <c r="D734"/>
      <c r="E734"/>
      <c r="F734"/>
      <c r="G734"/>
    </row>
    <row r="735" spans="1:7">
      <c r="A735"/>
      <c r="B735"/>
      <c r="C735"/>
      <c r="D735"/>
      <c r="E735"/>
      <c r="F735"/>
      <c r="G735"/>
    </row>
    <row r="736" spans="1:7">
      <c r="A736"/>
      <c r="B736"/>
      <c r="C736"/>
      <c r="D736"/>
      <c r="E736"/>
      <c r="F736"/>
      <c r="G736"/>
    </row>
    <row r="737" spans="1:7">
      <c r="A737"/>
      <c r="B737"/>
      <c r="C737"/>
      <c r="D737"/>
      <c r="E737"/>
      <c r="F737"/>
      <c r="G737"/>
    </row>
    <row r="738" spans="1:7">
      <c r="A738"/>
      <c r="B738"/>
      <c r="C738"/>
      <c r="D738"/>
      <c r="E738"/>
      <c r="F738"/>
      <c r="G738"/>
    </row>
    <row r="739" spans="1:7">
      <c r="A739"/>
      <c r="B739"/>
      <c r="C739"/>
      <c r="D739"/>
      <c r="E739"/>
      <c r="F739"/>
      <c r="G739"/>
    </row>
    <row r="740" spans="1:7">
      <c r="A740"/>
      <c r="B740"/>
      <c r="C740"/>
      <c r="D740"/>
      <c r="E740"/>
      <c r="F740"/>
      <c r="G740"/>
    </row>
    <row r="741" spans="1:7">
      <c r="A741"/>
      <c r="B741"/>
      <c r="C741"/>
      <c r="D741"/>
      <c r="E741"/>
      <c r="F741"/>
      <c r="G741"/>
    </row>
    <row r="742" spans="1:7">
      <c r="A742"/>
      <c r="B742"/>
      <c r="C742"/>
      <c r="D742"/>
      <c r="E742"/>
      <c r="F742"/>
      <c r="G742"/>
    </row>
    <row r="743" spans="1:7">
      <c r="A743"/>
      <c r="B743"/>
      <c r="C743"/>
      <c r="D743"/>
      <c r="E743"/>
      <c r="F743"/>
      <c r="G743"/>
    </row>
    <row r="744" spans="1:7">
      <c r="A744"/>
      <c r="B744"/>
      <c r="C744"/>
      <c r="D744"/>
      <c r="E744"/>
      <c r="F744"/>
      <c r="G744"/>
    </row>
    <row r="745" spans="1:7">
      <c r="A745"/>
      <c r="B745"/>
      <c r="C745"/>
      <c r="D745"/>
      <c r="E745"/>
      <c r="F745"/>
      <c r="G745"/>
    </row>
    <row r="746" spans="1:7">
      <c r="A746"/>
      <c r="B746"/>
      <c r="C746"/>
      <c r="D746"/>
      <c r="E746"/>
      <c r="F746"/>
      <c r="G746"/>
    </row>
    <row r="747" spans="1:7">
      <c r="A747"/>
      <c r="B747"/>
      <c r="C747"/>
      <c r="D747"/>
      <c r="E747"/>
      <c r="F747"/>
      <c r="G747"/>
    </row>
    <row r="748" spans="1:7">
      <c r="A748"/>
      <c r="B748"/>
      <c r="C748"/>
      <c r="D748"/>
      <c r="E748"/>
      <c r="F748"/>
      <c r="G748"/>
    </row>
    <row r="749" spans="1:7">
      <c r="A749"/>
      <c r="B749"/>
      <c r="C749"/>
      <c r="D749"/>
      <c r="E749"/>
      <c r="F749"/>
      <c r="G749"/>
    </row>
    <row r="750" spans="1:7">
      <c r="A750"/>
      <c r="B750"/>
      <c r="C750"/>
      <c r="D750"/>
      <c r="E750"/>
      <c r="F750"/>
      <c r="G750"/>
    </row>
    <row r="751" spans="1:7">
      <c r="A751"/>
      <c r="B751"/>
      <c r="C751"/>
      <c r="D751"/>
      <c r="E751"/>
      <c r="F751"/>
      <c r="G751"/>
    </row>
    <row r="752" spans="1:7">
      <c r="A752"/>
      <c r="B752"/>
      <c r="C752"/>
      <c r="D752"/>
      <c r="E752"/>
      <c r="F752"/>
      <c r="G752"/>
    </row>
    <row r="753" spans="1:7">
      <c r="A753"/>
      <c r="B753"/>
      <c r="C753"/>
      <c r="D753"/>
      <c r="E753"/>
      <c r="F753"/>
      <c r="G753"/>
    </row>
    <row r="754" spans="1:7">
      <c r="A754"/>
      <c r="B754"/>
      <c r="C754"/>
      <c r="D754"/>
      <c r="E754"/>
      <c r="F754"/>
      <c r="G754"/>
    </row>
    <row r="755" spans="1:7">
      <c r="A755"/>
      <c r="B755"/>
      <c r="C755"/>
      <c r="D755"/>
      <c r="E755"/>
      <c r="F755"/>
      <c r="G755"/>
    </row>
    <row r="756" spans="1:7">
      <c r="A756"/>
      <c r="B756"/>
      <c r="C756"/>
      <c r="D756"/>
      <c r="E756"/>
      <c r="F756"/>
      <c r="G756"/>
    </row>
    <row r="757" spans="1:7">
      <c r="A757"/>
      <c r="B757"/>
      <c r="C757"/>
      <c r="D757"/>
      <c r="E757"/>
      <c r="F757"/>
      <c r="G757"/>
    </row>
    <row r="758" spans="1:7">
      <c r="A758"/>
      <c r="B758"/>
      <c r="C758"/>
      <c r="D758"/>
      <c r="E758"/>
      <c r="F758"/>
      <c r="G758"/>
    </row>
    <row r="759" spans="1:7">
      <c r="A759"/>
      <c r="B759"/>
      <c r="C759"/>
      <c r="D759"/>
      <c r="E759"/>
      <c r="F759"/>
      <c r="G759"/>
    </row>
    <row r="760" spans="1:7">
      <c r="A760"/>
      <c r="B760"/>
      <c r="C760"/>
      <c r="D760"/>
      <c r="E760"/>
      <c r="F760"/>
      <c r="G760"/>
    </row>
    <row r="761" spans="1:7">
      <c r="A761"/>
      <c r="B761"/>
      <c r="C761"/>
      <c r="D761"/>
      <c r="E761"/>
      <c r="F761"/>
      <c r="G761"/>
    </row>
    <row r="762" spans="1:7">
      <c r="A762"/>
      <c r="B762"/>
      <c r="C762"/>
      <c r="D762"/>
      <c r="E762"/>
      <c r="F762"/>
      <c r="G762"/>
    </row>
    <row r="763" spans="1:7">
      <c r="A763"/>
      <c r="B763"/>
      <c r="C763"/>
      <c r="D763"/>
      <c r="E763"/>
      <c r="F763"/>
      <c r="G763"/>
    </row>
    <row r="764" spans="1:7">
      <c r="A764"/>
      <c r="B764"/>
      <c r="C764"/>
      <c r="D764"/>
      <c r="E764"/>
      <c r="F764"/>
      <c r="G764"/>
    </row>
    <row r="765" spans="1:7">
      <c r="A765"/>
      <c r="B765"/>
      <c r="C765"/>
      <c r="D765"/>
      <c r="E765"/>
      <c r="F765"/>
      <c r="G765"/>
    </row>
    <row r="766" spans="1:7">
      <c r="A766"/>
      <c r="B766"/>
      <c r="C766"/>
      <c r="D766"/>
      <c r="E766"/>
      <c r="F766"/>
      <c r="G766"/>
    </row>
    <row r="767" spans="1:7">
      <c r="A767"/>
      <c r="B767"/>
      <c r="C767"/>
      <c r="D767"/>
      <c r="E767"/>
      <c r="F767"/>
      <c r="G767"/>
    </row>
    <row r="768" spans="1:7">
      <c r="A768"/>
      <c r="B768"/>
      <c r="C768"/>
      <c r="D768"/>
      <c r="E768"/>
      <c r="F768"/>
      <c r="G768"/>
    </row>
    <row r="769" spans="1:7">
      <c r="A769"/>
      <c r="B769"/>
      <c r="C769"/>
      <c r="D769"/>
      <c r="E769"/>
      <c r="F769"/>
      <c r="G769"/>
    </row>
    <row r="770" spans="1:7">
      <c r="A770"/>
      <c r="B770"/>
      <c r="C770"/>
      <c r="D770"/>
      <c r="E770"/>
      <c r="F770"/>
      <c r="G770"/>
    </row>
    <row r="771" spans="1:7">
      <c r="A771"/>
      <c r="B771"/>
      <c r="C771"/>
      <c r="D771"/>
      <c r="E771"/>
      <c r="F771"/>
      <c r="G771"/>
    </row>
    <row r="772" spans="1:7">
      <c r="A772"/>
      <c r="B772"/>
      <c r="C772"/>
      <c r="D772"/>
      <c r="E772"/>
      <c r="F772"/>
      <c r="G772"/>
    </row>
    <row r="773" spans="1:7">
      <c r="A773"/>
      <c r="B773"/>
      <c r="C773"/>
      <c r="D773"/>
      <c r="E773"/>
      <c r="F773"/>
      <c r="G773"/>
    </row>
    <row r="774" spans="1:7">
      <c r="A774"/>
      <c r="B774"/>
      <c r="C774"/>
      <c r="D774"/>
      <c r="E774"/>
      <c r="F774"/>
      <c r="G774"/>
    </row>
    <row r="775" spans="1:7">
      <c r="A775"/>
      <c r="B775"/>
      <c r="C775"/>
      <c r="D775"/>
      <c r="E775"/>
      <c r="F775"/>
      <c r="G775"/>
    </row>
    <row r="776" spans="1:7">
      <c r="A776"/>
      <c r="B776"/>
      <c r="C776"/>
      <c r="D776"/>
      <c r="E776"/>
      <c r="F776"/>
      <c r="G776"/>
    </row>
    <row r="777" spans="1:7">
      <c r="A777"/>
      <c r="B777"/>
      <c r="C777"/>
      <c r="D777"/>
      <c r="E777"/>
      <c r="F777"/>
      <c r="G777"/>
    </row>
    <row r="778" spans="1:7">
      <c r="A778"/>
      <c r="B778"/>
      <c r="C778"/>
      <c r="D778"/>
      <c r="E778"/>
      <c r="F778"/>
      <c r="G778"/>
    </row>
    <row r="779" spans="1:7">
      <c r="A779"/>
      <c r="B779"/>
      <c r="C779"/>
      <c r="D779"/>
      <c r="E779"/>
      <c r="F779"/>
      <c r="G779"/>
    </row>
    <row r="780" spans="1:7">
      <c r="A780"/>
      <c r="B780"/>
      <c r="C780"/>
      <c r="D780"/>
      <c r="E780"/>
      <c r="F780"/>
      <c r="G780"/>
    </row>
    <row r="781" spans="1:7">
      <c r="A781"/>
      <c r="B781"/>
      <c r="C781"/>
      <c r="D781"/>
      <c r="E781"/>
      <c r="F781"/>
      <c r="G781"/>
    </row>
    <row r="782" spans="1:7">
      <c r="A782"/>
      <c r="B782"/>
      <c r="C782"/>
      <c r="D782"/>
      <c r="E782"/>
      <c r="F782"/>
      <c r="G782"/>
    </row>
    <row r="783" spans="1:7">
      <c r="A783"/>
      <c r="B783"/>
      <c r="C783"/>
      <c r="D783"/>
      <c r="E783"/>
      <c r="F783"/>
      <c r="G783"/>
    </row>
    <row r="784" spans="1:7">
      <c r="A784"/>
      <c r="B784"/>
      <c r="C784"/>
      <c r="D784"/>
      <c r="E784"/>
      <c r="F784"/>
      <c r="G784"/>
    </row>
    <row r="785" spans="1:7">
      <c r="A785"/>
      <c r="B785"/>
      <c r="C785"/>
      <c r="D785"/>
      <c r="E785"/>
      <c r="F785"/>
      <c r="G785"/>
    </row>
    <row r="786" spans="1:7">
      <c r="A786"/>
      <c r="B786"/>
      <c r="C786"/>
      <c r="D786"/>
      <c r="E786"/>
      <c r="F786"/>
      <c r="G786"/>
    </row>
    <row r="787" spans="1:7">
      <c r="A787"/>
      <c r="B787"/>
      <c r="C787"/>
      <c r="D787"/>
      <c r="E787"/>
      <c r="F787"/>
      <c r="G787"/>
    </row>
    <row r="788" spans="1:7">
      <c r="A788"/>
      <c r="B788"/>
      <c r="C788"/>
      <c r="D788"/>
      <c r="E788"/>
      <c r="F788"/>
      <c r="G788"/>
    </row>
    <row r="789" spans="1:7">
      <c r="A789"/>
      <c r="B789"/>
      <c r="C789"/>
      <c r="D789"/>
      <c r="E789"/>
      <c r="F789"/>
      <c r="G789"/>
    </row>
    <row r="790" spans="1:7">
      <c r="A790"/>
      <c r="B790"/>
      <c r="C790"/>
      <c r="D790"/>
      <c r="E790"/>
      <c r="F790"/>
      <c r="G790"/>
    </row>
    <row r="791" spans="1:7">
      <c r="A791"/>
      <c r="B791"/>
      <c r="C791"/>
      <c r="D791"/>
      <c r="E791"/>
      <c r="F791"/>
      <c r="G791"/>
    </row>
    <row r="792" spans="1:7">
      <c r="A792"/>
      <c r="B792"/>
      <c r="C792"/>
      <c r="D792"/>
      <c r="E792"/>
      <c r="F792"/>
      <c r="G792"/>
    </row>
    <row r="793" spans="1:7">
      <c r="A793"/>
      <c r="B793"/>
      <c r="C793"/>
      <c r="D793"/>
      <c r="E793"/>
      <c r="F793"/>
      <c r="G793"/>
    </row>
    <row r="794" spans="1:7">
      <c r="A794"/>
      <c r="B794"/>
      <c r="C794"/>
      <c r="D794"/>
      <c r="E794"/>
      <c r="F794"/>
      <c r="G794"/>
    </row>
    <row r="795" spans="1:7">
      <c r="A795"/>
      <c r="B795"/>
      <c r="C795"/>
      <c r="D795"/>
      <c r="E795"/>
      <c r="F795"/>
      <c r="G795"/>
    </row>
    <row r="796" spans="1:7">
      <c r="A796"/>
      <c r="B796"/>
      <c r="C796"/>
      <c r="D796"/>
      <c r="E796"/>
      <c r="F796"/>
      <c r="G796"/>
    </row>
    <row r="797" spans="1:7">
      <c r="A797"/>
      <c r="B797"/>
      <c r="C797"/>
      <c r="D797"/>
      <c r="E797"/>
      <c r="F797"/>
      <c r="G797"/>
    </row>
    <row r="798" spans="1:7">
      <c r="A798"/>
      <c r="B798"/>
      <c r="C798"/>
      <c r="D798"/>
      <c r="E798"/>
      <c r="F798"/>
      <c r="G798"/>
    </row>
    <row r="799" spans="1:7">
      <c r="A799"/>
      <c r="B799"/>
      <c r="C799"/>
      <c r="D799"/>
      <c r="E799"/>
      <c r="F799"/>
      <c r="G799"/>
    </row>
    <row r="800" spans="1:7">
      <c r="A800"/>
      <c r="B800"/>
      <c r="C800"/>
      <c r="D800"/>
      <c r="E800"/>
      <c r="F800"/>
      <c r="G800"/>
    </row>
    <row r="801" spans="1:7">
      <c r="A801"/>
      <c r="B801"/>
      <c r="C801"/>
      <c r="D801"/>
      <c r="E801"/>
      <c r="F801"/>
      <c r="G801"/>
    </row>
    <row r="802" spans="1:7">
      <c r="A802"/>
      <c r="B802"/>
      <c r="C802"/>
      <c r="D802"/>
      <c r="E802"/>
      <c r="F802"/>
      <c r="G802"/>
    </row>
    <row r="803" spans="1:7">
      <c r="A803"/>
      <c r="B803"/>
      <c r="C803"/>
      <c r="D803"/>
      <c r="E803"/>
      <c r="F803"/>
      <c r="G803"/>
    </row>
    <row r="804" spans="1:7">
      <c r="A804"/>
      <c r="B804"/>
      <c r="C804"/>
      <c r="D804"/>
      <c r="E804"/>
      <c r="F804"/>
      <c r="G804"/>
    </row>
    <row r="805" spans="1:7">
      <c r="A805"/>
      <c r="B805"/>
      <c r="C805"/>
      <c r="D805"/>
      <c r="E805"/>
      <c r="F805"/>
      <c r="G805"/>
    </row>
    <row r="806" spans="1:7">
      <c r="A806"/>
      <c r="B806"/>
      <c r="C806"/>
      <c r="D806"/>
      <c r="E806"/>
      <c r="F806"/>
      <c r="G806"/>
    </row>
    <row r="807" spans="1:7">
      <c r="A807"/>
      <c r="B807"/>
      <c r="C807"/>
      <c r="D807"/>
      <c r="E807"/>
      <c r="F807"/>
      <c r="G807"/>
    </row>
    <row r="808" spans="1:7">
      <c r="A808"/>
      <c r="B808"/>
      <c r="C808"/>
      <c r="D808"/>
      <c r="E808"/>
      <c r="F808"/>
      <c r="G808"/>
    </row>
    <row r="809" spans="1:7">
      <c r="A809"/>
      <c r="B809"/>
      <c r="C809"/>
      <c r="D809"/>
      <c r="E809"/>
      <c r="F809"/>
      <c r="G809"/>
    </row>
    <row r="810" spans="1:7">
      <c r="A810"/>
      <c r="B810"/>
      <c r="C810"/>
      <c r="D810"/>
      <c r="E810"/>
      <c r="F810"/>
      <c r="G810"/>
    </row>
    <row r="811" spans="1:7">
      <c r="A811"/>
      <c r="B811"/>
      <c r="C811"/>
      <c r="D811"/>
      <c r="E811"/>
      <c r="F811"/>
      <c r="G811"/>
    </row>
    <row r="812" spans="1:7">
      <c r="A812"/>
      <c r="B812"/>
      <c r="C812"/>
      <c r="D812"/>
      <c r="E812"/>
      <c r="F812"/>
      <c r="G812"/>
    </row>
    <row r="813" spans="1:7">
      <c r="A813"/>
      <c r="B813"/>
      <c r="C813"/>
      <c r="D813"/>
      <c r="E813"/>
      <c r="F813"/>
      <c r="G813"/>
    </row>
    <row r="814" spans="1:7">
      <c r="A814"/>
      <c r="B814"/>
      <c r="C814"/>
      <c r="D814"/>
      <c r="E814"/>
      <c r="F814"/>
      <c r="G814"/>
    </row>
    <row r="815" spans="1:7">
      <c r="A815"/>
      <c r="B815"/>
      <c r="C815"/>
      <c r="D815"/>
      <c r="E815"/>
      <c r="F815"/>
      <c r="G815"/>
    </row>
    <row r="816" spans="1:7">
      <c r="A816"/>
      <c r="B816"/>
      <c r="C816"/>
      <c r="D816"/>
      <c r="E816"/>
      <c r="F816"/>
      <c r="G816"/>
    </row>
    <row r="817" spans="1:7">
      <c r="A817"/>
      <c r="B817"/>
      <c r="C817"/>
      <c r="D817"/>
      <c r="E817"/>
      <c r="F817"/>
      <c r="G817"/>
    </row>
    <row r="818" spans="1:7">
      <c r="A818"/>
      <c r="B818"/>
      <c r="C818"/>
      <c r="D818"/>
      <c r="E818"/>
      <c r="F818"/>
      <c r="G818"/>
    </row>
    <row r="819" spans="1:7">
      <c r="A819"/>
      <c r="B819"/>
      <c r="C819"/>
      <c r="D819"/>
      <c r="E819"/>
      <c r="F819"/>
      <c r="G819"/>
    </row>
    <row r="820" spans="1:7">
      <c r="A820"/>
      <c r="B820"/>
      <c r="C820"/>
      <c r="D820"/>
      <c r="E820"/>
      <c r="F820"/>
      <c r="G820"/>
    </row>
    <row r="821" spans="1:7">
      <c r="A821"/>
      <c r="B821"/>
      <c r="C821"/>
      <c r="D821"/>
      <c r="E821"/>
      <c r="F821"/>
      <c r="G821"/>
    </row>
    <row r="822" spans="1:7">
      <c r="A822"/>
      <c r="B822"/>
      <c r="C822"/>
      <c r="D822"/>
      <c r="E822"/>
      <c r="F822"/>
      <c r="G822"/>
    </row>
    <row r="823" spans="1:7">
      <c r="A823"/>
      <c r="B823"/>
      <c r="C823"/>
      <c r="D823"/>
      <c r="E823"/>
      <c r="F823"/>
      <c r="G823"/>
    </row>
    <row r="824" spans="1:7">
      <c r="A824"/>
      <c r="B824"/>
      <c r="C824"/>
      <c r="D824"/>
      <c r="E824"/>
      <c r="F824"/>
      <c r="G824"/>
    </row>
    <row r="825" spans="1:7">
      <c r="A825"/>
      <c r="B825"/>
      <c r="C825"/>
      <c r="D825"/>
      <c r="E825"/>
      <c r="F825"/>
      <c r="G825"/>
    </row>
    <row r="826" spans="1:7">
      <c r="A826"/>
      <c r="B826"/>
      <c r="C826"/>
      <c r="D826"/>
      <c r="E826"/>
      <c r="F826"/>
      <c r="G826"/>
    </row>
    <row r="827" spans="1:7">
      <c r="A827"/>
      <c r="B827"/>
      <c r="C827"/>
      <c r="D827"/>
      <c r="E827"/>
      <c r="F827"/>
      <c r="G827"/>
    </row>
    <row r="828" spans="1:7">
      <c r="A828"/>
      <c r="B828"/>
      <c r="C828"/>
      <c r="D828"/>
      <c r="E828"/>
      <c r="F828"/>
      <c r="G828"/>
    </row>
    <row r="829" spans="1:7">
      <c r="A829"/>
      <c r="B829"/>
      <c r="C829"/>
      <c r="D829"/>
      <c r="E829"/>
      <c r="F829"/>
      <c r="G829"/>
    </row>
    <row r="830" spans="1:7">
      <c r="A830"/>
      <c r="B830"/>
      <c r="C830"/>
      <c r="D830"/>
      <c r="E830"/>
      <c r="F830"/>
      <c r="G830"/>
    </row>
    <row r="831" spans="1:7">
      <c r="A831"/>
      <c r="B831"/>
      <c r="C831"/>
      <c r="D831"/>
      <c r="E831"/>
      <c r="F831"/>
      <c r="G831"/>
    </row>
    <row r="832" spans="1:7">
      <c r="A832"/>
      <c r="B832"/>
      <c r="C832"/>
      <c r="D832"/>
      <c r="E832"/>
      <c r="F832"/>
      <c r="G832"/>
    </row>
    <row r="833" spans="1:7">
      <c r="A833"/>
      <c r="B833"/>
      <c r="C833"/>
      <c r="D833"/>
      <c r="E833"/>
      <c r="F833"/>
      <c r="G833"/>
    </row>
    <row r="834" spans="1:7">
      <c r="A834"/>
      <c r="B834"/>
      <c r="C834"/>
      <c r="D834"/>
      <c r="E834"/>
      <c r="F834"/>
      <c r="G834"/>
    </row>
    <row r="835" spans="1:7">
      <c r="A835"/>
      <c r="B835"/>
      <c r="C835"/>
      <c r="D835"/>
      <c r="E835"/>
      <c r="F835"/>
      <c r="G835"/>
    </row>
    <row r="836" spans="1:7">
      <c r="A836"/>
      <c r="B836"/>
      <c r="C836"/>
      <c r="D836"/>
      <c r="E836"/>
      <c r="F836"/>
      <c r="G836"/>
    </row>
    <row r="837" spans="1:7">
      <c r="A837"/>
      <c r="B837"/>
      <c r="C837"/>
      <c r="D837"/>
      <c r="E837"/>
      <c r="F837"/>
      <c r="G837"/>
    </row>
    <row r="838" spans="1:7">
      <c r="A838"/>
      <c r="B838"/>
      <c r="C838"/>
      <c r="D838"/>
      <c r="E838"/>
      <c r="F838"/>
      <c r="G838"/>
    </row>
    <row r="839" spans="1:7">
      <c r="A839"/>
      <c r="B839"/>
      <c r="C839"/>
      <c r="D839"/>
      <c r="E839"/>
      <c r="F839"/>
      <c r="G839"/>
    </row>
    <row r="840" spans="1:7">
      <c r="A840"/>
      <c r="B840"/>
      <c r="C840"/>
      <c r="D840"/>
      <c r="E840"/>
      <c r="F840"/>
      <c r="G840"/>
    </row>
    <row r="841" spans="1:7">
      <c r="A841"/>
      <c r="B841"/>
      <c r="C841"/>
      <c r="D841"/>
      <c r="E841"/>
      <c r="F841"/>
      <c r="G841"/>
    </row>
    <row r="842" spans="1:7">
      <c r="A842"/>
      <c r="B842"/>
      <c r="C842"/>
      <c r="D842"/>
      <c r="E842"/>
      <c r="F842"/>
      <c r="G842"/>
    </row>
    <row r="843" spans="1:7">
      <c r="A843"/>
      <c r="B843"/>
      <c r="C843"/>
      <c r="D843"/>
      <c r="E843"/>
      <c r="F843"/>
      <c r="G843"/>
    </row>
    <row r="844" spans="1:7">
      <c r="A844"/>
      <c r="B844"/>
      <c r="C844"/>
      <c r="D844"/>
      <c r="E844"/>
      <c r="F844"/>
      <c r="G844"/>
    </row>
    <row r="845" spans="1:7">
      <c r="A845"/>
      <c r="B845"/>
      <c r="C845"/>
      <c r="D845"/>
      <c r="E845"/>
      <c r="F845"/>
      <c r="G845"/>
    </row>
    <row r="846" spans="1:7">
      <c r="A846"/>
      <c r="B846"/>
      <c r="C846"/>
      <c r="D846"/>
      <c r="E846"/>
      <c r="F846"/>
      <c r="G846"/>
    </row>
    <row r="847" spans="1:7">
      <c r="A847"/>
      <c r="B847"/>
      <c r="C847"/>
      <c r="D847"/>
      <c r="E847"/>
      <c r="F847"/>
      <c r="G847"/>
    </row>
    <row r="848" spans="1:7">
      <c r="A848"/>
      <c r="B848"/>
      <c r="C848"/>
      <c r="D848"/>
      <c r="E848"/>
      <c r="F848"/>
      <c r="G848"/>
    </row>
    <row r="849" spans="1:7">
      <c r="A849"/>
      <c r="B849"/>
      <c r="C849"/>
      <c r="D849"/>
      <c r="E849"/>
      <c r="F849"/>
      <c r="G849"/>
    </row>
    <row r="850" spans="1:7">
      <c r="A850"/>
      <c r="B850"/>
      <c r="C850"/>
      <c r="D850"/>
      <c r="E850"/>
      <c r="F850"/>
      <c r="G850"/>
    </row>
    <row r="851" spans="1:7">
      <c r="A851"/>
      <c r="B851"/>
      <c r="C851"/>
      <c r="D851"/>
      <c r="E851"/>
      <c r="F851"/>
      <c r="G851"/>
    </row>
    <row r="852" spans="1:7">
      <c r="A852"/>
      <c r="B852"/>
      <c r="C852"/>
      <c r="D852"/>
      <c r="E852"/>
      <c r="F852"/>
      <c r="G852"/>
    </row>
    <row r="853" spans="1:7">
      <c r="A853"/>
      <c r="B853"/>
      <c r="C853"/>
      <c r="D853"/>
      <c r="E853"/>
      <c r="F853"/>
      <c r="G853"/>
    </row>
    <row r="854" spans="1:7">
      <c r="A854"/>
      <c r="B854"/>
      <c r="C854"/>
      <c r="D854"/>
      <c r="E854"/>
      <c r="F854"/>
      <c r="G854"/>
    </row>
    <row r="855" spans="1:7">
      <c r="A855"/>
      <c r="B855"/>
      <c r="C855"/>
      <c r="D855"/>
      <c r="E855"/>
      <c r="F855"/>
      <c r="G855"/>
    </row>
    <row r="856" spans="1:7">
      <c r="A856"/>
      <c r="B856"/>
      <c r="C856"/>
      <c r="D856"/>
      <c r="E856"/>
      <c r="F856"/>
      <c r="G856"/>
    </row>
    <row r="857" spans="1:7">
      <c r="A857"/>
      <c r="B857"/>
      <c r="C857"/>
      <c r="D857"/>
      <c r="E857"/>
      <c r="F857"/>
      <c r="G857"/>
    </row>
    <row r="858" spans="1:7">
      <c r="A858"/>
      <c r="B858"/>
      <c r="C858"/>
      <c r="D858"/>
      <c r="E858"/>
      <c r="F858"/>
      <c r="G858"/>
    </row>
    <row r="859" spans="1:7">
      <c r="A859"/>
      <c r="B859"/>
      <c r="C859"/>
      <c r="D859"/>
      <c r="E859"/>
      <c r="F859"/>
      <c r="G859"/>
    </row>
    <row r="860" spans="1:7">
      <c r="A860"/>
      <c r="B860"/>
      <c r="C860"/>
      <c r="D860"/>
      <c r="E860"/>
      <c r="F860"/>
      <c r="G860"/>
    </row>
    <row r="861" spans="1:7">
      <c r="A861"/>
      <c r="B861"/>
      <c r="C861"/>
      <c r="D861"/>
      <c r="E861"/>
      <c r="F861"/>
      <c r="G861"/>
    </row>
    <row r="862" spans="1:7">
      <c r="A862"/>
      <c r="B862"/>
      <c r="C862"/>
      <c r="D862"/>
      <c r="E862"/>
      <c r="F862"/>
      <c r="G862"/>
    </row>
    <row r="863" spans="1:7">
      <c r="A863"/>
      <c r="B863"/>
      <c r="C863"/>
      <c r="D863"/>
      <c r="E863"/>
      <c r="F863"/>
      <c r="G863"/>
    </row>
    <row r="864" spans="1:7">
      <c r="A864"/>
      <c r="B864"/>
      <c r="C864"/>
      <c r="D864"/>
      <c r="E864"/>
      <c r="F864"/>
      <c r="G864"/>
    </row>
    <row r="865" spans="1:7">
      <c r="A865"/>
      <c r="B865"/>
      <c r="C865"/>
      <c r="D865"/>
      <c r="E865"/>
      <c r="F865"/>
      <c r="G865"/>
    </row>
    <row r="866" spans="1:7">
      <c r="A866"/>
      <c r="B866"/>
      <c r="C866"/>
      <c r="D866"/>
      <c r="E866"/>
      <c r="F866"/>
      <c r="G866"/>
    </row>
    <row r="867" spans="1:7">
      <c r="A867"/>
      <c r="B867"/>
      <c r="C867"/>
      <c r="D867"/>
      <c r="E867"/>
      <c r="F867"/>
      <c r="G867"/>
    </row>
    <row r="868" spans="1:7">
      <c r="A868"/>
      <c r="B868"/>
      <c r="C868"/>
      <c r="D868"/>
      <c r="E868"/>
      <c r="F868"/>
      <c r="G868"/>
    </row>
    <row r="869" spans="1:7">
      <c r="A869"/>
      <c r="B869"/>
      <c r="C869"/>
      <c r="D869"/>
      <c r="E869"/>
      <c r="F869"/>
      <c r="G869"/>
    </row>
    <row r="870" spans="1:7">
      <c r="A870"/>
      <c r="B870"/>
      <c r="C870"/>
      <c r="D870"/>
      <c r="E870"/>
      <c r="F870"/>
      <c r="G870"/>
    </row>
    <row r="871" spans="1:7">
      <c r="A871"/>
      <c r="B871"/>
      <c r="C871"/>
      <c r="D871"/>
      <c r="E871"/>
      <c r="F871"/>
      <c r="G871"/>
    </row>
    <row r="872" spans="1:7">
      <c r="A872"/>
      <c r="B872"/>
      <c r="C872"/>
      <c r="D872"/>
      <c r="E872"/>
      <c r="F872"/>
      <c r="G872"/>
    </row>
    <row r="873" spans="1:7">
      <c r="A873"/>
      <c r="B873"/>
      <c r="C873"/>
      <c r="D873"/>
      <c r="E873"/>
      <c r="F873"/>
      <c r="G873"/>
    </row>
    <row r="874" spans="1:7">
      <c r="A874"/>
      <c r="B874"/>
      <c r="C874"/>
      <c r="D874"/>
      <c r="E874"/>
      <c r="F874"/>
      <c r="G874"/>
    </row>
    <row r="875" spans="1:7">
      <c r="A875"/>
      <c r="B875"/>
      <c r="C875"/>
      <c r="D875"/>
      <c r="E875"/>
      <c r="F875"/>
      <c r="G875"/>
    </row>
    <row r="876" spans="1:7">
      <c r="A876"/>
      <c r="B876"/>
      <c r="C876"/>
      <c r="D876"/>
      <c r="E876"/>
      <c r="F876"/>
      <c r="G876"/>
    </row>
    <row r="877" spans="1:7">
      <c r="A877"/>
      <c r="B877"/>
      <c r="C877"/>
      <c r="D877"/>
      <c r="E877"/>
      <c r="F877"/>
      <c r="G877"/>
    </row>
    <row r="878" spans="1:7">
      <c r="A878"/>
      <c r="B878"/>
      <c r="C878"/>
      <c r="D878"/>
      <c r="E878"/>
      <c r="F878"/>
      <c r="G878"/>
    </row>
    <row r="879" spans="1:7">
      <c r="A879"/>
      <c r="B879"/>
      <c r="C879"/>
      <c r="D879"/>
      <c r="E879"/>
      <c r="F879"/>
      <c r="G879"/>
    </row>
    <row r="880" spans="1:7">
      <c r="A880"/>
      <c r="B880"/>
      <c r="C880"/>
      <c r="D880"/>
      <c r="E880"/>
      <c r="F880"/>
      <c r="G880"/>
    </row>
    <row r="881" spans="1:7">
      <c r="A881"/>
      <c r="B881"/>
      <c r="C881"/>
      <c r="D881"/>
      <c r="E881"/>
      <c r="F881"/>
      <c r="G881"/>
    </row>
    <row r="882" spans="1:7">
      <c r="A882"/>
      <c r="B882"/>
      <c r="C882"/>
      <c r="D882"/>
      <c r="E882"/>
      <c r="F882"/>
      <c r="G882"/>
    </row>
    <row r="883" spans="1:7">
      <c r="A883"/>
      <c r="B883"/>
      <c r="C883"/>
      <c r="D883"/>
      <c r="E883"/>
      <c r="F883"/>
      <c r="G883"/>
    </row>
    <row r="884" spans="1:7">
      <c r="A884"/>
      <c r="B884"/>
      <c r="C884"/>
      <c r="D884"/>
      <c r="E884"/>
      <c r="F884"/>
      <c r="G884"/>
    </row>
    <row r="885" spans="1:7">
      <c r="A885"/>
      <c r="B885"/>
      <c r="C885"/>
      <c r="D885"/>
      <c r="E885"/>
      <c r="F885"/>
      <c r="G885"/>
    </row>
    <row r="886" spans="1:7">
      <c r="A886"/>
      <c r="B886"/>
      <c r="C886"/>
      <c r="D886"/>
      <c r="E886"/>
      <c r="F886"/>
      <c r="G886"/>
    </row>
    <row r="887" spans="1:7">
      <c r="A887"/>
      <c r="B887"/>
      <c r="C887"/>
      <c r="D887"/>
      <c r="E887"/>
      <c r="F887"/>
      <c r="G887"/>
    </row>
    <row r="888" spans="1:7">
      <c r="A888"/>
      <c r="B888"/>
      <c r="C888"/>
      <c r="D888"/>
      <c r="E888"/>
      <c r="F888"/>
      <c r="G888"/>
    </row>
    <row r="889" spans="1:7">
      <c r="A889"/>
      <c r="B889"/>
      <c r="C889"/>
      <c r="D889"/>
      <c r="E889"/>
      <c r="F889"/>
      <c r="G889"/>
    </row>
    <row r="890" spans="1:7">
      <c r="A890"/>
      <c r="B890"/>
      <c r="C890"/>
      <c r="D890"/>
      <c r="E890"/>
      <c r="F890"/>
      <c r="G890"/>
    </row>
    <row r="891" spans="1:7">
      <c r="A891"/>
      <c r="B891"/>
      <c r="C891"/>
      <c r="D891"/>
      <c r="E891"/>
      <c r="F891"/>
      <c r="G891"/>
    </row>
    <row r="892" spans="1:7">
      <c r="A892"/>
      <c r="B892"/>
      <c r="C892"/>
      <c r="D892"/>
      <c r="E892"/>
      <c r="F892"/>
      <c r="G892"/>
    </row>
    <row r="893" spans="1:7">
      <c r="A893"/>
      <c r="B893"/>
      <c r="C893"/>
      <c r="D893"/>
      <c r="E893"/>
      <c r="F893"/>
      <c r="G893"/>
    </row>
    <row r="894" spans="1:7">
      <c r="A894"/>
      <c r="B894"/>
      <c r="C894"/>
      <c r="D894"/>
      <c r="E894"/>
      <c r="F894"/>
      <c r="G894"/>
    </row>
    <row r="895" spans="1:7">
      <c r="A895"/>
      <c r="B895"/>
      <c r="C895"/>
      <c r="D895"/>
      <c r="E895"/>
      <c r="F895"/>
      <c r="G895"/>
    </row>
    <row r="896" spans="1:7">
      <c r="A896"/>
      <c r="B896"/>
      <c r="C896"/>
      <c r="D896"/>
      <c r="E896"/>
      <c r="F896"/>
      <c r="G896"/>
    </row>
    <row r="897" spans="1:7">
      <c r="A897"/>
      <c r="B897"/>
      <c r="C897"/>
      <c r="D897"/>
      <c r="E897"/>
      <c r="F897"/>
      <c r="G897"/>
    </row>
    <row r="898" spans="1:7">
      <c r="A898"/>
      <c r="B898"/>
      <c r="C898"/>
      <c r="D898"/>
      <c r="E898"/>
      <c r="F898"/>
      <c r="G898"/>
    </row>
    <row r="899" spans="1:7">
      <c r="A899"/>
      <c r="B899"/>
      <c r="C899"/>
      <c r="D899"/>
      <c r="E899"/>
      <c r="F899"/>
      <c r="G899"/>
    </row>
    <row r="900" spans="1:7">
      <c r="A900"/>
      <c r="B900"/>
      <c r="C900"/>
      <c r="D900"/>
      <c r="E900"/>
      <c r="F900"/>
      <c r="G900"/>
    </row>
    <row r="901" spans="1:7">
      <c r="A901"/>
      <c r="B901"/>
      <c r="C901"/>
      <c r="D901"/>
      <c r="E901"/>
      <c r="F901"/>
      <c r="G901"/>
    </row>
    <row r="902" spans="1:7">
      <c r="A902"/>
      <c r="B902"/>
      <c r="C902"/>
      <c r="D902"/>
      <c r="E902"/>
      <c r="F902"/>
      <c r="G902"/>
    </row>
    <row r="903" spans="1:7">
      <c r="A903"/>
      <c r="B903"/>
      <c r="C903"/>
      <c r="D903"/>
      <c r="E903"/>
      <c r="F903"/>
      <c r="G903"/>
    </row>
    <row r="904" spans="1:7">
      <c r="A904"/>
      <c r="B904"/>
      <c r="C904"/>
      <c r="D904"/>
      <c r="E904"/>
      <c r="F904"/>
      <c r="G904"/>
    </row>
    <row r="905" spans="1:7">
      <c r="A905"/>
      <c r="B905"/>
      <c r="C905"/>
      <c r="D905"/>
      <c r="E905"/>
      <c r="F905"/>
      <c r="G905"/>
    </row>
    <row r="906" spans="1:7">
      <c r="A906"/>
      <c r="B906"/>
      <c r="C906"/>
      <c r="D906"/>
      <c r="E906"/>
      <c r="F906"/>
      <c r="G906"/>
    </row>
    <row r="907" spans="1:7">
      <c r="A907"/>
      <c r="B907"/>
      <c r="C907"/>
      <c r="D907"/>
      <c r="E907"/>
      <c r="F907"/>
      <c r="G907"/>
    </row>
    <row r="908" spans="1:7">
      <c r="A908"/>
      <c r="B908"/>
      <c r="C908"/>
      <c r="D908"/>
      <c r="E908"/>
      <c r="F908"/>
      <c r="G908"/>
    </row>
    <row r="909" spans="1:7">
      <c r="A909"/>
      <c r="B909"/>
      <c r="C909"/>
      <c r="D909"/>
      <c r="E909"/>
      <c r="F909"/>
      <c r="G909"/>
    </row>
    <row r="910" spans="1:7">
      <c r="A910"/>
      <c r="B910"/>
      <c r="C910"/>
      <c r="D910"/>
      <c r="E910"/>
      <c r="F910"/>
      <c r="G910"/>
    </row>
    <row r="911" spans="1:7">
      <c r="A911"/>
      <c r="B911"/>
      <c r="C911"/>
      <c r="D911"/>
      <c r="E911"/>
      <c r="F911"/>
      <c r="G911"/>
    </row>
    <row r="912" spans="1:7">
      <c r="A912"/>
      <c r="B912"/>
      <c r="C912"/>
      <c r="D912"/>
      <c r="E912"/>
      <c r="F912"/>
      <c r="G912"/>
    </row>
    <row r="913" spans="1:7">
      <c r="A913"/>
      <c r="B913"/>
      <c r="C913"/>
      <c r="D913"/>
      <c r="E913"/>
      <c r="F913"/>
      <c r="G913"/>
    </row>
    <row r="914" spans="1:7">
      <c r="A914"/>
      <c r="B914"/>
      <c r="C914"/>
      <c r="D914"/>
      <c r="E914"/>
      <c r="F914"/>
      <c r="G914"/>
    </row>
    <row r="915" spans="1:7">
      <c r="A915"/>
      <c r="B915"/>
      <c r="C915"/>
      <c r="D915"/>
      <c r="E915"/>
      <c r="F915"/>
      <c r="G915"/>
    </row>
    <row r="916" spans="1:7">
      <c r="A916"/>
      <c r="B916"/>
      <c r="C916"/>
      <c r="D916"/>
      <c r="E916"/>
      <c r="F916"/>
      <c r="G916"/>
    </row>
    <row r="917" spans="1:7">
      <c r="A917"/>
      <c r="B917"/>
      <c r="C917"/>
      <c r="D917"/>
      <c r="E917"/>
      <c r="F917"/>
      <c r="G917"/>
    </row>
    <row r="918" spans="1:7">
      <c r="A918"/>
      <c r="B918"/>
      <c r="C918"/>
      <c r="D918"/>
      <c r="E918"/>
      <c r="F918"/>
      <c r="G918"/>
    </row>
    <row r="919" spans="1:7">
      <c r="A919"/>
      <c r="B919"/>
      <c r="C919"/>
      <c r="D919"/>
      <c r="E919"/>
      <c r="F919"/>
      <c r="G919"/>
    </row>
    <row r="920" spans="1:7">
      <c r="A920"/>
      <c r="B920"/>
      <c r="C920"/>
      <c r="D920"/>
      <c r="E920"/>
      <c r="F920"/>
      <c r="G920"/>
    </row>
    <row r="921" spans="1:7">
      <c r="A921"/>
      <c r="B921"/>
      <c r="C921"/>
      <c r="D921"/>
      <c r="E921"/>
      <c r="F921"/>
      <c r="G921"/>
    </row>
    <row r="922" spans="1:7">
      <c r="A922"/>
      <c r="B922"/>
      <c r="C922"/>
      <c r="D922"/>
      <c r="E922"/>
      <c r="F922"/>
      <c r="G922"/>
    </row>
    <row r="923" spans="1:7">
      <c r="A923"/>
      <c r="B923"/>
      <c r="C923"/>
      <c r="D923"/>
      <c r="E923"/>
      <c r="F923"/>
      <c r="G923"/>
    </row>
    <row r="924" spans="1:7">
      <c r="A924"/>
      <c r="B924"/>
      <c r="C924"/>
      <c r="D924"/>
      <c r="E924"/>
      <c r="F924"/>
      <c r="G924"/>
    </row>
    <row r="925" spans="1:7">
      <c r="A925"/>
      <c r="B925"/>
      <c r="C925"/>
      <c r="D925"/>
      <c r="E925"/>
      <c r="F925"/>
      <c r="G925"/>
    </row>
    <row r="926" spans="1:7">
      <c r="A926"/>
      <c r="B926"/>
      <c r="C926"/>
      <c r="D926"/>
      <c r="E926"/>
      <c r="F926"/>
      <c r="G926"/>
    </row>
    <row r="927" spans="1:7">
      <c r="A927"/>
      <c r="B927"/>
      <c r="C927"/>
      <c r="D927"/>
      <c r="E927"/>
      <c r="F927"/>
      <c r="G927"/>
    </row>
    <row r="928" spans="1:7">
      <c r="A928"/>
      <c r="B928"/>
      <c r="C928"/>
      <c r="D928"/>
      <c r="E928"/>
      <c r="F928"/>
      <c r="G928"/>
    </row>
    <row r="929" spans="1:7">
      <c r="A929"/>
      <c r="B929"/>
      <c r="C929"/>
      <c r="D929"/>
      <c r="E929"/>
      <c r="F929"/>
      <c r="G929"/>
    </row>
    <row r="930" spans="1:7">
      <c r="A930"/>
      <c r="B930"/>
      <c r="C930"/>
      <c r="D930"/>
      <c r="E930"/>
      <c r="F930"/>
      <c r="G930"/>
    </row>
    <row r="931" spans="1:7">
      <c r="A931"/>
      <c r="B931"/>
      <c r="C931"/>
      <c r="D931"/>
      <c r="E931"/>
      <c r="F931"/>
      <c r="G931"/>
    </row>
    <row r="932" spans="1:7">
      <c r="A932"/>
      <c r="B932"/>
      <c r="C932"/>
      <c r="D932"/>
      <c r="E932"/>
      <c r="F932"/>
      <c r="G932"/>
    </row>
    <row r="933" spans="1:7">
      <c r="A933"/>
      <c r="B933"/>
      <c r="C933"/>
      <c r="D933"/>
      <c r="E933"/>
      <c r="F933"/>
      <c r="G933"/>
    </row>
    <row r="934" spans="1:7">
      <c r="A934"/>
      <c r="B934"/>
      <c r="C934"/>
      <c r="D934"/>
      <c r="E934"/>
      <c r="F934"/>
      <c r="G934"/>
    </row>
    <row r="935" spans="1:7">
      <c r="A935"/>
      <c r="B935"/>
      <c r="C935"/>
      <c r="D935"/>
      <c r="E935"/>
      <c r="F935"/>
      <c r="G935"/>
    </row>
    <row r="936" spans="1:7">
      <c r="A936"/>
      <c r="B936"/>
      <c r="C936"/>
      <c r="D936"/>
      <c r="E936"/>
      <c r="F936"/>
      <c r="G936"/>
    </row>
    <row r="937" spans="1:7">
      <c r="A937"/>
      <c r="B937"/>
      <c r="C937"/>
      <c r="D937"/>
      <c r="E937"/>
      <c r="F937"/>
      <c r="G937"/>
    </row>
    <row r="938" spans="1:7">
      <c r="A938"/>
      <c r="B938"/>
      <c r="C938"/>
      <c r="D938"/>
      <c r="E938"/>
      <c r="F938"/>
      <c r="G938"/>
    </row>
    <row r="939" spans="1:7">
      <c r="A939"/>
      <c r="B939"/>
      <c r="C939"/>
      <c r="D939"/>
      <c r="E939"/>
      <c r="F939"/>
      <c r="G939"/>
    </row>
    <row r="940" spans="1:7">
      <c r="A940"/>
      <c r="B940"/>
      <c r="C940"/>
      <c r="D940"/>
      <c r="E940"/>
      <c r="F940"/>
      <c r="G940"/>
    </row>
    <row r="941" spans="1:7">
      <c r="A941"/>
      <c r="B941"/>
      <c r="C941"/>
      <c r="D941"/>
      <c r="E941"/>
      <c r="F941"/>
      <c r="G941"/>
    </row>
    <row r="942" spans="1:7">
      <c r="A942"/>
      <c r="B942"/>
      <c r="C942"/>
      <c r="D942"/>
      <c r="E942"/>
      <c r="F942"/>
      <c r="G942"/>
    </row>
    <row r="943" spans="1:7">
      <c r="A943"/>
      <c r="B943"/>
      <c r="C943"/>
      <c r="D943"/>
      <c r="E943"/>
      <c r="F943"/>
      <c r="G943"/>
    </row>
    <row r="944" spans="1:7">
      <c r="A944"/>
      <c r="B944"/>
      <c r="C944"/>
      <c r="D944"/>
      <c r="E944"/>
      <c r="F944"/>
      <c r="G944"/>
    </row>
    <row r="945" spans="1:7">
      <c r="A945"/>
      <c r="B945"/>
      <c r="C945"/>
      <c r="D945"/>
      <c r="E945"/>
      <c r="F945"/>
      <c r="G945"/>
    </row>
    <row r="946" spans="1:7">
      <c r="A946"/>
      <c r="B946"/>
      <c r="C946"/>
      <c r="D946"/>
      <c r="E946"/>
      <c r="F946"/>
      <c r="G946"/>
    </row>
    <row r="947" spans="1:7">
      <c r="A947"/>
      <c r="B947"/>
      <c r="C947"/>
      <c r="D947"/>
      <c r="E947"/>
      <c r="F947"/>
      <c r="G947"/>
    </row>
    <row r="948" spans="1:7">
      <c r="A948"/>
      <c r="B948"/>
      <c r="C948"/>
      <c r="D948"/>
      <c r="E948"/>
      <c r="F948"/>
      <c r="G948"/>
    </row>
    <row r="949" spans="1:7">
      <c r="A949"/>
      <c r="B949"/>
      <c r="C949"/>
      <c r="D949"/>
      <c r="E949"/>
      <c r="F949"/>
      <c r="G949"/>
    </row>
    <row r="950" spans="1:7">
      <c r="A950"/>
      <c r="B950"/>
      <c r="C950"/>
      <c r="D950"/>
      <c r="E950"/>
      <c r="F950"/>
      <c r="G950"/>
    </row>
    <row r="951" spans="1:7">
      <c r="A951"/>
      <c r="B951"/>
      <c r="C951"/>
      <c r="D951"/>
      <c r="E951"/>
      <c r="F951"/>
      <c r="G951"/>
    </row>
    <row r="952" spans="1:7">
      <c r="A952"/>
      <c r="B952"/>
      <c r="C952"/>
      <c r="D952"/>
      <c r="E952"/>
      <c r="F952"/>
      <c r="G952"/>
    </row>
    <row r="953" spans="1:7">
      <c r="A953"/>
      <c r="B953"/>
      <c r="C953"/>
      <c r="D953"/>
      <c r="E953"/>
      <c r="F953"/>
      <c r="G953"/>
    </row>
    <row r="954" spans="1:7">
      <c r="A954"/>
      <c r="B954"/>
      <c r="C954"/>
      <c r="D954"/>
      <c r="E954"/>
      <c r="F954"/>
      <c r="G954"/>
    </row>
    <row r="955" spans="1:7">
      <c r="A955"/>
      <c r="B955"/>
      <c r="C955"/>
      <c r="D955"/>
      <c r="E955"/>
      <c r="F955"/>
      <c r="G955"/>
    </row>
    <row r="956" spans="1:7">
      <c r="A956"/>
      <c r="B956"/>
      <c r="C956"/>
      <c r="D956"/>
      <c r="E956"/>
      <c r="F956"/>
      <c r="G956"/>
    </row>
    <row r="957" spans="1:7">
      <c r="A957"/>
      <c r="B957"/>
      <c r="C957"/>
      <c r="D957"/>
      <c r="E957"/>
      <c r="F957"/>
      <c r="G957"/>
    </row>
    <row r="958" spans="1:7">
      <c r="A958"/>
      <c r="B958"/>
      <c r="C958"/>
      <c r="D958"/>
      <c r="E958"/>
      <c r="F958"/>
      <c r="G958"/>
    </row>
    <row r="959" spans="1:7">
      <c r="A959"/>
      <c r="B959"/>
      <c r="C959"/>
      <c r="D959"/>
      <c r="E959"/>
      <c r="F959"/>
      <c r="G959"/>
    </row>
    <row r="960" spans="1:7">
      <c r="A960"/>
      <c r="B960"/>
      <c r="C960"/>
      <c r="D960"/>
      <c r="E960"/>
      <c r="F960"/>
      <c r="G960"/>
    </row>
    <row r="961" spans="1:7">
      <c r="A961"/>
      <c r="B961"/>
      <c r="C961"/>
      <c r="D961"/>
      <c r="E961"/>
      <c r="F961"/>
      <c r="G961"/>
    </row>
    <row r="962" spans="1:7">
      <c r="A962"/>
      <c r="B962"/>
      <c r="C962"/>
      <c r="D962"/>
      <c r="E962"/>
      <c r="F962"/>
      <c r="G962"/>
    </row>
    <row r="963" spans="1:7">
      <c r="A963"/>
      <c r="B963"/>
      <c r="C963"/>
      <c r="D963"/>
      <c r="E963"/>
      <c r="F963"/>
      <c r="G963"/>
    </row>
    <row r="964" spans="1:7">
      <c r="A964"/>
      <c r="B964"/>
      <c r="C964"/>
      <c r="D964"/>
      <c r="E964"/>
      <c r="F964"/>
      <c r="G964"/>
    </row>
    <row r="965" spans="1:7">
      <c r="A965"/>
      <c r="B965"/>
      <c r="C965"/>
      <c r="D965"/>
      <c r="E965"/>
      <c r="F965"/>
      <c r="G965"/>
    </row>
    <row r="966" spans="1:7">
      <c r="A966"/>
      <c r="B966"/>
      <c r="C966"/>
      <c r="D966"/>
      <c r="E966"/>
      <c r="F966"/>
      <c r="G966"/>
    </row>
    <row r="967" spans="1:7">
      <c r="A967"/>
      <c r="B967"/>
      <c r="C967"/>
      <c r="D967"/>
      <c r="E967"/>
      <c r="F967"/>
      <c r="G967"/>
    </row>
    <row r="968" spans="1:7">
      <c r="A968"/>
      <c r="B968"/>
      <c r="C968"/>
      <c r="D968"/>
      <c r="E968"/>
      <c r="F968"/>
      <c r="G968"/>
    </row>
    <row r="969" spans="1:7">
      <c r="A969"/>
      <c r="B969"/>
      <c r="C969"/>
      <c r="D969"/>
      <c r="E969"/>
      <c r="F969"/>
      <c r="G969"/>
    </row>
    <row r="970" spans="1:7">
      <c r="A970"/>
      <c r="B970"/>
      <c r="C970"/>
      <c r="D970"/>
      <c r="E970"/>
      <c r="F970"/>
      <c r="G970"/>
    </row>
    <row r="971" spans="1:7">
      <c r="A971"/>
      <c r="B971"/>
      <c r="C971"/>
      <c r="D971"/>
      <c r="E971"/>
      <c r="F971"/>
      <c r="G971"/>
    </row>
    <row r="972" spans="1:7">
      <c r="A972"/>
      <c r="B972"/>
      <c r="C972"/>
      <c r="D972"/>
      <c r="E972"/>
      <c r="F972"/>
      <c r="G972"/>
    </row>
    <row r="973" spans="1:7">
      <c r="A973"/>
      <c r="B973"/>
      <c r="C973"/>
      <c r="D973"/>
      <c r="E973"/>
      <c r="F973"/>
      <c r="G973"/>
    </row>
    <row r="974" spans="1:7">
      <c r="A974"/>
      <c r="B974"/>
      <c r="C974"/>
      <c r="D974"/>
      <c r="E974"/>
      <c r="F974"/>
      <c r="G974"/>
    </row>
    <row r="975" spans="1:7">
      <c r="A975"/>
      <c r="B975"/>
      <c r="C975"/>
      <c r="D975"/>
      <c r="E975"/>
      <c r="F975"/>
      <c r="G975"/>
    </row>
    <row r="976" spans="1:7">
      <c r="A976"/>
      <c r="B976"/>
      <c r="C976"/>
      <c r="D976"/>
      <c r="E976"/>
      <c r="F976"/>
      <c r="G976"/>
    </row>
    <row r="977" spans="1:7">
      <c r="A977"/>
      <c r="B977"/>
      <c r="C977"/>
      <c r="D977"/>
      <c r="E977"/>
      <c r="F977"/>
      <c r="G977"/>
    </row>
    <row r="978" spans="1:7">
      <c r="A978"/>
      <c r="B978"/>
      <c r="C978"/>
      <c r="D978"/>
      <c r="E978"/>
      <c r="F978"/>
      <c r="G978"/>
    </row>
    <row r="979" spans="1:7">
      <c r="A979"/>
      <c r="B979"/>
      <c r="C979"/>
      <c r="D979"/>
      <c r="E979"/>
      <c r="F979"/>
      <c r="G979"/>
    </row>
    <row r="980" spans="1:7">
      <c r="A980"/>
      <c r="B980"/>
      <c r="C980"/>
      <c r="D980"/>
      <c r="E980"/>
      <c r="F980"/>
      <c r="G980"/>
    </row>
    <row r="981" spans="1:7">
      <c r="A981"/>
      <c r="B981"/>
      <c r="C981"/>
      <c r="D981"/>
      <c r="E981"/>
      <c r="F981"/>
      <c r="G981"/>
    </row>
    <row r="982" spans="1:7">
      <c r="A982"/>
      <c r="B982"/>
      <c r="C982"/>
      <c r="D982"/>
      <c r="E982"/>
      <c r="F982"/>
      <c r="G982"/>
    </row>
    <row r="983" spans="1:7">
      <c r="A983"/>
      <c r="B983"/>
      <c r="C983"/>
      <c r="D983"/>
      <c r="E983"/>
      <c r="F983"/>
      <c r="G983"/>
    </row>
    <row r="984" spans="1:7">
      <c r="A984"/>
      <c r="B984"/>
      <c r="C984"/>
      <c r="D984"/>
      <c r="E984"/>
      <c r="F984"/>
      <c r="G984"/>
    </row>
    <row r="985" spans="1:7">
      <c r="A985"/>
      <c r="B985"/>
      <c r="C985"/>
      <c r="D985"/>
      <c r="E985"/>
      <c r="F985"/>
      <c r="G985"/>
    </row>
    <row r="986" spans="1:7">
      <c r="A986"/>
      <c r="B986"/>
      <c r="C986"/>
      <c r="D986"/>
      <c r="E986"/>
      <c r="F986"/>
      <c r="G986"/>
    </row>
    <row r="987" spans="1:7">
      <c r="A987"/>
      <c r="B987"/>
      <c r="C987"/>
      <c r="D987"/>
      <c r="E987"/>
      <c r="F987"/>
      <c r="G987"/>
    </row>
    <row r="988" spans="1:7">
      <c r="A988"/>
      <c r="B988"/>
      <c r="C988"/>
      <c r="D988"/>
      <c r="E988"/>
      <c r="F988"/>
      <c r="G988"/>
    </row>
    <row r="989" spans="1:7">
      <c r="A989"/>
      <c r="B989"/>
      <c r="C989"/>
      <c r="D989"/>
      <c r="E989"/>
      <c r="F989"/>
      <c r="G989"/>
    </row>
    <row r="990" spans="1:7">
      <c r="A990"/>
      <c r="B990"/>
      <c r="C990"/>
      <c r="D990"/>
      <c r="E990"/>
      <c r="F990"/>
      <c r="G990"/>
    </row>
    <row r="991" spans="1:7">
      <c r="A991"/>
      <c r="B991"/>
      <c r="C991"/>
      <c r="D991"/>
      <c r="E991"/>
      <c r="F991"/>
      <c r="G991"/>
    </row>
    <row r="992" spans="1:7">
      <c r="A992"/>
      <c r="B992"/>
      <c r="C992"/>
      <c r="D992"/>
      <c r="E992"/>
      <c r="F992"/>
      <c r="G992"/>
    </row>
    <row r="993" spans="1:7">
      <c r="A993"/>
      <c r="B993"/>
      <c r="C993"/>
      <c r="D993"/>
      <c r="E993"/>
      <c r="F993"/>
      <c r="G993"/>
    </row>
    <row r="994" spans="1:7">
      <c r="A994"/>
      <c r="B994"/>
      <c r="C994"/>
      <c r="D994"/>
      <c r="E994"/>
      <c r="F994"/>
      <c r="G994"/>
    </row>
    <row r="995" spans="1:7">
      <c r="A995"/>
      <c r="B995"/>
      <c r="C995"/>
      <c r="D995"/>
      <c r="E995"/>
      <c r="F995"/>
      <c r="G995"/>
    </row>
    <row r="996" spans="1:7">
      <c r="A996"/>
      <c r="B996"/>
      <c r="C996"/>
      <c r="D996"/>
      <c r="E996"/>
      <c r="F996"/>
      <c r="G996"/>
    </row>
    <row r="997" spans="1:7">
      <c r="A997"/>
      <c r="B997"/>
      <c r="C997"/>
      <c r="D997"/>
      <c r="E997"/>
      <c r="F997"/>
      <c r="G997"/>
    </row>
    <row r="998" spans="1:7">
      <c r="A998"/>
      <c r="B998"/>
      <c r="C998"/>
      <c r="D998"/>
      <c r="E998"/>
      <c r="F998"/>
      <c r="G998"/>
    </row>
    <row r="999" spans="1:7">
      <c r="A999"/>
      <c r="B999"/>
      <c r="C999"/>
      <c r="D999"/>
      <c r="E999"/>
      <c r="F999"/>
      <c r="G999"/>
    </row>
    <row r="1000" spans="1:7">
      <c r="A1000"/>
      <c r="B1000"/>
      <c r="C1000"/>
      <c r="D1000"/>
      <c r="E1000"/>
      <c r="F1000"/>
      <c r="G1000"/>
    </row>
    <row r="1001" spans="1:7">
      <c r="A1001"/>
      <c r="B1001"/>
      <c r="C1001"/>
      <c r="D1001"/>
      <c r="E1001"/>
      <c r="F1001"/>
      <c r="G1001"/>
    </row>
    <row r="1002" spans="1:7">
      <c r="A1002"/>
      <c r="B1002"/>
      <c r="C1002"/>
      <c r="D1002"/>
      <c r="E1002"/>
      <c r="F1002"/>
      <c r="G1002"/>
    </row>
    <row r="1003" spans="1:7">
      <c r="A1003"/>
      <c r="B1003"/>
      <c r="C1003"/>
      <c r="D1003"/>
      <c r="E1003"/>
      <c r="F1003"/>
      <c r="G1003"/>
    </row>
    <row r="1004" spans="1:7">
      <c r="A1004"/>
      <c r="B1004"/>
      <c r="C1004"/>
      <c r="D1004"/>
      <c r="E1004"/>
      <c r="F1004"/>
      <c r="G1004"/>
    </row>
    <row r="1005" spans="1:7">
      <c r="A1005"/>
      <c r="B1005"/>
      <c r="C1005"/>
      <c r="D1005"/>
      <c r="E1005"/>
      <c r="F1005"/>
      <c r="G1005"/>
    </row>
    <row r="1006" spans="1:7">
      <c r="A1006"/>
      <c r="B1006"/>
      <c r="C1006"/>
      <c r="D1006"/>
      <c r="E1006"/>
      <c r="F1006"/>
      <c r="G1006"/>
    </row>
    <row r="1007" spans="1:7">
      <c r="A1007"/>
      <c r="B1007"/>
      <c r="C1007"/>
      <c r="D1007"/>
      <c r="E1007"/>
      <c r="F1007"/>
      <c r="G1007"/>
    </row>
    <row r="1008" spans="1:7">
      <c r="A1008"/>
      <c r="B1008"/>
      <c r="C1008"/>
      <c r="D1008"/>
      <c r="E1008"/>
      <c r="F1008"/>
      <c r="G1008"/>
    </row>
    <row r="1009" spans="1:7">
      <c r="A1009"/>
      <c r="B1009"/>
      <c r="C1009"/>
      <c r="D1009"/>
      <c r="E1009"/>
      <c r="F1009"/>
      <c r="G1009"/>
    </row>
    <row r="1010" spans="1:7">
      <c r="A1010"/>
      <c r="B1010"/>
      <c r="C1010"/>
      <c r="D1010"/>
      <c r="E1010"/>
      <c r="F1010"/>
      <c r="G1010"/>
    </row>
    <row r="1011" spans="1:7">
      <c r="A1011"/>
      <c r="B1011"/>
      <c r="C1011"/>
      <c r="D1011"/>
      <c r="E1011"/>
      <c r="F1011"/>
      <c r="G1011"/>
    </row>
    <row r="1012" spans="1:7">
      <c r="A1012"/>
      <c r="B1012"/>
      <c r="C1012"/>
      <c r="D1012"/>
      <c r="E1012"/>
      <c r="F1012"/>
      <c r="G1012"/>
    </row>
    <row r="1013" spans="1:7">
      <c r="A1013"/>
      <c r="B1013"/>
      <c r="C1013"/>
      <c r="D1013"/>
      <c r="E1013"/>
      <c r="F1013"/>
      <c r="G1013"/>
    </row>
    <row r="1014" spans="1:7">
      <c r="A1014"/>
      <c r="B1014"/>
      <c r="C1014"/>
      <c r="D1014"/>
      <c r="E1014"/>
      <c r="F1014"/>
      <c r="G1014"/>
    </row>
    <row r="1015" spans="1:7">
      <c r="A1015"/>
      <c r="B1015"/>
      <c r="C1015"/>
      <c r="D1015"/>
      <c r="E1015"/>
      <c r="F1015"/>
      <c r="G1015"/>
    </row>
    <row r="1016" spans="1:7">
      <c r="A1016"/>
      <c r="B1016"/>
      <c r="C1016"/>
      <c r="D1016"/>
      <c r="E1016"/>
      <c r="F1016"/>
      <c r="G1016"/>
    </row>
    <row r="1017" spans="1:7">
      <c r="A1017"/>
      <c r="B1017"/>
      <c r="C1017"/>
      <c r="D1017"/>
      <c r="E1017"/>
      <c r="F1017"/>
      <c r="G1017"/>
    </row>
    <row r="1018" spans="1:7">
      <c r="A1018"/>
      <c r="B1018"/>
      <c r="C1018"/>
      <c r="D1018"/>
      <c r="E1018"/>
      <c r="F1018"/>
      <c r="G1018"/>
    </row>
    <row r="1019" spans="1:7">
      <c r="A1019"/>
      <c r="B1019"/>
      <c r="C1019"/>
      <c r="D1019"/>
      <c r="E1019"/>
      <c r="F1019"/>
      <c r="G1019"/>
    </row>
    <row r="1020" spans="1:7">
      <c r="A1020"/>
      <c r="B1020"/>
      <c r="C1020"/>
      <c r="D1020"/>
      <c r="E1020"/>
      <c r="F1020"/>
      <c r="G1020"/>
    </row>
    <row r="1021" spans="1:7">
      <c r="A1021"/>
      <c r="B1021"/>
      <c r="C1021"/>
      <c r="D1021"/>
      <c r="E1021"/>
      <c r="F1021"/>
      <c r="G1021"/>
    </row>
    <row r="1022" spans="1:7">
      <c r="A1022"/>
      <c r="B1022"/>
      <c r="C1022"/>
      <c r="D1022"/>
      <c r="E1022"/>
      <c r="F1022"/>
      <c r="G1022"/>
    </row>
    <row r="1023" spans="1:7">
      <c r="A1023"/>
      <c r="B1023"/>
      <c r="C1023"/>
      <c r="D1023"/>
      <c r="E1023"/>
      <c r="F1023"/>
      <c r="G1023"/>
    </row>
    <row r="1024" spans="1:7">
      <c r="A1024"/>
      <c r="B1024"/>
      <c r="C1024"/>
      <c r="D1024"/>
      <c r="E1024"/>
      <c r="F1024"/>
      <c r="G1024"/>
    </row>
    <row r="1025" spans="1:7">
      <c r="A1025"/>
      <c r="B1025"/>
      <c r="C1025"/>
      <c r="D1025"/>
      <c r="E1025"/>
      <c r="F1025"/>
      <c r="G1025"/>
    </row>
    <row r="1026" spans="1:7">
      <c r="A1026"/>
      <c r="B1026"/>
      <c r="C1026"/>
      <c r="D1026"/>
      <c r="E1026"/>
      <c r="F1026"/>
      <c r="G1026"/>
    </row>
    <row r="1027" spans="1:7">
      <c r="A1027"/>
      <c r="B1027"/>
      <c r="C1027"/>
      <c r="D1027"/>
      <c r="E1027"/>
      <c r="F1027"/>
      <c r="G1027"/>
    </row>
    <row r="1028" spans="1:7">
      <c r="A1028"/>
      <c r="B1028"/>
      <c r="C1028"/>
      <c r="D1028"/>
      <c r="E1028"/>
      <c r="F1028"/>
      <c r="G1028"/>
    </row>
    <row r="1029" spans="1:7">
      <c r="A1029"/>
      <c r="B1029"/>
      <c r="C1029"/>
      <c r="D1029"/>
      <c r="E1029"/>
      <c r="F1029"/>
      <c r="G1029"/>
    </row>
    <row r="1030" spans="1:7">
      <c r="A1030"/>
      <c r="B1030"/>
      <c r="C1030"/>
      <c r="D1030"/>
      <c r="E1030"/>
      <c r="F1030"/>
      <c r="G1030"/>
    </row>
    <row r="1031" spans="1:7">
      <c r="A1031"/>
      <c r="B1031"/>
      <c r="C1031"/>
      <c r="D1031"/>
      <c r="E1031"/>
      <c r="F1031"/>
      <c r="G1031"/>
    </row>
    <row r="1032" spans="1:7">
      <c r="A1032"/>
      <c r="B1032"/>
      <c r="C1032"/>
      <c r="D1032"/>
      <c r="E1032"/>
      <c r="F1032"/>
      <c r="G1032"/>
    </row>
    <row r="1033" spans="1:7">
      <c r="A1033"/>
      <c r="B1033"/>
      <c r="C1033"/>
      <c r="D1033"/>
      <c r="E1033"/>
      <c r="F1033"/>
      <c r="G1033"/>
    </row>
    <row r="1034" spans="1:7">
      <c r="A1034"/>
      <c r="B1034"/>
      <c r="C1034"/>
      <c r="D1034"/>
      <c r="E1034"/>
      <c r="F1034"/>
      <c r="G1034"/>
    </row>
    <row r="1035" spans="1:7">
      <c r="A1035"/>
      <c r="B1035"/>
      <c r="C1035"/>
      <c r="D1035"/>
      <c r="E1035"/>
      <c r="F1035"/>
      <c r="G1035"/>
    </row>
    <row r="1036" spans="1:7">
      <c r="A1036"/>
      <c r="B1036"/>
      <c r="C1036"/>
      <c r="D1036"/>
      <c r="E1036"/>
      <c r="F1036"/>
      <c r="G1036"/>
    </row>
    <row r="1037" spans="1:7">
      <c r="A1037"/>
      <c r="B1037"/>
      <c r="C1037"/>
      <c r="D1037"/>
      <c r="E1037"/>
      <c r="F1037"/>
      <c r="G1037"/>
    </row>
    <row r="1038" spans="1:7">
      <c r="A1038"/>
      <c r="B1038"/>
      <c r="C1038"/>
      <c r="D1038"/>
      <c r="E1038"/>
      <c r="F1038"/>
      <c r="G1038"/>
    </row>
    <row r="1039" spans="1:7">
      <c r="A1039"/>
      <c r="B1039"/>
      <c r="C1039"/>
      <c r="D1039"/>
      <c r="E1039"/>
      <c r="F1039"/>
      <c r="G1039"/>
    </row>
    <row r="1040" spans="1:7">
      <c r="A1040"/>
      <c r="B1040"/>
      <c r="C1040"/>
      <c r="D1040"/>
      <c r="E1040"/>
      <c r="F1040"/>
      <c r="G1040"/>
    </row>
    <row r="1041" spans="1:7">
      <c r="A1041"/>
      <c r="B1041"/>
      <c r="C1041"/>
      <c r="D1041"/>
      <c r="E1041"/>
      <c r="F1041"/>
      <c r="G1041"/>
    </row>
    <row r="1042" spans="1:7">
      <c r="A1042"/>
      <c r="B1042"/>
      <c r="C1042"/>
      <c r="D1042"/>
      <c r="E1042"/>
      <c r="F1042"/>
      <c r="G1042"/>
    </row>
    <row r="1043" spans="1:7">
      <c r="A1043"/>
      <c r="B1043"/>
      <c r="C1043"/>
      <c r="D1043"/>
      <c r="E1043"/>
      <c r="F1043"/>
      <c r="G1043"/>
    </row>
    <row r="1044" spans="1:7">
      <c r="A1044"/>
      <c r="B1044"/>
      <c r="C1044"/>
      <c r="D1044"/>
      <c r="E1044"/>
      <c r="F1044"/>
      <c r="G1044"/>
    </row>
    <row r="1045" spans="1:7">
      <c r="A1045"/>
      <c r="B1045"/>
      <c r="C1045"/>
      <c r="D1045"/>
      <c r="E1045"/>
      <c r="F1045"/>
      <c r="G1045"/>
    </row>
    <row r="1046" spans="1:7">
      <c r="A1046"/>
      <c r="B1046"/>
      <c r="C1046"/>
      <c r="D1046"/>
      <c r="E1046"/>
      <c r="F1046"/>
      <c r="G1046"/>
    </row>
    <row r="1047" spans="1:7">
      <c r="A1047"/>
      <c r="B1047"/>
      <c r="C1047"/>
      <c r="D1047"/>
      <c r="E1047"/>
      <c r="F1047"/>
      <c r="G1047"/>
    </row>
    <row r="1048" spans="1:7">
      <c r="A1048"/>
      <c r="B1048"/>
      <c r="C1048"/>
      <c r="D1048"/>
      <c r="E1048"/>
      <c r="F1048"/>
      <c r="G1048"/>
    </row>
    <row r="1049" spans="1:7">
      <c r="A1049"/>
      <c r="B1049"/>
      <c r="C1049"/>
      <c r="D1049"/>
      <c r="E1049"/>
      <c r="F1049"/>
      <c r="G1049"/>
    </row>
    <row r="1050" spans="1:7">
      <c r="A1050"/>
      <c r="B1050"/>
      <c r="C1050"/>
      <c r="D1050"/>
      <c r="E1050"/>
      <c r="F1050"/>
      <c r="G1050"/>
    </row>
    <row r="1051" spans="1:7">
      <c r="A1051"/>
      <c r="B1051"/>
      <c r="C1051"/>
      <c r="D1051"/>
      <c r="E1051"/>
      <c r="F1051"/>
      <c r="G1051"/>
    </row>
    <row r="1052" spans="1:7">
      <c r="A1052"/>
      <c r="B1052"/>
      <c r="C1052"/>
      <c r="D1052"/>
      <c r="E1052"/>
      <c r="F1052"/>
      <c r="G1052"/>
    </row>
    <row r="1053" spans="1:7">
      <c r="A1053"/>
      <c r="B1053"/>
      <c r="C1053"/>
      <c r="D1053"/>
      <c r="E1053"/>
      <c r="F1053"/>
      <c r="G1053"/>
    </row>
    <row r="1054" spans="1:7">
      <c r="A1054"/>
      <c r="B1054"/>
      <c r="C1054"/>
      <c r="D1054"/>
      <c r="E1054"/>
      <c r="F1054"/>
      <c r="G1054"/>
    </row>
    <row r="1055" spans="1:7">
      <c r="A1055"/>
      <c r="B1055"/>
      <c r="C1055"/>
      <c r="D1055"/>
      <c r="E1055"/>
      <c r="F1055"/>
      <c r="G1055"/>
    </row>
    <row r="1056" spans="1:7">
      <c r="A1056"/>
      <c r="B1056"/>
      <c r="C1056"/>
      <c r="D1056"/>
      <c r="E1056"/>
      <c r="F1056"/>
      <c r="G1056"/>
    </row>
    <row r="1057" spans="1:7">
      <c r="A1057"/>
      <c r="B1057"/>
      <c r="C1057"/>
      <c r="D1057"/>
      <c r="E1057"/>
      <c r="F1057"/>
      <c r="G1057"/>
    </row>
    <row r="1058" spans="1:7">
      <c r="A1058"/>
      <c r="B1058"/>
      <c r="C1058"/>
      <c r="D1058"/>
      <c r="E1058"/>
      <c r="F1058"/>
      <c r="G1058"/>
    </row>
    <row r="1059" spans="1:7">
      <c r="A1059"/>
      <c r="B1059"/>
      <c r="C1059"/>
      <c r="D1059"/>
      <c r="E1059"/>
      <c r="F1059"/>
      <c r="G1059"/>
    </row>
    <row r="1060" spans="1:7">
      <c r="A1060"/>
      <c r="B1060"/>
      <c r="C1060"/>
      <c r="D1060"/>
      <c r="E1060"/>
      <c r="F1060"/>
      <c r="G1060"/>
    </row>
    <row r="1061" spans="1:7">
      <c r="A1061"/>
      <c r="B1061"/>
      <c r="C1061"/>
      <c r="D1061"/>
      <c r="E1061"/>
      <c r="F1061"/>
      <c r="G1061"/>
    </row>
    <row r="1062" spans="1:7">
      <c r="A1062"/>
      <c r="B1062"/>
      <c r="C1062"/>
      <c r="D1062"/>
      <c r="E1062"/>
      <c r="F1062"/>
      <c r="G1062"/>
    </row>
    <row r="1063" spans="1:7">
      <c r="A1063"/>
      <c r="B1063"/>
      <c r="C1063"/>
      <c r="D1063"/>
      <c r="E1063"/>
      <c r="F1063"/>
      <c r="G1063"/>
    </row>
    <row r="1064" spans="1:7">
      <c r="A1064"/>
      <c r="B1064"/>
      <c r="C1064"/>
      <c r="D1064"/>
      <c r="E1064"/>
      <c r="F1064"/>
      <c r="G1064"/>
    </row>
    <row r="1065" spans="1:7">
      <c r="A1065"/>
      <c r="B1065"/>
      <c r="C1065"/>
      <c r="D1065"/>
      <c r="E1065"/>
      <c r="F1065"/>
      <c r="G1065"/>
    </row>
    <row r="1066" spans="1:7">
      <c r="A1066"/>
      <c r="B1066"/>
      <c r="C1066"/>
      <c r="D1066"/>
      <c r="E1066"/>
      <c r="F1066"/>
      <c r="G1066"/>
    </row>
    <row r="1067" spans="1:7">
      <c r="A1067"/>
      <c r="B1067"/>
      <c r="C1067"/>
      <c r="D1067"/>
      <c r="E1067"/>
      <c r="F1067"/>
      <c r="G1067"/>
    </row>
    <row r="1068" spans="1:7">
      <c r="A1068"/>
      <c r="B1068"/>
      <c r="C1068"/>
      <c r="D1068"/>
      <c r="E1068"/>
      <c r="F1068"/>
      <c r="G1068"/>
    </row>
    <row r="1069" spans="1:7">
      <c r="A1069"/>
      <c r="B1069"/>
      <c r="C1069"/>
      <c r="D1069"/>
      <c r="E1069"/>
      <c r="F1069"/>
      <c r="G1069"/>
    </row>
    <row r="1070" spans="1:7">
      <c r="A1070"/>
      <c r="B1070"/>
      <c r="C1070"/>
      <c r="D1070"/>
      <c r="E1070"/>
      <c r="F1070"/>
      <c r="G1070"/>
    </row>
    <row r="1071" spans="1:7">
      <c r="A1071"/>
      <c r="B1071"/>
      <c r="C1071"/>
      <c r="D1071"/>
      <c r="E1071"/>
      <c r="F1071"/>
      <c r="G1071"/>
    </row>
    <row r="1072" spans="1:7">
      <c r="A1072"/>
      <c r="B1072"/>
      <c r="C1072"/>
      <c r="D1072"/>
      <c r="E1072"/>
      <c r="F1072"/>
      <c r="G1072"/>
    </row>
    <row r="1073" spans="1:7">
      <c r="A1073"/>
      <c r="B1073"/>
      <c r="C1073"/>
      <c r="D1073"/>
      <c r="E1073"/>
      <c r="F1073"/>
      <c r="G1073"/>
    </row>
    <row r="1074" spans="1:7">
      <c r="A1074"/>
      <c r="B1074"/>
      <c r="C1074"/>
      <c r="D1074"/>
      <c r="E1074"/>
      <c r="F1074"/>
      <c r="G1074"/>
    </row>
    <row r="1075" spans="1:7">
      <c r="A1075"/>
      <c r="B1075"/>
      <c r="C1075"/>
      <c r="D1075"/>
      <c r="E1075"/>
      <c r="F1075"/>
      <c r="G1075"/>
    </row>
    <row r="1076" spans="1:7">
      <c r="A1076"/>
      <c r="B1076"/>
      <c r="C1076"/>
      <c r="D1076"/>
      <c r="E1076"/>
      <c r="F1076"/>
      <c r="G1076"/>
    </row>
    <row r="1077" spans="1:7">
      <c r="A1077"/>
      <c r="B1077"/>
      <c r="C1077"/>
      <c r="D1077"/>
      <c r="E1077"/>
      <c r="F1077"/>
      <c r="G1077"/>
    </row>
    <row r="1078" spans="1:7">
      <c r="A1078"/>
      <c r="B1078"/>
      <c r="C1078"/>
      <c r="D1078"/>
      <c r="E1078"/>
      <c r="F1078"/>
      <c r="G1078"/>
    </row>
    <row r="1079" spans="1:7">
      <c r="A1079"/>
      <c r="B1079"/>
      <c r="C1079"/>
      <c r="D1079"/>
      <c r="E1079"/>
      <c r="F1079"/>
      <c r="G1079"/>
    </row>
    <row r="1080" spans="1:7">
      <c r="A1080"/>
      <c r="B1080"/>
      <c r="C1080"/>
      <c r="D1080"/>
      <c r="E1080"/>
      <c r="F1080"/>
      <c r="G1080"/>
    </row>
    <row r="1081" spans="1:7">
      <c r="A1081"/>
      <c r="B1081"/>
      <c r="C1081"/>
      <c r="D1081"/>
      <c r="E1081"/>
      <c r="F1081"/>
      <c r="G1081"/>
    </row>
    <row r="1082" spans="1:7">
      <c r="A1082"/>
      <c r="B1082"/>
      <c r="C1082"/>
      <c r="D1082"/>
      <c r="E1082"/>
      <c r="F1082"/>
      <c r="G1082"/>
    </row>
    <row r="1083" spans="1:7">
      <c r="A1083"/>
      <c r="B1083"/>
      <c r="C1083"/>
      <c r="D1083"/>
      <c r="E1083"/>
      <c r="F1083"/>
      <c r="G1083"/>
    </row>
    <row r="1084" spans="1:7">
      <c r="A1084"/>
      <c r="B1084"/>
      <c r="C1084"/>
      <c r="D1084"/>
      <c r="E1084"/>
      <c r="F1084"/>
      <c r="G1084"/>
    </row>
    <row r="1085" spans="1:7">
      <c r="A1085"/>
      <c r="B1085"/>
      <c r="C1085"/>
      <c r="D1085"/>
      <c r="E1085"/>
      <c r="F1085"/>
      <c r="G1085"/>
    </row>
    <row r="1086" spans="1:7">
      <c r="A1086"/>
      <c r="B1086"/>
      <c r="C1086"/>
      <c r="D1086"/>
      <c r="E1086"/>
      <c r="F1086"/>
      <c r="G1086"/>
    </row>
    <row r="1087" spans="1:7">
      <c r="A1087"/>
      <c r="B1087"/>
      <c r="C1087"/>
      <c r="D1087"/>
      <c r="E1087"/>
      <c r="F1087"/>
      <c r="G1087"/>
    </row>
    <row r="1088" spans="1:7">
      <c r="A1088"/>
      <c r="B1088"/>
      <c r="C1088"/>
      <c r="D1088"/>
      <c r="E1088"/>
      <c r="F1088"/>
      <c r="G1088"/>
    </row>
    <row r="1089" spans="1:7">
      <c r="A1089"/>
      <c r="B1089"/>
      <c r="C1089"/>
      <c r="D1089"/>
      <c r="E1089"/>
      <c r="F1089"/>
      <c r="G1089"/>
    </row>
    <row r="1090" spans="1:7">
      <c r="A1090"/>
      <c r="B1090"/>
      <c r="C1090"/>
      <c r="D1090"/>
      <c r="E1090"/>
      <c r="F1090"/>
      <c r="G1090"/>
    </row>
    <row r="1091" spans="1:7">
      <c r="A1091"/>
      <c r="B1091"/>
      <c r="C1091"/>
      <c r="D1091"/>
      <c r="E1091"/>
      <c r="F1091"/>
      <c r="G1091"/>
    </row>
    <row r="1092" spans="1:7">
      <c r="A1092"/>
      <c r="B1092"/>
      <c r="C1092"/>
      <c r="D1092"/>
      <c r="E1092"/>
      <c r="F1092"/>
      <c r="G1092"/>
    </row>
    <row r="1093" spans="1:7">
      <c r="A1093"/>
      <c r="B1093"/>
      <c r="C1093"/>
      <c r="D1093"/>
      <c r="E1093"/>
      <c r="F1093"/>
      <c r="G1093"/>
    </row>
    <row r="1094" spans="1:7">
      <c r="A1094"/>
      <c r="B1094"/>
      <c r="C1094"/>
      <c r="D1094"/>
      <c r="E1094"/>
      <c r="F1094"/>
      <c r="G1094"/>
    </row>
    <row r="1095" spans="1:7">
      <c r="A1095"/>
      <c r="B1095"/>
      <c r="C1095"/>
      <c r="D1095"/>
      <c r="E1095"/>
      <c r="F1095"/>
      <c r="G1095"/>
    </row>
    <row r="1096" spans="1:7">
      <c r="A1096"/>
      <c r="B1096"/>
      <c r="C1096"/>
      <c r="D1096"/>
      <c r="E1096"/>
      <c r="F1096"/>
      <c r="G1096"/>
    </row>
    <row r="1097" spans="1:7">
      <c r="A1097"/>
      <c r="B1097"/>
      <c r="C1097"/>
      <c r="D1097"/>
      <c r="E1097"/>
      <c r="F1097"/>
      <c r="G1097"/>
    </row>
    <row r="1098" spans="1:7">
      <c r="A1098"/>
      <c r="B1098"/>
      <c r="C1098"/>
      <c r="D1098"/>
      <c r="E1098"/>
      <c r="F1098"/>
      <c r="G1098"/>
    </row>
    <row r="1099" spans="1:7">
      <c r="A1099"/>
      <c r="B1099"/>
      <c r="C1099"/>
      <c r="D1099"/>
      <c r="E1099"/>
      <c r="F1099"/>
      <c r="G1099"/>
    </row>
    <row r="1100" spans="1:7">
      <c r="A1100"/>
      <c r="B1100"/>
      <c r="C1100"/>
      <c r="D1100"/>
      <c r="E1100"/>
      <c r="F1100"/>
      <c r="G1100"/>
    </row>
    <row r="1101" spans="1:7">
      <c r="A1101"/>
      <c r="B1101"/>
      <c r="C1101"/>
      <c r="D1101"/>
      <c r="E1101"/>
      <c r="F1101"/>
      <c r="G1101"/>
    </row>
    <row r="1102" spans="1:7">
      <c r="A1102"/>
      <c r="B1102"/>
      <c r="C1102"/>
      <c r="D1102"/>
      <c r="E1102"/>
      <c r="F1102"/>
      <c r="G1102"/>
    </row>
    <row r="1103" spans="1:7">
      <c r="A1103"/>
      <c r="B1103"/>
      <c r="C1103"/>
      <c r="D1103"/>
      <c r="E1103"/>
      <c r="F1103"/>
      <c r="G1103"/>
    </row>
    <row r="1104" spans="1:7">
      <c r="A1104"/>
      <c r="B1104"/>
      <c r="C1104"/>
      <c r="D1104"/>
      <c r="E1104"/>
      <c r="F1104"/>
      <c r="G1104"/>
    </row>
    <row r="1105" spans="1:7">
      <c r="A1105"/>
      <c r="B1105"/>
      <c r="C1105"/>
      <c r="D1105"/>
      <c r="E1105"/>
      <c r="F1105"/>
      <c r="G1105"/>
    </row>
    <row r="1106" spans="1:7">
      <c r="A1106"/>
      <c r="B1106"/>
      <c r="C1106"/>
      <c r="D1106"/>
      <c r="E1106"/>
      <c r="F1106"/>
      <c r="G1106"/>
    </row>
    <row r="1107" spans="1:7">
      <c r="A1107"/>
      <c r="B1107"/>
      <c r="C1107"/>
      <c r="D1107"/>
      <c r="E1107"/>
      <c r="F1107"/>
      <c r="G1107"/>
    </row>
    <row r="1108" spans="1:7">
      <c r="A1108"/>
      <c r="B1108"/>
      <c r="C1108"/>
      <c r="D1108"/>
      <c r="E1108"/>
      <c r="F1108"/>
      <c r="G1108"/>
    </row>
    <row r="1109" spans="1:7">
      <c r="A1109"/>
      <c r="B1109"/>
      <c r="C1109"/>
      <c r="D1109"/>
      <c r="E1109"/>
      <c r="F1109"/>
      <c r="G1109"/>
    </row>
    <row r="1110" spans="1:7">
      <c r="A1110"/>
      <c r="B1110"/>
      <c r="C1110"/>
      <c r="D1110"/>
      <c r="E1110"/>
      <c r="F1110"/>
      <c r="G1110"/>
    </row>
    <row r="1111" spans="1:7">
      <c r="A1111"/>
      <c r="B1111"/>
      <c r="C1111"/>
      <c r="D1111"/>
      <c r="E1111"/>
      <c r="F1111"/>
      <c r="G1111"/>
    </row>
    <row r="1112" spans="1:7">
      <c r="A1112"/>
      <c r="B1112"/>
      <c r="C1112"/>
      <c r="D1112"/>
      <c r="E1112"/>
      <c r="F1112"/>
      <c r="G1112"/>
    </row>
    <row r="1113" spans="1:7">
      <c r="A1113"/>
      <c r="B1113"/>
      <c r="C1113"/>
      <c r="D1113"/>
      <c r="E1113"/>
      <c r="F1113"/>
      <c r="G1113"/>
    </row>
    <row r="1114" spans="1:7">
      <c r="A1114"/>
      <c r="B1114"/>
      <c r="C1114"/>
      <c r="D1114"/>
      <c r="E1114"/>
      <c r="F1114"/>
      <c r="G1114"/>
    </row>
    <row r="1115" spans="1:7">
      <c r="A1115"/>
      <c r="B1115"/>
      <c r="C1115"/>
      <c r="D1115"/>
      <c r="E1115"/>
      <c r="F1115"/>
      <c r="G1115"/>
    </row>
    <row r="1116" spans="1:7">
      <c r="A1116"/>
      <c r="B1116"/>
      <c r="C1116"/>
      <c r="D1116"/>
      <c r="E1116"/>
      <c r="F1116"/>
      <c r="G1116"/>
    </row>
    <row r="1117" spans="1:7">
      <c r="A1117"/>
      <c r="B1117"/>
      <c r="C1117"/>
      <c r="D1117"/>
      <c r="E1117"/>
      <c r="F1117"/>
      <c r="G1117"/>
    </row>
    <row r="1118" spans="1:7">
      <c r="A1118"/>
      <c r="B1118"/>
      <c r="C1118"/>
      <c r="D1118"/>
      <c r="E1118"/>
      <c r="F1118"/>
      <c r="G1118"/>
    </row>
    <row r="1119" spans="1:7">
      <c r="A1119"/>
      <c r="B1119"/>
      <c r="C1119"/>
      <c r="D1119"/>
      <c r="E1119"/>
      <c r="F1119"/>
      <c r="G1119"/>
    </row>
    <row r="1120" spans="1:7">
      <c r="A1120"/>
      <c r="B1120"/>
      <c r="C1120"/>
      <c r="D1120"/>
      <c r="E1120"/>
      <c r="F1120"/>
      <c r="G1120"/>
    </row>
    <row r="1121" spans="1:7">
      <c r="A1121"/>
      <c r="B1121"/>
      <c r="C1121"/>
      <c r="D1121"/>
      <c r="E1121"/>
      <c r="F1121"/>
      <c r="G1121"/>
    </row>
    <row r="1122" spans="1:7">
      <c r="A1122"/>
      <c r="B1122"/>
      <c r="C1122"/>
      <c r="D1122"/>
      <c r="E1122"/>
      <c r="F1122"/>
      <c r="G1122"/>
    </row>
    <row r="1123" spans="1:7">
      <c r="A1123"/>
      <c r="B1123"/>
      <c r="C1123"/>
      <c r="D1123"/>
      <c r="E1123"/>
      <c r="F1123"/>
      <c r="G1123"/>
    </row>
    <row r="1124" spans="1:7">
      <c r="A1124"/>
      <c r="B1124"/>
      <c r="C1124"/>
      <c r="D1124"/>
      <c r="E1124"/>
      <c r="F1124"/>
      <c r="G1124"/>
    </row>
    <row r="1125" spans="1:7">
      <c r="A1125"/>
      <c r="B1125"/>
      <c r="C1125"/>
      <c r="D1125"/>
      <c r="E1125"/>
      <c r="F1125"/>
      <c r="G1125"/>
    </row>
    <row r="1126" spans="1:7">
      <c r="A1126"/>
      <c r="B1126"/>
      <c r="C1126"/>
      <c r="D1126"/>
      <c r="E1126"/>
      <c r="F1126"/>
      <c r="G1126"/>
    </row>
    <row r="1127" spans="1:7">
      <c r="A1127"/>
      <c r="B1127"/>
      <c r="C1127"/>
      <c r="D1127"/>
      <c r="E1127"/>
      <c r="F1127"/>
      <c r="G1127"/>
    </row>
    <row r="1128" spans="1:7">
      <c r="A1128"/>
      <c r="B1128"/>
      <c r="C1128"/>
      <c r="D1128"/>
      <c r="E1128"/>
      <c r="F1128"/>
      <c r="G1128"/>
    </row>
    <row r="1129" spans="1:7">
      <c r="A1129"/>
      <c r="B1129"/>
      <c r="C1129"/>
      <c r="D1129"/>
      <c r="E1129"/>
      <c r="F1129"/>
      <c r="G1129"/>
    </row>
    <row r="1130" spans="1:7">
      <c r="A1130"/>
      <c r="B1130"/>
      <c r="C1130"/>
      <c r="D1130"/>
      <c r="E1130"/>
      <c r="F1130"/>
      <c r="G1130"/>
    </row>
    <row r="1131" spans="1:7">
      <c r="A1131"/>
      <c r="B1131"/>
      <c r="C1131"/>
      <c r="D1131"/>
      <c r="E1131"/>
      <c r="F1131"/>
      <c r="G1131"/>
    </row>
    <row r="1132" spans="1:7">
      <c r="A1132"/>
      <c r="B1132"/>
      <c r="C1132"/>
      <c r="D1132"/>
      <c r="E1132"/>
      <c r="F1132"/>
      <c r="G1132"/>
    </row>
    <row r="1133" spans="1:7">
      <c r="A1133"/>
      <c r="B1133"/>
      <c r="C1133"/>
      <c r="D1133"/>
      <c r="E1133"/>
      <c r="F1133"/>
      <c r="G1133"/>
    </row>
    <row r="1134" spans="1:7">
      <c r="A1134"/>
      <c r="B1134"/>
      <c r="C1134"/>
      <c r="D1134"/>
      <c r="E1134"/>
      <c r="F1134"/>
      <c r="G1134"/>
    </row>
    <row r="1135" spans="1:7">
      <c r="A1135"/>
      <c r="B1135"/>
      <c r="C1135"/>
      <c r="D1135"/>
      <c r="E1135"/>
      <c r="F1135"/>
      <c r="G1135"/>
    </row>
    <row r="1136" spans="1:7">
      <c r="A1136"/>
      <c r="B1136"/>
      <c r="C1136"/>
      <c r="D1136"/>
      <c r="E1136"/>
      <c r="F1136"/>
      <c r="G1136"/>
    </row>
    <row r="1137" spans="1:7">
      <c r="A1137"/>
      <c r="B1137"/>
      <c r="C1137"/>
      <c r="D1137"/>
      <c r="E1137"/>
      <c r="F1137"/>
      <c r="G1137"/>
    </row>
    <row r="1138" spans="1:7">
      <c r="A1138"/>
      <c r="B1138"/>
      <c r="C1138"/>
      <c r="D1138"/>
      <c r="E1138"/>
      <c r="F1138"/>
      <c r="G1138"/>
    </row>
    <row r="1139" spans="1:7">
      <c r="A1139"/>
      <c r="B1139"/>
      <c r="C1139"/>
      <c r="D1139"/>
      <c r="E1139"/>
      <c r="F1139"/>
      <c r="G1139"/>
    </row>
    <row r="1140" spans="1:7">
      <c r="A1140"/>
      <c r="B1140"/>
      <c r="C1140"/>
      <c r="D1140"/>
      <c r="E1140"/>
      <c r="F1140"/>
      <c r="G1140"/>
    </row>
    <row r="1141" spans="1:7">
      <c r="A1141"/>
      <c r="B1141"/>
      <c r="C1141"/>
      <c r="D1141"/>
      <c r="E1141"/>
      <c r="F1141"/>
      <c r="G1141"/>
    </row>
    <row r="1142" spans="1:7">
      <c r="A1142"/>
      <c r="B1142"/>
      <c r="C1142"/>
      <c r="D1142"/>
      <c r="E1142"/>
      <c r="F1142"/>
      <c r="G1142"/>
    </row>
    <row r="1143" spans="1:7">
      <c r="A1143"/>
      <c r="B1143"/>
      <c r="C1143"/>
      <c r="D1143"/>
      <c r="E1143"/>
      <c r="F1143"/>
      <c r="G1143"/>
    </row>
    <row r="1144" spans="1:7">
      <c r="A1144"/>
      <c r="B1144"/>
      <c r="C1144"/>
      <c r="D1144"/>
      <c r="E1144"/>
      <c r="F1144"/>
      <c r="G1144"/>
    </row>
    <row r="1145" spans="1:7">
      <c r="A1145"/>
      <c r="B1145"/>
      <c r="C1145"/>
      <c r="D1145"/>
      <c r="E1145"/>
      <c r="F1145"/>
      <c r="G1145"/>
    </row>
    <row r="1146" spans="1:7">
      <c r="A1146"/>
      <c r="B1146"/>
      <c r="C1146"/>
      <c r="D1146"/>
      <c r="E1146"/>
      <c r="F1146"/>
      <c r="G1146"/>
    </row>
    <row r="1147" spans="1:7">
      <c r="A1147"/>
      <c r="B1147"/>
      <c r="C1147"/>
      <c r="D1147"/>
      <c r="E1147"/>
      <c r="F1147"/>
      <c r="G1147"/>
    </row>
    <row r="1148" spans="1:7">
      <c r="A1148"/>
      <c r="B1148"/>
      <c r="C1148"/>
      <c r="D1148"/>
      <c r="E1148"/>
      <c r="F1148"/>
      <c r="G1148"/>
    </row>
    <row r="1149" spans="1:7">
      <c r="A1149"/>
      <c r="B1149"/>
      <c r="C1149"/>
      <c r="D1149"/>
      <c r="E1149"/>
      <c r="F1149"/>
      <c r="G1149"/>
    </row>
    <row r="1150" spans="1:7">
      <c r="A1150"/>
      <c r="B1150"/>
      <c r="C1150"/>
      <c r="D1150"/>
      <c r="E1150"/>
      <c r="F1150"/>
      <c r="G1150"/>
    </row>
    <row r="1151" spans="1:7">
      <c r="A1151"/>
      <c r="B1151"/>
      <c r="C1151"/>
      <c r="D1151"/>
      <c r="E1151"/>
      <c r="F1151"/>
      <c r="G1151"/>
    </row>
    <row r="1152" spans="1:7">
      <c r="A1152"/>
      <c r="B1152"/>
      <c r="C1152"/>
      <c r="D1152"/>
      <c r="E1152"/>
      <c r="F1152"/>
      <c r="G1152"/>
    </row>
    <row r="1153" spans="1:7">
      <c r="A1153"/>
      <c r="B1153"/>
      <c r="C1153"/>
      <c r="D1153"/>
      <c r="E1153"/>
      <c r="F1153"/>
      <c r="G1153"/>
    </row>
    <row r="1154" spans="1:7">
      <c r="A1154"/>
      <c r="B1154"/>
      <c r="C1154"/>
      <c r="D1154"/>
      <c r="E1154"/>
      <c r="F1154"/>
      <c r="G1154"/>
    </row>
    <row r="1155" spans="1:7">
      <c r="A1155"/>
      <c r="B1155"/>
      <c r="C1155"/>
      <c r="D1155"/>
      <c r="E1155"/>
      <c r="F1155"/>
      <c r="G1155"/>
    </row>
    <row r="1156" spans="1:7">
      <c r="A1156"/>
      <c r="B1156"/>
      <c r="C1156"/>
      <c r="D1156"/>
      <c r="E1156"/>
      <c r="F1156"/>
      <c r="G1156"/>
    </row>
    <row r="1157" spans="1:7">
      <c r="A1157"/>
      <c r="B1157"/>
      <c r="C1157"/>
      <c r="D1157"/>
      <c r="E1157"/>
      <c r="F1157"/>
      <c r="G1157"/>
    </row>
    <row r="1158" spans="1:7">
      <c r="A1158"/>
      <c r="B1158"/>
      <c r="C1158"/>
      <c r="D1158"/>
      <c r="E1158"/>
      <c r="F1158"/>
      <c r="G1158"/>
    </row>
    <row r="1159" spans="1:7">
      <c r="A1159"/>
      <c r="B1159"/>
      <c r="C1159"/>
      <c r="D1159"/>
      <c r="E1159"/>
      <c r="F1159"/>
      <c r="G1159"/>
    </row>
    <row r="1160" spans="1:7">
      <c r="A1160"/>
      <c r="B1160"/>
      <c r="C1160"/>
      <c r="D1160"/>
      <c r="E1160"/>
      <c r="F1160"/>
      <c r="G1160"/>
    </row>
    <row r="1161" spans="1:7">
      <c r="A1161"/>
      <c r="B1161"/>
      <c r="C1161"/>
      <c r="D1161"/>
      <c r="E1161"/>
      <c r="F1161"/>
      <c r="G1161"/>
    </row>
    <row r="1162" spans="1:7">
      <c r="A1162"/>
      <c r="B1162"/>
      <c r="C1162"/>
      <c r="D1162"/>
      <c r="E1162"/>
      <c r="F1162"/>
      <c r="G1162"/>
    </row>
    <row r="1163" spans="1:7">
      <c r="A1163"/>
      <c r="B1163"/>
      <c r="C1163"/>
      <c r="D1163"/>
      <c r="E1163"/>
      <c r="F1163"/>
      <c r="G1163"/>
    </row>
    <row r="1164" spans="1:7">
      <c r="A1164"/>
      <c r="B1164"/>
      <c r="C1164"/>
      <c r="D1164"/>
      <c r="E1164"/>
      <c r="F1164"/>
      <c r="G1164"/>
    </row>
    <row r="1165" spans="1:7">
      <c r="A1165"/>
      <c r="B1165"/>
      <c r="C1165"/>
      <c r="D1165"/>
      <c r="E1165"/>
      <c r="F1165"/>
      <c r="G1165"/>
    </row>
    <row r="1166" spans="1:7">
      <c r="A1166"/>
      <c r="B1166"/>
      <c r="C1166"/>
      <c r="D1166"/>
      <c r="E1166"/>
      <c r="F1166"/>
      <c r="G1166"/>
    </row>
    <row r="1167" spans="1:7">
      <c r="A1167"/>
      <c r="B1167"/>
      <c r="C1167"/>
      <c r="D1167"/>
      <c r="E1167"/>
      <c r="F1167"/>
      <c r="G1167"/>
    </row>
    <row r="1168" spans="1:7">
      <c r="A1168"/>
      <c r="B1168"/>
      <c r="C1168"/>
      <c r="D1168"/>
      <c r="E1168"/>
      <c r="F1168"/>
      <c r="G1168"/>
    </row>
    <row r="1169" spans="1:7">
      <c r="A1169"/>
      <c r="B1169"/>
      <c r="C1169"/>
      <c r="D1169"/>
      <c r="E1169"/>
      <c r="F1169"/>
      <c r="G1169"/>
    </row>
    <row r="1170" spans="1:7">
      <c r="A1170"/>
      <c r="B1170"/>
      <c r="C1170"/>
      <c r="D1170"/>
      <c r="E1170"/>
      <c r="F1170"/>
      <c r="G1170"/>
    </row>
    <row r="1171" spans="1:7">
      <c r="A1171"/>
      <c r="B1171"/>
      <c r="C1171"/>
      <c r="D1171"/>
      <c r="E1171"/>
      <c r="F1171"/>
      <c r="G1171"/>
    </row>
    <row r="1172" spans="1:7">
      <c r="A1172"/>
      <c r="B1172"/>
      <c r="C1172"/>
      <c r="D1172"/>
      <c r="E1172"/>
      <c r="F1172"/>
      <c r="G1172"/>
    </row>
    <row r="1173" spans="1:7">
      <c r="A1173"/>
      <c r="B1173"/>
      <c r="C1173"/>
      <c r="D1173"/>
      <c r="E1173"/>
      <c r="F1173"/>
      <c r="G1173"/>
    </row>
    <row r="1174" spans="1:7">
      <c r="A1174"/>
      <c r="B1174"/>
      <c r="C1174"/>
      <c r="D1174"/>
      <c r="E1174"/>
      <c r="F1174"/>
      <c r="G1174"/>
    </row>
    <row r="1175" spans="1:7">
      <c r="A1175"/>
      <c r="B1175"/>
      <c r="C1175"/>
      <c r="D1175"/>
      <c r="E1175"/>
      <c r="F1175"/>
      <c r="G1175"/>
    </row>
    <row r="1176" spans="1:7">
      <c r="A1176"/>
      <c r="B1176"/>
      <c r="C1176"/>
      <c r="D1176"/>
      <c r="E1176"/>
      <c r="F1176"/>
      <c r="G1176"/>
    </row>
    <row r="1177" spans="1:7">
      <c r="A1177"/>
      <c r="B1177"/>
      <c r="C1177"/>
      <c r="D1177"/>
      <c r="E1177"/>
      <c r="F1177"/>
      <c r="G1177"/>
    </row>
    <row r="1178" spans="1:7">
      <c r="A1178"/>
      <c r="B1178"/>
      <c r="C1178"/>
      <c r="D1178"/>
      <c r="E1178"/>
      <c r="F1178"/>
      <c r="G1178"/>
    </row>
    <row r="1179" spans="1:7">
      <c r="A1179"/>
      <c r="B1179"/>
      <c r="C1179"/>
      <c r="D1179"/>
      <c r="E1179"/>
      <c r="F1179"/>
      <c r="G1179"/>
    </row>
    <row r="1180" spans="1:7">
      <c r="A1180"/>
      <c r="B1180"/>
      <c r="C1180"/>
      <c r="D1180"/>
      <c r="E1180"/>
      <c r="F1180"/>
      <c r="G1180"/>
    </row>
    <row r="1181" spans="1:7">
      <c r="A1181"/>
      <c r="B1181"/>
      <c r="C1181"/>
      <c r="D1181"/>
      <c r="E1181"/>
      <c r="F1181"/>
      <c r="G1181"/>
    </row>
    <row r="1182" spans="1:7">
      <c r="A1182"/>
      <c r="B1182"/>
      <c r="C1182"/>
      <c r="D1182"/>
      <c r="E1182"/>
      <c r="F1182"/>
      <c r="G1182"/>
    </row>
    <row r="1183" spans="1:7">
      <c r="A1183"/>
      <c r="B1183"/>
      <c r="C1183"/>
      <c r="D1183"/>
      <c r="E1183"/>
      <c r="F1183"/>
      <c r="G1183"/>
    </row>
    <row r="1184" spans="1:7">
      <c r="A1184"/>
      <c r="B1184"/>
      <c r="C1184"/>
      <c r="D1184"/>
      <c r="E1184"/>
      <c r="F1184"/>
      <c r="G1184"/>
    </row>
    <row r="1185" spans="1:7">
      <c r="A1185"/>
      <c r="B1185"/>
      <c r="C1185"/>
      <c r="D1185"/>
      <c r="E1185"/>
      <c r="F1185"/>
      <c r="G1185"/>
    </row>
    <row r="1186" spans="1:7">
      <c r="A1186"/>
      <c r="B1186"/>
      <c r="C1186"/>
      <c r="D1186"/>
      <c r="E1186"/>
      <c r="F1186"/>
      <c r="G1186"/>
    </row>
    <row r="1187" spans="1:7">
      <c r="A1187"/>
      <c r="B1187"/>
      <c r="C1187"/>
      <c r="D1187"/>
      <c r="E1187"/>
      <c r="F1187"/>
      <c r="G1187"/>
    </row>
    <row r="1188" spans="1:7">
      <c r="A1188"/>
      <c r="B1188"/>
      <c r="C1188"/>
      <c r="D1188"/>
      <c r="E1188"/>
      <c r="F1188"/>
      <c r="G1188"/>
    </row>
    <row r="1189" spans="1:7">
      <c r="A1189"/>
      <c r="B1189"/>
      <c r="C1189"/>
      <c r="D1189"/>
      <c r="E1189"/>
      <c r="F1189"/>
      <c r="G1189"/>
    </row>
    <row r="1190" spans="1:7">
      <c r="A1190"/>
      <c r="B1190"/>
      <c r="C1190"/>
      <c r="D1190"/>
      <c r="E1190"/>
      <c r="F1190"/>
      <c r="G1190"/>
    </row>
    <row r="1191" spans="1:7">
      <c r="A1191"/>
      <c r="B1191"/>
      <c r="C1191"/>
      <c r="D1191"/>
      <c r="E1191"/>
      <c r="F1191"/>
      <c r="G1191"/>
    </row>
    <row r="1192" spans="1:7">
      <c r="A1192"/>
      <c r="B1192"/>
      <c r="C1192"/>
      <c r="D1192"/>
      <c r="E1192"/>
      <c r="F1192"/>
      <c r="G1192"/>
    </row>
    <row r="1193" spans="1:7">
      <c r="A1193"/>
      <c r="B1193"/>
      <c r="C1193"/>
      <c r="D1193"/>
      <c r="E1193"/>
      <c r="F1193"/>
      <c r="G1193"/>
    </row>
    <row r="1194" spans="1:7">
      <c r="A1194"/>
      <c r="B1194"/>
      <c r="C1194"/>
      <c r="D1194"/>
      <c r="E1194"/>
      <c r="F1194"/>
      <c r="G1194"/>
    </row>
    <row r="1195" spans="1:7">
      <c r="A1195"/>
      <c r="B1195"/>
      <c r="C1195"/>
      <c r="D1195"/>
      <c r="E1195"/>
      <c r="F1195"/>
      <c r="G1195"/>
    </row>
    <row r="1196" spans="1:7">
      <c r="A1196"/>
      <c r="B1196"/>
      <c r="C1196"/>
      <c r="D1196"/>
      <c r="E1196"/>
      <c r="F1196"/>
      <c r="G1196"/>
    </row>
    <row r="1197" spans="1:7">
      <c r="A1197"/>
      <c r="B1197"/>
      <c r="C1197"/>
      <c r="D1197"/>
      <c r="E1197"/>
      <c r="F1197"/>
      <c r="G1197"/>
    </row>
    <row r="1198" spans="1:7">
      <c r="A1198"/>
      <c r="B1198"/>
      <c r="C1198"/>
      <c r="D1198"/>
      <c r="E1198"/>
      <c r="F1198"/>
      <c r="G1198"/>
    </row>
    <row r="1199" spans="1:7">
      <c r="A1199"/>
      <c r="B1199"/>
      <c r="C1199"/>
      <c r="D1199"/>
      <c r="E1199"/>
      <c r="F1199"/>
      <c r="G1199"/>
    </row>
    <row r="1200" spans="1:7">
      <c r="A1200"/>
      <c r="B1200"/>
      <c r="C1200"/>
      <c r="D1200"/>
      <c r="E1200"/>
      <c r="F1200"/>
      <c r="G1200"/>
    </row>
    <row r="1201" spans="1:7">
      <c r="A1201"/>
      <c r="B1201"/>
      <c r="C1201"/>
      <c r="D1201"/>
      <c r="E1201"/>
      <c r="F1201"/>
      <c r="G1201"/>
    </row>
    <row r="1202" spans="1:7">
      <c r="A1202"/>
      <c r="B1202"/>
      <c r="C1202"/>
      <c r="D1202"/>
      <c r="E1202"/>
      <c r="F1202"/>
      <c r="G1202"/>
    </row>
    <row r="1203" spans="1:7">
      <c r="A1203"/>
      <c r="B1203"/>
      <c r="C1203"/>
      <c r="D1203"/>
      <c r="E1203"/>
      <c r="F1203"/>
      <c r="G1203"/>
    </row>
    <row r="1204" spans="1:7">
      <c r="A1204"/>
      <c r="B1204"/>
      <c r="C1204"/>
      <c r="D1204"/>
      <c r="E1204"/>
      <c r="F1204"/>
      <c r="G1204"/>
    </row>
    <row r="1205" spans="1:7">
      <c r="A1205"/>
      <c r="B1205"/>
      <c r="C1205"/>
      <c r="D1205"/>
      <c r="E1205"/>
      <c r="F1205"/>
      <c r="G1205"/>
    </row>
    <row r="1206" spans="1:7">
      <c r="A1206"/>
      <c r="B1206"/>
      <c r="C1206"/>
      <c r="D1206"/>
      <c r="E1206"/>
      <c r="F1206"/>
      <c r="G1206"/>
    </row>
    <row r="1207" spans="1:7">
      <c r="A1207"/>
      <c r="B1207"/>
      <c r="C1207"/>
      <c r="D1207"/>
      <c r="E1207"/>
      <c r="F1207"/>
      <c r="G1207"/>
    </row>
    <row r="1208" spans="1:7">
      <c r="A1208"/>
      <c r="B1208"/>
      <c r="C1208"/>
      <c r="D1208"/>
      <c r="E1208"/>
      <c r="F1208"/>
      <c r="G1208"/>
    </row>
    <row r="1209" spans="1:7">
      <c r="A1209"/>
      <c r="B1209"/>
      <c r="C1209"/>
      <c r="D1209"/>
      <c r="E1209"/>
      <c r="F1209"/>
      <c r="G1209"/>
    </row>
    <row r="1210" spans="1:7">
      <c r="A1210"/>
      <c r="B1210"/>
      <c r="C1210"/>
      <c r="D1210"/>
      <c r="E1210"/>
      <c r="F1210"/>
      <c r="G1210"/>
    </row>
    <row r="1211" spans="1:7">
      <c r="A1211"/>
      <c r="B1211"/>
      <c r="C1211"/>
      <c r="D1211"/>
      <c r="E1211"/>
      <c r="F1211"/>
      <c r="G1211"/>
    </row>
    <row r="1212" spans="1:7">
      <c r="A1212"/>
      <c r="B1212"/>
      <c r="C1212"/>
      <c r="D1212"/>
      <c r="E1212"/>
      <c r="F1212"/>
      <c r="G1212"/>
    </row>
    <row r="1213" spans="1:7">
      <c r="A1213"/>
      <c r="B1213"/>
      <c r="C1213"/>
      <c r="D1213"/>
      <c r="E1213"/>
      <c r="F1213"/>
      <c r="G1213"/>
    </row>
    <row r="1214" spans="1:7">
      <c r="A1214"/>
      <c r="B1214"/>
      <c r="C1214"/>
      <c r="D1214"/>
      <c r="E1214"/>
      <c r="F1214"/>
      <c r="G1214"/>
    </row>
    <row r="1215" spans="1:7">
      <c r="A1215"/>
      <c r="B1215"/>
      <c r="C1215"/>
      <c r="D1215"/>
      <c r="E1215"/>
      <c r="F1215"/>
      <c r="G1215"/>
    </row>
    <row r="1216" spans="1:7">
      <c r="A1216"/>
      <c r="B1216"/>
      <c r="C1216"/>
      <c r="D1216"/>
      <c r="E1216"/>
      <c r="F1216"/>
      <c r="G1216"/>
    </row>
    <row r="1217" spans="1:7">
      <c r="A1217"/>
      <c r="B1217"/>
      <c r="C1217"/>
      <c r="D1217"/>
      <c r="E1217"/>
      <c r="F1217"/>
      <c r="G1217"/>
    </row>
    <row r="1218" spans="1:7">
      <c r="A1218"/>
      <c r="B1218"/>
      <c r="C1218"/>
      <c r="D1218"/>
      <c r="E1218"/>
      <c r="F1218"/>
      <c r="G1218"/>
    </row>
    <row r="1219" spans="1:7">
      <c r="A1219"/>
      <c r="B1219"/>
      <c r="C1219"/>
      <c r="D1219"/>
      <c r="E1219"/>
      <c r="F1219"/>
      <c r="G1219"/>
    </row>
    <row r="1220" spans="1:7">
      <c r="A1220"/>
      <c r="B1220"/>
      <c r="C1220"/>
      <c r="D1220"/>
      <c r="E1220"/>
      <c r="F1220"/>
      <c r="G1220"/>
    </row>
    <row r="1221" spans="1:7">
      <c r="A1221"/>
      <c r="B1221"/>
      <c r="C1221"/>
      <c r="D1221"/>
      <c r="E1221"/>
      <c r="F1221"/>
      <c r="G1221"/>
    </row>
    <row r="1222" spans="1:7">
      <c r="A1222"/>
      <c r="B1222"/>
      <c r="C1222"/>
      <c r="D1222"/>
      <c r="E1222"/>
      <c r="F1222"/>
      <c r="G1222"/>
    </row>
    <row r="1223" spans="1:7">
      <c r="A1223"/>
      <c r="B1223"/>
      <c r="C1223"/>
      <c r="D1223"/>
      <c r="E1223"/>
      <c r="F1223"/>
      <c r="G1223"/>
    </row>
    <row r="1224" spans="1:7">
      <c r="A1224"/>
      <c r="B1224"/>
      <c r="C1224"/>
      <c r="D1224"/>
      <c r="E1224"/>
      <c r="F1224"/>
      <c r="G1224"/>
    </row>
    <row r="1225" spans="1:7">
      <c r="A1225"/>
      <c r="B1225"/>
      <c r="C1225"/>
      <c r="D1225"/>
      <c r="E1225"/>
      <c r="F1225"/>
      <c r="G1225"/>
    </row>
    <row r="1226" spans="1:7">
      <c r="A1226"/>
      <c r="B1226"/>
      <c r="C1226"/>
      <c r="D1226"/>
      <c r="E1226"/>
      <c r="F1226"/>
      <c r="G1226"/>
    </row>
    <row r="1227" spans="1:7">
      <c r="A1227"/>
      <c r="B1227"/>
      <c r="C1227"/>
      <c r="D1227"/>
      <c r="E1227"/>
      <c r="F1227"/>
      <c r="G1227"/>
    </row>
    <row r="1228" spans="1:7">
      <c r="A1228"/>
      <c r="B1228"/>
      <c r="C1228"/>
      <c r="D1228"/>
      <c r="E1228"/>
      <c r="F1228"/>
      <c r="G1228"/>
    </row>
    <row r="1229" spans="1:7">
      <c r="A1229"/>
      <c r="B1229"/>
      <c r="C1229"/>
      <c r="D1229"/>
      <c r="E1229"/>
      <c r="F1229"/>
      <c r="G1229"/>
    </row>
    <row r="1230" spans="1:7">
      <c r="A1230"/>
      <c r="B1230"/>
      <c r="C1230"/>
      <c r="D1230"/>
      <c r="E1230"/>
      <c r="F1230"/>
      <c r="G1230"/>
    </row>
    <row r="1231" spans="1:7">
      <c r="A1231"/>
      <c r="B1231"/>
      <c r="C1231"/>
      <c r="D1231"/>
      <c r="E1231"/>
      <c r="F1231"/>
      <c r="G1231"/>
    </row>
    <row r="1232" spans="1:7">
      <c r="A1232"/>
      <c r="B1232"/>
      <c r="C1232"/>
      <c r="D1232"/>
      <c r="E1232"/>
      <c r="F1232"/>
      <c r="G1232"/>
    </row>
    <row r="1233" spans="1:7">
      <c r="A1233"/>
      <c r="B1233"/>
      <c r="C1233"/>
      <c r="D1233"/>
      <c r="E1233"/>
      <c r="F1233"/>
      <c r="G1233"/>
    </row>
    <row r="1234" spans="1:7">
      <c r="A1234"/>
      <c r="B1234"/>
      <c r="C1234"/>
      <c r="D1234"/>
      <c r="E1234"/>
      <c r="F1234"/>
      <c r="G1234"/>
    </row>
    <row r="1235" spans="1:7">
      <c r="A1235"/>
      <c r="B1235"/>
      <c r="C1235"/>
      <c r="D1235"/>
      <c r="E1235"/>
      <c r="F1235"/>
      <c r="G1235"/>
    </row>
    <row r="1236" spans="1:7">
      <c r="A1236"/>
      <c r="B1236"/>
      <c r="C1236"/>
      <c r="D1236"/>
      <c r="E1236"/>
      <c r="F1236"/>
      <c r="G1236"/>
    </row>
    <row r="1237" spans="1:7">
      <c r="A1237"/>
      <c r="B1237"/>
      <c r="C1237"/>
      <c r="D1237"/>
      <c r="E1237"/>
      <c r="F1237"/>
      <c r="G1237"/>
    </row>
    <row r="1238" spans="1:7">
      <c r="A1238"/>
      <c r="B1238"/>
      <c r="C1238"/>
      <c r="D1238"/>
      <c r="E1238"/>
      <c r="F1238"/>
      <c r="G1238"/>
    </row>
    <row r="1239" spans="1:7">
      <c r="A1239"/>
      <c r="B1239"/>
      <c r="C1239"/>
      <c r="D1239"/>
      <c r="E1239"/>
      <c r="F1239"/>
      <c r="G1239"/>
    </row>
    <row r="1240" spans="1:7">
      <c r="A1240"/>
      <c r="B1240"/>
      <c r="C1240"/>
      <c r="D1240"/>
      <c r="E1240"/>
      <c r="F1240"/>
      <c r="G1240"/>
    </row>
    <row r="1241" spans="1:7">
      <c r="A1241"/>
      <c r="B1241"/>
      <c r="C1241"/>
      <c r="D1241"/>
      <c r="E1241"/>
      <c r="F1241"/>
      <c r="G1241"/>
    </row>
    <row r="1242" spans="1:7">
      <c r="A1242"/>
      <c r="B1242"/>
      <c r="C1242"/>
      <c r="D1242"/>
      <c r="E1242"/>
      <c r="F1242"/>
      <c r="G1242"/>
    </row>
    <row r="1243" spans="1:7">
      <c r="A1243"/>
      <c r="B1243"/>
      <c r="C1243"/>
      <c r="D1243"/>
      <c r="E1243"/>
      <c r="F1243"/>
      <c r="G1243"/>
    </row>
    <row r="1244" spans="1:7">
      <c r="A1244"/>
      <c r="B1244"/>
      <c r="C1244"/>
      <c r="D1244"/>
      <c r="E1244"/>
      <c r="F1244"/>
      <c r="G1244"/>
    </row>
    <row r="1245" spans="1:7">
      <c r="A1245"/>
      <c r="B1245"/>
      <c r="C1245"/>
      <c r="D1245"/>
      <c r="E1245"/>
      <c r="F1245"/>
      <c r="G1245"/>
    </row>
    <row r="1246" spans="1:7">
      <c r="A1246"/>
      <c r="B1246"/>
      <c r="C1246"/>
      <c r="D1246"/>
      <c r="E1246"/>
      <c r="F1246"/>
      <c r="G1246"/>
    </row>
    <row r="1247" spans="1:7">
      <c r="A1247"/>
      <c r="B1247"/>
      <c r="C1247"/>
      <c r="D1247"/>
      <c r="E1247"/>
      <c r="F1247"/>
      <c r="G1247"/>
    </row>
    <row r="1248" spans="1:7">
      <c r="A1248"/>
      <c r="B1248"/>
      <c r="C1248"/>
      <c r="D1248"/>
      <c r="E1248"/>
      <c r="F1248"/>
      <c r="G1248"/>
    </row>
    <row r="1249" spans="1:7">
      <c r="A1249"/>
      <c r="B1249"/>
      <c r="C1249"/>
      <c r="D1249"/>
      <c r="E1249"/>
      <c r="F1249"/>
      <c r="G1249"/>
    </row>
    <row r="1250" spans="1:7">
      <c r="A1250"/>
      <c r="B1250"/>
      <c r="C1250"/>
      <c r="D1250"/>
      <c r="E1250"/>
      <c r="F1250"/>
      <c r="G1250"/>
    </row>
    <row r="1251" spans="1:7">
      <c r="A1251"/>
      <c r="B1251"/>
      <c r="C1251"/>
      <c r="D1251"/>
      <c r="E1251"/>
      <c r="F1251"/>
      <c r="G1251"/>
    </row>
    <row r="1252" spans="1:7">
      <c r="A1252"/>
      <c r="B1252"/>
      <c r="C1252"/>
      <c r="D1252"/>
      <c r="E1252"/>
      <c r="F1252"/>
      <c r="G1252"/>
    </row>
    <row r="1253" spans="1:7">
      <c r="A1253"/>
      <c r="B1253"/>
      <c r="C1253"/>
      <c r="D1253"/>
      <c r="E1253"/>
      <c r="F1253"/>
      <c r="G1253"/>
    </row>
    <row r="1254" spans="1:7">
      <c r="A1254"/>
      <c r="B1254"/>
      <c r="C1254"/>
      <c r="D1254"/>
      <c r="E1254"/>
      <c r="F1254"/>
      <c r="G1254"/>
    </row>
    <row r="1255" spans="1:7">
      <c r="A1255"/>
      <c r="B1255"/>
      <c r="C1255"/>
      <c r="D1255"/>
      <c r="E1255"/>
      <c r="F1255"/>
      <c r="G1255"/>
    </row>
    <row r="1256" spans="1:7">
      <c r="A1256"/>
      <c r="B1256"/>
      <c r="C1256"/>
      <c r="D1256"/>
      <c r="E1256"/>
      <c r="F1256"/>
      <c r="G1256"/>
    </row>
    <row r="1257" spans="1:7">
      <c r="A1257"/>
      <c r="B1257"/>
      <c r="C1257"/>
      <c r="D1257"/>
      <c r="E1257"/>
      <c r="F1257"/>
      <c r="G1257"/>
    </row>
    <row r="1258" spans="1:7">
      <c r="A1258"/>
      <c r="B1258"/>
      <c r="C1258"/>
      <c r="D1258"/>
      <c r="E1258"/>
      <c r="F1258"/>
      <c r="G1258"/>
    </row>
    <row r="1259" spans="1:7">
      <c r="A1259"/>
      <c r="B1259"/>
      <c r="C1259"/>
      <c r="D1259"/>
      <c r="E1259"/>
      <c r="F1259"/>
      <c r="G1259"/>
    </row>
    <row r="1260" spans="1:7">
      <c r="A1260"/>
      <c r="B1260"/>
      <c r="C1260"/>
      <c r="D1260"/>
      <c r="E1260"/>
      <c r="F1260"/>
      <c r="G1260"/>
    </row>
    <row r="1261" spans="1:7">
      <c r="A1261"/>
      <c r="B1261"/>
      <c r="C1261"/>
      <c r="D1261"/>
      <c r="E1261"/>
      <c r="F1261"/>
      <c r="G1261"/>
    </row>
    <row r="1262" spans="1:7">
      <c r="A1262"/>
      <c r="B1262"/>
      <c r="C1262"/>
      <c r="D1262"/>
      <c r="E1262"/>
      <c r="F1262"/>
      <c r="G1262"/>
    </row>
    <row r="1263" spans="1:7">
      <c r="A1263"/>
      <c r="B1263"/>
      <c r="C1263"/>
      <c r="D1263"/>
      <c r="E1263"/>
      <c r="F1263"/>
      <c r="G1263"/>
    </row>
    <row r="1264" spans="1:7">
      <c r="A1264"/>
      <c r="B1264"/>
      <c r="C1264"/>
      <c r="D1264"/>
      <c r="E1264"/>
      <c r="F1264"/>
      <c r="G1264"/>
    </row>
    <row r="1265" spans="1:7">
      <c r="A1265"/>
      <c r="B1265"/>
      <c r="C1265"/>
      <c r="D1265"/>
      <c r="E1265"/>
      <c r="F1265"/>
      <c r="G1265"/>
    </row>
    <row r="1266" spans="1:7">
      <c r="A1266"/>
      <c r="B1266"/>
      <c r="C1266"/>
      <c r="D1266"/>
      <c r="E1266"/>
      <c r="F1266"/>
      <c r="G1266"/>
    </row>
    <row r="1267" spans="1:7">
      <c r="A1267"/>
      <c r="B1267"/>
      <c r="C1267"/>
      <c r="D1267"/>
      <c r="E1267"/>
      <c r="F1267"/>
      <c r="G1267"/>
    </row>
    <row r="1268" spans="1:7">
      <c r="A1268"/>
      <c r="B1268"/>
      <c r="C1268"/>
      <c r="D1268"/>
      <c r="E1268"/>
      <c r="F1268"/>
      <c r="G1268"/>
    </row>
    <row r="1269" spans="1:7">
      <c r="A1269"/>
      <c r="B1269"/>
      <c r="C1269"/>
      <c r="D1269"/>
      <c r="E1269"/>
      <c r="F1269"/>
      <c r="G1269"/>
    </row>
    <row r="1270" spans="1:7">
      <c r="A1270"/>
      <c r="B1270"/>
      <c r="C1270"/>
      <c r="D1270"/>
      <c r="E1270"/>
      <c r="F1270"/>
      <c r="G1270"/>
    </row>
    <row r="1271" spans="1:7">
      <c r="A1271"/>
      <c r="B1271"/>
      <c r="C1271"/>
      <c r="D1271"/>
      <c r="E1271"/>
      <c r="F1271"/>
      <c r="G1271"/>
    </row>
    <row r="1272" spans="1:7">
      <c r="A1272"/>
      <c r="B1272"/>
      <c r="C1272"/>
      <c r="D1272"/>
      <c r="E1272"/>
      <c r="F1272"/>
      <c r="G1272"/>
    </row>
    <row r="1273" spans="1:7">
      <c r="A1273"/>
      <c r="B1273"/>
      <c r="C1273"/>
      <c r="D1273"/>
      <c r="E1273"/>
      <c r="F1273"/>
      <c r="G1273"/>
    </row>
    <row r="1274" spans="1:7">
      <c r="A1274"/>
      <c r="B1274"/>
      <c r="C1274"/>
      <c r="D1274"/>
      <c r="E1274"/>
      <c r="F1274"/>
      <c r="G1274"/>
    </row>
    <row r="1275" spans="1:7">
      <c r="A1275"/>
      <c r="B1275"/>
      <c r="C1275"/>
      <c r="D1275"/>
      <c r="E1275"/>
      <c r="F1275"/>
      <c r="G1275"/>
    </row>
    <row r="1276" spans="1:7">
      <c r="A1276"/>
      <c r="B1276"/>
      <c r="C1276"/>
      <c r="D1276"/>
      <c r="E1276"/>
      <c r="F1276"/>
      <c r="G1276"/>
    </row>
    <row r="1277" spans="1:7">
      <c r="A1277"/>
      <c r="B1277"/>
      <c r="C1277"/>
      <c r="D1277"/>
      <c r="E1277"/>
      <c r="F1277"/>
      <c r="G1277"/>
    </row>
    <row r="1278" spans="1:7">
      <c r="A1278"/>
      <c r="B1278"/>
      <c r="C1278"/>
      <c r="D1278"/>
      <c r="E1278"/>
      <c r="F1278"/>
      <c r="G1278"/>
    </row>
    <row r="1279" spans="1:7">
      <c r="A1279"/>
      <c r="B1279"/>
      <c r="C1279"/>
      <c r="D1279"/>
      <c r="E1279"/>
      <c r="F1279"/>
      <c r="G1279"/>
    </row>
    <row r="1280" spans="1:7">
      <c r="A1280"/>
      <c r="B1280"/>
      <c r="C1280"/>
      <c r="D1280"/>
      <c r="E1280"/>
      <c r="F1280"/>
      <c r="G1280"/>
    </row>
    <row r="1281" spans="1:7">
      <c r="A1281"/>
      <c r="B1281"/>
      <c r="C1281"/>
      <c r="D1281"/>
      <c r="E1281"/>
      <c r="F1281"/>
      <c r="G1281"/>
    </row>
    <row r="1282" spans="1:7">
      <c r="A1282"/>
      <c r="B1282"/>
      <c r="C1282"/>
      <c r="D1282"/>
      <c r="E1282"/>
      <c r="F1282"/>
      <c r="G1282"/>
    </row>
    <row r="1283" spans="1:7">
      <c r="A1283"/>
      <c r="B1283"/>
      <c r="C1283"/>
      <c r="D1283"/>
      <c r="E1283"/>
      <c r="F1283"/>
      <c r="G1283"/>
    </row>
    <row r="1284" spans="1:7">
      <c r="A1284"/>
      <c r="B1284"/>
      <c r="C1284"/>
      <c r="D1284"/>
      <c r="E1284"/>
      <c r="F1284"/>
      <c r="G1284"/>
    </row>
    <row r="1285" spans="1:7">
      <c r="A1285"/>
      <c r="B1285"/>
      <c r="C1285"/>
      <c r="D1285"/>
      <c r="E1285"/>
      <c r="F1285"/>
      <c r="G1285"/>
    </row>
    <row r="1286" spans="1:7">
      <c r="A1286"/>
      <c r="B1286"/>
      <c r="C1286"/>
      <c r="D1286"/>
      <c r="E1286"/>
      <c r="F1286"/>
      <c r="G1286"/>
    </row>
    <row r="1287" spans="1:7">
      <c r="A1287"/>
      <c r="B1287"/>
      <c r="C1287"/>
      <c r="D1287"/>
      <c r="E1287"/>
      <c r="F1287"/>
      <c r="G1287"/>
    </row>
    <row r="1288" spans="1:7">
      <c r="A1288"/>
      <c r="B1288"/>
      <c r="C1288"/>
      <c r="D1288"/>
      <c r="E1288"/>
      <c r="F1288"/>
      <c r="G1288"/>
    </row>
    <row r="1289" spans="1:7">
      <c r="A1289"/>
      <c r="B1289"/>
      <c r="C1289"/>
      <c r="D1289"/>
      <c r="E1289"/>
      <c r="F1289"/>
      <c r="G1289"/>
    </row>
    <row r="1290" spans="1:7">
      <c r="A1290"/>
      <c r="B1290"/>
      <c r="C1290"/>
      <c r="D1290"/>
      <c r="E1290"/>
      <c r="F1290"/>
      <c r="G1290"/>
    </row>
    <row r="1291" spans="1:7">
      <c r="A1291"/>
      <c r="B1291"/>
      <c r="C1291"/>
      <c r="D1291"/>
      <c r="E1291"/>
      <c r="F1291"/>
      <c r="G1291"/>
    </row>
    <row r="1292" spans="1:7">
      <c r="A1292"/>
      <c r="B1292"/>
      <c r="C1292"/>
      <c r="D1292"/>
      <c r="E1292"/>
      <c r="F1292"/>
      <c r="G1292"/>
    </row>
    <row r="1293" spans="1:7">
      <c r="A1293"/>
      <c r="B1293"/>
      <c r="C1293"/>
      <c r="D1293"/>
      <c r="E1293"/>
      <c r="F1293"/>
      <c r="G1293"/>
    </row>
    <row r="1294" spans="1:7">
      <c r="A1294"/>
      <c r="B1294"/>
      <c r="C1294"/>
      <c r="D1294"/>
      <c r="E1294"/>
      <c r="F1294"/>
      <c r="G1294"/>
    </row>
    <row r="1295" spans="1:7">
      <c r="A1295"/>
      <c r="B1295"/>
      <c r="C1295"/>
      <c r="D1295"/>
      <c r="E1295"/>
      <c r="F1295"/>
      <c r="G1295"/>
    </row>
    <row r="1296" spans="1:7">
      <c r="A1296"/>
      <c r="B1296"/>
      <c r="C1296"/>
      <c r="D1296"/>
      <c r="E1296"/>
      <c r="F1296"/>
      <c r="G1296"/>
    </row>
    <row r="1297" spans="1:7">
      <c r="A1297"/>
      <c r="B1297"/>
      <c r="C1297"/>
      <c r="D1297"/>
      <c r="E1297"/>
      <c r="F1297"/>
      <c r="G1297"/>
    </row>
    <row r="1298" spans="1:7">
      <c r="A1298"/>
      <c r="B1298"/>
      <c r="C1298"/>
      <c r="D1298"/>
      <c r="E1298"/>
      <c r="F1298"/>
      <c r="G1298"/>
    </row>
    <row r="1299" spans="1:7">
      <c r="A1299"/>
      <c r="B1299"/>
      <c r="C1299"/>
      <c r="D1299"/>
      <c r="E1299"/>
      <c r="F1299"/>
      <c r="G1299"/>
    </row>
    <row r="1300" spans="1:7">
      <c r="A1300"/>
      <c r="B1300"/>
      <c r="C1300"/>
      <c r="D1300"/>
      <c r="E1300"/>
      <c r="F1300"/>
      <c r="G1300"/>
    </row>
    <row r="1301" spans="1:7">
      <c r="A1301"/>
      <c r="B1301"/>
      <c r="C1301"/>
      <c r="D1301"/>
      <c r="E1301"/>
      <c r="F1301"/>
      <c r="G1301"/>
    </row>
    <row r="1302" spans="1:7">
      <c r="A1302"/>
      <c r="B1302"/>
      <c r="C1302"/>
      <c r="D1302"/>
      <c r="E1302"/>
      <c r="F1302"/>
      <c r="G1302"/>
    </row>
    <row r="1303" spans="1:7">
      <c r="A1303"/>
      <c r="B1303"/>
      <c r="C1303"/>
      <c r="D1303"/>
      <c r="E1303"/>
      <c r="F1303"/>
      <c r="G1303"/>
    </row>
    <row r="1304" spans="1:7">
      <c r="A1304"/>
      <c r="B1304"/>
      <c r="C1304"/>
      <c r="D1304"/>
      <c r="E1304"/>
      <c r="F1304"/>
      <c r="G1304"/>
    </row>
    <row r="1305" spans="1:7">
      <c r="A1305"/>
      <c r="B1305"/>
      <c r="C1305"/>
      <c r="D1305"/>
      <c r="E1305"/>
      <c r="F1305"/>
      <c r="G1305"/>
    </row>
    <row r="1306" spans="1:7">
      <c r="A1306"/>
      <c r="B1306"/>
      <c r="C1306"/>
      <c r="D1306"/>
      <c r="E1306"/>
      <c r="F1306"/>
      <c r="G1306"/>
    </row>
    <row r="1307" spans="1:7">
      <c r="A1307"/>
      <c r="B1307"/>
      <c r="C1307"/>
      <c r="D1307"/>
      <c r="E1307"/>
      <c r="F1307"/>
      <c r="G1307"/>
    </row>
    <row r="1308" spans="1:7">
      <c r="A1308"/>
      <c r="B1308"/>
      <c r="C1308"/>
      <c r="D1308"/>
      <c r="E1308"/>
      <c r="F1308"/>
      <c r="G1308"/>
    </row>
    <row r="1309" spans="1:7">
      <c r="A1309"/>
      <c r="B1309"/>
      <c r="C1309"/>
      <c r="D1309"/>
      <c r="E1309"/>
      <c r="F1309"/>
      <c r="G1309"/>
    </row>
    <row r="1310" spans="1:7">
      <c r="A1310"/>
      <c r="B1310"/>
      <c r="C1310"/>
      <c r="D1310"/>
      <c r="E1310"/>
      <c r="F1310"/>
      <c r="G1310"/>
    </row>
    <row r="1311" spans="1:7">
      <c r="A1311"/>
      <c r="B1311"/>
      <c r="C1311"/>
      <c r="D1311"/>
      <c r="E1311"/>
      <c r="F1311"/>
      <c r="G1311"/>
    </row>
    <row r="1312" spans="1:7">
      <c r="A1312"/>
      <c r="B1312"/>
      <c r="C1312"/>
      <c r="D1312"/>
      <c r="E1312"/>
      <c r="F1312"/>
      <c r="G1312"/>
    </row>
    <row r="1313" spans="1:7">
      <c r="A1313"/>
      <c r="B1313"/>
      <c r="C1313"/>
      <c r="D1313"/>
      <c r="E1313"/>
      <c r="F1313"/>
      <c r="G1313"/>
    </row>
    <row r="1314" spans="1:7">
      <c r="A1314"/>
      <c r="B1314"/>
      <c r="C1314"/>
      <c r="D1314"/>
      <c r="E1314"/>
      <c r="F1314"/>
      <c r="G1314"/>
    </row>
    <row r="1315" spans="1:7">
      <c r="A1315"/>
      <c r="B1315"/>
      <c r="C1315"/>
      <c r="D1315"/>
      <c r="E1315"/>
      <c r="F1315"/>
      <c r="G1315"/>
    </row>
    <row r="1316" spans="1:7">
      <c r="A1316"/>
      <c r="B1316"/>
      <c r="C1316"/>
      <c r="D1316"/>
      <c r="E1316"/>
      <c r="F1316"/>
      <c r="G1316"/>
    </row>
    <row r="1317" spans="1:7">
      <c r="A1317"/>
      <c r="B1317"/>
      <c r="C1317"/>
      <c r="D1317"/>
      <c r="E1317"/>
      <c r="F1317"/>
      <c r="G1317"/>
    </row>
    <row r="1318" spans="1:7">
      <c r="A1318"/>
      <c r="B1318"/>
      <c r="C1318"/>
      <c r="D1318"/>
      <c r="E1318"/>
      <c r="F1318"/>
      <c r="G1318"/>
    </row>
    <row r="1319" spans="1:7">
      <c r="A1319"/>
      <c r="B1319"/>
      <c r="C1319"/>
      <c r="D1319"/>
      <c r="E1319"/>
      <c r="F1319"/>
      <c r="G1319"/>
    </row>
    <row r="1320" spans="1:7">
      <c r="A1320"/>
      <c r="B1320"/>
      <c r="C1320"/>
      <c r="D1320"/>
      <c r="E1320"/>
      <c r="F1320"/>
      <c r="G1320"/>
    </row>
    <row r="1321" spans="1:7">
      <c r="A1321"/>
      <c r="B1321"/>
      <c r="C1321"/>
      <c r="D1321"/>
      <c r="E1321"/>
      <c r="F1321"/>
      <c r="G1321"/>
    </row>
    <row r="1322" spans="1:7">
      <c r="A1322"/>
      <c r="B1322"/>
      <c r="C1322"/>
      <c r="D1322"/>
      <c r="E1322"/>
      <c r="F1322"/>
      <c r="G1322"/>
    </row>
    <row r="1323" spans="1:7">
      <c r="A1323"/>
      <c r="B1323"/>
      <c r="C1323"/>
      <c r="D1323"/>
      <c r="E1323"/>
      <c r="F1323"/>
      <c r="G1323"/>
    </row>
    <row r="1324" spans="1:7">
      <c r="A1324"/>
      <c r="B1324"/>
      <c r="C1324"/>
      <c r="D1324"/>
      <c r="E1324"/>
      <c r="F1324"/>
      <c r="G1324"/>
    </row>
    <row r="1325" spans="1:7">
      <c r="A1325"/>
      <c r="B1325"/>
      <c r="C1325"/>
      <c r="D1325"/>
      <c r="E1325"/>
      <c r="F1325"/>
      <c r="G1325"/>
    </row>
    <row r="1326" spans="1:7">
      <c r="A1326"/>
      <c r="B1326"/>
      <c r="C1326"/>
      <c r="D1326"/>
      <c r="E1326"/>
      <c r="F1326"/>
      <c r="G1326"/>
    </row>
    <row r="1327" spans="1:7">
      <c r="A1327"/>
      <c r="B1327"/>
      <c r="C1327"/>
      <c r="D1327"/>
      <c r="E1327"/>
      <c r="F1327"/>
      <c r="G1327"/>
    </row>
    <row r="1328" spans="1:7">
      <c r="A1328"/>
      <c r="B1328"/>
      <c r="C1328"/>
      <c r="D1328"/>
      <c r="E1328"/>
      <c r="F1328"/>
      <c r="G1328"/>
    </row>
    <row r="1329" spans="1:7">
      <c r="A1329"/>
      <c r="B1329"/>
      <c r="C1329"/>
      <c r="D1329"/>
      <c r="E1329"/>
      <c r="F1329"/>
      <c r="G1329"/>
    </row>
    <row r="1330" spans="1:7">
      <c r="A1330"/>
      <c r="B1330"/>
      <c r="C1330"/>
      <c r="D1330"/>
      <c r="E1330"/>
      <c r="F1330"/>
      <c r="G1330"/>
    </row>
    <row r="1331" spans="1:7">
      <c r="A1331"/>
      <c r="B1331"/>
      <c r="C1331"/>
      <c r="D1331"/>
      <c r="E1331"/>
      <c r="F1331"/>
      <c r="G1331"/>
    </row>
    <row r="1332" spans="1:7">
      <c r="A1332"/>
      <c r="B1332"/>
      <c r="C1332"/>
      <c r="D1332"/>
      <c r="E1332"/>
      <c r="F1332"/>
      <c r="G1332"/>
    </row>
    <row r="1333" spans="1:7">
      <c r="A1333"/>
      <c r="B1333"/>
      <c r="C1333"/>
      <c r="D1333"/>
      <c r="E1333"/>
      <c r="F1333"/>
      <c r="G1333"/>
    </row>
    <row r="1334" spans="1:7">
      <c r="A1334"/>
      <c r="B1334"/>
      <c r="C1334"/>
      <c r="D1334"/>
      <c r="E1334"/>
      <c r="F1334"/>
      <c r="G1334"/>
    </row>
    <row r="1335" spans="1:7">
      <c r="A1335"/>
      <c r="B1335"/>
      <c r="C1335"/>
      <c r="D1335"/>
      <c r="E1335"/>
      <c r="F1335"/>
      <c r="G1335"/>
    </row>
    <row r="1336" spans="1:7">
      <c r="A1336"/>
      <c r="B1336"/>
      <c r="C1336"/>
      <c r="D1336"/>
      <c r="E1336"/>
      <c r="F1336"/>
      <c r="G1336"/>
    </row>
    <row r="1337" spans="1:7">
      <c r="A1337"/>
      <c r="B1337"/>
      <c r="C1337"/>
      <c r="D1337"/>
      <c r="E1337"/>
      <c r="F1337"/>
      <c r="G1337"/>
    </row>
    <row r="1338" spans="1:7">
      <c r="A1338"/>
      <c r="B1338"/>
      <c r="C1338"/>
      <c r="D1338"/>
      <c r="E1338"/>
      <c r="F1338"/>
      <c r="G1338"/>
    </row>
    <row r="1339" spans="1:7">
      <c r="A1339"/>
      <c r="B1339"/>
      <c r="C1339"/>
      <c r="D1339"/>
      <c r="E1339"/>
      <c r="F1339"/>
      <c r="G1339"/>
    </row>
    <row r="1340" spans="1:7">
      <c r="A1340"/>
      <c r="B1340"/>
      <c r="C1340"/>
      <c r="D1340"/>
      <c r="E1340"/>
      <c r="F1340"/>
      <c r="G1340"/>
    </row>
    <row r="1341" spans="1:7">
      <c r="A1341"/>
      <c r="B1341"/>
      <c r="C1341"/>
      <c r="D1341"/>
      <c r="E1341"/>
      <c r="F1341"/>
      <c r="G1341"/>
    </row>
    <row r="1342" spans="1:7">
      <c r="A1342"/>
      <c r="B1342"/>
      <c r="C1342"/>
      <c r="D1342"/>
      <c r="E1342"/>
      <c r="F1342"/>
      <c r="G1342"/>
    </row>
    <row r="1343" spans="1:7">
      <c r="A1343"/>
      <c r="B1343"/>
      <c r="C1343"/>
      <c r="D1343"/>
      <c r="E1343"/>
      <c r="F1343"/>
      <c r="G1343"/>
    </row>
    <row r="1344" spans="1:7">
      <c r="A1344"/>
      <c r="B1344"/>
      <c r="C1344"/>
      <c r="D1344"/>
      <c r="E1344"/>
      <c r="F1344"/>
      <c r="G1344"/>
    </row>
    <row r="1345" spans="1:7">
      <c r="A1345"/>
      <c r="B1345"/>
      <c r="C1345"/>
      <c r="D1345"/>
      <c r="E1345"/>
      <c r="F1345"/>
      <c r="G1345"/>
    </row>
    <row r="1346" spans="1:7">
      <c r="A1346"/>
      <c r="B1346"/>
      <c r="C1346"/>
      <c r="D1346"/>
      <c r="E1346"/>
      <c r="F1346"/>
      <c r="G1346"/>
    </row>
    <row r="1347" spans="1:7">
      <c r="A1347"/>
      <c r="B1347"/>
      <c r="C1347"/>
      <c r="D1347"/>
      <c r="E1347"/>
      <c r="F1347"/>
      <c r="G1347"/>
    </row>
    <row r="1348" spans="1:7">
      <c r="A1348"/>
      <c r="B1348"/>
      <c r="C1348"/>
      <c r="D1348"/>
      <c r="E1348"/>
      <c r="F1348"/>
      <c r="G1348"/>
    </row>
    <row r="1349" spans="1:7">
      <c r="A1349"/>
      <c r="B1349"/>
      <c r="C1349"/>
      <c r="D1349"/>
      <c r="E1349"/>
      <c r="F1349"/>
      <c r="G1349"/>
    </row>
    <row r="1350" spans="1:7">
      <c r="A1350"/>
      <c r="B1350"/>
      <c r="C1350"/>
      <c r="D1350"/>
      <c r="E1350"/>
      <c r="F1350"/>
      <c r="G1350"/>
    </row>
    <row r="1351" spans="1:7">
      <c r="A1351"/>
      <c r="B1351"/>
      <c r="C1351"/>
      <c r="D1351"/>
      <c r="E1351"/>
      <c r="F1351"/>
      <c r="G1351"/>
    </row>
    <row r="1352" spans="1:7">
      <c r="A1352"/>
      <c r="B1352"/>
      <c r="C1352"/>
      <c r="D1352"/>
      <c r="E1352"/>
      <c r="F1352"/>
      <c r="G1352"/>
    </row>
    <row r="1353" spans="1:7">
      <c r="A1353"/>
      <c r="B1353"/>
      <c r="C1353"/>
      <c r="D1353"/>
      <c r="E1353"/>
      <c r="F1353"/>
      <c r="G1353"/>
    </row>
    <row r="1354" spans="1:7">
      <c r="A1354"/>
      <c r="B1354"/>
      <c r="C1354"/>
      <c r="D1354"/>
      <c r="E1354"/>
      <c r="F1354"/>
      <c r="G1354"/>
    </row>
    <row r="1355" spans="1:7">
      <c r="A1355"/>
      <c r="B1355"/>
      <c r="C1355"/>
      <c r="D1355"/>
      <c r="E1355"/>
      <c r="F1355"/>
      <c r="G1355"/>
    </row>
    <row r="1356" spans="1:7">
      <c r="A1356"/>
      <c r="B1356"/>
      <c r="C1356"/>
      <c r="D1356"/>
      <c r="E1356"/>
      <c r="F1356"/>
      <c r="G1356"/>
    </row>
    <row r="1357" spans="1:7">
      <c r="A1357"/>
      <c r="B1357"/>
      <c r="C1357"/>
      <c r="D1357"/>
      <c r="E1357"/>
      <c r="F1357"/>
      <c r="G1357"/>
    </row>
    <row r="1358" spans="1:7">
      <c r="A1358"/>
      <c r="B1358"/>
      <c r="C1358"/>
      <c r="D1358"/>
      <c r="E1358"/>
      <c r="F1358"/>
      <c r="G1358"/>
    </row>
    <row r="1359" spans="1:7">
      <c r="A1359"/>
      <c r="B1359"/>
      <c r="C1359"/>
      <c r="D1359"/>
      <c r="E1359"/>
      <c r="F1359"/>
      <c r="G1359"/>
    </row>
    <row r="1360" spans="1:7">
      <c r="A1360"/>
      <c r="B1360"/>
      <c r="C1360"/>
      <c r="D1360"/>
      <c r="E1360"/>
      <c r="F1360"/>
      <c r="G1360"/>
    </row>
    <row r="1361" spans="1:7">
      <c r="A1361"/>
      <c r="B1361"/>
      <c r="C1361"/>
      <c r="D1361"/>
      <c r="E1361"/>
      <c r="F1361"/>
      <c r="G1361"/>
    </row>
    <row r="1362" spans="1:7">
      <c r="A1362"/>
      <c r="B1362"/>
      <c r="C1362"/>
      <c r="D1362"/>
      <c r="E1362"/>
      <c r="F1362"/>
      <c r="G1362"/>
    </row>
    <row r="1363" spans="1:7">
      <c r="A1363"/>
      <c r="B1363"/>
      <c r="C1363"/>
      <c r="D1363"/>
      <c r="E1363"/>
      <c r="F1363"/>
      <c r="G1363"/>
    </row>
    <row r="1364" spans="1:7">
      <c r="A1364"/>
      <c r="B1364"/>
      <c r="C1364"/>
      <c r="D1364"/>
      <c r="E1364"/>
      <c r="F1364"/>
      <c r="G1364"/>
    </row>
    <row r="1365" spans="1:7">
      <c r="A1365"/>
      <c r="B1365"/>
      <c r="C1365"/>
      <c r="D1365"/>
      <c r="E1365"/>
      <c r="F1365"/>
      <c r="G1365"/>
    </row>
    <row r="1366" spans="1:7">
      <c r="A1366"/>
      <c r="B1366"/>
      <c r="C1366"/>
      <c r="D1366"/>
      <c r="E1366"/>
      <c r="F1366"/>
      <c r="G1366"/>
    </row>
    <row r="1367" spans="1:7">
      <c r="A1367"/>
      <c r="B1367"/>
      <c r="C1367"/>
      <c r="D1367"/>
      <c r="E1367"/>
      <c r="F1367"/>
      <c r="G1367"/>
    </row>
    <row r="1368" spans="1:7">
      <c r="A1368"/>
      <c r="B1368"/>
      <c r="C1368"/>
      <c r="D1368"/>
      <c r="E1368"/>
      <c r="F1368"/>
      <c r="G1368"/>
    </row>
    <row r="1369" spans="1:7">
      <c r="A1369"/>
      <c r="B1369"/>
      <c r="C1369"/>
      <c r="D1369"/>
      <c r="E1369"/>
      <c r="F1369"/>
      <c r="G1369"/>
    </row>
    <row r="1370" spans="1:7">
      <c r="A1370"/>
      <c r="B1370"/>
      <c r="C1370"/>
      <c r="D1370"/>
      <c r="E1370"/>
      <c r="F1370"/>
      <c r="G1370"/>
    </row>
    <row r="1371" spans="1:7">
      <c r="A1371"/>
      <c r="B1371"/>
      <c r="C1371"/>
      <c r="D1371"/>
      <c r="E1371"/>
      <c r="F1371"/>
      <c r="G1371"/>
    </row>
    <row r="1372" spans="1:7">
      <c r="A1372"/>
      <c r="B1372"/>
      <c r="C1372"/>
      <c r="D1372"/>
      <c r="E1372"/>
      <c r="F1372"/>
      <c r="G1372"/>
    </row>
    <row r="1373" spans="1:7">
      <c r="A1373"/>
      <c r="B1373"/>
      <c r="C1373"/>
      <c r="D1373"/>
      <c r="E1373"/>
      <c r="F1373"/>
      <c r="G1373"/>
    </row>
    <row r="1374" spans="1:7">
      <c r="A1374"/>
      <c r="B1374"/>
      <c r="C1374"/>
      <c r="D1374"/>
      <c r="E1374"/>
      <c r="F1374"/>
      <c r="G1374"/>
    </row>
    <row r="1375" spans="1:7">
      <c r="A1375"/>
      <c r="B1375"/>
      <c r="C1375"/>
      <c r="D1375"/>
      <c r="E1375"/>
      <c r="F1375"/>
      <c r="G1375"/>
    </row>
    <row r="1376" spans="1:7">
      <c r="A1376"/>
      <c r="B1376"/>
      <c r="C1376"/>
      <c r="D1376"/>
      <c r="E1376"/>
      <c r="F1376"/>
      <c r="G1376"/>
    </row>
    <row r="1377" spans="1:7">
      <c r="A1377"/>
      <c r="B1377"/>
      <c r="C1377"/>
      <c r="D1377"/>
      <c r="E1377"/>
      <c r="F1377"/>
      <c r="G1377"/>
    </row>
    <row r="1378" spans="1:7">
      <c r="A1378"/>
      <c r="B1378"/>
      <c r="C1378"/>
      <c r="D1378"/>
      <c r="E1378"/>
      <c r="F1378"/>
      <c r="G1378"/>
    </row>
    <row r="1379" spans="1:7">
      <c r="A1379"/>
      <c r="B1379"/>
      <c r="C1379"/>
      <c r="D1379"/>
      <c r="E1379"/>
      <c r="F1379"/>
      <c r="G1379"/>
    </row>
    <row r="1380" spans="1:7">
      <c r="A1380"/>
      <c r="B1380"/>
      <c r="C1380"/>
      <c r="D1380"/>
      <c r="E1380"/>
      <c r="F1380"/>
      <c r="G1380"/>
    </row>
    <row r="1381" spans="1:7">
      <c r="A1381"/>
      <c r="B1381"/>
      <c r="C1381"/>
      <c r="D1381"/>
      <c r="E1381"/>
      <c r="F1381"/>
      <c r="G1381"/>
    </row>
    <row r="1382" spans="1:7">
      <c r="A1382"/>
      <c r="B1382"/>
      <c r="C1382"/>
      <c r="D1382"/>
      <c r="E1382"/>
      <c r="F1382"/>
      <c r="G1382"/>
    </row>
    <row r="1383" spans="1:7">
      <c r="A1383"/>
      <c r="B1383"/>
      <c r="C1383"/>
      <c r="D1383"/>
      <c r="E1383"/>
      <c r="F1383"/>
      <c r="G1383"/>
    </row>
    <row r="1384" spans="1:7">
      <c r="A1384"/>
      <c r="B1384"/>
      <c r="C1384"/>
      <c r="D1384"/>
      <c r="E1384"/>
      <c r="F1384"/>
      <c r="G1384"/>
    </row>
    <row r="1385" spans="1:7">
      <c r="A1385"/>
      <c r="B1385"/>
      <c r="C1385"/>
      <c r="D1385"/>
      <c r="E1385"/>
      <c r="F1385"/>
      <c r="G1385"/>
    </row>
    <row r="1386" spans="1:7">
      <c r="A1386"/>
      <c r="B1386"/>
      <c r="C1386"/>
      <c r="D1386"/>
      <c r="E1386"/>
      <c r="F1386"/>
      <c r="G1386"/>
    </row>
    <row r="1387" spans="1:7">
      <c r="A1387"/>
      <c r="B1387"/>
      <c r="C1387"/>
      <c r="D1387"/>
      <c r="E1387"/>
      <c r="F1387"/>
      <c r="G1387"/>
    </row>
    <row r="1388" spans="1:7">
      <c r="A1388"/>
      <c r="B1388"/>
      <c r="C1388"/>
      <c r="D1388"/>
      <c r="E1388"/>
      <c r="F1388"/>
      <c r="G1388"/>
    </row>
    <row r="1389" spans="1:7">
      <c r="A1389"/>
      <c r="B1389"/>
      <c r="C1389"/>
      <c r="D1389"/>
      <c r="E1389"/>
      <c r="F1389"/>
      <c r="G1389"/>
    </row>
    <row r="1390" spans="1:7">
      <c r="A1390"/>
      <c r="B1390"/>
      <c r="C1390"/>
      <c r="D1390"/>
      <c r="E1390"/>
      <c r="F1390"/>
      <c r="G1390"/>
    </row>
    <row r="1391" spans="1:7">
      <c r="A1391"/>
      <c r="B1391"/>
      <c r="C1391"/>
      <c r="D1391"/>
      <c r="E1391"/>
      <c r="F1391"/>
      <c r="G1391"/>
    </row>
    <row r="1392" spans="1:7">
      <c r="A1392"/>
      <c r="B1392"/>
      <c r="C1392"/>
      <c r="D1392"/>
      <c r="E1392"/>
      <c r="F1392"/>
      <c r="G1392"/>
    </row>
    <row r="1393" spans="1:7">
      <c r="A1393"/>
      <c r="B1393"/>
      <c r="C1393"/>
      <c r="D1393"/>
      <c r="E1393"/>
      <c r="F1393"/>
      <c r="G1393"/>
    </row>
    <row r="1394" spans="1:7">
      <c r="A1394"/>
      <c r="B1394"/>
      <c r="C1394"/>
      <c r="D1394"/>
      <c r="E1394"/>
      <c r="F1394"/>
      <c r="G1394"/>
    </row>
    <row r="1395" spans="1:7">
      <c r="A1395"/>
      <c r="B1395"/>
      <c r="C1395"/>
      <c r="D1395"/>
      <c r="E1395"/>
      <c r="F1395"/>
      <c r="G1395"/>
    </row>
    <row r="1396" spans="1:7">
      <c r="A1396"/>
      <c r="B1396"/>
      <c r="C1396"/>
      <c r="D1396"/>
      <c r="E1396"/>
      <c r="F1396"/>
      <c r="G1396"/>
    </row>
    <row r="1397" spans="1:7">
      <c r="A1397"/>
      <c r="B1397"/>
      <c r="C1397"/>
      <c r="D1397"/>
      <c r="E1397"/>
      <c r="F1397"/>
      <c r="G1397"/>
    </row>
    <row r="1398" spans="1:7">
      <c r="A1398"/>
      <c r="B1398"/>
      <c r="C1398"/>
      <c r="D1398"/>
      <c r="E1398"/>
      <c r="F1398"/>
      <c r="G1398"/>
    </row>
    <row r="1399" spans="1:7">
      <c r="A1399"/>
      <c r="B1399"/>
      <c r="C1399"/>
      <c r="D1399"/>
      <c r="E1399"/>
      <c r="F1399"/>
      <c r="G1399"/>
    </row>
    <row r="1400" spans="1:7">
      <c r="A1400"/>
      <c r="B1400"/>
      <c r="C1400"/>
      <c r="D1400"/>
      <c r="E1400"/>
      <c r="F1400"/>
      <c r="G1400"/>
    </row>
    <row r="1401" spans="1:7">
      <c r="A1401"/>
      <c r="B1401"/>
      <c r="C1401"/>
      <c r="D1401"/>
      <c r="E1401"/>
      <c r="F1401"/>
      <c r="G1401"/>
    </row>
    <row r="1402" spans="1:7">
      <c r="A1402"/>
      <c r="B1402"/>
      <c r="C1402"/>
      <c r="D1402"/>
      <c r="E1402"/>
      <c r="F1402"/>
      <c r="G1402"/>
    </row>
    <row r="1403" spans="1:7">
      <c r="A1403"/>
      <c r="B1403"/>
      <c r="C1403"/>
      <c r="D1403"/>
      <c r="E1403"/>
      <c r="F1403"/>
      <c r="G1403"/>
    </row>
    <row r="1404" spans="1:7">
      <c r="A1404"/>
      <c r="B1404"/>
      <c r="C1404"/>
      <c r="D1404"/>
      <c r="E1404"/>
      <c r="F1404"/>
      <c r="G1404"/>
    </row>
    <row r="1405" spans="1:7">
      <c r="A1405"/>
      <c r="B1405"/>
      <c r="C1405"/>
      <c r="D1405"/>
      <c r="E1405"/>
      <c r="F1405"/>
      <c r="G1405"/>
    </row>
    <row r="1406" spans="1:7">
      <c r="A1406"/>
      <c r="B1406"/>
      <c r="C1406"/>
      <c r="D1406"/>
      <c r="E1406"/>
      <c r="F1406"/>
      <c r="G1406"/>
    </row>
    <row r="1407" spans="1:7">
      <c r="A1407"/>
      <c r="B1407"/>
      <c r="C1407"/>
      <c r="D1407"/>
      <c r="E1407"/>
      <c r="F1407"/>
      <c r="G1407"/>
    </row>
    <row r="1408" spans="1:7">
      <c r="A1408"/>
      <c r="B1408"/>
      <c r="C1408"/>
      <c r="D1408"/>
      <c r="E1408"/>
      <c r="F1408"/>
      <c r="G1408"/>
    </row>
    <row r="1409" spans="1:7">
      <c r="A1409"/>
      <c r="B1409"/>
      <c r="C1409"/>
      <c r="D1409"/>
      <c r="E1409"/>
      <c r="F1409"/>
      <c r="G1409"/>
    </row>
    <row r="1410" spans="1:7">
      <c r="A1410"/>
      <c r="B1410"/>
      <c r="C1410"/>
      <c r="D1410"/>
      <c r="E1410"/>
      <c r="F1410"/>
      <c r="G1410"/>
    </row>
    <row r="1411" spans="1:7">
      <c r="A1411"/>
      <c r="B1411"/>
      <c r="C1411"/>
      <c r="D1411"/>
      <c r="E1411"/>
      <c r="F1411"/>
      <c r="G1411"/>
    </row>
    <row r="1412" spans="1:7">
      <c r="A1412"/>
      <c r="B1412"/>
      <c r="C1412"/>
      <c r="D1412"/>
      <c r="E1412"/>
      <c r="F1412"/>
      <c r="G1412"/>
    </row>
    <row r="1413" spans="1:7">
      <c r="A1413"/>
      <c r="B1413"/>
      <c r="C1413"/>
      <c r="D1413"/>
      <c r="E1413"/>
      <c r="F1413"/>
      <c r="G1413"/>
    </row>
    <row r="1414" spans="1:7">
      <c r="A1414"/>
      <c r="B1414"/>
      <c r="C1414"/>
      <c r="D1414"/>
      <c r="E1414"/>
      <c r="F1414"/>
      <c r="G1414"/>
    </row>
    <row r="1415" spans="1:7">
      <c r="A1415"/>
      <c r="B1415"/>
      <c r="C1415"/>
      <c r="D1415"/>
      <c r="E1415"/>
      <c r="F1415"/>
      <c r="G1415"/>
    </row>
    <row r="1416" spans="1:7">
      <c r="A1416"/>
      <c r="B1416"/>
      <c r="C1416"/>
      <c r="D1416"/>
      <c r="E1416"/>
      <c r="F1416"/>
      <c r="G1416"/>
    </row>
    <row r="1417" spans="1:7">
      <c r="A1417"/>
      <c r="B1417"/>
      <c r="C1417"/>
      <c r="D1417"/>
      <c r="E1417"/>
      <c r="F1417"/>
      <c r="G1417"/>
    </row>
    <row r="1418" spans="1:7">
      <c r="A1418"/>
      <c r="B1418"/>
      <c r="C1418"/>
      <c r="D1418"/>
      <c r="E1418"/>
      <c r="F1418"/>
      <c r="G1418"/>
    </row>
    <row r="1419" spans="1:7">
      <c r="A1419"/>
      <c r="B1419"/>
      <c r="C1419"/>
      <c r="D1419"/>
      <c r="E1419"/>
      <c r="F1419"/>
      <c r="G1419"/>
    </row>
    <row r="1420" spans="1:7">
      <c r="A1420"/>
      <c r="B1420"/>
      <c r="C1420"/>
      <c r="D1420"/>
      <c r="E1420"/>
      <c r="F1420"/>
      <c r="G1420"/>
    </row>
    <row r="1421" spans="1:7">
      <c r="A1421"/>
      <c r="B1421"/>
      <c r="C1421"/>
      <c r="D1421"/>
      <c r="E1421"/>
      <c r="F1421"/>
      <c r="G1421"/>
    </row>
    <row r="1422" spans="1:7">
      <c r="A1422"/>
      <c r="B1422"/>
      <c r="C1422"/>
      <c r="D1422"/>
      <c r="E1422"/>
      <c r="F1422"/>
      <c r="G1422"/>
    </row>
    <row r="1423" spans="1:7">
      <c r="A1423"/>
      <c r="B1423"/>
      <c r="C1423"/>
      <c r="D1423"/>
      <c r="E1423"/>
      <c r="F1423"/>
      <c r="G1423"/>
    </row>
    <row r="1424" spans="1:7">
      <c r="A1424"/>
      <c r="B1424"/>
      <c r="C1424"/>
      <c r="D1424"/>
      <c r="E1424"/>
      <c r="F1424"/>
      <c r="G1424"/>
    </row>
    <row r="1425" spans="1:7">
      <c r="A1425"/>
      <c r="B1425"/>
      <c r="C1425"/>
      <c r="D1425"/>
      <c r="E1425"/>
      <c r="F1425"/>
      <c r="G1425"/>
    </row>
    <row r="1426" spans="1:7">
      <c r="A1426"/>
      <c r="B1426"/>
      <c r="C1426"/>
      <c r="D1426"/>
      <c r="E1426"/>
      <c r="F1426"/>
      <c r="G1426"/>
    </row>
    <row r="1427" spans="1:7">
      <c r="A1427"/>
      <c r="B1427"/>
      <c r="C1427"/>
      <c r="D1427"/>
      <c r="E1427"/>
      <c r="F1427"/>
      <c r="G1427"/>
    </row>
    <row r="1428" spans="1:7">
      <c r="A1428"/>
      <c r="B1428"/>
      <c r="C1428"/>
      <c r="D1428"/>
      <c r="E1428"/>
      <c r="F1428"/>
      <c r="G1428"/>
    </row>
    <row r="1429" spans="1:7">
      <c r="A1429"/>
      <c r="B1429"/>
      <c r="C1429"/>
      <c r="D1429"/>
      <c r="E1429"/>
      <c r="F1429"/>
      <c r="G1429"/>
    </row>
    <row r="1430" spans="1:7">
      <c r="A1430"/>
      <c r="B1430"/>
      <c r="C1430"/>
      <c r="D1430"/>
      <c r="E1430"/>
      <c r="F1430"/>
      <c r="G1430"/>
    </row>
    <row r="1431" spans="1:7">
      <c r="A1431"/>
      <c r="B1431"/>
      <c r="C1431"/>
      <c r="D1431"/>
      <c r="E1431"/>
      <c r="F1431"/>
      <c r="G1431"/>
    </row>
    <row r="1432" spans="1:7">
      <c r="A1432"/>
      <c r="B1432"/>
      <c r="C1432"/>
      <c r="D1432"/>
      <c r="E1432"/>
      <c r="F1432"/>
      <c r="G1432"/>
    </row>
    <row r="1433" spans="1:7">
      <c r="A1433"/>
      <c r="B1433"/>
      <c r="C1433"/>
      <c r="D1433"/>
      <c r="E1433"/>
      <c r="F1433"/>
      <c r="G1433"/>
    </row>
    <row r="1434" spans="1:7">
      <c r="A1434"/>
      <c r="B1434"/>
      <c r="C1434"/>
      <c r="D1434"/>
      <c r="E1434"/>
      <c r="F1434"/>
      <c r="G1434"/>
    </row>
    <row r="1435" spans="1:7">
      <c r="A1435"/>
      <c r="B1435"/>
      <c r="C1435"/>
      <c r="D1435"/>
      <c r="E1435"/>
      <c r="F1435"/>
      <c r="G1435"/>
    </row>
    <row r="1436" spans="1:7">
      <c r="A1436"/>
      <c r="B1436"/>
      <c r="C1436"/>
      <c r="D1436"/>
      <c r="E1436"/>
      <c r="F1436"/>
      <c r="G1436"/>
    </row>
    <row r="1437" spans="1:7">
      <c r="A1437"/>
      <c r="B1437"/>
      <c r="C1437"/>
      <c r="D1437"/>
      <c r="E1437"/>
      <c r="F1437"/>
      <c r="G1437"/>
    </row>
    <row r="1438" spans="1:7">
      <c r="A1438"/>
      <c r="B1438"/>
      <c r="C1438"/>
      <c r="D1438"/>
      <c r="E1438"/>
      <c r="F1438"/>
      <c r="G1438"/>
    </row>
    <row r="1439" spans="1:7">
      <c r="A1439"/>
      <c r="B1439"/>
      <c r="C1439"/>
      <c r="D1439"/>
      <c r="E1439"/>
      <c r="F1439"/>
      <c r="G1439"/>
    </row>
    <row r="1440" spans="1:7">
      <c r="A1440"/>
      <c r="B1440"/>
      <c r="C1440"/>
      <c r="D1440"/>
      <c r="E1440"/>
      <c r="F1440"/>
      <c r="G1440"/>
    </row>
    <row r="1441" spans="1:7">
      <c r="A1441"/>
      <c r="B1441"/>
      <c r="C1441"/>
      <c r="D1441"/>
      <c r="E1441"/>
      <c r="F1441"/>
      <c r="G1441"/>
    </row>
    <row r="1442" spans="1:7">
      <c r="A1442"/>
      <c r="B1442"/>
      <c r="C1442"/>
      <c r="D1442"/>
      <c r="E1442"/>
      <c r="F1442"/>
      <c r="G1442"/>
    </row>
    <row r="1443" spans="1:7">
      <c r="A1443"/>
      <c r="B1443"/>
      <c r="C1443"/>
      <c r="D1443"/>
      <c r="E1443"/>
      <c r="F1443"/>
      <c r="G1443"/>
    </row>
    <row r="1444" spans="1:7">
      <c r="A1444"/>
      <c r="B1444"/>
      <c r="C1444"/>
      <c r="D1444"/>
      <c r="E1444"/>
      <c r="F1444"/>
      <c r="G1444"/>
    </row>
    <row r="1445" spans="1:7">
      <c r="A1445"/>
      <c r="B1445"/>
      <c r="C1445"/>
      <c r="D1445"/>
      <c r="E1445"/>
      <c r="F1445"/>
      <c r="G1445"/>
    </row>
    <row r="1446" spans="1:7">
      <c r="A1446"/>
      <c r="B1446"/>
      <c r="C1446"/>
      <c r="D1446"/>
      <c r="E1446"/>
      <c r="F1446"/>
      <c r="G1446"/>
    </row>
    <row r="1447" spans="1:7">
      <c r="A1447"/>
      <c r="B1447"/>
      <c r="C1447"/>
      <c r="D1447"/>
      <c r="E1447"/>
      <c r="F1447"/>
      <c r="G1447"/>
    </row>
    <row r="1448" spans="1:7">
      <c r="A1448"/>
      <c r="B1448"/>
      <c r="C1448"/>
      <c r="D1448"/>
      <c r="E1448"/>
      <c r="F1448"/>
      <c r="G1448"/>
    </row>
    <row r="1449" spans="1:7">
      <c r="A1449"/>
      <c r="B1449"/>
      <c r="C1449"/>
      <c r="D1449"/>
      <c r="E1449"/>
      <c r="F1449"/>
      <c r="G1449"/>
    </row>
    <row r="1450" spans="1:7">
      <c r="A1450"/>
      <c r="B1450"/>
      <c r="C1450"/>
      <c r="D1450"/>
      <c r="E1450"/>
      <c r="F1450"/>
      <c r="G1450"/>
    </row>
    <row r="1451" spans="1:7">
      <c r="A1451"/>
      <c r="B1451"/>
      <c r="C1451"/>
      <c r="D1451"/>
      <c r="E1451"/>
      <c r="F1451"/>
      <c r="G1451"/>
    </row>
    <row r="1452" spans="1:7">
      <c r="A1452"/>
      <c r="B1452"/>
      <c r="C1452"/>
      <c r="D1452"/>
      <c r="E1452"/>
      <c r="F1452"/>
      <c r="G1452"/>
    </row>
    <row r="1453" spans="1:7">
      <c r="A1453"/>
      <c r="B1453"/>
      <c r="C1453"/>
      <c r="D1453"/>
      <c r="E1453"/>
      <c r="F1453"/>
      <c r="G1453"/>
    </row>
    <row r="1454" spans="1:7">
      <c r="A1454"/>
      <c r="B1454"/>
      <c r="C1454"/>
      <c r="D1454"/>
      <c r="E1454"/>
      <c r="F1454"/>
      <c r="G1454"/>
    </row>
    <row r="1455" spans="1:7">
      <c r="A1455"/>
      <c r="B1455"/>
      <c r="C1455"/>
      <c r="D1455"/>
      <c r="E1455"/>
      <c r="F1455"/>
      <c r="G1455"/>
    </row>
    <row r="1456" spans="1:7">
      <c r="A1456"/>
      <c r="B1456"/>
      <c r="C1456"/>
      <c r="D1456"/>
      <c r="E1456"/>
      <c r="F1456"/>
      <c r="G1456"/>
    </row>
    <row r="1457" spans="1:7">
      <c r="A1457"/>
      <c r="B1457"/>
      <c r="C1457"/>
      <c r="D1457"/>
      <c r="E1457"/>
      <c r="F1457"/>
      <c r="G1457"/>
    </row>
    <row r="1458" spans="1:7">
      <c r="A1458"/>
      <c r="B1458"/>
      <c r="C1458"/>
      <c r="D1458"/>
      <c r="E1458"/>
      <c r="F1458"/>
      <c r="G1458"/>
    </row>
    <row r="1459" spans="1:7">
      <c r="A1459"/>
      <c r="B1459"/>
      <c r="C1459"/>
      <c r="D1459"/>
      <c r="E1459"/>
      <c r="F1459"/>
      <c r="G1459"/>
    </row>
    <row r="1460" spans="1:7">
      <c r="A1460"/>
      <c r="B1460"/>
      <c r="C1460"/>
      <c r="D1460"/>
      <c r="E1460"/>
      <c r="F1460"/>
      <c r="G1460"/>
    </row>
    <row r="1461" spans="1:7">
      <c r="A1461"/>
      <c r="B1461"/>
      <c r="C1461"/>
      <c r="D1461"/>
      <c r="E1461"/>
      <c r="F1461"/>
      <c r="G1461"/>
    </row>
    <row r="1462" spans="1:7">
      <c r="A1462"/>
      <c r="B1462"/>
      <c r="C1462"/>
      <c r="D1462"/>
      <c r="E1462"/>
      <c r="F1462"/>
      <c r="G1462"/>
    </row>
    <row r="1463" spans="1:7">
      <c r="A1463"/>
      <c r="B1463"/>
      <c r="C1463"/>
      <c r="D1463"/>
      <c r="E1463"/>
      <c r="F1463"/>
      <c r="G1463"/>
    </row>
    <row r="1464" spans="1:7">
      <c r="A1464"/>
      <c r="B1464"/>
      <c r="C1464"/>
      <c r="D1464"/>
      <c r="E1464"/>
      <c r="F1464"/>
      <c r="G1464"/>
    </row>
    <row r="1465" spans="1:7">
      <c r="A1465"/>
      <c r="B1465"/>
      <c r="C1465"/>
      <c r="D1465"/>
      <c r="E1465"/>
      <c r="F1465"/>
      <c r="G1465"/>
    </row>
    <row r="1466" spans="1:7">
      <c r="A1466"/>
      <c r="B1466"/>
      <c r="C1466"/>
      <c r="D1466"/>
      <c r="E1466"/>
      <c r="F1466"/>
      <c r="G1466"/>
    </row>
    <row r="1467" spans="1:7">
      <c r="A1467"/>
      <c r="B1467"/>
      <c r="C1467"/>
      <c r="D1467"/>
      <c r="E1467"/>
      <c r="F1467"/>
      <c r="G1467"/>
    </row>
    <row r="1468" spans="1:7">
      <c r="A1468"/>
      <c r="B1468"/>
      <c r="C1468"/>
      <c r="D1468"/>
      <c r="E1468"/>
      <c r="F1468"/>
      <c r="G1468"/>
    </row>
    <row r="1469" spans="1:7">
      <c r="A1469"/>
      <c r="B1469"/>
      <c r="C1469"/>
      <c r="D1469"/>
      <c r="E1469"/>
      <c r="F1469"/>
      <c r="G1469"/>
    </row>
    <row r="1470" spans="1:7">
      <c r="A1470"/>
      <c r="B1470"/>
      <c r="C1470"/>
      <c r="D1470"/>
      <c r="E1470"/>
      <c r="F1470"/>
      <c r="G1470"/>
    </row>
    <row r="1471" spans="1:7">
      <c r="A1471"/>
      <c r="B1471"/>
      <c r="C1471"/>
      <c r="D1471"/>
      <c r="E1471"/>
      <c r="F1471"/>
      <c r="G1471"/>
    </row>
    <row r="1472" spans="1:7">
      <c r="A1472"/>
      <c r="B1472"/>
      <c r="C1472"/>
      <c r="D1472"/>
      <c r="E1472"/>
      <c r="F1472"/>
      <c r="G1472"/>
    </row>
    <row r="1473" spans="1:7">
      <c r="A1473"/>
      <c r="B1473"/>
      <c r="C1473"/>
      <c r="D1473"/>
      <c r="E1473"/>
      <c r="F1473"/>
      <c r="G1473"/>
    </row>
    <row r="1474" spans="1:7">
      <c r="A1474"/>
      <c r="B1474"/>
      <c r="C1474"/>
      <c r="D1474"/>
      <c r="E1474"/>
      <c r="F1474"/>
      <c r="G1474"/>
    </row>
    <row r="1475" spans="1:7">
      <c r="A1475"/>
      <c r="B1475"/>
      <c r="C1475"/>
      <c r="D1475"/>
      <c r="E1475"/>
      <c r="F1475"/>
      <c r="G1475"/>
    </row>
    <row r="1476" spans="1:7">
      <c r="A1476"/>
      <c r="B1476"/>
      <c r="C1476"/>
      <c r="D1476"/>
      <c r="E1476"/>
      <c r="F1476"/>
      <c r="G1476"/>
    </row>
    <row r="1477" spans="1:7">
      <c r="A1477"/>
      <c r="B1477"/>
      <c r="C1477"/>
      <c r="D1477"/>
      <c r="E1477"/>
      <c r="F1477"/>
      <c r="G1477"/>
    </row>
    <row r="1478" spans="1:7">
      <c r="A1478"/>
      <c r="B1478"/>
      <c r="C1478"/>
      <c r="D1478"/>
      <c r="E1478"/>
      <c r="F1478"/>
      <c r="G1478"/>
    </row>
    <row r="1479" spans="1:7">
      <c r="A1479"/>
      <c r="B1479"/>
      <c r="C1479"/>
      <c r="D1479"/>
      <c r="E1479"/>
      <c r="F1479"/>
      <c r="G1479"/>
    </row>
    <row r="1480" spans="1:7">
      <c r="A1480"/>
      <c r="B1480"/>
      <c r="C1480"/>
      <c r="D1480"/>
      <c r="E1480"/>
      <c r="F1480"/>
      <c r="G1480"/>
    </row>
    <row r="1481" spans="1:7">
      <c r="A1481"/>
      <c r="B1481"/>
      <c r="C1481"/>
      <c r="D1481"/>
      <c r="E1481"/>
      <c r="F1481"/>
      <c r="G1481"/>
    </row>
    <row r="1482" spans="1:7">
      <c r="A1482"/>
      <c r="B1482"/>
      <c r="C1482"/>
      <c r="D1482"/>
      <c r="E1482"/>
      <c r="F1482"/>
      <c r="G1482"/>
    </row>
    <row r="1483" spans="1:7">
      <c r="A1483"/>
      <c r="B1483"/>
      <c r="C1483"/>
      <c r="D1483"/>
      <c r="E1483"/>
      <c r="F1483"/>
      <c r="G1483"/>
    </row>
    <row r="1484" spans="1:7">
      <c r="A1484"/>
      <c r="B1484"/>
      <c r="C1484"/>
      <c r="D1484"/>
      <c r="E1484"/>
      <c r="F1484"/>
      <c r="G1484"/>
    </row>
    <row r="1485" spans="1:7">
      <c r="A1485"/>
      <c r="B1485"/>
      <c r="C1485"/>
      <c r="D1485"/>
      <c r="E1485"/>
      <c r="F1485"/>
      <c r="G1485"/>
    </row>
    <row r="1486" spans="1:7">
      <c r="A1486"/>
      <c r="B1486"/>
      <c r="C1486"/>
      <c r="D1486"/>
      <c r="E1486"/>
      <c r="F1486"/>
      <c r="G1486"/>
    </row>
    <row r="1487" spans="1:7">
      <c r="A1487"/>
      <c r="B1487"/>
      <c r="C1487"/>
      <c r="D1487"/>
      <c r="E1487"/>
      <c r="F1487"/>
      <c r="G1487"/>
    </row>
    <row r="1488" spans="1:7">
      <c r="A1488"/>
      <c r="B1488"/>
      <c r="C1488"/>
      <c r="D1488"/>
      <c r="E1488"/>
      <c r="F1488"/>
      <c r="G1488"/>
    </row>
    <row r="1489" spans="1:7">
      <c r="A1489"/>
      <c r="B1489"/>
      <c r="C1489"/>
      <c r="D1489"/>
      <c r="E1489"/>
      <c r="F1489"/>
      <c r="G1489"/>
    </row>
    <row r="1490" spans="1:7">
      <c r="A1490"/>
      <c r="B1490"/>
      <c r="C1490"/>
      <c r="D1490"/>
      <c r="E1490"/>
      <c r="F1490"/>
      <c r="G1490"/>
    </row>
    <row r="1491" spans="1:7">
      <c r="A1491"/>
      <c r="B1491"/>
      <c r="C1491"/>
      <c r="D1491"/>
      <c r="E1491"/>
      <c r="F1491"/>
      <c r="G1491"/>
    </row>
    <row r="1492" spans="1:7">
      <c r="A1492"/>
      <c r="B1492"/>
      <c r="C1492"/>
      <c r="D1492"/>
      <c r="E1492"/>
      <c r="F1492"/>
      <c r="G1492"/>
    </row>
    <row r="1493" spans="1:7">
      <c r="A1493"/>
      <c r="B1493"/>
      <c r="C1493"/>
      <c r="D1493"/>
      <c r="E1493"/>
      <c r="F1493"/>
      <c r="G1493"/>
    </row>
    <row r="1494" spans="1:7">
      <c r="A1494"/>
      <c r="B1494"/>
      <c r="C1494"/>
      <c r="D1494"/>
      <c r="E1494"/>
      <c r="F1494"/>
      <c r="G1494"/>
    </row>
    <row r="1495" spans="1:7">
      <c r="A1495"/>
      <c r="B1495"/>
      <c r="C1495"/>
      <c r="D1495"/>
      <c r="E1495"/>
      <c r="F1495"/>
      <c r="G1495"/>
    </row>
    <row r="1496" spans="1:7">
      <c r="A1496"/>
      <c r="B1496"/>
      <c r="C1496"/>
      <c r="D1496"/>
      <c r="E1496"/>
      <c r="F1496"/>
      <c r="G1496"/>
    </row>
    <row r="1497" spans="1:7">
      <c r="A1497"/>
      <c r="B1497"/>
      <c r="C1497"/>
      <c r="D1497"/>
      <c r="E1497"/>
      <c r="F1497"/>
      <c r="G1497"/>
    </row>
    <row r="1498" spans="1:7">
      <c r="A1498"/>
      <c r="B1498"/>
      <c r="C1498"/>
      <c r="D1498"/>
      <c r="E1498"/>
      <c r="F1498"/>
      <c r="G1498"/>
    </row>
    <row r="1499" spans="1:7">
      <c r="A1499"/>
      <c r="B1499"/>
      <c r="C1499"/>
      <c r="D1499"/>
      <c r="E1499"/>
      <c r="F1499"/>
      <c r="G1499"/>
    </row>
    <row r="1500" spans="1:7">
      <c r="A1500"/>
      <c r="B1500"/>
      <c r="C1500"/>
      <c r="D1500"/>
      <c r="E1500"/>
      <c r="F1500"/>
      <c r="G1500"/>
    </row>
    <row r="1501" spans="1:7">
      <c r="A1501"/>
      <c r="B1501"/>
      <c r="C1501"/>
      <c r="D1501"/>
      <c r="E1501"/>
      <c r="F1501"/>
      <c r="G1501"/>
    </row>
    <row r="1502" spans="1:7">
      <c r="A1502"/>
      <c r="B1502"/>
      <c r="C1502"/>
      <c r="D1502"/>
      <c r="E1502"/>
      <c r="F1502"/>
      <c r="G1502"/>
    </row>
    <row r="1503" spans="1:7">
      <c r="A1503"/>
      <c r="B1503"/>
      <c r="C1503"/>
      <c r="D1503"/>
      <c r="E1503"/>
      <c r="F1503"/>
      <c r="G1503"/>
    </row>
    <row r="1504" spans="1:7">
      <c r="A1504"/>
      <c r="B1504"/>
      <c r="C1504"/>
      <c r="D1504"/>
      <c r="E1504"/>
      <c r="F1504"/>
      <c r="G1504"/>
    </row>
    <row r="1505" spans="1:7">
      <c r="A1505"/>
      <c r="B1505"/>
      <c r="C1505"/>
      <c r="D1505"/>
      <c r="E1505"/>
      <c r="F1505"/>
      <c r="G1505"/>
    </row>
    <row r="1506" spans="1:7">
      <c r="A1506"/>
      <c r="B1506"/>
      <c r="C1506"/>
      <c r="D1506"/>
      <c r="E1506"/>
      <c r="F1506"/>
      <c r="G1506"/>
    </row>
    <row r="1507" spans="1:7">
      <c r="A1507"/>
      <c r="B1507"/>
      <c r="C1507"/>
      <c r="D1507"/>
      <c r="E1507"/>
      <c r="F1507"/>
      <c r="G1507"/>
    </row>
    <row r="1508" spans="1:7">
      <c r="A1508"/>
      <c r="B1508"/>
      <c r="C1508"/>
      <c r="D1508"/>
      <c r="E1508"/>
      <c r="F1508"/>
      <c r="G1508"/>
    </row>
    <row r="1509" spans="1:7">
      <c r="A1509"/>
      <c r="B1509"/>
      <c r="C1509"/>
      <c r="D1509"/>
      <c r="E1509"/>
      <c r="F1509"/>
      <c r="G1509"/>
    </row>
    <row r="1510" spans="1:7">
      <c r="A1510"/>
      <c r="B1510"/>
      <c r="C1510"/>
      <c r="D1510"/>
      <c r="E1510"/>
      <c r="F1510"/>
      <c r="G1510"/>
    </row>
    <row r="1511" spans="1:7">
      <c r="A1511"/>
      <c r="B1511"/>
      <c r="C1511"/>
      <c r="D1511"/>
      <c r="E1511"/>
      <c r="F1511"/>
      <c r="G1511"/>
    </row>
    <row r="1512" spans="1:7">
      <c r="A1512"/>
      <c r="B1512"/>
      <c r="C1512"/>
      <c r="D1512"/>
      <c r="E1512"/>
      <c r="F1512"/>
      <c r="G1512"/>
    </row>
    <row r="1513" spans="1:7">
      <c r="A1513"/>
      <c r="B1513"/>
      <c r="C1513"/>
      <c r="D1513"/>
      <c r="E1513"/>
      <c r="F1513"/>
      <c r="G1513"/>
    </row>
    <row r="1514" spans="1:7">
      <c r="A1514"/>
      <c r="B1514"/>
      <c r="C1514"/>
      <c r="D1514"/>
      <c r="E1514"/>
      <c r="F1514"/>
      <c r="G1514"/>
    </row>
    <row r="1515" spans="1:7">
      <c r="A1515"/>
      <c r="B1515"/>
      <c r="C1515"/>
      <c r="D1515"/>
      <c r="E1515"/>
      <c r="F1515"/>
      <c r="G1515"/>
    </row>
    <row r="1516" spans="1:7">
      <c r="A1516"/>
      <c r="B1516"/>
      <c r="C1516"/>
      <c r="D1516"/>
      <c r="E1516"/>
      <c r="F1516"/>
      <c r="G1516"/>
    </row>
    <row r="1517" spans="1:7">
      <c r="A1517"/>
      <c r="B1517"/>
      <c r="C1517"/>
      <c r="D1517"/>
      <c r="E1517"/>
      <c r="F1517"/>
      <c r="G1517"/>
    </row>
    <row r="1518" spans="1:7">
      <c r="A1518"/>
      <c r="B1518"/>
      <c r="C1518"/>
      <c r="D1518"/>
      <c r="E1518"/>
      <c r="F1518"/>
      <c r="G1518"/>
    </row>
    <row r="1519" spans="1:7">
      <c r="A1519"/>
      <c r="B1519"/>
      <c r="C1519"/>
      <c r="D1519"/>
      <c r="E1519"/>
      <c r="F1519"/>
      <c r="G1519"/>
    </row>
    <row r="1520" spans="1:7">
      <c r="A1520"/>
      <c r="B1520"/>
      <c r="C1520"/>
      <c r="D1520"/>
      <c r="E1520"/>
      <c r="F1520"/>
      <c r="G1520"/>
    </row>
    <row r="1521" spans="1:7">
      <c r="A1521"/>
      <c r="B1521"/>
      <c r="C1521"/>
      <c r="D1521"/>
      <c r="E1521"/>
      <c r="F1521"/>
      <c r="G1521"/>
    </row>
    <row r="1522" spans="1:7">
      <c r="A1522"/>
      <c r="B1522"/>
      <c r="C1522"/>
      <c r="D1522"/>
      <c r="E1522"/>
      <c r="F1522"/>
      <c r="G1522"/>
    </row>
    <row r="1523" spans="1:7">
      <c r="A1523"/>
      <c r="B1523"/>
      <c r="C1523"/>
      <c r="D1523"/>
      <c r="E1523"/>
      <c r="F1523"/>
      <c r="G1523"/>
    </row>
    <row r="1524" spans="1:7">
      <c r="A1524"/>
      <c r="B1524"/>
      <c r="C1524"/>
      <c r="D1524"/>
      <c r="E1524"/>
      <c r="F1524"/>
      <c r="G1524"/>
    </row>
    <row r="1525" spans="1:7">
      <c r="A1525"/>
      <c r="B1525"/>
      <c r="C1525"/>
      <c r="D1525"/>
      <c r="E1525"/>
      <c r="F1525"/>
      <c r="G1525"/>
    </row>
    <row r="1526" spans="1:7">
      <c r="A1526"/>
      <c r="B1526"/>
      <c r="C1526"/>
      <c r="D1526"/>
      <c r="E1526"/>
      <c r="F1526"/>
      <c r="G1526"/>
    </row>
    <row r="1527" spans="1:7">
      <c r="A1527"/>
      <c r="B1527"/>
      <c r="C1527"/>
      <c r="D1527"/>
      <c r="E1527"/>
      <c r="F1527"/>
      <c r="G1527"/>
    </row>
    <row r="1528" spans="1:7">
      <c r="A1528"/>
      <c r="B1528"/>
      <c r="C1528"/>
      <c r="D1528"/>
      <c r="E1528"/>
      <c r="F1528"/>
      <c r="G1528"/>
    </row>
    <row r="1529" spans="1:7">
      <c r="A1529"/>
      <c r="B1529"/>
      <c r="C1529"/>
      <c r="D1529"/>
      <c r="E1529"/>
      <c r="F1529"/>
      <c r="G1529"/>
    </row>
    <row r="1530" spans="1:7">
      <c r="A1530"/>
      <c r="B1530"/>
      <c r="C1530"/>
      <c r="D1530"/>
      <c r="E1530"/>
      <c r="F1530"/>
      <c r="G1530"/>
    </row>
    <row r="1531" spans="1:7">
      <c r="A1531"/>
      <c r="B1531"/>
      <c r="C1531"/>
      <c r="D1531"/>
      <c r="E1531"/>
      <c r="F1531"/>
      <c r="G1531"/>
    </row>
    <row r="1532" spans="1:7">
      <c r="A1532"/>
      <c r="B1532"/>
      <c r="C1532"/>
      <c r="D1532"/>
      <c r="E1532"/>
      <c r="F1532"/>
      <c r="G1532"/>
    </row>
    <row r="1533" spans="1:7">
      <c r="A1533"/>
      <c r="B1533"/>
      <c r="C1533"/>
      <c r="D1533"/>
      <c r="E1533"/>
      <c r="F1533"/>
      <c r="G1533"/>
    </row>
    <row r="1534" spans="1:7">
      <c r="A1534"/>
      <c r="B1534"/>
      <c r="C1534"/>
      <c r="D1534"/>
      <c r="E1534"/>
      <c r="F1534"/>
      <c r="G1534"/>
    </row>
    <row r="1535" spans="1:7">
      <c r="A1535"/>
      <c r="B1535"/>
      <c r="C1535"/>
      <c r="D1535"/>
      <c r="E1535"/>
      <c r="F1535"/>
      <c r="G1535"/>
    </row>
    <row r="1536" spans="1:7">
      <c r="A1536"/>
      <c r="B1536"/>
      <c r="C1536"/>
      <c r="D1536"/>
      <c r="E1536"/>
      <c r="F1536"/>
      <c r="G1536"/>
    </row>
    <row r="1537" spans="1:7">
      <c r="A1537"/>
      <c r="B1537"/>
      <c r="C1537"/>
      <c r="D1537"/>
      <c r="E1537"/>
      <c r="F1537"/>
      <c r="G1537"/>
    </row>
    <row r="1538" spans="1:7">
      <c r="A1538"/>
      <c r="B1538"/>
      <c r="C1538"/>
      <c r="D1538"/>
      <c r="E1538"/>
      <c r="F1538"/>
      <c r="G1538"/>
    </row>
    <row r="1539" spans="1:7">
      <c r="A1539"/>
      <c r="B1539"/>
      <c r="C1539"/>
      <c r="D1539"/>
      <c r="E1539"/>
      <c r="F1539"/>
      <c r="G1539"/>
    </row>
    <row r="1540" spans="1:7">
      <c r="A1540"/>
      <c r="B1540"/>
      <c r="C1540"/>
      <c r="D1540"/>
      <c r="E1540"/>
      <c r="F1540"/>
      <c r="G1540"/>
    </row>
    <row r="1541" spans="1:7">
      <c r="A1541"/>
      <c r="B1541"/>
      <c r="C1541"/>
      <c r="D1541"/>
      <c r="E1541"/>
      <c r="F1541"/>
      <c r="G1541"/>
    </row>
    <row r="1542" spans="1:7">
      <c r="A1542"/>
      <c r="B1542"/>
      <c r="C1542"/>
      <c r="D1542"/>
      <c r="E1542"/>
      <c r="F1542"/>
      <c r="G1542"/>
    </row>
    <row r="1543" spans="1:7">
      <c r="A1543"/>
      <c r="B1543"/>
      <c r="C1543"/>
      <c r="D1543"/>
      <c r="E1543"/>
      <c r="F1543"/>
      <c r="G1543"/>
    </row>
    <row r="1544" spans="1:7">
      <c r="A1544"/>
      <c r="B1544"/>
      <c r="C1544"/>
      <c r="D1544"/>
      <c r="E1544"/>
      <c r="F1544"/>
      <c r="G1544"/>
    </row>
    <row r="1545" spans="1:7">
      <c r="A1545"/>
      <c r="B1545"/>
      <c r="C1545"/>
      <c r="D1545"/>
      <c r="E1545"/>
      <c r="F1545"/>
      <c r="G1545"/>
    </row>
    <row r="1546" spans="1:7">
      <c r="A1546"/>
      <c r="B1546"/>
      <c r="C1546"/>
      <c r="D1546"/>
      <c r="E1546"/>
      <c r="F1546"/>
      <c r="G1546"/>
    </row>
    <row r="1547" spans="1:7">
      <c r="A1547"/>
      <c r="B1547"/>
      <c r="C1547"/>
      <c r="D1547"/>
      <c r="E1547"/>
      <c r="F1547"/>
      <c r="G1547"/>
    </row>
    <row r="1548" spans="1:7">
      <c r="A1548"/>
      <c r="B1548"/>
      <c r="C1548"/>
      <c r="D1548"/>
      <c r="E1548"/>
      <c r="F1548"/>
      <c r="G1548"/>
    </row>
    <row r="1549" spans="1:7">
      <c r="A1549"/>
      <c r="B1549"/>
      <c r="C1549"/>
      <c r="D1549"/>
      <c r="E1549"/>
      <c r="F1549"/>
      <c r="G1549"/>
    </row>
    <row r="1550" spans="1:7">
      <c r="A1550"/>
      <c r="B1550"/>
      <c r="C1550"/>
      <c r="D1550"/>
      <c r="E1550"/>
      <c r="F1550"/>
      <c r="G1550"/>
    </row>
    <row r="1551" spans="1:7">
      <c r="A1551"/>
      <c r="B1551"/>
      <c r="C1551"/>
      <c r="D1551"/>
      <c r="E1551"/>
      <c r="F1551"/>
      <c r="G1551"/>
    </row>
    <row r="1552" spans="1:7">
      <c r="A1552"/>
      <c r="B1552"/>
      <c r="C1552"/>
      <c r="D1552"/>
      <c r="E1552"/>
      <c r="F1552"/>
      <c r="G1552"/>
    </row>
    <row r="1553" spans="1:7">
      <c r="A1553"/>
      <c r="B1553"/>
      <c r="C1553"/>
      <c r="D1553"/>
      <c r="E1553"/>
      <c r="F1553"/>
      <c r="G1553"/>
    </row>
    <row r="1554" spans="1:7">
      <c r="A1554"/>
      <c r="B1554"/>
      <c r="C1554"/>
      <c r="D1554"/>
      <c r="E1554"/>
      <c r="F1554"/>
      <c r="G1554"/>
    </row>
    <row r="1555" spans="1:7">
      <c r="A1555"/>
      <c r="B1555"/>
      <c r="C1555"/>
      <c r="D1555"/>
      <c r="E1555"/>
      <c r="F1555"/>
      <c r="G1555"/>
    </row>
    <row r="1556" spans="1:7">
      <c r="A1556"/>
      <c r="B1556"/>
      <c r="C1556"/>
      <c r="D1556"/>
      <c r="E1556"/>
      <c r="F1556"/>
      <c r="G1556"/>
    </row>
    <row r="1557" spans="1:7">
      <c r="A1557"/>
      <c r="B1557"/>
      <c r="C1557"/>
      <c r="D1557"/>
      <c r="E1557"/>
      <c r="F1557"/>
      <c r="G1557"/>
    </row>
    <row r="1558" spans="1:7">
      <c r="A1558"/>
      <c r="B1558"/>
      <c r="C1558"/>
      <c r="D1558"/>
      <c r="E1558"/>
      <c r="F1558"/>
      <c r="G1558"/>
    </row>
    <row r="1559" spans="1:7">
      <c r="A1559"/>
      <c r="B1559"/>
      <c r="C1559"/>
      <c r="D1559"/>
      <c r="E1559"/>
      <c r="F1559"/>
      <c r="G1559"/>
    </row>
    <row r="1560" spans="1:7">
      <c r="A1560"/>
      <c r="B1560"/>
      <c r="C1560"/>
      <c r="D1560"/>
      <c r="E1560"/>
      <c r="F1560"/>
      <c r="G1560"/>
    </row>
    <row r="1561" spans="1:7">
      <c r="A1561"/>
      <c r="B1561"/>
      <c r="C1561"/>
      <c r="D1561"/>
      <c r="E1561"/>
      <c r="F1561"/>
      <c r="G1561"/>
    </row>
    <row r="1562" spans="1:7">
      <c r="A1562"/>
      <c r="B1562"/>
      <c r="C1562"/>
      <c r="D1562"/>
      <c r="E1562"/>
      <c r="F1562"/>
      <c r="G1562"/>
    </row>
    <row r="1563" spans="1:7">
      <c r="A1563"/>
      <c r="B1563"/>
      <c r="C1563"/>
      <c r="D1563"/>
      <c r="E1563"/>
      <c r="F1563"/>
      <c r="G1563"/>
    </row>
    <row r="1564" spans="1:7">
      <c r="A1564"/>
      <c r="B1564"/>
      <c r="C1564"/>
      <c r="D1564"/>
      <c r="E1564"/>
      <c r="F1564"/>
      <c r="G1564"/>
    </row>
    <row r="1565" spans="1:7">
      <c r="A1565"/>
      <c r="B1565"/>
      <c r="C1565"/>
      <c r="D1565"/>
      <c r="E1565"/>
      <c r="F1565"/>
      <c r="G1565"/>
    </row>
    <row r="1566" spans="1:7">
      <c r="A1566"/>
      <c r="B1566"/>
      <c r="C1566"/>
      <c r="D1566"/>
      <c r="E1566"/>
      <c r="F1566"/>
      <c r="G1566"/>
    </row>
    <row r="1567" spans="1:7">
      <c r="A1567"/>
      <c r="B1567"/>
      <c r="C1567"/>
      <c r="D1567"/>
      <c r="E1567"/>
      <c r="F1567"/>
      <c r="G1567"/>
    </row>
    <row r="1568" spans="1:7">
      <c r="A1568"/>
      <c r="B1568"/>
      <c r="C1568"/>
      <c r="D1568"/>
      <c r="E1568"/>
      <c r="F1568"/>
      <c r="G1568"/>
    </row>
    <row r="1569" spans="1:7">
      <c r="A1569"/>
      <c r="B1569"/>
      <c r="C1569"/>
      <c r="D1569"/>
      <c r="E1569"/>
      <c r="F1569"/>
      <c r="G1569"/>
    </row>
    <row r="1570" spans="1:7">
      <c r="A1570"/>
      <c r="B1570"/>
      <c r="C1570"/>
      <c r="D1570"/>
      <c r="E1570"/>
      <c r="F1570"/>
      <c r="G1570"/>
    </row>
    <row r="1571" spans="1:7">
      <c r="A1571"/>
      <c r="B1571"/>
      <c r="C1571"/>
      <c r="D1571"/>
      <c r="E1571"/>
      <c r="F1571"/>
      <c r="G1571"/>
    </row>
    <row r="1572" spans="1:7">
      <c r="A1572"/>
      <c r="B1572"/>
      <c r="C1572"/>
      <c r="D1572"/>
      <c r="E1572"/>
      <c r="F1572"/>
      <c r="G1572"/>
    </row>
    <row r="1573" spans="1:7">
      <c r="A1573"/>
      <c r="B1573"/>
      <c r="C1573"/>
      <c r="D1573"/>
      <c r="E1573"/>
      <c r="F1573"/>
      <c r="G1573"/>
    </row>
    <row r="1574" spans="1:7">
      <c r="A1574"/>
      <c r="B1574"/>
      <c r="C1574"/>
      <c r="D1574"/>
      <c r="E1574"/>
      <c r="F1574"/>
      <c r="G1574"/>
    </row>
    <row r="1575" spans="1:7">
      <c r="A1575"/>
      <c r="B1575"/>
      <c r="C1575"/>
      <c r="D1575"/>
      <c r="E1575"/>
      <c r="F1575"/>
      <c r="G1575"/>
    </row>
    <row r="1576" spans="1:7">
      <c r="A1576"/>
      <c r="B1576"/>
      <c r="C1576"/>
      <c r="D1576"/>
      <c r="E1576"/>
      <c r="F1576"/>
      <c r="G1576"/>
    </row>
    <row r="1577" spans="1:7">
      <c r="A1577"/>
      <c r="B1577"/>
      <c r="C1577"/>
      <c r="D1577"/>
      <c r="E1577"/>
      <c r="F1577"/>
      <c r="G1577"/>
    </row>
    <row r="1578" spans="1:7">
      <c r="A1578"/>
      <c r="B1578"/>
      <c r="C1578"/>
      <c r="D1578"/>
      <c r="E1578"/>
      <c r="F1578"/>
      <c r="G1578"/>
    </row>
    <row r="1579" spans="1:7">
      <c r="A1579"/>
      <c r="B1579"/>
      <c r="C1579"/>
      <c r="D1579"/>
      <c r="E1579"/>
      <c r="F1579"/>
      <c r="G1579"/>
    </row>
    <row r="1580" spans="1:7">
      <c r="A1580"/>
      <c r="B1580"/>
      <c r="C1580"/>
      <c r="D1580"/>
      <c r="E1580"/>
      <c r="F1580"/>
      <c r="G1580"/>
    </row>
    <row r="1581" spans="1:7">
      <c r="A1581"/>
      <c r="B1581"/>
      <c r="C1581"/>
      <c r="D1581"/>
      <c r="E1581"/>
      <c r="F1581"/>
      <c r="G1581"/>
    </row>
    <row r="1582" spans="1:7">
      <c r="A1582"/>
      <c r="B1582"/>
      <c r="C1582"/>
      <c r="D1582"/>
      <c r="E1582"/>
      <c r="F1582"/>
      <c r="G1582"/>
    </row>
    <row r="1583" spans="1:7">
      <c r="A1583"/>
      <c r="B1583"/>
      <c r="C1583"/>
      <c r="D1583"/>
      <c r="E1583"/>
      <c r="F1583"/>
      <c r="G1583"/>
    </row>
    <row r="1584" spans="1:7">
      <c r="A1584"/>
      <c r="B1584"/>
      <c r="C1584"/>
      <c r="D1584"/>
      <c r="E1584"/>
      <c r="F1584"/>
      <c r="G1584"/>
    </row>
    <row r="1585" spans="1:7">
      <c r="A1585"/>
      <c r="B1585"/>
      <c r="C1585"/>
      <c r="D1585"/>
      <c r="E1585"/>
      <c r="F1585"/>
      <c r="G1585"/>
    </row>
    <row r="1586" spans="1:7">
      <c r="A1586"/>
      <c r="B1586"/>
      <c r="C1586"/>
      <c r="D1586"/>
      <c r="E1586"/>
      <c r="F1586"/>
      <c r="G1586"/>
    </row>
    <row r="1587" spans="1:7">
      <c r="A1587"/>
      <c r="B1587"/>
      <c r="C1587"/>
      <c r="D1587"/>
      <c r="E1587"/>
      <c r="F1587"/>
      <c r="G1587"/>
    </row>
    <row r="1588" spans="1:7">
      <c r="A1588"/>
      <c r="B1588"/>
      <c r="C1588"/>
      <c r="D1588"/>
      <c r="E1588"/>
      <c r="F1588"/>
      <c r="G1588"/>
    </row>
    <row r="1589" spans="1:7">
      <c r="A1589"/>
      <c r="B1589"/>
      <c r="C1589"/>
      <c r="D1589"/>
      <c r="E1589"/>
      <c r="F1589"/>
      <c r="G1589"/>
    </row>
    <row r="1590" spans="1:7">
      <c r="A1590"/>
      <c r="B1590"/>
      <c r="C1590"/>
      <c r="D1590"/>
      <c r="E1590"/>
      <c r="F1590"/>
      <c r="G1590"/>
    </row>
    <row r="1591" spans="1:7">
      <c r="A1591"/>
      <c r="B1591"/>
      <c r="C1591"/>
      <c r="D1591"/>
      <c r="E1591"/>
      <c r="F1591"/>
      <c r="G1591"/>
    </row>
    <row r="1592" spans="1:7">
      <c r="A1592"/>
      <c r="B1592"/>
      <c r="C1592"/>
      <c r="D1592"/>
      <c r="E1592"/>
      <c r="F1592"/>
      <c r="G1592"/>
    </row>
    <row r="1593" spans="1:7">
      <c r="A1593"/>
      <c r="B1593"/>
      <c r="C1593"/>
      <c r="D1593"/>
      <c r="E1593"/>
      <c r="F1593"/>
      <c r="G1593"/>
    </row>
    <row r="1594" spans="1:7">
      <c r="A1594"/>
      <c r="B1594"/>
      <c r="C1594"/>
      <c r="D1594"/>
      <c r="E1594"/>
      <c r="F1594"/>
      <c r="G1594"/>
    </row>
    <row r="1595" spans="1:7">
      <c r="A1595"/>
      <c r="B1595"/>
      <c r="C1595"/>
      <c r="D1595"/>
      <c r="E1595"/>
      <c r="F1595"/>
      <c r="G1595"/>
    </row>
    <row r="1596" spans="1:7">
      <c r="A1596"/>
      <c r="B1596"/>
      <c r="C1596"/>
      <c r="D1596"/>
      <c r="E1596"/>
      <c r="F1596"/>
      <c r="G1596"/>
    </row>
    <row r="1597" spans="1:7">
      <c r="A1597"/>
      <c r="B1597"/>
      <c r="C1597"/>
      <c r="D1597"/>
      <c r="E1597"/>
      <c r="F1597"/>
      <c r="G1597"/>
    </row>
    <row r="1598" spans="1:7">
      <c r="A1598"/>
      <c r="B1598"/>
      <c r="C1598"/>
      <c r="D1598"/>
      <c r="E1598"/>
      <c r="F1598"/>
      <c r="G1598"/>
    </row>
    <row r="1599" spans="1:7">
      <c r="A1599"/>
      <c r="B1599"/>
      <c r="C1599"/>
      <c r="D1599"/>
      <c r="E1599"/>
      <c r="F1599"/>
      <c r="G1599"/>
    </row>
    <row r="1600" spans="1:7">
      <c r="A1600"/>
      <c r="B1600"/>
      <c r="C1600"/>
      <c r="D1600"/>
      <c r="E1600"/>
      <c r="F1600"/>
      <c r="G1600"/>
    </row>
    <row r="1601" spans="1:7">
      <c r="A1601"/>
      <c r="B1601"/>
      <c r="C1601"/>
      <c r="D1601"/>
      <c r="E1601"/>
      <c r="F1601"/>
      <c r="G1601"/>
    </row>
    <row r="1602" spans="1:7">
      <c r="A1602"/>
      <c r="B1602"/>
      <c r="C1602"/>
      <c r="D1602"/>
      <c r="E1602"/>
      <c r="F1602"/>
      <c r="G1602"/>
    </row>
    <row r="1603" spans="1:7">
      <c r="A1603"/>
      <c r="B1603"/>
      <c r="C1603"/>
      <c r="D1603"/>
      <c r="E1603"/>
      <c r="F1603"/>
      <c r="G1603"/>
    </row>
    <row r="1604" spans="1:7">
      <c r="A1604"/>
      <c r="B1604"/>
      <c r="C1604"/>
      <c r="D1604"/>
      <c r="E1604"/>
      <c r="F1604"/>
      <c r="G1604"/>
    </row>
    <row r="1605" spans="1:7">
      <c r="A1605"/>
      <c r="B1605"/>
      <c r="C1605"/>
      <c r="D1605"/>
      <c r="E1605"/>
      <c r="F1605"/>
      <c r="G1605"/>
    </row>
    <row r="1606" spans="1:7">
      <c r="A1606"/>
      <c r="B1606"/>
      <c r="C1606"/>
      <c r="D1606"/>
      <c r="E1606"/>
      <c r="F1606"/>
      <c r="G1606"/>
    </row>
    <row r="1607" spans="1:7">
      <c r="A1607"/>
      <c r="B1607"/>
      <c r="C1607"/>
      <c r="D1607"/>
      <c r="E1607"/>
      <c r="F1607"/>
      <c r="G1607"/>
    </row>
    <row r="1608" spans="1:7">
      <c r="A1608"/>
      <c r="B1608"/>
      <c r="C1608"/>
      <c r="D1608"/>
      <c r="E1608"/>
      <c r="F1608"/>
      <c r="G1608"/>
    </row>
    <row r="1609" spans="1:7">
      <c r="A1609"/>
      <c r="B1609"/>
      <c r="C1609"/>
      <c r="D1609"/>
      <c r="E1609"/>
      <c r="F1609"/>
      <c r="G1609"/>
    </row>
    <row r="1610" spans="1:7">
      <c r="A1610"/>
      <c r="B1610"/>
      <c r="C1610"/>
      <c r="D1610"/>
      <c r="E1610"/>
      <c r="F1610"/>
      <c r="G1610"/>
    </row>
    <row r="1611" spans="1:7">
      <c r="A1611"/>
      <c r="B1611"/>
      <c r="C1611"/>
      <c r="D1611"/>
      <c r="E1611"/>
      <c r="F1611"/>
      <c r="G1611"/>
    </row>
    <row r="1612" spans="1:7">
      <c r="A1612"/>
      <c r="B1612"/>
      <c r="C1612"/>
      <c r="D1612"/>
      <c r="E1612"/>
      <c r="F1612"/>
      <c r="G1612"/>
    </row>
    <row r="1613" spans="1:7">
      <c r="A1613"/>
      <c r="B1613"/>
      <c r="C1613"/>
      <c r="D1613"/>
      <c r="E1613"/>
      <c r="F1613"/>
      <c r="G1613"/>
    </row>
    <row r="1614" spans="1:7">
      <c r="A1614"/>
      <c r="B1614"/>
      <c r="C1614"/>
      <c r="D1614"/>
      <c r="E1614"/>
      <c r="F1614"/>
      <c r="G1614"/>
    </row>
    <row r="1615" spans="1:7">
      <c r="A1615"/>
      <c r="B1615"/>
      <c r="C1615"/>
      <c r="D1615"/>
      <c r="E1615"/>
      <c r="F1615"/>
      <c r="G1615"/>
    </row>
    <row r="1616" spans="1:7">
      <c r="A1616"/>
      <c r="B1616"/>
      <c r="C1616"/>
      <c r="D1616"/>
      <c r="E1616"/>
      <c r="F1616"/>
      <c r="G1616"/>
    </row>
    <row r="1617" spans="1:7">
      <c r="A1617"/>
      <c r="B1617"/>
      <c r="C1617"/>
      <c r="D1617"/>
      <c r="E1617"/>
      <c r="F1617"/>
      <c r="G1617"/>
    </row>
    <row r="1618" spans="1:7">
      <c r="A1618"/>
      <c r="B1618"/>
      <c r="C1618"/>
      <c r="D1618"/>
      <c r="E1618"/>
      <c r="F1618"/>
      <c r="G1618"/>
    </row>
    <row r="1619" spans="1:7">
      <c r="A1619"/>
      <c r="B1619"/>
      <c r="C1619"/>
      <c r="D1619"/>
      <c r="E1619"/>
      <c r="F1619"/>
      <c r="G1619"/>
    </row>
    <row r="1620" spans="1:7">
      <c r="A1620"/>
      <c r="B1620"/>
      <c r="C1620"/>
      <c r="D1620"/>
      <c r="E1620"/>
      <c r="F1620"/>
      <c r="G1620"/>
    </row>
    <row r="1621" spans="1:7">
      <c r="A1621"/>
      <c r="B1621"/>
      <c r="C1621"/>
      <c r="D1621"/>
      <c r="E1621"/>
      <c r="F1621"/>
      <c r="G1621"/>
    </row>
    <row r="1622" spans="1:7">
      <c r="A1622"/>
      <c r="B1622"/>
      <c r="C1622"/>
      <c r="D1622"/>
      <c r="E1622"/>
      <c r="F1622"/>
      <c r="G1622"/>
    </row>
    <row r="1623" spans="1:7">
      <c r="A1623"/>
      <c r="B1623"/>
      <c r="C1623"/>
      <c r="D1623"/>
      <c r="E1623"/>
      <c r="F1623"/>
      <c r="G1623"/>
    </row>
    <row r="1624" spans="1:7">
      <c r="A1624"/>
      <c r="B1624"/>
      <c r="C1624"/>
      <c r="D1624"/>
      <c r="E1624"/>
      <c r="F1624"/>
      <c r="G1624"/>
    </row>
    <row r="1625" spans="1:7">
      <c r="A1625"/>
      <c r="B1625"/>
      <c r="C1625"/>
      <c r="D1625"/>
      <c r="E1625"/>
      <c r="F1625"/>
      <c r="G1625"/>
    </row>
    <row r="1626" spans="1:7">
      <c r="A1626"/>
      <c r="B1626"/>
      <c r="C1626"/>
      <c r="D1626"/>
      <c r="E1626"/>
      <c r="F1626"/>
      <c r="G1626"/>
    </row>
    <row r="1627" spans="1:7">
      <c r="A1627"/>
      <c r="B1627"/>
      <c r="C1627"/>
      <c r="D1627"/>
      <c r="E1627"/>
      <c r="F1627"/>
      <c r="G1627"/>
    </row>
    <row r="1628" spans="1:7">
      <c r="A1628"/>
      <c r="B1628"/>
      <c r="C1628"/>
      <c r="D1628"/>
      <c r="E1628"/>
      <c r="F1628"/>
      <c r="G1628"/>
    </row>
    <row r="1629" spans="1:7">
      <c r="A1629"/>
      <c r="B1629"/>
      <c r="C1629"/>
      <c r="D1629"/>
      <c r="E1629"/>
      <c r="F1629"/>
      <c r="G1629"/>
    </row>
    <row r="1630" spans="1:7">
      <c r="A1630"/>
      <c r="B1630"/>
      <c r="C1630"/>
      <c r="D1630"/>
      <c r="E1630"/>
      <c r="F1630"/>
      <c r="G1630"/>
    </row>
    <row r="1631" spans="1:7">
      <c r="A1631"/>
      <c r="B1631"/>
      <c r="C1631"/>
      <c r="D1631"/>
      <c r="E1631"/>
      <c r="F1631"/>
      <c r="G1631"/>
    </row>
    <row r="1632" spans="1:7">
      <c r="A1632"/>
      <c r="B1632"/>
      <c r="C1632"/>
      <c r="D1632"/>
      <c r="E1632"/>
      <c r="F1632"/>
      <c r="G1632"/>
    </row>
    <row r="1633" spans="1:7">
      <c r="A1633"/>
      <c r="B1633"/>
      <c r="C1633"/>
      <c r="D1633"/>
      <c r="E1633"/>
      <c r="F1633"/>
      <c r="G1633"/>
    </row>
    <row r="1634" spans="1:7">
      <c r="A1634"/>
      <c r="B1634"/>
      <c r="C1634"/>
      <c r="D1634"/>
      <c r="E1634"/>
      <c r="F1634"/>
      <c r="G1634"/>
    </row>
    <row r="1635" spans="1:7">
      <c r="A1635"/>
      <c r="B1635"/>
      <c r="C1635"/>
      <c r="D1635"/>
      <c r="E1635"/>
      <c r="F1635"/>
      <c r="G1635"/>
    </row>
    <row r="1636" spans="1:7">
      <c r="A1636"/>
      <c r="B1636"/>
      <c r="C1636"/>
      <c r="D1636"/>
      <c r="E1636"/>
      <c r="F1636"/>
      <c r="G1636"/>
    </row>
    <row r="1637" spans="1:7">
      <c r="A1637"/>
      <c r="B1637"/>
      <c r="C1637"/>
      <c r="D1637"/>
      <c r="E1637"/>
      <c r="F1637"/>
      <c r="G1637"/>
    </row>
    <row r="1638" spans="1:7">
      <c r="A1638"/>
      <c r="B1638"/>
      <c r="C1638"/>
      <c r="D1638"/>
      <c r="E1638"/>
      <c r="F1638"/>
      <c r="G1638"/>
    </row>
    <row r="1639" spans="1:7">
      <c r="A1639"/>
      <c r="B1639"/>
      <c r="C1639"/>
      <c r="D1639"/>
      <c r="E1639"/>
      <c r="F1639"/>
      <c r="G1639"/>
    </row>
    <row r="1640" spans="1:7">
      <c r="A1640"/>
      <c r="B1640"/>
      <c r="C1640"/>
      <c r="D1640"/>
      <c r="E1640"/>
      <c r="F1640"/>
      <c r="G1640"/>
    </row>
    <row r="1641" spans="1:7">
      <c r="A1641"/>
      <c r="B1641"/>
      <c r="C1641"/>
      <c r="D1641"/>
      <c r="E1641"/>
      <c r="F1641"/>
      <c r="G1641"/>
    </row>
    <row r="1642" spans="1:7">
      <c r="A1642"/>
      <c r="B1642"/>
      <c r="C1642"/>
      <c r="D1642"/>
      <c r="E1642"/>
      <c r="F1642"/>
      <c r="G1642"/>
    </row>
    <row r="1643" spans="1:7">
      <c r="A1643"/>
      <c r="B1643"/>
      <c r="C1643"/>
      <c r="D1643"/>
      <c r="E1643"/>
      <c r="F1643"/>
      <c r="G1643"/>
    </row>
    <row r="1644" spans="1:7">
      <c r="A1644"/>
      <c r="B1644"/>
      <c r="C1644"/>
      <c r="D1644"/>
      <c r="E1644"/>
      <c r="F1644"/>
      <c r="G1644"/>
    </row>
    <row r="1645" spans="1:7">
      <c r="A1645"/>
      <c r="B1645"/>
      <c r="C1645"/>
      <c r="D1645"/>
      <c r="E1645"/>
      <c r="F1645"/>
      <c r="G1645"/>
    </row>
    <row r="1646" spans="1:7">
      <c r="A1646"/>
      <c r="B1646"/>
      <c r="C1646"/>
      <c r="D1646"/>
      <c r="E1646"/>
      <c r="F1646"/>
      <c r="G1646"/>
    </row>
    <row r="1647" spans="1:7">
      <c r="A1647"/>
      <c r="B1647"/>
      <c r="C1647"/>
      <c r="D1647"/>
      <c r="E1647"/>
      <c r="F1647"/>
      <c r="G1647"/>
    </row>
    <row r="1648" spans="1:7">
      <c r="A1648"/>
      <c r="B1648"/>
      <c r="C1648"/>
      <c r="D1648"/>
      <c r="E1648"/>
      <c r="F1648"/>
      <c r="G1648"/>
    </row>
    <row r="1649" spans="1:7">
      <c r="A1649"/>
      <c r="B1649"/>
      <c r="C1649"/>
      <c r="D1649"/>
      <c r="E1649"/>
      <c r="F1649"/>
      <c r="G1649"/>
    </row>
    <row r="1650" spans="1:7">
      <c r="A1650"/>
      <c r="B1650"/>
      <c r="C1650"/>
      <c r="D1650"/>
      <c r="E1650"/>
      <c r="F1650"/>
      <c r="G1650"/>
    </row>
    <row r="1651" spans="1:7">
      <c r="A1651"/>
      <c r="B1651"/>
      <c r="C1651"/>
      <c r="D1651"/>
      <c r="E1651"/>
      <c r="F1651"/>
      <c r="G1651"/>
    </row>
    <row r="1652" spans="1:7">
      <c r="A1652"/>
      <c r="B1652"/>
      <c r="C1652"/>
      <c r="D1652"/>
      <c r="E1652"/>
      <c r="F1652"/>
      <c r="G1652"/>
    </row>
    <row r="1653" spans="1:7">
      <c r="A1653"/>
      <c r="B1653"/>
      <c r="C1653"/>
      <c r="D1653"/>
      <c r="E1653"/>
      <c r="F1653"/>
      <c r="G1653"/>
    </row>
    <row r="1654" spans="1:7">
      <c r="A1654"/>
      <c r="B1654"/>
      <c r="C1654"/>
      <c r="D1654"/>
      <c r="E1654"/>
      <c r="F1654"/>
      <c r="G1654"/>
    </row>
    <row r="1655" spans="1:7">
      <c r="A1655"/>
      <c r="B1655"/>
      <c r="C1655"/>
      <c r="D1655"/>
      <c r="E1655"/>
      <c r="F1655"/>
      <c r="G1655"/>
    </row>
    <row r="1656" spans="1:7">
      <c r="A1656"/>
      <c r="B1656"/>
      <c r="C1656"/>
      <c r="D1656"/>
      <c r="E1656"/>
      <c r="F1656"/>
      <c r="G1656"/>
    </row>
    <row r="1657" spans="1:7">
      <c r="A1657"/>
      <c r="B1657"/>
      <c r="C1657"/>
      <c r="D1657"/>
      <c r="E1657"/>
      <c r="F1657"/>
      <c r="G1657"/>
    </row>
    <row r="1658" spans="1:7">
      <c r="A1658"/>
      <c r="B1658"/>
      <c r="C1658"/>
      <c r="D1658"/>
      <c r="E1658"/>
      <c r="F1658"/>
      <c r="G1658"/>
    </row>
    <row r="1659" spans="1:7">
      <c r="A1659"/>
      <c r="B1659"/>
      <c r="C1659"/>
      <c r="D1659"/>
      <c r="E1659"/>
      <c r="F1659"/>
      <c r="G1659"/>
    </row>
    <row r="1660" spans="1:7">
      <c r="A1660"/>
      <c r="B1660"/>
      <c r="C1660"/>
      <c r="D1660"/>
      <c r="E1660"/>
      <c r="F1660"/>
      <c r="G1660"/>
    </row>
    <row r="1661" spans="1:7">
      <c r="A1661"/>
      <c r="B1661"/>
      <c r="C1661"/>
      <c r="D1661"/>
      <c r="E1661"/>
      <c r="F1661"/>
      <c r="G1661"/>
    </row>
    <row r="1662" spans="1:7">
      <c r="A1662"/>
      <c r="B1662"/>
      <c r="C1662"/>
      <c r="D1662"/>
      <c r="E1662"/>
      <c r="F1662"/>
      <c r="G1662"/>
    </row>
    <row r="1663" spans="1:7">
      <c r="A1663"/>
      <c r="B1663"/>
      <c r="C1663"/>
      <c r="D1663"/>
      <c r="E1663"/>
      <c r="F1663"/>
      <c r="G1663"/>
    </row>
    <row r="1664" spans="1:7">
      <c r="A1664"/>
      <c r="B1664"/>
      <c r="C1664"/>
      <c r="D1664"/>
      <c r="E1664"/>
      <c r="F1664"/>
      <c r="G1664"/>
    </row>
    <row r="1665" spans="1:7">
      <c r="A1665"/>
      <c r="B1665"/>
      <c r="C1665"/>
      <c r="D1665"/>
      <c r="E1665"/>
      <c r="F1665"/>
      <c r="G1665"/>
    </row>
    <row r="1666" spans="1:7">
      <c r="A1666"/>
      <c r="B1666"/>
      <c r="C1666"/>
      <c r="D1666"/>
      <c r="E1666"/>
      <c r="F1666"/>
      <c r="G1666"/>
    </row>
    <row r="1667" spans="1:7">
      <c r="A1667"/>
      <c r="B1667"/>
      <c r="C1667"/>
      <c r="D1667"/>
      <c r="E1667"/>
      <c r="F1667"/>
      <c r="G1667"/>
    </row>
    <row r="1668" spans="1:7">
      <c r="A1668"/>
      <c r="B1668"/>
      <c r="C1668"/>
      <c r="D1668"/>
      <c r="E1668"/>
      <c r="F1668"/>
      <c r="G1668"/>
    </row>
    <row r="1669" spans="1:7">
      <c r="A1669"/>
      <c r="B1669"/>
      <c r="C1669"/>
      <c r="D1669"/>
      <c r="E1669"/>
      <c r="F1669"/>
      <c r="G1669"/>
    </row>
    <row r="1670" spans="1:7">
      <c r="A1670"/>
      <c r="B1670"/>
      <c r="C1670"/>
      <c r="D1670"/>
      <c r="E1670"/>
      <c r="F1670"/>
      <c r="G1670"/>
    </row>
    <row r="1671" spans="1:7">
      <c r="A1671"/>
      <c r="B1671"/>
      <c r="C1671"/>
      <c r="D1671"/>
      <c r="E1671"/>
      <c r="F1671"/>
      <c r="G1671"/>
    </row>
    <row r="1672" spans="1:7">
      <c r="A1672"/>
      <c r="B1672"/>
      <c r="C1672"/>
      <c r="D1672"/>
      <c r="E1672"/>
      <c r="F1672"/>
      <c r="G1672"/>
    </row>
    <row r="1673" spans="1:7">
      <c r="A1673"/>
      <c r="B1673"/>
      <c r="C1673"/>
      <c r="D1673"/>
      <c r="E1673"/>
      <c r="F1673"/>
      <c r="G1673"/>
    </row>
    <row r="1674" spans="1:7">
      <c r="A1674"/>
      <c r="B1674"/>
      <c r="C1674"/>
      <c r="D1674"/>
      <c r="E1674"/>
      <c r="F1674"/>
      <c r="G1674"/>
    </row>
    <row r="1675" spans="1:7">
      <c r="A1675"/>
      <c r="B1675"/>
      <c r="C1675"/>
      <c r="D1675"/>
      <c r="E1675"/>
      <c r="F1675"/>
      <c r="G1675"/>
    </row>
    <row r="1676" spans="1:7">
      <c r="A1676"/>
      <c r="B1676"/>
      <c r="C1676"/>
      <c r="D1676"/>
      <c r="E1676"/>
      <c r="F1676"/>
      <c r="G1676"/>
    </row>
    <row r="1677" spans="1:7">
      <c r="A1677"/>
      <c r="B1677"/>
      <c r="C1677"/>
      <c r="D1677"/>
      <c r="E1677"/>
      <c r="F1677"/>
      <c r="G1677"/>
    </row>
    <row r="1678" spans="1:7">
      <c r="A1678"/>
      <c r="B1678"/>
      <c r="C1678"/>
      <c r="D1678"/>
      <c r="E1678"/>
      <c r="F1678"/>
      <c r="G1678"/>
    </row>
    <row r="1679" spans="1:7">
      <c r="A1679"/>
      <c r="B1679"/>
      <c r="C1679"/>
      <c r="D1679"/>
      <c r="E1679"/>
      <c r="F1679"/>
      <c r="G1679"/>
    </row>
    <row r="1680" spans="1:7">
      <c r="A1680"/>
      <c r="B1680"/>
      <c r="C1680"/>
      <c r="D1680"/>
      <c r="E1680"/>
      <c r="F1680"/>
      <c r="G1680"/>
    </row>
    <row r="1681" spans="1:7">
      <c r="A1681"/>
      <c r="B1681"/>
      <c r="C1681"/>
      <c r="D1681"/>
      <c r="E1681"/>
      <c r="F1681"/>
      <c r="G1681"/>
    </row>
    <row r="1682" spans="1:7">
      <c r="A1682"/>
      <c r="B1682"/>
      <c r="C1682"/>
      <c r="D1682"/>
      <c r="E1682"/>
      <c r="F1682"/>
      <c r="G1682"/>
    </row>
    <row r="1683" spans="1:7">
      <c r="A1683"/>
      <c r="B1683"/>
      <c r="C1683"/>
      <c r="D1683"/>
      <c r="E1683"/>
      <c r="F1683"/>
      <c r="G1683"/>
    </row>
    <row r="1684" spans="1:7">
      <c r="A1684"/>
      <c r="B1684"/>
      <c r="C1684"/>
      <c r="D1684"/>
      <c r="E1684"/>
      <c r="F1684"/>
      <c r="G1684"/>
    </row>
    <row r="1685" spans="1:7">
      <c r="A1685"/>
      <c r="B1685"/>
      <c r="C1685"/>
      <c r="D1685"/>
      <c r="E1685"/>
      <c r="F1685"/>
      <c r="G1685"/>
    </row>
    <row r="1686" spans="1:7">
      <c r="A1686"/>
      <c r="B1686"/>
      <c r="C1686"/>
      <c r="D1686"/>
      <c r="E1686"/>
      <c r="F1686"/>
      <c r="G1686"/>
    </row>
    <row r="1687" spans="1:7">
      <c r="A1687"/>
      <c r="B1687"/>
      <c r="C1687"/>
      <c r="D1687"/>
      <c r="E1687"/>
      <c r="F1687"/>
      <c r="G1687"/>
    </row>
    <row r="1688" spans="1:7">
      <c r="A1688"/>
      <c r="B1688"/>
      <c r="C1688"/>
      <c r="D1688"/>
      <c r="E1688"/>
      <c r="F1688"/>
      <c r="G1688"/>
    </row>
    <row r="1689" spans="1:7">
      <c r="A1689"/>
      <c r="B1689"/>
      <c r="C1689"/>
      <c r="D1689"/>
      <c r="E1689"/>
      <c r="F1689"/>
      <c r="G1689"/>
    </row>
    <row r="1690" spans="1:7">
      <c r="A1690"/>
      <c r="B1690"/>
      <c r="C1690"/>
      <c r="D1690"/>
      <c r="E1690"/>
      <c r="F1690"/>
      <c r="G1690"/>
    </row>
    <row r="1691" spans="1:7">
      <c r="A1691"/>
      <c r="B1691"/>
      <c r="C1691"/>
      <c r="D1691"/>
      <c r="E1691"/>
      <c r="F1691"/>
      <c r="G1691"/>
    </row>
    <row r="1692" spans="1:7">
      <c r="A1692"/>
      <c r="B1692"/>
      <c r="C1692"/>
      <c r="D1692"/>
      <c r="E1692"/>
      <c r="F1692"/>
      <c r="G1692"/>
    </row>
    <row r="1693" spans="1:7">
      <c r="A1693"/>
      <c r="B1693"/>
      <c r="C1693"/>
      <c r="D1693"/>
      <c r="E1693"/>
      <c r="F1693"/>
      <c r="G1693"/>
    </row>
    <row r="1694" spans="1:7">
      <c r="A1694"/>
      <c r="B1694"/>
      <c r="C1694"/>
      <c r="D1694"/>
      <c r="E1694"/>
      <c r="F1694"/>
      <c r="G1694"/>
    </row>
    <row r="1695" spans="1:7">
      <c r="A1695"/>
      <c r="B1695"/>
      <c r="C1695"/>
      <c r="D1695"/>
      <c r="E1695"/>
      <c r="F1695"/>
      <c r="G1695"/>
    </row>
    <row r="1696" spans="1:7">
      <c r="A1696"/>
      <c r="B1696"/>
      <c r="C1696"/>
      <c r="D1696"/>
      <c r="E1696"/>
      <c r="F1696"/>
      <c r="G1696"/>
    </row>
    <row r="1697" spans="1:7">
      <c r="A1697"/>
      <c r="B1697"/>
      <c r="C1697"/>
      <c r="D1697"/>
      <c r="E1697"/>
      <c r="F1697"/>
      <c r="G1697"/>
    </row>
    <row r="1698" spans="1:7">
      <c r="A1698"/>
      <c r="B1698"/>
      <c r="C1698"/>
      <c r="D1698"/>
      <c r="E1698"/>
      <c r="F1698"/>
      <c r="G1698"/>
    </row>
    <row r="1699" spans="1:7">
      <c r="A1699"/>
      <c r="B1699"/>
      <c r="C1699"/>
      <c r="D1699"/>
      <c r="E1699"/>
      <c r="F1699"/>
      <c r="G1699"/>
    </row>
    <row r="1700" spans="1:7">
      <c r="A1700"/>
      <c r="B1700"/>
      <c r="C1700"/>
      <c r="D1700"/>
      <c r="E1700"/>
      <c r="F1700"/>
      <c r="G1700"/>
    </row>
    <row r="1701" spans="1:7">
      <c r="A1701"/>
      <c r="B1701"/>
      <c r="C1701"/>
      <c r="D1701"/>
      <c r="E1701"/>
      <c r="F1701"/>
      <c r="G1701"/>
    </row>
    <row r="1702" spans="1:7">
      <c r="A1702"/>
      <c r="B1702"/>
      <c r="C1702"/>
      <c r="D1702"/>
      <c r="E1702"/>
      <c r="F1702"/>
      <c r="G1702"/>
    </row>
    <row r="1703" spans="1:7">
      <c r="A1703"/>
      <c r="B1703"/>
      <c r="C1703"/>
      <c r="D1703"/>
      <c r="E1703"/>
      <c r="F1703"/>
      <c r="G1703"/>
    </row>
    <row r="1704" spans="1:7">
      <c r="A1704"/>
      <c r="B1704"/>
      <c r="C1704"/>
      <c r="D1704"/>
      <c r="E1704"/>
      <c r="F1704"/>
      <c r="G1704"/>
    </row>
    <row r="1705" spans="1:7">
      <c r="A1705"/>
      <c r="B1705"/>
      <c r="C1705"/>
      <c r="D1705"/>
      <c r="E1705"/>
      <c r="F1705"/>
      <c r="G1705"/>
    </row>
    <row r="1706" spans="1:7">
      <c r="A1706"/>
      <c r="B1706"/>
      <c r="C1706"/>
      <c r="D1706"/>
      <c r="E1706"/>
      <c r="F1706"/>
      <c r="G1706"/>
    </row>
    <row r="1707" spans="1:7">
      <c r="A1707"/>
      <c r="B1707"/>
      <c r="C1707"/>
      <c r="D1707"/>
      <c r="E1707"/>
      <c r="F1707"/>
      <c r="G1707"/>
    </row>
    <row r="1708" spans="1:7">
      <c r="A1708"/>
      <c r="B1708"/>
      <c r="C1708"/>
      <c r="D1708"/>
      <c r="E1708"/>
      <c r="F1708"/>
      <c r="G1708"/>
    </row>
    <row r="1709" spans="1:7">
      <c r="A1709"/>
      <c r="B1709"/>
      <c r="C1709"/>
      <c r="D1709"/>
      <c r="E1709"/>
      <c r="F1709"/>
      <c r="G1709"/>
    </row>
    <row r="1710" spans="1:7">
      <c r="A1710"/>
      <c r="B1710"/>
      <c r="C1710"/>
      <c r="D1710"/>
      <c r="E1710"/>
      <c r="F1710"/>
      <c r="G1710"/>
    </row>
    <row r="1711" spans="1:7">
      <c r="A1711"/>
      <c r="B1711"/>
      <c r="C1711"/>
      <c r="D1711"/>
      <c r="E1711"/>
      <c r="F1711"/>
      <c r="G1711"/>
    </row>
    <row r="1712" spans="1:7">
      <c r="A1712"/>
      <c r="B1712"/>
      <c r="C1712"/>
      <c r="D1712"/>
      <c r="E1712"/>
      <c r="F1712"/>
      <c r="G1712"/>
    </row>
    <row r="1713" spans="1:7">
      <c r="A1713"/>
      <c r="B1713"/>
      <c r="C1713"/>
      <c r="D1713"/>
      <c r="E1713"/>
      <c r="F1713"/>
      <c r="G1713"/>
    </row>
    <row r="1714" spans="1:7">
      <c r="A1714"/>
      <c r="B1714"/>
      <c r="C1714"/>
      <c r="D1714"/>
      <c r="E1714"/>
      <c r="F1714"/>
      <c r="G1714"/>
    </row>
    <row r="1715" spans="1:7">
      <c r="A1715"/>
      <c r="B1715"/>
      <c r="C1715"/>
      <c r="D1715"/>
      <c r="E1715"/>
      <c r="F1715"/>
      <c r="G1715"/>
    </row>
    <row r="1716" spans="1:7">
      <c r="A1716"/>
      <c r="B1716"/>
      <c r="C1716"/>
      <c r="D1716"/>
      <c r="E1716"/>
      <c r="F1716"/>
      <c r="G1716"/>
    </row>
    <row r="1717" spans="1:7">
      <c r="A1717"/>
      <c r="B1717"/>
      <c r="C1717"/>
      <c r="D1717"/>
      <c r="E1717"/>
      <c r="F1717"/>
      <c r="G1717"/>
    </row>
    <row r="1718" spans="1:7">
      <c r="A1718"/>
      <c r="B1718"/>
      <c r="C1718"/>
      <c r="D1718"/>
      <c r="E1718"/>
      <c r="F1718"/>
      <c r="G1718"/>
    </row>
    <row r="1719" spans="1:7">
      <c r="A1719"/>
      <c r="B1719"/>
      <c r="C1719"/>
      <c r="D1719"/>
      <c r="E1719"/>
      <c r="F1719"/>
      <c r="G1719"/>
    </row>
    <row r="1720" spans="1:7">
      <c r="A1720"/>
      <c r="B1720"/>
      <c r="C1720"/>
      <c r="D1720"/>
      <c r="E1720"/>
      <c r="F1720"/>
      <c r="G1720"/>
    </row>
    <row r="1721" spans="1:7">
      <c r="A1721"/>
      <c r="B1721"/>
      <c r="C1721"/>
      <c r="D1721"/>
      <c r="E1721"/>
      <c r="F1721"/>
      <c r="G1721"/>
    </row>
    <row r="1722" spans="1:7">
      <c r="A1722"/>
      <c r="B1722"/>
      <c r="C1722"/>
      <c r="D1722"/>
      <c r="E1722"/>
      <c r="F1722"/>
      <c r="G1722"/>
    </row>
    <row r="1723" spans="1:7">
      <c r="A1723"/>
      <c r="B1723"/>
      <c r="C1723"/>
      <c r="D1723"/>
      <c r="E1723"/>
      <c r="F1723"/>
      <c r="G1723"/>
    </row>
    <row r="1724" spans="1:7">
      <c r="A1724"/>
      <c r="B1724"/>
      <c r="C1724"/>
      <c r="D1724"/>
      <c r="E1724"/>
      <c r="F1724"/>
      <c r="G1724"/>
    </row>
    <row r="1725" spans="1:7">
      <c r="A1725"/>
      <c r="B1725"/>
      <c r="C1725"/>
      <c r="D1725"/>
      <c r="E1725"/>
      <c r="F1725"/>
      <c r="G1725"/>
    </row>
    <row r="1726" spans="1:7">
      <c r="A1726"/>
      <c r="B1726"/>
      <c r="C1726"/>
      <c r="D1726"/>
      <c r="E1726"/>
      <c r="F1726"/>
      <c r="G1726"/>
    </row>
    <row r="1727" spans="1:7">
      <c r="A1727"/>
      <c r="B1727"/>
      <c r="C1727"/>
      <c r="D1727"/>
      <c r="E1727"/>
      <c r="F1727"/>
      <c r="G1727"/>
    </row>
    <row r="1728" spans="1:7">
      <c r="A1728"/>
      <c r="B1728"/>
      <c r="C1728"/>
      <c r="D1728"/>
      <c r="E1728"/>
      <c r="F1728"/>
      <c r="G1728"/>
    </row>
    <row r="1729" spans="1:7">
      <c r="A1729"/>
      <c r="B1729"/>
      <c r="C1729"/>
      <c r="D1729"/>
      <c r="E1729"/>
      <c r="F1729"/>
      <c r="G1729"/>
    </row>
    <row r="1730" spans="1:7">
      <c r="A1730"/>
      <c r="B1730"/>
      <c r="C1730"/>
      <c r="D1730"/>
      <c r="E1730"/>
      <c r="F1730"/>
      <c r="G1730"/>
    </row>
    <row r="1731" spans="1:7">
      <c r="A1731"/>
      <c r="B1731"/>
      <c r="C1731"/>
      <c r="D1731"/>
      <c r="E1731"/>
      <c r="F1731"/>
      <c r="G1731"/>
    </row>
    <row r="1732" spans="1:7">
      <c r="A1732"/>
      <c r="B1732"/>
      <c r="C1732"/>
      <c r="D1732"/>
      <c r="E1732"/>
      <c r="F1732"/>
      <c r="G1732"/>
    </row>
    <row r="1733" spans="1:7">
      <c r="A1733"/>
      <c r="B1733"/>
      <c r="C1733"/>
      <c r="D1733"/>
      <c r="E1733"/>
      <c r="F1733"/>
      <c r="G1733"/>
    </row>
    <row r="1734" spans="1:7">
      <c r="A1734"/>
      <c r="B1734"/>
      <c r="C1734"/>
      <c r="D1734"/>
      <c r="E1734"/>
      <c r="F1734"/>
      <c r="G1734"/>
    </row>
    <row r="1735" spans="1:7">
      <c r="A1735"/>
      <c r="B1735"/>
      <c r="C1735"/>
      <c r="D1735"/>
      <c r="E1735"/>
      <c r="F1735"/>
      <c r="G1735"/>
    </row>
    <row r="1736" spans="1:7">
      <c r="A1736"/>
      <c r="B1736"/>
      <c r="C1736"/>
      <c r="D1736"/>
      <c r="E1736"/>
      <c r="F1736"/>
      <c r="G1736"/>
    </row>
    <row r="1737" spans="1:7">
      <c r="A1737"/>
      <c r="B1737"/>
      <c r="C1737"/>
      <c r="D1737"/>
      <c r="E1737"/>
      <c r="F1737"/>
      <c r="G1737"/>
    </row>
    <row r="1738" spans="1:7">
      <c r="A1738"/>
      <c r="B1738"/>
      <c r="C1738"/>
      <c r="D1738"/>
      <c r="E1738"/>
      <c r="F1738"/>
      <c r="G1738"/>
    </row>
    <row r="1739" spans="1:7">
      <c r="A1739"/>
      <c r="B1739"/>
      <c r="C1739"/>
      <c r="D1739"/>
      <c r="E1739"/>
      <c r="F1739"/>
      <c r="G1739"/>
    </row>
    <row r="1740" spans="1:7">
      <c r="A1740"/>
      <c r="B1740"/>
      <c r="C1740"/>
      <c r="D1740"/>
      <c r="E1740"/>
      <c r="F1740"/>
      <c r="G1740"/>
    </row>
    <row r="1741" spans="1:7">
      <c r="A1741"/>
      <c r="B1741"/>
      <c r="C1741"/>
      <c r="D1741"/>
      <c r="E1741"/>
      <c r="F1741"/>
      <c r="G1741"/>
    </row>
    <row r="1742" spans="1:7">
      <c r="A1742"/>
      <c r="B1742"/>
      <c r="C1742"/>
      <c r="D1742"/>
      <c r="E1742"/>
      <c r="F1742"/>
      <c r="G1742"/>
    </row>
    <row r="1743" spans="1:7">
      <c r="A1743"/>
      <c r="B1743"/>
      <c r="C1743"/>
      <c r="D1743"/>
      <c r="E1743"/>
      <c r="F1743"/>
      <c r="G1743"/>
    </row>
    <row r="1744" spans="1:7">
      <c r="A1744"/>
      <c r="B1744"/>
      <c r="C1744"/>
      <c r="D1744"/>
      <c r="E1744"/>
      <c r="F1744"/>
      <c r="G1744"/>
    </row>
    <row r="1745" spans="1:7">
      <c r="A1745"/>
      <c r="B1745"/>
      <c r="C1745"/>
      <c r="D1745"/>
      <c r="E1745"/>
      <c r="F1745"/>
      <c r="G1745"/>
    </row>
    <row r="1746" spans="1:7">
      <c r="A1746"/>
      <c r="B1746"/>
      <c r="C1746"/>
      <c r="D1746"/>
      <c r="E1746"/>
      <c r="F1746"/>
      <c r="G1746"/>
    </row>
    <row r="1747" spans="1:7">
      <c r="A1747"/>
      <c r="B1747"/>
      <c r="C1747"/>
      <c r="D1747"/>
      <c r="E1747"/>
      <c r="F1747"/>
      <c r="G1747"/>
    </row>
    <row r="1748" spans="1:7">
      <c r="A1748"/>
      <c r="B1748"/>
      <c r="C1748"/>
      <c r="D1748"/>
      <c r="E1748"/>
      <c r="F1748"/>
      <c r="G1748"/>
    </row>
    <row r="1749" spans="1:7">
      <c r="A1749"/>
      <c r="B1749"/>
      <c r="C1749"/>
      <c r="D1749"/>
      <c r="E1749"/>
      <c r="F1749"/>
      <c r="G1749"/>
    </row>
    <row r="1750" spans="1:7">
      <c r="A1750"/>
      <c r="B1750"/>
      <c r="C1750"/>
      <c r="D1750"/>
      <c r="E1750"/>
      <c r="F1750"/>
      <c r="G1750"/>
    </row>
    <row r="1751" spans="1:7">
      <c r="A1751"/>
      <c r="B1751"/>
      <c r="C1751"/>
      <c r="D1751"/>
      <c r="E1751"/>
      <c r="F1751"/>
      <c r="G1751"/>
    </row>
    <row r="1752" spans="1:7">
      <c r="A1752"/>
      <c r="B1752"/>
      <c r="C1752"/>
      <c r="D1752"/>
      <c r="E1752"/>
      <c r="F1752"/>
      <c r="G1752"/>
    </row>
    <row r="1753" spans="1:7">
      <c r="A1753"/>
      <c r="B1753"/>
      <c r="C1753"/>
      <c r="D1753"/>
      <c r="E1753"/>
      <c r="F1753"/>
      <c r="G1753"/>
    </row>
    <row r="1754" spans="1:7">
      <c r="A1754"/>
      <c r="B1754"/>
      <c r="C1754"/>
      <c r="D1754"/>
      <c r="E1754"/>
      <c r="F1754"/>
      <c r="G1754"/>
    </row>
    <row r="1755" spans="1:7">
      <c r="A1755"/>
      <c r="B1755"/>
      <c r="C1755"/>
      <c r="D1755"/>
      <c r="E1755"/>
      <c r="F1755"/>
      <c r="G1755"/>
    </row>
    <row r="1756" spans="1:7">
      <c r="A1756"/>
      <c r="B1756"/>
      <c r="C1756"/>
      <c r="D1756"/>
      <c r="E1756"/>
      <c r="F1756"/>
      <c r="G1756"/>
    </row>
    <row r="1757" spans="1:7">
      <c r="A1757"/>
      <c r="B1757"/>
      <c r="C1757"/>
      <c r="D1757"/>
      <c r="E1757"/>
      <c r="F1757"/>
      <c r="G1757"/>
    </row>
    <row r="1758" spans="1:7">
      <c r="A1758"/>
      <c r="B1758"/>
      <c r="C1758"/>
      <c r="D1758"/>
      <c r="E1758"/>
      <c r="F1758"/>
      <c r="G1758"/>
    </row>
    <row r="1759" spans="1:7">
      <c r="A1759"/>
      <c r="B1759"/>
      <c r="C1759"/>
      <c r="D1759"/>
      <c r="E1759"/>
      <c r="F1759"/>
      <c r="G1759"/>
    </row>
    <row r="1760" spans="1:7">
      <c r="A1760"/>
      <c r="B1760"/>
      <c r="C1760"/>
      <c r="D1760"/>
      <c r="E1760"/>
      <c r="F1760"/>
      <c r="G1760"/>
    </row>
    <row r="1761" spans="1:7">
      <c r="A1761"/>
      <c r="B1761"/>
      <c r="C1761"/>
      <c r="D1761"/>
      <c r="E1761"/>
      <c r="F1761"/>
      <c r="G1761"/>
    </row>
    <row r="1762" spans="1:7">
      <c r="A1762"/>
      <c r="B1762"/>
      <c r="C1762"/>
      <c r="D1762"/>
      <c r="E1762"/>
      <c r="F1762"/>
      <c r="G1762"/>
    </row>
    <row r="1763" spans="1:7">
      <c r="A1763"/>
      <c r="B1763"/>
      <c r="C1763"/>
      <c r="D1763"/>
      <c r="E1763"/>
      <c r="F1763"/>
      <c r="G1763"/>
    </row>
    <row r="1764" spans="1:7">
      <c r="A1764"/>
      <c r="B1764"/>
      <c r="C1764"/>
      <c r="D1764"/>
      <c r="E1764"/>
      <c r="F1764"/>
      <c r="G1764"/>
    </row>
    <row r="1765" spans="1:7">
      <c r="A1765"/>
      <c r="B1765"/>
      <c r="C1765"/>
      <c r="D1765"/>
      <c r="E1765"/>
      <c r="F1765"/>
      <c r="G1765"/>
    </row>
    <row r="1766" spans="1:7">
      <c r="A1766"/>
      <c r="B1766"/>
      <c r="C1766"/>
      <c r="D1766"/>
      <c r="E1766"/>
      <c r="F1766"/>
      <c r="G1766"/>
    </row>
    <row r="1767" spans="1:7">
      <c r="A1767"/>
      <c r="B1767"/>
      <c r="C1767"/>
      <c r="D1767"/>
      <c r="E1767"/>
      <c r="F1767"/>
      <c r="G1767"/>
    </row>
    <row r="1768" spans="1:7">
      <c r="A1768"/>
      <c r="B1768"/>
      <c r="C1768"/>
      <c r="D1768"/>
      <c r="E1768"/>
      <c r="F1768"/>
      <c r="G1768"/>
    </row>
    <row r="1769" spans="1:7">
      <c r="A1769"/>
      <c r="B1769"/>
      <c r="C1769"/>
      <c r="D1769"/>
      <c r="E1769"/>
      <c r="F1769"/>
      <c r="G1769"/>
    </row>
    <row r="1770" spans="1:7">
      <c r="A1770"/>
      <c r="B1770"/>
      <c r="C1770"/>
      <c r="D1770"/>
      <c r="E1770"/>
      <c r="F1770"/>
      <c r="G1770"/>
    </row>
    <row r="1771" spans="1:7">
      <c r="A1771"/>
      <c r="B1771"/>
      <c r="C1771"/>
      <c r="D1771"/>
      <c r="E1771"/>
      <c r="F1771"/>
      <c r="G1771"/>
    </row>
    <row r="1772" spans="1:7">
      <c r="A1772"/>
      <c r="B1772"/>
      <c r="C1772"/>
      <c r="D1772"/>
      <c r="E1772"/>
      <c r="F1772"/>
      <c r="G1772"/>
    </row>
    <row r="1773" spans="1:7">
      <c r="A1773"/>
      <c r="B1773"/>
      <c r="C1773"/>
      <c r="D1773"/>
      <c r="E1773"/>
      <c r="F1773"/>
      <c r="G1773"/>
    </row>
    <row r="1774" spans="1:7">
      <c r="A1774"/>
      <c r="B1774"/>
      <c r="C1774"/>
      <c r="D1774"/>
      <c r="E1774"/>
      <c r="F1774"/>
      <c r="G1774"/>
    </row>
    <row r="1775" spans="1:7">
      <c r="A1775"/>
      <c r="B1775"/>
      <c r="C1775"/>
      <c r="D1775"/>
      <c r="E1775"/>
      <c r="F1775"/>
      <c r="G1775"/>
    </row>
    <row r="1776" spans="1:7">
      <c r="A1776"/>
      <c r="B1776"/>
      <c r="C1776"/>
      <c r="D1776"/>
      <c r="E1776"/>
      <c r="F1776"/>
      <c r="G1776"/>
    </row>
    <row r="1777" spans="1:7">
      <c r="A1777"/>
      <c r="B1777"/>
      <c r="C1777"/>
      <c r="D1777"/>
      <c r="E1777"/>
      <c r="F1777"/>
      <c r="G1777"/>
    </row>
    <row r="1778" spans="1:7">
      <c r="A1778"/>
      <c r="B1778"/>
      <c r="C1778"/>
      <c r="D1778"/>
      <c r="E1778"/>
      <c r="F1778"/>
      <c r="G1778"/>
    </row>
    <row r="1779" spans="1:7">
      <c r="A1779"/>
      <c r="B1779"/>
      <c r="C1779"/>
      <c r="D1779"/>
      <c r="E1779"/>
      <c r="F1779"/>
      <c r="G1779"/>
    </row>
    <row r="1780" spans="1:7">
      <c r="A1780"/>
      <c r="B1780"/>
      <c r="C1780"/>
      <c r="D1780"/>
      <c r="E1780"/>
      <c r="F1780"/>
      <c r="G1780"/>
    </row>
    <row r="1781" spans="1:7">
      <c r="A1781"/>
      <c r="B1781"/>
      <c r="C1781"/>
      <c r="D1781"/>
      <c r="E1781"/>
      <c r="F1781"/>
      <c r="G1781"/>
    </row>
    <row r="1782" spans="1:7">
      <c r="A1782"/>
      <c r="B1782"/>
      <c r="C1782"/>
      <c r="D1782"/>
      <c r="E1782"/>
      <c r="F1782"/>
      <c r="G1782"/>
    </row>
    <row r="1783" spans="1:7">
      <c r="A1783"/>
      <c r="B1783"/>
      <c r="C1783"/>
      <c r="D1783"/>
      <c r="E1783"/>
      <c r="F1783"/>
      <c r="G1783"/>
    </row>
    <row r="1784" spans="1:7">
      <c r="A1784"/>
      <c r="B1784"/>
      <c r="C1784"/>
      <c r="D1784"/>
      <c r="E1784"/>
      <c r="F1784"/>
      <c r="G1784"/>
    </row>
    <row r="1785" spans="1:7">
      <c r="A1785"/>
      <c r="B1785"/>
      <c r="C1785"/>
      <c r="D1785"/>
      <c r="E1785"/>
      <c r="F1785"/>
      <c r="G1785"/>
    </row>
    <row r="1786" spans="1:7">
      <c r="A1786"/>
      <c r="B1786"/>
      <c r="C1786"/>
      <c r="D1786"/>
      <c r="E1786"/>
      <c r="F1786"/>
      <c r="G1786"/>
    </row>
    <row r="1787" spans="1:7">
      <c r="A1787"/>
      <c r="B1787"/>
      <c r="C1787"/>
      <c r="D1787"/>
      <c r="E1787"/>
      <c r="F1787"/>
      <c r="G1787"/>
    </row>
    <row r="1788" spans="1:7">
      <c r="A1788"/>
      <c r="B1788"/>
      <c r="C1788"/>
      <c r="D1788"/>
      <c r="E1788"/>
      <c r="F1788"/>
      <c r="G1788"/>
    </row>
    <row r="1789" spans="1:7">
      <c r="A1789"/>
      <c r="B1789"/>
      <c r="C1789"/>
      <c r="D1789"/>
      <c r="E1789"/>
      <c r="F1789"/>
      <c r="G1789"/>
    </row>
    <row r="1790" spans="1:7">
      <c r="A1790"/>
      <c r="B1790"/>
      <c r="C1790"/>
      <c r="D1790"/>
      <c r="E1790"/>
      <c r="F1790"/>
      <c r="G1790"/>
    </row>
    <row r="1791" spans="1:7">
      <c r="A1791"/>
      <c r="B1791"/>
      <c r="C1791"/>
      <c r="D1791"/>
      <c r="E1791"/>
      <c r="F1791"/>
      <c r="G1791"/>
    </row>
    <row r="1792" spans="1:7">
      <c r="A1792"/>
      <c r="B1792"/>
      <c r="C1792"/>
      <c r="D1792"/>
      <c r="E1792"/>
      <c r="F1792"/>
      <c r="G1792"/>
    </row>
    <row r="1793" spans="1:7">
      <c r="A1793"/>
      <c r="B1793"/>
      <c r="C1793"/>
      <c r="D1793"/>
      <c r="E1793"/>
      <c r="F1793"/>
      <c r="G1793"/>
    </row>
    <row r="1794" spans="1:7">
      <c r="A1794"/>
      <c r="B1794"/>
      <c r="C1794"/>
      <c r="D1794"/>
      <c r="E1794"/>
      <c r="F1794"/>
      <c r="G1794"/>
    </row>
    <row r="1795" spans="1:7">
      <c r="A1795"/>
      <c r="B1795"/>
      <c r="C1795"/>
      <c r="D1795"/>
      <c r="E1795"/>
      <c r="F1795"/>
      <c r="G1795"/>
    </row>
    <row r="1796" spans="1:7">
      <c r="A1796"/>
      <c r="B1796"/>
      <c r="C1796"/>
      <c r="D1796"/>
      <c r="E1796"/>
      <c r="F1796"/>
      <c r="G1796"/>
    </row>
    <row r="1797" spans="1:7">
      <c r="A1797"/>
      <c r="B1797"/>
      <c r="C1797"/>
      <c r="D1797"/>
      <c r="E1797"/>
      <c r="F1797"/>
      <c r="G1797"/>
    </row>
    <row r="1798" spans="1:7">
      <c r="A1798"/>
      <c r="B1798"/>
      <c r="C1798"/>
      <c r="D1798"/>
      <c r="E1798"/>
      <c r="F1798"/>
      <c r="G1798"/>
    </row>
    <row r="1799" spans="1:7">
      <c r="A1799"/>
      <c r="B1799"/>
      <c r="C1799"/>
      <c r="D1799"/>
      <c r="E1799"/>
      <c r="F1799"/>
      <c r="G1799"/>
    </row>
    <row r="1800" spans="1:7">
      <c r="A1800"/>
      <c r="B1800"/>
      <c r="C1800"/>
      <c r="D1800"/>
      <c r="E1800"/>
      <c r="F1800"/>
      <c r="G1800"/>
    </row>
    <row r="1801" spans="1:7">
      <c r="A1801"/>
      <c r="B1801"/>
      <c r="C1801"/>
      <c r="D1801"/>
      <c r="E1801"/>
      <c r="F1801"/>
      <c r="G1801"/>
    </row>
    <row r="1802" spans="1:7">
      <c r="A1802"/>
      <c r="B1802"/>
      <c r="C1802"/>
      <c r="D1802"/>
      <c r="E1802"/>
      <c r="F1802"/>
      <c r="G1802"/>
    </row>
    <row r="1803" spans="1:7">
      <c r="A1803"/>
      <c r="B1803"/>
      <c r="C1803"/>
      <c r="D1803"/>
      <c r="E1803"/>
      <c r="F1803"/>
      <c r="G1803"/>
    </row>
    <row r="1804" spans="1:7">
      <c r="A1804"/>
      <c r="B1804"/>
      <c r="C1804"/>
      <c r="D1804"/>
      <c r="E1804"/>
      <c r="F1804"/>
      <c r="G1804"/>
    </row>
    <row r="1805" spans="1:7">
      <c r="A1805"/>
      <c r="B1805"/>
      <c r="C1805"/>
      <c r="D1805"/>
      <c r="E1805"/>
      <c r="F1805"/>
      <c r="G1805"/>
    </row>
    <row r="1806" spans="1:7">
      <c r="A1806"/>
      <c r="B1806"/>
      <c r="C1806"/>
      <c r="D1806"/>
      <c r="E1806"/>
      <c r="F1806"/>
      <c r="G1806"/>
    </row>
    <row r="1807" spans="1:7">
      <c r="A1807"/>
      <c r="B1807"/>
      <c r="C1807"/>
      <c r="D1807"/>
      <c r="E1807"/>
      <c r="F1807"/>
      <c r="G1807"/>
    </row>
    <row r="1808" spans="1:7">
      <c r="A1808"/>
      <c r="B1808"/>
      <c r="C1808"/>
      <c r="D1808"/>
      <c r="E1808"/>
      <c r="F1808"/>
      <c r="G1808"/>
    </row>
    <row r="1809" spans="1:7">
      <c r="A1809"/>
      <c r="B1809"/>
      <c r="C1809"/>
      <c r="D1809"/>
      <c r="E1809"/>
      <c r="F1809"/>
      <c r="G1809"/>
    </row>
    <row r="1810" spans="1:7">
      <c r="A1810"/>
      <c r="B1810"/>
      <c r="C1810"/>
      <c r="D1810"/>
      <c r="E1810"/>
      <c r="F1810"/>
      <c r="G1810"/>
    </row>
    <row r="1811" spans="1:7">
      <c r="A1811"/>
      <c r="B1811"/>
      <c r="C1811"/>
      <c r="D1811"/>
      <c r="E1811"/>
      <c r="F1811"/>
      <c r="G1811"/>
    </row>
    <row r="1812" spans="1:7">
      <c r="A1812"/>
      <c r="B1812"/>
      <c r="C1812"/>
      <c r="D1812"/>
      <c r="E1812"/>
      <c r="F1812"/>
      <c r="G1812"/>
    </row>
    <row r="1813" spans="1:7">
      <c r="A1813"/>
      <c r="B1813"/>
      <c r="C1813"/>
      <c r="D1813"/>
      <c r="E1813"/>
      <c r="F1813"/>
      <c r="G1813"/>
    </row>
    <row r="1814" spans="1:7">
      <c r="A1814"/>
      <c r="B1814"/>
      <c r="C1814"/>
      <c r="D1814"/>
      <c r="E1814"/>
      <c r="F1814"/>
      <c r="G1814"/>
    </row>
    <row r="1815" spans="1:7">
      <c r="A1815"/>
      <c r="B1815"/>
      <c r="C1815"/>
      <c r="D1815"/>
      <c r="E1815"/>
      <c r="F1815"/>
      <c r="G1815"/>
    </row>
    <row r="1816" spans="1:7">
      <c r="A1816"/>
      <c r="B1816"/>
      <c r="C1816"/>
      <c r="D1816"/>
      <c r="E1816"/>
      <c r="F1816"/>
      <c r="G1816"/>
    </row>
    <row r="1817" spans="1:7">
      <c r="A1817"/>
      <c r="B1817"/>
      <c r="C1817"/>
      <c r="D1817"/>
      <c r="E1817"/>
      <c r="F1817"/>
      <c r="G1817"/>
    </row>
    <row r="1818" spans="1:7">
      <c r="A1818"/>
      <c r="B1818"/>
      <c r="C1818"/>
      <c r="D1818"/>
      <c r="E1818"/>
      <c r="F1818"/>
      <c r="G1818"/>
    </row>
    <row r="1819" spans="1:7">
      <c r="A1819"/>
      <c r="B1819"/>
      <c r="C1819"/>
      <c r="D1819"/>
      <c r="E1819"/>
      <c r="F1819"/>
      <c r="G1819"/>
    </row>
    <row r="1820" spans="1:7">
      <c r="A1820"/>
      <c r="B1820"/>
      <c r="C1820"/>
      <c r="D1820"/>
      <c r="E1820"/>
      <c r="F1820"/>
      <c r="G1820"/>
    </row>
    <row r="1821" spans="1:7">
      <c r="A1821"/>
      <c r="B1821"/>
      <c r="C1821"/>
      <c r="D1821"/>
      <c r="E1821"/>
      <c r="F1821"/>
      <c r="G1821"/>
    </row>
    <row r="1822" spans="1:7">
      <c r="A1822"/>
      <c r="B1822"/>
      <c r="C1822"/>
      <c r="D1822"/>
      <c r="E1822"/>
      <c r="F1822"/>
      <c r="G1822"/>
    </row>
    <row r="1823" spans="1:7">
      <c r="A1823"/>
      <c r="B1823"/>
      <c r="C1823"/>
      <c r="D1823"/>
      <c r="E1823"/>
      <c r="F1823"/>
      <c r="G1823"/>
    </row>
    <row r="1824" spans="1:7">
      <c r="A1824"/>
      <c r="B1824"/>
      <c r="C1824"/>
      <c r="D1824"/>
      <c r="E1824"/>
      <c r="F1824"/>
      <c r="G1824"/>
    </row>
    <row r="1825" spans="1:7">
      <c r="A1825"/>
      <c r="B1825"/>
      <c r="C1825"/>
      <c r="D1825"/>
      <c r="E1825"/>
      <c r="F1825"/>
      <c r="G1825"/>
    </row>
    <row r="1826" spans="1:7">
      <c r="A1826"/>
      <c r="B1826"/>
      <c r="C1826"/>
      <c r="D1826"/>
      <c r="E1826"/>
      <c r="F1826"/>
      <c r="G1826"/>
    </row>
    <row r="1827" spans="1:7">
      <c r="A1827"/>
      <c r="B1827"/>
      <c r="C1827"/>
      <c r="D1827"/>
      <c r="E1827"/>
      <c r="F1827"/>
      <c r="G1827"/>
    </row>
    <row r="1828" spans="1:7">
      <c r="A1828"/>
      <c r="B1828"/>
      <c r="C1828"/>
      <c r="D1828"/>
      <c r="E1828"/>
      <c r="F1828"/>
      <c r="G1828"/>
    </row>
    <row r="1829" spans="1:7">
      <c r="A1829"/>
      <c r="B1829"/>
      <c r="C1829"/>
      <c r="D1829"/>
      <c r="E1829"/>
      <c r="F1829"/>
      <c r="G1829"/>
    </row>
    <row r="1830" spans="1:7">
      <c r="A1830"/>
      <c r="B1830"/>
      <c r="C1830"/>
      <c r="D1830"/>
      <c r="E1830"/>
      <c r="F1830"/>
      <c r="G1830"/>
    </row>
    <row r="1831" spans="1:7">
      <c r="A1831"/>
      <c r="B1831"/>
      <c r="C1831"/>
      <c r="D1831"/>
      <c r="E1831"/>
      <c r="F1831"/>
      <c r="G1831"/>
    </row>
    <row r="1832" spans="1:7">
      <c r="A1832"/>
      <c r="B1832"/>
      <c r="C1832"/>
      <c r="D1832"/>
      <c r="E1832"/>
      <c r="F1832"/>
      <c r="G1832"/>
    </row>
    <row r="1833" spans="1:7">
      <c r="A1833"/>
      <c r="B1833"/>
      <c r="C1833"/>
      <c r="D1833"/>
      <c r="E1833"/>
      <c r="F1833"/>
      <c r="G1833"/>
    </row>
    <row r="1834" spans="1:7">
      <c r="A1834"/>
      <c r="B1834"/>
      <c r="C1834"/>
      <c r="D1834"/>
      <c r="E1834"/>
      <c r="F1834"/>
      <c r="G1834"/>
    </row>
    <row r="1835" spans="1:7">
      <c r="A1835"/>
      <c r="B1835"/>
      <c r="C1835"/>
      <c r="D1835"/>
      <c r="E1835"/>
      <c r="F1835"/>
      <c r="G1835"/>
    </row>
    <row r="1836" spans="1:7">
      <c r="A1836"/>
      <c r="B1836"/>
      <c r="C1836"/>
      <c r="D1836"/>
      <c r="E1836"/>
      <c r="F1836"/>
      <c r="G1836"/>
    </row>
    <row r="1837" spans="1:7">
      <c r="A1837"/>
      <c r="B1837"/>
      <c r="C1837"/>
      <c r="D1837"/>
      <c r="E1837"/>
      <c r="F1837"/>
      <c r="G1837"/>
    </row>
    <row r="1838" spans="1:7">
      <c r="A1838"/>
      <c r="B1838"/>
      <c r="C1838"/>
      <c r="D1838"/>
      <c r="E1838"/>
      <c r="F1838"/>
      <c r="G1838"/>
    </row>
    <row r="1839" spans="1:7">
      <c r="A1839"/>
      <c r="B1839"/>
      <c r="C1839"/>
      <c r="D1839"/>
      <c r="E1839"/>
      <c r="F1839"/>
      <c r="G1839"/>
    </row>
    <row r="1840" spans="1:7">
      <c r="A1840"/>
      <c r="B1840"/>
      <c r="C1840"/>
      <c r="D1840"/>
      <c r="E1840"/>
      <c r="F1840"/>
      <c r="G1840"/>
    </row>
    <row r="1841" spans="1:7">
      <c r="A1841"/>
      <c r="B1841"/>
      <c r="C1841"/>
      <c r="D1841"/>
      <c r="E1841"/>
      <c r="F1841"/>
      <c r="G1841"/>
    </row>
    <row r="1842" spans="1:7">
      <c r="A1842"/>
      <c r="B1842"/>
      <c r="C1842"/>
      <c r="D1842"/>
      <c r="E1842"/>
      <c r="F1842"/>
      <c r="G1842"/>
    </row>
    <row r="1843" spans="1:7">
      <c r="A1843"/>
      <c r="B1843"/>
      <c r="C1843"/>
      <c r="D1843"/>
      <c r="E1843"/>
      <c r="F1843"/>
      <c r="G1843"/>
    </row>
    <row r="1844" spans="1:7">
      <c r="A1844"/>
      <c r="B1844"/>
      <c r="C1844"/>
      <c r="D1844"/>
      <c r="E1844"/>
      <c r="F1844"/>
      <c r="G1844"/>
    </row>
    <row r="1845" spans="1:7">
      <c r="A1845"/>
      <c r="B1845"/>
      <c r="C1845"/>
      <c r="D1845"/>
      <c r="E1845"/>
      <c r="F1845"/>
      <c r="G1845"/>
    </row>
    <row r="1846" spans="1:7">
      <c r="A1846"/>
      <c r="B1846"/>
      <c r="C1846"/>
      <c r="D1846"/>
      <c r="E1846"/>
      <c r="F1846"/>
      <c r="G1846"/>
    </row>
    <row r="1847" spans="1:7">
      <c r="A1847"/>
      <c r="B1847"/>
      <c r="C1847"/>
      <c r="D1847"/>
      <c r="E1847"/>
      <c r="F1847"/>
      <c r="G1847"/>
    </row>
    <row r="1848" spans="1:7">
      <c r="A1848"/>
      <c r="B1848"/>
      <c r="C1848"/>
      <c r="D1848"/>
      <c r="E1848"/>
      <c r="F1848"/>
      <c r="G1848"/>
    </row>
    <row r="1849" spans="1:7">
      <c r="A1849"/>
      <c r="B1849"/>
      <c r="C1849"/>
      <c r="D1849"/>
      <c r="E1849"/>
      <c r="F1849"/>
      <c r="G1849"/>
    </row>
    <row r="1850" spans="1:7">
      <c r="A1850"/>
      <c r="B1850"/>
      <c r="C1850"/>
      <c r="D1850"/>
      <c r="E1850"/>
      <c r="F1850"/>
      <c r="G1850"/>
    </row>
    <row r="1851" spans="1:7">
      <c r="A1851"/>
      <c r="B1851"/>
      <c r="C1851"/>
      <c r="D1851"/>
      <c r="E1851"/>
      <c r="F1851"/>
      <c r="G1851"/>
    </row>
    <row r="1852" spans="1:7">
      <c r="A1852"/>
      <c r="B1852"/>
      <c r="C1852"/>
      <c r="D1852"/>
      <c r="E1852"/>
      <c r="F1852"/>
      <c r="G1852"/>
    </row>
    <row r="1853" spans="1:7">
      <c r="A1853"/>
      <c r="B1853"/>
      <c r="C1853"/>
      <c r="D1853"/>
      <c r="E1853"/>
      <c r="F1853"/>
      <c r="G1853"/>
    </row>
    <row r="1854" spans="1:7">
      <c r="A1854"/>
      <c r="B1854"/>
      <c r="C1854"/>
      <c r="D1854"/>
      <c r="E1854"/>
      <c r="F1854"/>
      <c r="G1854"/>
    </row>
    <row r="1855" spans="1:7">
      <c r="A1855"/>
      <c r="B1855"/>
      <c r="C1855"/>
      <c r="D1855"/>
      <c r="E1855"/>
      <c r="F1855"/>
      <c r="G1855"/>
    </row>
    <row r="1856" spans="1:7">
      <c r="A1856"/>
      <c r="B1856"/>
      <c r="C1856"/>
      <c r="D1856"/>
      <c r="E1856"/>
      <c r="F1856"/>
      <c r="G1856"/>
    </row>
    <row r="1857" spans="1:7">
      <c r="A1857"/>
      <c r="B1857"/>
      <c r="C1857"/>
      <c r="D1857"/>
      <c r="E1857"/>
      <c r="F1857"/>
      <c r="G1857"/>
    </row>
    <row r="1858" spans="1:7">
      <c r="A1858"/>
      <c r="B1858"/>
      <c r="C1858"/>
      <c r="D1858"/>
      <c r="E1858"/>
      <c r="F1858"/>
      <c r="G1858"/>
    </row>
    <row r="1859" spans="1:7">
      <c r="A1859"/>
      <c r="B1859"/>
      <c r="C1859"/>
      <c r="D1859"/>
      <c r="E1859"/>
      <c r="F1859"/>
      <c r="G1859"/>
    </row>
    <row r="1860" spans="1:7">
      <c r="A1860"/>
      <c r="B1860"/>
      <c r="C1860"/>
      <c r="D1860"/>
      <c r="E1860"/>
      <c r="F1860"/>
      <c r="G1860"/>
    </row>
    <row r="1861" spans="1:7">
      <c r="A1861"/>
      <c r="B1861"/>
      <c r="C1861"/>
      <c r="D1861"/>
      <c r="E1861"/>
      <c r="F1861"/>
      <c r="G1861"/>
    </row>
    <row r="1862" spans="1:7">
      <c r="A1862"/>
      <c r="B1862"/>
      <c r="C1862"/>
      <c r="D1862"/>
      <c r="E1862"/>
      <c r="F1862"/>
      <c r="G1862"/>
    </row>
    <row r="1863" spans="1:7">
      <c r="A1863"/>
      <c r="B1863"/>
      <c r="C1863"/>
      <c r="D1863"/>
      <c r="E1863"/>
      <c r="F1863"/>
      <c r="G1863"/>
    </row>
    <row r="1864" spans="1:7">
      <c r="A1864"/>
      <c r="B1864"/>
      <c r="C1864"/>
      <c r="D1864"/>
      <c r="E1864"/>
      <c r="F1864"/>
      <c r="G1864"/>
    </row>
    <row r="1865" spans="1:7">
      <c r="A1865"/>
      <c r="B1865"/>
      <c r="C1865"/>
      <c r="D1865"/>
      <c r="E1865"/>
      <c r="F1865"/>
      <c r="G1865"/>
    </row>
    <row r="1866" spans="1:7">
      <c r="A1866"/>
      <c r="B1866"/>
      <c r="C1866"/>
      <c r="D1866"/>
      <c r="E1866"/>
      <c r="F1866"/>
      <c r="G1866"/>
    </row>
    <row r="1867" spans="1:7">
      <c r="A1867"/>
      <c r="B1867"/>
      <c r="C1867"/>
      <c r="D1867"/>
      <c r="E1867"/>
      <c r="F1867"/>
      <c r="G1867"/>
    </row>
    <row r="1868" spans="1:7">
      <c r="A1868"/>
      <c r="B1868"/>
      <c r="C1868"/>
      <c r="D1868"/>
      <c r="E1868"/>
      <c r="F1868"/>
      <c r="G1868"/>
    </row>
    <row r="1869" spans="1:7">
      <c r="A1869"/>
      <c r="B1869"/>
      <c r="C1869"/>
      <c r="D1869"/>
      <c r="E1869"/>
      <c r="F1869"/>
      <c r="G1869"/>
    </row>
    <row r="1870" spans="1:7">
      <c r="A1870"/>
      <c r="B1870"/>
      <c r="C1870"/>
      <c r="D1870"/>
      <c r="E1870"/>
      <c r="F1870"/>
      <c r="G1870"/>
    </row>
    <row r="1871" spans="1:7">
      <c r="A1871"/>
      <c r="B1871"/>
      <c r="C1871"/>
      <c r="D1871"/>
      <c r="E1871"/>
      <c r="F1871"/>
      <c r="G1871"/>
    </row>
    <row r="1872" spans="1:7">
      <c r="A1872"/>
      <c r="B1872"/>
      <c r="C1872"/>
      <c r="D1872"/>
      <c r="E1872"/>
      <c r="F1872"/>
      <c r="G1872"/>
    </row>
    <row r="1873" spans="1:7">
      <c r="A1873"/>
      <c r="B1873"/>
      <c r="C1873"/>
      <c r="D1873"/>
      <c r="E1873"/>
      <c r="F1873"/>
      <c r="G1873"/>
    </row>
    <row r="1874" spans="1:7">
      <c r="A1874"/>
      <c r="B1874"/>
      <c r="C1874"/>
      <c r="D1874"/>
      <c r="E1874"/>
      <c r="F1874"/>
      <c r="G1874"/>
    </row>
    <row r="1875" spans="1:7">
      <c r="A1875"/>
      <c r="B1875"/>
      <c r="C1875"/>
      <c r="D1875"/>
      <c r="E1875"/>
      <c r="F1875"/>
      <c r="G1875"/>
    </row>
    <row r="1876" spans="1:7">
      <c r="A1876"/>
      <c r="B1876"/>
      <c r="C1876"/>
      <c r="D1876"/>
      <c r="E1876"/>
      <c r="F1876"/>
      <c r="G1876"/>
    </row>
    <row r="1877" spans="1:7">
      <c r="A1877"/>
      <c r="B1877"/>
      <c r="C1877"/>
      <c r="D1877"/>
      <c r="E1877"/>
      <c r="F1877"/>
      <c r="G1877"/>
    </row>
    <row r="1878" spans="1:7">
      <c r="A1878"/>
      <c r="B1878"/>
      <c r="C1878"/>
      <c r="D1878"/>
      <c r="E1878"/>
      <c r="F1878"/>
      <c r="G1878"/>
    </row>
    <row r="1879" spans="1:7">
      <c r="A1879"/>
      <c r="B1879"/>
      <c r="C1879"/>
      <c r="D1879"/>
      <c r="E1879"/>
      <c r="F1879"/>
      <c r="G1879"/>
    </row>
    <row r="1880" spans="1:7">
      <c r="A1880"/>
      <c r="B1880"/>
      <c r="C1880"/>
      <c r="D1880"/>
      <c r="E1880"/>
      <c r="F1880"/>
      <c r="G1880"/>
    </row>
    <row r="1881" spans="1:7">
      <c r="A1881"/>
      <c r="B1881"/>
      <c r="C1881"/>
      <c r="D1881"/>
      <c r="E1881"/>
      <c r="F1881"/>
      <c r="G1881"/>
    </row>
    <row r="1882" spans="1:7">
      <c r="A1882"/>
      <c r="B1882"/>
      <c r="C1882"/>
      <c r="D1882"/>
      <c r="E1882"/>
      <c r="F1882"/>
      <c r="G1882"/>
    </row>
    <row r="1883" spans="1:7">
      <c r="A1883"/>
      <c r="B1883"/>
      <c r="C1883"/>
      <c r="D1883"/>
      <c r="E1883"/>
      <c r="F1883"/>
      <c r="G1883"/>
    </row>
    <row r="1884" spans="1:7">
      <c r="A1884"/>
      <c r="B1884"/>
      <c r="C1884"/>
      <c r="D1884"/>
      <c r="E1884"/>
      <c r="F1884"/>
      <c r="G1884"/>
    </row>
    <row r="1885" spans="1:7">
      <c r="A1885"/>
      <c r="B1885"/>
      <c r="C1885"/>
      <c r="D1885"/>
      <c r="E1885"/>
      <c r="F1885"/>
      <c r="G1885"/>
    </row>
    <row r="1886" spans="1:7">
      <c r="A1886"/>
      <c r="B1886"/>
      <c r="C1886"/>
      <c r="D1886"/>
      <c r="E1886"/>
      <c r="F1886"/>
      <c r="G1886"/>
    </row>
    <row r="1887" spans="1:7">
      <c r="A1887"/>
      <c r="B1887"/>
      <c r="C1887"/>
      <c r="D1887"/>
      <c r="E1887"/>
      <c r="F1887"/>
      <c r="G1887"/>
    </row>
    <row r="1888" spans="1:7">
      <c r="A1888"/>
      <c r="B1888"/>
      <c r="C1888"/>
      <c r="D1888"/>
      <c r="E1888"/>
      <c r="F1888"/>
      <c r="G1888"/>
    </row>
    <row r="1889" spans="1:7">
      <c r="A1889"/>
      <c r="B1889"/>
      <c r="C1889"/>
      <c r="D1889"/>
      <c r="E1889"/>
      <c r="F1889"/>
      <c r="G1889"/>
    </row>
    <row r="1890" spans="1:7">
      <c r="A1890"/>
      <c r="B1890"/>
      <c r="C1890"/>
      <c r="D1890"/>
      <c r="E1890"/>
      <c r="F1890"/>
      <c r="G1890"/>
    </row>
    <row r="1891" spans="1:7">
      <c r="A1891"/>
      <c r="B1891"/>
      <c r="C1891"/>
      <c r="D1891"/>
      <c r="E1891"/>
      <c r="F1891"/>
      <c r="G1891"/>
    </row>
    <row r="1892" spans="1:7">
      <c r="A1892"/>
      <c r="B1892"/>
      <c r="C1892"/>
      <c r="D1892"/>
      <c r="E1892"/>
      <c r="F1892"/>
      <c r="G1892"/>
    </row>
    <row r="1893" spans="1:7">
      <c r="A1893"/>
      <c r="B1893"/>
      <c r="C1893"/>
      <c r="D1893"/>
      <c r="E1893"/>
      <c r="F1893"/>
      <c r="G1893"/>
    </row>
    <row r="1894" spans="1:7">
      <c r="A1894"/>
      <c r="B1894"/>
      <c r="C1894"/>
      <c r="D1894"/>
      <c r="E1894"/>
      <c r="F1894"/>
      <c r="G1894"/>
    </row>
    <row r="1895" spans="1:7">
      <c r="A1895"/>
      <c r="B1895"/>
      <c r="C1895"/>
      <c r="D1895"/>
      <c r="E1895"/>
      <c r="F1895"/>
      <c r="G1895"/>
    </row>
    <row r="1896" spans="1:7">
      <c r="A1896"/>
      <c r="B1896"/>
      <c r="C1896"/>
      <c r="D1896"/>
      <c r="E1896"/>
      <c r="F1896"/>
      <c r="G1896"/>
    </row>
    <row r="1897" spans="1:7">
      <c r="A1897"/>
      <c r="B1897"/>
      <c r="C1897"/>
      <c r="D1897"/>
      <c r="E1897"/>
      <c r="F1897"/>
      <c r="G1897"/>
    </row>
    <row r="1898" spans="1:7">
      <c r="A1898"/>
      <c r="B1898"/>
      <c r="C1898"/>
      <c r="D1898"/>
      <c r="E1898"/>
      <c r="F1898"/>
      <c r="G1898"/>
    </row>
    <row r="1899" spans="1:7">
      <c r="A1899"/>
      <c r="B1899"/>
      <c r="C1899"/>
      <c r="D1899"/>
      <c r="E1899"/>
      <c r="F1899"/>
      <c r="G1899"/>
    </row>
    <row r="1900" spans="1:7">
      <c r="A1900"/>
      <c r="B1900"/>
      <c r="C1900"/>
      <c r="D1900"/>
      <c r="E1900"/>
      <c r="F1900"/>
      <c r="G1900"/>
    </row>
    <row r="1901" spans="1:7">
      <c r="A1901"/>
      <c r="B1901"/>
      <c r="C1901"/>
      <c r="D1901"/>
      <c r="E1901"/>
      <c r="F1901"/>
      <c r="G1901"/>
    </row>
    <row r="1902" spans="1:7">
      <c r="A1902"/>
      <c r="B1902"/>
      <c r="C1902"/>
      <c r="D1902"/>
      <c r="E1902"/>
      <c r="F1902"/>
      <c r="G1902"/>
    </row>
    <row r="1903" spans="1:7">
      <c r="A1903"/>
      <c r="B1903"/>
      <c r="C1903"/>
      <c r="D1903"/>
      <c r="E1903"/>
      <c r="F1903"/>
      <c r="G1903"/>
    </row>
    <row r="1904" spans="1:7">
      <c r="A1904"/>
      <c r="B1904"/>
      <c r="C1904"/>
      <c r="D1904"/>
      <c r="E1904"/>
      <c r="F1904"/>
      <c r="G1904"/>
    </row>
    <row r="1905" spans="1:7">
      <c r="A1905"/>
      <c r="B1905"/>
      <c r="C1905"/>
      <c r="D1905"/>
      <c r="E1905"/>
      <c r="F1905"/>
      <c r="G1905"/>
    </row>
    <row r="1906" spans="1:7">
      <c r="A1906"/>
      <c r="B1906"/>
      <c r="C1906"/>
      <c r="D1906"/>
      <c r="E1906"/>
      <c r="F1906"/>
      <c r="G1906"/>
    </row>
    <row r="1907" spans="1:7">
      <c r="A1907"/>
      <c r="B1907"/>
      <c r="C1907"/>
      <c r="D1907"/>
      <c r="E1907"/>
      <c r="F1907"/>
      <c r="G1907"/>
    </row>
    <row r="1908" spans="1:7">
      <c r="A1908"/>
      <c r="B1908"/>
      <c r="C1908"/>
      <c r="D1908"/>
      <c r="E1908"/>
      <c r="F1908"/>
      <c r="G1908"/>
    </row>
    <row r="1909" spans="1:7">
      <c r="A1909"/>
      <c r="B1909"/>
      <c r="C1909"/>
      <c r="D1909"/>
      <c r="E1909"/>
      <c r="F1909"/>
      <c r="G1909"/>
    </row>
    <row r="1910" spans="1:7">
      <c r="A1910"/>
      <c r="B1910"/>
      <c r="C1910"/>
      <c r="D1910"/>
      <c r="E1910"/>
      <c r="F1910"/>
      <c r="G1910"/>
    </row>
    <row r="1911" spans="1:7">
      <c r="A1911"/>
      <c r="B1911"/>
      <c r="C1911"/>
      <c r="D1911"/>
      <c r="E1911"/>
      <c r="F1911"/>
      <c r="G1911"/>
    </row>
    <row r="1912" spans="1:7">
      <c r="A1912"/>
      <c r="B1912"/>
      <c r="C1912"/>
      <c r="D1912"/>
      <c r="E1912"/>
      <c r="F1912"/>
      <c r="G1912"/>
    </row>
    <row r="1913" spans="1:7">
      <c r="A1913"/>
      <c r="B1913"/>
      <c r="C1913"/>
      <c r="D1913"/>
      <c r="E1913"/>
      <c r="F1913"/>
      <c r="G1913"/>
    </row>
    <row r="1914" spans="1:7">
      <c r="A1914"/>
      <c r="B1914"/>
      <c r="C1914"/>
      <c r="D1914"/>
      <c r="E1914"/>
      <c r="F1914"/>
      <c r="G1914"/>
    </row>
    <row r="1915" spans="1:7">
      <c r="A1915"/>
      <c r="B1915"/>
      <c r="C1915"/>
      <c r="D1915"/>
      <c r="E1915"/>
      <c r="F1915"/>
      <c r="G1915"/>
    </row>
    <row r="1916" spans="1:7">
      <c r="A1916"/>
      <c r="B1916"/>
      <c r="C1916"/>
      <c r="D1916"/>
      <c r="E1916"/>
      <c r="F1916"/>
      <c r="G1916"/>
    </row>
    <row r="1917" spans="1:7">
      <c r="A1917"/>
      <c r="B1917"/>
      <c r="C1917"/>
      <c r="D1917"/>
      <c r="E1917"/>
      <c r="F1917"/>
      <c r="G1917"/>
    </row>
    <row r="1918" spans="1:7">
      <c r="A1918"/>
      <c r="B1918"/>
      <c r="C1918"/>
      <c r="D1918"/>
      <c r="E1918"/>
      <c r="F1918"/>
      <c r="G1918"/>
    </row>
    <row r="1919" spans="1:7">
      <c r="A1919"/>
      <c r="B1919"/>
      <c r="C1919"/>
      <c r="D1919"/>
      <c r="E1919"/>
      <c r="F1919"/>
      <c r="G1919"/>
    </row>
    <row r="1920" spans="1:7">
      <c r="A1920"/>
      <c r="B1920"/>
      <c r="C1920"/>
      <c r="D1920"/>
      <c r="E1920"/>
      <c r="F1920"/>
      <c r="G1920"/>
    </row>
    <row r="1921" spans="1:7">
      <c r="A1921"/>
      <c r="B1921"/>
      <c r="C1921"/>
      <c r="D1921"/>
      <c r="E1921"/>
      <c r="F1921"/>
      <c r="G1921"/>
    </row>
    <row r="1922" spans="1:7">
      <c r="A1922"/>
      <c r="B1922"/>
      <c r="C1922"/>
      <c r="D1922"/>
      <c r="E1922"/>
      <c r="F1922"/>
      <c r="G1922"/>
    </row>
    <row r="1923" spans="1:7">
      <c r="A1923"/>
      <c r="B1923"/>
      <c r="C1923"/>
      <c r="D1923"/>
      <c r="E1923"/>
      <c r="F1923"/>
      <c r="G1923"/>
    </row>
    <row r="1924" spans="1:7">
      <c r="A1924"/>
      <c r="B1924"/>
      <c r="C1924"/>
      <c r="D1924"/>
      <c r="E1924"/>
      <c r="F1924"/>
      <c r="G1924"/>
    </row>
    <row r="1925" spans="1:7">
      <c r="A1925"/>
      <c r="B1925"/>
      <c r="C1925"/>
      <c r="D1925"/>
      <c r="E1925"/>
      <c r="F1925"/>
      <c r="G1925"/>
    </row>
    <row r="1926" spans="1:7">
      <c r="A1926"/>
      <c r="B1926"/>
      <c r="C1926"/>
      <c r="D1926"/>
      <c r="E1926"/>
      <c r="F1926"/>
      <c r="G1926"/>
    </row>
    <row r="1927" spans="1:7">
      <c r="A1927"/>
      <c r="B1927"/>
      <c r="C1927"/>
      <c r="D1927"/>
      <c r="E1927"/>
      <c r="F1927"/>
      <c r="G1927"/>
    </row>
    <row r="1928" spans="1:7">
      <c r="A1928"/>
      <c r="B1928"/>
      <c r="C1928"/>
      <c r="D1928"/>
      <c r="E1928"/>
      <c r="F1928"/>
      <c r="G1928"/>
    </row>
    <row r="1929" spans="1:7">
      <c r="A1929"/>
      <c r="B1929"/>
      <c r="C1929"/>
      <c r="D1929"/>
      <c r="E1929"/>
      <c r="F1929"/>
      <c r="G1929"/>
    </row>
    <row r="1930" spans="1:7">
      <c r="A1930"/>
      <c r="B1930"/>
      <c r="C1930"/>
      <c r="D1930"/>
      <c r="E1930"/>
      <c r="F1930"/>
      <c r="G1930"/>
    </row>
    <row r="1931" spans="1:7">
      <c r="A1931"/>
      <c r="B1931"/>
      <c r="C1931"/>
      <c r="D1931"/>
      <c r="E1931"/>
      <c r="F1931"/>
      <c r="G1931"/>
    </row>
    <row r="1932" spans="1:7">
      <c r="A1932"/>
      <c r="B1932"/>
      <c r="C1932"/>
      <c r="D1932"/>
      <c r="E1932"/>
      <c r="F1932"/>
      <c r="G1932"/>
    </row>
    <row r="1933" spans="1:7">
      <c r="A1933"/>
      <c r="B1933"/>
      <c r="C1933"/>
      <c r="D1933"/>
      <c r="E1933"/>
      <c r="F1933"/>
      <c r="G1933"/>
    </row>
    <row r="1934" spans="1:7">
      <c r="A1934"/>
      <c r="B1934"/>
      <c r="C1934"/>
      <c r="D1934"/>
      <c r="E1934"/>
      <c r="F1934"/>
      <c r="G1934"/>
    </row>
    <row r="1935" spans="1:7">
      <c r="A1935"/>
      <c r="B1935"/>
      <c r="C1935"/>
      <c r="D1935"/>
      <c r="E1935"/>
      <c r="F1935"/>
      <c r="G1935"/>
    </row>
    <row r="1936" spans="1:7">
      <c r="A1936"/>
      <c r="B1936"/>
      <c r="C1936"/>
      <c r="D1936"/>
      <c r="E1936"/>
      <c r="F1936"/>
      <c r="G1936"/>
    </row>
    <row r="1937" spans="1:7">
      <c r="A1937"/>
      <c r="B1937"/>
      <c r="C1937"/>
      <c r="D1937"/>
      <c r="E1937"/>
      <c r="F1937"/>
      <c r="G1937"/>
    </row>
    <row r="1938" spans="1:7">
      <c r="A1938"/>
      <c r="B1938"/>
      <c r="C1938"/>
      <c r="D1938"/>
      <c r="E1938"/>
      <c r="F1938"/>
      <c r="G1938"/>
    </row>
    <row r="1939" spans="1:7">
      <c r="A1939"/>
      <c r="B1939"/>
      <c r="C1939"/>
      <c r="D1939"/>
      <c r="E1939"/>
      <c r="F1939"/>
      <c r="G1939"/>
    </row>
    <row r="1940" spans="1:7">
      <c r="A1940"/>
      <c r="B1940"/>
      <c r="C1940"/>
      <c r="D1940"/>
      <c r="E1940"/>
      <c r="F1940"/>
      <c r="G1940"/>
    </row>
    <row r="1941" spans="1:7">
      <c r="A1941"/>
      <c r="B1941"/>
      <c r="C1941"/>
      <c r="D1941"/>
      <c r="E1941"/>
      <c r="F1941"/>
      <c r="G1941"/>
    </row>
    <row r="1942" spans="1:7">
      <c r="A1942"/>
      <c r="B1942"/>
      <c r="C1942"/>
      <c r="D1942"/>
      <c r="E1942"/>
      <c r="F1942"/>
      <c r="G1942"/>
    </row>
    <row r="1943" spans="1:7">
      <c r="A1943"/>
      <c r="B1943"/>
      <c r="C1943"/>
      <c r="D1943"/>
      <c r="E1943"/>
      <c r="F1943"/>
      <c r="G1943"/>
    </row>
    <row r="1944" spans="1:7">
      <c r="A1944"/>
      <c r="B1944"/>
      <c r="C1944"/>
      <c r="D1944"/>
      <c r="E1944"/>
      <c r="F1944"/>
      <c r="G1944"/>
    </row>
    <row r="1945" spans="1:7">
      <c r="A1945"/>
      <c r="B1945"/>
      <c r="C1945"/>
      <c r="D1945"/>
      <c r="E1945"/>
      <c r="F1945"/>
      <c r="G1945"/>
    </row>
    <row r="1946" spans="1:7">
      <c r="A1946"/>
      <c r="B1946"/>
      <c r="C1946"/>
      <c r="D1946"/>
      <c r="E1946"/>
      <c r="F1946"/>
      <c r="G1946"/>
    </row>
    <row r="1947" spans="1:7">
      <c r="A1947"/>
      <c r="B1947"/>
      <c r="C1947"/>
      <c r="D1947"/>
      <c r="E1947"/>
      <c r="F1947"/>
      <c r="G1947"/>
    </row>
    <row r="1948" spans="1:7">
      <c r="A1948"/>
      <c r="B1948"/>
      <c r="C1948"/>
      <c r="D1948"/>
      <c r="E1948"/>
      <c r="F1948"/>
      <c r="G1948"/>
    </row>
    <row r="1949" spans="1:7">
      <c r="A1949"/>
      <c r="B1949"/>
      <c r="C1949"/>
      <c r="D1949"/>
      <c r="E1949"/>
      <c r="F1949"/>
      <c r="G1949"/>
    </row>
    <row r="1950" spans="1:7">
      <c r="A1950"/>
      <c r="B1950"/>
      <c r="C1950"/>
      <c r="D1950"/>
      <c r="E1950"/>
      <c r="F1950"/>
      <c r="G1950"/>
    </row>
    <row r="1951" spans="1:7">
      <c r="A1951"/>
      <c r="B1951"/>
      <c r="C1951"/>
      <c r="D1951"/>
      <c r="E1951"/>
      <c r="F1951"/>
      <c r="G1951"/>
    </row>
    <row r="1952" spans="1:7">
      <c r="A1952"/>
      <c r="B1952"/>
      <c r="C1952"/>
      <c r="D1952"/>
      <c r="E1952"/>
      <c r="F1952"/>
      <c r="G1952"/>
    </row>
    <row r="1953" spans="1:7">
      <c r="A1953"/>
      <c r="B1953"/>
      <c r="C1953"/>
      <c r="D1953"/>
      <c r="E1953"/>
      <c r="F1953"/>
      <c r="G1953"/>
    </row>
    <row r="1954" spans="1:7">
      <c r="A1954"/>
      <c r="B1954"/>
      <c r="C1954"/>
      <c r="D1954"/>
      <c r="E1954"/>
      <c r="F1954"/>
      <c r="G1954"/>
    </row>
    <row r="1955" spans="1:7">
      <c r="A1955"/>
      <c r="B1955"/>
      <c r="C1955"/>
      <c r="D1955"/>
      <c r="E1955"/>
      <c r="F1955"/>
      <c r="G1955"/>
    </row>
    <row r="1956" spans="1:7">
      <c r="A1956"/>
      <c r="B1956"/>
      <c r="C1956"/>
      <c r="D1956"/>
      <c r="E1956"/>
      <c r="F1956"/>
      <c r="G1956"/>
    </row>
    <row r="1957" spans="1:7">
      <c r="A1957"/>
      <c r="B1957"/>
      <c r="C1957"/>
      <c r="D1957"/>
      <c r="E1957"/>
      <c r="F1957"/>
      <c r="G1957"/>
    </row>
    <row r="1958" spans="1:7">
      <c r="A1958"/>
      <c r="B1958"/>
      <c r="C1958"/>
      <c r="D1958"/>
      <c r="E1958"/>
      <c r="F1958"/>
      <c r="G1958"/>
    </row>
    <row r="1959" spans="1:7">
      <c r="A1959"/>
      <c r="B1959"/>
      <c r="C1959"/>
      <c r="D1959"/>
      <c r="E1959"/>
      <c r="F1959"/>
      <c r="G1959"/>
    </row>
    <row r="1960" spans="1:7">
      <c r="A1960"/>
      <c r="B1960"/>
      <c r="C1960"/>
      <c r="D1960"/>
      <c r="E1960"/>
      <c r="F1960"/>
      <c r="G1960"/>
    </row>
    <row r="1961" spans="1:7">
      <c r="A1961"/>
      <c r="B1961"/>
      <c r="C1961"/>
      <c r="D1961"/>
      <c r="E1961"/>
      <c r="F1961"/>
      <c r="G1961"/>
    </row>
    <row r="1962" spans="1:7">
      <c r="A1962"/>
      <c r="B1962"/>
      <c r="C1962"/>
      <c r="D1962"/>
      <c r="E1962"/>
      <c r="F1962"/>
      <c r="G1962"/>
    </row>
    <row r="1963" spans="1:7">
      <c r="A1963"/>
      <c r="B1963"/>
      <c r="C1963"/>
      <c r="D1963"/>
      <c r="E1963"/>
      <c r="F1963"/>
      <c r="G1963"/>
    </row>
    <row r="1964" spans="1:7">
      <c r="A1964"/>
      <c r="B1964"/>
      <c r="C1964"/>
      <c r="D1964"/>
      <c r="E1964"/>
      <c r="F1964"/>
      <c r="G1964"/>
    </row>
    <row r="1965" spans="1:7">
      <c r="A1965"/>
      <c r="B1965"/>
      <c r="C1965"/>
      <c r="D1965"/>
      <c r="E1965"/>
      <c r="F1965"/>
      <c r="G1965"/>
    </row>
    <row r="1966" spans="1:7">
      <c r="A1966"/>
      <c r="B1966"/>
      <c r="C1966"/>
      <c r="D1966"/>
      <c r="E1966"/>
      <c r="F1966"/>
      <c r="G1966"/>
    </row>
    <row r="1967" spans="1:7">
      <c r="A1967"/>
      <c r="B1967"/>
      <c r="C1967"/>
      <c r="D1967"/>
      <c r="E1967"/>
      <c r="F1967"/>
      <c r="G1967"/>
    </row>
    <row r="1968" spans="1:7">
      <c r="A1968"/>
      <c r="B1968"/>
      <c r="C1968"/>
      <c r="D1968"/>
      <c r="E1968"/>
      <c r="F1968"/>
      <c r="G1968"/>
    </row>
    <row r="1969" spans="1:7">
      <c r="A1969"/>
      <c r="B1969"/>
      <c r="C1969"/>
      <c r="D1969"/>
      <c r="E1969"/>
      <c r="F1969"/>
      <c r="G1969"/>
    </row>
    <row r="1970" spans="1:7">
      <c r="A1970"/>
      <c r="B1970"/>
      <c r="C1970"/>
      <c r="D1970"/>
      <c r="E1970"/>
      <c r="F1970"/>
      <c r="G1970"/>
    </row>
    <row r="1971" spans="1:7">
      <c r="A1971"/>
      <c r="B1971"/>
      <c r="C1971"/>
      <c r="D1971"/>
      <c r="E1971"/>
      <c r="F1971"/>
      <c r="G1971"/>
    </row>
    <row r="1972" spans="1:7">
      <c r="A1972"/>
      <c r="B1972"/>
      <c r="C1972"/>
      <c r="D1972"/>
      <c r="E1972"/>
      <c r="F1972"/>
      <c r="G1972"/>
    </row>
    <row r="1973" spans="1:7">
      <c r="A1973"/>
      <c r="B1973"/>
      <c r="C1973"/>
      <c r="D1973"/>
      <c r="E1973"/>
      <c r="F1973"/>
      <c r="G1973"/>
    </row>
    <row r="1974" spans="1:7">
      <c r="A1974"/>
      <c r="B1974"/>
      <c r="C1974"/>
      <c r="D1974"/>
      <c r="E1974"/>
      <c r="F1974"/>
      <c r="G1974"/>
    </row>
    <row r="1975" spans="1:7">
      <c r="A1975"/>
      <c r="B1975"/>
      <c r="C1975"/>
      <c r="D1975"/>
      <c r="E1975"/>
      <c r="F1975"/>
      <c r="G1975"/>
    </row>
    <row r="1976" spans="1:7">
      <c r="A1976"/>
      <c r="B1976"/>
      <c r="C1976"/>
      <c r="D1976"/>
      <c r="E1976"/>
      <c r="F1976"/>
      <c r="G1976"/>
    </row>
    <row r="1977" spans="1:7">
      <c r="A1977"/>
      <c r="B1977"/>
      <c r="C1977"/>
      <c r="D1977"/>
      <c r="E1977"/>
      <c r="F1977"/>
      <c r="G1977"/>
    </row>
    <row r="1978" spans="1:7">
      <c r="A1978"/>
      <c r="B1978"/>
      <c r="C1978"/>
      <c r="D1978"/>
      <c r="E1978"/>
      <c r="F1978"/>
      <c r="G1978"/>
    </row>
    <row r="1979" spans="1:7">
      <c r="A1979"/>
      <c r="B1979"/>
      <c r="C1979"/>
      <c r="D1979"/>
      <c r="E1979"/>
      <c r="F1979"/>
      <c r="G1979"/>
    </row>
    <row r="1980" spans="1:7">
      <c r="A1980"/>
      <c r="B1980"/>
      <c r="C1980"/>
      <c r="D1980"/>
      <c r="E1980"/>
      <c r="F1980"/>
      <c r="G1980"/>
    </row>
    <row r="1981" spans="1:7">
      <c r="A1981"/>
      <c r="B1981"/>
      <c r="C1981"/>
      <c r="D1981"/>
      <c r="E1981"/>
      <c r="F1981"/>
      <c r="G1981"/>
    </row>
    <row r="1982" spans="1:7">
      <c r="A1982"/>
      <c r="B1982"/>
      <c r="C1982"/>
      <c r="D1982"/>
      <c r="E1982"/>
      <c r="F1982"/>
      <c r="G1982"/>
    </row>
    <row r="1983" spans="1:7">
      <c r="A1983"/>
      <c r="B1983"/>
      <c r="C1983"/>
      <c r="D1983"/>
      <c r="E1983"/>
      <c r="F1983"/>
      <c r="G1983"/>
    </row>
    <row r="1984" spans="1:7">
      <c r="A1984"/>
      <c r="B1984"/>
      <c r="C1984"/>
      <c r="D1984"/>
      <c r="E1984"/>
      <c r="F1984"/>
      <c r="G1984"/>
    </row>
    <row r="1985" spans="1:7">
      <c r="A1985"/>
      <c r="B1985"/>
      <c r="C1985"/>
      <c r="D1985"/>
      <c r="E1985"/>
      <c r="F1985"/>
      <c r="G1985"/>
    </row>
    <row r="1986" spans="1:7">
      <c r="A1986"/>
      <c r="B1986"/>
      <c r="C1986"/>
      <c r="D1986"/>
      <c r="E1986"/>
      <c r="F1986"/>
      <c r="G1986"/>
    </row>
    <row r="1987" spans="1:7">
      <c r="A1987"/>
      <c r="B1987"/>
      <c r="C1987"/>
      <c r="D1987"/>
      <c r="E1987"/>
      <c r="F1987"/>
      <c r="G1987"/>
    </row>
    <row r="1988" spans="1:7">
      <c r="A1988"/>
      <c r="B1988"/>
      <c r="C1988"/>
      <c r="D1988"/>
      <c r="E1988"/>
      <c r="F1988"/>
      <c r="G1988"/>
    </row>
    <row r="1989" spans="1:7">
      <c r="A1989"/>
      <c r="B1989"/>
      <c r="C1989"/>
      <c r="D1989"/>
      <c r="E1989"/>
      <c r="F1989"/>
      <c r="G1989"/>
    </row>
    <row r="1990" spans="1:7">
      <c r="A1990"/>
      <c r="B1990"/>
      <c r="C1990"/>
      <c r="D1990"/>
      <c r="E1990"/>
      <c r="F1990"/>
      <c r="G1990"/>
    </row>
    <row r="1991" spans="1:7">
      <c r="A1991"/>
      <c r="B1991"/>
      <c r="C1991"/>
      <c r="D1991"/>
      <c r="E1991"/>
      <c r="F1991"/>
      <c r="G1991"/>
    </row>
    <row r="1992" spans="1:7">
      <c r="A1992"/>
      <c r="B1992"/>
      <c r="C1992"/>
      <c r="D1992"/>
      <c r="E1992"/>
      <c r="F1992"/>
      <c r="G1992"/>
    </row>
    <row r="1993" spans="1:7">
      <c r="A1993"/>
      <c r="B1993"/>
      <c r="C1993"/>
      <c r="D1993"/>
      <c r="E1993"/>
      <c r="F1993"/>
      <c r="G1993"/>
    </row>
    <row r="1994" spans="1:7">
      <c r="A1994"/>
      <c r="B1994"/>
      <c r="C1994"/>
      <c r="D1994"/>
      <c r="E1994"/>
      <c r="F1994"/>
      <c r="G1994"/>
    </row>
    <row r="1995" spans="1:7">
      <c r="A1995"/>
      <c r="B1995"/>
      <c r="C1995"/>
      <c r="D1995"/>
      <c r="E1995"/>
      <c r="F1995"/>
      <c r="G1995"/>
    </row>
    <row r="1996" spans="1:7">
      <c r="A1996"/>
      <c r="B1996"/>
      <c r="C1996"/>
      <c r="D1996"/>
      <c r="E1996"/>
      <c r="F1996"/>
      <c r="G1996"/>
    </row>
    <row r="1997" spans="1:7">
      <c r="A1997"/>
      <c r="B1997"/>
      <c r="C1997"/>
      <c r="D1997"/>
      <c r="E1997"/>
      <c r="F1997"/>
      <c r="G1997"/>
    </row>
    <row r="1998" spans="1:7">
      <c r="A1998"/>
      <c r="B1998"/>
      <c r="C1998"/>
      <c r="D1998"/>
      <c r="E1998"/>
      <c r="F1998"/>
      <c r="G1998"/>
    </row>
    <row r="1999" spans="1:7">
      <c r="A1999"/>
      <c r="B1999"/>
      <c r="C1999"/>
      <c r="D1999"/>
      <c r="E1999"/>
      <c r="F1999"/>
      <c r="G1999"/>
    </row>
    <row r="2000" spans="1:7">
      <c r="A2000"/>
      <c r="B2000"/>
      <c r="C2000"/>
      <c r="D2000"/>
      <c r="E2000"/>
      <c r="F2000"/>
      <c r="G2000"/>
    </row>
    <row r="2001" spans="1:7">
      <c r="A2001"/>
      <c r="B2001"/>
      <c r="C2001"/>
      <c r="D2001"/>
      <c r="E2001"/>
      <c r="F2001"/>
      <c r="G2001"/>
    </row>
    <row r="2002" spans="1:7">
      <c r="A2002"/>
      <c r="B2002"/>
      <c r="C2002"/>
      <c r="D2002"/>
      <c r="E2002"/>
      <c r="F2002"/>
      <c r="G2002"/>
    </row>
    <row r="2003" spans="1:7">
      <c r="A2003"/>
      <c r="B2003"/>
      <c r="C2003"/>
      <c r="D2003"/>
      <c r="E2003"/>
      <c r="F2003"/>
      <c r="G2003"/>
    </row>
    <row r="2004" spans="1:7">
      <c r="A2004"/>
      <c r="B2004"/>
      <c r="C2004"/>
      <c r="D2004"/>
      <c r="E2004"/>
      <c r="F2004"/>
      <c r="G2004"/>
    </row>
    <row r="2005" spans="1:7">
      <c r="A2005"/>
      <c r="B2005"/>
      <c r="C2005"/>
      <c r="D2005"/>
      <c r="E2005"/>
      <c r="F2005"/>
      <c r="G2005"/>
    </row>
    <row r="2006" spans="1:7">
      <c r="A2006"/>
      <c r="B2006"/>
      <c r="C2006"/>
      <c r="D2006"/>
      <c r="E2006"/>
      <c r="F2006"/>
      <c r="G2006"/>
    </row>
    <row r="2007" spans="1:7">
      <c r="A2007"/>
      <c r="B2007"/>
      <c r="C2007"/>
      <c r="D2007"/>
      <c r="E2007"/>
      <c r="F2007"/>
      <c r="G2007"/>
    </row>
    <row r="2008" spans="1:7">
      <c r="A2008"/>
      <c r="B2008"/>
      <c r="C2008"/>
      <c r="D2008"/>
      <c r="E2008"/>
      <c r="F2008"/>
      <c r="G2008"/>
    </row>
    <row r="2009" spans="1:7">
      <c r="A2009"/>
      <c r="B2009"/>
      <c r="C2009"/>
      <c r="D2009"/>
      <c r="E2009"/>
      <c r="F2009"/>
      <c r="G2009"/>
    </row>
    <row r="2010" spans="1:7">
      <c r="A2010"/>
      <c r="B2010"/>
      <c r="C2010"/>
      <c r="D2010"/>
      <c r="E2010"/>
      <c r="F2010"/>
      <c r="G2010"/>
    </row>
    <row r="2011" spans="1:7">
      <c r="A2011"/>
      <c r="B2011"/>
      <c r="C2011"/>
      <c r="D2011"/>
      <c r="E2011"/>
      <c r="F2011"/>
      <c r="G2011"/>
    </row>
    <row r="2012" spans="1:7">
      <c r="A2012"/>
      <c r="B2012"/>
      <c r="C2012"/>
      <c r="D2012"/>
      <c r="E2012"/>
      <c r="F2012"/>
      <c r="G2012"/>
    </row>
    <row r="2013" spans="1:7">
      <c r="A2013"/>
      <c r="B2013"/>
      <c r="C2013"/>
      <c r="D2013"/>
      <c r="E2013"/>
      <c r="F2013"/>
      <c r="G2013"/>
    </row>
    <row r="2014" spans="1:7">
      <c r="A2014"/>
      <c r="B2014"/>
      <c r="C2014"/>
      <c r="D2014"/>
      <c r="E2014"/>
      <c r="F2014"/>
      <c r="G2014"/>
    </row>
    <row r="2015" spans="1:7">
      <c r="A2015"/>
      <c r="B2015"/>
      <c r="C2015"/>
      <c r="D2015"/>
      <c r="E2015"/>
      <c r="F2015"/>
      <c r="G2015"/>
    </row>
    <row r="2016" spans="1:7">
      <c r="A2016"/>
      <c r="B2016"/>
      <c r="C2016"/>
      <c r="D2016"/>
      <c r="E2016"/>
      <c r="F2016"/>
      <c r="G2016"/>
    </row>
    <row r="2017" spans="1:7">
      <c r="A2017"/>
      <c r="B2017"/>
      <c r="C2017"/>
      <c r="D2017"/>
      <c r="E2017"/>
      <c r="F2017"/>
      <c r="G2017"/>
    </row>
    <row r="2018" spans="1:7">
      <c r="A2018"/>
      <c r="B2018"/>
      <c r="C2018"/>
      <c r="D2018"/>
      <c r="E2018"/>
      <c r="F2018"/>
      <c r="G2018"/>
    </row>
    <row r="2019" spans="1:7">
      <c r="A2019"/>
      <c r="B2019"/>
      <c r="C2019"/>
      <c r="D2019"/>
      <c r="E2019"/>
      <c r="F2019"/>
      <c r="G2019"/>
    </row>
    <row r="2020" spans="1:7">
      <c r="A2020"/>
      <c r="B2020"/>
      <c r="C2020"/>
      <c r="D2020"/>
      <c r="E2020"/>
      <c r="F2020"/>
      <c r="G2020"/>
    </row>
    <row r="2021" spans="1:7">
      <c r="A2021"/>
      <c r="B2021"/>
      <c r="C2021"/>
      <c r="D2021"/>
      <c r="E2021"/>
      <c r="F2021"/>
      <c r="G2021"/>
    </row>
    <row r="2022" spans="1:7">
      <c r="A2022"/>
      <c r="B2022"/>
      <c r="C2022"/>
      <c r="D2022"/>
      <c r="E2022"/>
      <c r="F2022"/>
      <c r="G2022"/>
    </row>
    <row r="2023" spans="1:7">
      <c r="A2023"/>
      <c r="B2023"/>
      <c r="C2023"/>
      <c r="D2023"/>
      <c r="E2023"/>
      <c r="F2023"/>
      <c r="G2023"/>
    </row>
    <row r="2024" spans="1:7">
      <c r="A2024"/>
      <c r="B2024"/>
      <c r="C2024"/>
      <c r="D2024"/>
      <c r="E2024"/>
      <c r="F2024"/>
      <c r="G2024"/>
    </row>
    <row r="2025" spans="1:7">
      <c r="A2025"/>
      <c r="B2025"/>
      <c r="C2025"/>
      <c r="D2025"/>
      <c r="E2025"/>
      <c r="F2025"/>
      <c r="G2025"/>
    </row>
    <row r="2026" spans="1:7">
      <c r="A2026"/>
      <c r="B2026"/>
      <c r="C2026"/>
      <c r="D2026"/>
      <c r="E2026"/>
      <c r="F2026"/>
      <c r="G2026"/>
    </row>
    <row r="2027" spans="1:7">
      <c r="A2027"/>
      <c r="B2027"/>
      <c r="C2027"/>
      <c r="D2027"/>
      <c r="E2027"/>
      <c r="F2027"/>
      <c r="G2027"/>
    </row>
    <row r="2028" spans="1:7">
      <c r="A2028"/>
      <c r="B2028"/>
      <c r="C2028"/>
      <c r="D2028"/>
      <c r="E2028"/>
      <c r="F2028"/>
      <c r="G2028"/>
    </row>
    <row r="2029" spans="1:7">
      <c r="A2029"/>
      <c r="B2029"/>
      <c r="C2029"/>
      <c r="D2029"/>
      <c r="E2029"/>
      <c r="F2029"/>
      <c r="G2029"/>
    </row>
    <row r="2030" spans="1:7">
      <c r="A2030"/>
      <c r="B2030"/>
      <c r="C2030"/>
      <c r="D2030"/>
      <c r="E2030"/>
      <c r="F2030"/>
      <c r="G2030"/>
    </row>
    <row r="2031" spans="1:7">
      <c r="A2031"/>
      <c r="B2031"/>
      <c r="C2031"/>
      <c r="D2031"/>
      <c r="E2031"/>
      <c r="F2031"/>
      <c r="G2031"/>
    </row>
    <row r="2032" spans="1:7">
      <c r="A2032"/>
      <c r="B2032"/>
      <c r="C2032"/>
      <c r="D2032"/>
      <c r="E2032"/>
      <c r="F2032"/>
      <c r="G2032"/>
    </row>
    <row r="2033" spans="1:7">
      <c r="A2033"/>
      <c r="B2033"/>
      <c r="C2033"/>
      <c r="D2033"/>
      <c r="E2033"/>
      <c r="F2033"/>
      <c r="G2033"/>
    </row>
    <row r="2034" spans="1:7">
      <c r="A2034"/>
      <c r="B2034"/>
      <c r="C2034"/>
      <c r="D2034"/>
      <c r="E2034"/>
      <c r="F2034"/>
      <c r="G2034"/>
    </row>
    <row r="2035" spans="1:7">
      <c r="A2035"/>
      <c r="B2035"/>
      <c r="C2035"/>
      <c r="D2035"/>
      <c r="E2035"/>
      <c r="F2035"/>
      <c r="G2035"/>
    </row>
    <row r="2036" spans="1:7">
      <c r="A2036"/>
      <c r="B2036"/>
      <c r="C2036"/>
      <c r="D2036"/>
      <c r="E2036"/>
      <c r="F2036"/>
      <c r="G2036"/>
    </row>
    <row r="2037" spans="1:7">
      <c r="A2037"/>
      <c r="B2037"/>
      <c r="C2037"/>
      <c r="D2037"/>
      <c r="E2037"/>
      <c r="F2037"/>
      <c r="G2037"/>
    </row>
    <row r="2038" spans="1:7">
      <c r="A2038"/>
      <c r="B2038"/>
      <c r="C2038"/>
      <c r="D2038"/>
      <c r="E2038"/>
      <c r="F2038"/>
      <c r="G2038"/>
    </row>
    <row r="2039" spans="1:7">
      <c r="A2039"/>
      <c r="B2039"/>
      <c r="C2039"/>
      <c r="D2039"/>
      <c r="E2039"/>
      <c r="F2039"/>
      <c r="G2039"/>
    </row>
    <row r="2040" spans="1:7">
      <c r="A2040"/>
      <c r="B2040"/>
      <c r="C2040"/>
      <c r="D2040"/>
      <c r="E2040"/>
      <c r="F2040"/>
      <c r="G2040"/>
    </row>
    <row r="2041" spans="1:7">
      <c r="A2041"/>
      <c r="B2041"/>
      <c r="C2041"/>
      <c r="D2041"/>
      <c r="E2041"/>
      <c r="F2041"/>
      <c r="G2041"/>
    </row>
    <row r="2042" spans="1:7">
      <c r="A2042"/>
      <c r="B2042"/>
      <c r="C2042"/>
      <c r="D2042"/>
      <c r="E2042"/>
      <c r="F2042"/>
      <c r="G2042"/>
    </row>
    <row r="2043" spans="1:7">
      <c r="A2043"/>
      <c r="B2043"/>
      <c r="C2043"/>
      <c r="D2043"/>
      <c r="E2043"/>
      <c r="F2043"/>
      <c r="G2043"/>
    </row>
    <row r="2044" spans="1:7">
      <c r="A2044"/>
      <c r="B2044"/>
      <c r="C2044"/>
      <c r="D2044"/>
      <c r="E2044"/>
      <c r="F2044"/>
      <c r="G2044"/>
    </row>
    <row r="2045" spans="1:7">
      <c r="A2045"/>
      <c r="B2045"/>
      <c r="C2045"/>
      <c r="D2045"/>
      <c r="E2045"/>
      <c r="F2045"/>
      <c r="G2045"/>
    </row>
    <row r="2046" spans="1:7">
      <c r="A2046"/>
      <c r="B2046"/>
      <c r="C2046"/>
      <c r="D2046"/>
      <c r="E2046"/>
      <c r="F2046"/>
      <c r="G2046"/>
    </row>
    <row r="2047" spans="1:7">
      <c r="A2047"/>
      <c r="B2047"/>
      <c r="C2047"/>
      <c r="D2047"/>
      <c r="E2047"/>
      <c r="F2047"/>
      <c r="G2047"/>
    </row>
    <row r="2048" spans="1:7">
      <c r="A2048"/>
      <c r="B2048"/>
      <c r="C2048"/>
      <c r="D2048"/>
      <c r="E2048"/>
      <c r="F2048"/>
      <c r="G2048"/>
    </row>
    <row r="2049" spans="1:7">
      <c r="A2049"/>
      <c r="B2049"/>
      <c r="C2049"/>
      <c r="D2049"/>
      <c r="E2049"/>
      <c r="F2049"/>
      <c r="G2049"/>
    </row>
    <row r="2050" spans="1:7">
      <c r="A2050"/>
      <c r="B2050"/>
      <c r="C2050"/>
      <c r="D2050"/>
      <c r="E2050"/>
      <c r="F2050"/>
      <c r="G2050"/>
    </row>
    <row r="2051" spans="1:7">
      <c r="A2051"/>
      <c r="B2051"/>
      <c r="C2051"/>
      <c r="D2051"/>
      <c r="E2051"/>
      <c r="F2051"/>
      <c r="G2051"/>
    </row>
    <row r="2052" spans="1:7">
      <c r="A2052"/>
      <c r="B2052"/>
      <c r="C2052"/>
      <c r="D2052"/>
      <c r="E2052"/>
      <c r="F2052"/>
      <c r="G2052"/>
    </row>
    <row r="2053" spans="1:7">
      <c r="A2053"/>
      <c r="B2053"/>
      <c r="C2053"/>
      <c r="D2053"/>
      <c r="E2053"/>
      <c r="F2053"/>
      <c r="G2053"/>
    </row>
    <row r="2054" spans="1:7">
      <c r="A2054"/>
      <c r="B2054"/>
      <c r="C2054"/>
      <c r="D2054"/>
      <c r="E2054"/>
      <c r="F2054"/>
      <c r="G2054"/>
    </row>
    <row r="2055" spans="1:7">
      <c r="A2055"/>
      <c r="B2055"/>
      <c r="C2055"/>
      <c r="D2055"/>
      <c r="E2055"/>
      <c r="F2055"/>
      <c r="G2055"/>
    </row>
    <row r="2056" spans="1:7">
      <c r="A2056"/>
      <c r="B2056"/>
      <c r="C2056"/>
      <c r="D2056"/>
      <c r="E2056"/>
      <c r="F2056"/>
      <c r="G2056"/>
    </row>
    <row r="2057" spans="1:7">
      <c r="A2057"/>
      <c r="B2057"/>
      <c r="C2057"/>
      <c r="D2057"/>
      <c r="E2057"/>
      <c r="F2057"/>
      <c r="G2057"/>
    </row>
    <row r="2058" spans="1:7">
      <c r="A2058"/>
      <c r="B2058"/>
      <c r="C2058"/>
      <c r="D2058"/>
      <c r="E2058"/>
      <c r="F2058"/>
      <c r="G2058"/>
    </row>
    <row r="2059" spans="1:7">
      <c r="A2059"/>
      <c r="B2059"/>
      <c r="C2059"/>
      <c r="D2059"/>
      <c r="E2059"/>
      <c r="F2059"/>
      <c r="G2059"/>
    </row>
    <row r="2060" spans="1:7">
      <c r="A2060"/>
      <c r="B2060"/>
      <c r="C2060"/>
      <c r="D2060"/>
      <c r="E2060"/>
      <c r="F2060"/>
      <c r="G2060"/>
    </row>
    <row r="2061" spans="1:7">
      <c r="A2061"/>
      <c r="B2061"/>
      <c r="C2061"/>
      <c r="D2061"/>
      <c r="E2061"/>
      <c r="F2061"/>
      <c r="G2061"/>
    </row>
    <row r="2062" spans="1:7">
      <c r="A2062"/>
      <c r="B2062"/>
      <c r="C2062"/>
      <c r="D2062"/>
      <c r="E2062"/>
      <c r="F2062"/>
      <c r="G2062"/>
    </row>
    <row r="2063" spans="1:7">
      <c r="A2063"/>
      <c r="B2063"/>
      <c r="C2063"/>
      <c r="D2063"/>
      <c r="E2063"/>
      <c r="F2063"/>
      <c r="G2063"/>
    </row>
    <row r="2064" spans="1:7">
      <c r="A2064"/>
      <c r="B2064"/>
      <c r="C2064"/>
      <c r="D2064"/>
      <c r="E2064"/>
      <c r="F2064"/>
      <c r="G2064"/>
    </row>
    <row r="2065" spans="1:7">
      <c r="A2065"/>
      <c r="B2065"/>
      <c r="C2065"/>
      <c r="D2065"/>
      <c r="E2065"/>
      <c r="F2065"/>
      <c r="G2065"/>
    </row>
    <row r="2066" spans="1:7">
      <c r="A2066"/>
      <c r="B2066"/>
      <c r="C2066"/>
      <c r="D2066"/>
      <c r="E2066"/>
      <c r="F2066"/>
      <c r="G2066"/>
    </row>
    <row r="2067" spans="1:7">
      <c r="A2067"/>
      <c r="B2067"/>
      <c r="C2067"/>
      <c r="D2067"/>
      <c r="E2067"/>
      <c r="F2067"/>
      <c r="G2067"/>
    </row>
    <row r="2068" spans="1:7">
      <c r="A2068"/>
      <c r="B2068"/>
      <c r="C2068"/>
      <c r="D2068"/>
      <c r="E2068"/>
      <c r="F2068"/>
      <c r="G2068"/>
    </row>
    <row r="2069" spans="1:7">
      <c r="A2069"/>
      <c r="B2069"/>
      <c r="C2069"/>
      <c r="D2069"/>
      <c r="E2069"/>
      <c r="F2069"/>
      <c r="G2069"/>
    </row>
    <row r="2070" spans="1:7">
      <c r="A2070"/>
      <c r="B2070"/>
      <c r="C2070"/>
      <c r="D2070"/>
      <c r="E2070"/>
      <c r="F2070"/>
      <c r="G2070"/>
    </row>
    <row r="2071" spans="1:7">
      <c r="A2071"/>
      <c r="B2071"/>
      <c r="C2071"/>
      <c r="D2071"/>
      <c r="E2071"/>
      <c r="F2071"/>
      <c r="G2071"/>
    </row>
    <row r="2072" spans="1:7">
      <c r="A2072"/>
      <c r="B2072"/>
      <c r="C2072"/>
      <c r="D2072"/>
      <c r="E2072"/>
      <c r="F2072"/>
      <c r="G2072"/>
    </row>
    <row r="2073" spans="1:7">
      <c r="A2073"/>
      <c r="B2073"/>
      <c r="C2073"/>
      <c r="D2073"/>
      <c r="E2073"/>
      <c r="F2073"/>
      <c r="G2073"/>
    </row>
    <row r="2074" spans="1:7">
      <c r="A2074"/>
      <c r="B2074"/>
      <c r="C2074"/>
      <c r="D2074"/>
      <c r="E2074"/>
      <c r="F2074"/>
      <c r="G2074"/>
    </row>
    <row r="2075" spans="1:7">
      <c r="A2075"/>
      <c r="B2075"/>
      <c r="C2075"/>
      <c r="D2075"/>
      <c r="E2075"/>
      <c r="F2075"/>
      <c r="G2075"/>
    </row>
    <row r="2076" spans="1:7">
      <c r="A2076"/>
      <c r="B2076"/>
      <c r="C2076"/>
      <c r="D2076"/>
      <c r="E2076"/>
      <c r="F2076"/>
      <c r="G2076"/>
    </row>
    <row r="2077" spans="1:7">
      <c r="A2077"/>
      <c r="B2077"/>
      <c r="C2077"/>
      <c r="D2077"/>
      <c r="E2077"/>
      <c r="F2077"/>
      <c r="G2077"/>
    </row>
    <row r="2078" spans="1:7">
      <c r="A2078"/>
      <c r="B2078"/>
      <c r="C2078"/>
      <c r="D2078"/>
      <c r="E2078"/>
      <c r="F2078"/>
      <c r="G2078"/>
    </row>
    <row r="2079" spans="1:7">
      <c r="A2079"/>
      <c r="B2079"/>
      <c r="C2079"/>
      <c r="D2079"/>
      <c r="E2079"/>
      <c r="F2079"/>
      <c r="G2079"/>
    </row>
    <row r="2080" spans="1:7">
      <c r="A2080"/>
      <c r="B2080"/>
      <c r="C2080"/>
      <c r="D2080"/>
      <c r="E2080"/>
      <c r="F2080"/>
      <c r="G2080"/>
    </row>
    <row r="2081" spans="1:7">
      <c r="A2081"/>
      <c r="B2081"/>
      <c r="C2081"/>
      <c r="D2081"/>
      <c r="E2081"/>
      <c r="F2081"/>
      <c r="G2081"/>
    </row>
    <row r="2082" spans="1:7">
      <c r="A2082"/>
      <c r="B2082"/>
      <c r="C2082"/>
      <c r="D2082"/>
      <c r="E2082"/>
      <c r="F2082"/>
      <c r="G2082"/>
    </row>
    <row r="2083" spans="1:7">
      <c r="A2083"/>
      <c r="B2083"/>
      <c r="C2083"/>
      <c r="D2083"/>
      <c r="E2083"/>
      <c r="F2083"/>
      <c r="G2083"/>
    </row>
    <row r="2084" spans="1:7">
      <c r="A2084"/>
      <c r="B2084"/>
      <c r="C2084"/>
      <c r="D2084"/>
      <c r="E2084"/>
      <c r="F2084"/>
      <c r="G2084"/>
    </row>
    <row r="2085" spans="1:7">
      <c r="A2085"/>
      <c r="B2085"/>
      <c r="C2085"/>
      <c r="D2085"/>
      <c r="E2085"/>
      <c r="F2085"/>
      <c r="G2085"/>
    </row>
    <row r="2086" spans="1:7">
      <c r="A2086"/>
      <c r="B2086"/>
      <c r="C2086"/>
      <c r="D2086"/>
      <c r="E2086"/>
      <c r="F2086"/>
      <c r="G2086"/>
    </row>
    <row r="2087" spans="1:7">
      <c r="A2087"/>
      <c r="B2087"/>
      <c r="C2087"/>
      <c r="D2087"/>
      <c r="E2087"/>
      <c r="F2087"/>
      <c r="G2087"/>
    </row>
    <row r="2088" spans="1:7">
      <c r="A2088"/>
      <c r="B2088"/>
      <c r="C2088"/>
      <c r="D2088"/>
      <c r="E2088"/>
      <c r="F2088"/>
      <c r="G2088"/>
    </row>
    <row r="2089" spans="1:7">
      <c r="A2089"/>
      <c r="B2089"/>
      <c r="C2089"/>
      <c r="D2089"/>
      <c r="E2089"/>
      <c r="F2089"/>
      <c r="G2089"/>
    </row>
    <row r="2090" spans="1:7">
      <c r="A2090"/>
      <c r="B2090"/>
      <c r="C2090"/>
      <c r="D2090"/>
      <c r="E2090"/>
      <c r="F2090"/>
      <c r="G2090"/>
    </row>
    <row r="2091" spans="1:7">
      <c r="A2091"/>
      <c r="B2091"/>
      <c r="C2091"/>
      <c r="D2091"/>
      <c r="E2091"/>
      <c r="F2091"/>
      <c r="G2091"/>
    </row>
    <row r="2092" spans="1:7">
      <c r="A2092"/>
      <c r="B2092"/>
      <c r="C2092"/>
      <c r="D2092"/>
      <c r="E2092"/>
      <c r="F2092"/>
      <c r="G2092"/>
    </row>
    <row r="2093" spans="1:7">
      <c r="A2093"/>
      <c r="B2093"/>
      <c r="C2093"/>
      <c r="D2093"/>
      <c r="E2093"/>
      <c r="F2093"/>
      <c r="G2093"/>
    </row>
    <row r="2094" spans="1:7">
      <c r="A2094"/>
      <c r="B2094"/>
      <c r="C2094"/>
      <c r="D2094"/>
      <c r="E2094"/>
      <c r="F2094"/>
      <c r="G2094"/>
    </row>
    <row r="2095" spans="1:7">
      <c r="A2095"/>
      <c r="B2095"/>
      <c r="C2095"/>
      <c r="D2095"/>
      <c r="E2095"/>
      <c r="F2095"/>
      <c r="G2095"/>
    </row>
    <row r="2096" spans="1:7">
      <c r="A2096"/>
      <c r="B2096"/>
      <c r="C2096"/>
      <c r="D2096"/>
      <c r="E2096"/>
      <c r="F2096"/>
      <c r="G2096"/>
    </row>
    <row r="2097" spans="1:7">
      <c r="A2097"/>
      <c r="B2097"/>
      <c r="C2097"/>
      <c r="D2097"/>
      <c r="E2097"/>
      <c r="F2097"/>
      <c r="G2097"/>
    </row>
    <row r="2098" spans="1:7">
      <c r="A2098"/>
      <c r="B2098"/>
      <c r="C2098"/>
      <c r="D2098"/>
      <c r="E2098"/>
      <c r="F2098"/>
      <c r="G2098"/>
    </row>
    <row r="2099" spans="1:7">
      <c r="A2099"/>
      <c r="B2099"/>
      <c r="C2099"/>
      <c r="D2099"/>
      <c r="E2099"/>
      <c r="F2099"/>
      <c r="G2099"/>
    </row>
    <row r="2100" spans="1:7">
      <c r="A2100"/>
      <c r="B2100"/>
      <c r="C2100"/>
      <c r="D2100"/>
      <c r="E2100"/>
      <c r="F2100"/>
      <c r="G2100"/>
    </row>
    <row r="2101" spans="1:7">
      <c r="A2101"/>
      <c r="B2101"/>
      <c r="C2101"/>
      <c r="D2101"/>
      <c r="E2101"/>
      <c r="F2101"/>
      <c r="G2101"/>
    </row>
    <row r="2102" spans="1:7">
      <c r="A2102"/>
      <c r="B2102"/>
      <c r="C2102"/>
      <c r="D2102"/>
      <c r="E2102"/>
      <c r="F2102"/>
      <c r="G2102"/>
    </row>
    <row r="2103" spans="1:7">
      <c r="A2103"/>
      <c r="B2103"/>
      <c r="C2103"/>
      <c r="D2103"/>
      <c r="E2103"/>
      <c r="F2103"/>
      <c r="G2103"/>
    </row>
    <row r="2104" spans="1:7">
      <c r="A2104"/>
      <c r="B2104"/>
      <c r="C2104"/>
      <c r="D2104"/>
      <c r="E2104"/>
      <c r="F2104"/>
      <c r="G2104"/>
    </row>
    <row r="2105" spans="1:7">
      <c r="A2105"/>
      <c r="B2105"/>
      <c r="C2105"/>
      <c r="D2105"/>
      <c r="E2105"/>
      <c r="F2105"/>
      <c r="G2105"/>
    </row>
    <row r="2106" spans="1:7">
      <c r="A2106"/>
      <c r="B2106"/>
      <c r="C2106"/>
      <c r="D2106"/>
      <c r="E2106"/>
      <c r="F2106"/>
      <c r="G2106"/>
    </row>
    <row r="2107" spans="1:7">
      <c r="A2107"/>
      <c r="B2107"/>
      <c r="C2107"/>
      <c r="D2107"/>
      <c r="E2107"/>
      <c r="F2107"/>
      <c r="G2107"/>
    </row>
    <row r="2108" spans="1:7">
      <c r="A2108"/>
      <c r="B2108"/>
      <c r="C2108"/>
      <c r="D2108"/>
      <c r="E2108"/>
      <c r="F2108"/>
      <c r="G2108"/>
    </row>
    <row r="2109" spans="1:7">
      <c r="A2109"/>
      <c r="B2109"/>
      <c r="C2109"/>
      <c r="D2109"/>
      <c r="E2109"/>
      <c r="F2109"/>
      <c r="G2109"/>
    </row>
    <row r="2110" spans="1:7">
      <c r="A2110"/>
      <c r="B2110"/>
      <c r="C2110"/>
      <c r="D2110"/>
      <c r="E2110"/>
      <c r="F2110"/>
      <c r="G2110"/>
    </row>
    <row r="2111" spans="1:7">
      <c r="A2111"/>
      <c r="B2111"/>
      <c r="C2111"/>
      <c r="D2111"/>
      <c r="E2111"/>
      <c r="F2111"/>
      <c r="G2111"/>
    </row>
    <row r="2112" spans="1:7">
      <c r="A2112"/>
      <c r="B2112"/>
      <c r="C2112"/>
      <c r="D2112"/>
      <c r="E2112"/>
      <c r="F2112"/>
      <c r="G2112"/>
    </row>
    <row r="2113" spans="1:7">
      <c r="A2113"/>
      <c r="B2113"/>
      <c r="C2113"/>
      <c r="D2113"/>
      <c r="E2113"/>
      <c r="F2113"/>
      <c r="G2113"/>
    </row>
    <row r="2114" spans="1:7">
      <c r="A2114"/>
      <c r="B2114"/>
      <c r="C2114"/>
      <c r="D2114"/>
      <c r="E2114"/>
      <c r="F2114"/>
      <c r="G2114"/>
    </row>
    <row r="2115" spans="1:7">
      <c r="A2115"/>
      <c r="B2115"/>
      <c r="C2115"/>
      <c r="D2115"/>
      <c r="E2115"/>
      <c r="F2115"/>
      <c r="G2115"/>
    </row>
    <row r="2116" spans="1:7">
      <c r="A2116"/>
      <c r="B2116"/>
      <c r="C2116"/>
      <c r="D2116"/>
      <c r="E2116"/>
      <c r="F2116"/>
      <c r="G2116"/>
    </row>
    <row r="2117" spans="1:7">
      <c r="A2117"/>
      <c r="B2117"/>
      <c r="C2117"/>
      <c r="D2117"/>
      <c r="E2117"/>
      <c r="F2117"/>
      <c r="G2117"/>
    </row>
    <row r="2118" spans="1:7">
      <c r="A2118"/>
      <c r="B2118"/>
      <c r="C2118"/>
      <c r="D2118"/>
      <c r="E2118"/>
      <c r="F2118"/>
      <c r="G2118"/>
    </row>
    <row r="2119" spans="1:7">
      <c r="A2119"/>
      <c r="B2119"/>
      <c r="C2119"/>
      <c r="D2119"/>
      <c r="E2119"/>
      <c r="F2119"/>
      <c r="G2119"/>
    </row>
    <row r="2120" spans="1:7">
      <c r="A2120"/>
      <c r="B2120"/>
      <c r="C2120"/>
      <c r="D2120"/>
      <c r="E2120"/>
      <c r="F2120"/>
      <c r="G2120"/>
    </row>
    <row r="2121" spans="1:7">
      <c r="A2121"/>
      <c r="B2121"/>
      <c r="C2121"/>
      <c r="D2121"/>
      <c r="E2121"/>
      <c r="F2121"/>
      <c r="G2121"/>
    </row>
    <row r="2122" spans="1:7">
      <c r="A2122"/>
      <c r="B2122"/>
      <c r="C2122"/>
      <c r="D2122"/>
      <c r="E2122"/>
      <c r="F2122"/>
      <c r="G2122"/>
    </row>
    <row r="2123" spans="1:7">
      <c r="A2123"/>
      <c r="B2123"/>
      <c r="C2123"/>
      <c r="D2123"/>
      <c r="E2123"/>
      <c r="F2123"/>
      <c r="G2123"/>
    </row>
    <row r="2124" spans="1:7">
      <c r="A2124"/>
      <c r="B2124"/>
      <c r="C2124"/>
      <c r="D2124"/>
      <c r="E2124"/>
      <c r="F2124"/>
      <c r="G2124"/>
    </row>
    <row r="2125" spans="1:7">
      <c r="A2125"/>
      <c r="B2125"/>
      <c r="C2125"/>
      <c r="D2125"/>
      <c r="E2125"/>
      <c r="F2125"/>
      <c r="G2125"/>
    </row>
    <row r="2126" spans="1:7">
      <c r="A2126"/>
      <c r="B2126"/>
      <c r="C2126"/>
      <c r="D2126"/>
      <c r="E2126"/>
      <c r="F2126"/>
      <c r="G2126"/>
    </row>
    <row r="2127" spans="1:7">
      <c r="A2127"/>
      <c r="B2127"/>
      <c r="C2127"/>
      <c r="D2127"/>
      <c r="E2127"/>
      <c r="F2127"/>
      <c r="G2127"/>
    </row>
    <row r="2128" spans="1:7">
      <c r="A2128"/>
      <c r="B2128"/>
      <c r="C2128"/>
      <c r="D2128"/>
      <c r="E2128"/>
      <c r="F2128"/>
      <c r="G2128"/>
    </row>
    <row r="2129" spans="1:7">
      <c r="A2129"/>
      <c r="B2129"/>
      <c r="C2129"/>
      <c r="D2129"/>
      <c r="E2129"/>
      <c r="F2129"/>
      <c r="G2129"/>
    </row>
    <row r="2130" spans="1:7">
      <c r="A2130"/>
      <c r="B2130"/>
      <c r="C2130"/>
      <c r="D2130"/>
      <c r="E2130"/>
      <c r="F2130"/>
      <c r="G2130"/>
    </row>
    <row r="2131" spans="1:7">
      <c r="A2131"/>
      <c r="B2131"/>
      <c r="C2131"/>
      <c r="D2131"/>
      <c r="E2131"/>
      <c r="F2131"/>
      <c r="G2131"/>
    </row>
    <row r="2132" spans="1:7">
      <c r="A2132"/>
      <c r="B2132"/>
      <c r="C2132"/>
      <c r="D2132"/>
      <c r="E2132"/>
      <c r="F2132"/>
      <c r="G2132"/>
    </row>
    <row r="2133" spans="1:7">
      <c r="A2133"/>
      <c r="B2133"/>
      <c r="C2133"/>
      <c r="D2133"/>
      <c r="E2133"/>
      <c r="F2133"/>
      <c r="G2133"/>
    </row>
    <row r="2134" spans="1:7">
      <c r="A2134"/>
      <c r="B2134"/>
      <c r="C2134"/>
      <c r="D2134"/>
      <c r="E2134"/>
      <c r="F2134"/>
      <c r="G2134"/>
    </row>
    <row r="2135" spans="1:7">
      <c r="A2135"/>
      <c r="B2135"/>
      <c r="C2135"/>
      <c r="D2135"/>
      <c r="E2135"/>
      <c r="F2135"/>
      <c r="G2135"/>
    </row>
    <row r="2136" spans="1:7">
      <c r="A2136"/>
      <c r="B2136"/>
      <c r="C2136"/>
      <c r="D2136"/>
      <c r="E2136"/>
      <c r="F2136"/>
      <c r="G2136"/>
    </row>
    <row r="2137" spans="1:7">
      <c r="A2137"/>
      <c r="B2137"/>
      <c r="C2137"/>
      <c r="D2137"/>
      <c r="E2137"/>
      <c r="F2137"/>
      <c r="G2137"/>
    </row>
    <row r="2138" spans="1:7">
      <c r="A2138"/>
      <c r="B2138"/>
      <c r="C2138"/>
      <c r="D2138"/>
      <c r="E2138"/>
      <c r="F2138"/>
      <c r="G2138"/>
    </row>
    <row r="2139" spans="1:7">
      <c r="A2139"/>
      <c r="B2139"/>
      <c r="C2139"/>
      <c r="D2139"/>
      <c r="E2139"/>
      <c r="F2139"/>
      <c r="G2139"/>
    </row>
    <row r="2140" spans="1:7">
      <c r="A2140"/>
      <c r="B2140"/>
      <c r="C2140"/>
      <c r="D2140"/>
      <c r="E2140"/>
      <c r="F2140"/>
      <c r="G2140"/>
    </row>
    <row r="2141" spans="1:7">
      <c r="A2141"/>
      <c r="B2141"/>
      <c r="C2141"/>
      <c r="D2141"/>
      <c r="E2141"/>
      <c r="F2141"/>
      <c r="G2141"/>
    </row>
    <row r="2142" spans="1:7">
      <c r="A2142"/>
      <c r="B2142"/>
      <c r="C2142"/>
      <c r="D2142"/>
      <c r="E2142"/>
      <c r="F2142"/>
      <c r="G2142"/>
    </row>
    <row r="2143" spans="1:7">
      <c r="A2143"/>
      <c r="B2143"/>
      <c r="C2143"/>
      <c r="D2143"/>
      <c r="E2143"/>
      <c r="F2143"/>
      <c r="G2143"/>
    </row>
    <row r="2144" spans="1:7">
      <c r="A2144"/>
      <c r="B2144"/>
      <c r="C2144"/>
      <c r="D2144"/>
      <c r="E2144"/>
      <c r="F2144"/>
      <c r="G2144"/>
    </row>
    <row r="2145" spans="1:7">
      <c r="A2145"/>
      <c r="B2145"/>
      <c r="C2145"/>
      <c r="D2145"/>
      <c r="E2145"/>
      <c r="F2145"/>
      <c r="G2145"/>
    </row>
    <row r="2146" spans="1:7">
      <c r="A2146"/>
      <c r="B2146"/>
      <c r="C2146"/>
      <c r="D2146"/>
      <c r="E2146"/>
      <c r="F2146"/>
      <c r="G2146"/>
    </row>
    <row r="2147" spans="1:7">
      <c r="A2147"/>
      <c r="B2147"/>
      <c r="C2147"/>
      <c r="D2147"/>
      <c r="E2147"/>
      <c r="F2147"/>
      <c r="G2147"/>
    </row>
    <row r="2148" spans="1:7">
      <c r="A2148"/>
      <c r="B2148"/>
      <c r="C2148"/>
      <c r="D2148"/>
      <c r="E2148"/>
      <c r="F2148"/>
      <c r="G2148"/>
    </row>
    <row r="2149" spans="1:7">
      <c r="A2149"/>
      <c r="B2149"/>
      <c r="C2149"/>
      <c r="D2149"/>
      <c r="E2149"/>
      <c r="F2149"/>
      <c r="G2149"/>
    </row>
    <row r="2150" spans="1:7">
      <c r="A2150"/>
      <c r="B2150"/>
      <c r="C2150"/>
      <c r="D2150"/>
      <c r="E2150"/>
      <c r="F2150"/>
      <c r="G2150"/>
    </row>
    <row r="2151" spans="1:7">
      <c r="A2151"/>
      <c r="B2151"/>
      <c r="C2151"/>
      <c r="D2151"/>
      <c r="E2151"/>
      <c r="F2151"/>
      <c r="G2151"/>
    </row>
    <row r="2152" spans="1:7">
      <c r="A2152"/>
      <c r="B2152"/>
      <c r="C2152"/>
      <c r="D2152"/>
      <c r="E2152"/>
      <c r="F2152"/>
      <c r="G2152"/>
    </row>
    <row r="2153" spans="1:7">
      <c r="A2153"/>
      <c r="B2153"/>
      <c r="C2153"/>
      <c r="D2153"/>
      <c r="E2153"/>
      <c r="F2153"/>
      <c r="G2153"/>
    </row>
    <row r="2154" spans="1:7">
      <c r="A2154"/>
      <c r="B2154"/>
      <c r="C2154"/>
      <c r="D2154"/>
      <c r="E2154"/>
      <c r="F2154"/>
      <c r="G2154"/>
    </row>
    <row r="2155" spans="1:7">
      <c r="A2155"/>
      <c r="B2155"/>
      <c r="C2155"/>
      <c r="D2155"/>
      <c r="E2155"/>
      <c r="F2155"/>
      <c r="G2155"/>
    </row>
    <row r="2156" spans="1:7">
      <c r="A2156"/>
      <c r="B2156"/>
      <c r="C2156"/>
      <c r="D2156"/>
      <c r="E2156"/>
      <c r="F2156"/>
      <c r="G2156"/>
    </row>
    <row r="2157" spans="1:7">
      <c r="A2157"/>
      <c r="B2157"/>
      <c r="C2157"/>
      <c r="D2157"/>
      <c r="E2157"/>
      <c r="F2157"/>
      <c r="G2157"/>
    </row>
    <row r="2158" spans="1:7">
      <c r="A2158"/>
      <c r="B2158"/>
      <c r="C2158"/>
      <c r="D2158"/>
      <c r="E2158"/>
      <c r="F2158"/>
      <c r="G2158"/>
    </row>
    <row r="2159" spans="1:7">
      <c r="A2159"/>
      <c r="B2159"/>
      <c r="C2159"/>
      <c r="D2159"/>
      <c r="E2159"/>
      <c r="F2159"/>
      <c r="G2159"/>
    </row>
    <row r="2160" spans="1:7">
      <c r="A2160"/>
      <c r="B2160"/>
      <c r="C2160"/>
      <c r="D2160"/>
      <c r="E2160"/>
      <c r="F2160"/>
      <c r="G2160"/>
    </row>
    <row r="2161" spans="1:7">
      <c r="A2161"/>
      <c r="B2161"/>
      <c r="C2161"/>
      <c r="D2161"/>
      <c r="E2161"/>
      <c r="F2161"/>
      <c r="G2161"/>
    </row>
    <row r="2162" spans="1:7">
      <c r="A2162"/>
      <c r="B2162"/>
      <c r="C2162"/>
      <c r="D2162"/>
      <c r="E2162"/>
      <c r="F2162"/>
      <c r="G2162"/>
    </row>
    <row r="2163" spans="1:7">
      <c r="A2163"/>
      <c r="B2163"/>
      <c r="C2163"/>
      <c r="D2163"/>
      <c r="E2163"/>
      <c r="F2163"/>
      <c r="G2163"/>
    </row>
    <row r="2164" spans="1:7">
      <c r="A2164"/>
      <c r="B2164"/>
      <c r="C2164"/>
      <c r="D2164"/>
      <c r="E2164"/>
      <c r="F2164"/>
      <c r="G2164"/>
    </row>
    <row r="2165" spans="1:7">
      <c r="A2165"/>
      <c r="B2165"/>
      <c r="C2165"/>
      <c r="D2165"/>
      <c r="E2165"/>
      <c r="F2165"/>
      <c r="G2165"/>
    </row>
    <row r="2166" spans="1:7">
      <c r="A2166"/>
      <c r="B2166"/>
      <c r="C2166"/>
      <c r="D2166"/>
      <c r="E2166"/>
      <c r="F2166"/>
      <c r="G2166"/>
    </row>
    <row r="2167" spans="1:7">
      <c r="A2167"/>
      <c r="B2167"/>
      <c r="C2167"/>
      <c r="D2167"/>
      <c r="E2167"/>
      <c r="F2167"/>
      <c r="G2167"/>
    </row>
    <row r="2168" spans="1:7">
      <c r="A2168"/>
      <c r="B2168"/>
      <c r="C2168"/>
      <c r="D2168"/>
      <c r="E2168"/>
      <c r="F2168"/>
      <c r="G2168"/>
    </row>
    <row r="2169" spans="1:7">
      <c r="A2169"/>
      <c r="B2169"/>
      <c r="C2169"/>
      <c r="D2169"/>
      <c r="E2169"/>
      <c r="F2169"/>
      <c r="G2169"/>
    </row>
    <row r="2170" spans="1:7">
      <c r="A2170"/>
      <c r="B2170"/>
      <c r="C2170"/>
      <c r="D2170"/>
      <c r="E2170"/>
      <c r="F2170"/>
      <c r="G2170"/>
    </row>
    <row r="2171" spans="1:7">
      <c r="A2171"/>
      <c r="B2171"/>
      <c r="C2171"/>
      <c r="D2171"/>
      <c r="E2171"/>
      <c r="F2171"/>
      <c r="G2171"/>
    </row>
    <row r="2172" spans="1:7">
      <c r="A2172"/>
      <c r="B2172"/>
      <c r="C2172"/>
      <c r="D2172"/>
      <c r="E2172"/>
      <c r="F2172"/>
      <c r="G2172"/>
    </row>
    <row r="2173" spans="1:7">
      <c r="A2173"/>
      <c r="B2173"/>
      <c r="C2173"/>
      <c r="D2173"/>
      <c r="E2173"/>
      <c r="F2173"/>
      <c r="G2173"/>
    </row>
    <row r="2174" spans="1:7">
      <c r="A2174"/>
      <c r="B2174"/>
      <c r="C2174"/>
      <c r="D2174"/>
      <c r="E2174"/>
      <c r="F2174"/>
      <c r="G2174"/>
    </row>
    <row r="2175" spans="1:7">
      <c r="A2175"/>
      <c r="B2175"/>
      <c r="C2175"/>
      <c r="D2175"/>
      <c r="E2175"/>
      <c r="F2175"/>
      <c r="G2175"/>
    </row>
    <row r="2176" spans="1:7">
      <c r="A2176"/>
      <c r="B2176"/>
      <c r="C2176"/>
      <c r="D2176"/>
      <c r="E2176"/>
      <c r="F2176"/>
      <c r="G2176"/>
    </row>
    <row r="2177" spans="1:7">
      <c r="A2177"/>
      <c r="B2177"/>
      <c r="C2177"/>
      <c r="D2177"/>
      <c r="E2177"/>
      <c r="F2177"/>
      <c r="G2177"/>
    </row>
    <row r="2178" spans="1:7">
      <c r="A2178"/>
      <c r="B2178"/>
      <c r="C2178"/>
      <c r="D2178"/>
      <c r="E2178"/>
      <c r="F2178"/>
      <c r="G2178"/>
    </row>
    <row r="2179" spans="1:7">
      <c r="A2179"/>
      <c r="B2179"/>
      <c r="C2179"/>
      <c r="D2179"/>
      <c r="E2179"/>
      <c r="F2179"/>
      <c r="G2179"/>
    </row>
    <row r="2180" spans="1:7">
      <c r="A2180"/>
      <c r="B2180"/>
      <c r="C2180"/>
      <c r="D2180"/>
      <c r="E2180"/>
      <c r="F2180"/>
      <c r="G2180"/>
    </row>
    <row r="2181" spans="1:7">
      <c r="A2181"/>
      <c r="B2181"/>
      <c r="C2181"/>
      <c r="D2181"/>
      <c r="E2181"/>
      <c r="F2181"/>
      <c r="G2181"/>
    </row>
    <row r="2182" spans="1:7">
      <c r="A2182"/>
      <c r="B2182"/>
      <c r="C2182"/>
      <c r="D2182"/>
      <c r="E2182"/>
      <c r="F2182"/>
      <c r="G2182"/>
    </row>
    <row r="2183" spans="1:7">
      <c r="A2183"/>
      <c r="B2183"/>
      <c r="C2183"/>
      <c r="D2183"/>
      <c r="E2183"/>
      <c r="F2183"/>
      <c r="G2183"/>
    </row>
    <row r="2184" spans="1:7">
      <c r="A2184"/>
      <c r="B2184"/>
      <c r="C2184"/>
      <c r="D2184"/>
      <c r="E2184"/>
      <c r="F2184"/>
      <c r="G2184"/>
    </row>
    <row r="2185" spans="1:7">
      <c r="A2185"/>
      <c r="B2185"/>
      <c r="C2185"/>
      <c r="D2185"/>
      <c r="E2185"/>
      <c r="F2185"/>
      <c r="G2185"/>
    </row>
    <row r="2186" spans="1:7">
      <c r="A2186"/>
      <c r="B2186"/>
      <c r="C2186"/>
      <c r="D2186"/>
      <c r="E2186"/>
      <c r="F2186"/>
      <c r="G2186"/>
    </row>
    <row r="2187" spans="1:7">
      <c r="A2187"/>
      <c r="B2187"/>
      <c r="C2187"/>
      <c r="D2187"/>
      <c r="E2187"/>
      <c r="F2187"/>
      <c r="G2187"/>
    </row>
    <row r="2188" spans="1:7">
      <c r="A2188"/>
      <c r="B2188"/>
      <c r="C2188"/>
      <c r="D2188"/>
      <c r="E2188"/>
      <c r="F2188"/>
      <c r="G2188"/>
    </row>
    <row r="2189" spans="1:7">
      <c r="A2189"/>
      <c r="B2189"/>
      <c r="C2189"/>
      <c r="D2189"/>
      <c r="E2189"/>
      <c r="F2189"/>
      <c r="G2189"/>
    </row>
    <row r="2190" spans="1:7">
      <c r="A2190"/>
      <c r="B2190"/>
      <c r="C2190"/>
      <c r="D2190"/>
      <c r="E2190"/>
      <c r="F2190"/>
      <c r="G2190"/>
    </row>
    <row r="2191" spans="1:7">
      <c r="A2191"/>
      <c r="B2191"/>
      <c r="C2191"/>
      <c r="D2191"/>
      <c r="E2191"/>
      <c r="F2191"/>
      <c r="G2191"/>
    </row>
    <row r="2192" spans="1:7">
      <c r="A2192"/>
      <c r="B2192"/>
      <c r="C2192"/>
      <c r="D2192"/>
      <c r="E2192"/>
      <c r="F2192"/>
      <c r="G2192"/>
    </row>
    <row r="2193" spans="1:7">
      <c r="A2193"/>
      <c r="B2193"/>
      <c r="C2193"/>
      <c r="D2193"/>
      <c r="E2193"/>
      <c r="F2193"/>
      <c r="G2193"/>
    </row>
    <row r="2194" spans="1:7">
      <c r="A2194"/>
      <c r="B2194"/>
      <c r="C2194"/>
      <c r="D2194"/>
      <c r="E2194"/>
      <c r="F2194"/>
      <c r="G2194"/>
    </row>
    <row r="2195" spans="1:7">
      <c r="A2195"/>
      <c r="B2195"/>
      <c r="C2195"/>
      <c r="D2195"/>
      <c r="E2195"/>
      <c r="F2195"/>
      <c r="G2195"/>
    </row>
    <row r="2196" spans="1:7">
      <c r="A2196"/>
      <c r="B2196"/>
      <c r="C2196"/>
      <c r="D2196"/>
      <c r="E2196"/>
      <c r="F2196"/>
      <c r="G2196"/>
    </row>
    <row r="2197" spans="1:7">
      <c r="A2197"/>
      <c r="B2197"/>
      <c r="C2197"/>
      <c r="D2197"/>
      <c r="E2197"/>
      <c r="F2197"/>
      <c r="G2197"/>
    </row>
    <row r="2198" spans="1:7">
      <c r="A2198"/>
      <c r="B2198"/>
      <c r="C2198"/>
      <c r="D2198"/>
      <c r="E2198"/>
      <c r="F2198"/>
      <c r="G2198"/>
    </row>
    <row r="2199" spans="1:7">
      <c r="A2199"/>
      <c r="B2199"/>
      <c r="C2199"/>
      <c r="D2199"/>
      <c r="E2199"/>
      <c r="F2199"/>
      <c r="G2199"/>
    </row>
    <row r="2200" spans="1:7">
      <c r="A2200"/>
      <c r="B2200"/>
      <c r="C2200"/>
      <c r="D2200"/>
      <c r="E2200"/>
      <c r="F2200"/>
      <c r="G2200"/>
    </row>
    <row r="2201" spans="1:7">
      <c r="A2201"/>
      <c r="B2201"/>
      <c r="C2201"/>
      <c r="D2201"/>
      <c r="E2201"/>
      <c r="F2201"/>
      <c r="G2201"/>
    </row>
    <row r="2202" spans="1:7">
      <c r="A2202"/>
      <c r="B2202"/>
      <c r="C2202"/>
      <c r="D2202"/>
      <c r="E2202"/>
      <c r="F2202"/>
      <c r="G2202"/>
    </row>
    <row r="2203" spans="1:7">
      <c r="A2203"/>
      <c r="B2203"/>
      <c r="C2203"/>
      <c r="D2203"/>
      <c r="E2203"/>
      <c r="F2203"/>
      <c r="G2203"/>
    </row>
    <row r="2204" spans="1:7">
      <c r="A2204"/>
      <c r="B2204"/>
      <c r="C2204"/>
      <c r="D2204"/>
      <c r="E2204"/>
      <c r="F2204"/>
      <c r="G2204"/>
    </row>
    <row r="2205" spans="1:7">
      <c r="A2205"/>
      <c r="B2205"/>
      <c r="C2205"/>
      <c r="D2205"/>
      <c r="E2205"/>
      <c r="F2205"/>
      <c r="G2205"/>
    </row>
    <row r="2206" spans="1:7">
      <c r="A2206"/>
      <c r="B2206"/>
      <c r="C2206"/>
      <c r="D2206"/>
      <c r="E2206"/>
      <c r="F2206"/>
      <c r="G2206"/>
    </row>
    <row r="2207" spans="1:7">
      <c r="A2207"/>
      <c r="B2207"/>
      <c r="C2207"/>
      <c r="D2207"/>
      <c r="E2207"/>
      <c r="F2207"/>
      <c r="G2207"/>
    </row>
    <row r="2208" spans="1:7">
      <c r="A2208"/>
      <c r="B2208"/>
      <c r="C2208"/>
      <c r="D2208"/>
      <c r="E2208"/>
      <c r="F2208"/>
      <c r="G2208"/>
    </row>
    <row r="2209" spans="1:7">
      <c r="A2209"/>
      <c r="B2209"/>
      <c r="C2209"/>
      <c r="D2209"/>
      <c r="E2209"/>
      <c r="F2209"/>
      <c r="G2209"/>
    </row>
    <row r="2210" spans="1:7">
      <c r="A2210"/>
      <c r="B2210"/>
      <c r="C2210"/>
      <c r="D2210"/>
      <c r="E2210"/>
      <c r="F2210"/>
      <c r="G2210"/>
    </row>
    <row r="2211" spans="1:7">
      <c r="A2211"/>
      <c r="B2211"/>
      <c r="C2211"/>
      <c r="D2211"/>
      <c r="E2211"/>
      <c r="F2211"/>
      <c r="G2211"/>
    </row>
    <row r="2212" spans="1:7">
      <c r="A2212"/>
      <c r="B2212"/>
      <c r="C2212"/>
      <c r="D2212"/>
      <c r="E2212"/>
      <c r="F2212"/>
      <c r="G2212"/>
    </row>
    <row r="2213" spans="1:7">
      <c r="A2213"/>
      <c r="B2213"/>
      <c r="C2213"/>
      <c r="D2213"/>
      <c r="E2213"/>
      <c r="F2213"/>
      <c r="G2213"/>
    </row>
    <row r="2214" spans="1:7">
      <c r="A2214"/>
      <c r="B2214"/>
      <c r="C2214"/>
      <c r="D2214"/>
      <c r="E2214"/>
      <c r="F2214"/>
      <c r="G2214"/>
    </row>
    <row r="2215" spans="1:7">
      <c r="A2215"/>
      <c r="B2215"/>
      <c r="C2215"/>
      <c r="D2215"/>
      <c r="E2215"/>
      <c r="F2215"/>
      <c r="G2215"/>
    </row>
    <row r="2216" spans="1:7">
      <c r="A2216"/>
      <c r="B2216"/>
      <c r="C2216"/>
      <c r="D2216"/>
      <c r="E2216"/>
      <c r="F2216"/>
      <c r="G2216"/>
    </row>
    <row r="2217" spans="1:7">
      <c r="A2217"/>
      <c r="B2217"/>
      <c r="C2217"/>
      <c r="D2217"/>
      <c r="E2217"/>
      <c r="F2217"/>
      <c r="G2217"/>
    </row>
    <row r="2218" spans="1:7">
      <c r="A2218"/>
      <c r="B2218"/>
      <c r="C2218"/>
      <c r="D2218"/>
      <c r="E2218"/>
      <c r="F2218"/>
      <c r="G2218"/>
    </row>
    <row r="2219" spans="1:7">
      <c r="A2219"/>
      <c r="B2219"/>
      <c r="C2219"/>
      <c r="D2219"/>
      <c r="E2219"/>
      <c r="F2219"/>
      <c r="G2219"/>
    </row>
    <row r="2220" spans="1:7">
      <c r="A2220"/>
      <c r="B2220"/>
      <c r="C2220"/>
      <c r="D2220"/>
      <c r="E2220"/>
      <c r="F2220"/>
      <c r="G2220"/>
    </row>
    <row r="2221" spans="1:7">
      <c r="A2221"/>
      <c r="B2221"/>
      <c r="C2221"/>
      <c r="D2221"/>
      <c r="E2221"/>
      <c r="F2221"/>
      <c r="G2221"/>
    </row>
    <row r="2222" spans="1:7">
      <c r="A2222"/>
      <c r="B2222"/>
      <c r="C2222"/>
      <c r="D2222"/>
      <c r="E2222"/>
      <c r="F2222"/>
      <c r="G2222"/>
    </row>
    <row r="2223" spans="1:7">
      <c r="A2223"/>
      <c r="B2223"/>
      <c r="C2223"/>
      <c r="D2223"/>
      <c r="E2223"/>
      <c r="F2223"/>
      <c r="G2223"/>
    </row>
    <row r="2224" spans="1:7">
      <c r="A2224"/>
      <c r="B2224"/>
      <c r="C2224"/>
      <c r="D2224"/>
      <c r="E2224"/>
      <c r="F2224"/>
      <c r="G2224"/>
    </row>
    <row r="2225" spans="1:7">
      <c r="A2225"/>
      <c r="B2225"/>
      <c r="C2225"/>
      <c r="D2225"/>
      <c r="E2225"/>
      <c r="F2225"/>
      <c r="G2225"/>
    </row>
    <row r="2226" spans="1:7">
      <c r="A2226"/>
      <c r="B2226"/>
      <c r="C2226"/>
      <c r="D2226"/>
      <c r="E2226"/>
      <c r="F2226"/>
      <c r="G2226"/>
    </row>
    <row r="2227" spans="1:7">
      <c r="A2227"/>
      <c r="B2227"/>
      <c r="C2227"/>
      <c r="D2227"/>
      <c r="E2227"/>
      <c r="F2227"/>
      <c r="G2227"/>
    </row>
    <row r="2228" spans="1:7">
      <c r="A2228"/>
      <c r="B2228"/>
      <c r="C2228"/>
      <c r="D2228"/>
      <c r="E2228"/>
      <c r="F2228"/>
      <c r="G2228"/>
    </row>
    <row r="2229" spans="1:7">
      <c r="A2229"/>
      <c r="B2229"/>
      <c r="C2229"/>
      <c r="D2229"/>
      <c r="E2229"/>
      <c r="F2229"/>
      <c r="G2229"/>
    </row>
    <row r="2230" spans="1:7">
      <c r="A2230"/>
      <c r="B2230"/>
      <c r="C2230"/>
      <c r="D2230"/>
      <c r="E2230"/>
      <c r="F2230"/>
      <c r="G2230"/>
    </row>
    <row r="2231" spans="1:7">
      <c r="A2231"/>
      <c r="B2231"/>
      <c r="C2231"/>
      <c r="D2231"/>
      <c r="E2231"/>
      <c r="F2231"/>
      <c r="G2231"/>
    </row>
    <row r="2232" spans="1:7">
      <c r="A2232"/>
      <c r="B2232"/>
      <c r="C2232"/>
      <c r="D2232"/>
      <c r="E2232"/>
      <c r="F2232"/>
      <c r="G2232"/>
    </row>
    <row r="2233" spans="1:7">
      <c r="A2233"/>
      <c r="B2233"/>
      <c r="C2233"/>
      <c r="D2233"/>
      <c r="E2233"/>
      <c r="F2233"/>
      <c r="G2233"/>
    </row>
    <row r="2234" spans="1:7">
      <c r="A2234"/>
      <c r="B2234"/>
      <c r="C2234"/>
      <c r="D2234"/>
      <c r="E2234"/>
      <c r="F2234"/>
      <c r="G2234"/>
    </row>
    <row r="2235" spans="1:7">
      <c r="A2235"/>
      <c r="B2235"/>
      <c r="C2235"/>
      <c r="D2235"/>
      <c r="E2235"/>
      <c r="F2235"/>
      <c r="G2235"/>
    </row>
    <row r="2236" spans="1:7">
      <c r="A2236"/>
      <c r="B2236"/>
      <c r="C2236"/>
      <c r="D2236"/>
      <c r="E2236"/>
      <c r="F2236"/>
      <c r="G2236"/>
    </row>
    <row r="2237" spans="1:7">
      <c r="A2237"/>
      <c r="B2237"/>
      <c r="C2237"/>
      <c r="D2237"/>
      <c r="E2237"/>
      <c r="F2237"/>
      <c r="G2237"/>
    </row>
    <row r="2238" spans="1:7">
      <c r="A2238"/>
      <c r="B2238"/>
      <c r="C2238"/>
      <c r="D2238"/>
      <c r="E2238"/>
      <c r="F2238"/>
      <c r="G2238"/>
    </row>
    <row r="2239" spans="1:7">
      <c r="A2239"/>
      <c r="B2239"/>
      <c r="C2239"/>
      <c r="D2239"/>
      <c r="E2239"/>
      <c r="F2239"/>
      <c r="G2239"/>
    </row>
    <row r="2240" spans="1:7">
      <c r="A2240"/>
      <c r="B2240"/>
      <c r="C2240"/>
      <c r="D2240"/>
      <c r="E2240"/>
      <c r="F2240"/>
      <c r="G2240"/>
    </row>
    <row r="2241" spans="1:7">
      <c r="A2241"/>
      <c r="B2241"/>
      <c r="C2241"/>
      <c r="D2241"/>
      <c r="E2241"/>
      <c r="F2241"/>
      <c r="G2241"/>
    </row>
    <row r="2242" spans="1:7">
      <c r="A2242"/>
      <c r="B2242"/>
      <c r="C2242"/>
      <c r="D2242"/>
      <c r="E2242"/>
      <c r="F2242"/>
      <c r="G2242"/>
    </row>
    <row r="2243" spans="1:7">
      <c r="A2243"/>
      <c r="B2243"/>
      <c r="C2243"/>
      <c r="D2243"/>
      <c r="E2243"/>
      <c r="F2243"/>
      <c r="G2243"/>
    </row>
    <row r="2244" spans="1:7">
      <c r="A2244"/>
      <c r="B2244"/>
      <c r="C2244"/>
      <c r="D2244"/>
      <c r="E2244"/>
      <c r="F2244"/>
      <c r="G2244"/>
    </row>
    <row r="2245" spans="1:7">
      <c r="A2245"/>
      <c r="B2245"/>
      <c r="C2245"/>
      <c r="D2245"/>
      <c r="E2245"/>
      <c r="F2245"/>
      <c r="G2245"/>
    </row>
    <row r="2246" spans="1:7">
      <c r="A2246"/>
      <c r="B2246"/>
      <c r="C2246"/>
      <c r="D2246"/>
      <c r="E2246"/>
      <c r="F2246"/>
      <c r="G2246"/>
    </row>
    <row r="2247" spans="1:7">
      <c r="A2247"/>
      <c r="B2247"/>
      <c r="C2247"/>
      <c r="D2247"/>
      <c r="E2247"/>
      <c r="F2247"/>
      <c r="G2247"/>
    </row>
    <row r="2248" spans="1:7">
      <c r="A2248"/>
      <c r="B2248"/>
      <c r="C2248"/>
      <c r="D2248"/>
      <c r="E2248"/>
      <c r="F2248"/>
      <c r="G2248"/>
    </row>
    <row r="2249" spans="1:7">
      <c r="A2249"/>
      <c r="B2249"/>
      <c r="C2249"/>
      <c r="D2249"/>
      <c r="E2249"/>
      <c r="F2249"/>
      <c r="G2249"/>
    </row>
    <row r="2250" spans="1:7">
      <c r="A2250"/>
      <c r="B2250"/>
      <c r="C2250"/>
      <c r="D2250"/>
      <c r="E2250"/>
      <c r="F2250"/>
      <c r="G2250"/>
    </row>
    <row r="2251" spans="1:7">
      <c r="A2251"/>
      <c r="B2251"/>
      <c r="C2251"/>
      <c r="D2251"/>
      <c r="E2251"/>
      <c r="F2251"/>
      <c r="G2251"/>
    </row>
    <row r="2252" spans="1:7">
      <c r="A2252"/>
      <c r="B2252"/>
      <c r="C2252"/>
      <c r="D2252"/>
      <c r="E2252"/>
      <c r="F2252"/>
      <c r="G2252"/>
    </row>
    <row r="2253" spans="1:7">
      <c r="A2253"/>
      <c r="B2253"/>
      <c r="C2253"/>
      <c r="D2253"/>
      <c r="E2253"/>
      <c r="F2253"/>
      <c r="G2253"/>
    </row>
    <row r="2254" spans="1:7">
      <c r="A2254"/>
      <c r="B2254"/>
      <c r="C2254"/>
      <c r="D2254"/>
      <c r="E2254"/>
      <c r="F2254"/>
      <c r="G2254"/>
    </row>
    <row r="2255" spans="1:7">
      <c r="A2255"/>
      <c r="B2255"/>
      <c r="C2255"/>
      <c r="D2255"/>
      <c r="E2255"/>
      <c r="F2255"/>
      <c r="G2255"/>
    </row>
    <row r="2256" spans="1:7">
      <c r="A2256"/>
      <c r="B2256"/>
      <c r="C2256"/>
      <c r="D2256"/>
      <c r="E2256"/>
      <c r="F2256"/>
      <c r="G2256"/>
    </row>
    <row r="2257" spans="1:7">
      <c r="A2257"/>
      <c r="B2257"/>
      <c r="C2257"/>
      <c r="D2257"/>
      <c r="E2257"/>
      <c r="F2257"/>
      <c r="G2257"/>
    </row>
    <row r="2258" spans="1:7">
      <c r="A2258"/>
      <c r="B2258"/>
      <c r="C2258"/>
      <c r="D2258"/>
      <c r="E2258"/>
      <c r="F2258"/>
      <c r="G2258"/>
    </row>
    <row r="2259" spans="1:7">
      <c r="A2259"/>
      <c r="B2259"/>
      <c r="C2259"/>
      <c r="D2259"/>
      <c r="E2259"/>
      <c r="F2259"/>
      <c r="G2259"/>
    </row>
    <row r="2260" spans="1:7">
      <c r="A2260"/>
      <c r="B2260"/>
      <c r="C2260"/>
      <c r="D2260"/>
      <c r="E2260"/>
      <c r="F2260"/>
      <c r="G2260"/>
    </row>
    <row r="2261" spans="1:7">
      <c r="A2261"/>
      <c r="B2261"/>
      <c r="C2261"/>
      <c r="D2261"/>
      <c r="E2261"/>
      <c r="F2261"/>
      <c r="G2261"/>
    </row>
    <row r="2262" spans="1:7">
      <c r="A2262"/>
      <c r="B2262"/>
      <c r="C2262"/>
      <c r="D2262"/>
      <c r="E2262"/>
      <c r="F2262"/>
      <c r="G2262"/>
    </row>
    <row r="2263" spans="1:7">
      <c r="A2263"/>
      <c r="B2263"/>
      <c r="C2263"/>
      <c r="D2263"/>
      <c r="E2263"/>
      <c r="F2263"/>
      <c r="G2263"/>
    </row>
    <row r="2264" spans="1:7">
      <c r="A2264"/>
      <c r="B2264"/>
      <c r="C2264"/>
      <c r="D2264"/>
      <c r="E2264"/>
      <c r="F2264"/>
      <c r="G2264"/>
    </row>
    <row r="2265" spans="1:7">
      <c r="A2265"/>
      <c r="B2265"/>
      <c r="C2265"/>
      <c r="D2265"/>
      <c r="E2265"/>
      <c r="F2265"/>
      <c r="G2265"/>
    </row>
    <row r="2266" spans="1:7">
      <c r="A2266"/>
      <c r="B2266"/>
      <c r="C2266"/>
      <c r="D2266"/>
      <c r="E2266"/>
      <c r="F2266"/>
      <c r="G2266"/>
    </row>
    <row r="2267" spans="1:7">
      <c r="A2267"/>
      <c r="B2267"/>
      <c r="C2267"/>
      <c r="D2267"/>
      <c r="E2267"/>
      <c r="F2267"/>
      <c r="G2267"/>
    </row>
    <row r="2268" spans="1:7">
      <c r="A2268"/>
      <c r="B2268"/>
      <c r="C2268"/>
      <c r="D2268"/>
      <c r="E2268"/>
      <c r="F2268"/>
      <c r="G2268"/>
    </row>
    <row r="2269" spans="1:7">
      <c r="A2269"/>
      <c r="B2269"/>
      <c r="C2269"/>
      <c r="D2269"/>
      <c r="E2269"/>
      <c r="F2269"/>
      <c r="G2269"/>
    </row>
    <row r="2270" spans="1:7">
      <c r="A2270"/>
      <c r="B2270"/>
      <c r="C2270"/>
      <c r="D2270"/>
      <c r="E2270"/>
      <c r="F2270"/>
      <c r="G2270"/>
    </row>
    <row r="2271" spans="1:7">
      <c r="A2271"/>
      <c r="B2271"/>
      <c r="C2271"/>
      <c r="D2271"/>
      <c r="E2271"/>
      <c r="F2271"/>
      <c r="G2271"/>
    </row>
    <row r="2272" spans="1:7">
      <c r="A2272"/>
      <c r="B2272"/>
      <c r="C2272"/>
      <c r="D2272"/>
      <c r="E2272"/>
      <c r="F2272"/>
      <c r="G2272"/>
    </row>
    <row r="2273" spans="1:7">
      <c r="A2273"/>
      <c r="B2273"/>
      <c r="C2273"/>
      <c r="D2273"/>
      <c r="E2273"/>
      <c r="F2273"/>
      <c r="G2273"/>
    </row>
    <row r="2274" spans="1:7">
      <c r="A2274"/>
      <c r="B2274"/>
      <c r="C2274"/>
      <c r="D2274"/>
      <c r="E2274"/>
      <c r="F2274"/>
      <c r="G2274"/>
    </row>
    <row r="2275" spans="1:7">
      <c r="A2275"/>
      <c r="B2275"/>
      <c r="C2275"/>
      <c r="D2275"/>
      <c r="E2275"/>
      <c r="F2275"/>
      <c r="G2275"/>
    </row>
    <row r="2276" spans="1:7">
      <c r="A2276"/>
      <c r="B2276"/>
      <c r="C2276"/>
      <c r="D2276"/>
      <c r="E2276"/>
      <c r="F2276"/>
      <c r="G2276"/>
    </row>
    <row r="2277" spans="1:7">
      <c r="A2277"/>
      <c r="B2277"/>
      <c r="C2277"/>
      <c r="D2277"/>
      <c r="E2277"/>
      <c r="F2277"/>
      <c r="G2277"/>
    </row>
    <row r="2278" spans="1:7">
      <c r="A2278"/>
      <c r="B2278"/>
      <c r="C2278"/>
      <c r="D2278"/>
      <c r="E2278"/>
      <c r="F2278"/>
      <c r="G2278"/>
    </row>
    <row r="2279" spans="1:7">
      <c r="A2279"/>
      <c r="B2279"/>
      <c r="C2279"/>
      <c r="D2279"/>
      <c r="E2279"/>
      <c r="F2279"/>
      <c r="G2279"/>
    </row>
    <row r="2280" spans="1:7">
      <c r="A2280"/>
      <c r="B2280"/>
      <c r="C2280"/>
      <c r="D2280"/>
      <c r="E2280"/>
      <c r="F2280"/>
      <c r="G2280"/>
    </row>
    <row r="2281" spans="1:7">
      <c r="A2281"/>
      <c r="B2281"/>
      <c r="C2281"/>
      <c r="D2281"/>
      <c r="E2281"/>
      <c r="F2281"/>
      <c r="G2281"/>
    </row>
    <row r="2282" spans="1:7">
      <c r="A2282"/>
      <c r="B2282"/>
      <c r="C2282"/>
      <c r="D2282"/>
      <c r="E2282"/>
      <c r="F2282"/>
      <c r="G2282"/>
    </row>
    <row r="2283" spans="1:7">
      <c r="A2283"/>
      <c r="B2283"/>
      <c r="C2283"/>
      <c r="D2283"/>
      <c r="E2283"/>
      <c r="F2283"/>
      <c r="G2283"/>
    </row>
    <row r="2284" spans="1:7">
      <c r="A2284"/>
      <c r="B2284"/>
      <c r="C2284"/>
      <c r="D2284"/>
      <c r="E2284"/>
      <c r="F2284"/>
      <c r="G2284"/>
    </row>
    <row r="2285" spans="1:7">
      <c r="A2285"/>
      <c r="B2285"/>
      <c r="C2285"/>
      <c r="D2285"/>
      <c r="E2285"/>
      <c r="F2285"/>
      <c r="G2285"/>
    </row>
    <row r="2286" spans="1:7">
      <c r="A2286"/>
      <c r="B2286"/>
      <c r="C2286"/>
      <c r="D2286"/>
      <c r="E2286"/>
      <c r="F2286"/>
      <c r="G2286"/>
    </row>
    <row r="2287" spans="1:7">
      <c r="A2287"/>
      <c r="B2287"/>
      <c r="C2287"/>
      <c r="D2287"/>
      <c r="E2287"/>
      <c r="F2287"/>
      <c r="G2287"/>
    </row>
    <row r="2288" spans="1:7">
      <c r="A2288"/>
      <c r="B2288"/>
      <c r="C2288"/>
      <c r="D2288"/>
      <c r="E2288"/>
      <c r="F2288"/>
      <c r="G2288"/>
    </row>
    <row r="2289" spans="1:7">
      <c r="A2289"/>
      <c r="B2289"/>
      <c r="C2289"/>
      <c r="D2289"/>
      <c r="E2289"/>
      <c r="F2289"/>
      <c r="G2289"/>
    </row>
    <row r="2290" spans="1:7">
      <c r="A2290"/>
      <c r="B2290"/>
      <c r="C2290"/>
      <c r="D2290"/>
      <c r="E2290"/>
      <c r="F2290"/>
      <c r="G2290"/>
    </row>
    <row r="2291" spans="1:7">
      <c r="A2291"/>
      <c r="B2291"/>
      <c r="C2291"/>
      <c r="D2291"/>
      <c r="E2291"/>
      <c r="F2291"/>
      <c r="G2291"/>
    </row>
    <row r="2292" spans="1:7">
      <c r="A2292"/>
      <c r="B2292"/>
      <c r="C2292"/>
      <c r="D2292"/>
      <c r="E2292"/>
      <c r="F2292"/>
      <c r="G2292"/>
    </row>
    <row r="2293" spans="1:7">
      <c r="A2293"/>
      <c r="B2293"/>
      <c r="C2293"/>
      <c r="D2293"/>
      <c r="E2293"/>
      <c r="F2293"/>
      <c r="G2293"/>
    </row>
    <row r="2294" spans="1:7">
      <c r="A2294"/>
      <c r="B2294"/>
      <c r="C2294"/>
      <c r="D2294"/>
      <c r="E2294"/>
      <c r="F2294"/>
      <c r="G2294"/>
    </row>
    <row r="2295" spans="1:7">
      <c r="A2295"/>
      <c r="B2295"/>
      <c r="C2295"/>
      <c r="D2295"/>
      <c r="E2295"/>
      <c r="F2295"/>
      <c r="G2295"/>
    </row>
    <row r="2296" spans="1:7">
      <c r="A2296"/>
      <c r="B2296"/>
      <c r="C2296"/>
      <c r="D2296"/>
      <c r="E2296"/>
      <c r="F2296"/>
      <c r="G2296"/>
    </row>
    <row r="2297" spans="1:7">
      <c r="A2297"/>
      <c r="B2297"/>
      <c r="C2297"/>
      <c r="D2297"/>
      <c r="E2297"/>
      <c r="F2297"/>
      <c r="G2297"/>
    </row>
    <row r="2298" spans="1:7">
      <c r="A2298"/>
      <c r="B2298"/>
      <c r="C2298"/>
      <c r="D2298"/>
      <c r="E2298"/>
      <c r="F2298"/>
      <c r="G2298"/>
    </row>
    <row r="2299" spans="1:7">
      <c r="A2299"/>
      <c r="B2299"/>
      <c r="C2299"/>
      <c r="D2299"/>
      <c r="E2299"/>
      <c r="F2299"/>
      <c r="G2299"/>
    </row>
    <row r="2300" spans="1:7">
      <c r="A2300"/>
      <c r="B2300"/>
      <c r="C2300"/>
      <c r="D2300"/>
      <c r="E2300"/>
      <c r="F2300"/>
      <c r="G2300"/>
    </row>
    <row r="2301" spans="1:7">
      <c r="A2301"/>
      <c r="B2301"/>
      <c r="C2301"/>
      <c r="D2301"/>
      <c r="E2301"/>
      <c r="F2301"/>
      <c r="G2301"/>
    </row>
    <row r="2302" spans="1:7">
      <c r="A2302"/>
      <c r="B2302"/>
      <c r="C2302"/>
      <c r="D2302"/>
      <c r="E2302"/>
      <c r="F2302"/>
      <c r="G2302"/>
    </row>
    <row r="2303" spans="1:7">
      <c r="A2303"/>
      <c r="B2303"/>
      <c r="C2303"/>
      <c r="D2303"/>
      <c r="E2303"/>
      <c r="F2303"/>
      <c r="G2303"/>
    </row>
    <row r="2304" spans="1:7">
      <c r="A2304"/>
      <c r="B2304"/>
      <c r="C2304"/>
      <c r="D2304"/>
      <c r="E2304"/>
      <c r="F2304"/>
      <c r="G2304"/>
    </row>
    <row r="2305" spans="1:7">
      <c r="A2305"/>
      <c r="B2305"/>
      <c r="C2305"/>
      <c r="D2305"/>
      <c r="E2305"/>
      <c r="F2305"/>
      <c r="G2305"/>
    </row>
    <row r="2306" spans="1:7">
      <c r="A2306"/>
      <c r="B2306"/>
      <c r="C2306"/>
      <c r="D2306"/>
      <c r="E2306"/>
      <c r="F2306"/>
      <c r="G2306"/>
    </row>
    <row r="2307" spans="1:7">
      <c r="A2307"/>
      <c r="B2307"/>
      <c r="C2307"/>
      <c r="D2307"/>
      <c r="E2307"/>
      <c r="F2307"/>
      <c r="G2307"/>
    </row>
    <row r="2308" spans="1:7">
      <c r="A2308"/>
      <c r="B2308"/>
      <c r="C2308"/>
      <c r="D2308"/>
      <c r="E2308"/>
      <c r="F2308"/>
      <c r="G2308"/>
    </row>
    <row r="2309" spans="1:7">
      <c r="A2309"/>
      <c r="B2309"/>
      <c r="C2309"/>
      <c r="D2309"/>
      <c r="E2309"/>
      <c r="F2309"/>
      <c r="G2309"/>
    </row>
    <row r="2310" spans="1:7">
      <c r="A2310"/>
      <c r="B2310"/>
      <c r="C2310"/>
      <c r="D2310"/>
      <c r="E2310"/>
      <c r="F2310"/>
      <c r="G2310"/>
    </row>
    <row r="2311" spans="1:7">
      <c r="A2311"/>
      <c r="B2311"/>
      <c r="C2311"/>
      <c r="D2311"/>
      <c r="E2311"/>
      <c r="F2311"/>
      <c r="G2311"/>
    </row>
    <row r="2312" spans="1:7">
      <c r="A2312"/>
      <c r="B2312"/>
      <c r="C2312"/>
      <c r="D2312"/>
      <c r="E2312"/>
      <c r="F2312"/>
      <c r="G2312"/>
    </row>
    <row r="2313" spans="1:7">
      <c r="A2313"/>
      <c r="B2313"/>
      <c r="C2313"/>
      <c r="D2313"/>
      <c r="E2313"/>
      <c r="F2313"/>
      <c r="G2313"/>
    </row>
    <row r="2314" spans="1:7">
      <c r="A2314"/>
      <c r="B2314"/>
      <c r="C2314"/>
      <c r="D2314"/>
      <c r="E2314"/>
      <c r="F2314"/>
      <c r="G2314"/>
    </row>
    <row r="2315" spans="1:7">
      <c r="A2315"/>
      <c r="B2315"/>
      <c r="C2315"/>
      <c r="D2315"/>
      <c r="E2315"/>
      <c r="F2315"/>
      <c r="G2315"/>
    </row>
    <row r="2316" spans="1:7">
      <c r="A2316"/>
      <c r="B2316"/>
      <c r="C2316"/>
      <c r="D2316"/>
      <c r="E2316"/>
      <c r="F2316"/>
      <c r="G2316"/>
    </row>
    <row r="2317" spans="1:7">
      <c r="A2317"/>
      <c r="B2317"/>
      <c r="C2317"/>
      <c r="D2317"/>
      <c r="E2317"/>
      <c r="F2317"/>
      <c r="G2317"/>
    </row>
    <row r="2318" spans="1:7">
      <c r="A2318"/>
      <c r="B2318"/>
      <c r="C2318"/>
      <c r="D2318"/>
      <c r="E2318"/>
      <c r="F2318"/>
      <c r="G2318"/>
    </row>
    <row r="2319" spans="1:7">
      <c r="A2319"/>
      <c r="B2319"/>
      <c r="C2319"/>
      <c r="D2319"/>
      <c r="E2319"/>
      <c r="F2319"/>
      <c r="G2319"/>
    </row>
    <row r="2320" spans="1:7">
      <c r="A2320"/>
      <c r="B2320"/>
      <c r="C2320"/>
      <c r="D2320"/>
      <c r="E2320"/>
      <c r="F2320"/>
      <c r="G2320"/>
    </row>
    <row r="2321" spans="1:7">
      <c r="A2321"/>
      <c r="B2321"/>
      <c r="C2321"/>
      <c r="D2321"/>
      <c r="E2321"/>
      <c r="F2321"/>
      <c r="G2321"/>
    </row>
    <row r="2322" spans="1:7">
      <c r="A2322"/>
      <c r="B2322"/>
      <c r="C2322"/>
      <c r="D2322"/>
      <c r="E2322"/>
      <c r="F2322"/>
      <c r="G2322"/>
    </row>
    <row r="2323" spans="1:7">
      <c r="A2323"/>
      <c r="B2323"/>
      <c r="C2323"/>
      <c r="D2323"/>
      <c r="E2323"/>
      <c r="F2323"/>
      <c r="G2323"/>
    </row>
    <row r="2324" spans="1:7">
      <c r="A2324"/>
      <c r="B2324"/>
      <c r="C2324"/>
      <c r="D2324"/>
      <c r="E2324"/>
      <c r="F2324"/>
      <c r="G2324"/>
    </row>
    <row r="2325" spans="1:7">
      <c r="A2325"/>
      <c r="B2325"/>
      <c r="C2325"/>
      <c r="D2325"/>
      <c r="E2325"/>
      <c r="F2325"/>
      <c r="G2325"/>
    </row>
    <row r="2326" spans="1:7">
      <c r="A2326"/>
      <c r="B2326"/>
      <c r="C2326"/>
      <c r="D2326"/>
      <c r="E2326"/>
      <c r="F2326"/>
      <c r="G2326"/>
    </row>
    <row r="2327" spans="1:7">
      <c r="A2327"/>
      <c r="B2327"/>
      <c r="C2327"/>
      <c r="D2327"/>
      <c r="E2327"/>
      <c r="F2327"/>
      <c r="G2327"/>
    </row>
    <row r="2328" spans="1:7">
      <c r="A2328"/>
      <c r="B2328"/>
      <c r="C2328"/>
      <c r="D2328"/>
      <c r="E2328"/>
      <c r="F2328"/>
      <c r="G2328"/>
    </row>
    <row r="2329" spans="1:7">
      <c r="A2329"/>
      <c r="B2329"/>
      <c r="C2329"/>
      <c r="D2329"/>
      <c r="E2329"/>
      <c r="F2329"/>
      <c r="G2329"/>
    </row>
    <row r="2330" spans="1:7">
      <c r="A2330"/>
      <c r="B2330"/>
      <c r="C2330"/>
      <c r="D2330"/>
      <c r="E2330"/>
      <c r="F2330"/>
      <c r="G2330"/>
    </row>
    <row r="2331" spans="1:7">
      <c r="A2331"/>
      <c r="B2331"/>
      <c r="C2331"/>
      <c r="D2331"/>
      <c r="E2331"/>
      <c r="F2331"/>
      <c r="G2331"/>
    </row>
    <row r="2332" spans="1:7">
      <c r="A2332"/>
      <c r="B2332"/>
      <c r="C2332"/>
      <c r="D2332"/>
      <c r="E2332"/>
      <c r="F2332"/>
      <c r="G2332"/>
    </row>
    <row r="2333" spans="1:7">
      <c r="A2333"/>
      <c r="B2333"/>
      <c r="C2333"/>
      <c r="D2333"/>
      <c r="E2333"/>
      <c r="F2333"/>
      <c r="G2333"/>
    </row>
    <row r="2334" spans="1:7">
      <c r="A2334"/>
      <c r="B2334"/>
      <c r="C2334"/>
      <c r="D2334"/>
      <c r="E2334"/>
      <c r="F2334"/>
      <c r="G2334"/>
    </row>
    <row r="2335" spans="1:7">
      <c r="A2335"/>
      <c r="B2335"/>
      <c r="C2335"/>
      <c r="D2335"/>
      <c r="E2335"/>
      <c r="F2335"/>
      <c r="G2335"/>
    </row>
    <row r="2336" spans="1:7">
      <c r="A2336"/>
      <c r="B2336"/>
      <c r="C2336"/>
      <c r="D2336"/>
      <c r="E2336"/>
      <c r="F2336"/>
      <c r="G2336"/>
    </row>
    <row r="2337" spans="1:7">
      <c r="A2337"/>
      <c r="B2337"/>
      <c r="C2337"/>
      <c r="D2337"/>
      <c r="E2337"/>
      <c r="F2337"/>
      <c r="G2337"/>
    </row>
    <row r="2338" spans="1:7">
      <c r="A2338"/>
      <c r="B2338"/>
      <c r="C2338"/>
      <c r="D2338"/>
      <c r="E2338"/>
      <c r="F2338"/>
      <c r="G2338"/>
    </row>
    <row r="2339" spans="1:7">
      <c r="A2339"/>
      <c r="B2339"/>
      <c r="C2339"/>
      <c r="D2339"/>
      <c r="E2339"/>
      <c r="F2339"/>
      <c r="G2339"/>
    </row>
    <row r="2340" spans="1:7">
      <c r="A2340"/>
      <c r="B2340"/>
      <c r="C2340"/>
      <c r="D2340"/>
      <c r="E2340"/>
      <c r="F2340"/>
      <c r="G2340"/>
    </row>
    <row r="2341" spans="1:7">
      <c r="A2341"/>
      <c r="B2341"/>
      <c r="C2341"/>
      <c r="D2341"/>
      <c r="E2341"/>
      <c r="F2341"/>
      <c r="G2341"/>
    </row>
    <row r="2342" spans="1:7">
      <c r="A2342"/>
      <c r="B2342"/>
      <c r="C2342"/>
      <c r="D2342"/>
      <c r="E2342"/>
      <c r="F2342"/>
      <c r="G2342"/>
    </row>
    <row r="2343" spans="1:7">
      <c r="A2343"/>
      <c r="B2343"/>
      <c r="C2343"/>
      <c r="D2343"/>
      <c r="E2343"/>
      <c r="F2343"/>
      <c r="G2343"/>
    </row>
    <row r="2344" spans="1:7">
      <c r="A2344"/>
      <c r="B2344"/>
      <c r="C2344"/>
      <c r="D2344"/>
      <c r="E2344"/>
      <c r="F2344"/>
      <c r="G2344"/>
    </row>
    <row r="2345" spans="1:7">
      <c r="A2345"/>
      <c r="B2345"/>
      <c r="C2345"/>
      <c r="D2345"/>
      <c r="E2345"/>
      <c r="F2345"/>
      <c r="G2345"/>
    </row>
    <row r="2346" spans="1:7">
      <c r="A2346"/>
      <c r="B2346"/>
      <c r="C2346"/>
      <c r="D2346"/>
      <c r="E2346"/>
      <c r="F2346"/>
      <c r="G2346"/>
    </row>
    <row r="2347" spans="1:7">
      <c r="A2347"/>
      <c r="B2347"/>
      <c r="C2347"/>
      <c r="D2347"/>
      <c r="E2347"/>
      <c r="F2347"/>
      <c r="G2347"/>
    </row>
    <row r="2348" spans="1:7">
      <c r="A2348"/>
      <c r="B2348"/>
      <c r="C2348"/>
      <c r="D2348"/>
      <c r="E2348"/>
      <c r="F2348"/>
      <c r="G2348"/>
    </row>
    <row r="2349" spans="1:7">
      <c r="A2349"/>
      <c r="B2349"/>
      <c r="C2349"/>
      <c r="D2349"/>
      <c r="E2349"/>
      <c r="F2349"/>
      <c r="G2349"/>
    </row>
    <row r="2350" spans="1:7">
      <c r="A2350"/>
      <c r="B2350"/>
      <c r="C2350"/>
      <c r="D2350"/>
      <c r="E2350"/>
      <c r="F2350"/>
      <c r="G2350"/>
    </row>
    <row r="2351" spans="1:7">
      <c r="A2351"/>
      <c r="B2351"/>
      <c r="C2351"/>
      <c r="D2351"/>
      <c r="E2351"/>
      <c r="F2351"/>
      <c r="G2351"/>
    </row>
    <row r="2352" spans="1:7">
      <c r="A2352"/>
      <c r="B2352"/>
      <c r="C2352"/>
      <c r="D2352"/>
      <c r="E2352"/>
      <c r="F2352"/>
      <c r="G2352"/>
    </row>
    <row r="2353" spans="1:7">
      <c r="A2353"/>
      <c r="B2353"/>
      <c r="C2353"/>
      <c r="D2353"/>
      <c r="E2353"/>
      <c r="F2353"/>
      <c r="G2353"/>
    </row>
    <row r="2354" spans="1:7">
      <c r="A2354"/>
      <c r="B2354"/>
      <c r="C2354"/>
      <c r="D2354"/>
      <c r="E2354"/>
      <c r="F2354"/>
      <c r="G2354"/>
    </row>
    <row r="2355" spans="1:7">
      <c r="A2355"/>
      <c r="B2355"/>
      <c r="C2355"/>
      <c r="D2355"/>
      <c r="E2355"/>
      <c r="F2355"/>
      <c r="G2355"/>
    </row>
    <row r="2356" spans="1:7">
      <c r="A2356"/>
      <c r="B2356"/>
      <c r="C2356"/>
      <c r="D2356"/>
      <c r="E2356"/>
      <c r="F2356"/>
      <c r="G2356"/>
    </row>
    <row r="2357" spans="1:7">
      <c r="A2357"/>
      <c r="B2357"/>
      <c r="C2357"/>
      <c r="D2357"/>
      <c r="E2357"/>
      <c r="F2357"/>
      <c r="G2357"/>
    </row>
    <row r="2358" spans="1:7">
      <c r="A2358"/>
      <c r="B2358"/>
      <c r="C2358"/>
      <c r="D2358"/>
      <c r="E2358"/>
      <c r="F2358"/>
      <c r="G2358"/>
    </row>
    <row r="2359" spans="1:7">
      <c r="A2359"/>
      <c r="B2359"/>
      <c r="C2359"/>
      <c r="D2359"/>
      <c r="E2359"/>
      <c r="F2359"/>
      <c r="G2359"/>
    </row>
    <row r="2360" spans="1:7">
      <c r="A2360"/>
      <c r="B2360"/>
      <c r="C2360"/>
      <c r="D2360"/>
      <c r="E2360"/>
      <c r="F2360"/>
      <c r="G2360"/>
    </row>
    <row r="2361" spans="1:7">
      <c r="A2361"/>
      <c r="B2361"/>
      <c r="C2361"/>
      <c r="D2361"/>
      <c r="E2361"/>
      <c r="F2361"/>
      <c r="G2361"/>
    </row>
    <row r="2362" spans="1:7">
      <c r="A2362"/>
      <c r="B2362"/>
      <c r="C2362"/>
      <c r="D2362"/>
      <c r="E2362"/>
      <c r="F2362"/>
      <c r="G2362"/>
    </row>
    <row r="2363" spans="1:7">
      <c r="A2363"/>
      <c r="B2363"/>
      <c r="C2363"/>
      <c r="D2363"/>
      <c r="E2363"/>
      <c r="F2363"/>
      <c r="G2363"/>
    </row>
    <row r="2364" spans="1:7">
      <c r="A2364"/>
      <c r="B2364"/>
      <c r="C2364"/>
      <c r="D2364"/>
      <c r="E2364"/>
      <c r="F2364"/>
      <c r="G2364"/>
    </row>
    <row r="2365" spans="1:7">
      <c r="A2365"/>
      <c r="B2365"/>
      <c r="C2365"/>
      <c r="D2365"/>
      <c r="E2365"/>
      <c r="F2365"/>
      <c r="G2365"/>
    </row>
    <row r="2366" spans="1:7">
      <c r="A2366"/>
      <c r="B2366"/>
      <c r="C2366"/>
      <c r="D2366"/>
      <c r="E2366"/>
      <c r="F2366"/>
      <c r="G2366"/>
    </row>
    <row r="2367" spans="1:7">
      <c r="A2367"/>
      <c r="B2367"/>
      <c r="C2367"/>
      <c r="D2367"/>
      <c r="E2367"/>
      <c r="F2367"/>
      <c r="G2367"/>
    </row>
    <row r="2368" spans="1:7">
      <c r="A2368"/>
      <c r="B2368"/>
      <c r="C2368"/>
      <c r="D2368"/>
      <c r="E2368"/>
      <c r="F2368"/>
      <c r="G2368"/>
    </row>
    <row r="2369" spans="1:7">
      <c r="A2369"/>
      <c r="B2369"/>
      <c r="C2369"/>
      <c r="D2369"/>
      <c r="E2369"/>
      <c r="F2369"/>
      <c r="G2369"/>
    </row>
    <row r="2370" spans="1:7">
      <c r="A2370"/>
      <c r="B2370"/>
      <c r="C2370"/>
      <c r="D2370"/>
      <c r="E2370"/>
      <c r="F2370"/>
      <c r="G2370"/>
    </row>
    <row r="2371" spans="1:7">
      <c r="A2371"/>
      <c r="B2371"/>
      <c r="C2371"/>
      <c r="D2371"/>
      <c r="E2371"/>
      <c r="F2371"/>
      <c r="G2371"/>
    </row>
    <row r="2372" spans="1:7">
      <c r="A2372"/>
      <c r="B2372"/>
      <c r="C2372"/>
      <c r="D2372"/>
      <c r="E2372"/>
      <c r="F2372"/>
      <c r="G2372"/>
    </row>
    <row r="2373" spans="1:7">
      <c r="A2373"/>
      <c r="B2373"/>
      <c r="C2373"/>
      <c r="D2373"/>
      <c r="E2373"/>
      <c r="F2373"/>
      <c r="G2373"/>
    </row>
    <row r="2374" spans="1:7">
      <c r="A2374"/>
      <c r="B2374"/>
      <c r="C2374"/>
      <c r="D2374"/>
      <c r="E2374"/>
      <c r="F2374"/>
      <c r="G2374"/>
    </row>
    <row r="2375" spans="1:7">
      <c r="A2375"/>
      <c r="B2375"/>
      <c r="C2375"/>
      <c r="D2375"/>
      <c r="E2375"/>
      <c r="F2375"/>
      <c r="G2375"/>
    </row>
    <row r="2376" spans="1:7">
      <c r="A2376"/>
      <c r="B2376"/>
      <c r="C2376"/>
      <c r="D2376"/>
      <c r="E2376"/>
      <c r="F2376"/>
      <c r="G2376"/>
    </row>
    <row r="2377" spans="1:7">
      <c r="A2377"/>
      <c r="B2377"/>
      <c r="C2377"/>
      <c r="D2377"/>
      <c r="E2377"/>
      <c r="F2377"/>
      <c r="G2377"/>
    </row>
    <row r="2378" spans="1:7">
      <c r="A2378"/>
      <c r="B2378"/>
      <c r="C2378"/>
      <c r="D2378"/>
      <c r="E2378"/>
      <c r="F2378"/>
      <c r="G2378"/>
    </row>
    <row r="2379" spans="1:7">
      <c r="A2379"/>
      <c r="B2379"/>
      <c r="C2379"/>
      <c r="D2379"/>
      <c r="E2379"/>
      <c r="F2379"/>
      <c r="G2379"/>
    </row>
    <row r="2380" spans="1:7">
      <c r="A2380"/>
      <c r="B2380"/>
      <c r="C2380"/>
      <c r="D2380"/>
      <c r="E2380"/>
      <c r="F2380"/>
      <c r="G2380"/>
    </row>
    <row r="2381" spans="1:7">
      <c r="A2381"/>
      <c r="B2381"/>
      <c r="C2381"/>
      <c r="D2381"/>
      <c r="E2381"/>
      <c r="F2381"/>
      <c r="G2381"/>
    </row>
    <row r="2382" spans="1:7">
      <c r="A2382"/>
      <c r="B2382"/>
      <c r="C2382"/>
      <c r="D2382"/>
      <c r="E2382"/>
      <c r="F2382"/>
      <c r="G2382"/>
    </row>
    <row r="2383" spans="1:7">
      <c r="A2383"/>
      <c r="B2383"/>
      <c r="C2383"/>
      <c r="D2383"/>
      <c r="E2383"/>
      <c r="F2383"/>
      <c r="G2383"/>
    </row>
    <row r="2384" spans="1:7">
      <c r="A2384"/>
      <c r="B2384"/>
      <c r="C2384"/>
      <c r="D2384"/>
      <c r="E2384"/>
      <c r="F2384"/>
      <c r="G2384"/>
    </row>
    <row r="2385" spans="1:7">
      <c r="A2385"/>
      <c r="B2385"/>
      <c r="C2385"/>
      <c r="D2385"/>
      <c r="E2385"/>
      <c r="F2385"/>
      <c r="G2385"/>
    </row>
    <row r="2386" spans="1:7">
      <c r="A2386"/>
      <c r="B2386"/>
      <c r="C2386"/>
      <c r="D2386"/>
      <c r="E2386"/>
      <c r="F2386"/>
      <c r="G2386"/>
    </row>
    <row r="2387" spans="1:7">
      <c r="A2387"/>
      <c r="B2387"/>
      <c r="C2387"/>
      <c r="D2387"/>
      <c r="E2387"/>
      <c r="F2387"/>
      <c r="G2387"/>
    </row>
    <row r="2388" spans="1:7">
      <c r="A2388"/>
      <c r="B2388"/>
      <c r="C2388"/>
      <c r="D2388"/>
      <c r="E2388"/>
      <c r="F2388"/>
      <c r="G2388"/>
    </row>
    <row r="2389" spans="1:7">
      <c r="A2389"/>
      <c r="B2389"/>
      <c r="C2389"/>
      <c r="D2389"/>
      <c r="E2389"/>
      <c r="F2389"/>
      <c r="G2389"/>
    </row>
    <row r="2390" spans="1:7">
      <c r="A2390"/>
      <c r="B2390"/>
      <c r="C2390"/>
      <c r="D2390"/>
      <c r="E2390"/>
      <c r="F2390"/>
      <c r="G2390"/>
    </row>
    <row r="2391" spans="1:7">
      <c r="A2391"/>
      <c r="B2391"/>
      <c r="C2391"/>
      <c r="D2391"/>
      <c r="E2391"/>
      <c r="F2391"/>
      <c r="G2391"/>
    </row>
    <row r="2392" spans="1:7">
      <c r="A2392"/>
      <c r="B2392"/>
      <c r="C2392"/>
      <c r="D2392"/>
      <c r="E2392"/>
      <c r="F2392"/>
      <c r="G2392"/>
    </row>
    <row r="2393" spans="1:7">
      <c r="A2393"/>
      <c r="B2393"/>
      <c r="C2393"/>
      <c r="D2393"/>
      <c r="E2393"/>
      <c r="F2393"/>
      <c r="G2393"/>
    </row>
    <row r="2394" spans="1:7">
      <c r="A2394"/>
      <c r="B2394"/>
      <c r="C2394"/>
      <c r="D2394"/>
      <c r="E2394"/>
      <c r="F2394"/>
      <c r="G2394"/>
    </row>
    <row r="2395" spans="1:7">
      <c r="A2395"/>
      <c r="B2395"/>
      <c r="C2395"/>
      <c r="D2395"/>
      <c r="E2395"/>
      <c r="F2395"/>
      <c r="G2395"/>
    </row>
    <row r="2396" spans="1:7">
      <c r="A2396"/>
      <c r="B2396"/>
      <c r="C2396"/>
      <c r="D2396"/>
      <c r="E2396"/>
      <c r="F2396"/>
      <c r="G2396"/>
    </row>
    <row r="2397" spans="1:7">
      <c r="A2397"/>
      <c r="B2397"/>
      <c r="C2397"/>
      <c r="D2397"/>
      <c r="E2397"/>
      <c r="F2397"/>
      <c r="G2397"/>
    </row>
    <row r="2398" spans="1:7">
      <c r="A2398"/>
      <c r="B2398"/>
      <c r="C2398"/>
      <c r="D2398"/>
      <c r="E2398"/>
      <c r="F2398"/>
      <c r="G2398"/>
    </row>
    <row r="2399" spans="1:7">
      <c r="A2399"/>
      <c r="B2399"/>
      <c r="C2399"/>
      <c r="D2399"/>
      <c r="E2399"/>
      <c r="F2399"/>
      <c r="G2399"/>
    </row>
    <row r="2400" spans="1:7">
      <c r="A2400"/>
      <c r="B2400"/>
      <c r="C2400"/>
      <c r="D2400"/>
      <c r="E2400"/>
      <c r="F2400"/>
      <c r="G2400"/>
    </row>
    <row r="2401" spans="1:7">
      <c r="A2401"/>
      <c r="B2401"/>
      <c r="C2401"/>
      <c r="D2401"/>
      <c r="E2401"/>
      <c r="F2401"/>
      <c r="G2401"/>
    </row>
    <row r="2402" spans="1:7">
      <c r="A2402"/>
      <c r="B2402"/>
      <c r="C2402"/>
      <c r="D2402"/>
      <c r="E2402"/>
      <c r="F2402"/>
      <c r="G2402"/>
    </row>
    <row r="2403" spans="1:7">
      <c r="A2403"/>
      <c r="B2403"/>
      <c r="C2403"/>
      <c r="D2403"/>
      <c r="E2403"/>
      <c r="F2403"/>
      <c r="G2403"/>
    </row>
    <row r="2404" spans="1:7">
      <c r="A2404"/>
      <c r="B2404"/>
      <c r="C2404"/>
      <c r="D2404"/>
      <c r="E2404"/>
      <c r="F2404"/>
      <c r="G2404"/>
    </row>
    <row r="2405" spans="1:7">
      <c r="A2405"/>
      <c r="B2405"/>
      <c r="C2405"/>
      <c r="D2405"/>
      <c r="E2405"/>
      <c r="F2405"/>
      <c r="G2405"/>
    </row>
    <row r="2406" spans="1:7">
      <c r="A2406"/>
      <c r="B2406"/>
      <c r="C2406"/>
      <c r="D2406"/>
      <c r="E2406"/>
      <c r="F2406"/>
      <c r="G2406"/>
    </row>
    <row r="2407" spans="1:7">
      <c r="A2407"/>
      <c r="B2407"/>
      <c r="C2407"/>
      <c r="D2407"/>
      <c r="E2407"/>
      <c r="F2407"/>
      <c r="G2407"/>
    </row>
    <row r="2408" spans="1:7">
      <c r="A2408"/>
      <c r="B2408"/>
      <c r="C2408"/>
      <c r="D2408"/>
      <c r="E2408"/>
      <c r="F2408"/>
      <c r="G2408"/>
    </row>
    <row r="2409" spans="1:7">
      <c r="A2409"/>
      <c r="B2409"/>
      <c r="C2409"/>
      <c r="D2409"/>
      <c r="E2409"/>
      <c r="F2409"/>
      <c r="G2409"/>
    </row>
    <row r="2410" spans="1:7">
      <c r="A2410"/>
      <c r="B2410"/>
      <c r="C2410"/>
      <c r="D2410"/>
      <c r="E2410"/>
      <c r="F2410"/>
      <c r="G2410"/>
    </row>
    <row r="2411" spans="1:7">
      <c r="A2411"/>
      <c r="B2411"/>
      <c r="C2411"/>
      <c r="D2411"/>
      <c r="E2411"/>
      <c r="F2411"/>
      <c r="G2411"/>
    </row>
    <row r="2412" spans="1:7">
      <c r="A2412"/>
      <c r="B2412"/>
      <c r="C2412"/>
      <c r="D2412"/>
      <c r="E2412"/>
      <c r="F2412"/>
      <c r="G2412"/>
    </row>
    <row r="2413" spans="1:7">
      <c r="A2413"/>
      <c r="B2413"/>
      <c r="C2413"/>
      <c r="D2413"/>
      <c r="E2413"/>
      <c r="F2413"/>
      <c r="G2413"/>
    </row>
    <row r="2414" spans="1:7">
      <c r="A2414"/>
      <c r="B2414"/>
      <c r="C2414"/>
      <c r="D2414"/>
      <c r="E2414"/>
      <c r="F2414"/>
      <c r="G2414"/>
    </row>
    <row r="2415" spans="1:7">
      <c r="A2415"/>
      <c r="B2415"/>
      <c r="C2415"/>
      <c r="D2415"/>
      <c r="E2415"/>
      <c r="F2415"/>
      <c r="G2415"/>
    </row>
    <row r="2416" spans="1:7">
      <c r="A2416"/>
      <c r="B2416"/>
      <c r="C2416"/>
      <c r="D2416"/>
      <c r="E2416"/>
      <c r="F2416"/>
      <c r="G2416"/>
    </row>
    <row r="2417" spans="1:7">
      <c r="A2417"/>
      <c r="B2417"/>
      <c r="C2417"/>
      <c r="D2417"/>
      <c r="E2417"/>
      <c r="F2417"/>
      <c r="G2417"/>
    </row>
    <row r="2418" spans="1:7">
      <c r="A2418"/>
      <c r="B2418"/>
      <c r="C2418"/>
      <c r="D2418"/>
      <c r="E2418"/>
      <c r="F2418"/>
      <c r="G2418"/>
    </row>
    <row r="2419" spans="1:7">
      <c r="A2419"/>
      <c r="B2419"/>
      <c r="C2419"/>
      <c r="D2419"/>
      <c r="E2419"/>
      <c r="F2419"/>
      <c r="G2419"/>
    </row>
    <row r="2420" spans="1:7">
      <c r="A2420"/>
      <c r="B2420"/>
      <c r="C2420"/>
      <c r="D2420"/>
      <c r="E2420"/>
      <c r="F2420"/>
      <c r="G2420"/>
    </row>
    <row r="2421" spans="1:7">
      <c r="A2421"/>
      <c r="B2421"/>
      <c r="C2421"/>
      <c r="D2421"/>
      <c r="E2421"/>
      <c r="F2421"/>
      <c r="G2421"/>
    </row>
    <row r="2422" spans="1:7">
      <c r="A2422"/>
      <c r="B2422"/>
      <c r="C2422"/>
      <c r="D2422"/>
      <c r="E2422"/>
      <c r="F2422"/>
      <c r="G2422"/>
    </row>
    <row r="2423" spans="1:7">
      <c r="A2423"/>
      <c r="B2423"/>
      <c r="C2423"/>
      <c r="D2423"/>
      <c r="E2423"/>
      <c r="F2423"/>
      <c r="G2423"/>
    </row>
    <row r="2424" spans="1:7">
      <c r="A2424"/>
      <c r="B2424"/>
      <c r="C2424"/>
      <c r="D2424"/>
      <c r="E2424"/>
      <c r="F2424"/>
      <c r="G2424"/>
    </row>
    <row r="2425" spans="1:7">
      <c r="A2425"/>
      <c r="B2425"/>
      <c r="C2425"/>
      <c r="D2425"/>
      <c r="E2425"/>
      <c r="F2425"/>
      <c r="G2425"/>
    </row>
    <row r="2426" spans="1:7">
      <c r="A2426"/>
      <c r="B2426"/>
      <c r="C2426"/>
      <c r="D2426"/>
      <c r="E2426"/>
      <c r="F2426"/>
      <c r="G2426"/>
    </row>
    <row r="2427" spans="1:7">
      <c r="A2427"/>
      <c r="B2427"/>
      <c r="C2427"/>
      <c r="D2427"/>
      <c r="E2427"/>
      <c r="F2427"/>
      <c r="G2427"/>
    </row>
    <row r="2428" spans="1:7">
      <c r="A2428"/>
      <c r="B2428"/>
      <c r="C2428"/>
      <c r="D2428"/>
      <c r="E2428"/>
      <c r="F2428"/>
      <c r="G2428"/>
    </row>
    <row r="2429" spans="1:7">
      <c r="A2429"/>
      <c r="B2429"/>
      <c r="C2429"/>
      <c r="D2429"/>
      <c r="E2429"/>
      <c r="F2429"/>
      <c r="G2429"/>
    </row>
    <row r="2430" spans="1:7">
      <c r="A2430"/>
      <c r="B2430"/>
      <c r="C2430"/>
      <c r="D2430"/>
      <c r="E2430"/>
      <c r="F2430"/>
      <c r="G2430"/>
    </row>
    <row r="2431" spans="1:7">
      <c r="A2431"/>
      <c r="B2431"/>
      <c r="C2431"/>
      <c r="D2431"/>
      <c r="E2431"/>
      <c r="F2431"/>
      <c r="G2431"/>
    </row>
    <row r="2432" spans="1:7">
      <c r="A2432"/>
      <c r="B2432"/>
      <c r="C2432"/>
      <c r="D2432"/>
      <c r="E2432"/>
      <c r="F2432"/>
      <c r="G2432"/>
    </row>
    <row r="2433" spans="1:7">
      <c r="A2433"/>
      <c r="B2433"/>
      <c r="C2433"/>
      <c r="D2433"/>
      <c r="E2433"/>
      <c r="F2433"/>
      <c r="G2433"/>
    </row>
    <row r="2434" spans="1:7">
      <c r="A2434"/>
      <c r="B2434"/>
      <c r="C2434"/>
      <c r="D2434"/>
      <c r="E2434"/>
      <c r="F2434"/>
      <c r="G2434"/>
    </row>
    <row r="2435" spans="1:7">
      <c r="A2435"/>
      <c r="B2435"/>
      <c r="C2435"/>
      <c r="D2435"/>
      <c r="E2435"/>
      <c r="F2435"/>
      <c r="G2435"/>
    </row>
    <row r="2436" spans="1:7">
      <c r="A2436"/>
      <c r="B2436"/>
      <c r="C2436"/>
      <c r="D2436"/>
      <c r="E2436"/>
      <c r="F2436"/>
      <c r="G2436"/>
    </row>
    <row r="2437" spans="1:7">
      <c r="A2437"/>
      <c r="B2437"/>
      <c r="C2437"/>
      <c r="D2437"/>
      <c r="E2437"/>
      <c r="F2437"/>
      <c r="G2437"/>
    </row>
    <row r="2438" spans="1:7">
      <c r="A2438"/>
      <c r="B2438"/>
      <c r="C2438"/>
      <c r="D2438"/>
      <c r="E2438"/>
      <c r="F2438"/>
      <c r="G2438"/>
    </row>
    <row r="2439" spans="1:7">
      <c r="A2439"/>
      <c r="B2439"/>
      <c r="C2439"/>
      <c r="D2439"/>
      <c r="E2439"/>
      <c r="F2439"/>
      <c r="G2439"/>
    </row>
    <row r="2440" spans="1:7">
      <c r="A2440"/>
      <c r="B2440"/>
      <c r="C2440"/>
      <c r="D2440"/>
      <c r="E2440"/>
      <c r="F2440"/>
      <c r="G2440"/>
    </row>
    <row r="2441" spans="1:7">
      <c r="A2441"/>
      <c r="B2441"/>
      <c r="C2441"/>
      <c r="D2441"/>
      <c r="E2441"/>
      <c r="F2441"/>
      <c r="G2441"/>
    </row>
    <row r="2442" spans="1:7">
      <c r="A2442"/>
      <c r="B2442"/>
      <c r="C2442"/>
      <c r="D2442"/>
      <c r="E2442"/>
      <c r="F2442"/>
      <c r="G2442"/>
    </row>
    <row r="2443" spans="1:7">
      <c r="A2443"/>
      <c r="B2443"/>
      <c r="C2443"/>
      <c r="D2443"/>
      <c r="E2443"/>
      <c r="F2443"/>
      <c r="G2443"/>
    </row>
    <row r="2444" spans="1:7">
      <c r="A2444"/>
      <c r="B2444"/>
      <c r="C2444"/>
      <c r="D2444"/>
      <c r="E2444"/>
      <c r="F2444"/>
      <c r="G2444"/>
    </row>
    <row r="2445" spans="1:7">
      <c r="A2445"/>
      <c r="B2445"/>
      <c r="C2445"/>
      <c r="D2445"/>
      <c r="E2445"/>
      <c r="F2445"/>
      <c r="G2445"/>
    </row>
    <row r="2446" spans="1:7">
      <c r="A2446"/>
      <c r="B2446"/>
      <c r="C2446"/>
      <c r="D2446"/>
      <c r="E2446"/>
      <c r="F2446"/>
      <c r="G2446"/>
    </row>
    <row r="2447" spans="1:7">
      <c r="A2447"/>
      <c r="B2447"/>
      <c r="C2447"/>
      <c r="D2447"/>
      <c r="E2447"/>
      <c r="F2447"/>
      <c r="G2447"/>
    </row>
    <row r="2448" spans="1:7">
      <c r="A2448"/>
      <c r="B2448"/>
      <c r="C2448"/>
      <c r="D2448"/>
      <c r="E2448"/>
      <c r="F2448"/>
      <c r="G2448"/>
    </row>
    <row r="2449" spans="1:7">
      <c r="A2449"/>
      <c r="B2449"/>
      <c r="C2449"/>
      <c r="D2449"/>
      <c r="E2449"/>
      <c r="F2449"/>
      <c r="G2449"/>
    </row>
    <row r="2450" spans="1:7">
      <c r="A2450"/>
      <c r="B2450"/>
      <c r="C2450"/>
      <c r="D2450"/>
      <c r="E2450"/>
      <c r="F2450"/>
      <c r="G2450"/>
    </row>
    <row r="2451" spans="1:7">
      <c r="A2451"/>
      <c r="B2451"/>
      <c r="C2451"/>
      <c r="D2451"/>
      <c r="E2451"/>
      <c r="F2451"/>
      <c r="G2451"/>
    </row>
    <row r="2452" spans="1:7">
      <c r="A2452"/>
      <c r="B2452"/>
      <c r="C2452"/>
      <c r="D2452"/>
      <c r="E2452"/>
      <c r="F2452"/>
      <c r="G2452"/>
    </row>
    <row r="2453" spans="1:7">
      <c r="A2453"/>
      <c r="B2453"/>
      <c r="C2453"/>
      <c r="D2453"/>
      <c r="E2453"/>
      <c r="F2453"/>
      <c r="G2453"/>
    </row>
    <row r="2454" spans="1:7">
      <c r="A2454"/>
      <c r="B2454"/>
      <c r="C2454"/>
      <c r="D2454"/>
      <c r="E2454"/>
      <c r="F2454"/>
      <c r="G2454"/>
    </row>
    <row r="2455" spans="1:7">
      <c r="A2455"/>
      <c r="B2455"/>
      <c r="C2455"/>
      <c r="D2455"/>
      <c r="E2455"/>
      <c r="F2455"/>
      <c r="G2455"/>
    </row>
    <row r="2456" spans="1:7">
      <c r="A2456"/>
      <c r="B2456"/>
      <c r="C2456"/>
      <c r="D2456"/>
      <c r="E2456"/>
      <c r="F2456"/>
      <c r="G2456"/>
    </row>
    <row r="2457" spans="1:7">
      <c r="A2457"/>
      <c r="B2457"/>
      <c r="C2457"/>
      <c r="D2457"/>
      <c r="E2457"/>
      <c r="F2457"/>
      <c r="G2457"/>
    </row>
    <row r="2458" spans="1:7">
      <c r="A2458"/>
      <c r="B2458"/>
      <c r="C2458"/>
      <c r="D2458"/>
      <c r="E2458"/>
      <c r="F2458"/>
      <c r="G2458"/>
    </row>
    <row r="2459" spans="1:7">
      <c r="A2459"/>
      <c r="B2459"/>
      <c r="C2459"/>
      <c r="D2459"/>
      <c r="E2459"/>
      <c r="F2459"/>
      <c r="G2459"/>
    </row>
    <row r="2460" spans="1:7">
      <c r="A2460"/>
      <c r="B2460"/>
      <c r="C2460"/>
      <c r="D2460"/>
      <c r="E2460"/>
      <c r="F2460"/>
      <c r="G2460"/>
    </row>
    <row r="2461" spans="1:7">
      <c r="A2461"/>
      <c r="B2461"/>
      <c r="C2461"/>
      <c r="D2461"/>
      <c r="E2461"/>
      <c r="F2461"/>
      <c r="G2461"/>
    </row>
    <row r="2462" spans="1:7">
      <c r="A2462"/>
      <c r="B2462"/>
      <c r="C2462"/>
      <c r="D2462"/>
      <c r="E2462"/>
      <c r="F2462"/>
      <c r="G2462"/>
    </row>
    <row r="2463" spans="1:7">
      <c r="A2463"/>
      <c r="B2463"/>
      <c r="C2463"/>
      <c r="D2463"/>
      <c r="E2463"/>
      <c r="F2463"/>
      <c r="G2463"/>
    </row>
    <row r="2464" spans="1:7">
      <c r="A2464"/>
      <c r="B2464"/>
      <c r="C2464"/>
      <c r="D2464"/>
      <c r="E2464"/>
      <c r="F2464"/>
      <c r="G2464"/>
    </row>
    <row r="2465" spans="1:7">
      <c r="A2465"/>
      <c r="B2465"/>
      <c r="C2465"/>
      <c r="D2465"/>
      <c r="E2465"/>
      <c r="F2465"/>
      <c r="G2465"/>
    </row>
    <row r="2466" spans="1:7">
      <c r="A2466"/>
      <c r="B2466"/>
      <c r="C2466"/>
      <c r="D2466"/>
      <c r="E2466"/>
      <c r="F2466"/>
      <c r="G2466"/>
    </row>
    <row r="2467" spans="1:7">
      <c r="A2467"/>
      <c r="B2467"/>
      <c r="C2467"/>
      <c r="D2467"/>
      <c r="E2467"/>
      <c r="F2467"/>
      <c r="G2467"/>
    </row>
    <row r="2468" spans="1:7">
      <c r="A2468"/>
      <c r="B2468"/>
      <c r="C2468"/>
      <c r="D2468"/>
      <c r="E2468"/>
      <c r="F2468"/>
      <c r="G2468"/>
    </row>
    <row r="2469" spans="1:7">
      <c r="A2469"/>
      <c r="B2469"/>
      <c r="C2469"/>
      <c r="D2469"/>
      <c r="E2469"/>
      <c r="F2469"/>
      <c r="G2469"/>
    </row>
    <row r="2470" spans="1:7">
      <c r="A2470"/>
      <c r="B2470"/>
      <c r="C2470"/>
      <c r="D2470"/>
      <c r="E2470"/>
      <c r="F2470"/>
      <c r="G2470"/>
    </row>
    <row r="2471" spans="1:7">
      <c r="A2471"/>
      <c r="B2471"/>
      <c r="C2471"/>
      <c r="D2471"/>
      <c r="E2471"/>
      <c r="F2471"/>
      <c r="G2471"/>
    </row>
    <row r="2472" spans="1:7">
      <c r="A2472"/>
      <c r="B2472"/>
      <c r="C2472"/>
      <c r="D2472"/>
      <c r="E2472"/>
      <c r="F2472"/>
      <c r="G2472"/>
    </row>
    <row r="2473" spans="1:7">
      <c r="A2473"/>
      <c r="B2473"/>
      <c r="C2473"/>
      <c r="D2473"/>
      <c r="E2473"/>
      <c r="F2473"/>
      <c r="G2473"/>
    </row>
    <row r="2474" spans="1:7">
      <c r="A2474"/>
      <c r="B2474"/>
      <c r="C2474"/>
      <c r="D2474"/>
      <c r="E2474"/>
      <c r="F2474"/>
      <c r="G2474"/>
    </row>
    <row r="2475" spans="1:7">
      <c r="A2475"/>
      <c r="B2475"/>
      <c r="C2475"/>
      <c r="D2475"/>
      <c r="E2475"/>
      <c r="F2475"/>
      <c r="G2475"/>
    </row>
    <row r="2476" spans="1:7">
      <c r="A2476"/>
      <c r="B2476"/>
      <c r="C2476"/>
      <c r="D2476"/>
      <c r="E2476"/>
      <c r="F2476"/>
      <c r="G2476"/>
    </row>
    <row r="2477" spans="1:7">
      <c r="A2477"/>
      <c r="B2477"/>
      <c r="C2477"/>
      <c r="D2477"/>
      <c r="E2477"/>
      <c r="F2477"/>
      <c r="G2477"/>
    </row>
    <row r="2478" spans="1:7">
      <c r="A2478"/>
      <c r="B2478"/>
      <c r="C2478"/>
      <c r="D2478"/>
      <c r="E2478"/>
      <c r="F2478"/>
      <c r="G2478"/>
    </row>
    <row r="2479" spans="1:7">
      <c r="A2479"/>
      <c r="B2479"/>
      <c r="C2479"/>
      <c r="D2479"/>
      <c r="E2479"/>
      <c r="F2479"/>
      <c r="G2479"/>
    </row>
    <row r="2480" spans="1:7">
      <c r="A2480"/>
      <c r="B2480"/>
      <c r="C2480"/>
      <c r="D2480"/>
      <c r="E2480"/>
      <c r="F2480"/>
      <c r="G2480"/>
    </row>
    <row r="2481" spans="1:7">
      <c r="A2481"/>
      <c r="B2481"/>
      <c r="C2481"/>
      <c r="D2481"/>
      <c r="E2481"/>
      <c r="F2481"/>
      <c r="G2481"/>
    </row>
    <row r="2482" spans="1:7">
      <c r="A2482"/>
      <c r="B2482"/>
      <c r="C2482"/>
      <c r="D2482"/>
      <c r="E2482"/>
      <c r="F2482"/>
      <c r="G2482"/>
    </row>
    <row r="2483" spans="1:7">
      <c r="A2483"/>
      <c r="B2483"/>
      <c r="C2483"/>
      <c r="D2483"/>
      <c r="E2483"/>
      <c r="F2483"/>
      <c r="G2483"/>
    </row>
    <row r="2484" spans="1:7">
      <c r="A2484"/>
      <c r="B2484"/>
      <c r="C2484"/>
      <c r="D2484"/>
      <c r="E2484"/>
      <c r="F2484"/>
      <c r="G2484"/>
    </row>
    <row r="2485" spans="1:7">
      <c r="A2485"/>
      <c r="B2485"/>
      <c r="C2485"/>
      <c r="D2485"/>
      <c r="E2485"/>
      <c r="F2485"/>
      <c r="G2485"/>
    </row>
    <row r="2486" spans="1:7">
      <c r="A2486"/>
      <c r="B2486"/>
      <c r="C2486"/>
      <c r="D2486"/>
      <c r="E2486"/>
      <c r="F2486"/>
      <c r="G2486"/>
    </row>
    <row r="2487" spans="1:7">
      <c r="A2487"/>
      <c r="B2487"/>
      <c r="C2487"/>
      <c r="D2487"/>
      <c r="E2487"/>
      <c r="F2487"/>
      <c r="G2487"/>
    </row>
    <row r="2488" spans="1:7">
      <c r="A2488"/>
      <c r="B2488"/>
      <c r="C2488"/>
      <c r="D2488"/>
      <c r="E2488"/>
      <c r="F2488"/>
      <c r="G2488"/>
    </row>
    <row r="2489" spans="1:7">
      <c r="A2489"/>
      <c r="B2489"/>
      <c r="C2489"/>
      <c r="D2489"/>
      <c r="E2489"/>
      <c r="F2489"/>
      <c r="G2489"/>
    </row>
    <row r="2490" spans="1:7">
      <c r="A2490"/>
      <c r="B2490"/>
      <c r="C2490"/>
      <c r="D2490"/>
      <c r="E2490"/>
      <c r="F2490"/>
      <c r="G2490"/>
    </row>
    <row r="2491" spans="1:7">
      <c r="A2491"/>
      <c r="B2491"/>
      <c r="C2491"/>
      <c r="D2491"/>
      <c r="E2491"/>
      <c r="F2491"/>
      <c r="G2491"/>
    </row>
    <row r="2492" spans="1:7">
      <c r="A2492"/>
      <c r="B2492"/>
      <c r="C2492"/>
      <c r="D2492"/>
      <c r="E2492"/>
      <c r="F2492"/>
      <c r="G2492"/>
    </row>
    <row r="2493" spans="1:7">
      <c r="A2493"/>
      <c r="B2493"/>
      <c r="C2493"/>
      <c r="D2493"/>
      <c r="E2493"/>
      <c r="F2493"/>
      <c r="G2493"/>
    </row>
    <row r="2494" spans="1:7">
      <c r="A2494"/>
      <c r="B2494"/>
      <c r="C2494"/>
      <c r="D2494"/>
      <c r="E2494"/>
      <c r="F2494"/>
      <c r="G2494"/>
    </row>
    <row r="2495" spans="1:7">
      <c r="A2495"/>
      <c r="B2495"/>
      <c r="C2495"/>
      <c r="D2495"/>
      <c r="E2495"/>
      <c r="F2495"/>
      <c r="G2495"/>
    </row>
    <row r="2496" spans="1:7">
      <c r="A2496"/>
      <c r="B2496"/>
      <c r="C2496"/>
      <c r="D2496"/>
      <c r="E2496"/>
      <c r="F2496"/>
      <c r="G2496"/>
    </row>
    <row r="2497" spans="1:7">
      <c r="A2497"/>
      <c r="B2497"/>
      <c r="C2497"/>
      <c r="D2497"/>
      <c r="E2497"/>
      <c r="F2497"/>
      <c r="G2497"/>
    </row>
    <row r="2498" spans="1:7">
      <c r="A2498"/>
      <c r="B2498"/>
      <c r="C2498"/>
      <c r="D2498"/>
      <c r="E2498"/>
      <c r="F2498"/>
      <c r="G2498"/>
    </row>
    <row r="2499" spans="1:7">
      <c r="A2499"/>
      <c r="B2499"/>
      <c r="C2499"/>
      <c r="D2499"/>
      <c r="E2499"/>
      <c r="F2499"/>
      <c r="G2499"/>
    </row>
    <row r="2500" spans="1:7">
      <c r="A2500"/>
      <c r="B2500"/>
      <c r="C2500"/>
      <c r="D2500"/>
      <c r="E2500"/>
      <c r="F2500"/>
      <c r="G2500"/>
    </row>
    <row r="2501" spans="1:7">
      <c r="A2501"/>
      <c r="B2501"/>
      <c r="C2501"/>
      <c r="D2501"/>
      <c r="E2501"/>
      <c r="F2501"/>
      <c r="G2501"/>
    </row>
    <row r="2502" spans="1:7">
      <c r="A2502"/>
      <c r="B2502"/>
      <c r="C2502"/>
      <c r="D2502"/>
      <c r="E2502"/>
      <c r="F2502"/>
      <c r="G2502"/>
    </row>
    <row r="2503" spans="1:7">
      <c r="A2503"/>
      <c r="B2503"/>
      <c r="C2503"/>
      <c r="D2503"/>
      <c r="E2503"/>
      <c r="F2503"/>
      <c r="G2503"/>
    </row>
    <row r="2504" spans="1:7">
      <c r="A2504"/>
      <c r="B2504"/>
      <c r="C2504"/>
      <c r="D2504"/>
      <c r="E2504"/>
      <c r="F2504"/>
      <c r="G2504"/>
    </row>
    <row r="2505" spans="1:7">
      <c r="A2505"/>
      <c r="B2505"/>
      <c r="C2505"/>
      <c r="D2505"/>
      <c r="E2505"/>
      <c r="F2505"/>
      <c r="G2505"/>
    </row>
    <row r="2506" spans="1:7">
      <c r="A2506"/>
      <c r="B2506"/>
      <c r="C2506"/>
      <c r="D2506"/>
      <c r="E2506"/>
      <c r="F2506"/>
      <c r="G2506"/>
    </row>
    <row r="2507" spans="1:7">
      <c r="A2507"/>
      <c r="B2507"/>
      <c r="C2507"/>
      <c r="D2507"/>
      <c r="E2507"/>
      <c r="F2507"/>
      <c r="G2507"/>
    </row>
    <row r="2508" spans="1:7">
      <c r="A2508"/>
      <c r="B2508"/>
      <c r="C2508"/>
      <c r="D2508"/>
      <c r="E2508"/>
      <c r="F2508"/>
      <c r="G2508"/>
    </row>
    <row r="2509" spans="1:7">
      <c r="A2509"/>
      <c r="B2509"/>
      <c r="C2509"/>
      <c r="D2509"/>
      <c r="E2509"/>
      <c r="F2509"/>
      <c r="G2509"/>
    </row>
    <row r="2510" spans="1:7">
      <c r="A2510"/>
      <c r="B2510"/>
      <c r="C2510"/>
      <c r="D2510"/>
      <c r="E2510"/>
      <c r="F2510"/>
      <c r="G2510"/>
    </row>
    <row r="2511" spans="1:7">
      <c r="A2511"/>
      <c r="B2511"/>
      <c r="C2511"/>
      <c r="D2511"/>
      <c r="E2511"/>
      <c r="F2511"/>
      <c r="G2511"/>
    </row>
    <row r="2512" spans="1:7">
      <c r="A2512"/>
      <c r="B2512"/>
      <c r="C2512"/>
      <c r="D2512"/>
      <c r="E2512"/>
      <c r="F2512"/>
      <c r="G2512"/>
    </row>
    <row r="2513" spans="1:7">
      <c r="A2513"/>
      <c r="B2513"/>
      <c r="C2513"/>
      <c r="D2513"/>
      <c r="E2513"/>
      <c r="F2513"/>
      <c r="G2513"/>
    </row>
    <row r="2514" spans="1:7">
      <c r="A2514"/>
      <c r="B2514"/>
      <c r="C2514"/>
      <c r="D2514"/>
      <c r="E2514"/>
      <c r="F2514"/>
      <c r="G2514"/>
    </row>
    <row r="2515" spans="1:7">
      <c r="A2515"/>
      <c r="B2515"/>
      <c r="C2515"/>
      <c r="D2515"/>
      <c r="E2515"/>
      <c r="F2515"/>
      <c r="G2515"/>
    </row>
    <row r="2516" spans="1:7">
      <c r="A2516"/>
      <c r="B2516"/>
      <c r="C2516"/>
      <c r="D2516"/>
      <c r="E2516"/>
      <c r="F2516"/>
      <c r="G2516"/>
    </row>
    <row r="2517" spans="1:7">
      <c r="A2517"/>
      <c r="B2517"/>
      <c r="C2517"/>
      <c r="D2517"/>
      <c r="E2517"/>
      <c r="F2517"/>
      <c r="G2517"/>
    </row>
    <row r="2518" spans="1:7">
      <c r="A2518"/>
      <c r="B2518"/>
      <c r="C2518"/>
      <c r="D2518"/>
      <c r="E2518"/>
      <c r="F2518"/>
      <c r="G2518"/>
    </row>
    <row r="2519" spans="1:7">
      <c r="A2519"/>
      <c r="B2519"/>
      <c r="C2519"/>
      <c r="D2519"/>
      <c r="E2519"/>
      <c r="F2519"/>
      <c r="G2519"/>
    </row>
    <row r="2520" spans="1:7">
      <c r="A2520"/>
      <c r="B2520"/>
      <c r="C2520"/>
      <c r="D2520"/>
      <c r="E2520"/>
      <c r="F2520"/>
      <c r="G2520"/>
    </row>
    <row r="2521" spans="1:7">
      <c r="A2521"/>
      <c r="B2521"/>
      <c r="C2521"/>
      <c r="D2521"/>
      <c r="E2521"/>
      <c r="F2521"/>
      <c r="G2521"/>
    </row>
    <row r="2522" spans="1:7">
      <c r="A2522"/>
      <c r="B2522"/>
      <c r="C2522"/>
      <c r="D2522"/>
      <c r="E2522"/>
      <c r="F2522"/>
      <c r="G2522"/>
    </row>
    <row r="2523" spans="1:7">
      <c r="A2523"/>
      <c r="B2523"/>
      <c r="C2523"/>
      <c r="D2523"/>
      <c r="E2523"/>
      <c r="F2523"/>
      <c r="G2523"/>
    </row>
    <row r="2524" spans="1:7">
      <c r="A2524"/>
      <c r="B2524"/>
      <c r="C2524"/>
      <c r="D2524"/>
      <c r="E2524"/>
      <c r="F2524"/>
      <c r="G2524"/>
    </row>
    <row r="2525" spans="1:7">
      <c r="A2525"/>
      <c r="B2525"/>
      <c r="C2525"/>
      <c r="D2525"/>
      <c r="E2525"/>
      <c r="F2525"/>
      <c r="G2525"/>
    </row>
    <row r="2526" spans="1:7">
      <c r="A2526"/>
      <c r="B2526"/>
      <c r="C2526"/>
      <c r="D2526"/>
      <c r="E2526"/>
      <c r="F2526"/>
      <c r="G2526"/>
    </row>
    <row r="2527" spans="1:7">
      <c r="A2527"/>
      <c r="B2527"/>
      <c r="C2527"/>
      <c r="D2527"/>
      <c r="E2527"/>
      <c r="F2527"/>
      <c r="G2527"/>
    </row>
    <row r="2528" spans="1:7">
      <c r="A2528"/>
      <c r="B2528"/>
      <c r="C2528"/>
      <c r="D2528"/>
      <c r="E2528"/>
      <c r="F2528"/>
      <c r="G2528"/>
    </row>
    <row r="2529" spans="1:7">
      <c r="A2529"/>
      <c r="B2529"/>
      <c r="C2529"/>
      <c r="D2529"/>
      <c r="E2529"/>
      <c r="F2529"/>
      <c r="G2529"/>
    </row>
    <row r="2530" spans="1:7">
      <c r="A2530"/>
      <c r="B2530"/>
      <c r="C2530"/>
      <c r="D2530"/>
      <c r="E2530"/>
      <c r="F2530"/>
      <c r="G2530"/>
    </row>
    <row r="2531" spans="1:7">
      <c r="A2531"/>
      <c r="B2531"/>
      <c r="C2531"/>
      <c r="D2531"/>
      <c r="E2531"/>
      <c r="F2531"/>
      <c r="G2531"/>
    </row>
    <row r="2532" spans="1:7">
      <c r="A2532"/>
      <c r="B2532"/>
      <c r="C2532"/>
      <c r="D2532"/>
      <c r="E2532"/>
      <c r="F2532"/>
      <c r="G2532"/>
    </row>
    <row r="2533" spans="1:7">
      <c r="A2533"/>
      <c r="B2533"/>
      <c r="C2533"/>
      <c r="D2533"/>
      <c r="E2533"/>
      <c r="F2533"/>
      <c r="G2533"/>
    </row>
    <row r="2534" spans="1:7">
      <c r="A2534"/>
      <c r="B2534"/>
      <c r="C2534"/>
      <c r="D2534"/>
      <c r="E2534"/>
      <c r="F2534"/>
      <c r="G2534"/>
    </row>
    <row r="2535" spans="1:7">
      <c r="A2535"/>
      <c r="B2535"/>
      <c r="C2535"/>
      <c r="D2535"/>
      <c r="E2535"/>
      <c r="F2535"/>
      <c r="G2535"/>
    </row>
    <row r="2536" spans="1:7">
      <c r="A2536"/>
      <c r="B2536"/>
      <c r="C2536"/>
      <c r="D2536"/>
      <c r="E2536"/>
      <c r="F2536"/>
      <c r="G2536"/>
    </row>
    <row r="2537" spans="1:7">
      <c r="A2537"/>
      <c r="B2537"/>
      <c r="C2537"/>
      <c r="D2537"/>
      <c r="E2537"/>
      <c r="F2537"/>
      <c r="G2537"/>
    </row>
    <row r="2538" spans="1:7">
      <c r="A2538"/>
      <c r="B2538"/>
      <c r="C2538"/>
      <c r="D2538"/>
      <c r="E2538"/>
      <c r="F2538"/>
      <c r="G2538"/>
    </row>
    <row r="2539" spans="1:7">
      <c r="A2539"/>
      <c r="B2539"/>
      <c r="C2539"/>
      <c r="D2539"/>
      <c r="E2539"/>
      <c r="F2539"/>
      <c r="G2539"/>
    </row>
    <row r="2540" spans="1:7">
      <c r="A2540"/>
      <c r="B2540"/>
      <c r="C2540"/>
      <c r="D2540"/>
      <c r="E2540"/>
      <c r="F2540"/>
      <c r="G2540"/>
    </row>
    <row r="2541" spans="1:7">
      <c r="A2541"/>
      <c r="B2541"/>
      <c r="C2541"/>
      <c r="D2541"/>
      <c r="E2541"/>
      <c r="F2541"/>
      <c r="G2541"/>
    </row>
    <row r="2542" spans="1:7">
      <c r="A2542"/>
      <c r="B2542"/>
      <c r="C2542"/>
      <c r="D2542"/>
      <c r="E2542"/>
      <c r="F2542"/>
      <c r="G2542"/>
    </row>
    <row r="2543" spans="1:7">
      <c r="A2543"/>
      <c r="B2543"/>
      <c r="C2543"/>
      <c r="D2543"/>
      <c r="E2543"/>
      <c r="F2543"/>
      <c r="G2543"/>
    </row>
    <row r="2544" spans="1:7">
      <c r="A2544"/>
      <c r="B2544"/>
      <c r="C2544"/>
      <c r="D2544"/>
      <c r="E2544"/>
      <c r="F2544"/>
      <c r="G2544"/>
    </row>
    <row r="2545" spans="1:7">
      <c r="A2545"/>
      <c r="B2545"/>
      <c r="C2545"/>
      <c r="D2545"/>
      <c r="E2545"/>
      <c r="F2545"/>
      <c r="G2545"/>
    </row>
    <row r="2546" spans="1:7">
      <c r="A2546"/>
      <c r="B2546"/>
      <c r="C2546"/>
      <c r="D2546"/>
      <c r="E2546"/>
      <c r="F2546"/>
      <c r="G2546"/>
    </row>
    <row r="2547" spans="1:7">
      <c r="A2547"/>
      <c r="B2547"/>
      <c r="C2547"/>
      <c r="D2547"/>
      <c r="E2547"/>
      <c r="F2547"/>
      <c r="G2547"/>
    </row>
    <row r="2548" spans="1:7">
      <c r="A2548"/>
      <c r="B2548"/>
      <c r="C2548"/>
      <c r="D2548"/>
      <c r="E2548"/>
      <c r="F2548"/>
      <c r="G2548"/>
    </row>
    <row r="2549" spans="1:7">
      <c r="A2549"/>
      <c r="B2549"/>
      <c r="C2549"/>
      <c r="D2549"/>
      <c r="E2549"/>
      <c r="F2549"/>
      <c r="G2549"/>
    </row>
    <row r="2550" spans="1:7">
      <c r="A2550"/>
      <c r="B2550"/>
      <c r="C2550"/>
      <c r="D2550"/>
      <c r="E2550"/>
      <c r="F2550"/>
      <c r="G2550"/>
    </row>
    <row r="2551" spans="1:7">
      <c r="A2551"/>
      <c r="B2551"/>
      <c r="C2551"/>
      <c r="D2551"/>
      <c r="E2551"/>
      <c r="F2551"/>
      <c r="G2551"/>
    </row>
    <row r="2552" spans="1:7">
      <c r="A2552"/>
      <c r="B2552"/>
      <c r="C2552"/>
      <c r="D2552"/>
      <c r="E2552"/>
      <c r="F2552"/>
      <c r="G2552"/>
    </row>
    <row r="2553" spans="1:7">
      <c r="A2553"/>
      <c r="B2553"/>
      <c r="C2553"/>
      <c r="D2553"/>
      <c r="E2553"/>
      <c r="F2553"/>
      <c r="G2553"/>
    </row>
    <row r="2554" spans="1:7">
      <c r="A2554"/>
      <c r="B2554"/>
      <c r="C2554"/>
      <c r="D2554"/>
      <c r="E2554"/>
      <c r="F2554"/>
      <c r="G2554"/>
    </row>
    <row r="2555" spans="1:7">
      <c r="A2555"/>
      <c r="B2555"/>
      <c r="C2555"/>
      <c r="D2555"/>
      <c r="E2555"/>
      <c r="F2555"/>
      <c r="G2555"/>
    </row>
    <row r="2556" spans="1:7">
      <c r="A2556"/>
      <c r="B2556"/>
      <c r="C2556"/>
      <c r="D2556"/>
      <c r="E2556"/>
      <c r="F2556"/>
      <c r="G2556"/>
    </row>
    <row r="2557" spans="1:7">
      <c r="A2557"/>
      <c r="B2557"/>
      <c r="C2557"/>
      <c r="D2557"/>
      <c r="E2557"/>
      <c r="F2557"/>
      <c r="G2557"/>
    </row>
    <row r="2558" spans="1:7">
      <c r="A2558"/>
      <c r="B2558"/>
      <c r="C2558"/>
      <c r="D2558"/>
      <c r="E2558"/>
      <c r="F2558"/>
      <c r="G2558"/>
    </row>
    <row r="2559" spans="1:7">
      <c r="A2559"/>
      <c r="B2559"/>
      <c r="C2559"/>
      <c r="D2559"/>
      <c r="E2559"/>
      <c r="F2559"/>
      <c r="G2559"/>
    </row>
    <row r="2560" spans="1:7">
      <c r="A2560"/>
      <c r="B2560"/>
      <c r="C2560"/>
      <c r="D2560"/>
      <c r="E2560"/>
      <c r="F2560"/>
      <c r="G2560"/>
    </row>
    <row r="2561" spans="1:7">
      <c r="A2561"/>
      <c r="B2561"/>
      <c r="C2561"/>
      <c r="D2561"/>
      <c r="E2561"/>
      <c r="F2561"/>
      <c r="G2561"/>
    </row>
    <row r="2562" spans="1:7">
      <c r="A2562"/>
      <c r="B2562"/>
      <c r="C2562"/>
      <c r="D2562"/>
      <c r="E2562"/>
      <c r="F2562"/>
      <c r="G2562"/>
    </row>
    <row r="2563" spans="1:7">
      <c r="A2563"/>
      <c r="B2563"/>
      <c r="C2563"/>
      <c r="D2563"/>
      <c r="E2563"/>
      <c r="F2563"/>
      <c r="G2563"/>
    </row>
    <row r="2564" spans="1:7">
      <c r="A2564"/>
      <c r="B2564"/>
      <c r="C2564"/>
      <c r="D2564"/>
      <c r="E2564"/>
      <c r="F2564"/>
      <c r="G2564"/>
    </row>
    <row r="2565" spans="1:7">
      <c r="A2565"/>
      <c r="B2565"/>
      <c r="C2565"/>
      <c r="D2565"/>
      <c r="E2565"/>
      <c r="F2565"/>
      <c r="G2565"/>
    </row>
    <row r="2566" spans="1:7">
      <c r="A2566"/>
      <c r="B2566"/>
      <c r="C2566"/>
      <c r="D2566"/>
      <c r="E2566"/>
      <c r="F2566"/>
      <c r="G2566"/>
    </row>
    <row r="2567" spans="1:7">
      <c r="A2567"/>
      <c r="B2567"/>
      <c r="C2567"/>
      <c r="D2567"/>
      <c r="E2567"/>
      <c r="F2567"/>
      <c r="G2567"/>
    </row>
    <row r="2568" spans="1:7">
      <c r="A2568"/>
      <c r="B2568"/>
      <c r="C2568"/>
      <c r="D2568"/>
      <c r="E2568"/>
      <c r="F2568"/>
      <c r="G2568"/>
    </row>
    <row r="2569" spans="1:7">
      <c r="A2569"/>
      <c r="B2569"/>
      <c r="C2569"/>
      <c r="D2569"/>
      <c r="E2569"/>
      <c r="F2569"/>
      <c r="G2569"/>
    </row>
    <row r="2570" spans="1:7">
      <c r="A2570"/>
      <c r="B2570"/>
      <c r="C2570"/>
      <c r="D2570"/>
      <c r="E2570"/>
      <c r="F2570"/>
      <c r="G2570"/>
    </row>
    <row r="2571" spans="1:7">
      <c r="A2571"/>
      <c r="B2571"/>
      <c r="C2571"/>
      <c r="D2571"/>
      <c r="E2571"/>
      <c r="F2571"/>
      <c r="G2571"/>
    </row>
    <row r="2572" spans="1:7">
      <c r="A2572"/>
      <c r="B2572"/>
      <c r="C2572"/>
      <c r="D2572"/>
      <c r="E2572"/>
      <c r="F2572"/>
      <c r="G2572"/>
    </row>
    <row r="2573" spans="1:7">
      <c r="A2573"/>
      <c r="B2573"/>
      <c r="C2573"/>
      <c r="D2573"/>
      <c r="E2573"/>
      <c r="F2573"/>
      <c r="G2573"/>
    </row>
    <row r="2574" spans="1:7">
      <c r="A2574"/>
      <c r="B2574"/>
      <c r="C2574"/>
      <c r="D2574"/>
      <c r="E2574"/>
      <c r="F2574"/>
      <c r="G2574"/>
    </row>
    <row r="2575" spans="1:7">
      <c r="A2575"/>
      <c r="B2575"/>
      <c r="C2575"/>
      <c r="D2575"/>
      <c r="E2575"/>
      <c r="F2575"/>
      <c r="G2575"/>
    </row>
    <row r="2576" spans="1:7">
      <c r="A2576"/>
      <c r="B2576"/>
      <c r="C2576"/>
      <c r="D2576"/>
      <c r="E2576"/>
      <c r="F2576"/>
      <c r="G2576"/>
    </row>
    <row r="2577" spans="1:7">
      <c r="A2577"/>
      <c r="B2577"/>
      <c r="C2577"/>
      <c r="D2577"/>
      <c r="E2577"/>
      <c r="F2577"/>
      <c r="G2577"/>
    </row>
    <row r="2578" spans="1:7">
      <c r="A2578"/>
      <c r="B2578"/>
      <c r="C2578"/>
      <c r="D2578"/>
      <c r="E2578"/>
      <c r="F2578"/>
      <c r="G2578"/>
    </row>
    <row r="2579" spans="1:7">
      <c r="A2579"/>
      <c r="B2579"/>
      <c r="C2579"/>
      <c r="D2579"/>
      <c r="E2579"/>
      <c r="F2579"/>
      <c r="G2579"/>
    </row>
    <row r="2580" spans="1:7">
      <c r="A2580"/>
      <c r="B2580"/>
      <c r="C2580"/>
      <c r="D2580"/>
      <c r="E2580"/>
      <c r="F2580"/>
      <c r="G2580"/>
    </row>
    <row r="2581" spans="1:7">
      <c r="A2581"/>
      <c r="B2581"/>
      <c r="C2581"/>
      <c r="D2581"/>
      <c r="E2581"/>
      <c r="F2581"/>
      <c r="G2581"/>
    </row>
    <row r="2582" spans="1:7">
      <c r="A2582"/>
      <c r="B2582"/>
      <c r="C2582"/>
      <c r="D2582"/>
      <c r="E2582"/>
      <c r="F2582"/>
      <c r="G2582"/>
    </row>
    <row r="2583" spans="1:7">
      <c r="A2583"/>
      <c r="B2583"/>
      <c r="C2583"/>
      <c r="D2583"/>
      <c r="E2583"/>
      <c r="F2583"/>
      <c r="G2583"/>
    </row>
    <row r="2584" spans="1:7">
      <c r="A2584"/>
      <c r="B2584"/>
      <c r="C2584"/>
      <c r="D2584"/>
      <c r="E2584"/>
      <c r="F2584"/>
      <c r="G2584"/>
    </row>
    <row r="2585" spans="1:7">
      <c r="A2585"/>
      <c r="B2585"/>
      <c r="C2585"/>
      <c r="D2585"/>
      <c r="E2585"/>
      <c r="F2585"/>
      <c r="G2585"/>
    </row>
    <row r="2586" spans="1:7">
      <c r="A2586"/>
      <c r="B2586"/>
      <c r="C2586"/>
      <c r="D2586"/>
      <c r="E2586"/>
      <c r="F2586"/>
      <c r="G2586"/>
    </row>
    <row r="2587" spans="1:7">
      <c r="A2587"/>
      <c r="B2587"/>
      <c r="C2587"/>
      <c r="D2587"/>
      <c r="E2587"/>
      <c r="F2587"/>
      <c r="G2587"/>
    </row>
    <row r="2588" spans="1:7">
      <c r="A2588"/>
      <c r="B2588"/>
      <c r="C2588"/>
      <c r="D2588"/>
      <c r="E2588"/>
      <c r="F2588"/>
      <c r="G2588"/>
    </row>
    <row r="2589" spans="1:7">
      <c r="A2589"/>
      <c r="B2589"/>
      <c r="C2589"/>
      <c r="D2589"/>
      <c r="E2589"/>
      <c r="F2589"/>
      <c r="G2589"/>
    </row>
    <row r="2590" spans="1:7">
      <c r="A2590"/>
      <c r="B2590"/>
      <c r="C2590"/>
      <c r="D2590"/>
      <c r="E2590"/>
      <c r="F2590"/>
      <c r="G2590"/>
    </row>
    <row r="2591" spans="1:7">
      <c r="A2591"/>
      <c r="B2591"/>
      <c r="C2591"/>
      <c r="D2591"/>
      <c r="E2591"/>
      <c r="F2591"/>
      <c r="G2591"/>
    </row>
    <row r="2592" spans="1:7">
      <c r="A2592"/>
      <c r="B2592"/>
      <c r="C2592"/>
      <c r="D2592"/>
      <c r="E2592"/>
      <c r="F2592"/>
      <c r="G2592"/>
    </row>
    <row r="2593" spans="1:7">
      <c r="A2593"/>
      <c r="B2593"/>
      <c r="C2593"/>
      <c r="D2593"/>
      <c r="E2593"/>
      <c r="F2593"/>
      <c r="G2593"/>
    </row>
    <row r="2594" spans="1:7">
      <c r="A2594"/>
      <c r="B2594"/>
      <c r="C2594"/>
      <c r="D2594"/>
      <c r="E2594"/>
      <c r="F2594"/>
      <c r="G2594"/>
    </row>
    <row r="2595" spans="1:7">
      <c r="A2595"/>
      <c r="B2595"/>
      <c r="C2595"/>
      <c r="D2595"/>
      <c r="E2595"/>
      <c r="F2595"/>
      <c r="G2595"/>
    </row>
    <row r="2596" spans="1:7">
      <c r="A2596"/>
      <c r="B2596"/>
      <c r="C2596"/>
      <c r="D2596"/>
      <c r="E2596"/>
      <c r="F2596"/>
      <c r="G2596"/>
    </row>
    <row r="2597" spans="1:7">
      <c r="A2597"/>
      <c r="B2597"/>
      <c r="C2597"/>
      <c r="D2597"/>
      <c r="E2597"/>
      <c r="F2597"/>
      <c r="G2597"/>
    </row>
    <row r="2598" spans="1:7">
      <c r="A2598"/>
      <c r="B2598"/>
      <c r="C2598"/>
      <c r="D2598"/>
      <c r="E2598"/>
      <c r="F2598"/>
      <c r="G2598"/>
    </row>
    <row r="2599" spans="1:7">
      <c r="A2599"/>
      <c r="B2599"/>
      <c r="C2599"/>
      <c r="D2599"/>
      <c r="E2599"/>
      <c r="F2599"/>
      <c r="G2599"/>
    </row>
    <row r="2600" spans="1:7">
      <c r="A2600"/>
      <c r="B2600"/>
      <c r="C2600"/>
      <c r="D2600"/>
      <c r="E2600"/>
      <c r="F2600"/>
      <c r="G2600"/>
    </row>
    <row r="2601" spans="1:7">
      <c r="A2601"/>
      <c r="B2601"/>
      <c r="C2601"/>
      <c r="D2601"/>
      <c r="E2601"/>
      <c r="F2601"/>
      <c r="G2601"/>
    </row>
    <row r="2602" spans="1:7">
      <c r="A2602"/>
      <c r="B2602"/>
      <c r="C2602"/>
      <c r="D2602"/>
      <c r="E2602"/>
      <c r="F2602"/>
      <c r="G2602"/>
    </row>
    <row r="2603" spans="1:7">
      <c r="A2603"/>
      <c r="B2603"/>
      <c r="C2603"/>
      <c r="D2603"/>
      <c r="E2603"/>
      <c r="F2603"/>
      <c r="G2603"/>
    </row>
    <row r="2604" spans="1:7">
      <c r="A2604"/>
      <c r="B2604"/>
      <c r="C2604"/>
      <c r="D2604"/>
      <c r="E2604"/>
      <c r="F2604"/>
      <c r="G2604"/>
    </row>
    <row r="2605" spans="1:7">
      <c r="A2605"/>
      <c r="B2605"/>
      <c r="C2605"/>
      <c r="D2605"/>
      <c r="E2605"/>
      <c r="F2605"/>
      <c r="G2605"/>
    </row>
    <row r="2606" spans="1:7">
      <c r="A2606"/>
      <c r="B2606"/>
      <c r="C2606"/>
      <c r="D2606"/>
      <c r="E2606"/>
      <c r="F2606"/>
      <c r="G2606"/>
    </row>
    <row r="2607" spans="1:7">
      <c r="A2607"/>
      <c r="B2607"/>
      <c r="C2607"/>
      <c r="D2607"/>
      <c r="E2607"/>
      <c r="F2607"/>
      <c r="G2607"/>
    </row>
    <row r="2608" spans="1:7">
      <c r="A2608"/>
      <c r="B2608"/>
      <c r="C2608"/>
      <c r="D2608"/>
      <c r="E2608"/>
      <c r="F2608"/>
      <c r="G2608"/>
    </row>
    <row r="2609" spans="1:7">
      <c r="A2609"/>
      <c r="B2609"/>
      <c r="C2609"/>
      <c r="D2609"/>
      <c r="E2609"/>
      <c r="F2609"/>
      <c r="G2609"/>
    </row>
    <row r="2610" spans="1:7">
      <c r="A2610"/>
      <c r="B2610"/>
      <c r="C2610"/>
      <c r="D2610"/>
      <c r="E2610"/>
      <c r="F2610"/>
      <c r="G2610"/>
    </row>
    <row r="2611" spans="1:7">
      <c r="A2611"/>
      <c r="B2611"/>
      <c r="C2611"/>
      <c r="D2611"/>
      <c r="E2611"/>
      <c r="F2611"/>
      <c r="G2611"/>
    </row>
    <row r="2612" spans="1:7">
      <c r="A2612"/>
      <c r="B2612"/>
      <c r="C2612"/>
      <c r="D2612"/>
      <c r="E2612"/>
      <c r="F2612"/>
      <c r="G2612"/>
    </row>
    <row r="2613" spans="1:7">
      <c r="A2613"/>
      <c r="B2613"/>
      <c r="C2613"/>
      <c r="D2613"/>
      <c r="E2613"/>
      <c r="F2613"/>
      <c r="G2613"/>
    </row>
    <row r="2614" spans="1:7">
      <c r="A2614"/>
      <c r="B2614"/>
      <c r="C2614"/>
      <c r="D2614"/>
      <c r="E2614"/>
      <c r="F2614"/>
      <c r="G2614"/>
    </row>
    <row r="2615" spans="1:7">
      <c r="A2615"/>
      <c r="B2615"/>
      <c r="C2615"/>
      <c r="D2615"/>
      <c r="E2615"/>
      <c r="F2615"/>
      <c r="G2615"/>
    </row>
    <row r="2616" spans="1:7">
      <c r="A2616"/>
      <c r="B2616"/>
      <c r="C2616"/>
      <c r="D2616"/>
      <c r="E2616"/>
      <c r="F2616"/>
      <c r="G2616"/>
    </row>
    <row r="2617" spans="1:7">
      <c r="A2617"/>
      <c r="B2617"/>
      <c r="C2617"/>
      <c r="D2617"/>
      <c r="E2617"/>
      <c r="F2617"/>
      <c r="G2617"/>
    </row>
    <row r="2618" spans="1:7">
      <c r="A2618"/>
      <c r="B2618"/>
      <c r="C2618"/>
      <c r="D2618"/>
      <c r="E2618"/>
      <c r="F2618"/>
      <c r="G2618"/>
    </row>
    <row r="2619" spans="1:7">
      <c r="A2619"/>
      <c r="B2619"/>
      <c r="C2619"/>
      <c r="D2619"/>
      <c r="E2619"/>
      <c r="F2619"/>
      <c r="G2619"/>
    </row>
    <row r="2620" spans="1:7">
      <c r="A2620"/>
      <c r="B2620"/>
      <c r="C2620"/>
      <c r="D2620"/>
      <c r="E2620"/>
      <c r="F2620"/>
      <c r="G2620"/>
    </row>
    <row r="2621" spans="1:7">
      <c r="A2621"/>
      <c r="B2621"/>
      <c r="C2621"/>
      <c r="D2621"/>
      <c r="E2621"/>
      <c r="F2621"/>
      <c r="G2621"/>
    </row>
    <row r="2622" spans="1:7">
      <c r="A2622"/>
      <c r="B2622"/>
      <c r="C2622"/>
      <c r="D2622"/>
      <c r="E2622"/>
      <c r="F2622"/>
      <c r="G2622"/>
    </row>
    <row r="2623" spans="1:7">
      <c r="A2623"/>
      <c r="B2623"/>
      <c r="C2623"/>
      <c r="D2623"/>
      <c r="E2623"/>
      <c r="F2623"/>
      <c r="G2623"/>
    </row>
    <row r="2624" spans="1:7">
      <c r="A2624"/>
      <c r="B2624"/>
      <c r="C2624"/>
      <c r="D2624"/>
      <c r="E2624"/>
      <c r="F2624"/>
      <c r="G2624"/>
    </row>
    <row r="2625" spans="1:7">
      <c r="A2625"/>
      <c r="B2625"/>
      <c r="C2625"/>
      <c r="D2625"/>
      <c r="E2625"/>
      <c r="F2625"/>
      <c r="G2625"/>
    </row>
    <row r="2626" spans="1:7">
      <c r="A2626"/>
      <c r="B2626"/>
      <c r="C2626"/>
      <c r="D2626"/>
      <c r="E2626"/>
      <c r="F2626"/>
      <c r="G2626"/>
    </row>
    <row r="2627" spans="1:7">
      <c r="A2627"/>
      <c r="B2627"/>
      <c r="C2627"/>
      <c r="D2627"/>
      <c r="E2627"/>
      <c r="F2627"/>
      <c r="G2627"/>
    </row>
    <row r="2628" spans="1:7">
      <c r="A2628"/>
      <c r="B2628"/>
      <c r="C2628"/>
      <c r="D2628"/>
      <c r="E2628"/>
      <c r="F2628"/>
      <c r="G2628"/>
    </row>
    <row r="2629" spans="1:7">
      <c r="A2629"/>
      <c r="B2629"/>
      <c r="C2629"/>
      <c r="D2629"/>
      <c r="E2629"/>
      <c r="F2629"/>
      <c r="G2629"/>
    </row>
    <row r="2630" spans="1:7">
      <c r="A2630"/>
      <c r="B2630"/>
      <c r="C2630"/>
      <c r="D2630"/>
      <c r="E2630"/>
      <c r="F2630"/>
      <c r="G2630"/>
    </row>
    <row r="2631" spans="1:7">
      <c r="A2631"/>
      <c r="B2631"/>
      <c r="C2631"/>
      <c r="D2631"/>
      <c r="E2631"/>
      <c r="F2631"/>
      <c r="G2631"/>
    </row>
    <row r="2632" spans="1:7">
      <c r="A2632"/>
      <c r="B2632"/>
      <c r="C2632"/>
      <c r="D2632"/>
      <c r="E2632"/>
      <c r="F2632"/>
      <c r="G2632"/>
    </row>
    <row r="2633" spans="1:7">
      <c r="A2633"/>
      <c r="B2633"/>
      <c r="C2633"/>
      <c r="D2633"/>
      <c r="E2633"/>
      <c r="F2633"/>
      <c r="G2633"/>
    </row>
    <row r="2634" spans="1:7">
      <c r="A2634"/>
      <c r="B2634"/>
      <c r="C2634"/>
      <c r="D2634"/>
      <c r="E2634"/>
      <c r="F2634"/>
      <c r="G2634"/>
    </row>
    <row r="2635" spans="1:7">
      <c r="A2635"/>
      <c r="B2635"/>
      <c r="C2635"/>
      <c r="D2635"/>
      <c r="E2635"/>
      <c r="F2635"/>
      <c r="G2635"/>
    </row>
    <row r="2636" spans="1:7">
      <c r="A2636"/>
      <c r="B2636"/>
      <c r="C2636"/>
      <c r="D2636"/>
      <c r="E2636"/>
      <c r="F2636"/>
      <c r="G2636"/>
    </row>
    <row r="2637" spans="1:7">
      <c r="A2637"/>
      <c r="B2637"/>
      <c r="C2637"/>
      <c r="D2637"/>
      <c r="E2637"/>
      <c r="F2637"/>
      <c r="G2637"/>
    </row>
    <row r="2638" spans="1:7">
      <c r="A2638"/>
      <c r="B2638"/>
      <c r="C2638"/>
      <c r="D2638"/>
      <c r="E2638"/>
      <c r="F2638"/>
      <c r="G2638"/>
    </row>
    <row r="2639" spans="1:7">
      <c r="A2639"/>
      <c r="B2639"/>
      <c r="C2639"/>
      <c r="D2639"/>
      <c r="E2639"/>
      <c r="F2639"/>
      <c r="G2639"/>
    </row>
    <row r="2640" spans="1:7">
      <c r="A2640"/>
      <c r="B2640"/>
      <c r="C2640"/>
      <c r="D2640"/>
      <c r="E2640"/>
      <c r="F2640"/>
      <c r="G2640"/>
    </row>
    <row r="2641" spans="1:7">
      <c r="A2641"/>
      <c r="B2641"/>
      <c r="C2641"/>
      <c r="D2641"/>
      <c r="E2641"/>
      <c r="F2641"/>
      <c r="G2641"/>
    </row>
    <row r="2642" spans="1:7">
      <c r="A2642"/>
      <c r="B2642"/>
      <c r="C2642"/>
      <c r="D2642"/>
      <c r="E2642"/>
      <c r="F2642"/>
      <c r="G2642"/>
    </row>
    <row r="2643" spans="1:7">
      <c r="A2643"/>
      <c r="B2643"/>
      <c r="C2643"/>
      <c r="D2643"/>
      <c r="E2643"/>
      <c r="F2643"/>
      <c r="G2643"/>
    </row>
    <row r="2644" spans="1:7">
      <c r="A2644"/>
      <c r="B2644"/>
      <c r="C2644"/>
      <c r="D2644"/>
      <c r="E2644"/>
      <c r="F2644"/>
      <c r="G2644"/>
    </row>
    <row r="2645" spans="1:7">
      <c r="A2645"/>
      <c r="B2645"/>
      <c r="C2645"/>
      <c r="D2645"/>
      <c r="E2645"/>
      <c r="F2645"/>
      <c r="G2645"/>
    </row>
    <row r="2646" spans="1:7">
      <c r="A2646"/>
      <c r="B2646"/>
      <c r="C2646"/>
      <c r="D2646"/>
      <c r="E2646"/>
      <c r="F2646"/>
      <c r="G2646"/>
    </row>
    <row r="2647" spans="1:7">
      <c r="A2647"/>
      <c r="B2647"/>
      <c r="C2647"/>
      <c r="D2647"/>
      <c r="E2647"/>
      <c r="F2647"/>
      <c r="G2647"/>
    </row>
    <row r="2648" spans="1:7">
      <c r="A2648"/>
      <c r="B2648"/>
      <c r="C2648"/>
      <c r="D2648"/>
      <c r="E2648"/>
      <c r="F2648"/>
      <c r="G2648"/>
    </row>
    <row r="2649" spans="1:7">
      <c r="A2649"/>
      <c r="B2649"/>
      <c r="C2649"/>
      <c r="D2649"/>
      <c r="E2649"/>
      <c r="F2649"/>
      <c r="G2649"/>
    </row>
    <row r="2650" spans="1:7">
      <c r="A2650"/>
      <c r="B2650"/>
      <c r="C2650"/>
      <c r="D2650"/>
      <c r="E2650"/>
      <c r="F2650"/>
      <c r="G2650"/>
    </row>
  </sheetData>
  <mergeCells count="1">
    <mergeCell ref="M3:Q3"/>
  </mergeCell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M56"/>
  <sheetViews>
    <sheetView topLeftCell="A4" workbookViewId="0">
      <selection activeCell="A13" sqref="A13"/>
    </sheetView>
  </sheetViews>
  <sheetFormatPr baseColWidth="10" defaultColWidth="8.83203125" defaultRowHeight="15"/>
  <cols>
    <col min="1" max="1" width="27.5" bestFit="1" customWidth="1"/>
    <col min="2" max="2" width="17.5" bestFit="1" customWidth="1"/>
    <col min="3" max="4" width="9.5" style="167"/>
    <col min="8" max="8" width="16.5" bestFit="1" customWidth="1"/>
  </cols>
  <sheetData>
    <row r="1" spans="1:4">
      <c r="A1" s="47" t="s">
        <v>4</v>
      </c>
      <c r="B1" t="s">
        <v>1202</v>
      </c>
      <c r="C1"/>
      <c r="D1"/>
    </row>
    <row r="2" spans="1:4">
      <c r="C2"/>
      <c r="D2"/>
    </row>
    <row r="3" spans="1:4">
      <c r="A3" s="47" t="s">
        <v>638</v>
      </c>
      <c r="B3" t="s">
        <v>1201</v>
      </c>
    </row>
    <row r="4" spans="1:4">
      <c r="A4" s="98" t="s">
        <v>486</v>
      </c>
      <c r="B4" s="167">
        <v>208</v>
      </c>
      <c r="C4" s="167">
        <v>208</v>
      </c>
      <c r="D4" s="167">
        <v>24</v>
      </c>
    </row>
    <row r="5" spans="1:4">
      <c r="A5" s="98" t="s">
        <v>75</v>
      </c>
      <c r="B5" s="167">
        <v>7</v>
      </c>
      <c r="C5" s="167">
        <v>7</v>
      </c>
      <c r="D5" s="167">
        <v>4</v>
      </c>
    </row>
    <row r="6" spans="1:4">
      <c r="A6" s="98" t="s">
        <v>504</v>
      </c>
      <c r="B6" s="167">
        <v>18</v>
      </c>
      <c r="C6" s="167">
        <v>18</v>
      </c>
      <c r="D6" s="167">
        <v>0</v>
      </c>
    </row>
    <row r="7" spans="1:4">
      <c r="A7" s="98" t="s">
        <v>82</v>
      </c>
      <c r="B7" s="167">
        <v>8</v>
      </c>
      <c r="C7" s="167">
        <v>8</v>
      </c>
      <c r="D7" s="167">
        <v>0</v>
      </c>
    </row>
    <row r="8" spans="1:4">
      <c r="A8" s="98" t="s">
        <v>89</v>
      </c>
      <c r="B8" s="167">
        <v>4</v>
      </c>
      <c r="C8" s="167">
        <v>4</v>
      </c>
      <c r="D8" s="167">
        <v>4</v>
      </c>
    </row>
    <row r="9" spans="1:4">
      <c r="A9" s="98" t="s">
        <v>100</v>
      </c>
      <c r="B9" s="167">
        <v>4</v>
      </c>
      <c r="C9" s="167">
        <v>4</v>
      </c>
      <c r="D9" s="167">
        <v>0</v>
      </c>
    </row>
    <row r="10" spans="1:4">
      <c r="A10" s="98" t="s">
        <v>990</v>
      </c>
      <c r="B10" s="167">
        <v>6</v>
      </c>
      <c r="C10" s="167">
        <v>6</v>
      </c>
      <c r="D10" s="167">
        <v>6</v>
      </c>
    </row>
    <row r="11" spans="1:4">
      <c r="A11" s="98" t="s">
        <v>568</v>
      </c>
      <c r="B11" s="167">
        <v>1</v>
      </c>
      <c r="C11" s="167">
        <v>1</v>
      </c>
      <c r="D11" s="167">
        <v>1</v>
      </c>
    </row>
    <row r="12" spans="1:4">
      <c r="A12" s="98" t="s">
        <v>726</v>
      </c>
      <c r="B12" s="167">
        <v>4</v>
      </c>
      <c r="C12" s="167">
        <v>4</v>
      </c>
      <c r="D12" s="167">
        <v>1</v>
      </c>
    </row>
    <row r="13" spans="1:4">
      <c r="A13" s="98" t="s">
        <v>110</v>
      </c>
      <c r="B13" s="167">
        <v>2</v>
      </c>
      <c r="C13" s="167">
        <v>2</v>
      </c>
      <c r="D13" s="167">
        <v>2</v>
      </c>
    </row>
    <row r="14" spans="1:4">
      <c r="A14" s="98" t="s">
        <v>328</v>
      </c>
      <c r="B14" s="167">
        <v>14</v>
      </c>
      <c r="C14" s="167">
        <v>14</v>
      </c>
      <c r="D14" s="167">
        <v>0</v>
      </c>
    </row>
    <row r="15" spans="1:4">
      <c r="A15" s="98" t="s">
        <v>635</v>
      </c>
      <c r="B15" s="167">
        <v>8</v>
      </c>
      <c r="C15" s="167">
        <v>8</v>
      </c>
      <c r="D15" s="167">
        <v>8</v>
      </c>
    </row>
    <row r="16" spans="1:4">
      <c r="A16" s="98" t="s">
        <v>126</v>
      </c>
      <c r="B16" s="167">
        <v>7</v>
      </c>
      <c r="C16" s="167">
        <v>7</v>
      </c>
      <c r="D16" s="167">
        <v>7</v>
      </c>
    </row>
    <row r="17" spans="1:13">
      <c r="A17" s="98" t="s">
        <v>540</v>
      </c>
      <c r="B17" s="167">
        <v>3</v>
      </c>
      <c r="C17" s="167">
        <v>4</v>
      </c>
      <c r="D17" s="167">
        <v>3</v>
      </c>
    </row>
    <row r="18" spans="1:13">
      <c r="A18" s="98" t="s">
        <v>149</v>
      </c>
      <c r="B18" s="167">
        <v>5</v>
      </c>
      <c r="C18" s="167">
        <v>5</v>
      </c>
      <c r="D18" s="167">
        <v>5</v>
      </c>
    </row>
    <row r="19" spans="1:13">
      <c r="A19" s="98" t="s">
        <v>491</v>
      </c>
      <c r="B19" s="167">
        <v>76</v>
      </c>
      <c r="C19" s="167">
        <v>76</v>
      </c>
      <c r="D19" s="167">
        <v>12</v>
      </c>
    </row>
    <row r="20" spans="1:13">
      <c r="A20" s="98" t="s">
        <v>150</v>
      </c>
      <c r="B20" s="167">
        <v>15</v>
      </c>
      <c r="C20" s="167">
        <v>15</v>
      </c>
      <c r="D20" s="167">
        <v>3</v>
      </c>
    </row>
    <row r="21" spans="1:13">
      <c r="A21" s="98" t="s">
        <v>986</v>
      </c>
      <c r="B21" s="167">
        <v>6</v>
      </c>
      <c r="C21" s="167">
        <v>6</v>
      </c>
      <c r="D21" s="167">
        <v>6</v>
      </c>
    </row>
    <row r="22" spans="1:13">
      <c r="A22" s="98" t="s">
        <v>985</v>
      </c>
      <c r="B22" s="167">
        <v>2</v>
      </c>
      <c r="C22" s="167">
        <v>2</v>
      </c>
      <c r="D22" s="167">
        <v>0</v>
      </c>
    </row>
    <row r="23" spans="1:13">
      <c r="A23" s="98" t="s">
        <v>438</v>
      </c>
      <c r="B23" s="167">
        <v>398</v>
      </c>
    </row>
    <row r="24" spans="1:13">
      <c r="C24" s="167">
        <f>SUM(C9:C22)</f>
        <v>154</v>
      </c>
      <c r="D24" s="167">
        <f>SUM(D9:D22)</f>
        <v>54</v>
      </c>
      <c r="E24" s="226">
        <f>1-D24/C24</f>
        <v>0.64935064935064934</v>
      </c>
    </row>
    <row r="27" spans="1:13">
      <c r="A27" t="s">
        <v>1</v>
      </c>
      <c r="B27" t="s">
        <v>1208</v>
      </c>
      <c r="C27" s="167" t="s">
        <v>1209</v>
      </c>
      <c r="E27" s="167" t="s">
        <v>1206</v>
      </c>
      <c r="F27" t="s">
        <v>1207</v>
      </c>
    </row>
    <row r="28" spans="1:13">
      <c r="A28" s="98" t="s">
        <v>504</v>
      </c>
      <c r="B28" s="167">
        <v>18</v>
      </c>
      <c r="C28" s="167">
        <v>0</v>
      </c>
      <c r="D28" s="226">
        <f>1-(C28/B28)</f>
        <v>1</v>
      </c>
      <c r="E28" s="167" t="s">
        <v>1203</v>
      </c>
      <c r="F28" t="s">
        <v>1205</v>
      </c>
    </row>
    <row r="29" spans="1:13">
      <c r="A29" s="98" t="s">
        <v>82</v>
      </c>
      <c r="B29" s="167">
        <v>8</v>
      </c>
      <c r="C29" s="167">
        <v>0</v>
      </c>
      <c r="D29" s="226">
        <f>1-(C29/B29)</f>
        <v>1</v>
      </c>
      <c r="E29" s="167" t="s">
        <v>1203</v>
      </c>
      <c r="F29" t="s">
        <v>1205</v>
      </c>
    </row>
    <row r="30" spans="1:13">
      <c r="B30" s="167">
        <f>B29+B28</f>
        <v>26</v>
      </c>
      <c r="C30" s="167">
        <f>C29+C28</f>
        <v>0</v>
      </c>
      <c r="D30" s="226">
        <f>1-(C30/B30)</f>
        <v>1</v>
      </c>
      <c r="E30" s="226"/>
    </row>
    <row r="31" spans="1:13">
      <c r="B31" s="167"/>
      <c r="E31" s="167"/>
      <c r="I31" s="228" t="s">
        <v>1214</v>
      </c>
      <c r="J31" s="229" t="s">
        <v>1218</v>
      </c>
    </row>
    <row r="32" spans="1:13">
      <c r="A32" s="98" t="s">
        <v>75</v>
      </c>
      <c r="B32" s="167">
        <v>7</v>
      </c>
      <c r="C32" s="167">
        <v>4</v>
      </c>
      <c r="D32" s="226">
        <f t="shared" ref="D32:D53" si="0">1-(C32/B32)</f>
        <v>0.4285714285714286</v>
      </c>
      <c r="E32" s="167" t="s">
        <v>1204</v>
      </c>
      <c r="F32" t="s">
        <v>1205</v>
      </c>
      <c r="H32" t="s">
        <v>1219</v>
      </c>
      <c r="I32" s="227">
        <f t="shared" ref="I32:I38" si="1">M32/K32</f>
        <v>1</v>
      </c>
      <c r="J32" s="227">
        <f t="shared" ref="J32:J38" si="2">L32/K32</f>
        <v>0</v>
      </c>
      <c r="K32" s="32">
        <v>18</v>
      </c>
      <c r="L32" s="32">
        <v>0</v>
      </c>
      <c r="M32" s="32">
        <v>18</v>
      </c>
    </row>
    <row r="33" spans="1:13">
      <c r="A33" s="98" t="s">
        <v>89</v>
      </c>
      <c r="B33" s="167">
        <v>4</v>
      </c>
      <c r="C33" s="167">
        <v>4</v>
      </c>
      <c r="D33" s="226">
        <f t="shared" si="0"/>
        <v>0</v>
      </c>
      <c r="E33" s="167" t="s">
        <v>1204</v>
      </c>
      <c r="F33" t="s">
        <v>1205</v>
      </c>
      <c r="H33" t="s">
        <v>1220</v>
      </c>
      <c r="I33" s="227">
        <f t="shared" si="1"/>
        <v>1</v>
      </c>
      <c r="J33" s="227">
        <f t="shared" si="2"/>
        <v>0</v>
      </c>
      <c r="K33" s="32">
        <v>8</v>
      </c>
      <c r="L33" s="32">
        <v>0</v>
      </c>
      <c r="M33" s="32">
        <v>8</v>
      </c>
    </row>
    <row r="34" spans="1:13">
      <c r="A34" s="98" t="s">
        <v>726</v>
      </c>
      <c r="B34" s="167">
        <v>4</v>
      </c>
      <c r="C34" s="167">
        <v>1</v>
      </c>
      <c r="D34" s="226">
        <f t="shared" si="0"/>
        <v>0.75</v>
      </c>
      <c r="E34" s="167" t="s">
        <v>1204</v>
      </c>
      <c r="F34" t="s">
        <v>1205</v>
      </c>
      <c r="H34" t="s">
        <v>1212</v>
      </c>
      <c r="I34" s="227">
        <f t="shared" si="1"/>
        <v>0.8571428571428571</v>
      </c>
      <c r="J34" s="227">
        <f t="shared" si="2"/>
        <v>0.14285714285714285</v>
      </c>
      <c r="K34" s="32">
        <v>14</v>
      </c>
      <c r="L34" s="32">
        <v>2</v>
      </c>
      <c r="M34" s="32">
        <v>12</v>
      </c>
    </row>
    <row r="35" spans="1:13">
      <c r="A35" s="98" t="s">
        <v>110</v>
      </c>
      <c r="B35" s="167">
        <v>2</v>
      </c>
      <c r="C35" s="167">
        <v>2</v>
      </c>
      <c r="D35" s="226">
        <f t="shared" si="0"/>
        <v>0</v>
      </c>
      <c r="E35" s="167" t="s">
        <v>1204</v>
      </c>
      <c r="F35" t="s">
        <v>1205</v>
      </c>
      <c r="H35" t="s">
        <v>1211</v>
      </c>
      <c r="I35" s="227">
        <f t="shared" si="1"/>
        <v>0.75</v>
      </c>
      <c r="J35" s="227">
        <f t="shared" si="2"/>
        <v>0.25</v>
      </c>
      <c r="K35" s="32">
        <v>4</v>
      </c>
      <c r="L35" s="32">
        <v>1</v>
      </c>
      <c r="M35" s="32">
        <v>3</v>
      </c>
    </row>
    <row r="36" spans="1:13">
      <c r="A36" s="98" t="s">
        <v>328</v>
      </c>
      <c r="B36" s="167">
        <v>14</v>
      </c>
      <c r="C36" s="167">
        <v>0</v>
      </c>
      <c r="D36" s="226">
        <f t="shared" si="0"/>
        <v>1</v>
      </c>
      <c r="E36" s="167" t="s">
        <v>1204</v>
      </c>
      <c r="F36" t="s">
        <v>1205</v>
      </c>
      <c r="H36" t="s">
        <v>1210</v>
      </c>
      <c r="I36" s="227">
        <f t="shared" si="1"/>
        <v>0.42857142857142855</v>
      </c>
      <c r="J36" s="227">
        <f t="shared" si="2"/>
        <v>0.5714285714285714</v>
      </c>
      <c r="K36" s="32">
        <v>7</v>
      </c>
      <c r="L36" s="32">
        <v>4</v>
      </c>
      <c r="M36" s="32">
        <v>3</v>
      </c>
    </row>
    <row r="37" spans="1:13">
      <c r="A37" s="98" t="s">
        <v>635</v>
      </c>
      <c r="B37" s="167">
        <v>8</v>
      </c>
      <c r="C37" s="167">
        <v>8</v>
      </c>
      <c r="D37" s="226">
        <f t="shared" si="0"/>
        <v>0</v>
      </c>
      <c r="E37" s="167" t="s">
        <v>1204</v>
      </c>
      <c r="F37" t="s">
        <v>1205</v>
      </c>
      <c r="H37" t="s">
        <v>89</v>
      </c>
      <c r="I37" s="227">
        <f t="shared" si="1"/>
        <v>0</v>
      </c>
      <c r="J37" s="227">
        <f t="shared" si="2"/>
        <v>1</v>
      </c>
      <c r="K37" s="32">
        <v>4</v>
      </c>
      <c r="L37" s="32">
        <v>4</v>
      </c>
      <c r="M37" s="32">
        <v>0</v>
      </c>
    </row>
    <row r="38" spans="1:13">
      <c r="A38" s="98" t="s">
        <v>126</v>
      </c>
      <c r="B38" s="167">
        <v>7</v>
      </c>
      <c r="C38" s="167">
        <v>7</v>
      </c>
      <c r="D38" s="226">
        <f t="shared" si="0"/>
        <v>0</v>
      </c>
      <c r="E38" s="167" t="s">
        <v>1204</v>
      </c>
      <c r="F38" t="s">
        <v>1205</v>
      </c>
      <c r="H38" t="s">
        <v>1213</v>
      </c>
      <c r="I38" s="227">
        <f t="shared" si="1"/>
        <v>0</v>
      </c>
      <c r="J38" s="227">
        <f t="shared" si="2"/>
        <v>1</v>
      </c>
      <c r="K38" s="32">
        <v>15</v>
      </c>
      <c r="L38" s="32">
        <v>15</v>
      </c>
      <c r="M38" s="32">
        <v>0</v>
      </c>
    </row>
    <row r="39" spans="1:13">
      <c r="B39" s="167">
        <f>SUM(B32:B38)</f>
        <v>46</v>
      </c>
      <c r="C39" s="167">
        <f>SUM(C32:C38)</f>
        <v>26</v>
      </c>
      <c r="D39" s="226">
        <f t="shared" si="0"/>
        <v>0.43478260869565222</v>
      </c>
      <c r="E39" s="226">
        <f>1-C39/B39</f>
        <v>0.43478260869565222</v>
      </c>
    </row>
    <row r="40" spans="1:13">
      <c r="B40" s="167"/>
      <c r="D40" s="226"/>
      <c r="E40" s="167"/>
    </row>
    <row r="41" spans="1:13">
      <c r="A41" s="98" t="s">
        <v>486</v>
      </c>
      <c r="B41" s="167">
        <v>208</v>
      </c>
      <c r="C41" s="167">
        <v>24</v>
      </c>
      <c r="D41" s="226">
        <f t="shared" si="0"/>
        <v>0.88461538461538458</v>
      </c>
      <c r="E41" s="167" t="s">
        <v>1203</v>
      </c>
      <c r="F41" t="s">
        <v>77</v>
      </c>
    </row>
    <row r="42" spans="1:13">
      <c r="A42" s="98" t="s">
        <v>491</v>
      </c>
      <c r="B42" s="167">
        <v>76</v>
      </c>
      <c r="C42" s="167">
        <v>12</v>
      </c>
      <c r="D42" s="226">
        <f t="shared" si="0"/>
        <v>0.84210526315789469</v>
      </c>
      <c r="E42" s="167" t="s">
        <v>1203</v>
      </c>
      <c r="F42" t="s">
        <v>77</v>
      </c>
    </row>
    <row r="43" spans="1:13">
      <c r="A43" s="98" t="s">
        <v>150</v>
      </c>
      <c r="B43" s="167">
        <v>15</v>
      </c>
      <c r="C43" s="167">
        <v>3</v>
      </c>
      <c r="D43" s="226">
        <f t="shared" si="0"/>
        <v>0.8</v>
      </c>
      <c r="E43" s="167" t="s">
        <v>1203</v>
      </c>
      <c r="F43" t="s">
        <v>77</v>
      </c>
    </row>
    <row r="44" spans="1:13">
      <c r="B44" s="167">
        <f>SUM(B41:B43)</f>
        <v>299</v>
      </c>
      <c r="C44" s="167">
        <f>SUM(C41:C43)</f>
        <v>39</v>
      </c>
      <c r="D44" s="226">
        <f t="shared" si="0"/>
        <v>0.86956521739130432</v>
      </c>
      <c r="E44" s="226">
        <f>1-C44/B44</f>
        <v>0.86956521739130432</v>
      </c>
    </row>
    <row r="45" spans="1:13">
      <c r="B45" s="167"/>
      <c r="D45" s="226"/>
      <c r="E45" s="167"/>
      <c r="I45" s="228" t="s">
        <v>1214</v>
      </c>
    </row>
    <row r="46" spans="1:13">
      <c r="A46" s="98" t="s">
        <v>100</v>
      </c>
      <c r="B46" s="167">
        <v>4</v>
      </c>
      <c r="C46" s="167">
        <v>0</v>
      </c>
      <c r="D46" s="226">
        <f t="shared" si="0"/>
        <v>1</v>
      </c>
      <c r="E46" s="167" t="s">
        <v>1204</v>
      </c>
      <c r="F46" t="s">
        <v>77</v>
      </c>
      <c r="H46" t="s">
        <v>1217</v>
      </c>
      <c r="I46" s="227">
        <f t="shared" ref="I46:I52" si="3">1-(L46/K46)</f>
        <v>0.87892376681614348</v>
      </c>
      <c r="J46" s="227">
        <f t="shared" ref="J46:J52" si="4">L46/K46</f>
        <v>0.1210762331838565</v>
      </c>
      <c r="K46" s="32">
        <v>223</v>
      </c>
      <c r="L46" s="32">
        <v>27</v>
      </c>
      <c r="M46" s="32">
        <f>K46-L46</f>
        <v>196</v>
      </c>
    </row>
    <row r="47" spans="1:13">
      <c r="A47" s="98" t="s">
        <v>990</v>
      </c>
      <c r="B47" s="167">
        <v>6</v>
      </c>
      <c r="C47" s="167">
        <v>6</v>
      </c>
      <c r="D47" s="226">
        <f t="shared" si="0"/>
        <v>0</v>
      </c>
      <c r="E47" s="167" t="s">
        <v>1204</v>
      </c>
      <c r="F47" t="s">
        <v>77</v>
      </c>
      <c r="H47" t="s">
        <v>1216</v>
      </c>
      <c r="I47" s="227">
        <f t="shared" si="3"/>
        <v>0.84210526315789469</v>
      </c>
      <c r="J47" s="227">
        <f t="shared" si="4"/>
        <v>0.15789473684210525</v>
      </c>
      <c r="K47" s="32">
        <v>76</v>
      </c>
      <c r="L47" s="32">
        <v>12</v>
      </c>
      <c r="M47" s="32">
        <f t="shared" ref="M47:M52" si="5">K47-L47</f>
        <v>64</v>
      </c>
    </row>
    <row r="48" spans="1:13">
      <c r="A48" s="98" t="s">
        <v>568</v>
      </c>
      <c r="B48" s="167">
        <v>1</v>
      </c>
      <c r="C48" s="167">
        <v>1</v>
      </c>
      <c r="D48" s="226">
        <f t="shared" si="0"/>
        <v>0</v>
      </c>
      <c r="E48" s="167" t="s">
        <v>1204</v>
      </c>
      <c r="F48" t="s">
        <v>77</v>
      </c>
      <c r="H48" t="s">
        <v>1215</v>
      </c>
      <c r="I48" s="227">
        <f t="shared" si="3"/>
        <v>0.4</v>
      </c>
      <c r="J48" s="227">
        <f t="shared" si="4"/>
        <v>0.6</v>
      </c>
      <c r="K48" s="32">
        <v>10</v>
      </c>
      <c r="L48" s="32">
        <v>6</v>
      </c>
      <c r="M48" s="32">
        <f t="shared" si="5"/>
        <v>4</v>
      </c>
    </row>
    <row r="49" spans="1:13">
      <c r="A49" s="98" t="s">
        <v>540</v>
      </c>
      <c r="B49" s="167">
        <v>3</v>
      </c>
      <c r="C49" s="167">
        <v>3</v>
      </c>
      <c r="D49" s="226">
        <f t="shared" si="0"/>
        <v>0</v>
      </c>
      <c r="E49" s="167" t="s">
        <v>1204</v>
      </c>
      <c r="F49" t="s">
        <v>77</v>
      </c>
      <c r="H49" t="s">
        <v>201</v>
      </c>
      <c r="I49" s="227">
        <f t="shared" si="3"/>
        <v>0.25</v>
      </c>
      <c r="J49" s="227">
        <f t="shared" si="4"/>
        <v>0.75</v>
      </c>
      <c r="K49" s="32">
        <v>8</v>
      </c>
      <c r="L49" s="32">
        <v>6</v>
      </c>
      <c r="M49" s="32">
        <f t="shared" si="5"/>
        <v>2</v>
      </c>
    </row>
    <row r="50" spans="1:13">
      <c r="A50" s="98" t="s">
        <v>149</v>
      </c>
      <c r="B50" s="167">
        <v>5</v>
      </c>
      <c r="C50" s="167">
        <v>5</v>
      </c>
      <c r="D50" s="226">
        <f t="shared" si="0"/>
        <v>0</v>
      </c>
      <c r="E50" s="167" t="s">
        <v>1204</v>
      </c>
      <c r="F50" t="s">
        <v>77</v>
      </c>
      <c r="H50" t="s">
        <v>568</v>
      </c>
      <c r="I50" s="227">
        <f t="shared" si="3"/>
        <v>0</v>
      </c>
      <c r="J50" s="227">
        <f t="shared" si="4"/>
        <v>1</v>
      </c>
      <c r="K50" s="32">
        <v>1</v>
      </c>
      <c r="L50" s="32">
        <v>1</v>
      </c>
      <c r="M50" s="32">
        <f t="shared" si="5"/>
        <v>0</v>
      </c>
    </row>
    <row r="51" spans="1:13">
      <c r="A51" s="98" t="s">
        <v>986</v>
      </c>
      <c r="B51" s="167">
        <v>6</v>
      </c>
      <c r="C51" s="167">
        <v>6</v>
      </c>
      <c r="D51" s="226">
        <f t="shared" si="0"/>
        <v>0</v>
      </c>
      <c r="E51" s="167" t="s">
        <v>1204</v>
      </c>
      <c r="F51" t="s">
        <v>77</v>
      </c>
      <c r="H51" t="s">
        <v>540</v>
      </c>
      <c r="I51" s="227">
        <f t="shared" si="3"/>
        <v>0</v>
      </c>
      <c r="J51" s="227">
        <f t="shared" si="4"/>
        <v>1</v>
      </c>
      <c r="K51" s="32">
        <v>3</v>
      </c>
      <c r="L51" s="32">
        <v>3</v>
      </c>
      <c r="M51" s="32">
        <f t="shared" si="5"/>
        <v>0</v>
      </c>
    </row>
    <row r="52" spans="1:13">
      <c r="A52" s="98" t="s">
        <v>985</v>
      </c>
      <c r="B52" s="167">
        <v>2</v>
      </c>
      <c r="C52" s="167">
        <v>0</v>
      </c>
      <c r="D52" s="226">
        <f t="shared" si="0"/>
        <v>1</v>
      </c>
      <c r="E52" s="167" t="s">
        <v>1204</v>
      </c>
      <c r="F52" t="s">
        <v>77</v>
      </c>
      <c r="H52" t="s">
        <v>149</v>
      </c>
      <c r="I52" s="227">
        <f t="shared" si="3"/>
        <v>0</v>
      </c>
      <c r="J52" s="227">
        <f t="shared" si="4"/>
        <v>1</v>
      </c>
      <c r="K52" s="32">
        <v>5</v>
      </c>
      <c r="L52" s="32">
        <v>5</v>
      </c>
      <c r="M52" s="32">
        <f t="shared" si="5"/>
        <v>0</v>
      </c>
    </row>
    <row r="53" spans="1:13">
      <c r="B53" s="167">
        <f>SUM(B46:B52)</f>
        <v>27</v>
      </c>
      <c r="C53" s="167">
        <f>SUM(C46:C52)</f>
        <v>21</v>
      </c>
      <c r="D53" s="226">
        <f t="shared" si="0"/>
        <v>0.22222222222222221</v>
      </c>
      <c r="E53" s="226">
        <f>1-C53/B53</f>
        <v>0.22222222222222221</v>
      </c>
    </row>
    <row r="54" spans="1:13">
      <c r="B54" s="167"/>
    </row>
    <row r="55" spans="1:13">
      <c r="B55" s="167"/>
    </row>
    <row r="56" spans="1:13">
      <c r="B56" s="167"/>
    </row>
  </sheetData>
  <sortState xmlns:xlrd2="http://schemas.microsoft.com/office/spreadsheetml/2017/richdata2" ref="H32:M38">
    <sortCondition descending="1" ref="I32:I38"/>
  </sortState>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
  <sheetViews>
    <sheetView workbookViewId="0"/>
  </sheetViews>
  <sheetFormatPr baseColWidth="10" defaultColWidth="8.83203125"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8"/>
    <pageSetUpPr autoPageBreaks="0"/>
  </sheetPr>
  <dimension ref="A1:CM6621"/>
  <sheetViews>
    <sheetView showGridLines="0" tabSelected="1" zoomScale="140" zoomScaleNormal="140" workbookViewId="0">
      <pane xSplit="4" ySplit="6" topLeftCell="BN1056" activePane="bottomRight" state="frozen"/>
      <selection pane="topRight" activeCell="E1" sqref="E1"/>
      <selection pane="bottomLeft" activeCell="A7" sqref="A7"/>
      <selection pane="bottomRight" activeCell="BT1067" sqref="BT1067"/>
    </sheetView>
  </sheetViews>
  <sheetFormatPr baseColWidth="10" defaultColWidth="9.5" defaultRowHeight="15"/>
  <cols>
    <col min="1" max="1" width="6.5" style="245" customWidth="1"/>
    <col min="2" max="2" width="26.5" style="245" customWidth="1"/>
    <col min="3" max="3" width="12.5" style="245" customWidth="1"/>
    <col min="4" max="4" width="17.5" style="245" customWidth="1"/>
    <col min="5" max="5" width="10.5" style="245" customWidth="1"/>
    <col min="6" max="6" width="7.5" style="257" customWidth="1"/>
    <col min="7" max="7" width="8" style="245" customWidth="1"/>
    <col min="8" max="8" width="6" style="245" customWidth="1"/>
    <col min="9" max="11" width="6.5" style="245" customWidth="1"/>
    <col min="12" max="12" width="6.5" style="245" hidden="1" customWidth="1"/>
    <col min="13" max="13" width="10.5" style="245" bestFit="1" customWidth="1"/>
    <col min="14" max="14" width="9.5" style="245" customWidth="1"/>
    <col min="15" max="15" width="11.5" style="245" customWidth="1"/>
    <col min="16" max="16" width="10" style="245" customWidth="1"/>
    <col min="17" max="17" width="14.5" style="245" customWidth="1"/>
    <col min="18" max="18" width="7.5" style="245" customWidth="1"/>
    <col min="19" max="19" width="9.5" style="245" customWidth="1"/>
    <col min="20" max="22" width="10.5" style="245" customWidth="1"/>
    <col min="23" max="23" width="8.5" style="245" customWidth="1"/>
    <col min="24" max="24" width="7.5" style="485" customWidth="1"/>
    <col min="25" max="25" width="7.5" style="490" customWidth="1"/>
    <col min="26" max="26" width="10.5" style="245" customWidth="1"/>
    <col min="27" max="27" width="7.5" style="245" customWidth="1"/>
    <col min="28" max="28" width="7.5" style="245" hidden="1" customWidth="1"/>
    <col min="29" max="29" width="8.5" style="245" customWidth="1"/>
    <col min="30" max="30" width="8.5" style="245" hidden="1" customWidth="1"/>
    <col min="31" max="32" width="8.5" style="245" customWidth="1"/>
    <col min="33" max="33" width="7.5" style="245" customWidth="1"/>
    <col min="34" max="34" width="8.5" style="245" bestFit="1" customWidth="1"/>
    <col min="35" max="35" width="7" style="245" customWidth="1"/>
    <col min="36" max="36" width="6.5" style="245" customWidth="1"/>
    <col min="37" max="37" width="7.5" style="485" customWidth="1"/>
    <col min="38" max="39" width="6.5" style="245" customWidth="1"/>
    <col min="40" max="40" width="9.5" style="245" customWidth="1"/>
    <col min="41" max="41" width="7.5" style="245" customWidth="1"/>
    <col min="42" max="42" width="6.5" style="245" bestFit="1" customWidth="1"/>
    <col min="43" max="43" width="8.5" style="245" customWidth="1"/>
    <col min="44" max="44" width="18.5" style="245" customWidth="1"/>
    <col min="45" max="45" width="13.5" style="245" customWidth="1"/>
    <col min="46" max="46" width="13.5" style="258" customWidth="1"/>
    <col min="47" max="47" width="10.5" style="196" customWidth="1"/>
    <col min="48" max="48" width="13.5" style="196" customWidth="1"/>
    <col min="49" max="49" width="7.5" style="196" customWidth="1"/>
    <col min="50" max="50" width="9.5" style="196" bestFit="1" customWidth="1"/>
    <col min="51" max="51" width="7.5" style="196" bestFit="1" customWidth="1"/>
    <col min="52" max="52" width="6.5" style="196" bestFit="1" customWidth="1"/>
    <col min="53" max="53" width="8.5" style="664" customWidth="1"/>
    <col min="54" max="54" width="9.5" style="196" customWidth="1"/>
    <col min="55" max="56" width="10.5" style="196" customWidth="1"/>
    <col min="57" max="58" width="11.5" style="196" customWidth="1"/>
    <col min="59" max="59" width="10.5" style="196" customWidth="1"/>
    <col min="60" max="60" width="12" style="196" customWidth="1"/>
    <col min="61" max="61" width="13.5" style="196" customWidth="1"/>
    <col min="62" max="62" width="11" style="245" customWidth="1"/>
    <col min="63" max="63" width="11.5" style="259" customWidth="1"/>
    <col min="64" max="64" width="18.1640625" style="429" customWidth="1"/>
    <col min="65" max="65" width="49.1640625" style="429" bestFit="1" customWidth="1"/>
    <col min="66" max="66" width="15.5" style="257" customWidth="1"/>
    <col min="67" max="67" width="10.5" style="257" customWidth="1"/>
    <col min="68" max="68" width="8.5" style="245" customWidth="1"/>
    <col min="69" max="69" width="11.5" style="416" customWidth="1"/>
    <col min="70" max="70" width="9.5" style="245" customWidth="1"/>
    <col min="71" max="71" width="10.5" style="259" bestFit="1" customWidth="1"/>
    <col min="72" max="72" width="8.5" style="258" customWidth="1"/>
    <col min="73" max="73" width="8.5" style="167" customWidth="1"/>
    <col min="74" max="74" width="8.5" style="258" customWidth="1"/>
    <col min="75" max="75" width="11" style="258" customWidth="1"/>
    <col min="76" max="76" width="8.5" style="346" customWidth="1"/>
    <col min="77" max="77" width="8.5" style="259" customWidth="1"/>
    <col min="78" max="78" width="10.5" style="346" customWidth="1"/>
    <col min="79" max="79" width="37" style="259" bestFit="1" customWidth="1"/>
    <col min="80" max="80" width="26.5" style="259" customWidth="1"/>
    <col min="81" max="81" width="47.83203125" bestFit="1" customWidth="1"/>
    <col min="82" max="82" width="131.1640625" style="1464" customWidth="1"/>
    <col min="86" max="86" width="8.5" style="245" customWidth="1"/>
    <col min="87" max="97" width="9.5" style="245"/>
    <col min="98" max="98" width="26.5" style="245" customWidth="1"/>
    <col min="99" max="16384" width="9.5" style="245"/>
  </cols>
  <sheetData>
    <row r="1" spans="1:85">
      <c r="A1" s="235" t="s">
        <v>0</v>
      </c>
      <c r="B1" s="235" t="s">
        <v>1</v>
      </c>
      <c r="C1" s="235" t="s">
        <v>2</v>
      </c>
      <c r="D1" s="235" t="s">
        <v>3</v>
      </c>
      <c r="E1" s="236" t="s">
        <v>4</v>
      </c>
      <c r="F1" s="237" t="s">
        <v>55</v>
      </c>
      <c r="G1" s="236" t="s">
        <v>5</v>
      </c>
      <c r="H1" s="238" t="s">
        <v>6</v>
      </c>
      <c r="I1" s="238" t="s">
        <v>7</v>
      </c>
      <c r="J1" s="238" t="s">
        <v>8</v>
      </c>
      <c r="K1" s="238" t="s">
        <v>1234</v>
      </c>
      <c r="L1" s="236" t="s">
        <v>9</v>
      </c>
      <c r="M1" s="236" t="s">
        <v>10</v>
      </c>
      <c r="N1" s="238" t="s">
        <v>11</v>
      </c>
      <c r="O1" s="238" t="s">
        <v>12</v>
      </c>
      <c r="P1" s="236" t="s">
        <v>13</v>
      </c>
      <c r="Q1" s="239" t="s">
        <v>14</v>
      </c>
      <c r="R1" s="240" t="s">
        <v>15</v>
      </c>
      <c r="S1" s="238" t="s">
        <v>16</v>
      </c>
      <c r="T1" s="238" t="s">
        <v>17</v>
      </c>
      <c r="U1" s="236" t="s">
        <v>18</v>
      </c>
      <c r="V1" s="236" t="s">
        <v>263</v>
      </c>
      <c r="W1" s="238" t="s">
        <v>19</v>
      </c>
      <c r="X1" s="240" t="s">
        <v>20</v>
      </c>
      <c r="Y1" s="242" t="s">
        <v>21</v>
      </c>
      <c r="Z1" s="241" t="s">
        <v>22</v>
      </c>
      <c r="AA1" s="238" t="s">
        <v>23</v>
      </c>
      <c r="AB1" s="242" t="s">
        <v>24</v>
      </c>
      <c r="AC1" s="238" t="s">
        <v>25</v>
      </c>
      <c r="AD1" s="242" t="s">
        <v>26</v>
      </c>
      <c r="AE1" s="238" t="s">
        <v>27</v>
      </c>
      <c r="AF1" s="238" t="s">
        <v>28</v>
      </c>
      <c r="AG1" s="242" t="s">
        <v>29</v>
      </c>
      <c r="AH1" s="242" t="s">
        <v>30</v>
      </c>
      <c r="AI1" s="238" t="s">
        <v>31</v>
      </c>
      <c r="AJ1" s="242" t="s">
        <v>32</v>
      </c>
      <c r="AK1" s="240" t="s">
        <v>37</v>
      </c>
      <c r="AL1" s="238" t="s">
        <v>40</v>
      </c>
      <c r="AM1" s="242" t="s">
        <v>41</v>
      </c>
      <c r="AN1" s="238" t="s">
        <v>42</v>
      </c>
      <c r="AO1" s="242" t="s">
        <v>43</v>
      </c>
      <c r="AP1" s="238" t="s">
        <v>44</v>
      </c>
      <c r="AQ1" s="242" t="s">
        <v>45</v>
      </c>
      <c r="AR1" s="239" t="s">
        <v>46</v>
      </c>
      <c r="AS1" s="239" t="s">
        <v>615</v>
      </c>
      <c r="AT1" s="243" t="s">
        <v>1232</v>
      </c>
      <c r="AU1" s="241" t="s">
        <v>47</v>
      </c>
      <c r="AV1" s="238" t="s">
        <v>48</v>
      </c>
      <c r="AW1" s="241" t="s">
        <v>49</v>
      </c>
      <c r="AX1" s="243" t="s">
        <v>50</v>
      </c>
      <c r="AY1" s="241" t="s">
        <v>51</v>
      </c>
      <c r="AZ1" s="235" t="s">
        <v>52</v>
      </c>
      <c r="BA1" s="236" t="s">
        <v>1524</v>
      </c>
      <c r="BB1" s="235" t="s">
        <v>1411</v>
      </c>
      <c r="BC1" s="235" t="s">
        <v>1419</v>
      </c>
      <c r="BD1" s="235" t="s">
        <v>1420</v>
      </c>
      <c r="BE1" s="235" t="s">
        <v>53</v>
      </c>
      <c r="BF1" s="235" t="s">
        <v>54</v>
      </c>
      <c r="BG1" s="235" t="s">
        <v>483</v>
      </c>
      <c r="BH1" s="235" t="s">
        <v>566</v>
      </c>
      <c r="BI1" s="235" t="s">
        <v>565</v>
      </c>
      <c r="BJ1" s="235" t="s">
        <v>697</v>
      </c>
      <c r="BK1" s="244" t="s">
        <v>704</v>
      </c>
      <c r="BL1" s="237"/>
      <c r="BM1" s="237"/>
      <c r="BN1" s="237" t="s">
        <v>1277</v>
      </c>
      <c r="BO1" s="237" t="s">
        <v>1278</v>
      </c>
      <c r="BP1" s="235" t="s">
        <v>783</v>
      </c>
      <c r="BQ1" s="235" t="s">
        <v>710</v>
      </c>
      <c r="BR1" s="235" t="s">
        <v>711</v>
      </c>
      <c r="BS1" s="244" t="s">
        <v>1224</v>
      </c>
      <c r="BT1" s="243" t="s">
        <v>1235</v>
      </c>
      <c r="BU1" s="243" t="s">
        <v>1236</v>
      </c>
      <c r="BV1" s="243" t="s">
        <v>1237</v>
      </c>
      <c r="BW1" s="243" t="s">
        <v>1238</v>
      </c>
      <c r="BX1" s="238" t="s">
        <v>1229</v>
      </c>
      <c r="BY1" s="244" t="s">
        <v>1230</v>
      </c>
      <c r="BZ1" s="238" t="s">
        <v>1231</v>
      </c>
      <c r="CA1" s="244" t="s">
        <v>1222</v>
      </c>
      <c r="CB1" s="244" t="s">
        <v>1239</v>
      </c>
      <c r="CC1" s="244" t="s">
        <v>1221</v>
      </c>
      <c r="CD1" s="1417" t="s">
        <v>56</v>
      </c>
      <c r="CE1" s="245"/>
      <c r="CF1" s="245"/>
      <c r="CG1" s="245"/>
    </row>
    <row r="2" spans="1:85">
      <c r="A2" s="1623" t="s">
        <v>1366</v>
      </c>
      <c r="B2" s="1623"/>
      <c r="C2" s="1623"/>
      <c r="D2" s="1623"/>
      <c r="E2" s="246"/>
      <c r="F2" s="247"/>
      <c r="G2" s="246"/>
      <c r="H2" s="246"/>
      <c r="I2" s="246"/>
      <c r="J2" s="246"/>
      <c r="K2" s="246"/>
      <c r="L2" s="246"/>
      <c r="M2" s="246"/>
      <c r="N2" s="246"/>
      <c r="O2" s="246"/>
      <c r="P2" s="246"/>
      <c r="Q2" s="246"/>
      <c r="R2" s="246"/>
      <c r="S2" s="246"/>
      <c r="T2" s="246"/>
      <c r="U2" s="246"/>
      <c r="V2" s="246"/>
      <c r="W2" s="246"/>
      <c r="X2" s="483"/>
      <c r="Y2" s="488"/>
      <c r="Z2" s="246"/>
      <c r="AA2" s="246"/>
      <c r="AB2" s="246"/>
      <c r="AC2" s="246"/>
      <c r="AD2" s="246"/>
      <c r="AE2" s="246"/>
      <c r="AF2" s="246"/>
      <c r="AG2" s="246"/>
      <c r="AH2" s="246"/>
      <c r="AI2" s="246"/>
      <c r="AJ2" s="246"/>
      <c r="AK2" s="483"/>
      <c r="AL2" s="246"/>
      <c r="AM2" s="246"/>
      <c r="AN2" s="246"/>
      <c r="AO2" s="246"/>
      <c r="AP2" s="246"/>
      <c r="AQ2" s="246"/>
      <c r="AR2" s="246"/>
      <c r="AS2" s="246"/>
      <c r="AT2" s="248"/>
      <c r="AU2" s="246"/>
      <c r="AV2" s="246"/>
      <c r="AW2" s="246"/>
      <c r="AX2" s="246"/>
      <c r="AY2" s="246"/>
      <c r="AZ2" s="246"/>
      <c r="BA2" s="662"/>
      <c r="BB2" s="246"/>
      <c r="BC2" s="246"/>
      <c r="BD2" s="246"/>
      <c r="BE2" s="246"/>
      <c r="BF2" s="246"/>
      <c r="BG2" s="246"/>
      <c r="BH2" s="246"/>
      <c r="BI2" s="246"/>
      <c r="BJ2" s="246"/>
      <c r="BK2" s="249"/>
      <c r="BL2" s="247"/>
      <c r="BM2" s="247"/>
      <c r="BN2" s="247"/>
      <c r="BO2" s="247"/>
      <c r="BP2" s="246"/>
      <c r="BQ2" s="246"/>
      <c r="BR2" s="246"/>
      <c r="BS2" s="249"/>
      <c r="BT2" s="248"/>
      <c r="BU2" s="248"/>
      <c r="BV2" s="248"/>
      <c r="BW2" s="248"/>
      <c r="BX2" s="250"/>
      <c r="BY2" s="249"/>
      <c r="BZ2" s="250"/>
      <c r="CA2" s="249"/>
      <c r="CB2" s="249"/>
      <c r="CC2" s="249"/>
      <c r="CD2" s="1418"/>
      <c r="CE2" s="245"/>
      <c r="CF2" s="245"/>
      <c r="CG2" s="245"/>
    </row>
    <row r="3" spans="1:85" ht="15" customHeight="1">
      <c r="A3" s="1620" t="s">
        <v>1601</v>
      </c>
      <c r="B3" s="1620"/>
      <c r="C3" s="1620"/>
      <c r="D3" s="1620"/>
      <c r="E3" s="251"/>
      <c r="F3" s="252"/>
      <c r="G3" s="251"/>
      <c r="H3" s="251"/>
      <c r="I3" s="251"/>
      <c r="J3" s="251"/>
      <c r="K3" s="251"/>
      <c r="L3" s="251"/>
      <c r="M3" s="251"/>
      <c r="N3" s="251"/>
      <c r="O3" s="251"/>
      <c r="P3" s="251"/>
      <c r="Q3" s="251"/>
      <c r="R3" s="251"/>
      <c r="S3" s="251"/>
      <c r="T3" s="251"/>
      <c r="U3" s="251"/>
      <c r="V3" s="251"/>
      <c r="W3" s="251"/>
      <c r="X3" s="484"/>
      <c r="Y3" s="489"/>
      <c r="Z3" s="251"/>
      <c r="AA3" s="251"/>
      <c r="AB3" s="251"/>
      <c r="AC3" s="251"/>
      <c r="AD3" s="251"/>
      <c r="AE3" s="251"/>
      <c r="AF3" s="251"/>
      <c r="AG3" s="251"/>
      <c r="AH3" s="251"/>
      <c r="AI3" s="251"/>
      <c r="AJ3" s="251"/>
      <c r="AK3" s="484"/>
      <c r="AL3" s="251"/>
      <c r="AM3" s="251"/>
      <c r="AN3" s="251"/>
      <c r="AO3" s="251"/>
      <c r="AP3" s="251"/>
      <c r="AQ3" s="251"/>
      <c r="AR3" s="251"/>
      <c r="AS3" s="251"/>
      <c r="AT3" s="253"/>
      <c r="AU3" s="251"/>
      <c r="AV3" s="251"/>
      <c r="AW3" s="251"/>
      <c r="AX3" s="251"/>
      <c r="AY3" s="251"/>
      <c r="AZ3" s="251"/>
      <c r="BA3" s="663"/>
      <c r="BB3" s="251"/>
      <c r="BC3" s="251"/>
      <c r="BD3" s="251"/>
      <c r="BE3" s="251"/>
      <c r="BF3" s="251"/>
      <c r="BG3" s="251"/>
      <c r="BH3" s="251"/>
      <c r="BI3" s="251"/>
      <c r="BJ3" s="251"/>
      <c r="BK3" s="254"/>
      <c r="BL3" s="252"/>
      <c r="BM3" s="252"/>
      <c r="BN3" s="252"/>
      <c r="BO3" s="252"/>
      <c r="BP3" s="251"/>
      <c r="BQ3" s="255"/>
      <c r="BR3" s="256"/>
      <c r="BS3" s="1617" t="s">
        <v>1214</v>
      </c>
      <c r="BT3" s="1617"/>
      <c r="BU3" s="1617"/>
      <c r="BV3" s="1617"/>
      <c r="BW3" s="1617"/>
      <c r="BX3" s="1617"/>
      <c r="BY3" s="1617"/>
      <c r="BZ3" s="1617"/>
      <c r="CA3" s="1617"/>
      <c r="CB3" s="1617"/>
      <c r="CC3" s="1617"/>
      <c r="CD3" s="1617"/>
      <c r="CE3" s="245"/>
      <c r="CF3" s="245"/>
      <c r="CG3" s="245"/>
    </row>
    <row r="4" spans="1:85" ht="15" customHeight="1">
      <c r="A4" s="1621"/>
      <c r="B4" s="1621"/>
      <c r="C4" s="1621"/>
      <c r="D4" s="1621"/>
      <c r="BL4" s="257"/>
      <c r="BM4" s="257"/>
      <c r="BO4" s="423"/>
      <c r="BQ4" s="260"/>
      <c r="BR4" s="261"/>
      <c r="BS4" s="1618"/>
      <c r="BT4" s="1618"/>
      <c r="BU4" s="1618"/>
      <c r="BV4" s="1618"/>
      <c r="BW4" s="1618"/>
      <c r="BX4" s="1618"/>
      <c r="BY4" s="1618"/>
      <c r="BZ4" s="1618"/>
      <c r="CA4" s="1618"/>
      <c r="CB4" s="1618"/>
      <c r="CC4" s="1618"/>
      <c r="CD4" s="1618"/>
      <c r="CE4" s="245"/>
      <c r="CF4" s="245"/>
      <c r="CG4" s="245"/>
    </row>
    <row r="5" spans="1:85" ht="15" customHeight="1">
      <c r="A5" s="1622"/>
      <c r="B5" s="1622"/>
      <c r="C5" s="1622"/>
      <c r="D5" s="1622"/>
      <c r="BL5" s="257"/>
      <c r="BM5" s="257"/>
      <c r="BN5" s="429"/>
      <c r="BO5" s="424"/>
      <c r="BP5" s="262"/>
      <c r="BQ5" s="263"/>
      <c r="BR5" s="264"/>
      <c r="BS5" s="1619"/>
      <c r="BT5" s="1619"/>
      <c r="BU5" s="1619"/>
      <c r="BV5" s="1619"/>
      <c r="BW5" s="1619"/>
      <c r="BX5" s="1619"/>
      <c r="BY5" s="1619"/>
      <c r="BZ5" s="1619"/>
      <c r="CA5" s="1619"/>
      <c r="CB5" s="1619"/>
      <c r="CC5" s="1619"/>
      <c r="CD5" s="1619"/>
      <c r="CE5" s="245"/>
      <c r="CF5" s="245"/>
      <c r="CG5" s="245"/>
    </row>
    <row r="6" spans="1:85" ht="48" customHeight="1" thickBot="1">
      <c r="A6" s="377" t="s">
        <v>0</v>
      </c>
      <c r="B6" s="377" t="s">
        <v>1</v>
      </c>
      <c r="C6" s="377" t="s">
        <v>2</v>
      </c>
      <c r="D6" s="377" t="s">
        <v>3</v>
      </c>
      <c r="E6" s="378" t="s">
        <v>4</v>
      </c>
      <c r="F6" s="379" t="s">
        <v>55</v>
      </c>
      <c r="G6" s="378" t="s">
        <v>5</v>
      </c>
      <c r="H6" s="380" t="s">
        <v>6</v>
      </c>
      <c r="I6" s="380" t="s">
        <v>7</v>
      </c>
      <c r="J6" s="380" t="s">
        <v>8</v>
      </c>
      <c r="K6" s="380" t="s">
        <v>1233</v>
      </c>
      <c r="L6" s="378" t="s">
        <v>9</v>
      </c>
      <c r="M6" s="378" t="s">
        <v>10</v>
      </c>
      <c r="N6" s="380" t="s">
        <v>11</v>
      </c>
      <c r="O6" s="380" t="s">
        <v>12</v>
      </c>
      <c r="P6" s="378" t="s">
        <v>13</v>
      </c>
      <c r="Q6" s="381" t="s">
        <v>14</v>
      </c>
      <c r="R6" s="382" t="s">
        <v>15</v>
      </c>
      <c r="S6" s="380" t="s">
        <v>16</v>
      </c>
      <c r="T6" s="380" t="s">
        <v>17</v>
      </c>
      <c r="U6" s="378" t="s">
        <v>18</v>
      </c>
      <c r="V6" s="378" t="s">
        <v>263</v>
      </c>
      <c r="W6" s="380" t="s">
        <v>19</v>
      </c>
      <c r="X6" s="382" t="s">
        <v>20</v>
      </c>
      <c r="Y6" s="384" t="s">
        <v>21</v>
      </c>
      <c r="Z6" s="383" t="s">
        <v>22</v>
      </c>
      <c r="AA6" s="380" t="s">
        <v>23</v>
      </c>
      <c r="AB6" s="384" t="s">
        <v>24</v>
      </c>
      <c r="AC6" s="380" t="s">
        <v>25</v>
      </c>
      <c r="AD6" s="384" t="s">
        <v>26</v>
      </c>
      <c r="AE6" s="380" t="s">
        <v>27</v>
      </c>
      <c r="AF6" s="380" t="s">
        <v>28</v>
      </c>
      <c r="AG6" s="384" t="s">
        <v>29</v>
      </c>
      <c r="AH6" s="384" t="s">
        <v>30</v>
      </c>
      <c r="AI6" s="380" t="s">
        <v>31</v>
      </c>
      <c r="AJ6" s="384" t="s">
        <v>32</v>
      </c>
      <c r="AK6" s="382" t="s">
        <v>37</v>
      </c>
      <c r="AL6" s="380" t="s">
        <v>40</v>
      </c>
      <c r="AM6" s="384" t="s">
        <v>41</v>
      </c>
      <c r="AN6" s="380" t="s">
        <v>42</v>
      </c>
      <c r="AO6" s="384" t="s">
        <v>43</v>
      </c>
      <c r="AP6" s="380" t="s">
        <v>44</v>
      </c>
      <c r="AQ6" s="384" t="s">
        <v>45</v>
      </c>
      <c r="AR6" s="381" t="s">
        <v>46</v>
      </c>
      <c r="AS6" s="381" t="s">
        <v>615</v>
      </c>
      <c r="AT6" s="385" t="s">
        <v>1232</v>
      </c>
      <c r="AU6" s="383" t="s">
        <v>47</v>
      </c>
      <c r="AV6" s="380" t="s">
        <v>48</v>
      </c>
      <c r="AW6" s="383" t="s">
        <v>1318</v>
      </c>
      <c r="AX6" s="386" t="s">
        <v>1271</v>
      </c>
      <c r="AY6" s="387" t="s">
        <v>1272</v>
      </c>
      <c r="AZ6" s="377" t="s">
        <v>52</v>
      </c>
      <c r="BA6" s="665" t="s">
        <v>1524</v>
      </c>
      <c r="BB6" s="480" t="s">
        <v>1411</v>
      </c>
      <c r="BC6" s="480" t="s">
        <v>1419</v>
      </c>
      <c r="BD6" s="480" t="s">
        <v>1420</v>
      </c>
      <c r="BE6" s="377" t="s">
        <v>53</v>
      </c>
      <c r="BF6" s="377" t="s">
        <v>54</v>
      </c>
      <c r="BG6" s="377" t="s">
        <v>483</v>
      </c>
      <c r="BH6" s="377" t="s">
        <v>566</v>
      </c>
      <c r="BI6" s="377" t="s">
        <v>565</v>
      </c>
      <c r="BJ6" s="388" t="s">
        <v>697</v>
      </c>
      <c r="BK6" s="389" t="s">
        <v>704</v>
      </c>
      <c r="BL6" s="430" t="s">
        <v>1327</v>
      </c>
      <c r="BM6" s="430" t="s">
        <v>1328</v>
      </c>
      <c r="BN6" s="425" t="s">
        <v>1277</v>
      </c>
      <c r="BO6" s="425" t="s">
        <v>647</v>
      </c>
      <c r="BP6" s="388" t="s">
        <v>783</v>
      </c>
      <c r="BQ6" s="390" t="s">
        <v>710</v>
      </c>
      <c r="BR6" s="390" t="s">
        <v>711</v>
      </c>
      <c r="BS6" s="417" t="s">
        <v>1214</v>
      </c>
      <c r="BT6" s="418" t="s">
        <v>1225</v>
      </c>
      <c r="BU6" s="418" t="s">
        <v>1227</v>
      </c>
      <c r="BV6" s="419" t="s">
        <v>1226</v>
      </c>
      <c r="BW6" s="419" t="s">
        <v>1228</v>
      </c>
      <c r="BX6" s="420" t="s">
        <v>1229</v>
      </c>
      <c r="BY6" s="417" t="s">
        <v>1230</v>
      </c>
      <c r="BZ6" s="420" t="s">
        <v>1602</v>
      </c>
      <c r="CA6" s="417" t="s">
        <v>1222</v>
      </c>
      <c r="CB6" s="417" t="s">
        <v>1223</v>
      </c>
      <c r="CC6" s="417" t="s">
        <v>1221</v>
      </c>
      <c r="CD6" s="421" t="s">
        <v>1329</v>
      </c>
      <c r="CE6" s="245"/>
      <c r="CF6" s="245"/>
      <c r="CG6" s="245"/>
    </row>
    <row r="7" spans="1:85" ht="16" thickTop="1">
      <c r="A7" s="287" t="s">
        <v>77</v>
      </c>
      <c r="B7" s="288" t="s">
        <v>1281</v>
      </c>
      <c r="C7" s="288" t="s">
        <v>531</v>
      </c>
      <c r="D7" s="287" t="s">
        <v>1282</v>
      </c>
      <c r="E7" s="265">
        <v>43128</v>
      </c>
      <c r="F7" s="266" t="str">
        <f>IF(_DBcomps[[#This Row],[Lab RTS]]="","No","Yes")</f>
        <v>Yes</v>
      </c>
      <c r="G7" s="267"/>
      <c r="H7" s="267"/>
      <c r="I7" s="267"/>
      <c r="J7" s="267"/>
      <c r="K7" s="267"/>
      <c r="L7" s="268"/>
      <c r="M7" s="268"/>
      <c r="N7" s="267"/>
      <c r="O7" s="267"/>
      <c r="P7" s="268"/>
      <c r="Q7" s="269"/>
      <c r="R7" s="270">
        <v>0.875</v>
      </c>
      <c r="S7" s="270"/>
      <c r="T7" s="271"/>
      <c r="U7" s="267"/>
      <c r="V7" s="268"/>
      <c r="W7" s="267"/>
      <c r="X7" s="270"/>
      <c r="Y7" s="274"/>
      <c r="Z7" s="273"/>
      <c r="AA7" s="274"/>
      <c r="AB7" s="274"/>
      <c r="AC7" s="274"/>
      <c r="AD7" s="265"/>
      <c r="AE7" s="274"/>
      <c r="AF7" s="274"/>
      <c r="AG7" s="274"/>
      <c r="AH7" s="274"/>
      <c r="AI7" s="274"/>
      <c r="AJ7" s="274"/>
      <c r="AK7" s="270"/>
      <c r="AL7" s="276"/>
      <c r="AM7" s="274"/>
      <c r="AN7" s="274"/>
      <c r="AO7" s="274"/>
      <c r="AP7" s="274"/>
      <c r="AQ7" s="277">
        <f t="shared" ref="AQ7:AQ26" si="0">MONTH(E7)</f>
        <v>1</v>
      </c>
      <c r="AR7" s="271" t="s">
        <v>1283</v>
      </c>
      <c r="AS7" s="335"/>
      <c r="AT7" s="475"/>
      <c r="AU7" s="337">
        <v>48</v>
      </c>
      <c r="AV7" s="271" t="s">
        <v>1284</v>
      </c>
      <c r="AW7" s="275"/>
      <c r="AX7" s="273"/>
      <c r="AY7" s="275"/>
      <c r="AZ7" s="265"/>
      <c r="BA7" s="268"/>
      <c r="BB7" s="265"/>
      <c r="BC7" s="265"/>
      <c r="BD7" s="265"/>
      <c r="BE7" s="267"/>
      <c r="BF7" s="265"/>
      <c r="BG7" s="265"/>
      <c r="BH7" s="265"/>
      <c r="BI7" s="265"/>
      <c r="BJ7" s="286">
        <v>43128</v>
      </c>
      <c r="BK7" s="279">
        <v>43151</v>
      </c>
      <c r="BL7" s="431"/>
      <c r="BM7" s="431" t="s">
        <v>1317</v>
      </c>
      <c r="BN7" s="422">
        <v>9</v>
      </c>
      <c r="BO7" s="422">
        <v>4</v>
      </c>
      <c r="BP7" s="283"/>
      <c r="BQ7" s="293"/>
      <c r="BR7" s="284"/>
      <c r="BS7" s="280" t="str">
        <f>IF(_DBcomps[[#This Row],[Problem]]="","Yes","No")</f>
        <v>Yes</v>
      </c>
      <c r="BT7" s="273"/>
      <c r="BU7" s="273"/>
      <c r="BV7" s="273"/>
      <c r="BW7" s="273"/>
      <c r="BX7" s="273"/>
      <c r="BY7" s="282" t="s">
        <v>1276</v>
      </c>
      <c r="BZ7" s="267"/>
      <c r="CA7" s="279"/>
      <c r="CB7" s="279"/>
      <c r="CC7" s="279"/>
      <c r="CD7" s="1419"/>
      <c r="CE7" s="245"/>
      <c r="CF7" s="245"/>
      <c r="CG7" s="245"/>
    </row>
    <row r="8" spans="1:85">
      <c r="A8" s="287" t="s">
        <v>77</v>
      </c>
      <c r="B8" s="288" t="s">
        <v>1574</v>
      </c>
      <c r="C8" s="2" t="s">
        <v>436</v>
      </c>
      <c r="D8" s="265"/>
      <c r="E8" s="265"/>
      <c r="F8" s="266" t="str">
        <f>IF(_DBcomps[[#This Row],[Lab RTS]]="","No","Yes")</f>
        <v>No</v>
      </c>
      <c r="G8" s="267"/>
      <c r="H8" s="267"/>
      <c r="I8" s="267"/>
      <c r="J8" s="267"/>
      <c r="K8" s="267"/>
      <c r="L8" s="268"/>
      <c r="M8" s="268"/>
      <c r="N8" s="267"/>
      <c r="O8" s="267"/>
      <c r="P8" s="268"/>
      <c r="Q8" s="269"/>
      <c r="R8" s="270"/>
      <c r="S8" s="270"/>
      <c r="T8" s="271"/>
      <c r="U8" s="267"/>
      <c r="V8" s="268"/>
      <c r="W8" s="267"/>
      <c r="X8" s="270"/>
      <c r="Y8" s="274"/>
      <c r="Z8" s="273"/>
      <c r="AA8" s="274"/>
      <c r="AB8" s="274"/>
      <c r="AC8" s="274"/>
      <c r="AD8" s="265"/>
      <c r="AE8" s="274"/>
      <c r="AF8" s="274"/>
      <c r="AG8" s="274"/>
      <c r="AH8" s="274"/>
      <c r="AI8" s="274"/>
      <c r="AJ8" s="274"/>
      <c r="AK8" s="270"/>
      <c r="AL8" s="274"/>
      <c r="AM8" s="274"/>
      <c r="AN8" s="274"/>
      <c r="AO8" s="274"/>
      <c r="AP8" s="274"/>
      <c r="AQ8" s="277">
        <f t="shared" ref="AQ8:AQ13" si="1">MONTH(E8)</f>
        <v>1</v>
      </c>
      <c r="AR8" s="271"/>
      <c r="AS8" s="335"/>
      <c r="AT8" s="475"/>
      <c r="AU8" s="337"/>
      <c r="AV8" s="271"/>
      <c r="AW8" s="275"/>
      <c r="AX8" s="273"/>
      <c r="AY8" s="275"/>
      <c r="AZ8" s="265"/>
      <c r="BA8" s="268"/>
      <c r="BB8" s="268"/>
      <c r="BC8" s="268"/>
      <c r="BD8" s="268"/>
      <c r="BE8" s="267"/>
      <c r="BF8" s="265"/>
      <c r="BG8" s="265"/>
      <c r="BH8" s="265"/>
      <c r="BI8" s="265"/>
      <c r="BJ8" s="562"/>
      <c r="BK8" s="279"/>
      <c r="BL8" s="431"/>
      <c r="BM8" s="272"/>
      <c r="BN8" s="422"/>
      <c r="BO8" s="422"/>
      <c r="BP8" s="283"/>
      <c r="BQ8" s="293"/>
      <c r="BR8" s="284"/>
      <c r="BS8" s="280" t="str">
        <f>IF(_DBcomps[[#This Row],[Problem]]="","Yes","No")</f>
        <v>Yes</v>
      </c>
      <c r="BT8" s="272"/>
      <c r="BU8" s="273"/>
      <c r="BV8" s="273"/>
      <c r="BW8" s="273"/>
      <c r="BX8" s="273"/>
      <c r="BY8" s="282" t="s">
        <v>1276</v>
      </c>
      <c r="BZ8" s="267"/>
      <c r="CA8" s="279"/>
      <c r="CB8" s="279"/>
      <c r="CC8" s="279"/>
      <c r="CD8" s="1419"/>
      <c r="CE8" s="245"/>
      <c r="CF8" s="245"/>
      <c r="CG8" s="245"/>
    </row>
    <row r="9" spans="1:85">
      <c r="A9" s="287" t="s">
        <v>58</v>
      </c>
      <c r="B9" s="288" t="s">
        <v>960</v>
      </c>
      <c r="C9" s="288" t="s">
        <v>531</v>
      </c>
      <c r="D9" s="265" t="s">
        <v>1512</v>
      </c>
      <c r="E9" s="626">
        <v>44650</v>
      </c>
      <c r="F9" s="627" t="str">
        <f>IF(_DBcomps[[#This Row],[Lab RTS]]="","No","Yes")</f>
        <v>Yes</v>
      </c>
      <c r="G9" s="628">
        <v>21.72</v>
      </c>
      <c r="H9" s="628"/>
      <c r="I9" s="628"/>
      <c r="J9" s="628"/>
      <c r="K9" s="628"/>
      <c r="L9" s="629"/>
      <c r="M9" s="630"/>
      <c r="N9" s="628">
        <v>2.3199999999999998</v>
      </c>
      <c r="O9" s="628">
        <v>6.71</v>
      </c>
      <c r="P9" s="630"/>
      <c r="Q9" s="289" t="s">
        <v>1513</v>
      </c>
      <c r="R9" s="336">
        <v>1.093</v>
      </c>
      <c r="S9" s="336"/>
      <c r="T9" s="271">
        <v>8.17</v>
      </c>
      <c r="U9" s="628">
        <v>99.9</v>
      </c>
      <c r="V9" s="629"/>
      <c r="W9" s="628"/>
      <c r="X9" s="631"/>
      <c r="Y9" s="632"/>
      <c r="Z9" s="633"/>
      <c r="AA9" s="632">
        <v>0</v>
      </c>
      <c r="AB9" s="632"/>
      <c r="AC9" s="632">
        <v>0</v>
      </c>
      <c r="AD9" s="626"/>
      <c r="AE9" s="632">
        <v>0</v>
      </c>
      <c r="AF9" s="632"/>
      <c r="AG9" s="630"/>
      <c r="AH9" s="632"/>
      <c r="AI9" s="632"/>
      <c r="AJ9" s="630"/>
      <c r="AK9" s="631"/>
      <c r="AL9" s="632"/>
      <c r="AM9" s="630"/>
      <c r="AN9" s="632"/>
      <c r="AO9" s="630"/>
      <c r="AP9" s="632"/>
      <c r="AQ9" s="634">
        <f t="shared" si="1"/>
        <v>3</v>
      </c>
      <c r="AR9" s="630"/>
      <c r="AS9" s="628"/>
      <c r="AT9" s="635"/>
      <c r="AU9" s="636"/>
      <c r="AV9" s="628"/>
      <c r="AW9" s="629"/>
      <c r="AX9" s="635"/>
      <c r="AY9" s="635"/>
      <c r="AZ9" s="630"/>
      <c r="BA9" s="629"/>
      <c r="BB9" s="629"/>
      <c r="BC9" s="629"/>
      <c r="BD9" s="629"/>
      <c r="BE9" s="628"/>
      <c r="BF9" s="630"/>
      <c r="BG9" s="630"/>
      <c r="BH9" s="630"/>
      <c r="BI9" s="630"/>
      <c r="BJ9" s="641">
        <v>44651</v>
      </c>
      <c r="BK9" s="637">
        <v>44651</v>
      </c>
      <c r="BL9" s="431" t="s">
        <v>1514</v>
      </c>
      <c r="BM9" s="636"/>
      <c r="BN9" s="638">
        <v>14</v>
      </c>
      <c r="BO9" s="638">
        <v>11</v>
      </c>
      <c r="BP9" s="642"/>
      <c r="BQ9" s="639">
        <v>44648</v>
      </c>
      <c r="BR9" s="284" t="s">
        <v>1515</v>
      </c>
      <c r="BS9" s="640" t="str">
        <f>IF(_DBcomps[[#This Row],[Problem]]="","Yes","No")</f>
        <v>No</v>
      </c>
      <c r="BT9" s="273"/>
      <c r="BU9" s="635"/>
      <c r="BV9" s="273">
        <v>1</v>
      </c>
      <c r="BW9" s="273">
        <v>1</v>
      </c>
      <c r="BX9" s="472">
        <v>6</v>
      </c>
      <c r="BY9" s="279" t="s">
        <v>1259</v>
      </c>
      <c r="BZ9" s="628"/>
      <c r="CA9" s="637" t="s">
        <v>1362</v>
      </c>
      <c r="CB9" s="637" t="s">
        <v>1245</v>
      </c>
      <c r="CC9" s="637" t="s">
        <v>1268</v>
      </c>
      <c r="CD9" s="1420"/>
      <c r="CE9" s="245"/>
      <c r="CF9" s="245"/>
      <c r="CG9" s="245"/>
    </row>
    <row r="10" spans="1:85">
      <c r="A10" s="287" t="s">
        <v>58</v>
      </c>
      <c r="B10" s="2" t="s">
        <v>1323</v>
      </c>
      <c r="C10" s="2" t="s">
        <v>1348</v>
      </c>
      <c r="D10" s="265" t="s">
        <v>5063</v>
      </c>
      <c r="E10" s="539">
        <v>45849</v>
      </c>
      <c r="F10" s="540" t="str">
        <f>IF(_DBcomps[[#This Row],[Lab RTS]]="","No","Yes")</f>
        <v>Yes</v>
      </c>
      <c r="G10" s="541">
        <v>41.42</v>
      </c>
      <c r="H10" s="541"/>
      <c r="I10" s="541"/>
      <c r="J10" s="541"/>
      <c r="K10" s="541"/>
      <c r="L10" s="542"/>
      <c r="M10" s="543"/>
      <c r="N10" s="541">
        <v>3.43</v>
      </c>
      <c r="O10" s="541">
        <v>7.23</v>
      </c>
      <c r="P10" s="543"/>
      <c r="Q10" s="544">
        <v>962.5</v>
      </c>
      <c r="R10" s="336"/>
      <c r="S10" s="336">
        <v>9.8070000000000004</v>
      </c>
      <c r="T10" s="271">
        <v>7.5</v>
      </c>
      <c r="U10" s="267" t="s">
        <v>5066</v>
      </c>
      <c r="V10" s="542"/>
      <c r="W10" s="541"/>
      <c r="X10" s="545"/>
      <c r="Y10" s="547"/>
      <c r="Z10" s="548"/>
      <c r="AA10" s="274">
        <v>0.02</v>
      </c>
      <c r="AB10" s="274"/>
      <c r="AC10" s="274" t="s">
        <v>1505</v>
      </c>
      <c r="AD10" s="539"/>
      <c r="AE10" s="274" t="s">
        <v>1505</v>
      </c>
      <c r="AF10" s="547"/>
      <c r="AG10" s="543"/>
      <c r="AH10" s="547"/>
      <c r="AI10" s="547"/>
      <c r="AJ10" s="543"/>
      <c r="AK10" s="545"/>
      <c r="AL10" s="547"/>
      <c r="AM10" s="543"/>
      <c r="AN10" s="547"/>
      <c r="AO10" s="543"/>
      <c r="AP10" s="547"/>
      <c r="AQ10" s="549">
        <f t="shared" si="1"/>
        <v>7</v>
      </c>
      <c r="AR10" s="275" t="s">
        <v>4964</v>
      </c>
      <c r="AS10" s="541"/>
      <c r="AT10" s="550"/>
      <c r="AU10" s="542"/>
      <c r="AV10" s="541"/>
      <c r="AW10" s="542"/>
      <c r="AX10" s="550"/>
      <c r="AY10" s="550"/>
      <c r="AZ10" s="543"/>
      <c r="BA10" s="542"/>
      <c r="BB10" s="542"/>
      <c r="BC10" s="542"/>
      <c r="BD10" s="542"/>
      <c r="BE10" s="541"/>
      <c r="BF10" s="543"/>
      <c r="BG10" s="543"/>
      <c r="BH10" s="543"/>
      <c r="BI10" s="543"/>
      <c r="BJ10" s="551">
        <v>45852</v>
      </c>
      <c r="BK10" s="552">
        <v>45852</v>
      </c>
      <c r="BL10" s="431" t="s">
        <v>4965</v>
      </c>
      <c r="BM10" s="553"/>
      <c r="BN10" s="554">
        <v>12</v>
      </c>
      <c r="BO10" s="554">
        <v>9</v>
      </c>
      <c r="BP10" s="555"/>
      <c r="BQ10" s="556">
        <v>45847</v>
      </c>
      <c r="BR10" s="284" t="s">
        <v>3815</v>
      </c>
      <c r="BS10" s="558" t="str">
        <f>IF(_DBcomps[[#This Row],[Problem]]="","Yes","No")</f>
        <v>Yes</v>
      </c>
      <c r="BT10" s="273"/>
      <c r="BU10" s="550"/>
      <c r="BV10" s="550">
        <v>1</v>
      </c>
      <c r="BW10" s="550"/>
      <c r="BX10" s="550">
        <v>6</v>
      </c>
      <c r="BY10" s="279" t="s">
        <v>1259</v>
      </c>
      <c r="BZ10" s="1122">
        <v>2.0499999999999998</v>
      </c>
      <c r="CA10" s="279"/>
      <c r="CB10" s="279"/>
      <c r="CC10" s="279"/>
      <c r="CD10" s="816" t="s">
        <v>4966</v>
      </c>
      <c r="CE10" s="245"/>
      <c r="CF10" s="245"/>
      <c r="CG10" s="245"/>
    </row>
    <row r="11" spans="1:85">
      <c r="A11" s="287" t="s">
        <v>58</v>
      </c>
      <c r="B11" s="2" t="s">
        <v>1323</v>
      </c>
      <c r="C11" s="2" t="s">
        <v>1348</v>
      </c>
      <c r="D11" s="265" t="s">
        <v>5064</v>
      </c>
      <c r="E11" s="539">
        <v>45854</v>
      </c>
      <c r="F11" s="540" t="str">
        <f>IF(_DBcomps[[#This Row],[Lab RTS]]="","No","Yes")</f>
        <v>Yes</v>
      </c>
      <c r="G11" s="541">
        <v>40.81</v>
      </c>
      <c r="H11" s="541"/>
      <c r="I11" s="541"/>
      <c r="J11" s="541"/>
      <c r="K11" s="541"/>
      <c r="L11" s="542"/>
      <c r="M11" s="543"/>
      <c r="N11" s="541">
        <v>3.83</v>
      </c>
      <c r="O11" s="541">
        <v>8.48</v>
      </c>
      <c r="P11" s="543"/>
      <c r="Q11" s="544">
        <v>950</v>
      </c>
      <c r="R11" s="336"/>
      <c r="S11" s="336">
        <v>9.593</v>
      </c>
      <c r="T11" s="271">
        <v>7.6</v>
      </c>
      <c r="U11" s="267" t="s">
        <v>5067</v>
      </c>
      <c r="V11" s="542"/>
      <c r="W11" s="541"/>
      <c r="X11" s="545"/>
      <c r="Y11" s="547"/>
      <c r="Z11" s="548"/>
      <c r="AA11" s="274">
        <v>7.1000000000000004E-3</v>
      </c>
      <c r="AB11" s="274"/>
      <c r="AC11" s="274">
        <v>5.5999999999999999E-3</v>
      </c>
      <c r="AD11" s="539"/>
      <c r="AE11" s="274">
        <v>3.0000000000000001E-3</v>
      </c>
      <c r="AF11" s="547"/>
      <c r="AG11" s="543"/>
      <c r="AH11" s="547"/>
      <c r="AI11" s="547"/>
      <c r="AJ11" s="543"/>
      <c r="AK11" s="545"/>
      <c r="AL11" s="547"/>
      <c r="AM11" s="543"/>
      <c r="AN11" s="547"/>
      <c r="AO11" s="543"/>
      <c r="AP11" s="547"/>
      <c r="AQ11" s="549">
        <f t="shared" si="1"/>
        <v>7</v>
      </c>
      <c r="AR11" s="275" t="s">
        <v>4964</v>
      </c>
      <c r="AS11" s="541"/>
      <c r="AT11" s="550"/>
      <c r="AU11" s="542"/>
      <c r="AV11" s="541"/>
      <c r="AW11" s="542"/>
      <c r="AX11" s="550"/>
      <c r="AY11" s="550"/>
      <c r="AZ11" s="543"/>
      <c r="BA11" s="542"/>
      <c r="BB11" s="542"/>
      <c r="BC11" s="542"/>
      <c r="BD11" s="542"/>
      <c r="BE11" s="541"/>
      <c r="BF11" s="543"/>
      <c r="BG11" s="543"/>
      <c r="BH11" s="543"/>
      <c r="BI11" s="543"/>
      <c r="BJ11" s="551">
        <v>45855</v>
      </c>
      <c r="BK11" s="552">
        <v>45855</v>
      </c>
      <c r="BL11" s="431" t="s">
        <v>5069</v>
      </c>
      <c r="BM11" s="553"/>
      <c r="BN11" s="554">
        <v>8</v>
      </c>
      <c r="BO11" s="554">
        <v>9</v>
      </c>
      <c r="BP11" s="555"/>
      <c r="BQ11" s="556">
        <v>45852</v>
      </c>
      <c r="BR11" s="284" t="s">
        <v>5070</v>
      </c>
      <c r="BS11" s="558" t="str">
        <f>IF(_DBcomps[[#This Row],[Problem]]="","Yes","No")</f>
        <v>No</v>
      </c>
      <c r="BT11" s="273"/>
      <c r="BU11" s="550"/>
      <c r="BV11" s="273">
        <v>1</v>
      </c>
      <c r="BW11" s="550">
        <v>1</v>
      </c>
      <c r="BX11" s="472">
        <v>6</v>
      </c>
      <c r="BY11" s="279" t="s">
        <v>1259</v>
      </c>
      <c r="BZ11" s="271">
        <v>15.22</v>
      </c>
      <c r="CA11" s="279" t="s">
        <v>1334</v>
      </c>
      <c r="CB11" s="279" t="s">
        <v>1245</v>
      </c>
      <c r="CC11" s="279" t="s">
        <v>1249</v>
      </c>
      <c r="CD11" s="816"/>
      <c r="CE11" s="245"/>
      <c r="CF11" s="245"/>
      <c r="CG11" s="245"/>
    </row>
    <row r="12" spans="1:85">
      <c r="A12" s="287" t="s">
        <v>58</v>
      </c>
      <c r="B12" s="2" t="s">
        <v>1323</v>
      </c>
      <c r="C12" s="2" t="s">
        <v>1348</v>
      </c>
      <c r="D12" s="265" t="s">
        <v>5065</v>
      </c>
      <c r="E12" s="539">
        <v>45854</v>
      </c>
      <c r="F12" s="540" t="str">
        <f>IF(_DBcomps[[#This Row],[Lab RTS]]="","No","Yes")</f>
        <v>Yes</v>
      </c>
      <c r="G12" s="541">
        <v>40.33</v>
      </c>
      <c r="H12" s="541"/>
      <c r="I12" s="541"/>
      <c r="J12" s="541"/>
      <c r="K12" s="541"/>
      <c r="L12" s="542"/>
      <c r="M12" s="543"/>
      <c r="N12" s="541">
        <v>3.5</v>
      </c>
      <c r="O12" s="541">
        <v>7.45</v>
      </c>
      <c r="P12" s="543"/>
      <c r="Q12" s="544">
        <v>960</v>
      </c>
      <c r="R12" s="336"/>
      <c r="S12" s="336">
        <v>9.6750000000000007</v>
      </c>
      <c r="T12" s="271">
        <v>7.88</v>
      </c>
      <c r="U12" s="267" t="s">
        <v>5068</v>
      </c>
      <c r="V12" s="542"/>
      <c r="W12" s="541"/>
      <c r="X12" s="545"/>
      <c r="Y12" s="547"/>
      <c r="Z12" s="548"/>
      <c r="AA12" s="274" t="s">
        <v>2220</v>
      </c>
      <c r="AB12" s="274"/>
      <c r="AC12" s="274" t="s">
        <v>2220</v>
      </c>
      <c r="AD12" s="539"/>
      <c r="AE12" s="274" t="s">
        <v>2220</v>
      </c>
      <c r="AF12" s="547"/>
      <c r="AG12" s="543"/>
      <c r="AH12" s="547"/>
      <c r="AI12" s="547"/>
      <c r="AJ12" s="543"/>
      <c r="AK12" s="545"/>
      <c r="AL12" s="547"/>
      <c r="AM12" s="543"/>
      <c r="AN12" s="547"/>
      <c r="AO12" s="543"/>
      <c r="AP12" s="547"/>
      <c r="AQ12" s="549">
        <f t="shared" si="1"/>
        <v>7</v>
      </c>
      <c r="AR12" s="275" t="s">
        <v>4964</v>
      </c>
      <c r="AS12" s="541"/>
      <c r="AT12" s="550"/>
      <c r="AU12" s="542"/>
      <c r="AV12" s="541"/>
      <c r="AW12" s="542"/>
      <c r="AX12" s="550"/>
      <c r="AY12" s="550"/>
      <c r="AZ12" s="543"/>
      <c r="BA12" s="542"/>
      <c r="BB12" s="542"/>
      <c r="BC12" s="542"/>
      <c r="BD12" s="542"/>
      <c r="BE12" s="541"/>
      <c r="BF12" s="543"/>
      <c r="BG12" s="543"/>
      <c r="BH12" s="543"/>
      <c r="BI12" s="543"/>
      <c r="BJ12" s="551">
        <v>45855</v>
      </c>
      <c r="BK12" s="552">
        <v>45855</v>
      </c>
      <c r="BL12" s="431" t="s">
        <v>5072</v>
      </c>
      <c r="BM12" s="553"/>
      <c r="BN12" s="554">
        <v>10</v>
      </c>
      <c r="BO12" s="554">
        <v>9</v>
      </c>
      <c r="BP12" s="555"/>
      <c r="BQ12" s="556">
        <v>45853</v>
      </c>
      <c r="BR12" s="284" t="s">
        <v>5071</v>
      </c>
      <c r="BS12" s="558" t="str">
        <f>IF(_DBcomps[[#This Row],[Problem]]="","Yes","No")</f>
        <v>No</v>
      </c>
      <c r="BT12" s="273"/>
      <c r="BU12" s="550"/>
      <c r="BV12" s="550">
        <v>1</v>
      </c>
      <c r="BW12" s="550">
        <v>1</v>
      </c>
      <c r="BX12" s="550">
        <v>6</v>
      </c>
      <c r="BY12" s="279" t="s">
        <v>1259</v>
      </c>
      <c r="BZ12" s="271">
        <v>4.0999999999999996</v>
      </c>
      <c r="CA12" s="279" t="s">
        <v>1334</v>
      </c>
      <c r="CB12" s="279" t="s">
        <v>1245</v>
      </c>
      <c r="CC12" s="279" t="s">
        <v>1249</v>
      </c>
      <c r="CD12" s="816"/>
      <c r="CE12" s="245"/>
      <c r="CF12" s="245"/>
      <c r="CG12" s="245"/>
    </row>
    <row r="13" spans="1:85">
      <c r="A13" s="287" t="s">
        <v>58</v>
      </c>
      <c r="B13" s="2" t="s">
        <v>1323</v>
      </c>
      <c r="C13" s="2" t="s">
        <v>1348</v>
      </c>
      <c r="D13" s="265" t="s">
        <v>5097</v>
      </c>
      <c r="E13" s="539">
        <v>45857</v>
      </c>
      <c r="F13" s="540" t="str">
        <f>IF(_DBcomps[[#This Row],[Lab RTS]]="","No","Yes")</f>
        <v>Yes</v>
      </c>
      <c r="G13" s="541">
        <v>40.61</v>
      </c>
      <c r="H13" s="541"/>
      <c r="I13" s="541"/>
      <c r="J13" s="541"/>
      <c r="K13" s="541"/>
      <c r="L13" s="542"/>
      <c r="M13" s="543"/>
      <c r="N13" s="541">
        <v>3.96</v>
      </c>
      <c r="O13" s="541">
        <v>8.61</v>
      </c>
      <c r="P13" s="543"/>
      <c r="Q13" s="544">
        <v>990</v>
      </c>
      <c r="R13" s="336"/>
      <c r="S13" s="336">
        <v>9.782</v>
      </c>
      <c r="T13" s="271">
        <v>7.82</v>
      </c>
      <c r="U13" s="267" t="s">
        <v>5067</v>
      </c>
      <c r="V13" s="542"/>
      <c r="W13" s="541"/>
      <c r="X13" s="545"/>
      <c r="Y13" s="547"/>
      <c r="Z13" s="548"/>
      <c r="AA13" s="274" t="s">
        <v>2220</v>
      </c>
      <c r="AB13" s="274"/>
      <c r="AC13" s="274" t="s">
        <v>2220</v>
      </c>
      <c r="AD13" s="539"/>
      <c r="AE13" s="274" t="s">
        <v>2220</v>
      </c>
      <c r="AF13" s="547"/>
      <c r="AG13" s="543"/>
      <c r="AH13" s="547"/>
      <c r="AI13" s="547"/>
      <c r="AJ13" s="543"/>
      <c r="AK13" s="545"/>
      <c r="AL13" s="547"/>
      <c r="AM13" s="543"/>
      <c r="AN13" s="547"/>
      <c r="AO13" s="543"/>
      <c r="AP13" s="547"/>
      <c r="AQ13" s="549">
        <f t="shared" si="1"/>
        <v>7</v>
      </c>
      <c r="AR13" s="275" t="s">
        <v>4964</v>
      </c>
      <c r="AS13" s="541"/>
      <c r="AT13" s="550"/>
      <c r="AU13" s="542"/>
      <c r="AV13" s="541"/>
      <c r="AW13" s="542"/>
      <c r="AX13" s="550"/>
      <c r="AY13" s="550"/>
      <c r="AZ13" s="543"/>
      <c r="BA13" s="542"/>
      <c r="BB13" s="542"/>
      <c r="BC13" s="542"/>
      <c r="BD13" s="542"/>
      <c r="BE13" s="541"/>
      <c r="BF13" s="543"/>
      <c r="BG13" s="543"/>
      <c r="BH13" s="543"/>
      <c r="BI13" s="543"/>
      <c r="BJ13" s="551">
        <v>45859</v>
      </c>
      <c r="BK13" s="552">
        <v>45859</v>
      </c>
      <c r="BL13" s="431" t="s">
        <v>5098</v>
      </c>
      <c r="BM13" s="553"/>
      <c r="BN13" s="554">
        <v>7</v>
      </c>
      <c r="BO13" s="554">
        <v>9</v>
      </c>
      <c r="BP13" s="555"/>
      <c r="BQ13" s="556">
        <v>45855</v>
      </c>
      <c r="BR13" s="284" t="s">
        <v>3750</v>
      </c>
      <c r="BS13" s="558" t="str">
        <f>IF(_DBcomps[[#This Row],[Problem]]="","Yes","No")</f>
        <v>Yes</v>
      </c>
      <c r="BT13" s="273"/>
      <c r="BU13" s="550"/>
      <c r="BV13" s="550">
        <v>1</v>
      </c>
      <c r="BW13" s="550"/>
      <c r="BX13" s="550">
        <v>6</v>
      </c>
      <c r="BY13" s="279" t="s">
        <v>1259</v>
      </c>
      <c r="BZ13" s="271"/>
      <c r="CA13" s="279"/>
      <c r="CB13" s="279"/>
      <c r="CC13" s="279"/>
      <c r="CD13" s="816"/>
      <c r="CE13" s="245"/>
      <c r="CF13" s="245"/>
      <c r="CG13" s="245"/>
    </row>
    <row r="14" spans="1:85">
      <c r="A14" s="287" t="s">
        <v>58</v>
      </c>
      <c r="B14" s="2" t="s">
        <v>1323</v>
      </c>
      <c r="C14" s="2" t="s">
        <v>1348</v>
      </c>
      <c r="D14" s="265" t="s">
        <v>5112</v>
      </c>
      <c r="E14" s="539">
        <v>45860</v>
      </c>
      <c r="F14" s="540" t="str">
        <f>IF(_DBcomps[[#This Row],[Lab RTS]]="","No","Yes")</f>
        <v>Yes</v>
      </c>
      <c r="G14" s="541">
        <v>40.65</v>
      </c>
      <c r="H14" s="541"/>
      <c r="I14" s="541"/>
      <c r="J14" s="541"/>
      <c r="K14" s="541"/>
      <c r="L14" s="542"/>
      <c r="M14" s="543"/>
      <c r="N14" s="541">
        <v>3.57</v>
      </c>
      <c r="O14" s="541">
        <v>10.23</v>
      </c>
      <c r="P14" s="543"/>
      <c r="Q14" s="544">
        <v>1015</v>
      </c>
      <c r="R14" s="336"/>
      <c r="S14" s="336">
        <v>9.7309999999999999</v>
      </c>
      <c r="T14" s="271">
        <v>7.84</v>
      </c>
      <c r="U14" s="267" t="s">
        <v>5066</v>
      </c>
      <c r="V14" s="542"/>
      <c r="W14" s="541"/>
      <c r="X14" s="545"/>
      <c r="Y14" s="547"/>
      <c r="Z14" s="548"/>
      <c r="AA14" s="274">
        <v>4.0000000000000001E-3</v>
      </c>
      <c r="AB14" s="274"/>
      <c r="AC14" s="274">
        <v>1.8E-3</v>
      </c>
      <c r="AD14" s="539"/>
      <c r="AE14" s="274">
        <v>4.0000000000000001E-3</v>
      </c>
      <c r="AF14" s="547"/>
      <c r="AG14" s="543"/>
      <c r="AH14" s="547"/>
      <c r="AI14" s="547"/>
      <c r="AJ14" s="543"/>
      <c r="AK14" s="545"/>
      <c r="AL14" s="547"/>
      <c r="AM14" s="543"/>
      <c r="AN14" s="547"/>
      <c r="AO14" s="543"/>
      <c r="AP14" s="547"/>
      <c r="AQ14" s="549">
        <f>MONTH(E14)</f>
        <v>7</v>
      </c>
      <c r="AR14" s="275" t="s">
        <v>4964</v>
      </c>
      <c r="AS14" s="541"/>
      <c r="AT14" s="550"/>
      <c r="AU14" s="542"/>
      <c r="AV14" s="541"/>
      <c r="AW14" s="542"/>
      <c r="AX14" s="550"/>
      <c r="AY14" s="550"/>
      <c r="AZ14" s="543"/>
      <c r="BA14" s="542"/>
      <c r="BB14" s="542"/>
      <c r="BC14" s="542"/>
      <c r="BD14" s="542"/>
      <c r="BE14" s="541"/>
      <c r="BF14" s="543"/>
      <c r="BG14" s="543"/>
      <c r="BH14" s="543"/>
      <c r="BI14" s="543"/>
      <c r="BJ14" s="551">
        <v>45860</v>
      </c>
      <c r="BK14" s="552">
        <v>45860</v>
      </c>
      <c r="BL14" s="431" t="s">
        <v>5113</v>
      </c>
      <c r="BM14" s="553"/>
      <c r="BN14" s="554">
        <v>11</v>
      </c>
      <c r="BO14" s="554">
        <v>9</v>
      </c>
      <c r="BP14" s="555"/>
      <c r="BQ14" s="556">
        <v>45857</v>
      </c>
      <c r="BR14" s="284" t="s">
        <v>5114</v>
      </c>
      <c r="BS14" s="558" t="str">
        <f>IF(_DBcomps[[#This Row],[Problem]]="","Yes","No")</f>
        <v>Yes</v>
      </c>
      <c r="BT14" s="273"/>
      <c r="BU14" s="550"/>
      <c r="BV14" s="550">
        <v>1</v>
      </c>
      <c r="BW14" s="550"/>
      <c r="BX14" s="550">
        <v>6</v>
      </c>
      <c r="BY14" s="279" t="s">
        <v>1259</v>
      </c>
      <c r="BZ14" s="271"/>
      <c r="CA14" s="279"/>
      <c r="CB14" s="279"/>
      <c r="CC14" s="279"/>
      <c r="CD14" s="816"/>
      <c r="CE14" s="245"/>
      <c r="CF14" s="245"/>
      <c r="CG14" s="245"/>
    </row>
    <row r="15" spans="1:85" s="1020" customFormat="1" ht="24">
      <c r="A15" s="1021" t="s">
        <v>58</v>
      </c>
      <c r="B15" s="1008" t="s">
        <v>2635</v>
      </c>
      <c r="C15" s="1008" t="s">
        <v>1439</v>
      </c>
      <c r="D15" s="1021" t="s">
        <v>2636</v>
      </c>
      <c r="E15" s="1022">
        <v>45728</v>
      </c>
      <c r="F15" s="1120" t="str">
        <f>IF(_DBcomps[[#This Row],[Lab RTS]]="","No","Yes")</f>
        <v>Yes</v>
      </c>
      <c r="G15" s="1023">
        <v>21.71</v>
      </c>
      <c r="H15" s="1023">
        <v>10.95</v>
      </c>
      <c r="I15" s="1010"/>
      <c r="J15" s="1010"/>
      <c r="K15" s="1010"/>
      <c r="L15" s="1011"/>
      <c r="M15" s="1012"/>
      <c r="N15" s="1023">
        <v>2.62</v>
      </c>
      <c r="O15" s="1023">
        <v>6.68</v>
      </c>
      <c r="P15" s="1024"/>
      <c r="Q15" s="1025">
        <v>1066</v>
      </c>
      <c r="R15" s="1013"/>
      <c r="S15" s="1026">
        <v>9.0779999999999994</v>
      </c>
      <c r="T15" s="789">
        <v>5.05</v>
      </c>
      <c r="U15" s="1010"/>
      <c r="V15" s="1011"/>
      <c r="W15" s="1010"/>
      <c r="X15" s="1014"/>
      <c r="Y15" s="1015"/>
      <c r="Z15" s="1016"/>
      <c r="AA15" s="1027">
        <v>1.6999999999999999E-3</v>
      </c>
      <c r="AB15" s="1024"/>
      <c r="AC15" s="1027">
        <v>1.6000000000000001E-3</v>
      </c>
      <c r="AD15" s="1009"/>
      <c r="AE15" s="1015"/>
      <c r="AF15" s="1015"/>
      <c r="AG15" s="1012"/>
      <c r="AH15" s="1015"/>
      <c r="AI15" s="1015"/>
      <c r="AJ15" s="1012"/>
      <c r="AK15" s="1014"/>
      <c r="AL15" s="1015"/>
      <c r="AM15" s="1012"/>
      <c r="AN15" s="1015"/>
      <c r="AO15" s="1012"/>
      <c r="AP15" s="1015"/>
      <c r="AQ15" s="1028">
        <f t="shared" si="0"/>
        <v>3</v>
      </c>
      <c r="AR15" s="1012"/>
      <c r="AS15" s="1010"/>
      <c r="AT15" s="1017"/>
      <c r="AU15" s="1011"/>
      <c r="AV15" s="1010"/>
      <c r="AW15" s="1011"/>
      <c r="AX15" s="1017"/>
      <c r="AY15" s="1017"/>
      <c r="AZ15" s="1012"/>
      <c r="BA15" s="1011"/>
      <c r="BB15" s="1011"/>
      <c r="BC15" s="1011"/>
      <c r="BD15" s="1011"/>
      <c r="BE15" s="1010"/>
      <c r="BF15" s="1012"/>
      <c r="BG15" s="1012"/>
      <c r="BH15" s="1012"/>
      <c r="BI15" s="1012"/>
      <c r="BJ15" s="1029">
        <v>45728</v>
      </c>
      <c r="BK15" s="1030">
        <v>45728</v>
      </c>
      <c r="BL15" s="796" t="s">
        <v>2637</v>
      </c>
      <c r="BM15" s="1018"/>
      <c r="BN15" s="1031">
        <v>11</v>
      </c>
      <c r="BO15" s="1031">
        <v>8</v>
      </c>
      <c r="BP15" s="1032"/>
      <c r="BQ15" s="1033">
        <v>45724</v>
      </c>
      <c r="BR15" s="1034" t="s">
        <v>2638</v>
      </c>
      <c r="BS15" s="1035" t="str">
        <f>IF(_DBcomps[[#This Row],[Problem]]="","Yes","No")</f>
        <v>No</v>
      </c>
      <c r="BT15" s="1019"/>
      <c r="BU15" s="1017"/>
      <c r="BV15" s="1036">
        <v>1</v>
      </c>
      <c r="BW15" s="1036">
        <v>1</v>
      </c>
      <c r="BX15" s="1036">
        <v>6</v>
      </c>
      <c r="BY15" s="1037" t="s">
        <v>1259</v>
      </c>
      <c r="BZ15" s="789">
        <v>47.34</v>
      </c>
      <c r="CA15" s="1037" t="s">
        <v>1331</v>
      </c>
      <c r="CB15" s="1037" t="s">
        <v>1790</v>
      </c>
      <c r="CC15" s="1037" t="s">
        <v>1248</v>
      </c>
      <c r="CD15" s="779" t="s">
        <v>2639</v>
      </c>
    </row>
    <row r="16" spans="1:85" s="1020" customFormat="1">
      <c r="A16" s="1021" t="s">
        <v>58</v>
      </c>
      <c r="B16" s="1008" t="s">
        <v>2635</v>
      </c>
      <c r="C16" s="1008" t="s">
        <v>1439</v>
      </c>
      <c r="D16" s="1021" t="s">
        <v>2719</v>
      </c>
      <c r="E16" s="1022">
        <v>45728</v>
      </c>
      <c r="F16" s="1120" t="str">
        <f>IF(_DBcomps[[#This Row],[Lab RTS]]="","No","Yes")</f>
        <v>Yes</v>
      </c>
      <c r="G16" s="1023">
        <v>21.67</v>
      </c>
      <c r="H16" s="1023">
        <v>10.88</v>
      </c>
      <c r="I16" s="1010"/>
      <c r="J16" s="1010"/>
      <c r="K16" s="1010"/>
      <c r="L16" s="1011"/>
      <c r="M16" s="1012"/>
      <c r="N16" s="1023">
        <v>2.57</v>
      </c>
      <c r="O16" s="1023">
        <v>6.37</v>
      </c>
      <c r="P16" s="1024"/>
      <c r="Q16" s="1025">
        <v>1382</v>
      </c>
      <c r="R16" s="1013"/>
      <c r="S16" s="1026">
        <v>9.0589999999999993</v>
      </c>
      <c r="T16" s="789">
        <v>5.3</v>
      </c>
      <c r="U16" s="1010"/>
      <c r="V16" s="1011"/>
      <c r="W16" s="1010"/>
      <c r="X16" s="1014"/>
      <c r="Y16" s="1015"/>
      <c r="Z16" s="1016"/>
      <c r="AA16" s="791" t="s">
        <v>1505</v>
      </c>
      <c r="AB16" s="1024"/>
      <c r="AC16" s="1027">
        <v>1.5E-3</v>
      </c>
      <c r="AD16" s="1009"/>
      <c r="AE16" s="1015"/>
      <c r="AF16" s="1015"/>
      <c r="AG16" s="1012"/>
      <c r="AH16" s="1015"/>
      <c r="AI16" s="1015"/>
      <c r="AJ16" s="1012"/>
      <c r="AK16" s="1014"/>
      <c r="AL16" s="1015"/>
      <c r="AM16" s="1012"/>
      <c r="AN16" s="1015"/>
      <c r="AO16" s="1012"/>
      <c r="AP16" s="1015"/>
      <c r="AQ16" s="1028">
        <f>MONTH(E16)</f>
        <v>3</v>
      </c>
      <c r="AR16" s="1012"/>
      <c r="AS16" s="1010"/>
      <c r="AT16" s="1017"/>
      <c r="AU16" s="1011"/>
      <c r="AV16" s="1010"/>
      <c r="AW16" s="1011"/>
      <c r="AX16" s="1017"/>
      <c r="AY16" s="1017"/>
      <c r="AZ16" s="1012"/>
      <c r="BA16" s="1011"/>
      <c r="BB16" s="1011"/>
      <c r="BC16" s="1011"/>
      <c r="BD16" s="1011"/>
      <c r="BE16" s="1010"/>
      <c r="BF16" s="1012"/>
      <c r="BG16" s="1012"/>
      <c r="BH16" s="1012"/>
      <c r="BI16" s="1012"/>
      <c r="BJ16" s="1029">
        <v>45730</v>
      </c>
      <c r="BK16" s="1030">
        <v>45730</v>
      </c>
      <c r="BL16" s="796" t="s">
        <v>2720</v>
      </c>
      <c r="BM16" s="1018"/>
      <c r="BN16" s="1031">
        <v>9</v>
      </c>
      <c r="BO16" s="1031">
        <v>8</v>
      </c>
      <c r="BP16" s="1032"/>
      <c r="BQ16" s="1033">
        <v>45724</v>
      </c>
      <c r="BR16" s="1034" t="s">
        <v>2638</v>
      </c>
      <c r="BS16" s="1035" t="str">
        <f>IF(_DBcomps[[#This Row],[Problem]]="","Yes","No")</f>
        <v>Yes</v>
      </c>
      <c r="BT16" s="1019"/>
      <c r="BU16" s="1017"/>
      <c r="BV16" s="1036">
        <v>1</v>
      </c>
      <c r="BW16" s="1036"/>
      <c r="BX16" s="1036">
        <v>6</v>
      </c>
      <c r="BY16" s="1037" t="s">
        <v>1259</v>
      </c>
      <c r="BZ16" s="789"/>
      <c r="CA16" s="1037"/>
      <c r="CB16" s="1037"/>
      <c r="CC16" s="1037"/>
      <c r="CD16" s="779"/>
    </row>
    <row r="17" spans="1:85" s="1020" customFormat="1">
      <c r="A17" s="265" t="s">
        <v>58</v>
      </c>
      <c r="B17" s="2" t="s">
        <v>2635</v>
      </c>
      <c r="C17" s="2" t="s">
        <v>1439</v>
      </c>
      <c r="D17" s="265" t="s">
        <v>2764</v>
      </c>
      <c r="E17" s="265">
        <v>45731</v>
      </c>
      <c r="F17" s="266" t="str">
        <f>IF(_DBcomps[[#This Row],[Lab RTS]]="","No","Yes")</f>
        <v>Yes</v>
      </c>
      <c r="G17" s="267">
        <v>21.2</v>
      </c>
      <c r="H17" s="267">
        <v>10.48</v>
      </c>
      <c r="I17" s="267"/>
      <c r="J17" s="267"/>
      <c r="K17" s="267"/>
      <c r="L17" s="268"/>
      <c r="M17" s="275"/>
      <c r="N17" s="267">
        <v>2.66</v>
      </c>
      <c r="O17" s="267">
        <v>6.52</v>
      </c>
      <c r="P17" s="275"/>
      <c r="Q17" s="269">
        <v>922</v>
      </c>
      <c r="R17" s="270"/>
      <c r="S17" s="270">
        <v>9.077</v>
      </c>
      <c r="T17" s="271">
        <v>5.4</v>
      </c>
      <c r="U17" s="267"/>
      <c r="V17" s="268"/>
      <c r="W17" s="267"/>
      <c r="X17" s="270"/>
      <c r="Y17" s="274"/>
      <c r="Z17" s="290"/>
      <c r="AA17" s="274" t="s">
        <v>1505</v>
      </c>
      <c r="AB17" s="275"/>
      <c r="AC17" s="274" t="s">
        <v>1505</v>
      </c>
      <c r="AD17" s="265"/>
      <c r="AE17" s="274"/>
      <c r="AF17" s="274"/>
      <c r="AG17" s="275"/>
      <c r="AH17" s="274"/>
      <c r="AI17" s="274"/>
      <c r="AJ17" s="275"/>
      <c r="AK17" s="270"/>
      <c r="AL17" s="274"/>
      <c r="AM17" s="275"/>
      <c r="AN17" s="274"/>
      <c r="AO17" s="275"/>
      <c r="AP17" s="274"/>
      <c r="AQ17" s="277">
        <f>MONTH(E17)</f>
        <v>3</v>
      </c>
      <c r="AR17" s="275"/>
      <c r="AS17" s="267"/>
      <c r="AT17" s="273"/>
      <c r="AU17" s="268"/>
      <c r="AV17" s="267"/>
      <c r="AW17" s="268"/>
      <c r="AX17" s="273"/>
      <c r="AY17" s="273"/>
      <c r="AZ17" s="275"/>
      <c r="BA17" s="268"/>
      <c r="BB17" s="268"/>
      <c r="BC17" s="268"/>
      <c r="BD17" s="268"/>
      <c r="BE17" s="267"/>
      <c r="BF17" s="275"/>
      <c r="BG17" s="275"/>
      <c r="BH17" s="275"/>
      <c r="BI17" s="275"/>
      <c r="BJ17" s="291">
        <v>45733</v>
      </c>
      <c r="BK17" s="279">
        <v>45733</v>
      </c>
      <c r="BL17" s="431" t="s">
        <v>2753</v>
      </c>
      <c r="BM17" s="272"/>
      <c r="BN17" s="422">
        <v>6</v>
      </c>
      <c r="BO17" s="422">
        <v>8</v>
      </c>
      <c r="BP17" s="283"/>
      <c r="BQ17" s="293">
        <v>45727</v>
      </c>
      <c r="BR17" s="284" t="s">
        <v>2754</v>
      </c>
      <c r="BS17" s="280" t="str">
        <f>IF(_DBcomps[[#This Row],[Problem]]="","Yes","No")</f>
        <v>Yes</v>
      </c>
      <c r="BT17" s="1019"/>
      <c r="BU17" s="273"/>
      <c r="BV17" s="273">
        <v>1</v>
      </c>
      <c r="BW17" s="273"/>
      <c r="BX17" s="273">
        <v>6</v>
      </c>
      <c r="BY17" s="279" t="s">
        <v>1259</v>
      </c>
      <c r="BZ17" s="267"/>
      <c r="CA17" s="279"/>
      <c r="CB17" s="279"/>
      <c r="CC17" s="279"/>
      <c r="CD17" s="1283"/>
    </row>
    <row r="18" spans="1:85">
      <c r="A18" s="839" t="s">
        <v>58</v>
      </c>
      <c r="B18" s="840" t="s">
        <v>1586</v>
      </c>
      <c r="C18" s="840" t="s">
        <v>61</v>
      </c>
      <c r="D18" s="839" t="s">
        <v>1927</v>
      </c>
      <c r="E18" s="265">
        <v>45682</v>
      </c>
      <c r="F18" s="266" t="str">
        <f>IF(_DBcomps[[#This Row],[Lab RTS]]="","No","Yes")</f>
        <v>Yes</v>
      </c>
      <c r="G18" s="267">
        <v>49.85</v>
      </c>
      <c r="H18" s="267"/>
      <c r="I18" s="267"/>
      <c r="J18" s="267"/>
      <c r="K18" s="267"/>
      <c r="L18" s="268"/>
      <c r="M18" s="275"/>
      <c r="N18" s="267">
        <v>2.95</v>
      </c>
      <c r="O18" s="267"/>
      <c r="P18" s="275"/>
      <c r="Q18" s="347">
        <v>716</v>
      </c>
      <c r="R18" s="336"/>
      <c r="S18" s="336">
        <v>9.7479999999999993</v>
      </c>
      <c r="T18" s="271">
        <v>6.57</v>
      </c>
      <c r="U18" s="267"/>
      <c r="V18" s="268"/>
      <c r="W18" s="267"/>
      <c r="X18" s="270"/>
      <c r="Y18" s="274"/>
      <c r="Z18" s="290"/>
      <c r="AA18" s="274"/>
      <c r="AB18" s="275"/>
      <c r="AC18" s="274"/>
      <c r="AD18" s="265"/>
      <c r="AE18" s="274">
        <v>1.9800000000000002E-2</v>
      </c>
      <c r="AF18" s="274"/>
      <c r="AG18" s="275"/>
      <c r="AH18" s="274"/>
      <c r="AI18" s="274"/>
      <c r="AJ18" s="275"/>
      <c r="AK18" s="270"/>
      <c r="AL18" s="274"/>
      <c r="AM18" s="275"/>
      <c r="AN18" s="274"/>
      <c r="AO18" s="275"/>
      <c r="AP18" s="274"/>
      <c r="AQ18" s="277">
        <f t="shared" ref="AQ18" si="2">MONTH(E18)</f>
        <v>1</v>
      </c>
      <c r="AR18" s="275" t="s">
        <v>1363</v>
      </c>
      <c r="AS18" s="267"/>
      <c r="AT18" s="273"/>
      <c r="AU18" s="268"/>
      <c r="AV18" s="267"/>
      <c r="AW18" s="268"/>
      <c r="AX18" s="273"/>
      <c r="AY18" s="273"/>
      <c r="AZ18" s="275"/>
      <c r="BA18" s="268"/>
      <c r="BB18" s="268"/>
      <c r="BC18" s="268"/>
      <c r="BD18" s="268"/>
      <c r="BE18" s="267"/>
      <c r="BF18" s="275"/>
      <c r="BG18" s="275"/>
      <c r="BH18" s="275"/>
      <c r="BI18" s="275"/>
      <c r="BJ18" s="291">
        <v>45686</v>
      </c>
      <c r="BK18" s="279">
        <v>45686</v>
      </c>
      <c r="BL18" s="431" t="s">
        <v>1928</v>
      </c>
      <c r="BM18" s="272"/>
      <c r="BN18" s="422">
        <v>8</v>
      </c>
      <c r="BO18" s="422">
        <v>8</v>
      </c>
      <c r="BP18" s="283"/>
      <c r="BQ18" s="293">
        <v>45681</v>
      </c>
      <c r="BR18" s="284" t="s">
        <v>1929</v>
      </c>
      <c r="BS18" s="280" t="str">
        <f>IF(_DBcomps[[#This Row],[Problem]]="","Yes","No")</f>
        <v>No</v>
      </c>
      <c r="BT18" s="273"/>
      <c r="BU18" s="273"/>
      <c r="BV18" s="273">
        <v>1</v>
      </c>
      <c r="BW18" s="273">
        <v>1</v>
      </c>
      <c r="BX18" s="273">
        <v>15</v>
      </c>
      <c r="BY18" s="279" t="s">
        <v>1259</v>
      </c>
      <c r="BZ18" s="267">
        <v>3.09</v>
      </c>
      <c r="CA18" s="279" t="s">
        <v>1900</v>
      </c>
      <c r="CB18" s="279" t="s">
        <v>1245</v>
      </c>
      <c r="CC18" s="279" t="s">
        <v>1248</v>
      </c>
      <c r="CD18" s="1283" t="s">
        <v>2107</v>
      </c>
      <c r="CE18" s="245"/>
      <c r="CF18" s="245"/>
      <c r="CG18" s="245"/>
    </row>
    <row r="19" spans="1:85">
      <c r="A19" s="839" t="s">
        <v>58</v>
      </c>
      <c r="B19" s="840" t="s">
        <v>1586</v>
      </c>
      <c r="C19" s="840" t="s">
        <v>61</v>
      </c>
      <c r="D19" s="839" t="s">
        <v>2008</v>
      </c>
      <c r="E19" s="265">
        <v>45686</v>
      </c>
      <c r="F19" s="266" t="str">
        <f>IF(_DBcomps[[#This Row],[Lab RTS]]="","No","Yes")</f>
        <v>Yes</v>
      </c>
      <c r="G19" s="267">
        <v>49.43</v>
      </c>
      <c r="H19" s="267"/>
      <c r="I19" s="267"/>
      <c r="J19" s="267"/>
      <c r="K19" s="267"/>
      <c r="L19" s="268"/>
      <c r="M19" s="275"/>
      <c r="N19" s="267">
        <v>2.12</v>
      </c>
      <c r="O19" s="267"/>
      <c r="P19" s="275"/>
      <c r="Q19" s="347">
        <v>702</v>
      </c>
      <c r="R19" s="336"/>
      <c r="S19" s="336">
        <v>9.7490000000000006</v>
      </c>
      <c r="T19" s="271">
        <v>6.39</v>
      </c>
      <c r="U19" s="267"/>
      <c r="V19" s="268"/>
      <c r="W19" s="267"/>
      <c r="X19" s="270"/>
      <c r="Y19" s="274"/>
      <c r="Z19" s="290"/>
      <c r="AA19" s="274"/>
      <c r="AB19" s="275"/>
      <c r="AC19" s="274"/>
      <c r="AD19" s="265"/>
      <c r="AE19" s="274" t="s">
        <v>1505</v>
      </c>
      <c r="AF19" s="274"/>
      <c r="AG19" s="275"/>
      <c r="AH19" s="274"/>
      <c r="AI19" s="274"/>
      <c r="AJ19" s="275"/>
      <c r="AK19" s="270"/>
      <c r="AL19" s="274"/>
      <c r="AM19" s="275"/>
      <c r="AN19" s="274"/>
      <c r="AO19" s="275"/>
      <c r="AP19" s="274"/>
      <c r="AQ19" s="277">
        <f t="shared" ref="AQ19:AQ24" si="3">MONTH(E19)</f>
        <v>1</v>
      </c>
      <c r="AR19" s="275" t="s">
        <v>1363</v>
      </c>
      <c r="AS19" s="267"/>
      <c r="AT19" s="273"/>
      <c r="AU19" s="268"/>
      <c r="AV19" s="267"/>
      <c r="AW19" s="268"/>
      <c r="AX19" s="273"/>
      <c r="AY19" s="273"/>
      <c r="AZ19" s="275"/>
      <c r="BA19" s="268"/>
      <c r="BB19" s="268"/>
      <c r="BC19" s="268"/>
      <c r="BD19" s="268"/>
      <c r="BE19" s="267"/>
      <c r="BF19" s="275"/>
      <c r="BG19" s="275"/>
      <c r="BH19" s="275"/>
      <c r="BI19" s="275"/>
      <c r="BJ19" s="291">
        <v>45688</v>
      </c>
      <c r="BK19" s="279">
        <v>45688</v>
      </c>
      <c r="BL19" s="431" t="s">
        <v>2009</v>
      </c>
      <c r="BM19" s="272"/>
      <c r="BN19" s="422">
        <v>5</v>
      </c>
      <c r="BO19" s="422">
        <v>8</v>
      </c>
      <c r="BP19" s="283"/>
      <c r="BQ19" s="293">
        <v>45685</v>
      </c>
      <c r="BR19" s="284" t="s">
        <v>2010</v>
      </c>
      <c r="BS19" s="280" t="str">
        <f>IF(_DBcomps[[#This Row],[Problem]]="","Yes","No")</f>
        <v>Yes</v>
      </c>
      <c r="BT19" s="273"/>
      <c r="BU19" s="273"/>
      <c r="BV19" s="273">
        <v>1</v>
      </c>
      <c r="BW19" s="273"/>
      <c r="BX19" s="273">
        <v>15</v>
      </c>
      <c r="BY19" s="279" t="s">
        <v>1259</v>
      </c>
      <c r="BZ19" s="267"/>
      <c r="CA19" s="279"/>
      <c r="CB19" s="279"/>
      <c r="CC19" s="279"/>
      <c r="CD19" s="1283"/>
      <c r="CE19" s="245"/>
      <c r="CF19" s="245"/>
      <c r="CG19" s="245"/>
    </row>
    <row r="20" spans="1:85">
      <c r="A20" s="839" t="s">
        <v>58</v>
      </c>
      <c r="B20" s="840" t="s">
        <v>1586</v>
      </c>
      <c r="C20" s="840" t="s">
        <v>61</v>
      </c>
      <c r="D20" s="839" t="s">
        <v>2030</v>
      </c>
      <c r="E20" s="265">
        <v>45688</v>
      </c>
      <c r="F20" s="266" t="str">
        <f>IF(_DBcomps[[#This Row],[Lab RTS]]="","No","Yes")</f>
        <v>Yes</v>
      </c>
      <c r="G20" s="267">
        <v>50.34</v>
      </c>
      <c r="H20" s="267"/>
      <c r="I20" s="267"/>
      <c r="J20" s="267"/>
      <c r="K20" s="267"/>
      <c r="L20" s="268"/>
      <c r="M20" s="275"/>
      <c r="N20" s="267">
        <v>2.65</v>
      </c>
      <c r="O20" s="267"/>
      <c r="P20" s="275"/>
      <c r="Q20" s="347">
        <v>732</v>
      </c>
      <c r="R20" s="336"/>
      <c r="S20" s="336">
        <v>9.7639999999999993</v>
      </c>
      <c r="T20" s="271">
        <v>6.67</v>
      </c>
      <c r="U20" s="267"/>
      <c r="V20" s="268"/>
      <c r="W20" s="267"/>
      <c r="X20" s="270"/>
      <c r="Y20" s="274"/>
      <c r="Z20" s="290"/>
      <c r="AA20" s="274"/>
      <c r="AB20" s="275"/>
      <c r="AC20" s="274"/>
      <c r="AD20" s="265"/>
      <c r="AE20" s="274">
        <v>5.3E-3</v>
      </c>
      <c r="AF20" s="274"/>
      <c r="AG20" s="275"/>
      <c r="AH20" s="274"/>
      <c r="AI20" s="274"/>
      <c r="AJ20" s="275"/>
      <c r="AK20" s="270"/>
      <c r="AL20" s="274"/>
      <c r="AM20" s="275"/>
      <c r="AN20" s="274"/>
      <c r="AO20" s="275"/>
      <c r="AP20" s="274"/>
      <c r="AQ20" s="277">
        <f t="shared" si="3"/>
        <v>1</v>
      </c>
      <c r="AR20" s="275" t="s">
        <v>1363</v>
      </c>
      <c r="AS20" s="267"/>
      <c r="AT20" s="273"/>
      <c r="AU20" s="268"/>
      <c r="AV20" s="267"/>
      <c r="AW20" s="268"/>
      <c r="AX20" s="273"/>
      <c r="AY20" s="273"/>
      <c r="AZ20" s="275"/>
      <c r="BA20" s="268"/>
      <c r="BB20" s="268"/>
      <c r="BC20" s="268"/>
      <c r="BD20" s="268"/>
      <c r="BE20" s="267"/>
      <c r="BF20" s="275"/>
      <c r="BG20" s="275"/>
      <c r="BH20" s="275"/>
      <c r="BI20" s="275"/>
      <c r="BJ20" s="291">
        <v>45690</v>
      </c>
      <c r="BK20" s="279">
        <v>45690</v>
      </c>
      <c r="BL20" s="431" t="s">
        <v>2031</v>
      </c>
      <c r="BM20" s="272"/>
      <c r="BN20" s="422">
        <v>9</v>
      </c>
      <c r="BO20" s="422">
        <v>8</v>
      </c>
      <c r="BP20" s="283"/>
      <c r="BQ20" s="293">
        <v>45688</v>
      </c>
      <c r="BR20" s="284" t="s">
        <v>2032</v>
      </c>
      <c r="BS20" s="280" t="str">
        <f>IF(_DBcomps[[#This Row],[Problem]]="","Yes","No")</f>
        <v>Yes</v>
      </c>
      <c r="BT20" s="273"/>
      <c r="BU20" s="273"/>
      <c r="BV20" s="273">
        <v>1</v>
      </c>
      <c r="BW20" s="273"/>
      <c r="BX20" s="273">
        <v>15</v>
      </c>
      <c r="BY20" s="279" t="s">
        <v>1259</v>
      </c>
      <c r="BZ20" s="267"/>
      <c r="CA20" s="279"/>
      <c r="CB20" s="279"/>
      <c r="CC20" s="279"/>
      <c r="CD20" s="1283"/>
      <c r="CE20" s="245"/>
      <c r="CF20" s="245"/>
      <c r="CG20" s="245"/>
    </row>
    <row r="21" spans="1:85">
      <c r="A21" s="839" t="s">
        <v>58</v>
      </c>
      <c r="B21" s="840" t="s">
        <v>1586</v>
      </c>
      <c r="C21" s="840" t="s">
        <v>61</v>
      </c>
      <c r="D21" s="839" t="s">
        <v>4246</v>
      </c>
      <c r="E21" s="1254">
        <v>45805</v>
      </c>
      <c r="F21" s="1276" t="str">
        <f>IF(_DBcomps[[#This Row],[Lab RTS]]="","No","Yes")</f>
        <v>Yes</v>
      </c>
      <c r="G21" s="1255">
        <v>48.77</v>
      </c>
      <c r="H21" s="1255"/>
      <c r="I21" s="1255"/>
      <c r="J21" s="1255"/>
      <c r="K21" s="1255"/>
      <c r="L21" s="1256"/>
      <c r="M21" s="1257"/>
      <c r="N21" s="1255">
        <v>2.58</v>
      </c>
      <c r="O21" s="1255"/>
      <c r="P21" s="1257"/>
      <c r="Q21" s="347">
        <v>712.2</v>
      </c>
      <c r="R21" s="1259"/>
      <c r="S21" s="1259">
        <v>9.7319999999999993</v>
      </c>
      <c r="T21" s="285">
        <v>7.19</v>
      </c>
      <c r="U21" s="1255"/>
      <c r="V21" s="1256"/>
      <c r="W21" s="1255"/>
      <c r="X21" s="1259"/>
      <c r="Y21" s="1261"/>
      <c r="Z21" s="1262"/>
      <c r="AA21" s="1261"/>
      <c r="AB21" s="1257"/>
      <c r="AC21" s="1261"/>
      <c r="AD21" s="1254"/>
      <c r="AE21" s="274" t="s">
        <v>1505</v>
      </c>
      <c r="AF21" s="1261"/>
      <c r="AG21" s="1257"/>
      <c r="AH21" s="1261"/>
      <c r="AI21" s="1261"/>
      <c r="AJ21" s="1257"/>
      <c r="AK21" s="1259"/>
      <c r="AL21" s="1261"/>
      <c r="AM21" s="1257"/>
      <c r="AN21" s="1261"/>
      <c r="AO21" s="1257"/>
      <c r="AP21" s="1261"/>
      <c r="AQ21" s="1263">
        <f t="shared" si="3"/>
        <v>5</v>
      </c>
      <c r="AR21" s="275" t="s">
        <v>1363</v>
      </c>
      <c r="AS21" s="1255"/>
      <c r="AT21" s="1264"/>
      <c r="AU21" s="1256"/>
      <c r="AV21" s="1255"/>
      <c r="AW21" s="1256"/>
      <c r="AX21" s="1264"/>
      <c r="AY21" s="1264"/>
      <c r="AZ21" s="1257"/>
      <c r="BA21" s="268"/>
      <c r="BB21" s="1256"/>
      <c r="BC21" s="1256"/>
      <c r="BD21" s="1256"/>
      <c r="BE21" s="1255"/>
      <c r="BF21" s="1257"/>
      <c r="BG21" s="1257"/>
      <c r="BH21" s="1257"/>
      <c r="BI21" s="1257"/>
      <c r="BJ21" s="1281">
        <v>45814</v>
      </c>
      <c r="BK21" s="1268">
        <v>45814</v>
      </c>
      <c r="BL21" s="431" t="s">
        <v>5947</v>
      </c>
      <c r="BM21" s="1265"/>
      <c r="BN21" s="1269">
        <v>9</v>
      </c>
      <c r="BO21" s="1269">
        <v>8</v>
      </c>
      <c r="BP21" s="1282"/>
      <c r="BQ21" s="1271">
        <v>45805</v>
      </c>
      <c r="BR21" s="284" t="s">
        <v>4247</v>
      </c>
      <c r="BS21" s="1280" t="str">
        <f>IF(_DBcomps[[#This Row],[Problem]]="","Yes","No")</f>
        <v>No</v>
      </c>
      <c r="BT21" s="273"/>
      <c r="BU21" s="1264"/>
      <c r="BV21" s="1264">
        <v>1</v>
      </c>
      <c r="BW21" s="1264">
        <v>1</v>
      </c>
      <c r="BX21" s="273">
        <v>15</v>
      </c>
      <c r="BY21" s="279" t="s">
        <v>1259</v>
      </c>
      <c r="BZ21" s="1255">
        <v>22.15</v>
      </c>
      <c r="CA21" s="1268" t="s">
        <v>1333</v>
      </c>
      <c r="CB21" s="1268" t="s">
        <v>1245</v>
      </c>
      <c r="CC21" s="1268" t="s">
        <v>1249</v>
      </c>
      <c r="CD21" s="1421"/>
      <c r="CE21" s="245"/>
      <c r="CF21" s="245"/>
      <c r="CG21" s="245"/>
    </row>
    <row r="22" spans="1:85">
      <c r="A22" s="839" t="s">
        <v>58</v>
      </c>
      <c r="B22" s="840" t="s">
        <v>1586</v>
      </c>
      <c r="C22" s="840" t="s">
        <v>61</v>
      </c>
      <c r="D22" s="839" t="s">
        <v>5945</v>
      </c>
      <c r="E22" s="1254">
        <v>45904</v>
      </c>
      <c r="F22" s="1276" t="str">
        <f>IF(_DBcomps[[#This Row],[Lab RTS]]="","No","Yes")</f>
        <v>Yes</v>
      </c>
      <c r="G22" s="1255">
        <v>50.14</v>
      </c>
      <c r="H22" s="1255"/>
      <c r="I22" s="1255"/>
      <c r="J22" s="1255"/>
      <c r="K22" s="1255"/>
      <c r="L22" s="1256"/>
      <c r="M22" s="1257"/>
      <c r="N22" s="1255">
        <v>2.46</v>
      </c>
      <c r="O22" s="1255"/>
      <c r="P22" s="1257"/>
      <c r="Q22" s="335">
        <v>688</v>
      </c>
      <c r="R22" s="1259"/>
      <c r="S22" s="1259">
        <v>9.5389999999999997</v>
      </c>
      <c r="T22" s="285">
        <v>7.08</v>
      </c>
      <c r="U22" s="1255"/>
      <c r="V22" s="1256"/>
      <c r="W22" s="1255"/>
      <c r="X22" s="1259"/>
      <c r="Y22" s="1261"/>
      <c r="Z22" s="1262"/>
      <c r="AA22" s="1261"/>
      <c r="AB22" s="1257"/>
      <c r="AC22" s="1261"/>
      <c r="AD22" s="1254"/>
      <c r="AE22" s="274">
        <v>5.9999999999999995E-4</v>
      </c>
      <c r="AF22" s="1261"/>
      <c r="AG22" s="1257"/>
      <c r="AH22" s="1261"/>
      <c r="AI22" s="1261"/>
      <c r="AJ22" s="1257"/>
      <c r="AK22" s="1259"/>
      <c r="AL22" s="1261"/>
      <c r="AM22" s="1257"/>
      <c r="AN22" s="1261"/>
      <c r="AO22" s="1257"/>
      <c r="AP22" s="1261"/>
      <c r="AQ22" s="1263">
        <f t="shared" si="3"/>
        <v>9</v>
      </c>
      <c r="AR22" s="275" t="s">
        <v>1363</v>
      </c>
      <c r="AS22" s="1255"/>
      <c r="AT22" s="1264"/>
      <c r="AU22" s="1256"/>
      <c r="AV22" s="1255"/>
      <c r="AW22" s="1256"/>
      <c r="AX22" s="1264"/>
      <c r="AY22" s="1264"/>
      <c r="AZ22" s="1257"/>
      <c r="BA22" s="268"/>
      <c r="BB22" s="1256"/>
      <c r="BC22" s="1256"/>
      <c r="BD22" s="1256"/>
      <c r="BE22" s="1255"/>
      <c r="BF22" s="1257"/>
      <c r="BG22" s="1257"/>
      <c r="BH22" s="1257"/>
      <c r="BI22" s="1257"/>
      <c r="BJ22" s="1281">
        <v>45905</v>
      </c>
      <c r="BK22" s="1268">
        <v>45905</v>
      </c>
      <c r="BL22" s="431" t="s">
        <v>5946</v>
      </c>
      <c r="BM22" s="1265"/>
      <c r="BN22" s="1269">
        <v>10</v>
      </c>
      <c r="BO22" s="1269">
        <v>8</v>
      </c>
      <c r="BP22" s="1282"/>
      <c r="BQ22" s="1271">
        <v>45902</v>
      </c>
      <c r="BR22" s="284" t="s">
        <v>4490</v>
      </c>
      <c r="BS22" s="1280" t="str">
        <f>IF(_DBcomps[[#This Row],[Problem]]="","Yes","No")</f>
        <v>Yes</v>
      </c>
      <c r="BT22" s="273"/>
      <c r="BU22" s="1264"/>
      <c r="BV22" s="1264">
        <v>1</v>
      </c>
      <c r="BW22" s="1264"/>
      <c r="BX22" s="273">
        <v>15</v>
      </c>
      <c r="BY22" s="279" t="s">
        <v>1259</v>
      </c>
      <c r="BZ22" s="1255"/>
      <c r="CA22" s="1268"/>
      <c r="CB22" s="1268"/>
      <c r="CC22" s="1268"/>
      <c r="CD22" s="1421"/>
      <c r="CE22" s="245"/>
      <c r="CF22" s="245"/>
      <c r="CG22" s="245"/>
    </row>
    <row r="23" spans="1:85">
      <c r="A23" s="839" t="s">
        <v>58</v>
      </c>
      <c r="B23" s="840" t="s">
        <v>1586</v>
      </c>
      <c r="C23" s="840" t="s">
        <v>61</v>
      </c>
      <c r="D23" s="839" t="s">
        <v>6201</v>
      </c>
      <c r="E23" s="265">
        <v>45918</v>
      </c>
      <c r="F23" s="266" t="str">
        <f>IF(_DBcomps[[#This Row],[Lab RTS]]="","No","Yes")</f>
        <v>Yes</v>
      </c>
      <c r="G23" s="267">
        <v>50.04</v>
      </c>
      <c r="H23" s="267"/>
      <c r="I23" s="267"/>
      <c r="J23" s="267"/>
      <c r="K23" s="267"/>
      <c r="L23" s="268"/>
      <c r="M23" s="275"/>
      <c r="N23" s="267">
        <v>2.61</v>
      </c>
      <c r="O23" s="267"/>
      <c r="P23" s="275"/>
      <c r="Q23" s="269">
        <v>685</v>
      </c>
      <c r="R23" s="270"/>
      <c r="S23" s="270">
        <v>9.8230000000000004</v>
      </c>
      <c r="T23" s="285">
        <v>7.44</v>
      </c>
      <c r="U23" s="267"/>
      <c r="V23" s="268"/>
      <c r="W23" s="267"/>
      <c r="X23" s="270"/>
      <c r="Y23" s="274"/>
      <c r="Z23" s="290"/>
      <c r="AA23" s="274"/>
      <c r="AB23" s="275"/>
      <c r="AC23" s="274"/>
      <c r="AD23" s="265"/>
      <c r="AE23" s="274" t="s">
        <v>1505</v>
      </c>
      <c r="AF23" s="274"/>
      <c r="AG23" s="275"/>
      <c r="AH23" s="274"/>
      <c r="AI23" s="274"/>
      <c r="AJ23" s="275"/>
      <c r="AK23" s="270"/>
      <c r="AL23" s="274"/>
      <c r="AM23" s="275"/>
      <c r="AN23" s="274"/>
      <c r="AO23" s="275"/>
      <c r="AP23" s="274"/>
      <c r="AQ23" s="277">
        <f t="shared" si="3"/>
        <v>9</v>
      </c>
      <c r="AR23" s="275" t="s">
        <v>1363</v>
      </c>
      <c r="AS23" s="267"/>
      <c r="AT23" s="273"/>
      <c r="AU23" s="268"/>
      <c r="AV23" s="267"/>
      <c r="AW23" s="268"/>
      <c r="AX23" s="273"/>
      <c r="AY23" s="273"/>
      <c r="AZ23" s="275"/>
      <c r="BA23" s="268"/>
      <c r="BB23" s="268"/>
      <c r="BC23" s="268"/>
      <c r="BD23" s="268"/>
      <c r="BE23" s="267"/>
      <c r="BF23" s="275"/>
      <c r="BG23" s="275"/>
      <c r="BH23" s="275"/>
      <c r="BI23" s="275"/>
      <c r="BJ23" s="291">
        <v>45919</v>
      </c>
      <c r="BK23" s="279">
        <v>45919</v>
      </c>
      <c r="BL23" s="431" t="s">
        <v>6202</v>
      </c>
      <c r="BM23" s="272"/>
      <c r="BN23" s="422">
        <v>12</v>
      </c>
      <c r="BO23" s="422">
        <v>8</v>
      </c>
      <c r="BP23" s="283"/>
      <c r="BQ23" s="293">
        <v>45917</v>
      </c>
      <c r="BR23" s="284" t="s">
        <v>6203</v>
      </c>
      <c r="BS23" s="280" t="str">
        <f>IF(_DBcomps[[#This Row],[Problem]]="","Yes","No")</f>
        <v>No</v>
      </c>
      <c r="BT23" s="273"/>
      <c r="BU23" s="273"/>
      <c r="BV23" s="1264">
        <v>1</v>
      </c>
      <c r="BW23" s="1264">
        <v>1</v>
      </c>
      <c r="BX23" s="273">
        <v>15</v>
      </c>
      <c r="BY23" s="279" t="s">
        <v>1259</v>
      </c>
      <c r="BZ23" s="807">
        <v>170.5</v>
      </c>
      <c r="CA23" s="279" t="s">
        <v>1331</v>
      </c>
      <c r="CB23" s="279" t="s">
        <v>1245</v>
      </c>
      <c r="CC23" s="279" t="s">
        <v>1248</v>
      </c>
      <c r="CD23" s="1283"/>
      <c r="CE23" s="245"/>
      <c r="CF23" s="245"/>
      <c r="CG23" s="245"/>
    </row>
    <row r="24" spans="1:85">
      <c r="A24" s="839" t="s">
        <v>58</v>
      </c>
      <c r="B24" s="840" t="s">
        <v>1586</v>
      </c>
      <c r="C24" s="840" t="s">
        <v>61</v>
      </c>
      <c r="D24" s="839" t="s">
        <v>6414</v>
      </c>
      <c r="E24" s="265">
        <v>45925</v>
      </c>
      <c r="F24" s="266" t="str">
        <f>IF(_DBcomps[[#This Row],[Lab RTS]]="","No","Yes")</f>
        <v>Yes</v>
      </c>
      <c r="G24" s="267">
        <v>49.12</v>
      </c>
      <c r="H24" s="267"/>
      <c r="I24" s="267"/>
      <c r="J24" s="267"/>
      <c r="K24" s="267"/>
      <c r="L24" s="268"/>
      <c r="M24" s="275"/>
      <c r="N24" s="267">
        <v>3.76</v>
      </c>
      <c r="O24" s="267"/>
      <c r="P24" s="275"/>
      <c r="Q24" s="269">
        <v>610</v>
      </c>
      <c r="R24" s="270"/>
      <c r="S24" s="270">
        <v>9.6110000000000007</v>
      </c>
      <c r="T24" s="285">
        <v>7.1</v>
      </c>
      <c r="U24" s="267"/>
      <c r="V24" s="268"/>
      <c r="W24" s="267"/>
      <c r="X24" s="270"/>
      <c r="Y24" s="274"/>
      <c r="Z24" s="290"/>
      <c r="AA24" s="274"/>
      <c r="AB24" s="275"/>
      <c r="AC24" s="274"/>
      <c r="AD24" s="265"/>
      <c r="AE24" s="274" t="s">
        <v>1505</v>
      </c>
      <c r="AF24" s="274"/>
      <c r="AG24" s="275"/>
      <c r="AH24" s="274"/>
      <c r="AI24" s="274"/>
      <c r="AJ24" s="275"/>
      <c r="AK24" s="270"/>
      <c r="AL24" s="274"/>
      <c r="AM24" s="275"/>
      <c r="AN24" s="274"/>
      <c r="AO24" s="275"/>
      <c r="AP24" s="274"/>
      <c r="AQ24" s="277">
        <f t="shared" si="3"/>
        <v>9</v>
      </c>
      <c r="AR24" s="275" t="s">
        <v>1363</v>
      </c>
      <c r="AS24" s="267"/>
      <c r="AT24" s="273"/>
      <c r="AU24" s="268"/>
      <c r="AV24" s="267"/>
      <c r="AW24" s="268"/>
      <c r="AX24" s="273"/>
      <c r="AY24" s="273"/>
      <c r="AZ24" s="275"/>
      <c r="BA24" s="268"/>
      <c r="BB24" s="268"/>
      <c r="BC24" s="268"/>
      <c r="BD24" s="268"/>
      <c r="BE24" s="267"/>
      <c r="BF24" s="275"/>
      <c r="BG24" s="275"/>
      <c r="BH24" s="275"/>
      <c r="BI24" s="275"/>
      <c r="BJ24" s="291">
        <v>45926</v>
      </c>
      <c r="BK24" s="279">
        <v>45926</v>
      </c>
      <c r="BL24" s="431" t="s">
        <v>6415</v>
      </c>
      <c r="BM24" s="272"/>
      <c r="BN24" s="422">
        <v>6</v>
      </c>
      <c r="BO24" s="422">
        <v>8</v>
      </c>
      <c r="BP24" s="283"/>
      <c r="BQ24" s="293">
        <v>45924</v>
      </c>
      <c r="BR24" s="284" t="s">
        <v>5086</v>
      </c>
      <c r="BS24" s="280" t="str">
        <f>IF(_DBcomps[[#This Row],[Problem]]="","Yes","No")</f>
        <v>No</v>
      </c>
      <c r="BT24" s="273"/>
      <c r="BU24" s="273"/>
      <c r="BV24" s="1264">
        <v>1</v>
      </c>
      <c r="BW24" s="1264">
        <v>1</v>
      </c>
      <c r="BX24" s="273">
        <v>15</v>
      </c>
      <c r="BY24" s="279" t="s">
        <v>1259</v>
      </c>
      <c r="BZ24" s="807">
        <v>24.15</v>
      </c>
      <c r="CA24" s="279" t="s">
        <v>1332</v>
      </c>
      <c r="CB24" s="279" t="s">
        <v>1245</v>
      </c>
      <c r="CC24" s="279" t="s">
        <v>1248</v>
      </c>
      <c r="CD24" s="1283"/>
      <c r="CE24" s="245"/>
      <c r="CF24" s="245"/>
      <c r="CG24" s="245"/>
    </row>
    <row r="25" spans="1:85" s="295" customFormat="1">
      <c r="A25" s="287" t="s">
        <v>77</v>
      </c>
      <c r="B25" s="288" t="s">
        <v>1614</v>
      </c>
      <c r="C25" s="288" t="s">
        <v>1439</v>
      </c>
      <c r="D25" s="287" t="s">
        <v>1497</v>
      </c>
      <c r="E25" s="287">
        <v>44613</v>
      </c>
      <c r="F25" s="266" t="s">
        <v>567</v>
      </c>
      <c r="G25" s="267">
        <v>26.14</v>
      </c>
      <c r="H25" s="267"/>
      <c r="I25" s="267"/>
      <c r="J25" s="267"/>
      <c r="K25" s="267"/>
      <c r="L25" s="268"/>
      <c r="M25" s="275"/>
      <c r="N25" s="267"/>
      <c r="O25" s="267"/>
      <c r="P25" s="275"/>
      <c r="Q25" s="269"/>
      <c r="R25" s="336"/>
      <c r="S25" s="336">
        <v>8.2970000000000006</v>
      </c>
      <c r="T25" s="271">
        <v>4.26</v>
      </c>
      <c r="U25" s="267"/>
      <c r="V25" s="268"/>
      <c r="W25" s="267"/>
      <c r="X25" s="270"/>
      <c r="Y25" s="274">
        <v>7.0000000000000007E-2</v>
      </c>
      <c r="Z25" s="290"/>
      <c r="AA25" s="274"/>
      <c r="AB25" s="275"/>
      <c r="AC25" s="274"/>
      <c r="AD25" s="265"/>
      <c r="AE25" s="274"/>
      <c r="AF25" s="274"/>
      <c r="AG25" s="275"/>
      <c r="AH25" s="274"/>
      <c r="AI25" s="274"/>
      <c r="AJ25" s="275"/>
      <c r="AK25" s="270"/>
      <c r="AL25" s="274"/>
      <c r="AM25" s="275"/>
      <c r="AN25" s="274"/>
      <c r="AO25" s="275"/>
      <c r="AP25" s="274"/>
      <c r="AQ25" s="277">
        <f t="shared" ref="AQ25" si="4">MONTH(E25)</f>
        <v>2</v>
      </c>
      <c r="AR25" s="275" t="s">
        <v>1295</v>
      </c>
      <c r="AS25" s="267"/>
      <c r="AT25" s="273"/>
      <c r="AU25" s="272"/>
      <c r="AV25" s="273">
        <v>0</v>
      </c>
      <c r="AW25" s="268"/>
      <c r="AX25" s="273"/>
      <c r="AY25" s="294"/>
      <c r="AZ25" s="275"/>
      <c r="BA25" s="337">
        <v>149.9</v>
      </c>
      <c r="BB25" s="268"/>
      <c r="BC25" s="268"/>
      <c r="BD25" s="268"/>
      <c r="BE25" s="267"/>
      <c r="BF25" s="275"/>
      <c r="BG25" s="275"/>
      <c r="BH25" s="275"/>
      <c r="BI25" s="275"/>
      <c r="BJ25" s="278">
        <v>44613</v>
      </c>
      <c r="BK25" s="279">
        <v>44613</v>
      </c>
      <c r="BL25" s="431" t="s">
        <v>1499</v>
      </c>
      <c r="BM25" s="272"/>
      <c r="BN25" s="422">
        <v>3</v>
      </c>
      <c r="BO25" s="422">
        <v>7</v>
      </c>
      <c r="BP25" s="283"/>
      <c r="BQ25" s="293">
        <v>44611</v>
      </c>
      <c r="BR25" s="284" t="s">
        <v>1498</v>
      </c>
      <c r="BS25" s="280" t="str">
        <f>IF(_DBcomps[[#This Row],[Problem]]="","Yes","No")</f>
        <v>Yes</v>
      </c>
      <c r="BT25" s="272"/>
      <c r="BU25" s="273"/>
      <c r="BV25" s="273">
        <v>1</v>
      </c>
      <c r="BW25" s="273"/>
      <c r="BX25" s="273">
        <v>2</v>
      </c>
      <c r="BY25" s="279" t="s">
        <v>1276</v>
      </c>
      <c r="BZ25" s="267"/>
      <c r="CA25" s="279"/>
      <c r="CB25" s="279"/>
      <c r="CC25" s="279"/>
      <c r="CD25" s="1283"/>
    </row>
    <row r="26" spans="1:85" s="295" customFormat="1">
      <c r="A26" s="265" t="s">
        <v>77</v>
      </c>
      <c r="B26" s="2" t="s">
        <v>1442</v>
      </c>
      <c r="C26" s="2" t="s">
        <v>485</v>
      </c>
      <c r="D26" s="265" t="s">
        <v>1443</v>
      </c>
      <c r="E26" s="1466">
        <v>44446</v>
      </c>
      <c r="F26" s="266" t="str">
        <f>IF(_DBcomps[[#This Row],[Lab RTS]]="","No","Yes")</f>
        <v>Yes</v>
      </c>
      <c r="G26" s="267">
        <v>40.450000000000003</v>
      </c>
      <c r="H26" s="267"/>
      <c r="I26" s="267"/>
      <c r="J26" s="267"/>
      <c r="K26" s="267"/>
      <c r="L26" s="268"/>
      <c r="M26" s="275"/>
      <c r="N26" s="267"/>
      <c r="O26" s="267"/>
      <c r="P26" s="297">
        <v>10.199999999999999</v>
      </c>
      <c r="Q26" s="269">
        <v>442</v>
      </c>
      <c r="R26" s="339">
        <v>1.1706000000000001</v>
      </c>
      <c r="S26" s="339"/>
      <c r="T26" s="271">
        <v>6.51</v>
      </c>
      <c r="U26" s="267"/>
      <c r="V26" s="268"/>
      <c r="W26" s="267"/>
      <c r="X26" s="270"/>
      <c r="Y26" s="274"/>
      <c r="Z26" s="290"/>
      <c r="AA26" s="274">
        <v>0</v>
      </c>
      <c r="AB26" s="275"/>
      <c r="AC26" s="274">
        <v>0</v>
      </c>
      <c r="AD26" s="265"/>
      <c r="AE26" s="274"/>
      <c r="AF26" s="274"/>
      <c r="AG26" s="275"/>
      <c r="AH26" s="274"/>
      <c r="AI26" s="274"/>
      <c r="AJ26" s="275"/>
      <c r="AK26" s="270"/>
      <c r="AL26" s="276"/>
      <c r="AM26" s="275"/>
      <c r="AN26" s="274"/>
      <c r="AO26" s="275"/>
      <c r="AP26" s="274"/>
      <c r="AQ26" s="277">
        <f t="shared" si="0"/>
        <v>9</v>
      </c>
      <c r="AR26" s="275" t="s">
        <v>1444</v>
      </c>
      <c r="AS26" s="267"/>
      <c r="AT26" s="273"/>
      <c r="AU26" s="272"/>
      <c r="AV26" s="267"/>
      <c r="AW26" s="268"/>
      <c r="AX26" s="273"/>
      <c r="AY26" s="294"/>
      <c r="AZ26" s="275"/>
      <c r="BA26" s="268"/>
      <c r="BB26" s="275"/>
      <c r="BC26" s="275"/>
      <c r="BD26" s="275"/>
      <c r="BE26" s="267"/>
      <c r="BF26" s="275"/>
      <c r="BG26" s="275"/>
      <c r="BH26" s="275"/>
      <c r="BI26" s="275"/>
      <c r="BJ26" s="278">
        <v>44462</v>
      </c>
      <c r="BK26" s="279">
        <v>44462</v>
      </c>
      <c r="BL26" s="431" t="s">
        <v>1445</v>
      </c>
      <c r="BM26" s="272"/>
      <c r="BN26" s="422">
        <v>34</v>
      </c>
      <c r="BO26" s="422">
        <v>8</v>
      </c>
      <c r="BP26" s="283"/>
      <c r="BQ26" s="293">
        <v>44440</v>
      </c>
      <c r="BR26" s="284" t="s">
        <v>1446</v>
      </c>
      <c r="BS26" s="292" t="str">
        <f>IF(_DBcomps[[#This Row],[Problem]]="","Yes","No")</f>
        <v>No</v>
      </c>
      <c r="BT26" s="273"/>
      <c r="BU26" s="273"/>
      <c r="BV26" s="351">
        <v>1</v>
      </c>
      <c r="BW26" s="351">
        <v>1</v>
      </c>
      <c r="BX26" s="351">
        <v>3</v>
      </c>
      <c r="BY26" s="537" t="s">
        <v>1259</v>
      </c>
      <c r="BZ26" s="267"/>
      <c r="CA26" s="352" t="s">
        <v>1371</v>
      </c>
      <c r="CB26" s="352" t="s">
        <v>1447</v>
      </c>
      <c r="CC26" s="352" t="s">
        <v>1255</v>
      </c>
      <c r="CD26" s="1422" t="s">
        <v>1455</v>
      </c>
    </row>
    <row r="27" spans="1:85" s="295" customFormat="1">
      <c r="A27" s="265" t="s">
        <v>77</v>
      </c>
      <c r="B27" s="2" t="s">
        <v>486</v>
      </c>
      <c r="C27" s="2" t="s">
        <v>485</v>
      </c>
      <c r="D27" s="265" t="s">
        <v>5421</v>
      </c>
      <c r="E27" s="1466">
        <v>45882</v>
      </c>
      <c r="F27" s="266" t="str">
        <f>IF(_DBcomps[[#This Row],[Lab RTS]]="","No","Yes")</f>
        <v>Yes</v>
      </c>
      <c r="G27" s="267">
        <v>64.39</v>
      </c>
      <c r="H27" s="267"/>
      <c r="I27" s="267"/>
      <c r="J27" s="267"/>
      <c r="K27" s="267"/>
      <c r="L27" s="268"/>
      <c r="M27" s="275"/>
      <c r="N27" s="267">
        <v>4.16</v>
      </c>
      <c r="O27" s="267"/>
      <c r="P27" s="275"/>
      <c r="Q27" s="269"/>
      <c r="R27" s="336"/>
      <c r="S27" s="777" t="s">
        <v>5428</v>
      </c>
      <c r="T27" s="300">
        <v>8.5399999999999991</v>
      </c>
      <c r="U27" s="267"/>
      <c r="V27" s="268"/>
      <c r="W27" s="267"/>
      <c r="X27" s="270"/>
      <c r="Y27" s="267">
        <v>1.85</v>
      </c>
      <c r="Z27" s="290"/>
      <c r="AA27" s="274"/>
      <c r="AB27" s="275"/>
      <c r="AC27" s="274"/>
      <c r="AD27" s="265"/>
      <c r="AE27" s="274">
        <v>0.24</v>
      </c>
      <c r="AF27" s="274">
        <v>0.79</v>
      </c>
      <c r="AG27" s="275"/>
      <c r="AH27" s="274"/>
      <c r="AI27" s="274"/>
      <c r="AJ27" s="275"/>
      <c r="AK27" s="270"/>
      <c r="AL27" s="276"/>
      <c r="AM27" s="275"/>
      <c r="AN27" s="274"/>
      <c r="AO27" s="275"/>
      <c r="AP27" s="274"/>
      <c r="AQ27" s="277">
        <f t="shared" ref="AQ27:AQ33" si="5">MONTH(E27)</f>
        <v>8</v>
      </c>
      <c r="AR27" s="267" t="s">
        <v>683</v>
      </c>
      <c r="AS27" s="275"/>
      <c r="AT27" s="273"/>
      <c r="AU27" s="272"/>
      <c r="AV27" s="267"/>
      <c r="AW27" s="268"/>
      <c r="AX27" s="273"/>
      <c r="AY27" s="273"/>
      <c r="AZ27" s="275"/>
      <c r="BA27" s="268"/>
      <c r="BB27" s="275"/>
      <c r="BC27" s="275"/>
      <c r="BD27" s="275"/>
      <c r="BE27" s="267"/>
      <c r="BF27" s="275"/>
      <c r="BG27" s="275"/>
      <c r="BH27" s="275"/>
      <c r="BI27" s="275"/>
      <c r="BJ27" s="278">
        <v>45882</v>
      </c>
      <c r="BK27" s="279">
        <v>45884</v>
      </c>
      <c r="BL27" s="431" t="s">
        <v>5435</v>
      </c>
      <c r="BM27" s="272"/>
      <c r="BN27" s="422">
        <v>7</v>
      </c>
      <c r="BO27" s="422">
        <v>9</v>
      </c>
      <c r="BP27" s="301">
        <v>64.62</v>
      </c>
      <c r="BQ27" s="413" t="s">
        <v>1372</v>
      </c>
      <c r="BR27" s="284"/>
      <c r="BS27" s="292" t="str">
        <f>IF(_DBcomps[[#This Row],[Problem]]="","Yes","No")</f>
        <v>No</v>
      </c>
      <c r="BT27" s="304">
        <v>5</v>
      </c>
      <c r="BU27" s="273">
        <v>1</v>
      </c>
      <c r="BV27" s="273"/>
      <c r="BW27" s="273"/>
      <c r="BX27" s="281">
        <v>7</v>
      </c>
      <c r="BY27" s="535" t="s">
        <v>1275</v>
      </c>
      <c r="BZ27" s="267"/>
      <c r="CA27" s="279" t="s">
        <v>1251</v>
      </c>
      <c r="CB27" s="279" t="s">
        <v>1321</v>
      </c>
      <c r="CC27" s="279" t="s">
        <v>1262</v>
      </c>
      <c r="CD27" s="1423"/>
    </row>
    <row r="28" spans="1:85" s="295" customFormat="1">
      <c r="A28" s="265" t="s">
        <v>77</v>
      </c>
      <c r="B28" s="2" t="s">
        <v>486</v>
      </c>
      <c r="C28" s="2" t="s">
        <v>485</v>
      </c>
      <c r="D28" s="265" t="s">
        <v>5422</v>
      </c>
      <c r="E28" s="1466">
        <v>45883</v>
      </c>
      <c r="F28" s="266" t="str">
        <f>IF(_DBcomps[[#This Row],[Lab RTS]]="","No","Yes")</f>
        <v>Yes</v>
      </c>
      <c r="G28" s="267">
        <v>64.56</v>
      </c>
      <c r="H28" s="267"/>
      <c r="I28" s="267"/>
      <c r="J28" s="267"/>
      <c r="K28" s="267"/>
      <c r="L28" s="268"/>
      <c r="M28" s="275"/>
      <c r="N28" s="267">
        <v>4.21</v>
      </c>
      <c r="O28" s="267"/>
      <c r="P28" s="275"/>
      <c r="Q28" s="269"/>
      <c r="R28" s="336"/>
      <c r="S28" s="777" t="s">
        <v>5429</v>
      </c>
      <c r="T28" s="300">
        <v>8.6300000000000008</v>
      </c>
      <c r="U28" s="267"/>
      <c r="V28" s="268"/>
      <c r="W28" s="267"/>
      <c r="X28" s="270"/>
      <c r="Y28" s="267">
        <v>1.6</v>
      </c>
      <c r="Z28" s="290"/>
      <c r="AA28" s="274"/>
      <c r="AB28" s="275"/>
      <c r="AC28" s="274"/>
      <c r="AD28" s="265"/>
      <c r="AE28" s="274">
        <v>0.19</v>
      </c>
      <c r="AF28" s="274">
        <v>0.74</v>
      </c>
      <c r="AG28" s="275"/>
      <c r="AH28" s="274"/>
      <c r="AI28" s="274"/>
      <c r="AJ28" s="275"/>
      <c r="AK28" s="270"/>
      <c r="AL28" s="276"/>
      <c r="AM28" s="275"/>
      <c r="AN28" s="274"/>
      <c r="AO28" s="275"/>
      <c r="AP28" s="274"/>
      <c r="AQ28" s="277">
        <f t="shared" si="5"/>
        <v>8</v>
      </c>
      <c r="AR28" s="267" t="s">
        <v>683</v>
      </c>
      <c r="AS28" s="275"/>
      <c r="AT28" s="273"/>
      <c r="AU28" s="272"/>
      <c r="AV28" s="267"/>
      <c r="AW28" s="268"/>
      <c r="AX28" s="273"/>
      <c r="AY28" s="273"/>
      <c r="AZ28" s="275"/>
      <c r="BA28" s="268"/>
      <c r="BB28" s="275"/>
      <c r="BC28" s="275"/>
      <c r="BD28" s="275"/>
      <c r="BE28" s="267"/>
      <c r="BF28" s="275"/>
      <c r="BG28" s="275"/>
      <c r="BH28" s="275"/>
      <c r="BI28" s="275"/>
      <c r="BJ28" s="278">
        <v>45883</v>
      </c>
      <c r="BK28" s="279">
        <v>45884</v>
      </c>
      <c r="BL28" s="431" t="s">
        <v>5436</v>
      </c>
      <c r="BM28" s="272"/>
      <c r="BN28" s="422">
        <v>6</v>
      </c>
      <c r="BO28" s="422">
        <v>9</v>
      </c>
      <c r="BP28" s="301">
        <v>64.31</v>
      </c>
      <c r="BQ28" s="413" t="s">
        <v>1372</v>
      </c>
      <c r="BR28" s="284"/>
      <c r="BS28" s="292" t="str">
        <f>IF(_DBcomps[[#This Row],[Problem]]="","Yes","No")</f>
        <v>Yes</v>
      </c>
      <c r="BT28" s="304">
        <v>5</v>
      </c>
      <c r="BU28" s="273"/>
      <c r="BV28" s="273"/>
      <c r="BW28" s="273"/>
      <c r="BX28" s="281">
        <v>7</v>
      </c>
      <c r="BY28" s="535" t="s">
        <v>1275</v>
      </c>
      <c r="BZ28" s="267"/>
      <c r="CA28" s="279"/>
      <c r="CB28" s="279"/>
      <c r="CC28" s="279"/>
      <c r="CD28" s="1423"/>
    </row>
    <row r="29" spans="1:85" s="295" customFormat="1">
      <c r="A29" s="265" t="s">
        <v>77</v>
      </c>
      <c r="B29" s="2" t="s">
        <v>486</v>
      </c>
      <c r="C29" s="2" t="s">
        <v>485</v>
      </c>
      <c r="D29" s="265" t="s">
        <v>5423</v>
      </c>
      <c r="E29" s="1466">
        <v>45883</v>
      </c>
      <c r="F29" s="266" t="str">
        <f>IF(_DBcomps[[#This Row],[Lab RTS]]="","No","Yes")</f>
        <v>Yes</v>
      </c>
      <c r="G29" s="267">
        <v>64.23</v>
      </c>
      <c r="H29" s="267"/>
      <c r="I29" s="267"/>
      <c r="J29" s="267"/>
      <c r="K29" s="267"/>
      <c r="L29" s="268"/>
      <c r="M29" s="275"/>
      <c r="N29" s="267">
        <v>4.26</v>
      </c>
      <c r="O29" s="267"/>
      <c r="P29" s="275"/>
      <c r="Q29" s="269"/>
      <c r="R29" s="336"/>
      <c r="S29" s="777" t="s">
        <v>5430</v>
      </c>
      <c r="T29" s="300">
        <v>8.6300000000000008</v>
      </c>
      <c r="U29" s="267"/>
      <c r="V29" s="268"/>
      <c r="W29" s="267"/>
      <c r="X29" s="270"/>
      <c r="Y29" s="267">
        <v>1.48</v>
      </c>
      <c r="Z29" s="290"/>
      <c r="AA29" s="274"/>
      <c r="AB29" s="275"/>
      <c r="AC29" s="274"/>
      <c r="AD29" s="265"/>
      <c r="AE29" s="274">
        <v>0.2</v>
      </c>
      <c r="AF29" s="274">
        <v>0.86</v>
      </c>
      <c r="AG29" s="275"/>
      <c r="AH29" s="274"/>
      <c r="AI29" s="274"/>
      <c r="AJ29" s="275"/>
      <c r="AK29" s="270"/>
      <c r="AL29" s="276"/>
      <c r="AM29" s="275"/>
      <c r="AN29" s="274"/>
      <c r="AO29" s="275"/>
      <c r="AP29" s="274"/>
      <c r="AQ29" s="277">
        <f t="shared" si="5"/>
        <v>8</v>
      </c>
      <c r="AR29" s="267" t="s">
        <v>683</v>
      </c>
      <c r="AS29" s="275"/>
      <c r="AT29" s="273"/>
      <c r="AU29" s="272"/>
      <c r="AV29" s="267"/>
      <c r="AW29" s="268"/>
      <c r="AX29" s="273"/>
      <c r="AY29" s="273"/>
      <c r="AZ29" s="275"/>
      <c r="BA29" s="268"/>
      <c r="BB29" s="275"/>
      <c r="BC29" s="275"/>
      <c r="BD29" s="275"/>
      <c r="BE29" s="267"/>
      <c r="BF29" s="275"/>
      <c r="BG29" s="275"/>
      <c r="BH29" s="275"/>
      <c r="BI29" s="275"/>
      <c r="BJ29" s="278">
        <v>45883</v>
      </c>
      <c r="BK29" s="279">
        <v>45884</v>
      </c>
      <c r="BL29" s="431" t="s">
        <v>5437</v>
      </c>
      <c r="BM29" s="272"/>
      <c r="BN29" s="422">
        <v>6</v>
      </c>
      <c r="BO29" s="422">
        <v>9</v>
      </c>
      <c r="BP29" s="301">
        <v>64.25</v>
      </c>
      <c r="BQ29" s="413" t="s">
        <v>1372</v>
      </c>
      <c r="BR29" s="284"/>
      <c r="BS29" s="292" t="str">
        <f>IF(_DBcomps[[#This Row],[Problem]]="","Yes","No")</f>
        <v>Yes</v>
      </c>
      <c r="BT29" s="304">
        <v>5</v>
      </c>
      <c r="BU29" s="273"/>
      <c r="BV29" s="273"/>
      <c r="BW29" s="273"/>
      <c r="BX29" s="281">
        <v>7</v>
      </c>
      <c r="BY29" s="535" t="s">
        <v>1275</v>
      </c>
      <c r="BZ29" s="267"/>
      <c r="CA29" s="279"/>
      <c r="CB29" s="279"/>
      <c r="CC29" s="279"/>
      <c r="CD29" s="1423"/>
    </row>
    <row r="30" spans="1:85" s="295" customFormat="1">
      <c r="A30" s="265" t="s">
        <v>77</v>
      </c>
      <c r="B30" s="2" t="s">
        <v>486</v>
      </c>
      <c r="C30" s="2" t="s">
        <v>485</v>
      </c>
      <c r="D30" s="265" t="s">
        <v>5424</v>
      </c>
      <c r="E30" s="1466">
        <v>45883</v>
      </c>
      <c r="F30" s="266" t="str">
        <f>IF(_DBcomps[[#This Row],[Lab RTS]]="","No","Yes")</f>
        <v>Yes</v>
      </c>
      <c r="G30" s="267">
        <v>63.59</v>
      </c>
      <c r="H30" s="267"/>
      <c r="I30" s="267"/>
      <c r="J30" s="267"/>
      <c r="K30" s="267"/>
      <c r="L30" s="268"/>
      <c r="M30" s="275"/>
      <c r="N30" s="267">
        <v>4.21</v>
      </c>
      <c r="O30" s="267"/>
      <c r="P30" s="275"/>
      <c r="Q30" s="269"/>
      <c r="R30" s="336"/>
      <c r="S30" s="777" t="s">
        <v>5431</v>
      </c>
      <c r="T30" s="300">
        <v>8.56</v>
      </c>
      <c r="U30" s="267"/>
      <c r="V30" s="268"/>
      <c r="W30" s="267"/>
      <c r="X30" s="270"/>
      <c r="Y30" s="267">
        <v>1.55</v>
      </c>
      <c r="Z30" s="290"/>
      <c r="AA30" s="274"/>
      <c r="AB30" s="275"/>
      <c r="AC30" s="274"/>
      <c r="AD30" s="265"/>
      <c r="AE30" s="274">
        <v>0.27</v>
      </c>
      <c r="AF30" s="274">
        <v>0.72</v>
      </c>
      <c r="AG30" s="275"/>
      <c r="AH30" s="274"/>
      <c r="AI30" s="274"/>
      <c r="AJ30" s="275"/>
      <c r="AK30" s="270"/>
      <c r="AL30" s="276"/>
      <c r="AM30" s="275"/>
      <c r="AN30" s="274"/>
      <c r="AO30" s="275"/>
      <c r="AP30" s="274"/>
      <c r="AQ30" s="277">
        <f t="shared" si="5"/>
        <v>8</v>
      </c>
      <c r="AR30" s="267" t="s">
        <v>683</v>
      </c>
      <c r="AS30" s="275"/>
      <c r="AT30" s="273"/>
      <c r="AU30" s="272"/>
      <c r="AV30" s="267"/>
      <c r="AW30" s="268"/>
      <c r="AX30" s="273"/>
      <c r="AY30" s="273"/>
      <c r="AZ30" s="275"/>
      <c r="BA30" s="268"/>
      <c r="BB30" s="275"/>
      <c r="BC30" s="275"/>
      <c r="BD30" s="275"/>
      <c r="BE30" s="267"/>
      <c r="BF30" s="275"/>
      <c r="BG30" s="275"/>
      <c r="BH30" s="275"/>
      <c r="BI30" s="275"/>
      <c r="BJ30" s="278">
        <v>45883</v>
      </c>
      <c r="BK30" s="279">
        <v>45884</v>
      </c>
      <c r="BL30" s="431" t="s">
        <v>5438</v>
      </c>
      <c r="BM30" s="272"/>
      <c r="BN30" s="422">
        <v>6</v>
      </c>
      <c r="BO30" s="422">
        <v>9</v>
      </c>
      <c r="BP30" s="301">
        <v>64.25</v>
      </c>
      <c r="BQ30" s="413" t="s">
        <v>1372</v>
      </c>
      <c r="BR30" s="284"/>
      <c r="BS30" s="292" t="str">
        <f>IF(_DBcomps[[#This Row],[Problem]]="","Yes","No")</f>
        <v>Yes</v>
      </c>
      <c r="BT30" s="304">
        <v>5</v>
      </c>
      <c r="BU30" s="273"/>
      <c r="BV30" s="273"/>
      <c r="BW30" s="273"/>
      <c r="BX30" s="281">
        <v>7</v>
      </c>
      <c r="BY30" s="535" t="s">
        <v>1275</v>
      </c>
      <c r="BZ30" s="267"/>
      <c r="CA30" s="279"/>
      <c r="CB30" s="279"/>
      <c r="CC30" s="279"/>
      <c r="CD30" s="1423"/>
    </row>
    <row r="31" spans="1:85" s="295" customFormat="1">
      <c r="A31" s="265" t="s">
        <v>77</v>
      </c>
      <c r="B31" s="2" t="s">
        <v>486</v>
      </c>
      <c r="C31" s="2" t="s">
        <v>485</v>
      </c>
      <c r="D31" s="265" t="s">
        <v>5425</v>
      </c>
      <c r="E31" s="1466">
        <v>45883</v>
      </c>
      <c r="F31" s="266" t="str">
        <f>IF(_DBcomps[[#This Row],[Lab RTS]]="","No","Yes")</f>
        <v>Yes</v>
      </c>
      <c r="G31" s="267">
        <v>63.5</v>
      </c>
      <c r="H31" s="267"/>
      <c r="I31" s="267"/>
      <c r="J31" s="267"/>
      <c r="K31" s="267"/>
      <c r="L31" s="268"/>
      <c r="M31" s="275"/>
      <c r="N31" s="267">
        <v>4.18</v>
      </c>
      <c r="O31" s="267"/>
      <c r="P31" s="275"/>
      <c r="Q31" s="269"/>
      <c r="R31" s="336"/>
      <c r="S31" s="777" t="s">
        <v>5432</v>
      </c>
      <c r="T31" s="300">
        <v>8.59</v>
      </c>
      <c r="U31" s="267"/>
      <c r="V31" s="268"/>
      <c r="W31" s="267"/>
      <c r="X31" s="270"/>
      <c r="Y31" s="267">
        <v>2.14</v>
      </c>
      <c r="Z31" s="290"/>
      <c r="AA31" s="274"/>
      <c r="AB31" s="275"/>
      <c r="AC31" s="274"/>
      <c r="AD31" s="265"/>
      <c r="AE31" s="274">
        <v>0.24</v>
      </c>
      <c r="AF31" s="274">
        <v>0.56999999999999995</v>
      </c>
      <c r="AG31" s="275"/>
      <c r="AH31" s="274"/>
      <c r="AI31" s="274"/>
      <c r="AJ31" s="275"/>
      <c r="AK31" s="270"/>
      <c r="AL31" s="276"/>
      <c r="AM31" s="275"/>
      <c r="AN31" s="274"/>
      <c r="AO31" s="275"/>
      <c r="AP31" s="274"/>
      <c r="AQ31" s="277">
        <f t="shared" si="5"/>
        <v>8</v>
      </c>
      <c r="AR31" s="267" t="s">
        <v>683</v>
      </c>
      <c r="AS31" s="275"/>
      <c r="AT31" s="273"/>
      <c r="AU31" s="272"/>
      <c r="AV31" s="267"/>
      <c r="AW31" s="268"/>
      <c r="AX31" s="273"/>
      <c r="AY31" s="273"/>
      <c r="AZ31" s="275"/>
      <c r="BA31" s="268"/>
      <c r="BB31" s="275"/>
      <c r="BC31" s="275"/>
      <c r="BD31" s="275"/>
      <c r="BE31" s="267"/>
      <c r="BF31" s="275"/>
      <c r="BG31" s="275"/>
      <c r="BH31" s="275"/>
      <c r="BI31" s="275"/>
      <c r="BJ31" s="278">
        <v>45883</v>
      </c>
      <c r="BK31" s="279">
        <v>45884</v>
      </c>
      <c r="BL31" s="431" t="s">
        <v>5439</v>
      </c>
      <c r="BM31" s="272"/>
      <c r="BN31" s="422">
        <v>7</v>
      </c>
      <c r="BO31" s="422">
        <v>9</v>
      </c>
      <c r="BP31" s="301">
        <v>64.290000000000006</v>
      </c>
      <c r="BQ31" s="413" t="s">
        <v>1372</v>
      </c>
      <c r="BR31" s="284"/>
      <c r="BS31" s="292" t="str">
        <f>IF(_DBcomps[[#This Row],[Problem]]="","Yes","No")</f>
        <v>No</v>
      </c>
      <c r="BT31" s="304">
        <v>5</v>
      </c>
      <c r="BU31" s="273">
        <v>1</v>
      </c>
      <c r="BV31" s="273"/>
      <c r="BW31" s="273"/>
      <c r="BX31" s="281">
        <v>7</v>
      </c>
      <c r="BY31" s="535" t="s">
        <v>1275</v>
      </c>
      <c r="BZ31" s="267"/>
      <c r="CA31" s="279" t="s">
        <v>1251</v>
      </c>
      <c r="CB31" s="279" t="s">
        <v>1321</v>
      </c>
      <c r="CC31" s="279" t="s">
        <v>1262</v>
      </c>
      <c r="CD31" s="1423"/>
    </row>
    <row r="32" spans="1:85" s="295" customFormat="1">
      <c r="A32" s="265" t="s">
        <v>77</v>
      </c>
      <c r="B32" s="2" t="s">
        <v>486</v>
      </c>
      <c r="C32" s="2" t="s">
        <v>485</v>
      </c>
      <c r="D32" s="265" t="s">
        <v>5426</v>
      </c>
      <c r="E32" s="1466">
        <v>45883</v>
      </c>
      <c r="F32" s="266" t="str">
        <f>IF(_DBcomps[[#This Row],[Lab RTS]]="","No","Yes")</f>
        <v>Yes</v>
      </c>
      <c r="G32" s="267">
        <v>63.7</v>
      </c>
      <c r="H32" s="267"/>
      <c r="I32" s="267"/>
      <c r="J32" s="267"/>
      <c r="K32" s="267"/>
      <c r="L32" s="268"/>
      <c r="M32" s="275"/>
      <c r="N32" s="267">
        <v>4.21</v>
      </c>
      <c r="O32" s="267"/>
      <c r="P32" s="275"/>
      <c r="Q32" s="269"/>
      <c r="R32" s="336"/>
      <c r="S32" s="777" t="s">
        <v>5433</v>
      </c>
      <c r="T32" s="300">
        <v>8.5500000000000007</v>
      </c>
      <c r="U32" s="267"/>
      <c r="V32" s="268"/>
      <c r="W32" s="267"/>
      <c r="X32" s="270"/>
      <c r="Y32" s="267">
        <v>2.1</v>
      </c>
      <c r="Z32" s="290"/>
      <c r="AA32" s="274"/>
      <c r="AB32" s="275"/>
      <c r="AC32" s="274"/>
      <c r="AD32" s="265"/>
      <c r="AE32" s="274">
        <v>0.39</v>
      </c>
      <c r="AF32" s="274">
        <v>0.81</v>
      </c>
      <c r="AG32" s="275"/>
      <c r="AH32" s="274"/>
      <c r="AI32" s="274"/>
      <c r="AJ32" s="275"/>
      <c r="AK32" s="270"/>
      <c r="AL32" s="276"/>
      <c r="AM32" s="275"/>
      <c r="AN32" s="274"/>
      <c r="AO32" s="275"/>
      <c r="AP32" s="274"/>
      <c r="AQ32" s="277">
        <f t="shared" si="5"/>
        <v>8</v>
      </c>
      <c r="AR32" s="267" t="s">
        <v>683</v>
      </c>
      <c r="AS32" s="275"/>
      <c r="AT32" s="273"/>
      <c r="AU32" s="272"/>
      <c r="AV32" s="267"/>
      <c r="AW32" s="268"/>
      <c r="AX32" s="273"/>
      <c r="AY32" s="273"/>
      <c r="AZ32" s="275"/>
      <c r="BA32" s="268"/>
      <c r="BB32" s="275"/>
      <c r="BC32" s="275"/>
      <c r="BD32" s="275"/>
      <c r="BE32" s="267"/>
      <c r="BF32" s="275"/>
      <c r="BG32" s="275"/>
      <c r="BH32" s="275"/>
      <c r="BI32" s="275"/>
      <c r="BJ32" s="278">
        <v>45883</v>
      </c>
      <c r="BK32" s="279">
        <v>45884</v>
      </c>
      <c r="BL32" s="431" t="s">
        <v>5440</v>
      </c>
      <c r="BM32" s="272"/>
      <c r="BN32" s="422">
        <v>6</v>
      </c>
      <c r="BO32" s="422">
        <v>9</v>
      </c>
      <c r="BP32" s="301">
        <v>64.290000000000006</v>
      </c>
      <c r="BQ32" s="413" t="s">
        <v>1372</v>
      </c>
      <c r="BR32" s="284"/>
      <c r="BS32" s="292" t="str">
        <f>IF(_DBcomps[[#This Row],[Problem]]="","Yes","No")</f>
        <v>Yes</v>
      </c>
      <c r="BT32" s="304">
        <v>5</v>
      </c>
      <c r="BU32" s="273"/>
      <c r="BV32" s="273"/>
      <c r="BW32" s="273"/>
      <c r="BX32" s="281">
        <v>7</v>
      </c>
      <c r="BY32" s="535" t="s">
        <v>1275</v>
      </c>
      <c r="BZ32" s="267"/>
      <c r="CA32" s="279"/>
      <c r="CB32" s="279"/>
      <c r="CC32" s="279"/>
      <c r="CD32" s="1423"/>
    </row>
    <row r="33" spans="1:82" s="295" customFormat="1">
      <c r="A33" s="265" t="s">
        <v>77</v>
      </c>
      <c r="B33" s="2" t="s">
        <v>486</v>
      </c>
      <c r="C33" s="2" t="s">
        <v>485</v>
      </c>
      <c r="D33" s="265" t="s">
        <v>5427</v>
      </c>
      <c r="E33" s="1466">
        <v>45884</v>
      </c>
      <c r="F33" s="266" t="str">
        <f>IF(_DBcomps[[#This Row],[Lab RTS]]="","No","Yes")</f>
        <v>Yes</v>
      </c>
      <c r="G33" s="267">
        <v>64.38</v>
      </c>
      <c r="H33" s="267"/>
      <c r="I33" s="267"/>
      <c r="J33" s="267"/>
      <c r="K33" s="267"/>
      <c r="L33" s="268"/>
      <c r="M33" s="275"/>
      <c r="N33" s="267">
        <v>4.17</v>
      </c>
      <c r="O33" s="267"/>
      <c r="P33" s="275"/>
      <c r="Q33" s="269"/>
      <c r="R33" s="336"/>
      <c r="S33" s="777" t="s">
        <v>5434</v>
      </c>
      <c r="T33" s="300">
        <v>8.61</v>
      </c>
      <c r="U33" s="267"/>
      <c r="V33" s="268"/>
      <c r="W33" s="267"/>
      <c r="X33" s="270"/>
      <c r="Y33" s="267">
        <v>1.35</v>
      </c>
      <c r="Z33" s="290"/>
      <c r="AA33" s="274"/>
      <c r="AB33" s="275"/>
      <c r="AC33" s="274"/>
      <c r="AD33" s="265"/>
      <c r="AE33" s="274">
        <v>0.22</v>
      </c>
      <c r="AF33" s="274">
        <v>0.79</v>
      </c>
      <c r="AG33" s="275"/>
      <c r="AH33" s="274"/>
      <c r="AI33" s="274"/>
      <c r="AJ33" s="275"/>
      <c r="AK33" s="270"/>
      <c r="AL33" s="276"/>
      <c r="AM33" s="275"/>
      <c r="AN33" s="274"/>
      <c r="AO33" s="275"/>
      <c r="AP33" s="274"/>
      <c r="AQ33" s="277">
        <f t="shared" si="5"/>
        <v>8</v>
      </c>
      <c r="AR33" s="267" t="s">
        <v>683</v>
      </c>
      <c r="AS33" s="275"/>
      <c r="AT33" s="273"/>
      <c r="AU33" s="272"/>
      <c r="AV33" s="267"/>
      <c r="AW33" s="268"/>
      <c r="AX33" s="273"/>
      <c r="AY33" s="273"/>
      <c r="AZ33" s="275"/>
      <c r="BA33" s="268"/>
      <c r="BB33" s="275"/>
      <c r="BC33" s="275"/>
      <c r="BD33" s="275"/>
      <c r="BE33" s="267"/>
      <c r="BF33" s="275"/>
      <c r="BG33" s="275"/>
      <c r="BH33" s="275"/>
      <c r="BI33" s="275"/>
      <c r="BJ33" s="278">
        <v>45884</v>
      </c>
      <c r="BK33" s="279">
        <v>45884</v>
      </c>
      <c r="BL33" s="431" t="s">
        <v>5441</v>
      </c>
      <c r="BM33" s="272"/>
      <c r="BN33" s="422">
        <v>6</v>
      </c>
      <c r="BO33" s="422">
        <v>9</v>
      </c>
      <c r="BP33" s="301">
        <v>64.31</v>
      </c>
      <c r="BQ33" s="413" t="s">
        <v>1372</v>
      </c>
      <c r="BR33" s="284"/>
      <c r="BS33" s="292" t="str">
        <f>IF(_DBcomps[[#This Row],[Problem]]="","Yes","No")</f>
        <v>Yes</v>
      </c>
      <c r="BT33" s="304">
        <v>5</v>
      </c>
      <c r="BU33" s="273"/>
      <c r="BV33" s="273"/>
      <c r="BW33" s="273"/>
      <c r="BX33" s="281">
        <v>7</v>
      </c>
      <c r="BY33" s="535" t="s">
        <v>1275</v>
      </c>
      <c r="BZ33" s="267"/>
      <c r="CA33" s="279"/>
      <c r="CB33" s="279"/>
      <c r="CC33" s="279"/>
      <c r="CD33" s="1423"/>
    </row>
    <row r="34" spans="1:82" s="295" customFormat="1">
      <c r="A34" s="265" t="s">
        <v>77</v>
      </c>
      <c r="B34" s="2" t="s">
        <v>486</v>
      </c>
      <c r="C34" s="2" t="s">
        <v>485</v>
      </c>
      <c r="D34" s="265" t="s">
        <v>5483</v>
      </c>
      <c r="E34" s="1466">
        <v>45884</v>
      </c>
      <c r="F34" s="266" t="str">
        <f>IF(_DBcomps[[#This Row],[Lab RTS]]="","No","Yes")</f>
        <v>Yes</v>
      </c>
      <c r="G34" s="267">
        <v>66.510000000000005</v>
      </c>
      <c r="H34" s="267"/>
      <c r="I34" s="267"/>
      <c r="J34" s="267"/>
      <c r="K34" s="267"/>
      <c r="L34" s="268"/>
      <c r="M34" s="275"/>
      <c r="N34" s="267">
        <v>4.16</v>
      </c>
      <c r="O34" s="267"/>
      <c r="P34" s="275"/>
      <c r="Q34" s="269"/>
      <c r="R34" s="336"/>
      <c r="S34" s="777" t="s">
        <v>5487</v>
      </c>
      <c r="T34" s="300">
        <v>8.51</v>
      </c>
      <c r="U34" s="267"/>
      <c r="V34" s="268"/>
      <c r="W34" s="267"/>
      <c r="X34" s="270"/>
      <c r="Y34" s="267">
        <v>1.3</v>
      </c>
      <c r="Z34" s="290"/>
      <c r="AA34" s="274"/>
      <c r="AB34" s="275"/>
      <c r="AC34" s="274"/>
      <c r="AD34" s="265"/>
      <c r="AE34" s="274">
        <v>0.24</v>
      </c>
      <c r="AF34" s="274">
        <v>0.83</v>
      </c>
      <c r="AG34" s="275"/>
      <c r="AH34" s="274"/>
      <c r="AI34" s="274"/>
      <c r="AJ34" s="275"/>
      <c r="AK34" s="270"/>
      <c r="AL34" s="276"/>
      <c r="AM34" s="275"/>
      <c r="AN34" s="274"/>
      <c r="AO34" s="275"/>
      <c r="AP34" s="274"/>
      <c r="AQ34" s="277">
        <f t="shared" ref="AQ34:AQ40" si="6">MONTH(E34)</f>
        <v>8</v>
      </c>
      <c r="AR34" s="267" t="s">
        <v>683</v>
      </c>
      <c r="AS34" s="275"/>
      <c r="AT34" s="273"/>
      <c r="AU34" s="272"/>
      <c r="AV34" s="267"/>
      <c r="AW34" s="268"/>
      <c r="AX34" s="273"/>
      <c r="AY34" s="273"/>
      <c r="AZ34" s="275"/>
      <c r="BA34" s="268"/>
      <c r="BB34" s="275"/>
      <c r="BC34" s="275"/>
      <c r="BD34" s="275"/>
      <c r="BE34" s="267"/>
      <c r="BF34" s="275"/>
      <c r="BG34" s="275"/>
      <c r="BH34" s="275"/>
      <c r="BI34" s="275"/>
      <c r="BJ34" s="278">
        <v>45884</v>
      </c>
      <c r="BK34" s="279">
        <v>45884</v>
      </c>
      <c r="BL34" s="431" t="s">
        <v>5491</v>
      </c>
      <c r="BM34" s="272"/>
      <c r="BN34" s="422">
        <v>6</v>
      </c>
      <c r="BO34" s="422">
        <v>9</v>
      </c>
      <c r="BP34" s="301">
        <v>64.78</v>
      </c>
      <c r="BQ34" s="413" t="s">
        <v>1372</v>
      </c>
      <c r="BR34" s="284"/>
      <c r="BS34" s="292" t="str">
        <f>IF(_DBcomps[[#This Row],[Problem]]="","Yes","No")</f>
        <v>Yes</v>
      </c>
      <c r="BT34" s="304">
        <v>5</v>
      </c>
      <c r="BU34" s="273"/>
      <c r="BV34" s="273"/>
      <c r="BW34" s="273"/>
      <c r="BX34" s="281">
        <v>7</v>
      </c>
      <c r="BY34" s="535" t="s">
        <v>1275</v>
      </c>
      <c r="BZ34" s="267"/>
      <c r="CA34" s="279"/>
      <c r="CB34" s="279"/>
      <c r="CC34" s="279"/>
      <c r="CD34" s="1423"/>
    </row>
    <row r="35" spans="1:82" s="295" customFormat="1">
      <c r="A35" s="265" t="s">
        <v>77</v>
      </c>
      <c r="B35" s="2" t="s">
        <v>486</v>
      </c>
      <c r="C35" s="2" t="s">
        <v>485</v>
      </c>
      <c r="D35" s="265" t="s">
        <v>5484</v>
      </c>
      <c r="E35" s="1466">
        <v>45884</v>
      </c>
      <c r="F35" s="266" t="str">
        <f>IF(_DBcomps[[#This Row],[Lab RTS]]="","No","Yes")</f>
        <v>Yes</v>
      </c>
      <c r="G35" s="267">
        <v>66.11</v>
      </c>
      <c r="H35" s="267"/>
      <c r="I35" s="267"/>
      <c r="J35" s="267"/>
      <c r="K35" s="267"/>
      <c r="L35" s="268"/>
      <c r="M35" s="275"/>
      <c r="N35" s="267">
        <v>4.17</v>
      </c>
      <c r="O35" s="267"/>
      <c r="P35" s="275"/>
      <c r="Q35" s="269"/>
      <c r="R35" s="336"/>
      <c r="S35" s="777" t="s">
        <v>5488</v>
      </c>
      <c r="T35" s="300">
        <v>8.56</v>
      </c>
      <c r="U35" s="267"/>
      <c r="V35" s="268"/>
      <c r="W35" s="267"/>
      <c r="X35" s="270"/>
      <c r="Y35" s="267">
        <v>1.64</v>
      </c>
      <c r="Z35" s="290"/>
      <c r="AA35" s="274"/>
      <c r="AB35" s="275"/>
      <c r="AC35" s="274"/>
      <c r="AD35" s="265"/>
      <c r="AE35" s="274">
        <v>0.33</v>
      </c>
      <c r="AF35" s="274">
        <v>0.45</v>
      </c>
      <c r="AG35" s="275"/>
      <c r="AH35" s="274"/>
      <c r="AI35" s="274"/>
      <c r="AJ35" s="275"/>
      <c r="AK35" s="270"/>
      <c r="AL35" s="276"/>
      <c r="AM35" s="275"/>
      <c r="AN35" s="274"/>
      <c r="AO35" s="275"/>
      <c r="AP35" s="274"/>
      <c r="AQ35" s="277">
        <f t="shared" si="6"/>
        <v>8</v>
      </c>
      <c r="AR35" s="267" t="s">
        <v>683</v>
      </c>
      <c r="AS35" s="275"/>
      <c r="AT35" s="273"/>
      <c r="AU35" s="272"/>
      <c r="AV35" s="267"/>
      <c r="AW35" s="268"/>
      <c r="AX35" s="273"/>
      <c r="AY35" s="273"/>
      <c r="AZ35" s="275"/>
      <c r="BA35" s="268"/>
      <c r="BB35" s="275"/>
      <c r="BC35" s="275"/>
      <c r="BD35" s="275"/>
      <c r="BE35" s="267"/>
      <c r="BF35" s="275"/>
      <c r="BG35" s="275"/>
      <c r="BH35" s="275"/>
      <c r="BI35" s="275"/>
      <c r="BJ35" s="278">
        <v>45884</v>
      </c>
      <c r="BK35" s="279">
        <v>45884</v>
      </c>
      <c r="BL35" s="431" t="s">
        <v>5492</v>
      </c>
      <c r="BM35" s="272"/>
      <c r="BN35" s="422">
        <v>6</v>
      </c>
      <c r="BO35" s="422">
        <v>9</v>
      </c>
      <c r="BP35" s="301">
        <v>64.8</v>
      </c>
      <c r="BQ35" s="413" t="s">
        <v>1372</v>
      </c>
      <c r="BR35" s="284"/>
      <c r="BS35" s="292" t="str">
        <f>IF(_DBcomps[[#This Row],[Problem]]="","Yes","No")</f>
        <v>Yes</v>
      </c>
      <c r="BT35" s="304">
        <v>5</v>
      </c>
      <c r="BU35" s="273"/>
      <c r="BV35" s="273"/>
      <c r="BW35" s="273"/>
      <c r="BX35" s="281">
        <v>7</v>
      </c>
      <c r="BY35" s="535" t="s">
        <v>1275</v>
      </c>
      <c r="BZ35" s="267"/>
      <c r="CA35" s="279"/>
      <c r="CB35" s="279"/>
      <c r="CC35" s="279"/>
      <c r="CD35" s="1423"/>
    </row>
    <row r="36" spans="1:82" s="295" customFormat="1">
      <c r="A36" s="265" t="s">
        <v>77</v>
      </c>
      <c r="B36" s="2" t="s">
        <v>486</v>
      </c>
      <c r="C36" s="2" t="s">
        <v>485</v>
      </c>
      <c r="D36" s="265" t="s">
        <v>5485</v>
      </c>
      <c r="E36" s="1466">
        <v>45884</v>
      </c>
      <c r="F36" s="266" t="str">
        <f>IF(_DBcomps[[#This Row],[Lab RTS]]="","No","Yes")</f>
        <v>Yes</v>
      </c>
      <c r="G36" s="267">
        <v>66.489999999999995</v>
      </c>
      <c r="H36" s="267"/>
      <c r="I36" s="267"/>
      <c r="J36" s="267"/>
      <c r="K36" s="267"/>
      <c r="L36" s="268"/>
      <c r="M36" s="275"/>
      <c r="N36" s="267">
        <v>4.3099999999999996</v>
      </c>
      <c r="O36" s="267"/>
      <c r="P36" s="275"/>
      <c r="Q36" s="269"/>
      <c r="R36" s="336"/>
      <c r="S36" s="777" t="s">
        <v>5489</v>
      </c>
      <c r="T36" s="300">
        <v>8.5</v>
      </c>
      <c r="U36" s="267"/>
      <c r="V36" s="268"/>
      <c r="W36" s="267"/>
      <c r="X36" s="270"/>
      <c r="Y36" s="267">
        <v>1.96</v>
      </c>
      <c r="Z36" s="290"/>
      <c r="AA36" s="274"/>
      <c r="AB36" s="275"/>
      <c r="AC36" s="274"/>
      <c r="AD36" s="265"/>
      <c r="AE36" s="274">
        <v>0.19</v>
      </c>
      <c r="AF36" s="274">
        <v>0.68</v>
      </c>
      <c r="AG36" s="275"/>
      <c r="AH36" s="274"/>
      <c r="AI36" s="274"/>
      <c r="AJ36" s="275"/>
      <c r="AK36" s="270"/>
      <c r="AL36" s="276"/>
      <c r="AM36" s="275"/>
      <c r="AN36" s="274"/>
      <c r="AO36" s="275"/>
      <c r="AP36" s="274"/>
      <c r="AQ36" s="277">
        <f t="shared" si="6"/>
        <v>8</v>
      </c>
      <c r="AR36" s="267" t="s">
        <v>683</v>
      </c>
      <c r="AS36" s="275"/>
      <c r="AT36" s="273"/>
      <c r="AU36" s="272"/>
      <c r="AV36" s="267"/>
      <c r="AW36" s="268"/>
      <c r="AX36" s="273"/>
      <c r="AY36" s="273"/>
      <c r="AZ36" s="275"/>
      <c r="BA36" s="268"/>
      <c r="BB36" s="275"/>
      <c r="BC36" s="275"/>
      <c r="BD36" s="275"/>
      <c r="BE36" s="267"/>
      <c r="BF36" s="275"/>
      <c r="BG36" s="275"/>
      <c r="BH36" s="275"/>
      <c r="BI36" s="275"/>
      <c r="BJ36" s="278">
        <v>45884</v>
      </c>
      <c r="BK36" s="279">
        <v>45887</v>
      </c>
      <c r="BL36" s="431" t="s">
        <v>5493</v>
      </c>
      <c r="BM36" s="272"/>
      <c r="BN36" s="422">
        <v>6</v>
      </c>
      <c r="BO36" s="422">
        <v>9</v>
      </c>
      <c r="BP36" s="301">
        <v>64.8</v>
      </c>
      <c r="BQ36" s="413" t="s">
        <v>1372</v>
      </c>
      <c r="BR36" s="284"/>
      <c r="BS36" s="292" t="str">
        <f>IF(_DBcomps[[#This Row],[Problem]]="","Yes","No")</f>
        <v>Yes</v>
      </c>
      <c r="BT36" s="304">
        <v>5</v>
      </c>
      <c r="BU36" s="273"/>
      <c r="BV36" s="273"/>
      <c r="BW36" s="273"/>
      <c r="BX36" s="281">
        <v>7</v>
      </c>
      <c r="BY36" s="535" t="s">
        <v>1275</v>
      </c>
      <c r="BZ36" s="267"/>
      <c r="CA36" s="279"/>
      <c r="CB36" s="279"/>
      <c r="CC36" s="279"/>
      <c r="CD36" s="1423"/>
    </row>
    <row r="37" spans="1:82" s="295" customFormat="1">
      <c r="A37" s="265" t="s">
        <v>77</v>
      </c>
      <c r="B37" s="2" t="s">
        <v>486</v>
      </c>
      <c r="C37" s="2" t="s">
        <v>485</v>
      </c>
      <c r="D37" s="265" t="s">
        <v>5486</v>
      </c>
      <c r="E37" s="1466">
        <v>45885</v>
      </c>
      <c r="F37" s="266" t="str">
        <f>IF(_DBcomps[[#This Row],[Lab RTS]]="","No","Yes")</f>
        <v>Yes</v>
      </c>
      <c r="G37" s="267">
        <v>66.27</v>
      </c>
      <c r="H37" s="267"/>
      <c r="I37" s="267"/>
      <c r="J37" s="267"/>
      <c r="K37" s="267"/>
      <c r="L37" s="268"/>
      <c r="M37" s="275"/>
      <c r="N37" s="267">
        <v>4.26</v>
      </c>
      <c r="O37" s="267"/>
      <c r="P37" s="275"/>
      <c r="Q37" s="269"/>
      <c r="R37" s="336"/>
      <c r="S37" s="777" t="s">
        <v>5490</v>
      </c>
      <c r="T37" s="300">
        <v>8.5500000000000007</v>
      </c>
      <c r="U37" s="267"/>
      <c r="V37" s="268"/>
      <c r="W37" s="267"/>
      <c r="X37" s="270"/>
      <c r="Y37" s="267">
        <v>2.57</v>
      </c>
      <c r="Z37" s="290"/>
      <c r="AA37" s="274"/>
      <c r="AB37" s="275"/>
      <c r="AC37" s="274"/>
      <c r="AD37" s="265"/>
      <c r="AE37" s="274">
        <v>0.18</v>
      </c>
      <c r="AF37" s="274">
        <v>0.86</v>
      </c>
      <c r="AG37" s="275"/>
      <c r="AH37" s="274"/>
      <c r="AI37" s="274"/>
      <c r="AJ37" s="275"/>
      <c r="AK37" s="270"/>
      <c r="AL37" s="276"/>
      <c r="AM37" s="275"/>
      <c r="AN37" s="274"/>
      <c r="AO37" s="275"/>
      <c r="AP37" s="274"/>
      <c r="AQ37" s="277">
        <f t="shared" si="6"/>
        <v>8</v>
      </c>
      <c r="AR37" s="267" t="s">
        <v>683</v>
      </c>
      <c r="AS37" s="275"/>
      <c r="AT37" s="273"/>
      <c r="AU37" s="272"/>
      <c r="AV37" s="267"/>
      <c r="AW37" s="268"/>
      <c r="AX37" s="273"/>
      <c r="AY37" s="273"/>
      <c r="AZ37" s="275"/>
      <c r="BA37" s="268"/>
      <c r="BB37" s="275"/>
      <c r="BC37" s="275"/>
      <c r="BD37" s="275"/>
      <c r="BE37" s="267"/>
      <c r="BF37" s="275"/>
      <c r="BG37" s="275"/>
      <c r="BH37" s="275"/>
      <c r="BI37" s="275"/>
      <c r="BJ37" s="278">
        <v>45885</v>
      </c>
      <c r="BK37" s="279">
        <v>45887</v>
      </c>
      <c r="BL37" s="431" t="s">
        <v>5494</v>
      </c>
      <c r="BM37" s="272"/>
      <c r="BN37" s="422">
        <v>6</v>
      </c>
      <c r="BO37" s="422">
        <v>9</v>
      </c>
      <c r="BP37" s="301">
        <v>64.81</v>
      </c>
      <c r="BQ37" s="413" t="s">
        <v>1372</v>
      </c>
      <c r="BR37" s="284"/>
      <c r="BS37" s="292" t="str">
        <f>IF(_DBcomps[[#This Row],[Problem]]="","Yes","No")</f>
        <v>Yes</v>
      </c>
      <c r="BT37" s="304">
        <v>5</v>
      </c>
      <c r="BU37" s="273"/>
      <c r="BV37" s="273"/>
      <c r="BW37" s="273"/>
      <c r="BX37" s="281">
        <v>7</v>
      </c>
      <c r="BY37" s="535" t="s">
        <v>1275</v>
      </c>
      <c r="BZ37" s="267"/>
      <c r="CA37" s="279"/>
      <c r="CB37" s="279"/>
      <c r="CC37" s="279"/>
      <c r="CD37" s="1423"/>
    </row>
    <row r="38" spans="1:82" s="295" customFormat="1">
      <c r="A38" s="265" t="s">
        <v>77</v>
      </c>
      <c r="B38" s="2" t="s">
        <v>486</v>
      </c>
      <c r="C38" s="2" t="s">
        <v>485</v>
      </c>
      <c r="D38" s="265" t="s">
        <v>5509</v>
      </c>
      <c r="E38" s="1466">
        <v>45887</v>
      </c>
      <c r="F38" s="266" t="str">
        <f>IF(_DBcomps[[#This Row],[Lab RTS]]="","No","Yes")</f>
        <v>Yes</v>
      </c>
      <c r="G38" s="267">
        <v>65.91</v>
      </c>
      <c r="H38" s="267"/>
      <c r="I38" s="267"/>
      <c r="J38" s="267"/>
      <c r="K38" s="267"/>
      <c r="L38" s="268"/>
      <c r="M38" s="275"/>
      <c r="N38" s="267">
        <v>4.29</v>
      </c>
      <c r="O38" s="267"/>
      <c r="P38" s="275"/>
      <c r="Q38" s="269"/>
      <c r="R38" s="336"/>
      <c r="S38" s="777" t="s">
        <v>5512</v>
      </c>
      <c r="T38" s="300">
        <v>8.57</v>
      </c>
      <c r="U38" s="267"/>
      <c r="V38" s="268"/>
      <c r="W38" s="267"/>
      <c r="X38" s="270"/>
      <c r="Y38" s="267">
        <v>1.77</v>
      </c>
      <c r="Z38" s="290"/>
      <c r="AA38" s="274"/>
      <c r="AB38" s="275"/>
      <c r="AC38" s="274"/>
      <c r="AD38" s="265"/>
      <c r="AE38" s="274">
        <v>0.24</v>
      </c>
      <c r="AF38" s="274">
        <v>0.79</v>
      </c>
      <c r="AG38" s="275"/>
      <c r="AH38" s="274"/>
      <c r="AI38" s="274"/>
      <c r="AJ38" s="275"/>
      <c r="AK38" s="270"/>
      <c r="AL38" s="276"/>
      <c r="AM38" s="275"/>
      <c r="AN38" s="274"/>
      <c r="AO38" s="275"/>
      <c r="AP38" s="274"/>
      <c r="AQ38" s="277">
        <f t="shared" si="6"/>
        <v>8</v>
      </c>
      <c r="AR38" s="267" t="s">
        <v>683</v>
      </c>
      <c r="AS38" s="275"/>
      <c r="AT38" s="273"/>
      <c r="AU38" s="272"/>
      <c r="AV38" s="267"/>
      <c r="AW38" s="268"/>
      <c r="AX38" s="273"/>
      <c r="AY38" s="273"/>
      <c r="AZ38" s="275"/>
      <c r="BA38" s="268"/>
      <c r="BB38" s="275"/>
      <c r="BC38" s="275"/>
      <c r="BD38" s="275"/>
      <c r="BE38" s="267"/>
      <c r="BF38" s="275"/>
      <c r="BG38" s="275"/>
      <c r="BH38" s="275"/>
      <c r="BI38" s="275"/>
      <c r="BJ38" s="278">
        <v>45887</v>
      </c>
      <c r="BK38" s="279">
        <v>45888</v>
      </c>
      <c r="BL38" s="431" t="s">
        <v>5515</v>
      </c>
      <c r="BM38" s="272"/>
      <c r="BN38" s="422">
        <v>6</v>
      </c>
      <c r="BO38" s="422">
        <v>9</v>
      </c>
      <c r="BP38" s="301">
        <v>64.959999999999994</v>
      </c>
      <c r="BQ38" s="413" t="s">
        <v>1372</v>
      </c>
      <c r="BR38" s="284"/>
      <c r="BS38" s="292" t="str">
        <f>IF(_DBcomps[[#This Row],[Problem]]="","Yes","No")</f>
        <v>Yes</v>
      </c>
      <c r="BT38" s="304">
        <v>5</v>
      </c>
      <c r="BU38" s="273"/>
      <c r="BV38" s="273"/>
      <c r="BW38" s="273"/>
      <c r="BX38" s="281">
        <v>7</v>
      </c>
      <c r="BY38" s="535" t="s">
        <v>1275</v>
      </c>
      <c r="BZ38" s="267"/>
      <c r="CA38" s="279"/>
      <c r="CB38" s="279"/>
      <c r="CC38" s="279"/>
      <c r="CD38" s="1423"/>
    </row>
    <row r="39" spans="1:82" s="295" customFormat="1">
      <c r="A39" s="265" t="s">
        <v>77</v>
      </c>
      <c r="B39" s="2" t="s">
        <v>486</v>
      </c>
      <c r="C39" s="2" t="s">
        <v>485</v>
      </c>
      <c r="D39" s="265" t="s">
        <v>5510</v>
      </c>
      <c r="E39" s="1466">
        <v>45887</v>
      </c>
      <c r="F39" s="266" t="str">
        <f>IF(_DBcomps[[#This Row],[Lab RTS]]="","No","Yes")</f>
        <v>Yes</v>
      </c>
      <c r="G39" s="267">
        <v>66.25</v>
      </c>
      <c r="H39" s="267"/>
      <c r="I39" s="267"/>
      <c r="J39" s="267"/>
      <c r="K39" s="267"/>
      <c r="L39" s="268"/>
      <c r="M39" s="275"/>
      <c r="N39" s="267">
        <v>4.91</v>
      </c>
      <c r="O39" s="267"/>
      <c r="P39" s="275"/>
      <c r="Q39" s="269"/>
      <c r="R39" s="336"/>
      <c r="S39" s="777" t="s">
        <v>5513</v>
      </c>
      <c r="T39" s="300">
        <v>8.5500000000000007</v>
      </c>
      <c r="U39" s="267"/>
      <c r="V39" s="268"/>
      <c r="W39" s="267"/>
      <c r="X39" s="270"/>
      <c r="Y39" s="267">
        <v>2.71</v>
      </c>
      <c r="Z39" s="290"/>
      <c r="AA39" s="274"/>
      <c r="AB39" s="275"/>
      <c r="AC39" s="274"/>
      <c r="AD39" s="265"/>
      <c r="AE39" s="274">
        <v>0.2</v>
      </c>
      <c r="AF39" s="274">
        <v>0.81</v>
      </c>
      <c r="AG39" s="275"/>
      <c r="AH39" s="274"/>
      <c r="AI39" s="274"/>
      <c r="AJ39" s="275"/>
      <c r="AK39" s="270"/>
      <c r="AL39" s="276"/>
      <c r="AM39" s="275"/>
      <c r="AN39" s="274"/>
      <c r="AO39" s="275"/>
      <c r="AP39" s="274"/>
      <c r="AQ39" s="277">
        <f t="shared" si="6"/>
        <v>8</v>
      </c>
      <c r="AR39" s="267" t="s">
        <v>683</v>
      </c>
      <c r="AS39" s="275"/>
      <c r="AT39" s="273"/>
      <c r="AU39" s="272"/>
      <c r="AV39" s="267"/>
      <c r="AW39" s="268"/>
      <c r="AX39" s="273"/>
      <c r="AY39" s="273"/>
      <c r="AZ39" s="275"/>
      <c r="BA39" s="268"/>
      <c r="BB39" s="275"/>
      <c r="BC39" s="275"/>
      <c r="BD39" s="275"/>
      <c r="BE39" s="267"/>
      <c r="BF39" s="275"/>
      <c r="BG39" s="275"/>
      <c r="BH39" s="275"/>
      <c r="BI39" s="275"/>
      <c r="BJ39" s="278">
        <v>45887</v>
      </c>
      <c r="BK39" s="279">
        <v>45888</v>
      </c>
      <c r="BL39" s="431" t="s">
        <v>5516</v>
      </c>
      <c r="BM39" s="272"/>
      <c r="BN39" s="422">
        <v>6</v>
      </c>
      <c r="BO39" s="422">
        <v>9</v>
      </c>
      <c r="BP39" s="301">
        <v>64.97</v>
      </c>
      <c r="BQ39" s="413" t="s">
        <v>1372</v>
      </c>
      <c r="BR39" s="284"/>
      <c r="BS39" s="292" t="str">
        <f>IF(_DBcomps[[#This Row],[Problem]]="","Yes","No")</f>
        <v>Yes</v>
      </c>
      <c r="BT39" s="304">
        <v>5</v>
      </c>
      <c r="BU39" s="273"/>
      <c r="BV39" s="273"/>
      <c r="BW39" s="273"/>
      <c r="BX39" s="281">
        <v>7</v>
      </c>
      <c r="BY39" s="535" t="s">
        <v>1275</v>
      </c>
      <c r="BZ39" s="267"/>
      <c r="CA39" s="279"/>
      <c r="CB39" s="279"/>
      <c r="CC39" s="279"/>
      <c r="CD39" s="1423"/>
    </row>
    <row r="40" spans="1:82" s="295" customFormat="1">
      <c r="A40" s="265" t="s">
        <v>77</v>
      </c>
      <c r="B40" s="2" t="s">
        <v>486</v>
      </c>
      <c r="C40" s="2" t="s">
        <v>485</v>
      </c>
      <c r="D40" s="265" t="s">
        <v>5511</v>
      </c>
      <c r="E40" s="1466">
        <v>45888</v>
      </c>
      <c r="F40" s="266" t="str">
        <f>IF(_DBcomps[[#This Row],[Lab RTS]]="","No","Yes")</f>
        <v>Yes</v>
      </c>
      <c r="G40" s="267">
        <v>66.8</v>
      </c>
      <c r="H40" s="267"/>
      <c r="I40" s="267"/>
      <c r="J40" s="267"/>
      <c r="K40" s="267"/>
      <c r="L40" s="268"/>
      <c r="M40" s="275"/>
      <c r="N40" s="267">
        <v>4.37</v>
      </c>
      <c r="O40" s="267"/>
      <c r="P40" s="275"/>
      <c r="Q40" s="269"/>
      <c r="R40" s="336"/>
      <c r="S40" s="777" t="s">
        <v>5514</v>
      </c>
      <c r="T40" s="300">
        <v>8.61</v>
      </c>
      <c r="U40" s="267"/>
      <c r="V40" s="268"/>
      <c r="W40" s="267"/>
      <c r="X40" s="270"/>
      <c r="Y40" s="267">
        <v>1.53</v>
      </c>
      <c r="Z40" s="290"/>
      <c r="AA40" s="274"/>
      <c r="AB40" s="275"/>
      <c r="AC40" s="274"/>
      <c r="AD40" s="265"/>
      <c r="AE40" s="274">
        <v>0.28000000000000003</v>
      </c>
      <c r="AF40" s="274">
        <v>0.56999999999999995</v>
      </c>
      <c r="AG40" s="275"/>
      <c r="AH40" s="274"/>
      <c r="AI40" s="274"/>
      <c r="AJ40" s="275"/>
      <c r="AK40" s="270"/>
      <c r="AL40" s="276"/>
      <c r="AM40" s="275"/>
      <c r="AN40" s="274"/>
      <c r="AO40" s="275"/>
      <c r="AP40" s="274"/>
      <c r="AQ40" s="277">
        <f t="shared" si="6"/>
        <v>8</v>
      </c>
      <c r="AR40" s="267" t="s">
        <v>683</v>
      </c>
      <c r="AS40" s="275"/>
      <c r="AT40" s="273"/>
      <c r="AU40" s="272"/>
      <c r="AV40" s="267"/>
      <c r="AW40" s="268"/>
      <c r="AX40" s="273"/>
      <c r="AY40" s="273"/>
      <c r="AZ40" s="275"/>
      <c r="BA40" s="268"/>
      <c r="BB40" s="275"/>
      <c r="BC40" s="275"/>
      <c r="BD40" s="275"/>
      <c r="BE40" s="267"/>
      <c r="BF40" s="275"/>
      <c r="BG40" s="275"/>
      <c r="BH40" s="275"/>
      <c r="BI40" s="275"/>
      <c r="BJ40" s="278">
        <v>45887</v>
      </c>
      <c r="BK40" s="279">
        <v>45888</v>
      </c>
      <c r="BL40" s="431" t="s">
        <v>5517</v>
      </c>
      <c r="BM40" s="272"/>
      <c r="BN40" s="422">
        <v>6</v>
      </c>
      <c r="BO40" s="422">
        <v>9</v>
      </c>
      <c r="BP40" s="301">
        <v>65.05</v>
      </c>
      <c r="BQ40" s="413" t="s">
        <v>1372</v>
      </c>
      <c r="BR40" s="284"/>
      <c r="BS40" s="292" t="str">
        <f>IF(_DBcomps[[#This Row],[Problem]]="","Yes","No")</f>
        <v>Yes</v>
      </c>
      <c r="BT40" s="304">
        <v>5</v>
      </c>
      <c r="BU40" s="273"/>
      <c r="BV40" s="273"/>
      <c r="BW40" s="273"/>
      <c r="BX40" s="281">
        <v>7</v>
      </c>
      <c r="BY40" s="535" t="s">
        <v>1275</v>
      </c>
      <c r="BZ40" s="267"/>
      <c r="CA40" s="279"/>
      <c r="CB40" s="279"/>
      <c r="CC40" s="279"/>
      <c r="CD40" s="1423"/>
    </row>
    <row r="41" spans="1:82" s="295" customFormat="1">
      <c r="A41" s="265" t="s">
        <v>77</v>
      </c>
      <c r="B41" s="2" t="s">
        <v>486</v>
      </c>
      <c r="C41" s="2" t="s">
        <v>485</v>
      </c>
      <c r="D41" s="265" t="s">
        <v>5531</v>
      </c>
      <c r="E41" s="1466">
        <v>45888</v>
      </c>
      <c r="F41" s="266" t="str">
        <f>IF(_DBcomps[[#This Row],[Lab RTS]]="","No","Yes")</f>
        <v>Yes</v>
      </c>
      <c r="G41" s="267">
        <v>66.55</v>
      </c>
      <c r="H41" s="267"/>
      <c r="I41" s="267"/>
      <c r="J41" s="267"/>
      <c r="K41" s="267"/>
      <c r="L41" s="268"/>
      <c r="M41" s="275"/>
      <c r="N41" s="267">
        <v>4.0999999999999996</v>
      </c>
      <c r="O41" s="267"/>
      <c r="P41" s="275"/>
      <c r="Q41" s="269"/>
      <c r="R41" s="336"/>
      <c r="S41" s="777" t="s">
        <v>5534</v>
      </c>
      <c r="T41" s="300">
        <v>8.57</v>
      </c>
      <c r="U41" s="267"/>
      <c r="V41" s="268"/>
      <c r="W41" s="267"/>
      <c r="X41" s="270"/>
      <c r="Y41" s="267">
        <v>1.66</v>
      </c>
      <c r="Z41" s="290"/>
      <c r="AA41" s="274"/>
      <c r="AB41" s="275"/>
      <c r="AC41" s="274"/>
      <c r="AD41" s="265"/>
      <c r="AE41" s="274">
        <v>0.23</v>
      </c>
      <c r="AF41" s="274">
        <v>0.37</v>
      </c>
      <c r="AG41" s="275"/>
      <c r="AH41" s="274"/>
      <c r="AI41" s="274"/>
      <c r="AJ41" s="275"/>
      <c r="AK41" s="270"/>
      <c r="AL41" s="276"/>
      <c r="AM41" s="275"/>
      <c r="AN41" s="274"/>
      <c r="AO41" s="275"/>
      <c r="AP41" s="274"/>
      <c r="AQ41" s="277">
        <f t="shared" ref="AQ41:AQ46" si="7">MONTH(E41)</f>
        <v>8</v>
      </c>
      <c r="AR41" s="267" t="s">
        <v>683</v>
      </c>
      <c r="AS41" s="275"/>
      <c r="AT41" s="273"/>
      <c r="AU41" s="272"/>
      <c r="AV41" s="267"/>
      <c r="AW41" s="268"/>
      <c r="AX41" s="273"/>
      <c r="AY41" s="273"/>
      <c r="AZ41" s="275"/>
      <c r="BA41" s="268"/>
      <c r="BB41" s="275"/>
      <c r="BC41" s="275"/>
      <c r="BD41" s="275"/>
      <c r="BE41" s="267"/>
      <c r="BF41" s="275"/>
      <c r="BG41" s="275"/>
      <c r="BH41" s="275"/>
      <c r="BI41" s="275"/>
      <c r="BJ41" s="278">
        <v>45888</v>
      </c>
      <c r="BK41" s="279">
        <v>45889</v>
      </c>
      <c r="BL41" s="431" t="s">
        <v>5537</v>
      </c>
      <c r="BM41" s="272"/>
      <c r="BN41" s="422">
        <v>6</v>
      </c>
      <c r="BO41" s="422">
        <v>9</v>
      </c>
      <c r="BP41" s="301">
        <v>65.02</v>
      </c>
      <c r="BQ41" s="413" t="s">
        <v>1372</v>
      </c>
      <c r="BR41" s="284"/>
      <c r="BS41" s="292" t="str">
        <f>IF(_DBcomps[[#This Row],[Problem]]="","Yes","No")</f>
        <v>Yes</v>
      </c>
      <c r="BT41" s="304">
        <v>5</v>
      </c>
      <c r="BU41" s="273"/>
      <c r="BV41" s="273"/>
      <c r="BW41" s="273"/>
      <c r="BX41" s="281">
        <v>7</v>
      </c>
      <c r="BY41" s="535" t="s">
        <v>1275</v>
      </c>
      <c r="BZ41" s="267"/>
      <c r="CA41" s="279"/>
      <c r="CB41" s="279"/>
      <c r="CC41" s="279"/>
      <c r="CD41" s="1423"/>
    </row>
    <row r="42" spans="1:82" s="295" customFormat="1">
      <c r="A42" s="265" t="s">
        <v>77</v>
      </c>
      <c r="B42" s="2" t="s">
        <v>486</v>
      </c>
      <c r="C42" s="2" t="s">
        <v>485</v>
      </c>
      <c r="D42" s="265" t="s">
        <v>5532</v>
      </c>
      <c r="E42" s="1466">
        <v>45888</v>
      </c>
      <c r="F42" s="266" t="str">
        <f>IF(_DBcomps[[#This Row],[Lab RTS]]="","No","Yes")</f>
        <v>Yes</v>
      </c>
      <c r="G42" s="267">
        <v>66.319999999999993</v>
      </c>
      <c r="H42" s="267"/>
      <c r="I42" s="267"/>
      <c r="J42" s="267"/>
      <c r="K42" s="267"/>
      <c r="L42" s="268"/>
      <c r="M42" s="275"/>
      <c r="N42" s="267">
        <v>4.3099999999999996</v>
      </c>
      <c r="O42" s="267"/>
      <c r="P42" s="275"/>
      <c r="Q42" s="269"/>
      <c r="R42" s="336"/>
      <c r="S42" s="777" t="s">
        <v>5535</v>
      </c>
      <c r="T42" s="300">
        <v>8.5399999999999991</v>
      </c>
      <c r="U42" s="267"/>
      <c r="V42" s="268"/>
      <c r="W42" s="267"/>
      <c r="X42" s="270"/>
      <c r="Y42" s="267">
        <v>1.95</v>
      </c>
      <c r="Z42" s="290"/>
      <c r="AA42" s="274"/>
      <c r="AB42" s="275"/>
      <c r="AC42" s="274"/>
      <c r="AD42" s="265"/>
      <c r="AE42" s="274">
        <v>0.18</v>
      </c>
      <c r="AF42" s="274">
        <v>0.46</v>
      </c>
      <c r="AG42" s="275"/>
      <c r="AH42" s="274"/>
      <c r="AI42" s="274"/>
      <c r="AJ42" s="275"/>
      <c r="AK42" s="270"/>
      <c r="AL42" s="276"/>
      <c r="AM42" s="275"/>
      <c r="AN42" s="274"/>
      <c r="AO42" s="275"/>
      <c r="AP42" s="274"/>
      <c r="AQ42" s="277">
        <f t="shared" si="7"/>
        <v>8</v>
      </c>
      <c r="AR42" s="267" t="s">
        <v>683</v>
      </c>
      <c r="AS42" s="275"/>
      <c r="AT42" s="273"/>
      <c r="AU42" s="272"/>
      <c r="AV42" s="267"/>
      <c r="AW42" s="268"/>
      <c r="AX42" s="273"/>
      <c r="AY42" s="273"/>
      <c r="AZ42" s="275"/>
      <c r="BA42" s="268"/>
      <c r="BB42" s="275"/>
      <c r="BC42" s="275"/>
      <c r="BD42" s="275"/>
      <c r="BE42" s="267"/>
      <c r="BF42" s="275"/>
      <c r="BG42" s="275"/>
      <c r="BH42" s="275"/>
      <c r="BI42" s="275"/>
      <c r="BJ42" s="278">
        <v>45888</v>
      </c>
      <c r="BK42" s="279">
        <v>45889</v>
      </c>
      <c r="BL42" s="431" t="s">
        <v>5539</v>
      </c>
      <c r="BM42" s="272"/>
      <c r="BN42" s="422">
        <v>6</v>
      </c>
      <c r="BO42" s="422">
        <v>9</v>
      </c>
      <c r="BP42" s="301">
        <v>65.040000000000006</v>
      </c>
      <c r="BQ42" s="413" t="s">
        <v>1372</v>
      </c>
      <c r="BR42" s="284"/>
      <c r="BS42" s="292" t="str">
        <f>IF(_DBcomps[[#This Row],[Problem]]="","Yes","No")</f>
        <v>Yes</v>
      </c>
      <c r="BT42" s="304">
        <v>5</v>
      </c>
      <c r="BU42" s="273"/>
      <c r="BV42" s="273"/>
      <c r="BW42" s="273"/>
      <c r="BX42" s="281">
        <v>7</v>
      </c>
      <c r="BY42" s="535" t="s">
        <v>1275</v>
      </c>
      <c r="BZ42" s="267"/>
      <c r="CA42" s="279"/>
      <c r="CB42" s="279"/>
      <c r="CC42" s="279"/>
      <c r="CD42" s="1423"/>
    </row>
    <row r="43" spans="1:82" s="295" customFormat="1">
      <c r="A43" s="265" t="s">
        <v>77</v>
      </c>
      <c r="B43" s="2" t="s">
        <v>486</v>
      </c>
      <c r="C43" s="2" t="s">
        <v>485</v>
      </c>
      <c r="D43" s="265" t="s">
        <v>5533</v>
      </c>
      <c r="E43" s="1466">
        <v>45889</v>
      </c>
      <c r="F43" s="266" t="str">
        <f>IF(_DBcomps[[#This Row],[Lab RTS]]="","No","Yes")</f>
        <v>Yes</v>
      </c>
      <c r="G43" s="267">
        <v>66.83</v>
      </c>
      <c r="H43" s="267"/>
      <c r="I43" s="267"/>
      <c r="J43" s="267"/>
      <c r="K43" s="267"/>
      <c r="L43" s="268"/>
      <c r="M43" s="275"/>
      <c r="N43" s="267">
        <v>4.7300000000000004</v>
      </c>
      <c r="O43" s="267"/>
      <c r="P43" s="275"/>
      <c r="Q43" s="269"/>
      <c r="R43" s="336"/>
      <c r="S43" s="777" t="s">
        <v>5536</v>
      </c>
      <c r="T43" s="300">
        <v>8.51</v>
      </c>
      <c r="U43" s="267"/>
      <c r="V43" s="268"/>
      <c r="W43" s="267"/>
      <c r="X43" s="270"/>
      <c r="Y43" s="267">
        <v>1.48</v>
      </c>
      <c r="Z43" s="290"/>
      <c r="AA43" s="274"/>
      <c r="AB43" s="275"/>
      <c r="AC43" s="274"/>
      <c r="AD43" s="265"/>
      <c r="AE43" s="274">
        <v>0.23</v>
      </c>
      <c r="AF43" s="274">
        <v>0.76</v>
      </c>
      <c r="AG43" s="275"/>
      <c r="AH43" s="274"/>
      <c r="AI43" s="274"/>
      <c r="AJ43" s="275"/>
      <c r="AK43" s="270"/>
      <c r="AL43" s="276"/>
      <c r="AM43" s="275"/>
      <c r="AN43" s="274"/>
      <c r="AO43" s="275"/>
      <c r="AP43" s="274"/>
      <c r="AQ43" s="277">
        <f t="shared" si="7"/>
        <v>8</v>
      </c>
      <c r="AR43" s="267" t="s">
        <v>683</v>
      </c>
      <c r="AS43" s="275"/>
      <c r="AT43" s="273"/>
      <c r="AU43" s="272"/>
      <c r="AV43" s="267"/>
      <c r="AW43" s="268"/>
      <c r="AX43" s="273"/>
      <c r="AY43" s="273"/>
      <c r="AZ43" s="275"/>
      <c r="BA43" s="268"/>
      <c r="BB43" s="275"/>
      <c r="BC43" s="275"/>
      <c r="BD43" s="275"/>
      <c r="BE43" s="267"/>
      <c r="BF43" s="275"/>
      <c r="BG43" s="275"/>
      <c r="BH43" s="275"/>
      <c r="BI43" s="275"/>
      <c r="BJ43" s="278">
        <v>45889</v>
      </c>
      <c r="BK43" s="279">
        <v>45889</v>
      </c>
      <c r="BL43" s="431" t="s">
        <v>5538</v>
      </c>
      <c r="BM43" s="272"/>
      <c r="BN43" s="422">
        <v>6</v>
      </c>
      <c r="BO43" s="422">
        <v>9</v>
      </c>
      <c r="BP43" s="301">
        <v>65.069999999999993</v>
      </c>
      <c r="BQ43" s="413" t="s">
        <v>1372</v>
      </c>
      <c r="BR43" s="284"/>
      <c r="BS43" s="292" t="str">
        <f>IF(_DBcomps[[#This Row],[Problem]]="","Yes","No")</f>
        <v>Yes</v>
      </c>
      <c r="BT43" s="304">
        <v>5</v>
      </c>
      <c r="BU43" s="273"/>
      <c r="BV43" s="273"/>
      <c r="BW43" s="273"/>
      <c r="BX43" s="281">
        <v>7</v>
      </c>
      <c r="BY43" s="535" t="s">
        <v>1275</v>
      </c>
      <c r="BZ43" s="267"/>
      <c r="CA43" s="279"/>
      <c r="CB43" s="279"/>
      <c r="CC43" s="279"/>
      <c r="CD43" s="1423"/>
    </row>
    <row r="44" spans="1:82" s="295" customFormat="1">
      <c r="A44" s="265" t="s">
        <v>77</v>
      </c>
      <c r="B44" s="2" t="s">
        <v>486</v>
      </c>
      <c r="C44" s="2" t="s">
        <v>485</v>
      </c>
      <c r="D44" s="265" t="s">
        <v>5549</v>
      </c>
      <c r="E44" s="1466">
        <v>45889</v>
      </c>
      <c r="F44" s="266" t="str">
        <f>IF(_DBcomps[[#This Row],[Lab RTS]]="","No","Yes")</f>
        <v>Yes</v>
      </c>
      <c r="G44" s="267">
        <v>66.86</v>
      </c>
      <c r="H44" s="267"/>
      <c r="I44" s="267"/>
      <c r="J44" s="267"/>
      <c r="K44" s="267"/>
      <c r="L44" s="268"/>
      <c r="M44" s="275"/>
      <c r="N44" s="267">
        <v>4.0599999999999996</v>
      </c>
      <c r="O44" s="267"/>
      <c r="P44" s="275"/>
      <c r="Q44" s="269"/>
      <c r="R44" s="336"/>
      <c r="S44" s="777" t="s">
        <v>5552</v>
      </c>
      <c r="T44" s="300">
        <v>8.56</v>
      </c>
      <c r="U44" s="267"/>
      <c r="V44" s="268"/>
      <c r="W44" s="267"/>
      <c r="X44" s="270"/>
      <c r="Y44" s="267">
        <v>1.65</v>
      </c>
      <c r="Z44" s="290"/>
      <c r="AA44" s="274"/>
      <c r="AB44" s="275"/>
      <c r="AC44" s="274"/>
      <c r="AD44" s="265"/>
      <c r="AE44" s="274">
        <v>0.19</v>
      </c>
      <c r="AF44" s="274">
        <v>0.85</v>
      </c>
      <c r="AG44" s="275"/>
      <c r="AH44" s="274"/>
      <c r="AI44" s="274"/>
      <c r="AJ44" s="275"/>
      <c r="AK44" s="270"/>
      <c r="AL44" s="276"/>
      <c r="AM44" s="275"/>
      <c r="AN44" s="274"/>
      <c r="AO44" s="275"/>
      <c r="AP44" s="274"/>
      <c r="AQ44" s="277">
        <f t="shared" si="7"/>
        <v>8</v>
      </c>
      <c r="AR44" s="267" t="s">
        <v>683</v>
      </c>
      <c r="AS44" s="275"/>
      <c r="AT44" s="273"/>
      <c r="AU44" s="272"/>
      <c r="AV44" s="267"/>
      <c r="AW44" s="268"/>
      <c r="AX44" s="273"/>
      <c r="AY44" s="273"/>
      <c r="AZ44" s="275"/>
      <c r="BA44" s="268"/>
      <c r="BB44" s="275"/>
      <c r="BC44" s="275"/>
      <c r="BD44" s="275"/>
      <c r="BE44" s="267"/>
      <c r="BF44" s="275"/>
      <c r="BG44" s="275"/>
      <c r="BH44" s="275"/>
      <c r="BI44" s="275"/>
      <c r="BJ44" s="278">
        <v>45889</v>
      </c>
      <c r="BK44" s="279">
        <v>45890</v>
      </c>
      <c r="BL44" s="431" t="s">
        <v>5555</v>
      </c>
      <c r="BM44" s="272"/>
      <c r="BN44" s="422">
        <v>6</v>
      </c>
      <c r="BO44" s="422">
        <v>9</v>
      </c>
      <c r="BP44" s="301">
        <v>65.099999999999994</v>
      </c>
      <c r="BQ44" s="413" t="s">
        <v>1372</v>
      </c>
      <c r="BR44" s="284"/>
      <c r="BS44" s="292" t="str">
        <f>IF(_DBcomps[[#This Row],[Problem]]="","Yes","No")</f>
        <v>Yes</v>
      </c>
      <c r="BT44" s="304">
        <v>5</v>
      </c>
      <c r="BU44" s="273"/>
      <c r="BV44" s="273"/>
      <c r="BW44" s="273"/>
      <c r="BX44" s="281">
        <v>7</v>
      </c>
      <c r="BY44" s="535" t="s">
        <v>1275</v>
      </c>
      <c r="BZ44" s="267"/>
      <c r="CA44" s="279"/>
      <c r="CB44" s="279"/>
      <c r="CC44" s="279"/>
      <c r="CD44" s="1423"/>
    </row>
    <row r="45" spans="1:82" s="295" customFormat="1">
      <c r="A45" s="265" t="s">
        <v>77</v>
      </c>
      <c r="B45" s="2" t="s">
        <v>486</v>
      </c>
      <c r="C45" s="2" t="s">
        <v>485</v>
      </c>
      <c r="D45" s="265" t="s">
        <v>5550</v>
      </c>
      <c r="E45" s="1466">
        <v>45889</v>
      </c>
      <c r="F45" s="266" t="str">
        <f>IF(_DBcomps[[#This Row],[Lab RTS]]="","No","Yes")</f>
        <v>Yes</v>
      </c>
      <c r="G45" s="267">
        <v>66.040000000000006</v>
      </c>
      <c r="H45" s="267"/>
      <c r="I45" s="267"/>
      <c r="J45" s="267"/>
      <c r="K45" s="267"/>
      <c r="L45" s="268"/>
      <c r="M45" s="275"/>
      <c r="N45" s="267">
        <v>4.0599999999999996</v>
      </c>
      <c r="O45" s="267"/>
      <c r="P45" s="275"/>
      <c r="Q45" s="269"/>
      <c r="R45" s="336"/>
      <c r="S45" s="777" t="s">
        <v>5553</v>
      </c>
      <c r="T45" s="300">
        <v>8.5399999999999991</v>
      </c>
      <c r="U45" s="267"/>
      <c r="V45" s="268"/>
      <c r="W45" s="267"/>
      <c r="X45" s="270"/>
      <c r="Y45" s="267">
        <v>1.82</v>
      </c>
      <c r="Z45" s="290"/>
      <c r="AA45" s="274"/>
      <c r="AB45" s="275"/>
      <c r="AC45" s="274"/>
      <c r="AD45" s="265"/>
      <c r="AE45" s="274">
        <v>0.18</v>
      </c>
      <c r="AF45" s="274">
        <v>0.74</v>
      </c>
      <c r="AG45" s="275"/>
      <c r="AH45" s="274"/>
      <c r="AI45" s="274"/>
      <c r="AJ45" s="275"/>
      <c r="AK45" s="270"/>
      <c r="AL45" s="276"/>
      <c r="AM45" s="275"/>
      <c r="AN45" s="274"/>
      <c r="AO45" s="275"/>
      <c r="AP45" s="274"/>
      <c r="AQ45" s="277">
        <f t="shared" si="7"/>
        <v>8</v>
      </c>
      <c r="AR45" s="267" t="s">
        <v>683</v>
      </c>
      <c r="AS45" s="275"/>
      <c r="AT45" s="273"/>
      <c r="AU45" s="272"/>
      <c r="AV45" s="267"/>
      <c r="AW45" s="268"/>
      <c r="AX45" s="273"/>
      <c r="AY45" s="273"/>
      <c r="AZ45" s="275"/>
      <c r="BA45" s="268"/>
      <c r="BB45" s="275"/>
      <c r="BC45" s="275"/>
      <c r="BD45" s="275"/>
      <c r="BE45" s="267"/>
      <c r="BF45" s="275"/>
      <c r="BG45" s="275"/>
      <c r="BH45" s="275"/>
      <c r="BI45" s="275"/>
      <c r="BJ45" s="278">
        <v>45889</v>
      </c>
      <c r="BK45" s="279">
        <v>45890</v>
      </c>
      <c r="BL45" s="431" t="s">
        <v>5556</v>
      </c>
      <c r="BM45" s="272"/>
      <c r="BN45" s="422">
        <v>6</v>
      </c>
      <c r="BO45" s="422">
        <v>9</v>
      </c>
      <c r="BP45" s="301">
        <v>65.069999999999993</v>
      </c>
      <c r="BQ45" s="413" t="s">
        <v>1372</v>
      </c>
      <c r="BR45" s="284"/>
      <c r="BS45" s="292" t="str">
        <f>IF(_DBcomps[[#This Row],[Problem]]="","Yes","No")</f>
        <v>Yes</v>
      </c>
      <c r="BT45" s="304">
        <v>5</v>
      </c>
      <c r="BU45" s="273"/>
      <c r="BV45" s="273"/>
      <c r="BW45" s="273"/>
      <c r="BX45" s="281">
        <v>7</v>
      </c>
      <c r="BY45" s="535" t="s">
        <v>1275</v>
      </c>
      <c r="BZ45" s="267"/>
      <c r="CA45" s="279"/>
      <c r="CB45" s="279"/>
      <c r="CC45" s="279"/>
      <c r="CD45" s="1423"/>
    </row>
    <row r="46" spans="1:82" s="295" customFormat="1">
      <c r="A46" s="265" t="s">
        <v>77</v>
      </c>
      <c r="B46" s="2" t="s">
        <v>486</v>
      </c>
      <c r="C46" s="2" t="s">
        <v>485</v>
      </c>
      <c r="D46" s="265" t="s">
        <v>5551</v>
      </c>
      <c r="E46" s="1466">
        <v>45890</v>
      </c>
      <c r="F46" s="266" t="str">
        <f>IF(_DBcomps[[#This Row],[Lab RTS]]="","No","Yes")</f>
        <v>Yes</v>
      </c>
      <c r="G46" s="267">
        <v>66.66</v>
      </c>
      <c r="H46" s="267"/>
      <c r="I46" s="267"/>
      <c r="J46" s="267"/>
      <c r="K46" s="267"/>
      <c r="L46" s="268"/>
      <c r="M46" s="275"/>
      <c r="N46" s="267">
        <v>4.45</v>
      </c>
      <c r="O46" s="267"/>
      <c r="P46" s="275"/>
      <c r="Q46" s="269"/>
      <c r="R46" s="336"/>
      <c r="S46" s="777" t="s">
        <v>5554</v>
      </c>
      <c r="T46" s="300">
        <v>8.61</v>
      </c>
      <c r="U46" s="267"/>
      <c r="V46" s="268"/>
      <c r="W46" s="267"/>
      <c r="X46" s="270"/>
      <c r="Y46" s="267">
        <v>1.77</v>
      </c>
      <c r="Z46" s="290"/>
      <c r="AA46" s="274"/>
      <c r="AB46" s="275"/>
      <c r="AC46" s="274"/>
      <c r="AD46" s="265"/>
      <c r="AE46" s="274">
        <v>0.26</v>
      </c>
      <c r="AF46" s="274">
        <v>0.88</v>
      </c>
      <c r="AG46" s="275"/>
      <c r="AH46" s="274"/>
      <c r="AI46" s="274"/>
      <c r="AJ46" s="275"/>
      <c r="AK46" s="270"/>
      <c r="AL46" s="276"/>
      <c r="AM46" s="275"/>
      <c r="AN46" s="274"/>
      <c r="AO46" s="275"/>
      <c r="AP46" s="274"/>
      <c r="AQ46" s="277">
        <f t="shared" si="7"/>
        <v>8</v>
      </c>
      <c r="AR46" s="267" t="s">
        <v>683</v>
      </c>
      <c r="AS46" s="275"/>
      <c r="AT46" s="273"/>
      <c r="AU46" s="272"/>
      <c r="AV46" s="267"/>
      <c r="AW46" s="268"/>
      <c r="AX46" s="273"/>
      <c r="AY46" s="273"/>
      <c r="AZ46" s="275"/>
      <c r="BA46" s="268"/>
      <c r="BB46" s="275"/>
      <c r="BC46" s="275"/>
      <c r="BD46" s="275"/>
      <c r="BE46" s="267"/>
      <c r="BF46" s="275"/>
      <c r="BG46" s="275"/>
      <c r="BH46" s="275"/>
      <c r="BI46" s="275"/>
      <c r="BJ46" s="278">
        <v>45890</v>
      </c>
      <c r="BK46" s="279">
        <v>45890</v>
      </c>
      <c r="BL46" s="431" t="s">
        <v>5557</v>
      </c>
      <c r="BM46" s="272"/>
      <c r="BN46" s="422">
        <v>6</v>
      </c>
      <c r="BO46" s="422">
        <v>9</v>
      </c>
      <c r="BP46" s="301">
        <v>65.099999999999994</v>
      </c>
      <c r="BQ46" s="413" t="s">
        <v>1372</v>
      </c>
      <c r="BR46" s="284"/>
      <c r="BS46" s="292" t="str">
        <f>IF(_DBcomps[[#This Row],[Problem]]="","Yes","No")</f>
        <v>Yes</v>
      </c>
      <c r="BT46" s="304">
        <v>5</v>
      </c>
      <c r="BU46" s="273"/>
      <c r="BV46" s="273"/>
      <c r="BW46" s="273"/>
      <c r="BX46" s="281">
        <v>7</v>
      </c>
      <c r="BY46" s="535" t="s">
        <v>1275</v>
      </c>
      <c r="BZ46" s="267"/>
      <c r="CA46" s="279"/>
      <c r="CB46" s="279"/>
      <c r="CC46" s="279"/>
      <c r="CD46" s="1423"/>
    </row>
    <row r="47" spans="1:82" s="295" customFormat="1">
      <c r="A47" s="265" t="s">
        <v>77</v>
      </c>
      <c r="B47" s="2" t="s">
        <v>486</v>
      </c>
      <c r="C47" s="2" t="s">
        <v>485</v>
      </c>
      <c r="D47" s="265" t="s">
        <v>5581</v>
      </c>
      <c r="E47" s="1466">
        <v>45890</v>
      </c>
      <c r="F47" s="266" t="str">
        <f>IF(_DBcomps[[#This Row],[Lab RTS]]="","No","Yes")</f>
        <v>Yes</v>
      </c>
      <c r="G47" s="267">
        <v>66.48</v>
      </c>
      <c r="H47" s="267"/>
      <c r="I47" s="267"/>
      <c r="J47" s="267"/>
      <c r="K47" s="267"/>
      <c r="L47" s="268"/>
      <c r="M47" s="275"/>
      <c r="N47" s="267">
        <v>3.97</v>
      </c>
      <c r="O47" s="267"/>
      <c r="P47" s="275"/>
      <c r="Q47" s="269"/>
      <c r="R47" s="336"/>
      <c r="S47" s="777" t="s">
        <v>5586</v>
      </c>
      <c r="T47" s="300">
        <v>8.51</v>
      </c>
      <c r="U47" s="267"/>
      <c r="V47" s="268"/>
      <c r="W47" s="267"/>
      <c r="X47" s="270"/>
      <c r="Y47" s="267">
        <v>1.46</v>
      </c>
      <c r="Z47" s="290"/>
      <c r="AA47" s="274"/>
      <c r="AB47" s="275"/>
      <c r="AC47" s="274"/>
      <c r="AD47" s="265"/>
      <c r="AE47" s="274">
        <v>0.31</v>
      </c>
      <c r="AF47" s="274">
        <v>0.71</v>
      </c>
      <c r="AG47" s="275"/>
      <c r="AH47" s="274"/>
      <c r="AI47" s="274"/>
      <c r="AJ47" s="275"/>
      <c r="AK47" s="270"/>
      <c r="AL47" s="276"/>
      <c r="AM47" s="275"/>
      <c r="AN47" s="274"/>
      <c r="AO47" s="275"/>
      <c r="AP47" s="274"/>
      <c r="AQ47" s="277">
        <f t="shared" ref="AQ47:AQ57" si="8">MONTH(E47)</f>
        <v>8</v>
      </c>
      <c r="AR47" s="267" t="s">
        <v>683</v>
      </c>
      <c r="AS47" s="275"/>
      <c r="AT47" s="273"/>
      <c r="AU47" s="272"/>
      <c r="AV47" s="267"/>
      <c r="AW47" s="268"/>
      <c r="AX47" s="273"/>
      <c r="AY47" s="273"/>
      <c r="AZ47" s="275"/>
      <c r="BA47" s="268"/>
      <c r="BB47" s="275"/>
      <c r="BC47" s="275"/>
      <c r="BD47" s="275"/>
      <c r="BE47" s="267"/>
      <c r="BF47" s="275"/>
      <c r="BG47" s="275"/>
      <c r="BH47" s="275"/>
      <c r="BI47" s="275"/>
      <c r="BJ47" s="278">
        <v>45890</v>
      </c>
      <c r="BK47" s="279">
        <v>45891</v>
      </c>
      <c r="BL47" s="431" t="s">
        <v>5591</v>
      </c>
      <c r="BM47" s="272"/>
      <c r="BN47" s="422">
        <v>6</v>
      </c>
      <c r="BO47" s="422">
        <v>9</v>
      </c>
      <c r="BP47" s="301">
        <v>64.66</v>
      </c>
      <c r="BQ47" s="413" t="s">
        <v>1372</v>
      </c>
      <c r="BR47" s="284"/>
      <c r="BS47" s="292" t="str">
        <f>IF(_DBcomps[[#This Row],[Problem]]="","Yes","No")</f>
        <v>Yes</v>
      </c>
      <c r="BT47" s="304">
        <v>5</v>
      </c>
      <c r="BU47" s="273"/>
      <c r="BV47" s="273"/>
      <c r="BW47" s="273"/>
      <c r="BX47" s="281">
        <v>7</v>
      </c>
      <c r="BY47" s="535" t="s">
        <v>1275</v>
      </c>
      <c r="BZ47" s="267"/>
      <c r="CA47" s="279"/>
      <c r="CB47" s="279"/>
      <c r="CC47" s="279"/>
      <c r="CD47" s="1423"/>
    </row>
    <row r="48" spans="1:82" s="295" customFormat="1">
      <c r="A48" s="265" t="s">
        <v>77</v>
      </c>
      <c r="B48" s="2" t="s">
        <v>486</v>
      </c>
      <c r="C48" s="2" t="s">
        <v>485</v>
      </c>
      <c r="D48" s="265" t="s">
        <v>5582</v>
      </c>
      <c r="E48" s="1466">
        <v>45890</v>
      </c>
      <c r="F48" s="266" t="str">
        <f>IF(_DBcomps[[#This Row],[Lab RTS]]="","No","Yes")</f>
        <v>Yes</v>
      </c>
      <c r="G48" s="267">
        <v>64.56</v>
      </c>
      <c r="H48" s="267"/>
      <c r="I48" s="267"/>
      <c r="J48" s="267"/>
      <c r="K48" s="267"/>
      <c r="L48" s="268"/>
      <c r="M48" s="275"/>
      <c r="N48" s="267">
        <v>4.1900000000000004</v>
      </c>
      <c r="O48" s="267"/>
      <c r="P48" s="275"/>
      <c r="Q48" s="269"/>
      <c r="R48" s="336"/>
      <c r="S48" s="777" t="s">
        <v>5587</v>
      </c>
      <c r="T48" s="300">
        <v>8.5500000000000007</v>
      </c>
      <c r="U48" s="267"/>
      <c r="V48" s="268"/>
      <c r="W48" s="267"/>
      <c r="X48" s="270"/>
      <c r="Y48" s="267">
        <v>1.58</v>
      </c>
      <c r="Z48" s="290"/>
      <c r="AA48" s="274"/>
      <c r="AB48" s="275"/>
      <c r="AC48" s="274"/>
      <c r="AD48" s="265"/>
      <c r="AE48" s="274">
        <v>0.24</v>
      </c>
      <c r="AF48" s="274">
        <v>0.82</v>
      </c>
      <c r="AG48" s="275"/>
      <c r="AH48" s="274"/>
      <c r="AI48" s="274"/>
      <c r="AJ48" s="275"/>
      <c r="AK48" s="270"/>
      <c r="AL48" s="276"/>
      <c r="AM48" s="275"/>
      <c r="AN48" s="274"/>
      <c r="AO48" s="275"/>
      <c r="AP48" s="274"/>
      <c r="AQ48" s="277">
        <f t="shared" si="8"/>
        <v>8</v>
      </c>
      <c r="AR48" s="267" t="s">
        <v>683</v>
      </c>
      <c r="AS48" s="275"/>
      <c r="AT48" s="273"/>
      <c r="AU48" s="272"/>
      <c r="AV48" s="267"/>
      <c r="AW48" s="268"/>
      <c r="AX48" s="273"/>
      <c r="AY48" s="273"/>
      <c r="AZ48" s="275"/>
      <c r="BA48" s="268"/>
      <c r="BB48" s="275"/>
      <c r="BC48" s="275"/>
      <c r="BD48" s="275"/>
      <c r="BE48" s="267"/>
      <c r="BF48" s="275"/>
      <c r="BG48" s="275"/>
      <c r="BH48" s="275"/>
      <c r="BI48" s="275"/>
      <c r="BJ48" s="278">
        <v>45890</v>
      </c>
      <c r="BK48" s="279">
        <v>45891</v>
      </c>
      <c r="BL48" s="431" t="s">
        <v>5592</v>
      </c>
      <c r="BM48" s="272"/>
      <c r="BN48" s="422">
        <v>6</v>
      </c>
      <c r="BO48" s="422">
        <v>9</v>
      </c>
      <c r="BP48" s="301">
        <v>64.69</v>
      </c>
      <c r="BQ48" s="413" t="s">
        <v>1372</v>
      </c>
      <c r="BR48" s="284"/>
      <c r="BS48" s="292" t="str">
        <f>IF(_DBcomps[[#This Row],[Problem]]="","Yes","No")</f>
        <v>Yes</v>
      </c>
      <c r="BT48" s="304">
        <v>5</v>
      </c>
      <c r="BU48" s="273"/>
      <c r="BV48" s="273"/>
      <c r="BW48" s="273"/>
      <c r="BX48" s="281">
        <v>7</v>
      </c>
      <c r="BY48" s="535" t="s">
        <v>1275</v>
      </c>
      <c r="BZ48" s="267"/>
      <c r="CA48" s="279"/>
      <c r="CB48" s="279"/>
      <c r="CC48" s="279"/>
      <c r="CD48" s="1423"/>
    </row>
    <row r="49" spans="1:82" s="295" customFormat="1">
      <c r="A49" s="265" t="s">
        <v>77</v>
      </c>
      <c r="B49" s="2" t="s">
        <v>486</v>
      </c>
      <c r="C49" s="2" t="s">
        <v>485</v>
      </c>
      <c r="D49" s="265" t="s">
        <v>5583</v>
      </c>
      <c r="E49" s="1466">
        <v>45890</v>
      </c>
      <c r="F49" s="266" t="str">
        <f>IF(_DBcomps[[#This Row],[Lab RTS]]="","No","Yes")</f>
        <v>Yes</v>
      </c>
      <c r="G49" s="267">
        <v>65.58</v>
      </c>
      <c r="H49" s="267"/>
      <c r="I49" s="267"/>
      <c r="J49" s="267"/>
      <c r="K49" s="267"/>
      <c r="L49" s="268"/>
      <c r="M49" s="275"/>
      <c r="N49" s="267">
        <v>4.09</v>
      </c>
      <c r="O49" s="267"/>
      <c r="P49" s="275"/>
      <c r="Q49" s="269"/>
      <c r="R49" s="336"/>
      <c r="S49" s="777" t="s">
        <v>5588</v>
      </c>
      <c r="T49" s="300">
        <v>8.5299999999999994</v>
      </c>
      <c r="U49" s="267"/>
      <c r="V49" s="268"/>
      <c r="W49" s="267"/>
      <c r="X49" s="270"/>
      <c r="Y49" s="267">
        <v>1.74</v>
      </c>
      <c r="Z49" s="290"/>
      <c r="AA49" s="274"/>
      <c r="AB49" s="275"/>
      <c r="AC49" s="274"/>
      <c r="AD49" s="265"/>
      <c r="AE49" s="274">
        <v>0.18</v>
      </c>
      <c r="AF49" s="274">
        <v>0.76</v>
      </c>
      <c r="AG49" s="275"/>
      <c r="AH49" s="274"/>
      <c r="AI49" s="274"/>
      <c r="AJ49" s="275"/>
      <c r="AK49" s="270"/>
      <c r="AL49" s="276"/>
      <c r="AM49" s="275"/>
      <c r="AN49" s="274"/>
      <c r="AO49" s="275"/>
      <c r="AP49" s="274"/>
      <c r="AQ49" s="277">
        <f t="shared" si="8"/>
        <v>8</v>
      </c>
      <c r="AR49" s="267" t="s">
        <v>683</v>
      </c>
      <c r="AS49" s="275"/>
      <c r="AT49" s="273"/>
      <c r="AU49" s="272"/>
      <c r="AV49" s="267"/>
      <c r="AW49" s="268"/>
      <c r="AX49" s="273"/>
      <c r="AY49" s="273"/>
      <c r="AZ49" s="275"/>
      <c r="BA49" s="268"/>
      <c r="BB49" s="275"/>
      <c r="BC49" s="275"/>
      <c r="BD49" s="275"/>
      <c r="BE49" s="267"/>
      <c r="BF49" s="275"/>
      <c r="BG49" s="275"/>
      <c r="BH49" s="275"/>
      <c r="BI49" s="275"/>
      <c r="BJ49" s="278">
        <v>45890</v>
      </c>
      <c r="BK49" s="279">
        <v>45891</v>
      </c>
      <c r="BL49" s="431" t="s">
        <v>5593</v>
      </c>
      <c r="BM49" s="272"/>
      <c r="BN49" s="422">
        <v>6</v>
      </c>
      <c r="BO49" s="422">
        <v>9</v>
      </c>
      <c r="BP49" s="301">
        <v>64.760000000000005</v>
      </c>
      <c r="BQ49" s="413" t="s">
        <v>1372</v>
      </c>
      <c r="BR49" s="284"/>
      <c r="BS49" s="292" t="str">
        <f>IF(_DBcomps[[#This Row],[Problem]]="","Yes","No")</f>
        <v>Yes</v>
      </c>
      <c r="BT49" s="304">
        <v>5</v>
      </c>
      <c r="BU49" s="273"/>
      <c r="BV49" s="273"/>
      <c r="BW49" s="273"/>
      <c r="BX49" s="281">
        <v>7</v>
      </c>
      <c r="BY49" s="535" t="s">
        <v>1275</v>
      </c>
      <c r="BZ49" s="267"/>
      <c r="CA49" s="279"/>
      <c r="CB49" s="279"/>
      <c r="CC49" s="279"/>
      <c r="CD49" s="1423"/>
    </row>
    <row r="50" spans="1:82" s="295" customFormat="1">
      <c r="A50" s="265" t="s">
        <v>77</v>
      </c>
      <c r="B50" s="2" t="s">
        <v>486</v>
      </c>
      <c r="C50" s="2" t="s">
        <v>485</v>
      </c>
      <c r="D50" s="265" t="s">
        <v>5584</v>
      </c>
      <c r="E50" s="1466">
        <v>45890</v>
      </c>
      <c r="F50" s="266" t="str">
        <f>IF(_DBcomps[[#This Row],[Lab RTS]]="","No","Yes")</f>
        <v>Yes</v>
      </c>
      <c r="G50" s="267">
        <v>65.48</v>
      </c>
      <c r="H50" s="267"/>
      <c r="I50" s="267"/>
      <c r="J50" s="267"/>
      <c r="K50" s="267"/>
      <c r="L50" s="268"/>
      <c r="M50" s="275"/>
      <c r="N50" s="267">
        <v>4.4800000000000004</v>
      </c>
      <c r="O50" s="267"/>
      <c r="P50" s="275"/>
      <c r="Q50" s="269"/>
      <c r="R50" s="336"/>
      <c r="S50" s="777" t="s">
        <v>5589</v>
      </c>
      <c r="T50" s="300">
        <v>8.59</v>
      </c>
      <c r="U50" s="267"/>
      <c r="V50" s="268"/>
      <c r="W50" s="267"/>
      <c r="X50" s="270"/>
      <c r="Y50" s="267">
        <v>1.69</v>
      </c>
      <c r="Z50" s="290"/>
      <c r="AA50" s="274"/>
      <c r="AB50" s="275"/>
      <c r="AC50" s="274"/>
      <c r="AD50" s="265"/>
      <c r="AE50" s="274">
        <v>0.22</v>
      </c>
      <c r="AF50" s="274">
        <v>0.8</v>
      </c>
      <c r="AG50" s="275"/>
      <c r="AH50" s="274"/>
      <c r="AI50" s="274"/>
      <c r="AJ50" s="275"/>
      <c r="AK50" s="270"/>
      <c r="AL50" s="276"/>
      <c r="AM50" s="275"/>
      <c r="AN50" s="274"/>
      <c r="AO50" s="275"/>
      <c r="AP50" s="274"/>
      <c r="AQ50" s="277">
        <f t="shared" si="8"/>
        <v>8</v>
      </c>
      <c r="AR50" s="267" t="s">
        <v>683</v>
      </c>
      <c r="AS50" s="275"/>
      <c r="AT50" s="273"/>
      <c r="AU50" s="272"/>
      <c r="AV50" s="267"/>
      <c r="AW50" s="268"/>
      <c r="AX50" s="273"/>
      <c r="AY50" s="273"/>
      <c r="AZ50" s="275"/>
      <c r="BA50" s="268"/>
      <c r="BB50" s="275"/>
      <c r="BC50" s="275"/>
      <c r="BD50" s="275"/>
      <c r="BE50" s="267"/>
      <c r="BF50" s="275"/>
      <c r="BG50" s="275"/>
      <c r="BH50" s="275"/>
      <c r="BI50" s="275"/>
      <c r="BJ50" s="278">
        <v>45890</v>
      </c>
      <c r="BK50" s="279">
        <v>45891</v>
      </c>
      <c r="BL50" s="431" t="s">
        <v>5594</v>
      </c>
      <c r="BM50" s="272"/>
      <c r="BN50" s="422">
        <v>6</v>
      </c>
      <c r="BO50" s="422">
        <v>9</v>
      </c>
      <c r="BP50" s="301">
        <v>64.75</v>
      </c>
      <c r="BQ50" s="413" t="s">
        <v>1372</v>
      </c>
      <c r="BR50" s="284"/>
      <c r="BS50" s="292" t="str">
        <f>IF(_DBcomps[[#This Row],[Problem]]="","Yes","No")</f>
        <v>Yes</v>
      </c>
      <c r="BT50" s="304">
        <v>5</v>
      </c>
      <c r="BU50" s="273"/>
      <c r="BV50" s="273"/>
      <c r="BW50" s="273"/>
      <c r="BX50" s="281">
        <v>7</v>
      </c>
      <c r="BY50" s="535" t="s">
        <v>1275</v>
      </c>
      <c r="BZ50" s="267"/>
      <c r="CA50" s="279"/>
      <c r="CB50" s="279"/>
      <c r="CC50" s="279"/>
      <c r="CD50" s="1423"/>
    </row>
    <row r="51" spans="1:82" s="295" customFormat="1">
      <c r="A51" s="265" t="s">
        <v>77</v>
      </c>
      <c r="B51" s="2" t="s">
        <v>486</v>
      </c>
      <c r="C51" s="2" t="s">
        <v>485</v>
      </c>
      <c r="D51" s="265" t="s">
        <v>5585</v>
      </c>
      <c r="E51" s="1466">
        <v>45891</v>
      </c>
      <c r="F51" s="266" t="str">
        <f>IF(_DBcomps[[#This Row],[Lab RTS]]="","No","Yes")</f>
        <v>Yes</v>
      </c>
      <c r="G51" s="267">
        <v>65.489999999999995</v>
      </c>
      <c r="H51" s="267"/>
      <c r="I51" s="267"/>
      <c r="J51" s="267"/>
      <c r="K51" s="267"/>
      <c r="L51" s="268"/>
      <c r="M51" s="275"/>
      <c r="N51" s="267">
        <v>4.3499999999999996</v>
      </c>
      <c r="O51" s="267"/>
      <c r="P51" s="275"/>
      <c r="Q51" s="269"/>
      <c r="R51" s="336"/>
      <c r="S51" s="777" t="s">
        <v>5590</v>
      </c>
      <c r="T51" s="300">
        <v>8.5299999999999994</v>
      </c>
      <c r="U51" s="267"/>
      <c r="V51" s="268"/>
      <c r="W51" s="267"/>
      <c r="X51" s="270"/>
      <c r="Y51" s="267">
        <v>1.51</v>
      </c>
      <c r="Z51" s="290"/>
      <c r="AA51" s="274"/>
      <c r="AB51" s="275"/>
      <c r="AC51" s="274"/>
      <c r="AD51" s="265"/>
      <c r="AE51" s="274">
        <v>0.3</v>
      </c>
      <c r="AF51" s="274">
        <v>0.64</v>
      </c>
      <c r="AG51" s="275"/>
      <c r="AH51" s="274"/>
      <c r="AI51" s="274"/>
      <c r="AJ51" s="275"/>
      <c r="AK51" s="270"/>
      <c r="AL51" s="276"/>
      <c r="AM51" s="275"/>
      <c r="AN51" s="274"/>
      <c r="AO51" s="275"/>
      <c r="AP51" s="274"/>
      <c r="AQ51" s="277">
        <f t="shared" si="8"/>
        <v>8</v>
      </c>
      <c r="AR51" s="267" t="s">
        <v>683</v>
      </c>
      <c r="AS51" s="275"/>
      <c r="AT51" s="273"/>
      <c r="AU51" s="272"/>
      <c r="AV51" s="267"/>
      <c r="AW51" s="268"/>
      <c r="AX51" s="273"/>
      <c r="AY51" s="273"/>
      <c r="AZ51" s="275"/>
      <c r="BA51" s="268"/>
      <c r="BB51" s="275"/>
      <c r="BC51" s="275"/>
      <c r="BD51" s="275"/>
      <c r="BE51" s="267"/>
      <c r="BF51" s="275"/>
      <c r="BG51" s="275"/>
      <c r="BH51" s="275"/>
      <c r="BI51" s="275"/>
      <c r="BJ51" s="278">
        <v>45891</v>
      </c>
      <c r="BK51" s="279">
        <v>45891</v>
      </c>
      <c r="BL51" s="431" t="s">
        <v>5595</v>
      </c>
      <c r="BM51" s="272"/>
      <c r="BN51" s="422">
        <v>6</v>
      </c>
      <c r="BO51" s="422">
        <v>9</v>
      </c>
      <c r="BP51" s="301">
        <v>64.64</v>
      </c>
      <c r="BQ51" s="413" t="s">
        <v>1372</v>
      </c>
      <c r="BR51" s="284"/>
      <c r="BS51" s="292" t="str">
        <f>IF(_DBcomps[[#This Row],[Problem]]="","Yes","No")</f>
        <v>Yes</v>
      </c>
      <c r="BT51" s="304">
        <v>5</v>
      </c>
      <c r="BU51" s="273"/>
      <c r="BV51" s="273"/>
      <c r="BW51" s="273"/>
      <c r="BX51" s="281">
        <v>7</v>
      </c>
      <c r="BY51" s="535" t="s">
        <v>1275</v>
      </c>
      <c r="BZ51" s="267"/>
      <c r="CA51" s="279"/>
      <c r="CB51" s="279"/>
      <c r="CC51" s="279"/>
      <c r="CD51" s="1423"/>
    </row>
    <row r="52" spans="1:82" s="295" customFormat="1">
      <c r="A52" s="265" t="s">
        <v>77</v>
      </c>
      <c r="B52" s="2" t="s">
        <v>486</v>
      </c>
      <c r="C52" s="2" t="s">
        <v>485</v>
      </c>
      <c r="D52" s="265" t="s">
        <v>5625</v>
      </c>
      <c r="E52" s="1466">
        <v>45891</v>
      </c>
      <c r="F52" s="266" t="str">
        <f>IF(_DBcomps[[#This Row],[Lab RTS]]="","No","Yes")</f>
        <v>Yes</v>
      </c>
      <c r="G52" s="267">
        <v>65.03</v>
      </c>
      <c r="H52" s="267"/>
      <c r="I52" s="267"/>
      <c r="J52" s="267"/>
      <c r="K52" s="267"/>
      <c r="L52" s="268"/>
      <c r="M52" s="275"/>
      <c r="N52" s="267">
        <v>4.33</v>
      </c>
      <c r="O52" s="267"/>
      <c r="P52" s="275"/>
      <c r="Q52" s="269"/>
      <c r="R52" s="336"/>
      <c r="S52" s="777" t="s">
        <v>5630</v>
      </c>
      <c r="T52" s="300">
        <v>8.49</v>
      </c>
      <c r="U52" s="267"/>
      <c r="V52" s="268"/>
      <c r="W52" s="267"/>
      <c r="X52" s="270"/>
      <c r="Y52" s="267">
        <v>1.7</v>
      </c>
      <c r="Z52" s="290"/>
      <c r="AA52" s="274"/>
      <c r="AB52" s="275"/>
      <c r="AC52" s="274"/>
      <c r="AD52" s="265"/>
      <c r="AE52" s="274">
        <v>0.38</v>
      </c>
      <c r="AF52" s="274">
        <v>0.79</v>
      </c>
      <c r="AG52" s="275"/>
      <c r="AH52" s="274"/>
      <c r="AI52" s="274"/>
      <c r="AJ52" s="275"/>
      <c r="AK52" s="270"/>
      <c r="AL52" s="276"/>
      <c r="AM52" s="275"/>
      <c r="AN52" s="274"/>
      <c r="AO52" s="275"/>
      <c r="AP52" s="274"/>
      <c r="AQ52" s="277">
        <f t="shared" si="8"/>
        <v>8</v>
      </c>
      <c r="AR52" s="267" t="s">
        <v>683</v>
      </c>
      <c r="AS52" s="275"/>
      <c r="AT52" s="273"/>
      <c r="AU52" s="272"/>
      <c r="AV52" s="267"/>
      <c r="AW52" s="268"/>
      <c r="AX52" s="273"/>
      <c r="AY52" s="273"/>
      <c r="AZ52" s="275"/>
      <c r="BA52" s="268"/>
      <c r="BB52" s="275"/>
      <c r="BC52" s="275"/>
      <c r="BD52" s="275"/>
      <c r="BE52" s="267"/>
      <c r="BF52" s="275"/>
      <c r="BG52" s="275"/>
      <c r="BH52" s="275"/>
      <c r="BI52" s="275"/>
      <c r="BJ52" s="278">
        <v>45891</v>
      </c>
      <c r="BK52" s="279">
        <v>45894</v>
      </c>
      <c r="BL52" s="431" t="s">
        <v>5635</v>
      </c>
      <c r="BM52" s="272"/>
      <c r="BN52" s="422">
        <v>6</v>
      </c>
      <c r="BO52" s="422">
        <v>9</v>
      </c>
      <c r="BP52" s="301">
        <v>64.8</v>
      </c>
      <c r="BQ52" s="413" t="s">
        <v>1372</v>
      </c>
      <c r="BR52" s="284"/>
      <c r="BS52" s="292" t="str">
        <f>IF(_DBcomps[[#This Row],[Problem]]="","Yes","No")</f>
        <v>Yes</v>
      </c>
      <c r="BT52" s="304">
        <v>5</v>
      </c>
      <c r="BU52" s="273"/>
      <c r="BV52" s="273"/>
      <c r="BW52" s="273"/>
      <c r="BX52" s="281">
        <v>7</v>
      </c>
      <c r="BY52" s="535" t="s">
        <v>1275</v>
      </c>
      <c r="BZ52" s="267"/>
      <c r="CA52" s="279"/>
      <c r="CB52" s="279"/>
      <c r="CC52" s="279"/>
      <c r="CD52" s="1423"/>
    </row>
    <row r="53" spans="1:82" s="295" customFormat="1">
      <c r="A53" s="265" t="s">
        <v>77</v>
      </c>
      <c r="B53" s="2" t="s">
        <v>486</v>
      </c>
      <c r="C53" s="2" t="s">
        <v>485</v>
      </c>
      <c r="D53" s="265" t="s">
        <v>5626</v>
      </c>
      <c r="E53" s="1466">
        <v>45891</v>
      </c>
      <c r="F53" s="266" t="str">
        <f>IF(_DBcomps[[#This Row],[Lab RTS]]="","No","Yes")</f>
        <v>Yes</v>
      </c>
      <c r="G53" s="267">
        <v>64.86</v>
      </c>
      <c r="H53" s="267"/>
      <c r="I53" s="267"/>
      <c r="J53" s="267"/>
      <c r="K53" s="267"/>
      <c r="L53" s="268"/>
      <c r="M53" s="275"/>
      <c r="N53" s="267">
        <v>4.3899999999999997</v>
      </c>
      <c r="O53" s="267"/>
      <c r="P53" s="275"/>
      <c r="Q53" s="269"/>
      <c r="R53" s="336"/>
      <c r="S53" s="777" t="s">
        <v>5631</v>
      </c>
      <c r="T53" s="300">
        <v>8.5500000000000007</v>
      </c>
      <c r="U53" s="267"/>
      <c r="V53" s="268"/>
      <c r="W53" s="267"/>
      <c r="X53" s="270"/>
      <c r="Y53" s="267">
        <v>1.54</v>
      </c>
      <c r="Z53" s="290"/>
      <c r="AA53" s="274"/>
      <c r="AB53" s="275"/>
      <c r="AC53" s="274"/>
      <c r="AD53" s="265"/>
      <c r="AE53" s="274">
        <v>0.28999999999999998</v>
      </c>
      <c r="AF53" s="274">
        <v>0.9</v>
      </c>
      <c r="AG53" s="275"/>
      <c r="AH53" s="274"/>
      <c r="AI53" s="274"/>
      <c r="AJ53" s="275"/>
      <c r="AK53" s="270"/>
      <c r="AL53" s="276"/>
      <c r="AM53" s="275"/>
      <c r="AN53" s="274"/>
      <c r="AO53" s="275"/>
      <c r="AP53" s="274"/>
      <c r="AQ53" s="277">
        <f t="shared" si="8"/>
        <v>8</v>
      </c>
      <c r="AR53" s="267" t="s">
        <v>683</v>
      </c>
      <c r="AS53" s="275"/>
      <c r="AT53" s="273"/>
      <c r="AU53" s="272"/>
      <c r="AV53" s="267"/>
      <c r="AW53" s="268"/>
      <c r="AX53" s="273"/>
      <c r="AY53" s="273"/>
      <c r="AZ53" s="275"/>
      <c r="BA53" s="268"/>
      <c r="BB53" s="275"/>
      <c r="BC53" s="275"/>
      <c r="BD53" s="275"/>
      <c r="BE53" s="267"/>
      <c r="BF53" s="275"/>
      <c r="BG53" s="275"/>
      <c r="BH53" s="275"/>
      <c r="BI53" s="275"/>
      <c r="BJ53" s="278">
        <v>45891</v>
      </c>
      <c r="BK53" s="279">
        <v>45894</v>
      </c>
      <c r="BL53" s="431" t="s">
        <v>5636</v>
      </c>
      <c r="BM53" s="272"/>
      <c r="BN53" s="422">
        <v>6</v>
      </c>
      <c r="BO53" s="422">
        <v>9</v>
      </c>
      <c r="BP53" s="301">
        <v>64.650000000000006</v>
      </c>
      <c r="BQ53" s="413" t="s">
        <v>1372</v>
      </c>
      <c r="BR53" s="284"/>
      <c r="BS53" s="292" t="str">
        <f>IF(_DBcomps[[#This Row],[Problem]]="","Yes","No")</f>
        <v>Yes</v>
      </c>
      <c r="BT53" s="304">
        <v>5</v>
      </c>
      <c r="BU53" s="273"/>
      <c r="BV53" s="273"/>
      <c r="BW53" s="273"/>
      <c r="BX53" s="281">
        <v>7</v>
      </c>
      <c r="BY53" s="535" t="s">
        <v>1275</v>
      </c>
      <c r="BZ53" s="267"/>
      <c r="CA53" s="279"/>
      <c r="CB53" s="279"/>
      <c r="CC53" s="279"/>
      <c r="CD53" s="1423"/>
    </row>
    <row r="54" spans="1:82" s="295" customFormat="1">
      <c r="A54" s="265" t="s">
        <v>77</v>
      </c>
      <c r="B54" s="2" t="s">
        <v>486</v>
      </c>
      <c r="C54" s="2" t="s">
        <v>485</v>
      </c>
      <c r="D54" s="265" t="s">
        <v>5627</v>
      </c>
      <c r="E54" s="1466">
        <v>45891</v>
      </c>
      <c r="F54" s="266" t="str">
        <f>IF(_DBcomps[[#This Row],[Lab RTS]]="","No","Yes")</f>
        <v>Yes</v>
      </c>
      <c r="G54" s="267">
        <v>65.849999999999994</v>
      </c>
      <c r="H54" s="267"/>
      <c r="I54" s="267"/>
      <c r="J54" s="267"/>
      <c r="K54" s="267"/>
      <c r="L54" s="268"/>
      <c r="M54" s="275"/>
      <c r="N54" s="267">
        <v>5.22</v>
      </c>
      <c r="O54" s="267"/>
      <c r="P54" s="275"/>
      <c r="Q54" s="269"/>
      <c r="R54" s="336"/>
      <c r="S54" s="777" t="s">
        <v>5632</v>
      </c>
      <c r="T54" s="300">
        <v>8.5299999999999994</v>
      </c>
      <c r="U54" s="267"/>
      <c r="V54" s="268"/>
      <c r="W54" s="267"/>
      <c r="X54" s="270"/>
      <c r="Y54" s="267">
        <v>1.18</v>
      </c>
      <c r="Z54" s="290"/>
      <c r="AA54" s="274"/>
      <c r="AB54" s="275"/>
      <c r="AC54" s="274"/>
      <c r="AD54" s="265"/>
      <c r="AE54" s="274">
        <v>0.18</v>
      </c>
      <c r="AF54" s="274">
        <v>0.78</v>
      </c>
      <c r="AG54" s="275"/>
      <c r="AH54" s="274"/>
      <c r="AI54" s="274"/>
      <c r="AJ54" s="275"/>
      <c r="AK54" s="270"/>
      <c r="AL54" s="276"/>
      <c r="AM54" s="275"/>
      <c r="AN54" s="274"/>
      <c r="AO54" s="275"/>
      <c r="AP54" s="274"/>
      <c r="AQ54" s="277">
        <f t="shared" si="8"/>
        <v>8</v>
      </c>
      <c r="AR54" s="267" t="s">
        <v>683</v>
      </c>
      <c r="AS54" s="275"/>
      <c r="AT54" s="273"/>
      <c r="AU54" s="272"/>
      <c r="AV54" s="267"/>
      <c r="AW54" s="268"/>
      <c r="AX54" s="273"/>
      <c r="AY54" s="273"/>
      <c r="AZ54" s="275"/>
      <c r="BA54" s="268"/>
      <c r="BB54" s="275"/>
      <c r="BC54" s="275"/>
      <c r="BD54" s="275"/>
      <c r="BE54" s="267"/>
      <c r="BF54" s="275"/>
      <c r="BG54" s="275"/>
      <c r="BH54" s="275"/>
      <c r="BI54" s="275"/>
      <c r="BJ54" s="278">
        <v>45891</v>
      </c>
      <c r="BK54" s="279">
        <v>45894</v>
      </c>
      <c r="BL54" s="431" t="s">
        <v>5637</v>
      </c>
      <c r="BM54" s="272"/>
      <c r="BN54" s="422">
        <v>6</v>
      </c>
      <c r="BO54" s="422">
        <v>9</v>
      </c>
      <c r="BP54" s="301">
        <v>64.7</v>
      </c>
      <c r="BQ54" s="413" t="s">
        <v>1372</v>
      </c>
      <c r="BR54" s="284"/>
      <c r="BS54" s="292" t="str">
        <f>IF(_DBcomps[[#This Row],[Problem]]="","Yes","No")</f>
        <v>Yes</v>
      </c>
      <c r="BT54" s="304">
        <v>5</v>
      </c>
      <c r="BU54" s="273"/>
      <c r="BV54" s="273"/>
      <c r="BW54" s="273"/>
      <c r="BX54" s="281">
        <v>7</v>
      </c>
      <c r="BY54" s="535" t="s">
        <v>1275</v>
      </c>
      <c r="BZ54" s="267"/>
      <c r="CA54" s="279"/>
      <c r="CB54" s="279"/>
      <c r="CC54" s="279"/>
      <c r="CD54" s="1423"/>
    </row>
    <row r="55" spans="1:82" s="295" customFormat="1">
      <c r="A55" s="265" t="s">
        <v>77</v>
      </c>
      <c r="B55" s="2" t="s">
        <v>486</v>
      </c>
      <c r="C55" s="2" t="s">
        <v>485</v>
      </c>
      <c r="D55" s="265" t="s">
        <v>5628</v>
      </c>
      <c r="E55" s="1466">
        <v>45891</v>
      </c>
      <c r="F55" s="266" t="str">
        <f>IF(_DBcomps[[#This Row],[Lab RTS]]="","No","Yes")</f>
        <v>Yes</v>
      </c>
      <c r="G55" s="267">
        <v>66.599999999999994</v>
      </c>
      <c r="H55" s="267"/>
      <c r="I55" s="267"/>
      <c r="J55" s="267"/>
      <c r="K55" s="267"/>
      <c r="L55" s="268"/>
      <c r="M55" s="275"/>
      <c r="N55" s="267">
        <v>4.51</v>
      </c>
      <c r="O55" s="267"/>
      <c r="P55" s="275"/>
      <c r="Q55" s="269"/>
      <c r="R55" s="336"/>
      <c r="S55" s="777" t="s">
        <v>5633</v>
      </c>
      <c r="T55" s="300">
        <v>8.5500000000000007</v>
      </c>
      <c r="U55" s="267"/>
      <c r="V55" s="268"/>
      <c r="W55" s="267"/>
      <c r="X55" s="270"/>
      <c r="Y55" s="267">
        <v>1.86</v>
      </c>
      <c r="Z55" s="290"/>
      <c r="AA55" s="274"/>
      <c r="AB55" s="275"/>
      <c r="AC55" s="274"/>
      <c r="AD55" s="265"/>
      <c r="AE55" s="274">
        <v>0.15</v>
      </c>
      <c r="AF55" s="274">
        <v>0.76</v>
      </c>
      <c r="AG55" s="275"/>
      <c r="AH55" s="274"/>
      <c r="AI55" s="274"/>
      <c r="AJ55" s="275"/>
      <c r="AK55" s="270"/>
      <c r="AL55" s="276"/>
      <c r="AM55" s="275"/>
      <c r="AN55" s="274"/>
      <c r="AO55" s="275"/>
      <c r="AP55" s="274"/>
      <c r="AQ55" s="277">
        <f t="shared" si="8"/>
        <v>8</v>
      </c>
      <c r="AR55" s="267" t="s">
        <v>683</v>
      </c>
      <c r="AS55" s="275"/>
      <c r="AT55" s="273"/>
      <c r="AU55" s="272"/>
      <c r="AV55" s="267"/>
      <c r="AW55" s="268"/>
      <c r="AX55" s="273"/>
      <c r="AY55" s="273"/>
      <c r="AZ55" s="275"/>
      <c r="BA55" s="268"/>
      <c r="BB55" s="275"/>
      <c r="BC55" s="275"/>
      <c r="BD55" s="275"/>
      <c r="BE55" s="267"/>
      <c r="BF55" s="275"/>
      <c r="BG55" s="275"/>
      <c r="BH55" s="275"/>
      <c r="BI55" s="275"/>
      <c r="BJ55" s="278">
        <v>45891</v>
      </c>
      <c r="BK55" s="279">
        <v>45894</v>
      </c>
      <c r="BL55" s="431" t="s">
        <v>5638</v>
      </c>
      <c r="BM55" s="272"/>
      <c r="BN55" s="422">
        <v>6</v>
      </c>
      <c r="BO55" s="422">
        <v>9</v>
      </c>
      <c r="BP55" s="301">
        <v>64.73</v>
      </c>
      <c r="BQ55" s="413" t="s">
        <v>1372</v>
      </c>
      <c r="BR55" s="284"/>
      <c r="BS55" s="292" t="str">
        <f>IF(_DBcomps[[#This Row],[Problem]]="","Yes","No")</f>
        <v>Yes</v>
      </c>
      <c r="BT55" s="304">
        <v>5</v>
      </c>
      <c r="BU55" s="273"/>
      <c r="BV55" s="273"/>
      <c r="BW55" s="273"/>
      <c r="BX55" s="281">
        <v>7</v>
      </c>
      <c r="BY55" s="535" t="s">
        <v>1275</v>
      </c>
      <c r="BZ55" s="267"/>
      <c r="CA55" s="279"/>
      <c r="CB55" s="279"/>
      <c r="CC55" s="279"/>
      <c r="CD55" s="1423"/>
    </row>
    <row r="56" spans="1:82" s="295" customFormat="1">
      <c r="A56" s="265" t="s">
        <v>77</v>
      </c>
      <c r="B56" s="2" t="s">
        <v>486</v>
      </c>
      <c r="C56" s="2" t="s">
        <v>485</v>
      </c>
      <c r="D56" s="265" t="s">
        <v>5629</v>
      </c>
      <c r="E56" s="1466">
        <v>45892</v>
      </c>
      <c r="F56" s="266" t="str">
        <f>IF(_DBcomps[[#This Row],[Lab RTS]]="","No","Yes")</f>
        <v>Yes</v>
      </c>
      <c r="G56" s="267">
        <v>65.78</v>
      </c>
      <c r="H56" s="267"/>
      <c r="I56" s="267"/>
      <c r="J56" s="267"/>
      <c r="K56" s="267"/>
      <c r="L56" s="268"/>
      <c r="M56" s="275"/>
      <c r="N56" s="267">
        <v>4.43</v>
      </c>
      <c r="O56" s="267"/>
      <c r="P56" s="275"/>
      <c r="Q56" s="269"/>
      <c r="R56" s="336"/>
      <c r="S56" s="777" t="s">
        <v>5634</v>
      </c>
      <c r="T56" s="300">
        <v>8.61</v>
      </c>
      <c r="U56" s="267"/>
      <c r="V56" s="268"/>
      <c r="W56" s="267"/>
      <c r="X56" s="270"/>
      <c r="Y56" s="267">
        <v>1.6</v>
      </c>
      <c r="Z56" s="290"/>
      <c r="AA56" s="274"/>
      <c r="AB56" s="275"/>
      <c r="AC56" s="274"/>
      <c r="AD56" s="265"/>
      <c r="AE56" s="274">
        <v>0.18</v>
      </c>
      <c r="AF56" s="274">
        <v>0.63</v>
      </c>
      <c r="AG56" s="275"/>
      <c r="AH56" s="274"/>
      <c r="AI56" s="274"/>
      <c r="AJ56" s="275"/>
      <c r="AK56" s="270"/>
      <c r="AL56" s="276"/>
      <c r="AM56" s="275"/>
      <c r="AN56" s="274"/>
      <c r="AO56" s="275"/>
      <c r="AP56" s="274"/>
      <c r="AQ56" s="277">
        <f t="shared" si="8"/>
        <v>8</v>
      </c>
      <c r="AR56" s="267" t="s">
        <v>683</v>
      </c>
      <c r="AS56" s="275"/>
      <c r="AT56" s="273"/>
      <c r="AU56" s="272"/>
      <c r="AV56" s="267"/>
      <c r="AW56" s="268"/>
      <c r="AX56" s="273"/>
      <c r="AY56" s="273"/>
      <c r="AZ56" s="275"/>
      <c r="BA56" s="268"/>
      <c r="BB56" s="275"/>
      <c r="BC56" s="275"/>
      <c r="BD56" s="275"/>
      <c r="BE56" s="267"/>
      <c r="BF56" s="275"/>
      <c r="BG56" s="275"/>
      <c r="BH56" s="275"/>
      <c r="BI56" s="275"/>
      <c r="BJ56" s="278">
        <v>45892</v>
      </c>
      <c r="BK56" s="279">
        <v>45894</v>
      </c>
      <c r="BL56" s="431" t="s">
        <v>5639</v>
      </c>
      <c r="BM56" s="272"/>
      <c r="BN56" s="422">
        <v>6</v>
      </c>
      <c r="BO56" s="422">
        <v>9</v>
      </c>
      <c r="BP56" s="301">
        <v>64.709999999999994</v>
      </c>
      <c r="BQ56" s="413" t="s">
        <v>1372</v>
      </c>
      <c r="BR56" s="284"/>
      <c r="BS56" s="292" t="str">
        <f>IF(_DBcomps[[#This Row],[Problem]]="","Yes","No")</f>
        <v>Yes</v>
      </c>
      <c r="BT56" s="304">
        <v>5</v>
      </c>
      <c r="BU56" s="273"/>
      <c r="BV56" s="273"/>
      <c r="BW56" s="273"/>
      <c r="BX56" s="281">
        <v>7</v>
      </c>
      <c r="BY56" s="535" t="s">
        <v>1275</v>
      </c>
      <c r="BZ56" s="267"/>
      <c r="CA56" s="279"/>
      <c r="CB56" s="279"/>
      <c r="CC56" s="279"/>
      <c r="CD56" s="1423"/>
    </row>
    <row r="57" spans="1:82" s="295" customFormat="1">
      <c r="A57" s="265" t="s">
        <v>77</v>
      </c>
      <c r="B57" s="2" t="s">
        <v>486</v>
      </c>
      <c r="C57" s="2" t="s">
        <v>485</v>
      </c>
      <c r="D57" s="265" t="s">
        <v>5714</v>
      </c>
      <c r="E57" s="1466">
        <v>45895</v>
      </c>
      <c r="F57" s="266" t="str">
        <f>IF(_DBcomps[[#This Row],[Lab RTS]]="","No","Yes")</f>
        <v>Yes</v>
      </c>
      <c r="G57" s="267">
        <v>65.5</v>
      </c>
      <c r="H57" s="267"/>
      <c r="I57" s="267"/>
      <c r="J57" s="267"/>
      <c r="K57" s="267"/>
      <c r="L57" s="268"/>
      <c r="M57" s="275"/>
      <c r="N57" s="267">
        <v>3.68</v>
      </c>
      <c r="O57" s="267"/>
      <c r="P57" s="275"/>
      <c r="Q57" s="269"/>
      <c r="R57" s="336"/>
      <c r="S57" s="777" t="s">
        <v>5716</v>
      </c>
      <c r="T57" s="300">
        <v>8.6300000000000008</v>
      </c>
      <c r="U57" s="267"/>
      <c r="V57" s="268"/>
      <c r="W57" s="267"/>
      <c r="X57" s="270"/>
      <c r="Y57" s="267">
        <v>1.89</v>
      </c>
      <c r="Z57" s="290"/>
      <c r="AA57" s="274"/>
      <c r="AB57" s="275"/>
      <c r="AC57" s="274"/>
      <c r="AD57" s="265"/>
      <c r="AE57" s="274">
        <v>0.12</v>
      </c>
      <c r="AF57" s="274">
        <v>0.24</v>
      </c>
      <c r="AG57" s="275"/>
      <c r="AH57" s="274"/>
      <c r="AI57" s="274"/>
      <c r="AJ57" s="275"/>
      <c r="AK57" s="270"/>
      <c r="AL57" s="276"/>
      <c r="AM57" s="275"/>
      <c r="AN57" s="274"/>
      <c r="AO57" s="275"/>
      <c r="AP57" s="274"/>
      <c r="AQ57" s="277">
        <f t="shared" si="8"/>
        <v>8</v>
      </c>
      <c r="AR57" s="267" t="s">
        <v>683</v>
      </c>
      <c r="AS57" s="275"/>
      <c r="AT57" s="273"/>
      <c r="AU57" s="272"/>
      <c r="AV57" s="267"/>
      <c r="AW57" s="268"/>
      <c r="AX57" s="273"/>
      <c r="AY57" s="273"/>
      <c r="AZ57" s="275"/>
      <c r="BA57" s="268"/>
      <c r="BB57" s="275"/>
      <c r="BC57" s="275"/>
      <c r="BD57" s="275"/>
      <c r="BE57" s="267"/>
      <c r="BF57" s="275"/>
      <c r="BG57" s="275"/>
      <c r="BH57" s="275"/>
      <c r="BI57" s="275"/>
      <c r="BJ57" s="278">
        <v>45895</v>
      </c>
      <c r="BK57" s="279">
        <v>45895</v>
      </c>
      <c r="BL57" s="431" t="s">
        <v>5718</v>
      </c>
      <c r="BM57" s="272"/>
      <c r="BN57" s="422">
        <v>6</v>
      </c>
      <c r="BO57" s="422">
        <v>9</v>
      </c>
      <c r="BP57" s="301">
        <v>64.819999999999993</v>
      </c>
      <c r="BQ57" s="413" t="s">
        <v>1372</v>
      </c>
      <c r="BR57" s="284"/>
      <c r="BS57" s="292" t="str">
        <f>IF(_DBcomps[[#This Row],[Problem]]="","Yes","No")</f>
        <v>Yes</v>
      </c>
      <c r="BT57" s="304">
        <v>5</v>
      </c>
      <c r="BU57" s="273"/>
      <c r="BV57" s="273"/>
      <c r="BW57" s="273"/>
      <c r="BX57" s="281">
        <v>7</v>
      </c>
      <c r="BY57" s="535" t="s">
        <v>1275</v>
      </c>
      <c r="BZ57" s="267"/>
      <c r="CA57" s="279"/>
      <c r="CB57" s="279"/>
      <c r="CC57" s="279"/>
      <c r="CD57" s="1423"/>
    </row>
    <row r="58" spans="1:82" s="295" customFormat="1">
      <c r="A58" s="265" t="s">
        <v>77</v>
      </c>
      <c r="B58" s="2" t="s">
        <v>486</v>
      </c>
      <c r="C58" s="2" t="s">
        <v>485</v>
      </c>
      <c r="D58" s="265" t="s">
        <v>5715</v>
      </c>
      <c r="E58" s="1466">
        <v>45895</v>
      </c>
      <c r="F58" s="266" t="str">
        <f>IF(_DBcomps[[#This Row],[Lab RTS]]="","No","Yes")</f>
        <v>Yes</v>
      </c>
      <c r="G58" s="267">
        <v>65.89</v>
      </c>
      <c r="H58" s="267"/>
      <c r="I58" s="267"/>
      <c r="J58" s="267"/>
      <c r="K58" s="267"/>
      <c r="L58" s="268"/>
      <c r="M58" s="275"/>
      <c r="N58" s="267">
        <v>3.98</v>
      </c>
      <c r="O58" s="267"/>
      <c r="P58" s="275"/>
      <c r="Q58" s="269"/>
      <c r="R58" s="336"/>
      <c r="S58" s="777" t="s">
        <v>5717</v>
      </c>
      <c r="T58" s="300">
        <v>8.57</v>
      </c>
      <c r="U58" s="267"/>
      <c r="V58" s="268"/>
      <c r="W58" s="267"/>
      <c r="X58" s="270"/>
      <c r="Y58" s="267">
        <v>1.65</v>
      </c>
      <c r="Z58" s="290"/>
      <c r="AA58" s="274"/>
      <c r="AB58" s="275"/>
      <c r="AC58" s="274"/>
      <c r="AD58" s="265"/>
      <c r="AE58" s="274">
        <v>0.05</v>
      </c>
      <c r="AF58" s="274">
        <v>0.46</v>
      </c>
      <c r="AG58" s="275"/>
      <c r="AH58" s="274"/>
      <c r="AI58" s="274"/>
      <c r="AJ58" s="275"/>
      <c r="AK58" s="270"/>
      <c r="AL58" s="276"/>
      <c r="AM58" s="275"/>
      <c r="AN58" s="274"/>
      <c r="AO58" s="275"/>
      <c r="AP58" s="274"/>
      <c r="AQ58" s="277">
        <f t="shared" ref="AQ58:AQ66" si="9">MONTH(E58)</f>
        <v>8</v>
      </c>
      <c r="AR58" s="267" t="s">
        <v>683</v>
      </c>
      <c r="AS58" s="275"/>
      <c r="AT58" s="273"/>
      <c r="AU58" s="272"/>
      <c r="AV58" s="267"/>
      <c r="AW58" s="268"/>
      <c r="AX58" s="273"/>
      <c r="AY58" s="273"/>
      <c r="AZ58" s="275"/>
      <c r="BA58" s="268"/>
      <c r="BB58" s="275"/>
      <c r="BC58" s="275"/>
      <c r="BD58" s="275"/>
      <c r="BE58" s="267"/>
      <c r="BF58" s="275"/>
      <c r="BG58" s="275"/>
      <c r="BH58" s="275"/>
      <c r="BI58" s="275"/>
      <c r="BJ58" s="278">
        <v>45895</v>
      </c>
      <c r="BK58" s="279">
        <v>45895</v>
      </c>
      <c r="BL58" s="431" t="s">
        <v>5719</v>
      </c>
      <c r="BM58" s="272"/>
      <c r="BN58" s="422">
        <v>6</v>
      </c>
      <c r="BO58" s="422">
        <v>9</v>
      </c>
      <c r="BP58" s="301">
        <v>64.790000000000006</v>
      </c>
      <c r="BQ58" s="413" t="s">
        <v>1372</v>
      </c>
      <c r="BR58" s="284"/>
      <c r="BS58" s="292" t="str">
        <f>IF(_DBcomps[[#This Row],[Problem]]="","Yes","No")</f>
        <v>Yes</v>
      </c>
      <c r="BT58" s="304">
        <v>5</v>
      </c>
      <c r="BU58" s="273"/>
      <c r="BV58" s="273"/>
      <c r="BW58" s="273"/>
      <c r="BX58" s="281">
        <v>7</v>
      </c>
      <c r="BY58" s="535" t="s">
        <v>1275</v>
      </c>
      <c r="BZ58" s="267"/>
      <c r="CA58" s="279"/>
      <c r="CB58" s="279"/>
      <c r="CC58" s="279"/>
      <c r="CD58" s="1423"/>
    </row>
    <row r="59" spans="1:82" s="295" customFormat="1">
      <c r="A59" s="265" t="s">
        <v>77</v>
      </c>
      <c r="B59" s="2" t="s">
        <v>486</v>
      </c>
      <c r="C59" s="2" t="s">
        <v>485</v>
      </c>
      <c r="D59" s="265" t="s">
        <v>5736</v>
      </c>
      <c r="E59" s="1466">
        <v>45896</v>
      </c>
      <c r="F59" s="266" t="str">
        <f>IF(_DBcomps[[#This Row],[Lab RTS]]="","No","Yes")</f>
        <v>Yes</v>
      </c>
      <c r="G59" s="267">
        <v>66.89</v>
      </c>
      <c r="H59" s="267"/>
      <c r="I59" s="267"/>
      <c r="J59" s="267"/>
      <c r="K59" s="267"/>
      <c r="L59" s="268"/>
      <c r="M59" s="275"/>
      <c r="N59" s="267">
        <v>3.99</v>
      </c>
      <c r="O59" s="267"/>
      <c r="P59" s="275"/>
      <c r="Q59" s="269"/>
      <c r="R59" s="336"/>
      <c r="S59" s="777" t="s">
        <v>5728</v>
      </c>
      <c r="T59" s="300">
        <v>8.4</v>
      </c>
      <c r="U59" s="267"/>
      <c r="V59" s="268"/>
      <c r="W59" s="267"/>
      <c r="X59" s="270"/>
      <c r="Y59" s="267">
        <v>1.43</v>
      </c>
      <c r="Z59" s="290"/>
      <c r="AA59" s="274"/>
      <c r="AB59" s="275"/>
      <c r="AC59" s="274"/>
      <c r="AD59" s="265"/>
      <c r="AE59" s="274">
        <v>0.12</v>
      </c>
      <c r="AF59" s="274">
        <v>0.6</v>
      </c>
      <c r="AG59" s="275"/>
      <c r="AH59" s="274"/>
      <c r="AI59" s="274"/>
      <c r="AJ59" s="275"/>
      <c r="AK59" s="270"/>
      <c r="AL59" s="276"/>
      <c r="AM59" s="275"/>
      <c r="AN59" s="274"/>
      <c r="AO59" s="275"/>
      <c r="AP59" s="274"/>
      <c r="AQ59" s="277">
        <f t="shared" si="9"/>
        <v>8</v>
      </c>
      <c r="AR59" s="267" t="s">
        <v>683</v>
      </c>
      <c r="AS59" s="275"/>
      <c r="AT59" s="273"/>
      <c r="AU59" s="272"/>
      <c r="AV59" s="267"/>
      <c r="AW59" s="268"/>
      <c r="AX59" s="273"/>
      <c r="AY59" s="273"/>
      <c r="AZ59" s="275"/>
      <c r="BA59" s="268"/>
      <c r="BB59" s="275"/>
      <c r="BC59" s="275"/>
      <c r="BD59" s="275"/>
      <c r="BE59" s="267"/>
      <c r="BF59" s="275"/>
      <c r="BG59" s="275"/>
      <c r="BH59" s="275"/>
      <c r="BI59" s="275"/>
      <c r="BJ59" s="278">
        <v>45896</v>
      </c>
      <c r="BK59" s="279">
        <v>45896</v>
      </c>
      <c r="BL59" s="431" t="s">
        <v>5720</v>
      </c>
      <c r="BM59" s="272"/>
      <c r="BN59" s="422">
        <v>6</v>
      </c>
      <c r="BO59" s="422">
        <v>9</v>
      </c>
      <c r="BP59" s="301">
        <v>64.75</v>
      </c>
      <c r="BQ59" s="413" t="s">
        <v>1372</v>
      </c>
      <c r="BR59" s="284"/>
      <c r="BS59" s="292" t="str">
        <f>IF(_DBcomps[[#This Row],[Problem]]="","Yes","No")</f>
        <v>Yes</v>
      </c>
      <c r="BT59" s="304">
        <v>5</v>
      </c>
      <c r="BU59" s="273"/>
      <c r="BV59" s="273"/>
      <c r="BW59" s="273"/>
      <c r="BX59" s="281">
        <v>7</v>
      </c>
      <c r="BY59" s="535" t="s">
        <v>1275</v>
      </c>
      <c r="BZ59" s="267"/>
      <c r="CA59" s="279"/>
      <c r="CB59" s="279"/>
      <c r="CC59" s="279"/>
      <c r="CD59" s="1423"/>
    </row>
    <row r="60" spans="1:82" s="295" customFormat="1">
      <c r="A60" s="265" t="s">
        <v>77</v>
      </c>
      <c r="B60" s="2" t="s">
        <v>486</v>
      </c>
      <c r="C60" s="2" t="s">
        <v>485</v>
      </c>
      <c r="D60" s="265" t="s">
        <v>5737</v>
      </c>
      <c r="E60" s="1466">
        <v>45896</v>
      </c>
      <c r="F60" s="266" t="str">
        <f>IF(_DBcomps[[#This Row],[Lab RTS]]="","No","Yes")</f>
        <v>Yes</v>
      </c>
      <c r="G60" s="267">
        <v>66.3</v>
      </c>
      <c r="H60" s="267"/>
      <c r="I60" s="267"/>
      <c r="J60" s="267"/>
      <c r="K60" s="267"/>
      <c r="L60" s="268"/>
      <c r="M60" s="275"/>
      <c r="N60" s="267">
        <v>3.96</v>
      </c>
      <c r="O60" s="267"/>
      <c r="P60" s="275"/>
      <c r="Q60" s="269"/>
      <c r="R60" s="336"/>
      <c r="S60" s="777" t="s">
        <v>5729</v>
      </c>
      <c r="T60" s="300">
        <v>8.4</v>
      </c>
      <c r="U60" s="267"/>
      <c r="V60" s="268"/>
      <c r="W60" s="267"/>
      <c r="X60" s="270"/>
      <c r="Y60" s="267">
        <v>1.37</v>
      </c>
      <c r="Z60" s="290"/>
      <c r="AA60" s="274"/>
      <c r="AB60" s="275"/>
      <c r="AC60" s="274"/>
      <c r="AD60" s="265"/>
      <c r="AE60" s="274">
        <v>0.18</v>
      </c>
      <c r="AF60" s="274">
        <v>0.74</v>
      </c>
      <c r="AG60" s="275"/>
      <c r="AH60" s="274"/>
      <c r="AI60" s="274"/>
      <c r="AJ60" s="275"/>
      <c r="AK60" s="270"/>
      <c r="AL60" s="276"/>
      <c r="AM60" s="275"/>
      <c r="AN60" s="274"/>
      <c r="AO60" s="275"/>
      <c r="AP60" s="274"/>
      <c r="AQ60" s="277">
        <f t="shared" si="9"/>
        <v>8</v>
      </c>
      <c r="AR60" s="267" t="s">
        <v>683</v>
      </c>
      <c r="AS60" s="275"/>
      <c r="AT60" s="273"/>
      <c r="AU60" s="272"/>
      <c r="AV60" s="267"/>
      <c r="AW60" s="268"/>
      <c r="AX60" s="273"/>
      <c r="AY60" s="273"/>
      <c r="AZ60" s="275"/>
      <c r="BA60" s="268"/>
      <c r="BB60" s="275"/>
      <c r="BC60" s="275"/>
      <c r="BD60" s="275"/>
      <c r="BE60" s="267"/>
      <c r="BF60" s="275"/>
      <c r="BG60" s="275"/>
      <c r="BH60" s="275"/>
      <c r="BI60" s="275"/>
      <c r="BJ60" s="278">
        <v>45896</v>
      </c>
      <c r="BK60" s="279">
        <v>45896</v>
      </c>
      <c r="BL60" s="431" t="s">
        <v>5721</v>
      </c>
      <c r="BM60" s="272"/>
      <c r="BN60" s="422">
        <v>6</v>
      </c>
      <c r="BO60" s="422">
        <v>9</v>
      </c>
      <c r="BP60" s="301">
        <v>64.989999999999995</v>
      </c>
      <c r="BQ60" s="413" t="s">
        <v>1372</v>
      </c>
      <c r="BR60" s="284"/>
      <c r="BS60" s="292" t="str">
        <f>IF(_DBcomps[[#This Row],[Problem]]="","Yes","No")</f>
        <v>Yes</v>
      </c>
      <c r="BT60" s="304">
        <v>5</v>
      </c>
      <c r="BU60" s="273"/>
      <c r="BV60" s="273"/>
      <c r="BW60" s="273"/>
      <c r="BX60" s="281">
        <v>7</v>
      </c>
      <c r="BY60" s="535" t="s">
        <v>1275</v>
      </c>
      <c r="BZ60" s="267"/>
      <c r="CA60" s="279"/>
      <c r="CB60" s="279"/>
      <c r="CC60" s="279"/>
      <c r="CD60" s="1423"/>
    </row>
    <row r="61" spans="1:82" s="295" customFormat="1">
      <c r="A61" s="265" t="s">
        <v>77</v>
      </c>
      <c r="B61" s="2" t="s">
        <v>486</v>
      </c>
      <c r="C61" s="2" t="s">
        <v>485</v>
      </c>
      <c r="D61" s="265" t="s">
        <v>5738</v>
      </c>
      <c r="E61" s="1466">
        <v>45896</v>
      </c>
      <c r="F61" s="266" t="str">
        <f>IF(_DBcomps[[#This Row],[Lab RTS]]="","No","Yes")</f>
        <v>Yes</v>
      </c>
      <c r="G61" s="267">
        <v>65.680000000000007</v>
      </c>
      <c r="H61" s="267"/>
      <c r="I61" s="267"/>
      <c r="J61" s="267"/>
      <c r="K61" s="267"/>
      <c r="L61" s="268"/>
      <c r="M61" s="275"/>
      <c r="N61" s="267">
        <v>3.68</v>
      </c>
      <c r="O61" s="267"/>
      <c r="P61" s="275"/>
      <c r="Q61" s="269"/>
      <c r="R61" s="336"/>
      <c r="S61" s="777" t="s">
        <v>5730</v>
      </c>
      <c r="T61" s="300">
        <v>8.56</v>
      </c>
      <c r="U61" s="267"/>
      <c r="V61" s="268"/>
      <c r="W61" s="267"/>
      <c r="X61" s="270"/>
      <c r="Y61" s="267">
        <v>1.55</v>
      </c>
      <c r="Z61" s="290"/>
      <c r="AA61" s="274"/>
      <c r="AB61" s="275"/>
      <c r="AC61" s="274"/>
      <c r="AD61" s="265"/>
      <c r="AE61" s="274">
        <v>0.14000000000000001</v>
      </c>
      <c r="AF61" s="274">
        <v>0.56999999999999995</v>
      </c>
      <c r="AG61" s="275"/>
      <c r="AH61" s="274"/>
      <c r="AI61" s="274"/>
      <c r="AJ61" s="275"/>
      <c r="AK61" s="270"/>
      <c r="AL61" s="276"/>
      <c r="AM61" s="275"/>
      <c r="AN61" s="274"/>
      <c r="AO61" s="275"/>
      <c r="AP61" s="274"/>
      <c r="AQ61" s="277">
        <f t="shared" si="9"/>
        <v>8</v>
      </c>
      <c r="AR61" s="267" t="s">
        <v>683</v>
      </c>
      <c r="AS61" s="275"/>
      <c r="AT61" s="273"/>
      <c r="AU61" s="272"/>
      <c r="AV61" s="267"/>
      <c r="AW61" s="268"/>
      <c r="AX61" s="273"/>
      <c r="AY61" s="273"/>
      <c r="AZ61" s="275"/>
      <c r="BA61" s="268"/>
      <c r="BB61" s="275"/>
      <c r="BC61" s="275"/>
      <c r="BD61" s="275"/>
      <c r="BE61" s="267"/>
      <c r="BF61" s="275"/>
      <c r="BG61" s="275"/>
      <c r="BH61" s="275"/>
      <c r="BI61" s="275"/>
      <c r="BJ61" s="278">
        <v>45896</v>
      </c>
      <c r="BK61" s="279">
        <v>45896</v>
      </c>
      <c r="BL61" s="431" t="s">
        <v>5722</v>
      </c>
      <c r="BM61" s="272"/>
      <c r="BN61" s="422">
        <v>6</v>
      </c>
      <c r="BO61" s="422">
        <v>9</v>
      </c>
      <c r="BP61" s="301">
        <v>64.87</v>
      </c>
      <c r="BQ61" s="413" t="s">
        <v>1372</v>
      </c>
      <c r="BR61" s="284"/>
      <c r="BS61" s="292" t="str">
        <f>IF(_DBcomps[[#This Row],[Problem]]="","Yes","No")</f>
        <v>Yes</v>
      </c>
      <c r="BT61" s="304">
        <v>5</v>
      </c>
      <c r="BU61" s="273"/>
      <c r="BV61" s="273"/>
      <c r="BW61" s="273"/>
      <c r="BX61" s="281">
        <v>7</v>
      </c>
      <c r="BY61" s="535" t="s">
        <v>1275</v>
      </c>
      <c r="BZ61" s="267"/>
      <c r="CA61" s="279"/>
      <c r="CB61" s="279"/>
      <c r="CC61" s="279"/>
      <c r="CD61" s="1423"/>
    </row>
    <row r="62" spans="1:82" s="295" customFormat="1">
      <c r="A62" s="265" t="s">
        <v>77</v>
      </c>
      <c r="B62" s="2" t="s">
        <v>486</v>
      </c>
      <c r="C62" s="2" t="s">
        <v>485</v>
      </c>
      <c r="D62" s="265" t="s">
        <v>5739</v>
      </c>
      <c r="E62" s="1466">
        <v>45896</v>
      </c>
      <c r="F62" s="266" t="str">
        <f>IF(_DBcomps[[#This Row],[Lab RTS]]="","No","Yes")</f>
        <v>Yes</v>
      </c>
      <c r="G62" s="267">
        <v>65.48</v>
      </c>
      <c r="H62" s="267"/>
      <c r="I62" s="267"/>
      <c r="J62" s="267"/>
      <c r="K62" s="267"/>
      <c r="L62" s="268"/>
      <c r="M62" s="275"/>
      <c r="N62" s="267">
        <v>3.62</v>
      </c>
      <c r="O62" s="267"/>
      <c r="P62" s="275"/>
      <c r="Q62" s="269"/>
      <c r="R62" s="336"/>
      <c r="S62" s="777" t="s">
        <v>5731</v>
      </c>
      <c r="T62" s="300">
        <v>8.51</v>
      </c>
      <c r="U62" s="267"/>
      <c r="V62" s="268"/>
      <c r="W62" s="267"/>
      <c r="X62" s="270"/>
      <c r="Y62" s="267">
        <v>1.62</v>
      </c>
      <c r="Z62" s="290"/>
      <c r="AA62" s="274"/>
      <c r="AB62" s="275"/>
      <c r="AC62" s="274"/>
      <c r="AD62" s="265"/>
      <c r="AE62" s="274">
        <v>0.19</v>
      </c>
      <c r="AF62" s="274">
        <v>0.65</v>
      </c>
      <c r="AG62" s="275"/>
      <c r="AH62" s="274"/>
      <c r="AI62" s="274"/>
      <c r="AJ62" s="275"/>
      <c r="AK62" s="270"/>
      <c r="AL62" s="276"/>
      <c r="AM62" s="275"/>
      <c r="AN62" s="274"/>
      <c r="AO62" s="275"/>
      <c r="AP62" s="274"/>
      <c r="AQ62" s="277">
        <f t="shared" si="9"/>
        <v>8</v>
      </c>
      <c r="AR62" s="267" t="s">
        <v>683</v>
      </c>
      <c r="AS62" s="275"/>
      <c r="AT62" s="273"/>
      <c r="AU62" s="272"/>
      <c r="AV62" s="267"/>
      <c r="AW62" s="268"/>
      <c r="AX62" s="273"/>
      <c r="AY62" s="273"/>
      <c r="AZ62" s="275"/>
      <c r="BA62" s="268"/>
      <c r="BB62" s="275"/>
      <c r="BC62" s="275"/>
      <c r="BD62" s="275"/>
      <c r="BE62" s="267"/>
      <c r="BF62" s="275"/>
      <c r="BG62" s="275"/>
      <c r="BH62" s="275"/>
      <c r="BI62" s="275"/>
      <c r="BJ62" s="278">
        <v>45896</v>
      </c>
      <c r="BK62" s="279">
        <v>45896</v>
      </c>
      <c r="BL62" s="431" t="s">
        <v>5723</v>
      </c>
      <c r="BM62" s="272"/>
      <c r="BN62" s="422">
        <v>6</v>
      </c>
      <c r="BO62" s="422">
        <v>9</v>
      </c>
      <c r="BP62" s="301">
        <v>65.14</v>
      </c>
      <c r="BQ62" s="413" t="s">
        <v>1372</v>
      </c>
      <c r="BR62" s="284"/>
      <c r="BS62" s="292" t="str">
        <f>IF(_DBcomps[[#This Row],[Problem]]="","Yes","No")</f>
        <v>Yes</v>
      </c>
      <c r="BT62" s="304">
        <v>5</v>
      </c>
      <c r="BU62" s="273"/>
      <c r="BV62" s="273"/>
      <c r="BW62" s="273"/>
      <c r="BX62" s="281">
        <v>7</v>
      </c>
      <c r="BY62" s="535" t="s">
        <v>1275</v>
      </c>
      <c r="BZ62" s="267"/>
      <c r="CA62" s="279"/>
      <c r="CB62" s="279"/>
      <c r="CC62" s="279"/>
      <c r="CD62" s="1423"/>
    </row>
    <row r="63" spans="1:82" s="295" customFormat="1">
      <c r="A63" s="265" t="s">
        <v>77</v>
      </c>
      <c r="B63" s="2" t="s">
        <v>486</v>
      </c>
      <c r="C63" s="2" t="s">
        <v>485</v>
      </c>
      <c r="D63" s="265" t="s">
        <v>5740</v>
      </c>
      <c r="E63" s="1466">
        <v>45896</v>
      </c>
      <c r="F63" s="266" t="str">
        <f>IF(_DBcomps[[#This Row],[Lab RTS]]="","No","Yes")</f>
        <v>Yes</v>
      </c>
      <c r="G63" s="267">
        <v>66.48</v>
      </c>
      <c r="H63" s="267"/>
      <c r="I63" s="267"/>
      <c r="J63" s="267"/>
      <c r="K63" s="267"/>
      <c r="L63" s="268"/>
      <c r="M63" s="275"/>
      <c r="N63" s="267">
        <v>4.0599999999999996</v>
      </c>
      <c r="O63" s="267"/>
      <c r="P63" s="275"/>
      <c r="Q63" s="269"/>
      <c r="R63" s="336"/>
      <c r="S63" s="777" t="s">
        <v>5732</v>
      </c>
      <c r="T63" s="300">
        <v>8.5299999999999994</v>
      </c>
      <c r="U63" s="267"/>
      <c r="V63" s="268"/>
      <c r="W63" s="267"/>
      <c r="X63" s="270"/>
      <c r="Y63" s="267">
        <v>2.14</v>
      </c>
      <c r="Z63" s="290"/>
      <c r="AA63" s="274"/>
      <c r="AB63" s="275"/>
      <c r="AC63" s="274"/>
      <c r="AD63" s="265"/>
      <c r="AE63" s="274">
        <v>0.22</v>
      </c>
      <c r="AF63" s="274">
        <v>0.74</v>
      </c>
      <c r="AG63" s="275"/>
      <c r="AH63" s="274"/>
      <c r="AI63" s="274"/>
      <c r="AJ63" s="275"/>
      <c r="AK63" s="270"/>
      <c r="AL63" s="276"/>
      <c r="AM63" s="275"/>
      <c r="AN63" s="274"/>
      <c r="AO63" s="275"/>
      <c r="AP63" s="274"/>
      <c r="AQ63" s="277">
        <f t="shared" si="9"/>
        <v>8</v>
      </c>
      <c r="AR63" s="267" t="s">
        <v>683</v>
      </c>
      <c r="AS63" s="275"/>
      <c r="AT63" s="273"/>
      <c r="AU63" s="272"/>
      <c r="AV63" s="267"/>
      <c r="AW63" s="268"/>
      <c r="AX63" s="273"/>
      <c r="AY63" s="273"/>
      <c r="AZ63" s="275"/>
      <c r="BA63" s="268"/>
      <c r="BB63" s="275"/>
      <c r="BC63" s="275"/>
      <c r="BD63" s="275"/>
      <c r="BE63" s="267"/>
      <c r="BF63" s="275"/>
      <c r="BG63" s="275"/>
      <c r="BH63" s="275"/>
      <c r="BI63" s="275"/>
      <c r="BJ63" s="278">
        <v>45896</v>
      </c>
      <c r="BK63" s="279">
        <v>45896</v>
      </c>
      <c r="BL63" s="431" t="s">
        <v>5724</v>
      </c>
      <c r="BM63" s="272"/>
      <c r="BN63" s="422">
        <v>6</v>
      </c>
      <c r="BO63" s="422">
        <v>9</v>
      </c>
      <c r="BP63" s="301">
        <v>65.19</v>
      </c>
      <c r="BQ63" s="413" t="s">
        <v>1372</v>
      </c>
      <c r="BR63" s="284"/>
      <c r="BS63" s="292" t="str">
        <f>IF(_DBcomps[[#This Row],[Problem]]="","Yes","No")</f>
        <v>Yes</v>
      </c>
      <c r="BT63" s="304">
        <v>5</v>
      </c>
      <c r="BU63" s="273"/>
      <c r="BV63" s="273"/>
      <c r="BW63" s="273"/>
      <c r="BX63" s="281">
        <v>7</v>
      </c>
      <c r="BY63" s="535" t="s">
        <v>1275</v>
      </c>
      <c r="BZ63" s="267"/>
      <c r="CA63" s="279"/>
      <c r="CB63" s="279"/>
      <c r="CC63" s="279"/>
      <c r="CD63" s="1423"/>
    </row>
    <row r="64" spans="1:82" s="295" customFormat="1">
      <c r="A64" s="265" t="s">
        <v>77</v>
      </c>
      <c r="B64" s="2" t="s">
        <v>486</v>
      </c>
      <c r="C64" s="2" t="s">
        <v>485</v>
      </c>
      <c r="D64" s="265" t="s">
        <v>5741</v>
      </c>
      <c r="E64" s="1466">
        <v>45896</v>
      </c>
      <c r="F64" s="266" t="str">
        <f>IF(_DBcomps[[#This Row],[Lab RTS]]="","No","Yes")</f>
        <v>Yes</v>
      </c>
      <c r="G64" s="267">
        <v>65.680000000000007</v>
      </c>
      <c r="H64" s="267"/>
      <c r="I64" s="267"/>
      <c r="J64" s="267"/>
      <c r="K64" s="267"/>
      <c r="L64" s="268"/>
      <c r="M64" s="275"/>
      <c r="N64" s="267">
        <v>4.03</v>
      </c>
      <c r="O64" s="267"/>
      <c r="P64" s="275"/>
      <c r="Q64" s="269"/>
      <c r="R64" s="336"/>
      <c r="S64" s="777" t="s">
        <v>5733</v>
      </c>
      <c r="T64" s="300">
        <v>8.5399999999999991</v>
      </c>
      <c r="U64" s="267"/>
      <c r="V64" s="268"/>
      <c r="W64" s="267"/>
      <c r="X64" s="270"/>
      <c r="Y64" s="267">
        <v>1.86</v>
      </c>
      <c r="Z64" s="290"/>
      <c r="AA64" s="274"/>
      <c r="AB64" s="275"/>
      <c r="AC64" s="274"/>
      <c r="AD64" s="265"/>
      <c r="AE64" s="274">
        <v>0.18</v>
      </c>
      <c r="AF64" s="274">
        <v>0.36</v>
      </c>
      <c r="AG64" s="275"/>
      <c r="AH64" s="274"/>
      <c r="AI64" s="274"/>
      <c r="AJ64" s="275"/>
      <c r="AK64" s="270"/>
      <c r="AL64" s="276"/>
      <c r="AM64" s="275"/>
      <c r="AN64" s="274"/>
      <c r="AO64" s="275"/>
      <c r="AP64" s="274"/>
      <c r="AQ64" s="277">
        <f t="shared" si="9"/>
        <v>8</v>
      </c>
      <c r="AR64" s="267" t="s">
        <v>683</v>
      </c>
      <c r="AS64" s="275"/>
      <c r="AT64" s="273"/>
      <c r="AU64" s="272"/>
      <c r="AV64" s="267"/>
      <c r="AW64" s="268"/>
      <c r="AX64" s="273"/>
      <c r="AY64" s="273"/>
      <c r="AZ64" s="275"/>
      <c r="BA64" s="268"/>
      <c r="BB64" s="275"/>
      <c r="BC64" s="275"/>
      <c r="BD64" s="275"/>
      <c r="BE64" s="267"/>
      <c r="BF64" s="275"/>
      <c r="BG64" s="275"/>
      <c r="BH64" s="275"/>
      <c r="BI64" s="275"/>
      <c r="BJ64" s="278">
        <v>45896</v>
      </c>
      <c r="BK64" s="279">
        <v>45896</v>
      </c>
      <c r="BL64" s="431" t="s">
        <v>5725</v>
      </c>
      <c r="BM64" s="272"/>
      <c r="BN64" s="422">
        <v>6</v>
      </c>
      <c r="BO64" s="422">
        <v>9</v>
      </c>
      <c r="BP64" s="301">
        <v>65.14</v>
      </c>
      <c r="BQ64" s="413" t="s">
        <v>1372</v>
      </c>
      <c r="BR64" s="284"/>
      <c r="BS64" s="292" t="str">
        <f>IF(_DBcomps[[#This Row],[Problem]]="","Yes","No")</f>
        <v>Yes</v>
      </c>
      <c r="BT64" s="304">
        <v>5</v>
      </c>
      <c r="BU64" s="273"/>
      <c r="BV64" s="273"/>
      <c r="BW64" s="273"/>
      <c r="BX64" s="281">
        <v>7</v>
      </c>
      <c r="BY64" s="535" t="s">
        <v>1275</v>
      </c>
      <c r="BZ64" s="267"/>
      <c r="CA64" s="279"/>
      <c r="CB64" s="279"/>
      <c r="CC64" s="279"/>
      <c r="CD64" s="1423"/>
    </row>
    <row r="65" spans="1:82" s="295" customFormat="1">
      <c r="A65" s="265" t="s">
        <v>77</v>
      </c>
      <c r="B65" s="2" t="s">
        <v>486</v>
      </c>
      <c r="C65" s="2" t="s">
        <v>485</v>
      </c>
      <c r="D65" s="265" t="s">
        <v>5742</v>
      </c>
      <c r="E65" s="1466">
        <v>45897</v>
      </c>
      <c r="F65" s="266" t="str">
        <f>IF(_DBcomps[[#This Row],[Lab RTS]]="","No","Yes")</f>
        <v>Yes</v>
      </c>
      <c r="G65" s="267">
        <v>66.290000000000006</v>
      </c>
      <c r="H65" s="267"/>
      <c r="I65" s="267"/>
      <c r="J65" s="267"/>
      <c r="K65" s="267"/>
      <c r="L65" s="268"/>
      <c r="M65" s="275"/>
      <c r="N65" s="267">
        <v>4.0599999999999996</v>
      </c>
      <c r="O65" s="267"/>
      <c r="P65" s="275"/>
      <c r="Q65" s="269"/>
      <c r="R65" s="336"/>
      <c r="S65" s="777" t="s">
        <v>5734</v>
      </c>
      <c r="T65" s="300">
        <v>8.39</v>
      </c>
      <c r="U65" s="267"/>
      <c r="V65" s="268"/>
      <c r="W65" s="267"/>
      <c r="X65" s="270"/>
      <c r="Y65" s="267">
        <v>1.52</v>
      </c>
      <c r="Z65" s="290"/>
      <c r="AA65" s="274"/>
      <c r="AB65" s="275"/>
      <c r="AC65" s="274"/>
      <c r="AD65" s="265"/>
      <c r="AE65" s="274">
        <v>0.22</v>
      </c>
      <c r="AF65" s="274">
        <v>0.68</v>
      </c>
      <c r="AG65" s="275"/>
      <c r="AH65" s="274"/>
      <c r="AI65" s="274"/>
      <c r="AJ65" s="275"/>
      <c r="AK65" s="270"/>
      <c r="AL65" s="276"/>
      <c r="AM65" s="275"/>
      <c r="AN65" s="274"/>
      <c r="AO65" s="275"/>
      <c r="AP65" s="274"/>
      <c r="AQ65" s="277">
        <f t="shared" si="9"/>
        <v>8</v>
      </c>
      <c r="AR65" s="267" t="s">
        <v>683</v>
      </c>
      <c r="AS65" s="275"/>
      <c r="AT65" s="273"/>
      <c r="AU65" s="272"/>
      <c r="AV65" s="267"/>
      <c r="AW65" s="268"/>
      <c r="AX65" s="273"/>
      <c r="AY65" s="273"/>
      <c r="AZ65" s="275"/>
      <c r="BA65" s="268"/>
      <c r="BB65" s="275"/>
      <c r="BC65" s="275"/>
      <c r="BD65" s="275"/>
      <c r="BE65" s="267"/>
      <c r="BF65" s="275"/>
      <c r="BG65" s="275"/>
      <c r="BH65" s="275"/>
      <c r="BI65" s="275"/>
      <c r="BJ65" s="278">
        <v>45897</v>
      </c>
      <c r="BK65" s="279">
        <v>45897</v>
      </c>
      <c r="BL65" s="431" t="s">
        <v>5726</v>
      </c>
      <c r="BM65" s="272"/>
      <c r="BN65" s="422">
        <v>6</v>
      </c>
      <c r="BO65" s="422">
        <v>9</v>
      </c>
      <c r="BP65" s="301">
        <v>65.2</v>
      </c>
      <c r="BQ65" s="413" t="s">
        <v>1372</v>
      </c>
      <c r="BR65" s="284"/>
      <c r="BS65" s="292" t="str">
        <f>IF(_DBcomps[[#This Row],[Problem]]="","Yes","No")</f>
        <v>Yes</v>
      </c>
      <c r="BT65" s="304">
        <v>5</v>
      </c>
      <c r="BU65" s="273"/>
      <c r="BV65" s="273"/>
      <c r="BW65" s="273"/>
      <c r="BX65" s="281">
        <v>7</v>
      </c>
      <c r="BY65" s="535" t="s">
        <v>1275</v>
      </c>
      <c r="BZ65" s="267"/>
      <c r="CA65" s="279"/>
      <c r="CB65" s="279"/>
      <c r="CC65" s="279"/>
      <c r="CD65" s="1423"/>
    </row>
    <row r="66" spans="1:82" s="295" customFormat="1">
      <c r="A66" s="265" t="s">
        <v>77</v>
      </c>
      <c r="B66" s="2" t="s">
        <v>486</v>
      </c>
      <c r="C66" s="2" t="s">
        <v>485</v>
      </c>
      <c r="D66" s="265" t="s">
        <v>5743</v>
      </c>
      <c r="E66" s="1466">
        <v>45897</v>
      </c>
      <c r="F66" s="266" t="str">
        <f>IF(_DBcomps[[#This Row],[Lab RTS]]="","No","Yes")</f>
        <v>Yes</v>
      </c>
      <c r="G66" s="267">
        <v>66.03</v>
      </c>
      <c r="H66" s="267"/>
      <c r="I66" s="267"/>
      <c r="J66" s="267"/>
      <c r="K66" s="267"/>
      <c r="L66" s="268"/>
      <c r="M66" s="275"/>
      <c r="N66" s="267">
        <v>4.17</v>
      </c>
      <c r="O66" s="267"/>
      <c r="P66" s="275"/>
      <c r="Q66" s="269"/>
      <c r="R66" s="336"/>
      <c r="S66" s="777" t="s">
        <v>5735</v>
      </c>
      <c r="T66" s="300">
        <v>8.42</v>
      </c>
      <c r="U66" s="267"/>
      <c r="V66" s="268"/>
      <c r="W66" s="267"/>
      <c r="X66" s="270"/>
      <c r="Y66" s="267">
        <v>1.87</v>
      </c>
      <c r="Z66" s="290"/>
      <c r="AA66" s="274"/>
      <c r="AB66" s="275"/>
      <c r="AC66" s="274"/>
      <c r="AD66" s="265"/>
      <c r="AE66" s="274">
        <v>0.21</v>
      </c>
      <c r="AF66" s="274">
        <v>0.61</v>
      </c>
      <c r="AG66" s="275"/>
      <c r="AH66" s="274"/>
      <c r="AI66" s="274"/>
      <c r="AJ66" s="275"/>
      <c r="AK66" s="270"/>
      <c r="AL66" s="276"/>
      <c r="AM66" s="275"/>
      <c r="AN66" s="274"/>
      <c r="AO66" s="275"/>
      <c r="AP66" s="274"/>
      <c r="AQ66" s="277">
        <f t="shared" si="9"/>
        <v>8</v>
      </c>
      <c r="AR66" s="267" t="s">
        <v>683</v>
      </c>
      <c r="AS66" s="275"/>
      <c r="AT66" s="273"/>
      <c r="AU66" s="272"/>
      <c r="AV66" s="267"/>
      <c r="AW66" s="268"/>
      <c r="AX66" s="273"/>
      <c r="AY66" s="273"/>
      <c r="AZ66" s="275"/>
      <c r="BA66" s="268"/>
      <c r="BB66" s="275"/>
      <c r="BC66" s="275"/>
      <c r="BD66" s="275"/>
      <c r="BE66" s="267"/>
      <c r="BF66" s="275"/>
      <c r="BG66" s="275"/>
      <c r="BH66" s="275"/>
      <c r="BI66" s="275"/>
      <c r="BJ66" s="278">
        <v>45897</v>
      </c>
      <c r="BK66" s="279">
        <v>45897</v>
      </c>
      <c r="BL66" s="431" t="s">
        <v>5727</v>
      </c>
      <c r="BM66" s="272"/>
      <c r="BN66" s="422">
        <v>6</v>
      </c>
      <c r="BO66" s="422">
        <v>9</v>
      </c>
      <c r="BP66" s="301">
        <v>64.849999999999994</v>
      </c>
      <c r="BQ66" s="413" t="s">
        <v>1372</v>
      </c>
      <c r="BR66" s="284"/>
      <c r="BS66" s="292" t="str">
        <f>IF(_DBcomps[[#This Row],[Problem]]="","Yes","No")</f>
        <v>Yes</v>
      </c>
      <c r="BT66" s="304">
        <v>5</v>
      </c>
      <c r="BU66" s="273"/>
      <c r="BV66" s="273"/>
      <c r="BW66" s="273"/>
      <c r="BX66" s="281">
        <v>7</v>
      </c>
      <c r="BY66" s="535" t="s">
        <v>1275</v>
      </c>
      <c r="BZ66" s="267"/>
      <c r="CA66" s="279"/>
      <c r="CB66" s="279"/>
      <c r="CC66" s="279"/>
      <c r="CD66" s="1423"/>
    </row>
    <row r="67" spans="1:82" s="295" customFormat="1">
      <c r="A67" s="265" t="s">
        <v>77</v>
      </c>
      <c r="B67" s="2" t="s">
        <v>486</v>
      </c>
      <c r="C67" s="2" t="s">
        <v>485</v>
      </c>
      <c r="D67" s="265" t="s">
        <v>5760</v>
      </c>
      <c r="E67" s="1466">
        <v>45897</v>
      </c>
      <c r="F67" s="266" t="str">
        <f>IF(_DBcomps[[#This Row],[Lab RTS]]="","No","Yes")</f>
        <v>Yes</v>
      </c>
      <c r="G67" s="267">
        <v>65.930000000000007</v>
      </c>
      <c r="H67" s="267"/>
      <c r="I67" s="267"/>
      <c r="J67" s="267"/>
      <c r="K67" s="267"/>
      <c r="L67" s="268"/>
      <c r="M67" s="275"/>
      <c r="N67" s="267">
        <v>4.04</v>
      </c>
      <c r="O67" s="267"/>
      <c r="P67" s="275"/>
      <c r="Q67" s="269"/>
      <c r="R67" s="336"/>
      <c r="S67" s="777" t="s">
        <v>5766</v>
      </c>
      <c r="T67" s="300">
        <v>8.44</v>
      </c>
      <c r="U67" s="267"/>
      <c r="V67" s="268"/>
      <c r="W67" s="267"/>
      <c r="X67" s="270"/>
      <c r="Y67" s="267">
        <v>1.53</v>
      </c>
      <c r="Z67" s="290"/>
      <c r="AA67" s="274"/>
      <c r="AB67" s="275"/>
      <c r="AC67" s="274"/>
      <c r="AD67" s="265"/>
      <c r="AE67" s="274">
        <v>0.24</v>
      </c>
      <c r="AF67" s="274">
        <v>0.56999999999999995</v>
      </c>
      <c r="AG67" s="275"/>
      <c r="AH67" s="274"/>
      <c r="AI67" s="274"/>
      <c r="AJ67" s="275"/>
      <c r="AK67" s="270"/>
      <c r="AL67" s="276"/>
      <c r="AM67" s="275"/>
      <c r="AN67" s="274"/>
      <c r="AO67" s="275"/>
      <c r="AP67" s="274"/>
      <c r="AQ67" s="277">
        <f t="shared" ref="AQ67:AQ72" si="10">MONTH(E67)</f>
        <v>8</v>
      </c>
      <c r="AR67" s="267" t="s">
        <v>683</v>
      </c>
      <c r="AS67" s="275"/>
      <c r="AT67" s="273"/>
      <c r="AU67" s="272"/>
      <c r="AV67" s="267"/>
      <c r="AW67" s="268"/>
      <c r="AX67" s="273"/>
      <c r="AY67" s="273"/>
      <c r="AZ67" s="275"/>
      <c r="BA67" s="268"/>
      <c r="BB67" s="275"/>
      <c r="BC67" s="275"/>
      <c r="BD67" s="275"/>
      <c r="BE67" s="267"/>
      <c r="BF67" s="275"/>
      <c r="BG67" s="275"/>
      <c r="BH67" s="275"/>
      <c r="BI67" s="275"/>
      <c r="BJ67" s="278">
        <v>45897</v>
      </c>
      <c r="BK67" s="279">
        <v>45898</v>
      </c>
      <c r="BL67" s="431" t="s">
        <v>5772</v>
      </c>
      <c r="BM67" s="272"/>
      <c r="BN67" s="422">
        <v>6</v>
      </c>
      <c r="BO67" s="422">
        <v>9</v>
      </c>
      <c r="BP67" s="301">
        <v>64.760000000000005</v>
      </c>
      <c r="BQ67" s="413" t="s">
        <v>1372</v>
      </c>
      <c r="BR67" s="284"/>
      <c r="BS67" s="292" t="str">
        <f>IF(_DBcomps[[#This Row],[Problem]]="","Yes","No")</f>
        <v>Yes</v>
      </c>
      <c r="BT67" s="304">
        <v>5</v>
      </c>
      <c r="BU67" s="273"/>
      <c r="BV67" s="273"/>
      <c r="BW67" s="273"/>
      <c r="BX67" s="281">
        <v>7</v>
      </c>
      <c r="BY67" s="535" t="s">
        <v>1275</v>
      </c>
      <c r="BZ67" s="267"/>
      <c r="CA67" s="279"/>
      <c r="CB67" s="279"/>
      <c r="CC67" s="279"/>
      <c r="CD67" s="1423"/>
    </row>
    <row r="68" spans="1:82" s="295" customFormat="1">
      <c r="A68" s="265" t="s">
        <v>77</v>
      </c>
      <c r="B68" s="2" t="s">
        <v>486</v>
      </c>
      <c r="C68" s="2" t="s">
        <v>485</v>
      </c>
      <c r="D68" s="265" t="s">
        <v>5761</v>
      </c>
      <c r="E68" s="1466">
        <v>45897</v>
      </c>
      <c r="F68" s="266" t="str">
        <f>IF(_DBcomps[[#This Row],[Lab RTS]]="","No","Yes")</f>
        <v>Yes</v>
      </c>
      <c r="G68" s="267">
        <v>66.27</v>
      </c>
      <c r="H68" s="267"/>
      <c r="I68" s="267"/>
      <c r="J68" s="267"/>
      <c r="K68" s="267"/>
      <c r="L68" s="268"/>
      <c r="M68" s="275"/>
      <c r="N68" s="267">
        <v>3.95</v>
      </c>
      <c r="O68" s="267"/>
      <c r="P68" s="275"/>
      <c r="Q68" s="269"/>
      <c r="R68" s="336"/>
      <c r="S68" s="777" t="s">
        <v>5767</v>
      </c>
      <c r="T68" s="300">
        <v>8.4</v>
      </c>
      <c r="U68" s="267"/>
      <c r="V68" s="268"/>
      <c r="W68" s="267"/>
      <c r="X68" s="270"/>
      <c r="Y68" s="267">
        <v>1.44</v>
      </c>
      <c r="Z68" s="290"/>
      <c r="AA68" s="274"/>
      <c r="AB68" s="275"/>
      <c r="AC68" s="274"/>
      <c r="AD68" s="265"/>
      <c r="AE68" s="274">
        <v>0.27</v>
      </c>
      <c r="AF68" s="274">
        <v>0.62</v>
      </c>
      <c r="AG68" s="275"/>
      <c r="AH68" s="274"/>
      <c r="AI68" s="274"/>
      <c r="AJ68" s="275"/>
      <c r="AK68" s="270"/>
      <c r="AL68" s="276"/>
      <c r="AM68" s="275"/>
      <c r="AN68" s="274"/>
      <c r="AO68" s="275"/>
      <c r="AP68" s="274"/>
      <c r="AQ68" s="277">
        <f t="shared" si="10"/>
        <v>8</v>
      </c>
      <c r="AR68" s="267" t="s">
        <v>683</v>
      </c>
      <c r="AS68" s="275"/>
      <c r="AT68" s="273"/>
      <c r="AU68" s="272"/>
      <c r="AV68" s="267"/>
      <c r="AW68" s="268"/>
      <c r="AX68" s="273"/>
      <c r="AY68" s="273"/>
      <c r="AZ68" s="275"/>
      <c r="BA68" s="268"/>
      <c r="BB68" s="275"/>
      <c r="BC68" s="275"/>
      <c r="BD68" s="275"/>
      <c r="BE68" s="267"/>
      <c r="BF68" s="275"/>
      <c r="BG68" s="275"/>
      <c r="BH68" s="275"/>
      <c r="BI68" s="275"/>
      <c r="BJ68" s="278">
        <v>45897</v>
      </c>
      <c r="BK68" s="279">
        <v>45898</v>
      </c>
      <c r="BL68" s="431" t="s">
        <v>5773</v>
      </c>
      <c r="BM68" s="272"/>
      <c r="BN68" s="422">
        <v>6</v>
      </c>
      <c r="BO68" s="422">
        <v>9</v>
      </c>
      <c r="BP68" s="301">
        <v>64.650000000000006</v>
      </c>
      <c r="BQ68" s="413" t="s">
        <v>1372</v>
      </c>
      <c r="BR68" s="284"/>
      <c r="BS68" s="292" t="str">
        <f>IF(_DBcomps[[#This Row],[Problem]]="","Yes","No")</f>
        <v>Yes</v>
      </c>
      <c r="BT68" s="304">
        <v>5</v>
      </c>
      <c r="BU68" s="273"/>
      <c r="BV68" s="273"/>
      <c r="BW68" s="273"/>
      <c r="BX68" s="281">
        <v>7</v>
      </c>
      <c r="BY68" s="535" t="s">
        <v>1275</v>
      </c>
      <c r="BZ68" s="267"/>
      <c r="CA68" s="279"/>
      <c r="CB68" s="279"/>
      <c r="CC68" s="279"/>
      <c r="CD68" s="1423"/>
    </row>
    <row r="69" spans="1:82" s="295" customFormat="1">
      <c r="A69" s="265" t="s">
        <v>77</v>
      </c>
      <c r="B69" s="2" t="s">
        <v>486</v>
      </c>
      <c r="C69" s="2" t="s">
        <v>485</v>
      </c>
      <c r="D69" s="265" t="s">
        <v>5762</v>
      </c>
      <c r="E69" s="1466">
        <v>45897</v>
      </c>
      <c r="F69" s="266" t="str">
        <f>IF(_DBcomps[[#This Row],[Lab RTS]]="","No","Yes")</f>
        <v>Yes</v>
      </c>
      <c r="G69" s="267">
        <v>66.44</v>
      </c>
      <c r="H69" s="267"/>
      <c r="I69" s="267"/>
      <c r="J69" s="267"/>
      <c r="K69" s="267"/>
      <c r="L69" s="268"/>
      <c r="M69" s="275"/>
      <c r="N69" s="267">
        <v>4.1500000000000004</v>
      </c>
      <c r="O69" s="267"/>
      <c r="P69" s="275"/>
      <c r="Q69" s="269"/>
      <c r="R69" s="336"/>
      <c r="S69" s="777" t="s">
        <v>5768</v>
      </c>
      <c r="T69" s="300">
        <v>8.4700000000000006</v>
      </c>
      <c r="U69" s="267"/>
      <c r="V69" s="268"/>
      <c r="W69" s="267"/>
      <c r="X69" s="270"/>
      <c r="Y69" s="267">
        <v>2.1</v>
      </c>
      <c r="Z69" s="290"/>
      <c r="AA69" s="274"/>
      <c r="AB69" s="275"/>
      <c r="AC69" s="274"/>
      <c r="AD69" s="265"/>
      <c r="AE69" s="274">
        <v>0.08</v>
      </c>
      <c r="AF69" s="274">
        <v>0.42</v>
      </c>
      <c r="AG69" s="275"/>
      <c r="AH69" s="274"/>
      <c r="AI69" s="274"/>
      <c r="AJ69" s="275"/>
      <c r="AK69" s="270"/>
      <c r="AL69" s="276"/>
      <c r="AM69" s="275"/>
      <c r="AN69" s="274"/>
      <c r="AO69" s="275"/>
      <c r="AP69" s="274"/>
      <c r="AQ69" s="277">
        <f t="shared" si="10"/>
        <v>8</v>
      </c>
      <c r="AR69" s="267" t="s">
        <v>683</v>
      </c>
      <c r="AS69" s="275"/>
      <c r="AT69" s="273"/>
      <c r="AU69" s="272"/>
      <c r="AV69" s="267"/>
      <c r="AW69" s="268"/>
      <c r="AX69" s="273"/>
      <c r="AY69" s="273"/>
      <c r="AZ69" s="275"/>
      <c r="BA69" s="268"/>
      <c r="BB69" s="275"/>
      <c r="BC69" s="275"/>
      <c r="BD69" s="275"/>
      <c r="BE69" s="267"/>
      <c r="BF69" s="275"/>
      <c r="BG69" s="275"/>
      <c r="BH69" s="275"/>
      <c r="BI69" s="275"/>
      <c r="BJ69" s="278">
        <v>45897</v>
      </c>
      <c r="BK69" s="279">
        <v>45898</v>
      </c>
      <c r="BL69" s="431" t="s">
        <v>5774</v>
      </c>
      <c r="BM69" s="272"/>
      <c r="BN69" s="422">
        <v>6</v>
      </c>
      <c r="BO69" s="422">
        <v>9</v>
      </c>
      <c r="BP69" s="301">
        <v>64.7</v>
      </c>
      <c r="BQ69" s="413" t="s">
        <v>1372</v>
      </c>
      <c r="BR69" s="284"/>
      <c r="BS69" s="292" t="str">
        <f>IF(_DBcomps[[#This Row],[Problem]]="","Yes","No")</f>
        <v>Yes</v>
      </c>
      <c r="BT69" s="304">
        <v>5</v>
      </c>
      <c r="BU69" s="273"/>
      <c r="BV69" s="273"/>
      <c r="BW69" s="273"/>
      <c r="BX69" s="281">
        <v>7</v>
      </c>
      <c r="BY69" s="535" t="s">
        <v>1275</v>
      </c>
      <c r="BZ69" s="267"/>
      <c r="CA69" s="279"/>
      <c r="CB69" s="279"/>
      <c r="CC69" s="279"/>
      <c r="CD69" s="1423"/>
    </row>
    <row r="70" spans="1:82" s="295" customFormat="1">
      <c r="A70" s="265" t="s">
        <v>77</v>
      </c>
      <c r="B70" s="2" t="s">
        <v>486</v>
      </c>
      <c r="C70" s="2" t="s">
        <v>485</v>
      </c>
      <c r="D70" s="265" t="s">
        <v>5763</v>
      </c>
      <c r="E70" s="1466">
        <v>45897</v>
      </c>
      <c r="F70" s="266" t="str">
        <f>IF(_DBcomps[[#This Row],[Lab RTS]]="","No","Yes")</f>
        <v>Yes</v>
      </c>
      <c r="G70" s="267">
        <v>65.83</v>
      </c>
      <c r="H70" s="267"/>
      <c r="I70" s="267"/>
      <c r="J70" s="267"/>
      <c r="K70" s="267"/>
      <c r="L70" s="268"/>
      <c r="M70" s="275"/>
      <c r="N70" s="267">
        <v>4.82</v>
      </c>
      <c r="O70" s="267"/>
      <c r="P70" s="275"/>
      <c r="Q70" s="269"/>
      <c r="R70" s="336"/>
      <c r="S70" s="777" t="s">
        <v>5769</v>
      </c>
      <c r="T70" s="300">
        <v>8.43</v>
      </c>
      <c r="U70" s="267"/>
      <c r="V70" s="268"/>
      <c r="W70" s="267"/>
      <c r="X70" s="270"/>
      <c r="Y70" s="267">
        <v>1.92</v>
      </c>
      <c r="Z70" s="290"/>
      <c r="AA70" s="274"/>
      <c r="AB70" s="275"/>
      <c r="AC70" s="274"/>
      <c r="AD70" s="265"/>
      <c r="AE70" s="274">
        <v>0.12</v>
      </c>
      <c r="AF70" s="274">
        <v>0.48</v>
      </c>
      <c r="AG70" s="275"/>
      <c r="AH70" s="274"/>
      <c r="AI70" s="274"/>
      <c r="AJ70" s="275"/>
      <c r="AK70" s="270"/>
      <c r="AL70" s="276"/>
      <c r="AM70" s="275"/>
      <c r="AN70" s="274"/>
      <c r="AO70" s="275"/>
      <c r="AP70" s="274"/>
      <c r="AQ70" s="277">
        <f t="shared" si="10"/>
        <v>8</v>
      </c>
      <c r="AR70" s="267" t="s">
        <v>683</v>
      </c>
      <c r="AS70" s="275"/>
      <c r="AT70" s="273"/>
      <c r="AU70" s="272"/>
      <c r="AV70" s="267"/>
      <c r="AW70" s="268"/>
      <c r="AX70" s="273"/>
      <c r="AY70" s="273"/>
      <c r="AZ70" s="275"/>
      <c r="BA70" s="268"/>
      <c r="BB70" s="275"/>
      <c r="BC70" s="275"/>
      <c r="BD70" s="275"/>
      <c r="BE70" s="267"/>
      <c r="BF70" s="275"/>
      <c r="BG70" s="275"/>
      <c r="BH70" s="275"/>
      <c r="BI70" s="275"/>
      <c r="BJ70" s="278">
        <v>45897</v>
      </c>
      <c r="BK70" s="279">
        <v>45898</v>
      </c>
      <c r="BL70" s="431" t="s">
        <v>5775</v>
      </c>
      <c r="BM70" s="272"/>
      <c r="BN70" s="422">
        <v>6</v>
      </c>
      <c r="BO70" s="422">
        <v>9</v>
      </c>
      <c r="BP70" s="301">
        <v>64.62</v>
      </c>
      <c r="BQ70" s="413" t="s">
        <v>1372</v>
      </c>
      <c r="BR70" s="284"/>
      <c r="BS70" s="292" t="str">
        <f>IF(_DBcomps[[#This Row],[Problem]]="","Yes","No")</f>
        <v>Yes</v>
      </c>
      <c r="BT70" s="304">
        <v>5</v>
      </c>
      <c r="BU70" s="273"/>
      <c r="BV70" s="273"/>
      <c r="BW70" s="273"/>
      <c r="BX70" s="281">
        <v>7</v>
      </c>
      <c r="BY70" s="535" t="s">
        <v>1275</v>
      </c>
      <c r="BZ70" s="267"/>
      <c r="CA70" s="279"/>
      <c r="CB70" s="279"/>
      <c r="CC70" s="279"/>
      <c r="CD70" s="1423"/>
    </row>
    <row r="71" spans="1:82" s="295" customFormat="1">
      <c r="A71" s="265" t="s">
        <v>77</v>
      </c>
      <c r="B71" s="2" t="s">
        <v>486</v>
      </c>
      <c r="C71" s="2" t="s">
        <v>485</v>
      </c>
      <c r="D71" s="265" t="s">
        <v>5764</v>
      </c>
      <c r="E71" s="1466">
        <v>45898</v>
      </c>
      <c r="F71" s="266" t="str">
        <f>IF(_DBcomps[[#This Row],[Lab RTS]]="","No","Yes")</f>
        <v>Yes</v>
      </c>
      <c r="G71" s="267">
        <v>66.06</v>
      </c>
      <c r="H71" s="267"/>
      <c r="I71" s="267"/>
      <c r="J71" s="267"/>
      <c r="K71" s="267"/>
      <c r="L71" s="268"/>
      <c r="M71" s="275"/>
      <c r="N71" s="267">
        <v>4.1100000000000003</v>
      </c>
      <c r="O71" s="267"/>
      <c r="P71" s="275"/>
      <c r="Q71" s="269"/>
      <c r="R71" s="336"/>
      <c r="S71" s="777" t="s">
        <v>5770</v>
      </c>
      <c r="T71" s="300">
        <v>8.4600000000000009</v>
      </c>
      <c r="U71" s="267"/>
      <c r="V71" s="268"/>
      <c r="W71" s="267"/>
      <c r="X71" s="270"/>
      <c r="Y71" s="267">
        <v>1.52</v>
      </c>
      <c r="Z71" s="290"/>
      <c r="AA71" s="274"/>
      <c r="AB71" s="275"/>
      <c r="AC71" s="274"/>
      <c r="AD71" s="265"/>
      <c r="AE71" s="274">
        <v>0.11</v>
      </c>
      <c r="AF71" s="274">
        <v>0.5</v>
      </c>
      <c r="AG71" s="275"/>
      <c r="AH71" s="274"/>
      <c r="AI71" s="274"/>
      <c r="AJ71" s="275"/>
      <c r="AK71" s="270"/>
      <c r="AL71" s="276"/>
      <c r="AM71" s="275"/>
      <c r="AN71" s="274"/>
      <c r="AO71" s="275"/>
      <c r="AP71" s="274"/>
      <c r="AQ71" s="277">
        <f t="shared" si="10"/>
        <v>8</v>
      </c>
      <c r="AR71" s="267" t="s">
        <v>683</v>
      </c>
      <c r="AS71" s="275"/>
      <c r="AT71" s="273"/>
      <c r="AU71" s="272"/>
      <c r="AV71" s="267"/>
      <c r="AW71" s="268"/>
      <c r="AX71" s="273"/>
      <c r="AY71" s="273"/>
      <c r="AZ71" s="275"/>
      <c r="BA71" s="268"/>
      <c r="BB71" s="275"/>
      <c r="BC71" s="275"/>
      <c r="BD71" s="275"/>
      <c r="BE71" s="267"/>
      <c r="BF71" s="275"/>
      <c r="BG71" s="275"/>
      <c r="BH71" s="275"/>
      <c r="BI71" s="275"/>
      <c r="BJ71" s="278">
        <v>45898</v>
      </c>
      <c r="BK71" s="279">
        <v>45898</v>
      </c>
      <c r="BL71" s="431" t="s">
        <v>5776</v>
      </c>
      <c r="BM71" s="272"/>
      <c r="BN71" s="422">
        <v>6</v>
      </c>
      <c r="BO71" s="422">
        <v>9</v>
      </c>
      <c r="BP71" s="301">
        <v>64.680000000000007</v>
      </c>
      <c r="BQ71" s="413" t="s">
        <v>1372</v>
      </c>
      <c r="BR71" s="284"/>
      <c r="BS71" s="292" t="str">
        <f>IF(_DBcomps[[#This Row],[Problem]]="","Yes","No")</f>
        <v>Yes</v>
      </c>
      <c r="BT71" s="304">
        <v>5</v>
      </c>
      <c r="BU71" s="273"/>
      <c r="BV71" s="273"/>
      <c r="BW71" s="273"/>
      <c r="BX71" s="281">
        <v>7</v>
      </c>
      <c r="BY71" s="535" t="s">
        <v>1275</v>
      </c>
      <c r="BZ71" s="267"/>
      <c r="CA71" s="279"/>
      <c r="CB71" s="279"/>
      <c r="CC71" s="279"/>
      <c r="CD71" s="1423"/>
    </row>
    <row r="72" spans="1:82" s="295" customFormat="1">
      <c r="A72" s="265" t="s">
        <v>77</v>
      </c>
      <c r="B72" s="2" t="s">
        <v>486</v>
      </c>
      <c r="C72" s="2" t="s">
        <v>485</v>
      </c>
      <c r="D72" s="265" t="s">
        <v>5765</v>
      </c>
      <c r="E72" s="1466">
        <v>45898</v>
      </c>
      <c r="F72" s="266" t="str">
        <f>IF(_DBcomps[[#This Row],[Lab RTS]]="","No","Yes")</f>
        <v>Yes</v>
      </c>
      <c r="G72" s="267">
        <v>66.459999999999994</v>
      </c>
      <c r="H72" s="267"/>
      <c r="I72" s="267"/>
      <c r="J72" s="267"/>
      <c r="K72" s="267"/>
      <c r="L72" s="268"/>
      <c r="M72" s="275"/>
      <c r="N72" s="267">
        <v>4.1500000000000004</v>
      </c>
      <c r="O72" s="267"/>
      <c r="P72" s="275"/>
      <c r="Q72" s="269"/>
      <c r="R72" s="336"/>
      <c r="S72" s="777" t="s">
        <v>5771</v>
      </c>
      <c r="T72" s="300">
        <v>8.43</v>
      </c>
      <c r="U72" s="267"/>
      <c r="V72" s="268"/>
      <c r="W72" s="267"/>
      <c r="X72" s="270"/>
      <c r="Y72" s="267">
        <v>1.36</v>
      </c>
      <c r="Z72" s="290"/>
      <c r="AA72" s="274"/>
      <c r="AB72" s="275"/>
      <c r="AC72" s="274"/>
      <c r="AD72" s="265"/>
      <c r="AE72" s="274">
        <v>0.09</v>
      </c>
      <c r="AF72" s="274">
        <v>0.49</v>
      </c>
      <c r="AG72" s="275"/>
      <c r="AH72" s="274"/>
      <c r="AI72" s="274"/>
      <c r="AJ72" s="275"/>
      <c r="AK72" s="270"/>
      <c r="AL72" s="276"/>
      <c r="AM72" s="275"/>
      <c r="AN72" s="274"/>
      <c r="AO72" s="275"/>
      <c r="AP72" s="274"/>
      <c r="AQ72" s="277">
        <f t="shared" si="10"/>
        <v>8</v>
      </c>
      <c r="AR72" s="267" t="s">
        <v>683</v>
      </c>
      <c r="AS72" s="275"/>
      <c r="AT72" s="273"/>
      <c r="AU72" s="272"/>
      <c r="AV72" s="267"/>
      <c r="AW72" s="268"/>
      <c r="AX72" s="273"/>
      <c r="AY72" s="273"/>
      <c r="AZ72" s="275"/>
      <c r="BA72" s="268"/>
      <c r="BB72" s="275"/>
      <c r="BC72" s="275"/>
      <c r="BD72" s="275"/>
      <c r="BE72" s="267"/>
      <c r="BF72" s="275"/>
      <c r="BG72" s="275"/>
      <c r="BH72" s="275"/>
      <c r="BI72" s="275"/>
      <c r="BJ72" s="278">
        <v>45898</v>
      </c>
      <c r="BK72" s="279">
        <v>45898</v>
      </c>
      <c r="BL72" s="431" t="s">
        <v>5777</v>
      </c>
      <c r="BM72" s="272"/>
      <c r="BN72" s="422">
        <v>6</v>
      </c>
      <c r="BO72" s="422">
        <v>9</v>
      </c>
      <c r="BP72" s="301">
        <v>64.739999999999995</v>
      </c>
      <c r="BQ72" s="413" t="s">
        <v>1372</v>
      </c>
      <c r="BR72" s="284"/>
      <c r="BS72" s="292" t="str">
        <f>IF(_DBcomps[[#This Row],[Problem]]="","Yes","No")</f>
        <v>Yes</v>
      </c>
      <c r="BT72" s="304">
        <v>5</v>
      </c>
      <c r="BU72" s="273"/>
      <c r="BV72" s="273"/>
      <c r="BW72" s="273"/>
      <c r="BX72" s="281">
        <v>7</v>
      </c>
      <c r="BY72" s="535" t="s">
        <v>1275</v>
      </c>
      <c r="BZ72" s="267"/>
      <c r="CA72" s="279"/>
      <c r="CB72" s="279"/>
      <c r="CC72" s="279"/>
      <c r="CD72" s="1423"/>
    </row>
    <row r="73" spans="1:82" s="295" customFormat="1">
      <c r="A73" s="265" t="s">
        <v>77</v>
      </c>
      <c r="B73" s="2" t="s">
        <v>486</v>
      </c>
      <c r="C73" s="2" t="s">
        <v>485</v>
      </c>
      <c r="D73" s="265" t="s">
        <v>5794</v>
      </c>
      <c r="E73" s="1466">
        <v>45898</v>
      </c>
      <c r="F73" s="266" t="str">
        <f>IF(_DBcomps[[#This Row],[Lab RTS]]="","No","Yes")</f>
        <v>Yes</v>
      </c>
      <c r="G73" s="267">
        <v>65.78</v>
      </c>
      <c r="H73" s="267"/>
      <c r="I73" s="267"/>
      <c r="J73" s="267"/>
      <c r="K73" s="267"/>
      <c r="L73" s="268"/>
      <c r="M73" s="275"/>
      <c r="N73" s="267">
        <v>4.1100000000000003</v>
      </c>
      <c r="O73" s="267"/>
      <c r="P73" s="275"/>
      <c r="Q73" s="269"/>
      <c r="R73" s="336"/>
      <c r="S73" s="777" t="s">
        <v>5799</v>
      </c>
      <c r="T73" s="300">
        <v>8.3800000000000008</v>
      </c>
      <c r="U73" s="267"/>
      <c r="V73" s="268"/>
      <c r="W73" s="267"/>
      <c r="X73" s="270"/>
      <c r="Y73" s="267">
        <v>1.45</v>
      </c>
      <c r="Z73" s="290"/>
      <c r="AA73" s="274"/>
      <c r="AB73" s="275"/>
      <c r="AC73" s="274"/>
      <c r="AD73" s="265"/>
      <c r="AE73" s="274">
        <v>0.13</v>
      </c>
      <c r="AF73" s="274">
        <v>0.38</v>
      </c>
      <c r="AG73" s="275"/>
      <c r="AH73" s="274"/>
      <c r="AI73" s="274"/>
      <c r="AJ73" s="275"/>
      <c r="AK73" s="270"/>
      <c r="AL73" s="276"/>
      <c r="AM73" s="275"/>
      <c r="AN73" s="274"/>
      <c r="AO73" s="275"/>
      <c r="AP73" s="274"/>
      <c r="AQ73" s="277">
        <f t="shared" ref="AQ73:AQ82" si="11">MONTH(E73)</f>
        <v>8</v>
      </c>
      <c r="AR73" s="267" t="s">
        <v>683</v>
      </c>
      <c r="AS73" s="275"/>
      <c r="AT73" s="273"/>
      <c r="AU73" s="272"/>
      <c r="AV73" s="267"/>
      <c r="AW73" s="268"/>
      <c r="AX73" s="273"/>
      <c r="AY73" s="273"/>
      <c r="AZ73" s="275"/>
      <c r="BA73" s="268"/>
      <c r="BB73" s="275"/>
      <c r="BC73" s="275"/>
      <c r="BD73" s="275"/>
      <c r="BE73" s="267"/>
      <c r="BF73" s="275"/>
      <c r="BG73" s="275"/>
      <c r="BH73" s="275"/>
      <c r="BI73" s="275"/>
      <c r="BJ73" s="278">
        <v>45898</v>
      </c>
      <c r="BK73" s="279">
        <v>45902</v>
      </c>
      <c r="BL73" s="431" t="s">
        <v>5801</v>
      </c>
      <c r="BM73" s="272"/>
      <c r="BN73" s="422">
        <v>6</v>
      </c>
      <c r="BO73" s="422">
        <v>9</v>
      </c>
      <c r="BP73" s="301">
        <v>64.45</v>
      </c>
      <c r="BQ73" s="413" t="s">
        <v>1372</v>
      </c>
      <c r="BR73" s="284"/>
      <c r="BS73" s="292" t="str">
        <f>IF(_DBcomps[[#This Row],[Problem]]="","Yes","No")</f>
        <v>Yes</v>
      </c>
      <c r="BT73" s="304">
        <v>5</v>
      </c>
      <c r="BU73" s="273"/>
      <c r="BV73" s="273"/>
      <c r="BW73" s="273"/>
      <c r="BX73" s="281">
        <v>7</v>
      </c>
      <c r="BY73" s="535" t="s">
        <v>1275</v>
      </c>
      <c r="BZ73" s="267"/>
      <c r="CA73" s="279"/>
      <c r="CB73" s="279"/>
      <c r="CC73" s="279"/>
      <c r="CD73" s="1423"/>
    </row>
    <row r="74" spans="1:82" s="295" customFormat="1">
      <c r="A74" s="265" t="s">
        <v>77</v>
      </c>
      <c r="B74" s="2" t="s">
        <v>486</v>
      </c>
      <c r="C74" s="2" t="s">
        <v>485</v>
      </c>
      <c r="D74" s="265" t="s">
        <v>5795</v>
      </c>
      <c r="E74" s="1466">
        <v>45898</v>
      </c>
      <c r="F74" s="266" t="str">
        <f>IF(_DBcomps[[#This Row],[Lab RTS]]="","No","Yes")</f>
        <v>Yes</v>
      </c>
      <c r="G74" s="267">
        <v>65.599999999999994</v>
      </c>
      <c r="H74" s="267"/>
      <c r="I74" s="267"/>
      <c r="J74" s="267"/>
      <c r="K74" s="267"/>
      <c r="L74" s="268"/>
      <c r="M74" s="275"/>
      <c r="N74" s="267">
        <v>4.01</v>
      </c>
      <c r="O74" s="267"/>
      <c r="P74" s="275"/>
      <c r="Q74" s="269"/>
      <c r="R74" s="336"/>
      <c r="S74" s="777" t="s">
        <v>5800</v>
      </c>
      <c r="T74" s="300">
        <v>8.4</v>
      </c>
      <c r="U74" s="267"/>
      <c r="V74" s="268"/>
      <c r="W74" s="267"/>
      <c r="X74" s="270"/>
      <c r="Y74" s="267">
        <v>1.53</v>
      </c>
      <c r="Z74" s="290"/>
      <c r="AA74" s="274"/>
      <c r="AB74" s="275"/>
      <c r="AC74" s="274"/>
      <c r="AD74" s="265"/>
      <c r="AE74" s="274">
        <v>0.25</v>
      </c>
      <c r="AF74" s="274">
        <v>0.77</v>
      </c>
      <c r="AG74" s="275"/>
      <c r="AH74" s="274"/>
      <c r="AI74" s="274"/>
      <c r="AJ74" s="275"/>
      <c r="AK74" s="270"/>
      <c r="AL74" s="276"/>
      <c r="AM74" s="275"/>
      <c r="AN74" s="274"/>
      <c r="AO74" s="275"/>
      <c r="AP74" s="274"/>
      <c r="AQ74" s="277">
        <f t="shared" si="11"/>
        <v>8</v>
      </c>
      <c r="AR74" s="267" t="s">
        <v>683</v>
      </c>
      <c r="AS74" s="275"/>
      <c r="AT74" s="273"/>
      <c r="AU74" s="272"/>
      <c r="AV74" s="267"/>
      <c r="AW74" s="268"/>
      <c r="AX74" s="273"/>
      <c r="AY74" s="273"/>
      <c r="AZ74" s="275"/>
      <c r="BA74" s="268"/>
      <c r="BB74" s="275"/>
      <c r="BC74" s="275"/>
      <c r="BD74" s="275"/>
      <c r="BE74" s="267"/>
      <c r="BF74" s="275"/>
      <c r="BG74" s="275"/>
      <c r="BH74" s="275"/>
      <c r="BI74" s="275"/>
      <c r="BJ74" s="278">
        <v>45898</v>
      </c>
      <c r="BK74" s="279">
        <v>45902</v>
      </c>
      <c r="BL74" s="431" t="s">
        <v>5802</v>
      </c>
      <c r="BM74" s="272"/>
      <c r="BN74" s="422">
        <v>6</v>
      </c>
      <c r="BO74" s="422">
        <v>9</v>
      </c>
      <c r="BP74" s="301">
        <v>64.59</v>
      </c>
      <c r="BQ74" s="413" t="s">
        <v>1372</v>
      </c>
      <c r="BR74" s="284"/>
      <c r="BS74" s="292" t="str">
        <f>IF(_DBcomps[[#This Row],[Problem]]="","Yes","No")</f>
        <v>Yes</v>
      </c>
      <c r="BT74" s="304">
        <v>5</v>
      </c>
      <c r="BU74" s="273"/>
      <c r="BV74" s="273"/>
      <c r="BW74" s="273"/>
      <c r="BX74" s="281">
        <v>7</v>
      </c>
      <c r="BY74" s="535" t="s">
        <v>1275</v>
      </c>
      <c r="BZ74" s="267"/>
      <c r="CA74" s="279"/>
      <c r="CB74" s="279"/>
      <c r="CC74" s="279"/>
      <c r="CD74" s="1423"/>
    </row>
    <row r="75" spans="1:82" s="295" customFormat="1">
      <c r="A75" s="265" t="s">
        <v>77</v>
      </c>
      <c r="B75" s="2" t="s">
        <v>486</v>
      </c>
      <c r="C75" s="2" t="s">
        <v>485</v>
      </c>
      <c r="D75" s="265" t="s">
        <v>5796</v>
      </c>
      <c r="E75" s="1466">
        <v>45898</v>
      </c>
      <c r="F75" s="266" t="str">
        <f>IF(_DBcomps[[#This Row],[Lab RTS]]="","No","Yes")</f>
        <v>Yes</v>
      </c>
      <c r="G75" s="267">
        <v>65.84</v>
      </c>
      <c r="H75" s="267"/>
      <c r="I75" s="267"/>
      <c r="J75" s="267"/>
      <c r="K75" s="267"/>
      <c r="L75" s="268"/>
      <c r="M75" s="275"/>
      <c r="N75" s="267">
        <v>4.18</v>
      </c>
      <c r="O75" s="267"/>
      <c r="P75" s="275"/>
      <c r="Q75" s="269"/>
      <c r="R75" s="336"/>
      <c r="S75" s="777" t="s">
        <v>5806</v>
      </c>
      <c r="T75" s="300">
        <v>8.5299999999999994</v>
      </c>
      <c r="U75" s="267"/>
      <c r="V75" s="268"/>
      <c r="W75" s="267"/>
      <c r="X75" s="270"/>
      <c r="Y75" s="267">
        <v>2.1800000000000002</v>
      </c>
      <c r="Z75" s="290"/>
      <c r="AA75" s="274"/>
      <c r="AB75" s="275"/>
      <c r="AC75" s="274"/>
      <c r="AD75" s="265"/>
      <c r="AE75" s="274">
        <v>0.14000000000000001</v>
      </c>
      <c r="AF75" s="274">
        <v>0.56000000000000005</v>
      </c>
      <c r="AG75" s="275"/>
      <c r="AH75" s="274"/>
      <c r="AI75" s="274"/>
      <c r="AJ75" s="275"/>
      <c r="AK75" s="270"/>
      <c r="AL75" s="276"/>
      <c r="AM75" s="275"/>
      <c r="AN75" s="274"/>
      <c r="AO75" s="275"/>
      <c r="AP75" s="274"/>
      <c r="AQ75" s="277">
        <f t="shared" si="11"/>
        <v>8</v>
      </c>
      <c r="AR75" s="267" t="s">
        <v>683</v>
      </c>
      <c r="AS75" s="275"/>
      <c r="AT75" s="273"/>
      <c r="AU75" s="272"/>
      <c r="AV75" s="267"/>
      <c r="AW75" s="268"/>
      <c r="AX75" s="273"/>
      <c r="AY75" s="273"/>
      <c r="AZ75" s="275"/>
      <c r="BA75" s="268"/>
      <c r="BB75" s="275"/>
      <c r="BC75" s="275"/>
      <c r="BD75" s="275"/>
      <c r="BE75" s="267"/>
      <c r="BF75" s="275"/>
      <c r="BG75" s="275"/>
      <c r="BH75" s="275"/>
      <c r="BI75" s="275"/>
      <c r="BJ75" s="278">
        <v>45898</v>
      </c>
      <c r="BK75" s="279">
        <v>45902</v>
      </c>
      <c r="BL75" s="431" t="s">
        <v>5803</v>
      </c>
      <c r="BM75" s="272"/>
      <c r="BN75" s="422">
        <v>6</v>
      </c>
      <c r="BO75" s="422">
        <v>9</v>
      </c>
      <c r="BP75" s="301">
        <v>64.5</v>
      </c>
      <c r="BQ75" s="413" t="s">
        <v>1372</v>
      </c>
      <c r="BR75" s="284"/>
      <c r="BS75" s="292" t="str">
        <f>IF(_DBcomps[[#This Row],[Problem]]="","Yes","No")</f>
        <v>Yes</v>
      </c>
      <c r="BT75" s="304">
        <v>5</v>
      </c>
      <c r="BU75" s="273"/>
      <c r="BV75" s="273"/>
      <c r="BW75" s="273"/>
      <c r="BX75" s="281">
        <v>7</v>
      </c>
      <c r="BY75" s="535" t="s">
        <v>1275</v>
      </c>
      <c r="BZ75" s="267"/>
      <c r="CA75" s="279"/>
      <c r="CB75" s="279"/>
      <c r="CC75" s="279"/>
      <c r="CD75" s="1423"/>
    </row>
    <row r="76" spans="1:82" s="295" customFormat="1">
      <c r="A76" s="265" t="s">
        <v>77</v>
      </c>
      <c r="B76" s="2" t="s">
        <v>486</v>
      </c>
      <c r="C76" s="2" t="s">
        <v>485</v>
      </c>
      <c r="D76" s="265" t="s">
        <v>5797</v>
      </c>
      <c r="E76" s="1466">
        <v>45898</v>
      </c>
      <c r="F76" s="266" t="str">
        <f>IF(_DBcomps[[#This Row],[Lab RTS]]="","No","Yes")</f>
        <v>Yes</v>
      </c>
      <c r="G76" s="267">
        <v>66.08</v>
      </c>
      <c r="H76" s="267"/>
      <c r="I76" s="267"/>
      <c r="J76" s="267"/>
      <c r="K76" s="267"/>
      <c r="L76" s="268"/>
      <c r="M76" s="275"/>
      <c r="N76" s="267">
        <v>4.21</v>
      </c>
      <c r="O76" s="267"/>
      <c r="P76" s="275"/>
      <c r="Q76" s="269"/>
      <c r="R76" s="336"/>
      <c r="S76" s="777" t="s">
        <v>5807</v>
      </c>
      <c r="T76" s="300">
        <v>8.43</v>
      </c>
      <c r="U76" s="267"/>
      <c r="V76" s="268"/>
      <c r="W76" s="267"/>
      <c r="X76" s="270"/>
      <c r="Y76" s="267">
        <v>1.62</v>
      </c>
      <c r="Z76" s="290"/>
      <c r="AA76" s="274"/>
      <c r="AB76" s="275"/>
      <c r="AC76" s="274"/>
      <c r="AD76" s="265"/>
      <c r="AE76" s="274">
        <v>7.0000000000000007E-2</v>
      </c>
      <c r="AF76" s="274">
        <v>0.46</v>
      </c>
      <c r="AG76" s="275"/>
      <c r="AH76" s="274"/>
      <c r="AI76" s="274"/>
      <c r="AJ76" s="275"/>
      <c r="AK76" s="270"/>
      <c r="AL76" s="276"/>
      <c r="AM76" s="275"/>
      <c r="AN76" s="274"/>
      <c r="AO76" s="275"/>
      <c r="AP76" s="274"/>
      <c r="AQ76" s="277">
        <f t="shared" si="11"/>
        <v>8</v>
      </c>
      <c r="AR76" s="267" t="s">
        <v>683</v>
      </c>
      <c r="AS76" s="275"/>
      <c r="AT76" s="273"/>
      <c r="AU76" s="272"/>
      <c r="AV76" s="267"/>
      <c r="AW76" s="268"/>
      <c r="AX76" s="273"/>
      <c r="AY76" s="273"/>
      <c r="AZ76" s="275"/>
      <c r="BA76" s="268"/>
      <c r="BB76" s="275"/>
      <c r="BC76" s="275"/>
      <c r="BD76" s="275"/>
      <c r="BE76" s="267"/>
      <c r="BF76" s="275"/>
      <c r="BG76" s="275"/>
      <c r="BH76" s="275"/>
      <c r="BI76" s="275"/>
      <c r="BJ76" s="278">
        <v>45870</v>
      </c>
      <c r="BK76" s="279">
        <v>45902</v>
      </c>
      <c r="BL76" s="431" t="s">
        <v>5804</v>
      </c>
      <c r="BM76" s="272"/>
      <c r="BN76" s="422">
        <v>6</v>
      </c>
      <c r="BO76" s="422">
        <v>9</v>
      </c>
      <c r="BP76" s="301">
        <v>64.66</v>
      </c>
      <c r="BQ76" s="413" t="s">
        <v>1372</v>
      </c>
      <c r="BR76" s="284"/>
      <c r="BS76" s="292" t="str">
        <f>IF(_DBcomps[[#This Row],[Problem]]="","Yes","No")</f>
        <v>Yes</v>
      </c>
      <c r="BT76" s="304">
        <v>5</v>
      </c>
      <c r="BU76" s="273"/>
      <c r="BV76" s="273"/>
      <c r="BW76" s="273"/>
      <c r="BX76" s="281">
        <v>7</v>
      </c>
      <c r="BY76" s="535" t="s">
        <v>1275</v>
      </c>
      <c r="BZ76" s="267"/>
      <c r="CA76" s="279"/>
      <c r="CB76" s="279"/>
      <c r="CC76" s="279"/>
      <c r="CD76" s="1423"/>
    </row>
    <row r="77" spans="1:82" s="295" customFormat="1">
      <c r="A77" s="265" t="s">
        <v>77</v>
      </c>
      <c r="B77" s="2" t="s">
        <v>486</v>
      </c>
      <c r="C77" s="2" t="s">
        <v>485</v>
      </c>
      <c r="D77" s="265" t="s">
        <v>5798</v>
      </c>
      <c r="E77" s="1466">
        <v>45899</v>
      </c>
      <c r="F77" s="266" t="str">
        <f>IF(_DBcomps[[#This Row],[Lab RTS]]="","No","Yes")</f>
        <v>Yes</v>
      </c>
      <c r="G77" s="267">
        <v>66.17</v>
      </c>
      <c r="H77" s="267"/>
      <c r="I77" s="267"/>
      <c r="J77" s="267"/>
      <c r="K77" s="267"/>
      <c r="L77" s="268"/>
      <c r="M77" s="275"/>
      <c r="N77" s="267">
        <v>4.0599999999999996</v>
      </c>
      <c r="O77" s="267"/>
      <c r="P77" s="275"/>
      <c r="Q77" s="269"/>
      <c r="R77" s="336"/>
      <c r="S77" s="777" t="s">
        <v>5808</v>
      </c>
      <c r="T77" s="300">
        <v>8.4</v>
      </c>
      <c r="U77" s="267"/>
      <c r="V77" s="268"/>
      <c r="W77" s="267"/>
      <c r="X77" s="270"/>
      <c r="Y77" s="267">
        <v>1.38</v>
      </c>
      <c r="Z77" s="290"/>
      <c r="AA77" s="274"/>
      <c r="AB77" s="275"/>
      <c r="AC77" s="274"/>
      <c r="AD77" s="265"/>
      <c r="AE77" s="274">
        <v>0.11</v>
      </c>
      <c r="AF77" s="274">
        <v>0.56000000000000005</v>
      </c>
      <c r="AG77" s="275"/>
      <c r="AH77" s="274"/>
      <c r="AI77" s="274"/>
      <c r="AJ77" s="275"/>
      <c r="AK77" s="270"/>
      <c r="AL77" s="276"/>
      <c r="AM77" s="275"/>
      <c r="AN77" s="274"/>
      <c r="AO77" s="275"/>
      <c r="AP77" s="274"/>
      <c r="AQ77" s="277">
        <f t="shared" si="11"/>
        <v>8</v>
      </c>
      <c r="AR77" s="267" t="s">
        <v>683</v>
      </c>
      <c r="AS77" s="275"/>
      <c r="AT77" s="273"/>
      <c r="AU77" s="272"/>
      <c r="AV77" s="267"/>
      <c r="AW77" s="268"/>
      <c r="AX77" s="273"/>
      <c r="AY77" s="273"/>
      <c r="AZ77" s="275"/>
      <c r="BA77" s="268"/>
      <c r="BB77" s="275"/>
      <c r="BC77" s="275"/>
      <c r="BD77" s="275"/>
      <c r="BE77" s="267"/>
      <c r="BF77" s="275"/>
      <c r="BG77" s="275"/>
      <c r="BH77" s="275"/>
      <c r="BI77" s="275"/>
      <c r="BJ77" s="278">
        <v>45899</v>
      </c>
      <c r="BK77" s="279">
        <v>45902</v>
      </c>
      <c r="BL77" s="431" t="s">
        <v>5805</v>
      </c>
      <c r="BM77" s="272"/>
      <c r="BN77" s="422">
        <v>6</v>
      </c>
      <c r="BO77" s="422">
        <v>9</v>
      </c>
      <c r="BP77" s="301">
        <v>64.73</v>
      </c>
      <c r="BQ77" s="413" t="s">
        <v>1372</v>
      </c>
      <c r="BR77" s="284"/>
      <c r="BS77" s="292" t="str">
        <f>IF(_DBcomps[[#This Row],[Problem]]="","Yes","No")</f>
        <v>Yes</v>
      </c>
      <c r="BT77" s="304">
        <v>5</v>
      </c>
      <c r="BU77" s="273"/>
      <c r="BV77" s="273"/>
      <c r="BW77" s="273"/>
      <c r="BX77" s="281">
        <v>7</v>
      </c>
      <c r="BY77" s="535" t="s">
        <v>1275</v>
      </c>
      <c r="BZ77" s="267"/>
      <c r="CA77" s="279"/>
      <c r="CB77" s="279"/>
      <c r="CC77" s="279"/>
      <c r="CD77" s="1423"/>
    </row>
    <row r="78" spans="1:82" s="295" customFormat="1">
      <c r="A78" s="265" t="s">
        <v>77</v>
      </c>
      <c r="B78" s="2" t="s">
        <v>486</v>
      </c>
      <c r="C78" s="2" t="s">
        <v>485</v>
      </c>
      <c r="D78" s="265" t="s">
        <v>5811</v>
      </c>
      <c r="E78" s="1466">
        <v>45902</v>
      </c>
      <c r="F78" s="266" t="str">
        <f>IF(_DBcomps[[#This Row],[Lab RTS]]="","No","Yes")</f>
        <v>Yes</v>
      </c>
      <c r="G78" s="267">
        <v>65.53</v>
      </c>
      <c r="H78" s="267"/>
      <c r="I78" s="267"/>
      <c r="J78" s="267"/>
      <c r="K78" s="267"/>
      <c r="L78" s="268"/>
      <c r="M78" s="275"/>
      <c r="N78" s="267">
        <v>3.85</v>
      </c>
      <c r="O78" s="267"/>
      <c r="P78" s="275"/>
      <c r="Q78" s="269"/>
      <c r="R78" s="336"/>
      <c r="S78" s="777" t="s">
        <v>5818</v>
      </c>
      <c r="T78" s="300">
        <v>8.5299999999999994</v>
      </c>
      <c r="U78" s="267"/>
      <c r="V78" s="268"/>
      <c r="W78" s="267"/>
      <c r="X78" s="270"/>
      <c r="Y78" s="267">
        <v>1.45</v>
      </c>
      <c r="Z78" s="290"/>
      <c r="AA78" s="274"/>
      <c r="AB78" s="275"/>
      <c r="AC78" s="274"/>
      <c r="AD78" s="265"/>
      <c r="AE78" s="274">
        <v>0.19</v>
      </c>
      <c r="AF78" s="274">
        <v>0.49</v>
      </c>
      <c r="AG78" s="275"/>
      <c r="AH78" s="274"/>
      <c r="AI78" s="274"/>
      <c r="AJ78" s="275"/>
      <c r="AK78" s="270"/>
      <c r="AL78" s="276"/>
      <c r="AM78" s="275"/>
      <c r="AN78" s="274"/>
      <c r="AO78" s="275"/>
      <c r="AP78" s="274"/>
      <c r="AQ78" s="277">
        <f t="shared" si="11"/>
        <v>9</v>
      </c>
      <c r="AR78" s="267" t="s">
        <v>683</v>
      </c>
      <c r="AS78" s="275"/>
      <c r="AT78" s="273"/>
      <c r="AU78" s="272"/>
      <c r="AV78" s="267"/>
      <c r="AW78" s="268"/>
      <c r="AX78" s="273"/>
      <c r="AY78" s="273"/>
      <c r="AZ78" s="275"/>
      <c r="BA78" s="268"/>
      <c r="BB78" s="275"/>
      <c r="BC78" s="275"/>
      <c r="BD78" s="275"/>
      <c r="BE78" s="267"/>
      <c r="BF78" s="275"/>
      <c r="BG78" s="275"/>
      <c r="BH78" s="275"/>
      <c r="BI78" s="275"/>
      <c r="BJ78" s="278">
        <v>45902</v>
      </c>
      <c r="BK78" s="279">
        <v>45903</v>
      </c>
      <c r="BL78" s="431" t="s">
        <v>5823</v>
      </c>
      <c r="BM78" s="272"/>
      <c r="BN78" s="422">
        <v>6</v>
      </c>
      <c r="BO78" s="422">
        <v>9</v>
      </c>
      <c r="BP78" s="301">
        <v>64.5</v>
      </c>
      <c r="BQ78" s="413" t="s">
        <v>1372</v>
      </c>
      <c r="BR78" s="284"/>
      <c r="BS78" s="292" t="str">
        <f>IF(_DBcomps[[#This Row],[Problem]]="","Yes","No")</f>
        <v>Yes</v>
      </c>
      <c r="BT78" s="304">
        <v>5</v>
      </c>
      <c r="BU78" s="273"/>
      <c r="BV78" s="273"/>
      <c r="BW78" s="273"/>
      <c r="BX78" s="281">
        <v>7</v>
      </c>
      <c r="BY78" s="535" t="s">
        <v>1275</v>
      </c>
      <c r="BZ78" s="267"/>
      <c r="CA78" s="279"/>
      <c r="CB78" s="279"/>
      <c r="CC78" s="279"/>
      <c r="CD78" s="1423"/>
    </row>
    <row r="79" spans="1:82" s="295" customFormat="1">
      <c r="A79" s="265" t="s">
        <v>77</v>
      </c>
      <c r="B79" s="2" t="s">
        <v>486</v>
      </c>
      <c r="C79" s="2" t="s">
        <v>485</v>
      </c>
      <c r="D79" s="265" t="s">
        <v>5812</v>
      </c>
      <c r="E79" s="1466">
        <v>45902</v>
      </c>
      <c r="F79" s="266" t="str">
        <f>IF(_DBcomps[[#This Row],[Lab RTS]]="","No","Yes")</f>
        <v>Yes</v>
      </c>
      <c r="G79" s="267">
        <v>65.349999999999994</v>
      </c>
      <c r="H79" s="265"/>
      <c r="I79" s="265"/>
      <c r="J79" s="265"/>
      <c r="K79" s="265"/>
      <c r="L79" s="265" t="s">
        <v>5813</v>
      </c>
      <c r="M79" s="265"/>
      <c r="N79" s="267">
        <v>3.99</v>
      </c>
      <c r="O79" s="265"/>
      <c r="P79" s="265"/>
      <c r="Q79" s="265"/>
      <c r="R79" s="265"/>
      <c r="S79" s="265" t="s">
        <v>5819</v>
      </c>
      <c r="T79" s="300">
        <v>8.49</v>
      </c>
      <c r="U79" s="265"/>
      <c r="V79" s="265"/>
      <c r="W79" s="265"/>
      <c r="X79" s="265"/>
      <c r="Y79" s="267">
        <v>1.5</v>
      </c>
      <c r="Z79" s="265"/>
      <c r="AA79" s="274"/>
      <c r="AB79" s="265" t="s">
        <v>5816</v>
      </c>
      <c r="AC79" s="265"/>
      <c r="AD79" s="265" t="s">
        <v>5817</v>
      </c>
      <c r="AE79" s="274">
        <v>0.17</v>
      </c>
      <c r="AF79" s="274">
        <v>0.52</v>
      </c>
      <c r="AG79" s="275"/>
      <c r="AH79" s="274"/>
      <c r="AI79" s="274"/>
      <c r="AJ79" s="275"/>
      <c r="AK79" s="270"/>
      <c r="AL79" s="276"/>
      <c r="AM79" s="275"/>
      <c r="AN79" s="274"/>
      <c r="AO79" s="275"/>
      <c r="AP79" s="274"/>
      <c r="AQ79" s="277">
        <f t="shared" si="11"/>
        <v>9</v>
      </c>
      <c r="AR79" s="267" t="s">
        <v>683</v>
      </c>
      <c r="AS79" s="275"/>
      <c r="AT79" s="273"/>
      <c r="AU79" s="272"/>
      <c r="AV79" s="267"/>
      <c r="AW79" s="268"/>
      <c r="AX79" s="273"/>
      <c r="AY79" s="273"/>
      <c r="AZ79" s="275"/>
      <c r="BA79" s="268"/>
      <c r="BB79" s="275"/>
      <c r="BC79" s="275"/>
      <c r="BD79" s="275"/>
      <c r="BE79" s="267"/>
      <c r="BF79" s="275"/>
      <c r="BG79" s="275"/>
      <c r="BH79" s="275"/>
      <c r="BI79" s="275"/>
      <c r="BJ79" s="278">
        <v>45902</v>
      </c>
      <c r="BK79" s="279">
        <v>45903</v>
      </c>
      <c r="BL79" s="431" t="s">
        <v>5824</v>
      </c>
      <c r="BM79" s="272"/>
      <c r="BN79" s="422">
        <v>6</v>
      </c>
      <c r="BO79" s="422">
        <v>9</v>
      </c>
      <c r="BP79" s="301">
        <v>64.489999999999995</v>
      </c>
      <c r="BQ79" s="413" t="s">
        <v>1372</v>
      </c>
      <c r="BR79" s="284"/>
      <c r="BS79" s="292" t="str">
        <f>IF(_DBcomps[[#This Row],[Problem]]="","Yes","No")</f>
        <v>Yes</v>
      </c>
      <c r="BT79" s="304">
        <v>5</v>
      </c>
      <c r="BU79" s="273"/>
      <c r="BV79" s="273"/>
      <c r="BW79" s="273"/>
      <c r="BX79" s="281">
        <v>7</v>
      </c>
      <c r="BY79" s="535" t="s">
        <v>1275</v>
      </c>
      <c r="BZ79" s="267"/>
      <c r="CA79" s="279"/>
      <c r="CB79" s="279"/>
      <c r="CC79" s="279"/>
      <c r="CD79" s="1423"/>
    </row>
    <row r="80" spans="1:82" s="295" customFormat="1">
      <c r="A80" s="265" t="s">
        <v>77</v>
      </c>
      <c r="B80" s="2" t="s">
        <v>486</v>
      </c>
      <c r="C80" s="2" t="s">
        <v>485</v>
      </c>
      <c r="D80" s="265" t="s">
        <v>5814</v>
      </c>
      <c r="E80" s="1466">
        <v>45902</v>
      </c>
      <c r="F80" s="266" t="str">
        <f>IF(_DBcomps[[#This Row],[Lab RTS]]="","No","Yes")</f>
        <v>Yes</v>
      </c>
      <c r="G80" s="267">
        <v>65.959999999999994</v>
      </c>
      <c r="H80" s="267"/>
      <c r="I80" s="267"/>
      <c r="J80" s="267"/>
      <c r="K80" s="267"/>
      <c r="L80" s="268"/>
      <c r="M80" s="275"/>
      <c r="N80" s="267">
        <v>4.0999999999999996</v>
      </c>
      <c r="O80" s="267"/>
      <c r="P80" s="275"/>
      <c r="Q80" s="269"/>
      <c r="R80" s="336"/>
      <c r="S80" s="777" t="s">
        <v>5820</v>
      </c>
      <c r="T80" s="300">
        <v>8.5299999999999994</v>
      </c>
      <c r="U80" s="267"/>
      <c r="V80" s="268"/>
      <c r="W80" s="267"/>
      <c r="X80" s="270"/>
      <c r="Y80" s="267">
        <v>1.48</v>
      </c>
      <c r="Z80" s="290"/>
      <c r="AA80" s="274"/>
      <c r="AB80" s="275"/>
      <c r="AC80" s="274"/>
      <c r="AD80" s="265"/>
      <c r="AE80" s="274">
        <v>0.1</v>
      </c>
      <c r="AF80" s="274">
        <v>0.46</v>
      </c>
      <c r="AG80" s="275"/>
      <c r="AH80" s="274"/>
      <c r="AI80" s="274"/>
      <c r="AJ80" s="275"/>
      <c r="AK80" s="270"/>
      <c r="AL80" s="276"/>
      <c r="AM80" s="275"/>
      <c r="AN80" s="274"/>
      <c r="AO80" s="275"/>
      <c r="AP80" s="274"/>
      <c r="AQ80" s="277">
        <f t="shared" si="11"/>
        <v>9</v>
      </c>
      <c r="AR80" s="267" t="s">
        <v>683</v>
      </c>
      <c r="AS80" s="275"/>
      <c r="AT80" s="273"/>
      <c r="AU80" s="272"/>
      <c r="AV80" s="267"/>
      <c r="AW80" s="268"/>
      <c r="AX80" s="273"/>
      <c r="AY80" s="273"/>
      <c r="AZ80" s="275"/>
      <c r="BA80" s="268"/>
      <c r="BB80" s="275"/>
      <c r="BC80" s="275"/>
      <c r="BD80" s="275"/>
      <c r="BE80" s="267"/>
      <c r="BF80" s="275"/>
      <c r="BG80" s="275"/>
      <c r="BH80" s="275"/>
      <c r="BI80" s="275"/>
      <c r="BJ80" s="278">
        <v>45902</v>
      </c>
      <c r="BK80" s="279">
        <v>45903</v>
      </c>
      <c r="BL80" s="431" t="s">
        <v>5825</v>
      </c>
      <c r="BM80" s="272"/>
      <c r="BN80" s="422">
        <v>6</v>
      </c>
      <c r="BO80" s="422">
        <v>9</v>
      </c>
      <c r="BP80" s="301">
        <v>64.540000000000006</v>
      </c>
      <c r="BQ80" s="413" t="s">
        <v>1372</v>
      </c>
      <c r="BR80" s="284"/>
      <c r="BS80" s="292" t="str">
        <f>IF(_DBcomps[[#This Row],[Problem]]="","Yes","No")</f>
        <v>Yes</v>
      </c>
      <c r="BT80" s="304">
        <v>5</v>
      </c>
      <c r="BU80" s="273"/>
      <c r="BV80" s="273"/>
      <c r="BW80" s="273"/>
      <c r="BX80" s="281">
        <v>7</v>
      </c>
      <c r="BY80" s="535" t="s">
        <v>1275</v>
      </c>
      <c r="BZ80" s="267"/>
      <c r="CA80" s="279"/>
      <c r="CB80" s="279"/>
      <c r="CC80" s="279"/>
      <c r="CD80" s="1423"/>
    </row>
    <row r="81" spans="1:82" s="295" customFormat="1">
      <c r="A81" s="265" t="s">
        <v>77</v>
      </c>
      <c r="B81" s="2" t="s">
        <v>486</v>
      </c>
      <c r="C81" s="2" t="s">
        <v>485</v>
      </c>
      <c r="D81" s="265" t="s">
        <v>5815</v>
      </c>
      <c r="E81" s="1466">
        <v>45902</v>
      </c>
      <c r="F81" s="266" t="str">
        <f>IF(_DBcomps[[#This Row],[Lab RTS]]="","No","Yes")</f>
        <v>Yes</v>
      </c>
      <c r="G81" s="267">
        <v>64.78</v>
      </c>
      <c r="H81" s="267"/>
      <c r="I81" s="267"/>
      <c r="J81" s="267"/>
      <c r="K81" s="267"/>
      <c r="L81" s="268"/>
      <c r="M81" s="275"/>
      <c r="N81" s="267">
        <v>4.16</v>
      </c>
      <c r="O81" s="267"/>
      <c r="P81" s="275"/>
      <c r="Q81" s="269"/>
      <c r="R81" s="336"/>
      <c r="S81" s="777" t="s">
        <v>5821</v>
      </c>
      <c r="T81" s="300">
        <v>8.5399999999999991</v>
      </c>
      <c r="U81" s="267"/>
      <c r="V81" s="268"/>
      <c r="W81" s="267"/>
      <c r="X81" s="270"/>
      <c r="Y81" s="267">
        <v>1.56</v>
      </c>
      <c r="Z81" s="290"/>
      <c r="AA81" s="274"/>
      <c r="AB81" s="275"/>
      <c r="AC81" s="274"/>
      <c r="AD81" s="265"/>
      <c r="AE81" s="274">
        <v>0.14000000000000001</v>
      </c>
      <c r="AF81" s="274">
        <v>0.5</v>
      </c>
      <c r="AG81" s="275"/>
      <c r="AH81" s="274"/>
      <c r="AI81" s="274"/>
      <c r="AJ81" s="275"/>
      <c r="AK81" s="270"/>
      <c r="AL81" s="276"/>
      <c r="AM81" s="275"/>
      <c r="AN81" s="274"/>
      <c r="AO81" s="275"/>
      <c r="AP81" s="274"/>
      <c r="AQ81" s="277">
        <f t="shared" si="11"/>
        <v>9</v>
      </c>
      <c r="AR81" s="267" t="s">
        <v>683</v>
      </c>
      <c r="AS81" s="275"/>
      <c r="AT81" s="273"/>
      <c r="AU81" s="272"/>
      <c r="AV81" s="267"/>
      <c r="AW81" s="268"/>
      <c r="AX81" s="273"/>
      <c r="AY81" s="273"/>
      <c r="AZ81" s="275"/>
      <c r="BA81" s="268"/>
      <c r="BB81" s="275"/>
      <c r="BC81" s="275"/>
      <c r="BD81" s="275"/>
      <c r="BE81" s="267"/>
      <c r="BF81" s="275"/>
      <c r="BG81" s="275"/>
      <c r="BH81" s="275"/>
      <c r="BI81" s="275"/>
      <c r="BJ81" s="278">
        <v>45902</v>
      </c>
      <c r="BK81" s="279">
        <v>45903</v>
      </c>
      <c r="BL81" s="431" t="s">
        <v>5826</v>
      </c>
      <c r="BM81" s="272"/>
      <c r="BN81" s="422">
        <v>6</v>
      </c>
      <c r="BO81" s="422">
        <v>9</v>
      </c>
      <c r="BP81" s="301">
        <v>64.55</v>
      </c>
      <c r="BQ81" s="413" t="s">
        <v>1372</v>
      </c>
      <c r="BR81" s="284"/>
      <c r="BS81" s="292" t="str">
        <f>IF(_DBcomps[[#This Row],[Problem]]="","Yes","No")</f>
        <v>Yes</v>
      </c>
      <c r="BT81" s="304">
        <v>5</v>
      </c>
      <c r="BU81" s="273"/>
      <c r="BV81" s="273"/>
      <c r="BW81" s="273"/>
      <c r="BX81" s="281">
        <v>7</v>
      </c>
      <c r="BY81" s="535" t="s">
        <v>1275</v>
      </c>
      <c r="BZ81" s="267"/>
      <c r="CA81" s="279"/>
      <c r="CB81" s="279"/>
      <c r="CC81" s="279"/>
      <c r="CD81" s="1423"/>
    </row>
    <row r="82" spans="1:82" s="295" customFormat="1">
      <c r="A82" s="265" t="s">
        <v>77</v>
      </c>
      <c r="B82" s="2" t="s">
        <v>486</v>
      </c>
      <c r="C82" s="2" t="s">
        <v>485</v>
      </c>
      <c r="D82" s="265" t="s">
        <v>5888</v>
      </c>
      <c r="E82" s="1466">
        <v>45903</v>
      </c>
      <c r="F82" s="266" t="str">
        <f>IF(_DBcomps[[#This Row],[Lab RTS]]="","No","Yes")</f>
        <v>Yes</v>
      </c>
      <c r="G82" s="267">
        <v>65.66</v>
      </c>
      <c r="H82" s="267"/>
      <c r="I82" s="267"/>
      <c r="J82" s="267"/>
      <c r="K82" s="267"/>
      <c r="L82" s="268"/>
      <c r="M82" s="275"/>
      <c r="N82" s="267">
        <v>4.16</v>
      </c>
      <c r="O82" s="267"/>
      <c r="P82" s="275"/>
      <c r="Q82" s="269"/>
      <c r="R82" s="336"/>
      <c r="S82" s="777" t="s">
        <v>5822</v>
      </c>
      <c r="T82" s="300">
        <v>8.52</v>
      </c>
      <c r="U82" s="267"/>
      <c r="V82" s="268"/>
      <c r="W82" s="267"/>
      <c r="X82" s="270"/>
      <c r="Y82" s="267">
        <v>1.17</v>
      </c>
      <c r="Z82" s="290"/>
      <c r="AA82" s="274"/>
      <c r="AB82" s="275"/>
      <c r="AC82" s="274"/>
      <c r="AD82" s="265"/>
      <c r="AE82" s="274">
        <v>0.09</v>
      </c>
      <c r="AF82" s="274">
        <v>0.46</v>
      </c>
      <c r="AG82" s="275"/>
      <c r="AH82" s="274"/>
      <c r="AI82" s="274"/>
      <c r="AJ82" s="275"/>
      <c r="AK82" s="270"/>
      <c r="AL82" s="276"/>
      <c r="AM82" s="275"/>
      <c r="AN82" s="274"/>
      <c r="AO82" s="275"/>
      <c r="AP82" s="274"/>
      <c r="AQ82" s="277">
        <f t="shared" si="11"/>
        <v>9</v>
      </c>
      <c r="AR82" s="267" t="s">
        <v>683</v>
      </c>
      <c r="AS82" s="275"/>
      <c r="AT82" s="273"/>
      <c r="AU82" s="272"/>
      <c r="AV82" s="267"/>
      <c r="AW82" s="268"/>
      <c r="AX82" s="273"/>
      <c r="AY82" s="273"/>
      <c r="AZ82" s="275"/>
      <c r="BA82" s="268"/>
      <c r="BB82" s="275"/>
      <c r="BC82" s="275"/>
      <c r="BD82" s="275"/>
      <c r="BE82" s="267"/>
      <c r="BF82" s="275"/>
      <c r="BG82" s="275"/>
      <c r="BH82" s="275"/>
      <c r="BI82" s="275"/>
      <c r="BJ82" s="278">
        <v>45903</v>
      </c>
      <c r="BK82" s="279">
        <v>45903</v>
      </c>
      <c r="BL82" s="431" t="s">
        <v>5827</v>
      </c>
      <c r="BM82" s="272"/>
      <c r="BN82" s="422">
        <v>6</v>
      </c>
      <c r="BO82" s="422">
        <v>9</v>
      </c>
      <c r="BP82" s="301">
        <v>64.66</v>
      </c>
      <c r="BQ82" s="413" t="s">
        <v>1372</v>
      </c>
      <c r="BR82" s="284"/>
      <c r="BS82" s="292" t="str">
        <f>IF(_DBcomps[[#This Row],[Problem]]="","Yes","No")</f>
        <v>Yes</v>
      </c>
      <c r="BT82" s="304">
        <v>5</v>
      </c>
      <c r="BU82" s="273"/>
      <c r="BV82" s="273"/>
      <c r="BW82" s="273"/>
      <c r="BX82" s="281">
        <v>7</v>
      </c>
      <c r="BY82" s="535" t="s">
        <v>1275</v>
      </c>
      <c r="BZ82" s="267"/>
      <c r="CA82" s="279"/>
      <c r="CB82" s="279"/>
      <c r="CC82" s="279"/>
      <c r="CD82" s="1423"/>
    </row>
    <row r="83" spans="1:82" s="295" customFormat="1">
      <c r="A83" s="265" t="s">
        <v>77</v>
      </c>
      <c r="B83" s="2" t="s">
        <v>486</v>
      </c>
      <c r="C83" s="2" t="s">
        <v>485</v>
      </c>
      <c r="D83" s="265" t="s">
        <v>5889</v>
      </c>
      <c r="E83" s="1466">
        <v>45903</v>
      </c>
      <c r="F83" s="266" t="str">
        <f>IF(_DBcomps[[#This Row],[Lab RTS]]="","No","Yes")</f>
        <v>Yes</v>
      </c>
      <c r="G83" s="267">
        <v>66.41</v>
      </c>
      <c r="H83" s="267"/>
      <c r="I83" s="267"/>
      <c r="J83" s="267"/>
      <c r="K83" s="267"/>
      <c r="L83" s="268"/>
      <c r="M83" s="275"/>
      <c r="N83" s="267">
        <v>4.21</v>
      </c>
      <c r="O83" s="267"/>
      <c r="P83" s="275"/>
      <c r="Q83" s="269"/>
      <c r="R83" s="336"/>
      <c r="S83" s="777" t="s">
        <v>5896</v>
      </c>
      <c r="T83" s="300">
        <v>8.5</v>
      </c>
      <c r="U83" s="267"/>
      <c r="V83" s="268"/>
      <c r="W83" s="267"/>
      <c r="X83" s="270"/>
      <c r="Y83" s="267">
        <v>1.1000000000000001</v>
      </c>
      <c r="Z83" s="290"/>
      <c r="AA83" s="274"/>
      <c r="AB83" s="275"/>
      <c r="AC83" s="274"/>
      <c r="AD83" s="265"/>
      <c r="AE83" s="274">
        <v>0.12</v>
      </c>
      <c r="AF83" s="274">
        <v>0.57999999999999996</v>
      </c>
      <c r="AG83" s="275"/>
      <c r="AH83" s="274"/>
      <c r="AI83" s="274"/>
      <c r="AJ83" s="275"/>
      <c r="AK83" s="270"/>
      <c r="AL83" s="276"/>
      <c r="AM83" s="275"/>
      <c r="AN83" s="274"/>
      <c r="AO83" s="275"/>
      <c r="AP83" s="274"/>
      <c r="AQ83" s="277">
        <f t="shared" ref="AQ83:AQ89" si="12">MONTH(E83)</f>
        <v>9</v>
      </c>
      <c r="AR83" s="267" t="s">
        <v>683</v>
      </c>
      <c r="AS83" s="275"/>
      <c r="AT83" s="273"/>
      <c r="AU83" s="272"/>
      <c r="AV83" s="267"/>
      <c r="AW83" s="268"/>
      <c r="AX83" s="273"/>
      <c r="AY83" s="273"/>
      <c r="AZ83" s="275"/>
      <c r="BA83" s="268"/>
      <c r="BB83" s="275"/>
      <c r="BC83" s="275"/>
      <c r="BD83" s="275"/>
      <c r="BE83" s="267"/>
      <c r="BF83" s="275"/>
      <c r="BG83" s="275"/>
      <c r="BH83" s="275"/>
      <c r="BI83" s="275"/>
      <c r="BJ83" s="278">
        <v>45903</v>
      </c>
      <c r="BK83" s="279">
        <v>45904</v>
      </c>
      <c r="BL83" s="431" t="s">
        <v>5903</v>
      </c>
      <c r="BM83" s="272"/>
      <c r="BN83" s="422">
        <v>6</v>
      </c>
      <c r="BO83" s="422">
        <v>9</v>
      </c>
      <c r="BP83" s="301">
        <v>64.650000000000006</v>
      </c>
      <c r="BQ83" s="413" t="s">
        <v>1372</v>
      </c>
      <c r="BR83" s="284"/>
      <c r="BS83" s="292" t="str">
        <f>IF(_DBcomps[[#This Row],[Problem]]="","Yes","No")</f>
        <v>Yes</v>
      </c>
      <c r="BT83" s="304">
        <v>5</v>
      </c>
      <c r="BU83" s="273"/>
      <c r="BV83" s="273"/>
      <c r="BW83" s="273"/>
      <c r="BX83" s="281">
        <v>7</v>
      </c>
      <c r="BY83" s="535" t="s">
        <v>1275</v>
      </c>
      <c r="BZ83" s="267"/>
      <c r="CA83" s="279"/>
      <c r="CB83" s="279"/>
      <c r="CC83" s="279"/>
      <c r="CD83" s="1423"/>
    </row>
    <row r="84" spans="1:82" s="295" customFormat="1">
      <c r="A84" s="265" t="s">
        <v>77</v>
      </c>
      <c r="B84" s="2" t="s">
        <v>486</v>
      </c>
      <c r="C84" s="2" t="s">
        <v>485</v>
      </c>
      <c r="D84" s="265" t="s">
        <v>5890</v>
      </c>
      <c r="E84" s="1466">
        <v>45903</v>
      </c>
      <c r="F84" s="266" t="str">
        <f>IF(_DBcomps[[#This Row],[Lab RTS]]="","No","Yes")</f>
        <v>Yes</v>
      </c>
      <c r="G84" s="267">
        <v>65.8</v>
      </c>
      <c r="H84" s="267"/>
      <c r="I84" s="267"/>
      <c r="J84" s="267"/>
      <c r="K84" s="267"/>
      <c r="L84" s="268"/>
      <c r="M84" s="275"/>
      <c r="N84" s="267">
        <v>4.26</v>
      </c>
      <c r="O84" s="267"/>
      <c r="P84" s="275"/>
      <c r="Q84" s="269"/>
      <c r="R84" s="336"/>
      <c r="S84" s="777" t="s">
        <v>5897</v>
      </c>
      <c r="T84" s="300">
        <v>8.49</v>
      </c>
      <c r="U84" s="267"/>
      <c r="V84" s="268"/>
      <c r="W84" s="267"/>
      <c r="X84" s="270"/>
      <c r="Y84" s="267">
        <v>1.35</v>
      </c>
      <c r="Z84" s="290"/>
      <c r="AA84" s="274"/>
      <c r="AB84" s="275"/>
      <c r="AC84" s="274"/>
      <c r="AD84" s="265"/>
      <c r="AE84" s="274">
        <v>0.26</v>
      </c>
      <c r="AF84" s="274">
        <v>0.62</v>
      </c>
      <c r="AG84" s="275"/>
      <c r="AH84" s="274"/>
      <c r="AI84" s="274"/>
      <c r="AJ84" s="275"/>
      <c r="AK84" s="270"/>
      <c r="AL84" s="276"/>
      <c r="AM84" s="275"/>
      <c r="AN84" s="274"/>
      <c r="AO84" s="275"/>
      <c r="AP84" s="274"/>
      <c r="AQ84" s="277">
        <f t="shared" si="12"/>
        <v>9</v>
      </c>
      <c r="AR84" s="267" t="s">
        <v>683</v>
      </c>
      <c r="AS84" s="275"/>
      <c r="AT84" s="273"/>
      <c r="AU84" s="272"/>
      <c r="AV84" s="267"/>
      <c r="AW84" s="268"/>
      <c r="AX84" s="273"/>
      <c r="AY84" s="273"/>
      <c r="AZ84" s="275"/>
      <c r="BA84" s="268"/>
      <c r="BB84" s="275"/>
      <c r="BC84" s="275"/>
      <c r="BD84" s="275"/>
      <c r="BE84" s="267"/>
      <c r="BF84" s="275"/>
      <c r="BG84" s="275"/>
      <c r="BH84" s="275"/>
      <c r="BI84" s="275"/>
      <c r="BJ84" s="278">
        <v>45903</v>
      </c>
      <c r="BK84" s="279">
        <v>45904</v>
      </c>
      <c r="BL84" s="431" t="s">
        <v>5904</v>
      </c>
      <c r="BM84" s="272"/>
      <c r="BN84" s="422">
        <v>6</v>
      </c>
      <c r="BO84" s="422">
        <v>9</v>
      </c>
      <c r="BP84" s="301">
        <v>64.61</v>
      </c>
      <c r="BQ84" s="413" t="s">
        <v>1372</v>
      </c>
      <c r="BR84" s="284"/>
      <c r="BS84" s="292" t="str">
        <f>IF(_DBcomps[[#This Row],[Problem]]="","Yes","No")</f>
        <v>Yes</v>
      </c>
      <c r="BT84" s="304">
        <v>5</v>
      </c>
      <c r="BU84" s="273"/>
      <c r="BV84" s="273"/>
      <c r="BW84" s="273"/>
      <c r="BX84" s="281">
        <v>7</v>
      </c>
      <c r="BY84" s="535" t="s">
        <v>1275</v>
      </c>
      <c r="BZ84" s="267"/>
      <c r="CA84" s="279"/>
      <c r="CB84" s="279"/>
      <c r="CC84" s="279"/>
      <c r="CD84" s="1423"/>
    </row>
    <row r="85" spans="1:82" s="295" customFormat="1">
      <c r="A85" s="265" t="s">
        <v>77</v>
      </c>
      <c r="B85" s="2" t="s">
        <v>486</v>
      </c>
      <c r="C85" s="2" t="s">
        <v>485</v>
      </c>
      <c r="D85" s="265" t="s">
        <v>5891</v>
      </c>
      <c r="E85" s="1466">
        <v>45903</v>
      </c>
      <c r="F85" s="266" t="str">
        <f>IF(_DBcomps[[#This Row],[Lab RTS]]="","No","Yes")</f>
        <v>Yes</v>
      </c>
      <c r="G85" s="267">
        <v>65.75</v>
      </c>
      <c r="H85" s="267"/>
      <c r="I85" s="267"/>
      <c r="J85" s="267"/>
      <c r="K85" s="267"/>
      <c r="L85" s="268"/>
      <c r="M85" s="275"/>
      <c r="N85" s="267">
        <v>4.18</v>
      </c>
      <c r="O85" s="267"/>
      <c r="P85" s="275"/>
      <c r="Q85" s="269"/>
      <c r="R85" s="336"/>
      <c r="S85" s="777" t="s">
        <v>5898</v>
      </c>
      <c r="T85" s="300">
        <v>8.5299999999999994</v>
      </c>
      <c r="U85" s="267"/>
      <c r="V85" s="268"/>
      <c r="W85" s="267"/>
      <c r="X85" s="270"/>
      <c r="Y85" s="267">
        <v>1.59</v>
      </c>
      <c r="Z85" s="290"/>
      <c r="AA85" s="274"/>
      <c r="AB85" s="275"/>
      <c r="AC85" s="274"/>
      <c r="AD85" s="265"/>
      <c r="AE85" s="274">
        <v>0.18</v>
      </c>
      <c r="AF85" s="274">
        <v>0.54</v>
      </c>
      <c r="AG85" s="275"/>
      <c r="AH85" s="274"/>
      <c r="AI85" s="274"/>
      <c r="AJ85" s="275"/>
      <c r="AK85" s="270"/>
      <c r="AL85" s="276"/>
      <c r="AM85" s="275"/>
      <c r="AN85" s="274"/>
      <c r="AO85" s="275"/>
      <c r="AP85" s="274"/>
      <c r="AQ85" s="277">
        <f t="shared" si="12"/>
        <v>9</v>
      </c>
      <c r="AR85" s="267" t="s">
        <v>683</v>
      </c>
      <c r="AS85" s="275"/>
      <c r="AT85" s="273"/>
      <c r="AU85" s="272"/>
      <c r="AV85" s="267"/>
      <c r="AW85" s="268"/>
      <c r="AX85" s="273"/>
      <c r="AY85" s="273"/>
      <c r="AZ85" s="275"/>
      <c r="BA85" s="268"/>
      <c r="BB85" s="275"/>
      <c r="BC85" s="275"/>
      <c r="BD85" s="275"/>
      <c r="BE85" s="267"/>
      <c r="BF85" s="275"/>
      <c r="BG85" s="275"/>
      <c r="BH85" s="275"/>
      <c r="BI85" s="275"/>
      <c r="BJ85" s="278">
        <v>45903</v>
      </c>
      <c r="BK85" s="279">
        <v>45904</v>
      </c>
      <c r="BL85" s="431" t="s">
        <v>5905</v>
      </c>
      <c r="BM85" s="272"/>
      <c r="BN85" s="422">
        <v>6</v>
      </c>
      <c r="BO85" s="422">
        <v>9</v>
      </c>
      <c r="BP85" s="301">
        <v>64.599999999999994</v>
      </c>
      <c r="BQ85" s="413" t="s">
        <v>1372</v>
      </c>
      <c r="BR85" s="284"/>
      <c r="BS85" s="292" t="str">
        <f>IF(_DBcomps[[#This Row],[Problem]]="","Yes","No")</f>
        <v>Yes</v>
      </c>
      <c r="BT85" s="304">
        <v>5</v>
      </c>
      <c r="BU85" s="273"/>
      <c r="BV85" s="273"/>
      <c r="BW85" s="273"/>
      <c r="BX85" s="281">
        <v>7</v>
      </c>
      <c r="BY85" s="535" t="s">
        <v>1275</v>
      </c>
      <c r="BZ85" s="267"/>
      <c r="CA85" s="279"/>
      <c r="CB85" s="279"/>
      <c r="CC85" s="279"/>
      <c r="CD85" s="1423"/>
    </row>
    <row r="86" spans="1:82" s="295" customFormat="1">
      <c r="A86" s="265" t="s">
        <v>77</v>
      </c>
      <c r="B86" s="2" t="s">
        <v>486</v>
      </c>
      <c r="C86" s="2" t="s">
        <v>485</v>
      </c>
      <c r="D86" s="265" t="s">
        <v>5892</v>
      </c>
      <c r="E86" s="1466">
        <v>45903</v>
      </c>
      <c r="F86" s="266" t="str">
        <f>IF(_DBcomps[[#This Row],[Lab RTS]]="","No","Yes")</f>
        <v>Yes</v>
      </c>
      <c r="G86" s="267">
        <v>66.099999999999994</v>
      </c>
      <c r="H86" s="267"/>
      <c r="I86" s="267"/>
      <c r="J86" s="267"/>
      <c r="K86" s="267"/>
      <c r="L86" s="268"/>
      <c r="M86" s="275"/>
      <c r="N86" s="267">
        <v>4.3499999999999996</v>
      </c>
      <c r="O86" s="267"/>
      <c r="P86" s="275"/>
      <c r="Q86" s="269"/>
      <c r="R86" s="336"/>
      <c r="S86" s="777" t="s">
        <v>5899</v>
      </c>
      <c r="T86" s="300">
        <v>8.49</v>
      </c>
      <c r="U86" s="267"/>
      <c r="V86" s="268"/>
      <c r="W86" s="267"/>
      <c r="X86" s="270"/>
      <c r="Y86" s="267">
        <v>1.23</v>
      </c>
      <c r="Z86" s="290"/>
      <c r="AA86" s="274"/>
      <c r="AB86" s="275"/>
      <c r="AC86" s="274"/>
      <c r="AD86" s="265"/>
      <c r="AE86" s="274">
        <v>0.12</v>
      </c>
      <c r="AF86" s="274">
        <v>0.46</v>
      </c>
      <c r="AG86" s="275"/>
      <c r="AH86" s="274"/>
      <c r="AI86" s="274"/>
      <c r="AJ86" s="275"/>
      <c r="AK86" s="270"/>
      <c r="AL86" s="276"/>
      <c r="AM86" s="275"/>
      <c r="AN86" s="274"/>
      <c r="AO86" s="275"/>
      <c r="AP86" s="274"/>
      <c r="AQ86" s="277">
        <f t="shared" si="12"/>
        <v>9</v>
      </c>
      <c r="AR86" s="267" t="s">
        <v>683</v>
      </c>
      <c r="AS86" s="275"/>
      <c r="AT86" s="273"/>
      <c r="AU86" s="272"/>
      <c r="AV86" s="267"/>
      <c r="AW86" s="268"/>
      <c r="AX86" s="273"/>
      <c r="AY86" s="273"/>
      <c r="AZ86" s="275"/>
      <c r="BA86" s="268"/>
      <c r="BB86" s="275"/>
      <c r="BC86" s="275"/>
      <c r="BD86" s="275"/>
      <c r="BE86" s="267"/>
      <c r="BF86" s="275"/>
      <c r="BG86" s="275"/>
      <c r="BH86" s="275"/>
      <c r="BI86" s="275"/>
      <c r="BJ86" s="278">
        <v>45903</v>
      </c>
      <c r="BK86" s="279">
        <v>45904</v>
      </c>
      <c r="BL86" s="431" t="s">
        <v>5907</v>
      </c>
      <c r="BM86" s="272"/>
      <c r="BN86" s="422">
        <v>6</v>
      </c>
      <c r="BO86" s="422">
        <v>9</v>
      </c>
      <c r="BP86" s="301">
        <v>64.680000000000007</v>
      </c>
      <c r="BQ86" s="413" t="s">
        <v>1372</v>
      </c>
      <c r="BR86" s="284"/>
      <c r="BS86" s="292" t="str">
        <f>IF(_DBcomps[[#This Row],[Problem]]="","Yes","No")</f>
        <v>Yes</v>
      </c>
      <c r="BT86" s="304">
        <v>5</v>
      </c>
      <c r="BU86" s="273"/>
      <c r="BV86" s="273"/>
      <c r="BW86" s="273"/>
      <c r="BX86" s="281">
        <v>7</v>
      </c>
      <c r="BY86" s="535" t="s">
        <v>1275</v>
      </c>
      <c r="BZ86" s="267"/>
      <c r="CA86" s="279"/>
      <c r="CB86" s="279"/>
      <c r="CC86" s="279"/>
      <c r="CD86" s="1423"/>
    </row>
    <row r="87" spans="1:82" s="295" customFormat="1">
      <c r="A87" s="265" t="s">
        <v>77</v>
      </c>
      <c r="B87" s="2" t="s">
        <v>486</v>
      </c>
      <c r="C87" s="2" t="s">
        <v>485</v>
      </c>
      <c r="D87" s="265" t="s">
        <v>5893</v>
      </c>
      <c r="E87" s="1466">
        <v>45903</v>
      </c>
      <c r="F87" s="266" t="str">
        <f>IF(_DBcomps[[#This Row],[Lab RTS]]="","No","Yes")</f>
        <v>Yes</v>
      </c>
      <c r="G87" s="267">
        <v>66.510000000000005</v>
      </c>
      <c r="H87" s="267"/>
      <c r="I87" s="267"/>
      <c r="J87" s="267"/>
      <c r="K87" s="267"/>
      <c r="L87" s="268"/>
      <c r="M87" s="275"/>
      <c r="N87" s="267">
        <v>4.2</v>
      </c>
      <c r="O87" s="267"/>
      <c r="P87" s="275"/>
      <c r="Q87" s="269"/>
      <c r="R87" s="336"/>
      <c r="S87" s="777" t="s">
        <v>5900</v>
      </c>
      <c r="T87" s="300">
        <v>8.51</v>
      </c>
      <c r="U87" s="267"/>
      <c r="V87" s="268"/>
      <c r="W87" s="267"/>
      <c r="X87" s="270"/>
      <c r="Y87" s="267">
        <v>1.47</v>
      </c>
      <c r="Z87" s="290"/>
      <c r="AA87" s="274"/>
      <c r="AB87" s="275"/>
      <c r="AC87" s="274"/>
      <c r="AD87" s="265"/>
      <c r="AE87" s="274">
        <v>0.16</v>
      </c>
      <c r="AF87" s="274">
        <v>0.57999999999999996</v>
      </c>
      <c r="AG87" s="275"/>
      <c r="AH87" s="274"/>
      <c r="AI87" s="274"/>
      <c r="AJ87" s="275"/>
      <c r="AK87" s="270"/>
      <c r="AL87" s="276"/>
      <c r="AM87" s="275"/>
      <c r="AN87" s="274"/>
      <c r="AO87" s="275"/>
      <c r="AP87" s="274"/>
      <c r="AQ87" s="277">
        <f t="shared" si="12"/>
        <v>9</v>
      </c>
      <c r="AR87" s="267" t="s">
        <v>683</v>
      </c>
      <c r="AS87" s="275"/>
      <c r="AT87" s="273"/>
      <c r="AU87" s="272"/>
      <c r="AV87" s="267"/>
      <c r="AW87" s="268"/>
      <c r="AX87" s="273"/>
      <c r="AY87" s="273"/>
      <c r="AZ87" s="275"/>
      <c r="BA87" s="268"/>
      <c r="BB87" s="275"/>
      <c r="BC87" s="275"/>
      <c r="BD87" s="275"/>
      <c r="BE87" s="267"/>
      <c r="BF87" s="275"/>
      <c r="BG87" s="275"/>
      <c r="BH87" s="275"/>
      <c r="BI87" s="275"/>
      <c r="BJ87" s="278">
        <v>45903</v>
      </c>
      <c r="BK87" s="279">
        <v>45904</v>
      </c>
      <c r="BL87" s="431" t="s">
        <v>5908</v>
      </c>
      <c r="BM87" s="272"/>
      <c r="BN87" s="422">
        <v>6</v>
      </c>
      <c r="BO87" s="422">
        <v>9</v>
      </c>
      <c r="BP87" s="301">
        <v>64.59</v>
      </c>
      <c r="BQ87" s="413" t="s">
        <v>1372</v>
      </c>
      <c r="BR87" s="284"/>
      <c r="BS87" s="292" t="str">
        <f>IF(_DBcomps[[#This Row],[Problem]]="","Yes","No")</f>
        <v>Yes</v>
      </c>
      <c r="BT87" s="304">
        <v>5</v>
      </c>
      <c r="BU87" s="273"/>
      <c r="BV87" s="273"/>
      <c r="BW87" s="273"/>
      <c r="BX87" s="281">
        <v>7</v>
      </c>
      <c r="BY87" s="535" t="s">
        <v>1275</v>
      </c>
      <c r="BZ87" s="267"/>
      <c r="CA87" s="279"/>
      <c r="CB87" s="279"/>
      <c r="CC87" s="279"/>
      <c r="CD87" s="1423"/>
    </row>
    <row r="88" spans="1:82" s="295" customFormat="1">
      <c r="A88" s="265" t="s">
        <v>77</v>
      </c>
      <c r="B88" s="2" t="s">
        <v>486</v>
      </c>
      <c r="C88" s="2" t="s">
        <v>485</v>
      </c>
      <c r="D88" s="265" t="s">
        <v>5894</v>
      </c>
      <c r="E88" s="1466">
        <v>45904</v>
      </c>
      <c r="F88" s="266" t="str">
        <f>IF(_DBcomps[[#This Row],[Lab RTS]]="","No","Yes")</f>
        <v>Yes</v>
      </c>
      <c r="G88" s="267">
        <v>66.17</v>
      </c>
      <c r="H88" s="267"/>
      <c r="I88" s="267"/>
      <c r="J88" s="267"/>
      <c r="K88" s="267"/>
      <c r="L88" s="268"/>
      <c r="M88" s="275"/>
      <c r="N88" s="267">
        <v>4.24</v>
      </c>
      <c r="O88" s="267"/>
      <c r="P88" s="275"/>
      <c r="Q88" s="269"/>
      <c r="R88" s="336"/>
      <c r="S88" s="777" t="s">
        <v>5901</v>
      </c>
      <c r="T88" s="300">
        <v>8.58</v>
      </c>
      <c r="U88" s="267"/>
      <c r="V88" s="268"/>
      <c r="W88" s="267"/>
      <c r="X88" s="270"/>
      <c r="Y88" s="267">
        <v>1.05</v>
      </c>
      <c r="Z88" s="290"/>
      <c r="AA88" s="274"/>
      <c r="AB88" s="275"/>
      <c r="AC88" s="274"/>
      <c r="AD88" s="265"/>
      <c r="AE88" s="274">
        <v>0.11</v>
      </c>
      <c r="AF88" s="274">
        <v>0.49</v>
      </c>
      <c r="AG88" s="275"/>
      <c r="AH88" s="274"/>
      <c r="AI88" s="274"/>
      <c r="AJ88" s="275"/>
      <c r="AK88" s="270"/>
      <c r="AL88" s="276"/>
      <c r="AM88" s="275"/>
      <c r="AN88" s="274"/>
      <c r="AO88" s="275"/>
      <c r="AP88" s="274"/>
      <c r="AQ88" s="277">
        <f t="shared" si="12"/>
        <v>9</v>
      </c>
      <c r="AR88" s="267" t="s">
        <v>683</v>
      </c>
      <c r="AS88" s="275"/>
      <c r="AT88" s="273"/>
      <c r="AU88" s="272"/>
      <c r="AV88" s="267"/>
      <c r="AW88" s="268"/>
      <c r="AX88" s="273"/>
      <c r="AY88" s="273"/>
      <c r="AZ88" s="275"/>
      <c r="BA88" s="268"/>
      <c r="BB88" s="275"/>
      <c r="BC88" s="275"/>
      <c r="BD88" s="275"/>
      <c r="BE88" s="267"/>
      <c r="BF88" s="275"/>
      <c r="BG88" s="275"/>
      <c r="BH88" s="275"/>
      <c r="BI88" s="275"/>
      <c r="BJ88" s="278">
        <v>45904</v>
      </c>
      <c r="BK88" s="279">
        <v>45904</v>
      </c>
      <c r="BL88" s="431" t="s">
        <v>5906</v>
      </c>
      <c r="BM88" s="272"/>
      <c r="BN88" s="422">
        <v>6</v>
      </c>
      <c r="BO88" s="422">
        <v>9</v>
      </c>
      <c r="BP88" s="301">
        <v>64.64</v>
      </c>
      <c r="BQ88" s="413" t="s">
        <v>1372</v>
      </c>
      <c r="BR88" s="284"/>
      <c r="BS88" s="292" t="str">
        <f>IF(_DBcomps[[#This Row],[Problem]]="","Yes","No")</f>
        <v>Yes</v>
      </c>
      <c r="BT88" s="304">
        <v>5</v>
      </c>
      <c r="BU88" s="273"/>
      <c r="BV88" s="273"/>
      <c r="BW88" s="273"/>
      <c r="BX88" s="281">
        <v>7</v>
      </c>
      <c r="BY88" s="535" t="s">
        <v>1275</v>
      </c>
      <c r="BZ88" s="267"/>
      <c r="CA88" s="279"/>
      <c r="CB88" s="279"/>
      <c r="CC88" s="279"/>
      <c r="CD88" s="1423"/>
    </row>
    <row r="89" spans="1:82" s="295" customFormat="1">
      <c r="A89" s="265" t="s">
        <v>77</v>
      </c>
      <c r="B89" s="2" t="s">
        <v>486</v>
      </c>
      <c r="C89" s="2" t="s">
        <v>485</v>
      </c>
      <c r="D89" s="265" t="s">
        <v>5895</v>
      </c>
      <c r="E89" s="1466">
        <v>45904</v>
      </c>
      <c r="F89" s="266" t="str">
        <f>IF(_DBcomps[[#This Row],[Lab RTS]]="","No","Yes")</f>
        <v>Yes</v>
      </c>
      <c r="G89" s="267">
        <v>65.569999999999993</v>
      </c>
      <c r="H89" s="267"/>
      <c r="I89" s="267"/>
      <c r="J89" s="267"/>
      <c r="K89" s="267"/>
      <c r="L89" s="268"/>
      <c r="M89" s="275"/>
      <c r="N89" s="267">
        <v>4.13</v>
      </c>
      <c r="O89" s="267"/>
      <c r="P89" s="275"/>
      <c r="Q89" s="269"/>
      <c r="R89" s="336"/>
      <c r="S89" s="777" t="s">
        <v>5902</v>
      </c>
      <c r="T89" s="300">
        <v>8.4700000000000006</v>
      </c>
      <c r="U89" s="267"/>
      <c r="V89" s="268"/>
      <c r="W89" s="267"/>
      <c r="X89" s="270"/>
      <c r="Y89" s="267">
        <v>1.48</v>
      </c>
      <c r="Z89" s="290"/>
      <c r="AA89" s="274"/>
      <c r="AB89" s="275"/>
      <c r="AC89" s="274"/>
      <c r="AD89" s="265"/>
      <c r="AE89" s="274">
        <v>0.14000000000000001</v>
      </c>
      <c r="AF89" s="274">
        <v>0.62</v>
      </c>
      <c r="AG89" s="275"/>
      <c r="AH89" s="274"/>
      <c r="AI89" s="274"/>
      <c r="AJ89" s="275"/>
      <c r="AK89" s="270"/>
      <c r="AL89" s="276"/>
      <c r="AM89" s="275"/>
      <c r="AN89" s="274"/>
      <c r="AO89" s="275"/>
      <c r="AP89" s="274"/>
      <c r="AQ89" s="277">
        <f t="shared" si="12"/>
        <v>9</v>
      </c>
      <c r="AR89" s="267" t="s">
        <v>683</v>
      </c>
      <c r="AS89" s="275"/>
      <c r="AT89" s="273"/>
      <c r="AU89" s="272"/>
      <c r="AV89" s="267"/>
      <c r="AW89" s="268"/>
      <c r="AX89" s="273"/>
      <c r="AY89" s="273"/>
      <c r="AZ89" s="275"/>
      <c r="BA89" s="268"/>
      <c r="BB89" s="275"/>
      <c r="BC89" s="275"/>
      <c r="BD89" s="275"/>
      <c r="BE89" s="267"/>
      <c r="BF89" s="275"/>
      <c r="BG89" s="275"/>
      <c r="BH89" s="275"/>
      <c r="BI89" s="275"/>
      <c r="BJ89" s="278">
        <v>45904</v>
      </c>
      <c r="BK89" s="279">
        <v>45904</v>
      </c>
      <c r="BL89" s="431" t="s">
        <v>5909</v>
      </c>
      <c r="BM89" s="272"/>
      <c r="BN89" s="422">
        <v>6</v>
      </c>
      <c r="BO89" s="422">
        <v>9</v>
      </c>
      <c r="BP89" s="301">
        <v>64.650000000000006</v>
      </c>
      <c r="BQ89" s="413" t="s">
        <v>1372</v>
      </c>
      <c r="BR89" s="284"/>
      <c r="BS89" s="292" t="str">
        <f>IF(_DBcomps[[#This Row],[Problem]]="","Yes","No")</f>
        <v>Yes</v>
      </c>
      <c r="BT89" s="304">
        <v>5</v>
      </c>
      <c r="BU89" s="273"/>
      <c r="BV89" s="273"/>
      <c r="BW89" s="273"/>
      <c r="BX89" s="281">
        <v>7</v>
      </c>
      <c r="BY89" s="535" t="s">
        <v>1275</v>
      </c>
      <c r="BZ89" s="267"/>
      <c r="CA89" s="279"/>
      <c r="CB89" s="279"/>
      <c r="CC89" s="279"/>
      <c r="CD89" s="1423"/>
    </row>
    <row r="90" spans="1:82" s="295" customFormat="1">
      <c r="A90" s="265" t="s">
        <v>77</v>
      </c>
      <c r="B90" s="2" t="s">
        <v>486</v>
      </c>
      <c r="C90" s="2" t="s">
        <v>485</v>
      </c>
      <c r="D90" s="265" t="s">
        <v>5923</v>
      </c>
      <c r="E90" s="1466">
        <v>45904</v>
      </c>
      <c r="F90" s="266" t="str">
        <f>IF(_DBcomps[[#This Row],[Lab RTS]]="","No","Yes")</f>
        <v>Yes</v>
      </c>
      <c r="G90" s="267">
        <v>65.67</v>
      </c>
      <c r="H90" s="267"/>
      <c r="I90" s="267"/>
      <c r="J90" s="267"/>
      <c r="K90" s="267"/>
      <c r="L90" s="268"/>
      <c r="M90" s="275"/>
      <c r="N90" s="267">
        <v>4.09</v>
      </c>
      <c r="O90" s="267"/>
      <c r="P90" s="275"/>
      <c r="Q90" s="269"/>
      <c r="R90" s="336"/>
      <c r="S90" s="777" t="s">
        <v>5924</v>
      </c>
      <c r="T90" s="300">
        <v>8.49</v>
      </c>
      <c r="U90" s="267"/>
      <c r="V90" s="268"/>
      <c r="W90" s="267"/>
      <c r="X90" s="270"/>
      <c r="Y90" s="267">
        <v>1.5</v>
      </c>
      <c r="Z90" s="290"/>
      <c r="AA90" s="274"/>
      <c r="AB90" s="275"/>
      <c r="AC90" s="274"/>
      <c r="AD90" s="265"/>
      <c r="AE90" s="274">
        <v>0.21</v>
      </c>
      <c r="AF90" s="274">
        <v>0.53</v>
      </c>
      <c r="AG90" s="275"/>
      <c r="AH90" s="274"/>
      <c r="AI90" s="274"/>
      <c r="AJ90" s="275"/>
      <c r="AK90" s="270"/>
      <c r="AL90" s="276"/>
      <c r="AM90" s="275"/>
      <c r="AN90" s="274"/>
      <c r="AO90" s="275"/>
      <c r="AP90" s="274"/>
      <c r="AQ90" s="277">
        <f t="shared" ref="AQ90:AQ100" si="13">MONTH(E90)</f>
        <v>9</v>
      </c>
      <c r="AR90" s="267" t="s">
        <v>683</v>
      </c>
      <c r="AS90" s="275"/>
      <c r="AT90" s="273"/>
      <c r="AU90" s="272"/>
      <c r="AV90" s="267"/>
      <c r="AW90" s="268"/>
      <c r="AX90" s="273"/>
      <c r="AY90" s="273"/>
      <c r="AZ90" s="275"/>
      <c r="BA90" s="268"/>
      <c r="BB90" s="275"/>
      <c r="BC90" s="275"/>
      <c r="BD90" s="275"/>
      <c r="BE90" s="267"/>
      <c r="BF90" s="275"/>
      <c r="BG90" s="275"/>
      <c r="BH90" s="275"/>
      <c r="BI90" s="275"/>
      <c r="BJ90" s="278">
        <v>45904</v>
      </c>
      <c r="BK90" s="279">
        <v>45905</v>
      </c>
      <c r="BL90" s="431" t="s">
        <v>5925</v>
      </c>
      <c r="BM90" s="272"/>
      <c r="BN90" s="422">
        <v>6</v>
      </c>
      <c r="BO90" s="422">
        <v>9</v>
      </c>
      <c r="BP90" s="301">
        <v>64.63</v>
      </c>
      <c r="BQ90" s="413" t="s">
        <v>1372</v>
      </c>
      <c r="BR90" s="284"/>
      <c r="BS90" s="292" t="str">
        <f>IF(_DBcomps[[#This Row],[Problem]]="","Yes","No")</f>
        <v>Yes</v>
      </c>
      <c r="BT90" s="304">
        <v>5</v>
      </c>
      <c r="BU90" s="273"/>
      <c r="BV90" s="273"/>
      <c r="BW90" s="273"/>
      <c r="BX90" s="281">
        <v>7</v>
      </c>
      <c r="BY90" s="535" t="s">
        <v>1275</v>
      </c>
      <c r="BZ90" s="267"/>
      <c r="CA90" s="279"/>
      <c r="CB90" s="279"/>
      <c r="CC90" s="279"/>
      <c r="CD90" s="1423"/>
    </row>
    <row r="91" spans="1:82" s="295" customFormat="1">
      <c r="A91" s="265" t="s">
        <v>77</v>
      </c>
      <c r="B91" s="2" t="s">
        <v>486</v>
      </c>
      <c r="C91" s="2" t="s">
        <v>485</v>
      </c>
      <c r="D91" s="265" t="s">
        <v>5934</v>
      </c>
      <c r="E91" s="1466">
        <v>45904</v>
      </c>
      <c r="F91" s="266" t="str">
        <f>IF(_DBcomps[[#This Row],[Lab RTS]]="","No","Yes")</f>
        <v>Yes</v>
      </c>
      <c r="G91" s="267">
        <v>66.319999999999993</v>
      </c>
      <c r="H91" s="267"/>
      <c r="I91" s="267"/>
      <c r="J91" s="267"/>
      <c r="K91" s="267"/>
      <c r="L91" s="268"/>
      <c r="M91" s="275"/>
      <c r="N91" s="267">
        <v>3.95</v>
      </c>
      <c r="O91" s="267"/>
      <c r="P91" s="275"/>
      <c r="Q91" s="269"/>
      <c r="R91" s="336"/>
      <c r="S91" s="777" t="s">
        <v>5930</v>
      </c>
      <c r="T91" s="300">
        <v>8.5299999999999994</v>
      </c>
      <c r="U91" s="267"/>
      <c r="V91" s="268"/>
      <c r="W91" s="267"/>
      <c r="X91" s="270"/>
      <c r="Y91" s="267">
        <v>1.71</v>
      </c>
      <c r="Z91" s="290"/>
      <c r="AA91" s="274"/>
      <c r="AB91" s="275"/>
      <c r="AC91" s="274"/>
      <c r="AD91" s="265"/>
      <c r="AE91" s="274">
        <v>0.08</v>
      </c>
      <c r="AF91" s="274">
        <v>0.38</v>
      </c>
      <c r="AG91" s="275"/>
      <c r="AH91" s="274"/>
      <c r="AI91" s="274"/>
      <c r="AJ91" s="275"/>
      <c r="AK91" s="270"/>
      <c r="AL91" s="276"/>
      <c r="AM91" s="275"/>
      <c r="AN91" s="274"/>
      <c r="AO91" s="275"/>
      <c r="AP91" s="274"/>
      <c r="AQ91" s="277">
        <f t="shared" si="13"/>
        <v>9</v>
      </c>
      <c r="AR91" s="267" t="s">
        <v>683</v>
      </c>
      <c r="AS91" s="275"/>
      <c r="AT91" s="273"/>
      <c r="AU91" s="272"/>
      <c r="AV91" s="267"/>
      <c r="AW91" s="268"/>
      <c r="AX91" s="273"/>
      <c r="AY91" s="273"/>
      <c r="AZ91" s="275"/>
      <c r="BA91" s="268"/>
      <c r="BB91" s="275"/>
      <c r="BC91" s="275"/>
      <c r="BD91" s="275"/>
      <c r="BE91" s="267"/>
      <c r="BF91" s="275"/>
      <c r="BG91" s="275"/>
      <c r="BH91" s="275"/>
      <c r="BI91" s="275"/>
      <c r="BJ91" s="278">
        <v>45904</v>
      </c>
      <c r="BK91" s="279">
        <v>45905</v>
      </c>
      <c r="BL91" s="431" t="s">
        <v>5926</v>
      </c>
      <c r="BM91" s="272"/>
      <c r="BN91" s="422">
        <v>6</v>
      </c>
      <c r="BO91" s="422">
        <v>9</v>
      </c>
      <c r="BP91" s="301">
        <v>64.650000000000006</v>
      </c>
      <c r="BQ91" s="413" t="s">
        <v>1372</v>
      </c>
      <c r="BR91" s="284"/>
      <c r="BS91" s="292" t="str">
        <f>IF(_DBcomps[[#This Row],[Problem]]="","Yes","No")</f>
        <v>Yes</v>
      </c>
      <c r="BT91" s="304">
        <v>5</v>
      </c>
      <c r="BU91" s="273"/>
      <c r="BV91" s="273"/>
      <c r="BW91" s="273"/>
      <c r="BX91" s="281">
        <v>7</v>
      </c>
      <c r="BY91" s="535" t="s">
        <v>1275</v>
      </c>
      <c r="BZ91" s="267"/>
      <c r="CA91" s="279"/>
      <c r="CB91" s="279"/>
      <c r="CC91" s="279"/>
      <c r="CD91" s="1423"/>
    </row>
    <row r="92" spans="1:82" s="295" customFormat="1">
      <c r="A92" s="265" t="s">
        <v>77</v>
      </c>
      <c r="B92" s="2" t="s">
        <v>486</v>
      </c>
      <c r="C92" s="2" t="s">
        <v>485</v>
      </c>
      <c r="D92" s="265" t="s">
        <v>5935</v>
      </c>
      <c r="E92" s="1466">
        <v>45904</v>
      </c>
      <c r="F92" s="266" t="str">
        <f>IF(_DBcomps[[#This Row],[Lab RTS]]="","No","Yes")</f>
        <v>Yes</v>
      </c>
      <c r="G92" s="267">
        <v>66.09</v>
      </c>
      <c r="H92" s="267"/>
      <c r="I92" s="267"/>
      <c r="J92" s="267"/>
      <c r="K92" s="267"/>
      <c r="L92" s="268"/>
      <c r="M92" s="275"/>
      <c r="N92" s="267">
        <v>3.81</v>
      </c>
      <c r="O92" s="267"/>
      <c r="P92" s="275"/>
      <c r="Q92" s="269"/>
      <c r="R92" s="336"/>
      <c r="S92" s="777" t="s">
        <v>5931</v>
      </c>
      <c r="T92" s="300">
        <v>8.51</v>
      </c>
      <c r="U92" s="267"/>
      <c r="V92" s="268"/>
      <c r="W92" s="267"/>
      <c r="X92" s="270"/>
      <c r="Y92" s="267">
        <v>1.56</v>
      </c>
      <c r="Z92" s="290"/>
      <c r="AA92" s="274"/>
      <c r="AB92" s="275"/>
      <c r="AC92" s="274"/>
      <c r="AD92" s="265"/>
      <c r="AE92" s="274">
        <v>0.09</v>
      </c>
      <c r="AF92" s="274">
        <v>0.44</v>
      </c>
      <c r="AG92" s="275"/>
      <c r="AH92" s="274"/>
      <c r="AI92" s="274"/>
      <c r="AJ92" s="275"/>
      <c r="AK92" s="270"/>
      <c r="AL92" s="276"/>
      <c r="AM92" s="275"/>
      <c r="AN92" s="274"/>
      <c r="AO92" s="275"/>
      <c r="AP92" s="274"/>
      <c r="AQ92" s="277">
        <f t="shared" si="13"/>
        <v>9</v>
      </c>
      <c r="AR92" s="267" t="s">
        <v>683</v>
      </c>
      <c r="AS92" s="275"/>
      <c r="AT92" s="273"/>
      <c r="AU92" s="272"/>
      <c r="AV92" s="267"/>
      <c r="AW92" s="268"/>
      <c r="AX92" s="273"/>
      <c r="AY92" s="273"/>
      <c r="AZ92" s="275"/>
      <c r="BA92" s="268"/>
      <c r="BB92" s="275"/>
      <c r="BC92" s="275"/>
      <c r="BD92" s="275"/>
      <c r="BE92" s="267"/>
      <c r="BF92" s="275"/>
      <c r="BG92" s="275"/>
      <c r="BH92" s="275"/>
      <c r="BI92" s="275"/>
      <c r="BJ92" s="278">
        <v>45904</v>
      </c>
      <c r="BK92" s="279">
        <v>45905</v>
      </c>
      <c r="BL92" s="431" t="s">
        <v>5927</v>
      </c>
      <c r="BM92" s="272"/>
      <c r="BN92" s="422">
        <v>6</v>
      </c>
      <c r="BO92" s="422">
        <v>9</v>
      </c>
      <c r="BP92" s="301">
        <v>64.680000000000007</v>
      </c>
      <c r="BQ92" s="413" t="s">
        <v>1372</v>
      </c>
      <c r="BR92" s="284"/>
      <c r="BS92" s="292" t="str">
        <f>IF(_DBcomps[[#This Row],[Problem]]="","Yes","No")</f>
        <v>Yes</v>
      </c>
      <c r="BT92" s="304">
        <v>5</v>
      </c>
      <c r="BU92" s="273"/>
      <c r="BV92" s="273"/>
      <c r="BW92" s="273"/>
      <c r="BX92" s="281">
        <v>7</v>
      </c>
      <c r="BY92" s="535" t="s">
        <v>1275</v>
      </c>
      <c r="BZ92" s="267"/>
      <c r="CA92" s="279"/>
      <c r="CB92" s="279"/>
      <c r="CC92" s="279"/>
      <c r="CD92" s="1423"/>
    </row>
    <row r="93" spans="1:82" s="295" customFormat="1">
      <c r="A93" s="265" t="s">
        <v>77</v>
      </c>
      <c r="B93" s="2" t="s">
        <v>486</v>
      </c>
      <c r="C93" s="2" t="s">
        <v>485</v>
      </c>
      <c r="D93" s="265" t="s">
        <v>5936</v>
      </c>
      <c r="E93" s="1466">
        <v>45905</v>
      </c>
      <c r="F93" s="266" t="str">
        <f>IF(_DBcomps[[#This Row],[Lab RTS]]="","No","Yes")</f>
        <v>Yes</v>
      </c>
      <c r="G93" s="267">
        <v>66.650000000000006</v>
      </c>
      <c r="H93" s="267"/>
      <c r="I93" s="267"/>
      <c r="J93" s="267"/>
      <c r="K93" s="267"/>
      <c r="L93" s="268"/>
      <c r="M93" s="275"/>
      <c r="N93" s="267">
        <v>4.12</v>
      </c>
      <c r="O93" s="267"/>
      <c r="P93" s="275"/>
      <c r="Q93" s="269"/>
      <c r="R93" s="336"/>
      <c r="S93" s="777" t="s">
        <v>5932</v>
      </c>
      <c r="T93" s="300">
        <v>8.51</v>
      </c>
      <c r="U93" s="267"/>
      <c r="V93" s="268"/>
      <c r="W93" s="267"/>
      <c r="X93" s="270"/>
      <c r="Y93" s="267">
        <v>1.02</v>
      </c>
      <c r="Z93" s="290"/>
      <c r="AA93" s="274"/>
      <c r="AB93" s="275"/>
      <c r="AC93" s="274"/>
      <c r="AD93" s="265"/>
      <c r="AE93" s="274">
        <v>0.09</v>
      </c>
      <c r="AF93" s="274">
        <v>0.42</v>
      </c>
      <c r="AG93" s="275"/>
      <c r="AH93" s="274"/>
      <c r="AI93" s="274"/>
      <c r="AJ93" s="275"/>
      <c r="AK93" s="270"/>
      <c r="AL93" s="276"/>
      <c r="AM93" s="275"/>
      <c r="AN93" s="274"/>
      <c r="AO93" s="275"/>
      <c r="AP93" s="274"/>
      <c r="AQ93" s="277">
        <f t="shared" si="13"/>
        <v>9</v>
      </c>
      <c r="AR93" s="267" t="s">
        <v>683</v>
      </c>
      <c r="AS93" s="275"/>
      <c r="AT93" s="273"/>
      <c r="AU93" s="272"/>
      <c r="AV93" s="267"/>
      <c r="AW93" s="268"/>
      <c r="AX93" s="273"/>
      <c r="AY93" s="273"/>
      <c r="AZ93" s="275"/>
      <c r="BA93" s="268"/>
      <c r="BB93" s="275"/>
      <c r="BC93" s="275"/>
      <c r="BD93" s="275"/>
      <c r="BE93" s="267"/>
      <c r="BF93" s="275"/>
      <c r="BG93" s="275"/>
      <c r="BH93" s="275"/>
      <c r="BI93" s="275"/>
      <c r="BJ93" s="278">
        <v>45905</v>
      </c>
      <c r="BK93" s="279">
        <v>45905</v>
      </c>
      <c r="BL93" s="431" t="s">
        <v>5928</v>
      </c>
      <c r="BM93" s="272"/>
      <c r="BN93" s="422">
        <v>6</v>
      </c>
      <c r="BO93" s="422">
        <v>9</v>
      </c>
      <c r="BP93" s="301">
        <v>64.709999999999994</v>
      </c>
      <c r="BQ93" s="413" t="s">
        <v>1372</v>
      </c>
      <c r="BR93" s="284"/>
      <c r="BS93" s="292" t="str">
        <f>IF(_DBcomps[[#This Row],[Problem]]="","Yes","No")</f>
        <v>Yes</v>
      </c>
      <c r="BT93" s="304">
        <v>5</v>
      </c>
      <c r="BU93" s="273"/>
      <c r="BV93" s="273"/>
      <c r="BW93" s="273"/>
      <c r="BX93" s="281">
        <v>7</v>
      </c>
      <c r="BY93" s="535" t="s">
        <v>1275</v>
      </c>
      <c r="BZ93" s="267"/>
      <c r="CA93" s="279"/>
      <c r="CB93" s="279"/>
      <c r="CC93" s="279"/>
      <c r="CD93" s="1423"/>
    </row>
    <row r="94" spans="1:82" s="295" customFormat="1">
      <c r="A94" s="265" t="s">
        <v>77</v>
      </c>
      <c r="B94" s="2" t="s">
        <v>486</v>
      </c>
      <c r="C94" s="2" t="s">
        <v>485</v>
      </c>
      <c r="D94" s="265" t="s">
        <v>5937</v>
      </c>
      <c r="E94" s="1466">
        <v>45905</v>
      </c>
      <c r="F94" s="266" t="str">
        <f>IF(_DBcomps[[#This Row],[Lab RTS]]="","No","Yes")</f>
        <v>Yes</v>
      </c>
      <c r="G94" s="267">
        <v>65.75</v>
      </c>
      <c r="H94" s="267"/>
      <c r="I94" s="267"/>
      <c r="J94" s="267"/>
      <c r="K94" s="267"/>
      <c r="L94" s="268"/>
      <c r="M94" s="275"/>
      <c r="N94" s="267">
        <v>4.24</v>
      </c>
      <c r="O94" s="267"/>
      <c r="P94" s="275"/>
      <c r="Q94" s="269"/>
      <c r="R94" s="336"/>
      <c r="S94" s="777" t="s">
        <v>5933</v>
      </c>
      <c r="T94" s="300">
        <v>8.4499999999999993</v>
      </c>
      <c r="U94" s="267"/>
      <c r="V94" s="268"/>
      <c r="W94" s="267"/>
      <c r="X94" s="270"/>
      <c r="Y94" s="267">
        <v>1.17</v>
      </c>
      <c r="Z94" s="290"/>
      <c r="AA94" s="274"/>
      <c r="AB94" s="275"/>
      <c r="AC94" s="274"/>
      <c r="AD94" s="265"/>
      <c r="AE94" s="274">
        <v>0.1</v>
      </c>
      <c r="AF94" s="274">
        <v>0.48</v>
      </c>
      <c r="AG94" s="275"/>
      <c r="AH94" s="274"/>
      <c r="AI94" s="274"/>
      <c r="AJ94" s="275"/>
      <c r="AK94" s="270"/>
      <c r="AL94" s="276"/>
      <c r="AM94" s="275"/>
      <c r="AN94" s="274"/>
      <c r="AO94" s="275"/>
      <c r="AP94" s="274"/>
      <c r="AQ94" s="277">
        <f t="shared" si="13"/>
        <v>9</v>
      </c>
      <c r="AR94" s="267" t="s">
        <v>683</v>
      </c>
      <c r="AS94" s="275"/>
      <c r="AT94" s="273"/>
      <c r="AU94" s="272"/>
      <c r="AV94" s="267"/>
      <c r="AW94" s="268"/>
      <c r="AX94" s="273"/>
      <c r="AY94" s="273"/>
      <c r="AZ94" s="275"/>
      <c r="BA94" s="268"/>
      <c r="BB94" s="275"/>
      <c r="BC94" s="275"/>
      <c r="BD94" s="275"/>
      <c r="BE94" s="267"/>
      <c r="BF94" s="275"/>
      <c r="BG94" s="275"/>
      <c r="BH94" s="275"/>
      <c r="BI94" s="275"/>
      <c r="BJ94" s="278">
        <v>45905</v>
      </c>
      <c r="BK94" s="279">
        <v>45905</v>
      </c>
      <c r="BL94" s="431" t="s">
        <v>5929</v>
      </c>
      <c r="BM94" s="272"/>
      <c r="BN94" s="422">
        <v>6</v>
      </c>
      <c r="BO94" s="422">
        <v>9</v>
      </c>
      <c r="BP94" s="301">
        <v>64.709999999999994</v>
      </c>
      <c r="BQ94" s="413" t="s">
        <v>1372</v>
      </c>
      <c r="BR94" s="284"/>
      <c r="BS94" s="292" t="str">
        <f>IF(_DBcomps[[#This Row],[Problem]]="","Yes","No")</f>
        <v>Yes</v>
      </c>
      <c r="BT94" s="304">
        <v>5</v>
      </c>
      <c r="BU94" s="273"/>
      <c r="BV94" s="273"/>
      <c r="BW94" s="273"/>
      <c r="BX94" s="281">
        <v>7</v>
      </c>
      <c r="BY94" s="535" t="s">
        <v>1275</v>
      </c>
      <c r="BZ94" s="267"/>
      <c r="CA94" s="279"/>
      <c r="CB94" s="279"/>
      <c r="CC94" s="279"/>
      <c r="CD94" s="1423"/>
    </row>
    <row r="95" spans="1:82" s="295" customFormat="1">
      <c r="A95" s="265" t="s">
        <v>77</v>
      </c>
      <c r="B95" s="2" t="s">
        <v>486</v>
      </c>
      <c r="C95" s="2" t="s">
        <v>485</v>
      </c>
      <c r="D95" s="265" t="s">
        <v>5958</v>
      </c>
      <c r="E95" s="1466">
        <v>45905</v>
      </c>
      <c r="F95" s="266" t="str">
        <f>IF(_DBcomps[[#This Row],[Lab RTS]]="","No","Yes")</f>
        <v>Yes</v>
      </c>
      <c r="G95" s="267">
        <v>65.47</v>
      </c>
      <c r="H95" s="267"/>
      <c r="I95" s="267"/>
      <c r="J95" s="267"/>
      <c r="K95" s="267"/>
      <c r="L95" s="268"/>
      <c r="M95" s="275"/>
      <c r="N95" s="267">
        <v>4.22</v>
      </c>
      <c r="O95" s="267"/>
      <c r="P95" s="275"/>
      <c r="Q95" s="269"/>
      <c r="R95" s="336"/>
      <c r="S95" s="777" t="s">
        <v>5964</v>
      </c>
      <c r="T95" s="300">
        <v>8.48</v>
      </c>
      <c r="U95" s="267"/>
      <c r="V95" s="268"/>
      <c r="W95" s="267"/>
      <c r="X95" s="270"/>
      <c r="Y95" s="267">
        <v>1.25</v>
      </c>
      <c r="Z95" s="290"/>
      <c r="AA95" s="274"/>
      <c r="AB95" s="275"/>
      <c r="AC95" s="274"/>
      <c r="AD95" s="265"/>
      <c r="AE95" s="274">
        <v>0.22</v>
      </c>
      <c r="AF95" s="274">
        <v>0.57999999999999996</v>
      </c>
      <c r="AG95" s="275"/>
      <c r="AH95" s="274"/>
      <c r="AI95" s="274"/>
      <c r="AJ95" s="275"/>
      <c r="AK95" s="270"/>
      <c r="AL95" s="276"/>
      <c r="AM95" s="275"/>
      <c r="AN95" s="274"/>
      <c r="AO95" s="275"/>
      <c r="AP95" s="274"/>
      <c r="AQ95" s="277">
        <f t="shared" si="13"/>
        <v>9</v>
      </c>
      <c r="AR95" s="267" t="s">
        <v>683</v>
      </c>
      <c r="AS95" s="275"/>
      <c r="AT95" s="273"/>
      <c r="AU95" s="272"/>
      <c r="AV95" s="267"/>
      <c r="AW95" s="268"/>
      <c r="AX95" s="273"/>
      <c r="AY95" s="273"/>
      <c r="AZ95" s="275"/>
      <c r="BA95" s="268"/>
      <c r="BB95" s="275"/>
      <c r="BC95" s="275"/>
      <c r="BD95" s="275"/>
      <c r="BE95" s="267"/>
      <c r="BF95" s="275"/>
      <c r="BG95" s="275"/>
      <c r="BH95" s="275"/>
      <c r="BI95" s="275"/>
      <c r="BJ95" s="278">
        <v>45905</v>
      </c>
      <c r="BK95" s="279">
        <v>45908</v>
      </c>
      <c r="BL95" s="431" t="s">
        <v>5970</v>
      </c>
      <c r="BM95" s="272"/>
      <c r="BN95" s="422">
        <v>6</v>
      </c>
      <c r="BO95" s="422">
        <v>9</v>
      </c>
      <c r="BP95" s="301">
        <v>64.91</v>
      </c>
      <c r="BQ95" s="413" t="s">
        <v>1372</v>
      </c>
      <c r="BR95" s="284"/>
      <c r="BS95" s="292" t="str">
        <f>IF(_DBcomps[[#This Row],[Problem]]="","Yes","No")</f>
        <v>Yes</v>
      </c>
      <c r="BT95" s="304">
        <v>5</v>
      </c>
      <c r="BU95" s="273"/>
      <c r="BV95" s="273"/>
      <c r="BW95" s="273"/>
      <c r="BX95" s="281">
        <v>7</v>
      </c>
      <c r="BY95" s="535" t="s">
        <v>1275</v>
      </c>
      <c r="BZ95" s="267"/>
      <c r="CA95" s="279"/>
      <c r="CB95" s="279"/>
      <c r="CC95" s="279"/>
      <c r="CD95" s="1423"/>
    </row>
    <row r="96" spans="1:82" s="295" customFormat="1">
      <c r="A96" s="265" t="s">
        <v>77</v>
      </c>
      <c r="B96" s="2" t="s">
        <v>486</v>
      </c>
      <c r="C96" s="2" t="s">
        <v>485</v>
      </c>
      <c r="D96" s="265" t="s">
        <v>5959</v>
      </c>
      <c r="E96" s="1466">
        <v>45905</v>
      </c>
      <c r="F96" s="266" t="str">
        <f>IF(_DBcomps[[#This Row],[Lab RTS]]="","No","Yes")</f>
        <v>Yes</v>
      </c>
      <c r="G96" s="267">
        <v>66.010000000000005</v>
      </c>
      <c r="H96" s="267"/>
      <c r="I96" s="267"/>
      <c r="J96" s="267"/>
      <c r="K96" s="267"/>
      <c r="L96" s="268"/>
      <c r="M96" s="275"/>
      <c r="N96" s="267">
        <v>4.1900000000000004</v>
      </c>
      <c r="O96" s="267"/>
      <c r="P96" s="275"/>
      <c r="Q96" s="269"/>
      <c r="R96" s="336"/>
      <c r="S96" s="777" t="s">
        <v>5965</v>
      </c>
      <c r="T96" s="300">
        <v>8.4600000000000009</v>
      </c>
      <c r="U96" s="267"/>
      <c r="V96" s="268"/>
      <c r="W96" s="267"/>
      <c r="X96" s="270"/>
      <c r="Y96" s="267">
        <v>1.36</v>
      </c>
      <c r="Z96" s="290"/>
      <c r="AA96" s="274"/>
      <c r="AB96" s="275"/>
      <c r="AC96" s="274"/>
      <c r="AD96" s="265"/>
      <c r="AE96" s="274">
        <v>0.18</v>
      </c>
      <c r="AF96" s="274">
        <v>0.45</v>
      </c>
      <c r="AG96" s="275"/>
      <c r="AH96" s="274"/>
      <c r="AI96" s="274"/>
      <c r="AJ96" s="275"/>
      <c r="AK96" s="270"/>
      <c r="AL96" s="276"/>
      <c r="AM96" s="275"/>
      <c r="AN96" s="274"/>
      <c r="AO96" s="275"/>
      <c r="AP96" s="274"/>
      <c r="AQ96" s="277">
        <f t="shared" si="13"/>
        <v>9</v>
      </c>
      <c r="AR96" s="267" t="s">
        <v>683</v>
      </c>
      <c r="AS96" s="275"/>
      <c r="AT96" s="273"/>
      <c r="AU96" s="272"/>
      <c r="AV96" s="267"/>
      <c r="AW96" s="268"/>
      <c r="AX96" s="273"/>
      <c r="AY96" s="273"/>
      <c r="AZ96" s="275"/>
      <c r="BA96" s="268"/>
      <c r="BB96" s="275"/>
      <c r="BC96" s="275"/>
      <c r="BD96" s="275"/>
      <c r="BE96" s="267"/>
      <c r="BF96" s="275"/>
      <c r="BG96" s="275"/>
      <c r="BH96" s="275"/>
      <c r="BI96" s="275"/>
      <c r="BJ96" s="278">
        <v>45905</v>
      </c>
      <c r="BK96" s="279">
        <v>45908</v>
      </c>
      <c r="BL96" s="431" t="s">
        <v>5971</v>
      </c>
      <c r="BM96" s="272"/>
      <c r="BN96" s="422">
        <v>6</v>
      </c>
      <c r="BO96" s="422">
        <v>9</v>
      </c>
      <c r="BP96" s="301">
        <v>64.790000000000006</v>
      </c>
      <c r="BQ96" s="413" t="s">
        <v>1372</v>
      </c>
      <c r="BR96" s="284"/>
      <c r="BS96" s="292" t="str">
        <f>IF(_DBcomps[[#This Row],[Problem]]="","Yes","No")</f>
        <v>Yes</v>
      </c>
      <c r="BT96" s="304">
        <v>5</v>
      </c>
      <c r="BU96" s="273"/>
      <c r="BV96" s="273"/>
      <c r="BW96" s="273"/>
      <c r="BX96" s="281">
        <v>7</v>
      </c>
      <c r="BY96" s="535" t="s">
        <v>1275</v>
      </c>
      <c r="BZ96" s="267"/>
      <c r="CA96" s="279"/>
      <c r="CB96" s="279"/>
      <c r="CC96" s="279"/>
      <c r="CD96" s="1423"/>
    </row>
    <row r="97" spans="1:82" s="295" customFormat="1">
      <c r="A97" s="265" t="s">
        <v>77</v>
      </c>
      <c r="B97" s="2" t="s">
        <v>486</v>
      </c>
      <c r="C97" s="2" t="s">
        <v>485</v>
      </c>
      <c r="D97" s="265" t="s">
        <v>5960</v>
      </c>
      <c r="E97" s="1466">
        <v>45905</v>
      </c>
      <c r="F97" s="266" t="str">
        <f>IF(_DBcomps[[#This Row],[Lab RTS]]="","No","Yes")</f>
        <v>Yes</v>
      </c>
      <c r="G97" s="267">
        <v>66.02</v>
      </c>
      <c r="H97" s="267"/>
      <c r="I97" s="267"/>
      <c r="J97" s="267"/>
      <c r="K97" s="267"/>
      <c r="L97" s="268"/>
      <c r="M97" s="275"/>
      <c r="N97" s="267">
        <v>4.28</v>
      </c>
      <c r="O97" s="267"/>
      <c r="P97" s="275"/>
      <c r="Q97" s="269"/>
      <c r="R97" s="336"/>
      <c r="S97" s="777" t="s">
        <v>5966</v>
      </c>
      <c r="T97" s="300">
        <v>8.49</v>
      </c>
      <c r="U97" s="267"/>
      <c r="V97" s="268"/>
      <c r="W97" s="267"/>
      <c r="X97" s="270"/>
      <c r="Y97" s="267">
        <v>1.65</v>
      </c>
      <c r="Z97" s="290"/>
      <c r="AA97" s="274"/>
      <c r="AB97" s="275"/>
      <c r="AC97" s="274"/>
      <c r="AD97" s="265"/>
      <c r="AE97" s="274">
        <v>0.1</v>
      </c>
      <c r="AF97" s="274">
        <v>0.4</v>
      </c>
      <c r="AG97" s="275"/>
      <c r="AH97" s="274"/>
      <c r="AI97" s="274"/>
      <c r="AJ97" s="275"/>
      <c r="AK97" s="270"/>
      <c r="AL97" s="276"/>
      <c r="AM97" s="275"/>
      <c r="AN97" s="274"/>
      <c r="AO97" s="275"/>
      <c r="AP97" s="274"/>
      <c r="AQ97" s="277">
        <f t="shared" si="13"/>
        <v>9</v>
      </c>
      <c r="AR97" s="267" t="s">
        <v>683</v>
      </c>
      <c r="AS97" s="275"/>
      <c r="AT97" s="273"/>
      <c r="AU97" s="272"/>
      <c r="AV97" s="267"/>
      <c r="AW97" s="268"/>
      <c r="AX97" s="273"/>
      <c r="AY97" s="273"/>
      <c r="AZ97" s="275"/>
      <c r="BA97" s="268"/>
      <c r="BB97" s="275"/>
      <c r="BC97" s="275"/>
      <c r="BD97" s="275"/>
      <c r="BE97" s="267"/>
      <c r="BF97" s="275"/>
      <c r="BG97" s="275"/>
      <c r="BH97" s="275"/>
      <c r="BI97" s="275"/>
      <c r="BJ97" s="278">
        <v>45905</v>
      </c>
      <c r="BK97" s="279">
        <v>45908</v>
      </c>
      <c r="BL97" s="431" t="s">
        <v>5972</v>
      </c>
      <c r="BM97" s="272"/>
      <c r="BN97" s="422">
        <v>6</v>
      </c>
      <c r="BO97" s="422">
        <v>9</v>
      </c>
      <c r="BP97" s="301">
        <v>64.84</v>
      </c>
      <c r="BQ97" s="413" t="s">
        <v>1372</v>
      </c>
      <c r="BR97" s="284"/>
      <c r="BS97" s="292" t="str">
        <f>IF(_DBcomps[[#This Row],[Problem]]="","Yes","No")</f>
        <v>Yes</v>
      </c>
      <c r="BT97" s="304">
        <v>5</v>
      </c>
      <c r="BU97" s="273"/>
      <c r="BV97" s="273"/>
      <c r="BW97" s="273"/>
      <c r="BX97" s="281">
        <v>7</v>
      </c>
      <c r="BY97" s="535" t="s">
        <v>1275</v>
      </c>
      <c r="BZ97" s="267"/>
      <c r="CA97" s="279"/>
      <c r="CB97" s="279"/>
      <c r="CC97" s="279"/>
      <c r="CD97" s="1423"/>
    </row>
    <row r="98" spans="1:82" s="295" customFormat="1">
      <c r="A98" s="265" t="s">
        <v>77</v>
      </c>
      <c r="B98" s="2" t="s">
        <v>486</v>
      </c>
      <c r="C98" s="2" t="s">
        <v>485</v>
      </c>
      <c r="D98" s="265" t="s">
        <v>5961</v>
      </c>
      <c r="E98" s="1466">
        <v>45905</v>
      </c>
      <c r="F98" s="266" t="str">
        <f>IF(_DBcomps[[#This Row],[Lab RTS]]="","No","Yes")</f>
        <v>Yes</v>
      </c>
      <c r="G98" s="267">
        <v>65.569999999999993</v>
      </c>
      <c r="H98" s="267"/>
      <c r="I98" s="267"/>
      <c r="J98" s="267"/>
      <c r="K98" s="267"/>
      <c r="L98" s="268"/>
      <c r="M98" s="275"/>
      <c r="N98" s="267">
        <v>3.89</v>
      </c>
      <c r="O98" s="267"/>
      <c r="P98" s="275"/>
      <c r="Q98" s="269"/>
      <c r="R98" s="336"/>
      <c r="S98" s="777" t="s">
        <v>5967</v>
      </c>
      <c r="T98" s="300">
        <v>8.5</v>
      </c>
      <c r="U98" s="267"/>
      <c r="V98" s="268"/>
      <c r="W98" s="267"/>
      <c r="X98" s="270"/>
      <c r="Y98" s="267">
        <v>1.1399999999999999</v>
      </c>
      <c r="Z98" s="290"/>
      <c r="AA98" s="274"/>
      <c r="AB98" s="275"/>
      <c r="AC98" s="274"/>
      <c r="AD98" s="265"/>
      <c r="AE98" s="274">
        <v>0.09</v>
      </c>
      <c r="AF98" s="274">
        <v>0.37</v>
      </c>
      <c r="AG98" s="275"/>
      <c r="AH98" s="274"/>
      <c r="AI98" s="274"/>
      <c r="AJ98" s="275"/>
      <c r="AK98" s="270"/>
      <c r="AL98" s="276"/>
      <c r="AM98" s="275"/>
      <c r="AN98" s="274"/>
      <c r="AO98" s="275"/>
      <c r="AP98" s="274"/>
      <c r="AQ98" s="277">
        <f t="shared" si="13"/>
        <v>9</v>
      </c>
      <c r="AR98" s="267" t="s">
        <v>683</v>
      </c>
      <c r="AS98" s="275"/>
      <c r="AT98" s="273"/>
      <c r="AU98" s="272"/>
      <c r="AV98" s="267"/>
      <c r="AW98" s="268"/>
      <c r="AX98" s="273"/>
      <c r="AY98" s="273"/>
      <c r="AZ98" s="275"/>
      <c r="BA98" s="268"/>
      <c r="BB98" s="275"/>
      <c r="BC98" s="275"/>
      <c r="BD98" s="275"/>
      <c r="BE98" s="267"/>
      <c r="BF98" s="275"/>
      <c r="BG98" s="275"/>
      <c r="BH98" s="275"/>
      <c r="BI98" s="275"/>
      <c r="BJ98" s="278">
        <v>45905</v>
      </c>
      <c r="BK98" s="279">
        <v>45908</v>
      </c>
      <c r="BL98" s="431" t="s">
        <v>5973</v>
      </c>
      <c r="BM98" s="272"/>
      <c r="BN98" s="422">
        <v>6</v>
      </c>
      <c r="BO98" s="422">
        <v>9</v>
      </c>
      <c r="BP98" s="301">
        <v>64.83</v>
      </c>
      <c r="BQ98" s="413" t="s">
        <v>1372</v>
      </c>
      <c r="BR98" s="284"/>
      <c r="BS98" s="292" t="str">
        <f>IF(_DBcomps[[#This Row],[Problem]]="","Yes","No")</f>
        <v>Yes</v>
      </c>
      <c r="BT98" s="304">
        <v>5</v>
      </c>
      <c r="BU98" s="273"/>
      <c r="BV98" s="273"/>
      <c r="BW98" s="273"/>
      <c r="BX98" s="281">
        <v>7</v>
      </c>
      <c r="BY98" s="535" t="s">
        <v>1275</v>
      </c>
      <c r="BZ98" s="267"/>
      <c r="CA98" s="279"/>
      <c r="CB98" s="279"/>
      <c r="CC98" s="279"/>
      <c r="CD98" s="1423"/>
    </row>
    <row r="99" spans="1:82" s="295" customFormat="1">
      <c r="A99" s="265" t="s">
        <v>77</v>
      </c>
      <c r="B99" s="2" t="s">
        <v>486</v>
      </c>
      <c r="C99" s="2" t="s">
        <v>485</v>
      </c>
      <c r="D99" s="265" t="s">
        <v>5962</v>
      </c>
      <c r="E99" s="1466">
        <v>45906</v>
      </c>
      <c r="F99" s="266" t="str">
        <f>IF(_DBcomps[[#This Row],[Lab RTS]]="","No","Yes")</f>
        <v>Yes</v>
      </c>
      <c r="G99" s="267">
        <v>65.930000000000007</v>
      </c>
      <c r="H99" s="267"/>
      <c r="I99" s="267"/>
      <c r="J99" s="267"/>
      <c r="K99" s="267"/>
      <c r="L99" s="268"/>
      <c r="M99" s="275"/>
      <c r="N99" s="267">
        <v>4.33</v>
      </c>
      <c r="O99" s="267"/>
      <c r="P99" s="275"/>
      <c r="Q99" s="269"/>
      <c r="R99" s="336"/>
      <c r="S99" s="777" t="s">
        <v>5968</v>
      </c>
      <c r="T99" s="300">
        <v>8.4700000000000006</v>
      </c>
      <c r="U99" s="267"/>
      <c r="V99" s="268"/>
      <c r="W99" s="267"/>
      <c r="X99" s="270"/>
      <c r="Y99" s="267">
        <v>1.08</v>
      </c>
      <c r="Z99" s="290"/>
      <c r="AA99" s="274"/>
      <c r="AB99" s="275"/>
      <c r="AC99" s="274"/>
      <c r="AD99" s="265"/>
      <c r="AE99" s="274">
        <v>0.06</v>
      </c>
      <c r="AF99" s="274">
        <v>0.41</v>
      </c>
      <c r="AG99" s="275"/>
      <c r="AH99" s="274"/>
      <c r="AI99" s="274"/>
      <c r="AJ99" s="275"/>
      <c r="AK99" s="270"/>
      <c r="AL99" s="276"/>
      <c r="AM99" s="275"/>
      <c r="AN99" s="274"/>
      <c r="AO99" s="275"/>
      <c r="AP99" s="274"/>
      <c r="AQ99" s="277">
        <f t="shared" si="13"/>
        <v>9</v>
      </c>
      <c r="AR99" s="267" t="s">
        <v>683</v>
      </c>
      <c r="AS99" s="275"/>
      <c r="AT99" s="273"/>
      <c r="AU99" s="272"/>
      <c r="AV99" s="267"/>
      <c r="AW99" s="268"/>
      <c r="AX99" s="273"/>
      <c r="AY99" s="273"/>
      <c r="AZ99" s="275"/>
      <c r="BA99" s="268"/>
      <c r="BB99" s="275"/>
      <c r="BC99" s="275"/>
      <c r="BD99" s="275"/>
      <c r="BE99" s="267"/>
      <c r="BF99" s="275"/>
      <c r="BG99" s="275"/>
      <c r="BH99" s="275"/>
      <c r="BI99" s="275"/>
      <c r="BJ99" s="278">
        <v>45906</v>
      </c>
      <c r="BK99" s="279">
        <v>45908</v>
      </c>
      <c r="BL99" s="431" t="s">
        <v>5974</v>
      </c>
      <c r="BM99" s="272"/>
      <c r="BN99" s="422">
        <v>6</v>
      </c>
      <c r="BO99" s="422">
        <v>9</v>
      </c>
      <c r="BP99" s="301">
        <v>64.3</v>
      </c>
      <c r="BQ99" s="413" t="s">
        <v>1372</v>
      </c>
      <c r="BR99" s="284"/>
      <c r="BS99" s="292" t="str">
        <f>IF(_DBcomps[[#This Row],[Problem]]="","Yes","No")</f>
        <v>Yes</v>
      </c>
      <c r="BT99" s="304">
        <v>5</v>
      </c>
      <c r="BU99" s="273"/>
      <c r="BV99" s="273"/>
      <c r="BW99" s="273"/>
      <c r="BX99" s="281">
        <v>7</v>
      </c>
      <c r="BY99" s="535" t="s">
        <v>1275</v>
      </c>
      <c r="BZ99" s="267"/>
      <c r="CA99" s="279"/>
      <c r="CB99" s="279"/>
      <c r="CC99" s="279"/>
      <c r="CD99" s="1423"/>
    </row>
    <row r="100" spans="1:82" s="295" customFormat="1">
      <c r="A100" s="265" t="s">
        <v>77</v>
      </c>
      <c r="B100" s="2" t="s">
        <v>486</v>
      </c>
      <c r="C100" s="2" t="s">
        <v>485</v>
      </c>
      <c r="D100" s="265" t="s">
        <v>5963</v>
      </c>
      <c r="E100" s="1466">
        <v>45906</v>
      </c>
      <c r="F100" s="266" t="str">
        <f>IF(_DBcomps[[#This Row],[Lab RTS]]="","No","Yes")</f>
        <v>Yes</v>
      </c>
      <c r="G100" s="267">
        <v>66.36</v>
      </c>
      <c r="H100" s="267"/>
      <c r="I100" s="267"/>
      <c r="J100" s="267"/>
      <c r="K100" s="267"/>
      <c r="L100" s="268"/>
      <c r="M100" s="275"/>
      <c r="N100" s="267">
        <v>4.29</v>
      </c>
      <c r="O100" s="267"/>
      <c r="P100" s="275"/>
      <c r="Q100" s="269"/>
      <c r="R100" s="336"/>
      <c r="S100" s="777" t="s">
        <v>5969</v>
      </c>
      <c r="T100" s="300">
        <v>8.51</v>
      </c>
      <c r="U100" s="267"/>
      <c r="V100" s="268"/>
      <c r="W100" s="267"/>
      <c r="X100" s="270"/>
      <c r="Y100" s="267">
        <v>1.1100000000000001</v>
      </c>
      <c r="Z100" s="290"/>
      <c r="AA100" s="274"/>
      <c r="AB100" s="275"/>
      <c r="AC100" s="274"/>
      <c r="AD100" s="265"/>
      <c r="AE100" s="274">
        <v>0.13</v>
      </c>
      <c r="AF100" s="274">
        <v>0.38</v>
      </c>
      <c r="AG100" s="275"/>
      <c r="AH100" s="274"/>
      <c r="AI100" s="274"/>
      <c r="AJ100" s="275"/>
      <c r="AK100" s="270"/>
      <c r="AL100" s="276"/>
      <c r="AM100" s="275"/>
      <c r="AN100" s="274"/>
      <c r="AO100" s="275"/>
      <c r="AP100" s="274"/>
      <c r="AQ100" s="277">
        <f t="shared" si="13"/>
        <v>9</v>
      </c>
      <c r="AR100" s="267" t="s">
        <v>683</v>
      </c>
      <c r="AS100" s="275"/>
      <c r="AT100" s="273"/>
      <c r="AU100" s="272"/>
      <c r="AV100" s="267"/>
      <c r="AW100" s="268"/>
      <c r="AX100" s="273"/>
      <c r="AY100" s="273"/>
      <c r="AZ100" s="275"/>
      <c r="BA100" s="268"/>
      <c r="BB100" s="275"/>
      <c r="BC100" s="275"/>
      <c r="BD100" s="275"/>
      <c r="BE100" s="267"/>
      <c r="BF100" s="275"/>
      <c r="BG100" s="275"/>
      <c r="BH100" s="275"/>
      <c r="BI100" s="275"/>
      <c r="BJ100" s="278">
        <v>45906</v>
      </c>
      <c r="BK100" s="279">
        <v>45908</v>
      </c>
      <c r="BL100" s="431" t="s">
        <v>5975</v>
      </c>
      <c r="BM100" s="272"/>
      <c r="BN100" s="422">
        <v>6</v>
      </c>
      <c r="BO100" s="422">
        <v>9</v>
      </c>
      <c r="BP100" s="301">
        <v>64.22</v>
      </c>
      <c r="BQ100" s="413" t="s">
        <v>1372</v>
      </c>
      <c r="BR100" s="284"/>
      <c r="BS100" s="292" t="str">
        <f>IF(_DBcomps[[#This Row],[Problem]]="","Yes","No")</f>
        <v>Yes</v>
      </c>
      <c r="BT100" s="304">
        <v>5</v>
      </c>
      <c r="BU100" s="273"/>
      <c r="BV100" s="273"/>
      <c r="BW100" s="273"/>
      <c r="BX100" s="281">
        <v>7</v>
      </c>
      <c r="BY100" s="535" t="s">
        <v>1275</v>
      </c>
      <c r="BZ100" s="267"/>
      <c r="CA100" s="279"/>
      <c r="CB100" s="279"/>
      <c r="CC100" s="279"/>
      <c r="CD100" s="1423"/>
    </row>
    <row r="101" spans="1:82" s="295" customFormat="1">
      <c r="A101" s="265" t="s">
        <v>77</v>
      </c>
      <c r="B101" s="2" t="s">
        <v>486</v>
      </c>
      <c r="C101" s="2" t="s">
        <v>485</v>
      </c>
      <c r="D101" s="265" t="s">
        <v>5983</v>
      </c>
      <c r="E101" s="1466">
        <v>45908</v>
      </c>
      <c r="F101" s="266" t="str">
        <f>IF(_DBcomps[[#This Row],[Lab RTS]]="","No","Yes")</f>
        <v>Yes</v>
      </c>
      <c r="G101" s="267">
        <v>65.739999999999995</v>
      </c>
      <c r="H101" s="267"/>
      <c r="I101" s="267"/>
      <c r="J101" s="267"/>
      <c r="K101" s="267"/>
      <c r="L101" s="268"/>
      <c r="M101" s="275"/>
      <c r="N101" s="267">
        <v>4.16</v>
      </c>
      <c r="O101" s="267"/>
      <c r="P101" s="275"/>
      <c r="Q101" s="269"/>
      <c r="R101" s="336"/>
      <c r="S101" s="777" t="s">
        <v>5992</v>
      </c>
      <c r="T101" s="300">
        <v>8.57</v>
      </c>
      <c r="U101" s="267"/>
      <c r="V101" s="268"/>
      <c r="W101" s="267"/>
      <c r="X101" s="270"/>
      <c r="Y101" s="267">
        <v>1.19</v>
      </c>
      <c r="Z101" s="290"/>
      <c r="AA101" s="274"/>
      <c r="AB101" s="275"/>
      <c r="AC101" s="274"/>
      <c r="AD101" s="265"/>
      <c r="AE101" s="274">
        <v>0.22</v>
      </c>
      <c r="AF101" s="274">
        <v>0.74</v>
      </c>
      <c r="AG101" s="275"/>
      <c r="AH101" s="274"/>
      <c r="AI101" s="274"/>
      <c r="AJ101" s="275"/>
      <c r="AK101" s="270"/>
      <c r="AL101" s="276"/>
      <c r="AM101" s="275"/>
      <c r="AN101" s="274"/>
      <c r="AO101" s="275"/>
      <c r="AP101" s="274"/>
      <c r="AQ101" s="277">
        <f t="shared" ref="AQ101:AQ110" si="14">MONTH(E101)</f>
        <v>9</v>
      </c>
      <c r="AR101" s="267" t="s">
        <v>683</v>
      </c>
      <c r="AS101" s="275"/>
      <c r="AT101" s="273"/>
      <c r="AU101" s="272"/>
      <c r="AV101" s="267"/>
      <c r="AW101" s="268"/>
      <c r="AX101" s="273"/>
      <c r="AY101" s="273"/>
      <c r="AZ101" s="275"/>
      <c r="BA101" s="268"/>
      <c r="BB101" s="275"/>
      <c r="BC101" s="275"/>
      <c r="BD101" s="275"/>
      <c r="BE101" s="267"/>
      <c r="BF101" s="275"/>
      <c r="BG101" s="275"/>
      <c r="BH101" s="275"/>
      <c r="BI101" s="275"/>
      <c r="BJ101" s="278">
        <v>45908</v>
      </c>
      <c r="BK101" s="279">
        <v>45909</v>
      </c>
      <c r="BL101" s="431" t="s">
        <v>5993</v>
      </c>
      <c r="BM101" s="272"/>
      <c r="BN101" s="422">
        <v>6</v>
      </c>
      <c r="BO101" s="422">
        <v>9</v>
      </c>
      <c r="BP101" s="301">
        <v>64.989999999999995</v>
      </c>
      <c r="BQ101" s="413" t="s">
        <v>1372</v>
      </c>
      <c r="BR101" s="284"/>
      <c r="BS101" s="292" t="str">
        <f>IF(_DBcomps[[#This Row],[Problem]]="","Yes","No")</f>
        <v>Yes</v>
      </c>
      <c r="BT101" s="304">
        <v>5</v>
      </c>
      <c r="BU101" s="273"/>
      <c r="BV101" s="273"/>
      <c r="BW101" s="273"/>
      <c r="BX101" s="281">
        <v>7</v>
      </c>
      <c r="BY101" s="535" t="s">
        <v>1275</v>
      </c>
      <c r="BZ101" s="267"/>
      <c r="CA101" s="279"/>
      <c r="CB101" s="279"/>
      <c r="CC101" s="279"/>
      <c r="CD101" s="1423"/>
    </row>
    <row r="102" spans="1:82" s="295" customFormat="1">
      <c r="A102" s="265" t="s">
        <v>77</v>
      </c>
      <c r="B102" s="2" t="s">
        <v>486</v>
      </c>
      <c r="C102" s="2" t="s">
        <v>485</v>
      </c>
      <c r="D102" s="265" t="s">
        <v>5984</v>
      </c>
      <c r="E102" s="1466">
        <v>45908</v>
      </c>
      <c r="F102" s="266" t="str">
        <f>IF(_DBcomps[[#This Row],[Lab RTS]]="","No","Yes")</f>
        <v>Yes</v>
      </c>
      <c r="G102" s="267">
        <v>66.02</v>
      </c>
      <c r="H102" s="267"/>
      <c r="I102" s="267"/>
      <c r="J102" s="267"/>
      <c r="K102" s="267"/>
      <c r="L102" s="268"/>
      <c r="M102" s="275"/>
      <c r="N102" s="267">
        <v>4.1399999999999997</v>
      </c>
      <c r="O102" s="267"/>
      <c r="P102" s="275"/>
      <c r="Q102" s="269"/>
      <c r="R102" s="336"/>
      <c r="S102" s="777" t="s">
        <v>5991</v>
      </c>
      <c r="T102" s="300">
        <v>8.5</v>
      </c>
      <c r="U102" s="267"/>
      <c r="V102" s="268"/>
      <c r="W102" s="267"/>
      <c r="X102" s="270"/>
      <c r="Y102" s="267">
        <v>1.26</v>
      </c>
      <c r="Z102" s="290"/>
      <c r="AA102" s="274"/>
      <c r="AB102" s="275"/>
      <c r="AC102" s="274"/>
      <c r="AD102" s="265"/>
      <c r="AE102" s="274">
        <v>0.19</v>
      </c>
      <c r="AF102" s="274">
        <v>0.73</v>
      </c>
      <c r="AG102" s="275"/>
      <c r="AH102" s="274"/>
      <c r="AI102" s="274"/>
      <c r="AJ102" s="275"/>
      <c r="AK102" s="270"/>
      <c r="AL102" s="276"/>
      <c r="AM102" s="275"/>
      <c r="AN102" s="274"/>
      <c r="AO102" s="275"/>
      <c r="AP102" s="274"/>
      <c r="AQ102" s="277">
        <f t="shared" si="14"/>
        <v>9</v>
      </c>
      <c r="AR102" s="267" t="s">
        <v>683</v>
      </c>
      <c r="AS102" s="275"/>
      <c r="AT102" s="273"/>
      <c r="AU102" s="272"/>
      <c r="AV102" s="267"/>
      <c r="AW102" s="268"/>
      <c r="AX102" s="273"/>
      <c r="AY102" s="273"/>
      <c r="AZ102" s="275"/>
      <c r="BA102" s="268"/>
      <c r="BB102" s="275"/>
      <c r="BC102" s="275"/>
      <c r="BD102" s="275"/>
      <c r="BE102" s="267"/>
      <c r="BF102" s="275"/>
      <c r="BG102" s="275"/>
      <c r="BH102" s="275"/>
      <c r="BI102" s="275"/>
      <c r="BJ102" s="278">
        <v>45908</v>
      </c>
      <c r="BK102" s="279">
        <v>45909</v>
      </c>
      <c r="BL102" s="431" t="s">
        <v>5994</v>
      </c>
      <c r="BM102" s="272"/>
      <c r="BN102" s="422">
        <v>6</v>
      </c>
      <c r="BO102" s="422">
        <v>9</v>
      </c>
      <c r="BP102" s="301">
        <v>64.959999999999994</v>
      </c>
      <c r="BQ102" s="413" t="s">
        <v>1372</v>
      </c>
      <c r="BR102" s="284"/>
      <c r="BS102" s="292" t="str">
        <f>IF(_DBcomps[[#This Row],[Problem]]="","Yes","No")</f>
        <v>Yes</v>
      </c>
      <c r="BT102" s="304">
        <v>5</v>
      </c>
      <c r="BU102" s="273"/>
      <c r="BV102" s="273"/>
      <c r="BW102" s="273"/>
      <c r="BX102" s="281">
        <v>7</v>
      </c>
      <c r="BY102" s="535" t="s">
        <v>1275</v>
      </c>
      <c r="BZ102" s="267"/>
      <c r="CA102" s="279"/>
      <c r="CB102" s="279"/>
      <c r="CC102" s="279"/>
      <c r="CD102" s="1423"/>
    </row>
    <row r="103" spans="1:82" s="295" customFormat="1">
      <c r="A103" s="265" t="s">
        <v>77</v>
      </c>
      <c r="B103" s="2" t="s">
        <v>486</v>
      </c>
      <c r="C103" s="2" t="s">
        <v>485</v>
      </c>
      <c r="D103" s="265" t="s">
        <v>5985</v>
      </c>
      <c r="E103" s="1466">
        <v>45908</v>
      </c>
      <c r="F103" s="266" t="str">
        <f>IF(_DBcomps[[#This Row],[Lab RTS]]="","No","Yes")</f>
        <v>Yes</v>
      </c>
      <c r="G103" s="267">
        <v>66.06</v>
      </c>
      <c r="H103" s="267"/>
      <c r="I103" s="267"/>
      <c r="J103" s="267"/>
      <c r="K103" s="267"/>
      <c r="L103" s="268"/>
      <c r="M103" s="275"/>
      <c r="N103" s="267">
        <v>4.24</v>
      </c>
      <c r="O103" s="267"/>
      <c r="P103" s="275"/>
      <c r="Q103" s="269"/>
      <c r="R103" s="336"/>
      <c r="S103" s="777" t="s">
        <v>5990</v>
      </c>
      <c r="T103" s="300">
        <v>8.34</v>
      </c>
      <c r="U103" s="267"/>
      <c r="V103" s="268"/>
      <c r="W103" s="267"/>
      <c r="X103" s="270"/>
      <c r="Y103" s="267">
        <v>1.4</v>
      </c>
      <c r="Z103" s="290"/>
      <c r="AA103" s="274"/>
      <c r="AB103" s="275"/>
      <c r="AC103" s="274"/>
      <c r="AD103" s="265"/>
      <c r="AE103" s="274">
        <v>0.1</v>
      </c>
      <c r="AF103" s="274">
        <v>0.5</v>
      </c>
      <c r="AG103" s="275"/>
      <c r="AH103" s="274"/>
      <c r="AI103" s="274"/>
      <c r="AJ103" s="275"/>
      <c r="AK103" s="270"/>
      <c r="AL103" s="276"/>
      <c r="AM103" s="275"/>
      <c r="AN103" s="274"/>
      <c r="AO103" s="275"/>
      <c r="AP103" s="274"/>
      <c r="AQ103" s="277">
        <f t="shared" si="14"/>
        <v>9</v>
      </c>
      <c r="AR103" s="267" t="s">
        <v>683</v>
      </c>
      <c r="AS103" s="275"/>
      <c r="AT103" s="273"/>
      <c r="AU103" s="272"/>
      <c r="AV103" s="267"/>
      <c r="AW103" s="268"/>
      <c r="AX103" s="273"/>
      <c r="AY103" s="273"/>
      <c r="AZ103" s="275"/>
      <c r="BA103" s="268"/>
      <c r="BB103" s="275"/>
      <c r="BC103" s="275"/>
      <c r="BD103" s="275"/>
      <c r="BE103" s="267"/>
      <c r="BF103" s="275"/>
      <c r="BG103" s="275"/>
      <c r="BH103" s="275"/>
      <c r="BI103" s="275"/>
      <c r="BJ103" s="278">
        <v>45908</v>
      </c>
      <c r="BK103" s="279">
        <v>45909</v>
      </c>
      <c r="BL103" s="431" t="s">
        <v>5995</v>
      </c>
      <c r="BM103" s="272"/>
      <c r="BN103" s="422">
        <v>6</v>
      </c>
      <c r="BO103" s="422">
        <v>9</v>
      </c>
      <c r="BP103" s="301">
        <v>64.930000000000007</v>
      </c>
      <c r="BQ103" s="413" t="s">
        <v>1372</v>
      </c>
      <c r="BR103" s="284"/>
      <c r="BS103" s="292" t="str">
        <f>IF(_DBcomps[[#This Row],[Problem]]="","Yes","No")</f>
        <v>Yes</v>
      </c>
      <c r="BT103" s="304">
        <v>5</v>
      </c>
      <c r="BU103" s="273"/>
      <c r="BV103" s="273"/>
      <c r="BW103" s="273"/>
      <c r="BX103" s="281">
        <v>7</v>
      </c>
      <c r="BY103" s="535" t="s">
        <v>1275</v>
      </c>
      <c r="BZ103" s="267"/>
      <c r="CA103" s="279"/>
      <c r="CB103" s="279"/>
      <c r="CC103" s="279"/>
      <c r="CD103" s="1423"/>
    </row>
    <row r="104" spans="1:82" s="295" customFormat="1">
      <c r="A104" s="265" t="s">
        <v>77</v>
      </c>
      <c r="B104" s="2" t="s">
        <v>486</v>
      </c>
      <c r="C104" s="2" t="s">
        <v>485</v>
      </c>
      <c r="D104" s="265" t="s">
        <v>5986</v>
      </c>
      <c r="E104" s="1466">
        <v>45908</v>
      </c>
      <c r="F104" s="266" t="str">
        <f>IF(_DBcomps[[#This Row],[Lab RTS]]="","No","Yes")</f>
        <v>Yes</v>
      </c>
      <c r="G104" s="267">
        <v>66.33</v>
      </c>
      <c r="H104" s="267"/>
      <c r="I104" s="267"/>
      <c r="J104" s="267"/>
      <c r="K104" s="267"/>
      <c r="L104" s="268"/>
      <c r="M104" s="275"/>
      <c r="N104" s="267">
        <v>3.46</v>
      </c>
      <c r="O104" s="267"/>
      <c r="P104" s="275"/>
      <c r="Q104" s="269"/>
      <c r="R104" s="336"/>
      <c r="S104" s="777" t="s">
        <v>5989</v>
      </c>
      <c r="T104" s="300">
        <v>8.31</v>
      </c>
      <c r="U104" s="267"/>
      <c r="V104" s="268"/>
      <c r="W104" s="267"/>
      <c r="X104" s="270"/>
      <c r="Y104" s="267">
        <v>1.85</v>
      </c>
      <c r="Z104" s="290"/>
      <c r="AA104" s="274"/>
      <c r="AB104" s="275"/>
      <c r="AC104" s="274"/>
      <c r="AD104" s="265"/>
      <c r="AE104" s="274">
        <v>0.16</v>
      </c>
      <c r="AF104" s="274">
        <v>0.54</v>
      </c>
      <c r="AG104" s="275"/>
      <c r="AH104" s="274"/>
      <c r="AI104" s="274"/>
      <c r="AJ104" s="275"/>
      <c r="AK104" s="270"/>
      <c r="AL104" s="276"/>
      <c r="AM104" s="275"/>
      <c r="AN104" s="274"/>
      <c r="AO104" s="275"/>
      <c r="AP104" s="274"/>
      <c r="AQ104" s="277">
        <f t="shared" si="14"/>
        <v>9</v>
      </c>
      <c r="AR104" s="267" t="s">
        <v>683</v>
      </c>
      <c r="AS104" s="275"/>
      <c r="AT104" s="273"/>
      <c r="AU104" s="272"/>
      <c r="AV104" s="267"/>
      <c r="AW104" s="268"/>
      <c r="AX104" s="273"/>
      <c r="AY104" s="273"/>
      <c r="AZ104" s="275"/>
      <c r="BA104" s="268"/>
      <c r="BB104" s="275"/>
      <c r="BC104" s="275"/>
      <c r="BD104" s="275"/>
      <c r="BE104" s="267"/>
      <c r="BF104" s="275"/>
      <c r="BG104" s="275"/>
      <c r="BH104" s="275"/>
      <c r="BI104" s="275"/>
      <c r="BJ104" s="278">
        <v>45908</v>
      </c>
      <c r="BK104" s="279">
        <v>45909</v>
      </c>
      <c r="BL104" s="431" t="s">
        <v>5996</v>
      </c>
      <c r="BM104" s="272"/>
      <c r="BN104" s="422">
        <v>6</v>
      </c>
      <c r="BO104" s="422">
        <v>9</v>
      </c>
      <c r="BP104" s="301">
        <v>64.84</v>
      </c>
      <c r="BQ104" s="413" t="s">
        <v>1372</v>
      </c>
      <c r="BR104" s="284"/>
      <c r="BS104" s="292" t="str">
        <f>IF(_DBcomps[[#This Row],[Problem]]="","Yes","No")</f>
        <v>Yes</v>
      </c>
      <c r="BT104" s="304">
        <v>5</v>
      </c>
      <c r="BU104" s="273"/>
      <c r="BV104" s="273"/>
      <c r="BW104" s="273"/>
      <c r="BX104" s="281">
        <v>7</v>
      </c>
      <c r="BY104" s="535" t="s">
        <v>1275</v>
      </c>
      <c r="BZ104" s="267"/>
      <c r="CA104" s="279"/>
      <c r="CB104" s="279"/>
      <c r="CC104" s="279"/>
      <c r="CD104" s="1423"/>
    </row>
    <row r="105" spans="1:82" s="295" customFormat="1">
      <c r="A105" s="265" t="s">
        <v>77</v>
      </c>
      <c r="B105" s="2" t="s">
        <v>486</v>
      </c>
      <c r="C105" s="2" t="s">
        <v>485</v>
      </c>
      <c r="D105" s="265" t="s">
        <v>5987</v>
      </c>
      <c r="E105" s="1466">
        <v>45909</v>
      </c>
      <c r="F105" s="266" t="str">
        <f>IF(_DBcomps[[#This Row],[Lab RTS]]="","No","Yes")</f>
        <v>Yes</v>
      </c>
      <c r="G105" s="267">
        <v>66.66</v>
      </c>
      <c r="H105" s="267"/>
      <c r="I105" s="267"/>
      <c r="J105" s="267"/>
      <c r="K105" s="267"/>
      <c r="L105" s="268"/>
      <c r="M105" s="275"/>
      <c r="N105" s="267">
        <v>4.54</v>
      </c>
      <c r="O105" s="267"/>
      <c r="P105" s="275"/>
      <c r="Q105" s="269"/>
      <c r="R105" s="336"/>
      <c r="S105" s="777" t="s">
        <v>5988</v>
      </c>
      <c r="T105" s="300">
        <v>8.43</v>
      </c>
      <c r="U105" s="267"/>
      <c r="V105" s="268"/>
      <c r="W105" s="267"/>
      <c r="X105" s="270"/>
      <c r="Y105" s="267">
        <v>1.1599999999999999</v>
      </c>
      <c r="Z105" s="290"/>
      <c r="AA105" s="274"/>
      <c r="AB105" s="275"/>
      <c r="AC105" s="274"/>
      <c r="AD105" s="265"/>
      <c r="AE105" s="274">
        <v>0.12</v>
      </c>
      <c r="AF105" s="274">
        <v>0.51</v>
      </c>
      <c r="AG105" s="275"/>
      <c r="AH105" s="274"/>
      <c r="AI105" s="274"/>
      <c r="AJ105" s="275"/>
      <c r="AK105" s="270"/>
      <c r="AL105" s="276"/>
      <c r="AM105" s="275"/>
      <c r="AN105" s="274"/>
      <c r="AO105" s="275"/>
      <c r="AP105" s="274"/>
      <c r="AQ105" s="277">
        <f t="shared" si="14"/>
        <v>9</v>
      </c>
      <c r="AR105" s="267" t="s">
        <v>683</v>
      </c>
      <c r="AS105" s="275"/>
      <c r="AT105" s="273"/>
      <c r="AU105" s="272"/>
      <c r="AV105" s="267"/>
      <c r="AW105" s="268"/>
      <c r="AX105" s="273"/>
      <c r="AY105" s="273"/>
      <c r="AZ105" s="275"/>
      <c r="BA105" s="268"/>
      <c r="BB105" s="275"/>
      <c r="BC105" s="275"/>
      <c r="BD105" s="275"/>
      <c r="BE105" s="267"/>
      <c r="BF105" s="275"/>
      <c r="BG105" s="275"/>
      <c r="BH105" s="275"/>
      <c r="BI105" s="275"/>
      <c r="BJ105" s="278">
        <v>45909</v>
      </c>
      <c r="BK105" s="279">
        <v>45909</v>
      </c>
      <c r="BL105" s="431" t="s">
        <v>5997</v>
      </c>
      <c r="BM105" s="272"/>
      <c r="BN105" s="422">
        <v>7</v>
      </c>
      <c r="BO105" s="422">
        <v>9</v>
      </c>
      <c r="BP105" s="301">
        <v>64.86</v>
      </c>
      <c r="BQ105" s="413" t="s">
        <v>1372</v>
      </c>
      <c r="BR105" s="284"/>
      <c r="BS105" s="292" t="str">
        <f>IF(_DBcomps[[#This Row],[Problem]]="","Yes","No")</f>
        <v>No</v>
      </c>
      <c r="BT105" s="304">
        <v>5</v>
      </c>
      <c r="BU105" s="273">
        <v>1</v>
      </c>
      <c r="BV105" s="273"/>
      <c r="BW105" s="273"/>
      <c r="BX105" s="281">
        <v>7</v>
      </c>
      <c r="BY105" s="535" t="s">
        <v>1275</v>
      </c>
      <c r="BZ105" s="267"/>
      <c r="CA105" s="279" t="s">
        <v>1331</v>
      </c>
      <c r="CB105" s="279" t="s">
        <v>1321</v>
      </c>
      <c r="CC105" s="279" t="s">
        <v>1326</v>
      </c>
      <c r="CD105" s="1423"/>
    </row>
    <row r="106" spans="1:82" s="295" customFormat="1">
      <c r="A106" s="265" t="s">
        <v>77</v>
      </c>
      <c r="B106" s="2" t="s">
        <v>486</v>
      </c>
      <c r="C106" s="2" t="s">
        <v>485</v>
      </c>
      <c r="D106" s="265" t="s">
        <v>6014</v>
      </c>
      <c r="E106" s="1466">
        <v>45909</v>
      </c>
      <c r="F106" s="266" t="str">
        <f>IF(_DBcomps[[#This Row],[Lab RTS]]="","No","Yes")</f>
        <v>Yes</v>
      </c>
      <c r="G106" s="267">
        <v>66.08</v>
      </c>
      <c r="H106" s="267"/>
      <c r="I106" s="267"/>
      <c r="J106" s="267"/>
      <c r="K106" s="267"/>
      <c r="L106" s="268"/>
      <c r="M106" s="275"/>
      <c r="N106" s="267">
        <v>5.04</v>
      </c>
      <c r="O106" s="267"/>
      <c r="P106" s="275"/>
      <c r="Q106" s="269"/>
      <c r="R106" s="336"/>
      <c r="S106" s="777" t="s">
        <v>6015</v>
      </c>
      <c r="T106" s="300">
        <v>8.35</v>
      </c>
      <c r="U106" s="267"/>
      <c r="V106" s="268"/>
      <c r="W106" s="267"/>
      <c r="X106" s="270"/>
      <c r="Y106" s="267">
        <v>1.51</v>
      </c>
      <c r="Z106" s="290"/>
      <c r="AA106" s="274"/>
      <c r="AB106" s="275"/>
      <c r="AC106" s="274"/>
      <c r="AD106" s="265"/>
      <c r="AE106" s="274">
        <v>0.48</v>
      </c>
      <c r="AF106" s="274">
        <v>1.95</v>
      </c>
      <c r="AG106" s="275"/>
      <c r="AH106" s="274"/>
      <c r="AI106" s="274"/>
      <c r="AJ106" s="275"/>
      <c r="AK106" s="270"/>
      <c r="AL106" s="276"/>
      <c r="AM106" s="275"/>
      <c r="AN106" s="274"/>
      <c r="AO106" s="275"/>
      <c r="AP106" s="274"/>
      <c r="AQ106" s="277">
        <f t="shared" si="14"/>
        <v>9</v>
      </c>
      <c r="AR106" s="267" t="s">
        <v>683</v>
      </c>
      <c r="AS106" s="275"/>
      <c r="AT106" s="273"/>
      <c r="AU106" s="272"/>
      <c r="AV106" s="267"/>
      <c r="AW106" s="268"/>
      <c r="AX106" s="273"/>
      <c r="AY106" s="273"/>
      <c r="AZ106" s="275"/>
      <c r="BA106" s="268"/>
      <c r="BB106" s="275"/>
      <c r="BC106" s="275"/>
      <c r="BD106" s="275"/>
      <c r="BE106" s="267"/>
      <c r="BF106" s="275"/>
      <c r="BG106" s="275"/>
      <c r="BH106" s="275"/>
      <c r="BI106" s="275"/>
      <c r="BJ106" s="278">
        <v>45909</v>
      </c>
      <c r="BK106" s="279">
        <v>45910</v>
      </c>
      <c r="BL106" s="431" t="s">
        <v>6016</v>
      </c>
      <c r="BM106" s="272"/>
      <c r="BN106" s="422">
        <v>7</v>
      </c>
      <c r="BO106" s="422">
        <v>9</v>
      </c>
      <c r="BP106" s="301">
        <v>64.849999999999994</v>
      </c>
      <c r="BQ106" s="413" t="s">
        <v>1372</v>
      </c>
      <c r="BR106" s="284"/>
      <c r="BS106" s="292" t="str">
        <f>IF(_DBcomps[[#This Row],[Problem]]="","Yes","No")</f>
        <v>No</v>
      </c>
      <c r="BT106" s="304">
        <v>5</v>
      </c>
      <c r="BU106" s="273">
        <v>1</v>
      </c>
      <c r="BV106" s="273"/>
      <c r="BW106" s="273"/>
      <c r="BX106" s="281">
        <v>7</v>
      </c>
      <c r="BY106" s="535" t="s">
        <v>1275</v>
      </c>
      <c r="BZ106" s="267"/>
      <c r="CA106" s="279" t="s">
        <v>1242</v>
      </c>
      <c r="CB106" s="279" t="s">
        <v>1321</v>
      </c>
      <c r="CC106" s="279" t="s">
        <v>1262</v>
      </c>
      <c r="CD106" s="1423"/>
    </row>
    <row r="107" spans="1:82" s="295" customFormat="1">
      <c r="A107" s="265" t="s">
        <v>77</v>
      </c>
      <c r="B107" s="2" t="s">
        <v>486</v>
      </c>
      <c r="C107" s="2" t="s">
        <v>485</v>
      </c>
      <c r="D107" s="265" t="s">
        <v>6025</v>
      </c>
      <c r="E107" s="1466">
        <v>45909</v>
      </c>
      <c r="F107" s="266" t="str">
        <f>IF(_DBcomps[[#This Row],[Lab RTS]]="","No","Yes")</f>
        <v>Yes</v>
      </c>
      <c r="G107" s="267">
        <v>66.5</v>
      </c>
      <c r="H107" s="267"/>
      <c r="I107" s="267"/>
      <c r="J107" s="267"/>
      <c r="K107" s="267"/>
      <c r="L107" s="268"/>
      <c r="M107" s="275"/>
      <c r="N107" s="267">
        <v>4.16</v>
      </c>
      <c r="O107" s="267"/>
      <c r="P107" s="275"/>
      <c r="Q107" s="269"/>
      <c r="R107" s="336"/>
      <c r="S107" s="777" t="s">
        <v>6024</v>
      </c>
      <c r="T107" s="300">
        <v>8.48</v>
      </c>
      <c r="U107" s="267"/>
      <c r="V107" s="268"/>
      <c r="W107" s="267"/>
      <c r="X107" s="270"/>
      <c r="Y107" s="267">
        <v>1.19</v>
      </c>
      <c r="Z107" s="290"/>
      <c r="AA107" s="274"/>
      <c r="AB107" s="275"/>
      <c r="AC107" s="274"/>
      <c r="AD107" s="265"/>
      <c r="AE107" s="274">
        <v>0.19</v>
      </c>
      <c r="AF107" s="274">
        <v>0.51</v>
      </c>
      <c r="AG107" s="275"/>
      <c r="AH107" s="274"/>
      <c r="AI107" s="274"/>
      <c r="AJ107" s="275"/>
      <c r="AK107" s="270"/>
      <c r="AL107" s="276"/>
      <c r="AM107" s="275"/>
      <c r="AN107" s="274"/>
      <c r="AO107" s="275"/>
      <c r="AP107" s="274"/>
      <c r="AQ107" s="277">
        <f t="shared" si="14"/>
        <v>9</v>
      </c>
      <c r="AR107" s="267" t="s">
        <v>683</v>
      </c>
      <c r="AS107" s="275"/>
      <c r="AT107" s="273"/>
      <c r="AU107" s="272"/>
      <c r="AV107" s="267"/>
      <c r="AW107" s="268"/>
      <c r="AX107" s="273"/>
      <c r="AY107" s="273"/>
      <c r="AZ107" s="275"/>
      <c r="BA107" s="268"/>
      <c r="BB107" s="275"/>
      <c r="BC107" s="275"/>
      <c r="BD107" s="275"/>
      <c r="BE107" s="267"/>
      <c r="BF107" s="275"/>
      <c r="BG107" s="275"/>
      <c r="BH107" s="275"/>
      <c r="BI107" s="275"/>
      <c r="BJ107" s="278">
        <v>45909</v>
      </c>
      <c r="BK107" s="279">
        <v>45910</v>
      </c>
      <c r="BL107" s="431" t="s">
        <v>6017</v>
      </c>
      <c r="BM107" s="272"/>
      <c r="BN107" s="422">
        <v>6</v>
      </c>
      <c r="BO107" s="422">
        <v>9</v>
      </c>
      <c r="BP107" s="301">
        <v>64.73</v>
      </c>
      <c r="BQ107" s="413" t="s">
        <v>1372</v>
      </c>
      <c r="BR107" s="284"/>
      <c r="BS107" s="292" t="str">
        <f>IF(_DBcomps[[#This Row],[Problem]]="","Yes","No")</f>
        <v>Yes</v>
      </c>
      <c r="BT107" s="304">
        <v>5</v>
      </c>
      <c r="BU107" s="273"/>
      <c r="BV107" s="273"/>
      <c r="BW107" s="273"/>
      <c r="BX107" s="281">
        <v>7</v>
      </c>
      <c r="BY107" s="535" t="s">
        <v>1275</v>
      </c>
      <c r="BZ107" s="267"/>
      <c r="CA107" s="279"/>
      <c r="CB107" s="279"/>
      <c r="CC107" s="279"/>
      <c r="CD107" s="1423"/>
    </row>
    <row r="108" spans="1:82" s="295" customFormat="1">
      <c r="A108" s="265" t="s">
        <v>77</v>
      </c>
      <c r="B108" s="2" t="s">
        <v>486</v>
      </c>
      <c r="C108" s="2" t="s">
        <v>485</v>
      </c>
      <c r="D108" s="265" t="s">
        <v>6026</v>
      </c>
      <c r="E108" s="1466">
        <v>45909</v>
      </c>
      <c r="F108" s="266" t="str">
        <f>IF(_DBcomps[[#This Row],[Lab RTS]]="","No","Yes")</f>
        <v>Yes</v>
      </c>
      <c r="G108" s="267">
        <v>66.5</v>
      </c>
      <c r="H108" s="267"/>
      <c r="I108" s="267"/>
      <c r="J108" s="267"/>
      <c r="K108" s="267"/>
      <c r="L108" s="268"/>
      <c r="M108" s="275"/>
      <c r="N108" s="267">
        <v>4.3</v>
      </c>
      <c r="O108" s="267"/>
      <c r="P108" s="275"/>
      <c r="Q108" s="269"/>
      <c r="R108" s="336"/>
      <c r="S108" s="777" t="s">
        <v>6023</v>
      </c>
      <c r="T108" s="300">
        <v>8.49</v>
      </c>
      <c r="U108" s="267"/>
      <c r="V108" s="268"/>
      <c r="W108" s="267"/>
      <c r="X108" s="270"/>
      <c r="Y108" s="267">
        <v>1.36</v>
      </c>
      <c r="Z108" s="290"/>
      <c r="AA108" s="274"/>
      <c r="AB108" s="275"/>
      <c r="AC108" s="274"/>
      <c r="AD108" s="265"/>
      <c r="AE108" s="274">
        <v>0.12</v>
      </c>
      <c r="AF108" s="274">
        <v>0.56000000000000005</v>
      </c>
      <c r="AG108" s="275"/>
      <c r="AH108" s="274"/>
      <c r="AI108" s="274"/>
      <c r="AJ108" s="275"/>
      <c r="AK108" s="270"/>
      <c r="AL108" s="276"/>
      <c r="AM108" s="275"/>
      <c r="AN108" s="274"/>
      <c r="AO108" s="275"/>
      <c r="AP108" s="274"/>
      <c r="AQ108" s="277">
        <f t="shared" si="14"/>
        <v>9</v>
      </c>
      <c r="AR108" s="267" t="s">
        <v>683</v>
      </c>
      <c r="AS108" s="275"/>
      <c r="AT108" s="273"/>
      <c r="AU108" s="272"/>
      <c r="AV108" s="267"/>
      <c r="AW108" s="268"/>
      <c r="AX108" s="273"/>
      <c r="AY108" s="273"/>
      <c r="AZ108" s="275"/>
      <c r="BA108" s="268"/>
      <c r="BB108" s="275"/>
      <c r="BC108" s="275"/>
      <c r="BD108" s="275"/>
      <c r="BE108" s="267"/>
      <c r="BF108" s="275"/>
      <c r="BG108" s="275"/>
      <c r="BH108" s="275"/>
      <c r="BI108" s="275"/>
      <c r="BJ108" s="278">
        <v>45909</v>
      </c>
      <c r="BK108" s="279">
        <v>45910</v>
      </c>
      <c r="BL108" s="431" t="s">
        <v>6018</v>
      </c>
      <c r="BM108" s="272"/>
      <c r="BN108" s="422">
        <v>6</v>
      </c>
      <c r="BO108" s="422">
        <v>9</v>
      </c>
      <c r="BP108" s="301">
        <v>64.739999999999995</v>
      </c>
      <c r="BQ108" s="413" t="s">
        <v>1372</v>
      </c>
      <c r="BR108" s="284"/>
      <c r="BS108" s="292" t="str">
        <f>IF(_DBcomps[[#This Row],[Problem]]="","Yes","No")</f>
        <v>Yes</v>
      </c>
      <c r="BT108" s="304">
        <v>5</v>
      </c>
      <c r="BU108" s="273"/>
      <c r="BV108" s="273"/>
      <c r="BW108" s="273"/>
      <c r="BX108" s="281">
        <v>7</v>
      </c>
      <c r="BY108" s="535" t="s">
        <v>1275</v>
      </c>
      <c r="BZ108" s="267"/>
      <c r="CA108" s="279"/>
      <c r="CB108" s="279"/>
      <c r="CC108" s="279"/>
      <c r="CD108" s="1423"/>
    </row>
    <row r="109" spans="1:82" s="295" customFormat="1">
      <c r="A109" s="265" t="s">
        <v>77</v>
      </c>
      <c r="B109" s="2" t="s">
        <v>486</v>
      </c>
      <c r="C109" s="2" t="s">
        <v>485</v>
      </c>
      <c r="D109" s="265" t="s">
        <v>6027</v>
      </c>
      <c r="E109" s="1466">
        <v>45909</v>
      </c>
      <c r="F109" s="266" t="str">
        <f>IF(_DBcomps[[#This Row],[Lab RTS]]="","No","Yes")</f>
        <v>Yes</v>
      </c>
      <c r="G109" s="267">
        <v>66.760000000000005</v>
      </c>
      <c r="H109" s="267"/>
      <c r="I109" s="267"/>
      <c r="J109" s="267"/>
      <c r="K109" s="267"/>
      <c r="L109" s="268"/>
      <c r="M109" s="275"/>
      <c r="N109" s="267">
        <v>4.38</v>
      </c>
      <c r="O109" s="267"/>
      <c r="P109" s="275"/>
      <c r="Q109" s="269"/>
      <c r="R109" s="336"/>
      <c r="S109" s="777" t="s">
        <v>6022</v>
      </c>
      <c r="T109" s="300">
        <v>8.4600000000000009</v>
      </c>
      <c r="U109" s="267"/>
      <c r="V109" s="268"/>
      <c r="W109" s="267"/>
      <c r="X109" s="270"/>
      <c r="Y109" s="267">
        <v>1.69</v>
      </c>
      <c r="Z109" s="290"/>
      <c r="AA109" s="274"/>
      <c r="AB109" s="275"/>
      <c r="AC109" s="274"/>
      <c r="AD109" s="265"/>
      <c r="AE109" s="274">
        <v>0.08</v>
      </c>
      <c r="AF109" s="274">
        <v>0.48</v>
      </c>
      <c r="AG109" s="275"/>
      <c r="AH109" s="274"/>
      <c r="AI109" s="274"/>
      <c r="AJ109" s="275"/>
      <c r="AK109" s="270"/>
      <c r="AL109" s="276"/>
      <c r="AM109" s="275"/>
      <c r="AN109" s="274"/>
      <c r="AO109" s="275"/>
      <c r="AP109" s="274"/>
      <c r="AQ109" s="277">
        <f t="shared" si="14"/>
        <v>9</v>
      </c>
      <c r="AR109" s="267" t="s">
        <v>683</v>
      </c>
      <c r="AS109" s="275"/>
      <c r="AT109" s="273"/>
      <c r="AU109" s="272"/>
      <c r="AV109" s="267"/>
      <c r="AW109" s="268"/>
      <c r="AX109" s="273"/>
      <c r="AY109" s="273"/>
      <c r="AZ109" s="275"/>
      <c r="BA109" s="268"/>
      <c r="BB109" s="275"/>
      <c r="BC109" s="275"/>
      <c r="BD109" s="275"/>
      <c r="BE109" s="267"/>
      <c r="BF109" s="275"/>
      <c r="BG109" s="275"/>
      <c r="BH109" s="275"/>
      <c r="BI109" s="275"/>
      <c r="BJ109" s="278">
        <v>45909</v>
      </c>
      <c r="BK109" s="279">
        <v>45910</v>
      </c>
      <c r="BL109" s="431" t="s">
        <v>6019</v>
      </c>
      <c r="BM109" s="272"/>
      <c r="BN109" s="422">
        <v>6</v>
      </c>
      <c r="BO109" s="422">
        <v>9</v>
      </c>
      <c r="BP109" s="301">
        <v>64.760000000000005</v>
      </c>
      <c r="BQ109" s="413" t="s">
        <v>1372</v>
      </c>
      <c r="BR109" s="284"/>
      <c r="BS109" s="292" t="str">
        <f>IF(_DBcomps[[#This Row],[Problem]]="","Yes","No")</f>
        <v>Yes</v>
      </c>
      <c r="BT109" s="304">
        <v>5</v>
      </c>
      <c r="BU109" s="273"/>
      <c r="BV109" s="273"/>
      <c r="BW109" s="273"/>
      <c r="BX109" s="281">
        <v>7</v>
      </c>
      <c r="BY109" s="535" t="s">
        <v>1275</v>
      </c>
      <c r="BZ109" s="267"/>
      <c r="CA109" s="279"/>
      <c r="CB109" s="279"/>
      <c r="CC109" s="279"/>
      <c r="CD109" s="1423"/>
    </row>
    <row r="110" spans="1:82" s="295" customFormat="1">
      <c r="A110" s="265" t="s">
        <v>77</v>
      </c>
      <c r="B110" s="2" t="s">
        <v>486</v>
      </c>
      <c r="C110" s="2" t="s">
        <v>485</v>
      </c>
      <c r="D110" s="265" t="s">
        <v>6028</v>
      </c>
      <c r="E110" s="1466">
        <v>45910</v>
      </c>
      <c r="F110" s="266" t="str">
        <f>IF(_DBcomps[[#This Row],[Lab RTS]]="","No","Yes")</f>
        <v>Yes</v>
      </c>
      <c r="G110" s="267">
        <v>66.78</v>
      </c>
      <c r="H110" s="267"/>
      <c r="I110" s="267"/>
      <c r="J110" s="267"/>
      <c r="K110" s="267"/>
      <c r="L110" s="268"/>
      <c r="M110" s="275"/>
      <c r="N110" s="267">
        <v>4.3099999999999996</v>
      </c>
      <c r="O110" s="267"/>
      <c r="P110" s="275"/>
      <c r="Q110" s="269"/>
      <c r="R110" s="336"/>
      <c r="S110" s="777" t="s">
        <v>6021</v>
      </c>
      <c r="T110" s="300">
        <v>8.43</v>
      </c>
      <c r="U110" s="267"/>
      <c r="V110" s="268"/>
      <c r="W110" s="267"/>
      <c r="X110" s="270"/>
      <c r="Y110" s="267">
        <v>1.02</v>
      </c>
      <c r="Z110" s="290"/>
      <c r="AA110" s="274"/>
      <c r="AB110" s="275"/>
      <c r="AC110" s="274"/>
      <c r="AD110" s="265"/>
      <c r="AE110" s="274">
        <v>0.09</v>
      </c>
      <c r="AF110" s="274">
        <v>0.49</v>
      </c>
      <c r="AG110" s="275"/>
      <c r="AH110" s="274"/>
      <c r="AI110" s="274"/>
      <c r="AJ110" s="275"/>
      <c r="AK110" s="270"/>
      <c r="AL110" s="276"/>
      <c r="AM110" s="275"/>
      <c r="AN110" s="274"/>
      <c r="AO110" s="275"/>
      <c r="AP110" s="274"/>
      <c r="AQ110" s="277">
        <f t="shared" si="14"/>
        <v>9</v>
      </c>
      <c r="AR110" s="267" t="s">
        <v>683</v>
      </c>
      <c r="AS110" s="275"/>
      <c r="AT110" s="273"/>
      <c r="AU110" s="272"/>
      <c r="AV110" s="267"/>
      <c r="AW110" s="268"/>
      <c r="AX110" s="273"/>
      <c r="AY110" s="273"/>
      <c r="AZ110" s="275"/>
      <c r="BA110" s="268"/>
      <c r="BB110" s="275"/>
      <c r="BC110" s="275"/>
      <c r="BD110" s="275"/>
      <c r="BE110" s="267"/>
      <c r="BF110" s="275"/>
      <c r="BG110" s="275"/>
      <c r="BH110" s="275"/>
      <c r="BI110" s="275"/>
      <c r="BJ110" s="278">
        <v>45910</v>
      </c>
      <c r="BK110" s="279">
        <v>45910</v>
      </c>
      <c r="BL110" s="431" t="s">
        <v>6020</v>
      </c>
      <c r="BM110" s="272"/>
      <c r="BN110" s="422">
        <v>6</v>
      </c>
      <c r="BO110" s="422">
        <v>9</v>
      </c>
      <c r="BP110" s="301">
        <v>64.75</v>
      </c>
      <c r="BQ110" s="413" t="s">
        <v>1372</v>
      </c>
      <c r="BR110" s="284"/>
      <c r="BS110" s="292" t="str">
        <f>IF(_DBcomps[[#This Row],[Problem]]="","Yes","No")</f>
        <v>Yes</v>
      </c>
      <c r="BT110" s="304">
        <v>5</v>
      </c>
      <c r="BU110" s="273"/>
      <c r="BV110" s="273"/>
      <c r="BW110" s="273"/>
      <c r="BX110" s="281">
        <v>7</v>
      </c>
      <c r="BY110" s="535" t="s">
        <v>1275</v>
      </c>
      <c r="BZ110" s="267"/>
      <c r="CA110" s="279"/>
      <c r="CB110" s="279"/>
      <c r="CC110" s="279"/>
      <c r="CD110" s="1423"/>
    </row>
    <row r="111" spans="1:82" s="295" customFormat="1">
      <c r="A111" s="265" t="s">
        <v>77</v>
      </c>
      <c r="B111" s="2" t="s">
        <v>486</v>
      </c>
      <c r="C111" s="2" t="s">
        <v>485</v>
      </c>
      <c r="D111" s="265" t="s">
        <v>6057</v>
      </c>
      <c r="E111" s="1466">
        <v>45910</v>
      </c>
      <c r="F111" s="266" t="str">
        <f>IF(_DBcomps[[#This Row],[Lab RTS]]="","No","Yes")</f>
        <v>Yes</v>
      </c>
      <c r="G111" s="267">
        <v>66.48</v>
      </c>
      <c r="H111" s="267"/>
      <c r="I111" s="267"/>
      <c r="J111" s="267"/>
      <c r="K111" s="267"/>
      <c r="L111" s="268"/>
      <c r="M111" s="275"/>
      <c r="N111" s="267">
        <v>4.32</v>
      </c>
      <c r="O111" s="267"/>
      <c r="P111" s="275"/>
      <c r="Q111" s="269"/>
      <c r="R111" s="336"/>
      <c r="S111" s="777" t="s">
        <v>6068</v>
      </c>
      <c r="T111" s="300">
        <v>8.43</v>
      </c>
      <c r="U111" s="267"/>
      <c r="V111" s="268"/>
      <c r="W111" s="267"/>
      <c r="X111" s="270"/>
      <c r="Y111" s="267">
        <v>1.19</v>
      </c>
      <c r="Z111" s="290"/>
      <c r="AA111" s="274"/>
      <c r="AB111" s="275"/>
      <c r="AC111" s="274"/>
      <c r="AD111" s="265"/>
      <c r="AE111" s="274">
        <v>0.15</v>
      </c>
      <c r="AF111" s="274">
        <v>0.66</v>
      </c>
      <c r="AG111" s="275"/>
      <c r="AH111" s="274"/>
      <c r="AI111" s="274"/>
      <c r="AJ111" s="275"/>
      <c r="AK111" s="270"/>
      <c r="AL111" s="276"/>
      <c r="AM111" s="275"/>
      <c r="AN111" s="274"/>
      <c r="AO111" s="275"/>
      <c r="AP111" s="274"/>
      <c r="AQ111" s="277">
        <f t="shared" ref="AQ111:AQ121" si="15">MONTH(E111)</f>
        <v>9</v>
      </c>
      <c r="AR111" s="267" t="s">
        <v>683</v>
      </c>
      <c r="AS111" s="275"/>
      <c r="AT111" s="273"/>
      <c r="AU111" s="272"/>
      <c r="AV111" s="267"/>
      <c r="AW111" s="268"/>
      <c r="AX111" s="273"/>
      <c r="AY111" s="273"/>
      <c r="AZ111" s="275"/>
      <c r="BA111" s="268"/>
      <c r="BB111" s="275"/>
      <c r="BC111" s="275"/>
      <c r="BD111" s="275"/>
      <c r="BE111" s="267"/>
      <c r="BF111" s="275"/>
      <c r="BG111" s="275"/>
      <c r="BH111" s="275"/>
      <c r="BI111" s="275"/>
      <c r="BJ111" s="278">
        <v>45910</v>
      </c>
      <c r="BK111" s="279">
        <v>45911</v>
      </c>
      <c r="BL111" s="431" t="s">
        <v>6069</v>
      </c>
      <c r="BM111" s="272"/>
      <c r="BN111" s="422">
        <v>7</v>
      </c>
      <c r="BO111" s="422">
        <v>9</v>
      </c>
      <c r="BP111" s="301">
        <v>64.95</v>
      </c>
      <c r="BQ111" s="413" t="s">
        <v>1372</v>
      </c>
      <c r="BR111" s="284"/>
      <c r="BS111" s="292" t="str">
        <f>IF(_DBcomps[[#This Row],[Problem]]="","Yes","No")</f>
        <v>No</v>
      </c>
      <c r="BT111" s="304">
        <v>5</v>
      </c>
      <c r="BU111" s="273">
        <v>1</v>
      </c>
      <c r="BV111" s="273"/>
      <c r="BW111" s="273"/>
      <c r="BX111" s="281">
        <v>7</v>
      </c>
      <c r="BY111" s="535" t="s">
        <v>1275</v>
      </c>
      <c r="BZ111" s="267"/>
      <c r="CA111" s="279" t="s">
        <v>1331</v>
      </c>
      <c r="CB111" s="279" t="s">
        <v>1321</v>
      </c>
      <c r="CC111" s="279" t="s">
        <v>1262</v>
      </c>
      <c r="CD111" s="1423"/>
    </row>
    <row r="112" spans="1:82" s="295" customFormat="1">
      <c r="A112" s="265" t="s">
        <v>77</v>
      </c>
      <c r="B112" s="2" t="s">
        <v>486</v>
      </c>
      <c r="C112" s="2" t="s">
        <v>485</v>
      </c>
      <c r="D112" s="265" t="s">
        <v>6058</v>
      </c>
      <c r="E112" s="1466">
        <v>45910</v>
      </c>
      <c r="F112" s="266" t="str">
        <f>IF(_DBcomps[[#This Row],[Lab RTS]]="","No","Yes")</f>
        <v>Yes</v>
      </c>
      <c r="G112" s="267">
        <v>66.02</v>
      </c>
      <c r="H112" s="267"/>
      <c r="I112" s="267"/>
      <c r="J112" s="267"/>
      <c r="K112" s="267"/>
      <c r="L112" s="268"/>
      <c r="M112" s="275"/>
      <c r="N112" s="267">
        <v>4.32</v>
      </c>
      <c r="O112" s="267"/>
      <c r="P112" s="275"/>
      <c r="Q112" s="269"/>
      <c r="R112" s="336"/>
      <c r="S112" s="777" t="s">
        <v>6067</v>
      </c>
      <c r="T112" s="300">
        <v>8.48</v>
      </c>
      <c r="U112" s="267"/>
      <c r="V112" s="268"/>
      <c r="W112" s="267"/>
      <c r="X112" s="270"/>
      <c r="Y112" s="267">
        <v>1.26</v>
      </c>
      <c r="Z112" s="290"/>
      <c r="AA112" s="274"/>
      <c r="AB112" s="275"/>
      <c r="AC112" s="274"/>
      <c r="AD112" s="265"/>
      <c r="AE112" s="274">
        <v>0.19</v>
      </c>
      <c r="AF112" s="274">
        <v>0.6</v>
      </c>
      <c r="AG112" s="275"/>
      <c r="AH112" s="274"/>
      <c r="AI112" s="274"/>
      <c r="AJ112" s="275"/>
      <c r="AK112" s="270"/>
      <c r="AL112" s="276"/>
      <c r="AM112" s="275"/>
      <c r="AN112" s="274"/>
      <c r="AO112" s="275"/>
      <c r="AP112" s="274"/>
      <c r="AQ112" s="277">
        <f t="shared" si="15"/>
        <v>9</v>
      </c>
      <c r="AR112" s="267" t="s">
        <v>683</v>
      </c>
      <c r="AS112" s="275"/>
      <c r="AT112" s="273"/>
      <c r="AU112" s="272"/>
      <c r="AV112" s="267"/>
      <c r="AW112" s="268"/>
      <c r="AX112" s="273"/>
      <c r="AY112" s="273"/>
      <c r="AZ112" s="275"/>
      <c r="BA112" s="268"/>
      <c r="BB112" s="275"/>
      <c r="BC112" s="275"/>
      <c r="BD112" s="275"/>
      <c r="BE112" s="267"/>
      <c r="BF112" s="275"/>
      <c r="BG112" s="275"/>
      <c r="BH112" s="275"/>
      <c r="BI112" s="275"/>
      <c r="BJ112" s="278">
        <v>45910</v>
      </c>
      <c r="BK112" s="279">
        <v>45911</v>
      </c>
      <c r="BL112" s="431" t="s">
        <v>6070</v>
      </c>
      <c r="BM112" s="272"/>
      <c r="BN112" s="422">
        <v>6</v>
      </c>
      <c r="BO112" s="422">
        <v>9</v>
      </c>
      <c r="BP112" s="301">
        <v>64.95</v>
      </c>
      <c r="BQ112" s="413" t="s">
        <v>1372</v>
      </c>
      <c r="BR112" s="284"/>
      <c r="BS112" s="292" t="str">
        <f>IF(_DBcomps[[#This Row],[Problem]]="","Yes","No")</f>
        <v>Yes</v>
      </c>
      <c r="BT112" s="304">
        <v>5</v>
      </c>
      <c r="BU112" s="273"/>
      <c r="BV112" s="273"/>
      <c r="BW112" s="273"/>
      <c r="BX112" s="281">
        <v>7</v>
      </c>
      <c r="BY112" s="535" t="s">
        <v>1275</v>
      </c>
      <c r="BZ112" s="267"/>
      <c r="CA112" s="279"/>
      <c r="CB112" s="279"/>
      <c r="CC112" s="279"/>
      <c r="CD112" s="1423"/>
    </row>
    <row r="113" spans="1:82" s="295" customFormat="1">
      <c r="A113" s="265" t="s">
        <v>77</v>
      </c>
      <c r="B113" s="2" t="s">
        <v>486</v>
      </c>
      <c r="C113" s="2" t="s">
        <v>485</v>
      </c>
      <c r="D113" s="265" t="s">
        <v>6059</v>
      </c>
      <c r="E113" s="1466">
        <v>45910</v>
      </c>
      <c r="F113" s="266" t="str">
        <f>IF(_DBcomps[[#This Row],[Lab RTS]]="","No","Yes")</f>
        <v>Yes</v>
      </c>
      <c r="G113" s="267">
        <v>65.73</v>
      </c>
      <c r="H113" s="267"/>
      <c r="I113" s="267"/>
      <c r="J113" s="267"/>
      <c r="K113" s="267"/>
      <c r="L113" s="268"/>
      <c r="M113" s="275"/>
      <c r="N113" s="267">
        <v>4.42</v>
      </c>
      <c r="O113" s="267"/>
      <c r="P113" s="275"/>
      <c r="Q113" s="269"/>
      <c r="R113" s="336"/>
      <c r="S113" s="777" t="s">
        <v>6066</v>
      </c>
      <c r="T113" s="300">
        <v>8.34</v>
      </c>
      <c r="U113" s="267"/>
      <c r="V113" s="268"/>
      <c r="W113" s="267"/>
      <c r="X113" s="270"/>
      <c r="Y113" s="267">
        <v>1.52</v>
      </c>
      <c r="Z113" s="290"/>
      <c r="AA113" s="274"/>
      <c r="AB113" s="275"/>
      <c r="AC113" s="274"/>
      <c r="AD113" s="265"/>
      <c r="AE113" s="274">
        <v>7.0000000000000007E-2</v>
      </c>
      <c r="AF113" s="274">
        <v>0.4</v>
      </c>
      <c r="AG113" s="275"/>
      <c r="AH113" s="274"/>
      <c r="AI113" s="274"/>
      <c r="AJ113" s="275"/>
      <c r="AK113" s="270"/>
      <c r="AL113" s="276"/>
      <c r="AM113" s="275"/>
      <c r="AN113" s="274"/>
      <c r="AO113" s="275"/>
      <c r="AP113" s="274"/>
      <c r="AQ113" s="277">
        <f t="shared" si="15"/>
        <v>9</v>
      </c>
      <c r="AR113" s="267" t="s">
        <v>683</v>
      </c>
      <c r="AS113" s="275"/>
      <c r="AT113" s="273"/>
      <c r="AU113" s="272"/>
      <c r="AV113" s="267"/>
      <c r="AW113" s="268"/>
      <c r="AX113" s="273"/>
      <c r="AY113" s="273"/>
      <c r="AZ113" s="275"/>
      <c r="BA113" s="268"/>
      <c r="BB113" s="275"/>
      <c r="BC113" s="275"/>
      <c r="BD113" s="275"/>
      <c r="BE113" s="267"/>
      <c r="BF113" s="275"/>
      <c r="BG113" s="275"/>
      <c r="BH113" s="275"/>
      <c r="BI113" s="275"/>
      <c r="BJ113" s="278">
        <v>45910</v>
      </c>
      <c r="BK113" s="279">
        <v>45911</v>
      </c>
      <c r="BL113" s="431" t="s">
        <v>6071</v>
      </c>
      <c r="BM113" s="272"/>
      <c r="BN113" s="422">
        <v>6</v>
      </c>
      <c r="BO113" s="422">
        <v>9</v>
      </c>
      <c r="BP113" s="301">
        <v>64.94</v>
      </c>
      <c r="BQ113" s="413" t="s">
        <v>1372</v>
      </c>
      <c r="BR113" s="284"/>
      <c r="BS113" s="292" t="str">
        <f>IF(_DBcomps[[#This Row],[Problem]]="","Yes","No")</f>
        <v>Yes</v>
      </c>
      <c r="BT113" s="304">
        <v>5</v>
      </c>
      <c r="BU113" s="273"/>
      <c r="BV113" s="273"/>
      <c r="BW113" s="273"/>
      <c r="BX113" s="281">
        <v>7</v>
      </c>
      <c r="BY113" s="535" t="s">
        <v>1275</v>
      </c>
      <c r="BZ113" s="267"/>
      <c r="CA113" s="279"/>
      <c r="CB113" s="279"/>
      <c r="CC113" s="279"/>
      <c r="CD113" s="1423"/>
    </row>
    <row r="114" spans="1:82" s="295" customFormat="1">
      <c r="A114" s="265" t="s">
        <v>77</v>
      </c>
      <c r="B114" s="2" t="s">
        <v>486</v>
      </c>
      <c r="C114" s="2" t="s">
        <v>485</v>
      </c>
      <c r="D114" s="265" t="s">
        <v>6060</v>
      </c>
      <c r="E114" s="1466">
        <v>45910</v>
      </c>
      <c r="F114" s="266" t="str">
        <f>IF(_DBcomps[[#This Row],[Lab RTS]]="","No","Yes")</f>
        <v>Yes</v>
      </c>
      <c r="G114" s="267">
        <v>66.86</v>
      </c>
      <c r="H114" s="267"/>
      <c r="I114" s="267"/>
      <c r="J114" s="267"/>
      <c r="K114" s="267"/>
      <c r="L114" s="268"/>
      <c r="M114" s="275"/>
      <c r="N114" s="267">
        <v>4.21</v>
      </c>
      <c r="O114" s="267"/>
      <c r="P114" s="275"/>
      <c r="Q114" s="269"/>
      <c r="R114" s="336"/>
      <c r="S114" s="777" t="s">
        <v>6065</v>
      </c>
      <c r="T114" s="300">
        <v>8.3800000000000008</v>
      </c>
      <c r="U114" s="267"/>
      <c r="V114" s="268"/>
      <c r="W114" s="267"/>
      <c r="X114" s="270"/>
      <c r="Y114" s="267">
        <v>1.02</v>
      </c>
      <c r="Z114" s="290"/>
      <c r="AA114" s="274"/>
      <c r="AB114" s="275"/>
      <c r="AC114" s="274"/>
      <c r="AD114" s="265"/>
      <c r="AE114" s="274">
        <v>0.09</v>
      </c>
      <c r="AF114" s="274">
        <v>0.47</v>
      </c>
      <c r="AG114" s="275"/>
      <c r="AH114" s="274"/>
      <c r="AI114" s="274"/>
      <c r="AJ114" s="275"/>
      <c r="AK114" s="270"/>
      <c r="AL114" s="276"/>
      <c r="AM114" s="275"/>
      <c r="AN114" s="274"/>
      <c r="AO114" s="275"/>
      <c r="AP114" s="274"/>
      <c r="AQ114" s="277">
        <f t="shared" si="15"/>
        <v>9</v>
      </c>
      <c r="AR114" s="267" t="s">
        <v>683</v>
      </c>
      <c r="AS114" s="275"/>
      <c r="AT114" s="273"/>
      <c r="AU114" s="272"/>
      <c r="AV114" s="267"/>
      <c r="AW114" s="268"/>
      <c r="AX114" s="273"/>
      <c r="AY114" s="273"/>
      <c r="AZ114" s="275"/>
      <c r="BA114" s="268"/>
      <c r="BB114" s="275"/>
      <c r="BC114" s="275"/>
      <c r="BD114" s="275"/>
      <c r="BE114" s="267"/>
      <c r="BF114" s="275"/>
      <c r="BG114" s="275"/>
      <c r="BH114" s="275"/>
      <c r="BI114" s="275"/>
      <c r="BJ114" s="278">
        <v>45910</v>
      </c>
      <c r="BK114" s="279">
        <v>45911</v>
      </c>
      <c r="BL114" s="431" t="s">
        <v>6072</v>
      </c>
      <c r="BM114" s="272"/>
      <c r="BN114" s="422">
        <v>6</v>
      </c>
      <c r="BO114" s="422">
        <v>9</v>
      </c>
      <c r="BP114" s="301">
        <v>64.94</v>
      </c>
      <c r="BQ114" s="413" t="s">
        <v>1372</v>
      </c>
      <c r="BR114" s="284"/>
      <c r="BS114" s="292" t="str">
        <f>IF(_DBcomps[[#This Row],[Problem]]="","Yes","No")</f>
        <v>Yes</v>
      </c>
      <c r="BT114" s="304">
        <v>5</v>
      </c>
      <c r="BU114" s="273"/>
      <c r="BV114" s="273"/>
      <c r="BW114" s="273"/>
      <c r="BX114" s="281">
        <v>7</v>
      </c>
      <c r="BY114" s="535" t="s">
        <v>1275</v>
      </c>
      <c r="BZ114" s="267"/>
      <c r="CA114" s="279"/>
      <c r="CB114" s="279"/>
      <c r="CC114" s="279"/>
      <c r="CD114" s="1423"/>
    </row>
    <row r="115" spans="1:82" s="295" customFormat="1">
      <c r="A115" s="265" t="s">
        <v>77</v>
      </c>
      <c r="B115" s="2" t="s">
        <v>486</v>
      </c>
      <c r="C115" s="2" t="s">
        <v>485</v>
      </c>
      <c r="D115" s="265" t="s">
        <v>6061</v>
      </c>
      <c r="E115" s="1466">
        <v>45911</v>
      </c>
      <c r="F115" s="266" t="str">
        <f>IF(_DBcomps[[#This Row],[Lab RTS]]="","No","Yes")</f>
        <v>Yes</v>
      </c>
      <c r="G115" s="267">
        <v>66.930000000000007</v>
      </c>
      <c r="H115" s="267"/>
      <c r="I115" s="267"/>
      <c r="J115" s="267"/>
      <c r="K115" s="267"/>
      <c r="L115" s="268"/>
      <c r="M115" s="275"/>
      <c r="N115" s="267">
        <v>4.2699999999999996</v>
      </c>
      <c r="O115" s="267"/>
      <c r="P115" s="275"/>
      <c r="Q115" s="269"/>
      <c r="R115" s="336"/>
      <c r="S115" s="777" t="s">
        <v>6064</v>
      </c>
      <c r="T115" s="300">
        <v>8.49</v>
      </c>
      <c r="U115" s="267"/>
      <c r="V115" s="268"/>
      <c r="W115" s="267"/>
      <c r="X115" s="270"/>
      <c r="Y115" s="267">
        <v>1.03</v>
      </c>
      <c r="Z115" s="290"/>
      <c r="AA115" s="274"/>
      <c r="AB115" s="275"/>
      <c r="AC115" s="274"/>
      <c r="AD115" s="265"/>
      <c r="AE115" s="274">
        <v>0.11</v>
      </c>
      <c r="AF115" s="274">
        <v>0.49</v>
      </c>
      <c r="AG115" s="275"/>
      <c r="AH115" s="274"/>
      <c r="AI115" s="274"/>
      <c r="AJ115" s="275"/>
      <c r="AK115" s="270"/>
      <c r="AL115" s="276"/>
      <c r="AM115" s="275"/>
      <c r="AN115" s="274"/>
      <c r="AO115" s="275"/>
      <c r="AP115" s="274"/>
      <c r="AQ115" s="277">
        <f t="shared" si="15"/>
        <v>9</v>
      </c>
      <c r="AR115" s="267" t="s">
        <v>683</v>
      </c>
      <c r="AS115" s="275"/>
      <c r="AT115" s="273"/>
      <c r="AU115" s="272"/>
      <c r="AV115" s="267"/>
      <c r="AW115" s="268"/>
      <c r="AX115" s="273"/>
      <c r="AY115" s="273"/>
      <c r="AZ115" s="275"/>
      <c r="BA115" s="268"/>
      <c r="BB115" s="275"/>
      <c r="BC115" s="275"/>
      <c r="BD115" s="275"/>
      <c r="BE115" s="267"/>
      <c r="BF115" s="275"/>
      <c r="BG115" s="275"/>
      <c r="BH115" s="275"/>
      <c r="BI115" s="275"/>
      <c r="BJ115" s="278">
        <v>45911</v>
      </c>
      <c r="BK115" s="279">
        <v>45912</v>
      </c>
      <c r="BL115" s="431" t="s">
        <v>6073</v>
      </c>
      <c r="BM115" s="272"/>
      <c r="BN115" s="422">
        <v>6</v>
      </c>
      <c r="BO115" s="422">
        <v>9</v>
      </c>
      <c r="BP115" s="301">
        <v>64.87</v>
      </c>
      <c r="BQ115" s="413" t="s">
        <v>1372</v>
      </c>
      <c r="BR115" s="284"/>
      <c r="BS115" s="292" t="str">
        <f>IF(_DBcomps[[#This Row],[Problem]]="","Yes","No")</f>
        <v>Yes</v>
      </c>
      <c r="BT115" s="304">
        <v>5</v>
      </c>
      <c r="BU115" s="273"/>
      <c r="BV115" s="273"/>
      <c r="BW115" s="273"/>
      <c r="BX115" s="281">
        <v>7</v>
      </c>
      <c r="BY115" s="535" t="s">
        <v>1275</v>
      </c>
      <c r="BZ115" s="267"/>
      <c r="CA115" s="279"/>
      <c r="CB115" s="279"/>
      <c r="CC115" s="279"/>
      <c r="CD115" s="1423"/>
    </row>
    <row r="116" spans="1:82" s="295" customFormat="1">
      <c r="A116" s="265" t="s">
        <v>77</v>
      </c>
      <c r="B116" s="2" t="s">
        <v>486</v>
      </c>
      <c r="C116" s="2" t="s">
        <v>485</v>
      </c>
      <c r="D116" s="265" t="s">
        <v>6062</v>
      </c>
      <c r="E116" s="1466">
        <v>45911</v>
      </c>
      <c r="F116" s="266" t="str">
        <f>IF(_DBcomps[[#This Row],[Lab RTS]]="","No","Yes")</f>
        <v>Yes</v>
      </c>
      <c r="G116" s="267">
        <v>66.67</v>
      </c>
      <c r="H116" s="267"/>
      <c r="I116" s="267"/>
      <c r="J116" s="267"/>
      <c r="K116" s="267"/>
      <c r="L116" s="268"/>
      <c r="M116" s="275"/>
      <c r="N116" s="267">
        <v>4.2300000000000004</v>
      </c>
      <c r="O116" s="267"/>
      <c r="P116" s="275"/>
      <c r="Q116" s="269"/>
      <c r="R116" s="336"/>
      <c r="S116" s="777" t="s">
        <v>6063</v>
      </c>
      <c r="T116" s="300">
        <v>8.5</v>
      </c>
      <c r="U116" s="267"/>
      <c r="V116" s="268"/>
      <c r="W116" s="267"/>
      <c r="X116" s="270"/>
      <c r="Y116" s="267">
        <v>1.21</v>
      </c>
      <c r="Z116" s="290"/>
      <c r="AA116" s="274"/>
      <c r="AB116" s="275"/>
      <c r="AC116" s="274"/>
      <c r="AD116" s="265"/>
      <c r="AE116" s="274">
        <v>0.19</v>
      </c>
      <c r="AF116" s="274">
        <v>0.57999999999999996</v>
      </c>
      <c r="AG116" s="275"/>
      <c r="AH116" s="274"/>
      <c r="AI116" s="274"/>
      <c r="AJ116" s="275"/>
      <c r="AK116" s="270"/>
      <c r="AL116" s="276"/>
      <c r="AM116" s="275"/>
      <c r="AN116" s="274"/>
      <c r="AO116" s="275"/>
      <c r="AP116" s="274"/>
      <c r="AQ116" s="277">
        <f t="shared" si="15"/>
        <v>9</v>
      </c>
      <c r="AR116" s="267" t="s">
        <v>683</v>
      </c>
      <c r="AS116" s="275"/>
      <c r="AT116" s="273"/>
      <c r="AU116" s="272"/>
      <c r="AV116" s="267"/>
      <c r="AW116" s="268"/>
      <c r="AX116" s="273"/>
      <c r="AY116" s="273"/>
      <c r="AZ116" s="275"/>
      <c r="BA116" s="268"/>
      <c r="BB116" s="275"/>
      <c r="BC116" s="275"/>
      <c r="BD116" s="275"/>
      <c r="BE116" s="267"/>
      <c r="BF116" s="275"/>
      <c r="BG116" s="275"/>
      <c r="BH116" s="275"/>
      <c r="BI116" s="275"/>
      <c r="BJ116" s="278">
        <v>45911</v>
      </c>
      <c r="BK116" s="279">
        <v>45912</v>
      </c>
      <c r="BL116" s="431" t="s">
        <v>6074</v>
      </c>
      <c r="BM116" s="272"/>
      <c r="BN116" s="422">
        <v>6</v>
      </c>
      <c r="BO116" s="422">
        <v>9</v>
      </c>
      <c r="BP116" s="301">
        <v>64.87</v>
      </c>
      <c r="BQ116" s="413" t="s">
        <v>1372</v>
      </c>
      <c r="BR116" s="284"/>
      <c r="BS116" s="292" t="str">
        <f>IF(_DBcomps[[#This Row],[Problem]]="","Yes","No")</f>
        <v>Yes</v>
      </c>
      <c r="BT116" s="304">
        <v>5</v>
      </c>
      <c r="BU116" s="273"/>
      <c r="BV116" s="273"/>
      <c r="BW116" s="273"/>
      <c r="BX116" s="281">
        <v>7</v>
      </c>
      <c r="BY116" s="535" t="s">
        <v>1275</v>
      </c>
      <c r="BZ116" s="267"/>
      <c r="CA116" s="279"/>
      <c r="CB116" s="279"/>
      <c r="CC116" s="279"/>
      <c r="CD116" s="1423"/>
    </row>
    <row r="117" spans="1:82" s="295" customFormat="1">
      <c r="A117" s="265" t="s">
        <v>77</v>
      </c>
      <c r="B117" s="2" t="s">
        <v>486</v>
      </c>
      <c r="C117" s="2" t="s">
        <v>485</v>
      </c>
      <c r="D117" s="265" t="s">
        <v>6075</v>
      </c>
      <c r="E117" s="1466">
        <v>45911</v>
      </c>
      <c r="F117" s="266" t="str">
        <f>IF(_DBcomps[[#This Row],[Lab RTS]]="","No","Yes")</f>
        <v>Yes</v>
      </c>
      <c r="G117" s="267">
        <v>65.680000000000007</v>
      </c>
      <c r="H117" s="267"/>
      <c r="I117" s="267"/>
      <c r="J117" s="267"/>
      <c r="K117" s="267"/>
      <c r="L117" s="268"/>
      <c r="M117" s="275"/>
      <c r="N117" s="267">
        <v>4.09</v>
      </c>
      <c r="O117" s="267"/>
      <c r="P117" s="275"/>
      <c r="Q117" s="269"/>
      <c r="R117" s="336"/>
      <c r="S117" s="777" t="s">
        <v>6080</v>
      </c>
      <c r="T117" s="300">
        <v>8.51</v>
      </c>
      <c r="U117" s="267"/>
      <c r="V117" s="268"/>
      <c r="W117" s="267"/>
      <c r="X117" s="270"/>
      <c r="Y117" s="267">
        <v>1.1399999999999999</v>
      </c>
      <c r="Z117" s="290"/>
      <c r="AA117" s="274"/>
      <c r="AB117" s="275"/>
      <c r="AC117" s="274"/>
      <c r="AD117" s="265"/>
      <c r="AE117" s="274">
        <v>0.2</v>
      </c>
      <c r="AF117" s="274">
        <v>0.63</v>
      </c>
      <c r="AG117" s="275"/>
      <c r="AH117" s="274"/>
      <c r="AI117" s="274"/>
      <c r="AJ117" s="275"/>
      <c r="AK117" s="270"/>
      <c r="AL117" s="276"/>
      <c r="AM117" s="275"/>
      <c r="AN117" s="274"/>
      <c r="AO117" s="275"/>
      <c r="AP117" s="274"/>
      <c r="AQ117" s="277">
        <f t="shared" si="15"/>
        <v>9</v>
      </c>
      <c r="AR117" s="267" t="s">
        <v>683</v>
      </c>
      <c r="AS117" s="275"/>
      <c r="AT117" s="273"/>
      <c r="AU117" s="272"/>
      <c r="AV117" s="267"/>
      <c r="AW117" s="268"/>
      <c r="AX117" s="273"/>
      <c r="AY117" s="273"/>
      <c r="AZ117" s="275"/>
      <c r="BA117" s="268"/>
      <c r="BB117" s="275"/>
      <c r="BC117" s="275"/>
      <c r="BD117" s="275"/>
      <c r="BE117" s="267"/>
      <c r="BF117" s="275"/>
      <c r="BG117" s="275"/>
      <c r="BH117" s="275"/>
      <c r="BI117" s="275"/>
      <c r="BJ117" s="278">
        <v>45911</v>
      </c>
      <c r="BK117" s="279">
        <v>45912</v>
      </c>
      <c r="BL117" s="431" t="s">
        <v>6085</v>
      </c>
      <c r="BM117" s="272"/>
      <c r="BN117" s="422">
        <v>6</v>
      </c>
      <c r="BO117" s="422">
        <v>9</v>
      </c>
      <c r="BP117" s="301">
        <v>64.69</v>
      </c>
      <c r="BQ117" s="413" t="s">
        <v>1372</v>
      </c>
      <c r="BR117" s="284"/>
      <c r="BS117" s="292" t="str">
        <f>IF(_DBcomps[[#This Row],[Problem]]="","Yes","No")</f>
        <v>Yes</v>
      </c>
      <c r="BT117" s="304">
        <v>5</v>
      </c>
      <c r="BU117" s="273"/>
      <c r="BV117" s="273"/>
      <c r="BW117" s="273"/>
      <c r="BX117" s="281">
        <v>7</v>
      </c>
      <c r="BY117" s="535" t="s">
        <v>1275</v>
      </c>
      <c r="BZ117" s="267"/>
      <c r="CA117" s="279"/>
      <c r="CB117" s="279"/>
      <c r="CC117" s="279"/>
      <c r="CD117" s="1423"/>
    </row>
    <row r="118" spans="1:82" s="295" customFormat="1">
      <c r="A118" s="265" t="s">
        <v>77</v>
      </c>
      <c r="B118" s="2" t="s">
        <v>486</v>
      </c>
      <c r="C118" s="2" t="s">
        <v>485</v>
      </c>
      <c r="D118" s="265" t="s">
        <v>6076</v>
      </c>
      <c r="E118" s="1466">
        <v>45911</v>
      </c>
      <c r="F118" s="266" t="str">
        <f>IF(_DBcomps[[#This Row],[Lab RTS]]="","No","Yes")</f>
        <v>Yes</v>
      </c>
      <c r="G118" s="267">
        <v>66.42</v>
      </c>
      <c r="H118" s="267"/>
      <c r="I118" s="267"/>
      <c r="J118" s="267"/>
      <c r="K118" s="267"/>
      <c r="L118" s="268"/>
      <c r="M118" s="275"/>
      <c r="N118" s="267">
        <v>4.3499999999999996</v>
      </c>
      <c r="O118" s="267"/>
      <c r="P118" s="275"/>
      <c r="Q118" s="269"/>
      <c r="R118" s="336"/>
      <c r="S118" s="777" t="s">
        <v>6081</v>
      </c>
      <c r="T118" s="300">
        <v>8.4499999999999993</v>
      </c>
      <c r="U118" s="267"/>
      <c r="V118" s="268"/>
      <c r="W118" s="267"/>
      <c r="X118" s="270"/>
      <c r="Y118" s="267">
        <v>1.36</v>
      </c>
      <c r="Z118" s="290"/>
      <c r="AA118" s="274"/>
      <c r="AB118" s="275"/>
      <c r="AC118" s="274"/>
      <c r="AD118" s="265"/>
      <c r="AE118" s="274">
        <v>0.1</v>
      </c>
      <c r="AF118" s="274">
        <v>0.48</v>
      </c>
      <c r="AG118" s="275"/>
      <c r="AH118" s="274"/>
      <c r="AI118" s="274"/>
      <c r="AJ118" s="275"/>
      <c r="AK118" s="270"/>
      <c r="AL118" s="276"/>
      <c r="AM118" s="275"/>
      <c r="AN118" s="274"/>
      <c r="AO118" s="275"/>
      <c r="AP118" s="274"/>
      <c r="AQ118" s="277">
        <f t="shared" si="15"/>
        <v>9</v>
      </c>
      <c r="AR118" s="267" t="s">
        <v>683</v>
      </c>
      <c r="AS118" s="275"/>
      <c r="AT118" s="273"/>
      <c r="AU118" s="272"/>
      <c r="AV118" s="267"/>
      <c r="AW118" s="268"/>
      <c r="AX118" s="273"/>
      <c r="AY118" s="273"/>
      <c r="AZ118" s="275"/>
      <c r="BA118" s="268"/>
      <c r="BB118" s="275"/>
      <c r="BC118" s="275"/>
      <c r="BD118" s="275"/>
      <c r="BE118" s="267"/>
      <c r="BF118" s="275"/>
      <c r="BG118" s="275"/>
      <c r="BH118" s="275"/>
      <c r="BI118" s="275"/>
      <c r="BJ118" s="278">
        <v>45911</v>
      </c>
      <c r="BK118" s="279">
        <v>45912</v>
      </c>
      <c r="BL118" s="431" t="s">
        <v>6086</v>
      </c>
      <c r="BM118" s="272"/>
      <c r="BN118" s="422">
        <v>6</v>
      </c>
      <c r="BO118" s="422">
        <v>9</v>
      </c>
      <c r="BP118" s="301">
        <v>64.75</v>
      </c>
      <c r="BQ118" s="413" t="s">
        <v>1372</v>
      </c>
      <c r="BR118" s="284"/>
      <c r="BS118" s="292" t="str">
        <f>IF(_DBcomps[[#This Row],[Problem]]="","Yes","No")</f>
        <v>Yes</v>
      </c>
      <c r="BT118" s="304">
        <v>5</v>
      </c>
      <c r="BU118" s="273"/>
      <c r="BV118" s="273"/>
      <c r="BW118" s="273"/>
      <c r="BX118" s="281">
        <v>7</v>
      </c>
      <c r="BY118" s="535" t="s">
        <v>1275</v>
      </c>
      <c r="BZ118" s="267"/>
      <c r="CA118" s="279"/>
      <c r="CB118" s="279"/>
      <c r="CC118" s="279"/>
      <c r="CD118" s="1423"/>
    </row>
    <row r="119" spans="1:82" s="295" customFormat="1">
      <c r="A119" s="265" t="s">
        <v>77</v>
      </c>
      <c r="B119" s="2" t="s">
        <v>486</v>
      </c>
      <c r="C119" s="2" t="s">
        <v>485</v>
      </c>
      <c r="D119" s="265" t="s">
        <v>6077</v>
      </c>
      <c r="E119" s="1466">
        <v>45911</v>
      </c>
      <c r="F119" s="266" t="str">
        <f>IF(_DBcomps[[#This Row],[Lab RTS]]="","No","Yes")</f>
        <v>Yes</v>
      </c>
      <c r="G119" s="267">
        <v>66.489999999999995</v>
      </c>
      <c r="H119" s="267"/>
      <c r="I119" s="267"/>
      <c r="J119" s="267"/>
      <c r="K119" s="267"/>
      <c r="L119" s="268"/>
      <c r="M119" s="275"/>
      <c r="N119" s="267">
        <v>4.04</v>
      </c>
      <c r="O119" s="267"/>
      <c r="P119" s="275"/>
      <c r="Q119" s="269"/>
      <c r="R119" s="336"/>
      <c r="S119" s="777" t="s">
        <v>6082</v>
      </c>
      <c r="T119" s="300">
        <v>8.41</v>
      </c>
      <c r="U119" s="267"/>
      <c r="V119" s="268"/>
      <c r="W119" s="267"/>
      <c r="X119" s="270"/>
      <c r="Y119" s="267">
        <v>1.57</v>
      </c>
      <c r="Z119" s="290"/>
      <c r="AA119" s="274"/>
      <c r="AB119" s="275"/>
      <c r="AC119" s="274"/>
      <c r="AD119" s="265"/>
      <c r="AE119" s="274">
        <v>0.12</v>
      </c>
      <c r="AF119" s="274">
        <v>0.53</v>
      </c>
      <c r="AG119" s="275"/>
      <c r="AH119" s="274"/>
      <c r="AI119" s="274"/>
      <c r="AJ119" s="275"/>
      <c r="AK119" s="270"/>
      <c r="AL119" s="276"/>
      <c r="AM119" s="275"/>
      <c r="AN119" s="274"/>
      <c r="AO119" s="275"/>
      <c r="AP119" s="274"/>
      <c r="AQ119" s="277">
        <f t="shared" si="15"/>
        <v>9</v>
      </c>
      <c r="AR119" s="267" t="s">
        <v>683</v>
      </c>
      <c r="AS119" s="275"/>
      <c r="AT119" s="273"/>
      <c r="AU119" s="272"/>
      <c r="AV119" s="267"/>
      <c r="AW119" s="268"/>
      <c r="AX119" s="273"/>
      <c r="AY119" s="273"/>
      <c r="AZ119" s="275"/>
      <c r="BA119" s="268"/>
      <c r="BB119" s="275"/>
      <c r="BC119" s="275"/>
      <c r="BD119" s="275"/>
      <c r="BE119" s="267"/>
      <c r="BF119" s="275"/>
      <c r="BG119" s="275"/>
      <c r="BH119" s="275"/>
      <c r="BI119" s="275"/>
      <c r="BJ119" s="278">
        <v>45911</v>
      </c>
      <c r="BK119" s="279">
        <v>45912</v>
      </c>
      <c r="BL119" s="431" t="s">
        <v>6087</v>
      </c>
      <c r="BM119" s="272"/>
      <c r="BN119" s="422">
        <v>6</v>
      </c>
      <c r="BO119" s="422">
        <v>9</v>
      </c>
      <c r="BP119" s="301">
        <v>64.75</v>
      </c>
      <c r="BQ119" s="413" t="s">
        <v>1372</v>
      </c>
      <c r="BR119" s="284"/>
      <c r="BS119" s="292" t="str">
        <f>IF(_DBcomps[[#This Row],[Problem]]="","Yes","No")</f>
        <v>Yes</v>
      </c>
      <c r="BT119" s="304">
        <v>5</v>
      </c>
      <c r="BU119" s="273"/>
      <c r="BV119" s="273"/>
      <c r="BW119" s="273"/>
      <c r="BX119" s="281">
        <v>7</v>
      </c>
      <c r="BY119" s="535" t="s">
        <v>1275</v>
      </c>
      <c r="BZ119" s="267"/>
      <c r="CA119" s="279"/>
      <c r="CB119" s="279"/>
      <c r="CC119" s="279"/>
      <c r="CD119" s="1423"/>
    </row>
    <row r="120" spans="1:82" s="295" customFormat="1">
      <c r="A120" s="265" t="s">
        <v>77</v>
      </c>
      <c r="B120" s="2" t="s">
        <v>486</v>
      </c>
      <c r="C120" s="2" t="s">
        <v>485</v>
      </c>
      <c r="D120" s="265" t="s">
        <v>6078</v>
      </c>
      <c r="E120" s="1466">
        <v>45912</v>
      </c>
      <c r="F120" s="266" t="str">
        <f>IF(_DBcomps[[#This Row],[Lab RTS]]="","No","Yes")</f>
        <v>Yes</v>
      </c>
      <c r="G120" s="267">
        <v>65.739999999999995</v>
      </c>
      <c r="H120" s="267"/>
      <c r="I120" s="267"/>
      <c r="J120" s="267"/>
      <c r="K120" s="267"/>
      <c r="L120" s="268"/>
      <c r="M120" s="275"/>
      <c r="N120" s="267">
        <v>4.09</v>
      </c>
      <c r="O120" s="267"/>
      <c r="P120" s="275"/>
      <c r="Q120" s="269"/>
      <c r="R120" s="336"/>
      <c r="S120" s="777" t="s">
        <v>6083</v>
      </c>
      <c r="T120" s="300">
        <v>8.4600000000000009</v>
      </c>
      <c r="U120" s="267"/>
      <c r="V120" s="268"/>
      <c r="W120" s="267"/>
      <c r="X120" s="270"/>
      <c r="Y120" s="267">
        <v>1.04</v>
      </c>
      <c r="Z120" s="290"/>
      <c r="AA120" s="274"/>
      <c r="AB120" s="275"/>
      <c r="AC120" s="274"/>
      <c r="AD120" s="265"/>
      <c r="AE120" s="274">
        <v>0.21</v>
      </c>
      <c r="AF120" s="274">
        <v>0.69</v>
      </c>
      <c r="AG120" s="275"/>
      <c r="AH120" s="274"/>
      <c r="AI120" s="274"/>
      <c r="AJ120" s="275"/>
      <c r="AK120" s="270"/>
      <c r="AL120" s="276"/>
      <c r="AM120" s="275"/>
      <c r="AN120" s="274"/>
      <c r="AO120" s="275"/>
      <c r="AP120" s="274"/>
      <c r="AQ120" s="277">
        <f t="shared" si="15"/>
        <v>9</v>
      </c>
      <c r="AR120" s="267" t="s">
        <v>683</v>
      </c>
      <c r="AS120" s="275"/>
      <c r="AT120" s="273"/>
      <c r="AU120" s="272"/>
      <c r="AV120" s="267"/>
      <c r="AW120" s="268"/>
      <c r="AX120" s="273"/>
      <c r="AY120" s="273"/>
      <c r="AZ120" s="275"/>
      <c r="BA120" s="268"/>
      <c r="BB120" s="275"/>
      <c r="BC120" s="275"/>
      <c r="BD120" s="275"/>
      <c r="BE120" s="267"/>
      <c r="BF120" s="275"/>
      <c r="BG120" s="275"/>
      <c r="BH120" s="275"/>
      <c r="BI120" s="275"/>
      <c r="BJ120" s="278">
        <v>45912</v>
      </c>
      <c r="BK120" s="279">
        <v>45912</v>
      </c>
      <c r="BL120" s="431" t="s">
        <v>6088</v>
      </c>
      <c r="BM120" s="272"/>
      <c r="BN120" s="422">
        <v>6</v>
      </c>
      <c r="BO120" s="422">
        <v>9</v>
      </c>
      <c r="BP120" s="301">
        <v>64.790000000000006</v>
      </c>
      <c r="BQ120" s="413" t="s">
        <v>1372</v>
      </c>
      <c r="BR120" s="284"/>
      <c r="BS120" s="292" t="str">
        <f>IF(_DBcomps[[#This Row],[Problem]]="","Yes","No")</f>
        <v>Yes</v>
      </c>
      <c r="BT120" s="304">
        <v>5</v>
      </c>
      <c r="BU120" s="273"/>
      <c r="BV120" s="273"/>
      <c r="BW120" s="273"/>
      <c r="BX120" s="281">
        <v>7</v>
      </c>
      <c r="BY120" s="535" t="s">
        <v>1275</v>
      </c>
      <c r="BZ120" s="267"/>
      <c r="CA120" s="279"/>
      <c r="CB120" s="279"/>
      <c r="CC120" s="279"/>
      <c r="CD120" s="1423"/>
    </row>
    <row r="121" spans="1:82" s="295" customFormat="1">
      <c r="A121" s="265" t="s">
        <v>77</v>
      </c>
      <c r="B121" s="2" t="s">
        <v>486</v>
      </c>
      <c r="C121" s="2" t="s">
        <v>485</v>
      </c>
      <c r="D121" s="265" t="s">
        <v>6079</v>
      </c>
      <c r="E121" s="1466">
        <v>45912</v>
      </c>
      <c r="F121" s="266" t="str">
        <f>IF(_DBcomps[[#This Row],[Lab RTS]]="","No","Yes")</f>
        <v>Yes</v>
      </c>
      <c r="G121" s="267">
        <v>64.989999999999995</v>
      </c>
      <c r="H121" s="267"/>
      <c r="I121" s="267"/>
      <c r="J121" s="267"/>
      <c r="K121" s="267"/>
      <c r="L121" s="268"/>
      <c r="M121" s="275"/>
      <c r="N121" s="267">
        <v>4.08</v>
      </c>
      <c r="O121" s="267"/>
      <c r="P121" s="275"/>
      <c r="Q121" s="269"/>
      <c r="R121" s="336"/>
      <c r="S121" s="777" t="s">
        <v>6084</v>
      </c>
      <c r="T121" s="300">
        <v>8.36</v>
      </c>
      <c r="U121" s="267"/>
      <c r="V121" s="268"/>
      <c r="W121" s="267"/>
      <c r="X121" s="270"/>
      <c r="Y121" s="267">
        <v>1.0900000000000001</v>
      </c>
      <c r="Z121" s="290"/>
      <c r="AA121" s="274"/>
      <c r="AB121" s="275"/>
      <c r="AC121" s="274"/>
      <c r="AD121" s="265"/>
      <c r="AE121" s="274">
        <v>0.24</v>
      </c>
      <c r="AF121" s="274">
        <v>0.91</v>
      </c>
      <c r="AG121" s="275"/>
      <c r="AH121" s="274"/>
      <c r="AI121" s="274"/>
      <c r="AJ121" s="275"/>
      <c r="AK121" s="270"/>
      <c r="AL121" s="276"/>
      <c r="AM121" s="275"/>
      <c r="AN121" s="274"/>
      <c r="AO121" s="275"/>
      <c r="AP121" s="274"/>
      <c r="AQ121" s="277">
        <f t="shared" si="15"/>
        <v>9</v>
      </c>
      <c r="AR121" s="267" t="s">
        <v>683</v>
      </c>
      <c r="AS121" s="275"/>
      <c r="AT121" s="273"/>
      <c r="AU121" s="272"/>
      <c r="AV121" s="267"/>
      <c r="AW121" s="268"/>
      <c r="AX121" s="273"/>
      <c r="AY121" s="273"/>
      <c r="AZ121" s="275"/>
      <c r="BA121" s="268"/>
      <c r="BB121" s="275"/>
      <c r="BC121" s="275"/>
      <c r="BD121" s="275"/>
      <c r="BE121" s="267"/>
      <c r="BF121" s="275"/>
      <c r="BG121" s="275"/>
      <c r="BH121" s="275"/>
      <c r="BI121" s="275"/>
      <c r="BJ121" s="278">
        <v>45912</v>
      </c>
      <c r="BK121" s="279">
        <v>45912</v>
      </c>
      <c r="BL121" s="431" t="s">
        <v>6089</v>
      </c>
      <c r="BM121" s="272"/>
      <c r="BN121" s="422">
        <v>6</v>
      </c>
      <c r="BO121" s="422">
        <v>9</v>
      </c>
      <c r="BP121" s="301">
        <v>64.73</v>
      </c>
      <c r="BQ121" s="413" t="s">
        <v>1372</v>
      </c>
      <c r="BR121" s="284"/>
      <c r="BS121" s="292" t="str">
        <f>IF(_DBcomps[[#This Row],[Problem]]="","Yes","No")</f>
        <v>Yes</v>
      </c>
      <c r="BT121" s="304">
        <v>5</v>
      </c>
      <c r="BU121" s="273"/>
      <c r="BV121" s="273"/>
      <c r="BW121" s="273"/>
      <c r="BX121" s="281">
        <v>7</v>
      </c>
      <c r="BY121" s="535" t="s">
        <v>1275</v>
      </c>
      <c r="BZ121" s="267"/>
      <c r="CA121" s="279"/>
      <c r="CB121" s="279"/>
      <c r="CC121" s="279"/>
      <c r="CD121" s="1423"/>
    </row>
    <row r="122" spans="1:82" s="295" customFormat="1">
      <c r="A122" s="265" t="s">
        <v>77</v>
      </c>
      <c r="B122" s="2" t="s">
        <v>486</v>
      </c>
      <c r="C122" s="2" t="s">
        <v>485</v>
      </c>
      <c r="D122" s="265" t="s">
        <v>6092</v>
      </c>
      <c r="E122" s="1466">
        <v>45912</v>
      </c>
      <c r="F122" s="266" t="str">
        <f>IF(_DBcomps[[#This Row],[Lab RTS]]="","No","Yes")</f>
        <v>Yes</v>
      </c>
      <c r="G122" s="267">
        <v>64.59</v>
      </c>
      <c r="H122" s="267"/>
      <c r="I122" s="267"/>
      <c r="J122" s="267"/>
      <c r="K122" s="267"/>
      <c r="L122" s="268"/>
      <c r="M122" s="275"/>
      <c r="N122" s="267">
        <v>3.89</v>
      </c>
      <c r="O122" s="267"/>
      <c r="P122" s="275"/>
      <c r="Q122" s="269"/>
      <c r="R122" s="336"/>
      <c r="S122" s="777" t="s">
        <v>6093</v>
      </c>
      <c r="T122" s="300">
        <v>8.4</v>
      </c>
      <c r="U122" s="267"/>
      <c r="V122" s="268"/>
      <c r="W122" s="267"/>
      <c r="X122" s="270"/>
      <c r="Y122" s="267">
        <v>1.1299999999999999</v>
      </c>
      <c r="Z122" s="290"/>
      <c r="AA122" s="274"/>
      <c r="AB122" s="275"/>
      <c r="AC122" s="274"/>
      <c r="AD122" s="265"/>
      <c r="AE122" s="274">
        <v>0.19</v>
      </c>
      <c r="AF122" s="274">
        <v>0.62</v>
      </c>
      <c r="AG122" s="275"/>
      <c r="AH122" s="274"/>
      <c r="AI122" s="274"/>
      <c r="AJ122" s="275"/>
      <c r="AK122" s="270"/>
      <c r="AL122" s="276"/>
      <c r="AM122" s="275"/>
      <c r="AN122" s="274"/>
      <c r="AO122" s="275"/>
      <c r="AP122" s="274"/>
      <c r="AQ122" s="277">
        <f>MONTH(E122)</f>
        <v>9</v>
      </c>
      <c r="AR122" s="267" t="s">
        <v>683</v>
      </c>
      <c r="AS122" s="275"/>
      <c r="AT122" s="273"/>
      <c r="AU122" s="272"/>
      <c r="AV122" s="267"/>
      <c r="AW122" s="268"/>
      <c r="AX122" s="273"/>
      <c r="AY122" s="273"/>
      <c r="AZ122" s="275"/>
      <c r="BA122" s="268"/>
      <c r="BB122" s="275"/>
      <c r="BC122" s="275"/>
      <c r="BD122" s="275"/>
      <c r="BE122" s="267"/>
      <c r="BF122" s="275"/>
      <c r="BG122" s="275"/>
      <c r="BH122" s="275"/>
      <c r="BI122" s="275"/>
      <c r="BJ122" s="278">
        <v>45912</v>
      </c>
      <c r="BK122" s="279">
        <v>45915</v>
      </c>
      <c r="BL122" s="431" t="s">
        <v>6094</v>
      </c>
      <c r="BM122" s="272"/>
      <c r="BN122" s="422">
        <v>6</v>
      </c>
      <c r="BO122" s="422">
        <v>9</v>
      </c>
      <c r="BP122" s="301">
        <v>64.739999999999995</v>
      </c>
      <c r="BQ122" s="413" t="s">
        <v>1372</v>
      </c>
      <c r="BR122" s="284"/>
      <c r="BS122" s="292" t="str">
        <f>IF(_DBcomps[[#This Row],[Problem]]="","Yes","No")</f>
        <v>Yes</v>
      </c>
      <c r="BT122" s="304">
        <v>5</v>
      </c>
      <c r="BU122" s="273"/>
      <c r="BV122" s="273"/>
      <c r="BW122" s="273"/>
      <c r="BX122" s="281">
        <v>7</v>
      </c>
      <c r="BY122" s="535" t="s">
        <v>1275</v>
      </c>
      <c r="BZ122" s="267"/>
      <c r="CA122" s="279"/>
      <c r="CB122" s="279"/>
      <c r="CC122" s="279"/>
      <c r="CD122" s="1423"/>
    </row>
    <row r="123" spans="1:82" s="295" customFormat="1">
      <c r="A123" s="265" t="s">
        <v>77</v>
      </c>
      <c r="B123" s="2" t="s">
        <v>4325</v>
      </c>
      <c r="C123" s="2" t="s">
        <v>485</v>
      </c>
      <c r="D123" s="265" t="s">
        <v>4327</v>
      </c>
      <c r="E123" s="1466">
        <v>45813</v>
      </c>
      <c r="F123" s="266" t="str">
        <f>IF(_DBcomps[[#This Row],[Lab RTS]]="","No","Yes")</f>
        <v>Yes</v>
      </c>
      <c r="G123" s="267">
        <v>65.7</v>
      </c>
      <c r="H123" s="267"/>
      <c r="I123" s="267"/>
      <c r="J123" s="267"/>
      <c r="K123" s="267"/>
      <c r="L123" s="268"/>
      <c r="M123" s="275"/>
      <c r="N123" s="267"/>
      <c r="O123" s="267"/>
      <c r="P123" s="275"/>
      <c r="Q123" s="269"/>
      <c r="R123" s="336"/>
      <c r="S123" s="777">
        <v>42.09</v>
      </c>
      <c r="T123" s="300">
        <v>8.7100000000000009</v>
      </c>
      <c r="U123" s="267">
        <v>91.88</v>
      </c>
      <c r="V123" s="268"/>
      <c r="W123" s="267"/>
      <c r="X123" s="273">
        <v>18</v>
      </c>
      <c r="Y123" s="267">
        <v>1.7</v>
      </c>
      <c r="Z123" s="290"/>
      <c r="AA123" s="274"/>
      <c r="AB123" s="275"/>
      <c r="AC123" s="274"/>
      <c r="AD123" s="265"/>
      <c r="AE123" s="274">
        <v>0.14000000000000001</v>
      </c>
      <c r="AF123" s="274">
        <v>0.75</v>
      </c>
      <c r="AG123" s="275"/>
      <c r="AH123" s="274"/>
      <c r="AI123" s="274">
        <v>0</v>
      </c>
      <c r="AJ123" s="275"/>
      <c r="AK123" s="270">
        <v>0.11</v>
      </c>
      <c r="AL123" s="274">
        <v>0.04</v>
      </c>
      <c r="AM123" s="275"/>
      <c r="AN123" s="274"/>
      <c r="AO123" s="275"/>
      <c r="AP123" s="274"/>
      <c r="AQ123" s="277">
        <f t="shared" ref="AQ123:AQ161" si="16">MONTH(E123)</f>
        <v>6</v>
      </c>
      <c r="AR123" s="267" t="s">
        <v>683</v>
      </c>
      <c r="AS123" s="275"/>
      <c r="AT123" s="273"/>
      <c r="AU123" s="272"/>
      <c r="AV123" s="267"/>
      <c r="AW123" s="268"/>
      <c r="AX123" s="273"/>
      <c r="AY123" s="273"/>
      <c r="AZ123" s="275"/>
      <c r="BA123" s="268"/>
      <c r="BB123" s="268"/>
      <c r="BC123" s="268"/>
      <c r="BD123" s="268"/>
      <c r="BE123" s="267"/>
      <c r="BF123" s="275"/>
      <c r="BG123" s="275"/>
      <c r="BH123" s="275"/>
      <c r="BI123" s="275"/>
      <c r="BJ123" s="278">
        <v>45813</v>
      </c>
      <c r="BK123" s="279">
        <v>45813</v>
      </c>
      <c r="BL123" s="431" t="s">
        <v>4334</v>
      </c>
      <c r="BM123" s="272"/>
      <c r="BN123" s="422">
        <v>5</v>
      </c>
      <c r="BO123" s="422">
        <v>12</v>
      </c>
      <c r="BP123" s="561">
        <v>65.19</v>
      </c>
      <c r="BQ123" s="413" t="s">
        <v>989</v>
      </c>
      <c r="BR123" s="284"/>
      <c r="BS123" s="280" t="str">
        <f>IF(_DBcomps[[#This Row],[Problem]]="","Yes","No")</f>
        <v>Yes</v>
      </c>
      <c r="BT123" s="281">
        <v>10</v>
      </c>
      <c r="BU123" s="273"/>
      <c r="BV123" s="273"/>
      <c r="BW123" s="273"/>
      <c r="BX123" s="304">
        <v>7</v>
      </c>
      <c r="BY123" s="279" t="s">
        <v>989</v>
      </c>
      <c r="BZ123" s="267"/>
      <c r="CA123" s="279"/>
      <c r="CB123" s="279"/>
      <c r="CC123" s="279"/>
      <c r="CD123" s="1423"/>
    </row>
    <row r="124" spans="1:82" s="295" customFormat="1">
      <c r="A124" s="265" t="s">
        <v>77</v>
      </c>
      <c r="B124" s="2" t="s">
        <v>4325</v>
      </c>
      <c r="C124" s="2" t="s">
        <v>485</v>
      </c>
      <c r="D124" s="265" t="s">
        <v>4328</v>
      </c>
      <c r="E124" s="1466">
        <v>45814</v>
      </c>
      <c r="F124" s="266" t="str">
        <f>IF(_DBcomps[[#This Row],[Lab RTS]]="","No","Yes")</f>
        <v>Yes</v>
      </c>
      <c r="G124" s="267">
        <v>65.459999999999994</v>
      </c>
      <c r="H124" s="267"/>
      <c r="I124" s="267"/>
      <c r="J124" s="267"/>
      <c r="K124" s="267"/>
      <c r="L124" s="268"/>
      <c r="M124" s="275"/>
      <c r="N124" s="267"/>
      <c r="O124" s="267"/>
      <c r="P124" s="275"/>
      <c r="Q124" s="269"/>
      <c r="R124" s="336"/>
      <c r="S124" s="777">
        <v>40.29</v>
      </c>
      <c r="T124" s="300">
        <v>8.68</v>
      </c>
      <c r="U124" s="267">
        <v>93.18</v>
      </c>
      <c r="V124" s="268"/>
      <c r="W124" s="267"/>
      <c r="X124" s="273">
        <v>15</v>
      </c>
      <c r="Y124" s="267">
        <v>1.71</v>
      </c>
      <c r="Z124" s="290"/>
      <c r="AA124" s="274"/>
      <c r="AB124" s="275"/>
      <c r="AC124" s="274"/>
      <c r="AD124" s="265"/>
      <c r="AE124" s="274">
        <v>0.17</v>
      </c>
      <c r="AF124" s="274">
        <v>0.51</v>
      </c>
      <c r="AG124" s="275"/>
      <c r="AH124" s="274"/>
      <c r="AI124" s="274">
        <v>0</v>
      </c>
      <c r="AJ124" s="275"/>
      <c r="AK124" s="270">
        <v>0.09</v>
      </c>
      <c r="AL124" s="274">
        <v>0.03</v>
      </c>
      <c r="AM124" s="275"/>
      <c r="AN124" s="274"/>
      <c r="AO124" s="275"/>
      <c r="AP124" s="274"/>
      <c r="AQ124" s="277">
        <f t="shared" si="16"/>
        <v>6</v>
      </c>
      <c r="AR124" s="267" t="s">
        <v>683</v>
      </c>
      <c r="AS124" s="275"/>
      <c r="AT124" s="273"/>
      <c r="AU124" s="272"/>
      <c r="AV124" s="267"/>
      <c r="AW124" s="268"/>
      <c r="AX124" s="273"/>
      <c r="AY124" s="273"/>
      <c r="AZ124" s="275"/>
      <c r="BA124" s="268"/>
      <c r="BB124" s="268"/>
      <c r="BC124" s="268"/>
      <c r="BD124" s="268"/>
      <c r="BE124" s="267"/>
      <c r="BF124" s="275"/>
      <c r="BG124" s="275"/>
      <c r="BH124" s="275"/>
      <c r="BI124" s="275"/>
      <c r="BJ124" s="278">
        <v>45814</v>
      </c>
      <c r="BK124" s="279">
        <v>45814</v>
      </c>
      <c r="BL124" s="431" t="s">
        <v>4335</v>
      </c>
      <c r="BM124" s="272"/>
      <c r="BN124" s="422">
        <v>5</v>
      </c>
      <c r="BO124" s="422">
        <v>12</v>
      </c>
      <c r="BP124" s="561">
        <v>65.22</v>
      </c>
      <c r="BQ124" s="413" t="s">
        <v>989</v>
      </c>
      <c r="BR124" s="284"/>
      <c r="BS124" s="280" t="str">
        <f>IF(_DBcomps[[#This Row],[Problem]]="","Yes","No")</f>
        <v>Yes</v>
      </c>
      <c r="BT124" s="281">
        <v>10</v>
      </c>
      <c r="BU124" s="273"/>
      <c r="BV124" s="273"/>
      <c r="BW124" s="273"/>
      <c r="BX124" s="304">
        <v>7</v>
      </c>
      <c r="BY124" s="279" t="s">
        <v>989</v>
      </c>
      <c r="BZ124" s="267"/>
      <c r="CA124" s="279"/>
      <c r="CB124" s="279"/>
      <c r="CC124" s="279"/>
      <c r="CD124" s="1423"/>
    </row>
    <row r="125" spans="1:82" s="295" customFormat="1">
      <c r="A125" s="265" t="s">
        <v>77</v>
      </c>
      <c r="B125" s="2" t="s">
        <v>4325</v>
      </c>
      <c r="C125" s="2" t="s">
        <v>485</v>
      </c>
      <c r="D125" s="265" t="s">
        <v>4329</v>
      </c>
      <c r="E125" s="1466">
        <v>45817</v>
      </c>
      <c r="F125" s="266" t="str">
        <f>IF(_DBcomps[[#This Row],[Lab RTS]]="","No","Yes")</f>
        <v>Yes</v>
      </c>
      <c r="G125" s="267">
        <v>65.59</v>
      </c>
      <c r="H125" s="267"/>
      <c r="I125" s="267"/>
      <c r="J125" s="267"/>
      <c r="K125" s="267"/>
      <c r="L125" s="268"/>
      <c r="M125" s="275"/>
      <c r="N125" s="267"/>
      <c r="O125" s="267"/>
      <c r="P125" s="275"/>
      <c r="Q125" s="269"/>
      <c r="R125" s="336"/>
      <c r="S125" s="777">
        <v>41.33</v>
      </c>
      <c r="T125" s="300">
        <v>8.32</v>
      </c>
      <c r="U125" s="267">
        <v>82.61</v>
      </c>
      <c r="V125" s="268"/>
      <c r="W125" s="267"/>
      <c r="X125" s="273">
        <v>17</v>
      </c>
      <c r="Y125" s="267">
        <v>2.33</v>
      </c>
      <c r="Z125" s="290"/>
      <c r="AA125" s="274"/>
      <c r="AB125" s="275"/>
      <c r="AC125" s="274"/>
      <c r="AD125" s="265"/>
      <c r="AE125" s="274">
        <v>0.1</v>
      </c>
      <c r="AF125" s="274">
        <v>0.44</v>
      </c>
      <c r="AG125" s="275"/>
      <c r="AH125" s="274"/>
      <c r="AI125" s="274">
        <v>0.03</v>
      </c>
      <c r="AJ125" s="275"/>
      <c r="AK125" s="270">
        <v>0.1</v>
      </c>
      <c r="AL125" s="274">
        <v>0.05</v>
      </c>
      <c r="AM125" s="275"/>
      <c r="AN125" s="274"/>
      <c r="AO125" s="275"/>
      <c r="AP125" s="274"/>
      <c r="AQ125" s="277">
        <f t="shared" si="16"/>
        <v>6</v>
      </c>
      <c r="AR125" s="267" t="s">
        <v>683</v>
      </c>
      <c r="AS125" s="275"/>
      <c r="AT125" s="273"/>
      <c r="AU125" s="272"/>
      <c r="AV125" s="267"/>
      <c r="AW125" s="268"/>
      <c r="AX125" s="273"/>
      <c r="AY125" s="273"/>
      <c r="AZ125" s="275"/>
      <c r="BA125" s="268"/>
      <c r="BB125" s="268"/>
      <c r="BC125" s="268"/>
      <c r="BD125" s="268"/>
      <c r="BE125" s="267"/>
      <c r="BF125" s="275"/>
      <c r="BG125" s="275"/>
      <c r="BH125" s="275"/>
      <c r="BI125" s="275"/>
      <c r="BJ125" s="278">
        <v>45817</v>
      </c>
      <c r="BK125" s="279">
        <v>45817</v>
      </c>
      <c r="BL125" s="431" t="s">
        <v>4336</v>
      </c>
      <c r="BM125" s="272"/>
      <c r="BN125" s="422">
        <v>5</v>
      </c>
      <c r="BO125" s="422">
        <v>12</v>
      </c>
      <c r="BP125" s="561">
        <v>65.150000000000006</v>
      </c>
      <c r="BQ125" s="413" t="s">
        <v>989</v>
      </c>
      <c r="BR125" s="284"/>
      <c r="BS125" s="280" t="str">
        <f>IF(_DBcomps[[#This Row],[Problem]]="","Yes","No")</f>
        <v>Yes</v>
      </c>
      <c r="BT125" s="281">
        <v>10</v>
      </c>
      <c r="BU125" s="273"/>
      <c r="BV125" s="273"/>
      <c r="BW125" s="273"/>
      <c r="BX125" s="304">
        <v>7</v>
      </c>
      <c r="BY125" s="279" t="s">
        <v>989</v>
      </c>
      <c r="BZ125" s="267"/>
      <c r="CA125" s="279"/>
      <c r="CB125" s="279"/>
      <c r="CC125" s="279"/>
      <c r="CD125" s="1423"/>
    </row>
    <row r="126" spans="1:82" s="295" customFormat="1">
      <c r="A126" s="265" t="s">
        <v>77</v>
      </c>
      <c r="B126" s="2" t="s">
        <v>4325</v>
      </c>
      <c r="C126" s="2" t="s">
        <v>485</v>
      </c>
      <c r="D126" s="265" t="s">
        <v>4330</v>
      </c>
      <c r="E126" s="1466">
        <v>45817</v>
      </c>
      <c r="F126" s="266" t="str">
        <f>IF(_DBcomps[[#This Row],[Lab RTS]]="","No","Yes")</f>
        <v>Yes</v>
      </c>
      <c r="G126" s="267">
        <v>63.07</v>
      </c>
      <c r="H126" s="267"/>
      <c r="I126" s="267"/>
      <c r="J126" s="267"/>
      <c r="K126" s="267"/>
      <c r="L126" s="268"/>
      <c r="M126" s="275"/>
      <c r="N126" s="267"/>
      <c r="O126" s="267"/>
      <c r="P126" s="275"/>
      <c r="Q126" s="269"/>
      <c r="R126" s="336"/>
      <c r="S126" s="777">
        <v>42.36</v>
      </c>
      <c r="T126" s="300">
        <v>8.39</v>
      </c>
      <c r="U126" s="267">
        <v>89.06</v>
      </c>
      <c r="V126" s="268"/>
      <c r="W126" s="267"/>
      <c r="X126" s="273">
        <v>18</v>
      </c>
      <c r="Y126" s="267">
        <v>2.14</v>
      </c>
      <c r="Z126" s="290"/>
      <c r="AA126" s="274"/>
      <c r="AB126" s="275"/>
      <c r="AC126" s="274"/>
      <c r="AD126" s="265"/>
      <c r="AE126" s="274">
        <v>0.02</v>
      </c>
      <c r="AF126" s="274">
        <v>0.16</v>
      </c>
      <c r="AG126" s="275"/>
      <c r="AH126" s="274"/>
      <c r="AI126" s="274">
        <v>0</v>
      </c>
      <c r="AJ126" s="275"/>
      <c r="AK126" s="270">
        <v>0.12</v>
      </c>
      <c r="AL126" s="274">
        <v>0.01</v>
      </c>
      <c r="AM126" s="275"/>
      <c r="AN126" s="274"/>
      <c r="AO126" s="275"/>
      <c r="AP126" s="274"/>
      <c r="AQ126" s="277">
        <f t="shared" si="16"/>
        <v>6</v>
      </c>
      <c r="AR126" s="267" t="s">
        <v>683</v>
      </c>
      <c r="AS126" s="275"/>
      <c r="AT126" s="273"/>
      <c r="AU126" s="272"/>
      <c r="AV126" s="267"/>
      <c r="AW126" s="268"/>
      <c r="AX126" s="273"/>
      <c r="AY126" s="273"/>
      <c r="AZ126" s="275"/>
      <c r="BA126" s="268"/>
      <c r="BB126" s="268"/>
      <c r="BC126" s="268"/>
      <c r="BD126" s="268"/>
      <c r="BE126" s="267"/>
      <c r="BF126" s="275"/>
      <c r="BG126" s="275"/>
      <c r="BH126" s="275"/>
      <c r="BI126" s="275"/>
      <c r="BJ126" s="278">
        <v>45817</v>
      </c>
      <c r="BK126" s="279">
        <v>45817</v>
      </c>
      <c r="BL126" s="431" t="s">
        <v>4337</v>
      </c>
      <c r="BM126" s="272"/>
      <c r="BN126" s="422">
        <v>5</v>
      </c>
      <c r="BO126" s="422">
        <v>12</v>
      </c>
      <c r="BP126" s="561">
        <v>65.209999999999994</v>
      </c>
      <c r="BQ126" s="413" t="s">
        <v>989</v>
      </c>
      <c r="BR126" s="284"/>
      <c r="BS126" s="280" t="str">
        <f>IF(_DBcomps[[#This Row],[Problem]]="","Yes","No")</f>
        <v>Yes</v>
      </c>
      <c r="BT126" s="281">
        <v>10</v>
      </c>
      <c r="BU126" s="273"/>
      <c r="BV126" s="273"/>
      <c r="BW126" s="273"/>
      <c r="BX126" s="304">
        <v>7</v>
      </c>
      <c r="BY126" s="279" t="s">
        <v>989</v>
      </c>
      <c r="BZ126" s="267"/>
      <c r="CA126" s="279"/>
      <c r="CB126" s="279"/>
      <c r="CC126" s="279"/>
      <c r="CD126" s="1423"/>
    </row>
    <row r="127" spans="1:82" s="295" customFormat="1">
      <c r="A127" s="265" t="s">
        <v>77</v>
      </c>
      <c r="B127" s="2" t="s">
        <v>4325</v>
      </c>
      <c r="C127" s="2" t="s">
        <v>485</v>
      </c>
      <c r="D127" s="265" t="s">
        <v>4331</v>
      </c>
      <c r="E127" s="1466">
        <v>45818</v>
      </c>
      <c r="F127" s="266" t="str">
        <f>IF(_DBcomps[[#This Row],[Lab RTS]]="","No","Yes")</f>
        <v>Yes</v>
      </c>
      <c r="G127" s="267">
        <v>64.31</v>
      </c>
      <c r="H127" s="267"/>
      <c r="I127" s="267"/>
      <c r="J127" s="267"/>
      <c r="K127" s="267"/>
      <c r="L127" s="268"/>
      <c r="M127" s="275"/>
      <c r="N127" s="267"/>
      <c r="O127" s="267"/>
      <c r="P127" s="275"/>
      <c r="Q127" s="269"/>
      <c r="R127" s="336"/>
      <c r="S127" s="777">
        <v>41.33</v>
      </c>
      <c r="T127" s="300">
        <v>8.3699999999999992</v>
      </c>
      <c r="U127" s="267">
        <v>90.09</v>
      </c>
      <c r="V127" s="268"/>
      <c r="W127" s="267"/>
      <c r="X127" s="273">
        <v>17</v>
      </c>
      <c r="Y127" s="267">
        <v>2.11</v>
      </c>
      <c r="Z127" s="290"/>
      <c r="AA127" s="274"/>
      <c r="AB127" s="275"/>
      <c r="AC127" s="274"/>
      <c r="AD127" s="265"/>
      <c r="AE127" s="274">
        <v>0.02</v>
      </c>
      <c r="AF127" s="274">
        <v>0.16</v>
      </c>
      <c r="AG127" s="275"/>
      <c r="AH127" s="274"/>
      <c r="AI127" s="274">
        <v>0</v>
      </c>
      <c r="AJ127" s="275"/>
      <c r="AK127" s="270">
        <v>0.46</v>
      </c>
      <c r="AL127" s="274">
        <v>0.02</v>
      </c>
      <c r="AM127" s="275"/>
      <c r="AN127" s="274"/>
      <c r="AO127" s="275"/>
      <c r="AP127" s="274"/>
      <c r="AQ127" s="277">
        <f t="shared" si="16"/>
        <v>6</v>
      </c>
      <c r="AR127" s="267" t="s">
        <v>683</v>
      </c>
      <c r="AS127" s="275"/>
      <c r="AT127" s="273"/>
      <c r="AU127" s="272"/>
      <c r="AV127" s="267"/>
      <c r="AW127" s="268"/>
      <c r="AX127" s="273"/>
      <c r="AY127" s="273"/>
      <c r="AZ127" s="275"/>
      <c r="BA127" s="268"/>
      <c r="BB127" s="268"/>
      <c r="BC127" s="268"/>
      <c r="BD127" s="268"/>
      <c r="BE127" s="267"/>
      <c r="BF127" s="275"/>
      <c r="BG127" s="275"/>
      <c r="BH127" s="275"/>
      <c r="BI127" s="275"/>
      <c r="BJ127" s="278">
        <v>45818</v>
      </c>
      <c r="BK127" s="279">
        <v>45818</v>
      </c>
      <c r="BL127" s="431" t="s">
        <v>4338</v>
      </c>
      <c r="BM127" s="272"/>
      <c r="BN127" s="422">
        <v>5</v>
      </c>
      <c r="BO127" s="422">
        <v>12</v>
      </c>
      <c r="BP127" s="561">
        <v>65.040000000000006</v>
      </c>
      <c r="BQ127" s="413" t="s">
        <v>989</v>
      </c>
      <c r="BR127" s="284"/>
      <c r="BS127" s="280" t="str">
        <f>IF(_DBcomps[[#This Row],[Problem]]="","Yes","No")</f>
        <v>Yes</v>
      </c>
      <c r="BT127" s="281">
        <v>10</v>
      </c>
      <c r="BU127" s="273"/>
      <c r="BV127" s="273"/>
      <c r="BW127" s="273"/>
      <c r="BX127" s="304">
        <v>7</v>
      </c>
      <c r="BY127" s="279" t="s">
        <v>989</v>
      </c>
      <c r="BZ127" s="267"/>
      <c r="CA127" s="279"/>
      <c r="CB127" s="279"/>
      <c r="CC127" s="279"/>
      <c r="CD127" s="1423"/>
    </row>
    <row r="128" spans="1:82" s="295" customFormat="1">
      <c r="A128" s="265" t="s">
        <v>77</v>
      </c>
      <c r="B128" s="2" t="s">
        <v>4325</v>
      </c>
      <c r="C128" s="2" t="s">
        <v>485</v>
      </c>
      <c r="D128" s="265" t="s">
        <v>4332</v>
      </c>
      <c r="E128" s="1466">
        <v>45819</v>
      </c>
      <c r="F128" s="266" t="str">
        <f>IF(_DBcomps[[#This Row],[Lab RTS]]="","No","Yes")</f>
        <v>Yes</v>
      </c>
      <c r="G128" s="267">
        <v>63.35</v>
      </c>
      <c r="H128" s="267"/>
      <c r="I128" s="267"/>
      <c r="J128" s="267"/>
      <c r="K128" s="267"/>
      <c r="L128" s="268"/>
      <c r="M128" s="275"/>
      <c r="N128" s="267"/>
      <c r="O128" s="267"/>
      <c r="P128" s="275"/>
      <c r="Q128" s="269"/>
      <c r="R128" s="336"/>
      <c r="S128" s="777">
        <v>43.28</v>
      </c>
      <c r="T128" s="300">
        <v>8.51</v>
      </c>
      <c r="U128" s="267">
        <v>90.66</v>
      </c>
      <c r="V128" s="268"/>
      <c r="W128" s="267"/>
      <c r="X128" s="273">
        <v>15</v>
      </c>
      <c r="Y128" s="267">
        <v>2.02</v>
      </c>
      <c r="Z128" s="290"/>
      <c r="AA128" s="274"/>
      <c r="AB128" s="275"/>
      <c r="AC128" s="274"/>
      <c r="AD128" s="265"/>
      <c r="AE128" s="274">
        <v>0.03</v>
      </c>
      <c r="AF128" s="274">
        <v>0.24</v>
      </c>
      <c r="AG128" s="275"/>
      <c r="AH128" s="274"/>
      <c r="AI128" s="274">
        <v>0</v>
      </c>
      <c r="AJ128" s="275"/>
      <c r="AK128" s="270">
        <v>0.57999999999999996</v>
      </c>
      <c r="AL128" s="274">
        <v>0.04</v>
      </c>
      <c r="AM128" s="275"/>
      <c r="AN128" s="274"/>
      <c r="AO128" s="275"/>
      <c r="AP128" s="274"/>
      <c r="AQ128" s="277">
        <f t="shared" si="16"/>
        <v>6</v>
      </c>
      <c r="AR128" s="267" t="s">
        <v>683</v>
      </c>
      <c r="AS128" s="275"/>
      <c r="AT128" s="273"/>
      <c r="AU128" s="272"/>
      <c r="AV128" s="267"/>
      <c r="AW128" s="268"/>
      <c r="AX128" s="273"/>
      <c r="AY128" s="273"/>
      <c r="AZ128" s="275"/>
      <c r="BA128" s="268"/>
      <c r="BB128" s="268"/>
      <c r="BC128" s="268"/>
      <c r="BD128" s="268"/>
      <c r="BE128" s="267"/>
      <c r="BF128" s="275"/>
      <c r="BG128" s="275"/>
      <c r="BH128" s="275"/>
      <c r="BI128" s="275"/>
      <c r="BJ128" s="278">
        <v>45819</v>
      </c>
      <c r="BK128" s="279">
        <v>45819</v>
      </c>
      <c r="BL128" s="431" t="s">
        <v>4339</v>
      </c>
      <c r="BM128" s="272"/>
      <c r="BN128" s="422">
        <v>5</v>
      </c>
      <c r="BO128" s="422">
        <v>12</v>
      </c>
      <c r="BP128" s="561">
        <v>65.17</v>
      </c>
      <c r="BQ128" s="413" t="s">
        <v>989</v>
      </c>
      <c r="BR128" s="284"/>
      <c r="BS128" s="280" t="str">
        <f>IF(_DBcomps[[#This Row],[Problem]]="","Yes","No")</f>
        <v>Yes</v>
      </c>
      <c r="BT128" s="281">
        <v>10</v>
      </c>
      <c r="BU128" s="273"/>
      <c r="BV128" s="273"/>
      <c r="BW128" s="273"/>
      <c r="BX128" s="304">
        <v>7</v>
      </c>
      <c r="BY128" s="279" t="s">
        <v>989</v>
      </c>
      <c r="BZ128" s="267"/>
      <c r="CA128" s="279"/>
      <c r="CB128" s="279"/>
      <c r="CC128" s="279"/>
      <c r="CD128" s="1423"/>
    </row>
    <row r="129" spans="1:82" s="295" customFormat="1">
      <c r="A129" s="265" t="s">
        <v>77</v>
      </c>
      <c r="B129" s="2" t="s">
        <v>4325</v>
      </c>
      <c r="C129" s="2" t="s">
        <v>485</v>
      </c>
      <c r="D129" s="265" t="s">
        <v>7115</v>
      </c>
      <c r="E129" s="1466">
        <v>45966</v>
      </c>
      <c r="F129" s="266" t="s">
        <v>567</v>
      </c>
      <c r="G129" s="267">
        <v>64.959999999999994</v>
      </c>
      <c r="H129" s="267"/>
      <c r="I129" s="267"/>
      <c r="J129" s="267"/>
      <c r="K129" s="267"/>
      <c r="L129" s="268"/>
      <c r="M129" s="275"/>
      <c r="N129" s="267"/>
      <c r="O129" s="267"/>
      <c r="P129" s="275"/>
      <c r="Q129" s="269"/>
      <c r="R129" s="270"/>
      <c r="S129" s="296">
        <v>42.46</v>
      </c>
      <c r="T129" s="300">
        <v>8.48</v>
      </c>
      <c r="U129" s="267">
        <v>90.17</v>
      </c>
      <c r="V129" s="268"/>
      <c r="W129" s="267"/>
      <c r="X129" s="273">
        <v>18</v>
      </c>
      <c r="Y129" s="267">
        <v>1.19</v>
      </c>
      <c r="Z129" s="290"/>
      <c r="AA129" s="274"/>
      <c r="AB129" s="275"/>
      <c r="AC129" s="274"/>
      <c r="AD129" s="265"/>
      <c r="AE129" s="274">
        <v>0.13</v>
      </c>
      <c r="AF129" s="274">
        <v>0.54</v>
      </c>
      <c r="AG129" s="275"/>
      <c r="AH129" s="274"/>
      <c r="AI129" s="274">
        <v>0.12</v>
      </c>
      <c r="AJ129" s="275"/>
      <c r="AK129" s="270">
        <v>0.81</v>
      </c>
      <c r="AL129" s="274">
        <v>0.05</v>
      </c>
      <c r="AM129" s="275"/>
      <c r="AN129" s="274"/>
      <c r="AO129" s="275"/>
      <c r="AP129" s="274"/>
      <c r="AQ129" s="277">
        <f>MONTH(E129)</f>
        <v>11</v>
      </c>
      <c r="AR129" s="267" t="s">
        <v>683</v>
      </c>
      <c r="AS129" s="275"/>
      <c r="AT129" s="273"/>
      <c r="AU129" s="272"/>
      <c r="AV129" s="267"/>
      <c r="AW129" s="268"/>
      <c r="AX129" s="273"/>
      <c r="AY129" s="273"/>
      <c r="AZ129" s="275"/>
      <c r="BA129" s="268"/>
      <c r="BB129" s="268"/>
      <c r="BC129" s="268"/>
      <c r="BD129" s="268"/>
      <c r="BE129" s="267"/>
      <c r="BF129" s="275"/>
      <c r="BG129" s="275"/>
      <c r="BH129" s="275"/>
      <c r="BI129" s="275"/>
      <c r="BJ129" s="278">
        <v>45966</v>
      </c>
      <c r="BK129" s="279">
        <v>45966</v>
      </c>
      <c r="BL129" s="1611"/>
      <c r="BM129" s="272"/>
      <c r="BN129" s="422">
        <v>6</v>
      </c>
      <c r="BO129" s="422">
        <v>12</v>
      </c>
      <c r="BP129" s="561">
        <v>64.84</v>
      </c>
      <c r="BQ129" s="413" t="s">
        <v>989</v>
      </c>
      <c r="BR129" s="284"/>
      <c r="BS129" s="280" t="str">
        <f>IF(_DBcomps[[#This Row],[Problem]]="","Yes","No")</f>
        <v>Yes</v>
      </c>
      <c r="BT129" s="281">
        <v>10</v>
      </c>
      <c r="BU129" s="273"/>
      <c r="BV129" s="273"/>
      <c r="BW129" s="273"/>
      <c r="BX129" s="273">
        <v>7</v>
      </c>
      <c r="BY129" s="279" t="s">
        <v>989</v>
      </c>
      <c r="BZ129" s="267"/>
      <c r="CA129" s="279"/>
      <c r="CB129" s="279"/>
      <c r="CC129" s="279"/>
      <c r="CD129" s="1423"/>
    </row>
    <row r="130" spans="1:82" s="295" customFormat="1">
      <c r="A130" s="265" t="s">
        <v>77</v>
      </c>
      <c r="B130" s="2" t="s">
        <v>4325</v>
      </c>
      <c r="C130" s="2" t="s">
        <v>485</v>
      </c>
      <c r="D130" s="265" t="s">
        <v>7116</v>
      </c>
      <c r="E130" s="1466">
        <v>45966</v>
      </c>
      <c r="F130" s="266" t="s">
        <v>567</v>
      </c>
      <c r="G130" s="267">
        <v>65.3</v>
      </c>
      <c r="H130" s="267"/>
      <c r="I130" s="267"/>
      <c r="J130" s="267"/>
      <c r="K130" s="267"/>
      <c r="L130" s="268"/>
      <c r="M130" s="275"/>
      <c r="N130" s="267"/>
      <c r="O130" s="267"/>
      <c r="P130" s="275"/>
      <c r="Q130" s="269"/>
      <c r="R130" s="270"/>
      <c r="S130" s="296">
        <v>41.94</v>
      </c>
      <c r="T130" s="300">
        <v>8.51</v>
      </c>
      <c r="U130" s="267">
        <v>91.76</v>
      </c>
      <c r="V130" s="268"/>
      <c r="W130" s="267"/>
      <c r="X130" s="273">
        <v>16</v>
      </c>
      <c r="Y130" s="267">
        <v>1.75</v>
      </c>
      <c r="Z130" s="290"/>
      <c r="AA130" s="274"/>
      <c r="AB130" s="275"/>
      <c r="AC130" s="274"/>
      <c r="AD130" s="265"/>
      <c r="AE130" s="274">
        <v>0.25</v>
      </c>
      <c r="AF130" s="274">
        <v>0.69</v>
      </c>
      <c r="AG130" s="275"/>
      <c r="AH130" s="274"/>
      <c r="AI130" s="274">
        <v>0.75</v>
      </c>
      <c r="AJ130" s="275"/>
      <c r="AK130" s="270">
        <v>1.04</v>
      </c>
      <c r="AL130" s="274">
        <v>0.14000000000000001</v>
      </c>
      <c r="AM130" s="275"/>
      <c r="AN130" s="274"/>
      <c r="AO130" s="275"/>
      <c r="AP130" s="274"/>
      <c r="AQ130" s="277">
        <f>MONTH(E130)</f>
        <v>11</v>
      </c>
      <c r="AR130" s="267" t="s">
        <v>683</v>
      </c>
      <c r="AS130" s="275"/>
      <c r="AT130" s="273"/>
      <c r="AU130" s="272"/>
      <c r="AV130" s="267"/>
      <c r="AW130" s="268"/>
      <c r="AX130" s="273"/>
      <c r="AY130" s="273"/>
      <c r="AZ130" s="275"/>
      <c r="BA130" s="268"/>
      <c r="BB130" s="268"/>
      <c r="BC130" s="268"/>
      <c r="BD130" s="268"/>
      <c r="BE130" s="267"/>
      <c r="BF130" s="275"/>
      <c r="BG130" s="275"/>
      <c r="BH130" s="275"/>
      <c r="BI130" s="275"/>
      <c r="BJ130" s="278">
        <v>45966</v>
      </c>
      <c r="BK130" s="279">
        <v>45967</v>
      </c>
      <c r="BL130" s="1611"/>
      <c r="BM130" s="272"/>
      <c r="BN130" s="422">
        <v>6</v>
      </c>
      <c r="BO130" s="422">
        <v>12</v>
      </c>
      <c r="BP130" s="561">
        <v>64.84</v>
      </c>
      <c r="BQ130" s="413" t="s">
        <v>989</v>
      </c>
      <c r="BR130" s="284"/>
      <c r="BS130" s="280" t="str">
        <f>IF(_DBcomps[[#This Row],[Problem]]="","Yes","No")</f>
        <v>Yes</v>
      </c>
      <c r="BT130" s="281">
        <v>10</v>
      </c>
      <c r="BU130" s="273"/>
      <c r="BV130" s="273"/>
      <c r="BW130" s="273"/>
      <c r="BX130" s="273">
        <v>7</v>
      </c>
      <c r="BY130" s="279" t="s">
        <v>989</v>
      </c>
      <c r="BZ130" s="267"/>
      <c r="CA130" s="279"/>
      <c r="CB130" s="279"/>
      <c r="CC130" s="279"/>
      <c r="CD130" s="1423"/>
    </row>
    <row r="131" spans="1:82" s="295" customFormat="1">
      <c r="A131" s="265" t="s">
        <v>77</v>
      </c>
      <c r="B131" s="2" t="s">
        <v>4325</v>
      </c>
      <c r="C131" s="2" t="s">
        <v>485</v>
      </c>
      <c r="D131" s="265" t="s">
        <v>7117</v>
      </c>
      <c r="E131" s="1466">
        <v>45967</v>
      </c>
      <c r="F131" s="266" t="s">
        <v>567</v>
      </c>
      <c r="G131" s="267">
        <v>65.14</v>
      </c>
      <c r="H131" s="267"/>
      <c r="I131" s="267"/>
      <c r="J131" s="267"/>
      <c r="K131" s="267"/>
      <c r="L131" s="268"/>
      <c r="M131" s="275"/>
      <c r="N131" s="267"/>
      <c r="O131" s="267"/>
      <c r="P131" s="275"/>
      <c r="Q131" s="269"/>
      <c r="R131" s="270"/>
      <c r="S131" s="296">
        <v>40.07</v>
      </c>
      <c r="T131" s="300">
        <v>8.5399999999999991</v>
      </c>
      <c r="U131" s="267">
        <v>90.16</v>
      </c>
      <c r="V131" s="268"/>
      <c r="W131" s="267"/>
      <c r="X131" s="273">
        <v>17</v>
      </c>
      <c r="Y131" s="267">
        <v>0.8</v>
      </c>
      <c r="Z131" s="290"/>
      <c r="AA131" s="274"/>
      <c r="AB131" s="275"/>
      <c r="AC131" s="274"/>
      <c r="AD131" s="265"/>
      <c r="AE131" s="274">
        <v>0.33</v>
      </c>
      <c r="AF131" s="274">
        <v>0.99</v>
      </c>
      <c r="AG131" s="275"/>
      <c r="AH131" s="274"/>
      <c r="AI131" s="274">
        <v>0.35</v>
      </c>
      <c r="AJ131" s="275"/>
      <c r="AK131" s="270">
        <v>0.66</v>
      </c>
      <c r="AL131" s="274">
        <v>0.09</v>
      </c>
      <c r="AM131" s="275"/>
      <c r="AN131" s="274"/>
      <c r="AO131" s="275"/>
      <c r="AP131" s="274"/>
      <c r="AQ131" s="277">
        <f>MONTH(E131)</f>
        <v>11</v>
      </c>
      <c r="AR131" s="267" t="s">
        <v>683</v>
      </c>
      <c r="AS131" s="275"/>
      <c r="AT131" s="273"/>
      <c r="AU131" s="272"/>
      <c r="AV131" s="267"/>
      <c r="AW131" s="268"/>
      <c r="AX131" s="273"/>
      <c r="AY131" s="273"/>
      <c r="AZ131" s="275"/>
      <c r="BA131" s="268"/>
      <c r="BB131" s="268"/>
      <c r="BC131" s="268"/>
      <c r="BD131" s="268"/>
      <c r="BE131" s="267"/>
      <c r="BF131" s="275"/>
      <c r="BG131" s="275"/>
      <c r="BH131" s="275"/>
      <c r="BI131" s="275"/>
      <c r="BJ131" s="278">
        <v>45967</v>
      </c>
      <c r="BK131" s="279">
        <v>45967</v>
      </c>
      <c r="BL131" s="1611"/>
      <c r="BM131" s="272"/>
      <c r="BN131" s="422">
        <v>16</v>
      </c>
      <c r="BO131" s="422">
        <v>12</v>
      </c>
      <c r="BP131" s="561">
        <v>64.84</v>
      </c>
      <c r="BQ131" s="413" t="s">
        <v>989</v>
      </c>
      <c r="BR131" s="284"/>
      <c r="BS131" s="280" t="str">
        <f>IF(_DBcomps[[#This Row],[Problem]]="","Yes","No")</f>
        <v>No</v>
      </c>
      <c r="BT131" s="281">
        <v>10</v>
      </c>
      <c r="BU131" s="273">
        <v>2</v>
      </c>
      <c r="BV131" s="273"/>
      <c r="BW131" s="273"/>
      <c r="BX131" s="273">
        <v>7</v>
      </c>
      <c r="BY131" s="279" t="s">
        <v>989</v>
      </c>
      <c r="BZ131" s="267"/>
      <c r="CA131" s="279" t="s">
        <v>1241</v>
      </c>
      <c r="CB131" s="279" t="s">
        <v>1321</v>
      </c>
      <c r="CC131" s="279" t="s">
        <v>1262</v>
      </c>
      <c r="CD131" s="1423"/>
    </row>
    <row r="132" spans="1:82" s="295" customFormat="1">
      <c r="A132" s="265" t="s">
        <v>77</v>
      </c>
      <c r="B132" s="2" t="s">
        <v>4326</v>
      </c>
      <c r="C132" s="2" t="s">
        <v>485</v>
      </c>
      <c r="D132" s="265" t="s">
        <v>4333</v>
      </c>
      <c r="E132" s="1466">
        <v>45819</v>
      </c>
      <c r="F132" s="266" t="str">
        <f>IF(_DBcomps[[#This Row],[Lab RTS]]="","No","Yes")</f>
        <v>Yes</v>
      </c>
      <c r="G132" s="267">
        <v>63.52</v>
      </c>
      <c r="H132" s="267"/>
      <c r="I132" s="267"/>
      <c r="J132" s="267"/>
      <c r="K132" s="267"/>
      <c r="L132" s="268"/>
      <c r="M132" s="275"/>
      <c r="N132" s="267"/>
      <c r="O132" s="267"/>
      <c r="P132" s="275"/>
      <c r="Q132" s="269"/>
      <c r="R132" s="336"/>
      <c r="S132" s="777">
        <v>42.63</v>
      </c>
      <c r="T132" s="300">
        <v>8.5500000000000007</v>
      </c>
      <c r="U132" s="267">
        <v>87.6</v>
      </c>
      <c r="V132" s="268"/>
      <c r="W132" s="267"/>
      <c r="X132" s="273">
        <v>16</v>
      </c>
      <c r="Y132" s="267">
        <v>2.12</v>
      </c>
      <c r="Z132" s="290"/>
      <c r="AA132" s="274"/>
      <c r="AB132" s="275"/>
      <c r="AC132" s="274"/>
      <c r="AD132" s="265"/>
      <c r="AE132" s="274">
        <v>0.04</v>
      </c>
      <c r="AF132" s="274">
        <v>0.18</v>
      </c>
      <c r="AG132" s="275"/>
      <c r="AH132" s="274"/>
      <c r="AI132" s="274">
        <v>0</v>
      </c>
      <c r="AJ132" s="275"/>
      <c r="AK132" s="270">
        <v>0.28999999999999998</v>
      </c>
      <c r="AL132" s="274">
        <v>0.05</v>
      </c>
      <c r="AM132" s="275"/>
      <c r="AN132" s="274"/>
      <c r="AO132" s="275"/>
      <c r="AP132" s="274"/>
      <c r="AQ132" s="277">
        <f t="shared" si="16"/>
        <v>6</v>
      </c>
      <c r="AR132" s="267" t="s">
        <v>683</v>
      </c>
      <c r="AS132" s="275"/>
      <c r="AT132" s="273"/>
      <c r="AU132" s="272"/>
      <c r="AV132" s="267"/>
      <c r="AW132" s="268"/>
      <c r="AX132" s="273"/>
      <c r="AY132" s="273"/>
      <c r="AZ132" s="275"/>
      <c r="BA132" s="268"/>
      <c r="BB132" s="268"/>
      <c r="BC132" s="268"/>
      <c r="BD132" s="268"/>
      <c r="BE132" s="267"/>
      <c r="BF132" s="275"/>
      <c r="BG132" s="275"/>
      <c r="BH132" s="275"/>
      <c r="BI132" s="275"/>
      <c r="BJ132" s="278">
        <v>45819</v>
      </c>
      <c r="BK132" s="279">
        <v>45820</v>
      </c>
      <c r="BL132" s="431" t="s">
        <v>4334</v>
      </c>
      <c r="BM132" s="272"/>
      <c r="BN132" s="422">
        <v>5</v>
      </c>
      <c r="BO132" s="422">
        <v>12</v>
      </c>
      <c r="BP132" s="561">
        <v>65.09</v>
      </c>
      <c r="BQ132" s="413" t="s">
        <v>989</v>
      </c>
      <c r="BR132" s="284"/>
      <c r="BS132" s="280" t="str">
        <f>IF(_DBcomps[[#This Row],[Problem]]="","Yes","No")</f>
        <v>Yes</v>
      </c>
      <c r="BT132" s="281">
        <v>10</v>
      </c>
      <c r="BU132" s="273"/>
      <c r="BV132" s="273"/>
      <c r="BW132" s="273"/>
      <c r="BX132" s="304">
        <v>7</v>
      </c>
      <c r="BY132" s="279" t="s">
        <v>989</v>
      </c>
      <c r="BZ132" s="267"/>
      <c r="CA132" s="279"/>
      <c r="CB132" s="279"/>
      <c r="CC132" s="279"/>
      <c r="CD132" s="1423"/>
    </row>
    <row r="133" spans="1:82" s="295" customFormat="1">
      <c r="A133" s="265" t="s">
        <v>77</v>
      </c>
      <c r="B133" s="2" t="s">
        <v>4326</v>
      </c>
      <c r="C133" s="2" t="s">
        <v>485</v>
      </c>
      <c r="D133" s="265" t="s">
        <v>4386</v>
      </c>
      <c r="E133" s="1466">
        <v>45820</v>
      </c>
      <c r="F133" s="266" t="str">
        <f>IF(_DBcomps[[#This Row],[Lab RTS]]="","No","Yes")</f>
        <v>Yes</v>
      </c>
      <c r="G133" s="267">
        <v>64.069999999999993</v>
      </c>
      <c r="H133" s="267"/>
      <c r="I133" s="267"/>
      <c r="J133" s="267"/>
      <c r="K133" s="267"/>
      <c r="L133" s="268"/>
      <c r="M133" s="275"/>
      <c r="N133" s="267"/>
      <c r="O133" s="267"/>
      <c r="P133" s="275"/>
      <c r="Q133" s="269"/>
      <c r="R133" s="336"/>
      <c r="S133" s="777">
        <v>41.64</v>
      </c>
      <c r="T133" s="300">
        <v>8.56</v>
      </c>
      <c r="U133" s="267">
        <v>91.06</v>
      </c>
      <c r="V133" s="268"/>
      <c r="W133" s="267"/>
      <c r="X133" s="273">
        <v>19</v>
      </c>
      <c r="Y133" s="267">
        <v>1.63</v>
      </c>
      <c r="Z133" s="290"/>
      <c r="AA133" s="274"/>
      <c r="AB133" s="275"/>
      <c r="AC133" s="274"/>
      <c r="AD133" s="265"/>
      <c r="AE133" s="274">
        <v>0.02</v>
      </c>
      <c r="AF133" s="274">
        <v>0.09</v>
      </c>
      <c r="AG133" s="275"/>
      <c r="AH133" s="274"/>
      <c r="AI133" s="274">
        <v>0</v>
      </c>
      <c r="AJ133" s="275"/>
      <c r="AK133" s="270">
        <v>0.11</v>
      </c>
      <c r="AL133" s="274">
        <v>7.0000000000000007E-2</v>
      </c>
      <c r="AM133" s="275"/>
      <c r="AN133" s="274"/>
      <c r="AO133" s="275"/>
      <c r="AP133" s="274"/>
      <c r="AQ133" s="277">
        <f t="shared" ref="AQ133:AQ139" si="17">MONTH(E133)</f>
        <v>6</v>
      </c>
      <c r="AR133" s="267" t="s">
        <v>683</v>
      </c>
      <c r="AS133" s="275"/>
      <c r="AT133" s="273"/>
      <c r="AU133" s="272"/>
      <c r="AV133" s="267"/>
      <c r="AW133" s="268"/>
      <c r="AX133" s="273"/>
      <c r="AY133" s="273"/>
      <c r="AZ133" s="275"/>
      <c r="BA133" s="268"/>
      <c r="BB133" s="268"/>
      <c r="BC133" s="268"/>
      <c r="BD133" s="268"/>
      <c r="BE133" s="267"/>
      <c r="BF133" s="275"/>
      <c r="BG133" s="275"/>
      <c r="BH133" s="275"/>
      <c r="BI133" s="275"/>
      <c r="BJ133" s="278">
        <v>45820</v>
      </c>
      <c r="BK133" s="279">
        <v>45820</v>
      </c>
      <c r="BL133" s="431" t="s">
        <v>4335</v>
      </c>
      <c r="BM133" s="272"/>
      <c r="BN133" s="422">
        <v>5</v>
      </c>
      <c r="BO133" s="422">
        <v>12</v>
      </c>
      <c r="BP133" s="561">
        <v>65.14</v>
      </c>
      <c r="BQ133" s="413" t="s">
        <v>989</v>
      </c>
      <c r="BR133" s="284"/>
      <c r="BS133" s="280" t="str">
        <f>IF(_DBcomps[[#This Row],[Problem]]="","Yes","No")</f>
        <v>Yes</v>
      </c>
      <c r="BT133" s="281">
        <v>10</v>
      </c>
      <c r="BU133" s="273"/>
      <c r="BV133" s="273"/>
      <c r="BW133" s="273"/>
      <c r="BX133" s="304">
        <v>7</v>
      </c>
      <c r="BY133" s="279" t="s">
        <v>989</v>
      </c>
      <c r="BZ133" s="267"/>
      <c r="CA133" s="279"/>
      <c r="CB133" s="279"/>
      <c r="CC133" s="279"/>
      <c r="CD133" s="1423"/>
    </row>
    <row r="134" spans="1:82" s="295" customFormat="1">
      <c r="A134" s="265" t="s">
        <v>77</v>
      </c>
      <c r="B134" s="2" t="s">
        <v>4326</v>
      </c>
      <c r="C134" s="2" t="s">
        <v>485</v>
      </c>
      <c r="D134" s="265" t="s">
        <v>4509</v>
      </c>
      <c r="E134" s="1466">
        <v>45821</v>
      </c>
      <c r="F134" s="266" t="str">
        <f>IF(_DBcomps[[#This Row],[Lab RTS]]="","No","Yes")</f>
        <v>Yes</v>
      </c>
      <c r="G134" s="267">
        <v>65</v>
      </c>
      <c r="H134" s="267"/>
      <c r="I134" s="267"/>
      <c r="J134" s="267"/>
      <c r="K134" s="267"/>
      <c r="L134" s="268"/>
      <c r="M134" s="275"/>
      <c r="N134" s="267"/>
      <c r="O134" s="267"/>
      <c r="P134" s="275"/>
      <c r="Q134" s="269"/>
      <c r="R134" s="336"/>
      <c r="S134" s="777">
        <v>39.06</v>
      </c>
      <c r="T134" s="300">
        <v>8.6300000000000008</v>
      </c>
      <c r="U134" s="267">
        <v>88.25</v>
      </c>
      <c r="V134" s="268"/>
      <c r="W134" s="267"/>
      <c r="X134" s="273">
        <v>17</v>
      </c>
      <c r="Y134" s="267">
        <v>1.1399999999999999</v>
      </c>
      <c r="Z134" s="290"/>
      <c r="AA134" s="274"/>
      <c r="AB134" s="275"/>
      <c r="AC134" s="274"/>
      <c r="AD134" s="265"/>
      <c r="AE134" s="274">
        <v>0.01</v>
      </c>
      <c r="AF134" s="274">
        <v>0.14000000000000001</v>
      </c>
      <c r="AG134" s="275"/>
      <c r="AH134" s="274"/>
      <c r="AI134" s="274">
        <v>0</v>
      </c>
      <c r="AJ134" s="275"/>
      <c r="AK134" s="270">
        <v>0.84</v>
      </c>
      <c r="AL134" s="274">
        <v>0.2</v>
      </c>
      <c r="AM134" s="275"/>
      <c r="AN134" s="274"/>
      <c r="AO134" s="275"/>
      <c r="AP134" s="274"/>
      <c r="AQ134" s="277">
        <f t="shared" si="17"/>
        <v>6</v>
      </c>
      <c r="AR134" s="267" t="s">
        <v>683</v>
      </c>
      <c r="AS134" s="275"/>
      <c r="AT134" s="273"/>
      <c r="AU134" s="272"/>
      <c r="AV134" s="267"/>
      <c r="AW134" s="268"/>
      <c r="AX134" s="273"/>
      <c r="AY134" s="273"/>
      <c r="AZ134" s="275"/>
      <c r="BA134" s="268"/>
      <c r="BB134" s="268"/>
      <c r="BC134" s="268"/>
      <c r="BD134" s="268"/>
      <c r="BE134" s="267"/>
      <c r="BF134" s="275"/>
      <c r="BG134" s="275"/>
      <c r="BH134" s="275"/>
      <c r="BI134" s="275"/>
      <c r="BJ134" s="278">
        <v>45821</v>
      </c>
      <c r="BK134" s="279">
        <v>45821</v>
      </c>
      <c r="BL134" s="431" t="s">
        <v>4336</v>
      </c>
      <c r="BM134" s="272"/>
      <c r="BN134" s="422">
        <v>5</v>
      </c>
      <c r="BO134" s="422">
        <v>12</v>
      </c>
      <c r="BP134" s="561">
        <v>64.83</v>
      </c>
      <c r="BQ134" s="413" t="s">
        <v>989</v>
      </c>
      <c r="BR134" s="284"/>
      <c r="BS134" s="280" t="str">
        <f>IF(_DBcomps[[#This Row],[Problem]]="","Yes","No")</f>
        <v>Yes</v>
      </c>
      <c r="BT134" s="281">
        <v>10</v>
      </c>
      <c r="BU134" s="273"/>
      <c r="BV134" s="273"/>
      <c r="BW134" s="273"/>
      <c r="BX134" s="304">
        <v>7</v>
      </c>
      <c r="BY134" s="279" t="s">
        <v>989</v>
      </c>
      <c r="BZ134" s="267"/>
      <c r="CA134" s="279"/>
      <c r="CB134" s="279"/>
      <c r="CC134" s="279"/>
      <c r="CD134" s="1423"/>
    </row>
    <row r="135" spans="1:82" s="295" customFormat="1">
      <c r="A135" s="265" t="s">
        <v>77</v>
      </c>
      <c r="B135" s="2" t="s">
        <v>4326</v>
      </c>
      <c r="C135" s="2" t="s">
        <v>485</v>
      </c>
      <c r="D135" s="265" t="s">
        <v>4510</v>
      </c>
      <c r="E135" s="1466">
        <v>45824</v>
      </c>
      <c r="F135" s="266" t="str">
        <f>IF(_DBcomps[[#This Row],[Lab RTS]]="","No","Yes")</f>
        <v>Yes</v>
      </c>
      <c r="G135" s="267">
        <v>63.57</v>
      </c>
      <c r="H135" s="267"/>
      <c r="I135" s="267"/>
      <c r="J135" s="267"/>
      <c r="K135" s="267"/>
      <c r="L135" s="268"/>
      <c r="M135" s="275"/>
      <c r="N135" s="267"/>
      <c r="O135" s="267"/>
      <c r="P135" s="275"/>
      <c r="Q135" s="269"/>
      <c r="R135" s="336"/>
      <c r="S135" s="777">
        <v>41.06</v>
      </c>
      <c r="T135" s="300">
        <v>8.59</v>
      </c>
      <c r="U135" s="267">
        <v>89.63</v>
      </c>
      <c r="V135" s="268"/>
      <c r="W135" s="267"/>
      <c r="X135" s="273">
        <v>15</v>
      </c>
      <c r="Y135" s="267">
        <v>1.26</v>
      </c>
      <c r="Z135" s="290"/>
      <c r="AA135" s="274"/>
      <c r="AB135" s="275"/>
      <c r="AC135" s="274"/>
      <c r="AD135" s="265"/>
      <c r="AE135" s="274">
        <v>0.04</v>
      </c>
      <c r="AF135" s="274">
        <v>0.12</v>
      </c>
      <c r="AG135" s="275"/>
      <c r="AH135" s="274"/>
      <c r="AI135" s="274">
        <v>0</v>
      </c>
      <c r="AJ135" s="275"/>
      <c r="AK135" s="270">
        <v>0.24</v>
      </c>
      <c r="AL135" s="274">
        <v>0.11</v>
      </c>
      <c r="AM135" s="275"/>
      <c r="AN135" s="274"/>
      <c r="AO135" s="275"/>
      <c r="AP135" s="274"/>
      <c r="AQ135" s="277">
        <f t="shared" si="17"/>
        <v>6</v>
      </c>
      <c r="AR135" s="267" t="s">
        <v>683</v>
      </c>
      <c r="AS135" s="275"/>
      <c r="AT135" s="273"/>
      <c r="AU135" s="272"/>
      <c r="AV135" s="267"/>
      <c r="AW135" s="268"/>
      <c r="AX135" s="273"/>
      <c r="AY135" s="273"/>
      <c r="AZ135" s="275"/>
      <c r="BA135" s="268"/>
      <c r="BB135" s="268"/>
      <c r="BC135" s="268"/>
      <c r="BD135" s="268"/>
      <c r="BE135" s="267"/>
      <c r="BF135" s="275"/>
      <c r="BG135" s="275"/>
      <c r="BH135" s="275"/>
      <c r="BI135" s="275"/>
      <c r="BJ135" s="278">
        <v>45824</v>
      </c>
      <c r="BK135" s="279">
        <v>45824</v>
      </c>
      <c r="BL135" s="431" t="s">
        <v>4337</v>
      </c>
      <c r="BM135" s="272"/>
      <c r="BN135" s="422">
        <v>5</v>
      </c>
      <c r="BO135" s="422">
        <v>12</v>
      </c>
      <c r="BP135" s="561">
        <v>65.209999999999994</v>
      </c>
      <c r="BQ135" s="413" t="s">
        <v>989</v>
      </c>
      <c r="BR135" s="284"/>
      <c r="BS135" s="280" t="str">
        <f>IF(_DBcomps[[#This Row],[Problem]]="","Yes","No")</f>
        <v>Yes</v>
      </c>
      <c r="BT135" s="281">
        <v>10</v>
      </c>
      <c r="BU135" s="273"/>
      <c r="BV135" s="273"/>
      <c r="BW135" s="273"/>
      <c r="BX135" s="304">
        <v>7</v>
      </c>
      <c r="BY135" s="279" t="s">
        <v>989</v>
      </c>
      <c r="BZ135" s="267"/>
      <c r="CA135" s="279"/>
      <c r="CB135" s="279"/>
      <c r="CC135" s="279"/>
      <c r="CD135" s="1423"/>
    </row>
    <row r="136" spans="1:82" s="295" customFormat="1">
      <c r="A136" s="265" t="s">
        <v>77</v>
      </c>
      <c r="B136" s="2" t="s">
        <v>4326</v>
      </c>
      <c r="C136" s="2" t="s">
        <v>485</v>
      </c>
      <c r="D136" s="265" t="s">
        <v>4511</v>
      </c>
      <c r="E136" s="1466">
        <v>45824</v>
      </c>
      <c r="F136" s="266" t="str">
        <f>IF(_DBcomps[[#This Row],[Lab RTS]]="","No","Yes")</f>
        <v>Yes</v>
      </c>
      <c r="G136" s="267">
        <v>65.349999999999994</v>
      </c>
      <c r="H136" s="267"/>
      <c r="I136" s="267"/>
      <c r="J136" s="267"/>
      <c r="K136" s="267"/>
      <c r="L136" s="268"/>
      <c r="M136" s="275"/>
      <c r="N136" s="267"/>
      <c r="O136" s="267"/>
      <c r="P136" s="275"/>
      <c r="Q136" s="269"/>
      <c r="R136" s="336"/>
      <c r="S136" s="777">
        <v>39.409999999999997</v>
      </c>
      <c r="T136" s="300">
        <v>8.35</v>
      </c>
      <c r="U136" s="267">
        <v>91.18</v>
      </c>
      <c r="V136" s="268"/>
      <c r="W136" s="267"/>
      <c r="X136" s="273">
        <v>17</v>
      </c>
      <c r="Y136" s="267">
        <v>1.36</v>
      </c>
      <c r="Z136" s="290"/>
      <c r="AA136" s="274"/>
      <c r="AB136" s="275"/>
      <c r="AC136" s="274"/>
      <c r="AD136" s="265"/>
      <c r="AE136" s="274">
        <v>0.05</v>
      </c>
      <c r="AF136" s="274">
        <v>0.26</v>
      </c>
      <c r="AG136" s="275"/>
      <c r="AH136" s="274"/>
      <c r="AI136" s="274">
        <v>0</v>
      </c>
      <c r="AJ136" s="275"/>
      <c r="AK136" s="270">
        <v>0.1</v>
      </c>
      <c r="AL136" s="274">
        <v>0.03</v>
      </c>
      <c r="AM136" s="275"/>
      <c r="AN136" s="274"/>
      <c r="AO136" s="275"/>
      <c r="AP136" s="274"/>
      <c r="AQ136" s="277">
        <f t="shared" si="17"/>
        <v>6</v>
      </c>
      <c r="AR136" s="267" t="s">
        <v>683</v>
      </c>
      <c r="AS136" s="275"/>
      <c r="AT136" s="273"/>
      <c r="AU136" s="272"/>
      <c r="AV136" s="267"/>
      <c r="AW136" s="268"/>
      <c r="AX136" s="273"/>
      <c r="AY136" s="273"/>
      <c r="AZ136" s="275"/>
      <c r="BA136" s="268"/>
      <c r="BB136" s="268"/>
      <c r="BC136" s="268"/>
      <c r="BD136" s="268"/>
      <c r="BE136" s="267"/>
      <c r="BF136" s="275"/>
      <c r="BG136" s="275"/>
      <c r="BH136" s="275"/>
      <c r="BI136" s="275"/>
      <c r="BJ136" s="278">
        <v>45824</v>
      </c>
      <c r="BK136" s="279">
        <v>45824</v>
      </c>
      <c r="BL136" s="431" t="s">
        <v>4338</v>
      </c>
      <c r="BM136" s="272"/>
      <c r="BN136" s="422">
        <v>5</v>
      </c>
      <c r="BO136" s="422">
        <v>12</v>
      </c>
      <c r="BP136" s="561">
        <v>65.040000000000006</v>
      </c>
      <c r="BQ136" s="413" t="s">
        <v>989</v>
      </c>
      <c r="BR136" s="284"/>
      <c r="BS136" s="280" t="str">
        <f>IF(_DBcomps[[#This Row],[Problem]]="","Yes","No")</f>
        <v>Yes</v>
      </c>
      <c r="BT136" s="281">
        <v>10</v>
      </c>
      <c r="BU136" s="273"/>
      <c r="BV136" s="273"/>
      <c r="BW136" s="273"/>
      <c r="BX136" s="304">
        <v>7</v>
      </c>
      <c r="BY136" s="279" t="s">
        <v>989</v>
      </c>
      <c r="BZ136" s="267"/>
      <c r="CA136" s="279"/>
      <c r="CB136" s="279"/>
      <c r="CC136" s="279"/>
      <c r="CD136" s="1423"/>
    </row>
    <row r="137" spans="1:82" s="295" customFormat="1">
      <c r="A137" s="265" t="s">
        <v>77</v>
      </c>
      <c r="B137" s="2" t="s">
        <v>4326</v>
      </c>
      <c r="C137" s="2" t="s">
        <v>485</v>
      </c>
      <c r="D137" s="265" t="s">
        <v>4512</v>
      </c>
      <c r="E137" s="1466">
        <v>45824</v>
      </c>
      <c r="F137" s="266" t="str">
        <f>IF(_DBcomps[[#This Row],[Lab RTS]]="","No","Yes")</f>
        <v>Yes</v>
      </c>
      <c r="G137" s="267">
        <v>64.319999999999993</v>
      </c>
      <c r="H137" s="267"/>
      <c r="I137" s="267"/>
      <c r="J137" s="267"/>
      <c r="K137" s="267"/>
      <c r="L137" s="268"/>
      <c r="M137" s="275"/>
      <c r="N137" s="267"/>
      <c r="O137" s="267"/>
      <c r="P137" s="275"/>
      <c r="Q137" s="269"/>
      <c r="R137" s="336"/>
      <c r="S137" s="777">
        <v>40.43</v>
      </c>
      <c r="T137" s="300">
        <v>8.65</v>
      </c>
      <c r="U137" s="267">
        <v>89.67</v>
      </c>
      <c r="V137" s="268"/>
      <c r="W137" s="267"/>
      <c r="X137" s="273">
        <v>19</v>
      </c>
      <c r="Y137" s="267">
        <v>1.19</v>
      </c>
      <c r="Z137" s="290"/>
      <c r="AA137" s="274"/>
      <c r="AB137" s="275"/>
      <c r="AC137" s="274"/>
      <c r="AD137" s="265"/>
      <c r="AE137" s="274">
        <v>0.1</v>
      </c>
      <c r="AF137" s="274">
        <v>0.84</v>
      </c>
      <c r="AG137" s="275"/>
      <c r="AH137" s="274"/>
      <c r="AI137" s="274">
        <v>0</v>
      </c>
      <c r="AJ137" s="275"/>
      <c r="AK137" s="270">
        <v>0.26</v>
      </c>
      <c r="AL137" s="274">
        <v>0.09</v>
      </c>
      <c r="AM137" s="275"/>
      <c r="AN137" s="274"/>
      <c r="AO137" s="275"/>
      <c r="AP137" s="274"/>
      <c r="AQ137" s="277">
        <f t="shared" si="17"/>
        <v>6</v>
      </c>
      <c r="AR137" s="267" t="s">
        <v>683</v>
      </c>
      <c r="AS137" s="275"/>
      <c r="AT137" s="273"/>
      <c r="AU137" s="272"/>
      <c r="AV137" s="267"/>
      <c r="AW137" s="268"/>
      <c r="AX137" s="273"/>
      <c r="AY137" s="273"/>
      <c r="AZ137" s="275"/>
      <c r="BA137" s="268"/>
      <c r="BB137" s="268"/>
      <c r="BC137" s="268"/>
      <c r="BD137" s="268"/>
      <c r="BE137" s="267"/>
      <c r="BF137" s="275"/>
      <c r="BG137" s="275"/>
      <c r="BH137" s="275"/>
      <c r="BI137" s="275"/>
      <c r="BJ137" s="278">
        <v>45824</v>
      </c>
      <c r="BK137" s="279">
        <v>45824</v>
      </c>
      <c r="BL137" s="431" t="s">
        <v>4339</v>
      </c>
      <c r="BM137" s="272"/>
      <c r="BN137" s="422">
        <v>5</v>
      </c>
      <c r="BO137" s="422">
        <v>12</v>
      </c>
      <c r="BP137" s="561">
        <v>65.17</v>
      </c>
      <c r="BQ137" s="413" t="s">
        <v>989</v>
      </c>
      <c r="BR137" s="284"/>
      <c r="BS137" s="280" t="str">
        <f>IF(_DBcomps[[#This Row],[Problem]]="","Yes","No")</f>
        <v>Yes</v>
      </c>
      <c r="BT137" s="281">
        <v>10</v>
      </c>
      <c r="BU137" s="273"/>
      <c r="BV137" s="273"/>
      <c r="BW137" s="273"/>
      <c r="BX137" s="304">
        <v>7</v>
      </c>
      <c r="BY137" s="279" t="s">
        <v>989</v>
      </c>
      <c r="BZ137" s="267"/>
      <c r="CA137" s="279"/>
      <c r="CB137" s="279"/>
      <c r="CC137" s="279"/>
      <c r="CD137" s="1423"/>
    </row>
    <row r="138" spans="1:82" s="295" customFormat="1">
      <c r="A138" s="265" t="s">
        <v>77</v>
      </c>
      <c r="B138" s="2" t="s">
        <v>4326</v>
      </c>
      <c r="C138" s="2" t="s">
        <v>485</v>
      </c>
      <c r="D138" s="265" t="s">
        <v>4513</v>
      </c>
      <c r="E138" s="1466">
        <v>45825</v>
      </c>
      <c r="F138" s="266" t="str">
        <f>IF(_DBcomps[[#This Row],[Lab RTS]]="","No","Yes")</f>
        <v>Yes</v>
      </c>
      <c r="G138" s="267">
        <v>65.319999999999993</v>
      </c>
      <c r="H138" s="267"/>
      <c r="I138" s="267"/>
      <c r="J138" s="267"/>
      <c r="K138" s="267"/>
      <c r="L138" s="268"/>
      <c r="M138" s="275"/>
      <c r="N138" s="267"/>
      <c r="O138" s="267"/>
      <c r="P138" s="275"/>
      <c r="Q138" s="269"/>
      <c r="R138" s="336"/>
      <c r="S138" s="777">
        <v>40.25</v>
      </c>
      <c r="T138" s="300">
        <v>8.67</v>
      </c>
      <c r="U138" s="267">
        <v>90.11</v>
      </c>
      <c r="V138" s="268"/>
      <c r="W138" s="267"/>
      <c r="X138" s="273">
        <v>15</v>
      </c>
      <c r="Y138" s="267">
        <v>1.29</v>
      </c>
      <c r="Z138" s="290"/>
      <c r="AA138" s="274"/>
      <c r="AB138" s="275"/>
      <c r="AC138" s="274"/>
      <c r="AD138" s="265"/>
      <c r="AE138" s="274">
        <v>7.0000000000000007E-2</v>
      </c>
      <c r="AF138" s="274">
        <v>0.3</v>
      </c>
      <c r="AG138" s="275"/>
      <c r="AH138" s="274"/>
      <c r="AI138" s="274">
        <v>0</v>
      </c>
      <c r="AJ138" s="275"/>
      <c r="AK138" s="270">
        <v>0.17</v>
      </c>
      <c r="AL138" s="274">
        <v>7.0000000000000007E-2</v>
      </c>
      <c r="AM138" s="275"/>
      <c r="AN138" s="274"/>
      <c r="AO138" s="275"/>
      <c r="AP138" s="274"/>
      <c r="AQ138" s="277">
        <f t="shared" si="17"/>
        <v>6</v>
      </c>
      <c r="AR138" s="267" t="s">
        <v>683</v>
      </c>
      <c r="AS138" s="275"/>
      <c r="AT138" s="273"/>
      <c r="AU138" s="272"/>
      <c r="AV138" s="267"/>
      <c r="AW138" s="268"/>
      <c r="AX138" s="273"/>
      <c r="AY138" s="273"/>
      <c r="AZ138" s="275"/>
      <c r="BA138" s="268"/>
      <c r="BB138" s="268"/>
      <c r="BC138" s="268"/>
      <c r="BD138" s="268"/>
      <c r="BE138" s="267"/>
      <c r="BF138" s="275"/>
      <c r="BG138" s="275"/>
      <c r="BH138" s="275"/>
      <c r="BI138" s="275"/>
      <c r="BJ138" s="278">
        <v>45825</v>
      </c>
      <c r="BK138" s="279">
        <v>45825</v>
      </c>
      <c r="BL138" s="431" t="s">
        <v>4515</v>
      </c>
      <c r="BM138" s="272"/>
      <c r="BN138" s="422">
        <v>5</v>
      </c>
      <c r="BO138" s="422">
        <v>12</v>
      </c>
      <c r="BP138" s="561">
        <v>65.150000000000006</v>
      </c>
      <c r="BQ138" s="413" t="s">
        <v>989</v>
      </c>
      <c r="BR138" s="284"/>
      <c r="BS138" s="280" t="str">
        <f>IF(_DBcomps[[#This Row],[Problem]]="","Yes","No")</f>
        <v>Yes</v>
      </c>
      <c r="BT138" s="281">
        <v>10</v>
      </c>
      <c r="BU138" s="273"/>
      <c r="BV138" s="273"/>
      <c r="BW138" s="273"/>
      <c r="BX138" s="304">
        <v>7</v>
      </c>
      <c r="BY138" s="279" t="s">
        <v>989</v>
      </c>
      <c r="BZ138" s="267"/>
      <c r="CA138" s="279"/>
      <c r="CB138" s="279"/>
      <c r="CC138" s="279"/>
      <c r="CD138" s="1423"/>
    </row>
    <row r="139" spans="1:82" s="295" customFormat="1">
      <c r="A139" s="265" t="s">
        <v>77</v>
      </c>
      <c r="B139" s="2" t="s">
        <v>4326</v>
      </c>
      <c r="C139" s="2" t="s">
        <v>485</v>
      </c>
      <c r="D139" s="265" t="s">
        <v>4514</v>
      </c>
      <c r="E139" s="1466">
        <v>45825</v>
      </c>
      <c r="F139" s="266" t="str">
        <f>IF(_DBcomps[[#This Row],[Lab RTS]]="","No","Yes")</f>
        <v>Yes</v>
      </c>
      <c r="G139" s="267">
        <v>64.02</v>
      </c>
      <c r="H139" s="267"/>
      <c r="I139" s="267"/>
      <c r="J139" s="267"/>
      <c r="K139" s="267"/>
      <c r="L139" s="268"/>
      <c r="M139" s="275"/>
      <c r="N139" s="267"/>
      <c r="O139" s="267"/>
      <c r="P139" s="275"/>
      <c r="Q139" s="269"/>
      <c r="R139" s="336"/>
      <c r="S139" s="777">
        <v>40.159999999999997</v>
      </c>
      <c r="T139" s="300">
        <v>8.81</v>
      </c>
      <c r="U139" s="267">
        <v>91.23</v>
      </c>
      <c r="V139" s="268"/>
      <c r="W139" s="267"/>
      <c r="X139" s="273">
        <v>11</v>
      </c>
      <c r="Y139" s="267">
        <v>1.2</v>
      </c>
      <c r="Z139" s="290"/>
      <c r="AA139" s="274"/>
      <c r="AB139" s="275"/>
      <c r="AC139" s="274"/>
      <c r="AD139" s="265"/>
      <c r="AE139" s="274">
        <v>0.04</v>
      </c>
      <c r="AF139" s="274">
        <v>0.24</v>
      </c>
      <c r="AG139" s="275"/>
      <c r="AH139" s="274"/>
      <c r="AI139" s="274">
        <v>0</v>
      </c>
      <c r="AJ139" s="275"/>
      <c r="AK139" s="270">
        <v>0.12</v>
      </c>
      <c r="AL139" s="274">
        <v>0.08</v>
      </c>
      <c r="AM139" s="275"/>
      <c r="AN139" s="274"/>
      <c r="AO139" s="275"/>
      <c r="AP139" s="274"/>
      <c r="AQ139" s="277">
        <f t="shared" si="17"/>
        <v>6</v>
      </c>
      <c r="AR139" s="267" t="s">
        <v>683</v>
      </c>
      <c r="AS139" s="275"/>
      <c r="AT139" s="273"/>
      <c r="AU139" s="272"/>
      <c r="AV139" s="267"/>
      <c r="AW139" s="268"/>
      <c r="AX139" s="273"/>
      <c r="AY139" s="273"/>
      <c r="AZ139" s="275"/>
      <c r="BA139" s="268"/>
      <c r="BB139" s="268"/>
      <c r="BC139" s="268"/>
      <c r="BD139" s="268"/>
      <c r="BE139" s="267"/>
      <c r="BF139" s="275"/>
      <c r="BG139" s="275"/>
      <c r="BH139" s="275"/>
      <c r="BI139" s="275"/>
      <c r="BJ139" s="278">
        <v>45825</v>
      </c>
      <c r="BK139" s="279">
        <v>45825</v>
      </c>
      <c r="BL139" s="431" t="s">
        <v>4516</v>
      </c>
      <c r="BM139" s="272"/>
      <c r="BN139" s="422">
        <v>5</v>
      </c>
      <c r="BO139" s="422">
        <v>12</v>
      </c>
      <c r="BP139" s="561">
        <v>64.98</v>
      </c>
      <c r="BQ139" s="413" t="s">
        <v>989</v>
      </c>
      <c r="BR139" s="284"/>
      <c r="BS139" s="280" t="str">
        <f>IF(_DBcomps[[#This Row],[Problem]]="","Yes","No")</f>
        <v>Yes</v>
      </c>
      <c r="BT139" s="281">
        <v>16</v>
      </c>
      <c r="BU139" s="273"/>
      <c r="BV139" s="273"/>
      <c r="BW139" s="273"/>
      <c r="BX139" s="304">
        <v>7</v>
      </c>
      <c r="BY139" s="279" t="s">
        <v>989</v>
      </c>
      <c r="BZ139" s="267"/>
      <c r="CA139" s="279"/>
      <c r="CB139" s="279"/>
      <c r="CC139" s="279"/>
      <c r="CD139" s="1423"/>
    </row>
    <row r="140" spans="1:82" s="295" customFormat="1">
      <c r="A140" s="265" t="s">
        <v>77</v>
      </c>
      <c r="B140" s="2" t="s">
        <v>4326</v>
      </c>
      <c r="C140" s="2" t="s">
        <v>485</v>
      </c>
      <c r="D140" s="265" t="s">
        <v>6904</v>
      </c>
      <c r="E140" s="265">
        <v>45951</v>
      </c>
      <c r="F140" s="266" t="s">
        <v>567</v>
      </c>
      <c r="G140" s="267">
        <v>65.069999999999993</v>
      </c>
      <c r="H140" s="267"/>
      <c r="I140" s="267"/>
      <c r="J140" s="267"/>
      <c r="K140" s="267"/>
      <c r="L140" s="268"/>
      <c r="M140" s="275"/>
      <c r="N140" s="267"/>
      <c r="O140" s="267"/>
      <c r="P140" s="275"/>
      <c r="Q140" s="269"/>
      <c r="R140" s="270"/>
      <c r="S140" s="296">
        <v>45.47</v>
      </c>
      <c r="T140" s="300">
        <v>8.2899999999999991</v>
      </c>
      <c r="U140" s="267">
        <v>91.82</v>
      </c>
      <c r="V140" s="268"/>
      <c r="W140" s="267"/>
      <c r="X140" s="273">
        <v>14</v>
      </c>
      <c r="Y140" s="267">
        <v>1.06</v>
      </c>
      <c r="Z140" s="290"/>
      <c r="AA140" s="274"/>
      <c r="AB140" s="275"/>
      <c r="AC140" s="274"/>
      <c r="AD140" s="265"/>
      <c r="AE140" s="274">
        <v>0.18</v>
      </c>
      <c r="AF140" s="274">
        <v>0.96</v>
      </c>
      <c r="AG140" s="275"/>
      <c r="AH140" s="274"/>
      <c r="AI140" s="274">
        <v>0</v>
      </c>
      <c r="AJ140" s="275"/>
      <c r="AK140" s="270">
        <v>0.33</v>
      </c>
      <c r="AL140" s="274">
        <v>0.09</v>
      </c>
      <c r="AM140" s="275"/>
      <c r="AN140" s="274"/>
      <c r="AO140" s="275"/>
      <c r="AP140" s="274"/>
      <c r="AQ140" s="277">
        <f t="shared" ref="AQ140:AQ147" si="18">MONTH(E140)</f>
        <v>10</v>
      </c>
      <c r="AR140" s="267" t="s">
        <v>683</v>
      </c>
      <c r="AS140" s="275"/>
      <c r="AT140" s="273"/>
      <c r="AU140" s="272"/>
      <c r="AV140" s="267"/>
      <c r="AW140" s="268"/>
      <c r="AX140" s="273"/>
      <c r="AY140" s="273"/>
      <c r="AZ140" s="275"/>
      <c r="BA140" s="268"/>
      <c r="BB140" s="268"/>
      <c r="BC140" s="268"/>
      <c r="BD140" s="268"/>
      <c r="BE140" s="267"/>
      <c r="BF140" s="275"/>
      <c r="BG140" s="275"/>
      <c r="BH140" s="275"/>
      <c r="BI140" s="275"/>
      <c r="BJ140" s="278">
        <v>45957</v>
      </c>
      <c r="BK140" s="279">
        <v>45951</v>
      </c>
      <c r="BL140" s="431" t="s">
        <v>6912</v>
      </c>
      <c r="BM140" s="272"/>
      <c r="BN140" s="422">
        <v>8</v>
      </c>
      <c r="BO140" s="422">
        <v>12</v>
      </c>
      <c r="BP140" s="561">
        <v>64.27</v>
      </c>
      <c r="BQ140" s="413" t="s">
        <v>989</v>
      </c>
      <c r="BR140" s="284"/>
      <c r="BS140" s="280" t="s">
        <v>1798</v>
      </c>
      <c r="BT140" s="281">
        <v>10</v>
      </c>
      <c r="BU140" s="273">
        <v>2</v>
      </c>
      <c r="BV140" s="273"/>
      <c r="BW140" s="273"/>
      <c r="BX140" s="273">
        <v>7</v>
      </c>
      <c r="BY140" s="279" t="s">
        <v>989</v>
      </c>
      <c r="BZ140" s="267"/>
      <c r="CA140" s="279" t="s">
        <v>1425</v>
      </c>
      <c r="CB140" s="279" t="s">
        <v>1321</v>
      </c>
      <c r="CC140" s="279" t="s">
        <v>1262</v>
      </c>
      <c r="CD140" s="1423"/>
    </row>
    <row r="141" spans="1:82" s="295" customFormat="1">
      <c r="A141" s="265" t="s">
        <v>77</v>
      </c>
      <c r="B141" s="2" t="s">
        <v>4326</v>
      </c>
      <c r="C141" s="2" t="s">
        <v>485</v>
      </c>
      <c r="D141" s="265" t="s">
        <v>6905</v>
      </c>
      <c r="E141" s="265">
        <v>45952</v>
      </c>
      <c r="F141" s="266" t="s">
        <v>567</v>
      </c>
      <c r="G141" s="267">
        <v>64.239999999999995</v>
      </c>
      <c r="H141" s="267"/>
      <c r="I141" s="267"/>
      <c r="J141" s="267"/>
      <c r="K141" s="267"/>
      <c r="L141" s="268"/>
      <c r="M141" s="275"/>
      <c r="N141" s="267"/>
      <c r="O141" s="267"/>
      <c r="P141" s="275"/>
      <c r="Q141" s="269"/>
      <c r="R141" s="270"/>
      <c r="S141" s="296">
        <v>45.66</v>
      </c>
      <c r="T141" s="300">
        <v>8.18</v>
      </c>
      <c r="U141" s="267">
        <v>88.16</v>
      </c>
      <c r="V141" s="268"/>
      <c r="W141" s="267"/>
      <c r="X141" s="273">
        <v>17</v>
      </c>
      <c r="Y141" s="267">
        <v>0.75</v>
      </c>
      <c r="Z141" s="290"/>
      <c r="AA141" s="274"/>
      <c r="AB141" s="275"/>
      <c r="AC141" s="274"/>
      <c r="AD141" s="265"/>
      <c r="AE141" s="274">
        <v>0.19</v>
      </c>
      <c r="AF141" s="274">
        <v>0.87</v>
      </c>
      <c r="AG141" s="275"/>
      <c r="AH141" s="274"/>
      <c r="AI141" s="274">
        <v>0</v>
      </c>
      <c r="AJ141" s="275"/>
      <c r="AK141" s="270">
        <v>0.7</v>
      </c>
      <c r="AL141" s="274">
        <v>0.11</v>
      </c>
      <c r="AM141" s="275"/>
      <c r="AN141" s="274"/>
      <c r="AO141" s="275"/>
      <c r="AP141" s="274"/>
      <c r="AQ141" s="277">
        <f t="shared" si="18"/>
        <v>10</v>
      </c>
      <c r="AR141" s="267" t="s">
        <v>683</v>
      </c>
      <c r="AS141" s="275"/>
      <c r="AT141" s="273"/>
      <c r="AU141" s="272"/>
      <c r="AV141" s="267"/>
      <c r="AW141" s="268"/>
      <c r="AX141" s="273"/>
      <c r="AY141" s="273"/>
      <c r="AZ141" s="275"/>
      <c r="BA141" s="268"/>
      <c r="BB141" s="268"/>
      <c r="BC141" s="268"/>
      <c r="BD141" s="268"/>
      <c r="BE141" s="267"/>
      <c r="BF141" s="275"/>
      <c r="BG141" s="275"/>
      <c r="BH141" s="275"/>
      <c r="BI141" s="275"/>
      <c r="BJ141" s="278">
        <v>45957</v>
      </c>
      <c r="BK141" s="279">
        <v>45952</v>
      </c>
      <c r="BL141" s="431" t="s">
        <v>6913</v>
      </c>
      <c r="BM141" s="272"/>
      <c r="BN141" s="422">
        <v>6</v>
      </c>
      <c r="BO141" s="422">
        <v>12</v>
      </c>
      <c r="BP141" s="561">
        <v>64.849999999999994</v>
      </c>
      <c r="BQ141" s="413" t="s">
        <v>989</v>
      </c>
      <c r="BR141" s="284"/>
      <c r="BS141" s="280" t="str">
        <f>IF(_DBcomps[[#This Row],[Problem]]="","Yes","No")</f>
        <v>Yes</v>
      </c>
      <c r="BT141" s="281">
        <v>10</v>
      </c>
      <c r="BU141" s="273"/>
      <c r="BV141" s="273"/>
      <c r="BW141" s="273"/>
      <c r="BX141" s="304">
        <v>7</v>
      </c>
      <c r="BY141" s="279" t="s">
        <v>989</v>
      </c>
      <c r="BZ141" s="267"/>
      <c r="CA141" s="279"/>
      <c r="CB141" s="279"/>
      <c r="CC141" s="279"/>
      <c r="CD141" s="1423"/>
    </row>
    <row r="142" spans="1:82" s="295" customFormat="1">
      <c r="A142" s="265" t="s">
        <v>77</v>
      </c>
      <c r="B142" s="2" t="s">
        <v>4326</v>
      </c>
      <c r="C142" s="2" t="s">
        <v>485</v>
      </c>
      <c r="D142" s="265" t="s">
        <v>6906</v>
      </c>
      <c r="E142" s="265">
        <v>45952</v>
      </c>
      <c r="F142" s="266" t="s">
        <v>567</v>
      </c>
      <c r="G142" s="267">
        <v>64.489999999999995</v>
      </c>
      <c r="H142" s="267"/>
      <c r="I142" s="267"/>
      <c r="J142" s="267"/>
      <c r="K142" s="267"/>
      <c r="L142" s="268"/>
      <c r="M142" s="275"/>
      <c r="N142" s="267"/>
      <c r="O142" s="267"/>
      <c r="P142" s="275"/>
      <c r="Q142" s="269"/>
      <c r="R142" s="270"/>
      <c r="S142" s="296">
        <v>40.630000000000003</v>
      </c>
      <c r="T142" s="300">
        <v>8.1199999999999992</v>
      </c>
      <c r="U142" s="267">
        <v>88.9</v>
      </c>
      <c r="V142" s="268"/>
      <c r="W142" s="267"/>
      <c r="X142" s="273">
        <v>15</v>
      </c>
      <c r="Y142" s="267">
        <v>1.54</v>
      </c>
      <c r="Z142" s="290"/>
      <c r="AA142" s="274"/>
      <c r="AB142" s="275"/>
      <c r="AC142" s="274"/>
      <c r="AD142" s="265"/>
      <c r="AE142" s="274">
        <v>0.21</v>
      </c>
      <c r="AF142" s="274">
        <v>0.83</v>
      </c>
      <c r="AG142" s="275"/>
      <c r="AH142" s="274"/>
      <c r="AI142" s="274">
        <v>0</v>
      </c>
      <c r="AJ142" s="275"/>
      <c r="AK142" s="270">
        <v>0.66</v>
      </c>
      <c r="AL142" s="274">
        <v>0.13</v>
      </c>
      <c r="AM142" s="275"/>
      <c r="AN142" s="274"/>
      <c r="AO142" s="275"/>
      <c r="AP142" s="274"/>
      <c r="AQ142" s="277">
        <f t="shared" si="18"/>
        <v>10</v>
      </c>
      <c r="AR142" s="267" t="s">
        <v>683</v>
      </c>
      <c r="AS142" s="275"/>
      <c r="AT142" s="273"/>
      <c r="AU142" s="272"/>
      <c r="AV142" s="267"/>
      <c r="AW142" s="268"/>
      <c r="AX142" s="273"/>
      <c r="AY142" s="273"/>
      <c r="AZ142" s="275"/>
      <c r="BA142" s="268"/>
      <c r="BB142" s="268"/>
      <c r="BC142" s="268"/>
      <c r="BD142" s="268"/>
      <c r="BE142" s="267"/>
      <c r="BF142" s="275"/>
      <c r="BG142" s="275"/>
      <c r="BH142" s="275"/>
      <c r="BI142" s="275"/>
      <c r="BJ142" s="278">
        <v>45957</v>
      </c>
      <c r="BK142" s="279">
        <v>45952</v>
      </c>
      <c r="BL142" s="431" t="s">
        <v>6914</v>
      </c>
      <c r="BM142" s="272"/>
      <c r="BN142" s="422">
        <v>6</v>
      </c>
      <c r="BO142" s="422">
        <v>12</v>
      </c>
      <c r="BP142" s="561">
        <v>64.95</v>
      </c>
      <c r="BQ142" s="413" t="s">
        <v>989</v>
      </c>
      <c r="BR142" s="284"/>
      <c r="BS142" s="280" t="str">
        <f>IF(_DBcomps[[#This Row],[Problem]]="","Yes","No")</f>
        <v>Yes</v>
      </c>
      <c r="BT142" s="281">
        <v>10</v>
      </c>
      <c r="BU142" s="273"/>
      <c r="BV142" s="273"/>
      <c r="BW142" s="273"/>
      <c r="BX142" s="304">
        <v>7</v>
      </c>
      <c r="BY142" s="279" t="s">
        <v>989</v>
      </c>
      <c r="BZ142" s="267"/>
      <c r="CA142" s="279"/>
      <c r="CB142" s="279"/>
      <c r="CC142" s="279"/>
      <c r="CD142" s="1423"/>
    </row>
    <row r="143" spans="1:82" s="295" customFormat="1">
      <c r="A143" s="265" t="s">
        <v>77</v>
      </c>
      <c r="B143" s="2" t="s">
        <v>4326</v>
      </c>
      <c r="C143" s="2" t="s">
        <v>485</v>
      </c>
      <c r="D143" s="265" t="s">
        <v>6907</v>
      </c>
      <c r="E143" s="265">
        <v>45952</v>
      </c>
      <c r="F143" s="266" t="s">
        <v>567</v>
      </c>
      <c r="G143" s="267">
        <v>64.459999999999994</v>
      </c>
      <c r="H143" s="267"/>
      <c r="I143" s="267"/>
      <c r="J143" s="267"/>
      <c r="K143" s="267"/>
      <c r="L143" s="268"/>
      <c r="M143" s="275"/>
      <c r="N143" s="267"/>
      <c r="O143" s="267"/>
      <c r="P143" s="275"/>
      <c r="Q143" s="269"/>
      <c r="R143" s="270"/>
      <c r="S143" s="296">
        <v>41</v>
      </c>
      <c r="T143" s="300">
        <v>8.24</v>
      </c>
      <c r="U143" s="267">
        <v>79.13</v>
      </c>
      <c r="V143" s="268"/>
      <c r="W143" s="267"/>
      <c r="X143" s="273">
        <v>14</v>
      </c>
      <c r="Y143" s="267">
        <v>1.61</v>
      </c>
      <c r="Z143" s="290"/>
      <c r="AA143" s="274"/>
      <c r="AB143" s="275"/>
      <c r="AC143" s="274"/>
      <c r="AD143" s="265"/>
      <c r="AE143" s="274">
        <v>0.1</v>
      </c>
      <c r="AF143" s="274">
        <v>0.77</v>
      </c>
      <c r="AG143" s="275"/>
      <c r="AH143" s="274"/>
      <c r="AI143" s="274">
        <v>0</v>
      </c>
      <c r="AJ143" s="275"/>
      <c r="AK143" s="270">
        <v>0.51</v>
      </c>
      <c r="AL143" s="274">
        <v>0.19</v>
      </c>
      <c r="AM143" s="275"/>
      <c r="AN143" s="274"/>
      <c r="AO143" s="275"/>
      <c r="AP143" s="274"/>
      <c r="AQ143" s="277">
        <f t="shared" si="18"/>
        <v>10</v>
      </c>
      <c r="AR143" s="267" t="s">
        <v>683</v>
      </c>
      <c r="AS143" s="275"/>
      <c r="AT143" s="273"/>
      <c r="AU143" s="272"/>
      <c r="AV143" s="267"/>
      <c r="AW143" s="268"/>
      <c r="AX143" s="273"/>
      <c r="AY143" s="273"/>
      <c r="AZ143" s="275"/>
      <c r="BA143" s="268"/>
      <c r="BB143" s="268"/>
      <c r="BC143" s="268"/>
      <c r="BD143" s="268"/>
      <c r="BE143" s="267"/>
      <c r="BF143" s="275"/>
      <c r="BG143" s="275"/>
      <c r="BH143" s="275"/>
      <c r="BI143" s="275"/>
      <c r="BJ143" s="278">
        <v>45957</v>
      </c>
      <c r="BK143" s="279">
        <v>45952</v>
      </c>
      <c r="BL143" s="431" t="s">
        <v>6915</v>
      </c>
      <c r="BM143" s="272"/>
      <c r="BN143" s="422">
        <v>6</v>
      </c>
      <c r="BO143" s="422">
        <v>12</v>
      </c>
      <c r="BP143" s="561">
        <v>64.95</v>
      </c>
      <c r="BQ143" s="413" t="s">
        <v>989</v>
      </c>
      <c r="BR143" s="284"/>
      <c r="BS143" s="280" t="str">
        <f>IF(_DBcomps[[#This Row],[Problem]]="","Yes","No")</f>
        <v>Yes</v>
      </c>
      <c r="BT143" s="281">
        <v>10</v>
      </c>
      <c r="BU143" s="273"/>
      <c r="BV143" s="273"/>
      <c r="BW143" s="273"/>
      <c r="BX143" s="304">
        <v>7</v>
      </c>
      <c r="BY143" s="279" t="s">
        <v>989</v>
      </c>
      <c r="BZ143" s="267"/>
      <c r="CA143" s="279"/>
      <c r="CB143" s="279"/>
      <c r="CC143" s="279"/>
      <c r="CD143" s="1423"/>
    </row>
    <row r="144" spans="1:82" s="295" customFormat="1">
      <c r="A144" s="265" t="s">
        <v>77</v>
      </c>
      <c r="B144" s="2" t="s">
        <v>4326</v>
      </c>
      <c r="C144" s="2" t="s">
        <v>485</v>
      </c>
      <c r="D144" s="265" t="s">
        <v>6908</v>
      </c>
      <c r="E144" s="265">
        <v>45953</v>
      </c>
      <c r="F144" s="266" t="s">
        <v>567</v>
      </c>
      <c r="G144" s="267">
        <v>65.48</v>
      </c>
      <c r="H144" s="267"/>
      <c r="I144" s="267"/>
      <c r="J144" s="267"/>
      <c r="K144" s="267"/>
      <c r="L144" s="268"/>
      <c r="M144" s="275"/>
      <c r="N144" s="267"/>
      <c r="O144" s="267"/>
      <c r="P144" s="275"/>
      <c r="Q144" s="269"/>
      <c r="R144" s="270"/>
      <c r="S144" s="296">
        <v>42.17</v>
      </c>
      <c r="T144" s="300">
        <v>8.31</v>
      </c>
      <c r="U144" s="267">
        <v>88.69</v>
      </c>
      <c r="V144" s="268"/>
      <c r="W144" s="267"/>
      <c r="X144" s="273">
        <v>16</v>
      </c>
      <c r="Y144" s="267">
        <v>1.63</v>
      </c>
      <c r="Z144" s="290"/>
      <c r="AA144" s="274"/>
      <c r="AB144" s="275"/>
      <c r="AC144" s="274"/>
      <c r="AD144" s="265"/>
      <c r="AE144" s="274">
        <v>0.08</v>
      </c>
      <c r="AF144" s="274">
        <v>0.5</v>
      </c>
      <c r="AG144" s="275"/>
      <c r="AH144" s="274"/>
      <c r="AI144" s="274">
        <v>0</v>
      </c>
      <c r="AJ144" s="275"/>
      <c r="AK144" s="270">
        <v>0.08</v>
      </c>
      <c r="AL144" s="274">
        <v>0.02</v>
      </c>
      <c r="AM144" s="275"/>
      <c r="AN144" s="274"/>
      <c r="AO144" s="275"/>
      <c r="AP144" s="274"/>
      <c r="AQ144" s="277">
        <f t="shared" si="18"/>
        <v>10</v>
      </c>
      <c r="AR144" s="267" t="s">
        <v>683</v>
      </c>
      <c r="AS144" s="275"/>
      <c r="AT144" s="273"/>
      <c r="AU144" s="272"/>
      <c r="AV144" s="267"/>
      <c r="AW144" s="268"/>
      <c r="AX144" s="273"/>
      <c r="AY144" s="273"/>
      <c r="AZ144" s="275"/>
      <c r="BA144" s="268"/>
      <c r="BB144" s="268"/>
      <c r="BC144" s="268"/>
      <c r="BD144" s="268"/>
      <c r="BE144" s="267"/>
      <c r="BF144" s="275"/>
      <c r="BG144" s="275"/>
      <c r="BH144" s="275"/>
      <c r="BI144" s="275"/>
      <c r="BJ144" s="278">
        <v>45957</v>
      </c>
      <c r="BK144" s="279">
        <v>45953</v>
      </c>
      <c r="BL144" s="431" t="s">
        <v>6916</v>
      </c>
      <c r="BM144" s="272"/>
      <c r="BN144" s="422">
        <v>6</v>
      </c>
      <c r="BO144" s="422">
        <v>12</v>
      </c>
      <c r="BP144" s="561">
        <v>64.849999999999994</v>
      </c>
      <c r="BQ144" s="413" t="s">
        <v>989</v>
      </c>
      <c r="BR144" s="284"/>
      <c r="BS144" s="280" t="str">
        <f>IF(_DBcomps[[#This Row],[Problem]]="","Yes","No")</f>
        <v>Yes</v>
      </c>
      <c r="BT144" s="281">
        <v>10</v>
      </c>
      <c r="BU144" s="273"/>
      <c r="BV144" s="273"/>
      <c r="BW144" s="273"/>
      <c r="BX144" s="304">
        <v>7</v>
      </c>
      <c r="BY144" s="279" t="s">
        <v>989</v>
      </c>
      <c r="BZ144" s="267"/>
      <c r="CA144" s="279"/>
      <c r="CB144" s="279"/>
      <c r="CC144" s="279"/>
      <c r="CD144" s="1423"/>
    </row>
    <row r="145" spans="1:85" s="295" customFormat="1">
      <c r="A145" s="265" t="s">
        <v>77</v>
      </c>
      <c r="B145" s="2" t="s">
        <v>4326</v>
      </c>
      <c r="C145" s="2" t="s">
        <v>485</v>
      </c>
      <c r="D145" s="265" t="s">
        <v>6909</v>
      </c>
      <c r="E145" s="265">
        <v>45953</v>
      </c>
      <c r="F145" s="266" t="s">
        <v>567</v>
      </c>
      <c r="G145" s="267">
        <v>64.89</v>
      </c>
      <c r="H145" s="267"/>
      <c r="I145" s="267"/>
      <c r="J145" s="267"/>
      <c r="K145" s="267"/>
      <c r="L145" s="268"/>
      <c r="M145" s="275"/>
      <c r="N145" s="267"/>
      <c r="O145" s="267"/>
      <c r="P145" s="275"/>
      <c r="Q145" s="269"/>
      <c r="R145" s="270"/>
      <c r="S145" s="296">
        <v>41.02</v>
      </c>
      <c r="T145" s="300">
        <v>8.27</v>
      </c>
      <c r="U145" s="267">
        <v>84.43</v>
      </c>
      <c r="V145" s="268"/>
      <c r="W145" s="267"/>
      <c r="X145" s="273">
        <v>15</v>
      </c>
      <c r="Y145" s="267">
        <v>1.39</v>
      </c>
      <c r="Z145" s="290"/>
      <c r="AA145" s="274"/>
      <c r="AB145" s="275"/>
      <c r="AC145" s="274"/>
      <c r="AD145" s="265"/>
      <c r="AE145" s="274">
        <v>0.1</v>
      </c>
      <c r="AF145" s="274">
        <v>0.84</v>
      </c>
      <c r="AG145" s="275"/>
      <c r="AH145" s="274"/>
      <c r="AI145" s="274">
        <v>0</v>
      </c>
      <c r="AJ145" s="275"/>
      <c r="AK145" s="270">
        <v>0.11</v>
      </c>
      <c r="AL145" s="274">
        <v>0.05</v>
      </c>
      <c r="AM145" s="275"/>
      <c r="AN145" s="274"/>
      <c r="AO145" s="275"/>
      <c r="AP145" s="274"/>
      <c r="AQ145" s="277">
        <f t="shared" si="18"/>
        <v>10</v>
      </c>
      <c r="AR145" s="267" t="s">
        <v>683</v>
      </c>
      <c r="AS145" s="275"/>
      <c r="AT145" s="273"/>
      <c r="AU145" s="272"/>
      <c r="AV145" s="267"/>
      <c r="AW145" s="268"/>
      <c r="AX145" s="273"/>
      <c r="AY145" s="273"/>
      <c r="AZ145" s="275"/>
      <c r="BA145" s="268"/>
      <c r="BB145" s="268"/>
      <c r="BC145" s="268"/>
      <c r="BD145" s="268"/>
      <c r="BE145" s="267"/>
      <c r="BF145" s="275"/>
      <c r="BG145" s="275"/>
      <c r="BH145" s="275"/>
      <c r="BI145" s="275"/>
      <c r="BJ145" s="278">
        <v>45957</v>
      </c>
      <c r="BK145" s="279">
        <v>45953</v>
      </c>
      <c r="BL145" s="431" t="s">
        <v>6917</v>
      </c>
      <c r="BM145" s="272"/>
      <c r="BN145" s="422">
        <v>7</v>
      </c>
      <c r="BO145" s="422">
        <v>12</v>
      </c>
      <c r="BP145" s="561">
        <v>65.11</v>
      </c>
      <c r="BQ145" s="413" t="s">
        <v>989</v>
      </c>
      <c r="BR145" s="284"/>
      <c r="BS145" s="280" t="str">
        <f>IF(_DBcomps[[#This Row],[Problem]]="","Yes","No")</f>
        <v>Yes</v>
      </c>
      <c r="BT145" s="281">
        <v>10</v>
      </c>
      <c r="BU145" s="273"/>
      <c r="BV145" s="273"/>
      <c r="BW145" s="273"/>
      <c r="BX145" s="304">
        <v>7</v>
      </c>
      <c r="BY145" s="279" t="s">
        <v>989</v>
      </c>
      <c r="BZ145" s="267"/>
      <c r="CA145" s="279"/>
      <c r="CB145" s="279"/>
      <c r="CC145" s="279"/>
      <c r="CD145" s="1423"/>
    </row>
    <row r="146" spans="1:85" s="295" customFormat="1">
      <c r="A146" s="265" t="s">
        <v>77</v>
      </c>
      <c r="B146" s="2" t="s">
        <v>4326</v>
      </c>
      <c r="C146" s="2" t="s">
        <v>485</v>
      </c>
      <c r="D146" s="265" t="s">
        <v>6910</v>
      </c>
      <c r="E146" s="265">
        <v>45953</v>
      </c>
      <c r="F146" s="266" t="s">
        <v>567</v>
      </c>
      <c r="G146" s="267">
        <v>65.099999999999994</v>
      </c>
      <c r="H146" s="267"/>
      <c r="I146" s="267"/>
      <c r="J146" s="267"/>
      <c r="K146" s="267"/>
      <c r="L146" s="268"/>
      <c r="M146" s="275"/>
      <c r="N146" s="267"/>
      <c r="O146" s="267"/>
      <c r="P146" s="275"/>
      <c r="Q146" s="269"/>
      <c r="R146" s="270"/>
      <c r="S146" s="296">
        <v>44.12</v>
      </c>
      <c r="T146" s="300">
        <v>8.33</v>
      </c>
      <c r="U146" s="267">
        <v>82.26</v>
      </c>
      <c r="V146" s="268"/>
      <c r="W146" s="267"/>
      <c r="X146" s="273">
        <v>13</v>
      </c>
      <c r="Y146" s="267">
        <v>1.77</v>
      </c>
      <c r="Z146" s="290"/>
      <c r="AA146" s="274"/>
      <c r="AB146" s="275"/>
      <c r="AC146" s="274"/>
      <c r="AD146" s="265"/>
      <c r="AE146" s="274">
        <v>0.14000000000000001</v>
      </c>
      <c r="AF146" s="274">
        <v>0.89</v>
      </c>
      <c r="AG146" s="275"/>
      <c r="AH146" s="274"/>
      <c r="AI146" s="274">
        <v>0</v>
      </c>
      <c r="AJ146" s="275"/>
      <c r="AK146" s="270">
        <v>0.08</v>
      </c>
      <c r="AL146" s="274">
        <v>0.06</v>
      </c>
      <c r="AM146" s="275"/>
      <c r="AN146" s="274"/>
      <c r="AO146" s="275"/>
      <c r="AP146" s="274"/>
      <c r="AQ146" s="277">
        <f t="shared" si="18"/>
        <v>10</v>
      </c>
      <c r="AR146" s="267" t="s">
        <v>683</v>
      </c>
      <c r="AS146" s="275"/>
      <c r="AT146" s="273"/>
      <c r="AU146" s="272"/>
      <c r="AV146" s="267"/>
      <c r="AW146" s="268"/>
      <c r="AX146" s="273"/>
      <c r="AY146" s="273"/>
      <c r="AZ146" s="275"/>
      <c r="BA146" s="268"/>
      <c r="BB146" s="268"/>
      <c r="BC146" s="268"/>
      <c r="BD146" s="268"/>
      <c r="BE146" s="267"/>
      <c r="BF146" s="275"/>
      <c r="BG146" s="275"/>
      <c r="BH146" s="275"/>
      <c r="BI146" s="275"/>
      <c r="BJ146" s="278">
        <v>45957</v>
      </c>
      <c r="BK146" s="279">
        <v>45953</v>
      </c>
      <c r="BL146" s="431" t="s">
        <v>6918</v>
      </c>
      <c r="BM146" s="272"/>
      <c r="BN146" s="422">
        <v>6</v>
      </c>
      <c r="BO146" s="422">
        <v>12</v>
      </c>
      <c r="BP146" s="561">
        <v>65.11</v>
      </c>
      <c r="BQ146" s="413" t="s">
        <v>989</v>
      </c>
      <c r="BR146" s="284"/>
      <c r="BS146" s="280" t="str">
        <f>IF(_DBcomps[[#This Row],[Problem]]="","Yes","No")</f>
        <v>Yes</v>
      </c>
      <c r="BT146" s="281">
        <v>10</v>
      </c>
      <c r="BU146" s="273"/>
      <c r="BV146" s="273"/>
      <c r="BW146" s="273"/>
      <c r="BX146" s="304">
        <v>7</v>
      </c>
      <c r="BY146" s="279" t="s">
        <v>989</v>
      </c>
      <c r="BZ146" s="267"/>
      <c r="CA146" s="279"/>
      <c r="CB146" s="279"/>
      <c r="CC146" s="279"/>
      <c r="CD146" s="1423"/>
    </row>
    <row r="147" spans="1:85" s="295" customFormat="1">
      <c r="A147" s="265" t="s">
        <v>77</v>
      </c>
      <c r="B147" s="2" t="s">
        <v>4326</v>
      </c>
      <c r="C147" s="2" t="s">
        <v>485</v>
      </c>
      <c r="D147" s="265" t="s">
        <v>6911</v>
      </c>
      <c r="E147" s="265">
        <v>45955</v>
      </c>
      <c r="F147" s="266" t="s">
        <v>567</v>
      </c>
      <c r="G147" s="267">
        <v>66.069999999999993</v>
      </c>
      <c r="H147" s="267"/>
      <c r="I147" s="267"/>
      <c r="J147" s="267"/>
      <c r="K147" s="267"/>
      <c r="L147" s="268"/>
      <c r="M147" s="275"/>
      <c r="N147" s="267"/>
      <c r="O147" s="267"/>
      <c r="P147" s="275"/>
      <c r="Q147" s="269"/>
      <c r="R147" s="270"/>
      <c r="S147" s="296">
        <v>40.97</v>
      </c>
      <c r="T147" s="300">
        <v>8.27</v>
      </c>
      <c r="U147" s="267">
        <v>81.99</v>
      </c>
      <c r="V147" s="268"/>
      <c r="W147" s="267"/>
      <c r="X147" s="273">
        <v>16</v>
      </c>
      <c r="Y147" s="267">
        <v>1.97</v>
      </c>
      <c r="Z147" s="290"/>
      <c r="AA147" s="274"/>
      <c r="AB147" s="275"/>
      <c r="AC147" s="274"/>
      <c r="AD147" s="265"/>
      <c r="AE147" s="274">
        <v>0.28999999999999998</v>
      </c>
      <c r="AF147" s="274">
        <v>0.76</v>
      </c>
      <c r="AG147" s="275"/>
      <c r="AH147" s="274"/>
      <c r="AI147" s="274">
        <v>0</v>
      </c>
      <c r="AJ147" s="275"/>
      <c r="AK147" s="270">
        <v>0.12</v>
      </c>
      <c r="AL147" s="274">
        <v>0.49</v>
      </c>
      <c r="AM147" s="275"/>
      <c r="AN147" s="274"/>
      <c r="AO147" s="275"/>
      <c r="AP147" s="274"/>
      <c r="AQ147" s="277">
        <f t="shared" si="18"/>
        <v>10</v>
      </c>
      <c r="AR147" s="267" t="s">
        <v>683</v>
      </c>
      <c r="AS147" s="275"/>
      <c r="AT147" s="273"/>
      <c r="AU147" s="272"/>
      <c r="AV147" s="267"/>
      <c r="AW147" s="268"/>
      <c r="AX147" s="273"/>
      <c r="AY147" s="273"/>
      <c r="AZ147" s="275"/>
      <c r="BA147" s="268"/>
      <c r="BB147" s="268"/>
      <c r="BC147" s="268"/>
      <c r="BD147" s="268"/>
      <c r="BE147" s="267"/>
      <c r="BF147" s="275"/>
      <c r="BG147" s="275"/>
      <c r="BH147" s="275"/>
      <c r="BI147" s="275"/>
      <c r="BJ147" s="278">
        <v>45957</v>
      </c>
      <c r="BK147" s="279">
        <v>45955</v>
      </c>
      <c r="BL147" s="431" t="s">
        <v>6919</v>
      </c>
      <c r="BM147" s="272"/>
      <c r="BN147" s="422">
        <v>6</v>
      </c>
      <c r="BO147" s="422">
        <v>12</v>
      </c>
      <c r="BP147" s="561">
        <v>65.09</v>
      </c>
      <c r="BQ147" s="413" t="s">
        <v>989</v>
      </c>
      <c r="BR147" s="284"/>
      <c r="BS147" s="280" t="str">
        <f>IF(_DBcomps[[#This Row],[Problem]]="","Yes","No")</f>
        <v>Yes</v>
      </c>
      <c r="BT147" s="281">
        <v>10</v>
      </c>
      <c r="BU147" s="273"/>
      <c r="BV147" s="273"/>
      <c r="BW147" s="273"/>
      <c r="BX147" s="304">
        <v>7</v>
      </c>
      <c r="BY147" s="279" t="s">
        <v>989</v>
      </c>
      <c r="BZ147" s="267"/>
      <c r="CA147" s="279"/>
      <c r="CB147" s="279"/>
      <c r="CC147" s="279"/>
      <c r="CD147" s="1423"/>
    </row>
    <row r="148" spans="1:85" s="295" customFormat="1">
      <c r="A148" s="265" t="s">
        <v>77</v>
      </c>
      <c r="B148" s="2" t="s">
        <v>4326</v>
      </c>
      <c r="C148" s="2" t="s">
        <v>485</v>
      </c>
      <c r="D148" s="265" t="s">
        <v>6964</v>
      </c>
      <c r="E148" s="265">
        <v>45958</v>
      </c>
      <c r="F148" s="266" t="s">
        <v>567</v>
      </c>
      <c r="G148" s="267">
        <v>66.66</v>
      </c>
      <c r="H148" s="267"/>
      <c r="I148" s="267"/>
      <c r="J148" s="267"/>
      <c r="K148" s="267"/>
      <c r="L148" s="268"/>
      <c r="M148" s="275"/>
      <c r="N148" s="267"/>
      <c r="O148" s="267"/>
      <c r="P148" s="275"/>
      <c r="Q148" s="269"/>
      <c r="R148" s="270"/>
      <c r="S148" s="296">
        <v>44.61</v>
      </c>
      <c r="T148" s="300">
        <v>8.2200000000000006</v>
      </c>
      <c r="U148" s="267">
        <v>81.45</v>
      </c>
      <c r="V148" s="268"/>
      <c r="W148" s="267"/>
      <c r="X148" s="273">
        <v>14</v>
      </c>
      <c r="Y148" s="267">
        <v>2.99</v>
      </c>
      <c r="Z148" s="290"/>
      <c r="AA148" s="274"/>
      <c r="AB148" s="275"/>
      <c r="AC148" s="274"/>
      <c r="AD148" s="265"/>
      <c r="AE148" s="274">
        <v>0.24</v>
      </c>
      <c r="AF148" s="274">
        <v>0.75</v>
      </c>
      <c r="AG148" s="275"/>
      <c r="AH148" s="274"/>
      <c r="AI148" s="274">
        <v>0</v>
      </c>
      <c r="AJ148" s="275"/>
      <c r="AK148" s="270">
        <v>0.16</v>
      </c>
      <c r="AL148" s="274">
        <v>0.03</v>
      </c>
      <c r="AM148" s="275"/>
      <c r="AN148" s="274"/>
      <c r="AO148" s="275"/>
      <c r="AP148" s="274"/>
      <c r="AQ148" s="277">
        <f t="shared" ref="AQ148:AQ152" si="19">MONTH(E148)</f>
        <v>10</v>
      </c>
      <c r="AR148" s="267" t="s">
        <v>683</v>
      </c>
      <c r="AS148" s="275"/>
      <c r="AT148" s="273"/>
      <c r="AU148" s="272"/>
      <c r="AV148" s="267"/>
      <c r="AW148" s="268"/>
      <c r="AX148" s="273"/>
      <c r="AY148" s="273"/>
      <c r="AZ148" s="275"/>
      <c r="BA148" s="268"/>
      <c r="BB148" s="268"/>
      <c r="BC148" s="268"/>
      <c r="BD148" s="268"/>
      <c r="BE148" s="267"/>
      <c r="BF148" s="275"/>
      <c r="BG148" s="275"/>
      <c r="BH148" s="275"/>
      <c r="BI148" s="275"/>
      <c r="BJ148" s="278">
        <v>45961</v>
      </c>
      <c r="BK148" s="279">
        <v>45961</v>
      </c>
      <c r="BL148" s="431" t="s">
        <v>6969</v>
      </c>
      <c r="BM148" s="272"/>
      <c r="BN148" s="422">
        <v>6</v>
      </c>
      <c r="BO148" s="422">
        <v>12</v>
      </c>
      <c r="BP148" s="561">
        <v>64.94</v>
      </c>
      <c r="BQ148" s="413" t="s">
        <v>989</v>
      </c>
      <c r="BR148" s="284"/>
      <c r="BS148" s="280" t="s">
        <v>567</v>
      </c>
      <c r="BT148" s="281">
        <v>10</v>
      </c>
      <c r="BU148" s="273"/>
      <c r="BV148" s="273"/>
      <c r="BW148" s="273"/>
      <c r="BX148" s="273">
        <v>7</v>
      </c>
      <c r="BY148" s="279" t="s">
        <v>989</v>
      </c>
      <c r="BZ148" s="267"/>
      <c r="CA148" s="279"/>
      <c r="CB148" s="279"/>
      <c r="CC148" s="279"/>
      <c r="CD148" s="1423"/>
    </row>
    <row r="149" spans="1:85" s="295" customFormat="1">
      <c r="A149" s="265" t="s">
        <v>77</v>
      </c>
      <c r="B149" s="2" t="s">
        <v>4326</v>
      </c>
      <c r="C149" s="2" t="s">
        <v>485</v>
      </c>
      <c r="D149" s="265" t="s">
        <v>6965</v>
      </c>
      <c r="E149" s="265">
        <v>45959</v>
      </c>
      <c r="F149" s="266" t="s">
        <v>567</v>
      </c>
      <c r="G149" s="267">
        <v>63.73</v>
      </c>
      <c r="H149" s="267"/>
      <c r="I149" s="267"/>
      <c r="J149" s="267"/>
      <c r="K149" s="267"/>
      <c r="L149" s="268"/>
      <c r="M149" s="275"/>
      <c r="N149" s="267"/>
      <c r="O149" s="267"/>
      <c r="P149" s="275"/>
      <c r="Q149" s="269"/>
      <c r="R149" s="270"/>
      <c r="S149" s="296">
        <v>45.15</v>
      </c>
      <c r="T149" s="300">
        <v>8.3000000000000007</v>
      </c>
      <c r="U149" s="267">
        <v>83.71</v>
      </c>
      <c r="V149" s="268"/>
      <c r="W149" s="267"/>
      <c r="X149" s="273">
        <v>17</v>
      </c>
      <c r="Y149" s="267">
        <v>1.79</v>
      </c>
      <c r="Z149" s="290"/>
      <c r="AA149" s="274"/>
      <c r="AB149" s="275"/>
      <c r="AC149" s="274"/>
      <c r="AD149" s="265"/>
      <c r="AE149" s="274">
        <v>0.3</v>
      </c>
      <c r="AF149" s="274">
        <v>0.84</v>
      </c>
      <c r="AG149" s="275"/>
      <c r="AH149" s="274"/>
      <c r="AI149" s="274">
        <v>0</v>
      </c>
      <c r="AJ149" s="275"/>
      <c r="AK149" s="270">
        <v>0.38</v>
      </c>
      <c r="AL149" s="274">
        <v>0.1</v>
      </c>
      <c r="AM149" s="275"/>
      <c r="AN149" s="274"/>
      <c r="AO149" s="275"/>
      <c r="AP149" s="274"/>
      <c r="AQ149" s="277">
        <f t="shared" si="19"/>
        <v>10</v>
      </c>
      <c r="AR149" s="267" t="s">
        <v>683</v>
      </c>
      <c r="AS149" s="275"/>
      <c r="AT149" s="273"/>
      <c r="AU149" s="272"/>
      <c r="AV149" s="267"/>
      <c r="AW149" s="268"/>
      <c r="AX149" s="273"/>
      <c r="AY149" s="273"/>
      <c r="AZ149" s="275"/>
      <c r="BA149" s="268"/>
      <c r="BB149" s="268"/>
      <c r="BC149" s="268"/>
      <c r="BD149" s="268"/>
      <c r="BE149" s="267"/>
      <c r="BF149" s="275"/>
      <c r="BG149" s="275"/>
      <c r="BH149" s="275"/>
      <c r="BI149" s="275"/>
      <c r="BJ149" s="278">
        <v>45961</v>
      </c>
      <c r="BK149" s="279">
        <v>45961</v>
      </c>
      <c r="BL149" s="431" t="s">
        <v>6970</v>
      </c>
      <c r="BM149" s="272"/>
      <c r="BN149" s="422">
        <v>15</v>
      </c>
      <c r="BO149" s="422">
        <v>12</v>
      </c>
      <c r="BP149" s="561">
        <v>64.94</v>
      </c>
      <c r="BQ149" s="413" t="s">
        <v>989</v>
      </c>
      <c r="BR149" s="284"/>
      <c r="BS149" s="280" t="s">
        <v>1798</v>
      </c>
      <c r="BT149" s="281">
        <v>10</v>
      </c>
      <c r="BU149" s="273">
        <v>4</v>
      </c>
      <c r="BV149" s="273"/>
      <c r="BW149" s="273"/>
      <c r="BX149" s="304">
        <v>7</v>
      </c>
      <c r="BY149" s="279" t="s">
        <v>989</v>
      </c>
      <c r="BZ149" s="267"/>
      <c r="CA149" s="279" t="s">
        <v>6974</v>
      </c>
      <c r="CB149" s="279" t="s">
        <v>1321</v>
      </c>
      <c r="CC149" s="279" t="s">
        <v>1262</v>
      </c>
      <c r="CD149" s="1423"/>
    </row>
    <row r="150" spans="1:85" s="295" customFormat="1">
      <c r="A150" s="265" t="s">
        <v>77</v>
      </c>
      <c r="B150" s="2" t="s">
        <v>4326</v>
      </c>
      <c r="C150" s="2" t="s">
        <v>485</v>
      </c>
      <c r="D150" s="265" t="s">
        <v>6966</v>
      </c>
      <c r="E150" s="265">
        <v>45960</v>
      </c>
      <c r="F150" s="266" t="s">
        <v>567</v>
      </c>
      <c r="G150" s="267">
        <v>66.180000000000007</v>
      </c>
      <c r="H150" s="267"/>
      <c r="I150" s="267"/>
      <c r="J150" s="267"/>
      <c r="K150" s="267"/>
      <c r="L150" s="268"/>
      <c r="M150" s="275"/>
      <c r="N150" s="267"/>
      <c r="O150" s="267"/>
      <c r="P150" s="275"/>
      <c r="Q150" s="269"/>
      <c r="R150" s="270"/>
      <c r="S150" s="296">
        <v>40.17</v>
      </c>
      <c r="T150" s="300">
        <v>8.42</v>
      </c>
      <c r="U150" s="267">
        <v>94.09</v>
      </c>
      <c r="V150" s="268"/>
      <c r="W150" s="267"/>
      <c r="X150" s="273">
        <v>18</v>
      </c>
      <c r="Y150" s="267">
        <v>1.55</v>
      </c>
      <c r="Z150" s="290"/>
      <c r="AA150" s="274"/>
      <c r="AB150" s="275"/>
      <c r="AC150" s="274"/>
      <c r="AD150" s="265"/>
      <c r="AE150" s="274">
        <v>0.38</v>
      </c>
      <c r="AF150" s="274">
        <v>1.77</v>
      </c>
      <c r="AG150" s="275"/>
      <c r="AH150" s="274"/>
      <c r="AI150" s="274">
        <v>0</v>
      </c>
      <c r="AJ150" s="275"/>
      <c r="AK150" s="270">
        <v>0.26</v>
      </c>
      <c r="AL150" s="274">
        <v>0.09</v>
      </c>
      <c r="AM150" s="275"/>
      <c r="AN150" s="274"/>
      <c r="AO150" s="275"/>
      <c r="AP150" s="274"/>
      <c r="AQ150" s="277">
        <f t="shared" si="19"/>
        <v>10</v>
      </c>
      <c r="AR150" s="267" t="s">
        <v>683</v>
      </c>
      <c r="AS150" s="275"/>
      <c r="AT150" s="273"/>
      <c r="AU150" s="272"/>
      <c r="AV150" s="267"/>
      <c r="AW150" s="268"/>
      <c r="AX150" s="273"/>
      <c r="AY150" s="273"/>
      <c r="AZ150" s="275"/>
      <c r="BA150" s="268"/>
      <c r="BB150" s="268"/>
      <c r="BC150" s="268"/>
      <c r="BD150" s="268"/>
      <c r="BE150" s="267"/>
      <c r="BF150" s="275"/>
      <c r="BG150" s="275"/>
      <c r="BH150" s="275"/>
      <c r="BI150" s="275"/>
      <c r="BJ150" s="278">
        <v>45961</v>
      </c>
      <c r="BK150" s="279">
        <v>45961</v>
      </c>
      <c r="BL150" s="431" t="s">
        <v>6971</v>
      </c>
      <c r="BM150" s="272"/>
      <c r="BN150" s="422">
        <v>8</v>
      </c>
      <c r="BO150" s="422">
        <v>12</v>
      </c>
      <c r="BP150" s="561">
        <v>65.290000000000006</v>
      </c>
      <c r="BQ150" s="413" t="s">
        <v>989</v>
      </c>
      <c r="BR150" s="284"/>
      <c r="BS150" s="280" t="str">
        <f>IF(_DBcomps[[#This Row],[Problem]]="","Yes","No")</f>
        <v>No</v>
      </c>
      <c r="BT150" s="281">
        <v>10</v>
      </c>
      <c r="BU150" s="273">
        <v>2</v>
      </c>
      <c r="BV150" s="273"/>
      <c r="BW150" s="273"/>
      <c r="BX150" s="304">
        <v>7</v>
      </c>
      <c r="BY150" s="279" t="s">
        <v>989</v>
      </c>
      <c r="BZ150" s="267"/>
      <c r="CA150" s="279" t="s">
        <v>1241</v>
      </c>
      <c r="CB150" s="279" t="s">
        <v>1321</v>
      </c>
      <c r="CC150" s="279" t="s">
        <v>1262</v>
      </c>
      <c r="CD150" s="1423"/>
    </row>
    <row r="151" spans="1:85" s="295" customFormat="1">
      <c r="A151" s="265" t="s">
        <v>77</v>
      </c>
      <c r="B151" s="2" t="s">
        <v>4326</v>
      </c>
      <c r="C151" s="2" t="s">
        <v>485</v>
      </c>
      <c r="D151" s="265" t="s">
        <v>6967</v>
      </c>
      <c r="E151" s="265">
        <v>45960</v>
      </c>
      <c r="F151" s="266" t="s">
        <v>567</v>
      </c>
      <c r="G151" s="267">
        <v>65.3</v>
      </c>
      <c r="H151" s="267"/>
      <c r="I151" s="267"/>
      <c r="J151" s="267"/>
      <c r="K151" s="267"/>
      <c r="L151" s="268"/>
      <c r="M151" s="275"/>
      <c r="N151" s="267"/>
      <c r="O151" s="267"/>
      <c r="P151" s="275"/>
      <c r="Q151" s="269"/>
      <c r="R151" s="270"/>
      <c r="S151" s="296">
        <v>41.96</v>
      </c>
      <c r="T151" s="300">
        <v>8.2799999999999994</v>
      </c>
      <c r="U151" s="267">
        <v>86.9</v>
      </c>
      <c r="V151" s="268"/>
      <c r="W151" s="267"/>
      <c r="X151" s="273">
        <v>18</v>
      </c>
      <c r="Y151" s="267">
        <v>1.79</v>
      </c>
      <c r="Z151" s="290"/>
      <c r="AA151" s="274"/>
      <c r="AB151" s="275"/>
      <c r="AC151" s="274"/>
      <c r="AD151" s="265"/>
      <c r="AE151" s="274">
        <v>0.41</v>
      </c>
      <c r="AF151" s="274">
        <v>0.75</v>
      </c>
      <c r="AG151" s="275"/>
      <c r="AH151" s="274"/>
      <c r="AI151" s="274">
        <v>0.02</v>
      </c>
      <c r="AJ151" s="275"/>
      <c r="AK151" s="270">
        <v>0.18</v>
      </c>
      <c r="AL151" s="274">
        <v>0.06</v>
      </c>
      <c r="AM151" s="275"/>
      <c r="AN151" s="274"/>
      <c r="AO151" s="275"/>
      <c r="AP151" s="274"/>
      <c r="AQ151" s="277">
        <f t="shared" si="19"/>
        <v>10</v>
      </c>
      <c r="AR151" s="267" t="s">
        <v>683</v>
      </c>
      <c r="AS151" s="275"/>
      <c r="AT151" s="273"/>
      <c r="AU151" s="272"/>
      <c r="AV151" s="267"/>
      <c r="AW151" s="268"/>
      <c r="AX151" s="273"/>
      <c r="AY151" s="273"/>
      <c r="AZ151" s="275"/>
      <c r="BA151" s="268"/>
      <c r="BB151" s="268"/>
      <c r="BC151" s="268"/>
      <c r="BD151" s="268"/>
      <c r="BE151" s="267"/>
      <c r="BF151" s="275"/>
      <c r="BG151" s="275"/>
      <c r="BH151" s="275"/>
      <c r="BI151" s="275"/>
      <c r="BJ151" s="278">
        <v>45961</v>
      </c>
      <c r="BK151" s="279">
        <v>45961</v>
      </c>
      <c r="BL151" s="431" t="s">
        <v>6972</v>
      </c>
      <c r="BM151" s="272"/>
      <c r="BN151" s="422">
        <v>16</v>
      </c>
      <c r="BO151" s="422">
        <v>12</v>
      </c>
      <c r="BP151" s="561">
        <v>65.400000000000006</v>
      </c>
      <c r="BQ151" s="413" t="s">
        <v>989</v>
      </c>
      <c r="BR151" s="284"/>
      <c r="BS151" s="280" t="str">
        <f>IF(_DBcomps[[#This Row],[Problem]]="","Yes","No")</f>
        <v>No</v>
      </c>
      <c r="BT151" s="281">
        <v>10</v>
      </c>
      <c r="BU151" s="273">
        <v>5</v>
      </c>
      <c r="BV151" s="273"/>
      <c r="BW151" s="273"/>
      <c r="BX151" s="304">
        <v>7</v>
      </c>
      <c r="BY151" s="279" t="s">
        <v>989</v>
      </c>
      <c r="BZ151" s="267"/>
      <c r="CA151" s="279" t="s">
        <v>1425</v>
      </c>
      <c r="CB151" s="279" t="s">
        <v>1321</v>
      </c>
      <c r="CC151" s="279" t="s">
        <v>1262</v>
      </c>
      <c r="CD151" s="1423"/>
    </row>
    <row r="152" spans="1:85" s="295" customFormat="1">
      <c r="A152" s="265" t="s">
        <v>77</v>
      </c>
      <c r="B152" s="2" t="s">
        <v>4326</v>
      </c>
      <c r="C152" s="2" t="s">
        <v>485</v>
      </c>
      <c r="D152" s="265" t="s">
        <v>6968</v>
      </c>
      <c r="E152" s="265">
        <v>45961</v>
      </c>
      <c r="F152" s="266" t="s">
        <v>567</v>
      </c>
      <c r="G152" s="267">
        <v>65.38</v>
      </c>
      <c r="H152" s="267"/>
      <c r="I152" s="267"/>
      <c r="J152" s="267"/>
      <c r="K152" s="267"/>
      <c r="L152" s="268"/>
      <c r="M152" s="275"/>
      <c r="N152" s="267"/>
      <c r="O152" s="267"/>
      <c r="P152" s="275"/>
      <c r="Q152" s="269"/>
      <c r="R152" s="270"/>
      <c r="S152" s="296">
        <v>45.88</v>
      </c>
      <c r="T152" s="300">
        <v>8.32</v>
      </c>
      <c r="U152" s="267">
        <v>91.19</v>
      </c>
      <c r="V152" s="268"/>
      <c r="W152" s="267"/>
      <c r="X152" s="273">
        <v>17</v>
      </c>
      <c r="Y152" s="267">
        <v>2.56</v>
      </c>
      <c r="Z152" s="290"/>
      <c r="AA152" s="274"/>
      <c r="AB152" s="275"/>
      <c r="AC152" s="274"/>
      <c r="AD152" s="265"/>
      <c r="AE152" s="274">
        <v>0.38</v>
      </c>
      <c r="AF152" s="274">
        <v>1.92</v>
      </c>
      <c r="AG152" s="275"/>
      <c r="AH152" s="274"/>
      <c r="AI152" s="274">
        <v>0</v>
      </c>
      <c r="AJ152" s="275"/>
      <c r="AK152" s="270">
        <v>0.06</v>
      </c>
      <c r="AL152" s="274">
        <v>0.01</v>
      </c>
      <c r="AM152" s="275"/>
      <c r="AN152" s="274"/>
      <c r="AO152" s="275"/>
      <c r="AP152" s="274"/>
      <c r="AQ152" s="277">
        <f t="shared" si="19"/>
        <v>10</v>
      </c>
      <c r="AR152" s="267" t="s">
        <v>683</v>
      </c>
      <c r="AS152" s="275"/>
      <c r="AT152" s="273"/>
      <c r="AU152" s="272"/>
      <c r="AV152" s="267"/>
      <c r="AW152" s="268"/>
      <c r="AX152" s="273"/>
      <c r="AY152" s="273"/>
      <c r="AZ152" s="275"/>
      <c r="BA152" s="268"/>
      <c r="BB152" s="268"/>
      <c r="BC152" s="268"/>
      <c r="BD152" s="268"/>
      <c r="BE152" s="267"/>
      <c r="BF152" s="275"/>
      <c r="BG152" s="275"/>
      <c r="BH152" s="275"/>
      <c r="BI152" s="275"/>
      <c r="BJ152" s="278">
        <v>45961</v>
      </c>
      <c r="BK152" s="279">
        <v>45961</v>
      </c>
      <c r="BL152" s="431" t="s">
        <v>6973</v>
      </c>
      <c r="BM152" s="272"/>
      <c r="BN152" s="422">
        <v>11</v>
      </c>
      <c r="BO152" s="422">
        <v>12</v>
      </c>
      <c r="BP152" s="561">
        <v>64.66</v>
      </c>
      <c r="BQ152" s="413" t="s">
        <v>989</v>
      </c>
      <c r="BR152" s="284"/>
      <c r="BS152" s="280" t="str">
        <f>IF(_DBcomps[[#This Row],[Problem]]="","Yes","No")</f>
        <v>No</v>
      </c>
      <c r="BT152" s="281">
        <v>10</v>
      </c>
      <c r="BU152" s="273">
        <v>2</v>
      </c>
      <c r="BV152" s="273"/>
      <c r="BW152" s="273"/>
      <c r="BX152" s="304">
        <v>7</v>
      </c>
      <c r="BY152" s="279" t="s">
        <v>989</v>
      </c>
      <c r="BZ152" s="267"/>
      <c r="CA152" s="279" t="s">
        <v>1243</v>
      </c>
      <c r="CB152" s="279" t="s">
        <v>1321</v>
      </c>
      <c r="CC152" s="279" t="s">
        <v>1262</v>
      </c>
      <c r="CD152" s="1423"/>
    </row>
    <row r="153" spans="1:85" s="295" customFormat="1">
      <c r="A153" s="265" t="s">
        <v>77</v>
      </c>
      <c r="B153" s="2" t="s">
        <v>4326</v>
      </c>
      <c r="C153" s="2" t="s">
        <v>485</v>
      </c>
      <c r="D153" s="265" t="s">
        <v>7054</v>
      </c>
      <c r="E153" s="265">
        <v>45961</v>
      </c>
      <c r="F153" s="266" t="s">
        <v>567</v>
      </c>
      <c r="G153" s="267">
        <v>64.59</v>
      </c>
      <c r="H153" s="267"/>
      <c r="I153" s="267"/>
      <c r="J153" s="267"/>
      <c r="K153" s="267"/>
      <c r="L153" s="268"/>
      <c r="M153" s="275"/>
      <c r="N153" s="267"/>
      <c r="O153" s="267"/>
      <c r="P153" s="275"/>
      <c r="Q153" s="269"/>
      <c r="R153" s="270"/>
      <c r="S153" s="296">
        <v>42.91</v>
      </c>
      <c r="T153" s="300">
        <v>8.48</v>
      </c>
      <c r="U153" s="267">
        <v>88.69</v>
      </c>
      <c r="V153" s="268"/>
      <c r="W153" s="267"/>
      <c r="X153" s="273">
        <v>18</v>
      </c>
      <c r="Y153" s="267">
        <v>2.95</v>
      </c>
      <c r="Z153" s="290"/>
      <c r="AA153" s="274"/>
      <c r="AB153" s="275"/>
      <c r="AC153" s="274"/>
      <c r="AD153" s="265"/>
      <c r="AE153" s="274">
        <v>0.41</v>
      </c>
      <c r="AF153" s="274">
        <v>1.18</v>
      </c>
      <c r="AG153" s="275"/>
      <c r="AH153" s="274"/>
      <c r="AI153" s="274">
        <v>0.15</v>
      </c>
      <c r="AJ153" s="275"/>
      <c r="AK153" s="270">
        <v>3.87</v>
      </c>
      <c r="AL153" s="274">
        <v>0.04</v>
      </c>
      <c r="AM153" s="275"/>
      <c r="AN153" s="274"/>
      <c r="AO153" s="275"/>
      <c r="AP153" s="274"/>
      <c r="AQ153" s="277">
        <f t="shared" ref="AQ153:AQ154" si="20">MONTH(E153)</f>
        <v>10</v>
      </c>
      <c r="AR153" s="267" t="s">
        <v>7056</v>
      </c>
      <c r="AS153" s="275"/>
      <c r="AT153" s="273"/>
      <c r="AU153" s="272"/>
      <c r="AV153" s="267"/>
      <c r="AW153" s="268"/>
      <c r="AX153" s="273"/>
      <c r="AY153" s="273"/>
      <c r="AZ153" s="275"/>
      <c r="BA153" s="268"/>
      <c r="BB153" s="268"/>
      <c r="BC153" s="268"/>
      <c r="BD153" s="268"/>
      <c r="BE153" s="267"/>
      <c r="BF153" s="275"/>
      <c r="BG153" s="275"/>
      <c r="BH153" s="275"/>
      <c r="BI153" s="275"/>
      <c r="BJ153" s="278">
        <v>45961</v>
      </c>
      <c r="BK153" s="279">
        <v>45961</v>
      </c>
      <c r="BL153" s="431" t="s">
        <v>7057</v>
      </c>
      <c r="BM153" s="272"/>
      <c r="BN153" s="422">
        <v>9</v>
      </c>
      <c r="BO153" s="422">
        <v>12</v>
      </c>
      <c r="BP153" s="561">
        <v>64.48</v>
      </c>
      <c r="BQ153" s="413" t="s">
        <v>989</v>
      </c>
      <c r="BR153" s="284"/>
      <c r="BS153" s="280" t="str">
        <f>IF(_DBcomps[[#This Row],[Problem]]="","Yes","No")</f>
        <v>No</v>
      </c>
      <c r="BT153" s="281">
        <v>10</v>
      </c>
      <c r="BU153" s="273">
        <v>3</v>
      </c>
      <c r="BV153" s="273"/>
      <c r="BW153" s="273"/>
      <c r="BX153" s="273">
        <v>7</v>
      </c>
      <c r="BY153" s="279" t="s">
        <v>989</v>
      </c>
      <c r="BZ153" s="267"/>
      <c r="CA153" s="279" t="s">
        <v>7059</v>
      </c>
      <c r="CB153" s="279" t="s">
        <v>1321</v>
      </c>
      <c r="CC153" s="279" t="s">
        <v>1262</v>
      </c>
      <c r="CD153" s="1423"/>
    </row>
    <row r="154" spans="1:85" s="295" customFormat="1">
      <c r="A154" s="265" t="s">
        <v>77</v>
      </c>
      <c r="B154" s="2" t="s">
        <v>4326</v>
      </c>
      <c r="C154" s="2" t="s">
        <v>485</v>
      </c>
      <c r="D154" s="265" t="s">
        <v>7055</v>
      </c>
      <c r="E154" s="265">
        <v>45961</v>
      </c>
      <c r="F154" s="266" t="s">
        <v>567</v>
      </c>
      <c r="G154" s="267">
        <v>65.23</v>
      </c>
      <c r="H154" s="267"/>
      <c r="I154" s="267"/>
      <c r="J154" s="267"/>
      <c r="K154" s="267"/>
      <c r="L154" s="268"/>
      <c r="M154" s="275"/>
      <c r="N154" s="267"/>
      <c r="O154" s="267"/>
      <c r="P154" s="275"/>
      <c r="Q154" s="269"/>
      <c r="R154" s="270"/>
      <c r="S154" s="296">
        <v>42.75</v>
      </c>
      <c r="T154" s="300">
        <v>8.41</v>
      </c>
      <c r="U154" s="267">
        <v>90.01</v>
      </c>
      <c r="V154" s="268"/>
      <c r="W154" s="267"/>
      <c r="X154" s="273">
        <v>16</v>
      </c>
      <c r="Y154" s="267">
        <v>2.04</v>
      </c>
      <c r="Z154" s="290"/>
      <c r="AA154" s="274"/>
      <c r="AB154" s="275"/>
      <c r="AC154" s="274"/>
      <c r="AD154" s="265"/>
      <c r="AE154" s="274">
        <v>0.25</v>
      </c>
      <c r="AF154" s="274">
        <v>1.33</v>
      </c>
      <c r="AG154" s="275"/>
      <c r="AH154" s="274"/>
      <c r="AI154" s="274">
        <v>0.04</v>
      </c>
      <c r="AJ154" s="275"/>
      <c r="AK154" s="270">
        <v>1.18</v>
      </c>
      <c r="AL154" s="274">
        <v>0.03</v>
      </c>
      <c r="AM154" s="275"/>
      <c r="AN154" s="274"/>
      <c r="AO154" s="275"/>
      <c r="AP154" s="274"/>
      <c r="AQ154" s="277">
        <f t="shared" si="20"/>
        <v>10</v>
      </c>
      <c r="AR154" s="267" t="s">
        <v>7056</v>
      </c>
      <c r="AS154" s="275"/>
      <c r="AT154" s="273"/>
      <c r="AU154" s="272"/>
      <c r="AV154" s="267"/>
      <c r="AW154" s="268"/>
      <c r="AX154" s="273"/>
      <c r="AY154" s="273"/>
      <c r="AZ154" s="275"/>
      <c r="BA154" s="268"/>
      <c r="BB154" s="268"/>
      <c r="BC154" s="268"/>
      <c r="BD154" s="268"/>
      <c r="BE154" s="267"/>
      <c r="BF154" s="275"/>
      <c r="BG154" s="275"/>
      <c r="BH154" s="275"/>
      <c r="BI154" s="275"/>
      <c r="BJ154" s="278">
        <v>45961</v>
      </c>
      <c r="BK154" s="279">
        <v>45961</v>
      </c>
      <c r="BL154" s="431" t="s">
        <v>7058</v>
      </c>
      <c r="BM154" s="272"/>
      <c r="BN154" s="422">
        <v>7</v>
      </c>
      <c r="BO154" s="422">
        <v>12</v>
      </c>
      <c r="BP154" s="561">
        <v>64.849999999999994</v>
      </c>
      <c r="BQ154" s="413" t="s">
        <v>989</v>
      </c>
      <c r="BR154" s="284"/>
      <c r="BS154" s="280" t="str">
        <f>IF(_DBcomps[[#This Row],[Problem]]="","Yes","No")</f>
        <v>No</v>
      </c>
      <c r="BT154" s="281">
        <v>10</v>
      </c>
      <c r="BU154" s="273">
        <v>1</v>
      </c>
      <c r="BV154" s="273"/>
      <c r="BW154" s="273"/>
      <c r="BX154" s="304">
        <v>7</v>
      </c>
      <c r="BY154" s="279" t="s">
        <v>989</v>
      </c>
      <c r="BZ154" s="267"/>
      <c r="CA154" s="279" t="s">
        <v>1243</v>
      </c>
      <c r="CB154" s="279" t="s">
        <v>1321</v>
      </c>
      <c r="CC154" s="279" t="s">
        <v>1262</v>
      </c>
      <c r="CD154" s="1423"/>
    </row>
    <row r="155" spans="1:85" s="295" customFormat="1">
      <c r="A155" s="265" t="s">
        <v>77</v>
      </c>
      <c r="B155" s="2" t="s">
        <v>4326</v>
      </c>
      <c r="C155" s="2" t="s">
        <v>485</v>
      </c>
      <c r="D155" s="265" t="s">
        <v>7106</v>
      </c>
      <c r="E155" s="1574">
        <v>45964</v>
      </c>
      <c r="F155" s="266" t="s">
        <v>567</v>
      </c>
      <c r="G155" s="1575">
        <v>64.34</v>
      </c>
      <c r="H155" s="1575"/>
      <c r="I155" s="1575"/>
      <c r="J155" s="1575"/>
      <c r="K155" s="1575"/>
      <c r="L155" s="1576"/>
      <c r="M155" s="1577"/>
      <c r="N155" s="1575"/>
      <c r="O155" s="1575"/>
      <c r="P155" s="1577"/>
      <c r="Q155" s="1578"/>
      <c r="R155" s="1579"/>
      <c r="S155" s="1605">
        <v>40.19</v>
      </c>
      <c r="T155" s="1606">
        <v>8.4600000000000009</v>
      </c>
      <c r="U155" s="1575">
        <v>93.27</v>
      </c>
      <c r="V155" s="1576"/>
      <c r="W155" s="1575"/>
      <c r="X155" s="1584">
        <v>17</v>
      </c>
      <c r="Y155" s="1575">
        <v>2.4900000000000002</v>
      </c>
      <c r="Z155" s="1582"/>
      <c r="AA155" s="1581"/>
      <c r="AB155" s="1577"/>
      <c r="AC155" s="1581"/>
      <c r="AD155" s="1574"/>
      <c r="AE155" s="1581">
        <v>0.39</v>
      </c>
      <c r="AF155" s="1581">
        <v>1.61</v>
      </c>
      <c r="AG155" s="1577"/>
      <c r="AH155" s="1581"/>
      <c r="AI155" s="1581">
        <v>0.02</v>
      </c>
      <c r="AJ155" s="1577"/>
      <c r="AK155" s="1579">
        <v>0.95</v>
      </c>
      <c r="AL155" s="1581">
        <v>0.22</v>
      </c>
      <c r="AM155" s="1577"/>
      <c r="AN155" s="1581"/>
      <c r="AO155" s="1577"/>
      <c r="AP155" s="1581"/>
      <c r="AQ155" s="1583">
        <f t="shared" ref="AQ155:AQ157" si="21">MONTH(E155)</f>
        <v>11</v>
      </c>
      <c r="AR155" s="267" t="s">
        <v>7056</v>
      </c>
      <c r="AS155" s="1577"/>
      <c r="AT155" s="1584"/>
      <c r="AU155" s="1585"/>
      <c r="AV155" s="1575"/>
      <c r="AW155" s="1576"/>
      <c r="AX155" s="1584"/>
      <c r="AY155" s="1584"/>
      <c r="AZ155" s="1577"/>
      <c r="BA155" s="268"/>
      <c r="BB155" s="1576"/>
      <c r="BC155" s="1576"/>
      <c r="BD155" s="1576"/>
      <c r="BE155" s="1575"/>
      <c r="BF155" s="1577"/>
      <c r="BG155" s="1577"/>
      <c r="BH155" s="1577"/>
      <c r="BI155" s="1577"/>
      <c r="BJ155" s="1595">
        <v>45964</v>
      </c>
      <c r="BK155" s="1587">
        <v>45964</v>
      </c>
      <c r="BL155" s="431" t="s">
        <v>7109</v>
      </c>
      <c r="BM155" s="1585"/>
      <c r="BN155" s="1588">
        <v>7</v>
      </c>
      <c r="BO155" s="1588">
        <v>12</v>
      </c>
      <c r="BP155" s="1610">
        <v>64.73</v>
      </c>
      <c r="BQ155" s="413" t="s">
        <v>989</v>
      </c>
      <c r="BR155" s="1591"/>
      <c r="BS155" s="1596" t="str">
        <f>IF(_DBcomps[[#This Row],[Problem]]="","Yes","No")</f>
        <v>Yes</v>
      </c>
      <c r="BT155" s="1607">
        <v>10</v>
      </c>
      <c r="BU155" s="1584"/>
      <c r="BV155" s="1584"/>
      <c r="BW155" s="1584"/>
      <c r="BX155" s="1584">
        <v>7</v>
      </c>
      <c r="BY155" s="1587" t="s">
        <v>989</v>
      </c>
      <c r="BZ155" s="1575"/>
      <c r="CA155" s="1587"/>
      <c r="CB155" s="1587"/>
      <c r="CC155" s="1587"/>
      <c r="CD155" s="1609"/>
    </row>
    <row r="156" spans="1:85" s="295" customFormat="1">
      <c r="A156" s="265" t="s">
        <v>77</v>
      </c>
      <c r="B156" s="2" t="s">
        <v>4326</v>
      </c>
      <c r="C156" s="2" t="s">
        <v>485</v>
      </c>
      <c r="D156" s="265" t="s">
        <v>7107</v>
      </c>
      <c r="E156" s="1574">
        <v>45965</v>
      </c>
      <c r="F156" s="266" t="s">
        <v>567</v>
      </c>
      <c r="G156" s="1575">
        <v>64.819999999999993</v>
      </c>
      <c r="H156" s="1575"/>
      <c r="I156" s="1575"/>
      <c r="J156" s="1575"/>
      <c r="K156" s="1575"/>
      <c r="L156" s="1576"/>
      <c r="M156" s="1577"/>
      <c r="N156" s="1575"/>
      <c r="O156" s="1575"/>
      <c r="P156" s="1577"/>
      <c r="Q156" s="1578"/>
      <c r="R156" s="1579"/>
      <c r="S156" s="1605">
        <v>42.16</v>
      </c>
      <c r="T156" s="1606">
        <v>8.5</v>
      </c>
      <c r="U156" s="1575">
        <v>90.08</v>
      </c>
      <c r="V156" s="1576"/>
      <c r="W156" s="1575"/>
      <c r="X156" s="1584">
        <v>14</v>
      </c>
      <c r="Y156" s="1575">
        <v>2.2400000000000002</v>
      </c>
      <c r="Z156" s="1582"/>
      <c r="AA156" s="1581"/>
      <c r="AB156" s="1577"/>
      <c r="AC156" s="1581"/>
      <c r="AD156" s="1574"/>
      <c r="AE156" s="1581">
        <v>0.4</v>
      </c>
      <c r="AF156" s="1581">
        <v>0.97</v>
      </c>
      <c r="AG156" s="1577"/>
      <c r="AH156" s="1581"/>
      <c r="AI156" s="1581">
        <v>0.09</v>
      </c>
      <c r="AJ156" s="1577"/>
      <c r="AK156" s="1579">
        <v>0.64</v>
      </c>
      <c r="AL156" s="1581">
        <v>0.13</v>
      </c>
      <c r="AM156" s="1577"/>
      <c r="AN156" s="1581"/>
      <c r="AO156" s="1577"/>
      <c r="AP156" s="1581"/>
      <c r="AQ156" s="1583">
        <f t="shared" si="21"/>
        <v>11</v>
      </c>
      <c r="AR156" s="267" t="s">
        <v>7056</v>
      </c>
      <c r="AS156" s="1577"/>
      <c r="AT156" s="1584"/>
      <c r="AU156" s="1585"/>
      <c r="AV156" s="1575"/>
      <c r="AW156" s="1576"/>
      <c r="AX156" s="1584"/>
      <c r="AY156" s="1584"/>
      <c r="AZ156" s="1577"/>
      <c r="BA156" s="268"/>
      <c r="BB156" s="1576"/>
      <c r="BC156" s="1576"/>
      <c r="BD156" s="1576"/>
      <c r="BE156" s="1575"/>
      <c r="BF156" s="1577"/>
      <c r="BG156" s="1577"/>
      <c r="BH156" s="1577"/>
      <c r="BI156" s="1577"/>
      <c r="BJ156" s="1595">
        <v>45965</v>
      </c>
      <c r="BK156" s="1587">
        <v>45965</v>
      </c>
      <c r="BL156" s="431" t="s">
        <v>7111</v>
      </c>
      <c r="BM156" s="1585"/>
      <c r="BN156" s="1588">
        <v>10</v>
      </c>
      <c r="BO156" s="1588">
        <v>12</v>
      </c>
      <c r="BP156" s="1610">
        <v>64.790000000000006</v>
      </c>
      <c r="BQ156" s="413" t="s">
        <v>989</v>
      </c>
      <c r="BR156" s="1591"/>
      <c r="BS156" s="280" t="s">
        <v>1798</v>
      </c>
      <c r="BT156" s="1607">
        <v>10</v>
      </c>
      <c r="BU156" s="1584">
        <v>2</v>
      </c>
      <c r="BV156" s="1584"/>
      <c r="BW156" s="1584"/>
      <c r="BX156" s="1608">
        <v>7</v>
      </c>
      <c r="BY156" s="1587" t="s">
        <v>989</v>
      </c>
      <c r="BZ156" s="1575"/>
      <c r="CA156" s="1587" t="s">
        <v>1243</v>
      </c>
      <c r="CB156" s="1587" t="s">
        <v>1321</v>
      </c>
      <c r="CC156" s="1587" t="s">
        <v>1262</v>
      </c>
      <c r="CD156" s="1609"/>
    </row>
    <row r="157" spans="1:85" s="295" customFormat="1">
      <c r="A157" s="265" t="s">
        <v>77</v>
      </c>
      <c r="B157" s="2" t="s">
        <v>4326</v>
      </c>
      <c r="C157" s="2" t="s">
        <v>485</v>
      </c>
      <c r="D157" s="265" t="s">
        <v>7108</v>
      </c>
      <c r="E157" s="1574">
        <v>45965</v>
      </c>
      <c r="F157" s="266" t="s">
        <v>567</v>
      </c>
      <c r="G157" s="1575">
        <v>65.3</v>
      </c>
      <c r="H157" s="1575"/>
      <c r="I157" s="1575"/>
      <c r="J157" s="1575"/>
      <c r="K157" s="1575"/>
      <c r="L157" s="1576"/>
      <c r="M157" s="1577"/>
      <c r="N157" s="1575"/>
      <c r="O157" s="1575"/>
      <c r="P157" s="1577"/>
      <c r="Q157" s="1578"/>
      <c r="R157" s="1579"/>
      <c r="S157" s="1605">
        <v>41.82</v>
      </c>
      <c r="T157" s="1606">
        <v>8.5</v>
      </c>
      <c r="U157" s="1575">
        <v>88.46</v>
      </c>
      <c r="V157" s="1576"/>
      <c r="W157" s="1575"/>
      <c r="X157" s="1584">
        <v>19</v>
      </c>
      <c r="Y157" s="1575">
        <v>2.06</v>
      </c>
      <c r="Z157" s="1582"/>
      <c r="AA157" s="1581"/>
      <c r="AB157" s="1577"/>
      <c r="AC157" s="1581"/>
      <c r="AD157" s="1574"/>
      <c r="AE157" s="1581">
        <v>0.31</v>
      </c>
      <c r="AF157" s="1581">
        <v>1.45</v>
      </c>
      <c r="AG157" s="1577"/>
      <c r="AH157" s="1581"/>
      <c r="AI157" s="1581">
        <v>0.35</v>
      </c>
      <c r="AJ157" s="1577"/>
      <c r="AK157" s="1579">
        <v>0.89</v>
      </c>
      <c r="AL157" s="1581">
        <v>0.08</v>
      </c>
      <c r="AM157" s="1577"/>
      <c r="AN157" s="1581"/>
      <c r="AO157" s="1577"/>
      <c r="AP157" s="1581"/>
      <c r="AQ157" s="1583">
        <f t="shared" si="21"/>
        <v>11</v>
      </c>
      <c r="AR157" s="267" t="s">
        <v>7056</v>
      </c>
      <c r="AS157" s="1577"/>
      <c r="AT157" s="1584"/>
      <c r="AU157" s="1585"/>
      <c r="AV157" s="1575"/>
      <c r="AW157" s="1576"/>
      <c r="AX157" s="1584"/>
      <c r="AY157" s="1584"/>
      <c r="AZ157" s="1577"/>
      <c r="BA157" s="268"/>
      <c r="BB157" s="1576"/>
      <c r="BC157" s="1576"/>
      <c r="BD157" s="1576"/>
      <c r="BE157" s="1575"/>
      <c r="BF157" s="1577"/>
      <c r="BG157" s="1577"/>
      <c r="BH157" s="1577"/>
      <c r="BI157" s="1577"/>
      <c r="BJ157" s="1595">
        <v>45965</v>
      </c>
      <c r="BK157" s="1587">
        <v>45965</v>
      </c>
      <c r="BL157" s="431" t="s">
        <v>7110</v>
      </c>
      <c r="BM157" s="1585"/>
      <c r="BN157" s="1588">
        <v>7</v>
      </c>
      <c r="BO157" s="1588">
        <v>12</v>
      </c>
      <c r="BP157" s="1610">
        <v>65.17</v>
      </c>
      <c r="BQ157" s="413" t="s">
        <v>989</v>
      </c>
      <c r="BR157" s="1591"/>
      <c r="BS157" s="1596" t="str">
        <f>IF(_DBcomps[[#This Row],[Problem]]="","Yes","No")</f>
        <v>Yes</v>
      </c>
      <c r="BT157" s="1607">
        <v>10</v>
      </c>
      <c r="BU157" s="1584"/>
      <c r="BV157" s="1584"/>
      <c r="BW157" s="1584"/>
      <c r="BX157" s="1608">
        <v>7</v>
      </c>
      <c r="BY157" s="1587" t="s">
        <v>989</v>
      </c>
      <c r="BZ157" s="1575"/>
      <c r="CA157" s="1587"/>
      <c r="CB157" s="1587"/>
      <c r="CC157" s="1587"/>
      <c r="CD157" s="1609"/>
    </row>
    <row r="158" spans="1:85" s="295" customFormat="1">
      <c r="A158" s="265" t="s">
        <v>77</v>
      </c>
      <c r="B158" s="2" t="s">
        <v>4326</v>
      </c>
      <c r="C158" s="2" t="s">
        <v>485</v>
      </c>
      <c r="D158" s="265" t="s">
        <v>7112</v>
      </c>
      <c r="E158" s="265">
        <v>45966</v>
      </c>
      <c r="F158" s="266" t="s">
        <v>567</v>
      </c>
      <c r="G158" s="267">
        <v>65.17</v>
      </c>
      <c r="H158" s="267"/>
      <c r="I158" s="267"/>
      <c r="J158" s="267"/>
      <c r="K158" s="267"/>
      <c r="L158" s="268"/>
      <c r="M158" s="275"/>
      <c r="N158" s="267"/>
      <c r="O158" s="267"/>
      <c r="P158" s="275"/>
      <c r="Q158" s="269"/>
      <c r="R158" s="270"/>
      <c r="S158" s="296">
        <v>41.93</v>
      </c>
      <c r="T158" s="300">
        <v>8.5</v>
      </c>
      <c r="U158" s="267">
        <v>88.73</v>
      </c>
      <c r="V158" s="268"/>
      <c r="W158" s="267"/>
      <c r="X158" s="270">
        <v>17</v>
      </c>
      <c r="Y158" s="274">
        <v>0.96</v>
      </c>
      <c r="Z158" s="290"/>
      <c r="AA158" s="274"/>
      <c r="AB158" s="275"/>
      <c r="AC158" s="274"/>
      <c r="AD158" s="265"/>
      <c r="AE158" s="274">
        <v>0.18</v>
      </c>
      <c r="AF158" s="274">
        <v>0.71</v>
      </c>
      <c r="AG158" s="275"/>
      <c r="AH158" s="274"/>
      <c r="AI158" s="274">
        <v>0.15</v>
      </c>
      <c r="AJ158" s="275"/>
      <c r="AK158" s="270">
        <v>0.3</v>
      </c>
      <c r="AL158" s="274">
        <v>0.06</v>
      </c>
      <c r="AM158" s="275"/>
      <c r="AN158" s="274"/>
      <c r="AO158" s="275"/>
      <c r="AP158" s="274"/>
      <c r="AQ158" s="277">
        <f>MONTH(E158)</f>
        <v>11</v>
      </c>
      <c r="AR158" s="267" t="s">
        <v>7056</v>
      </c>
      <c r="AS158" s="275"/>
      <c r="AT158" s="273"/>
      <c r="AU158" s="272"/>
      <c r="AV158" s="267"/>
      <c r="AW158" s="268"/>
      <c r="AX158" s="273"/>
      <c r="AY158" s="273"/>
      <c r="AZ158" s="275"/>
      <c r="BA158" s="268"/>
      <c r="BB158" s="268"/>
      <c r="BC158" s="268"/>
      <c r="BD158" s="268"/>
      <c r="BE158" s="267"/>
      <c r="BF158" s="275"/>
      <c r="BG158" s="275"/>
      <c r="BH158" s="275"/>
      <c r="BI158" s="275"/>
      <c r="BJ158" s="278">
        <v>45966</v>
      </c>
      <c r="BK158" s="279">
        <v>45966</v>
      </c>
      <c r="BL158" s="431" t="s">
        <v>7113</v>
      </c>
      <c r="BM158" s="272"/>
      <c r="BN158" s="422">
        <v>14</v>
      </c>
      <c r="BO158" s="422">
        <v>12</v>
      </c>
      <c r="BP158" s="561">
        <v>64.989999999999995</v>
      </c>
      <c r="BQ158" s="413" t="s">
        <v>989</v>
      </c>
      <c r="BR158" s="284"/>
      <c r="BS158" s="280" t="s">
        <v>1798</v>
      </c>
      <c r="BT158" s="281">
        <v>15</v>
      </c>
      <c r="BU158" s="273">
        <v>2</v>
      </c>
      <c r="BV158" s="273"/>
      <c r="BW158" s="273"/>
      <c r="BX158" s="273">
        <v>7</v>
      </c>
      <c r="BY158" s="279" t="s">
        <v>989</v>
      </c>
      <c r="BZ158" s="267"/>
      <c r="CA158" s="279" t="s">
        <v>7114</v>
      </c>
      <c r="CB158" s="279" t="s">
        <v>1321</v>
      </c>
      <c r="CC158" s="279" t="s">
        <v>1262</v>
      </c>
      <c r="CD158" s="1423"/>
    </row>
    <row r="159" spans="1:85">
      <c r="A159" s="265" t="s">
        <v>77</v>
      </c>
      <c r="B159" s="2" t="s">
        <v>1494</v>
      </c>
      <c r="C159" s="2" t="s">
        <v>485</v>
      </c>
      <c r="D159" s="265" t="s">
        <v>1939</v>
      </c>
      <c r="E159" s="1466">
        <v>45680</v>
      </c>
      <c r="F159" s="266" t="s">
        <v>567</v>
      </c>
      <c r="G159" s="297">
        <v>64.44</v>
      </c>
      <c r="H159" s="267"/>
      <c r="I159" s="267"/>
      <c r="J159" s="267"/>
      <c r="K159" s="267"/>
      <c r="L159" s="268"/>
      <c r="M159" s="275"/>
      <c r="N159" s="267"/>
      <c r="O159" s="267"/>
      <c r="P159" s="275"/>
      <c r="Q159" s="269"/>
      <c r="R159" s="270"/>
      <c r="S159" s="296">
        <v>41.37</v>
      </c>
      <c r="T159" s="271">
        <v>7.97</v>
      </c>
      <c r="U159" s="297">
        <v>93.41</v>
      </c>
      <c r="V159" s="268"/>
      <c r="W159" s="267"/>
      <c r="X159" s="294">
        <v>15</v>
      </c>
      <c r="Y159" s="267">
        <v>1.35</v>
      </c>
      <c r="Z159" s="290"/>
      <c r="AA159" s="274"/>
      <c r="AB159" s="275"/>
      <c r="AC159" s="274"/>
      <c r="AD159" s="265"/>
      <c r="AE159" s="274">
        <v>0.1</v>
      </c>
      <c r="AF159" s="274">
        <v>0.35</v>
      </c>
      <c r="AG159" s="275"/>
      <c r="AH159" s="274"/>
      <c r="AI159" s="274">
        <v>0</v>
      </c>
      <c r="AJ159" s="275"/>
      <c r="AK159" s="270">
        <v>0.05</v>
      </c>
      <c r="AL159" s="274">
        <v>0</v>
      </c>
      <c r="AM159" s="265"/>
      <c r="AN159" s="274"/>
      <c r="AO159" s="275"/>
      <c r="AP159" s="274"/>
      <c r="AQ159" s="277">
        <f t="shared" si="16"/>
        <v>1</v>
      </c>
      <c r="AR159" s="267" t="s">
        <v>683</v>
      </c>
      <c r="AS159" s="267"/>
      <c r="AT159" s="273"/>
      <c r="AU159" s="272"/>
      <c r="AV159" s="267"/>
      <c r="AW159" s="268"/>
      <c r="AX159" s="273"/>
      <c r="AY159" s="273"/>
      <c r="AZ159" s="275"/>
      <c r="BA159" s="268"/>
      <c r="BB159" s="268"/>
      <c r="BC159" s="268"/>
      <c r="BD159" s="268"/>
      <c r="BE159" s="267"/>
      <c r="BF159" s="275"/>
      <c r="BG159" s="275"/>
      <c r="BH159" s="275"/>
      <c r="BI159" s="275"/>
      <c r="BJ159" s="278">
        <v>45686</v>
      </c>
      <c r="BK159" s="279">
        <v>45680</v>
      </c>
      <c r="BL159" s="431" t="s">
        <v>5640</v>
      </c>
      <c r="BM159" s="272"/>
      <c r="BN159" s="422">
        <v>7</v>
      </c>
      <c r="BO159" s="422">
        <v>12</v>
      </c>
      <c r="BP159" s="561">
        <v>64.61</v>
      </c>
      <c r="BQ159" s="481" t="s">
        <v>989</v>
      </c>
      <c r="BR159" s="284"/>
      <c r="BS159" s="280" t="s">
        <v>1798</v>
      </c>
      <c r="BT159" s="281">
        <v>5</v>
      </c>
      <c r="BU159" s="273">
        <v>1</v>
      </c>
      <c r="BV159" s="273"/>
      <c r="BW159" s="273"/>
      <c r="BX159" s="273">
        <v>7</v>
      </c>
      <c r="BY159" s="279" t="s">
        <v>989</v>
      </c>
      <c r="BZ159" s="267"/>
      <c r="CA159" s="279" t="s">
        <v>1243</v>
      </c>
      <c r="CB159" s="279" t="s">
        <v>1321</v>
      </c>
      <c r="CC159" s="279" t="s">
        <v>1262</v>
      </c>
      <c r="CD159" s="1423"/>
      <c r="CE159" s="245"/>
      <c r="CF159" s="245"/>
      <c r="CG159" s="245"/>
    </row>
    <row r="160" spans="1:85">
      <c r="A160" s="265" t="s">
        <v>77</v>
      </c>
      <c r="B160" s="2" t="s">
        <v>1494</v>
      </c>
      <c r="C160" s="2" t="s">
        <v>485</v>
      </c>
      <c r="D160" s="265" t="s">
        <v>1940</v>
      </c>
      <c r="E160" s="1466">
        <v>45681</v>
      </c>
      <c r="F160" s="266" t="s">
        <v>567</v>
      </c>
      <c r="G160" s="297">
        <v>65.790000000000006</v>
      </c>
      <c r="H160" s="267"/>
      <c r="I160" s="267"/>
      <c r="J160" s="267"/>
      <c r="K160" s="267"/>
      <c r="L160" s="268"/>
      <c r="M160" s="275"/>
      <c r="N160" s="267"/>
      <c r="O160" s="267"/>
      <c r="P160" s="275"/>
      <c r="Q160" s="269"/>
      <c r="R160" s="270"/>
      <c r="S160" s="296">
        <v>41.12</v>
      </c>
      <c r="T160" s="271">
        <v>8.1300000000000008</v>
      </c>
      <c r="U160" s="297">
        <v>96.08</v>
      </c>
      <c r="V160" s="268"/>
      <c r="W160" s="267"/>
      <c r="X160" s="294">
        <v>19</v>
      </c>
      <c r="Y160" s="267">
        <v>0.95</v>
      </c>
      <c r="Z160" s="290"/>
      <c r="AA160" s="274"/>
      <c r="AB160" s="275"/>
      <c r="AC160" s="274"/>
      <c r="AD160" s="265"/>
      <c r="AE160" s="274">
        <v>0.09</v>
      </c>
      <c r="AF160" s="274">
        <v>0.38</v>
      </c>
      <c r="AG160" s="275"/>
      <c r="AH160" s="274"/>
      <c r="AI160" s="274">
        <v>0</v>
      </c>
      <c r="AJ160" s="275"/>
      <c r="AK160" s="270">
        <v>0.19</v>
      </c>
      <c r="AL160" s="274">
        <v>0.03</v>
      </c>
      <c r="AM160" s="265"/>
      <c r="AN160" s="274"/>
      <c r="AO160" s="275"/>
      <c r="AP160" s="274"/>
      <c r="AQ160" s="277">
        <f t="shared" si="16"/>
        <v>1</v>
      </c>
      <c r="AR160" s="267" t="s">
        <v>683</v>
      </c>
      <c r="AS160" s="267"/>
      <c r="AT160" s="273"/>
      <c r="AU160" s="272"/>
      <c r="AV160" s="267"/>
      <c r="AW160" s="268"/>
      <c r="AX160" s="273"/>
      <c r="AY160" s="273"/>
      <c r="AZ160" s="275"/>
      <c r="BA160" s="268"/>
      <c r="BB160" s="268"/>
      <c r="BC160" s="268"/>
      <c r="BD160" s="268"/>
      <c r="BE160" s="267"/>
      <c r="BF160" s="275"/>
      <c r="BG160" s="275"/>
      <c r="BH160" s="275"/>
      <c r="BI160" s="275"/>
      <c r="BJ160" s="278">
        <v>45686</v>
      </c>
      <c r="BK160" s="279">
        <v>45681</v>
      </c>
      <c r="BL160" s="431" t="s">
        <v>5641</v>
      </c>
      <c r="BM160" s="272"/>
      <c r="BN160" s="422">
        <v>6</v>
      </c>
      <c r="BO160" s="422">
        <v>12</v>
      </c>
      <c r="BP160" s="561">
        <v>64.83</v>
      </c>
      <c r="BQ160" s="481" t="s">
        <v>989</v>
      </c>
      <c r="BR160" s="284"/>
      <c r="BS160" s="280" t="str">
        <f>IF(_DBcomps[[#This Row],[Problem]]="","Yes","No")</f>
        <v>Yes</v>
      </c>
      <c r="BT160" s="281">
        <v>5</v>
      </c>
      <c r="BU160" s="273"/>
      <c r="BV160" s="273"/>
      <c r="BW160" s="273"/>
      <c r="BX160" s="273">
        <v>7</v>
      </c>
      <c r="BY160" s="279" t="s">
        <v>989</v>
      </c>
      <c r="BZ160" s="267"/>
      <c r="CA160" s="279"/>
      <c r="CB160" s="279"/>
      <c r="CC160" s="279"/>
      <c r="CD160" s="1423"/>
      <c r="CE160" s="245"/>
      <c r="CF160" s="245"/>
      <c r="CG160" s="245"/>
    </row>
    <row r="161" spans="1:85">
      <c r="A161" s="265" t="s">
        <v>77</v>
      </c>
      <c r="B161" s="2" t="s">
        <v>1494</v>
      </c>
      <c r="C161" s="2" t="s">
        <v>485</v>
      </c>
      <c r="D161" s="265" t="s">
        <v>1941</v>
      </c>
      <c r="E161" s="1466">
        <v>45684</v>
      </c>
      <c r="F161" s="266" t="s">
        <v>567</v>
      </c>
      <c r="G161" s="297">
        <v>64.040000000000006</v>
      </c>
      <c r="H161" s="267"/>
      <c r="I161" s="267"/>
      <c r="J161" s="267"/>
      <c r="K161" s="267"/>
      <c r="L161" s="268"/>
      <c r="M161" s="275"/>
      <c r="N161" s="267"/>
      <c r="O161" s="267"/>
      <c r="P161" s="275"/>
      <c r="Q161" s="269"/>
      <c r="R161" s="270"/>
      <c r="S161" s="296">
        <v>42.08</v>
      </c>
      <c r="T161" s="271">
        <v>8.3699999999999992</v>
      </c>
      <c r="U161" s="297">
        <v>98.14</v>
      </c>
      <c r="V161" s="268"/>
      <c r="W161" s="267"/>
      <c r="X161" s="294">
        <v>18</v>
      </c>
      <c r="Y161" s="267">
        <v>2.2599999999999998</v>
      </c>
      <c r="Z161" s="290"/>
      <c r="AA161" s="274"/>
      <c r="AB161" s="275"/>
      <c r="AC161" s="274"/>
      <c r="AD161" s="265"/>
      <c r="AE161" s="274">
        <v>0.02</v>
      </c>
      <c r="AF161" s="274">
        <v>0.12</v>
      </c>
      <c r="AG161" s="275"/>
      <c r="AH161" s="274"/>
      <c r="AI161" s="274">
        <v>0</v>
      </c>
      <c r="AJ161" s="275"/>
      <c r="AK161" s="270">
        <v>0.22</v>
      </c>
      <c r="AL161" s="274">
        <v>0.03</v>
      </c>
      <c r="AM161" s="265"/>
      <c r="AN161" s="274"/>
      <c r="AO161" s="275"/>
      <c r="AP161" s="274"/>
      <c r="AQ161" s="277">
        <f t="shared" si="16"/>
        <v>1</v>
      </c>
      <c r="AR161" s="267" t="s">
        <v>683</v>
      </c>
      <c r="AS161" s="267"/>
      <c r="AT161" s="273"/>
      <c r="AU161" s="272"/>
      <c r="AV161" s="267"/>
      <c r="AW161" s="268"/>
      <c r="AX161" s="273"/>
      <c r="AY161" s="273"/>
      <c r="AZ161" s="275"/>
      <c r="BA161" s="268"/>
      <c r="BB161" s="268"/>
      <c r="BC161" s="268"/>
      <c r="BD161" s="268"/>
      <c r="BE161" s="267"/>
      <c r="BF161" s="275"/>
      <c r="BG161" s="275"/>
      <c r="BH161" s="275"/>
      <c r="BI161" s="275"/>
      <c r="BJ161" s="278">
        <v>45686</v>
      </c>
      <c r="BK161" s="279">
        <v>45684</v>
      </c>
      <c r="BL161" s="431" t="s">
        <v>5642</v>
      </c>
      <c r="BM161" s="272"/>
      <c r="BN161" s="422">
        <v>13</v>
      </c>
      <c r="BO161" s="422">
        <v>12</v>
      </c>
      <c r="BP161" s="561">
        <v>65.040000000000006</v>
      </c>
      <c r="BQ161" s="481" t="s">
        <v>989</v>
      </c>
      <c r="BR161" s="284"/>
      <c r="BS161" s="280" t="s">
        <v>1798</v>
      </c>
      <c r="BT161" s="281">
        <v>7</v>
      </c>
      <c r="BU161" s="273">
        <v>2</v>
      </c>
      <c r="BV161" s="273"/>
      <c r="BW161" s="273"/>
      <c r="BX161" s="273">
        <v>7</v>
      </c>
      <c r="BY161" s="279" t="s">
        <v>989</v>
      </c>
      <c r="BZ161" s="267"/>
      <c r="CA161" s="279" t="s">
        <v>1942</v>
      </c>
      <c r="CB161" s="279" t="s">
        <v>1321</v>
      </c>
      <c r="CC161" s="279" t="s">
        <v>1262</v>
      </c>
      <c r="CD161" s="1423" t="s">
        <v>1943</v>
      </c>
      <c r="CE161" s="245"/>
      <c r="CF161" s="245"/>
      <c r="CG161" s="245"/>
    </row>
    <row r="162" spans="1:85">
      <c r="A162" s="265" t="s">
        <v>77</v>
      </c>
      <c r="B162" s="2" t="s">
        <v>1494</v>
      </c>
      <c r="C162" s="2" t="s">
        <v>485</v>
      </c>
      <c r="D162" s="265" t="s">
        <v>5337</v>
      </c>
      <c r="E162" s="1466">
        <v>45876</v>
      </c>
      <c r="F162" s="266" t="str">
        <f>IF(_DBcomps[[#This Row],[Lab RTS]]="","No","Yes")</f>
        <v>Yes</v>
      </c>
      <c r="G162" s="297">
        <v>64.14</v>
      </c>
      <c r="H162" s="267"/>
      <c r="I162" s="267"/>
      <c r="J162" s="267"/>
      <c r="K162" s="267"/>
      <c r="L162" s="268"/>
      <c r="M162" s="275"/>
      <c r="N162" s="267"/>
      <c r="O162" s="267"/>
      <c r="P162" s="275"/>
      <c r="Q162" s="269"/>
      <c r="R162" s="270"/>
      <c r="S162" s="296">
        <v>43.64</v>
      </c>
      <c r="T162" s="271">
        <v>8.5299999999999994</v>
      </c>
      <c r="U162" s="297">
        <v>89.14</v>
      </c>
      <c r="V162" s="268"/>
      <c r="W162" s="267"/>
      <c r="X162" s="294">
        <v>15</v>
      </c>
      <c r="Y162" s="267">
        <v>1.1000000000000001</v>
      </c>
      <c r="Z162" s="290"/>
      <c r="AA162" s="274"/>
      <c r="AB162" s="275"/>
      <c r="AC162" s="274"/>
      <c r="AD162" s="265"/>
      <c r="AE162" s="274">
        <v>0.17</v>
      </c>
      <c r="AF162" s="274">
        <v>0.73</v>
      </c>
      <c r="AG162" s="275"/>
      <c r="AH162" s="274"/>
      <c r="AI162" s="274">
        <v>0</v>
      </c>
      <c r="AJ162" s="275"/>
      <c r="AK162" s="270">
        <v>0.11</v>
      </c>
      <c r="AL162" s="274">
        <v>0.09</v>
      </c>
      <c r="AM162" s="265"/>
      <c r="AN162" s="274"/>
      <c r="AO162" s="275"/>
      <c r="AP162" s="274"/>
      <c r="AQ162" s="277">
        <f t="shared" ref="AQ162:AQ167" si="22">MONTH(E162)</f>
        <v>8</v>
      </c>
      <c r="AR162" s="267" t="s">
        <v>683</v>
      </c>
      <c r="AS162" s="267"/>
      <c r="AT162" s="273"/>
      <c r="AU162" s="272"/>
      <c r="AV162" s="267"/>
      <c r="AW162" s="268"/>
      <c r="AX162" s="273"/>
      <c r="AY162" s="273"/>
      <c r="AZ162" s="275"/>
      <c r="BA162" s="268"/>
      <c r="BB162" s="268"/>
      <c r="BC162" s="268"/>
      <c r="BD162" s="268"/>
      <c r="BE162" s="267"/>
      <c r="BF162" s="275"/>
      <c r="BG162" s="275"/>
      <c r="BH162" s="275"/>
      <c r="BI162" s="275"/>
      <c r="BJ162" s="278">
        <v>45876</v>
      </c>
      <c r="BK162" s="279">
        <v>45876</v>
      </c>
      <c r="BL162" s="431" t="s">
        <v>5338</v>
      </c>
      <c r="BM162" s="272"/>
      <c r="BN162" s="422">
        <v>6</v>
      </c>
      <c r="BO162" s="422">
        <v>12</v>
      </c>
      <c r="BP162" s="561">
        <v>64.36</v>
      </c>
      <c r="BQ162" s="481" t="s">
        <v>989</v>
      </c>
      <c r="BR162" s="284"/>
      <c r="BS162" s="280" t="str">
        <f>IF(_DBcomps[[#This Row],[Problem]]="","Yes","No")</f>
        <v>Yes</v>
      </c>
      <c r="BT162" s="281">
        <v>5</v>
      </c>
      <c r="BU162" s="273"/>
      <c r="BV162" s="273"/>
      <c r="BW162" s="273"/>
      <c r="BX162" s="273">
        <v>7</v>
      </c>
      <c r="BY162" s="279" t="s">
        <v>989</v>
      </c>
      <c r="BZ162" s="267"/>
      <c r="CA162" s="279"/>
      <c r="CB162" s="279"/>
      <c r="CC162" s="279"/>
      <c r="CD162" s="1423"/>
      <c r="CE162" s="245"/>
      <c r="CF162" s="245"/>
      <c r="CG162" s="245"/>
    </row>
    <row r="163" spans="1:85">
      <c r="A163" s="265" t="s">
        <v>77</v>
      </c>
      <c r="B163" s="2" t="s">
        <v>1494</v>
      </c>
      <c r="C163" s="2" t="s">
        <v>485</v>
      </c>
      <c r="D163" s="265" t="s">
        <v>5344</v>
      </c>
      <c r="E163" s="1466">
        <v>45876</v>
      </c>
      <c r="F163" s="266" t="str">
        <f>IF(_DBcomps[[#This Row],[Lab RTS]]="","No","Yes")</f>
        <v>Yes</v>
      </c>
      <c r="G163" s="297">
        <v>64.12</v>
      </c>
      <c r="H163" s="267"/>
      <c r="I163" s="267"/>
      <c r="J163" s="267"/>
      <c r="K163" s="267"/>
      <c r="L163" s="268"/>
      <c r="M163" s="275"/>
      <c r="N163" s="267"/>
      <c r="O163" s="267"/>
      <c r="P163" s="275"/>
      <c r="Q163" s="269"/>
      <c r="R163" s="270"/>
      <c r="S163" s="296">
        <v>40.24</v>
      </c>
      <c r="T163" s="271">
        <v>8.48</v>
      </c>
      <c r="U163" s="297">
        <v>84.3</v>
      </c>
      <c r="V163" s="268"/>
      <c r="W163" s="267"/>
      <c r="X163" s="294">
        <v>18</v>
      </c>
      <c r="Y163" s="267">
        <v>1.21</v>
      </c>
      <c r="Z163" s="290"/>
      <c r="AA163" s="274"/>
      <c r="AB163" s="275"/>
      <c r="AC163" s="274"/>
      <c r="AD163" s="265"/>
      <c r="AE163" s="274">
        <v>0.19</v>
      </c>
      <c r="AF163" s="274">
        <v>0.91</v>
      </c>
      <c r="AG163" s="275"/>
      <c r="AH163" s="274"/>
      <c r="AI163" s="274">
        <v>0</v>
      </c>
      <c r="AJ163" s="275"/>
      <c r="AK163" s="270">
        <v>0.09</v>
      </c>
      <c r="AL163" s="274">
        <v>7.0000000000000007E-2</v>
      </c>
      <c r="AM163" s="265"/>
      <c r="AN163" s="274"/>
      <c r="AO163" s="275"/>
      <c r="AP163" s="274"/>
      <c r="AQ163" s="277">
        <f t="shared" si="22"/>
        <v>8</v>
      </c>
      <c r="AR163" s="267" t="s">
        <v>683</v>
      </c>
      <c r="AS163" s="267"/>
      <c r="AT163" s="273"/>
      <c r="AU163" s="272"/>
      <c r="AV163" s="267"/>
      <c r="AW163" s="268"/>
      <c r="AX163" s="273"/>
      <c r="AY163" s="273"/>
      <c r="AZ163" s="275"/>
      <c r="BA163" s="268"/>
      <c r="BB163" s="268"/>
      <c r="BC163" s="268"/>
      <c r="BD163" s="268"/>
      <c r="BE163" s="267"/>
      <c r="BF163" s="275"/>
      <c r="BG163" s="275"/>
      <c r="BH163" s="275"/>
      <c r="BI163" s="275"/>
      <c r="BJ163" s="278">
        <v>45876</v>
      </c>
      <c r="BK163" s="279">
        <v>45876</v>
      </c>
      <c r="BL163" s="431" t="s">
        <v>5339</v>
      </c>
      <c r="BM163" s="272"/>
      <c r="BN163" s="422">
        <v>6</v>
      </c>
      <c r="BO163" s="422">
        <v>12</v>
      </c>
      <c r="BP163" s="561">
        <v>64.23</v>
      </c>
      <c r="BQ163" s="481" t="s">
        <v>989</v>
      </c>
      <c r="BR163" s="284"/>
      <c r="BS163" s="280" t="str">
        <f>IF(_DBcomps[[#This Row],[Problem]]="","Yes","No")</f>
        <v>Yes</v>
      </c>
      <c r="BT163" s="281">
        <v>5</v>
      </c>
      <c r="BU163" s="273"/>
      <c r="BV163" s="273"/>
      <c r="BW163" s="273"/>
      <c r="BX163" s="273">
        <v>7</v>
      </c>
      <c r="BY163" s="279" t="s">
        <v>989</v>
      </c>
      <c r="BZ163" s="267"/>
      <c r="CA163" s="279"/>
      <c r="CB163" s="279"/>
      <c r="CC163" s="279"/>
      <c r="CD163" s="1423"/>
      <c r="CE163" s="245"/>
      <c r="CF163" s="245"/>
      <c r="CG163" s="245"/>
    </row>
    <row r="164" spans="1:85">
      <c r="A164" s="265" t="s">
        <v>77</v>
      </c>
      <c r="B164" s="2" t="s">
        <v>1494</v>
      </c>
      <c r="C164" s="2" t="s">
        <v>485</v>
      </c>
      <c r="D164" s="265" t="s">
        <v>5345</v>
      </c>
      <c r="E164" s="1466">
        <v>45876</v>
      </c>
      <c r="F164" s="266" t="str">
        <f>IF(_DBcomps[[#This Row],[Lab RTS]]="","No","Yes")</f>
        <v>Yes</v>
      </c>
      <c r="G164" s="297">
        <v>63.94</v>
      </c>
      <c r="H164" s="267"/>
      <c r="I164" s="267"/>
      <c r="J164" s="267"/>
      <c r="K164" s="267"/>
      <c r="L164" s="268"/>
      <c r="M164" s="275"/>
      <c r="N164" s="267"/>
      <c r="O164" s="267"/>
      <c r="P164" s="275"/>
      <c r="Q164" s="269"/>
      <c r="R164" s="270"/>
      <c r="S164" s="296">
        <v>41.26</v>
      </c>
      <c r="T164" s="271">
        <v>8.6</v>
      </c>
      <c r="U164" s="297">
        <v>89.84</v>
      </c>
      <c r="V164" s="268"/>
      <c r="W164" s="267"/>
      <c r="X164" s="294">
        <v>16</v>
      </c>
      <c r="Y164" s="267">
        <v>1.1200000000000001</v>
      </c>
      <c r="Z164" s="290"/>
      <c r="AA164" s="274"/>
      <c r="AB164" s="275"/>
      <c r="AC164" s="274"/>
      <c r="AD164" s="265"/>
      <c r="AE164" s="274">
        <v>0.09</v>
      </c>
      <c r="AF164" s="274">
        <v>0.24</v>
      </c>
      <c r="AG164" s="275"/>
      <c r="AH164" s="274"/>
      <c r="AI164" s="274">
        <v>0</v>
      </c>
      <c r="AJ164" s="275"/>
      <c r="AK164" s="270">
        <v>0.02</v>
      </c>
      <c r="AL164" s="274">
        <v>0.11</v>
      </c>
      <c r="AM164" s="265"/>
      <c r="AN164" s="274"/>
      <c r="AO164" s="275"/>
      <c r="AP164" s="274"/>
      <c r="AQ164" s="277">
        <f t="shared" si="22"/>
        <v>8</v>
      </c>
      <c r="AR164" s="267" t="s">
        <v>683</v>
      </c>
      <c r="AS164" s="267"/>
      <c r="AT164" s="273"/>
      <c r="AU164" s="272"/>
      <c r="AV164" s="267"/>
      <c r="AW164" s="268"/>
      <c r="AX164" s="273"/>
      <c r="AY164" s="273"/>
      <c r="AZ164" s="275"/>
      <c r="BA164" s="268"/>
      <c r="BB164" s="268"/>
      <c r="BC164" s="268"/>
      <c r="BD164" s="268"/>
      <c r="BE164" s="267"/>
      <c r="BF164" s="275"/>
      <c r="BG164" s="275"/>
      <c r="BH164" s="275"/>
      <c r="BI164" s="275"/>
      <c r="BJ164" s="278">
        <v>45876</v>
      </c>
      <c r="BK164" s="279">
        <v>45876</v>
      </c>
      <c r="BL164" s="431" t="s">
        <v>5340</v>
      </c>
      <c r="BM164" s="272"/>
      <c r="BN164" s="422">
        <v>6</v>
      </c>
      <c r="BO164" s="422">
        <v>12</v>
      </c>
      <c r="BP164" s="561">
        <v>64.23</v>
      </c>
      <c r="BQ164" s="481" t="s">
        <v>989</v>
      </c>
      <c r="BR164" s="284"/>
      <c r="BS164" s="280" t="str">
        <f>IF(_DBcomps[[#This Row],[Problem]]="","Yes","No")</f>
        <v>Yes</v>
      </c>
      <c r="BT164" s="281">
        <v>5</v>
      </c>
      <c r="BU164" s="273"/>
      <c r="BV164" s="273"/>
      <c r="BW164" s="273"/>
      <c r="BX164" s="273">
        <v>7</v>
      </c>
      <c r="BY164" s="279" t="s">
        <v>989</v>
      </c>
      <c r="BZ164" s="267"/>
      <c r="CA164" s="279"/>
      <c r="CB164" s="279"/>
      <c r="CC164" s="279"/>
      <c r="CD164" s="1423"/>
      <c r="CE164" s="245"/>
      <c r="CF164" s="245"/>
      <c r="CG164" s="245"/>
    </row>
    <row r="165" spans="1:85">
      <c r="A165" s="265" t="s">
        <v>77</v>
      </c>
      <c r="B165" s="2" t="s">
        <v>1494</v>
      </c>
      <c r="C165" s="2" t="s">
        <v>485</v>
      </c>
      <c r="D165" s="265" t="s">
        <v>5346</v>
      </c>
      <c r="E165" s="1466">
        <v>45877</v>
      </c>
      <c r="F165" s="266" t="str">
        <f>IF(_DBcomps[[#This Row],[Lab RTS]]="","No","Yes")</f>
        <v>Yes</v>
      </c>
      <c r="G165" s="297">
        <v>64.73</v>
      </c>
      <c r="H165" s="267"/>
      <c r="I165" s="267"/>
      <c r="J165" s="267"/>
      <c r="K165" s="267"/>
      <c r="L165" s="268"/>
      <c r="M165" s="275"/>
      <c r="N165" s="267"/>
      <c r="O165" s="267"/>
      <c r="P165" s="275"/>
      <c r="Q165" s="269"/>
      <c r="R165" s="270"/>
      <c r="S165" s="296">
        <v>43.11</v>
      </c>
      <c r="T165" s="271">
        <v>8.58</v>
      </c>
      <c r="U165" s="297">
        <v>91.16</v>
      </c>
      <c r="V165" s="268"/>
      <c r="W165" s="267"/>
      <c r="X165" s="294">
        <v>17</v>
      </c>
      <c r="Y165" s="267">
        <v>1.44</v>
      </c>
      <c r="Z165" s="290"/>
      <c r="AA165" s="274"/>
      <c r="AB165" s="275"/>
      <c r="AC165" s="274"/>
      <c r="AD165" s="265"/>
      <c r="AE165" s="274">
        <v>0.1</v>
      </c>
      <c r="AF165" s="274">
        <v>0.69</v>
      </c>
      <c r="AG165" s="275"/>
      <c r="AH165" s="274"/>
      <c r="AI165" s="274">
        <v>0</v>
      </c>
      <c r="AJ165" s="275"/>
      <c r="AK165" s="270">
        <v>0.09</v>
      </c>
      <c r="AL165" s="274">
        <v>0.04</v>
      </c>
      <c r="AM165" s="265"/>
      <c r="AN165" s="274"/>
      <c r="AO165" s="275"/>
      <c r="AP165" s="274"/>
      <c r="AQ165" s="277">
        <f t="shared" si="22"/>
        <v>8</v>
      </c>
      <c r="AR165" s="267" t="s">
        <v>683</v>
      </c>
      <c r="AS165" s="267"/>
      <c r="AT165" s="273"/>
      <c r="AU165" s="272"/>
      <c r="AV165" s="267"/>
      <c r="AW165" s="268"/>
      <c r="AX165" s="273"/>
      <c r="AY165" s="273"/>
      <c r="AZ165" s="275"/>
      <c r="BA165" s="268"/>
      <c r="BB165" s="268"/>
      <c r="BC165" s="268"/>
      <c r="BD165" s="268"/>
      <c r="BE165" s="267"/>
      <c r="BF165" s="275"/>
      <c r="BG165" s="275"/>
      <c r="BH165" s="275"/>
      <c r="BI165" s="275"/>
      <c r="BJ165" s="278">
        <v>45877</v>
      </c>
      <c r="BK165" s="279">
        <v>45877</v>
      </c>
      <c r="BL165" s="431" t="s">
        <v>5341</v>
      </c>
      <c r="BM165" s="272"/>
      <c r="BN165" s="422">
        <v>6</v>
      </c>
      <c r="BO165" s="422">
        <v>12</v>
      </c>
      <c r="BP165" s="561">
        <v>64.47</v>
      </c>
      <c r="BQ165" s="481" t="s">
        <v>989</v>
      </c>
      <c r="BR165" s="284"/>
      <c r="BS165" s="280" t="str">
        <f>IF(_DBcomps[[#This Row],[Problem]]="","Yes","No")</f>
        <v>Yes</v>
      </c>
      <c r="BT165" s="281">
        <v>5</v>
      </c>
      <c r="BU165" s="273"/>
      <c r="BV165" s="273"/>
      <c r="BW165" s="273"/>
      <c r="BX165" s="273">
        <v>7</v>
      </c>
      <c r="BY165" s="279" t="s">
        <v>989</v>
      </c>
      <c r="BZ165" s="267"/>
      <c r="CA165" s="279"/>
      <c r="CB165" s="279"/>
      <c r="CC165" s="279"/>
      <c r="CD165" s="1423"/>
      <c r="CE165" s="245"/>
      <c r="CF165" s="245"/>
      <c r="CG165" s="245"/>
    </row>
    <row r="166" spans="1:85">
      <c r="A166" s="265" t="s">
        <v>77</v>
      </c>
      <c r="B166" s="2" t="s">
        <v>1494</v>
      </c>
      <c r="C166" s="2" t="s">
        <v>485</v>
      </c>
      <c r="D166" s="265" t="s">
        <v>5347</v>
      </c>
      <c r="E166" s="1466">
        <v>45877</v>
      </c>
      <c r="F166" s="266" t="str">
        <f>IF(_DBcomps[[#This Row],[Lab RTS]]="","No","Yes")</f>
        <v>Yes</v>
      </c>
      <c r="G166" s="297">
        <v>63.74</v>
      </c>
      <c r="H166" s="267"/>
      <c r="I166" s="267"/>
      <c r="J166" s="267"/>
      <c r="K166" s="267"/>
      <c r="L166" s="268"/>
      <c r="M166" s="275"/>
      <c r="N166" s="267"/>
      <c r="O166" s="267"/>
      <c r="P166" s="275"/>
      <c r="Q166" s="269"/>
      <c r="R166" s="270"/>
      <c r="S166" s="296">
        <v>41.18</v>
      </c>
      <c r="T166" s="271">
        <v>8.7100000000000009</v>
      </c>
      <c r="U166" s="297">
        <v>90.84</v>
      </c>
      <c r="V166" s="268"/>
      <c r="W166" s="267"/>
      <c r="X166" s="294">
        <v>14</v>
      </c>
      <c r="Y166" s="267">
        <v>2.0699999999999998</v>
      </c>
      <c r="Z166" s="290"/>
      <c r="AA166" s="274"/>
      <c r="AB166" s="275"/>
      <c r="AC166" s="274"/>
      <c r="AD166" s="265"/>
      <c r="AE166" s="274">
        <v>0.25</v>
      </c>
      <c r="AF166" s="274">
        <v>1.1000000000000001</v>
      </c>
      <c r="AG166" s="275"/>
      <c r="AH166" s="274"/>
      <c r="AI166" s="274">
        <v>0</v>
      </c>
      <c r="AJ166" s="275"/>
      <c r="AK166" s="270">
        <v>0.2</v>
      </c>
      <c r="AL166" s="274">
        <v>0.1</v>
      </c>
      <c r="AM166" s="265"/>
      <c r="AN166" s="274"/>
      <c r="AO166" s="275"/>
      <c r="AP166" s="274"/>
      <c r="AQ166" s="277">
        <f t="shared" si="22"/>
        <v>8</v>
      </c>
      <c r="AR166" s="267" t="s">
        <v>683</v>
      </c>
      <c r="AS166" s="267"/>
      <c r="AT166" s="273"/>
      <c r="AU166" s="272"/>
      <c r="AV166" s="267"/>
      <c r="AW166" s="268"/>
      <c r="AX166" s="273"/>
      <c r="AY166" s="273"/>
      <c r="AZ166" s="275"/>
      <c r="BA166" s="268"/>
      <c r="BB166" s="268"/>
      <c r="BC166" s="268"/>
      <c r="BD166" s="268"/>
      <c r="BE166" s="267"/>
      <c r="BF166" s="275"/>
      <c r="BG166" s="275"/>
      <c r="BH166" s="275"/>
      <c r="BI166" s="275"/>
      <c r="BJ166" s="278">
        <v>45877</v>
      </c>
      <c r="BK166" s="279">
        <v>45877</v>
      </c>
      <c r="BL166" s="431" t="s">
        <v>5342</v>
      </c>
      <c r="BM166" s="272"/>
      <c r="BN166" s="422">
        <v>7</v>
      </c>
      <c r="BO166" s="422">
        <v>12</v>
      </c>
      <c r="BP166" s="561">
        <v>64.42</v>
      </c>
      <c r="BQ166" s="481" t="s">
        <v>989</v>
      </c>
      <c r="BR166" s="284"/>
      <c r="BS166" s="280" t="str">
        <f>IF(_DBcomps[[#This Row],[Problem]]="","Yes","No")</f>
        <v>Yes</v>
      </c>
      <c r="BT166" s="281">
        <v>5</v>
      </c>
      <c r="BU166" s="273">
        <v>1</v>
      </c>
      <c r="BV166" s="273"/>
      <c r="BW166" s="273"/>
      <c r="BX166" s="273">
        <v>7</v>
      </c>
      <c r="BY166" s="279" t="s">
        <v>989</v>
      </c>
      <c r="BZ166" s="267"/>
      <c r="CA166" s="279"/>
      <c r="CB166" s="279"/>
      <c r="CC166" s="279"/>
      <c r="CD166" s="1423"/>
      <c r="CE166" s="245"/>
      <c r="CF166" s="245"/>
      <c r="CG166" s="245"/>
    </row>
    <row r="167" spans="1:85">
      <c r="A167" s="265" t="s">
        <v>77</v>
      </c>
      <c r="B167" s="2" t="s">
        <v>1494</v>
      </c>
      <c r="C167" s="2" t="s">
        <v>485</v>
      </c>
      <c r="D167" s="265" t="s">
        <v>5348</v>
      </c>
      <c r="E167" s="1466">
        <v>45877</v>
      </c>
      <c r="F167" s="266" t="str">
        <f>IF(_DBcomps[[#This Row],[Lab RTS]]="","No","Yes")</f>
        <v>Yes</v>
      </c>
      <c r="G167" s="297">
        <v>64.72</v>
      </c>
      <c r="H167" s="267"/>
      <c r="I167" s="267"/>
      <c r="J167" s="267"/>
      <c r="K167" s="267"/>
      <c r="L167" s="268"/>
      <c r="M167" s="275"/>
      <c r="N167" s="267"/>
      <c r="O167" s="267"/>
      <c r="P167" s="275"/>
      <c r="Q167" s="269"/>
      <c r="R167" s="270"/>
      <c r="S167" s="296">
        <v>40.96</v>
      </c>
      <c r="T167" s="271">
        <v>8.64</v>
      </c>
      <c r="U167" s="297">
        <v>93.54</v>
      </c>
      <c r="V167" s="268"/>
      <c r="W167" s="267"/>
      <c r="X167" s="294">
        <v>17</v>
      </c>
      <c r="Y167" s="267">
        <v>1.56</v>
      </c>
      <c r="Z167" s="290"/>
      <c r="AA167" s="274"/>
      <c r="AB167" s="275"/>
      <c r="AC167" s="274"/>
      <c r="AD167" s="265"/>
      <c r="AE167" s="274">
        <v>0.42</v>
      </c>
      <c r="AF167" s="274">
        <v>1.42</v>
      </c>
      <c r="AG167" s="275"/>
      <c r="AH167" s="274"/>
      <c r="AI167" s="274">
        <v>0</v>
      </c>
      <c r="AJ167" s="275"/>
      <c r="AK167" s="270">
        <v>0.08</v>
      </c>
      <c r="AL167" s="274">
        <v>0.13</v>
      </c>
      <c r="AM167" s="265"/>
      <c r="AN167" s="274"/>
      <c r="AO167" s="275"/>
      <c r="AP167" s="274"/>
      <c r="AQ167" s="277">
        <f t="shared" si="22"/>
        <v>8</v>
      </c>
      <c r="AR167" s="267" t="s">
        <v>683</v>
      </c>
      <c r="AS167" s="267"/>
      <c r="AT167" s="273"/>
      <c r="AU167" s="272"/>
      <c r="AV167" s="267"/>
      <c r="AW167" s="268"/>
      <c r="AX167" s="273"/>
      <c r="AY167" s="273"/>
      <c r="AZ167" s="275"/>
      <c r="BA167" s="268"/>
      <c r="BB167" s="268"/>
      <c r="BC167" s="268"/>
      <c r="BD167" s="268"/>
      <c r="BE167" s="267"/>
      <c r="BF167" s="275"/>
      <c r="BG167" s="275"/>
      <c r="BH167" s="275"/>
      <c r="BI167" s="275"/>
      <c r="BJ167" s="278">
        <v>45877</v>
      </c>
      <c r="BK167" s="279">
        <v>45877</v>
      </c>
      <c r="BL167" s="431" t="s">
        <v>5343</v>
      </c>
      <c r="BM167" s="272"/>
      <c r="BN167" s="422">
        <v>6</v>
      </c>
      <c r="BO167" s="422">
        <v>12</v>
      </c>
      <c r="BP167" s="561">
        <v>64.33</v>
      </c>
      <c r="BQ167" s="481" t="s">
        <v>989</v>
      </c>
      <c r="BR167" s="284"/>
      <c r="BS167" s="280" t="str">
        <f>IF(_DBcomps[[#This Row],[Problem]]="","Yes","No")</f>
        <v>Yes</v>
      </c>
      <c r="BT167" s="281">
        <v>5</v>
      </c>
      <c r="BU167" s="273"/>
      <c r="BV167" s="273"/>
      <c r="BW167" s="273"/>
      <c r="BX167" s="273">
        <v>7</v>
      </c>
      <c r="BY167" s="279" t="s">
        <v>989</v>
      </c>
      <c r="BZ167" s="267"/>
      <c r="CA167" s="279"/>
      <c r="CB167" s="279"/>
      <c r="CC167" s="279"/>
      <c r="CD167" s="1423"/>
      <c r="CE167" s="245"/>
      <c r="CF167" s="245"/>
      <c r="CG167" s="245"/>
    </row>
    <row r="168" spans="1:85">
      <c r="A168" s="265" t="s">
        <v>77</v>
      </c>
      <c r="B168" s="2" t="s">
        <v>1285</v>
      </c>
      <c r="C168" s="2" t="s">
        <v>485</v>
      </c>
      <c r="D168" s="265" t="s">
        <v>5408</v>
      </c>
      <c r="E168" s="1466">
        <v>45881</v>
      </c>
      <c r="F168" s="266" t="str">
        <f>IF(_DBcomps[[#This Row],[Lab RTS]]="","No","Yes")</f>
        <v>Yes</v>
      </c>
      <c r="G168" s="267">
        <v>62.71</v>
      </c>
      <c r="H168" s="267"/>
      <c r="I168" s="267"/>
      <c r="J168" s="267"/>
      <c r="K168" s="267"/>
      <c r="L168" s="268"/>
      <c r="M168" s="275"/>
      <c r="N168" s="267"/>
      <c r="O168" s="267"/>
      <c r="P168" s="275"/>
      <c r="Q168" s="269"/>
      <c r="R168" s="270"/>
      <c r="S168" s="296">
        <v>40.98</v>
      </c>
      <c r="T168" s="271">
        <v>8.6300000000000008</v>
      </c>
      <c r="U168" s="297">
        <v>89.65</v>
      </c>
      <c r="V168" s="268"/>
      <c r="W168" s="267"/>
      <c r="X168" s="294">
        <v>15</v>
      </c>
      <c r="Y168" s="267">
        <v>1.1000000000000001</v>
      </c>
      <c r="Z168" s="290"/>
      <c r="AA168" s="274"/>
      <c r="AB168" s="275"/>
      <c r="AC168" s="274"/>
      <c r="AD168" s="265"/>
      <c r="AE168" s="274">
        <v>0.18</v>
      </c>
      <c r="AF168" s="274">
        <v>0.88</v>
      </c>
      <c r="AG168" s="275"/>
      <c r="AH168" s="274"/>
      <c r="AI168" s="274">
        <v>0</v>
      </c>
      <c r="AJ168" s="275"/>
      <c r="AK168" s="270">
        <v>0.42</v>
      </c>
      <c r="AL168" s="274">
        <v>0.08</v>
      </c>
      <c r="AM168" s="265"/>
      <c r="AN168" s="274"/>
      <c r="AO168" s="275"/>
      <c r="AP168" s="274"/>
      <c r="AQ168" s="277">
        <f>MONTH(E168)</f>
        <v>8</v>
      </c>
      <c r="AR168" s="267" t="s">
        <v>683</v>
      </c>
      <c r="AS168" s="267"/>
      <c r="AT168" s="273"/>
      <c r="AU168" s="272"/>
      <c r="AV168" s="267"/>
      <c r="AW168" s="268"/>
      <c r="AX168" s="273"/>
      <c r="AY168" s="273"/>
      <c r="AZ168" s="275"/>
      <c r="BA168" s="268"/>
      <c r="BB168" s="268"/>
      <c r="BC168" s="268"/>
      <c r="BD168" s="268"/>
      <c r="BE168" s="267"/>
      <c r="BF168" s="275"/>
      <c r="BG168" s="275"/>
      <c r="BH168" s="275"/>
      <c r="BI168" s="275"/>
      <c r="BJ168" s="278">
        <v>45881</v>
      </c>
      <c r="BK168" s="279">
        <v>45882</v>
      </c>
      <c r="BL168" s="431" t="s">
        <v>5410</v>
      </c>
      <c r="BM168" s="272"/>
      <c r="BN168" s="422">
        <v>8</v>
      </c>
      <c r="BO168" s="422">
        <v>12</v>
      </c>
      <c r="BP168" s="561">
        <v>64.56</v>
      </c>
      <c r="BQ168" s="413" t="s">
        <v>989</v>
      </c>
      <c r="BR168" s="284"/>
      <c r="BS168" s="280" t="str">
        <f>IF(_DBcomps[[#This Row],[Problem]]="","Yes","No")</f>
        <v>Yes</v>
      </c>
      <c r="BT168" s="281">
        <v>5</v>
      </c>
      <c r="BU168" s="273"/>
      <c r="BV168" s="273"/>
      <c r="BW168" s="273"/>
      <c r="BX168" s="273">
        <v>7</v>
      </c>
      <c r="BY168" s="279" t="s">
        <v>989</v>
      </c>
      <c r="BZ168" s="267"/>
      <c r="CA168" s="279"/>
      <c r="CB168" s="279"/>
      <c r="CC168" s="279"/>
      <c r="CD168" s="1423"/>
      <c r="CE168" s="245"/>
      <c r="CF168" s="245"/>
      <c r="CG168" s="245"/>
    </row>
    <row r="169" spans="1:85">
      <c r="A169" s="265" t="s">
        <v>77</v>
      </c>
      <c r="B169" s="2" t="s">
        <v>1285</v>
      </c>
      <c r="C169" s="2" t="s">
        <v>485</v>
      </c>
      <c r="D169" s="265" t="s">
        <v>5409</v>
      </c>
      <c r="E169" s="1466">
        <v>45882</v>
      </c>
      <c r="F169" s="266" t="str">
        <f>IF(_DBcomps[[#This Row],[Lab RTS]]="","No","Yes")</f>
        <v>Yes</v>
      </c>
      <c r="G169" s="267">
        <v>61.97</v>
      </c>
      <c r="H169" s="267"/>
      <c r="I169" s="267"/>
      <c r="J169" s="267"/>
      <c r="K169" s="267"/>
      <c r="L169" s="268"/>
      <c r="M169" s="275"/>
      <c r="N169" s="267"/>
      <c r="O169" s="267"/>
      <c r="P169" s="275"/>
      <c r="Q169" s="269"/>
      <c r="R169" s="270"/>
      <c r="S169" s="296">
        <v>42.76</v>
      </c>
      <c r="T169" s="271">
        <v>8.67</v>
      </c>
      <c r="U169" s="297">
        <v>81.23</v>
      </c>
      <c r="V169" s="268"/>
      <c r="W169" s="267"/>
      <c r="X169" s="294">
        <v>16</v>
      </c>
      <c r="Y169" s="267">
        <v>1.23</v>
      </c>
      <c r="Z169" s="290"/>
      <c r="AA169" s="274"/>
      <c r="AB169" s="275"/>
      <c r="AC169" s="274"/>
      <c r="AD169" s="265"/>
      <c r="AE169" s="274">
        <v>0.12</v>
      </c>
      <c r="AF169" s="274">
        <v>0.56999999999999995</v>
      </c>
      <c r="AG169" s="275"/>
      <c r="AH169" s="274"/>
      <c r="AI169" s="274">
        <v>0</v>
      </c>
      <c r="AJ169" s="275"/>
      <c r="AK169" s="270">
        <v>7.0000000000000007E-2</v>
      </c>
      <c r="AL169" s="274">
        <v>0.03</v>
      </c>
      <c r="AM169" s="265"/>
      <c r="AN169" s="274"/>
      <c r="AO169" s="275"/>
      <c r="AP169" s="274"/>
      <c r="AQ169" s="277">
        <f>MONTH(E169)</f>
        <v>8</v>
      </c>
      <c r="AR169" s="267" t="s">
        <v>683</v>
      </c>
      <c r="AS169" s="267"/>
      <c r="AT169" s="273"/>
      <c r="AU169" s="272"/>
      <c r="AV169" s="267"/>
      <c r="AW169" s="268"/>
      <c r="AX169" s="273"/>
      <c r="AY169" s="273"/>
      <c r="AZ169" s="275"/>
      <c r="BA169" s="268"/>
      <c r="BB169" s="268"/>
      <c r="BC169" s="268"/>
      <c r="BD169" s="268"/>
      <c r="BE169" s="267"/>
      <c r="BF169" s="275"/>
      <c r="BG169" s="275"/>
      <c r="BH169" s="275"/>
      <c r="BI169" s="275"/>
      <c r="BJ169" s="278">
        <v>45882</v>
      </c>
      <c r="BK169" s="279">
        <v>45882</v>
      </c>
      <c r="BL169" s="431" t="s">
        <v>5411</v>
      </c>
      <c r="BM169" s="272"/>
      <c r="BN169" s="422">
        <v>8</v>
      </c>
      <c r="BO169" s="422">
        <v>12</v>
      </c>
      <c r="BP169" s="561">
        <v>64.62</v>
      </c>
      <c r="BQ169" s="413" t="s">
        <v>989</v>
      </c>
      <c r="BR169" s="284"/>
      <c r="BS169" s="280" t="str">
        <f>IF(_DBcomps[[#This Row],[Problem]]="","Yes","No")</f>
        <v>Yes</v>
      </c>
      <c r="BT169" s="281">
        <v>8</v>
      </c>
      <c r="BU169" s="273"/>
      <c r="BV169" s="273"/>
      <c r="BW169" s="273"/>
      <c r="BX169" s="273">
        <v>7</v>
      </c>
      <c r="BY169" s="279" t="s">
        <v>989</v>
      </c>
      <c r="BZ169" s="267"/>
      <c r="CA169" s="279"/>
      <c r="CB169" s="279"/>
      <c r="CC169" s="279"/>
      <c r="CD169" s="1423"/>
      <c r="CE169" s="245"/>
      <c r="CF169" s="245"/>
      <c r="CG169" s="245"/>
    </row>
    <row r="170" spans="1:85">
      <c r="A170" s="265" t="s">
        <v>77</v>
      </c>
      <c r="B170" s="2" t="s">
        <v>1721</v>
      </c>
      <c r="C170" s="2" t="s">
        <v>485</v>
      </c>
      <c r="D170" s="265" t="s">
        <v>1722</v>
      </c>
      <c r="E170" s="1466">
        <v>45665</v>
      </c>
      <c r="F170" s="266" t="str">
        <f>IF(_DBcomps[[#This Row],[Lab RTS]]="","No","Yes")</f>
        <v>Yes</v>
      </c>
      <c r="G170" s="267">
        <v>64.81</v>
      </c>
      <c r="H170" s="267"/>
      <c r="I170" s="267"/>
      <c r="J170" s="267"/>
      <c r="K170" s="267"/>
      <c r="L170" s="268"/>
      <c r="M170" s="275"/>
      <c r="N170" s="267"/>
      <c r="O170" s="267"/>
      <c r="P170" s="275"/>
      <c r="Q170" s="269"/>
      <c r="R170" s="270"/>
      <c r="S170" s="296">
        <v>40.11</v>
      </c>
      <c r="T170" s="271">
        <v>8.5</v>
      </c>
      <c r="U170" s="297">
        <v>98.64</v>
      </c>
      <c r="V170" s="268"/>
      <c r="W170" s="267"/>
      <c r="X170" s="296">
        <v>15</v>
      </c>
      <c r="Y170" s="267">
        <v>1.39</v>
      </c>
      <c r="Z170" s="290"/>
      <c r="AA170" s="274"/>
      <c r="AB170" s="275"/>
      <c r="AC170" s="274"/>
      <c r="AD170" s="265"/>
      <c r="AE170" s="274">
        <v>0.17</v>
      </c>
      <c r="AF170" s="274">
        <v>0.46</v>
      </c>
      <c r="AG170" s="275"/>
      <c r="AH170" s="274"/>
      <c r="AI170" s="274">
        <v>0</v>
      </c>
      <c r="AJ170" s="275"/>
      <c r="AK170" s="270">
        <v>0.11</v>
      </c>
      <c r="AL170" s="274">
        <v>0.03</v>
      </c>
      <c r="AM170" s="265"/>
      <c r="AN170" s="274"/>
      <c r="AO170" s="275"/>
      <c r="AP170" s="274"/>
      <c r="AQ170" s="277">
        <f t="shared" ref="AQ170:AQ176" si="23">MONTH(E170)</f>
        <v>1</v>
      </c>
      <c r="AR170" s="267" t="s">
        <v>683</v>
      </c>
      <c r="AS170" s="267"/>
      <c r="AT170" s="273"/>
      <c r="AU170" s="272"/>
      <c r="AV170" s="267"/>
      <c r="AW170" s="268"/>
      <c r="AX170" s="273"/>
      <c r="AY170" s="273"/>
      <c r="AZ170" s="275"/>
      <c r="BA170" s="268"/>
      <c r="BB170" s="268"/>
      <c r="BC170" s="268"/>
      <c r="BD170" s="268"/>
      <c r="BE170" s="267"/>
      <c r="BF170" s="275"/>
      <c r="BG170" s="275"/>
      <c r="BH170" s="275"/>
      <c r="BI170" s="275"/>
      <c r="BJ170" s="278">
        <v>45665</v>
      </c>
      <c r="BK170" s="279" t="s">
        <v>1726</v>
      </c>
      <c r="BL170" s="431" t="s">
        <v>1727</v>
      </c>
      <c r="BM170" s="272"/>
      <c r="BN170" s="422">
        <v>9</v>
      </c>
      <c r="BO170" s="422">
        <v>12</v>
      </c>
      <c r="BP170" s="561">
        <v>64.319999999999993</v>
      </c>
      <c r="BQ170" s="413" t="s">
        <v>989</v>
      </c>
      <c r="BR170" s="284"/>
      <c r="BS170" s="280" t="str">
        <f>IF(_DBcomps[[#This Row],[Problem]]="","Yes","No")</f>
        <v>Yes</v>
      </c>
      <c r="BT170" s="281">
        <v>6</v>
      </c>
      <c r="BU170" s="273"/>
      <c r="BV170" s="273"/>
      <c r="BW170" s="273"/>
      <c r="BX170" s="273">
        <v>7</v>
      </c>
      <c r="BY170" s="279" t="s">
        <v>989</v>
      </c>
      <c r="BZ170" s="267"/>
      <c r="CA170" s="279"/>
      <c r="CB170" s="279"/>
      <c r="CC170" s="279"/>
      <c r="CD170" s="1423"/>
      <c r="CE170" s="245"/>
      <c r="CF170" s="245"/>
      <c r="CG170" s="245"/>
    </row>
    <row r="171" spans="1:85">
      <c r="A171" s="265" t="s">
        <v>77</v>
      </c>
      <c r="B171" s="2" t="s">
        <v>1721</v>
      </c>
      <c r="C171" s="2" t="s">
        <v>485</v>
      </c>
      <c r="D171" s="265" t="s">
        <v>1723</v>
      </c>
      <c r="E171" s="1466">
        <v>45666</v>
      </c>
      <c r="F171" s="266" t="str">
        <f>IF(_DBcomps[[#This Row],[Lab RTS]]="","No","Yes")</f>
        <v>Yes</v>
      </c>
      <c r="G171" s="267">
        <v>63.93</v>
      </c>
      <c r="H171" s="267"/>
      <c r="I171" s="267"/>
      <c r="J171" s="267"/>
      <c r="K171" s="267"/>
      <c r="L171" s="268"/>
      <c r="M171" s="275"/>
      <c r="N171" s="267"/>
      <c r="O171" s="267"/>
      <c r="P171" s="275"/>
      <c r="Q171" s="269"/>
      <c r="R171" s="270"/>
      <c r="S171" s="296">
        <v>41.34</v>
      </c>
      <c r="T171" s="271">
        <v>8.4</v>
      </c>
      <c r="U171" s="297">
        <v>91.19</v>
      </c>
      <c r="V171" s="268"/>
      <c r="W171" s="267"/>
      <c r="X171" s="296">
        <v>14</v>
      </c>
      <c r="Y171" s="267">
        <v>1.28</v>
      </c>
      <c r="Z171" s="290"/>
      <c r="AA171" s="274"/>
      <c r="AB171" s="275"/>
      <c r="AC171" s="274"/>
      <c r="AD171" s="265"/>
      <c r="AE171" s="274">
        <v>0.1</v>
      </c>
      <c r="AF171" s="274">
        <v>0.33</v>
      </c>
      <c r="AG171" s="275"/>
      <c r="AH171" s="274"/>
      <c r="AI171" s="274">
        <v>0</v>
      </c>
      <c r="AJ171" s="275"/>
      <c r="AK171" s="270">
        <v>0.14000000000000001</v>
      </c>
      <c r="AL171" s="274">
        <v>0.05</v>
      </c>
      <c r="AM171" s="265"/>
      <c r="AN171" s="274"/>
      <c r="AO171" s="275"/>
      <c r="AP171" s="274"/>
      <c r="AQ171" s="277">
        <f t="shared" si="23"/>
        <v>1</v>
      </c>
      <c r="AR171" s="267" t="s">
        <v>683</v>
      </c>
      <c r="AS171" s="267"/>
      <c r="AT171" s="273"/>
      <c r="AU171" s="272"/>
      <c r="AV171" s="267"/>
      <c r="AW171" s="268"/>
      <c r="AX171" s="273"/>
      <c r="AY171" s="273"/>
      <c r="AZ171" s="275"/>
      <c r="BA171" s="268"/>
      <c r="BB171" s="268"/>
      <c r="BC171" s="268"/>
      <c r="BD171" s="268"/>
      <c r="BE171" s="267"/>
      <c r="BF171" s="275"/>
      <c r="BG171" s="275"/>
      <c r="BH171" s="275"/>
      <c r="BI171" s="275"/>
      <c r="BJ171" s="278">
        <v>45666</v>
      </c>
      <c r="BK171" s="279">
        <v>45670</v>
      </c>
      <c r="BL171" s="431" t="s">
        <v>1728</v>
      </c>
      <c r="BM171" s="272"/>
      <c r="BN171" s="422">
        <v>9</v>
      </c>
      <c r="BO171" s="422">
        <v>12</v>
      </c>
      <c r="BP171" s="561">
        <v>64.540000000000006</v>
      </c>
      <c r="BQ171" s="413" t="s">
        <v>989</v>
      </c>
      <c r="BR171" s="284"/>
      <c r="BS171" s="280" t="str">
        <f>IF(_DBcomps[[#This Row],[Problem]]="","Yes","No")</f>
        <v>Yes</v>
      </c>
      <c r="BT171" s="281">
        <v>6</v>
      </c>
      <c r="BU171" s="273"/>
      <c r="BV171" s="273"/>
      <c r="BW171" s="273"/>
      <c r="BX171" s="273">
        <v>7</v>
      </c>
      <c r="BY171" s="279" t="s">
        <v>989</v>
      </c>
      <c r="BZ171" s="267"/>
      <c r="CA171" s="279"/>
      <c r="CB171" s="279"/>
      <c r="CC171" s="279"/>
      <c r="CD171" s="1423"/>
      <c r="CE171" s="245"/>
      <c r="CF171" s="245"/>
      <c r="CG171" s="245"/>
    </row>
    <row r="172" spans="1:85">
      <c r="A172" s="265" t="s">
        <v>77</v>
      </c>
      <c r="B172" s="2" t="s">
        <v>1721</v>
      </c>
      <c r="C172" s="2" t="s">
        <v>485</v>
      </c>
      <c r="D172" s="265" t="s">
        <v>1724</v>
      </c>
      <c r="E172" s="1466">
        <v>45666</v>
      </c>
      <c r="F172" s="266" t="str">
        <f>IF(_DBcomps[[#This Row],[Lab RTS]]="","No","Yes")</f>
        <v>Yes</v>
      </c>
      <c r="G172" s="267">
        <v>64.91</v>
      </c>
      <c r="H172" s="267"/>
      <c r="I172" s="267"/>
      <c r="J172" s="267"/>
      <c r="K172" s="267"/>
      <c r="L172" s="268"/>
      <c r="M172" s="275"/>
      <c r="N172" s="267"/>
      <c r="O172" s="267"/>
      <c r="P172" s="275"/>
      <c r="Q172" s="269"/>
      <c r="R172" s="270"/>
      <c r="S172" s="296">
        <v>40.15</v>
      </c>
      <c r="T172" s="271">
        <v>8.4700000000000006</v>
      </c>
      <c r="U172" s="297">
        <v>95.96</v>
      </c>
      <c r="V172" s="268"/>
      <c r="W172" s="267"/>
      <c r="X172" s="296">
        <v>19</v>
      </c>
      <c r="Y172" s="267">
        <v>0.93</v>
      </c>
      <c r="Z172" s="290"/>
      <c r="AA172" s="274"/>
      <c r="AB172" s="275"/>
      <c r="AC172" s="274"/>
      <c r="AD172" s="265"/>
      <c r="AE172" s="274">
        <v>0.12</v>
      </c>
      <c r="AF172" s="274">
        <v>0.47</v>
      </c>
      <c r="AG172" s="275"/>
      <c r="AH172" s="274"/>
      <c r="AI172" s="274">
        <v>0</v>
      </c>
      <c r="AJ172" s="275"/>
      <c r="AK172" s="270">
        <v>1.1200000000000001</v>
      </c>
      <c r="AL172" s="274">
        <v>0.1</v>
      </c>
      <c r="AM172" s="265"/>
      <c r="AN172" s="274"/>
      <c r="AO172" s="275"/>
      <c r="AP172" s="274"/>
      <c r="AQ172" s="277">
        <f t="shared" si="23"/>
        <v>1</v>
      </c>
      <c r="AR172" s="267" t="s">
        <v>683</v>
      </c>
      <c r="AS172" s="267"/>
      <c r="AT172" s="273"/>
      <c r="AU172" s="272"/>
      <c r="AV172" s="267"/>
      <c r="AW172" s="268"/>
      <c r="AX172" s="273"/>
      <c r="AY172" s="273"/>
      <c r="AZ172" s="275"/>
      <c r="BA172" s="268"/>
      <c r="BB172" s="268"/>
      <c r="BC172" s="268"/>
      <c r="BD172" s="268"/>
      <c r="BE172" s="267"/>
      <c r="BF172" s="275"/>
      <c r="BG172" s="275"/>
      <c r="BH172" s="275"/>
      <c r="BI172" s="275"/>
      <c r="BJ172" s="278">
        <v>45666</v>
      </c>
      <c r="BK172" s="279">
        <v>45670</v>
      </c>
      <c r="BL172" s="431" t="s">
        <v>1729</v>
      </c>
      <c r="BM172" s="272"/>
      <c r="BN172" s="422">
        <v>9</v>
      </c>
      <c r="BO172" s="422">
        <v>12</v>
      </c>
      <c r="BP172" s="561">
        <v>64.55</v>
      </c>
      <c r="BQ172" s="413" t="s">
        <v>989</v>
      </c>
      <c r="BR172" s="284"/>
      <c r="BS172" s="280" t="str">
        <f>IF(_DBcomps[[#This Row],[Problem]]="","Yes","No")</f>
        <v>Yes</v>
      </c>
      <c r="BT172" s="281">
        <v>6</v>
      </c>
      <c r="BU172" s="273"/>
      <c r="BV172" s="273"/>
      <c r="BW172" s="273"/>
      <c r="BX172" s="273">
        <v>7</v>
      </c>
      <c r="BY172" s="279" t="s">
        <v>989</v>
      </c>
      <c r="BZ172" s="267"/>
      <c r="CA172" s="279"/>
      <c r="CB172" s="279"/>
      <c r="CC172" s="279"/>
      <c r="CD172" s="1423"/>
      <c r="CE172" s="245"/>
      <c r="CF172" s="245"/>
      <c r="CG172" s="245"/>
    </row>
    <row r="173" spans="1:85">
      <c r="A173" s="265" t="s">
        <v>77</v>
      </c>
      <c r="B173" s="2" t="s">
        <v>1721</v>
      </c>
      <c r="C173" s="2" t="s">
        <v>485</v>
      </c>
      <c r="D173" s="265" t="s">
        <v>1725</v>
      </c>
      <c r="E173" s="1466">
        <v>45667</v>
      </c>
      <c r="F173" s="266" t="str">
        <f>IF(_DBcomps[[#This Row],[Lab RTS]]="","No","Yes")</f>
        <v>Yes</v>
      </c>
      <c r="G173" s="267">
        <v>63.06</v>
      </c>
      <c r="H173" s="267"/>
      <c r="I173" s="267"/>
      <c r="J173" s="267"/>
      <c r="K173" s="267"/>
      <c r="L173" s="268"/>
      <c r="M173" s="275"/>
      <c r="N173" s="267"/>
      <c r="O173" s="267"/>
      <c r="P173" s="275"/>
      <c r="Q173" s="269"/>
      <c r="R173" s="270"/>
      <c r="S173" s="296">
        <v>43.1</v>
      </c>
      <c r="T173" s="271">
        <v>8.5299999999999994</v>
      </c>
      <c r="U173" s="297">
        <v>93.17</v>
      </c>
      <c r="V173" s="268"/>
      <c r="W173" s="267"/>
      <c r="X173" s="296">
        <v>17</v>
      </c>
      <c r="Y173" s="267">
        <v>1.07</v>
      </c>
      <c r="Z173" s="290"/>
      <c r="AA173" s="274"/>
      <c r="AB173" s="275"/>
      <c r="AC173" s="274"/>
      <c r="AD173" s="265"/>
      <c r="AE173" s="274">
        <v>0.25</v>
      </c>
      <c r="AF173" s="274">
        <v>1.79</v>
      </c>
      <c r="AG173" s="275"/>
      <c r="AH173" s="274"/>
      <c r="AI173" s="274">
        <v>0</v>
      </c>
      <c r="AJ173" s="275"/>
      <c r="AK173" s="270">
        <v>0.34</v>
      </c>
      <c r="AL173" s="274">
        <v>0.06</v>
      </c>
      <c r="AM173" s="265"/>
      <c r="AN173" s="274"/>
      <c r="AO173" s="275"/>
      <c r="AP173" s="274"/>
      <c r="AQ173" s="277">
        <f t="shared" si="23"/>
        <v>1</v>
      </c>
      <c r="AR173" s="267" t="s">
        <v>683</v>
      </c>
      <c r="AS173" s="267"/>
      <c r="AT173" s="273"/>
      <c r="AU173" s="272"/>
      <c r="AV173" s="267"/>
      <c r="AW173" s="268"/>
      <c r="AX173" s="273"/>
      <c r="AY173" s="273"/>
      <c r="AZ173" s="275"/>
      <c r="BA173" s="268"/>
      <c r="BB173" s="268"/>
      <c r="BC173" s="268"/>
      <c r="BD173" s="268"/>
      <c r="BE173" s="267"/>
      <c r="BF173" s="275"/>
      <c r="BG173" s="275"/>
      <c r="BH173" s="275"/>
      <c r="BI173" s="275"/>
      <c r="BJ173" s="278">
        <v>45667</v>
      </c>
      <c r="BK173" s="279">
        <v>45670</v>
      </c>
      <c r="BL173" s="431" t="s">
        <v>1730</v>
      </c>
      <c r="BM173" s="272"/>
      <c r="BN173" s="422">
        <v>9</v>
      </c>
      <c r="BO173" s="422">
        <v>12</v>
      </c>
      <c r="BP173" s="561">
        <v>64.12</v>
      </c>
      <c r="BQ173" s="413" t="s">
        <v>989</v>
      </c>
      <c r="BR173" s="284"/>
      <c r="BS173" s="280" t="str">
        <f>IF(_DBcomps[[#This Row],[Problem]]="","Yes","No")</f>
        <v>Yes</v>
      </c>
      <c r="BT173" s="281">
        <v>6</v>
      </c>
      <c r="BU173" s="273"/>
      <c r="BV173" s="273"/>
      <c r="BW173" s="273"/>
      <c r="BX173" s="273">
        <v>7</v>
      </c>
      <c r="BY173" s="279" t="s">
        <v>989</v>
      </c>
      <c r="BZ173" s="267"/>
      <c r="CA173" s="279"/>
      <c r="CB173" s="279"/>
      <c r="CC173" s="279"/>
      <c r="CD173" s="1423"/>
      <c r="CE173" s="245"/>
      <c r="CF173" s="245"/>
      <c r="CG173" s="245"/>
    </row>
    <row r="174" spans="1:85">
      <c r="A174" s="265" t="s">
        <v>77</v>
      </c>
      <c r="B174" s="2" t="s">
        <v>1721</v>
      </c>
      <c r="C174" s="2" t="s">
        <v>485</v>
      </c>
      <c r="D174" s="265" t="s">
        <v>1835</v>
      </c>
      <c r="E174" s="1466">
        <v>45678</v>
      </c>
      <c r="F174" s="266" t="s">
        <v>567</v>
      </c>
      <c r="G174" s="267">
        <v>66.39</v>
      </c>
      <c r="H174" s="267"/>
      <c r="I174" s="267"/>
      <c r="J174" s="267"/>
      <c r="K174" s="267"/>
      <c r="L174" s="268"/>
      <c r="M174" s="275"/>
      <c r="N174" s="267"/>
      <c r="O174" s="267"/>
      <c r="P174" s="275"/>
      <c r="Q174" s="269"/>
      <c r="R174" s="270"/>
      <c r="S174" s="296">
        <v>43.75</v>
      </c>
      <c r="T174" s="271">
        <v>8.4</v>
      </c>
      <c r="U174" s="297">
        <v>97.93</v>
      </c>
      <c r="V174" s="268"/>
      <c r="W174" s="267"/>
      <c r="X174" s="296">
        <v>17</v>
      </c>
      <c r="Y174" s="267">
        <v>2.71</v>
      </c>
      <c r="Z174" s="290"/>
      <c r="AA174" s="274"/>
      <c r="AB174" s="275"/>
      <c r="AC174" s="274"/>
      <c r="AD174" s="265"/>
      <c r="AE174" s="274">
        <v>0.23</v>
      </c>
      <c r="AF174" s="274">
        <v>0.75</v>
      </c>
      <c r="AG174" s="275"/>
      <c r="AH174" s="274"/>
      <c r="AI174" s="274">
        <v>0.04</v>
      </c>
      <c r="AJ174" s="275"/>
      <c r="AK174" s="270">
        <v>0.1</v>
      </c>
      <c r="AL174" s="274">
        <v>7.0000000000000007E-2</v>
      </c>
      <c r="AM174" s="265"/>
      <c r="AN174" s="274"/>
      <c r="AO174" s="275"/>
      <c r="AP174" s="274"/>
      <c r="AQ174" s="277">
        <f t="shared" si="23"/>
        <v>1</v>
      </c>
      <c r="AR174" s="267" t="s">
        <v>683</v>
      </c>
      <c r="AS174" s="267"/>
      <c r="AT174" s="273"/>
      <c r="AU174" s="272"/>
      <c r="AV174" s="267"/>
      <c r="AW174" s="268"/>
      <c r="AX174" s="273"/>
      <c r="AY174" s="273"/>
      <c r="AZ174" s="275"/>
      <c r="BA174" s="268"/>
      <c r="BB174" s="268"/>
      <c r="BC174" s="268"/>
      <c r="BD174" s="268"/>
      <c r="BE174" s="267"/>
      <c r="BF174" s="275"/>
      <c r="BG174" s="275"/>
      <c r="BH174" s="275"/>
      <c r="BI174" s="275"/>
      <c r="BJ174" s="278">
        <v>45680</v>
      </c>
      <c r="BK174" s="279">
        <v>45678</v>
      </c>
      <c r="BL174" s="431" t="s">
        <v>1836</v>
      </c>
      <c r="BM174" s="272"/>
      <c r="BN174" s="422">
        <v>11</v>
      </c>
      <c r="BO174" s="422">
        <v>12</v>
      </c>
      <c r="BP174" s="561">
        <v>64.91</v>
      </c>
      <c r="BQ174" s="413" t="s">
        <v>989</v>
      </c>
      <c r="BR174" s="284"/>
      <c r="BS174" s="280" t="str">
        <f>IF(_DBcomps[[#This Row],[Problem]]="","Yes","No")</f>
        <v>No</v>
      </c>
      <c r="BT174" s="281">
        <v>6</v>
      </c>
      <c r="BU174" s="273">
        <v>2</v>
      </c>
      <c r="BV174" s="273"/>
      <c r="BW174" s="273"/>
      <c r="BX174" s="273">
        <v>7</v>
      </c>
      <c r="BY174" s="279" t="s">
        <v>989</v>
      </c>
      <c r="BZ174" s="267"/>
      <c r="CA174" s="279" t="s">
        <v>1243</v>
      </c>
      <c r="CB174" s="279" t="s">
        <v>1321</v>
      </c>
      <c r="CC174" s="279" t="s">
        <v>1262</v>
      </c>
      <c r="CD174" s="1423" t="s">
        <v>1893</v>
      </c>
      <c r="CE174" s="245"/>
      <c r="CF174" s="245"/>
      <c r="CG174" s="245"/>
    </row>
    <row r="175" spans="1:85">
      <c r="A175" s="265" t="s">
        <v>77</v>
      </c>
      <c r="B175" s="2" t="s">
        <v>1831</v>
      </c>
      <c r="C175" s="2" t="s">
        <v>485</v>
      </c>
      <c r="D175" s="265" t="s">
        <v>1832</v>
      </c>
      <c r="E175" s="1466">
        <v>45674</v>
      </c>
      <c r="F175" s="266" t="s">
        <v>567</v>
      </c>
      <c r="G175" s="267">
        <v>64.36</v>
      </c>
      <c r="H175" s="267"/>
      <c r="I175" s="267"/>
      <c r="J175" s="267"/>
      <c r="K175" s="267"/>
      <c r="L175" s="268"/>
      <c r="M175" s="275"/>
      <c r="N175" s="267"/>
      <c r="O175" s="267"/>
      <c r="P175" s="275"/>
      <c r="Q175" s="269"/>
      <c r="R175" s="270"/>
      <c r="S175" s="296">
        <v>42.4</v>
      </c>
      <c r="T175" s="271">
        <v>8.5</v>
      </c>
      <c r="U175" s="297">
        <v>89.75</v>
      </c>
      <c r="V175" s="268"/>
      <c r="W175" s="267"/>
      <c r="X175" s="296">
        <v>18</v>
      </c>
      <c r="Y175" s="267">
        <v>1.1000000000000001</v>
      </c>
      <c r="Z175" s="290"/>
      <c r="AA175" s="274"/>
      <c r="AB175" s="275"/>
      <c r="AC175" s="274"/>
      <c r="AD175" s="265"/>
      <c r="AE175" s="274">
        <v>0.28999999999999998</v>
      </c>
      <c r="AF175" s="274">
        <v>0.66</v>
      </c>
      <c r="AG175" s="275"/>
      <c r="AH175" s="274"/>
      <c r="AI175" s="274">
        <v>0.03</v>
      </c>
      <c r="AJ175" s="275"/>
      <c r="AK175" s="270">
        <v>0.06</v>
      </c>
      <c r="AL175" s="274">
        <v>0.03</v>
      </c>
      <c r="AM175" s="265"/>
      <c r="AN175" s="274"/>
      <c r="AO175" s="275"/>
      <c r="AP175" s="274"/>
      <c r="AQ175" s="277">
        <f t="shared" si="23"/>
        <v>1</v>
      </c>
      <c r="AR175" s="267" t="s">
        <v>683</v>
      </c>
      <c r="AS175" s="267"/>
      <c r="AT175" s="273"/>
      <c r="AU175" s="272"/>
      <c r="AV175" s="267"/>
      <c r="AW175" s="268"/>
      <c r="AX175" s="273"/>
      <c r="AY175" s="273"/>
      <c r="AZ175" s="275"/>
      <c r="BA175" s="268"/>
      <c r="BB175" s="268"/>
      <c r="BC175" s="268"/>
      <c r="BD175" s="268"/>
      <c r="BE175" s="267"/>
      <c r="BF175" s="275"/>
      <c r="BG175" s="275"/>
      <c r="BH175" s="275"/>
      <c r="BI175" s="275"/>
      <c r="BJ175" s="278">
        <v>45680</v>
      </c>
      <c r="BK175" s="279">
        <v>45677</v>
      </c>
      <c r="BL175" s="431" t="s">
        <v>5640</v>
      </c>
      <c r="BM175" s="272"/>
      <c r="BN175" s="422">
        <v>3</v>
      </c>
      <c r="BO175" s="422">
        <v>12</v>
      </c>
      <c r="BP175" s="561">
        <v>64.91</v>
      </c>
      <c r="BQ175" s="413" t="s">
        <v>989</v>
      </c>
      <c r="BR175" s="284"/>
      <c r="BS175" s="280" t="str">
        <f>IF(_DBcomps[[#This Row],[Problem]]="","Yes","No")</f>
        <v>Yes</v>
      </c>
      <c r="BT175" s="281">
        <v>2</v>
      </c>
      <c r="BU175" s="273"/>
      <c r="BV175" s="273"/>
      <c r="BW175" s="273"/>
      <c r="BX175" s="273">
        <v>7</v>
      </c>
      <c r="BY175" s="279" t="s">
        <v>989</v>
      </c>
      <c r="BZ175" s="267"/>
      <c r="CA175" s="279"/>
      <c r="CB175" s="279"/>
      <c r="CC175" s="279"/>
      <c r="CD175" s="1423"/>
      <c r="CE175" s="245"/>
      <c r="CF175" s="245"/>
      <c r="CG175" s="245"/>
    </row>
    <row r="176" spans="1:85">
      <c r="A176" s="265" t="s">
        <v>77</v>
      </c>
      <c r="B176" s="2" t="s">
        <v>1833</v>
      </c>
      <c r="C176" s="2" t="s">
        <v>485</v>
      </c>
      <c r="D176" s="265" t="s">
        <v>1834</v>
      </c>
      <c r="E176" s="1466">
        <v>45674</v>
      </c>
      <c r="F176" s="266" t="s">
        <v>567</v>
      </c>
      <c r="G176" s="267">
        <v>63.69</v>
      </c>
      <c r="H176" s="267"/>
      <c r="I176" s="267"/>
      <c r="J176" s="267"/>
      <c r="K176" s="267"/>
      <c r="L176" s="268"/>
      <c r="M176" s="275"/>
      <c r="N176" s="267"/>
      <c r="O176" s="267"/>
      <c r="P176" s="275"/>
      <c r="Q176" s="269"/>
      <c r="R176" s="270"/>
      <c r="S176" s="296">
        <v>39.67</v>
      </c>
      <c r="T176" s="271">
        <v>8.4</v>
      </c>
      <c r="U176" s="297">
        <v>86.63</v>
      </c>
      <c r="V176" s="268"/>
      <c r="W176" s="267"/>
      <c r="X176" s="296">
        <v>18</v>
      </c>
      <c r="Y176" s="267">
        <v>1.1000000000000001</v>
      </c>
      <c r="Z176" s="290"/>
      <c r="AA176" s="274"/>
      <c r="AB176" s="275"/>
      <c r="AC176" s="274"/>
      <c r="AD176" s="265"/>
      <c r="AE176" s="274">
        <v>0.28000000000000003</v>
      </c>
      <c r="AF176" s="274">
        <v>1.41</v>
      </c>
      <c r="AG176" s="275"/>
      <c r="AH176" s="274"/>
      <c r="AI176" s="274">
        <v>0.03</v>
      </c>
      <c r="AJ176" s="275"/>
      <c r="AK176" s="270">
        <v>0.12</v>
      </c>
      <c r="AL176" s="274">
        <v>0.09</v>
      </c>
      <c r="AM176" s="265"/>
      <c r="AN176" s="274"/>
      <c r="AO176" s="275"/>
      <c r="AP176" s="274"/>
      <c r="AQ176" s="277">
        <f t="shared" si="23"/>
        <v>1</v>
      </c>
      <c r="AR176" s="267" t="s">
        <v>683</v>
      </c>
      <c r="AS176" s="267"/>
      <c r="AT176" s="273"/>
      <c r="AU176" s="272"/>
      <c r="AV176" s="267"/>
      <c r="AW176" s="268"/>
      <c r="AX176" s="273"/>
      <c r="AY176" s="273"/>
      <c r="AZ176" s="275"/>
      <c r="BA176" s="268"/>
      <c r="BB176" s="268"/>
      <c r="BC176" s="268"/>
      <c r="BD176" s="268"/>
      <c r="BE176" s="267"/>
      <c r="BF176" s="275"/>
      <c r="BG176" s="275"/>
      <c r="BH176" s="275"/>
      <c r="BI176" s="275"/>
      <c r="BJ176" s="278">
        <v>45680</v>
      </c>
      <c r="BK176" s="279">
        <v>45674</v>
      </c>
      <c r="BL176" s="431" t="s">
        <v>5640</v>
      </c>
      <c r="BM176" s="272"/>
      <c r="BN176" s="422">
        <v>2</v>
      </c>
      <c r="BO176" s="422">
        <v>12</v>
      </c>
      <c r="BP176" s="561">
        <v>64.91</v>
      </c>
      <c r="BQ176" s="481" t="s">
        <v>989</v>
      </c>
      <c r="BR176" s="284"/>
      <c r="BS176" s="280" t="str">
        <f>IF(_DBcomps[[#This Row],[Problem]]="","Yes","No")</f>
        <v>Yes</v>
      </c>
      <c r="BT176" s="281">
        <v>1</v>
      </c>
      <c r="BU176" s="273"/>
      <c r="BV176" s="273"/>
      <c r="BW176" s="273"/>
      <c r="BX176" s="273">
        <v>7</v>
      </c>
      <c r="BY176" s="279" t="s">
        <v>989</v>
      </c>
      <c r="BZ176" s="267"/>
      <c r="CA176" s="279"/>
      <c r="CB176" s="279"/>
      <c r="CC176" s="279"/>
      <c r="CD176" s="1423"/>
      <c r="CE176" s="245"/>
      <c r="CF176" s="245"/>
      <c r="CG176" s="245"/>
    </row>
    <row r="177" spans="1:85">
      <c r="A177" s="265" t="s">
        <v>77</v>
      </c>
      <c r="B177" s="2" t="s">
        <v>5349</v>
      </c>
      <c r="C177" s="2" t="s">
        <v>485</v>
      </c>
      <c r="D177" s="265" t="s">
        <v>5350</v>
      </c>
      <c r="E177" s="1466">
        <v>45878</v>
      </c>
      <c r="F177" s="266" t="str">
        <f>IF(_DBcomps[[#This Row],[Lab RTS]]="","No","Yes")</f>
        <v>Yes</v>
      </c>
      <c r="G177" s="267">
        <v>65.44</v>
      </c>
      <c r="H177" s="267"/>
      <c r="I177" s="267"/>
      <c r="J177" s="267"/>
      <c r="K177" s="267"/>
      <c r="L177" s="268"/>
      <c r="M177" s="275"/>
      <c r="N177" s="267"/>
      <c r="O177" s="267"/>
      <c r="P177" s="275"/>
      <c r="Q177" s="269"/>
      <c r="R177" s="270"/>
      <c r="S177" s="296">
        <v>43.17</v>
      </c>
      <c r="T177" s="271">
        <v>8.65</v>
      </c>
      <c r="U177" s="297">
        <v>91.91</v>
      </c>
      <c r="V177" s="268"/>
      <c r="W177" s="267"/>
      <c r="X177" s="294">
        <v>16</v>
      </c>
      <c r="Y177" s="267">
        <v>0.93</v>
      </c>
      <c r="Z177" s="290"/>
      <c r="AA177" s="274"/>
      <c r="AB177" s="275"/>
      <c r="AC177" s="274"/>
      <c r="AD177" s="265"/>
      <c r="AE177" s="274">
        <v>0.36</v>
      </c>
      <c r="AF177" s="274">
        <v>1.8</v>
      </c>
      <c r="AG177" s="275"/>
      <c r="AH177" s="274"/>
      <c r="AI177" s="274">
        <v>0</v>
      </c>
      <c r="AJ177" s="275"/>
      <c r="AK177" s="270">
        <v>0.12</v>
      </c>
      <c r="AL177" s="274">
        <v>0.06</v>
      </c>
      <c r="AM177" s="265"/>
      <c r="AN177" s="274"/>
      <c r="AO177" s="275"/>
      <c r="AP177" s="274"/>
      <c r="AQ177" s="277">
        <f>MONTH(E177)</f>
        <v>8</v>
      </c>
      <c r="AR177" s="267" t="s">
        <v>683</v>
      </c>
      <c r="AS177" s="267"/>
      <c r="AT177" s="273"/>
      <c r="AU177" s="272"/>
      <c r="AV177" s="267"/>
      <c r="AW177" s="268"/>
      <c r="AX177" s="273"/>
      <c r="AY177" s="273"/>
      <c r="AZ177" s="275"/>
      <c r="BA177" s="268"/>
      <c r="BB177" s="268"/>
      <c r="BC177" s="268"/>
      <c r="BD177" s="268"/>
      <c r="BE177" s="267"/>
      <c r="BF177" s="275"/>
      <c r="BG177" s="275"/>
      <c r="BH177" s="275"/>
      <c r="BI177" s="275"/>
      <c r="BJ177" s="278">
        <v>45878</v>
      </c>
      <c r="BK177" s="279">
        <v>45880</v>
      </c>
      <c r="BL177" s="431" t="s">
        <v>5338</v>
      </c>
      <c r="BM177" s="272"/>
      <c r="BN177" s="422">
        <v>6</v>
      </c>
      <c r="BO177" s="422">
        <v>12</v>
      </c>
      <c r="BP177" s="561">
        <v>64.28</v>
      </c>
      <c r="BQ177" s="481" t="s">
        <v>989</v>
      </c>
      <c r="BR177" s="284"/>
      <c r="BS177" s="280" t="str">
        <f>IF(_DBcomps[[#This Row],[Problem]]="","Yes","No")</f>
        <v>Yes</v>
      </c>
      <c r="BT177" s="281">
        <v>1</v>
      </c>
      <c r="BU177" s="273"/>
      <c r="BV177" s="273"/>
      <c r="BW177" s="273"/>
      <c r="BX177" s="273">
        <v>7</v>
      </c>
      <c r="BY177" s="279" t="s">
        <v>989</v>
      </c>
      <c r="BZ177" s="267"/>
      <c r="CA177" s="279"/>
      <c r="CB177" s="279"/>
      <c r="CC177" s="279"/>
      <c r="CD177" s="1423"/>
      <c r="CE177" s="245"/>
      <c r="CF177" s="245"/>
      <c r="CG177" s="245"/>
    </row>
    <row r="178" spans="1:85">
      <c r="A178" s="265" t="s">
        <v>77</v>
      </c>
      <c r="B178" s="2" t="s">
        <v>5371</v>
      </c>
      <c r="C178" s="2" t="s">
        <v>485</v>
      </c>
      <c r="D178" s="265" t="s">
        <v>5372</v>
      </c>
      <c r="E178" s="1466">
        <v>45880</v>
      </c>
      <c r="F178" s="266" t="str">
        <f>IF(_DBcomps[[#This Row],[Lab RTS]]="","No","Yes")</f>
        <v>Yes</v>
      </c>
      <c r="G178" s="267">
        <v>63.89</v>
      </c>
      <c r="H178" s="267"/>
      <c r="I178" s="267"/>
      <c r="J178" s="267"/>
      <c r="K178" s="267"/>
      <c r="L178" s="268"/>
      <c r="M178" s="275"/>
      <c r="N178" s="267"/>
      <c r="O178" s="267"/>
      <c r="P178" s="275"/>
      <c r="Q178" s="269"/>
      <c r="R178" s="270"/>
      <c r="S178" s="296">
        <v>40.04</v>
      </c>
      <c r="T178" s="271">
        <v>8.5399999999999991</v>
      </c>
      <c r="U178" s="297">
        <v>87.27</v>
      </c>
      <c r="V178" s="268"/>
      <c r="W178" s="267"/>
      <c r="X178" s="294">
        <v>16</v>
      </c>
      <c r="Y178" s="267">
        <v>1.28</v>
      </c>
      <c r="Z178" s="290"/>
      <c r="AA178" s="274"/>
      <c r="AB178" s="275"/>
      <c r="AC178" s="274"/>
      <c r="AD178" s="265"/>
      <c r="AE178" s="274">
        <v>0.49</v>
      </c>
      <c r="AF178" s="274">
        <v>1.98</v>
      </c>
      <c r="AG178" s="275"/>
      <c r="AH178" s="274"/>
      <c r="AI178" s="274">
        <v>0</v>
      </c>
      <c r="AJ178" s="275"/>
      <c r="AK178" s="270">
        <v>1.17</v>
      </c>
      <c r="AL178" s="274">
        <v>0.49</v>
      </c>
      <c r="AM178" s="265"/>
      <c r="AN178" s="274"/>
      <c r="AO178" s="275"/>
      <c r="AP178" s="274"/>
      <c r="AQ178" s="277">
        <f>MONTH(E178)</f>
        <v>8</v>
      </c>
      <c r="AR178" s="267" t="s">
        <v>683</v>
      </c>
      <c r="AS178" s="267"/>
      <c r="AT178" s="273"/>
      <c r="AU178" s="272"/>
      <c r="AV178" s="267"/>
      <c r="AW178" s="268"/>
      <c r="AX178" s="273"/>
      <c r="AY178" s="273"/>
      <c r="AZ178" s="275"/>
      <c r="BA178" s="268"/>
      <c r="BB178" s="268"/>
      <c r="BC178" s="268"/>
      <c r="BD178" s="268"/>
      <c r="BE178" s="267"/>
      <c r="BF178" s="275"/>
      <c r="BG178" s="275"/>
      <c r="BH178" s="275"/>
      <c r="BI178" s="275"/>
      <c r="BJ178" s="278">
        <v>45880</v>
      </c>
      <c r="BK178" s="279">
        <v>45881</v>
      </c>
      <c r="BL178" s="431" t="s">
        <v>5338</v>
      </c>
      <c r="BM178" s="272"/>
      <c r="BN178" s="422">
        <v>9</v>
      </c>
      <c r="BO178" s="422">
        <v>12</v>
      </c>
      <c r="BP178" s="561">
        <v>64.95</v>
      </c>
      <c r="BQ178" s="481" t="s">
        <v>989</v>
      </c>
      <c r="BR178" s="284"/>
      <c r="BS178" s="280" t="str">
        <f>IF(_DBcomps[[#This Row],[Problem]]="","Yes","No")</f>
        <v>Yes</v>
      </c>
      <c r="BT178" s="281">
        <v>16</v>
      </c>
      <c r="BU178" s="273"/>
      <c r="BV178" s="273"/>
      <c r="BW178" s="273"/>
      <c r="BX178" s="273">
        <v>7</v>
      </c>
      <c r="BY178" s="279" t="s">
        <v>989</v>
      </c>
      <c r="BZ178" s="267"/>
      <c r="CA178" s="279"/>
      <c r="CB178" s="279"/>
      <c r="CC178" s="279"/>
      <c r="CD178" s="1423"/>
      <c r="CE178" s="245"/>
      <c r="CF178" s="245"/>
      <c r="CG178" s="245"/>
    </row>
    <row r="179" spans="1:85" ht="14.25" customHeight="1">
      <c r="A179" s="265" t="s">
        <v>77</v>
      </c>
      <c r="B179" s="288" t="s">
        <v>1287</v>
      </c>
      <c r="C179" s="288" t="s">
        <v>531</v>
      </c>
      <c r="D179" s="287" t="s">
        <v>1288</v>
      </c>
      <c r="E179" s="308">
        <v>43136</v>
      </c>
      <c r="F179" s="266" t="str">
        <f>IF(_DBcomps[[#This Row],[Lab RTS]]="","No","Yes")</f>
        <v>Yes</v>
      </c>
      <c r="G179" s="309">
        <v>36.24</v>
      </c>
      <c r="H179" s="310"/>
      <c r="I179" s="310"/>
      <c r="J179" s="310"/>
      <c r="K179" s="267"/>
      <c r="L179" s="311"/>
      <c r="M179" s="312"/>
      <c r="N179" s="310"/>
      <c r="O179" s="309">
        <v>6.6</v>
      </c>
      <c r="P179" s="313"/>
      <c r="Q179" s="314">
        <v>1388</v>
      </c>
      <c r="R179" s="582">
        <v>1.1499999999999999</v>
      </c>
      <c r="S179" s="582"/>
      <c r="T179" s="271">
        <v>6.05</v>
      </c>
      <c r="U179" s="271">
        <v>99.9</v>
      </c>
      <c r="V179" s="315"/>
      <c r="W179" s="309"/>
      <c r="X179" s="486"/>
      <c r="Y179" s="317"/>
      <c r="Z179" s="316"/>
      <c r="AA179" s="317"/>
      <c r="AB179" s="313"/>
      <c r="AC179" s="317"/>
      <c r="AD179" s="317"/>
      <c r="AE179" s="317">
        <v>7.1000000000000004E-3</v>
      </c>
      <c r="AF179" s="318"/>
      <c r="AG179" s="312"/>
      <c r="AH179" s="318"/>
      <c r="AI179" s="318"/>
      <c r="AJ179" s="312"/>
      <c r="AK179" s="330"/>
      <c r="AL179" s="276"/>
      <c r="AM179" s="312"/>
      <c r="AN179" s="318"/>
      <c r="AO179" s="312"/>
      <c r="AP179" s="318"/>
      <c r="AQ179" s="319">
        <f t="shared" ref="AQ179" si="24">MONTH(E179)</f>
        <v>2</v>
      </c>
      <c r="AR179" s="313" t="s">
        <v>1289</v>
      </c>
      <c r="AS179" s="310"/>
      <c r="AT179" s="273"/>
      <c r="AU179" s="311"/>
      <c r="AV179" s="310"/>
      <c r="AW179" s="311"/>
      <c r="AX179" s="320"/>
      <c r="AY179" s="320">
        <v>18</v>
      </c>
      <c r="AZ179" s="312"/>
      <c r="BA179" s="311"/>
      <c r="BB179" s="312"/>
      <c r="BC179" s="312"/>
      <c r="BD179" s="312"/>
      <c r="BE179" s="310"/>
      <c r="BF179" s="312"/>
      <c r="BG179" s="312"/>
      <c r="BH179" s="312"/>
      <c r="BI179" s="312"/>
      <c r="BJ179" s="321">
        <v>43136</v>
      </c>
      <c r="BK179" s="322">
        <v>43137</v>
      </c>
      <c r="BL179" s="431" t="s">
        <v>1570</v>
      </c>
      <c r="BM179" s="329" t="s">
        <v>1290</v>
      </c>
      <c r="BN179" s="427">
        <v>27</v>
      </c>
      <c r="BO179" s="427">
        <v>9</v>
      </c>
      <c r="BP179" s="303"/>
      <c r="BQ179" s="414">
        <v>43126</v>
      </c>
      <c r="BR179" s="324" t="s">
        <v>1291</v>
      </c>
      <c r="BS179" s="280" t="str">
        <f>IF(_DBcomps[[#This Row],[Problem]]="","Yes","No")</f>
        <v>Yes</v>
      </c>
      <c r="BT179" s="304"/>
      <c r="BU179" s="273"/>
      <c r="BV179" s="273"/>
      <c r="BW179" s="273"/>
      <c r="BX179" s="273"/>
      <c r="BY179" s="279" t="s">
        <v>1259</v>
      </c>
      <c r="BZ179" s="267"/>
      <c r="CA179" s="279"/>
      <c r="CB179" s="279"/>
      <c r="CC179" s="279"/>
      <c r="CD179" s="1424"/>
      <c r="CE179" s="245"/>
      <c r="CF179" s="245"/>
      <c r="CG179" s="245"/>
    </row>
    <row r="180" spans="1:85" ht="14.25" customHeight="1">
      <c r="A180" s="265" t="s">
        <v>58</v>
      </c>
      <c r="B180" s="2" t="s">
        <v>1261</v>
      </c>
      <c r="C180" s="2" t="s">
        <v>1428</v>
      </c>
      <c r="D180" s="265" t="s">
        <v>1615</v>
      </c>
      <c r="E180" s="265">
        <v>45660</v>
      </c>
      <c r="F180" s="266" t="str">
        <f>IF(_DBcomps[[#This Row],[Lab RTS]]="","No","Yes")</f>
        <v>Yes</v>
      </c>
      <c r="G180" s="267">
        <v>84.79</v>
      </c>
      <c r="H180" s="267"/>
      <c r="I180" s="267"/>
      <c r="J180" s="267"/>
      <c r="K180" s="267"/>
      <c r="L180" s="268"/>
      <c r="M180" s="275"/>
      <c r="N180" s="267"/>
      <c r="O180" s="267"/>
      <c r="P180" s="275"/>
      <c r="Q180" s="269"/>
      <c r="R180" s="270"/>
      <c r="S180" s="270">
        <v>0.4824</v>
      </c>
      <c r="T180" s="271"/>
      <c r="U180" s="267"/>
      <c r="V180" s="268"/>
      <c r="W180" s="267"/>
      <c r="X180" s="270">
        <v>2.2829999999999999</v>
      </c>
      <c r="Y180" s="274"/>
      <c r="Z180" s="290"/>
      <c r="AA180" s="274"/>
      <c r="AB180" s="275"/>
      <c r="AC180" s="274"/>
      <c r="AD180" s="265"/>
      <c r="AE180" s="274"/>
      <c r="AF180" s="274"/>
      <c r="AG180" s="275"/>
      <c r="AH180" s="274"/>
      <c r="AI180" s="274"/>
      <c r="AJ180" s="275"/>
      <c r="AK180" s="270"/>
      <c r="AL180" s="274"/>
      <c r="AM180" s="275"/>
      <c r="AN180" s="274">
        <v>2.4380000000000002</v>
      </c>
      <c r="AO180" s="275"/>
      <c r="AP180" s="274"/>
      <c r="AQ180" s="277">
        <f t="shared" ref="AQ180:AQ226" si="25">MONTH(E180)</f>
        <v>1</v>
      </c>
      <c r="AR180" s="275"/>
      <c r="AS180" s="267"/>
      <c r="AT180" s="273"/>
      <c r="AU180" s="272"/>
      <c r="AV180" s="267"/>
      <c r="AW180" s="268"/>
      <c r="AX180" s="273"/>
      <c r="AY180" s="294"/>
      <c r="AZ180" s="275"/>
      <c r="BA180" s="268"/>
      <c r="BB180" s="268"/>
      <c r="BC180" s="268"/>
      <c r="BD180" s="268"/>
      <c r="BE180" s="267"/>
      <c r="BF180" s="275"/>
      <c r="BG180" s="275"/>
      <c r="BH180" s="275"/>
      <c r="BI180" s="275"/>
      <c r="BJ180" s="278">
        <v>45661</v>
      </c>
      <c r="BK180" s="279">
        <v>45661</v>
      </c>
      <c r="BL180" s="431" t="s">
        <v>1616</v>
      </c>
      <c r="BM180" s="272"/>
      <c r="BN180" s="422">
        <v>3</v>
      </c>
      <c r="BO180" s="422">
        <v>4</v>
      </c>
      <c r="BP180" s="283"/>
      <c r="BQ180" s="293"/>
      <c r="BR180" s="284"/>
      <c r="BS180" s="280" t="str">
        <f>IF(_DBcomps[[#This Row],[Problem]]="","Yes","No")</f>
        <v>Yes</v>
      </c>
      <c r="BT180" s="281">
        <v>3</v>
      </c>
      <c r="BU180" s="273"/>
      <c r="BV180" s="273"/>
      <c r="BW180" s="273"/>
      <c r="BX180" s="273">
        <v>3</v>
      </c>
      <c r="BY180" s="279" t="s">
        <v>1274</v>
      </c>
      <c r="BZ180" s="267"/>
      <c r="CA180" s="279"/>
      <c r="CB180" s="279"/>
      <c r="CC180" s="279"/>
      <c r="CD180" s="1283"/>
      <c r="CE180" s="245"/>
      <c r="CF180" s="245"/>
      <c r="CG180" s="245"/>
    </row>
    <row r="181" spans="1:85" ht="14.25" customHeight="1">
      <c r="A181" s="265" t="s">
        <v>58</v>
      </c>
      <c r="B181" s="2" t="s">
        <v>1261</v>
      </c>
      <c r="C181" s="2" t="s">
        <v>1428</v>
      </c>
      <c r="D181" s="265" t="s">
        <v>1950</v>
      </c>
      <c r="E181" s="265">
        <v>45682</v>
      </c>
      <c r="F181" s="266" t="str">
        <f>IF(_DBcomps[[#This Row],[Lab RTS]]="","No","Yes")</f>
        <v>Yes</v>
      </c>
      <c r="G181" s="267">
        <v>85.91</v>
      </c>
      <c r="H181" s="267"/>
      <c r="I181" s="267"/>
      <c r="J181" s="267"/>
      <c r="K181" s="267"/>
      <c r="L181" s="268"/>
      <c r="M181" s="275"/>
      <c r="N181" s="267"/>
      <c r="O181" s="267"/>
      <c r="P181" s="275"/>
      <c r="Q181" s="269"/>
      <c r="R181" s="270"/>
      <c r="S181" s="270">
        <v>0.47899999999999998</v>
      </c>
      <c r="T181" s="271"/>
      <c r="U181" s="267"/>
      <c r="V181" s="268"/>
      <c r="W181" s="267"/>
      <c r="X181" s="270">
        <v>2.0960000000000001</v>
      </c>
      <c r="Y181" s="274"/>
      <c r="Z181" s="290"/>
      <c r="AA181" s="274"/>
      <c r="AB181" s="275"/>
      <c r="AC181" s="274"/>
      <c r="AD181" s="265"/>
      <c r="AE181" s="274"/>
      <c r="AF181" s="274"/>
      <c r="AG181" s="275"/>
      <c r="AH181" s="274"/>
      <c r="AI181" s="274"/>
      <c r="AJ181" s="275"/>
      <c r="AK181" s="270"/>
      <c r="AL181" s="274"/>
      <c r="AM181" s="275"/>
      <c r="AN181" s="274">
        <v>1.9339999999999999</v>
      </c>
      <c r="AO181" s="275"/>
      <c r="AP181" s="274"/>
      <c r="AQ181" s="277">
        <f t="shared" si="25"/>
        <v>1</v>
      </c>
      <c r="AR181" s="275"/>
      <c r="AS181" s="267"/>
      <c r="AT181" s="273"/>
      <c r="AU181" s="272"/>
      <c r="AV181" s="267"/>
      <c r="AW181" s="268"/>
      <c r="AX181" s="273"/>
      <c r="AY181" s="294"/>
      <c r="AZ181" s="275"/>
      <c r="BA181" s="268"/>
      <c r="BB181" s="268"/>
      <c r="BC181" s="268"/>
      <c r="BD181" s="268"/>
      <c r="BE181" s="267"/>
      <c r="BF181" s="275"/>
      <c r="BG181" s="275"/>
      <c r="BH181" s="275"/>
      <c r="BI181" s="275"/>
      <c r="BJ181" s="278">
        <v>45687</v>
      </c>
      <c r="BK181" s="279">
        <v>45660</v>
      </c>
      <c r="BL181" s="431" t="s">
        <v>1953</v>
      </c>
      <c r="BM181" s="272"/>
      <c r="BN181" s="422">
        <v>3</v>
      </c>
      <c r="BO181" s="422">
        <v>4</v>
      </c>
      <c r="BP181" s="283"/>
      <c r="BQ181" s="293"/>
      <c r="BR181" s="284"/>
      <c r="BS181" s="280" t="str">
        <f>IF(_DBcomps[[#This Row],[Problem]]="","Yes","No")</f>
        <v>Yes</v>
      </c>
      <c r="BT181" s="281">
        <v>3</v>
      </c>
      <c r="BU181" s="273"/>
      <c r="BV181" s="273"/>
      <c r="BW181" s="273"/>
      <c r="BX181" s="273">
        <v>3</v>
      </c>
      <c r="BY181" s="279" t="s">
        <v>1274</v>
      </c>
      <c r="BZ181" s="267"/>
      <c r="CA181" s="279"/>
      <c r="CB181" s="279"/>
      <c r="CC181" s="279"/>
      <c r="CD181" s="1283"/>
      <c r="CE181" s="245"/>
      <c r="CF181" s="245"/>
      <c r="CG181" s="245"/>
    </row>
    <row r="182" spans="1:85" ht="14.25" customHeight="1">
      <c r="A182" s="265" t="s">
        <v>58</v>
      </c>
      <c r="B182" s="2" t="s">
        <v>1261</v>
      </c>
      <c r="C182" s="2" t="s">
        <v>1428</v>
      </c>
      <c r="D182" s="265" t="s">
        <v>1951</v>
      </c>
      <c r="E182" s="265">
        <v>45684</v>
      </c>
      <c r="F182" s="266" t="str">
        <f>IF(_DBcomps[[#This Row],[Lab RTS]]="","No","Yes")</f>
        <v>Yes</v>
      </c>
      <c r="G182" s="267">
        <v>85.86</v>
      </c>
      <c r="H182" s="267"/>
      <c r="I182" s="267"/>
      <c r="J182" s="267"/>
      <c r="K182" s="267"/>
      <c r="L182" s="268"/>
      <c r="M182" s="275"/>
      <c r="N182" s="267"/>
      <c r="O182" s="267"/>
      <c r="P182" s="275"/>
      <c r="Q182" s="269"/>
      <c r="R182" s="270"/>
      <c r="S182" s="270">
        <v>0.4849</v>
      </c>
      <c r="T182" s="271"/>
      <c r="U182" s="267"/>
      <c r="V182" s="268"/>
      <c r="W182" s="267"/>
      <c r="X182" s="270">
        <v>1.0880000000000001</v>
      </c>
      <c r="Y182" s="274"/>
      <c r="Z182" s="290"/>
      <c r="AA182" s="274"/>
      <c r="AB182" s="275"/>
      <c r="AC182" s="274"/>
      <c r="AD182" s="265"/>
      <c r="AE182" s="274"/>
      <c r="AF182" s="274"/>
      <c r="AG182" s="275"/>
      <c r="AH182" s="274"/>
      <c r="AI182" s="274"/>
      <c r="AJ182" s="275"/>
      <c r="AK182" s="270"/>
      <c r="AL182" s="274"/>
      <c r="AM182" s="275"/>
      <c r="AN182" s="274">
        <v>2.1160000000000001</v>
      </c>
      <c r="AO182" s="275"/>
      <c r="AP182" s="274"/>
      <c r="AQ182" s="277">
        <f t="shared" si="25"/>
        <v>1</v>
      </c>
      <c r="AR182" s="275"/>
      <c r="AS182" s="267"/>
      <c r="AT182" s="273"/>
      <c r="AU182" s="272"/>
      <c r="AV182" s="267"/>
      <c r="AW182" s="268"/>
      <c r="AX182" s="273"/>
      <c r="AY182" s="294"/>
      <c r="AZ182" s="275"/>
      <c r="BA182" s="268"/>
      <c r="BB182" s="268"/>
      <c r="BC182" s="268"/>
      <c r="BD182" s="268"/>
      <c r="BE182" s="267"/>
      <c r="BF182" s="275"/>
      <c r="BG182" s="275"/>
      <c r="BH182" s="275"/>
      <c r="BI182" s="275"/>
      <c r="BJ182" s="278">
        <v>45687</v>
      </c>
      <c r="BK182" s="279">
        <v>45660</v>
      </c>
      <c r="BL182" s="431" t="s">
        <v>1954</v>
      </c>
      <c r="BM182" s="272"/>
      <c r="BN182" s="422">
        <v>3</v>
      </c>
      <c r="BO182" s="422">
        <v>4</v>
      </c>
      <c r="BP182" s="283"/>
      <c r="BQ182" s="293"/>
      <c r="BR182" s="284"/>
      <c r="BS182" s="280" t="str">
        <f>IF(_DBcomps[[#This Row],[Problem]]="","Yes","No")</f>
        <v>Yes</v>
      </c>
      <c r="BT182" s="281">
        <v>3</v>
      </c>
      <c r="BU182" s="273"/>
      <c r="BV182" s="273"/>
      <c r="BW182" s="273"/>
      <c r="BX182" s="273">
        <v>3</v>
      </c>
      <c r="BY182" s="279" t="s">
        <v>1274</v>
      </c>
      <c r="BZ182" s="267"/>
      <c r="CA182" s="279"/>
      <c r="CB182" s="279"/>
      <c r="CC182" s="279"/>
      <c r="CD182" s="1283"/>
      <c r="CE182" s="245"/>
      <c r="CF182" s="245"/>
      <c r="CG182" s="245"/>
    </row>
    <row r="183" spans="1:85" ht="14.25" customHeight="1">
      <c r="A183" s="265" t="s">
        <v>58</v>
      </c>
      <c r="B183" s="2" t="s">
        <v>1261</v>
      </c>
      <c r="C183" s="2" t="s">
        <v>1428</v>
      </c>
      <c r="D183" s="265" t="s">
        <v>1952</v>
      </c>
      <c r="E183" s="265">
        <v>45687</v>
      </c>
      <c r="F183" s="266" t="str">
        <f>IF(_DBcomps[[#This Row],[Lab RTS]]="","No","Yes")</f>
        <v>Yes</v>
      </c>
      <c r="G183" s="267">
        <v>86.06</v>
      </c>
      <c r="H183" s="267"/>
      <c r="I183" s="267"/>
      <c r="J183" s="267"/>
      <c r="K183" s="267"/>
      <c r="L183" s="268"/>
      <c r="M183" s="275"/>
      <c r="N183" s="267"/>
      <c r="O183" s="267"/>
      <c r="P183" s="275"/>
      <c r="Q183" s="269"/>
      <c r="R183" s="270"/>
      <c r="S183" s="270">
        <v>0.48349999999999999</v>
      </c>
      <c r="T183" s="271"/>
      <c r="U183" s="267"/>
      <c r="V183" s="268"/>
      <c r="W183" s="267"/>
      <c r="X183" s="270">
        <v>1.117</v>
      </c>
      <c r="Y183" s="274"/>
      <c r="Z183" s="290"/>
      <c r="AA183" s="274"/>
      <c r="AB183" s="275"/>
      <c r="AC183" s="274"/>
      <c r="AD183" s="265"/>
      <c r="AE183" s="274"/>
      <c r="AF183" s="274"/>
      <c r="AG183" s="275"/>
      <c r="AH183" s="274"/>
      <c r="AI183" s="274"/>
      <c r="AJ183" s="275"/>
      <c r="AK183" s="270"/>
      <c r="AL183" s="274"/>
      <c r="AM183" s="275"/>
      <c r="AN183" s="274">
        <v>1.9950000000000001</v>
      </c>
      <c r="AO183" s="275"/>
      <c r="AP183" s="274"/>
      <c r="AQ183" s="277">
        <f t="shared" si="25"/>
        <v>1</v>
      </c>
      <c r="AR183" s="275"/>
      <c r="AS183" s="267"/>
      <c r="AT183" s="273"/>
      <c r="AU183" s="272"/>
      <c r="AV183" s="267"/>
      <c r="AW183" s="268"/>
      <c r="AX183" s="273"/>
      <c r="AY183" s="294"/>
      <c r="AZ183" s="275"/>
      <c r="BA183" s="268"/>
      <c r="BB183" s="268"/>
      <c r="BC183" s="268"/>
      <c r="BD183" s="268"/>
      <c r="BE183" s="267"/>
      <c r="BF183" s="275"/>
      <c r="BG183" s="275"/>
      <c r="BH183" s="275"/>
      <c r="BI183" s="275"/>
      <c r="BJ183" s="278">
        <v>45687</v>
      </c>
      <c r="BK183" s="279">
        <v>45660</v>
      </c>
      <c r="BL183" s="431" t="s">
        <v>1955</v>
      </c>
      <c r="BM183" s="272"/>
      <c r="BN183" s="422">
        <v>3</v>
      </c>
      <c r="BO183" s="422">
        <v>4</v>
      </c>
      <c r="BP183" s="283"/>
      <c r="BQ183" s="293"/>
      <c r="BR183" s="284"/>
      <c r="BS183" s="280" t="str">
        <f>IF(_DBcomps[[#This Row],[Problem]]="","Yes","No")</f>
        <v>Yes</v>
      </c>
      <c r="BT183" s="281">
        <v>3</v>
      </c>
      <c r="BU183" s="273"/>
      <c r="BV183" s="273"/>
      <c r="BW183" s="273"/>
      <c r="BX183" s="273">
        <v>3</v>
      </c>
      <c r="BY183" s="279" t="s">
        <v>1274</v>
      </c>
      <c r="BZ183" s="267"/>
      <c r="CA183" s="279"/>
      <c r="CB183" s="279"/>
      <c r="CC183" s="279"/>
      <c r="CD183" s="1283"/>
      <c r="CE183" s="245"/>
      <c r="CF183" s="245"/>
      <c r="CG183" s="245"/>
    </row>
    <row r="184" spans="1:85" ht="14.25" customHeight="1">
      <c r="A184" s="265" t="s">
        <v>58</v>
      </c>
      <c r="B184" s="2" t="s">
        <v>1261</v>
      </c>
      <c r="C184" s="2" t="s">
        <v>1428</v>
      </c>
      <c r="D184" s="265" t="s">
        <v>2089</v>
      </c>
      <c r="E184" s="265">
        <v>45692</v>
      </c>
      <c r="F184" s="266" t="str">
        <f>IF(_DBcomps[[#This Row],[Lab RTS]]="","No","Yes")</f>
        <v>Yes</v>
      </c>
      <c r="G184" s="267">
        <v>86.58</v>
      </c>
      <c r="H184" s="267"/>
      <c r="I184" s="267"/>
      <c r="J184" s="267"/>
      <c r="K184" s="267"/>
      <c r="L184" s="268"/>
      <c r="M184" s="275"/>
      <c r="N184" s="267"/>
      <c r="O184" s="267"/>
      <c r="P184" s="275"/>
      <c r="Q184" s="269"/>
      <c r="R184" s="270"/>
      <c r="S184" s="270">
        <v>0.41689999999999999</v>
      </c>
      <c r="T184" s="271"/>
      <c r="U184" s="267"/>
      <c r="V184" s="268"/>
      <c r="W184" s="267"/>
      <c r="X184" s="270">
        <v>1.2829999999999999</v>
      </c>
      <c r="Y184" s="274"/>
      <c r="Z184" s="290"/>
      <c r="AA184" s="274"/>
      <c r="AB184" s="275"/>
      <c r="AC184" s="274"/>
      <c r="AD184" s="265"/>
      <c r="AE184" s="274"/>
      <c r="AF184" s="274"/>
      <c r="AG184" s="275"/>
      <c r="AH184" s="274"/>
      <c r="AI184" s="274"/>
      <c r="AJ184" s="275"/>
      <c r="AK184" s="270"/>
      <c r="AL184" s="274"/>
      <c r="AM184" s="275"/>
      <c r="AN184" s="274">
        <v>2.2130000000000001</v>
      </c>
      <c r="AO184" s="275"/>
      <c r="AP184" s="274"/>
      <c r="AQ184" s="277">
        <f t="shared" ref="AQ184:AQ190" si="26">MONTH(E184)</f>
        <v>2</v>
      </c>
      <c r="AR184" s="275"/>
      <c r="AS184" s="267"/>
      <c r="AT184" s="273"/>
      <c r="AU184" s="272"/>
      <c r="AV184" s="267"/>
      <c r="AW184" s="268"/>
      <c r="AX184" s="273"/>
      <c r="AY184" s="294"/>
      <c r="AZ184" s="275"/>
      <c r="BA184" s="268"/>
      <c r="BB184" s="268"/>
      <c r="BC184" s="268"/>
      <c r="BD184" s="268"/>
      <c r="BE184" s="267"/>
      <c r="BF184" s="275"/>
      <c r="BG184" s="275"/>
      <c r="BH184" s="275"/>
      <c r="BI184" s="275"/>
      <c r="BJ184" s="278">
        <v>45694</v>
      </c>
      <c r="BK184" s="279">
        <v>45694</v>
      </c>
      <c r="BL184" s="431" t="s">
        <v>2091</v>
      </c>
      <c r="BM184" s="272"/>
      <c r="BN184" s="422">
        <v>3</v>
      </c>
      <c r="BO184" s="422">
        <v>4</v>
      </c>
      <c r="BP184" s="283"/>
      <c r="BQ184" s="293"/>
      <c r="BR184" s="284"/>
      <c r="BS184" s="280" t="str">
        <f>IF(_DBcomps[[#This Row],[Problem]]="","Yes","No")</f>
        <v>Yes</v>
      </c>
      <c r="BT184" s="281">
        <v>3</v>
      </c>
      <c r="BU184" s="273"/>
      <c r="BV184" s="273"/>
      <c r="BW184" s="273"/>
      <c r="BX184" s="273">
        <v>3</v>
      </c>
      <c r="BY184" s="279" t="s">
        <v>1274</v>
      </c>
      <c r="BZ184" s="267"/>
      <c r="CA184" s="279"/>
      <c r="CB184" s="279"/>
      <c r="CC184" s="279"/>
      <c r="CD184" s="1283"/>
      <c r="CE184" s="245"/>
      <c r="CF184" s="245"/>
      <c r="CG184" s="245"/>
    </row>
    <row r="185" spans="1:85" ht="14.25" customHeight="1">
      <c r="A185" s="265" t="s">
        <v>58</v>
      </c>
      <c r="B185" s="2" t="s">
        <v>1261</v>
      </c>
      <c r="C185" s="2" t="s">
        <v>1428</v>
      </c>
      <c r="D185" s="265" t="s">
        <v>2090</v>
      </c>
      <c r="E185" s="265">
        <v>45693</v>
      </c>
      <c r="F185" s="266" t="str">
        <f>IF(_DBcomps[[#This Row],[Lab RTS]]="","No","Yes")</f>
        <v>Yes</v>
      </c>
      <c r="G185" s="267">
        <v>85.87</v>
      </c>
      <c r="H185" s="267"/>
      <c r="I185" s="267"/>
      <c r="J185" s="267"/>
      <c r="K185" s="267"/>
      <c r="L185" s="268"/>
      <c r="M185" s="275"/>
      <c r="N185" s="267"/>
      <c r="O185" s="267"/>
      <c r="P185" s="275"/>
      <c r="Q185" s="269"/>
      <c r="R185" s="270"/>
      <c r="S185" s="270">
        <v>0.47160000000000002</v>
      </c>
      <c r="T185" s="271"/>
      <c r="U185" s="267"/>
      <c r="V185" s="268"/>
      <c r="W185" s="267"/>
      <c r="X185" s="270">
        <v>1.4690000000000001</v>
      </c>
      <c r="Y185" s="274"/>
      <c r="Z185" s="290"/>
      <c r="AA185" s="274"/>
      <c r="AB185" s="275"/>
      <c r="AC185" s="274"/>
      <c r="AD185" s="265"/>
      <c r="AE185" s="274"/>
      <c r="AF185" s="274"/>
      <c r="AG185" s="275"/>
      <c r="AH185" s="274"/>
      <c r="AI185" s="274"/>
      <c r="AJ185" s="275"/>
      <c r="AK185" s="270"/>
      <c r="AL185" s="274"/>
      <c r="AM185" s="275"/>
      <c r="AN185" s="274">
        <v>1.9750000000000001</v>
      </c>
      <c r="AO185" s="275"/>
      <c r="AP185" s="274"/>
      <c r="AQ185" s="277">
        <f t="shared" si="26"/>
        <v>2</v>
      </c>
      <c r="AR185" s="275"/>
      <c r="AS185" s="267"/>
      <c r="AT185" s="273"/>
      <c r="AU185" s="272"/>
      <c r="AV185" s="267"/>
      <c r="AW185" s="268"/>
      <c r="AX185" s="273"/>
      <c r="AY185" s="294"/>
      <c r="AZ185" s="275"/>
      <c r="BA185" s="268"/>
      <c r="BB185" s="268"/>
      <c r="BC185" s="268"/>
      <c r="BD185" s="268"/>
      <c r="BE185" s="267"/>
      <c r="BF185" s="275"/>
      <c r="BG185" s="275"/>
      <c r="BH185" s="275"/>
      <c r="BI185" s="275"/>
      <c r="BJ185" s="278">
        <v>45694</v>
      </c>
      <c r="BK185" s="279">
        <v>45694</v>
      </c>
      <c r="BL185" s="431" t="s">
        <v>2092</v>
      </c>
      <c r="BM185" s="272"/>
      <c r="BN185" s="422">
        <v>3</v>
      </c>
      <c r="BO185" s="422">
        <v>4</v>
      </c>
      <c r="BP185" s="283"/>
      <c r="BQ185" s="293"/>
      <c r="BR185" s="284"/>
      <c r="BS185" s="280" t="str">
        <f>IF(_DBcomps[[#This Row],[Problem]]="","Yes","No")</f>
        <v>Yes</v>
      </c>
      <c r="BT185" s="281">
        <v>3</v>
      </c>
      <c r="BU185" s="273"/>
      <c r="BV185" s="273"/>
      <c r="BW185" s="273"/>
      <c r="BX185" s="273">
        <v>3</v>
      </c>
      <c r="BY185" s="279" t="s">
        <v>1274</v>
      </c>
      <c r="BZ185" s="267"/>
      <c r="CA185" s="279"/>
      <c r="CB185" s="279"/>
      <c r="CC185" s="279"/>
      <c r="CD185" s="1283"/>
      <c r="CE185" s="245"/>
      <c r="CF185" s="245"/>
      <c r="CG185" s="245"/>
    </row>
    <row r="186" spans="1:85" ht="14.25" customHeight="1">
      <c r="A186" s="265" t="s">
        <v>58</v>
      </c>
      <c r="B186" s="2" t="s">
        <v>1261</v>
      </c>
      <c r="C186" s="2" t="s">
        <v>1428</v>
      </c>
      <c r="D186" s="265" t="s">
        <v>2115</v>
      </c>
      <c r="E186" s="265">
        <v>45694</v>
      </c>
      <c r="F186" s="266" t="str">
        <f>IF(_DBcomps[[#This Row],[Lab RTS]]="","No","Yes")</f>
        <v>Yes</v>
      </c>
      <c r="G186" s="267">
        <v>86.29</v>
      </c>
      <c r="H186" s="267"/>
      <c r="I186" s="267"/>
      <c r="J186" s="267"/>
      <c r="K186" s="267"/>
      <c r="L186" s="268"/>
      <c r="M186" s="275"/>
      <c r="N186" s="267"/>
      <c r="O186" s="267"/>
      <c r="P186" s="275"/>
      <c r="Q186" s="269"/>
      <c r="R186" s="270"/>
      <c r="S186" s="270">
        <v>0.4289</v>
      </c>
      <c r="T186" s="271"/>
      <c r="U186" s="267"/>
      <c r="V186" s="268"/>
      <c r="W186" s="267"/>
      <c r="X186" s="270">
        <v>1.167</v>
      </c>
      <c r="Y186" s="274"/>
      <c r="Z186" s="290"/>
      <c r="AA186" s="274"/>
      <c r="AB186" s="275"/>
      <c r="AC186" s="274"/>
      <c r="AD186" s="265"/>
      <c r="AE186" s="274"/>
      <c r="AF186" s="274"/>
      <c r="AG186" s="275"/>
      <c r="AH186" s="274"/>
      <c r="AI186" s="274"/>
      <c r="AJ186" s="275"/>
      <c r="AK186" s="270"/>
      <c r="AL186" s="274"/>
      <c r="AM186" s="275"/>
      <c r="AN186" s="274">
        <v>1.8260000000000001</v>
      </c>
      <c r="AO186" s="275"/>
      <c r="AP186" s="274"/>
      <c r="AQ186" s="277">
        <f t="shared" si="26"/>
        <v>2</v>
      </c>
      <c r="AR186" s="275"/>
      <c r="AS186" s="267"/>
      <c r="AT186" s="273"/>
      <c r="AU186" s="272"/>
      <c r="AV186" s="267"/>
      <c r="AW186" s="268"/>
      <c r="AX186" s="273"/>
      <c r="AY186" s="294"/>
      <c r="AZ186" s="275"/>
      <c r="BA186" s="268"/>
      <c r="BB186" s="268"/>
      <c r="BC186" s="268"/>
      <c r="BD186" s="268"/>
      <c r="BE186" s="267"/>
      <c r="BF186" s="275"/>
      <c r="BG186" s="275"/>
      <c r="BH186" s="275"/>
      <c r="BI186" s="275"/>
      <c r="BJ186" s="278">
        <v>45695</v>
      </c>
      <c r="BK186" s="279">
        <v>45695</v>
      </c>
      <c r="BL186" s="431" t="s">
        <v>2116</v>
      </c>
      <c r="BM186" s="272"/>
      <c r="BN186" s="422">
        <v>3</v>
      </c>
      <c r="BO186" s="422">
        <v>4</v>
      </c>
      <c r="BP186" s="283"/>
      <c r="BQ186" s="293"/>
      <c r="BR186" s="284"/>
      <c r="BS186" s="280" t="str">
        <f>IF(_DBcomps[[#This Row],[Problem]]="","Yes","No")</f>
        <v>Yes</v>
      </c>
      <c r="BT186" s="281">
        <v>3</v>
      </c>
      <c r="BU186" s="273"/>
      <c r="BV186" s="273"/>
      <c r="BW186" s="273"/>
      <c r="BX186" s="273">
        <v>3</v>
      </c>
      <c r="BY186" s="279" t="s">
        <v>1274</v>
      </c>
      <c r="BZ186" s="267"/>
      <c r="CA186" s="279"/>
      <c r="CB186" s="279"/>
      <c r="CC186" s="279"/>
      <c r="CD186" s="1283"/>
      <c r="CE186" s="245"/>
      <c r="CF186" s="245"/>
      <c r="CG186" s="245"/>
    </row>
    <row r="187" spans="1:85" ht="14.25" customHeight="1">
      <c r="A187" s="265" t="s">
        <v>58</v>
      </c>
      <c r="B187" s="2" t="s">
        <v>1261</v>
      </c>
      <c r="C187" s="2" t="s">
        <v>1428</v>
      </c>
      <c r="D187" s="265" t="s">
        <v>2242</v>
      </c>
      <c r="E187" s="265">
        <v>45700</v>
      </c>
      <c r="F187" s="266" t="str">
        <f>IF(_DBcomps[[#This Row],[Lab RTS]]="","No","Yes")</f>
        <v>Yes</v>
      </c>
      <c r="G187" s="267">
        <v>83.4</v>
      </c>
      <c r="H187" s="267"/>
      <c r="I187" s="267"/>
      <c r="J187" s="267"/>
      <c r="K187" s="267"/>
      <c r="L187" s="268"/>
      <c r="M187" s="275"/>
      <c r="N187" s="267"/>
      <c r="O187" s="267"/>
      <c r="P187" s="275"/>
      <c r="Q187" s="269"/>
      <c r="R187" s="270"/>
      <c r="S187" s="270">
        <v>0.41249999999999998</v>
      </c>
      <c r="T187" s="271"/>
      <c r="U187" s="267"/>
      <c r="V187" s="268"/>
      <c r="W187" s="267"/>
      <c r="X187" s="270">
        <v>1.2</v>
      </c>
      <c r="Y187" s="274"/>
      <c r="Z187" s="290"/>
      <c r="AA187" s="274"/>
      <c r="AB187" s="275"/>
      <c r="AC187" s="274"/>
      <c r="AD187" s="265"/>
      <c r="AE187" s="274"/>
      <c r="AF187" s="274"/>
      <c r="AG187" s="275"/>
      <c r="AH187" s="274"/>
      <c r="AI187" s="274"/>
      <c r="AJ187" s="275"/>
      <c r="AK187" s="270"/>
      <c r="AL187" s="274"/>
      <c r="AM187" s="275"/>
      <c r="AN187" s="274">
        <v>1.579</v>
      </c>
      <c r="AO187" s="275"/>
      <c r="AP187" s="274"/>
      <c r="AQ187" s="277">
        <f t="shared" si="26"/>
        <v>2</v>
      </c>
      <c r="AR187" s="275"/>
      <c r="AS187" s="267"/>
      <c r="AT187" s="273"/>
      <c r="AU187" s="272"/>
      <c r="AV187" s="267"/>
      <c r="AW187" s="268"/>
      <c r="AX187" s="273"/>
      <c r="AY187" s="294"/>
      <c r="AZ187" s="275"/>
      <c r="BA187" s="268"/>
      <c r="BB187" s="268"/>
      <c r="BC187" s="268"/>
      <c r="BD187" s="268"/>
      <c r="BE187" s="267"/>
      <c r="BF187" s="275"/>
      <c r="BG187" s="275"/>
      <c r="BH187" s="275"/>
      <c r="BI187" s="275"/>
      <c r="BJ187" s="278">
        <v>45701</v>
      </c>
      <c r="BK187" s="279">
        <v>45701</v>
      </c>
      <c r="BL187" s="431" t="s">
        <v>2243</v>
      </c>
      <c r="BM187" s="272"/>
      <c r="BN187" s="422">
        <v>3</v>
      </c>
      <c r="BO187" s="422">
        <v>4</v>
      </c>
      <c r="BP187" s="283"/>
      <c r="BQ187" s="293"/>
      <c r="BR187" s="284"/>
      <c r="BS187" s="280" t="str">
        <f>IF(_DBcomps[[#This Row],[Problem]]="","Yes","No")</f>
        <v>Yes</v>
      </c>
      <c r="BT187" s="281">
        <v>3</v>
      </c>
      <c r="BU187" s="273"/>
      <c r="BV187" s="273"/>
      <c r="BW187" s="273"/>
      <c r="BX187" s="273">
        <v>3</v>
      </c>
      <c r="BY187" s="279" t="s">
        <v>1274</v>
      </c>
      <c r="BZ187" s="267"/>
      <c r="CA187" s="279"/>
      <c r="CB187" s="279"/>
      <c r="CC187" s="279"/>
      <c r="CD187" s="1283"/>
      <c r="CE187" s="245"/>
      <c r="CF187" s="245"/>
      <c r="CG187" s="245"/>
    </row>
    <row r="188" spans="1:85" ht="14.25" customHeight="1">
      <c r="A188" s="265" t="s">
        <v>58</v>
      </c>
      <c r="B188" s="2" t="s">
        <v>1261</v>
      </c>
      <c r="C188" s="2" t="s">
        <v>1428</v>
      </c>
      <c r="D188" s="265" t="s">
        <v>2287</v>
      </c>
      <c r="E188" s="265">
        <v>45702</v>
      </c>
      <c r="F188" s="266" t="str">
        <f>IF(_DBcomps[[#This Row],[Lab RTS]]="","No","Yes")</f>
        <v>Yes</v>
      </c>
      <c r="G188" s="267">
        <v>85.05</v>
      </c>
      <c r="H188" s="267"/>
      <c r="I188" s="267"/>
      <c r="J188" s="267"/>
      <c r="K188" s="267"/>
      <c r="L188" s="268"/>
      <c r="M188" s="275"/>
      <c r="N188" s="267"/>
      <c r="O188" s="267"/>
      <c r="P188" s="275"/>
      <c r="Q188" s="269"/>
      <c r="R188" s="270"/>
      <c r="S188" s="270">
        <v>0.45500000000000002</v>
      </c>
      <c r="T188" s="271"/>
      <c r="U188" s="267"/>
      <c r="V188" s="268"/>
      <c r="W188" s="267"/>
      <c r="X188" s="270">
        <v>1.456</v>
      </c>
      <c r="Y188" s="274"/>
      <c r="Z188" s="290"/>
      <c r="AA188" s="274"/>
      <c r="AB188" s="275"/>
      <c r="AC188" s="274"/>
      <c r="AD188" s="265"/>
      <c r="AE188" s="274"/>
      <c r="AF188" s="274"/>
      <c r="AG188" s="275"/>
      <c r="AH188" s="274"/>
      <c r="AI188" s="274"/>
      <c r="AJ188" s="275"/>
      <c r="AK188" s="270"/>
      <c r="AL188" s="274"/>
      <c r="AM188" s="275"/>
      <c r="AN188" s="274">
        <v>2.0379999999999998</v>
      </c>
      <c r="AO188" s="275"/>
      <c r="AP188" s="274"/>
      <c r="AQ188" s="277">
        <f t="shared" si="26"/>
        <v>2</v>
      </c>
      <c r="AR188" s="275"/>
      <c r="AS188" s="267"/>
      <c r="AT188" s="273"/>
      <c r="AU188" s="272"/>
      <c r="AV188" s="267"/>
      <c r="AW188" s="268"/>
      <c r="AX188" s="273"/>
      <c r="AY188" s="294"/>
      <c r="AZ188" s="275"/>
      <c r="BA188" s="268"/>
      <c r="BB188" s="268"/>
      <c r="BC188" s="268"/>
      <c r="BD188" s="268"/>
      <c r="BE188" s="267"/>
      <c r="BF188" s="275"/>
      <c r="BG188" s="275"/>
      <c r="BH188" s="275"/>
      <c r="BI188" s="275"/>
      <c r="BJ188" s="278">
        <v>45706</v>
      </c>
      <c r="BK188" s="279">
        <v>45706</v>
      </c>
      <c r="BL188" s="431" t="s">
        <v>2288</v>
      </c>
      <c r="BM188" s="272"/>
      <c r="BN188" s="422">
        <v>3</v>
      </c>
      <c r="BO188" s="422">
        <v>4</v>
      </c>
      <c r="BP188" s="283"/>
      <c r="BQ188" s="293"/>
      <c r="BR188" s="284"/>
      <c r="BS188" s="280" t="str">
        <f>IF(_DBcomps[[#This Row],[Problem]]="","Yes","No")</f>
        <v>Yes</v>
      </c>
      <c r="BT188" s="281">
        <v>3</v>
      </c>
      <c r="BU188" s="273"/>
      <c r="BV188" s="273"/>
      <c r="BW188" s="273"/>
      <c r="BX188" s="273">
        <v>3</v>
      </c>
      <c r="BY188" s="279" t="s">
        <v>1274</v>
      </c>
      <c r="BZ188" s="267"/>
      <c r="CA188" s="279"/>
      <c r="CB188" s="279"/>
      <c r="CC188" s="279"/>
      <c r="CD188" s="1283"/>
      <c r="CE188" s="245"/>
      <c r="CF188" s="245"/>
      <c r="CG188" s="245"/>
    </row>
    <row r="189" spans="1:85" ht="14.25" customHeight="1">
      <c r="A189" s="265" t="s">
        <v>58</v>
      </c>
      <c r="B189" s="2" t="s">
        <v>1261</v>
      </c>
      <c r="C189" s="2" t="s">
        <v>1428</v>
      </c>
      <c r="D189" s="265" t="s">
        <v>2295</v>
      </c>
      <c r="E189" s="265">
        <v>45705</v>
      </c>
      <c r="F189" s="266" t="str">
        <f>IF(_DBcomps[[#This Row],[Lab RTS]]="","No","Yes")</f>
        <v>Yes</v>
      </c>
      <c r="G189" s="267">
        <v>85.51</v>
      </c>
      <c r="H189" s="267"/>
      <c r="I189" s="267"/>
      <c r="J189" s="267"/>
      <c r="K189" s="267"/>
      <c r="L189" s="268"/>
      <c r="M189" s="275"/>
      <c r="N189" s="267"/>
      <c r="O189" s="267"/>
      <c r="P189" s="275"/>
      <c r="Q189" s="269"/>
      <c r="R189" s="270"/>
      <c r="S189" s="270">
        <v>0.42649999999999999</v>
      </c>
      <c r="T189" s="271"/>
      <c r="U189" s="267"/>
      <c r="V189" s="268"/>
      <c r="W189" s="267"/>
      <c r="X189" s="270">
        <v>1.167</v>
      </c>
      <c r="Y189" s="274"/>
      <c r="Z189" s="290"/>
      <c r="AA189" s="274"/>
      <c r="AB189" s="275"/>
      <c r="AC189" s="274"/>
      <c r="AD189" s="265"/>
      <c r="AE189" s="274"/>
      <c r="AF189" s="274"/>
      <c r="AG189" s="275"/>
      <c r="AH189" s="274"/>
      <c r="AI189" s="274"/>
      <c r="AJ189" s="275"/>
      <c r="AK189" s="270"/>
      <c r="AL189" s="274"/>
      <c r="AM189" s="275"/>
      <c r="AN189" s="274">
        <v>1.355</v>
      </c>
      <c r="AO189" s="275"/>
      <c r="AP189" s="274"/>
      <c r="AQ189" s="277">
        <f t="shared" si="26"/>
        <v>2</v>
      </c>
      <c r="AR189" s="275"/>
      <c r="AS189" s="267"/>
      <c r="AT189" s="273"/>
      <c r="AU189" s="272"/>
      <c r="AV189" s="267"/>
      <c r="AW189" s="268"/>
      <c r="AX189" s="273"/>
      <c r="AY189" s="294"/>
      <c r="AZ189" s="275"/>
      <c r="BA189" s="268"/>
      <c r="BB189" s="268"/>
      <c r="BC189" s="268"/>
      <c r="BD189" s="268"/>
      <c r="BE189" s="267"/>
      <c r="BF189" s="275"/>
      <c r="BG189" s="275"/>
      <c r="BH189" s="275"/>
      <c r="BI189" s="275"/>
      <c r="BJ189" s="278">
        <v>45706</v>
      </c>
      <c r="BK189" s="279">
        <v>45706</v>
      </c>
      <c r="BL189" s="431" t="s">
        <v>2297</v>
      </c>
      <c r="BM189" s="272"/>
      <c r="BN189" s="422">
        <v>3</v>
      </c>
      <c r="BO189" s="422">
        <v>4</v>
      </c>
      <c r="BP189" s="283"/>
      <c r="BQ189" s="293"/>
      <c r="BR189" s="284"/>
      <c r="BS189" s="280" t="str">
        <f>IF(_DBcomps[[#This Row],[Problem]]="","Yes","No")</f>
        <v>Yes</v>
      </c>
      <c r="BT189" s="281">
        <v>3</v>
      </c>
      <c r="BU189" s="273"/>
      <c r="BV189" s="273"/>
      <c r="BW189" s="273"/>
      <c r="BX189" s="273">
        <v>3</v>
      </c>
      <c r="BY189" s="279" t="s">
        <v>1274</v>
      </c>
      <c r="BZ189" s="267"/>
      <c r="CA189" s="279"/>
      <c r="CB189" s="279"/>
      <c r="CC189" s="279"/>
      <c r="CD189" s="1283"/>
      <c r="CE189" s="245"/>
      <c r="CF189" s="245"/>
      <c r="CG189" s="245"/>
    </row>
    <row r="190" spans="1:85" ht="14.25" customHeight="1">
      <c r="A190" s="265" t="s">
        <v>58</v>
      </c>
      <c r="B190" s="2" t="s">
        <v>1261</v>
      </c>
      <c r="C190" s="2" t="s">
        <v>1428</v>
      </c>
      <c r="D190" s="265" t="s">
        <v>2296</v>
      </c>
      <c r="E190" s="265">
        <v>45705</v>
      </c>
      <c r="F190" s="266" t="str">
        <f>IF(_DBcomps[[#This Row],[Lab RTS]]="","No","Yes")</f>
        <v>Yes</v>
      </c>
      <c r="G190" s="267">
        <v>85.56</v>
      </c>
      <c r="H190" s="267"/>
      <c r="I190" s="267"/>
      <c r="J190" s="267"/>
      <c r="K190" s="267"/>
      <c r="L190" s="268"/>
      <c r="M190" s="275"/>
      <c r="N190" s="267"/>
      <c r="O190" s="267"/>
      <c r="P190" s="275"/>
      <c r="Q190" s="269"/>
      <c r="R190" s="270"/>
      <c r="S190" s="270">
        <v>0.48270000000000002</v>
      </c>
      <c r="T190" s="271"/>
      <c r="U190" s="267"/>
      <c r="V190" s="268"/>
      <c r="W190" s="267"/>
      <c r="X190" s="270">
        <v>1.367</v>
      </c>
      <c r="Y190" s="274"/>
      <c r="Z190" s="290"/>
      <c r="AA190" s="274"/>
      <c r="AB190" s="275"/>
      <c r="AC190" s="274"/>
      <c r="AD190" s="265"/>
      <c r="AE190" s="274"/>
      <c r="AF190" s="274"/>
      <c r="AG190" s="275"/>
      <c r="AH190" s="274"/>
      <c r="AI190" s="274"/>
      <c r="AJ190" s="275"/>
      <c r="AK190" s="270"/>
      <c r="AL190" s="274"/>
      <c r="AM190" s="275"/>
      <c r="AN190" s="274">
        <v>1.401</v>
      </c>
      <c r="AO190" s="275"/>
      <c r="AP190" s="274"/>
      <c r="AQ190" s="277">
        <f t="shared" si="26"/>
        <v>2</v>
      </c>
      <c r="AR190" s="275"/>
      <c r="AS190" s="267"/>
      <c r="AT190" s="273"/>
      <c r="AU190" s="272"/>
      <c r="AV190" s="267"/>
      <c r="AW190" s="268"/>
      <c r="AX190" s="273"/>
      <c r="AY190" s="294"/>
      <c r="AZ190" s="275"/>
      <c r="BA190" s="268"/>
      <c r="BB190" s="268"/>
      <c r="BC190" s="268"/>
      <c r="BD190" s="268"/>
      <c r="BE190" s="267"/>
      <c r="BF190" s="275"/>
      <c r="BG190" s="275"/>
      <c r="BH190" s="275"/>
      <c r="BI190" s="275"/>
      <c r="BJ190" s="278">
        <v>45706</v>
      </c>
      <c r="BK190" s="279">
        <v>45706</v>
      </c>
      <c r="BL190" s="431" t="s">
        <v>2298</v>
      </c>
      <c r="BM190" s="272"/>
      <c r="BN190" s="422">
        <v>3</v>
      </c>
      <c r="BO190" s="422">
        <v>4</v>
      </c>
      <c r="BP190" s="283"/>
      <c r="BQ190" s="293"/>
      <c r="BR190" s="284"/>
      <c r="BS190" s="280" t="str">
        <f>IF(_DBcomps[[#This Row],[Problem]]="","Yes","No")</f>
        <v>Yes</v>
      </c>
      <c r="BT190" s="281">
        <v>3</v>
      </c>
      <c r="BU190" s="273"/>
      <c r="BV190" s="273"/>
      <c r="BW190" s="273"/>
      <c r="BX190" s="273">
        <v>3</v>
      </c>
      <c r="BY190" s="279" t="s">
        <v>1274</v>
      </c>
      <c r="BZ190" s="267"/>
      <c r="CA190" s="279"/>
      <c r="CB190" s="279"/>
      <c r="CC190" s="279"/>
      <c r="CD190" s="1283"/>
      <c r="CE190" s="245"/>
      <c r="CF190" s="245"/>
      <c r="CG190" s="245"/>
    </row>
    <row r="191" spans="1:85" ht="14.25" customHeight="1">
      <c r="A191" s="265" t="s">
        <v>58</v>
      </c>
      <c r="B191" s="2" t="s">
        <v>1261</v>
      </c>
      <c r="C191" s="2" t="s">
        <v>1428</v>
      </c>
      <c r="D191" s="265" t="s">
        <v>2353</v>
      </c>
      <c r="E191" s="265">
        <v>45707</v>
      </c>
      <c r="F191" s="266" t="str">
        <f>IF(_DBcomps[[#This Row],[Lab RTS]]="","No","Yes")</f>
        <v>Yes</v>
      </c>
      <c r="G191" s="267">
        <v>84.52</v>
      </c>
      <c r="H191" s="267"/>
      <c r="I191" s="267"/>
      <c r="J191" s="267"/>
      <c r="K191" s="267"/>
      <c r="L191" s="268"/>
      <c r="M191" s="275"/>
      <c r="N191" s="267"/>
      <c r="O191" s="267"/>
      <c r="P191" s="275"/>
      <c r="Q191" s="269"/>
      <c r="R191" s="270"/>
      <c r="S191" s="270">
        <v>0.48870000000000002</v>
      </c>
      <c r="T191" s="271"/>
      <c r="U191" s="267"/>
      <c r="V191" s="268"/>
      <c r="W191" s="267"/>
      <c r="X191" s="270">
        <v>1.917</v>
      </c>
      <c r="Y191" s="274"/>
      <c r="Z191" s="290"/>
      <c r="AA191" s="274"/>
      <c r="AB191" s="275"/>
      <c r="AC191" s="274"/>
      <c r="AD191" s="265"/>
      <c r="AE191" s="274"/>
      <c r="AF191" s="274"/>
      <c r="AG191" s="275"/>
      <c r="AH191" s="274"/>
      <c r="AI191" s="274"/>
      <c r="AJ191" s="275"/>
      <c r="AK191" s="270"/>
      <c r="AL191" s="274"/>
      <c r="AM191" s="275"/>
      <c r="AN191" s="274">
        <v>1.9590000000000001</v>
      </c>
      <c r="AO191" s="275"/>
      <c r="AP191" s="274"/>
      <c r="AQ191" s="277">
        <f t="shared" ref="AQ191:AQ196" si="27">MONTH(E191)</f>
        <v>2</v>
      </c>
      <c r="AR191" s="275"/>
      <c r="AS191" s="267"/>
      <c r="AT191" s="273"/>
      <c r="AU191" s="272"/>
      <c r="AV191" s="267"/>
      <c r="AW191" s="268"/>
      <c r="AX191" s="273"/>
      <c r="AY191" s="294"/>
      <c r="AZ191" s="275"/>
      <c r="BA191" s="268"/>
      <c r="BB191" s="268"/>
      <c r="BC191" s="268"/>
      <c r="BD191" s="268"/>
      <c r="BE191" s="267"/>
      <c r="BF191" s="275"/>
      <c r="BG191" s="275"/>
      <c r="BH191" s="275"/>
      <c r="BI191" s="275"/>
      <c r="BJ191" s="278">
        <v>45708</v>
      </c>
      <c r="BK191" s="279">
        <v>45708</v>
      </c>
      <c r="BL191" s="431" t="s">
        <v>2355</v>
      </c>
      <c r="BM191" s="272"/>
      <c r="BN191" s="422">
        <v>3</v>
      </c>
      <c r="BO191" s="422">
        <v>4</v>
      </c>
      <c r="BP191" s="283"/>
      <c r="BQ191" s="293"/>
      <c r="BR191" s="284"/>
      <c r="BS191" s="280" t="str">
        <f>IF(_DBcomps[[#This Row],[Problem]]="","Yes","No")</f>
        <v>Yes</v>
      </c>
      <c r="BT191" s="281">
        <v>3</v>
      </c>
      <c r="BU191" s="273"/>
      <c r="BV191" s="273"/>
      <c r="BW191" s="273"/>
      <c r="BX191" s="273">
        <v>3</v>
      </c>
      <c r="BY191" s="279" t="s">
        <v>1274</v>
      </c>
      <c r="BZ191" s="267"/>
      <c r="CA191" s="279"/>
      <c r="CB191" s="279"/>
      <c r="CC191" s="279"/>
      <c r="CD191" s="1283"/>
      <c r="CE191" s="245"/>
      <c r="CF191" s="245"/>
      <c r="CG191" s="245"/>
    </row>
    <row r="192" spans="1:85" ht="14.25" customHeight="1">
      <c r="A192" s="265" t="s">
        <v>58</v>
      </c>
      <c r="B192" s="2" t="s">
        <v>1261</v>
      </c>
      <c r="C192" s="2" t="s">
        <v>1428</v>
      </c>
      <c r="D192" s="265" t="s">
        <v>2354</v>
      </c>
      <c r="E192" s="265">
        <v>45708</v>
      </c>
      <c r="F192" s="266" t="str">
        <f>IF(_DBcomps[[#This Row],[Lab RTS]]="","No","Yes")</f>
        <v>Yes</v>
      </c>
      <c r="G192" s="267">
        <v>85.2</v>
      </c>
      <c r="H192" s="267"/>
      <c r="I192" s="267"/>
      <c r="J192" s="267"/>
      <c r="K192" s="267"/>
      <c r="L192" s="268"/>
      <c r="M192" s="275"/>
      <c r="N192" s="267"/>
      <c r="O192" s="267"/>
      <c r="P192" s="275"/>
      <c r="Q192" s="269"/>
      <c r="R192" s="270"/>
      <c r="S192" s="270">
        <v>0.48399999999999999</v>
      </c>
      <c r="T192" s="271"/>
      <c r="U192" s="267"/>
      <c r="V192" s="268"/>
      <c r="W192" s="267"/>
      <c r="X192" s="270">
        <v>1.9359999999999999</v>
      </c>
      <c r="Y192" s="274"/>
      <c r="Z192" s="290"/>
      <c r="AA192" s="274"/>
      <c r="AB192" s="275"/>
      <c r="AC192" s="274"/>
      <c r="AD192" s="265"/>
      <c r="AE192" s="274"/>
      <c r="AF192" s="274"/>
      <c r="AG192" s="275"/>
      <c r="AH192" s="274"/>
      <c r="AI192" s="274"/>
      <c r="AJ192" s="275"/>
      <c r="AK192" s="270"/>
      <c r="AL192" s="274"/>
      <c r="AM192" s="275"/>
      <c r="AN192" s="274">
        <v>2.0859999999999999</v>
      </c>
      <c r="AO192" s="275"/>
      <c r="AP192" s="274"/>
      <c r="AQ192" s="277">
        <f t="shared" si="27"/>
        <v>2</v>
      </c>
      <c r="AR192" s="275"/>
      <c r="AS192" s="267"/>
      <c r="AT192" s="273"/>
      <c r="AU192" s="272"/>
      <c r="AV192" s="267"/>
      <c r="AW192" s="268"/>
      <c r="AX192" s="273"/>
      <c r="AY192" s="294"/>
      <c r="AZ192" s="275"/>
      <c r="BA192" s="268"/>
      <c r="BB192" s="268"/>
      <c r="BC192" s="268"/>
      <c r="BD192" s="268"/>
      <c r="BE192" s="267"/>
      <c r="BF192" s="275"/>
      <c r="BG192" s="275"/>
      <c r="BH192" s="275"/>
      <c r="BI192" s="275"/>
      <c r="BJ192" s="278">
        <v>45708</v>
      </c>
      <c r="BK192" s="279">
        <v>45708</v>
      </c>
      <c r="BL192" s="431" t="s">
        <v>2356</v>
      </c>
      <c r="BM192" s="272"/>
      <c r="BN192" s="422">
        <v>3</v>
      </c>
      <c r="BO192" s="422">
        <v>4</v>
      </c>
      <c r="BP192" s="283"/>
      <c r="BQ192" s="293"/>
      <c r="BR192" s="284"/>
      <c r="BS192" s="280" t="str">
        <f>IF(_DBcomps[[#This Row],[Problem]]="","Yes","No")</f>
        <v>Yes</v>
      </c>
      <c r="BT192" s="281">
        <v>3</v>
      </c>
      <c r="BU192" s="273"/>
      <c r="BV192" s="273"/>
      <c r="BW192" s="273"/>
      <c r="BX192" s="273">
        <v>3</v>
      </c>
      <c r="BY192" s="279" t="s">
        <v>1274</v>
      </c>
      <c r="BZ192" s="267"/>
      <c r="CA192" s="279"/>
      <c r="CB192" s="279"/>
      <c r="CC192" s="279"/>
      <c r="CD192" s="1283"/>
      <c r="CE192" s="245"/>
      <c r="CF192" s="245"/>
      <c r="CG192" s="245"/>
    </row>
    <row r="193" spans="1:85" ht="14.25" customHeight="1">
      <c r="A193" s="265" t="s">
        <v>58</v>
      </c>
      <c r="B193" s="2" t="s">
        <v>1261</v>
      </c>
      <c r="C193" s="2" t="s">
        <v>1428</v>
      </c>
      <c r="D193" s="265" t="s">
        <v>2565</v>
      </c>
      <c r="E193" s="265">
        <v>45715</v>
      </c>
      <c r="F193" s="266" t="str">
        <f>IF(_DBcomps[[#This Row],[Lab RTS]]="","No","Yes")</f>
        <v>Yes</v>
      </c>
      <c r="G193" s="267">
        <v>83.48</v>
      </c>
      <c r="H193" s="267"/>
      <c r="I193" s="267"/>
      <c r="J193" s="267"/>
      <c r="K193" s="267"/>
      <c r="L193" s="268"/>
      <c r="M193" s="275"/>
      <c r="N193" s="267"/>
      <c r="O193" s="267"/>
      <c r="P193" s="275"/>
      <c r="Q193" s="269"/>
      <c r="R193" s="270"/>
      <c r="S193" s="270">
        <v>0.41760000000000003</v>
      </c>
      <c r="T193" s="271"/>
      <c r="U193" s="267"/>
      <c r="V193" s="268"/>
      <c r="W193" s="267"/>
      <c r="X193" s="270">
        <v>1.417</v>
      </c>
      <c r="Y193" s="274"/>
      <c r="Z193" s="290"/>
      <c r="AA193" s="274"/>
      <c r="AB193" s="275"/>
      <c r="AC193" s="274"/>
      <c r="AD193" s="265"/>
      <c r="AE193" s="274"/>
      <c r="AF193" s="274"/>
      <c r="AG193" s="275"/>
      <c r="AH193" s="274"/>
      <c r="AI193" s="274"/>
      <c r="AJ193" s="275"/>
      <c r="AK193" s="270"/>
      <c r="AL193" s="274"/>
      <c r="AM193" s="275"/>
      <c r="AN193" s="274">
        <v>1.39</v>
      </c>
      <c r="AO193" s="275"/>
      <c r="AP193" s="274"/>
      <c r="AQ193" s="277">
        <f t="shared" si="27"/>
        <v>2</v>
      </c>
      <c r="AR193" s="275"/>
      <c r="AS193" s="267"/>
      <c r="AT193" s="273"/>
      <c r="AU193" s="272"/>
      <c r="AV193" s="267"/>
      <c r="AW193" s="268"/>
      <c r="AX193" s="273"/>
      <c r="AY193" s="294"/>
      <c r="AZ193" s="275"/>
      <c r="BA193" s="268"/>
      <c r="BB193" s="268"/>
      <c r="BC193" s="268"/>
      <c r="BD193" s="268"/>
      <c r="BE193" s="267"/>
      <c r="BF193" s="275"/>
      <c r="BG193" s="275"/>
      <c r="BH193" s="275"/>
      <c r="BI193" s="275"/>
      <c r="BJ193" s="278">
        <v>45722</v>
      </c>
      <c r="BK193" s="279">
        <v>45722</v>
      </c>
      <c r="BL193" s="431" t="s">
        <v>2567</v>
      </c>
      <c r="BM193" s="272"/>
      <c r="BN193" s="422">
        <v>3</v>
      </c>
      <c r="BO193" s="422">
        <v>4</v>
      </c>
      <c r="BP193" s="283"/>
      <c r="BQ193" s="293"/>
      <c r="BR193" s="284"/>
      <c r="BS193" s="280" t="str">
        <f>IF(_DBcomps[[#This Row],[Problem]]="","Yes","No")</f>
        <v>Yes</v>
      </c>
      <c r="BT193" s="281">
        <v>3</v>
      </c>
      <c r="BU193" s="273"/>
      <c r="BV193" s="273"/>
      <c r="BW193" s="273"/>
      <c r="BX193" s="273">
        <v>3</v>
      </c>
      <c r="BY193" s="279" t="s">
        <v>1274</v>
      </c>
      <c r="BZ193" s="267"/>
      <c r="CA193" s="279"/>
      <c r="CB193" s="279"/>
      <c r="CC193" s="279"/>
      <c r="CD193" s="1283"/>
      <c r="CE193" s="245"/>
      <c r="CF193" s="245"/>
      <c r="CG193" s="245"/>
    </row>
    <row r="194" spans="1:85" ht="14.25" customHeight="1">
      <c r="A194" s="265" t="s">
        <v>58</v>
      </c>
      <c r="B194" s="2" t="s">
        <v>1261</v>
      </c>
      <c r="C194" s="2" t="s">
        <v>1428</v>
      </c>
      <c r="D194" s="265" t="s">
        <v>2566</v>
      </c>
      <c r="E194" s="265">
        <v>45719</v>
      </c>
      <c r="F194" s="266" t="str">
        <f>IF(_DBcomps[[#This Row],[Lab RTS]]="","No","Yes")</f>
        <v>Yes</v>
      </c>
      <c r="G194" s="267">
        <v>84.54</v>
      </c>
      <c r="H194" s="267"/>
      <c r="I194" s="267"/>
      <c r="J194" s="267"/>
      <c r="K194" s="267"/>
      <c r="L194" s="268"/>
      <c r="M194" s="275"/>
      <c r="N194" s="267"/>
      <c r="O194" s="267"/>
      <c r="P194" s="275"/>
      <c r="Q194" s="269"/>
      <c r="R194" s="270"/>
      <c r="S194" s="270">
        <v>0.4587</v>
      </c>
      <c r="T194" s="271"/>
      <c r="U194" s="267"/>
      <c r="V194" s="268"/>
      <c r="W194" s="267"/>
      <c r="X194" s="270">
        <v>1.635</v>
      </c>
      <c r="Y194" s="274"/>
      <c r="Z194" s="290"/>
      <c r="AA194" s="274"/>
      <c r="AB194" s="275"/>
      <c r="AC194" s="274"/>
      <c r="AD194" s="265"/>
      <c r="AE194" s="274"/>
      <c r="AF194" s="274"/>
      <c r="AG194" s="275"/>
      <c r="AH194" s="274"/>
      <c r="AI194" s="274"/>
      <c r="AJ194" s="275"/>
      <c r="AK194" s="270"/>
      <c r="AL194" s="274"/>
      <c r="AM194" s="275"/>
      <c r="AN194" s="274">
        <v>1.8740000000000001</v>
      </c>
      <c r="AO194" s="275"/>
      <c r="AP194" s="274"/>
      <c r="AQ194" s="277">
        <f t="shared" si="27"/>
        <v>3</v>
      </c>
      <c r="AR194" s="275"/>
      <c r="AS194" s="267"/>
      <c r="AT194" s="273"/>
      <c r="AU194" s="272"/>
      <c r="AV194" s="267"/>
      <c r="AW194" s="268"/>
      <c r="AX194" s="273"/>
      <c r="AY194" s="294"/>
      <c r="AZ194" s="275"/>
      <c r="BA194" s="268"/>
      <c r="BB194" s="268"/>
      <c r="BC194" s="268"/>
      <c r="BD194" s="268"/>
      <c r="BE194" s="267"/>
      <c r="BF194" s="275"/>
      <c r="BG194" s="275"/>
      <c r="BH194" s="275"/>
      <c r="BI194" s="275"/>
      <c r="BJ194" s="278">
        <v>45722</v>
      </c>
      <c r="BK194" s="279">
        <v>45722</v>
      </c>
      <c r="BL194" s="431" t="s">
        <v>2568</v>
      </c>
      <c r="BM194" s="272"/>
      <c r="BN194" s="422">
        <v>3</v>
      </c>
      <c r="BO194" s="422">
        <v>4</v>
      </c>
      <c r="BP194" s="283"/>
      <c r="BQ194" s="293"/>
      <c r="BR194" s="284"/>
      <c r="BS194" s="280" t="str">
        <f>IF(_DBcomps[[#This Row],[Problem]]="","Yes","No")</f>
        <v>Yes</v>
      </c>
      <c r="BT194" s="281">
        <v>3</v>
      </c>
      <c r="BU194" s="273"/>
      <c r="BV194" s="273"/>
      <c r="BW194" s="273"/>
      <c r="BX194" s="273">
        <v>3</v>
      </c>
      <c r="BY194" s="279" t="s">
        <v>1274</v>
      </c>
      <c r="BZ194" s="267"/>
      <c r="CA194" s="279"/>
      <c r="CB194" s="279"/>
      <c r="CC194" s="279"/>
      <c r="CD194" s="1283"/>
      <c r="CE194" s="245"/>
      <c r="CF194" s="245"/>
      <c r="CG194" s="245"/>
    </row>
    <row r="195" spans="1:85" ht="14.25" customHeight="1">
      <c r="A195" s="265" t="s">
        <v>58</v>
      </c>
      <c r="B195" s="2" t="s">
        <v>1261</v>
      </c>
      <c r="C195" s="2" t="s">
        <v>1428</v>
      </c>
      <c r="D195" s="265" t="s">
        <v>2622</v>
      </c>
      <c r="E195" s="265">
        <v>45727</v>
      </c>
      <c r="F195" s="266" t="str">
        <f>IF(_DBcomps[[#This Row],[Lab RTS]]="","No","Yes")</f>
        <v>Yes</v>
      </c>
      <c r="G195" s="267">
        <v>84.23</v>
      </c>
      <c r="H195" s="267"/>
      <c r="I195" s="267"/>
      <c r="J195" s="267"/>
      <c r="K195" s="267"/>
      <c r="L195" s="268"/>
      <c r="M195" s="275"/>
      <c r="N195" s="267"/>
      <c r="O195" s="267"/>
      <c r="P195" s="275"/>
      <c r="Q195" s="269"/>
      <c r="R195" s="270"/>
      <c r="S195" s="270">
        <v>0.40110000000000001</v>
      </c>
      <c r="T195" s="271"/>
      <c r="U195" s="267"/>
      <c r="V195" s="268"/>
      <c r="W195" s="267"/>
      <c r="X195" s="270">
        <v>1.667</v>
      </c>
      <c r="Y195" s="274"/>
      <c r="Z195" s="290"/>
      <c r="AA195" s="274"/>
      <c r="AB195" s="275"/>
      <c r="AC195" s="274"/>
      <c r="AD195" s="265"/>
      <c r="AE195" s="274"/>
      <c r="AF195" s="274"/>
      <c r="AG195" s="275"/>
      <c r="AH195" s="274"/>
      <c r="AI195" s="274"/>
      <c r="AJ195" s="275"/>
      <c r="AK195" s="270"/>
      <c r="AL195" s="274"/>
      <c r="AM195" s="275"/>
      <c r="AN195" s="274">
        <v>1.69</v>
      </c>
      <c r="AO195" s="275"/>
      <c r="AP195" s="274"/>
      <c r="AQ195" s="277">
        <f t="shared" si="27"/>
        <v>3</v>
      </c>
      <c r="AR195" s="275"/>
      <c r="AS195" s="267"/>
      <c r="AT195" s="273"/>
      <c r="AU195" s="272"/>
      <c r="AV195" s="267"/>
      <c r="AW195" s="268"/>
      <c r="AX195" s="273"/>
      <c r="AY195" s="294"/>
      <c r="AZ195" s="275"/>
      <c r="BA195" s="268"/>
      <c r="BB195" s="268"/>
      <c r="BC195" s="268"/>
      <c r="BD195" s="268"/>
      <c r="BE195" s="267"/>
      <c r="BF195" s="275"/>
      <c r="BG195" s="275"/>
      <c r="BH195" s="275"/>
      <c r="BI195" s="275"/>
      <c r="BJ195" s="278">
        <v>45728</v>
      </c>
      <c r="BK195" s="279">
        <v>45728</v>
      </c>
      <c r="BL195" s="431" t="s">
        <v>2623</v>
      </c>
      <c r="BM195" s="272"/>
      <c r="BN195" s="422">
        <v>3</v>
      </c>
      <c r="BO195" s="422">
        <v>4</v>
      </c>
      <c r="BP195" s="283"/>
      <c r="BQ195" s="293"/>
      <c r="BR195" s="284"/>
      <c r="BS195" s="280" t="str">
        <f>IF(_DBcomps[[#This Row],[Problem]]="","Yes","No")</f>
        <v>Yes</v>
      </c>
      <c r="BT195" s="281">
        <v>3</v>
      </c>
      <c r="BU195" s="273"/>
      <c r="BV195" s="273"/>
      <c r="BW195" s="273"/>
      <c r="BX195" s="273">
        <v>3</v>
      </c>
      <c r="BY195" s="279" t="s">
        <v>1274</v>
      </c>
      <c r="BZ195" s="267"/>
      <c r="CA195" s="279"/>
      <c r="CB195" s="279"/>
      <c r="CC195" s="279"/>
      <c r="CD195" s="1283"/>
      <c r="CE195" s="245"/>
      <c r="CF195" s="245"/>
      <c r="CG195" s="245"/>
    </row>
    <row r="196" spans="1:85" ht="14.25" customHeight="1">
      <c r="A196" s="265" t="s">
        <v>58</v>
      </c>
      <c r="B196" s="2" t="s">
        <v>1261</v>
      </c>
      <c r="C196" s="2" t="s">
        <v>1428</v>
      </c>
      <c r="D196" s="265" t="s">
        <v>2721</v>
      </c>
      <c r="E196" s="265">
        <v>45729</v>
      </c>
      <c r="F196" s="266" t="str">
        <f>IF(_DBcomps[[#This Row],[Lab RTS]]="","No","Yes")</f>
        <v>Yes</v>
      </c>
      <c r="G196" s="267">
        <v>84.84</v>
      </c>
      <c r="H196" s="267"/>
      <c r="I196" s="267"/>
      <c r="J196" s="267"/>
      <c r="K196" s="267"/>
      <c r="L196" s="268"/>
      <c r="M196" s="275"/>
      <c r="N196" s="267"/>
      <c r="O196" s="267"/>
      <c r="P196" s="275"/>
      <c r="Q196" s="269"/>
      <c r="R196" s="270"/>
      <c r="S196" s="270">
        <v>0.46800000000000003</v>
      </c>
      <c r="T196" s="271"/>
      <c r="U196" s="267"/>
      <c r="V196" s="268"/>
      <c r="W196" s="267"/>
      <c r="X196" s="270">
        <v>1.9830000000000001</v>
      </c>
      <c r="Y196" s="274"/>
      <c r="Z196" s="290"/>
      <c r="AA196" s="274"/>
      <c r="AB196" s="275"/>
      <c r="AC196" s="274"/>
      <c r="AD196" s="265"/>
      <c r="AE196" s="274"/>
      <c r="AF196" s="274"/>
      <c r="AG196" s="275"/>
      <c r="AH196" s="274"/>
      <c r="AI196" s="274"/>
      <c r="AJ196" s="275"/>
      <c r="AK196" s="270"/>
      <c r="AL196" s="274"/>
      <c r="AM196" s="275"/>
      <c r="AN196" s="274">
        <v>2.0750000000000002</v>
      </c>
      <c r="AO196" s="275"/>
      <c r="AP196" s="274"/>
      <c r="AQ196" s="277">
        <f t="shared" si="27"/>
        <v>3</v>
      </c>
      <c r="AR196" s="275"/>
      <c r="AS196" s="267"/>
      <c r="AT196" s="273"/>
      <c r="AU196" s="272"/>
      <c r="AV196" s="267"/>
      <c r="AW196" s="268"/>
      <c r="AX196" s="273"/>
      <c r="AY196" s="294"/>
      <c r="AZ196" s="275"/>
      <c r="BA196" s="268"/>
      <c r="BB196" s="268"/>
      <c r="BC196" s="268"/>
      <c r="BD196" s="268"/>
      <c r="BE196" s="267"/>
      <c r="BF196" s="275"/>
      <c r="BG196" s="275"/>
      <c r="BH196" s="275"/>
      <c r="BI196" s="275"/>
      <c r="BJ196" s="278">
        <v>45730</v>
      </c>
      <c r="BK196" s="279">
        <v>45730</v>
      </c>
      <c r="BL196" s="431" t="s">
        <v>2722</v>
      </c>
      <c r="BM196" s="272"/>
      <c r="BN196" s="422">
        <v>3</v>
      </c>
      <c r="BO196" s="422">
        <v>4</v>
      </c>
      <c r="BP196" s="283"/>
      <c r="BQ196" s="293"/>
      <c r="BR196" s="284"/>
      <c r="BS196" s="280" t="str">
        <f>IF(_DBcomps[[#This Row],[Problem]]="","Yes","No")</f>
        <v>Yes</v>
      </c>
      <c r="BT196" s="281">
        <v>3</v>
      </c>
      <c r="BU196" s="273"/>
      <c r="BV196" s="273"/>
      <c r="BW196" s="273"/>
      <c r="BX196" s="273">
        <v>3</v>
      </c>
      <c r="BY196" s="279" t="s">
        <v>1274</v>
      </c>
      <c r="BZ196" s="267"/>
      <c r="CA196" s="279"/>
      <c r="CB196" s="279"/>
      <c r="CC196" s="279"/>
      <c r="CD196" s="1283"/>
      <c r="CE196" s="245"/>
      <c r="CF196" s="245"/>
      <c r="CG196" s="245"/>
    </row>
    <row r="197" spans="1:85" ht="14.25" customHeight="1">
      <c r="A197" s="265" t="s">
        <v>58</v>
      </c>
      <c r="B197" s="2" t="s">
        <v>1261</v>
      </c>
      <c r="C197" s="2" t="s">
        <v>1428</v>
      </c>
      <c r="D197" s="265" t="s">
        <v>2823</v>
      </c>
      <c r="E197" s="265">
        <v>45730</v>
      </c>
      <c r="F197" s="266" t="str">
        <f>IF(_DBcomps[[#This Row],[Lab RTS]]="","No","Yes")</f>
        <v>Yes</v>
      </c>
      <c r="G197" s="267">
        <v>84.9</v>
      </c>
      <c r="H197" s="267"/>
      <c r="I197" s="267"/>
      <c r="J197" s="267"/>
      <c r="K197" s="267"/>
      <c r="L197" s="268"/>
      <c r="M197" s="275"/>
      <c r="N197" s="267"/>
      <c r="O197" s="267"/>
      <c r="P197" s="275"/>
      <c r="Q197" s="269"/>
      <c r="R197" s="270"/>
      <c r="S197" s="270">
        <v>0.4839</v>
      </c>
      <c r="T197" s="271"/>
      <c r="U197" s="267"/>
      <c r="V197" s="268"/>
      <c r="W197" s="267"/>
      <c r="X197" s="270">
        <v>1.431</v>
      </c>
      <c r="Y197" s="274"/>
      <c r="Z197" s="290"/>
      <c r="AA197" s="274"/>
      <c r="AB197" s="275"/>
      <c r="AC197" s="274"/>
      <c r="AD197" s="265"/>
      <c r="AE197" s="274"/>
      <c r="AF197" s="274"/>
      <c r="AG197" s="275"/>
      <c r="AH197" s="274"/>
      <c r="AI197" s="274"/>
      <c r="AJ197" s="275"/>
      <c r="AK197" s="270"/>
      <c r="AL197" s="274"/>
      <c r="AM197" s="275"/>
      <c r="AN197" s="274">
        <v>1.972</v>
      </c>
      <c r="AO197" s="275"/>
      <c r="AP197" s="274"/>
      <c r="AQ197" s="277">
        <f t="shared" ref="AQ197:AQ204" si="28">MONTH(E197)</f>
        <v>3</v>
      </c>
      <c r="AR197" s="275"/>
      <c r="AS197" s="267"/>
      <c r="AT197" s="273"/>
      <c r="AU197" s="272"/>
      <c r="AV197" s="267"/>
      <c r="AW197" s="268"/>
      <c r="AX197" s="273"/>
      <c r="AY197" s="294"/>
      <c r="AZ197" s="275"/>
      <c r="BA197" s="268"/>
      <c r="BB197" s="268"/>
      <c r="BC197" s="268"/>
      <c r="BD197" s="268"/>
      <c r="BE197" s="267"/>
      <c r="BF197" s="275"/>
      <c r="BG197" s="275"/>
      <c r="BH197" s="275"/>
      <c r="BI197" s="275"/>
      <c r="BJ197" s="278">
        <v>45766</v>
      </c>
      <c r="BK197" s="279">
        <v>45766</v>
      </c>
      <c r="BL197" s="431" t="s">
        <v>2824</v>
      </c>
      <c r="BM197" s="272"/>
      <c r="BN197" s="422">
        <v>3</v>
      </c>
      <c r="BO197" s="422">
        <v>4</v>
      </c>
      <c r="BP197" s="283"/>
      <c r="BQ197" s="293"/>
      <c r="BR197" s="284"/>
      <c r="BS197" s="280" t="str">
        <f>IF(_DBcomps[[#This Row],[Problem]]="","Yes","No")</f>
        <v>Yes</v>
      </c>
      <c r="BT197" s="281">
        <v>3</v>
      </c>
      <c r="BU197" s="273"/>
      <c r="BV197" s="273"/>
      <c r="BW197" s="273"/>
      <c r="BX197" s="273">
        <v>3</v>
      </c>
      <c r="BY197" s="279" t="s">
        <v>1274</v>
      </c>
      <c r="BZ197" s="267"/>
      <c r="CA197" s="279"/>
      <c r="CB197" s="279"/>
      <c r="CC197" s="279"/>
      <c r="CD197" s="1283"/>
      <c r="CE197" s="245"/>
      <c r="CF197" s="245"/>
      <c r="CG197" s="245"/>
    </row>
    <row r="198" spans="1:85" ht="14.25" customHeight="1">
      <c r="A198" s="265" t="s">
        <v>58</v>
      </c>
      <c r="B198" s="2" t="s">
        <v>1261</v>
      </c>
      <c r="C198" s="2" t="s">
        <v>1428</v>
      </c>
      <c r="D198" s="265" t="s">
        <v>2873</v>
      </c>
      <c r="E198" s="265">
        <v>45737</v>
      </c>
      <c r="F198" s="266" t="str">
        <f>IF(_DBcomps[[#This Row],[Lab RTS]]="","No","Yes")</f>
        <v>Yes</v>
      </c>
      <c r="G198" s="267">
        <v>85.4</v>
      </c>
      <c r="H198" s="267"/>
      <c r="I198" s="267"/>
      <c r="J198" s="267"/>
      <c r="K198" s="267"/>
      <c r="L198" s="268"/>
      <c r="M198" s="275"/>
      <c r="N198" s="267"/>
      <c r="O198" s="267"/>
      <c r="P198" s="275"/>
      <c r="Q198" s="269"/>
      <c r="R198" s="270"/>
      <c r="S198" s="270">
        <v>0.4793</v>
      </c>
      <c r="T198" s="271"/>
      <c r="U198" s="267"/>
      <c r="V198" s="268"/>
      <c r="W198" s="267"/>
      <c r="X198" s="270">
        <v>1.5369999999999999</v>
      </c>
      <c r="Y198" s="274"/>
      <c r="Z198" s="290"/>
      <c r="AA198" s="274"/>
      <c r="AB198" s="275"/>
      <c r="AC198" s="274"/>
      <c r="AD198" s="265"/>
      <c r="AE198" s="274"/>
      <c r="AF198" s="274"/>
      <c r="AG198" s="275"/>
      <c r="AH198" s="274"/>
      <c r="AI198" s="274"/>
      <c r="AJ198" s="275"/>
      <c r="AK198" s="270"/>
      <c r="AL198" s="274"/>
      <c r="AM198" s="275"/>
      <c r="AN198" s="274">
        <v>1.8460000000000001</v>
      </c>
      <c r="AO198" s="275"/>
      <c r="AP198" s="274"/>
      <c r="AQ198" s="277">
        <f t="shared" si="28"/>
        <v>3</v>
      </c>
      <c r="AR198" s="275"/>
      <c r="AS198" s="267"/>
      <c r="AT198" s="273"/>
      <c r="AU198" s="272"/>
      <c r="AV198" s="267"/>
      <c r="AW198" s="268"/>
      <c r="AX198" s="273"/>
      <c r="AY198" s="294"/>
      <c r="AZ198" s="275"/>
      <c r="BA198" s="268"/>
      <c r="BB198" s="268"/>
      <c r="BC198" s="268"/>
      <c r="BD198" s="268"/>
      <c r="BE198" s="267"/>
      <c r="BF198" s="275"/>
      <c r="BG198" s="275"/>
      <c r="BH198" s="275"/>
      <c r="BI198" s="275"/>
      <c r="BJ198" s="278">
        <v>45740</v>
      </c>
      <c r="BK198" s="279">
        <v>45740</v>
      </c>
      <c r="BL198" s="431" t="s">
        <v>2874</v>
      </c>
      <c r="BM198" s="272"/>
      <c r="BN198" s="422">
        <v>3</v>
      </c>
      <c r="BO198" s="422">
        <v>4</v>
      </c>
      <c r="BP198" s="283"/>
      <c r="BQ198" s="293"/>
      <c r="BR198" s="284"/>
      <c r="BS198" s="280" t="str">
        <f>IF(_DBcomps[[#This Row],[Problem]]="","Yes","No")</f>
        <v>Yes</v>
      </c>
      <c r="BT198" s="281">
        <v>3</v>
      </c>
      <c r="BU198" s="273"/>
      <c r="BV198" s="273"/>
      <c r="BW198" s="273"/>
      <c r="BX198" s="273">
        <v>3</v>
      </c>
      <c r="BY198" s="279" t="s">
        <v>1274</v>
      </c>
      <c r="BZ198" s="267"/>
      <c r="CA198" s="279"/>
      <c r="CB198" s="279"/>
      <c r="CC198" s="279"/>
      <c r="CD198" s="1283"/>
      <c r="CE198" s="245"/>
      <c r="CF198" s="245"/>
      <c r="CG198" s="245"/>
    </row>
    <row r="199" spans="1:85" ht="14.25" customHeight="1">
      <c r="A199" s="265" t="s">
        <v>58</v>
      </c>
      <c r="B199" s="2" t="s">
        <v>1261</v>
      </c>
      <c r="C199" s="2" t="s">
        <v>1428</v>
      </c>
      <c r="D199" s="265" t="s">
        <v>2965</v>
      </c>
      <c r="E199" s="265">
        <v>45741</v>
      </c>
      <c r="F199" s="266" t="str">
        <f>IF(_DBcomps[[#This Row],[Lab RTS]]="","No","Yes")</f>
        <v>Yes</v>
      </c>
      <c r="G199" s="267">
        <v>85.26</v>
      </c>
      <c r="H199" s="267"/>
      <c r="I199" s="267"/>
      <c r="J199" s="267"/>
      <c r="K199" s="267"/>
      <c r="L199" s="268"/>
      <c r="M199" s="275"/>
      <c r="N199" s="267"/>
      <c r="O199" s="267"/>
      <c r="P199" s="275"/>
      <c r="Q199" s="269"/>
      <c r="R199" s="270"/>
      <c r="S199" s="270">
        <v>0.4153</v>
      </c>
      <c r="T199" s="271"/>
      <c r="U199" s="267"/>
      <c r="V199" s="268"/>
      <c r="W199" s="267"/>
      <c r="X199" s="270">
        <v>1.9279999999999999</v>
      </c>
      <c r="Y199" s="274"/>
      <c r="Z199" s="290"/>
      <c r="AA199" s="274"/>
      <c r="AB199" s="275"/>
      <c r="AC199" s="274"/>
      <c r="AD199" s="265"/>
      <c r="AE199" s="274"/>
      <c r="AF199" s="274"/>
      <c r="AG199" s="275"/>
      <c r="AH199" s="274"/>
      <c r="AI199" s="274"/>
      <c r="AJ199" s="275"/>
      <c r="AK199" s="270"/>
      <c r="AL199" s="274"/>
      <c r="AM199" s="275"/>
      <c r="AN199" s="274">
        <v>2.1459999999999999</v>
      </c>
      <c r="AO199" s="275"/>
      <c r="AP199" s="274"/>
      <c r="AQ199" s="277">
        <f t="shared" si="28"/>
        <v>3</v>
      </c>
      <c r="AR199" s="275"/>
      <c r="AS199" s="267"/>
      <c r="AT199" s="273"/>
      <c r="AU199" s="272"/>
      <c r="AV199" s="267"/>
      <c r="AW199" s="268"/>
      <c r="AX199" s="273"/>
      <c r="AY199" s="294"/>
      <c r="AZ199" s="275"/>
      <c r="BA199" s="268"/>
      <c r="BB199" s="268"/>
      <c r="BC199" s="268"/>
      <c r="BD199" s="268"/>
      <c r="BE199" s="267"/>
      <c r="BF199" s="275"/>
      <c r="BG199" s="275"/>
      <c r="BH199" s="275"/>
      <c r="BI199" s="275"/>
      <c r="BJ199" s="278">
        <v>45744</v>
      </c>
      <c r="BK199" s="279">
        <v>45744</v>
      </c>
      <c r="BL199" s="431" t="s">
        <v>2968</v>
      </c>
      <c r="BM199" s="272"/>
      <c r="BN199" s="422">
        <v>3</v>
      </c>
      <c r="BO199" s="422">
        <v>4</v>
      </c>
      <c r="BP199" s="283"/>
      <c r="BQ199" s="293"/>
      <c r="BR199" s="284"/>
      <c r="BS199" s="280" t="str">
        <f>IF(_DBcomps[[#This Row],[Problem]]="","Yes","No")</f>
        <v>Yes</v>
      </c>
      <c r="BT199" s="281">
        <v>3</v>
      </c>
      <c r="BU199" s="273"/>
      <c r="BV199" s="273"/>
      <c r="BW199" s="273"/>
      <c r="BX199" s="273">
        <v>3</v>
      </c>
      <c r="BY199" s="279" t="s">
        <v>1274</v>
      </c>
      <c r="BZ199" s="267"/>
      <c r="CA199" s="279"/>
      <c r="CB199" s="279"/>
      <c r="CC199" s="279"/>
      <c r="CD199" s="1283"/>
      <c r="CE199" s="245"/>
      <c r="CF199" s="245"/>
      <c r="CG199" s="245"/>
    </row>
    <row r="200" spans="1:85" ht="14.25" customHeight="1">
      <c r="A200" s="265" t="s">
        <v>58</v>
      </c>
      <c r="B200" s="2" t="s">
        <v>1261</v>
      </c>
      <c r="C200" s="2" t="s">
        <v>1428</v>
      </c>
      <c r="D200" s="265" t="s">
        <v>2966</v>
      </c>
      <c r="E200" s="265">
        <v>45741</v>
      </c>
      <c r="F200" s="266" t="str">
        <f>IF(_DBcomps[[#This Row],[Lab RTS]]="","No","Yes")</f>
        <v>Yes</v>
      </c>
      <c r="G200" s="267">
        <v>84.89</v>
      </c>
      <c r="H200" s="267"/>
      <c r="I200" s="267"/>
      <c r="J200" s="267"/>
      <c r="K200" s="267"/>
      <c r="L200" s="268"/>
      <c r="M200" s="275"/>
      <c r="N200" s="267"/>
      <c r="O200" s="267"/>
      <c r="P200" s="275"/>
      <c r="Q200" s="269"/>
      <c r="R200" s="270"/>
      <c r="S200" s="270">
        <v>0.4214</v>
      </c>
      <c r="T200" s="271"/>
      <c r="U200" s="267"/>
      <c r="V200" s="268"/>
      <c r="W200" s="267"/>
      <c r="X200" s="270">
        <v>1.593</v>
      </c>
      <c r="Y200" s="274"/>
      <c r="Z200" s="290"/>
      <c r="AA200" s="274"/>
      <c r="AB200" s="275"/>
      <c r="AC200" s="274"/>
      <c r="AD200" s="265"/>
      <c r="AE200" s="274"/>
      <c r="AF200" s="274"/>
      <c r="AG200" s="275"/>
      <c r="AH200" s="274"/>
      <c r="AI200" s="274"/>
      <c r="AJ200" s="275"/>
      <c r="AK200" s="270"/>
      <c r="AL200" s="274"/>
      <c r="AM200" s="275"/>
      <c r="AN200" s="274">
        <v>1.4570000000000001</v>
      </c>
      <c r="AO200" s="275"/>
      <c r="AP200" s="274"/>
      <c r="AQ200" s="277">
        <f t="shared" si="28"/>
        <v>3</v>
      </c>
      <c r="AR200" s="275"/>
      <c r="AS200" s="267"/>
      <c r="AT200" s="273"/>
      <c r="AU200" s="272"/>
      <c r="AV200" s="267"/>
      <c r="AW200" s="268"/>
      <c r="AX200" s="273"/>
      <c r="AY200" s="294"/>
      <c r="AZ200" s="275"/>
      <c r="BA200" s="268"/>
      <c r="BB200" s="268"/>
      <c r="BC200" s="268"/>
      <c r="BD200" s="268"/>
      <c r="BE200" s="267"/>
      <c r="BF200" s="275"/>
      <c r="BG200" s="275"/>
      <c r="BH200" s="275"/>
      <c r="BI200" s="275"/>
      <c r="BJ200" s="278">
        <v>45744</v>
      </c>
      <c r="BK200" s="279">
        <v>45744</v>
      </c>
      <c r="BL200" s="431" t="s">
        <v>2969</v>
      </c>
      <c r="BM200" s="272"/>
      <c r="BN200" s="422">
        <v>3</v>
      </c>
      <c r="BO200" s="422">
        <v>4</v>
      </c>
      <c r="BP200" s="283"/>
      <c r="BQ200" s="293"/>
      <c r="BR200" s="284"/>
      <c r="BS200" s="280" t="str">
        <f>IF(_DBcomps[[#This Row],[Problem]]="","Yes","No")</f>
        <v>Yes</v>
      </c>
      <c r="BT200" s="281">
        <v>3</v>
      </c>
      <c r="BU200" s="273"/>
      <c r="BV200" s="273"/>
      <c r="BW200" s="273"/>
      <c r="BX200" s="273">
        <v>3</v>
      </c>
      <c r="BY200" s="279" t="s">
        <v>1274</v>
      </c>
      <c r="BZ200" s="267"/>
      <c r="CA200" s="279"/>
      <c r="CB200" s="279"/>
      <c r="CC200" s="279"/>
      <c r="CD200" s="1283"/>
      <c r="CE200" s="245"/>
      <c r="CF200" s="245"/>
      <c r="CG200" s="245"/>
    </row>
    <row r="201" spans="1:85" ht="14.25" customHeight="1">
      <c r="A201" s="265" t="s">
        <v>58</v>
      </c>
      <c r="B201" s="2" t="s">
        <v>1261</v>
      </c>
      <c r="C201" s="2" t="s">
        <v>1428</v>
      </c>
      <c r="D201" s="265" t="s">
        <v>2967</v>
      </c>
      <c r="E201" s="265">
        <v>45742</v>
      </c>
      <c r="F201" s="266" t="str">
        <f>IF(_DBcomps[[#This Row],[Lab RTS]]="","No","Yes")</f>
        <v>Yes</v>
      </c>
      <c r="G201" s="267">
        <v>85.35</v>
      </c>
      <c r="H201" s="267"/>
      <c r="I201" s="267"/>
      <c r="J201" s="267"/>
      <c r="K201" s="267"/>
      <c r="L201" s="268"/>
      <c r="M201" s="275"/>
      <c r="N201" s="267"/>
      <c r="O201" s="267"/>
      <c r="P201" s="275"/>
      <c r="Q201" s="269"/>
      <c r="R201" s="270"/>
      <c r="S201" s="270">
        <v>0.47820000000000001</v>
      </c>
      <c r="T201" s="271"/>
      <c r="U201" s="267"/>
      <c r="V201" s="268"/>
      <c r="W201" s="267"/>
      <c r="X201" s="270">
        <v>1.9470000000000001</v>
      </c>
      <c r="Y201" s="274"/>
      <c r="Z201" s="290"/>
      <c r="AA201" s="274"/>
      <c r="AB201" s="275"/>
      <c r="AC201" s="274"/>
      <c r="AD201" s="265"/>
      <c r="AE201" s="274"/>
      <c r="AF201" s="274"/>
      <c r="AG201" s="275"/>
      <c r="AH201" s="274"/>
      <c r="AI201" s="274"/>
      <c r="AJ201" s="275"/>
      <c r="AK201" s="270"/>
      <c r="AL201" s="274"/>
      <c r="AM201" s="275"/>
      <c r="AN201" s="274">
        <v>1.3819999999999999</v>
      </c>
      <c r="AO201" s="275"/>
      <c r="AP201" s="274"/>
      <c r="AQ201" s="277">
        <f t="shared" si="28"/>
        <v>3</v>
      </c>
      <c r="AR201" s="275"/>
      <c r="AS201" s="267"/>
      <c r="AT201" s="273"/>
      <c r="AU201" s="272"/>
      <c r="AV201" s="267"/>
      <c r="AW201" s="268"/>
      <c r="AX201" s="273"/>
      <c r="AY201" s="294"/>
      <c r="AZ201" s="275"/>
      <c r="BA201" s="268"/>
      <c r="BB201" s="268"/>
      <c r="BC201" s="268"/>
      <c r="BD201" s="268"/>
      <c r="BE201" s="267"/>
      <c r="BF201" s="275"/>
      <c r="BG201" s="275"/>
      <c r="BH201" s="275"/>
      <c r="BI201" s="275"/>
      <c r="BJ201" s="278">
        <v>45744</v>
      </c>
      <c r="BK201" s="279">
        <v>45744</v>
      </c>
      <c r="BL201" s="431" t="s">
        <v>2970</v>
      </c>
      <c r="BM201" s="272"/>
      <c r="BN201" s="422">
        <v>3</v>
      </c>
      <c r="BO201" s="422">
        <v>4</v>
      </c>
      <c r="BP201" s="283"/>
      <c r="BQ201" s="293"/>
      <c r="BR201" s="284"/>
      <c r="BS201" s="280" t="str">
        <f>IF(_DBcomps[[#This Row],[Problem]]="","Yes","No")</f>
        <v>Yes</v>
      </c>
      <c r="BT201" s="281">
        <v>3</v>
      </c>
      <c r="BU201" s="273"/>
      <c r="BV201" s="273"/>
      <c r="BW201" s="273"/>
      <c r="BX201" s="273">
        <v>3</v>
      </c>
      <c r="BY201" s="279" t="s">
        <v>1274</v>
      </c>
      <c r="BZ201" s="267"/>
      <c r="CA201" s="279"/>
      <c r="CB201" s="279"/>
      <c r="CC201" s="279"/>
      <c r="CD201" s="1283"/>
      <c r="CE201" s="245"/>
      <c r="CF201" s="245"/>
      <c r="CG201" s="245"/>
    </row>
    <row r="202" spans="1:85" ht="14.25" customHeight="1">
      <c r="A202" s="265" t="s">
        <v>58</v>
      </c>
      <c r="B202" s="2" t="s">
        <v>1261</v>
      </c>
      <c r="C202" s="2" t="s">
        <v>1428</v>
      </c>
      <c r="D202" s="265" t="s">
        <v>2974</v>
      </c>
      <c r="E202" s="265">
        <v>45745</v>
      </c>
      <c r="F202" s="266" t="str">
        <f>IF(_DBcomps[[#This Row],[Lab RTS]]="","No","Yes")</f>
        <v>Yes</v>
      </c>
      <c r="G202" s="267">
        <v>85.18</v>
      </c>
      <c r="H202" s="267"/>
      <c r="I202" s="267"/>
      <c r="J202" s="267"/>
      <c r="K202" s="267"/>
      <c r="L202" s="268"/>
      <c r="M202" s="275"/>
      <c r="N202" s="267"/>
      <c r="O202" s="267"/>
      <c r="P202" s="275"/>
      <c r="Q202" s="269"/>
      <c r="R202" s="270"/>
      <c r="S202" s="270">
        <v>0.48959999999999998</v>
      </c>
      <c r="T202" s="271"/>
      <c r="U202" s="267"/>
      <c r="V202" s="268"/>
      <c r="W202" s="267"/>
      <c r="X202" s="270">
        <v>1.8160000000000001</v>
      </c>
      <c r="Y202" s="274"/>
      <c r="Z202" s="290"/>
      <c r="AA202" s="274"/>
      <c r="AB202" s="275"/>
      <c r="AC202" s="274"/>
      <c r="AD202" s="265"/>
      <c r="AE202" s="274"/>
      <c r="AF202" s="274"/>
      <c r="AG202" s="275"/>
      <c r="AH202" s="274"/>
      <c r="AI202" s="274"/>
      <c r="AJ202" s="275"/>
      <c r="AK202" s="270"/>
      <c r="AL202" s="274"/>
      <c r="AM202" s="275"/>
      <c r="AN202" s="274">
        <v>1.5660000000000001</v>
      </c>
      <c r="AO202" s="275"/>
      <c r="AP202" s="274"/>
      <c r="AQ202" s="277">
        <f t="shared" si="28"/>
        <v>3</v>
      </c>
      <c r="AR202" s="275" t="s">
        <v>3140</v>
      </c>
      <c r="AS202" s="267"/>
      <c r="AT202" s="273"/>
      <c r="AU202" s="272"/>
      <c r="AV202" s="267"/>
      <c r="AW202" s="268"/>
      <c r="AX202" s="273"/>
      <c r="AY202" s="294"/>
      <c r="AZ202" s="275"/>
      <c r="BA202" s="268"/>
      <c r="BB202" s="268"/>
      <c r="BC202" s="268"/>
      <c r="BD202" s="268"/>
      <c r="BE202" s="267"/>
      <c r="BF202" s="275"/>
      <c r="BG202" s="275"/>
      <c r="BH202" s="275"/>
      <c r="BI202" s="275"/>
      <c r="BJ202" s="278">
        <v>45746</v>
      </c>
      <c r="BK202" s="279">
        <v>45658</v>
      </c>
      <c r="BL202" s="431" t="s">
        <v>2977</v>
      </c>
      <c r="BM202" s="272"/>
      <c r="BN202" s="422">
        <v>3</v>
      </c>
      <c r="BO202" s="422">
        <v>4</v>
      </c>
      <c r="BP202" s="283"/>
      <c r="BQ202" s="293"/>
      <c r="BR202" s="284"/>
      <c r="BS202" s="280" t="str">
        <f>IF(_DBcomps[[#This Row],[Problem]]="","Yes","No")</f>
        <v>Yes</v>
      </c>
      <c r="BT202" s="281">
        <v>3</v>
      </c>
      <c r="BU202" s="273"/>
      <c r="BV202" s="273"/>
      <c r="BW202" s="273"/>
      <c r="BX202" s="273">
        <v>3</v>
      </c>
      <c r="BY202" s="279" t="s">
        <v>1274</v>
      </c>
      <c r="BZ202" s="267"/>
      <c r="CA202" s="279"/>
      <c r="CB202" s="279"/>
      <c r="CC202" s="279"/>
      <c r="CD202" s="1283"/>
      <c r="CE202" s="245"/>
      <c r="CF202" s="245"/>
      <c r="CG202" s="245"/>
    </row>
    <row r="203" spans="1:85" ht="14.25" customHeight="1">
      <c r="A203" s="265" t="s">
        <v>58</v>
      </c>
      <c r="B203" s="2" t="s">
        <v>1261</v>
      </c>
      <c r="C203" s="2" t="s">
        <v>1428</v>
      </c>
      <c r="D203" s="265" t="s">
        <v>2975</v>
      </c>
      <c r="E203" s="265">
        <v>45745</v>
      </c>
      <c r="F203" s="266" t="str">
        <f>IF(_DBcomps[[#This Row],[Lab RTS]]="","No","Yes")</f>
        <v>Yes</v>
      </c>
      <c r="G203" s="267">
        <v>85.59</v>
      </c>
      <c r="H203" s="267"/>
      <c r="I203" s="267"/>
      <c r="J203" s="267"/>
      <c r="K203" s="267"/>
      <c r="L203" s="268"/>
      <c r="M203" s="275"/>
      <c r="N203" s="267"/>
      <c r="O203" s="267"/>
      <c r="P203" s="275"/>
      <c r="Q203" s="269"/>
      <c r="R203" s="270"/>
      <c r="S203" s="270">
        <v>0.4819</v>
      </c>
      <c r="T203" s="271"/>
      <c r="U203" s="267"/>
      <c r="V203" s="268"/>
      <c r="W203" s="267"/>
      <c r="X203" s="270">
        <v>1.65</v>
      </c>
      <c r="Y203" s="274"/>
      <c r="Z203" s="290"/>
      <c r="AA203" s="274"/>
      <c r="AB203" s="275"/>
      <c r="AC203" s="274"/>
      <c r="AD203" s="265"/>
      <c r="AE203" s="274"/>
      <c r="AF203" s="274"/>
      <c r="AG203" s="275"/>
      <c r="AH203" s="274"/>
      <c r="AI203" s="274"/>
      <c r="AJ203" s="275"/>
      <c r="AK203" s="270"/>
      <c r="AL203" s="274"/>
      <c r="AM203" s="275"/>
      <c r="AN203" s="274">
        <v>1.4910000000000001</v>
      </c>
      <c r="AO203" s="275"/>
      <c r="AP203" s="274"/>
      <c r="AQ203" s="277">
        <f t="shared" si="28"/>
        <v>3</v>
      </c>
      <c r="AR203" s="275" t="s">
        <v>3140</v>
      </c>
      <c r="AS203" s="267"/>
      <c r="AT203" s="273"/>
      <c r="AU203" s="272"/>
      <c r="AV203" s="267"/>
      <c r="AW203" s="268"/>
      <c r="AX203" s="273"/>
      <c r="AY203" s="294"/>
      <c r="AZ203" s="275"/>
      <c r="BA203" s="268"/>
      <c r="BB203" s="268"/>
      <c r="BC203" s="268"/>
      <c r="BD203" s="268"/>
      <c r="BE203" s="267"/>
      <c r="BF203" s="275"/>
      <c r="BG203" s="275"/>
      <c r="BH203" s="275"/>
      <c r="BI203" s="275"/>
      <c r="BJ203" s="278">
        <v>45746</v>
      </c>
      <c r="BK203" s="279">
        <v>45658</v>
      </c>
      <c r="BL203" s="431" t="s">
        <v>2978</v>
      </c>
      <c r="BM203" s="272"/>
      <c r="BN203" s="422">
        <v>3</v>
      </c>
      <c r="BO203" s="422">
        <v>4</v>
      </c>
      <c r="BP203" s="283"/>
      <c r="BQ203" s="293"/>
      <c r="BR203" s="284"/>
      <c r="BS203" s="280" t="str">
        <f>IF(_DBcomps[[#This Row],[Problem]]="","Yes","No")</f>
        <v>Yes</v>
      </c>
      <c r="BT203" s="281">
        <v>3</v>
      </c>
      <c r="BU203" s="273"/>
      <c r="BV203" s="273"/>
      <c r="BW203" s="273"/>
      <c r="BX203" s="273">
        <v>3</v>
      </c>
      <c r="BY203" s="279" t="s">
        <v>1274</v>
      </c>
      <c r="BZ203" s="267"/>
      <c r="CA203" s="279"/>
      <c r="CB203" s="279"/>
      <c r="CC203" s="279"/>
      <c r="CD203" s="1283"/>
      <c r="CE203" s="245"/>
      <c r="CF203" s="245"/>
      <c r="CG203" s="245"/>
    </row>
    <row r="204" spans="1:85" ht="14.25" customHeight="1">
      <c r="A204" s="265" t="s">
        <v>58</v>
      </c>
      <c r="B204" s="2" t="s">
        <v>1261</v>
      </c>
      <c r="C204" s="2" t="s">
        <v>1428</v>
      </c>
      <c r="D204" s="265" t="s">
        <v>2976</v>
      </c>
      <c r="E204" s="265">
        <v>45745</v>
      </c>
      <c r="F204" s="266" t="str">
        <f>IF(_DBcomps[[#This Row],[Lab RTS]]="","No","Yes")</f>
        <v>Yes</v>
      </c>
      <c r="G204" s="267">
        <v>83.68</v>
      </c>
      <c r="H204" s="267"/>
      <c r="I204" s="267"/>
      <c r="J204" s="267"/>
      <c r="K204" s="267"/>
      <c r="L204" s="268"/>
      <c r="M204" s="275"/>
      <c r="N204" s="267"/>
      <c r="O204" s="267"/>
      <c r="P204" s="275"/>
      <c r="Q204" s="269"/>
      <c r="R204" s="270"/>
      <c r="S204" s="270">
        <v>0.48399999999999999</v>
      </c>
      <c r="T204" s="271"/>
      <c r="U204" s="267"/>
      <c r="V204" s="268"/>
      <c r="W204" s="267"/>
      <c r="X204" s="270">
        <v>1.9419999999999999</v>
      </c>
      <c r="Y204" s="274"/>
      <c r="Z204" s="290"/>
      <c r="AA204" s="274"/>
      <c r="AB204" s="275"/>
      <c r="AC204" s="274"/>
      <c r="AD204" s="265"/>
      <c r="AE204" s="274"/>
      <c r="AF204" s="274"/>
      <c r="AG204" s="275"/>
      <c r="AH204" s="274"/>
      <c r="AI204" s="274"/>
      <c r="AJ204" s="275"/>
      <c r="AK204" s="270"/>
      <c r="AL204" s="274"/>
      <c r="AM204" s="275"/>
      <c r="AN204" s="274">
        <v>1.3759999999999999</v>
      </c>
      <c r="AO204" s="275"/>
      <c r="AP204" s="274"/>
      <c r="AQ204" s="277">
        <f t="shared" si="28"/>
        <v>3</v>
      </c>
      <c r="AR204" s="275" t="s">
        <v>3140</v>
      </c>
      <c r="AS204" s="267"/>
      <c r="AT204" s="273"/>
      <c r="AU204" s="272"/>
      <c r="AV204" s="267"/>
      <c r="AW204" s="268"/>
      <c r="AX204" s="273"/>
      <c r="AY204" s="294"/>
      <c r="AZ204" s="275"/>
      <c r="BA204" s="268"/>
      <c r="BB204" s="268"/>
      <c r="BC204" s="268"/>
      <c r="BD204" s="268"/>
      <c r="BE204" s="267"/>
      <c r="BF204" s="275"/>
      <c r="BG204" s="275"/>
      <c r="BH204" s="275"/>
      <c r="BI204" s="275"/>
      <c r="BJ204" s="278">
        <v>45746</v>
      </c>
      <c r="BK204" s="279">
        <v>45658</v>
      </c>
      <c r="BL204" s="431" t="s">
        <v>2979</v>
      </c>
      <c r="BM204" s="272"/>
      <c r="BN204" s="422">
        <v>3</v>
      </c>
      <c r="BO204" s="422">
        <v>4</v>
      </c>
      <c r="BP204" s="283"/>
      <c r="BQ204" s="293"/>
      <c r="BR204" s="284"/>
      <c r="BS204" s="280" t="str">
        <f>IF(_DBcomps[[#This Row],[Problem]]="","Yes","No")</f>
        <v>Yes</v>
      </c>
      <c r="BT204" s="281">
        <v>3</v>
      </c>
      <c r="BU204" s="273"/>
      <c r="BV204" s="273"/>
      <c r="BW204" s="273"/>
      <c r="BX204" s="273">
        <v>3</v>
      </c>
      <c r="BY204" s="279" t="s">
        <v>1274</v>
      </c>
      <c r="BZ204" s="267"/>
      <c r="CA204" s="279"/>
      <c r="CB204" s="279"/>
      <c r="CC204" s="279"/>
      <c r="CD204" s="1283"/>
      <c r="CE204" s="245"/>
      <c r="CF204" s="245"/>
      <c r="CG204" s="245"/>
    </row>
    <row r="205" spans="1:85" ht="14.25" customHeight="1">
      <c r="A205" s="265" t="s">
        <v>58</v>
      </c>
      <c r="B205" s="2" t="s">
        <v>1261</v>
      </c>
      <c r="C205" s="2" t="s">
        <v>1428</v>
      </c>
      <c r="D205" s="265" t="s">
        <v>3489</v>
      </c>
      <c r="E205" s="265">
        <v>45769</v>
      </c>
      <c r="F205" s="266" t="str">
        <f>IF(_DBcomps[[#This Row],[Lab RTS]]="","No","Yes")</f>
        <v>Yes</v>
      </c>
      <c r="G205" s="267">
        <v>84.03</v>
      </c>
      <c r="H205" s="267"/>
      <c r="I205" s="267"/>
      <c r="J205" s="267"/>
      <c r="K205" s="267"/>
      <c r="L205" s="268"/>
      <c r="M205" s="275"/>
      <c r="N205" s="267"/>
      <c r="O205" s="267"/>
      <c r="P205" s="275"/>
      <c r="Q205" s="269"/>
      <c r="R205" s="270"/>
      <c r="S205" s="270">
        <v>0.4834</v>
      </c>
      <c r="T205" s="271"/>
      <c r="U205" s="267"/>
      <c r="V205" s="268"/>
      <c r="W205" s="267"/>
      <c r="X205" s="270">
        <v>1.863</v>
      </c>
      <c r="Y205" s="274"/>
      <c r="Z205" s="290"/>
      <c r="AA205" s="274"/>
      <c r="AB205" s="275"/>
      <c r="AC205" s="274"/>
      <c r="AD205" s="265"/>
      <c r="AE205" s="274"/>
      <c r="AF205" s="274"/>
      <c r="AG205" s="275"/>
      <c r="AH205" s="274"/>
      <c r="AI205" s="274"/>
      <c r="AJ205" s="275"/>
      <c r="AK205" s="270"/>
      <c r="AL205" s="274"/>
      <c r="AM205" s="275"/>
      <c r="AN205" s="274">
        <v>1.5920000000000001</v>
      </c>
      <c r="AO205" s="275"/>
      <c r="AP205" s="274"/>
      <c r="AQ205" s="277">
        <f t="shared" ref="AQ205:AQ210" si="29">MONTH(E205)</f>
        <v>4</v>
      </c>
      <c r="AR205" s="275" t="s">
        <v>3140</v>
      </c>
      <c r="AS205" s="267"/>
      <c r="AT205" s="273"/>
      <c r="AU205" s="272"/>
      <c r="AV205" s="267"/>
      <c r="AW205" s="268"/>
      <c r="AX205" s="273"/>
      <c r="AY205" s="294"/>
      <c r="AZ205" s="275"/>
      <c r="BA205" s="268"/>
      <c r="BB205" s="268"/>
      <c r="BC205" s="268"/>
      <c r="BD205" s="268"/>
      <c r="BE205" s="267"/>
      <c r="BF205" s="275"/>
      <c r="BG205" s="275"/>
      <c r="BH205" s="275"/>
      <c r="BI205" s="275"/>
      <c r="BJ205" s="278">
        <v>45770</v>
      </c>
      <c r="BK205" s="279">
        <v>45770</v>
      </c>
      <c r="BL205" s="431" t="s">
        <v>3491</v>
      </c>
      <c r="BM205" s="272"/>
      <c r="BN205" s="422">
        <v>3</v>
      </c>
      <c r="BO205" s="422">
        <v>4</v>
      </c>
      <c r="BP205" s="283"/>
      <c r="BQ205" s="293"/>
      <c r="BR205" s="284"/>
      <c r="BS205" s="280" t="str">
        <f>IF(_DBcomps[[#This Row],[Problem]]="","Yes","No")</f>
        <v>Yes</v>
      </c>
      <c r="BT205" s="281">
        <v>3</v>
      </c>
      <c r="BU205" s="273"/>
      <c r="BV205" s="273"/>
      <c r="BW205" s="273"/>
      <c r="BX205" s="273">
        <v>3</v>
      </c>
      <c r="BY205" s="279" t="s">
        <v>1274</v>
      </c>
      <c r="BZ205" s="267"/>
      <c r="CA205" s="279"/>
      <c r="CB205" s="279"/>
      <c r="CC205" s="279"/>
      <c r="CD205" s="1283"/>
      <c r="CE205" s="245"/>
      <c r="CF205" s="245"/>
      <c r="CG205" s="245"/>
    </row>
    <row r="206" spans="1:85" ht="14.25" customHeight="1">
      <c r="A206" s="265" t="s">
        <v>58</v>
      </c>
      <c r="B206" s="2" t="s">
        <v>1261</v>
      </c>
      <c r="C206" s="2" t="s">
        <v>1428</v>
      </c>
      <c r="D206" s="265" t="s">
        <v>3490</v>
      </c>
      <c r="E206" s="265">
        <v>45769</v>
      </c>
      <c r="F206" s="266" t="str">
        <f>IF(_DBcomps[[#This Row],[Lab RTS]]="","No","Yes")</f>
        <v>Yes</v>
      </c>
      <c r="G206" s="267">
        <v>83.64</v>
      </c>
      <c r="H206" s="267"/>
      <c r="I206" s="267"/>
      <c r="J206" s="267"/>
      <c r="K206" s="267"/>
      <c r="L206" s="268"/>
      <c r="M206" s="275"/>
      <c r="N206" s="267"/>
      <c r="O206" s="267"/>
      <c r="P206" s="275"/>
      <c r="Q206" s="269"/>
      <c r="R206" s="270"/>
      <c r="S206" s="270">
        <v>0.4652</v>
      </c>
      <c r="T206" s="271"/>
      <c r="U206" s="267"/>
      <c r="V206" s="268"/>
      <c r="W206" s="267"/>
      <c r="X206" s="270">
        <v>1.978</v>
      </c>
      <c r="Y206" s="274"/>
      <c r="Z206" s="290"/>
      <c r="AA206" s="274"/>
      <c r="AB206" s="275"/>
      <c r="AC206" s="274"/>
      <c r="AD206" s="265"/>
      <c r="AE206" s="274"/>
      <c r="AF206" s="274"/>
      <c r="AG206" s="275"/>
      <c r="AH206" s="274"/>
      <c r="AI206" s="274"/>
      <c r="AJ206" s="275"/>
      <c r="AK206" s="270"/>
      <c r="AL206" s="274"/>
      <c r="AM206" s="275"/>
      <c r="AN206" s="274">
        <v>2.1240000000000001</v>
      </c>
      <c r="AO206" s="275"/>
      <c r="AP206" s="274"/>
      <c r="AQ206" s="277">
        <f t="shared" si="29"/>
        <v>4</v>
      </c>
      <c r="AR206" s="275" t="s">
        <v>3140</v>
      </c>
      <c r="AS206" s="267"/>
      <c r="AT206" s="273"/>
      <c r="AU206" s="272"/>
      <c r="AV206" s="267"/>
      <c r="AW206" s="268"/>
      <c r="AX206" s="273"/>
      <c r="AY206" s="294"/>
      <c r="AZ206" s="275"/>
      <c r="BA206" s="268"/>
      <c r="BB206" s="268"/>
      <c r="BC206" s="268"/>
      <c r="BD206" s="268"/>
      <c r="BE206" s="267"/>
      <c r="BF206" s="275"/>
      <c r="BG206" s="275"/>
      <c r="BH206" s="275"/>
      <c r="BI206" s="275"/>
      <c r="BJ206" s="278">
        <v>45770</v>
      </c>
      <c r="BK206" s="279">
        <v>45770</v>
      </c>
      <c r="BL206" s="431" t="s">
        <v>3492</v>
      </c>
      <c r="BM206" s="272"/>
      <c r="BN206" s="422">
        <v>3</v>
      </c>
      <c r="BO206" s="422">
        <v>4</v>
      </c>
      <c r="BP206" s="283"/>
      <c r="BQ206" s="293"/>
      <c r="BR206" s="284"/>
      <c r="BS206" s="280" t="str">
        <f>IF(_DBcomps[[#This Row],[Problem]]="","Yes","No")</f>
        <v>Yes</v>
      </c>
      <c r="BT206" s="281">
        <v>3</v>
      </c>
      <c r="BU206" s="273"/>
      <c r="BV206" s="273"/>
      <c r="BW206" s="273"/>
      <c r="BX206" s="273">
        <v>3</v>
      </c>
      <c r="BY206" s="279" t="s">
        <v>1274</v>
      </c>
      <c r="BZ206" s="267"/>
      <c r="CA206" s="279"/>
      <c r="CB206" s="279"/>
      <c r="CC206" s="279"/>
      <c r="CD206" s="1283"/>
      <c r="CE206" s="245"/>
      <c r="CF206" s="245"/>
      <c r="CG206" s="245"/>
    </row>
    <row r="207" spans="1:85" ht="14.25" customHeight="1">
      <c r="A207" s="265" t="s">
        <v>58</v>
      </c>
      <c r="B207" s="2" t="s">
        <v>1261</v>
      </c>
      <c r="C207" s="2" t="s">
        <v>1428</v>
      </c>
      <c r="D207" s="265" t="s">
        <v>3669</v>
      </c>
      <c r="E207" s="265">
        <v>45770</v>
      </c>
      <c r="F207" s="266" t="str">
        <f>IF(_DBcomps[[#This Row],[Lab RTS]]="","No","Yes")</f>
        <v>Yes</v>
      </c>
      <c r="G207" s="267">
        <v>84.09</v>
      </c>
      <c r="H207" s="267"/>
      <c r="I207" s="267"/>
      <c r="J207" s="267"/>
      <c r="K207" s="267"/>
      <c r="L207" s="268"/>
      <c r="M207" s="275"/>
      <c r="N207" s="267"/>
      <c r="O207" s="267"/>
      <c r="P207" s="275"/>
      <c r="Q207" s="269"/>
      <c r="R207" s="270"/>
      <c r="S207" s="270">
        <v>0.47239999999999999</v>
      </c>
      <c r="T207" s="271"/>
      <c r="U207" s="267"/>
      <c r="V207" s="268"/>
      <c r="W207" s="267"/>
      <c r="X207" s="270">
        <v>1.6339999999999999</v>
      </c>
      <c r="Y207" s="274"/>
      <c r="Z207" s="290"/>
      <c r="AA207" s="274"/>
      <c r="AB207" s="275"/>
      <c r="AC207" s="274"/>
      <c r="AD207" s="265"/>
      <c r="AE207" s="274"/>
      <c r="AF207" s="274"/>
      <c r="AG207" s="275"/>
      <c r="AH207" s="274"/>
      <c r="AI207" s="274"/>
      <c r="AJ207" s="275"/>
      <c r="AK207" s="270"/>
      <c r="AL207" s="274"/>
      <c r="AM207" s="275"/>
      <c r="AN207" s="274">
        <v>1.8320000000000001</v>
      </c>
      <c r="AO207" s="275"/>
      <c r="AP207" s="274"/>
      <c r="AQ207" s="277">
        <f t="shared" si="29"/>
        <v>4</v>
      </c>
      <c r="AR207" s="275" t="s">
        <v>3140</v>
      </c>
      <c r="AS207" s="267"/>
      <c r="AT207" s="273"/>
      <c r="AU207" s="272"/>
      <c r="AV207" s="267"/>
      <c r="AW207" s="268"/>
      <c r="AX207" s="273"/>
      <c r="AY207" s="294"/>
      <c r="AZ207" s="275"/>
      <c r="BA207" s="268"/>
      <c r="BB207" s="268"/>
      <c r="BC207" s="268"/>
      <c r="BD207" s="268"/>
      <c r="BE207" s="267"/>
      <c r="BF207" s="275"/>
      <c r="BG207" s="275"/>
      <c r="BH207" s="275"/>
      <c r="BI207" s="275"/>
      <c r="BJ207" s="278">
        <v>45782</v>
      </c>
      <c r="BK207" s="279">
        <v>45802</v>
      </c>
      <c r="BL207" s="431" t="s">
        <v>3673</v>
      </c>
      <c r="BM207" s="272"/>
      <c r="BN207" s="422">
        <v>3</v>
      </c>
      <c r="BO207" s="422">
        <v>4</v>
      </c>
      <c r="BP207" s="283"/>
      <c r="BQ207" s="293"/>
      <c r="BR207" s="284"/>
      <c r="BS207" s="280" t="str">
        <f>IF(_DBcomps[[#This Row],[Problem]]="","Yes","No")</f>
        <v>Yes</v>
      </c>
      <c r="BT207" s="281">
        <v>3</v>
      </c>
      <c r="BU207" s="273"/>
      <c r="BV207" s="273"/>
      <c r="BW207" s="273"/>
      <c r="BX207" s="273">
        <v>3</v>
      </c>
      <c r="BY207" s="279" t="s">
        <v>1274</v>
      </c>
      <c r="BZ207" s="267"/>
      <c r="CA207" s="279"/>
      <c r="CB207" s="279"/>
      <c r="CC207" s="279"/>
      <c r="CD207" s="1283"/>
      <c r="CE207" s="245"/>
      <c r="CF207" s="245"/>
      <c r="CG207" s="245"/>
    </row>
    <row r="208" spans="1:85" ht="14.25" customHeight="1">
      <c r="A208" s="265" t="s">
        <v>58</v>
      </c>
      <c r="B208" s="2" t="s">
        <v>1261</v>
      </c>
      <c r="C208" s="2" t="s">
        <v>1428</v>
      </c>
      <c r="D208" s="265" t="s">
        <v>3670</v>
      </c>
      <c r="E208" s="265">
        <v>45771</v>
      </c>
      <c r="F208" s="266" t="str">
        <f>IF(_DBcomps[[#This Row],[Lab RTS]]="","No","Yes")</f>
        <v>Yes</v>
      </c>
      <c r="G208" s="267">
        <v>84.47</v>
      </c>
      <c r="H208" s="267"/>
      <c r="I208" s="267"/>
      <c r="J208" s="267"/>
      <c r="K208" s="267"/>
      <c r="L208" s="268"/>
      <c r="M208" s="275"/>
      <c r="N208" s="267"/>
      <c r="O208" s="267"/>
      <c r="P208" s="275"/>
      <c r="Q208" s="269"/>
      <c r="R208" s="270"/>
      <c r="S208" s="270">
        <v>0.48249999999999998</v>
      </c>
      <c r="T208" s="271"/>
      <c r="U208" s="267"/>
      <c r="V208" s="268"/>
      <c r="W208" s="267"/>
      <c r="X208" s="270">
        <v>1.4670000000000001</v>
      </c>
      <c r="Y208" s="274"/>
      <c r="Z208" s="290"/>
      <c r="AA208" s="274"/>
      <c r="AB208" s="275"/>
      <c r="AC208" s="274"/>
      <c r="AD208" s="265"/>
      <c r="AE208" s="274"/>
      <c r="AF208" s="274"/>
      <c r="AG208" s="275"/>
      <c r="AH208" s="274"/>
      <c r="AI208" s="274"/>
      <c r="AJ208" s="275"/>
      <c r="AK208" s="270"/>
      <c r="AL208" s="274"/>
      <c r="AM208" s="275"/>
      <c r="AN208" s="274">
        <v>1.591</v>
      </c>
      <c r="AO208" s="275"/>
      <c r="AP208" s="274"/>
      <c r="AQ208" s="277">
        <f t="shared" si="29"/>
        <v>4</v>
      </c>
      <c r="AR208" s="275" t="s">
        <v>3140</v>
      </c>
      <c r="AS208" s="267"/>
      <c r="AT208" s="273"/>
      <c r="AU208" s="272"/>
      <c r="AV208" s="267"/>
      <c r="AW208" s="268"/>
      <c r="AX208" s="273"/>
      <c r="AY208" s="294"/>
      <c r="AZ208" s="275"/>
      <c r="BA208" s="268"/>
      <c r="BB208" s="268"/>
      <c r="BC208" s="268"/>
      <c r="BD208" s="268"/>
      <c r="BE208" s="267"/>
      <c r="BF208" s="275"/>
      <c r="BG208" s="275"/>
      <c r="BH208" s="275"/>
      <c r="BI208" s="275"/>
      <c r="BJ208" s="278">
        <v>45782</v>
      </c>
      <c r="BK208" s="279">
        <v>45802</v>
      </c>
      <c r="BL208" s="431" t="s">
        <v>3674</v>
      </c>
      <c r="BM208" s="272"/>
      <c r="BN208" s="422">
        <v>3</v>
      </c>
      <c r="BO208" s="422">
        <v>4</v>
      </c>
      <c r="BP208" s="283"/>
      <c r="BQ208" s="293"/>
      <c r="BR208" s="284"/>
      <c r="BS208" s="280" t="str">
        <f>IF(_DBcomps[[#This Row],[Problem]]="","Yes","No")</f>
        <v>Yes</v>
      </c>
      <c r="BT208" s="281">
        <v>3</v>
      </c>
      <c r="BU208" s="273"/>
      <c r="BV208" s="273"/>
      <c r="BW208" s="273"/>
      <c r="BX208" s="273">
        <v>3</v>
      </c>
      <c r="BY208" s="279" t="s">
        <v>1274</v>
      </c>
      <c r="BZ208" s="267"/>
      <c r="CA208" s="279"/>
      <c r="CB208" s="279"/>
      <c r="CC208" s="279"/>
      <c r="CD208" s="1283"/>
      <c r="CE208" s="245"/>
      <c r="CF208" s="245"/>
      <c r="CG208" s="245"/>
    </row>
    <row r="209" spans="1:85" ht="14.25" customHeight="1">
      <c r="A209" s="265" t="s">
        <v>58</v>
      </c>
      <c r="B209" s="2" t="s">
        <v>1261</v>
      </c>
      <c r="C209" s="2" t="s">
        <v>1428</v>
      </c>
      <c r="D209" s="265" t="s">
        <v>3671</v>
      </c>
      <c r="E209" s="265">
        <v>45776</v>
      </c>
      <c r="F209" s="266" t="str">
        <f>IF(_DBcomps[[#This Row],[Lab RTS]]="","No","Yes")</f>
        <v>Yes</v>
      </c>
      <c r="G209" s="267">
        <v>86.07</v>
      </c>
      <c r="H209" s="267"/>
      <c r="I209" s="267"/>
      <c r="J209" s="267"/>
      <c r="K209" s="267"/>
      <c r="L209" s="268"/>
      <c r="M209" s="275"/>
      <c r="N209" s="267"/>
      <c r="O209" s="267"/>
      <c r="P209" s="275"/>
      <c r="Q209" s="269"/>
      <c r="R209" s="270"/>
      <c r="S209" s="270">
        <v>0.4778</v>
      </c>
      <c r="T209" s="271"/>
      <c r="U209" s="267"/>
      <c r="V209" s="268"/>
      <c r="W209" s="267"/>
      <c r="X209" s="270">
        <v>1.5429999999999999</v>
      </c>
      <c r="Y209" s="274"/>
      <c r="Z209" s="290"/>
      <c r="AA209" s="274"/>
      <c r="AB209" s="275"/>
      <c r="AC209" s="274"/>
      <c r="AD209" s="265"/>
      <c r="AE209" s="274"/>
      <c r="AF209" s="274"/>
      <c r="AG209" s="275"/>
      <c r="AH209" s="274"/>
      <c r="AI209" s="274"/>
      <c r="AJ209" s="275"/>
      <c r="AK209" s="270"/>
      <c r="AL209" s="274"/>
      <c r="AM209" s="275"/>
      <c r="AN209" s="274">
        <v>1.8620000000000001</v>
      </c>
      <c r="AO209" s="275"/>
      <c r="AP209" s="274"/>
      <c r="AQ209" s="277">
        <f t="shared" si="29"/>
        <v>4</v>
      </c>
      <c r="AR209" s="275" t="s">
        <v>3140</v>
      </c>
      <c r="AS209" s="267"/>
      <c r="AT209" s="273"/>
      <c r="AU209" s="272"/>
      <c r="AV209" s="267"/>
      <c r="AW209" s="268"/>
      <c r="AX209" s="273"/>
      <c r="AY209" s="294"/>
      <c r="AZ209" s="275"/>
      <c r="BA209" s="268"/>
      <c r="BB209" s="268"/>
      <c r="BC209" s="268"/>
      <c r="BD209" s="268"/>
      <c r="BE209" s="267"/>
      <c r="BF209" s="275"/>
      <c r="BG209" s="275"/>
      <c r="BH209" s="275"/>
      <c r="BI209" s="275"/>
      <c r="BJ209" s="278">
        <v>45782</v>
      </c>
      <c r="BK209" s="279">
        <v>45802</v>
      </c>
      <c r="BL209" s="431" t="s">
        <v>3675</v>
      </c>
      <c r="BM209" s="272"/>
      <c r="BN209" s="422">
        <v>3</v>
      </c>
      <c r="BO209" s="422">
        <v>4</v>
      </c>
      <c r="BP209" s="283"/>
      <c r="BQ209" s="293"/>
      <c r="BR209" s="284"/>
      <c r="BS209" s="280" t="str">
        <f>IF(_DBcomps[[#This Row],[Problem]]="","Yes","No")</f>
        <v>Yes</v>
      </c>
      <c r="BT209" s="281">
        <v>3</v>
      </c>
      <c r="BU209" s="273"/>
      <c r="BV209" s="273"/>
      <c r="BW209" s="273"/>
      <c r="BX209" s="273">
        <v>3</v>
      </c>
      <c r="BY209" s="279" t="s">
        <v>1274</v>
      </c>
      <c r="BZ209" s="267"/>
      <c r="CA209" s="279"/>
      <c r="CB209" s="279"/>
      <c r="CC209" s="279"/>
      <c r="CD209" s="1283"/>
      <c r="CE209" s="245"/>
      <c r="CF209" s="245"/>
      <c r="CG209" s="245"/>
    </row>
    <row r="210" spans="1:85" ht="14.25" customHeight="1">
      <c r="A210" s="265" t="s">
        <v>58</v>
      </c>
      <c r="B210" s="2" t="s">
        <v>1261</v>
      </c>
      <c r="C210" s="2" t="s">
        <v>1428</v>
      </c>
      <c r="D210" s="265" t="s">
        <v>3672</v>
      </c>
      <c r="E210" s="265">
        <v>45777</v>
      </c>
      <c r="F210" s="266" t="str">
        <f>IF(_DBcomps[[#This Row],[Lab RTS]]="","No","Yes")</f>
        <v>Yes</v>
      </c>
      <c r="G210" s="267">
        <v>86.25</v>
      </c>
      <c r="H210" s="267"/>
      <c r="I210" s="267"/>
      <c r="J210" s="267"/>
      <c r="K210" s="267"/>
      <c r="L210" s="268"/>
      <c r="M210" s="275"/>
      <c r="N210" s="267"/>
      <c r="O210" s="267"/>
      <c r="P210" s="275"/>
      <c r="Q210" s="269"/>
      <c r="R210" s="270"/>
      <c r="S210" s="270">
        <v>0.48909999999999998</v>
      </c>
      <c r="T210" s="271"/>
      <c r="U210" s="267"/>
      <c r="V210" s="268"/>
      <c r="W210" s="267"/>
      <c r="X210" s="270">
        <v>1.8089999999999999</v>
      </c>
      <c r="Y210" s="274"/>
      <c r="Z210" s="290"/>
      <c r="AA210" s="274"/>
      <c r="AB210" s="275"/>
      <c r="AC210" s="274"/>
      <c r="AD210" s="265"/>
      <c r="AE210" s="274"/>
      <c r="AF210" s="274"/>
      <c r="AG210" s="275"/>
      <c r="AH210" s="274"/>
      <c r="AI210" s="274"/>
      <c r="AJ210" s="275"/>
      <c r="AK210" s="270"/>
      <c r="AL210" s="274"/>
      <c r="AM210" s="275"/>
      <c r="AN210" s="274">
        <v>2.093</v>
      </c>
      <c r="AO210" s="275"/>
      <c r="AP210" s="274"/>
      <c r="AQ210" s="277">
        <f t="shared" si="29"/>
        <v>4</v>
      </c>
      <c r="AR210" s="275" t="s">
        <v>3140</v>
      </c>
      <c r="AS210" s="267"/>
      <c r="AT210" s="273"/>
      <c r="AU210" s="272"/>
      <c r="AV210" s="267"/>
      <c r="AW210" s="268"/>
      <c r="AX210" s="273"/>
      <c r="AY210" s="294"/>
      <c r="AZ210" s="275"/>
      <c r="BA210" s="268"/>
      <c r="BB210" s="268"/>
      <c r="BC210" s="268"/>
      <c r="BD210" s="268"/>
      <c r="BE210" s="267"/>
      <c r="BF210" s="275"/>
      <c r="BG210" s="275"/>
      <c r="BH210" s="275"/>
      <c r="BI210" s="275"/>
      <c r="BJ210" s="278">
        <v>45782</v>
      </c>
      <c r="BK210" s="279">
        <v>45802</v>
      </c>
      <c r="BL210" s="431" t="s">
        <v>3676</v>
      </c>
      <c r="BM210" s="272"/>
      <c r="BN210" s="422">
        <v>3</v>
      </c>
      <c r="BO210" s="422">
        <v>4</v>
      </c>
      <c r="BP210" s="283"/>
      <c r="BQ210" s="293"/>
      <c r="BR210" s="284"/>
      <c r="BS210" s="280" t="str">
        <f>IF(_DBcomps[[#This Row],[Problem]]="","Yes","No")</f>
        <v>Yes</v>
      </c>
      <c r="BT210" s="281">
        <v>3</v>
      </c>
      <c r="BU210" s="273"/>
      <c r="BV210" s="273"/>
      <c r="BW210" s="273"/>
      <c r="BX210" s="273">
        <v>3</v>
      </c>
      <c r="BY210" s="279" t="s">
        <v>1274</v>
      </c>
      <c r="BZ210" s="267"/>
      <c r="CA210" s="279"/>
      <c r="CB210" s="279"/>
      <c r="CC210" s="279"/>
      <c r="CD210" s="1283"/>
      <c r="CE210" s="245"/>
      <c r="CF210" s="245"/>
      <c r="CG210" s="245"/>
    </row>
    <row r="211" spans="1:85" ht="14.25" customHeight="1">
      <c r="A211" s="265" t="s">
        <v>58</v>
      </c>
      <c r="B211" s="2" t="s">
        <v>1261</v>
      </c>
      <c r="C211" s="2" t="s">
        <v>1428</v>
      </c>
      <c r="D211" s="265" t="s">
        <v>3821</v>
      </c>
      <c r="E211" s="265">
        <v>45784</v>
      </c>
      <c r="F211" s="266" t="str">
        <f>IF(_DBcomps[[#This Row],[Lab RTS]]="","No","Yes")</f>
        <v>Yes</v>
      </c>
      <c r="G211" s="267">
        <v>84.76</v>
      </c>
      <c r="H211" s="267"/>
      <c r="I211" s="267"/>
      <c r="J211" s="267"/>
      <c r="K211" s="267"/>
      <c r="L211" s="268"/>
      <c r="M211" s="275"/>
      <c r="N211" s="267"/>
      <c r="O211" s="267"/>
      <c r="P211" s="275"/>
      <c r="Q211" s="269"/>
      <c r="R211" s="270"/>
      <c r="S211" s="270">
        <v>0.4743</v>
      </c>
      <c r="T211" s="271"/>
      <c r="U211" s="267"/>
      <c r="V211" s="268"/>
      <c r="W211" s="267"/>
      <c r="X211" s="270">
        <v>1.972</v>
      </c>
      <c r="Y211" s="274"/>
      <c r="Z211" s="290"/>
      <c r="AA211" s="274"/>
      <c r="AB211" s="275"/>
      <c r="AC211" s="274"/>
      <c r="AD211" s="265"/>
      <c r="AE211" s="274"/>
      <c r="AF211" s="274"/>
      <c r="AG211" s="275"/>
      <c r="AH211" s="274"/>
      <c r="AI211" s="274"/>
      <c r="AJ211" s="275"/>
      <c r="AK211" s="270"/>
      <c r="AL211" s="274"/>
      <c r="AM211" s="275"/>
      <c r="AN211" s="274">
        <v>2.1789999999999998</v>
      </c>
      <c r="AO211" s="275"/>
      <c r="AP211" s="274"/>
      <c r="AQ211" s="277">
        <f t="shared" ref="AQ211:AQ218" si="30">MONTH(E211)</f>
        <v>5</v>
      </c>
      <c r="AR211" s="275" t="s">
        <v>3140</v>
      </c>
      <c r="AS211" s="267"/>
      <c r="AT211" s="273"/>
      <c r="AU211" s="272"/>
      <c r="AV211" s="267"/>
      <c r="AW211" s="268"/>
      <c r="AX211" s="273"/>
      <c r="AY211" s="294"/>
      <c r="AZ211" s="275"/>
      <c r="BA211" s="268"/>
      <c r="BB211" s="268"/>
      <c r="BC211" s="268"/>
      <c r="BD211" s="268"/>
      <c r="BE211" s="267"/>
      <c r="BF211" s="275"/>
      <c r="BG211" s="275"/>
      <c r="BH211" s="275"/>
      <c r="BI211" s="275"/>
      <c r="BJ211" s="278">
        <v>45786</v>
      </c>
      <c r="BK211" s="279">
        <v>45786</v>
      </c>
      <c r="BL211" s="431" t="s">
        <v>3823</v>
      </c>
      <c r="BM211" s="272"/>
      <c r="BN211" s="422">
        <v>3</v>
      </c>
      <c r="BO211" s="422">
        <v>4</v>
      </c>
      <c r="BP211" s="283"/>
      <c r="BQ211" s="293"/>
      <c r="BR211" s="284"/>
      <c r="BS211" s="280" t="str">
        <f>IF(_DBcomps[[#This Row],[Problem]]="","Yes","No")</f>
        <v>Yes</v>
      </c>
      <c r="BT211" s="281">
        <v>3</v>
      </c>
      <c r="BU211" s="273"/>
      <c r="BV211" s="273"/>
      <c r="BW211" s="273"/>
      <c r="BX211" s="273">
        <v>3</v>
      </c>
      <c r="BY211" s="279" t="s">
        <v>1274</v>
      </c>
      <c r="BZ211" s="267"/>
      <c r="CA211" s="279"/>
      <c r="CB211" s="279"/>
      <c r="CC211" s="279"/>
      <c r="CD211" s="1283"/>
      <c r="CE211" s="245"/>
      <c r="CF211" s="245"/>
      <c r="CG211" s="245"/>
    </row>
    <row r="212" spans="1:85" ht="14.25" customHeight="1">
      <c r="A212" s="265" t="s">
        <v>58</v>
      </c>
      <c r="B212" s="2" t="s">
        <v>1261</v>
      </c>
      <c r="C212" s="2" t="s">
        <v>1428</v>
      </c>
      <c r="D212" s="265" t="s">
        <v>3822</v>
      </c>
      <c r="E212" s="265">
        <v>45785</v>
      </c>
      <c r="F212" s="266" t="str">
        <f>IF(_DBcomps[[#This Row],[Lab RTS]]="","No","Yes")</f>
        <v>Yes</v>
      </c>
      <c r="G212" s="267">
        <v>84.85</v>
      </c>
      <c r="H212" s="267"/>
      <c r="I212" s="267"/>
      <c r="J212" s="267"/>
      <c r="K212" s="267"/>
      <c r="L212" s="268"/>
      <c r="M212" s="275"/>
      <c r="N212" s="267"/>
      <c r="O212" s="267"/>
      <c r="P212" s="275"/>
      <c r="Q212" s="269"/>
      <c r="R212" s="270"/>
      <c r="S212" s="270">
        <v>0.48280000000000001</v>
      </c>
      <c r="T212" s="271"/>
      <c r="U212" s="267"/>
      <c r="V212" s="268"/>
      <c r="W212" s="267"/>
      <c r="X212" s="270">
        <v>1.643</v>
      </c>
      <c r="Y212" s="274"/>
      <c r="Z212" s="290"/>
      <c r="AA212" s="274"/>
      <c r="AB212" s="275"/>
      <c r="AC212" s="274"/>
      <c r="AD212" s="265"/>
      <c r="AE212" s="274"/>
      <c r="AF212" s="274"/>
      <c r="AG212" s="275"/>
      <c r="AH212" s="274"/>
      <c r="AI212" s="274"/>
      <c r="AJ212" s="275"/>
      <c r="AK212" s="270"/>
      <c r="AL212" s="274"/>
      <c r="AM212" s="275"/>
      <c r="AN212" s="274">
        <v>2.081</v>
      </c>
      <c r="AO212" s="275"/>
      <c r="AP212" s="274"/>
      <c r="AQ212" s="277">
        <f t="shared" si="30"/>
        <v>5</v>
      </c>
      <c r="AR212" s="275" t="s">
        <v>3140</v>
      </c>
      <c r="AS212" s="267"/>
      <c r="AT212" s="273"/>
      <c r="AU212" s="272"/>
      <c r="AV212" s="267"/>
      <c r="AW212" s="268"/>
      <c r="AX212" s="273"/>
      <c r="AY212" s="294"/>
      <c r="AZ212" s="275"/>
      <c r="BA212" s="268"/>
      <c r="BB212" s="268"/>
      <c r="BC212" s="268"/>
      <c r="BD212" s="268"/>
      <c r="BE212" s="267"/>
      <c r="BF212" s="275"/>
      <c r="BG212" s="275"/>
      <c r="BH212" s="275"/>
      <c r="BI212" s="275"/>
      <c r="BJ212" s="278">
        <v>45786</v>
      </c>
      <c r="BK212" s="279">
        <v>45786</v>
      </c>
      <c r="BL212" s="431" t="s">
        <v>3824</v>
      </c>
      <c r="BM212" s="272"/>
      <c r="BN212" s="422">
        <v>3</v>
      </c>
      <c r="BO212" s="422">
        <v>4</v>
      </c>
      <c r="BP212" s="283"/>
      <c r="BQ212" s="293"/>
      <c r="BR212" s="284"/>
      <c r="BS212" s="280" t="str">
        <f>IF(_DBcomps[[#This Row],[Problem]]="","Yes","No")</f>
        <v>Yes</v>
      </c>
      <c r="BT212" s="281">
        <v>3</v>
      </c>
      <c r="BU212" s="273"/>
      <c r="BV212" s="273"/>
      <c r="BW212" s="273"/>
      <c r="BX212" s="273">
        <v>3</v>
      </c>
      <c r="BY212" s="279" t="s">
        <v>1274</v>
      </c>
      <c r="BZ212" s="267"/>
      <c r="CA212" s="279"/>
      <c r="CB212" s="279"/>
      <c r="CC212" s="279"/>
      <c r="CD212" s="1283"/>
      <c r="CE212" s="245"/>
      <c r="CF212" s="245"/>
      <c r="CG212" s="245"/>
    </row>
    <row r="213" spans="1:85" ht="14.25" customHeight="1">
      <c r="A213" s="265" t="s">
        <v>58</v>
      </c>
      <c r="B213" s="2" t="s">
        <v>1261</v>
      </c>
      <c r="C213" s="2" t="s">
        <v>1428</v>
      </c>
      <c r="D213" s="265" t="s">
        <v>4099</v>
      </c>
      <c r="E213" s="265">
        <v>45789</v>
      </c>
      <c r="F213" s="266" t="str">
        <f>IF(_DBcomps[[#This Row],[Lab RTS]]="","No","Yes")</f>
        <v>Yes</v>
      </c>
      <c r="G213" s="267">
        <v>85.64</v>
      </c>
      <c r="H213" s="267"/>
      <c r="I213" s="267"/>
      <c r="J213" s="267"/>
      <c r="K213" s="267"/>
      <c r="L213" s="268"/>
      <c r="M213" s="275"/>
      <c r="N213" s="267"/>
      <c r="O213" s="267"/>
      <c r="P213" s="275"/>
      <c r="Q213" s="269"/>
      <c r="R213" s="270"/>
      <c r="S213" s="270">
        <v>0.47639999999999999</v>
      </c>
      <c r="T213" s="271"/>
      <c r="U213" s="267"/>
      <c r="V213" s="268"/>
      <c r="W213" s="267"/>
      <c r="X213" s="270">
        <v>1.819</v>
      </c>
      <c r="Y213" s="274"/>
      <c r="Z213" s="290"/>
      <c r="AA213" s="274"/>
      <c r="AB213" s="275"/>
      <c r="AC213" s="274"/>
      <c r="AD213" s="265"/>
      <c r="AE213" s="274"/>
      <c r="AF213" s="274"/>
      <c r="AG213" s="275"/>
      <c r="AH213" s="274"/>
      <c r="AI213" s="274"/>
      <c r="AJ213" s="275"/>
      <c r="AK213" s="270"/>
      <c r="AL213" s="274"/>
      <c r="AM213" s="275"/>
      <c r="AN213" s="274">
        <v>2.3759999999999999</v>
      </c>
      <c r="AO213" s="275"/>
      <c r="AP213" s="274"/>
      <c r="AQ213" s="277">
        <f t="shared" si="30"/>
        <v>5</v>
      </c>
      <c r="AR213" s="275" t="s">
        <v>3140</v>
      </c>
      <c r="AS213" s="267"/>
      <c r="AT213" s="273"/>
      <c r="AU213" s="272"/>
      <c r="AV213" s="267"/>
      <c r="AW213" s="268"/>
      <c r="AX213" s="273"/>
      <c r="AY213" s="294"/>
      <c r="AZ213" s="275"/>
      <c r="BA213" s="268"/>
      <c r="BB213" s="268"/>
      <c r="BC213" s="268"/>
      <c r="BD213" s="268"/>
      <c r="BE213" s="267"/>
      <c r="BF213" s="275"/>
      <c r="BG213" s="275"/>
      <c r="BH213" s="275"/>
      <c r="BI213" s="275"/>
      <c r="BJ213" s="278">
        <v>45805</v>
      </c>
      <c r="BK213" s="279">
        <v>45805</v>
      </c>
      <c r="BL213" s="431" t="s">
        <v>4105</v>
      </c>
      <c r="BM213" s="272"/>
      <c r="BN213" s="422">
        <v>3</v>
      </c>
      <c r="BO213" s="422">
        <v>4</v>
      </c>
      <c r="BP213" s="283"/>
      <c r="BQ213" s="293"/>
      <c r="BR213" s="284"/>
      <c r="BS213" s="280" t="str">
        <f>IF(_DBcomps[[#This Row],[Problem]]="","Yes","No")</f>
        <v>Yes</v>
      </c>
      <c r="BT213" s="281">
        <v>3</v>
      </c>
      <c r="BU213" s="273"/>
      <c r="BV213" s="273"/>
      <c r="BW213" s="273"/>
      <c r="BX213" s="273">
        <v>3</v>
      </c>
      <c r="BY213" s="279" t="s">
        <v>1274</v>
      </c>
      <c r="BZ213" s="267"/>
      <c r="CA213" s="279"/>
      <c r="CB213" s="279"/>
      <c r="CC213" s="279"/>
      <c r="CD213" s="1283"/>
      <c r="CE213" s="245"/>
      <c r="CF213" s="245"/>
      <c r="CG213" s="245"/>
    </row>
    <row r="214" spans="1:85" ht="14.25" customHeight="1">
      <c r="A214" s="265" t="s">
        <v>58</v>
      </c>
      <c r="B214" s="2" t="s">
        <v>1261</v>
      </c>
      <c r="C214" s="2" t="s">
        <v>1428</v>
      </c>
      <c r="D214" s="265" t="s">
        <v>4100</v>
      </c>
      <c r="E214" s="265">
        <v>45791</v>
      </c>
      <c r="F214" s="266" t="str">
        <f>IF(_DBcomps[[#This Row],[Lab RTS]]="","No","Yes")</f>
        <v>Yes</v>
      </c>
      <c r="G214" s="267">
        <v>85.3</v>
      </c>
      <c r="H214" s="267"/>
      <c r="I214" s="267"/>
      <c r="J214" s="267"/>
      <c r="K214" s="267"/>
      <c r="L214" s="268"/>
      <c r="M214" s="275"/>
      <c r="N214" s="267"/>
      <c r="O214" s="267"/>
      <c r="P214" s="275"/>
      <c r="Q214" s="269"/>
      <c r="R214" s="270"/>
      <c r="S214" s="270">
        <v>0.48759999999999998</v>
      </c>
      <c r="T214" s="271"/>
      <c r="U214" s="267"/>
      <c r="V214" s="268"/>
      <c r="W214" s="267"/>
      <c r="X214" s="270">
        <v>1.9710000000000001</v>
      </c>
      <c r="Y214" s="274"/>
      <c r="Z214" s="290"/>
      <c r="AA214" s="274"/>
      <c r="AB214" s="275"/>
      <c r="AC214" s="274"/>
      <c r="AD214" s="265"/>
      <c r="AE214" s="274"/>
      <c r="AF214" s="274"/>
      <c r="AG214" s="275"/>
      <c r="AH214" s="274"/>
      <c r="AI214" s="274"/>
      <c r="AJ214" s="275"/>
      <c r="AK214" s="270"/>
      <c r="AL214" s="274"/>
      <c r="AM214" s="275"/>
      <c r="AN214" s="274">
        <v>2.488</v>
      </c>
      <c r="AO214" s="275"/>
      <c r="AP214" s="274"/>
      <c r="AQ214" s="277">
        <f t="shared" si="30"/>
        <v>5</v>
      </c>
      <c r="AR214" s="275" t="s">
        <v>3140</v>
      </c>
      <c r="AS214" s="267"/>
      <c r="AT214" s="273"/>
      <c r="AU214" s="272"/>
      <c r="AV214" s="267"/>
      <c r="AW214" s="268"/>
      <c r="AX214" s="273"/>
      <c r="AY214" s="294"/>
      <c r="AZ214" s="275"/>
      <c r="BA214" s="268"/>
      <c r="BB214" s="268"/>
      <c r="BC214" s="268"/>
      <c r="BD214" s="268"/>
      <c r="BE214" s="267"/>
      <c r="BF214" s="275"/>
      <c r="BG214" s="275"/>
      <c r="BH214" s="275"/>
      <c r="BI214" s="275"/>
      <c r="BJ214" s="278">
        <v>45805</v>
      </c>
      <c r="BK214" s="279">
        <v>45805</v>
      </c>
      <c r="BL214" s="431" t="s">
        <v>4106</v>
      </c>
      <c r="BM214" s="272"/>
      <c r="BN214" s="422">
        <v>3</v>
      </c>
      <c r="BO214" s="422">
        <v>4</v>
      </c>
      <c r="BP214" s="283"/>
      <c r="BQ214" s="293"/>
      <c r="BR214" s="284"/>
      <c r="BS214" s="280" t="str">
        <f>IF(_DBcomps[[#This Row],[Problem]]="","Yes","No")</f>
        <v>Yes</v>
      </c>
      <c r="BT214" s="281">
        <v>3</v>
      </c>
      <c r="BU214" s="273"/>
      <c r="BV214" s="273"/>
      <c r="BW214" s="273"/>
      <c r="BX214" s="273">
        <v>3</v>
      </c>
      <c r="BY214" s="279" t="s">
        <v>1274</v>
      </c>
      <c r="BZ214" s="267"/>
      <c r="CA214" s="279"/>
      <c r="CB214" s="279"/>
      <c r="CC214" s="279"/>
      <c r="CD214" s="1283"/>
      <c r="CE214" s="245"/>
      <c r="CF214" s="245"/>
      <c r="CG214" s="245"/>
    </row>
    <row r="215" spans="1:85" ht="14.25" customHeight="1">
      <c r="A215" s="265" t="s">
        <v>58</v>
      </c>
      <c r="B215" s="2" t="s">
        <v>1261</v>
      </c>
      <c r="C215" s="2" t="s">
        <v>1428</v>
      </c>
      <c r="D215" s="265" t="s">
        <v>4101</v>
      </c>
      <c r="E215" s="265">
        <v>45791</v>
      </c>
      <c r="F215" s="266" t="str">
        <f>IF(_DBcomps[[#This Row],[Lab RTS]]="","No","Yes")</f>
        <v>Yes</v>
      </c>
      <c r="G215" s="267">
        <v>85.4</v>
      </c>
      <c r="H215" s="267"/>
      <c r="I215" s="267"/>
      <c r="J215" s="267"/>
      <c r="K215" s="267"/>
      <c r="L215" s="268"/>
      <c r="M215" s="275"/>
      <c r="N215" s="267"/>
      <c r="O215" s="267"/>
      <c r="P215" s="275"/>
      <c r="Q215" s="269"/>
      <c r="R215" s="270"/>
      <c r="S215" s="270">
        <v>0.49230000000000002</v>
      </c>
      <c r="T215" s="271"/>
      <c r="U215" s="267"/>
      <c r="V215" s="268"/>
      <c r="W215" s="267"/>
      <c r="X215" s="270">
        <v>0.91700000000000004</v>
      </c>
      <c r="Y215" s="274"/>
      <c r="Z215" s="290"/>
      <c r="AA215" s="274"/>
      <c r="AB215" s="275"/>
      <c r="AC215" s="274"/>
      <c r="AD215" s="265"/>
      <c r="AE215" s="274"/>
      <c r="AF215" s="274"/>
      <c r="AG215" s="275"/>
      <c r="AH215" s="274"/>
      <c r="AI215" s="274"/>
      <c r="AJ215" s="275"/>
      <c r="AK215" s="270"/>
      <c r="AL215" s="274"/>
      <c r="AM215" s="275"/>
      <c r="AN215" s="274">
        <v>2.34</v>
      </c>
      <c r="AO215" s="275"/>
      <c r="AP215" s="274"/>
      <c r="AQ215" s="277">
        <f t="shared" si="30"/>
        <v>5</v>
      </c>
      <c r="AR215" s="275" t="s">
        <v>3140</v>
      </c>
      <c r="AS215" s="267"/>
      <c r="AT215" s="273"/>
      <c r="AU215" s="272"/>
      <c r="AV215" s="267"/>
      <c r="AW215" s="268"/>
      <c r="AX215" s="273"/>
      <c r="AY215" s="294"/>
      <c r="AZ215" s="275"/>
      <c r="BA215" s="268"/>
      <c r="BB215" s="268"/>
      <c r="BC215" s="268"/>
      <c r="BD215" s="268"/>
      <c r="BE215" s="267"/>
      <c r="BF215" s="275"/>
      <c r="BG215" s="275"/>
      <c r="BH215" s="275"/>
      <c r="BI215" s="275"/>
      <c r="BJ215" s="278">
        <v>45805</v>
      </c>
      <c r="BK215" s="279">
        <v>45805</v>
      </c>
      <c r="BL215" s="431" t="s">
        <v>4107</v>
      </c>
      <c r="BM215" s="272"/>
      <c r="BN215" s="422">
        <v>3</v>
      </c>
      <c r="BO215" s="422">
        <v>4</v>
      </c>
      <c r="BP215" s="283"/>
      <c r="BQ215" s="293"/>
      <c r="BR215" s="284"/>
      <c r="BS215" s="280" t="str">
        <f>IF(_DBcomps[[#This Row],[Problem]]="","Yes","No")</f>
        <v>Yes</v>
      </c>
      <c r="BT215" s="281">
        <v>3</v>
      </c>
      <c r="BU215" s="273"/>
      <c r="BV215" s="273"/>
      <c r="BW215" s="273"/>
      <c r="BX215" s="273">
        <v>3</v>
      </c>
      <c r="BY215" s="279" t="s">
        <v>1274</v>
      </c>
      <c r="BZ215" s="267"/>
      <c r="CA215" s="279"/>
      <c r="CB215" s="279"/>
      <c r="CC215" s="279"/>
      <c r="CD215" s="1283"/>
      <c r="CE215" s="245"/>
      <c r="CF215" s="245"/>
      <c r="CG215" s="245"/>
    </row>
    <row r="216" spans="1:85" ht="14.25" customHeight="1">
      <c r="A216" s="265" t="s">
        <v>58</v>
      </c>
      <c r="B216" s="2" t="s">
        <v>1261</v>
      </c>
      <c r="C216" s="2" t="s">
        <v>1428</v>
      </c>
      <c r="D216" s="265" t="s">
        <v>4102</v>
      </c>
      <c r="E216" s="265">
        <v>45793</v>
      </c>
      <c r="F216" s="266" t="str">
        <f>IF(_DBcomps[[#This Row],[Lab RTS]]="","No","Yes")</f>
        <v>Yes</v>
      </c>
      <c r="G216" s="267">
        <v>83.68</v>
      </c>
      <c r="H216" s="267"/>
      <c r="I216" s="267"/>
      <c r="J216" s="267"/>
      <c r="K216" s="267"/>
      <c r="L216" s="268"/>
      <c r="M216" s="275"/>
      <c r="N216" s="267"/>
      <c r="O216" s="267"/>
      <c r="P216" s="275"/>
      <c r="Q216" s="269"/>
      <c r="R216" s="270"/>
      <c r="S216" s="270">
        <v>0.4703</v>
      </c>
      <c r="T216" s="271"/>
      <c r="U216" s="267"/>
      <c r="V216" s="268"/>
      <c r="W216" s="267"/>
      <c r="X216" s="270">
        <v>1.8109999999999999</v>
      </c>
      <c r="Y216" s="274"/>
      <c r="Z216" s="290"/>
      <c r="AA216" s="274"/>
      <c r="AB216" s="275"/>
      <c r="AC216" s="274"/>
      <c r="AD216" s="265"/>
      <c r="AE216" s="274"/>
      <c r="AF216" s="274"/>
      <c r="AG216" s="275"/>
      <c r="AH216" s="274"/>
      <c r="AI216" s="274"/>
      <c r="AJ216" s="275"/>
      <c r="AK216" s="270"/>
      <c r="AL216" s="274"/>
      <c r="AM216" s="275"/>
      <c r="AN216" s="274">
        <v>2.5499999999999998</v>
      </c>
      <c r="AO216" s="275"/>
      <c r="AP216" s="274"/>
      <c r="AQ216" s="277">
        <f t="shared" si="30"/>
        <v>5</v>
      </c>
      <c r="AR216" s="275" t="s">
        <v>3140</v>
      </c>
      <c r="AS216" s="267"/>
      <c r="AT216" s="273"/>
      <c r="AU216" s="272"/>
      <c r="AV216" s="267"/>
      <c r="AW216" s="268"/>
      <c r="AX216" s="273"/>
      <c r="AY216" s="294"/>
      <c r="AZ216" s="275"/>
      <c r="BA216" s="268"/>
      <c r="BB216" s="268"/>
      <c r="BC216" s="268"/>
      <c r="BD216" s="268"/>
      <c r="BE216" s="267"/>
      <c r="BF216" s="275"/>
      <c r="BG216" s="275"/>
      <c r="BH216" s="275"/>
      <c r="BI216" s="275"/>
      <c r="BJ216" s="278">
        <v>45805</v>
      </c>
      <c r="BK216" s="279">
        <v>45805</v>
      </c>
      <c r="BL216" s="431" t="s">
        <v>4108</v>
      </c>
      <c r="BM216" s="272"/>
      <c r="BN216" s="422">
        <v>3</v>
      </c>
      <c r="BO216" s="422">
        <v>4</v>
      </c>
      <c r="BP216" s="283"/>
      <c r="BQ216" s="293"/>
      <c r="BR216" s="284"/>
      <c r="BS216" s="280" t="str">
        <f>IF(_DBcomps[[#This Row],[Problem]]="","Yes","No")</f>
        <v>Yes</v>
      </c>
      <c r="BT216" s="281">
        <v>3</v>
      </c>
      <c r="BU216" s="273"/>
      <c r="BV216" s="273"/>
      <c r="BW216" s="273"/>
      <c r="BX216" s="273">
        <v>3</v>
      </c>
      <c r="BY216" s="279" t="s">
        <v>1274</v>
      </c>
      <c r="BZ216" s="267"/>
      <c r="CA216" s="279"/>
      <c r="CB216" s="279"/>
      <c r="CC216" s="279"/>
      <c r="CD216" s="1283"/>
      <c r="CE216" s="245"/>
      <c r="CF216" s="245"/>
      <c r="CG216" s="245"/>
    </row>
    <row r="217" spans="1:85" ht="14.25" customHeight="1">
      <c r="A217" s="265" t="s">
        <v>58</v>
      </c>
      <c r="B217" s="2" t="s">
        <v>1261</v>
      </c>
      <c r="C217" s="2" t="s">
        <v>1428</v>
      </c>
      <c r="D217" s="265" t="s">
        <v>4103</v>
      </c>
      <c r="E217" s="265">
        <v>45801</v>
      </c>
      <c r="F217" s="266" t="str">
        <f>IF(_DBcomps[[#This Row],[Lab RTS]]="","No","Yes")</f>
        <v>Yes</v>
      </c>
      <c r="G217" s="267">
        <v>83.84</v>
      </c>
      <c r="H217" s="267"/>
      <c r="I217" s="267"/>
      <c r="J217" s="267"/>
      <c r="K217" s="267"/>
      <c r="L217" s="268"/>
      <c r="M217" s="275"/>
      <c r="N217" s="267"/>
      <c r="O217" s="267"/>
      <c r="P217" s="275"/>
      <c r="Q217" s="269"/>
      <c r="R217" s="270"/>
      <c r="S217" s="270">
        <v>0.46920000000000001</v>
      </c>
      <c r="T217" s="271"/>
      <c r="U217" s="267"/>
      <c r="V217" s="268"/>
      <c r="W217" s="267"/>
      <c r="X217" s="270">
        <v>1.5669999999999999</v>
      </c>
      <c r="Y217" s="274"/>
      <c r="Z217" s="290"/>
      <c r="AA217" s="274"/>
      <c r="AB217" s="275"/>
      <c r="AC217" s="274"/>
      <c r="AD217" s="265"/>
      <c r="AE217" s="274"/>
      <c r="AF217" s="274"/>
      <c r="AG217" s="275"/>
      <c r="AH217" s="274"/>
      <c r="AI217" s="274"/>
      <c r="AJ217" s="275"/>
      <c r="AK217" s="270"/>
      <c r="AL217" s="274"/>
      <c r="AM217" s="275"/>
      <c r="AN217" s="274">
        <v>2.4380000000000002</v>
      </c>
      <c r="AO217" s="275"/>
      <c r="AP217" s="274"/>
      <c r="AQ217" s="277">
        <f t="shared" si="30"/>
        <v>5</v>
      </c>
      <c r="AR217" s="275" t="s">
        <v>3140</v>
      </c>
      <c r="AS217" s="267"/>
      <c r="AT217" s="273"/>
      <c r="AU217" s="272"/>
      <c r="AV217" s="267"/>
      <c r="AW217" s="268"/>
      <c r="AX217" s="273"/>
      <c r="AY217" s="294"/>
      <c r="AZ217" s="275"/>
      <c r="BA217" s="268"/>
      <c r="BB217" s="268"/>
      <c r="BC217" s="268"/>
      <c r="BD217" s="268"/>
      <c r="BE217" s="267"/>
      <c r="BF217" s="275"/>
      <c r="BG217" s="275"/>
      <c r="BH217" s="275"/>
      <c r="BI217" s="275"/>
      <c r="BJ217" s="278">
        <v>45805</v>
      </c>
      <c r="BK217" s="279">
        <v>45805</v>
      </c>
      <c r="BL217" s="431" t="s">
        <v>4109</v>
      </c>
      <c r="BM217" s="272"/>
      <c r="BN217" s="422">
        <v>3</v>
      </c>
      <c r="BO217" s="422">
        <v>4</v>
      </c>
      <c r="BP217" s="283"/>
      <c r="BQ217" s="293"/>
      <c r="BR217" s="284"/>
      <c r="BS217" s="280" t="str">
        <f>IF(_DBcomps[[#This Row],[Problem]]="","Yes","No")</f>
        <v>Yes</v>
      </c>
      <c r="BT217" s="281">
        <v>3</v>
      </c>
      <c r="BU217" s="273"/>
      <c r="BV217" s="273"/>
      <c r="BW217" s="273"/>
      <c r="BX217" s="273">
        <v>3</v>
      </c>
      <c r="BY217" s="279" t="s">
        <v>1274</v>
      </c>
      <c r="BZ217" s="267"/>
      <c r="CA217" s="279"/>
      <c r="CB217" s="279"/>
      <c r="CC217" s="279"/>
      <c r="CD217" s="1283"/>
      <c r="CE217" s="245"/>
      <c r="CF217" s="245"/>
      <c r="CG217" s="245"/>
    </row>
    <row r="218" spans="1:85" ht="14.25" customHeight="1">
      <c r="A218" s="265" t="s">
        <v>58</v>
      </c>
      <c r="B218" s="2" t="s">
        <v>1261</v>
      </c>
      <c r="C218" s="2" t="s">
        <v>1428</v>
      </c>
      <c r="D218" s="265" t="s">
        <v>4104</v>
      </c>
      <c r="E218" s="265">
        <v>45804</v>
      </c>
      <c r="F218" s="266" t="str">
        <f>IF(_DBcomps[[#This Row],[Lab RTS]]="","No","Yes")</f>
        <v>Yes</v>
      </c>
      <c r="G218" s="267">
        <v>83.72</v>
      </c>
      <c r="H218" s="267"/>
      <c r="I218" s="267"/>
      <c r="J218" s="267"/>
      <c r="K218" s="267"/>
      <c r="L218" s="268"/>
      <c r="M218" s="275"/>
      <c r="N218" s="267"/>
      <c r="O218" s="267"/>
      <c r="P218" s="275"/>
      <c r="Q218" s="269"/>
      <c r="R218" s="270"/>
      <c r="S218" s="270">
        <v>0.48330000000000001</v>
      </c>
      <c r="T218" s="271"/>
      <c r="U218" s="267"/>
      <c r="V218" s="268"/>
      <c r="W218" s="267"/>
      <c r="X218" s="270">
        <v>1.873</v>
      </c>
      <c r="Y218" s="274"/>
      <c r="Z218" s="290"/>
      <c r="AA218" s="274"/>
      <c r="AB218" s="275"/>
      <c r="AC218" s="274"/>
      <c r="AD218" s="265"/>
      <c r="AE218" s="274"/>
      <c r="AF218" s="274"/>
      <c r="AG218" s="275"/>
      <c r="AH218" s="274"/>
      <c r="AI218" s="274"/>
      <c r="AJ218" s="275"/>
      <c r="AK218" s="270"/>
      <c r="AL218" s="274"/>
      <c r="AM218" s="275"/>
      <c r="AN218" s="274">
        <v>2.7229999999999999</v>
      </c>
      <c r="AO218" s="275"/>
      <c r="AP218" s="274"/>
      <c r="AQ218" s="277">
        <f t="shared" si="30"/>
        <v>5</v>
      </c>
      <c r="AR218" s="275" t="s">
        <v>3140</v>
      </c>
      <c r="AS218" s="267"/>
      <c r="AT218" s="273"/>
      <c r="AU218" s="272"/>
      <c r="AV218" s="267"/>
      <c r="AW218" s="268"/>
      <c r="AX218" s="273"/>
      <c r="AY218" s="294"/>
      <c r="AZ218" s="275"/>
      <c r="BA218" s="268"/>
      <c r="BB218" s="268"/>
      <c r="BC218" s="268"/>
      <c r="BD218" s="268"/>
      <c r="BE218" s="267"/>
      <c r="BF218" s="275"/>
      <c r="BG218" s="275"/>
      <c r="BH218" s="275"/>
      <c r="BI218" s="275"/>
      <c r="BJ218" s="278">
        <v>45805</v>
      </c>
      <c r="BK218" s="279">
        <v>45805</v>
      </c>
      <c r="BL218" s="431" t="s">
        <v>4110</v>
      </c>
      <c r="BM218" s="272"/>
      <c r="BN218" s="422">
        <v>3</v>
      </c>
      <c r="BO218" s="422">
        <v>4</v>
      </c>
      <c r="BP218" s="283"/>
      <c r="BQ218" s="293"/>
      <c r="BR218" s="284"/>
      <c r="BS218" s="280" t="str">
        <f>IF(_DBcomps[[#This Row],[Problem]]="","Yes","No")</f>
        <v>Yes</v>
      </c>
      <c r="BT218" s="281">
        <v>3</v>
      </c>
      <c r="BU218" s="273"/>
      <c r="BV218" s="273"/>
      <c r="BW218" s="273"/>
      <c r="BX218" s="273">
        <v>3</v>
      </c>
      <c r="BY218" s="279" t="s">
        <v>1274</v>
      </c>
      <c r="BZ218" s="267"/>
      <c r="CA218" s="279"/>
      <c r="CB218" s="279"/>
      <c r="CC218" s="279"/>
      <c r="CD218" s="1283"/>
      <c r="CE218" s="245"/>
      <c r="CF218" s="245"/>
      <c r="CG218" s="245"/>
    </row>
    <row r="219" spans="1:85" ht="14.25" customHeight="1">
      <c r="A219" s="265" t="s">
        <v>58</v>
      </c>
      <c r="B219" s="2" t="s">
        <v>1261</v>
      </c>
      <c r="C219" s="2" t="s">
        <v>1428</v>
      </c>
      <c r="D219" s="265" t="s">
        <v>4402</v>
      </c>
      <c r="E219" s="265">
        <v>45806</v>
      </c>
      <c r="F219" s="266" t="str">
        <f>IF(_DBcomps[[#This Row],[Lab RTS]]="","No","Yes")</f>
        <v>Yes</v>
      </c>
      <c r="G219" s="267">
        <v>86.4</v>
      </c>
      <c r="H219" s="267"/>
      <c r="I219" s="267"/>
      <c r="J219" s="267"/>
      <c r="K219" s="267"/>
      <c r="L219" s="268"/>
      <c r="M219" s="275"/>
      <c r="N219" s="267"/>
      <c r="O219" s="267"/>
      <c r="P219" s="275"/>
      <c r="Q219" s="269"/>
      <c r="R219" s="270"/>
      <c r="S219" s="270">
        <v>0.46679999999999999</v>
      </c>
      <c r="T219" s="271"/>
      <c r="U219" s="267"/>
      <c r="V219" s="268"/>
      <c r="W219" s="267"/>
      <c r="X219" s="270">
        <v>1.9450000000000001</v>
      </c>
      <c r="Y219" s="274"/>
      <c r="Z219" s="290"/>
      <c r="AA219" s="274"/>
      <c r="AB219" s="275"/>
      <c r="AC219" s="274"/>
      <c r="AD219" s="265"/>
      <c r="AE219" s="274"/>
      <c r="AF219" s="274"/>
      <c r="AG219" s="275"/>
      <c r="AH219" s="274"/>
      <c r="AI219" s="274"/>
      <c r="AJ219" s="275"/>
      <c r="AK219" s="270"/>
      <c r="AL219" s="274"/>
      <c r="AM219" s="275"/>
      <c r="AN219" s="274">
        <v>2.3919999999999999</v>
      </c>
      <c r="AO219" s="275"/>
      <c r="AP219" s="274"/>
      <c r="AQ219" s="277">
        <f t="shared" ref="AQ219:AQ224" si="31">MONTH(E219)</f>
        <v>5</v>
      </c>
      <c r="AR219" s="275" t="s">
        <v>3140</v>
      </c>
      <c r="AS219" s="267"/>
      <c r="AT219" s="273"/>
      <c r="AU219" s="272"/>
      <c r="AV219" s="267"/>
      <c r="AW219" s="268"/>
      <c r="AX219" s="273"/>
      <c r="AY219" s="294"/>
      <c r="AZ219" s="275"/>
      <c r="BA219" s="268"/>
      <c r="BB219" s="268"/>
      <c r="BC219" s="268"/>
      <c r="BD219" s="268"/>
      <c r="BE219" s="267"/>
      <c r="BF219" s="275"/>
      <c r="BG219" s="275"/>
      <c r="BH219" s="275"/>
      <c r="BI219" s="275"/>
      <c r="BJ219" s="278">
        <v>45821</v>
      </c>
      <c r="BK219" s="279">
        <v>45821</v>
      </c>
      <c r="BL219" s="431" t="s">
        <v>4406</v>
      </c>
      <c r="BM219" s="272"/>
      <c r="BN219" s="422">
        <v>3</v>
      </c>
      <c r="BO219" s="422">
        <v>4</v>
      </c>
      <c r="BP219" s="283"/>
      <c r="BQ219" s="293"/>
      <c r="BR219" s="284"/>
      <c r="BS219" s="280" t="str">
        <f>IF(_DBcomps[[#This Row],[Problem]]="","Yes","No")</f>
        <v>Yes</v>
      </c>
      <c r="BT219" s="281">
        <v>3</v>
      </c>
      <c r="BU219" s="273"/>
      <c r="BV219" s="273"/>
      <c r="BW219" s="273"/>
      <c r="BX219" s="273">
        <v>3</v>
      </c>
      <c r="BY219" s="279" t="s">
        <v>1274</v>
      </c>
      <c r="BZ219" s="267"/>
      <c r="CA219" s="279"/>
      <c r="CB219" s="279"/>
      <c r="CC219" s="279"/>
      <c r="CD219" s="1283"/>
      <c r="CE219" s="245"/>
      <c r="CF219" s="245"/>
      <c r="CG219" s="245"/>
    </row>
    <row r="220" spans="1:85" ht="14.25" customHeight="1">
      <c r="A220" s="265" t="s">
        <v>58</v>
      </c>
      <c r="B220" s="2" t="s">
        <v>1261</v>
      </c>
      <c r="C220" s="2" t="s">
        <v>1428</v>
      </c>
      <c r="D220" s="265" t="s">
        <v>4403</v>
      </c>
      <c r="E220" s="265">
        <v>45809</v>
      </c>
      <c r="F220" s="266" t="str">
        <f>IF(_DBcomps[[#This Row],[Lab RTS]]="","No","Yes")</f>
        <v>Yes</v>
      </c>
      <c r="G220" s="267">
        <v>86.45</v>
      </c>
      <c r="H220" s="267"/>
      <c r="I220" s="267"/>
      <c r="J220" s="267"/>
      <c r="K220" s="267"/>
      <c r="L220" s="268"/>
      <c r="M220" s="275"/>
      <c r="N220" s="267"/>
      <c r="O220" s="267"/>
      <c r="P220" s="275"/>
      <c r="Q220" s="269"/>
      <c r="R220" s="270"/>
      <c r="S220" s="270">
        <v>0.49519999999999997</v>
      </c>
      <c r="T220" s="271"/>
      <c r="U220" s="267"/>
      <c r="V220" s="268"/>
      <c r="W220" s="267"/>
      <c r="X220" s="270">
        <v>2.383</v>
      </c>
      <c r="Y220" s="274"/>
      <c r="Z220" s="290"/>
      <c r="AA220" s="274"/>
      <c r="AB220" s="275"/>
      <c r="AC220" s="274"/>
      <c r="AD220" s="265"/>
      <c r="AE220" s="274"/>
      <c r="AF220" s="274"/>
      <c r="AG220" s="275"/>
      <c r="AH220" s="274"/>
      <c r="AI220" s="274"/>
      <c r="AJ220" s="275"/>
      <c r="AK220" s="270"/>
      <c r="AL220" s="274"/>
      <c r="AM220" s="275"/>
      <c r="AN220" s="274">
        <v>2.7269999999999999</v>
      </c>
      <c r="AO220" s="275"/>
      <c r="AP220" s="274"/>
      <c r="AQ220" s="277">
        <f t="shared" si="31"/>
        <v>6</v>
      </c>
      <c r="AR220" s="275" t="s">
        <v>3140</v>
      </c>
      <c r="AS220" s="267"/>
      <c r="AT220" s="273"/>
      <c r="AU220" s="272"/>
      <c r="AV220" s="267"/>
      <c r="AW220" s="268"/>
      <c r="AX220" s="273"/>
      <c r="AY220" s="294"/>
      <c r="AZ220" s="275"/>
      <c r="BA220" s="268"/>
      <c r="BB220" s="268"/>
      <c r="BC220" s="268"/>
      <c r="BD220" s="268"/>
      <c r="BE220" s="267"/>
      <c r="BF220" s="275"/>
      <c r="BG220" s="275"/>
      <c r="BH220" s="275"/>
      <c r="BI220" s="275"/>
      <c r="BJ220" s="278">
        <v>45821</v>
      </c>
      <c r="BK220" s="279">
        <v>45821</v>
      </c>
      <c r="BL220" s="431" t="s">
        <v>4407</v>
      </c>
      <c r="BM220" s="272"/>
      <c r="BN220" s="422">
        <v>3</v>
      </c>
      <c r="BO220" s="422">
        <v>4</v>
      </c>
      <c r="BP220" s="283"/>
      <c r="BQ220" s="293"/>
      <c r="BR220" s="284"/>
      <c r="BS220" s="280" t="str">
        <f>IF(_DBcomps[[#This Row],[Problem]]="","Yes","No")</f>
        <v>Yes</v>
      </c>
      <c r="BT220" s="281">
        <v>3</v>
      </c>
      <c r="BU220" s="273"/>
      <c r="BV220" s="273"/>
      <c r="BW220" s="273"/>
      <c r="BX220" s="273">
        <v>3</v>
      </c>
      <c r="BY220" s="279" t="s">
        <v>1274</v>
      </c>
      <c r="BZ220" s="267"/>
      <c r="CA220" s="279"/>
      <c r="CB220" s="279"/>
      <c r="CC220" s="279"/>
      <c r="CD220" s="1283"/>
      <c r="CE220" s="245"/>
      <c r="CF220" s="245"/>
      <c r="CG220" s="245"/>
    </row>
    <row r="221" spans="1:85" ht="14.25" customHeight="1">
      <c r="A221" s="265" t="s">
        <v>58</v>
      </c>
      <c r="B221" s="2" t="s">
        <v>1261</v>
      </c>
      <c r="C221" s="2" t="s">
        <v>1428</v>
      </c>
      <c r="D221" s="265" t="s">
        <v>4404</v>
      </c>
      <c r="E221" s="265">
        <v>45811</v>
      </c>
      <c r="F221" s="266" t="str">
        <f>IF(_DBcomps[[#This Row],[Lab RTS]]="","No","Yes")</f>
        <v>Yes</v>
      </c>
      <c r="G221" s="267">
        <v>86.6</v>
      </c>
      <c r="H221" s="267"/>
      <c r="I221" s="267"/>
      <c r="J221" s="267"/>
      <c r="K221" s="267"/>
      <c r="L221" s="268"/>
      <c r="M221" s="275"/>
      <c r="N221" s="267"/>
      <c r="O221" s="267"/>
      <c r="P221" s="275"/>
      <c r="Q221" s="269"/>
      <c r="R221" s="270"/>
      <c r="S221" s="270">
        <v>0.48320000000000002</v>
      </c>
      <c r="T221" s="271"/>
      <c r="U221" s="267"/>
      <c r="V221" s="268"/>
      <c r="W221" s="267"/>
      <c r="X221" s="270">
        <v>1.95</v>
      </c>
      <c r="Y221" s="274"/>
      <c r="Z221" s="290"/>
      <c r="AA221" s="274"/>
      <c r="AB221" s="275"/>
      <c r="AC221" s="274"/>
      <c r="AD221" s="265"/>
      <c r="AE221" s="274"/>
      <c r="AF221" s="274"/>
      <c r="AG221" s="275"/>
      <c r="AH221" s="274"/>
      <c r="AI221" s="274"/>
      <c r="AJ221" s="275"/>
      <c r="AK221" s="270"/>
      <c r="AL221" s="274"/>
      <c r="AM221" s="275"/>
      <c r="AN221" s="274">
        <v>2.5049999999999999</v>
      </c>
      <c r="AO221" s="275"/>
      <c r="AP221" s="274"/>
      <c r="AQ221" s="277">
        <f t="shared" si="31"/>
        <v>6</v>
      </c>
      <c r="AR221" s="275" t="s">
        <v>3140</v>
      </c>
      <c r="AS221" s="267"/>
      <c r="AT221" s="273"/>
      <c r="AU221" s="272"/>
      <c r="AV221" s="267"/>
      <c r="AW221" s="268"/>
      <c r="AX221" s="273"/>
      <c r="AY221" s="294"/>
      <c r="AZ221" s="275"/>
      <c r="BA221" s="268"/>
      <c r="BB221" s="268"/>
      <c r="BC221" s="268"/>
      <c r="BD221" s="268"/>
      <c r="BE221" s="267"/>
      <c r="BF221" s="275"/>
      <c r="BG221" s="275"/>
      <c r="BH221" s="275"/>
      <c r="BI221" s="275"/>
      <c r="BJ221" s="278">
        <v>45821</v>
      </c>
      <c r="BK221" s="279">
        <v>45821</v>
      </c>
      <c r="BL221" s="431" t="s">
        <v>4408</v>
      </c>
      <c r="BM221" s="272"/>
      <c r="BN221" s="422">
        <v>3</v>
      </c>
      <c r="BO221" s="422">
        <v>4</v>
      </c>
      <c r="BP221" s="283"/>
      <c r="BQ221" s="293"/>
      <c r="BR221" s="284"/>
      <c r="BS221" s="280" t="str">
        <f>IF(_DBcomps[[#This Row],[Problem]]="","Yes","No")</f>
        <v>Yes</v>
      </c>
      <c r="BT221" s="281">
        <v>3</v>
      </c>
      <c r="BU221" s="273"/>
      <c r="BV221" s="273"/>
      <c r="BW221" s="273"/>
      <c r="BX221" s="273">
        <v>3</v>
      </c>
      <c r="BY221" s="279" t="s">
        <v>1274</v>
      </c>
      <c r="BZ221" s="267"/>
      <c r="CA221" s="279"/>
      <c r="CB221" s="279"/>
      <c r="CC221" s="279"/>
      <c r="CD221" s="1283"/>
      <c r="CE221" s="245"/>
      <c r="CF221" s="245"/>
      <c r="CG221" s="245"/>
    </row>
    <row r="222" spans="1:85" ht="14.25" customHeight="1">
      <c r="A222" s="265" t="s">
        <v>58</v>
      </c>
      <c r="B222" s="2" t="s">
        <v>1261</v>
      </c>
      <c r="C222" s="2" t="s">
        <v>1428</v>
      </c>
      <c r="D222" s="265" t="s">
        <v>4405</v>
      </c>
      <c r="E222" s="265">
        <v>45821</v>
      </c>
      <c r="F222" s="266" t="str">
        <f>IF(_DBcomps[[#This Row],[Lab RTS]]="","No","Yes")</f>
        <v>Yes</v>
      </c>
      <c r="G222" s="267">
        <v>85.47</v>
      </c>
      <c r="H222" s="267"/>
      <c r="I222" s="267"/>
      <c r="J222" s="267"/>
      <c r="K222" s="267"/>
      <c r="L222" s="268"/>
      <c r="M222" s="275"/>
      <c r="N222" s="267"/>
      <c r="O222" s="267"/>
      <c r="P222" s="275"/>
      <c r="Q222" s="269"/>
      <c r="R222" s="270"/>
      <c r="S222" s="270">
        <v>0.47239999999999999</v>
      </c>
      <c r="T222" s="271"/>
      <c r="U222" s="267"/>
      <c r="V222" s="268"/>
      <c r="W222" s="267"/>
      <c r="X222" s="270">
        <v>1.986</v>
      </c>
      <c r="Y222" s="274"/>
      <c r="Z222" s="290"/>
      <c r="AA222" s="274"/>
      <c r="AB222" s="275"/>
      <c r="AC222" s="274"/>
      <c r="AD222" s="265"/>
      <c r="AE222" s="274"/>
      <c r="AF222" s="274"/>
      <c r="AG222" s="275"/>
      <c r="AH222" s="274"/>
      <c r="AI222" s="274"/>
      <c r="AJ222" s="275"/>
      <c r="AK222" s="270"/>
      <c r="AL222" s="274"/>
      <c r="AM222" s="275"/>
      <c r="AN222" s="274">
        <v>2.4089999999999998</v>
      </c>
      <c r="AO222" s="275"/>
      <c r="AP222" s="274"/>
      <c r="AQ222" s="277">
        <f t="shared" si="31"/>
        <v>6</v>
      </c>
      <c r="AR222" s="275" t="s">
        <v>3140</v>
      </c>
      <c r="AS222" s="267"/>
      <c r="AT222" s="273"/>
      <c r="AU222" s="272"/>
      <c r="AV222" s="267"/>
      <c r="AW222" s="268"/>
      <c r="AX222" s="273"/>
      <c r="AY222" s="294"/>
      <c r="AZ222" s="275"/>
      <c r="BA222" s="268"/>
      <c r="BB222" s="268"/>
      <c r="BC222" s="268"/>
      <c r="BD222" s="268"/>
      <c r="BE222" s="267"/>
      <c r="BF222" s="275"/>
      <c r="BG222" s="275"/>
      <c r="BH222" s="275"/>
      <c r="BI222" s="275"/>
      <c r="BJ222" s="278">
        <v>45821</v>
      </c>
      <c r="BK222" s="279">
        <v>45821</v>
      </c>
      <c r="BL222" s="431" t="s">
        <v>4409</v>
      </c>
      <c r="BM222" s="272"/>
      <c r="BN222" s="422">
        <v>3</v>
      </c>
      <c r="BO222" s="422">
        <v>4</v>
      </c>
      <c r="BP222" s="283"/>
      <c r="BQ222" s="293"/>
      <c r="BR222" s="284"/>
      <c r="BS222" s="280" t="str">
        <f>IF(_DBcomps[[#This Row],[Problem]]="","Yes","No")</f>
        <v>Yes</v>
      </c>
      <c r="BT222" s="281">
        <v>3</v>
      </c>
      <c r="BU222" s="273"/>
      <c r="BV222" s="273"/>
      <c r="BW222" s="273"/>
      <c r="BX222" s="273">
        <v>3</v>
      </c>
      <c r="BY222" s="279" t="s">
        <v>1274</v>
      </c>
      <c r="BZ222" s="267"/>
      <c r="CA222" s="279"/>
      <c r="CB222" s="279"/>
      <c r="CC222" s="279"/>
      <c r="CD222" s="1283"/>
      <c r="CE222" s="245"/>
      <c r="CF222" s="245"/>
      <c r="CG222" s="245"/>
    </row>
    <row r="223" spans="1:85" ht="14.25" customHeight="1">
      <c r="A223" s="265" t="s">
        <v>58</v>
      </c>
      <c r="B223" s="2" t="s">
        <v>1261</v>
      </c>
      <c r="C223" s="2" t="s">
        <v>1428</v>
      </c>
      <c r="D223" s="265" t="s">
        <v>4582</v>
      </c>
      <c r="E223" s="265">
        <v>45822</v>
      </c>
      <c r="F223" s="266" t="str">
        <f>IF(_DBcomps[[#This Row],[Lab RTS]]="","No","Yes")</f>
        <v>Yes</v>
      </c>
      <c r="G223" s="267">
        <v>85.13</v>
      </c>
      <c r="H223" s="267"/>
      <c r="I223" s="267"/>
      <c r="J223" s="267"/>
      <c r="K223" s="267"/>
      <c r="L223" s="268"/>
      <c r="M223" s="275"/>
      <c r="N223" s="267"/>
      <c r="O223" s="267"/>
      <c r="P223" s="275"/>
      <c r="Q223" s="269"/>
      <c r="R223" s="270"/>
      <c r="S223" s="270">
        <v>0.47120000000000001</v>
      </c>
      <c r="T223" s="271"/>
      <c r="U223" s="267"/>
      <c r="V223" s="268"/>
      <c r="W223" s="267"/>
      <c r="X223" s="270">
        <v>1.7829999999999999</v>
      </c>
      <c r="Y223" s="274"/>
      <c r="Z223" s="290"/>
      <c r="AA223" s="274"/>
      <c r="AB223" s="275"/>
      <c r="AC223" s="274"/>
      <c r="AD223" s="265"/>
      <c r="AE223" s="274"/>
      <c r="AF223" s="274"/>
      <c r="AG223" s="275"/>
      <c r="AH223" s="274"/>
      <c r="AI223" s="274"/>
      <c r="AJ223" s="275"/>
      <c r="AK223" s="270"/>
      <c r="AL223" s="274"/>
      <c r="AM223" s="275"/>
      <c r="AN223" s="274">
        <v>2.488</v>
      </c>
      <c r="AO223" s="275"/>
      <c r="AP223" s="274"/>
      <c r="AQ223" s="277">
        <f t="shared" si="31"/>
        <v>6</v>
      </c>
      <c r="AR223" s="275" t="s">
        <v>3140</v>
      </c>
      <c r="AS223" s="267"/>
      <c r="AT223" s="273"/>
      <c r="AU223" s="272"/>
      <c r="AV223" s="267"/>
      <c r="AW223" s="268"/>
      <c r="AX223" s="273"/>
      <c r="AY223" s="294"/>
      <c r="AZ223" s="275"/>
      <c r="BA223" s="268"/>
      <c r="BB223" s="268"/>
      <c r="BC223" s="268"/>
      <c r="BD223" s="268"/>
      <c r="BE223" s="267"/>
      <c r="BF223" s="275"/>
      <c r="BG223" s="275"/>
      <c r="BH223" s="275"/>
      <c r="BI223" s="275"/>
      <c r="BJ223" s="278">
        <v>45832</v>
      </c>
      <c r="BK223" s="279">
        <v>45832</v>
      </c>
      <c r="BL223" s="431" t="s">
        <v>4584</v>
      </c>
      <c r="BM223" s="272"/>
      <c r="BN223" s="422">
        <v>3</v>
      </c>
      <c r="BO223" s="422">
        <v>4</v>
      </c>
      <c r="BP223" s="283"/>
      <c r="BQ223" s="293"/>
      <c r="BR223" s="284"/>
      <c r="BS223" s="280" t="str">
        <f>IF(_DBcomps[[#This Row],[Problem]]="","Yes","No")</f>
        <v>Yes</v>
      </c>
      <c r="BT223" s="281">
        <v>3</v>
      </c>
      <c r="BU223" s="273"/>
      <c r="BV223" s="273"/>
      <c r="BW223" s="273"/>
      <c r="BX223" s="273">
        <v>3</v>
      </c>
      <c r="BY223" s="279" t="s">
        <v>1274</v>
      </c>
      <c r="BZ223" s="267"/>
      <c r="CA223" s="279"/>
      <c r="CB223" s="279"/>
      <c r="CC223" s="279"/>
      <c r="CD223" s="1283"/>
      <c r="CE223" s="245"/>
      <c r="CF223" s="245"/>
      <c r="CG223" s="245"/>
    </row>
    <row r="224" spans="1:85" ht="14.25" customHeight="1">
      <c r="A224" s="265" t="s">
        <v>58</v>
      </c>
      <c r="B224" s="2" t="s">
        <v>1261</v>
      </c>
      <c r="C224" s="2" t="s">
        <v>1428</v>
      </c>
      <c r="D224" s="265" t="s">
        <v>4583</v>
      </c>
      <c r="E224" s="265">
        <v>45825</v>
      </c>
      <c r="F224" s="266" t="str">
        <f>IF(_DBcomps[[#This Row],[Lab RTS]]="","No","Yes")</f>
        <v>Yes</v>
      </c>
      <c r="G224" s="267">
        <v>84.87</v>
      </c>
      <c r="H224" s="267"/>
      <c r="I224" s="267"/>
      <c r="J224" s="267"/>
      <c r="K224" s="267"/>
      <c r="L224" s="268"/>
      <c r="M224" s="275"/>
      <c r="N224" s="267"/>
      <c r="O224" s="267"/>
      <c r="P224" s="275"/>
      <c r="Q224" s="269"/>
      <c r="R224" s="270"/>
      <c r="S224" s="270">
        <v>0.48520000000000002</v>
      </c>
      <c r="T224" s="271"/>
      <c r="U224" s="267"/>
      <c r="V224" s="268"/>
      <c r="W224" s="267"/>
      <c r="X224" s="270">
        <v>1.417</v>
      </c>
      <c r="Y224" s="274"/>
      <c r="Z224" s="290"/>
      <c r="AA224" s="274"/>
      <c r="AB224" s="275"/>
      <c r="AC224" s="274"/>
      <c r="AD224" s="265"/>
      <c r="AE224" s="274"/>
      <c r="AF224" s="274"/>
      <c r="AG224" s="275"/>
      <c r="AH224" s="274"/>
      <c r="AI224" s="274"/>
      <c r="AJ224" s="275"/>
      <c r="AK224" s="270"/>
      <c r="AL224" s="274"/>
      <c r="AM224" s="275"/>
      <c r="AN224" s="274">
        <v>2.3820000000000001</v>
      </c>
      <c r="AO224" s="275"/>
      <c r="AP224" s="274"/>
      <c r="AQ224" s="277">
        <f t="shared" si="31"/>
        <v>6</v>
      </c>
      <c r="AR224" s="275" t="s">
        <v>3140</v>
      </c>
      <c r="AS224" s="267"/>
      <c r="AT224" s="273"/>
      <c r="AU224" s="272"/>
      <c r="AV224" s="267"/>
      <c r="AW224" s="268"/>
      <c r="AX224" s="273"/>
      <c r="AY224" s="294"/>
      <c r="AZ224" s="275"/>
      <c r="BA224" s="268"/>
      <c r="BB224" s="268"/>
      <c r="BC224" s="268"/>
      <c r="BD224" s="268"/>
      <c r="BE224" s="267"/>
      <c r="BF224" s="275"/>
      <c r="BG224" s="275"/>
      <c r="BH224" s="275"/>
      <c r="BI224" s="275"/>
      <c r="BJ224" s="278">
        <v>45832</v>
      </c>
      <c r="BK224" s="279">
        <v>45832</v>
      </c>
      <c r="BL224" s="431" t="s">
        <v>4585</v>
      </c>
      <c r="BM224" s="272"/>
      <c r="BN224" s="422">
        <v>3</v>
      </c>
      <c r="BO224" s="422">
        <v>4</v>
      </c>
      <c r="BP224" s="283"/>
      <c r="BQ224" s="293"/>
      <c r="BR224" s="284"/>
      <c r="BS224" s="280" t="str">
        <f>IF(_DBcomps[[#This Row],[Problem]]="","Yes","No")</f>
        <v>Yes</v>
      </c>
      <c r="BT224" s="281">
        <v>3</v>
      </c>
      <c r="BU224" s="273"/>
      <c r="BV224" s="273"/>
      <c r="BW224" s="273"/>
      <c r="BX224" s="273">
        <v>3</v>
      </c>
      <c r="BY224" s="279" t="s">
        <v>1274</v>
      </c>
      <c r="BZ224" s="267"/>
      <c r="CA224" s="279"/>
      <c r="CB224" s="279"/>
      <c r="CC224" s="279"/>
      <c r="CD224" s="1283"/>
      <c r="CE224" s="245"/>
      <c r="CF224" s="245"/>
      <c r="CG224" s="245"/>
    </row>
    <row r="225" spans="1:85" ht="14.25" customHeight="1">
      <c r="A225" s="265" t="s">
        <v>58</v>
      </c>
      <c r="B225" s="2" t="s">
        <v>1260</v>
      </c>
      <c r="C225" s="2" t="s">
        <v>1428</v>
      </c>
      <c r="D225" s="265" t="s">
        <v>1690</v>
      </c>
      <c r="E225" s="265">
        <v>45667</v>
      </c>
      <c r="F225" s="266" t="str">
        <f>IF(_DBcomps[[#This Row],[Lab RTS]]="","No","Yes")</f>
        <v>Yes</v>
      </c>
      <c r="G225" s="267">
        <v>85.8</v>
      </c>
      <c r="H225" s="267"/>
      <c r="I225" s="267"/>
      <c r="J225" s="267"/>
      <c r="K225" s="267"/>
      <c r="L225" s="268"/>
      <c r="M225" s="275"/>
      <c r="N225" s="267"/>
      <c r="O225" s="267"/>
      <c r="P225" s="275"/>
      <c r="Q225" s="269"/>
      <c r="R225" s="270"/>
      <c r="S225" s="270">
        <v>0.46700000000000003</v>
      </c>
      <c r="T225" s="271"/>
      <c r="U225" s="267"/>
      <c r="V225" s="268"/>
      <c r="W225" s="267"/>
      <c r="X225" s="270">
        <v>1.1830000000000001</v>
      </c>
      <c r="Y225" s="274">
        <v>2.5339999999999998</v>
      </c>
      <c r="Z225" s="290"/>
      <c r="AA225" s="274"/>
      <c r="AB225" s="275"/>
      <c r="AC225" s="274"/>
      <c r="AD225" s="265"/>
      <c r="AE225" s="274"/>
      <c r="AF225" s="274"/>
      <c r="AG225" s="275"/>
      <c r="AH225" s="274"/>
      <c r="AI225" s="274"/>
      <c r="AJ225" s="275"/>
      <c r="AK225" s="270">
        <v>99.641000000000005</v>
      </c>
      <c r="AL225" s="274"/>
      <c r="AM225" s="275"/>
      <c r="AN225" s="274"/>
      <c r="AO225" s="275"/>
      <c r="AP225" s="274"/>
      <c r="AQ225" s="277">
        <f t="shared" si="25"/>
        <v>1</v>
      </c>
      <c r="AR225" s="275"/>
      <c r="AS225" s="267"/>
      <c r="AT225" s="273"/>
      <c r="AU225" s="272"/>
      <c r="AV225" s="267"/>
      <c r="AW225" s="268"/>
      <c r="AX225" s="273"/>
      <c r="AY225" s="294"/>
      <c r="AZ225" s="275"/>
      <c r="BA225" s="268"/>
      <c r="BB225" s="268"/>
      <c r="BC225" s="268"/>
      <c r="BD225" s="268"/>
      <c r="BE225" s="267"/>
      <c r="BF225" s="275"/>
      <c r="BG225" s="275"/>
      <c r="BH225" s="275"/>
      <c r="BI225" s="275"/>
      <c r="BJ225" s="278">
        <v>45667</v>
      </c>
      <c r="BK225" s="279">
        <v>45667</v>
      </c>
      <c r="BL225" s="431" t="s">
        <v>4586</v>
      </c>
      <c r="BM225" s="272"/>
      <c r="BN225" s="422">
        <v>9</v>
      </c>
      <c r="BO225" s="422">
        <v>5</v>
      </c>
      <c r="BP225" s="283"/>
      <c r="BQ225" s="293"/>
      <c r="BR225" s="284"/>
      <c r="BS225" s="280" t="str">
        <f>IF(_DBcomps[[#This Row],[Problem]]="","Yes","No")</f>
        <v>No</v>
      </c>
      <c r="BT225" s="281">
        <v>5</v>
      </c>
      <c r="BU225" s="273">
        <v>3</v>
      </c>
      <c r="BV225" s="273"/>
      <c r="BW225" s="273"/>
      <c r="BX225" s="273">
        <v>3</v>
      </c>
      <c r="BY225" s="279" t="s">
        <v>1273</v>
      </c>
      <c r="BZ225" s="267"/>
      <c r="CA225" s="279" t="s">
        <v>1243</v>
      </c>
      <c r="CB225" s="279" t="s">
        <v>1321</v>
      </c>
      <c r="CC225" s="279" t="s">
        <v>1262</v>
      </c>
      <c r="CD225" s="1283"/>
      <c r="CE225" s="245"/>
      <c r="CF225" s="245"/>
      <c r="CG225" s="245"/>
    </row>
    <row r="226" spans="1:85" ht="14.25" customHeight="1">
      <c r="A226" s="265" t="s">
        <v>58</v>
      </c>
      <c r="B226" s="2" t="s">
        <v>1260</v>
      </c>
      <c r="C226" s="2" t="s">
        <v>1428</v>
      </c>
      <c r="D226" s="265" t="s">
        <v>1922</v>
      </c>
      <c r="E226" s="265">
        <v>45685</v>
      </c>
      <c r="F226" s="266" t="str">
        <f>IF(_DBcomps[[#This Row],[Lab RTS]]="","No","Yes")</f>
        <v>Yes</v>
      </c>
      <c r="G226" s="267">
        <v>86.55</v>
      </c>
      <c r="H226" s="267"/>
      <c r="I226" s="267"/>
      <c r="J226" s="267"/>
      <c r="K226" s="267"/>
      <c r="L226" s="268"/>
      <c r="M226" s="275"/>
      <c r="N226" s="267"/>
      <c r="O226" s="267"/>
      <c r="P226" s="275"/>
      <c r="Q226" s="269"/>
      <c r="R226" s="270"/>
      <c r="S226" s="270">
        <v>0.4133</v>
      </c>
      <c r="T226" s="271"/>
      <c r="U226" s="267"/>
      <c r="V226" s="268"/>
      <c r="W226" s="267"/>
      <c r="X226" s="270">
        <v>2.383</v>
      </c>
      <c r="Y226" s="274">
        <v>1.2649999999999999</v>
      </c>
      <c r="Z226" s="290"/>
      <c r="AA226" s="274"/>
      <c r="AB226" s="275"/>
      <c r="AC226" s="274"/>
      <c r="AD226" s="265"/>
      <c r="AE226" s="274"/>
      <c r="AF226" s="274"/>
      <c r="AG226" s="275"/>
      <c r="AH226" s="274"/>
      <c r="AI226" s="274"/>
      <c r="AJ226" s="275"/>
      <c r="AK226" s="270">
        <v>99.341999999999999</v>
      </c>
      <c r="AL226" s="274"/>
      <c r="AM226" s="275"/>
      <c r="AN226" s="274"/>
      <c r="AO226" s="275"/>
      <c r="AP226" s="274"/>
      <c r="AQ226" s="277">
        <f t="shared" si="25"/>
        <v>1</v>
      </c>
      <c r="AR226" s="275"/>
      <c r="AS226" s="267"/>
      <c r="AT226" s="273"/>
      <c r="AU226" s="272"/>
      <c r="AV226" s="267"/>
      <c r="AW226" s="268"/>
      <c r="AX226" s="273"/>
      <c r="AY226" s="294"/>
      <c r="AZ226" s="275"/>
      <c r="BA226" s="268"/>
      <c r="BB226" s="268"/>
      <c r="BC226" s="268"/>
      <c r="BD226" s="268"/>
      <c r="BE226" s="267"/>
      <c r="BF226" s="275"/>
      <c r="BG226" s="275"/>
      <c r="BH226" s="275"/>
      <c r="BI226" s="275"/>
      <c r="BJ226" s="278">
        <v>45685</v>
      </c>
      <c r="BK226" s="279">
        <v>45685</v>
      </c>
      <c r="BL226" s="431" t="s">
        <v>4587</v>
      </c>
      <c r="BM226" s="272"/>
      <c r="BN226" s="422">
        <v>7</v>
      </c>
      <c r="BO226" s="422">
        <v>5</v>
      </c>
      <c r="BP226" s="283"/>
      <c r="BQ226" s="293"/>
      <c r="BR226" s="284"/>
      <c r="BS226" s="280" t="str">
        <f>IF(_DBcomps[[#This Row],[Problem]]="","Yes","No")</f>
        <v>No</v>
      </c>
      <c r="BT226" s="281">
        <v>6</v>
      </c>
      <c r="BU226" s="273">
        <v>1</v>
      </c>
      <c r="BV226" s="273"/>
      <c r="BW226" s="273"/>
      <c r="BX226" s="273">
        <v>3</v>
      </c>
      <c r="BY226" s="279" t="s">
        <v>1273</v>
      </c>
      <c r="BZ226" s="267"/>
      <c r="CA226" s="279" t="s">
        <v>1243</v>
      </c>
      <c r="CB226" s="279" t="s">
        <v>1321</v>
      </c>
      <c r="CC226" s="279" t="s">
        <v>1262</v>
      </c>
      <c r="CD226" s="1283"/>
      <c r="CE226" s="245"/>
      <c r="CF226" s="245"/>
      <c r="CG226" s="245"/>
    </row>
    <row r="227" spans="1:85" ht="14.25" customHeight="1">
      <c r="A227" s="265" t="s">
        <v>58</v>
      </c>
      <c r="B227" s="2" t="s">
        <v>1260</v>
      </c>
      <c r="C227" s="2" t="s">
        <v>1428</v>
      </c>
      <c r="D227" s="265" t="s">
        <v>2170</v>
      </c>
      <c r="E227" s="265">
        <v>45693</v>
      </c>
      <c r="F227" s="266" t="str">
        <f>IF(_DBcomps[[#This Row],[Lab RTS]]="","No","Yes")</f>
        <v>Yes</v>
      </c>
      <c r="G227" s="267">
        <v>85.86</v>
      </c>
      <c r="H227" s="267"/>
      <c r="I227" s="267"/>
      <c r="J227" s="267"/>
      <c r="K227" s="267"/>
      <c r="L227" s="268"/>
      <c r="M227" s="275"/>
      <c r="N227" s="267"/>
      <c r="O227" s="267"/>
      <c r="P227" s="275"/>
      <c r="Q227" s="269"/>
      <c r="R227" s="270"/>
      <c r="S227" s="270">
        <v>0.4733</v>
      </c>
      <c r="T227" s="271"/>
      <c r="U227" s="267"/>
      <c r="V227" s="268"/>
      <c r="W227" s="267"/>
      <c r="X227" s="270">
        <v>2.0990000000000002</v>
      </c>
      <c r="Y227" s="274">
        <v>1.9136</v>
      </c>
      <c r="Z227" s="290"/>
      <c r="AA227" s="274"/>
      <c r="AB227" s="275"/>
      <c r="AC227" s="274"/>
      <c r="AD227" s="265"/>
      <c r="AE227" s="274"/>
      <c r="AF227" s="274"/>
      <c r="AG227" s="275"/>
      <c r="AH227" s="274"/>
      <c r="AI227" s="274"/>
      <c r="AJ227" s="275"/>
      <c r="AK227" s="270">
        <v>99.45</v>
      </c>
      <c r="AL227" s="274"/>
      <c r="AM227" s="275"/>
      <c r="AN227" s="274"/>
      <c r="AO227" s="275"/>
      <c r="AP227" s="274"/>
      <c r="AQ227" s="277">
        <f t="shared" ref="AQ227:AQ232" si="32">MONTH(E227)</f>
        <v>2</v>
      </c>
      <c r="AR227" s="275"/>
      <c r="AS227" s="267"/>
      <c r="AT227" s="273"/>
      <c r="AU227" s="272"/>
      <c r="AV227" s="267"/>
      <c r="AW227" s="268"/>
      <c r="AX227" s="273"/>
      <c r="AY227" s="294"/>
      <c r="AZ227" s="275"/>
      <c r="BA227" s="268"/>
      <c r="BB227" s="268"/>
      <c r="BC227" s="268"/>
      <c r="BD227" s="268"/>
      <c r="BE227" s="267"/>
      <c r="BF227" s="275"/>
      <c r="BG227" s="275"/>
      <c r="BH227" s="275"/>
      <c r="BI227" s="275"/>
      <c r="BJ227" s="278">
        <v>45694</v>
      </c>
      <c r="BK227" s="279">
        <v>45694</v>
      </c>
      <c r="BL227" s="431" t="s">
        <v>4588</v>
      </c>
      <c r="BM227" s="272"/>
      <c r="BN227" s="422">
        <v>3</v>
      </c>
      <c r="BO227" s="422">
        <v>5</v>
      </c>
      <c r="BP227" s="283"/>
      <c r="BQ227" s="293"/>
      <c r="BR227" s="284"/>
      <c r="BS227" s="280" t="str">
        <f>IF(_DBcomps[[#This Row],[Problem]]="","Yes","No")</f>
        <v>Yes</v>
      </c>
      <c r="BT227" s="281">
        <v>3</v>
      </c>
      <c r="BU227" s="273"/>
      <c r="BV227" s="273"/>
      <c r="BW227" s="273"/>
      <c r="BX227" s="273">
        <v>3</v>
      </c>
      <c r="BY227" s="279" t="s">
        <v>1273</v>
      </c>
      <c r="BZ227" s="267"/>
      <c r="CA227" s="279"/>
      <c r="CB227" s="279"/>
      <c r="CC227" s="279"/>
      <c r="CD227" s="1283"/>
      <c r="CE227" s="245"/>
      <c r="CF227" s="245"/>
      <c r="CG227" s="245"/>
    </row>
    <row r="228" spans="1:85" ht="14.25" customHeight="1">
      <c r="A228" s="265" t="s">
        <v>58</v>
      </c>
      <c r="B228" s="2" t="s">
        <v>1260</v>
      </c>
      <c r="C228" s="2" t="s">
        <v>1428</v>
      </c>
      <c r="D228" s="265" t="s">
        <v>2171</v>
      </c>
      <c r="E228" s="265">
        <v>45696</v>
      </c>
      <c r="F228" s="266" t="str">
        <f>IF(_DBcomps[[#This Row],[Lab RTS]]="","No","Yes")</f>
        <v>Yes</v>
      </c>
      <c r="G228" s="267">
        <v>86.52</v>
      </c>
      <c r="H228" s="267"/>
      <c r="I228" s="267"/>
      <c r="J228" s="267"/>
      <c r="K228" s="267"/>
      <c r="L228" s="268"/>
      <c r="M228" s="275"/>
      <c r="N228" s="267"/>
      <c r="O228" s="267"/>
      <c r="P228" s="275"/>
      <c r="Q228" s="269"/>
      <c r="R228" s="270"/>
      <c r="S228" s="270">
        <v>0.43070000000000003</v>
      </c>
      <c r="T228" s="271"/>
      <c r="U228" s="267"/>
      <c r="V228" s="268"/>
      <c r="W228" s="267"/>
      <c r="X228" s="270">
        <v>1.7829999999999999</v>
      </c>
      <c r="Y228" s="274">
        <v>2.8460000000000001</v>
      </c>
      <c r="Z228" s="290"/>
      <c r="AA228" s="274"/>
      <c r="AB228" s="275"/>
      <c r="AC228" s="274"/>
      <c r="AD228" s="265"/>
      <c r="AE228" s="274"/>
      <c r="AF228" s="274"/>
      <c r="AG228" s="275"/>
      <c r="AH228" s="274"/>
      <c r="AI228" s="274"/>
      <c r="AJ228" s="275"/>
      <c r="AK228" s="270">
        <v>99.85</v>
      </c>
      <c r="AL228" s="274"/>
      <c r="AM228" s="275"/>
      <c r="AN228" s="274"/>
      <c r="AO228" s="275"/>
      <c r="AP228" s="274"/>
      <c r="AQ228" s="277">
        <f t="shared" si="32"/>
        <v>2</v>
      </c>
      <c r="AR228" s="275"/>
      <c r="AS228" s="267"/>
      <c r="AT228" s="273"/>
      <c r="AU228" s="272"/>
      <c r="AV228" s="267"/>
      <c r="AW228" s="268"/>
      <c r="AX228" s="273"/>
      <c r="AY228" s="294"/>
      <c r="AZ228" s="275"/>
      <c r="BA228" s="268"/>
      <c r="BB228" s="268"/>
      <c r="BC228" s="268"/>
      <c r="BD228" s="268"/>
      <c r="BE228" s="267"/>
      <c r="BF228" s="275"/>
      <c r="BG228" s="275"/>
      <c r="BH228" s="275"/>
      <c r="BI228" s="275"/>
      <c r="BJ228" s="278">
        <v>45699</v>
      </c>
      <c r="BK228" s="279">
        <v>45699</v>
      </c>
      <c r="BL228" s="431" t="s">
        <v>4589</v>
      </c>
      <c r="BM228" s="272"/>
      <c r="BN228" s="422">
        <v>3</v>
      </c>
      <c r="BO228" s="422">
        <v>5</v>
      </c>
      <c r="BP228" s="283"/>
      <c r="BQ228" s="293"/>
      <c r="BR228" s="284"/>
      <c r="BS228" s="280" t="str">
        <f>IF(_DBcomps[[#This Row],[Problem]]="","Yes","No")</f>
        <v>Yes</v>
      </c>
      <c r="BT228" s="281">
        <v>3</v>
      </c>
      <c r="BU228" s="273"/>
      <c r="BV228" s="273"/>
      <c r="BW228" s="273"/>
      <c r="BX228" s="273">
        <v>3</v>
      </c>
      <c r="BY228" s="279" t="s">
        <v>1273</v>
      </c>
      <c r="BZ228" s="267"/>
      <c r="CA228" s="279"/>
      <c r="CB228" s="279"/>
      <c r="CC228" s="279"/>
      <c r="CD228" s="1283"/>
      <c r="CE228" s="245"/>
      <c r="CF228" s="245"/>
      <c r="CG228" s="245"/>
    </row>
    <row r="229" spans="1:85" ht="14.25" customHeight="1">
      <c r="A229" s="265" t="s">
        <v>58</v>
      </c>
      <c r="B229" s="2" t="s">
        <v>1260</v>
      </c>
      <c r="C229" s="2" t="s">
        <v>1428</v>
      </c>
      <c r="D229" s="265" t="s">
        <v>2357</v>
      </c>
      <c r="E229" s="265">
        <v>45701</v>
      </c>
      <c r="F229" s="266" t="str">
        <f>IF(_DBcomps[[#This Row],[Lab RTS]]="","No","Yes")</f>
        <v>Yes</v>
      </c>
      <c r="G229" s="267">
        <v>83.53</v>
      </c>
      <c r="H229" s="267"/>
      <c r="I229" s="267"/>
      <c r="J229" s="267"/>
      <c r="K229" s="267"/>
      <c r="L229" s="268"/>
      <c r="M229" s="275"/>
      <c r="N229" s="267"/>
      <c r="O229" s="267"/>
      <c r="P229" s="275"/>
      <c r="Q229" s="269"/>
      <c r="R229" s="270"/>
      <c r="S229" s="270">
        <v>0.46789999999999998</v>
      </c>
      <c r="T229" s="271"/>
      <c r="U229" s="267"/>
      <c r="V229" s="268"/>
      <c r="W229" s="267"/>
      <c r="X229" s="270">
        <v>2.056</v>
      </c>
      <c r="Y229" s="274">
        <v>2.3010999999999999</v>
      </c>
      <c r="Z229" s="290"/>
      <c r="AA229" s="274"/>
      <c r="AB229" s="275"/>
      <c r="AC229" s="274"/>
      <c r="AD229" s="265"/>
      <c r="AE229" s="274"/>
      <c r="AF229" s="274"/>
      <c r="AG229" s="275"/>
      <c r="AH229" s="274"/>
      <c r="AI229" s="274"/>
      <c r="AJ229" s="275"/>
      <c r="AK229" s="270">
        <v>99.632999999999996</v>
      </c>
      <c r="AL229" s="274"/>
      <c r="AM229" s="275"/>
      <c r="AN229" s="274"/>
      <c r="AO229" s="275"/>
      <c r="AP229" s="274"/>
      <c r="AQ229" s="277">
        <f t="shared" si="32"/>
        <v>2</v>
      </c>
      <c r="AR229" s="275"/>
      <c r="AS229" s="267"/>
      <c r="AT229" s="273"/>
      <c r="AU229" s="272"/>
      <c r="AV229" s="267"/>
      <c r="AW229" s="268"/>
      <c r="AX229" s="273"/>
      <c r="AY229" s="294"/>
      <c r="AZ229" s="275"/>
      <c r="BA229" s="268"/>
      <c r="BB229" s="268"/>
      <c r="BC229" s="268"/>
      <c r="BD229" s="268"/>
      <c r="BE229" s="267"/>
      <c r="BF229" s="275"/>
      <c r="BG229" s="275"/>
      <c r="BH229" s="275"/>
      <c r="BI229" s="275"/>
      <c r="BJ229" s="278">
        <v>45708</v>
      </c>
      <c r="BK229" s="279">
        <v>45708</v>
      </c>
      <c r="BL229" s="431" t="s">
        <v>4590</v>
      </c>
      <c r="BM229" s="272"/>
      <c r="BN229" s="422">
        <v>3</v>
      </c>
      <c r="BO229" s="422">
        <v>5</v>
      </c>
      <c r="BP229" s="283"/>
      <c r="BQ229" s="293"/>
      <c r="BR229" s="284"/>
      <c r="BS229" s="280" t="str">
        <f>IF(_DBcomps[[#This Row],[Problem]]="","Yes","No")</f>
        <v>Yes</v>
      </c>
      <c r="BT229" s="281">
        <v>6</v>
      </c>
      <c r="BU229" s="273"/>
      <c r="BV229" s="273"/>
      <c r="BW229" s="273"/>
      <c r="BX229" s="273">
        <v>3</v>
      </c>
      <c r="BY229" s="279" t="s">
        <v>1273</v>
      </c>
      <c r="BZ229" s="267"/>
      <c r="CA229" s="279"/>
      <c r="CB229" s="279"/>
      <c r="CC229" s="279"/>
      <c r="CD229" s="1283"/>
      <c r="CE229" s="245"/>
      <c r="CF229" s="245"/>
      <c r="CG229" s="245"/>
    </row>
    <row r="230" spans="1:85" ht="14.25" customHeight="1">
      <c r="A230" s="265" t="s">
        <v>58</v>
      </c>
      <c r="B230" s="2" t="s">
        <v>1260</v>
      </c>
      <c r="C230" s="2" t="s">
        <v>1428</v>
      </c>
      <c r="D230" s="265" t="s">
        <v>2358</v>
      </c>
      <c r="E230" s="265">
        <v>45707</v>
      </c>
      <c r="F230" s="266" t="str">
        <f>IF(_DBcomps[[#This Row],[Lab RTS]]="","No","Yes")</f>
        <v>Yes</v>
      </c>
      <c r="G230" s="267">
        <v>84.25</v>
      </c>
      <c r="H230" s="267"/>
      <c r="I230" s="267"/>
      <c r="J230" s="267"/>
      <c r="K230" s="267"/>
      <c r="L230" s="268"/>
      <c r="M230" s="275"/>
      <c r="N230" s="267"/>
      <c r="O230" s="267"/>
      <c r="P230" s="275"/>
      <c r="Q230" s="269"/>
      <c r="R230" s="270"/>
      <c r="S230" s="270">
        <v>0.40189999999999998</v>
      </c>
      <c r="T230" s="271"/>
      <c r="U230" s="267"/>
      <c r="V230" s="268"/>
      <c r="W230" s="267"/>
      <c r="X230" s="270">
        <v>2.5329999999999999</v>
      </c>
      <c r="Y230" s="274">
        <v>2.3085</v>
      </c>
      <c r="Z230" s="290"/>
      <c r="AA230" s="274"/>
      <c r="AB230" s="275"/>
      <c r="AC230" s="274"/>
      <c r="AD230" s="265"/>
      <c r="AE230" s="274"/>
      <c r="AF230" s="274"/>
      <c r="AG230" s="275"/>
      <c r="AH230" s="274"/>
      <c r="AI230" s="274"/>
      <c r="AJ230" s="275"/>
      <c r="AK230" s="270">
        <v>99.468000000000004</v>
      </c>
      <c r="AL230" s="274"/>
      <c r="AM230" s="275"/>
      <c r="AN230" s="274"/>
      <c r="AO230" s="275"/>
      <c r="AP230" s="274"/>
      <c r="AQ230" s="277">
        <f t="shared" si="32"/>
        <v>2</v>
      </c>
      <c r="AR230" s="275"/>
      <c r="AS230" s="267"/>
      <c r="AT230" s="273"/>
      <c r="AU230" s="272"/>
      <c r="AV230" s="267"/>
      <c r="AW230" s="268"/>
      <c r="AX230" s="273"/>
      <c r="AY230" s="294"/>
      <c r="AZ230" s="275"/>
      <c r="BA230" s="268"/>
      <c r="BB230" s="268"/>
      <c r="BC230" s="268"/>
      <c r="BD230" s="268"/>
      <c r="BE230" s="267"/>
      <c r="BF230" s="275"/>
      <c r="BG230" s="275"/>
      <c r="BH230" s="275"/>
      <c r="BI230" s="275"/>
      <c r="BJ230" s="278">
        <v>45708</v>
      </c>
      <c r="BK230" s="279">
        <v>45708</v>
      </c>
      <c r="BL230" s="431" t="s">
        <v>4591</v>
      </c>
      <c r="BM230" s="272"/>
      <c r="BN230" s="422">
        <v>10</v>
      </c>
      <c r="BO230" s="422">
        <v>5</v>
      </c>
      <c r="BP230" s="283"/>
      <c r="BQ230" s="293"/>
      <c r="BR230" s="284"/>
      <c r="BS230" s="280" t="str">
        <f>IF(_DBcomps[[#This Row],[Problem]]="","Yes","No")</f>
        <v>No</v>
      </c>
      <c r="BT230" s="281">
        <v>5</v>
      </c>
      <c r="BU230" s="273">
        <v>3</v>
      </c>
      <c r="BV230" s="273"/>
      <c r="BW230" s="273"/>
      <c r="BX230" s="273">
        <v>3</v>
      </c>
      <c r="BY230" s="279" t="s">
        <v>1273</v>
      </c>
      <c r="BZ230" s="267"/>
      <c r="CA230" s="279" t="s">
        <v>1243</v>
      </c>
      <c r="CB230" s="279" t="s">
        <v>1321</v>
      </c>
      <c r="CC230" s="279" t="s">
        <v>1262</v>
      </c>
      <c r="CD230" s="1283"/>
      <c r="CE230" s="245"/>
      <c r="CF230" s="245"/>
      <c r="CG230" s="245"/>
    </row>
    <row r="231" spans="1:85" ht="14.25" customHeight="1">
      <c r="A231" s="265" t="s">
        <v>58</v>
      </c>
      <c r="B231" s="2" t="s">
        <v>1260</v>
      </c>
      <c r="C231" s="2" t="s">
        <v>1428</v>
      </c>
      <c r="D231" s="265" t="s">
        <v>2569</v>
      </c>
      <c r="E231" s="265">
        <v>45715</v>
      </c>
      <c r="F231" s="266" t="str">
        <f>IF(_DBcomps[[#This Row],[Lab RTS]]="","No","Yes")</f>
        <v>Yes</v>
      </c>
      <c r="G231" s="267">
        <v>84.53</v>
      </c>
      <c r="H231" s="267"/>
      <c r="I231" s="267"/>
      <c r="J231" s="267"/>
      <c r="K231" s="267"/>
      <c r="L231" s="268"/>
      <c r="M231" s="275"/>
      <c r="N231" s="267"/>
      <c r="O231" s="267"/>
      <c r="P231" s="275"/>
      <c r="Q231" s="269"/>
      <c r="R231" s="270"/>
      <c r="S231" s="270">
        <v>0.40770000000000001</v>
      </c>
      <c r="T231" s="271"/>
      <c r="U231" s="267"/>
      <c r="V231" s="268"/>
      <c r="W231" s="267"/>
      <c r="X231" s="270">
        <v>1.617</v>
      </c>
      <c r="Y231" s="274">
        <v>0.77239999999999998</v>
      </c>
      <c r="Z231" s="290"/>
      <c r="AA231" s="274"/>
      <c r="AB231" s="275"/>
      <c r="AC231" s="274"/>
      <c r="AD231" s="265"/>
      <c r="AE231" s="274"/>
      <c r="AF231" s="274"/>
      <c r="AG231" s="275"/>
      <c r="AH231" s="274"/>
      <c r="AI231" s="274"/>
      <c r="AJ231" s="275"/>
      <c r="AK231" s="270">
        <v>99.802000000000007</v>
      </c>
      <c r="AL231" s="274"/>
      <c r="AM231" s="275"/>
      <c r="AN231" s="274"/>
      <c r="AO231" s="275"/>
      <c r="AP231" s="274"/>
      <c r="AQ231" s="277">
        <f t="shared" si="32"/>
        <v>2</v>
      </c>
      <c r="AR231" s="275"/>
      <c r="AS231" s="267"/>
      <c r="AT231" s="273"/>
      <c r="AU231" s="272"/>
      <c r="AV231" s="267"/>
      <c r="AW231" s="268"/>
      <c r="AX231" s="273"/>
      <c r="AY231" s="294"/>
      <c r="AZ231" s="275"/>
      <c r="BA231" s="268"/>
      <c r="BB231" s="268"/>
      <c r="BC231" s="268"/>
      <c r="BD231" s="268"/>
      <c r="BE231" s="267"/>
      <c r="BF231" s="275"/>
      <c r="BG231" s="275"/>
      <c r="BH231" s="275"/>
      <c r="BI231" s="275"/>
      <c r="BJ231" s="278">
        <v>45722</v>
      </c>
      <c r="BK231" s="279">
        <v>45722</v>
      </c>
      <c r="BL231" s="431" t="s">
        <v>4592</v>
      </c>
      <c r="BM231" s="272"/>
      <c r="BN231" s="422">
        <v>3</v>
      </c>
      <c r="BO231" s="422">
        <v>5</v>
      </c>
      <c r="BP231" s="283"/>
      <c r="BQ231" s="293"/>
      <c r="BR231" s="284"/>
      <c r="BS231" s="280" t="str">
        <f>IF(_DBcomps[[#This Row],[Problem]]="","Yes","No")</f>
        <v>Yes</v>
      </c>
      <c r="BT231" s="281">
        <v>3</v>
      </c>
      <c r="BU231" s="273"/>
      <c r="BV231" s="273"/>
      <c r="BW231" s="273"/>
      <c r="BX231" s="273">
        <v>3</v>
      </c>
      <c r="BY231" s="279" t="s">
        <v>1273</v>
      </c>
      <c r="BZ231" s="267"/>
      <c r="CA231" s="279"/>
      <c r="CB231" s="279"/>
      <c r="CC231" s="279"/>
      <c r="CD231" s="1283"/>
      <c r="CE231" s="245"/>
      <c r="CF231" s="245"/>
      <c r="CG231" s="245"/>
    </row>
    <row r="232" spans="1:85" ht="14.25" customHeight="1">
      <c r="A232" s="265" t="s">
        <v>58</v>
      </c>
      <c r="B232" s="2" t="s">
        <v>1260</v>
      </c>
      <c r="C232" s="2" t="s">
        <v>1428</v>
      </c>
      <c r="D232" s="265" t="s">
        <v>2570</v>
      </c>
      <c r="E232" s="265">
        <v>45716</v>
      </c>
      <c r="F232" s="266" t="str">
        <f>IF(_DBcomps[[#This Row],[Lab RTS]]="","No","Yes")</f>
        <v>Yes</v>
      </c>
      <c r="G232" s="267">
        <v>83.75</v>
      </c>
      <c r="H232" s="267"/>
      <c r="I232" s="267"/>
      <c r="J232" s="267"/>
      <c r="K232" s="267"/>
      <c r="L232" s="268"/>
      <c r="M232" s="275"/>
      <c r="N232" s="267"/>
      <c r="O232" s="267"/>
      <c r="P232" s="275"/>
      <c r="Q232" s="269"/>
      <c r="R232" s="270"/>
      <c r="S232" s="270">
        <v>0.4733</v>
      </c>
      <c r="T232" s="271"/>
      <c r="U232" s="267"/>
      <c r="V232" s="268"/>
      <c r="W232" s="267"/>
      <c r="X232" s="270">
        <v>1.9450000000000001</v>
      </c>
      <c r="Y232" s="274">
        <v>1.3280000000000001</v>
      </c>
      <c r="Z232" s="290"/>
      <c r="AA232" s="274"/>
      <c r="AB232" s="275"/>
      <c r="AC232" s="274"/>
      <c r="AD232" s="265"/>
      <c r="AE232" s="274"/>
      <c r="AF232" s="274"/>
      <c r="AG232" s="275"/>
      <c r="AH232" s="274"/>
      <c r="AI232" s="274"/>
      <c r="AJ232" s="275"/>
      <c r="AK232" s="270">
        <v>99.593000000000004</v>
      </c>
      <c r="AL232" s="274"/>
      <c r="AM232" s="275"/>
      <c r="AN232" s="274"/>
      <c r="AO232" s="275"/>
      <c r="AP232" s="274"/>
      <c r="AQ232" s="277">
        <f t="shared" si="32"/>
        <v>2</v>
      </c>
      <c r="AR232" s="275"/>
      <c r="AS232" s="267"/>
      <c r="AT232" s="273"/>
      <c r="AU232" s="272"/>
      <c r="AV232" s="267"/>
      <c r="AW232" s="268"/>
      <c r="AX232" s="273"/>
      <c r="AY232" s="294"/>
      <c r="AZ232" s="275"/>
      <c r="BA232" s="268"/>
      <c r="BB232" s="268"/>
      <c r="BC232" s="268"/>
      <c r="BD232" s="268"/>
      <c r="BE232" s="267"/>
      <c r="BF232" s="275"/>
      <c r="BG232" s="275"/>
      <c r="BH232" s="275"/>
      <c r="BI232" s="275"/>
      <c r="BJ232" s="278">
        <v>45722</v>
      </c>
      <c r="BK232" s="279">
        <v>45722</v>
      </c>
      <c r="BL232" s="431" t="s">
        <v>4593</v>
      </c>
      <c r="BM232" s="272"/>
      <c r="BN232" s="422">
        <v>4</v>
      </c>
      <c r="BO232" s="422">
        <v>5</v>
      </c>
      <c r="BP232" s="283"/>
      <c r="BQ232" s="293"/>
      <c r="BR232" s="284"/>
      <c r="BS232" s="280" t="str">
        <f>IF(_DBcomps[[#This Row],[Problem]]="","Yes","No")</f>
        <v>Yes</v>
      </c>
      <c r="BT232" s="281">
        <v>4</v>
      </c>
      <c r="BU232" s="273"/>
      <c r="BV232" s="273"/>
      <c r="BW232" s="273"/>
      <c r="BX232" s="273">
        <v>3</v>
      </c>
      <c r="BY232" s="279" t="s">
        <v>1273</v>
      </c>
      <c r="BZ232" s="267"/>
      <c r="CA232" s="279"/>
      <c r="CB232" s="279"/>
      <c r="CC232" s="279"/>
      <c r="CD232" s="1283"/>
      <c r="CE232" s="245"/>
      <c r="CF232" s="245"/>
      <c r="CG232" s="245"/>
    </row>
    <row r="233" spans="1:85" ht="14.25" customHeight="1">
      <c r="A233" s="265" t="s">
        <v>58</v>
      </c>
      <c r="B233" s="2" t="s">
        <v>1260</v>
      </c>
      <c r="C233" s="2" t="s">
        <v>1428</v>
      </c>
      <c r="D233" s="265" t="s">
        <v>2723</v>
      </c>
      <c r="E233" s="265">
        <v>45729</v>
      </c>
      <c r="F233" s="266" t="str">
        <f>IF(_DBcomps[[#This Row],[Lab RTS]]="","No","Yes")</f>
        <v>Yes</v>
      </c>
      <c r="G233" s="267">
        <v>85.12</v>
      </c>
      <c r="H233" s="267"/>
      <c r="I233" s="267"/>
      <c r="J233" s="267"/>
      <c r="K233" s="267"/>
      <c r="L233" s="268"/>
      <c r="M233" s="275"/>
      <c r="N233" s="267"/>
      <c r="O233" s="267"/>
      <c r="P233" s="275"/>
      <c r="Q233" s="269"/>
      <c r="R233" s="270"/>
      <c r="S233" s="270">
        <v>0.48159999999999997</v>
      </c>
      <c r="T233" s="271"/>
      <c r="U233" s="267"/>
      <c r="V233" s="268"/>
      <c r="W233" s="267"/>
      <c r="X233" s="270">
        <v>2.0659999999999998</v>
      </c>
      <c r="Y233" s="274">
        <v>2.1419999999999999</v>
      </c>
      <c r="Z233" s="290"/>
      <c r="AA233" s="274"/>
      <c r="AB233" s="275"/>
      <c r="AC233" s="274"/>
      <c r="AD233" s="265"/>
      <c r="AE233" s="274"/>
      <c r="AF233" s="274"/>
      <c r="AG233" s="275"/>
      <c r="AH233" s="274"/>
      <c r="AI233" s="274"/>
      <c r="AJ233" s="275"/>
      <c r="AK233" s="270">
        <v>99.858999999999995</v>
      </c>
      <c r="AL233" s="274"/>
      <c r="AM233" s="275"/>
      <c r="AN233" s="274"/>
      <c r="AO233" s="275"/>
      <c r="AP233" s="274"/>
      <c r="AQ233" s="277">
        <f t="shared" ref="AQ233:AQ238" si="33">MONTH(E233)</f>
        <v>3</v>
      </c>
      <c r="AR233" s="275"/>
      <c r="AS233" s="267"/>
      <c r="AT233" s="273"/>
      <c r="AU233" s="272"/>
      <c r="AV233" s="267"/>
      <c r="AW233" s="268"/>
      <c r="AX233" s="273"/>
      <c r="AY233" s="294"/>
      <c r="AZ233" s="275"/>
      <c r="BA233" s="268"/>
      <c r="BB233" s="268"/>
      <c r="BC233" s="268"/>
      <c r="BD233" s="268"/>
      <c r="BE233" s="267"/>
      <c r="BF233" s="275"/>
      <c r="BG233" s="275"/>
      <c r="BH233" s="275"/>
      <c r="BI233" s="275"/>
      <c r="BJ233" s="278">
        <v>45730</v>
      </c>
      <c r="BK233" s="279">
        <v>45730</v>
      </c>
      <c r="BL233" s="431" t="s">
        <v>4594</v>
      </c>
      <c r="BM233" s="272"/>
      <c r="BN233" s="422">
        <v>3</v>
      </c>
      <c r="BO233" s="422">
        <v>5</v>
      </c>
      <c r="BP233" s="283"/>
      <c r="BQ233" s="293"/>
      <c r="BR233" s="284"/>
      <c r="BS233" s="280" t="str">
        <f>IF(_DBcomps[[#This Row],[Problem]]="","Yes","No")</f>
        <v>Yes</v>
      </c>
      <c r="BT233" s="281">
        <v>3</v>
      </c>
      <c r="BU233" s="273"/>
      <c r="BV233" s="273"/>
      <c r="BW233" s="273"/>
      <c r="BX233" s="273">
        <v>3</v>
      </c>
      <c r="BY233" s="279" t="s">
        <v>1273</v>
      </c>
      <c r="BZ233" s="267"/>
      <c r="CA233" s="279"/>
      <c r="CB233" s="279"/>
      <c r="CC233" s="279"/>
      <c r="CD233" s="1283"/>
      <c r="CE233" s="245"/>
      <c r="CF233" s="245"/>
      <c r="CG233" s="245"/>
    </row>
    <row r="234" spans="1:85" ht="14.25" customHeight="1">
      <c r="A234" s="265" t="s">
        <v>58</v>
      </c>
      <c r="B234" s="2" t="s">
        <v>1260</v>
      </c>
      <c r="C234" s="2" t="s">
        <v>1428</v>
      </c>
      <c r="D234" s="265" t="s">
        <v>2875</v>
      </c>
      <c r="E234" s="265">
        <v>45734</v>
      </c>
      <c r="F234" s="266" t="str">
        <f>IF(_DBcomps[[#This Row],[Lab RTS]]="","No","Yes")</f>
        <v>Yes</v>
      </c>
      <c r="G234" s="267">
        <v>85.41</v>
      </c>
      <c r="H234" s="267"/>
      <c r="I234" s="267"/>
      <c r="J234" s="267"/>
      <c r="K234" s="267"/>
      <c r="L234" s="268"/>
      <c r="M234" s="275"/>
      <c r="N234" s="267"/>
      <c r="O234" s="267"/>
      <c r="P234" s="275"/>
      <c r="Q234" s="269"/>
      <c r="R234" s="270"/>
      <c r="S234" s="270">
        <v>0.41789999999999999</v>
      </c>
      <c r="T234" s="271"/>
      <c r="U234" s="267"/>
      <c r="V234" s="268"/>
      <c r="W234" s="267"/>
      <c r="X234" s="270">
        <v>2.7829999999999999</v>
      </c>
      <c r="Y234" s="274">
        <v>2.012</v>
      </c>
      <c r="Z234" s="290"/>
      <c r="AA234" s="274"/>
      <c r="AB234" s="275"/>
      <c r="AC234" s="274"/>
      <c r="AD234" s="265"/>
      <c r="AE234" s="274"/>
      <c r="AF234" s="274"/>
      <c r="AG234" s="275"/>
      <c r="AH234" s="274"/>
      <c r="AI234" s="274"/>
      <c r="AJ234" s="275"/>
      <c r="AK234" s="270">
        <v>99.466999999999999</v>
      </c>
      <c r="AL234" s="274"/>
      <c r="AM234" s="275"/>
      <c r="AN234" s="274"/>
      <c r="AO234" s="275"/>
      <c r="AP234" s="274"/>
      <c r="AQ234" s="277">
        <f t="shared" si="33"/>
        <v>3</v>
      </c>
      <c r="AR234" s="275"/>
      <c r="AS234" s="267"/>
      <c r="AT234" s="273"/>
      <c r="AU234" s="272"/>
      <c r="AV234" s="267"/>
      <c r="AW234" s="268"/>
      <c r="AX234" s="273"/>
      <c r="AY234" s="294"/>
      <c r="AZ234" s="275"/>
      <c r="BA234" s="268"/>
      <c r="BB234" s="268"/>
      <c r="BC234" s="268"/>
      <c r="BD234" s="268"/>
      <c r="BE234" s="267"/>
      <c r="BF234" s="275"/>
      <c r="BG234" s="275"/>
      <c r="BH234" s="275"/>
      <c r="BI234" s="275"/>
      <c r="BJ234" s="278">
        <v>45740</v>
      </c>
      <c r="BK234" s="279">
        <v>45740</v>
      </c>
      <c r="BL234" s="431" t="s">
        <v>4595</v>
      </c>
      <c r="BM234" s="272"/>
      <c r="BN234" s="422">
        <v>6</v>
      </c>
      <c r="BO234" s="422">
        <v>5</v>
      </c>
      <c r="BP234" s="283"/>
      <c r="BQ234" s="293"/>
      <c r="BR234" s="284"/>
      <c r="BS234" s="280" t="str">
        <f>IF(_DBcomps[[#This Row],[Problem]]="","Yes","No")</f>
        <v>No</v>
      </c>
      <c r="BT234" s="281">
        <v>5</v>
      </c>
      <c r="BU234" s="273">
        <v>1</v>
      </c>
      <c r="BV234" s="273"/>
      <c r="BW234" s="273"/>
      <c r="BX234" s="273">
        <v>3</v>
      </c>
      <c r="BY234" s="279" t="s">
        <v>1273</v>
      </c>
      <c r="BZ234" s="267"/>
      <c r="CA234" s="279" t="s">
        <v>1243</v>
      </c>
      <c r="CB234" s="279" t="s">
        <v>1321</v>
      </c>
      <c r="CC234" s="279" t="s">
        <v>1262</v>
      </c>
      <c r="CD234" s="1283"/>
      <c r="CE234" s="245"/>
      <c r="CF234" s="245"/>
      <c r="CG234" s="245"/>
    </row>
    <row r="235" spans="1:85" ht="14.25" customHeight="1">
      <c r="A235" s="265" t="s">
        <v>58</v>
      </c>
      <c r="B235" s="2" t="s">
        <v>1260</v>
      </c>
      <c r="C235" s="2" t="s">
        <v>1428</v>
      </c>
      <c r="D235" s="265" t="s">
        <v>2971</v>
      </c>
      <c r="E235" s="265">
        <v>45742</v>
      </c>
      <c r="F235" s="266" t="str">
        <f>IF(_DBcomps[[#This Row],[Lab RTS]]="","No","Yes")</f>
        <v>Yes</v>
      </c>
      <c r="G235" s="267">
        <v>83.96</v>
      </c>
      <c r="H235" s="267"/>
      <c r="I235" s="267"/>
      <c r="J235" s="267"/>
      <c r="K235" s="267"/>
      <c r="L235" s="268"/>
      <c r="M235" s="275"/>
      <c r="N235" s="267"/>
      <c r="O235" s="267"/>
      <c r="P235" s="275"/>
      <c r="Q235" s="269"/>
      <c r="R235" s="270"/>
      <c r="S235" s="270">
        <v>0.46920000000000001</v>
      </c>
      <c r="T235" s="271"/>
      <c r="U235" s="267"/>
      <c r="V235" s="268"/>
      <c r="W235" s="267"/>
      <c r="X235" s="270">
        <v>2.2130000000000001</v>
      </c>
      <c r="Y235" s="274">
        <v>2.1389999999999998</v>
      </c>
      <c r="Z235" s="290"/>
      <c r="AA235" s="274"/>
      <c r="AB235" s="275"/>
      <c r="AC235" s="274"/>
      <c r="AD235" s="265"/>
      <c r="AE235" s="274"/>
      <c r="AF235" s="274"/>
      <c r="AG235" s="275"/>
      <c r="AH235" s="274"/>
      <c r="AI235" s="274"/>
      <c r="AJ235" s="275"/>
      <c r="AK235" s="270">
        <v>99.870999999999995</v>
      </c>
      <c r="AL235" s="274"/>
      <c r="AM235" s="275"/>
      <c r="AN235" s="274"/>
      <c r="AO235" s="275"/>
      <c r="AP235" s="274"/>
      <c r="AQ235" s="277">
        <f t="shared" si="33"/>
        <v>3</v>
      </c>
      <c r="AR235" s="275"/>
      <c r="AS235" s="267"/>
      <c r="AT235" s="273"/>
      <c r="AU235" s="272"/>
      <c r="AV235" s="267"/>
      <c r="AW235" s="268"/>
      <c r="AX235" s="273"/>
      <c r="AY235" s="294"/>
      <c r="AZ235" s="275"/>
      <c r="BA235" s="268"/>
      <c r="BB235" s="268"/>
      <c r="BC235" s="268"/>
      <c r="BD235" s="268"/>
      <c r="BE235" s="267"/>
      <c r="BF235" s="275"/>
      <c r="BG235" s="275"/>
      <c r="BH235" s="275"/>
      <c r="BI235" s="275"/>
      <c r="BJ235" s="278">
        <v>45744</v>
      </c>
      <c r="BK235" s="279">
        <v>45748</v>
      </c>
      <c r="BL235" s="431" t="s">
        <v>4596</v>
      </c>
      <c r="BM235" s="272"/>
      <c r="BN235" s="422">
        <v>3</v>
      </c>
      <c r="BO235" s="422">
        <v>5</v>
      </c>
      <c r="BP235" s="283"/>
      <c r="BQ235" s="293"/>
      <c r="BR235" s="284"/>
      <c r="BS235" s="280" t="str">
        <f>IF(_DBcomps[[#This Row],[Problem]]="","Yes","No")</f>
        <v>Yes</v>
      </c>
      <c r="BT235" s="281">
        <v>3</v>
      </c>
      <c r="BU235" s="273"/>
      <c r="BV235" s="273"/>
      <c r="BW235" s="273"/>
      <c r="BX235" s="273">
        <v>3</v>
      </c>
      <c r="BY235" s="279" t="s">
        <v>1273</v>
      </c>
      <c r="BZ235" s="267"/>
      <c r="CA235" s="279"/>
      <c r="CB235" s="279"/>
      <c r="CC235" s="279"/>
      <c r="CD235" s="1283"/>
      <c r="CE235" s="245"/>
      <c r="CF235" s="245"/>
      <c r="CG235" s="245"/>
    </row>
    <row r="236" spans="1:85" ht="14.25" customHeight="1">
      <c r="A236" s="265" t="s">
        <v>58</v>
      </c>
      <c r="B236" s="2" t="s">
        <v>1260</v>
      </c>
      <c r="C236" s="2" t="s">
        <v>1428</v>
      </c>
      <c r="D236" s="265" t="s">
        <v>2980</v>
      </c>
      <c r="E236" s="265">
        <v>45743</v>
      </c>
      <c r="F236" s="266" t="str">
        <f>IF(_DBcomps[[#This Row],[Lab RTS]]="","No","Yes")</f>
        <v>Yes</v>
      </c>
      <c r="G236" s="267">
        <v>85.47</v>
      </c>
      <c r="H236" s="267"/>
      <c r="I236" s="267"/>
      <c r="J236" s="267"/>
      <c r="K236" s="267"/>
      <c r="L236" s="268"/>
      <c r="M236" s="275"/>
      <c r="N236" s="267"/>
      <c r="O236" s="267"/>
      <c r="P236" s="275"/>
      <c r="Q236" s="269"/>
      <c r="R236" s="270"/>
      <c r="S236" s="270">
        <v>0.443</v>
      </c>
      <c r="T236" s="271"/>
      <c r="U236" s="267"/>
      <c r="V236" s="268"/>
      <c r="W236" s="267"/>
      <c r="X236" s="270">
        <v>2.2829999999999999</v>
      </c>
      <c r="Y236" s="274">
        <v>2.423</v>
      </c>
      <c r="Z236" s="290"/>
      <c r="AA236" s="274"/>
      <c r="AB236" s="275"/>
      <c r="AC236" s="274"/>
      <c r="AD236" s="265"/>
      <c r="AE236" s="274"/>
      <c r="AF236" s="274"/>
      <c r="AG236" s="275"/>
      <c r="AH236" s="274"/>
      <c r="AI236" s="274"/>
      <c r="AJ236" s="275"/>
      <c r="AK236" s="270">
        <v>99.870999999999995</v>
      </c>
      <c r="AL236" s="274"/>
      <c r="AM236" s="275"/>
      <c r="AN236" s="274"/>
      <c r="AO236" s="275"/>
      <c r="AP236" s="274"/>
      <c r="AQ236" s="277">
        <f t="shared" si="33"/>
        <v>3</v>
      </c>
      <c r="AR236" s="275"/>
      <c r="AS236" s="267"/>
      <c r="AT236" s="273"/>
      <c r="AU236" s="272"/>
      <c r="AV236" s="267"/>
      <c r="AW236" s="268"/>
      <c r="AX236" s="273"/>
      <c r="AY236" s="294"/>
      <c r="AZ236" s="275"/>
      <c r="BA236" s="268"/>
      <c r="BB236" s="268"/>
      <c r="BC236" s="268"/>
      <c r="BD236" s="268"/>
      <c r="BE236" s="267"/>
      <c r="BF236" s="275"/>
      <c r="BG236" s="275"/>
      <c r="BH236" s="275"/>
      <c r="BI236" s="275"/>
      <c r="BJ236" s="278">
        <v>45744</v>
      </c>
      <c r="BK236" s="279">
        <v>45748</v>
      </c>
      <c r="BL236" s="431" t="s">
        <v>4597</v>
      </c>
      <c r="BM236" s="272"/>
      <c r="BN236" s="422">
        <v>3</v>
      </c>
      <c r="BO236" s="422">
        <v>5</v>
      </c>
      <c r="BP236" s="283"/>
      <c r="BQ236" s="293"/>
      <c r="BR236" s="284"/>
      <c r="BS236" s="280" t="str">
        <f>IF(_DBcomps[[#This Row],[Problem]]="","Yes","No")</f>
        <v>Yes</v>
      </c>
      <c r="BT236" s="281">
        <v>3</v>
      </c>
      <c r="BU236" s="273"/>
      <c r="BV236" s="273"/>
      <c r="BW236" s="273"/>
      <c r="BX236" s="273">
        <v>3</v>
      </c>
      <c r="BY236" s="279" t="s">
        <v>1273</v>
      </c>
      <c r="BZ236" s="267"/>
      <c r="CA236" s="279"/>
      <c r="CB236" s="279"/>
      <c r="CC236" s="279"/>
      <c r="CD236" s="1283"/>
      <c r="CE236" s="245"/>
      <c r="CF236" s="245"/>
      <c r="CG236" s="245"/>
    </row>
    <row r="237" spans="1:85" ht="14.25" customHeight="1">
      <c r="A237" s="265" t="s">
        <v>58</v>
      </c>
      <c r="B237" s="2" t="s">
        <v>1260</v>
      </c>
      <c r="C237" s="2" t="s">
        <v>1428</v>
      </c>
      <c r="D237" s="265" t="s">
        <v>2981</v>
      </c>
      <c r="E237" s="265">
        <v>45745</v>
      </c>
      <c r="F237" s="266" t="str">
        <f>IF(_DBcomps[[#This Row],[Lab RTS]]="","No","Yes")</f>
        <v>Yes</v>
      </c>
      <c r="G237" s="267">
        <v>84.33</v>
      </c>
      <c r="H237" s="267"/>
      <c r="I237" s="267"/>
      <c r="J237" s="267"/>
      <c r="K237" s="267"/>
      <c r="L237" s="268"/>
      <c r="M237" s="275"/>
      <c r="N237" s="267"/>
      <c r="O237" s="267"/>
      <c r="P237" s="275"/>
      <c r="Q237" s="269"/>
      <c r="R237" s="270"/>
      <c r="S237" s="270">
        <v>0.47160000000000002</v>
      </c>
      <c r="T237" s="271"/>
      <c r="U237" s="267"/>
      <c r="V237" s="268"/>
      <c r="W237" s="267"/>
      <c r="X237" s="270">
        <v>1.9830000000000001</v>
      </c>
      <c r="Y237" s="274">
        <v>2.0390000000000001</v>
      </c>
      <c r="Z237" s="290"/>
      <c r="AA237" s="274"/>
      <c r="AB237" s="275"/>
      <c r="AC237" s="274"/>
      <c r="AD237" s="265"/>
      <c r="AE237" s="274"/>
      <c r="AF237" s="274"/>
      <c r="AG237" s="275"/>
      <c r="AH237" s="274"/>
      <c r="AI237" s="274"/>
      <c r="AJ237" s="275"/>
      <c r="AK237" s="270">
        <v>99.491</v>
      </c>
      <c r="AL237" s="274"/>
      <c r="AM237" s="275"/>
      <c r="AN237" s="274"/>
      <c r="AO237" s="275"/>
      <c r="AP237" s="274"/>
      <c r="AQ237" s="277">
        <f t="shared" si="33"/>
        <v>3</v>
      </c>
      <c r="AR237" s="275" t="s">
        <v>1289</v>
      </c>
      <c r="AS237" s="267"/>
      <c r="AT237" s="273"/>
      <c r="AU237" s="272"/>
      <c r="AV237" s="267"/>
      <c r="AW237" s="268"/>
      <c r="AX237" s="273"/>
      <c r="AY237" s="294"/>
      <c r="AZ237" s="275"/>
      <c r="BA237" s="268"/>
      <c r="BB237" s="268"/>
      <c r="BC237" s="268"/>
      <c r="BD237" s="268"/>
      <c r="BE237" s="267"/>
      <c r="BF237" s="275"/>
      <c r="BG237" s="275"/>
      <c r="BH237" s="275"/>
      <c r="BI237" s="275"/>
      <c r="BJ237" s="278">
        <v>45746</v>
      </c>
      <c r="BK237" s="279">
        <v>45748</v>
      </c>
      <c r="BL237" s="431" t="s">
        <v>4598</v>
      </c>
      <c r="BM237" s="272"/>
      <c r="BN237" s="422">
        <v>3</v>
      </c>
      <c r="BO237" s="422">
        <v>5</v>
      </c>
      <c r="BP237" s="283"/>
      <c r="BQ237" s="293"/>
      <c r="BR237" s="284"/>
      <c r="BS237" s="280" t="str">
        <f>IF(_DBcomps[[#This Row],[Problem]]="","Yes","No")</f>
        <v>Yes</v>
      </c>
      <c r="BT237" s="281">
        <v>3</v>
      </c>
      <c r="BU237" s="273"/>
      <c r="BV237" s="273"/>
      <c r="BW237" s="273"/>
      <c r="BX237" s="273">
        <v>3</v>
      </c>
      <c r="BY237" s="279" t="s">
        <v>1273</v>
      </c>
      <c r="BZ237" s="267"/>
      <c r="CA237" s="279"/>
      <c r="CB237" s="279"/>
      <c r="CC237" s="279"/>
      <c r="CD237" s="1283"/>
      <c r="CE237" s="245"/>
      <c r="CF237" s="245"/>
      <c r="CG237" s="245"/>
    </row>
    <row r="238" spans="1:85" ht="14.25" customHeight="1">
      <c r="A238" s="265" t="s">
        <v>58</v>
      </c>
      <c r="B238" s="2" t="s">
        <v>1260</v>
      </c>
      <c r="C238" s="2" t="s">
        <v>1428</v>
      </c>
      <c r="D238" s="265" t="s">
        <v>3139</v>
      </c>
      <c r="E238" s="265">
        <v>45749</v>
      </c>
      <c r="F238" s="266" t="str">
        <f>IF(_DBcomps[[#This Row],[Lab RTS]]="","No","Yes")</f>
        <v>Yes</v>
      </c>
      <c r="G238" s="267">
        <v>84.76</v>
      </c>
      <c r="H238" s="267"/>
      <c r="I238" s="267"/>
      <c r="J238" s="267"/>
      <c r="K238" s="267"/>
      <c r="L238" s="268"/>
      <c r="M238" s="275"/>
      <c r="N238" s="267"/>
      <c r="O238" s="267"/>
      <c r="P238" s="275"/>
      <c r="Q238" s="269"/>
      <c r="R238" s="270"/>
      <c r="S238" s="270">
        <v>0.46879999999999999</v>
      </c>
      <c r="T238" s="271"/>
      <c r="U238" s="267"/>
      <c r="V238" s="268"/>
      <c r="W238" s="267"/>
      <c r="X238" s="270">
        <v>2.0190000000000001</v>
      </c>
      <c r="Y238" s="274">
        <v>1.976</v>
      </c>
      <c r="Z238" s="290"/>
      <c r="AA238" s="274"/>
      <c r="AB238" s="275"/>
      <c r="AC238" s="274"/>
      <c r="AD238" s="265"/>
      <c r="AE238" s="274"/>
      <c r="AF238" s="274"/>
      <c r="AG238" s="275"/>
      <c r="AH238" s="274"/>
      <c r="AI238" s="274"/>
      <c r="AJ238" s="275"/>
      <c r="AK238" s="270">
        <v>99.775000000000006</v>
      </c>
      <c r="AL238" s="274"/>
      <c r="AM238" s="275"/>
      <c r="AN238" s="274"/>
      <c r="AO238" s="275"/>
      <c r="AP238" s="274"/>
      <c r="AQ238" s="277">
        <f t="shared" si="33"/>
        <v>4</v>
      </c>
      <c r="AR238" s="275" t="s">
        <v>3140</v>
      </c>
      <c r="AS238" s="267"/>
      <c r="AT238" s="273"/>
      <c r="AU238" s="272"/>
      <c r="AV238" s="267"/>
      <c r="AW238" s="268"/>
      <c r="AX238" s="273"/>
      <c r="AY238" s="294"/>
      <c r="AZ238" s="275"/>
      <c r="BA238" s="268"/>
      <c r="BB238" s="268"/>
      <c r="BC238" s="268"/>
      <c r="BD238" s="268"/>
      <c r="BE238" s="267"/>
      <c r="BF238" s="275"/>
      <c r="BG238" s="275"/>
      <c r="BH238" s="275"/>
      <c r="BI238" s="275"/>
      <c r="BJ238" s="278">
        <v>45754</v>
      </c>
      <c r="BK238" s="279">
        <v>45754</v>
      </c>
      <c r="BL238" s="431" t="s">
        <v>4599</v>
      </c>
      <c r="BM238" s="272"/>
      <c r="BN238" s="422">
        <v>3</v>
      </c>
      <c r="BO238" s="422">
        <v>5</v>
      </c>
      <c r="BP238" s="283"/>
      <c r="BQ238" s="293"/>
      <c r="BR238" s="284"/>
      <c r="BS238" s="280" t="str">
        <f>IF(_DBcomps[[#This Row],[Problem]]="","Yes","No")</f>
        <v>Yes</v>
      </c>
      <c r="BT238" s="281">
        <v>3</v>
      </c>
      <c r="BU238" s="273"/>
      <c r="BV238" s="273"/>
      <c r="BW238" s="273"/>
      <c r="BX238" s="273">
        <v>3</v>
      </c>
      <c r="BY238" s="279" t="s">
        <v>1273</v>
      </c>
      <c r="BZ238" s="267"/>
      <c r="CA238" s="279"/>
      <c r="CB238" s="279"/>
      <c r="CC238" s="279"/>
      <c r="CD238" s="1283"/>
      <c r="CE238" s="245"/>
      <c r="CF238" s="245"/>
      <c r="CG238" s="245"/>
    </row>
    <row r="239" spans="1:85" ht="14.25" customHeight="1">
      <c r="A239" s="265" t="s">
        <v>58</v>
      </c>
      <c r="B239" s="2" t="s">
        <v>1260</v>
      </c>
      <c r="C239" s="2" t="s">
        <v>1428</v>
      </c>
      <c r="D239" s="265" t="s">
        <v>3357</v>
      </c>
      <c r="E239" s="265">
        <v>45757</v>
      </c>
      <c r="F239" s="266" t="str">
        <f>IF(_DBcomps[[#This Row],[Lab RTS]]="","No","Yes")</f>
        <v>Yes</v>
      </c>
      <c r="G239" s="267">
        <v>86.34</v>
      </c>
      <c r="H239" s="267"/>
      <c r="I239" s="267"/>
      <c r="J239" s="267"/>
      <c r="K239" s="267"/>
      <c r="L239" s="268"/>
      <c r="M239" s="275"/>
      <c r="N239" s="267"/>
      <c r="O239" s="267"/>
      <c r="P239" s="275"/>
      <c r="Q239" s="269"/>
      <c r="R239" s="270"/>
      <c r="S239" s="270">
        <v>0.47920000000000001</v>
      </c>
      <c r="T239" s="271"/>
      <c r="U239" s="267"/>
      <c r="V239" s="268"/>
      <c r="W239" s="267"/>
      <c r="X239" s="270">
        <v>2.0499999999999998</v>
      </c>
      <c r="Y239" s="274">
        <v>2.1389999999999998</v>
      </c>
      <c r="Z239" s="290"/>
      <c r="AA239" s="274"/>
      <c r="AB239" s="275"/>
      <c r="AC239" s="274"/>
      <c r="AD239" s="265"/>
      <c r="AE239" s="274"/>
      <c r="AF239" s="274"/>
      <c r="AG239" s="275"/>
      <c r="AH239" s="274"/>
      <c r="AI239" s="274"/>
      <c r="AJ239" s="275"/>
      <c r="AK239" s="270">
        <v>99.599000000000004</v>
      </c>
      <c r="AL239" s="274"/>
      <c r="AM239" s="275"/>
      <c r="AN239" s="274"/>
      <c r="AO239" s="275"/>
      <c r="AP239" s="274"/>
      <c r="AQ239" s="277">
        <f t="shared" ref="AQ239:AQ244" si="34">MONTH(E239)</f>
        <v>4</v>
      </c>
      <c r="AR239" s="275" t="s">
        <v>3140</v>
      </c>
      <c r="AS239" s="267"/>
      <c r="AT239" s="273"/>
      <c r="AU239" s="272"/>
      <c r="AV239" s="267"/>
      <c r="AW239" s="268"/>
      <c r="AX239" s="273"/>
      <c r="AY239" s="294"/>
      <c r="AZ239" s="275"/>
      <c r="BA239" s="268"/>
      <c r="BB239" s="268"/>
      <c r="BC239" s="268"/>
      <c r="BD239" s="268"/>
      <c r="BE239" s="267"/>
      <c r="BF239" s="275"/>
      <c r="BG239" s="275"/>
      <c r="BH239" s="275"/>
      <c r="BI239" s="275"/>
      <c r="BJ239" s="278">
        <v>45762</v>
      </c>
      <c r="BK239" s="279">
        <v>45762</v>
      </c>
      <c r="BL239" s="431" t="s">
        <v>4600</v>
      </c>
      <c r="BM239" s="272"/>
      <c r="BN239" s="422">
        <v>4</v>
      </c>
      <c r="BO239" s="422">
        <v>5</v>
      </c>
      <c r="BP239" s="283"/>
      <c r="BQ239" s="293"/>
      <c r="BR239" s="284"/>
      <c r="BS239" s="280" t="str">
        <f>IF(_DBcomps[[#This Row],[Problem]]="","Yes","No")</f>
        <v>No</v>
      </c>
      <c r="BT239" s="281">
        <v>3</v>
      </c>
      <c r="BU239" s="273">
        <v>1</v>
      </c>
      <c r="BV239" s="273"/>
      <c r="BW239" s="273"/>
      <c r="BX239" s="273">
        <v>3</v>
      </c>
      <c r="BY239" s="279" t="s">
        <v>1273</v>
      </c>
      <c r="BZ239" s="267"/>
      <c r="CA239" s="279" t="s">
        <v>1243</v>
      </c>
      <c r="CB239" s="279" t="s">
        <v>1321</v>
      </c>
      <c r="CC239" s="279" t="s">
        <v>1262</v>
      </c>
      <c r="CD239" s="1283"/>
      <c r="CE239" s="245"/>
      <c r="CF239" s="245"/>
      <c r="CG239" s="245"/>
    </row>
    <row r="240" spans="1:85" ht="14.25" customHeight="1">
      <c r="A240" s="265" t="s">
        <v>58</v>
      </c>
      <c r="B240" s="2" t="s">
        <v>1260</v>
      </c>
      <c r="C240" s="2" t="s">
        <v>1428</v>
      </c>
      <c r="D240" s="265" t="s">
        <v>3493</v>
      </c>
      <c r="E240" s="265">
        <v>45769</v>
      </c>
      <c r="F240" s="266" t="str">
        <f>IF(_DBcomps[[#This Row],[Lab RTS]]="","No","Yes")</f>
        <v>Yes</v>
      </c>
      <c r="G240" s="267">
        <v>85.2</v>
      </c>
      <c r="H240" s="267"/>
      <c r="I240" s="267"/>
      <c r="J240" s="267"/>
      <c r="K240" s="267"/>
      <c r="L240" s="268"/>
      <c r="M240" s="275"/>
      <c r="N240" s="267"/>
      <c r="O240" s="267"/>
      <c r="P240" s="275"/>
      <c r="Q240" s="269"/>
      <c r="R240" s="270"/>
      <c r="S240" s="270">
        <v>0.40360000000000001</v>
      </c>
      <c r="T240" s="271"/>
      <c r="U240" s="267"/>
      <c r="V240" s="268"/>
      <c r="W240" s="267"/>
      <c r="X240" s="270">
        <v>2.0489999999999999</v>
      </c>
      <c r="Y240" s="274">
        <v>1.9339999999999999</v>
      </c>
      <c r="Z240" s="290"/>
      <c r="AA240" s="274"/>
      <c r="AB240" s="275"/>
      <c r="AC240" s="274"/>
      <c r="AD240" s="265"/>
      <c r="AE240" s="274"/>
      <c r="AF240" s="274"/>
      <c r="AG240" s="275"/>
      <c r="AH240" s="274"/>
      <c r="AI240" s="274"/>
      <c r="AJ240" s="275"/>
      <c r="AK240" s="270">
        <v>99.64</v>
      </c>
      <c r="AL240" s="274"/>
      <c r="AM240" s="275"/>
      <c r="AN240" s="274"/>
      <c r="AO240" s="275"/>
      <c r="AP240" s="274"/>
      <c r="AQ240" s="277">
        <f t="shared" si="34"/>
        <v>4</v>
      </c>
      <c r="AR240" s="275" t="s">
        <v>3140</v>
      </c>
      <c r="AS240" s="267"/>
      <c r="AT240" s="273"/>
      <c r="AU240" s="272"/>
      <c r="AV240" s="267"/>
      <c r="AW240" s="268"/>
      <c r="AX240" s="273"/>
      <c r="AY240" s="294"/>
      <c r="AZ240" s="275"/>
      <c r="BA240" s="268"/>
      <c r="BB240" s="268"/>
      <c r="BC240" s="268"/>
      <c r="BD240" s="268"/>
      <c r="BE240" s="267"/>
      <c r="BF240" s="275"/>
      <c r="BG240" s="275"/>
      <c r="BH240" s="275"/>
      <c r="BI240" s="275"/>
      <c r="BJ240" s="278">
        <v>45770</v>
      </c>
      <c r="BK240" s="279">
        <v>45770</v>
      </c>
      <c r="BL240" s="431" t="s">
        <v>4601</v>
      </c>
      <c r="BM240" s="272"/>
      <c r="BN240" s="422">
        <v>5</v>
      </c>
      <c r="BO240" s="422">
        <v>5</v>
      </c>
      <c r="BP240" s="283"/>
      <c r="BQ240" s="293"/>
      <c r="BR240" s="284"/>
      <c r="BS240" s="280" t="str">
        <f>IF(_DBcomps[[#This Row],[Problem]]="","Yes","No")</f>
        <v>Yes</v>
      </c>
      <c r="BT240" s="281">
        <v>3</v>
      </c>
      <c r="BU240" s="273"/>
      <c r="BV240" s="273"/>
      <c r="BW240" s="273"/>
      <c r="BX240" s="273">
        <v>3</v>
      </c>
      <c r="BY240" s="279" t="s">
        <v>1273</v>
      </c>
      <c r="BZ240" s="267"/>
      <c r="CA240" s="279"/>
      <c r="CB240" s="279"/>
      <c r="CC240" s="279"/>
      <c r="CD240" s="1283"/>
      <c r="CE240" s="245"/>
      <c r="CF240" s="245"/>
      <c r="CG240" s="245"/>
    </row>
    <row r="241" spans="1:85" ht="14.25" customHeight="1">
      <c r="A241" s="265" t="s">
        <v>58</v>
      </c>
      <c r="B241" s="2" t="s">
        <v>1260</v>
      </c>
      <c r="C241" s="2" t="s">
        <v>1428</v>
      </c>
      <c r="D241" s="265" t="s">
        <v>3668</v>
      </c>
      <c r="E241" s="265">
        <v>45775</v>
      </c>
      <c r="F241" s="266" t="str">
        <f>IF(_DBcomps[[#This Row],[Lab RTS]]="","No","Yes")</f>
        <v>Yes</v>
      </c>
      <c r="G241" s="267">
        <v>85.67</v>
      </c>
      <c r="H241" s="267"/>
      <c r="I241" s="267"/>
      <c r="J241" s="267"/>
      <c r="K241" s="267"/>
      <c r="L241" s="268"/>
      <c r="M241" s="275"/>
      <c r="N241" s="267"/>
      <c r="O241" s="267"/>
      <c r="P241" s="275"/>
      <c r="Q241" s="269"/>
      <c r="R241" s="270"/>
      <c r="S241" s="270">
        <v>0.41270000000000001</v>
      </c>
      <c r="T241" s="271"/>
      <c r="U241" s="267"/>
      <c r="V241" s="268"/>
      <c r="W241" s="267"/>
      <c r="X241" s="270">
        <v>2.3410000000000002</v>
      </c>
      <c r="Y241" s="274">
        <v>1.9930000000000001</v>
      </c>
      <c r="Z241" s="290"/>
      <c r="AA241" s="274"/>
      <c r="AB241" s="275"/>
      <c r="AC241" s="274"/>
      <c r="AD241" s="265"/>
      <c r="AE241" s="274"/>
      <c r="AF241" s="274"/>
      <c r="AG241" s="275"/>
      <c r="AH241" s="274"/>
      <c r="AI241" s="274"/>
      <c r="AJ241" s="275"/>
      <c r="AK241" s="270">
        <v>99.472999999999999</v>
      </c>
      <c r="AL241" s="274"/>
      <c r="AM241" s="275"/>
      <c r="AN241" s="274"/>
      <c r="AO241" s="275"/>
      <c r="AP241" s="274"/>
      <c r="AQ241" s="277">
        <f t="shared" si="34"/>
        <v>4</v>
      </c>
      <c r="AR241" s="275" t="s">
        <v>3140</v>
      </c>
      <c r="AS241" s="267"/>
      <c r="AT241" s="273"/>
      <c r="AU241" s="272"/>
      <c r="AV241" s="267"/>
      <c r="AW241" s="268"/>
      <c r="AX241" s="273"/>
      <c r="AY241" s="294"/>
      <c r="AZ241" s="275"/>
      <c r="BA241" s="268"/>
      <c r="BB241" s="268"/>
      <c r="BC241" s="268"/>
      <c r="BD241" s="268"/>
      <c r="BE241" s="267"/>
      <c r="BF241" s="275"/>
      <c r="BG241" s="275"/>
      <c r="BH241" s="275"/>
      <c r="BI241" s="275"/>
      <c r="BJ241" s="278">
        <v>45779</v>
      </c>
      <c r="BK241" s="279">
        <v>45779</v>
      </c>
      <c r="BL241" s="431" t="s">
        <v>4602</v>
      </c>
      <c r="BM241" s="272"/>
      <c r="BN241" s="422">
        <v>5</v>
      </c>
      <c r="BO241" s="422">
        <v>5</v>
      </c>
      <c r="BP241" s="283"/>
      <c r="BQ241" s="293"/>
      <c r="BR241" s="284"/>
      <c r="BS241" s="280" t="str">
        <f>IF(_DBcomps[[#This Row],[Problem]]="","Yes","No")</f>
        <v>Yes</v>
      </c>
      <c r="BT241" s="281">
        <v>3</v>
      </c>
      <c r="BU241" s="273"/>
      <c r="BV241" s="273"/>
      <c r="BW241" s="273"/>
      <c r="BX241" s="273">
        <v>3</v>
      </c>
      <c r="BY241" s="279" t="s">
        <v>1273</v>
      </c>
      <c r="BZ241" s="267"/>
      <c r="CA241" s="279"/>
      <c r="CB241" s="279"/>
      <c r="CC241" s="279"/>
      <c r="CD241" s="1283"/>
      <c r="CE241" s="245"/>
      <c r="CF241" s="245"/>
      <c r="CG241" s="245"/>
    </row>
    <row r="242" spans="1:85" ht="14.25" customHeight="1">
      <c r="A242" s="265" t="s">
        <v>58</v>
      </c>
      <c r="B242" s="2" t="s">
        <v>1260</v>
      </c>
      <c r="C242" s="2" t="s">
        <v>1428</v>
      </c>
      <c r="D242" s="265" t="s">
        <v>3825</v>
      </c>
      <c r="E242" s="265">
        <v>45784</v>
      </c>
      <c r="F242" s="266" t="str">
        <f>IF(_DBcomps[[#This Row],[Lab RTS]]="","No","Yes")</f>
        <v>Yes</v>
      </c>
      <c r="G242" s="267">
        <v>83.8</v>
      </c>
      <c r="H242" s="267"/>
      <c r="I242" s="267"/>
      <c r="J242" s="267"/>
      <c r="K242" s="267"/>
      <c r="L242" s="268"/>
      <c r="M242" s="275"/>
      <c r="N242" s="267"/>
      <c r="O242" s="267"/>
      <c r="P242" s="275"/>
      <c r="Q242" s="269"/>
      <c r="R242" s="270"/>
      <c r="S242" s="270">
        <v>0.41699999999999998</v>
      </c>
      <c r="T242" s="271"/>
      <c r="U242" s="267"/>
      <c r="V242" s="268"/>
      <c r="W242" s="267"/>
      <c r="X242" s="270">
        <v>2.1789999999999998</v>
      </c>
      <c r="Y242" s="274">
        <v>2.6589999999999998</v>
      </c>
      <c r="Z242" s="290"/>
      <c r="AA242" s="274"/>
      <c r="AB242" s="275"/>
      <c r="AC242" s="274"/>
      <c r="AD242" s="265"/>
      <c r="AE242" s="274"/>
      <c r="AF242" s="274"/>
      <c r="AG242" s="275"/>
      <c r="AH242" s="274"/>
      <c r="AI242" s="274"/>
      <c r="AJ242" s="275"/>
      <c r="AK242" s="270">
        <v>99.724000000000004</v>
      </c>
      <c r="AL242" s="274"/>
      <c r="AM242" s="275"/>
      <c r="AN242" s="274"/>
      <c r="AO242" s="275"/>
      <c r="AP242" s="274"/>
      <c r="AQ242" s="277">
        <f t="shared" si="34"/>
        <v>5</v>
      </c>
      <c r="AR242" s="275" t="s">
        <v>3140</v>
      </c>
      <c r="AS242" s="267"/>
      <c r="AT242" s="273"/>
      <c r="AU242" s="272"/>
      <c r="AV242" s="267"/>
      <c r="AW242" s="268"/>
      <c r="AX242" s="273"/>
      <c r="AY242" s="294"/>
      <c r="AZ242" s="275"/>
      <c r="BA242" s="268"/>
      <c r="BB242" s="268"/>
      <c r="BC242" s="268"/>
      <c r="BD242" s="268"/>
      <c r="BE242" s="267"/>
      <c r="BF242" s="275"/>
      <c r="BG242" s="275"/>
      <c r="BH242" s="275"/>
      <c r="BI242" s="275"/>
      <c r="BJ242" s="278">
        <v>45786</v>
      </c>
      <c r="BK242" s="279">
        <v>45786</v>
      </c>
      <c r="BL242" s="431" t="s">
        <v>4603</v>
      </c>
      <c r="BM242" s="272"/>
      <c r="BN242" s="422">
        <v>3</v>
      </c>
      <c r="BO242" s="422">
        <v>5</v>
      </c>
      <c r="BP242" s="283"/>
      <c r="BQ242" s="293"/>
      <c r="BR242" s="284"/>
      <c r="BS242" s="280" t="str">
        <f>IF(_DBcomps[[#This Row],[Problem]]="","Yes","No")</f>
        <v>Yes</v>
      </c>
      <c r="BT242" s="281">
        <v>3</v>
      </c>
      <c r="BU242" s="273"/>
      <c r="BV242" s="273"/>
      <c r="BW242" s="273"/>
      <c r="BX242" s="273">
        <v>3</v>
      </c>
      <c r="BY242" s="279" t="s">
        <v>1273</v>
      </c>
      <c r="BZ242" s="267"/>
      <c r="CA242" s="279"/>
      <c r="CB242" s="279"/>
      <c r="CC242" s="279"/>
      <c r="CD242" s="1283"/>
      <c r="CE242" s="245"/>
      <c r="CF242" s="245"/>
      <c r="CG242" s="245"/>
    </row>
    <row r="243" spans="1:85" ht="14.25" customHeight="1">
      <c r="A243" s="265" t="s">
        <v>58</v>
      </c>
      <c r="B243" s="2" t="s">
        <v>1260</v>
      </c>
      <c r="C243" s="2" t="s">
        <v>1428</v>
      </c>
      <c r="D243" s="265" t="s">
        <v>4047</v>
      </c>
      <c r="E243" s="265">
        <v>45800</v>
      </c>
      <c r="F243" s="266" t="str">
        <f>IF(_DBcomps[[#This Row],[Lab RTS]]="","No","Yes")</f>
        <v>Yes</v>
      </c>
      <c r="G243" s="267">
        <v>84.78</v>
      </c>
      <c r="H243" s="267"/>
      <c r="I243" s="267"/>
      <c r="J243" s="267"/>
      <c r="K243" s="267"/>
      <c r="L243" s="268"/>
      <c r="M243" s="275"/>
      <c r="N243" s="267"/>
      <c r="O243" s="267"/>
      <c r="P243" s="275"/>
      <c r="Q243" s="269"/>
      <c r="R243" s="270"/>
      <c r="S243" s="270">
        <v>0.42649999999999999</v>
      </c>
      <c r="T243" s="271"/>
      <c r="U243" s="267"/>
      <c r="V243" s="268"/>
      <c r="W243" s="267"/>
      <c r="X243" s="270">
        <v>2.133</v>
      </c>
      <c r="Y243" s="274">
        <v>2.7050000000000001</v>
      </c>
      <c r="Z243" s="290"/>
      <c r="AA243" s="274"/>
      <c r="AB243" s="275"/>
      <c r="AC243" s="274"/>
      <c r="AD243" s="265"/>
      <c r="AE243" s="274"/>
      <c r="AF243" s="274"/>
      <c r="AG243" s="275"/>
      <c r="AH243" s="274"/>
      <c r="AI243" s="274"/>
      <c r="AJ243" s="275"/>
      <c r="AK243" s="270">
        <v>99.915000000000006</v>
      </c>
      <c r="AL243" s="274"/>
      <c r="AM243" s="275"/>
      <c r="AN243" s="274"/>
      <c r="AO243" s="275"/>
      <c r="AP243" s="274"/>
      <c r="AQ243" s="277">
        <f t="shared" si="34"/>
        <v>5</v>
      </c>
      <c r="AR243" s="275" t="s">
        <v>3140</v>
      </c>
      <c r="AS243" s="267"/>
      <c r="AT243" s="273"/>
      <c r="AU243" s="272"/>
      <c r="AV243" s="267"/>
      <c r="AW243" s="268"/>
      <c r="AX243" s="273"/>
      <c r="AY243" s="294"/>
      <c r="AZ243" s="275"/>
      <c r="BA243" s="268"/>
      <c r="BB243" s="268"/>
      <c r="BC243" s="268"/>
      <c r="BD243" s="268"/>
      <c r="BE243" s="267"/>
      <c r="BF243" s="275"/>
      <c r="BG243" s="275"/>
      <c r="BH243" s="275"/>
      <c r="BI243" s="275"/>
      <c r="BJ243" s="278">
        <v>45804</v>
      </c>
      <c r="BK243" s="279">
        <v>45804</v>
      </c>
      <c r="BL243" s="431" t="s">
        <v>4604</v>
      </c>
      <c r="BM243" s="272"/>
      <c r="BN243" s="422">
        <v>5</v>
      </c>
      <c r="BO243" s="422">
        <v>5</v>
      </c>
      <c r="BP243" s="283"/>
      <c r="BQ243" s="293"/>
      <c r="BR243" s="284"/>
      <c r="BS243" s="280" t="str">
        <f>IF(_DBcomps[[#This Row],[Problem]]="","Yes","No")</f>
        <v>Yes</v>
      </c>
      <c r="BT243" s="281">
        <v>5</v>
      </c>
      <c r="BU243" s="273"/>
      <c r="BV243" s="273"/>
      <c r="BW243" s="273"/>
      <c r="BX243" s="273">
        <v>3</v>
      </c>
      <c r="BY243" s="279" t="s">
        <v>1273</v>
      </c>
      <c r="BZ243" s="267"/>
      <c r="CA243" s="279"/>
      <c r="CB243" s="279"/>
      <c r="CC243" s="279"/>
      <c r="CD243" s="1283"/>
      <c r="CE243" s="245"/>
      <c r="CF243" s="245"/>
      <c r="CG243" s="245"/>
    </row>
    <row r="244" spans="1:85" ht="14.25" customHeight="1">
      <c r="A244" s="265" t="s">
        <v>58</v>
      </c>
      <c r="B244" s="2" t="s">
        <v>1260</v>
      </c>
      <c r="C244" s="2" t="s">
        <v>1428</v>
      </c>
      <c r="D244" s="265" t="s">
        <v>4216</v>
      </c>
      <c r="E244" s="265">
        <v>45807</v>
      </c>
      <c r="F244" s="266" t="str">
        <f>IF(_DBcomps[[#This Row],[Lab RTS]]="","No","Yes")</f>
        <v>Yes</v>
      </c>
      <c r="G244" s="267">
        <v>86.65</v>
      </c>
      <c r="H244" s="267"/>
      <c r="I244" s="267"/>
      <c r="J244" s="267"/>
      <c r="K244" s="267"/>
      <c r="L244" s="268"/>
      <c r="M244" s="275"/>
      <c r="N244" s="267"/>
      <c r="O244" s="267"/>
      <c r="P244" s="275"/>
      <c r="Q244" s="269"/>
      <c r="R244" s="270"/>
      <c r="S244" s="270">
        <v>0.43909999999999999</v>
      </c>
      <c r="T244" s="271"/>
      <c r="U244" s="267"/>
      <c r="V244" s="268"/>
      <c r="W244" s="267"/>
      <c r="X244" s="270">
        <v>2.2629999999999999</v>
      </c>
      <c r="Y244" s="274">
        <v>2.3969999999999998</v>
      </c>
      <c r="Z244" s="290"/>
      <c r="AA244" s="274"/>
      <c r="AB244" s="275"/>
      <c r="AC244" s="274"/>
      <c r="AD244" s="265"/>
      <c r="AE244" s="274"/>
      <c r="AF244" s="274"/>
      <c r="AG244" s="275"/>
      <c r="AH244" s="274"/>
      <c r="AI244" s="274"/>
      <c r="AJ244" s="275"/>
      <c r="AK244" s="270">
        <v>99.631</v>
      </c>
      <c r="AL244" s="274"/>
      <c r="AM244" s="275"/>
      <c r="AN244" s="274"/>
      <c r="AO244" s="275"/>
      <c r="AP244" s="274"/>
      <c r="AQ244" s="277">
        <f t="shared" si="34"/>
        <v>5</v>
      </c>
      <c r="AR244" s="275" t="s">
        <v>3140</v>
      </c>
      <c r="AS244" s="267"/>
      <c r="AT244" s="273"/>
      <c r="AU244" s="272"/>
      <c r="AV244" s="267"/>
      <c r="AW244" s="268"/>
      <c r="AX244" s="273"/>
      <c r="AY244" s="294"/>
      <c r="AZ244" s="275"/>
      <c r="BA244" s="268"/>
      <c r="BB244" s="268"/>
      <c r="BC244" s="268"/>
      <c r="BD244" s="268"/>
      <c r="BE244" s="267"/>
      <c r="BF244" s="275"/>
      <c r="BG244" s="275"/>
      <c r="BH244" s="275"/>
      <c r="BI244" s="275"/>
      <c r="BJ244" s="278">
        <v>45810</v>
      </c>
      <c r="BK244" s="279">
        <v>45810</v>
      </c>
      <c r="BL244" s="431" t="s">
        <v>4605</v>
      </c>
      <c r="BM244" s="272"/>
      <c r="BN244" s="422">
        <v>8</v>
      </c>
      <c r="BO244" s="422">
        <v>5</v>
      </c>
      <c r="BP244" s="283"/>
      <c r="BQ244" s="293"/>
      <c r="BR244" s="284"/>
      <c r="BS244" s="280" t="str">
        <f>IF(_DBcomps[[#This Row],[Problem]]="","Yes","No")</f>
        <v>No</v>
      </c>
      <c r="BT244" s="281">
        <v>5</v>
      </c>
      <c r="BU244" s="273">
        <v>2</v>
      </c>
      <c r="BV244" s="273"/>
      <c r="BW244" s="273"/>
      <c r="BX244" s="273">
        <v>3</v>
      </c>
      <c r="BY244" s="279" t="s">
        <v>1273</v>
      </c>
      <c r="BZ244" s="267"/>
      <c r="CA244" s="279" t="s">
        <v>1243</v>
      </c>
      <c r="CB244" s="279" t="s">
        <v>1321</v>
      </c>
      <c r="CC244" s="279" t="s">
        <v>1262</v>
      </c>
      <c r="CD244" s="1283"/>
      <c r="CE244" s="245"/>
      <c r="CF244" s="245"/>
      <c r="CG244" s="245"/>
    </row>
    <row r="245" spans="1:85" ht="14.25" customHeight="1">
      <c r="A245" s="265" t="s">
        <v>58</v>
      </c>
      <c r="B245" s="2" t="s">
        <v>1260</v>
      </c>
      <c r="C245" s="2" t="s">
        <v>1428</v>
      </c>
      <c r="D245" s="265" t="s">
        <v>4410</v>
      </c>
      <c r="E245" s="265">
        <v>45814</v>
      </c>
      <c r="F245" s="266" t="str">
        <f>IF(_DBcomps[[#This Row],[Lab RTS]]="","No","Yes")</f>
        <v>Yes</v>
      </c>
      <c r="G245" s="267">
        <v>84.21</v>
      </c>
      <c r="H245" s="267"/>
      <c r="I245" s="267"/>
      <c r="J245" s="267"/>
      <c r="K245" s="267"/>
      <c r="L245" s="268"/>
      <c r="M245" s="275"/>
      <c r="N245" s="267"/>
      <c r="O245" s="267"/>
      <c r="P245" s="275"/>
      <c r="Q245" s="269"/>
      <c r="R245" s="270"/>
      <c r="S245" s="270">
        <v>0.45369999999999999</v>
      </c>
      <c r="T245" s="271"/>
      <c r="U245" s="267"/>
      <c r="V245" s="268"/>
      <c r="W245" s="267"/>
      <c r="X245" s="270">
        <v>2.4159999999999999</v>
      </c>
      <c r="Y245" s="274">
        <v>2.4620000000000002</v>
      </c>
      <c r="Z245" s="290"/>
      <c r="AA245" s="274"/>
      <c r="AB245" s="275"/>
      <c r="AC245" s="274"/>
      <c r="AD245" s="265"/>
      <c r="AE245" s="274"/>
      <c r="AF245" s="274"/>
      <c r="AG245" s="275"/>
      <c r="AH245" s="274"/>
      <c r="AI245" s="274"/>
      <c r="AJ245" s="275"/>
      <c r="AK245" s="270">
        <v>99.87</v>
      </c>
      <c r="AL245" s="274"/>
      <c r="AM245" s="275"/>
      <c r="AN245" s="274"/>
      <c r="AO245" s="275"/>
      <c r="AP245" s="274"/>
      <c r="AQ245" s="277">
        <f>MONTH(E245)</f>
        <v>6</v>
      </c>
      <c r="AR245" s="275" t="s">
        <v>3140</v>
      </c>
      <c r="AS245" s="267"/>
      <c r="AT245" s="273"/>
      <c r="AU245" s="272"/>
      <c r="AV245" s="267"/>
      <c r="AW245" s="268"/>
      <c r="AX245" s="273"/>
      <c r="AY245" s="294"/>
      <c r="AZ245" s="275"/>
      <c r="BA245" s="268"/>
      <c r="BB245" s="268"/>
      <c r="BC245" s="268"/>
      <c r="BD245" s="268"/>
      <c r="BE245" s="267"/>
      <c r="BF245" s="275"/>
      <c r="BG245" s="275"/>
      <c r="BH245" s="275"/>
      <c r="BI245" s="275"/>
      <c r="BJ245" s="278">
        <v>45819</v>
      </c>
      <c r="BK245" s="279">
        <v>45819</v>
      </c>
      <c r="BL245" s="431" t="s">
        <v>4606</v>
      </c>
      <c r="BM245" s="272"/>
      <c r="BN245" s="422">
        <v>7</v>
      </c>
      <c r="BO245" s="422">
        <v>5</v>
      </c>
      <c r="BP245" s="283"/>
      <c r="BQ245" s="293"/>
      <c r="BR245" s="284"/>
      <c r="BS245" s="280" t="str">
        <f>IF(_DBcomps[[#This Row],[Problem]]="","Yes","No")</f>
        <v>No</v>
      </c>
      <c r="BT245" s="281">
        <v>5</v>
      </c>
      <c r="BU245" s="273">
        <v>1</v>
      </c>
      <c r="BV245" s="273"/>
      <c r="BW245" s="273"/>
      <c r="BX245" s="273">
        <v>3</v>
      </c>
      <c r="BY245" s="279" t="s">
        <v>1273</v>
      </c>
      <c r="BZ245" s="267"/>
      <c r="CA245" s="279" t="s">
        <v>1243</v>
      </c>
      <c r="CB245" s="279" t="s">
        <v>1321</v>
      </c>
      <c r="CC245" s="279" t="s">
        <v>1262</v>
      </c>
      <c r="CD245" s="1283"/>
      <c r="CE245" s="245"/>
      <c r="CF245" s="245"/>
      <c r="CG245" s="245"/>
    </row>
    <row r="246" spans="1:85" ht="14.25" customHeight="1">
      <c r="A246" s="265" t="s">
        <v>58</v>
      </c>
      <c r="B246" s="2" t="s">
        <v>1260</v>
      </c>
      <c r="C246" s="2" t="s">
        <v>1428</v>
      </c>
      <c r="D246" s="265" t="s">
        <v>4411</v>
      </c>
      <c r="E246" s="265">
        <v>45820</v>
      </c>
      <c r="F246" s="266" t="str">
        <f>IF(_DBcomps[[#This Row],[Lab RTS]]="","No","Yes")</f>
        <v>Yes</v>
      </c>
      <c r="G246" s="267">
        <v>83.45</v>
      </c>
      <c r="H246" s="267"/>
      <c r="I246" s="267"/>
      <c r="J246" s="267"/>
      <c r="K246" s="267"/>
      <c r="L246" s="268"/>
      <c r="M246" s="275"/>
      <c r="N246" s="267"/>
      <c r="O246" s="267"/>
      <c r="P246" s="275"/>
      <c r="Q246" s="269"/>
      <c r="R246" s="270"/>
      <c r="S246" s="270">
        <v>0.48110000000000003</v>
      </c>
      <c r="T246" s="271"/>
      <c r="U246" s="267"/>
      <c r="V246" s="268"/>
      <c r="W246" s="267"/>
      <c r="X246" s="270">
        <v>1.972</v>
      </c>
      <c r="Y246" s="274">
        <v>2.5129999999999999</v>
      </c>
      <c r="Z246" s="290"/>
      <c r="AA246" s="274"/>
      <c r="AB246" s="275"/>
      <c r="AC246" s="274"/>
      <c r="AD246" s="265"/>
      <c r="AE246" s="274"/>
      <c r="AF246" s="274"/>
      <c r="AG246" s="275"/>
      <c r="AH246" s="274"/>
      <c r="AI246" s="274"/>
      <c r="AJ246" s="275"/>
      <c r="AK246" s="270">
        <v>99.908000000000001</v>
      </c>
      <c r="AL246" s="274"/>
      <c r="AM246" s="275"/>
      <c r="AN246" s="274"/>
      <c r="AO246" s="275"/>
      <c r="AP246" s="274"/>
      <c r="AQ246" s="277">
        <f>MONTH(E246)</f>
        <v>6</v>
      </c>
      <c r="AR246" s="275" t="s">
        <v>3140</v>
      </c>
      <c r="AS246" s="267"/>
      <c r="AT246" s="273"/>
      <c r="AU246" s="272"/>
      <c r="AV246" s="267"/>
      <c r="AW246" s="268"/>
      <c r="AX246" s="273"/>
      <c r="AY246" s="294"/>
      <c r="AZ246" s="275"/>
      <c r="BA246" s="268"/>
      <c r="BB246" s="268"/>
      <c r="BC246" s="268"/>
      <c r="BD246" s="268"/>
      <c r="BE246" s="267"/>
      <c r="BF246" s="275"/>
      <c r="BG246" s="275"/>
      <c r="BH246" s="275"/>
      <c r="BI246" s="275"/>
      <c r="BJ246" s="278">
        <v>45821</v>
      </c>
      <c r="BK246" s="279">
        <v>45821</v>
      </c>
      <c r="BL246" s="431" t="s">
        <v>4607</v>
      </c>
      <c r="BM246" s="272"/>
      <c r="BN246" s="422">
        <v>6</v>
      </c>
      <c r="BO246" s="422">
        <v>5</v>
      </c>
      <c r="BP246" s="283"/>
      <c r="BQ246" s="293"/>
      <c r="BR246" s="284"/>
      <c r="BS246" s="280" t="str">
        <f>IF(_DBcomps[[#This Row],[Problem]]="","Yes","No")</f>
        <v>No</v>
      </c>
      <c r="BT246" s="281">
        <v>5</v>
      </c>
      <c r="BU246" s="273">
        <v>2</v>
      </c>
      <c r="BV246" s="273"/>
      <c r="BW246" s="273"/>
      <c r="BX246" s="273">
        <v>3</v>
      </c>
      <c r="BY246" s="279" t="s">
        <v>1273</v>
      </c>
      <c r="BZ246" s="267"/>
      <c r="CA246" s="279" t="s">
        <v>1243</v>
      </c>
      <c r="CB246" s="279" t="s">
        <v>1321</v>
      </c>
      <c r="CC246" s="279" t="s">
        <v>1262</v>
      </c>
      <c r="CD246" s="1283"/>
      <c r="CE246" s="245"/>
      <c r="CF246" s="245"/>
      <c r="CG246" s="245"/>
    </row>
    <row r="247" spans="1:85" ht="14.25" customHeight="1">
      <c r="A247" s="265" t="s">
        <v>58</v>
      </c>
      <c r="B247" s="2" t="s">
        <v>1260</v>
      </c>
      <c r="C247" s="2" t="s">
        <v>1428</v>
      </c>
      <c r="D247" s="265" t="s">
        <v>4581</v>
      </c>
      <c r="E247" s="265">
        <v>45827</v>
      </c>
      <c r="F247" s="266" t="str">
        <f>IF(_DBcomps[[#This Row],[Lab RTS]]="","No","Yes")</f>
        <v>Yes</v>
      </c>
      <c r="G247" s="267">
        <v>83.62</v>
      </c>
      <c r="H247" s="267"/>
      <c r="I247" s="267"/>
      <c r="J247" s="267"/>
      <c r="K247" s="267"/>
      <c r="L247" s="268"/>
      <c r="M247" s="275"/>
      <c r="N247" s="267"/>
      <c r="O247" s="267"/>
      <c r="P247" s="275"/>
      <c r="Q247" s="269"/>
      <c r="R247" s="270"/>
      <c r="S247" s="270">
        <v>0.48470000000000002</v>
      </c>
      <c r="T247" s="271"/>
      <c r="U247" s="267"/>
      <c r="V247" s="268"/>
      <c r="W247" s="267"/>
      <c r="X247" s="270">
        <v>2.7170000000000001</v>
      </c>
      <c r="Y247" s="274">
        <v>2.7170000000000001</v>
      </c>
      <c r="Z247" s="290"/>
      <c r="AA247" s="274"/>
      <c r="AB247" s="275"/>
      <c r="AC247" s="274"/>
      <c r="AD247" s="265"/>
      <c r="AE247" s="274"/>
      <c r="AF247" s="274"/>
      <c r="AG247" s="275"/>
      <c r="AH247" s="274"/>
      <c r="AI247" s="274"/>
      <c r="AJ247" s="275"/>
      <c r="AK247" s="270">
        <v>99.46</v>
      </c>
      <c r="AL247" s="274"/>
      <c r="AM247" s="275"/>
      <c r="AN247" s="274"/>
      <c r="AO247" s="275"/>
      <c r="AP247" s="274"/>
      <c r="AQ247" s="277">
        <f>MONTH(E247)</f>
        <v>6</v>
      </c>
      <c r="AR247" s="275" t="s">
        <v>3140</v>
      </c>
      <c r="AS247" s="267"/>
      <c r="AT247" s="273"/>
      <c r="AU247" s="272"/>
      <c r="AV247" s="267"/>
      <c r="AW247" s="268"/>
      <c r="AX247" s="273"/>
      <c r="AY247" s="294"/>
      <c r="AZ247" s="275"/>
      <c r="BA247" s="268"/>
      <c r="BB247" s="268"/>
      <c r="BC247" s="268"/>
      <c r="BD247" s="268"/>
      <c r="BE247" s="267"/>
      <c r="BF247" s="275"/>
      <c r="BG247" s="275"/>
      <c r="BH247" s="275"/>
      <c r="BI247" s="275"/>
      <c r="BJ247" s="278">
        <v>45828</v>
      </c>
      <c r="BK247" s="279">
        <v>45828</v>
      </c>
      <c r="BL247" s="431" t="s">
        <v>4608</v>
      </c>
      <c r="BM247" s="272"/>
      <c r="BN247" s="422">
        <v>4</v>
      </c>
      <c r="BO247" s="422">
        <v>5</v>
      </c>
      <c r="BP247" s="283"/>
      <c r="BQ247" s="293"/>
      <c r="BR247" s="284"/>
      <c r="BS247" s="280" t="str">
        <f>IF(_DBcomps[[#This Row],[Problem]]="","Yes","No")</f>
        <v>No</v>
      </c>
      <c r="BT247" s="281">
        <v>4</v>
      </c>
      <c r="BU247" s="273">
        <v>2</v>
      </c>
      <c r="BV247" s="273"/>
      <c r="BW247" s="273"/>
      <c r="BX247" s="273">
        <v>3</v>
      </c>
      <c r="BY247" s="279" t="s">
        <v>1273</v>
      </c>
      <c r="BZ247" s="267"/>
      <c r="CA247" s="279" t="s">
        <v>1243</v>
      </c>
      <c r="CB247" s="279" t="s">
        <v>1321</v>
      </c>
      <c r="CC247" s="279" t="s">
        <v>1262</v>
      </c>
      <c r="CD247" s="1283"/>
      <c r="CE247" s="245"/>
      <c r="CF247" s="245"/>
      <c r="CG247" s="245"/>
    </row>
    <row r="248" spans="1:85" ht="14.25" customHeight="1">
      <c r="A248" s="265" t="s">
        <v>77</v>
      </c>
      <c r="B248" s="2" t="s">
        <v>1603</v>
      </c>
      <c r="C248" s="2" t="s">
        <v>91</v>
      </c>
      <c r="D248" s="265" t="s">
        <v>1626</v>
      </c>
      <c r="E248" s="265">
        <v>45659</v>
      </c>
      <c r="F248" s="266" t="str">
        <f>IF(_DBcomps[[#This Row],[Lab RTS]]="","No","Yes")</f>
        <v>Yes</v>
      </c>
      <c r="G248" s="267">
        <v>83.94</v>
      </c>
      <c r="H248" s="267"/>
      <c r="I248" s="267"/>
      <c r="J248" s="267"/>
      <c r="K248" s="267"/>
      <c r="L248" s="268"/>
      <c r="M248" s="275"/>
      <c r="N248" s="267"/>
      <c r="O248" s="267"/>
      <c r="P248" s="275"/>
      <c r="Q248" s="269"/>
      <c r="R248" s="336"/>
      <c r="S248" s="336">
        <v>1.252</v>
      </c>
      <c r="T248" s="271"/>
      <c r="U248" s="271"/>
      <c r="V248" s="268"/>
      <c r="W248" s="267"/>
      <c r="X248" s="270"/>
      <c r="Y248" s="274"/>
      <c r="Z248" s="290"/>
      <c r="AA248" s="274">
        <v>0</v>
      </c>
      <c r="AB248" s="275"/>
      <c r="AC248" s="274">
        <v>0</v>
      </c>
      <c r="AD248" s="265"/>
      <c r="AE248" s="274"/>
      <c r="AF248" s="274"/>
      <c r="AG248" s="275"/>
      <c r="AH248" s="274"/>
      <c r="AI248" s="274"/>
      <c r="AJ248" s="275"/>
      <c r="AK248" s="270"/>
      <c r="AL248" s="274"/>
      <c r="AM248" s="275"/>
      <c r="AN248" s="274"/>
      <c r="AO248" s="275"/>
      <c r="AP248" s="274"/>
      <c r="AQ248" s="277">
        <f t="shared" ref="AQ248:AQ264" si="35">MONTH(E248)</f>
        <v>1</v>
      </c>
      <c r="AR248" s="275" t="s">
        <v>1322</v>
      </c>
      <c r="AS248" s="267"/>
      <c r="AT248" s="273" t="s">
        <v>1389</v>
      </c>
      <c r="AU248" s="272"/>
      <c r="AV248" s="267"/>
      <c r="AW248" s="268"/>
      <c r="AX248" s="273"/>
      <c r="AY248" s="294"/>
      <c r="AZ248" s="275"/>
      <c r="BA248" s="268"/>
      <c r="BB248" s="268"/>
      <c r="BC248" s="268"/>
      <c r="BD248" s="268"/>
      <c r="BE248" s="267" t="s">
        <v>1269</v>
      </c>
      <c r="BF248" s="275"/>
      <c r="BG248" s="275"/>
      <c r="BH248" s="275"/>
      <c r="BI248" s="275"/>
      <c r="BJ248" s="278">
        <v>45659</v>
      </c>
      <c r="BK248" s="279">
        <v>45659</v>
      </c>
      <c r="BL248" s="431" t="s">
        <v>1627</v>
      </c>
      <c r="BM248" s="272"/>
      <c r="BN248" s="422">
        <v>3</v>
      </c>
      <c r="BO248" s="422">
        <v>6</v>
      </c>
      <c r="BP248" s="283"/>
      <c r="BQ248" s="293">
        <v>45659</v>
      </c>
      <c r="BR248" s="284" t="s">
        <v>1481</v>
      </c>
      <c r="BS248" s="280" t="str">
        <f>IF(_DBcomps[[#This Row],[Problem]]="","Yes","No")</f>
        <v>No</v>
      </c>
      <c r="BT248" s="272"/>
      <c r="BU248" s="273"/>
      <c r="BV248" s="273">
        <v>1</v>
      </c>
      <c r="BW248" s="273">
        <v>1</v>
      </c>
      <c r="BX248" s="273">
        <v>22</v>
      </c>
      <c r="BY248" s="279" t="s">
        <v>1276</v>
      </c>
      <c r="BZ248" s="807">
        <v>1.3</v>
      </c>
      <c r="CA248" s="279" t="s">
        <v>1331</v>
      </c>
      <c r="CB248" s="279" t="s">
        <v>1245</v>
      </c>
      <c r="CC248" s="279" t="s">
        <v>1326</v>
      </c>
      <c r="CD248" s="1283"/>
      <c r="CE248" s="245"/>
      <c r="CF248" s="245"/>
      <c r="CG248" s="245"/>
    </row>
    <row r="249" spans="1:85" ht="14.25" customHeight="1">
      <c r="A249" s="265" t="s">
        <v>77</v>
      </c>
      <c r="B249" s="2" t="s">
        <v>1603</v>
      </c>
      <c r="C249" s="2" t="s">
        <v>91</v>
      </c>
      <c r="D249" s="265" t="s">
        <v>1630</v>
      </c>
      <c r="E249" s="265">
        <v>45660</v>
      </c>
      <c r="F249" s="266" t="str">
        <f>IF(_DBcomps[[#This Row],[Lab RTS]]="","No","Yes")</f>
        <v>Yes</v>
      </c>
      <c r="G249" s="267">
        <v>85.19</v>
      </c>
      <c r="H249" s="267"/>
      <c r="I249" s="267"/>
      <c r="J249" s="267"/>
      <c r="K249" s="267"/>
      <c r="L249" s="268"/>
      <c r="M249" s="275"/>
      <c r="N249" s="267"/>
      <c r="O249" s="267"/>
      <c r="P249" s="275"/>
      <c r="Q249" s="269"/>
      <c r="R249" s="336"/>
      <c r="S249" s="336">
        <v>1.2589999999999999</v>
      </c>
      <c r="T249" s="271"/>
      <c r="U249" s="271"/>
      <c r="V249" s="268"/>
      <c r="W249" s="267"/>
      <c r="X249" s="270"/>
      <c r="Y249" s="274"/>
      <c r="Z249" s="290"/>
      <c r="AA249" s="274">
        <v>0</v>
      </c>
      <c r="AB249" s="275"/>
      <c r="AC249" s="274">
        <v>0</v>
      </c>
      <c r="AD249" s="265"/>
      <c r="AE249" s="274"/>
      <c r="AF249" s="274"/>
      <c r="AG249" s="275"/>
      <c r="AH249" s="274"/>
      <c r="AI249" s="274"/>
      <c r="AJ249" s="275"/>
      <c r="AK249" s="270"/>
      <c r="AL249" s="274"/>
      <c r="AM249" s="275"/>
      <c r="AN249" s="274"/>
      <c r="AO249" s="275"/>
      <c r="AP249" s="274"/>
      <c r="AQ249" s="277">
        <f t="shared" si="35"/>
        <v>1</v>
      </c>
      <c r="AR249" s="275" t="s">
        <v>1322</v>
      </c>
      <c r="AS249" s="267"/>
      <c r="AT249" s="273" t="s">
        <v>1389</v>
      </c>
      <c r="AU249" s="272"/>
      <c r="AV249" s="267"/>
      <c r="AW249" s="268"/>
      <c r="AX249" s="273"/>
      <c r="AY249" s="294"/>
      <c r="AZ249" s="275"/>
      <c r="BA249" s="268"/>
      <c r="BB249" s="268"/>
      <c r="BC249" s="268"/>
      <c r="BD249" s="268"/>
      <c r="BE249" s="267" t="s">
        <v>1269</v>
      </c>
      <c r="BF249" s="275"/>
      <c r="BG249" s="275"/>
      <c r="BH249" s="275"/>
      <c r="BI249" s="275"/>
      <c r="BJ249" s="278">
        <v>45660</v>
      </c>
      <c r="BK249" s="279">
        <v>45660</v>
      </c>
      <c r="BL249" s="431" t="s">
        <v>1629</v>
      </c>
      <c r="BM249" s="272"/>
      <c r="BN249" s="422">
        <v>2</v>
      </c>
      <c r="BO249" s="422">
        <v>6</v>
      </c>
      <c r="BP249" s="283"/>
      <c r="BQ249" s="293">
        <v>38355</v>
      </c>
      <c r="BR249" s="284" t="s">
        <v>1628</v>
      </c>
      <c r="BS249" s="280" t="str">
        <f>IF(_DBcomps[[#This Row],[Problem]]="","Yes","No")</f>
        <v>Yes</v>
      </c>
      <c r="BT249" s="272"/>
      <c r="BU249" s="273"/>
      <c r="BV249" s="273">
        <v>1</v>
      </c>
      <c r="BW249" s="273"/>
      <c r="BX249" s="273">
        <v>22</v>
      </c>
      <c r="BY249" s="279" t="s">
        <v>1276</v>
      </c>
      <c r="BZ249" s="267"/>
      <c r="CA249" s="279"/>
      <c r="CB249" s="279"/>
      <c r="CC249" s="279"/>
      <c r="CD249" s="1283"/>
      <c r="CE249" s="245"/>
      <c r="CF249" s="245"/>
      <c r="CG249" s="245"/>
    </row>
    <row r="250" spans="1:85" ht="14.25" customHeight="1">
      <c r="A250" s="265" t="s">
        <v>77</v>
      </c>
      <c r="B250" s="2" t="s">
        <v>1603</v>
      </c>
      <c r="C250" s="2" t="s">
        <v>91</v>
      </c>
      <c r="D250" s="265" t="s">
        <v>1933</v>
      </c>
      <c r="E250" s="265">
        <v>45684</v>
      </c>
      <c r="F250" s="266" t="s">
        <v>567</v>
      </c>
      <c r="G250" s="267">
        <v>83.4</v>
      </c>
      <c r="H250" s="267"/>
      <c r="I250" s="267"/>
      <c r="J250" s="267"/>
      <c r="K250" s="267"/>
      <c r="L250" s="268"/>
      <c r="M250" s="275"/>
      <c r="N250" s="267"/>
      <c r="O250" s="267"/>
      <c r="P250" s="275"/>
      <c r="Q250" s="269"/>
      <c r="R250" s="270"/>
      <c r="S250" s="270">
        <v>1.244</v>
      </c>
      <c r="T250" s="271"/>
      <c r="U250" s="267"/>
      <c r="V250" s="268"/>
      <c r="W250" s="267"/>
      <c r="X250" s="270"/>
      <c r="Y250" s="274"/>
      <c r="Z250" s="290"/>
      <c r="AA250" s="274">
        <v>0</v>
      </c>
      <c r="AB250" s="275"/>
      <c r="AC250" s="274">
        <v>0</v>
      </c>
      <c r="AD250" s="265"/>
      <c r="AE250" s="274"/>
      <c r="AF250" s="274"/>
      <c r="AG250" s="275"/>
      <c r="AH250" s="274"/>
      <c r="AI250" s="274"/>
      <c r="AJ250" s="275"/>
      <c r="AK250" s="270"/>
      <c r="AL250" s="274"/>
      <c r="AM250" s="275"/>
      <c r="AN250" s="274"/>
      <c r="AO250" s="275"/>
      <c r="AP250" s="274"/>
      <c r="AQ250" s="277">
        <f t="shared" ref="AQ250:AQ255" si="36">MONTH(E250)</f>
        <v>1</v>
      </c>
      <c r="AR250" s="275" t="s">
        <v>1322</v>
      </c>
      <c r="AS250" s="267"/>
      <c r="AT250" s="273" t="s">
        <v>1389</v>
      </c>
      <c r="AU250" s="272"/>
      <c r="AV250" s="267"/>
      <c r="AW250" s="268"/>
      <c r="AX250" s="273"/>
      <c r="AY250" s="294"/>
      <c r="AZ250" s="275"/>
      <c r="BA250" s="268"/>
      <c r="BB250" s="268"/>
      <c r="BC250" s="268"/>
      <c r="BD250" s="268"/>
      <c r="BE250" s="267" t="s">
        <v>1269</v>
      </c>
      <c r="BF250" s="275"/>
      <c r="BG250" s="275"/>
      <c r="BH250" s="275"/>
      <c r="BI250" s="275"/>
      <c r="BJ250" s="278">
        <v>45686</v>
      </c>
      <c r="BK250" s="279">
        <v>45684</v>
      </c>
      <c r="BL250" s="431" t="s">
        <v>1934</v>
      </c>
      <c r="BM250" s="272"/>
      <c r="BN250" s="422">
        <v>2</v>
      </c>
      <c r="BO250" s="422">
        <v>6</v>
      </c>
      <c r="BP250" s="283"/>
      <c r="BQ250" s="293">
        <v>45684</v>
      </c>
      <c r="BR250" s="284" t="s">
        <v>1935</v>
      </c>
      <c r="BS250" s="280" t="str">
        <f>IF(_DBcomps[[#This Row],[Problem]]="","Yes","No")</f>
        <v>Yes</v>
      </c>
      <c r="BT250" s="272"/>
      <c r="BU250" s="273"/>
      <c r="BV250" s="273">
        <v>1</v>
      </c>
      <c r="BW250" s="273"/>
      <c r="BX250" s="273">
        <v>22</v>
      </c>
      <c r="BY250" s="279" t="s">
        <v>1276</v>
      </c>
      <c r="BZ250" s="267"/>
      <c r="CA250" s="279"/>
      <c r="CB250" s="279"/>
      <c r="CC250" s="279"/>
      <c r="CD250" s="1283"/>
      <c r="CE250" s="245"/>
      <c r="CF250" s="245"/>
      <c r="CG250" s="245"/>
    </row>
    <row r="251" spans="1:85" ht="14.25" customHeight="1">
      <c r="A251" s="265" t="s">
        <v>77</v>
      </c>
      <c r="B251" s="2" t="s">
        <v>1603</v>
      </c>
      <c r="C251" s="2" t="s">
        <v>91</v>
      </c>
      <c r="D251" s="265" t="s">
        <v>1936</v>
      </c>
      <c r="E251" s="265">
        <v>45686</v>
      </c>
      <c r="F251" s="266" t="s">
        <v>567</v>
      </c>
      <c r="G251" s="267">
        <v>82.53</v>
      </c>
      <c r="H251" s="267"/>
      <c r="I251" s="267"/>
      <c r="J251" s="267"/>
      <c r="K251" s="267"/>
      <c r="L251" s="268"/>
      <c r="M251" s="275"/>
      <c r="N251" s="267"/>
      <c r="O251" s="267"/>
      <c r="P251" s="275"/>
      <c r="Q251" s="269"/>
      <c r="R251" s="270"/>
      <c r="S251" s="270">
        <v>1.248</v>
      </c>
      <c r="T251" s="271"/>
      <c r="U251" s="267"/>
      <c r="V251" s="268"/>
      <c r="W251" s="267"/>
      <c r="X251" s="270"/>
      <c r="Y251" s="274"/>
      <c r="Z251" s="290"/>
      <c r="AA251" s="274">
        <v>0</v>
      </c>
      <c r="AB251" s="275"/>
      <c r="AC251" s="274">
        <v>0</v>
      </c>
      <c r="AD251" s="265"/>
      <c r="AE251" s="274"/>
      <c r="AF251" s="274"/>
      <c r="AG251" s="275"/>
      <c r="AH251" s="274"/>
      <c r="AI251" s="274"/>
      <c r="AJ251" s="275"/>
      <c r="AK251" s="270"/>
      <c r="AL251" s="274"/>
      <c r="AM251" s="275"/>
      <c r="AN251" s="274"/>
      <c r="AO251" s="275"/>
      <c r="AP251" s="274"/>
      <c r="AQ251" s="277">
        <f t="shared" si="36"/>
        <v>1</v>
      </c>
      <c r="AR251" s="275" t="s">
        <v>1322</v>
      </c>
      <c r="AS251" s="267"/>
      <c r="AT251" s="273" t="s">
        <v>1389</v>
      </c>
      <c r="AU251" s="272"/>
      <c r="AV251" s="267"/>
      <c r="AW251" s="268"/>
      <c r="AX251" s="273"/>
      <c r="AY251" s="294"/>
      <c r="AZ251" s="275"/>
      <c r="BA251" s="268"/>
      <c r="BB251" s="268"/>
      <c r="BC251" s="268"/>
      <c r="BD251" s="268"/>
      <c r="BE251" s="267" t="s">
        <v>1269</v>
      </c>
      <c r="BF251" s="275"/>
      <c r="BG251" s="275"/>
      <c r="BH251" s="275"/>
      <c r="BI251" s="275"/>
      <c r="BJ251" s="278">
        <v>45686</v>
      </c>
      <c r="BK251" s="279">
        <v>45686</v>
      </c>
      <c r="BL251" s="431" t="s">
        <v>1937</v>
      </c>
      <c r="BM251" s="272"/>
      <c r="BN251" s="422">
        <v>2</v>
      </c>
      <c r="BO251" s="422">
        <v>6</v>
      </c>
      <c r="BP251" s="283"/>
      <c r="BQ251" s="293">
        <v>45686</v>
      </c>
      <c r="BR251" s="284" t="s">
        <v>1938</v>
      </c>
      <c r="BS251" s="280" t="str">
        <f>IF(_DBcomps[[#This Row],[Problem]]="","Yes","No")</f>
        <v>Yes</v>
      </c>
      <c r="BT251" s="272"/>
      <c r="BU251" s="273"/>
      <c r="BV251" s="273">
        <v>1</v>
      </c>
      <c r="BW251" s="273"/>
      <c r="BX251" s="273">
        <v>22</v>
      </c>
      <c r="BY251" s="279" t="s">
        <v>1276</v>
      </c>
      <c r="BZ251" s="267"/>
      <c r="CA251" s="279"/>
      <c r="CB251" s="279"/>
      <c r="CC251" s="279"/>
      <c r="CD251" s="1283"/>
      <c r="CE251" s="245"/>
      <c r="CF251" s="245"/>
      <c r="CG251" s="245"/>
    </row>
    <row r="252" spans="1:85" ht="14.25" customHeight="1">
      <c r="A252" s="265" t="s">
        <v>77</v>
      </c>
      <c r="B252" s="2" t="s">
        <v>1603</v>
      </c>
      <c r="C252" s="2" t="s">
        <v>91</v>
      </c>
      <c r="D252" s="265" t="s">
        <v>2070</v>
      </c>
      <c r="E252" s="265">
        <v>45691</v>
      </c>
      <c r="F252" s="266" t="s">
        <v>567</v>
      </c>
      <c r="G252" s="267">
        <v>83.79</v>
      </c>
      <c r="H252" s="267"/>
      <c r="I252" s="267"/>
      <c r="J252" s="267"/>
      <c r="K252" s="267"/>
      <c r="L252" s="268"/>
      <c r="M252" s="275"/>
      <c r="N252" s="267"/>
      <c r="O252" s="267"/>
      <c r="P252" s="275"/>
      <c r="Q252" s="269"/>
      <c r="R252" s="270"/>
      <c r="S252" s="270">
        <v>1.2529999999999999</v>
      </c>
      <c r="T252" s="271"/>
      <c r="U252" s="267"/>
      <c r="V252" s="268"/>
      <c r="W252" s="267"/>
      <c r="X252" s="270"/>
      <c r="Y252" s="274"/>
      <c r="Z252" s="290"/>
      <c r="AA252" s="274">
        <v>0</v>
      </c>
      <c r="AB252" s="275"/>
      <c r="AC252" s="274">
        <v>0</v>
      </c>
      <c r="AD252" s="265"/>
      <c r="AE252" s="274"/>
      <c r="AF252" s="274"/>
      <c r="AG252" s="275"/>
      <c r="AH252" s="274"/>
      <c r="AI252" s="274"/>
      <c r="AJ252" s="275"/>
      <c r="AK252" s="270"/>
      <c r="AL252" s="274"/>
      <c r="AM252" s="275"/>
      <c r="AN252" s="274"/>
      <c r="AO252" s="275"/>
      <c r="AP252" s="274"/>
      <c r="AQ252" s="277">
        <f t="shared" si="36"/>
        <v>2</v>
      </c>
      <c r="AR252" s="275" t="s">
        <v>1322</v>
      </c>
      <c r="AS252" s="267"/>
      <c r="AT252" s="273" t="s">
        <v>1389</v>
      </c>
      <c r="AU252" s="272"/>
      <c r="AV252" s="267"/>
      <c r="AW252" s="268"/>
      <c r="AX252" s="273"/>
      <c r="AY252" s="294"/>
      <c r="AZ252" s="275"/>
      <c r="BA252" s="268"/>
      <c r="BB252" s="268"/>
      <c r="BC252" s="268"/>
      <c r="BD252" s="268"/>
      <c r="BE252" s="267" t="s">
        <v>1269</v>
      </c>
      <c r="BF252" s="275"/>
      <c r="BG252" s="275"/>
      <c r="BH252" s="275"/>
      <c r="BI252" s="275"/>
      <c r="BJ252" s="278">
        <v>45692</v>
      </c>
      <c r="BK252" s="279">
        <v>45691</v>
      </c>
      <c r="BL252" s="431" t="s">
        <v>2071</v>
      </c>
      <c r="BM252" s="272"/>
      <c r="BN252" s="422">
        <v>2</v>
      </c>
      <c r="BO252" s="422">
        <v>6</v>
      </c>
      <c r="BP252" s="283"/>
      <c r="BQ252" s="293">
        <v>45689</v>
      </c>
      <c r="BR252" s="284">
        <v>0.1013888888888889</v>
      </c>
      <c r="BS252" s="280" t="str">
        <f>IF(_DBcomps[[#This Row],[Problem]]="","Yes","No")</f>
        <v>Yes</v>
      </c>
      <c r="BT252" s="273"/>
      <c r="BU252" s="273"/>
      <c r="BV252" s="273">
        <v>1</v>
      </c>
      <c r="BW252" s="273"/>
      <c r="BX252" s="273">
        <v>22</v>
      </c>
      <c r="BY252" s="279" t="s">
        <v>1276</v>
      </c>
      <c r="BZ252" s="267"/>
      <c r="CA252" s="279"/>
      <c r="CB252" s="279"/>
      <c r="CC252" s="279"/>
      <c r="CD252" s="1283"/>
      <c r="CE252" s="245"/>
      <c r="CF252" s="245"/>
      <c r="CG252" s="245"/>
    </row>
    <row r="253" spans="1:85" ht="14.25" customHeight="1">
      <c r="A253" s="265" t="s">
        <v>77</v>
      </c>
      <c r="B253" s="2" t="s">
        <v>1603</v>
      </c>
      <c r="C253" s="2" t="s">
        <v>91</v>
      </c>
      <c r="D253" s="265" t="s">
        <v>4195</v>
      </c>
      <c r="E253" s="265">
        <v>45807</v>
      </c>
      <c r="F253" s="266" t="s">
        <v>567</v>
      </c>
      <c r="G253" s="267">
        <v>84.96</v>
      </c>
      <c r="H253" s="267"/>
      <c r="I253" s="267"/>
      <c r="J253" s="267"/>
      <c r="K253" s="267"/>
      <c r="L253" s="268"/>
      <c r="M253" s="275"/>
      <c r="N253" s="267"/>
      <c r="O253" s="267"/>
      <c r="P253" s="275"/>
      <c r="Q253" s="269"/>
      <c r="R253" s="270"/>
      <c r="S253" s="270">
        <v>1.248</v>
      </c>
      <c r="T253" s="271"/>
      <c r="U253" s="267"/>
      <c r="V253" s="268"/>
      <c r="W253" s="267"/>
      <c r="X253" s="270"/>
      <c r="Y253" s="274"/>
      <c r="Z253" s="290"/>
      <c r="AA253" s="274">
        <v>0</v>
      </c>
      <c r="AB253" s="275"/>
      <c r="AC253" s="274">
        <v>0</v>
      </c>
      <c r="AD253" s="265"/>
      <c r="AE253" s="274"/>
      <c r="AF253" s="274"/>
      <c r="AG253" s="275"/>
      <c r="AH253" s="274"/>
      <c r="AI253" s="274"/>
      <c r="AJ253" s="275"/>
      <c r="AK253" s="270"/>
      <c r="AL253" s="274"/>
      <c r="AM253" s="275"/>
      <c r="AN253" s="274"/>
      <c r="AO253" s="275"/>
      <c r="AP253" s="274"/>
      <c r="AQ253" s="277">
        <f t="shared" si="36"/>
        <v>5</v>
      </c>
      <c r="AR253" s="275" t="s">
        <v>1322</v>
      </c>
      <c r="AS253" s="267"/>
      <c r="AT253" s="273" t="s">
        <v>1389</v>
      </c>
      <c r="AU253" s="272"/>
      <c r="AV253" s="267"/>
      <c r="AW253" s="268"/>
      <c r="AX253" s="273"/>
      <c r="AY253" s="294"/>
      <c r="AZ253" s="275"/>
      <c r="BA253" s="268"/>
      <c r="BB253" s="268"/>
      <c r="BC253" s="268"/>
      <c r="BD253" s="268"/>
      <c r="BE253" s="267" t="s">
        <v>1269</v>
      </c>
      <c r="BF253" s="275"/>
      <c r="BG253" s="275"/>
      <c r="BH253" s="275"/>
      <c r="BI253" s="275"/>
      <c r="BJ253" s="278">
        <v>45807</v>
      </c>
      <c r="BK253" s="279">
        <v>45807</v>
      </c>
      <c r="BL253" s="431" t="s">
        <v>4196</v>
      </c>
      <c r="BM253" s="272"/>
      <c r="BN253" s="422">
        <v>2</v>
      </c>
      <c r="BO253" s="422">
        <v>6</v>
      </c>
      <c r="BP253" s="283"/>
      <c r="BQ253" s="293">
        <v>45806</v>
      </c>
      <c r="BR253" s="284">
        <v>0.73958333333333337</v>
      </c>
      <c r="BS253" s="280" t="str">
        <f>IF(_DBcomps[[#This Row],[Problem]]="","Yes","No")</f>
        <v>Yes</v>
      </c>
      <c r="BT253" s="272"/>
      <c r="BU253" s="273"/>
      <c r="BV253" s="273">
        <v>1</v>
      </c>
      <c r="BW253" s="273"/>
      <c r="BX253" s="273">
        <v>22</v>
      </c>
      <c r="BY253" s="279" t="s">
        <v>1276</v>
      </c>
      <c r="BZ253" s="267"/>
      <c r="CA253" s="279"/>
      <c r="CB253" s="279"/>
      <c r="CC253" s="279"/>
      <c r="CD253" s="1283"/>
      <c r="CE253" s="245"/>
      <c r="CF253" s="245"/>
      <c r="CG253" s="245"/>
    </row>
    <row r="254" spans="1:85" ht="14.25" customHeight="1">
      <c r="A254" s="265" t="s">
        <v>77</v>
      </c>
      <c r="B254" s="2" t="s">
        <v>1603</v>
      </c>
      <c r="C254" s="2" t="s">
        <v>91</v>
      </c>
      <c r="D254" s="265" t="s">
        <v>4471</v>
      </c>
      <c r="E254" s="265">
        <v>45810</v>
      </c>
      <c r="F254" s="266" t="s">
        <v>567</v>
      </c>
      <c r="G254" s="267">
        <v>83.87</v>
      </c>
      <c r="H254" s="267"/>
      <c r="I254" s="267"/>
      <c r="J254" s="267"/>
      <c r="K254" s="267"/>
      <c r="L254" s="268"/>
      <c r="M254" s="275"/>
      <c r="N254" s="267"/>
      <c r="O254" s="267"/>
      <c r="P254" s="275"/>
      <c r="Q254" s="269"/>
      <c r="R254" s="270"/>
      <c r="S254" s="270">
        <v>1.242</v>
      </c>
      <c r="T254" s="271"/>
      <c r="U254" s="267"/>
      <c r="V254" s="268"/>
      <c r="W254" s="267"/>
      <c r="X254" s="270"/>
      <c r="Y254" s="274"/>
      <c r="Z254" s="290"/>
      <c r="AA254" s="274">
        <v>0</v>
      </c>
      <c r="AB254" s="275"/>
      <c r="AC254" s="274">
        <v>0</v>
      </c>
      <c r="AD254" s="265"/>
      <c r="AE254" s="274"/>
      <c r="AF254" s="274"/>
      <c r="AG254" s="275"/>
      <c r="AH254" s="274"/>
      <c r="AI254" s="274"/>
      <c r="AJ254" s="275"/>
      <c r="AK254" s="270"/>
      <c r="AL254" s="274"/>
      <c r="AM254" s="275"/>
      <c r="AN254" s="274"/>
      <c r="AO254" s="275"/>
      <c r="AP254" s="274"/>
      <c r="AQ254" s="277">
        <f t="shared" si="36"/>
        <v>6</v>
      </c>
      <c r="AR254" s="275" t="s">
        <v>1322</v>
      </c>
      <c r="AS254" s="267"/>
      <c r="AT254" s="273" t="s">
        <v>1389</v>
      </c>
      <c r="AU254" s="272"/>
      <c r="AV254" s="267"/>
      <c r="AW254" s="268"/>
      <c r="AX254" s="273"/>
      <c r="AY254" s="294"/>
      <c r="AZ254" s="275"/>
      <c r="BA254" s="268"/>
      <c r="BB254" s="268"/>
      <c r="BC254" s="268"/>
      <c r="BD254" s="268"/>
      <c r="BE254" s="267" t="s">
        <v>1269</v>
      </c>
      <c r="BF254" s="275"/>
      <c r="BG254" s="275"/>
      <c r="BH254" s="275"/>
      <c r="BI254" s="275"/>
      <c r="BJ254" s="278">
        <v>45810</v>
      </c>
      <c r="BK254" s="279">
        <v>45810</v>
      </c>
      <c r="BL254" s="431" t="s">
        <v>4472</v>
      </c>
      <c r="BM254" s="272"/>
      <c r="BN254" s="422">
        <v>2</v>
      </c>
      <c r="BO254" s="422">
        <v>6</v>
      </c>
      <c r="BP254" s="283"/>
      <c r="BQ254" s="293">
        <v>45807</v>
      </c>
      <c r="BR254" s="284">
        <v>0.96180555555555547</v>
      </c>
      <c r="BS254" s="280" t="str">
        <f>IF(_DBcomps[[#This Row],[Problem]]="","Yes","No")</f>
        <v>Yes</v>
      </c>
      <c r="BT254" s="272"/>
      <c r="BU254" s="273"/>
      <c r="BV254" s="273">
        <v>1</v>
      </c>
      <c r="BW254" s="273"/>
      <c r="BX254" s="273">
        <v>22</v>
      </c>
      <c r="BY254" s="279" t="s">
        <v>1276</v>
      </c>
      <c r="BZ254" s="267"/>
      <c r="CA254" s="279"/>
      <c r="CB254" s="279"/>
      <c r="CC254" s="279"/>
      <c r="CD254" s="1283"/>
      <c r="CE254" s="245"/>
      <c r="CF254" s="245"/>
      <c r="CG254" s="245"/>
    </row>
    <row r="255" spans="1:85" ht="14.25" customHeight="1">
      <c r="A255" s="265" t="s">
        <v>77</v>
      </c>
      <c r="B255" s="2" t="s">
        <v>1603</v>
      </c>
      <c r="C255" s="2" t="s">
        <v>91</v>
      </c>
      <c r="D255" s="265" t="s">
        <v>4473</v>
      </c>
      <c r="E255" s="265">
        <v>45811</v>
      </c>
      <c r="F255" s="266" t="s">
        <v>567</v>
      </c>
      <c r="G255" s="267">
        <v>83.11</v>
      </c>
      <c r="H255" s="267"/>
      <c r="I255" s="267"/>
      <c r="J255" s="267"/>
      <c r="K255" s="267"/>
      <c r="L255" s="268"/>
      <c r="M255" s="275"/>
      <c r="N255" s="267"/>
      <c r="O255" s="267"/>
      <c r="P255" s="275"/>
      <c r="Q255" s="269"/>
      <c r="R255" s="270"/>
      <c r="S255" s="270">
        <v>1.244</v>
      </c>
      <c r="T255" s="271"/>
      <c r="U255" s="267"/>
      <c r="V255" s="268"/>
      <c r="W255" s="267"/>
      <c r="X255" s="270"/>
      <c r="Y255" s="274"/>
      <c r="Z255" s="290"/>
      <c r="AA255" s="274">
        <v>0</v>
      </c>
      <c r="AB255" s="275"/>
      <c r="AC255" s="274">
        <v>0</v>
      </c>
      <c r="AD255" s="265"/>
      <c r="AE255" s="274"/>
      <c r="AF255" s="274"/>
      <c r="AG255" s="275"/>
      <c r="AH255" s="274"/>
      <c r="AI255" s="274"/>
      <c r="AJ255" s="275"/>
      <c r="AK255" s="270"/>
      <c r="AL255" s="274"/>
      <c r="AM255" s="275"/>
      <c r="AN255" s="274"/>
      <c r="AO255" s="275"/>
      <c r="AP255" s="274"/>
      <c r="AQ255" s="277">
        <f t="shared" si="36"/>
        <v>6</v>
      </c>
      <c r="AR255" s="275" t="s">
        <v>1322</v>
      </c>
      <c r="AS255" s="267"/>
      <c r="AT255" s="273" t="s">
        <v>1389</v>
      </c>
      <c r="AU255" s="272"/>
      <c r="AV255" s="267"/>
      <c r="AW255" s="268"/>
      <c r="AX255" s="273"/>
      <c r="AY255" s="294"/>
      <c r="AZ255" s="275"/>
      <c r="BA255" s="268"/>
      <c r="BB255" s="268"/>
      <c r="BC255" s="268"/>
      <c r="BD255" s="268"/>
      <c r="BE255" s="267" t="s">
        <v>1269</v>
      </c>
      <c r="BF255" s="275"/>
      <c r="BG255" s="275"/>
      <c r="BH255" s="275"/>
      <c r="BI255" s="275"/>
      <c r="BJ255" s="278">
        <v>45811</v>
      </c>
      <c r="BK255" s="279">
        <v>45811</v>
      </c>
      <c r="BL255" s="431" t="s">
        <v>4474</v>
      </c>
      <c r="BM255" s="272"/>
      <c r="BN255" s="422">
        <v>2</v>
      </c>
      <c r="BO255" s="422">
        <v>6</v>
      </c>
      <c r="BP255" s="283"/>
      <c r="BQ255" s="293">
        <v>45810</v>
      </c>
      <c r="BR255" s="284">
        <v>0.84722222222222221</v>
      </c>
      <c r="BS255" s="280" t="str">
        <f>IF(_DBcomps[[#This Row],[Problem]]="","Yes","No")</f>
        <v>Yes</v>
      </c>
      <c r="BT255" s="272"/>
      <c r="BU255" s="273"/>
      <c r="BV255" s="273">
        <v>1</v>
      </c>
      <c r="BW255" s="273"/>
      <c r="BX255" s="273">
        <v>22</v>
      </c>
      <c r="BY255" s="279" t="s">
        <v>1276</v>
      </c>
      <c r="BZ255" s="267"/>
      <c r="CA255" s="279"/>
      <c r="CB255" s="279"/>
      <c r="CC255" s="279"/>
      <c r="CD255" s="1283"/>
      <c r="CE255" s="245"/>
      <c r="CF255" s="245"/>
      <c r="CG255" s="245"/>
    </row>
    <row r="256" spans="1:85" ht="14.25" customHeight="1">
      <c r="A256" s="265" t="s">
        <v>77</v>
      </c>
      <c r="B256" s="2" t="s">
        <v>1603</v>
      </c>
      <c r="C256" s="2" t="s">
        <v>91</v>
      </c>
      <c r="D256" s="265" t="s">
        <v>5225</v>
      </c>
      <c r="E256" s="265">
        <v>45869</v>
      </c>
      <c r="F256" s="266" t="str">
        <f>IF(_DBcomps[[#This Row],[Lab RTS]]="","No","Yes")</f>
        <v>Yes</v>
      </c>
      <c r="G256" s="267">
        <v>84.38</v>
      </c>
      <c r="H256" s="267"/>
      <c r="I256" s="267"/>
      <c r="J256" s="267"/>
      <c r="K256" s="267"/>
      <c r="L256" s="268"/>
      <c r="M256" s="275"/>
      <c r="N256" s="267"/>
      <c r="O256" s="267"/>
      <c r="P256" s="275"/>
      <c r="Q256" s="269"/>
      <c r="R256" s="270"/>
      <c r="S256" s="270">
        <v>1.24</v>
      </c>
      <c r="T256" s="271"/>
      <c r="U256" s="267"/>
      <c r="V256" s="268"/>
      <c r="W256" s="267"/>
      <c r="X256" s="270"/>
      <c r="Y256" s="274"/>
      <c r="Z256" s="290"/>
      <c r="AA256" s="274">
        <v>0</v>
      </c>
      <c r="AB256" s="275"/>
      <c r="AC256" s="274">
        <v>0</v>
      </c>
      <c r="AD256" s="265"/>
      <c r="AE256" s="274"/>
      <c r="AF256" s="274"/>
      <c r="AG256" s="275"/>
      <c r="AH256" s="274"/>
      <c r="AI256" s="274"/>
      <c r="AJ256" s="275"/>
      <c r="AK256" s="270"/>
      <c r="AL256" s="274"/>
      <c r="AM256" s="275"/>
      <c r="AN256" s="274"/>
      <c r="AO256" s="275"/>
      <c r="AP256" s="274"/>
      <c r="AQ256" s="277">
        <f>MONTH(E256)</f>
        <v>7</v>
      </c>
      <c r="AR256" s="275" t="s">
        <v>1322</v>
      </c>
      <c r="AS256" s="267"/>
      <c r="AT256" s="273" t="s">
        <v>1389</v>
      </c>
      <c r="AU256" s="272"/>
      <c r="AV256" s="267"/>
      <c r="AW256" s="268"/>
      <c r="AX256" s="273"/>
      <c r="AY256" s="294"/>
      <c r="AZ256" s="275"/>
      <c r="BA256" s="268"/>
      <c r="BB256" s="268"/>
      <c r="BC256" s="268"/>
      <c r="BD256" s="268"/>
      <c r="BE256" s="267" t="s">
        <v>1269</v>
      </c>
      <c r="BF256" s="275"/>
      <c r="BG256" s="275"/>
      <c r="BH256" s="275"/>
      <c r="BI256" s="275"/>
      <c r="BJ256" s="278">
        <v>45869</v>
      </c>
      <c r="BK256" s="279">
        <v>45869</v>
      </c>
      <c r="BL256" s="431" t="s">
        <v>5226</v>
      </c>
      <c r="BM256" s="272"/>
      <c r="BN256" s="422">
        <v>2</v>
      </c>
      <c r="BO256" s="422">
        <v>6</v>
      </c>
      <c r="BP256" s="283"/>
      <c r="BQ256" s="293">
        <v>45868</v>
      </c>
      <c r="BR256" s="284" t="s">
        <v>1370</v>
      </c>
      <c r="BS256" s="280" t="str">
        <f>IF(_DBcomps[[#This Row],[Problem]]="","Yes","No")</f>
        <v>Yes</v>
      </c>
      <c r="BT256" s="273"/>
      <c r="BU256" s="273"/>
      <c r="BV256" s="273">
        <v>1</v>
      </c>
      <c r="BW256" s="273"/>
      <c r="BX256" s="273">
        <v>22</v>
      </c>
      <c r="BY256" s="279" t="s">
        <v>1276</v>
      </c>
      <c r="BZ256" s="267"/>
      <c r="CA256" s="279"/>
      <c r="CB256" s="279"/>
      <c r="CC256" s="279"/>
      <c r="CD256" s="1283"/>
      <c r="CE256" s="245"/>
      <c r="CF256" s="245"/>
      <c r="CG256" s="245"/>
    </row>
    <row r="257" spans="1:85" ht="14.25" customHeight="1">
      <c r="A257" s="265" t="s">
        <v>77</v>
      </c>
      <c r="B257" s="2" t="s">
        <v>1603</v>
      </c>
      <c r="C257" s="2" t="s">
        <v>91</v>
      </c>
      <c r="D257" s="265" t="s">
        <v>5228</v>
      </c>
      <c r="E257" s="265">
        <v>45870</v>
      </c>
      <c r="F257" s="266" t="str">
        <f>IF(_DBcomps[[#This Row],[Lab RTS]]="","No","Yes")</f>
        <v>Yes</v>
      </c>
      <c r="G257" s="267">
        <v>82.04</v>
      </c>
      <c r="H257" s="267"/>
      <c r="I257" s="267"/>
      <c r="J257" s="267"/>
      <c r="K257" s="267"/>
      <c r="L257" s="268"/>
      <c r="M257" s="275"/>
      <c r="N257" s="267"/>
      <c r="O257" s="267"/>
      <c r="P257" s="275"/>
      <c r="Q257" s="269"/>
      <c r="R257" s="270"/>
      <c r="S257" s="270">
        <v>1.242</v>
      </c>
      <c r="T257" s="271"/>
      <c r="U257" s="267"/>
      <c r="V257" s="268"/>
      <c r="W257" s="267"/>
      <c r="X257" s="270"/>
      <c r="Y257" s="274"/>
      <c r="Z257" s="290"/>
      <c r="AA257" s="274">
        <v>0</v>
      </c>
      <c r="AB257" s="275"/>
      <c r="AC257" s="274">
        <v>0</v>
      </c>
      <c r="AD257" s="265"/>
      <c r="AE257" s="274"/>
      <c r="AF257" s="274"/>
      <c r="AG257" s="275"/>
      <c r="AH257" s="274"/>
      <c r="AI257" s="274"/>
      <c r="AJ257" s="275"/>
      <c r="AK257" s="270"/>
      <c r="AL257" s="274"/>
      <c r="AM257" s="275"/>
      <c r="AN257" s="274"/>
      <c r="AO257" s="275"/>
      <c r="AP257" s="274"/>
      <c r="AQ257" s="277">
        <f>MONTH(E257)</f>
        <v>8</v>
      </c>
      <c r="AR257" s="275" t="s">
        <v>1322</v>
      </c>
      <c r="AS257" s="267"/>
      <c r="AT257" s="273" t="s">
        <v>1389</v>
      </c>
      <c r="AU257" s="272"/>
      <c r="AV257" s="267"/>
      <c r="AW257" s="268"/>
      <c r="AX257" s="273"/>
      <c r="AY257" s="294"/>
      <c r="AZ257" s="275"/>
      <c r="BA257" s="268"/>
      <c r="BB257" s="268"/>
      <c r="BC257" s="268"/>
      <c r="BD257" s="268"/>
      <c r="BE257" s="267" t="s">
        <v>1269</v>
      </c>
      <c r="BF257" s="275"/>
      <c r="BG257" s="275"/>
      <c r="BH257" s="275"/>
      <c r="BI257" s="275"/>
      <c r="BJ257" s="278">
        <v>45870</v>
      </c>
      <c r="BK257" s="279">
        <v>45873</v>
      </c>
      <c r="BL257" s="431" t="s">
        <v>5227</v>
      </c>
      <c r="BM257" s="272"/>
      <c r="BN257" s="422">
        <v>2</v>
      </c>
      <c r="BO257" s="422">
        <v>6</v>
      </c>
      <c r="BP257" s="283"/>
      <c r="BQ257" s="293">
        <v>45869</v>
      </c>
      <c r="BR257" s="284" t="s">
        <v>4095</v>
      </c>
      <c r="BS257" s="280" t="str">
        <f>IF(_DBcomps[[#This Row],[Problem]]="","Yes","No")</f>
        <v>Yes</v>
      </c>
      <c r="BT257" s="1083"/>
      <c r="BU257" s="273"/>
      <c r="BV257" s="273">
        <v>1</v>
      </c>
      <c r="BW257" s="273"/>
      <c r="BX257" s="273">
        <v>22</v>
      </c>
      <c r="BY257" s="279" t="s">
        <v>1276</v>
      </c>
      <c r="BZ257" s="267"/>
      <c r="CA257" s="279"/>
      <c r="CB257" s="279"/>
      <c r="CC257" s="279"/>
      <c r="CD257" s="1283"/>
      <c r="CE257" s="245"/>
      <c r="CF257" s="245"/>
      <c r="CG257" s="245"/>
    </row>
    <row r="258" spans="1:85" ht="14.25" customHeight="1">
      <c r="A258" s="265" t="s">
        <v>77</v>
      </c>
      <c r="B258" s="2" t="s">
        <v>1603</v>
      </c>
      <c r="C258" s="2" t="s">
        <v>91</v>
      </c>
      <c r="D258" s="265" t="s">
        <v>5480</v>
      </c>
      <c r="E258" s="265">
        <v>45884</v>
      </c>
      <c r="F258" s="266" t="str">
        <f>IF(_DBcomps[[#This Row],[Lab RTS]]="","No","Yes")</f>
        <v>Yes</v>
      </c>
      <c r="G258" s="267">
        <v>83.11</v>
      </c>
      <c r="H258" s="267"/>
      <c r="I258" s="267"/>
      <c r="J258" s="267"/>
      <c r="K258" s="267"/>
      <c r="L258" s="268"/>
      <c r="M258" s="275"/>
      <c r="N258" s="267"/>
      <c r="O258" s="267"/>
      <c r="P258" s="275"/>
      <c r="Q258" s="269"/>
      <c r="R258" s="270"/>
      <c r="S258" s="270">
        <v>1.2490000000000001</v>
      </c>
      <c r="T258" s="271"/>
      <c r="U258" s="267"/>
      <c r="V258" s="268"/>
      <c r="W258" s="267"/>
      <c r="X258" s="270"/>
      <c r="Y258" s="274"/>
      <c r="Z258" s="290"/>
      <c r="AA258" s="274">
        <v>0</v>
      </c>
      <c r="AB258" s="275"/>
      <c r="AC258" s="274">
        <v>0</v>
      </c>
      <c r="AD258" s="265"/>
      <c r="AE258" s="274"/>
      <c r="AF258" s="274"/>
      <c r="AG258" s="275"/>
      <c r="AH258" s="274"/>
      <c r="AI258" s="274"/>
      <c r="AJ258" s="275"/>
      <c r="AK258" s="270"/>
      <c r="AL258" s="274"/>
      <c r="AM258" s="275"/>
      <c r="AN258" s="274"/>
      <c r="AO258" s="275"/>
      <c r="AP258" s="274"/>
      <c r="AQ258" s="277">
        <f>MONTH(E258)</f>
        <v>8</v>
      </c>
      <c r="AR258" s="275" t="s">
        <v>1322</v>
      </c>
      <c r="AS258" s="267"/>
      <c r="AT258" s="273" t="s">
        <v>1389</v>
      </c>
      <c r="AU258" s="272"/>
      <c r="AV258" s="267"/>
      <c r="AW258" s="268"/>
      <c r="AX258" s="273"/>
      <c r="AY258" s="294"/>
      <c r="AZ258" s="275"/>
      <c r="BA258" s="268"/>
      <c r="BB258" s="268"/>
      <c r="BC258" s="268"/>
      <c r="BD258" s="268"/>
      <c r="BE258" s="267" t="s">
        <v>1269</v>
      </c>
      <c r="BF258" s="275"/>
      <c r="BG258" s="275"/>
      <c r="BH258" s="275"/>
      <c r="BI258" s="275"/>
      <c r="BJ258" s="278">
        <v>45884</v>
      </c>
      <c r="BK258" s="279">
        <v>45887</v>
      </c>
      <c r="BL258" s="431" t="s">
        <v>5481</v>
      </c>
      <c r="BM258" s="272"/>
      <c r="BN258" s="422">
        <v>2</v>
      </c>
      <c r="BO258" s="422">
        <v>6</v>
      </c>
      <c r="BP258" s="283"/>
      <c r="BQ258" s="293">
        <v>45883</v>
      </c>
      <c r="BR258" s="284" t="s">
        <v>5482</v>
      </c>
      <c r="BS258" s="280" t="str">
        <f>IF(_DBcomps[[#This Row],[Problem]]="","Yes","No")</f>
        <v>Yes</v>
      </c>
      <c r="BT258" s="1083"/>
      <c r="BU258" s="273"/>
      <c r="BV258" s="273">
        <v>1</v>
      </c>
      <c r="BW258" s="273"/>
      <c r="BX258" s="273">
        <v>22</v>
      </c>
      <c r="BY258" s="279" t="s">
        <v>1276</v>
      </c>
      <c r="BZ258" s="267"/>
      <c r="CA258" s="279"/>
      <c r="CB258" s="279"/>
      <c r="CC258" s="279"/>
      <c r="CD258" s="1283"/>
      <c r="CE258" s="245"/>
      <c r="CF258" s="245"/>
      <c r="CG258" s="245"/>
    </row>
    <row r="259" spans="1:85">
      <c r="A259" s="265" t="s">
        <v>58</v>
      </c>
      <c r="B259" s="2" t="s">
        <v>1489</v>
      </c>
      <c r="C259" s="2" t="s">
        <v>158</v>
      </c>
      <c r="D259" s="265" t="s">
        <v>1620</v>
      </c>
      <c r="E259" s="265">
        <v>45661</v>
      </c>
      <c r="F259" s="266" t="str">
        <f>IF(_DBcomps[[#This Row],[Lab RTS]]="","No","Yes")</f>
        <v>Yes</v>
      </c>
      <c r="G259" s="267">
        <v>53.82</v>
      </c>
      <c r="H259" s="267"/>
      <c r="I259" s="267"/>
      <c r="J259" s="267"/>
      <c r="K259" s="267"/>
      <c r="L259" s="268"/>
      <c r="M259" s="275"/>
      <c r="N259" s="267"/>
      <c r="O259" s="267"/>
      <c r="P259" s="297">
        <v>9.6199999999999992</v>
      </c>
      <c r="Q259" s="269">
        <v>1264</v>
      </c>
      <c r="R259" s="307">
        <v>1.345</v>
      </c>
      <c r="S259" s="307"/>
      <c r="T259" s="271">
        <v>7.45</v>
      </c>
      <c r="U259" s="267"/>
      <c r="V259" s="268"/>
      <c r="W259" s="267"/>
      <c r="X259" s="270"/>
      <c r="Y259" s="274"/>
      <c r="Z259" s="290"/>
      <c r="AA259" s="274"/>
      <c r="AB259" s="275"/>
      <c r="AC259" s="274"/>
      <c r="AD259" s="265"/>
      <c r="AE259" s="274" t="s">
        <v>1505</v>
      </c>
      <c r="AF259" s="274"/>
      <c r="AG259" s="275"/>
      <c r="AH259" s="274"/>
      <c r="AI259" s="274"/>
      <c r="AJ259" s="275"/>
      <c r="AK259" s="270"/>
      <c r="AL259" s="274"/>
      <c r="AM259" s="275"/>
      <c r="AN259" s="274"/>
      <c r="AO259" s="275"/>
      <c r="AP259" s="274"/>
      <c r="AQ259" s="277">
        <f t="shared" si="35"/>
        <v>1</v>
      </c>
      <c r="AR259" s="275" t="s">
        <v>737</v>
      </c>
      <c r="AS259" s="267"/>
      <c r="AT259" s="273"/>
      <c r="AU259" s="272"/>
      <c r="AV259" s="272"/>
      <c r="AW259" s="268"/>
      <c r="AX259" s="273"/>
      <c r="AY259" s="273"/>
      <c r="AZ259" s="275"/>
      <c r="BA259" s="268"/>
      <c r="BB259" s="268"/>
      <c r="BC259" s="268"/>
      <c r="BD259" s="268"/>
      <c r="BE259" s="267"/>
      <c r="BF259" s="275"/>
      <c r="BG259" s="275"/>
      <c r="BH259" s="275"/>
      <c r="BI259" s="275"/>
      <c r="BJ259" s="278">
        <v>45664</v>
      </c>
      <c r="BK259" s="305">
        <v>45664</v>
      </c>
      <c r="BL259" s="431" t="s">
        <v>1621</v>
      </c>
      <c r="BM259" s="272"/>
      <c r="BN259" s="422">
        <v>6</v>
      </c>
      <c r="BO259" s="422">
        <v>7</v>
      </c>
      <c r="BP259" s="303"/>
      <c r="BQ259" s="293">
        <v>45659</v>
      </c>
      <c r="BR259" s="284" t="s">
        <v>1622</v>
      </c>
      <c r="BS259" s="280" t="str">
        <f>IF(_DBcomps[[#This Row],[Problem]]="","Yes","No")</f>
        <v>Yes</v>
      </c>
      <c r="BT259" s="272"/>
      <c r="BU259" s="273"/>
      <c r="BV259" s="273">
        <v>1</v>
      </c>
      <c r="BW259" s="294"/>
      <c r="BX259" s="273">
        <v>5</v>
      </c>
      <c r="BY259" s="279" t="s">
        <v>1259</v>
      </c>
      <c r="BZ259" s="267"/>
      <c r="CA259" s="279"/>
      <c r="CB259" s="279"/>
      <c r="CC259" s="279"/>
      <c r="CD259" s="1283"/>
      <c r="CE259" s="245"/>
      <c r="CF259" s="245"/>
      <c r="CG259" s="245"/>
    </row>
    <row r="260" spans="1:85">
      <c r="A260" s="265" t="s">
        <v>58</v>
      </c>
      <c r="B260" s="2" t="s">
        <v>1489</v>
      </c>
      <c r="C260" s="2" t="s">
        <v>158</v>
      </c>
      <c r="D260" s="265" t="s">
        <v>1623</v>
      </c>
      <c r="E260" s="265">
        <v>45661</v>
      </c>
      <c r="F260" s="266" t="str">
        <f>IF(_DBcomps[[#This Row],[Lab RTS]]="","No","Yes")</f>
        <v>Yes</v>
      </c>
      <c r="G260" s="267">
        <v>53.53</v>
      </c>
      <c r="H260" s="267"/>
      <c r="I260" s="267"/>
      <c r="J260" s="267"/>
      <c r="K260" s="267"/>
      <c r="L260" s="268"/>
      <c r="M260" s="275"/>
      <c r="N260" s="267"/>
      <c r="O260" s="267"/>
      <c r="P260" s="297">
        <v>9.8699999999999992</v>
      </c>
      <c r="Q260" s="269">
        <v>1296</v>
      </c>
      <c r="R260" s="307">
        <v>1.345</v>
      </c>
      <c r="S260" s="307"/>
      <c r="T260" s="271">
        <v>7.92</v>
      </c>
      <c r="U260" s="267"/>
      <c r="V260" s="268"/>
      <c r="W260" s="267"/>
      <c r="X260" s="270"/>
      <c r="Y260" s="274"/>
      <c r="Z260" s="290"/>
      <c r="AA260" s="274"/>
      <c r="AB260" s="275"/>
      <c r="AC260" s="274"/>
      <c r="AD260" s="265"/>
      <c r="AE260" s="274" t="s">
        <v>1505</v>
      </c>
      <c r="AF260" s="274"/>
      <c r="AG260" s="275"/>
      <c r="AH260" s="274"/>
      <c r="AI260" s="274"/>
      <c r="AJ260" s="275"/>
      <c r="AK260" s="270"/>
      <c r="AL260" s="274"/>
      <c r="AM260" s="275"/>
      <c r="AN260" s="274"/>
      <c r="AO260" s="275"/>
      <c r="AP260" s="274"/>
      <c r="AQ260" s="277">
        <f t="shared" si="35"/>
        <v>1</v>
      </c>
      <c r="AR260" s="275" t="s">
        <v>737</v>
      </c>
      <c r="AS260" s="267"/>
      <c r="AT260" s="273"/>
      <c r="AU260" s="272"/>
      <c r="AV260" s="272"/>
      <c r="AW260" s="268"/>
      <c r="AX260" s="273"/>
      <c r="AY260" s="273"/>
      <c r="AZ260" s="275"/>
      <c r="BA260" s="268"/>
      <c r="BB260" s="268"/>
      <c r="BC260" s="268"/>
      <c r="BD260" s="268"/>
      <c r="BE260" s="267"/>
      <c r="BF260" s="275"/>
      <c r="BG260" s="275"/>
      <c r="BH260" s="275"/>
      <c r="BI260" s="275"/>
      <c r="BJ260" s="278">
        <v>45664</v>
      </c>
      <c r="BK260" s="305">
        <v>45664</v>
      </c>
      <c r="BL260" s="431" t="s">
        <v>1624</v>
      </c>
      <c r="BM260" s="272"/>
      <c r="BN260" s="422">
        <v>5</v>
      </c>
      <c r="BO260" s="422">
        <v>7</v>
      </c>
      <c r="BP260" s="303"/>
      <c r="BQ260" s="293">
        <v>45660</v>
      </c>
      <c r="BR260" s="284" t="s">
        <v>1625</v>
      </c>
      <c r="BS260" s="280" t="str">
        <f>IF(_DBcomps[[#This Row],[Problem]]="","Yes","No")</f>
        <v>Yes</v>
      </c>
      <c r="BT260" s="272"/>
      <c r="BU260" s="273"/>
      <c r="BV260" s="273">
        <v>1</v>
      </c>
      <c r="BW260" s="294"/>
      <c r="BX260" s="273">
        <v>5</v>
      </c>
      <c r="BY260" s="279" t="s">
        <v>1259</v>
      </c>
      <c r="BZ260" s="267"/>
      <c r="CA260" s="279"/>
      <c r="CB260" s="279"/>
      <c r="CC260" s="279"/>
      <c r="CD260" s="1283"/>
      <c r="CE260" s="245"/>
      <c r="CF260" s="245"/>
      <c r="CG260" s="245"/>
    </row>
    <row r="261" spans="1:85">
      <c r="A261" s="265" t="s">
        <v>58</v>
      </c>
      <c r="B261" s="2" t="s">
        <v>1489</v>
      </c>
      <c r="C261" s="2" t="s">
        <v>158</v>
      </c>
      <c r="D261" s="265" t="s">
        <v>1631</v>
      </c>
      <c r="E261" s="265">
        <v>45663</v>
      </c>
      <c r="F261" s="266" t="str">
        <f>IF(_DBcomps[[#This Row],[Lab RTS]]="","No","Yes")</f>
        <v>Yes</v>
      </c>
      <c r="G261" s="267">
        <v>53.65</v>
      </c>
      <c r="H261" s="267"/>
      <c r="I261" s="267"/>
      <c r="J261" s="267"/>
      <c r="K261" s="267"/>
      <c r="L261" s="268"/>
      <c r="M261" s="275"/>
      <c r="N261" s="267"/>
      <c r="O261" s="267"/>
      <c r="P261" s="297">
        <v>9.5</v>
      </c>
      <c r="Q261" s="269">
        <v>1288</v>
      </c>
      <c r="R261" s="307">
        <v>1.343</v>
      </c>
      <c r="S261" s="307"/>
      <c r="T261" s="271">
        <v>7.74</v>
      </c>
      <c r="U261" s="267"/>
      <c r="V261" s="268"/>
      <c r="W261" s="267"/>
      <c r="X261" s="270"/>
      <c r="Y261" s="274"/>
      <c r="Z261" s="290"/>
      <c r="AA261" s="274"/>
      <c r="AB261" s="275"/>
      <c r="AC261" s="274"/>
      <c r="AD261" s="265"/>
      <c r="AE261" s="274" t="s">
        <v>1505</v>
      </c>
      <c r="AF261" s="274"/>
      <c r="AG261" s="275"/>
      <c r="AH261" s="274"/>
      <c r="AI261" s="274"/>
      <c r="AJ261" s="275"/>
      <c r="AK261" s="270"/>
      <c r="AL261" s="274"/>
      <c r="AM261" s="275"/>
      <c r="AN261" s="274"/>
      <c r="AO261" s="275"/>
      <c r="AP261" s="274"/>
      <c r="AQ261" s="277">
        <f t="shared" si="35"/>
        <v>1</v>
      </c>
      <c r="AR261" s="275" t="s">
        <v>737</v>
      </c>
      <c r="AS261" s="267"/>
      <c r="AT261" s="273"/>
      <c r="AU261" s="272"/>
      <c r="AV261" s="272"/>
      <c r="AW261" s="268"/>
      <c r="AX261" s="273"/>
      <c r="AY261" s="273"/>
      <c r="AZ261" s="275"/>
      <c r="BA261" s="268"/>
      <c r="BB261" s="268"/>
      <c r="BC261" s="268"/>
      <c r="BD261" s="268"/>
      <c r="BE261" s="267"/>
      <c r="BF261" s="275"/>
      <c r="BG261" s="275"/>
      <c r="BH261" s="275"/>
      <c r="BI261" s="275"/>
      <c r="BJ261" s="278">
        <v>45664</v>
      </c>
      <c r="BK261" s="305">
        <v>45664</v>
      </c>
      <c r="BL261" s="431" t="s">
        <v>1632</v>
      </c>
      <c r="BM261" s="272"/>
      <c r="BN261" s="422">
        <v>5</v>
      </c>
      <c r="BO261" s="422">
        <v>7</v>
      </c>
      <c r="BP261" s="303"/>
      <c r="BQ261" s="293">
        <v>45660</v>
      </c>
      <c r="BR261" s="284" t="s">
        <v>1633</v>
      </c>
      <c r="BS261" s="280" t="str">
        <f>IF(_DBcomps[[#This Row],[Problem]]="","Yes","No")</f>
        <v>Yes</v>
      </c>
      <c r="BT261" s="272"/>
      <c r="BU261" s="273"/>
      <c r="BV261" s="273">
        <v>1</v>
      </c>
      <c r="BW261" s="294"/>
      <c r="BX261" s="273">
        <v>5</v>
      </c>
      <c r="BY261" s="279" t="s">
        <v>1259</v>
      </c>
      <c r="BZ261" s="267"/>
      <c r="CA261" s="279"/>
      <c r="CB261" s="279"/>
      <c r="CC261" s="279"/>
      <c r="CD261" s="1283"/>
      <c r="CE261" s="245"/>
      <c r="CF261" s="245"/>
      <c r="CG261" s="245"/>
    </row>
    <row r="262" spans="1:85">
      <c r="A262" s="265" t="s">
        <v>58</v>
      </c>
      <c r="B262" s="2" t="s">
        <v>1489</v>
      </c>
      <c r="C262" s="2" t="s">
        <v>158</v>
      </c>
      <c r="D262" s="265" t="s">
        <v>1634</v>
      </c>
      <c r="E262" s="265">
        <v>45663</v>
      </c>
      <c r="F262" s="266" t="str">
        <f>IF(_DBcomps[[#This Row],[Lab RTS]]="","No","Yes")</f>
        <v>Yes</v>
      </c>
      <c r="G262" s="267">
        <v>53.54</v>
      </c>
      <c r="H262" s="267"/>
      <c r="I262" s="267"/>
      <c r="J262" s="267"/>
      <c r="K262" s="267"/>
      <c r="L262" s="268"/>
      <c r="M262" s="275"/>
      <c r="N262" s="267"/>
      <c r="O262" s="267"/>
      <c r="P262" s="297">
        <v>9.7100000000000009</v>
      </c>
      <c r="Q262" s="269">
        <v>1308</v>
      </c>
      <c r="R262" s="307">
        <v>1.3440000000000001</v>
      </c>
      <c r="S262" s="307"/>
      <c r="T262" s="271">
        <v>7.21</v>
      </c>
      <c r="U262" s="267"/>
      <c r="V262" s="268"/>
      <c r="W262" s="267"/>
      <c r="X262" s="270"/>
      <c r="Y262" s="274"/>
      <c r="Z262" s="290"/>
      <c r="AA262" s="274"/>
      <c r="AB262" s="275"/>
      <c r="AC262" s="274"/>
      <c r="AD262" s="265"/>
      <c r="AE262" s="274" t="s">
        <v>1505</v>
      </c>
      <c r="AF262" s="274"/>
      <c r="AG262" s="275"/>
      <c r="AH262" s="274"/>
      <c r="AI262" s="274"/>
      <c r="AJ262" s="275"/>
      <c r="AK262" s="270"/>
      <c r="AL262" s="274"/>
      <c r="AM262" s="275"/>
      <c r="AN262" s="274"/>
      <c r="AO262" s="275"/>
      <c r="AP262" s="274"/>
      <c r="AQ262" s="277">
        <f t="shared" si="35"/>
        <v>1</v>
      </c>
      <c r="AR262" s="275" t="s">
        <v>737</v>
      </c>
      <c r="AS262" s="267"/>
      <c r="AT262" s="273"/>
      <c r="AU262" s="272"/>
      <c r="AV262" s="272"/>
      <c r="AW262" s="268"/>
      <c r="AX262" s="273"/>
      <c r="AY262" s="273"/>
      <c r="AZ262" s="275"/>
      <c r="BA262" s="268"/>
      <c r="BB262" s="268"/>
      <c r="BC262" s="268"/>
      <c r="BD262" s="268"/>
      <c r="BE262" s="267"/>
      <c r="BF262" s="275"/>
      <c r="BG262" s="275"/>
      <c r="BH262" s="275"/>
      <c r="BI262" s="275"/>
      <c r="BJ262" s="278">
        <v>45664</v>
      </c>
      <c r="BK262" s="305">
        <v>45664</v>
      </c>
      <c r="BL262" s="431" t="s">
        <v>1635</v>
      </c>
      <c r="BM262" s="272"/>
      <c r="BN262" s="422">
        <v>5</v>
      </c>
      <c r="BO262" s="422">
        <v>7</v>
      </c>
      <c r="BP262" s="303"/>
      <c r="BQ262" s="293">
        <v>45660</v>
      </c>
      <c r="BR262" s="284" t="s">
        <v>1636</v>
      </c>
      <c r="BS262" s="280" t="str">
        <f>IF(_DBcomps[[#This Row],[Problem]]="","Yes","No")</f>
        <v>Yes</v>
      </c>
      <c r="BT262" s="272"/>
      <c r="BU262" s="273"/>
      <c r="BV262" s="273">
        <v>1</v>
      </c>
      <c r="BW262" s="294"/>
      <c r="BX262" s="273">
        <v>5</v>
      </c>
      <c r="BY262" s="279" t="s">
        <v>1259</v>
      </c>
      <c r="BZ262" s="267"/>
      <c r="CA262" s="279"/>
      <c r="CB262" s="279"/>
      <c r="CC262" s="279"/>
      <c r="CD262" s="1283"/>
      <c r="CE262" s="245"/>
      <c r="CF262" s="245"/>
      <c r="CG262" s="245"/>
    </row>
    <row r="263" spans="1:85" s="804" customFormat="1">
      <c r="A263" s="780" t="s">
        <v>58</v>
      </c>
      <c r="B263" s="781" t="s">
        <v>1637</v>
      </c>
      <c r="C263" s="781" t="s">
        <v>1638</v>
      </c>
      <c r="D263" s="780" t="s">
        <v>1639</v>
      </c>
      <c r="E263" s="780">
        <v>45663</v>
      </c>
      <c r="F263" s="782" t="str">
        <f>IF(_DBcomps[[#This Row],[Lab RTS]]="","No","Yes")</f>
        <v>Yes</v>
      </c>
      <c r="G263" s="783">
        <v>53.64</v>
      </c>
      <c r="H263" s="783"/>
      <c r="I263" s="783"/>
      <c r="J263" s="783"/>
      <c r="K263" s="783"/>
      <c r="L263" s="784"/>
      <c r="M263" s="785"/>
      <c r="N263" s="783"/>
      <c r="O263" s="783"/>
      <c r="P263" s="786">
        <v>8.74</v>
      </c>
      <c r="Q263" s="787">
        <v>1260</v>
      </c>
      <c r="R263" s="788">
        <v>1.3320000000000001</v>
      </c>
      <c r="S263" s="788"/>
      <c r="T263" s="789">
        <v>7.3</v>
      </c>
      <c r="U263" s="783"/>
      <c r="V263" s="784"/>
      <c r="W263" s="783"/>
      <c r="X263" s="790"/>
      <c r="Y263" s="791"/>
      <c r="Z263" s="792"/>
      <c r="AA263" s="791"/>
      <c r="AB263" s="785"/>
      <c r="AC263" s="791"/>
      <c r="AD263" s="780"/>
      <c r="AE263" s="791">
        <v>8.0999999999999996E-3</v>
      </c>
      <c r="AF263" s="791"/>
      <c r="AG263" s="785"/>
      <c r="AH263" s="791"/>
      <c r="AI263" s="791"/>
      <c r="AJ263" s="785"/>
      <c r="AK263" s="790"/>
      <c r="AL263" s="791"/>
      <c r="AM263" s="785"/>
      <c r="AN263" s="791"/>
      <c r="AO263" s="785"/>
      <c r="AP263" s="791"/>
      <c r="AQ263" s="793">
        <f t="shared" si="35"/>
        <v>1</v>
      </c>
      <c r="AR263" s="785" t="s">
        <v>737</v>
      </c>
      <c r="AS263" s="783"/>
      <c r="AT263" s="794"/>
      <c r="AU263" s="795"/>
      <c r="AV263" s="795"/>
      <c r="AW263" s="784"/>
      <c r="AX263" s="794"/>
      <c r="AY263" s="794"/>
      <c r="AZ263" s="785"/>
      <c r="BA263" s="784"/>
      <c r="BB263" s="784"/>
      <c r="BC263" s="784"/>
      <c r="BD263" s="784"/>
      <c r="BE263" s="783"/>
      <c r="BF263" s="785"/>
      <c r="BG263" s="785"/>
      <c r="BH263" s="785"/>
      <c r="BI263" s="785"/>
      <c r="BJ263" s="278">
        <v>45664</v>
      </c>
      <c r="BK263" s="305">
        <v>45664</v>
      </c>
      <c r="BL263" s="796" t="s">
        <v>1640</v>
      </c>
      <c r="BM263" s="795"/>
      <c r="BN263" s="797">
        <v>10</v>
      </c>
      <c r="BO263" s="797">
        <v>7</v>
      </c>
      <c r="BP263" s="798"/>
      <c r="BQ263" s="799">
        <v>45661</v>
      </c>
      <c r="BR263" s="800" t="s">
        <v>1644</v>
      </c>
      <c r="BS263" s="801" t="str">
        <f>IF(_DBcomps[[#This Row],[Problem]]="","Yes","No")</f>
        <v>No</v>
      </c>
      <c r="BT263" s="272"/>
      <c r="BU263" s="794"/>
      <c r="BV263" s="794">
        <v>2</v>
      </c>
      <c r="BW263" s="802">
        <v>2</v>
      </c>
      <c r="BX263" s="794">
        <v>5</v>
      </c>
      <c r="BY263" s="803" t="s">
        <v>1259</v>
      </c>
      <c r="BZ263" s="808">
        <v>17.350000000000001</v>
      </c>
      <c r="CA263" s="803" t="s">
        <v>1332</v>
      </c>
      <c r="CB263" s="803" t="s">
        <v>1790</v>
      </c>
      <c r="CC263" s="803" t="s">
        <v>1791</v>
      </c>
      <c r="CD263" s="779" t="s">
        <v>1641</v>
      </c>
    </row>
    <row r="264" spans="1:85">
      <c r="A264" s="265" t="s">
        <v>58</v>
      </c>
      <c r="B264" s="2" t="s">
        <v>1489</v>
      </c>
      <c r="C264" s="2" t="s">
        <v>158</v>
      </c>
      <c r="D264" s="265" t="s">
        <v>1642</v>
      </c>
      <c r="E264" s="265">
        <v>45664</v>
      </c>
      <c r="F264" s="266" t="str">
        <f>IF(_DBcomps[[#This Row],[Lab RTS]]="","No","Yes")</f>
        <v>Yes</v>
      </c>
      <c r="G264" s="267">
        <v>54.4</v>
      </c>
      <c r="H264" s="267"/>
      <c r="I264" s="267"/>
      <c r="J264" s="267"/>
      <c r="K264" s="267"/>
      <c r="L264" s="268"/>
      <c r="M264" s="275"/>
      <c r="N264" s="267"/>
      <c r="O264" s="267"/>
      <c r="P264" s="297">
        <v>9.41</v>
      </c>
      <c r="Q264" s="269">
        <v>1272</v>
      </c>
      <c r="R264" s="307">
        <v>1.345</v>
      </c>
      <c r="S264" s="307"/>
      <c r="T264" s="271">
        <v>7.67</v>
      </c>
      <c r="U264" s="267"/>
      <c r="V264" s="268"/>
      <c r="W264" s="267"/>
      <c r="X264" s="270"/>
      <c r="Y264" s="274"/>
      <c r="Z264" s="290"/>
      <c r="AA264" s="274"/>
      <c r="AB264" s="275"/>
      <c r="AC264" s="274"/>
      <c r="AD264" s="265"/>
      <c r="AE264" s="274" t="s">
        <v>1505</v>
      </c>
      <c r="AF264" s="274"/>
      <c r="AG264" s="275"/>
      <c r="AH264" s="274"/>
      <c r="AI264" s="274"/>
      <c r="AJ264" s="275"/>
      <c r="AK264" s="270"/>
      <c r="AL264" s="274"/>
      <c r="AM264" s="275"/>
      <c r="AN264" s="274"/>
      <c r="AO264" s="275"/>
      <c r="AP264" s="274"/>
      <c r="AQ264" s="277">
        <f t="shared" si="35"/>
        <v>1</v>
      </c>
      <c r="AR264" s="275" t="s">
        <v>737</v>
      </c>
      <c r="AS264" s="267"/>
      <c r="AT264" s="273"/>
      <c r="AU264" s="272"/>
      <c r="AV264" s="272"/>
      <c r="AW264" s="268"/>
      <c r="AX264" s="273"/>
      <c r="AY264" s="273"/>
      <c r="AZ264" s="275"/>
      <c r="BA264" s="268"/>
      <c r="BB264" s="268"/>
      <c r="BC264" s="268"/>
      <c r="BD264" s="268"/>
      <c r="BE264" s="267"/>
      <c r="BF264" s="275"/>
      <c r="BG264" s="275"/>
      <c r="BH264" s="275"/>
      <c r="BI264" s="275"/>
      <c r="BJ264" s="278">
        <v>45664</v>
      </c>
      <c r="BK264" s="305">
        <v>45664</v>
      </c>
      <c r="BL264" s="431" t="s">
        <v>1643</v>
      </c>
      <c r="BM264" s="272"/>
      <c r="BN264" s="422">
        <v>5</v>
      </c>
      <c r="BO264" s="422">
        <v>7</v>
      </c>
      <c r="BP264" s="303"/>
      <c r="BQ264" s="293">
        <v>45661</v>
      </c>
      <c r="BR264" s="284" t="s">
        <v>1644</v>
      </c>
      <c r="BS264" s="280" t="str">
        <f>IF(_DBcomps[[#This Row],[Problem]]="","Yes","No")</f>
        <v>Yes</v>
      </c>
      <c r="BT264" s="272"/>
      <c r="BU264" s="273"/>
      <c r="BV264" s="273">
        <v>1</v>
      </c>
      <c r="BW264" s="294"/>
      <c r="BX264" s="273">
        <v>5</v>
      </c>
      <c r="BY264" s="279" t="s">
        <v>1259</v>
      </c>
      <c r="BZ264" s="267"/>
      <c r="CA264" s="279"/>
      <c r="CB264" s="279"/>
      <c r="CC264" s="279"/>
      <c r="CD264" s="1283"/>
      <c r="CE264" s="245"/>
      <c r="CF264" s="245"/>
      <c r="CG264" s="245"/>
    </row>
    <row r="265" spans="1:85">
      <c r="A265" s="265" t="s">
        <v>58</v>
      </c>
      <c r="B265" s="2" t="s">
        <v>1489</v>
      </c>
      <c r="C265" s="2" t="s">
        <v>158</v>
      </c>
      <c r="D265" s="265" t="s">
        <v>1645</v>
      </c>
      <c r="E265" s="265">
        <v>45664</v>
      </c>
      <c r="F265" s="266" t="str">
        <f>IF(_DBcomps[[#This Row],[Lab RTS]]="","No","Yes")</f>
        <v>Yes</v>
      </c>
      <c r="G265" s="267">
        <v>53.64</v>
      </c>
      <c r="H265" s="267"/>
      <c r="I265" s="267"/>
      <c r="J265" s="267"/>
      <c r="K265" s="267"/>
      <c r="L265" s="268"/>
      <c r="M265" s="275"/>
      <c r="N265" s="267"/>
      <c r="O265" s="267"/>
      <c r="P265" s="297">
        <v>9.7899999999999991</v>
      </c>
      <c r="Q265" s="269">
        <v>1196</v>
      </c>
      <c r="R265" s="307">
        <v>1.333</v>
      </c>
      <c r="S265" s="307"/>
      <c r="T265" s="271">
        <v>7.71</v>
      </c>
      <c r="U265" s="267"/>
      <c r="V265" s="268"/>
      <c r="W265" s="267"/>
      <c r="X265" s="270"/>
      <c r="Y265" s="274"/>
      <c r="Z265" s="290"/>
      <c r="AA265" s="274"/>
      <c r="AB265" s="275"/>
      <c r="AC265" s="274"/>
      <c r="AD265" s="265"/>
      <c r="AE265" s="274" t="s">
        <v>1505</v>
      </c>
      <c r="AF265" s="274"/>
      <c r="AG265" s="275"/>
      <c r="AH265" s="274"/>
      <c r="AI265" s="274"/>
      <c r="AJ265" s="275"/>
      <c r="AK265" s="270"/>
      <c r="AL265" s="274"/>
      <c r="AM265" s="275"/>
      <c r="AN265" s="274"/>
      <c r="AO265" s="275"/>
      <c r="AP265" s="274"/>
      <c r="AQ265" s="277">
        <f t="shared" ref="AQ265:AQ270" si="37">MONTH(E265)</f>
        <v>1</v>
      </c>
      <c r="AR265" s="275" t="s">
        <v>737</v>
      </c>
      <c r="AS265" s="267"/>
      <c r="AT265" s="273"/>
      <c r="AU265" s="272"/>
      <c r="AV265" s="272"/>
      <c r="AW265" s="268"/>
      <c r="AX265" s="273"/>
      <c r="AY265" s="273"/>
      <c r="AZ265" s="275"/>
      <c r="BA265" s="268"/>
      <c r="BB265" s="268"/>
      <c r="BC265" s="268"/>
      <c r="BD265" s="268"/>
      <c r="BE265" s="267"/>
      <c r="BF265" s="275"/>
      <c r="BG265" s="275"/>
      <c r="BH265" s="275"/>
      <c r="BI265" s="275"/>
      <c r="BJ265" s="278">
        <v>45664</v>
      </c>
      <c r="BK265" s="305">
        <v>45664</v>
      </c>
      <c r="BL265" s="431" t="s">
        <v>1646</v>
      </c>
      <c r="BM265" s="272"/>
      <c r="BN265" s="422">
        <v>5</v>
      </c>
      <c r="BO265" s="422">
        <v>7</v>
      </c>
      <c r="BP265" s="303"/>
      <c r="BQ265" s="293">
        <v>45662</v>
      </c>
      <c r="BR265" s="284" t="s">
        <v>1647</v>
      </c>
      <c r="BS265" s="280" t="str">
        <f>IF(_DBcomps[[#This Row],[Problem]]="","Yes","No")</f>
        <v>Yes</v>
      </c>
      <c r="BT265" s="272"/>
      <c r="BU265" s="273"/>
      <c r="BV265" s="273">
        <v>1</v>
      </c>
      <c r="BW265" s="294"/>
      <c r="BX265" s="273">
        <v>5</v>
      </c>
      <c r="BY265" s="279" t="s">
        <v>1259</v>
      </c>
      <c r="BZ265" s="267"/>
      <c r="CA265" s="279"/>
      <c r="CB265" s="279"/>
      <c r="CC265" s="279"/>
      <c r="CD265" s="1283"/>
      <c r="CE265" s="245"/>
      <c r="CF265" s="245"/>
      <c r="CG265" s="245"/>
    </row>
    <row r="266" spans="1:85">
      <c r="A266" s="265" t="s">
        <v>58</v>
      </c>
      <c r="B266" s="2" t="s">
        <v>1489</v>
      </c>
      <c r="C266" s="2" t="s">
        <v>158</v>
      </c>
      <c r="D266" s="265" t="s">
        <v>1665</v>
      </c>
      <c r="E266" s="265">
        <v>45664</v>
      </c>
      <c r="F266" s="266" t="str">
        <f>IF(_DBcomps[[#This Row],[Lab RTS]]="","No","Yes")</f>
        <v>Yes</v>
      </c>
      <c r="G266" s="267">
        <v>53.99</v>
      </c>
      <c r="H266" s="267"/>
      <c r="I266" s="267"/>
      <c r="J266" s="267"/>
      <c r="K266" s="267"/>
      <c r="L266" s="268"/>
      <c r="M266" s="275"/>
      <c r="N266" s="267"/>
      <c r="O266" s="267"/>
      <c r="P266" s="297">
        <v>9.85</v>
      </c>
      <c r="Q266" s="269">
        <v>1209</v>
      </c>
      <c r="R266" s="307">
        <v>1.345</v>
      </c>
      <c r="S266" s="307"/>
      <c r="T266" s="271">
        <v>7.42</v>
      </c>
      <c r="U266" s="267"/>
      <c r="V266" s="268"/>
      <c r="W266" s="267"/>
      <c r="X266" s="270"/>
      <c r="Y266" s="274"/>
      <c r="Z266" s="290"/>
      <c r="AA266" s="274"/>
      <c r="AB266" s="275"/>
      <c r="AC266" s="274"/>
      <c r="AD266" s="265"/>
      <c r="AE266" s="274" t="s">
        <v>1505</v>
      </c>
      <c r="AF266" s="274"/>
      <c r="AG266" s="275"/>
      <c r="AH266" s="274"/>
      <c r="AI266" s="274"/>
      <c r="AJ266" s="275"/>
      <c r="AK266" s="270"/>
      <c r="AL266" s="274"/>
      <c r="AM266" s="275"/>
      <c r="AN266" s="274"/>
      <c r="AO266" s="275"/>
      <c r="AP266" s="274"/>
      <c r="AQ266" s="277">
        <f t="shared" si="37"/>
        <v>1</v>
      </c>
      <c r="AR266" s="275" t="s">
        <v>737</v>
      </c>
      <c r="AS266" s="267"/>
      <c r="AT266" s="273"/>
      <c r="AU266" s="272"/>
      <c r="AV266" s="272"/>
      <c r="AW266" s="268"/>
      <c r="AX266" s="273"/>
      <c r="AY266" s="273"/>
      <c r="AZ266" s="275"/>
      <c r="BA266" s="268"/>
      <c r="BB266" s="268"/>
      <c r="BC266" s="268"/>
      <c r="BD266" s="268"/>
      <c r="BE266" s="267"/>
      <c r="BF266" s="275"/>
      <c r="BG266" s="275"/>
      <c r="BH266" s="275"/>
      <c r="BI266" s="275"/>
      <c r="BJ266" s="278">
        <v>45665</v>
      </c>
      <c r="BK266" s="305">
        <v>45665</v>
      </c>
      <c r="BL266" s="431" t="s">
        <v>1666</v>
      </c>
      <c r="BM266" s="272"/>
      <c r="BN266" s="422">
        <v>5</v>
      </c>
      <c r="BO266" s="422">
        <v>7</v>
      </c>
      <c r="BP266" s="303"/>
      <c r="BQ266" s="293">
        <v>45662</v>
      </c>
      <c r="BR266" s="284" t="s">
        <v>1667</v>
      </c>
      <c r="BS266" s="280" t="str">
        <f>IF(_DBcomps[[#This Row],[Problem]]="","Yes","No")</f>
        <v>Yes</v>
      </c>
      <c r="BT266" s="272"/>
      <c r="BU266" s="273"/>
      <c r="BV266" s="273">
        <v>1</v>
      </c>
      <c r="BW266" s="294"/>
      <c r="BX266" s="273">
        <v>5</v>
      </c>
      <c r="BY266" s="279" t="s">
        <v>1259</v>
      </c>
      <c r="BZ266" s="267"/>
      <c r="CA266" s="279"/>
      <c r="CB266" s="279"/>
      <c r="CC266" s="279"/>
      <c r="CD266" s="1283"/>
      <c r="CE266" s="245"/>
      <c r="CF266" s="245"/>
      <c r="CG266" s="245"/>
    </row>
    <row r="267" spans="1:85">
      <c r="A267" s="265" t="s">
        <v>58</v>
      </c>
      <c r="B267" s="2" t="s">
        <v>1489</v>
      </c>
      <c r="C267" s="2" t="s">
        <v>158</v>
      </c>
      <c r="D267" s="265" t="s">
        <v>1668</v>
      </c>
      <c r="E267" s="265">
        <v>45665</v>
      </c>
      <c r="F267" s="266" t="str">
        <f>IF(_DBcomps[[#This Row],[Lab RTS]]="","No","Yes")</f>
        <v>Yes</v>
      </c>
      <c r="G267" s="267">
        <v>54</v>
      </c>
      <c r="H267" s="267"/>
      <c r="I267" s="267"/>
      <c r="J267" s="267"/>
      <c r="K267" s="267"/>
      <c r="L267" s="268"/>
      <c r="M267" s="275"/>
      <c r="N267" s="267"/>
      <c r="O267" s="267"/>
      <c r="P267" s="297">
        <v>8.91</v>
      </c>
      <c r="Q267" s="269">
        <v>1264</v>
      </c>
      <c r="R267" s="307">
        <v>1.3460000000000001</v>
      </c>
      <c r="S267" s="307"/>
      <c r="T267" s="271">
        <v>7.56</v>
      </c>
      <c r="U267" s="267"/>
      <c r="V267" s="268"/>
      <c r="W267" s="267"/>
      <c r="X267" s="270"/>
      <c r="Y267" s="274"/>
      <c r="Z267" s="290"/>
      <c r="AA267" s="274"/>
      <c r="AB267" s="275"/>
      <c r="AC267" s="274"/>
      <c r="AD267" s="265"/>
      <c r="AE267" s="274" t="s">
        <v>1505</v>
      </c>
      <c r="AF267" s="274"/>
      <c r="AG267" s="275"/>
      <c r="AH267" s="274"/>
      <c r="AI267" s="274"/>
      <c r="AJ267" s="275"/>
      <c r="AK267" s="270"/>
      <c r="AL267" s="274"/>
      <c r="AM267" s="275"/>
      <c r="AN267" s="274"/>
      <c r="AO267" s="275"/>
      <c r="AP267" s="274"/>
      <c r="AQ267" s="277">
        <f t="shared" si="37"/>
        <v>1</v>
      </c>
      <c r="AR267" s="275" t="s">
        <v>737</v>
      </c>
      <c r="AS267" s="267"/>
      <c r="AT267" s="273"/>
      <c r="AU267" s="272"/>
      <c r="AV267" s="272"/>
      <c r="AW267" s="268"/>
      <c r="AX267" s="273"/>
      <c r="AY267" s="273"/>
      <c r="AZ267" s="275"/>
      <c r="BA267" s="268"/>
      <c r="BB267" s="268"/>
      <c r="BC267" s="268"/>
      <c r="BD267" s="268"/>
      <c r="BE267" s="267"/>
      <c r="BF267" s="275"/>
      <c r="BG267" s="275"/>
      <c r="BH267" s="275"/>
      <c r="BI267" s="275"/>
      <c r="BJ267" s="278">
        <v>45665</v>
      </c>
      <c r="BK267" s="305">
        <v>45665</v>
      </c>
      <c r="BL267" s="431" t="s">
        <v>1669</v>
      </c>
      <c r="BM267" s="272"/>
      <c r="BN267" s="422">
        <v>7</v>
      </c>
      <c r="BO267" s="422">
        <v>7</v>
      </c>
      <c r="BP267" s="303"/>
      <c r="BQ267" s="293">
        <v>45664</v>
      </c>
      <c r="BR267" s="284" t="s">
        <v>1670</v>
      </c>
      <c r="BS267" s="280" t="str">
        <f>IF(_DBcomps[[#This Row],[Problem]]="","Yes","No")</f>
        <v>Yes</v>
      </c>
      <c r="BT267" s="272"/>
      <c r="BU267" s="273"/>
      <c r="BV267" s="273">
        <v>1</v>
      </c>
      <c r="BW267" s="294"/>
      <c r="BX267" s="273">
        <v>5</v>
      </c>
      <c r="BY267" s="279" t="s">
        <v>1259</v>
      </c>
      <c r="BZ267" s="267"/>
      <c r="CA267" s="279"/>
      <c r="CB267" s="279"/>
      <c r="CC267" s="279"/>
      <c r="CD267" s="1283"/>
      <c r="CE267" s="245"/>
      <c r="CF267" s="245"/>
      <c r="CG267" s="245"/>
    </row>
    <row r="268" spans="1:85">
      <c r="A268" s="265" t="s">
        <v>58</v>
      </c>
      <c r="B268" s="2" t="s">
        <v>1489</v>
      </c>
      <c r="C268" s="2" t="s">
        <v>158</v>
      </c>
      <c r="D268" s="265" t="s">
        <v>1673</v>
      </c>
      <c r="E268" s="265">
        <v>45665</v>
      </c>
      <c r="F268" s="266" t="str">
        <f>IF(_DBcomps[[#This Row],[Lab RTS]]="","No","Yes")</f>
        <v>Yes</v>
      </c>
      <c r="G268" s="267">
        <v>54.09</v>
      </c>
      <c r="H268" s="267"/>
      <c r="I268" s="267"/>
      <c r="J268" s="267"/>
      <c r="K268" s="267"/>
      <c r="L268" s="268"/>
      <c r="M268" s="275"/>
      <c r="N268" s="267"/>
      <c r="O268" s="267"/>
      <c r="P268" s="297">
        <v>8.59</v>
      </c>
      <c r="Q268" s="269">
        <v>1302</v>
      </c>
      <c r="R268" s="307">
        <v>1.347</v>
      </c>
      <c r="S268" s="307"/>
      <c r="T268" s="271">
        <v>7.29</v>
      </c>
      <c r="U268" s="267"/>
      <c r="V268" s="268"/>
      <c r="W268" s="267"/>
      <c r="X268" s="270"/>
      <c r="Y268" s="274"/>
      <c r="Z268" s="290"/>
      <c r="AA268" s="274"/>
      <c r="AB268" s="275"/>
      <c r="AC268" s="274"/>
      <c r="AD268" s="265"/>
      <c r="AE268" s="274" t="s">
        <v>1505</v>
      </c>
      <c r="AF268" s="274"/>
      <c r="AG268" s="275"/>
      <c r="AH268" s="274"/>
      <c r="AI268" s="274"/>
      <c r="AJ268" s="275"/>
      <c r="AK268" s="270"/>
      <c r="AL268" s="274"/>
      <c r="AM268" s="275"/>
      <c r="AN268" s="274"/>
      <c r="AO268" s="275"/>
      <c r="AP268" s="274"/>
      <c r="AQ268" s="277">
        <f t="shared" si="37"/>
        <v>1</v>
      </c>
      <c r="AR268" s="275" t="s">
        <v>737</v>
      </c>
      <c r="AS268" s="267"/>
      <c r="AT268" s="273"/>
      <c r="AU268" s="272"/>
      <c r="AV268" s="272"/>
      <c r="AW268" s="268"/>
      <c r="AX268" s="273"/>
      <c r="AY268" s="273"/>
      <c r="AZ268" s="275"/>
      <c r="BA268" s="268"/>
      <c r="BB268" s="268"/>
      <c r="BC268" s="268"/>
      <c r="BD268" s="268"/>
      <c r="BE268" s="267"/>
      <c r="BF268" s="275"/>
      <c r="BG268" s="275"/>
      <c r="BH268" s="275"/>
      <c r="BI268" s="275"/>
      <c r="BJ268" s="278">
        <v>45665</v>
      </c>
      <c r="BK268" s="305">
        <v>45665</v>
      </c>
      <c r="BL268" s="431" t="s">
        <v>1674</v>
      </c>
      <c r="BM268" s="272"/>
      <c r="BN268" s="422">
        <v>5</v>
      </c>
      <c r="BO268" s="422">
        <v>7</v>
      </c>
      <c r="BP268" s="303"/>
      <c r="BQ268" s="293">
        <v>45664</v>
      </c>
      <c r="BR268" s="284" t="s">
        <v>1675</v>
      </c>
      <c r="BS268" s="280" t="str">
        <f>IF(_DBcomps[[#This Row],[Problem]]="","Yes","No")</f>
        <v>Yes</v>
      </c>
      <c r="BT268" s="272"/>
      <c r="BU268" s="273"/>
      <c r="BV268" s="273">
        <v>1</v>
      </c>
      <c r="BW268" s="294"/>
      <c r="BX268" s="273">
        <v>5</v>
      </c>
      <c r="BY268" s="279" t="s">
        <v>1259</v>
      </c>
      <c r="BZ268" s="267"/>
      <c r="CA268" s="279"/>
      <c r="CB268" s="279"/>
      <c r="CC268" s="279"/>
      <c r="CD268" s="1283"/>
      <c r="CE268" s="245"/>
      <c r="CF268" s="245"/>
      <c r="CG268" s="245"/>
    </row>
    <row r="269" spans="1:85">
      <c r="A269" s="265" t="s">
        <v>58</v>
      </c>
      <c r="B269" s="2" t="s">
        <v>1489</v>
      </c>
      <c r="C269" s="2" t="s">
        <v>158</v>
      </c>
      <c r="D269" s="265" t="s">
        <v>1678</v>
      </c>
      <c r="E269" s="265">
        <v>45665</v>
      </c>
      <c r="F269" s="266" t="str">
        <f>IF(_DBcomps[[#This Row],[Lab RTS]]="","No","Yes")</f>
        <v>Yes</v>
      </c>
      <c r="G269" s="267">
        <v>53.96</v>
      </c>
      <c r="H269" s="267"/>
      <c r="I269" s="267"/>
      <c r="J269" s="267"/>
      <c r="K269" s="267"/>
      <c r="L269" s="268"/>
      <c r="M269" s="275"/>
      <c r="N269" s="267"/>
      <c r="O269" s="267"/>
      <c r="P269" s="297">
        <v>9.3000000000000007</v>
      </c>
      <c r="Q269" s="269">
        <v>1252</v>
      </c>
      <c r="R269" s="307">
        <v>1.3420000000000001</v>
      </c>
      <c r="S269" s="307"/>
      <c r="T269" s="271">
        <v>7.44</v>
      </c>
      <c r="U269" s="267"/>
      <c r="V269" s="268"/>
      <c r="W269" s="267"/>
      <c r="X269" s="270"/>
      <c r="Y269" s="274"/>
      <c r="Z269" s="290"/>
      <c r="AA269" s="274"/>
      <c r="AB269" s="275"/>
      <c r="AC269" s="274"/>
      <c r="AD269" s="265"/>
      <c r="AE269" s="274" t="s">
        <v>1505</v>
      </c>
      <c r="AF269" s="274"/>
      <c r="AG269" s="275"/>
      <c r="AH269" s="274"/>
      <c r="AI269" s="274"/>
      <c r="AJ269" s="275"/>
      <c r="AK269" s="270"/>
      <c r="AL269" s="274"/>
      <c r="AM269" s="275"/>
      <c r="AN269" s="274"/>
      <c r="AO269" s="275"/>
      <c r="AP269" s="274"/>
      <c r="AQ269" s="277">
        <f t="shared" si="37"/>
        <v>1</v>
      </c>
      <c r="AR269" s="275" t="s">
        <v>737</v>
      </c>
      <c r="AS269" s="267"/>
      <c r="AT269" s="273"/>
      <c r="AU269" s="272"/>
      <c r="AV269" s="272"/>
      <c r="AW269" s="268"/>
      <c r="AX269" s="273"/>
      <c r="AY269" s="273"/>
      <c r="AZ269" s="275"/>
      <c r="BA269" s="268"/>
      <c r="BB269" s="268"/>
      <c r="BC269" s="268"/>
      <c r="BD269" s="268"/>
      <c r="BE269" s="267"/>
      <c r="BF269" s="275"/>
      <c r="BG269" s="275"/>
      <c r="BH269" s="275"/>
      <c r="BI269" s="275"/>
      <c r="BJ269" s="278">
        <v>45666</v>
      </c>
      <c r="BK269" s="305">
        <v>45666</v>
      </c>
      <c r="BL269" s="431" t="s">
        <v>1679</v>
      </c>
      <c r="BM269" s="272"/>
      <c r="BN269" s="422">
        <v>6</v>
      </c>
      <c r="BO269" s="422">
        <v>7</v>
      </c>
      <c r="BP269" s="303"/>
      <c r="BQ269" s="293">
        <v>45664</v>
      </c>
      <c r="BR269" s="284" t="s">
        <v>1680</v>
      </c>
      <c r="BS269" s="280" t="str">
        <f>IF(_DBcomps[[#This Row],[Problem]]="","Yes","No")</f>
        <v>Yes</v>
      </c>
      <c r="BT269" s="272"/>
      <c r="BU269" s="273"/>
      <c r="BV269" s="273">
        <v>1</v>
      </c>
      <c r="BW269" s="294"/>
      <c r="BX269" s="273">
        <v>5</v>
      </c>
      <c r="BY269" s="279" t="s">
        <v>1259</v>
      </c>
      <c r="BZ269" s="267"/>
      <c r="CA269" s="279"/>
      <c r="CB269" s="279"/>
      <c r="CC269" s="279"/>
      <c r="CD269" s="1283"/>
      <c r="CE269" s="245"/>
      <c r="CF269" s="245"/>
      <c r="CG269" s="245"/>
    </row>
    <row r="270" spans="1:85">
      <c r="A270" s="265" t="s">
        <v>58</v>
      </c>
      <c r="B270" s="2" t="s">
        <v>1489</v>
      </c>
      <c r="C270" s="2" t="s">
        <v>158</v>
      </c>
      <c r="D270" s="265" t="s">
        <v>1681</v>
      </c>
      <c r="E270" s="265">
        <v>45660</v>
      </c>
      <c r="F270" s="266" t="str">
        <f>IF(_DBcomps[[#This Row],[Lab RTS]]="","No","Yes")</f>
        <v>Yes</v>
      </c>
      <c r="G270" s="267">
        <v>53.55</v>
      </c>
      <c r="H270" s="267"/>
      <c r="I270" s="267"/>
      <c r="J270" s="267"/>
      <c r="K270" s="267"/>
      <c r="L270" s="268"/>
      <c r="M270" s="275"/>
      <c r="N270" s="267"/>
      <c r="O270" s="267"/>
      <c r="P270" s="297">
        <v>8.93</v>
      </c>
      <c r="Q270" s="269">
        <v>1244</v>
      </c>
      <c r="R270" s="307">
        <v>1.331</v>
      </c>
      <c r="S270" s="307"/>
      <c r="T270" s="271">
        <v>7.23</v>
      </c>
      <c r="U270" s="267"/>
      <c r="V270" s="268"/>
      <c r="W270" s="267"/>
      <c r="X270" s="270"/>
      <c r="Y270" s="274"/>
      <c r="Z270" s="290"/>
      <c r="AA270" s="274"/>
      <c r="AB270" s="275"/>
      <c r="AC270" s="274"/>
      <c r="AD270" s="265"/>
      <c r="AE270" s="274" t="s">
        <v>1505</v>
      </c>
      <c r="AF270" s="274"/>
      <c r="AG270" s="275"/>
      <c r="AH270" s="274"/>
      <c r="AI270" s="274"/>
      <c r="AJ270" s="275"/>
      <c r="AK270" s="270"/>
      <c r="AL270" s="274"/>
      <c r="AM270" s="275"/>
      <c r="AN270" s="274"/>
      <c r="AO270" s="275"/>
      <c r="AP270" s="274"/>
      <c r="AQ270" s="277">
        <f t="shared" si="37"/>
        <v>1</v>
      </c>
      <c r="AR270" s="275" t="s">
        <v>737</v>
      </c>
      <c r="AS270" s="267"/>
      <c r="AT270" s="273"/>
      <c r="AU270" s="272"/>
      <c r="AV270" s="272"/>
      <c r="AW270" s="268"/>
      <c r="AX270" s="273"/>
      <c r="AY270" s="273"/>
      <c r="AZ270" s="275"/>
      <c r="BA270" s="268"/>
      <c r="BB270" s="268"/>
      <c r="BC270" s="268"/>
      <c r="BD270" s="268"/>
      <c r="BE270" s="267"/>
      <c r="BF270" s="275"/>
      <c r="BG270" s="275"/>
      <c r="BH270" s="275"/>
      <c r="BI270" s="275"/>
      <c r="BJ270" s="278">
        <v>45667</v>
      </c>
      <c r="BK270" s="305">
        <v>45667</v>
      </c>
      <c r="BL270" s="431" t="s">
        <v>1682</v>
      </c>
      <c r="BM270" s="272"/>
      <c r="BN270" s="422">
        <v>6</v>
      </c>
      <c r="BO270" s="422">
        <v>7</v>
      </c>
      <c r="BP270" s="303"/>
      <c r="BQ270" s="293">
        <v>45659</v>
      </c>
      <c r="BR270" s="284" t="s">
        <v>1683</v>
      </c>
      <c r="BS270" s="280" t="str">
        <f>IF(_DBcomps[[#This Row],[Problem]]="","Yes","No")</f>
        <v>Yes</v>
      </c>
      <c r="BT270" s="272"/>
      <c r="BU270" s="273"/>
      <c r="BV270" s="273">
        <v>1</v>
      </c>
      <c r="BW270" s="294"/>
      <c r="BX270" s="273">
        <v>5</v>
      </c>
      <c r="BY270" s="279" t="s">
        <v>1259</v>
      </c>
      <c r="BZ270" s="267"/>
      <c r="CA270" s="279"/>
      <c r="CB270" s="279"/>
      <c r="CC270" s="279"/>
      <c r="CD270" s="1283"/>
      <c r="CE270" s="245"/>
      <c r="CF270" s="245"/>
      <c r="CG270" s="245"/>
    </row>
    <row r="271" spans="1:85">
      <c r="A271" s="265" t="s">
        <v>58</v>
      </c>
      <c r="B271" s="2" t="s">
        <v>1489</v>
      </c>
      <c r="C271" s="2" t="s">
        <v>158</v>
      </c>
      <c r="D271" s="265" t="s">
        <v>1684</v>
      </c>
      <c r="E271" s="265">
        <v>45666</v>
      </c>
      <c r="F271" s="266" t="str">
        <f>IF(_DBcomps[[#This Row],[Lab RTS]]="","No","Yes")</f>
        <v>Yes</v>
      </c>
      <c r="G271" s="267">
        <v>53.91</v>
      </c>
      <c r="H271" s="267"/>
      <c r="I271" s="267"/>
      <c r="J271" s="267"/>
      <c r="K271" s="267"/>
      <c r="L271" s="268"/>
      <c r="M271" s="275"/>
      <c r="N271" s="267"/>
      <c r="O271" s="267"/>
      <c r="P271" s="297">
        <v>8.98</v>
      </c>
      <c r="Q271" s="269">
        <v>1268</v>
      </c>
      <c r="R271" s="307">
        <v>1.343</v>
      </c>
      <c r="S271" s="307"/>
      <c r="T271" s="271">
        <v>7.36</v>
      </c>
      <c r="U271" s="267"/>
      <c r="V271" s="268"/>
      <c r="W271" s="267"/>
      <c r="X271" s="270"/>
      <c r="Y271" s="274"/>
      <c r="Z271" s="290"/>
      <c r="AA271" s="274"/>
      <c r="AB271" s="275"/>
      <c r="AC271" s="274"/>
      <c r="AD271" s="265"/>
      <c r="AE271" s="274" t="s">
        <v>1505</v>
      </c>
      <c r="AF271" s="274"/>
      <c r="AG271" s="275"/>
      <c r="AH271" s="274"/>
      <c r="AI271" s="274"/>
      <c r="AJ271" s="275"/>
      <c r="AK271" s="270"/>
      <c r="AL271" s="274"/>
      <c r="AM271" s="275"/>
      <c r="AN271" s="274"/>
      <c r="AO271" s="275"/>
      <c r="AP271" s="274"/>
      <c r="AQ271" s="277">
        <f t="shared" ref="AQ271:AQ276" si="38">MONTH(E271)</f>
        <v>1</v>
      </c>
      <c r="AR271" s="275" t="s">
        <v>737</v>
      </c>
      <c r="AS271" s="267"/>
      <c r="AT271" s="273"/>
      <c r="AU271" s="272"/>
      <c r="AV271" s="272"/>
      <c r="AW271" s="268"/>
      <c r="AX271" s="273"/>
      <c r="AY271" s="273"/>
      <c r="AZ271" s="275"/>
      <c r="BA271" s="268"/>
      <c r="BB271" s="268"/>
      <c r="BC271" s="268"/>
      <c r="BD271" s="268"/>
      <c r="BE271" s="267"/>
      <c r="BF271" s="275"/>
      <c r="BG271" s="275"/>
      <c r="BH271" s="275"/>
      <c r="BI271" s="275"/>
      <c r="BJ271" s="278">
        <v>45667</v>
      </c>
      <c r="BK271" s="305">
        <v>45667</v>
      </c>
      <c r="BL271" s="431" t="s">
        <v>1688</v>
      </c>
      <c r="BM271" s="272"/>
      <c r="BN271" s="422">
        <v>3</v>
      </c>
      <c r="BO271" s="422">
        <v>7</v>
      </c>
      <c r="BP271" s="303"/>
      <c r="BQ271" s="293">
        <v>45665</v>
      </c>
      <c r="BR271" s="284" t="s">
        <v>1689</v>
      </c>
      <c r="BS271" s="280" t="str">
        <f>IF(_DBcomps[[#This Row],[Problem]]="","Yes","No")</f>
        <v>Yes</v>
      </c>
      <c r="BT271" s="272"/>
      <c r="BU271" s="273"/>
      <c r="BV271" s="273">
        <v>1</v>
      </c>
      <c r="BW271" s="294"/>
      <c r="BX271" s="273">
        <v>5</v>
      </c>
      <c r="BY271" s="279" t="s">
        <v>1259</v>
      </c>
      <c r="BZ271" s="267"/>
      <c r="CA271" s="279"/>
      <c r="CB271" s="279"/>
      <c r="CC271" s="279"/>
      <c r="CD271" s="1283"/>
      <c r="CE271" s="245"/>
      <c r="CF271" s="245"/>
      <c r="CG271" s="245"/>
    </row>
    <row r="272" spans="1:85">
      <c r="A272" s="265" t="s">
        <v>58</v>
      </c>
      <c r="B272" s="2" t="s">
        <v>1489</v>
      </c>
      <c r="C272" s="2" t="s">
        <v>158</v>
      </c>
      <c r="D272" s="265" t="s">
        <v>1685</v>
      </c>
      <c r="E272" s="265">
        <v>45666</v>
      </c>
      <c r="F272" s="266" t="str">
        <f>IF(_DBcomps[[#This Row],[Lab RTS]]="","No","Yes")</f>
        <v>Yes</v>
      </c>
      <c r="G272" s="267">
        <v>53.81</v>
      </c>
      <c r="H272" s="267"/>
      <c r="I272" s="267"/>
      <c r="J272" s="267"/>
      <c r="K272" s="267"/>
      <c r="L272" s="268"/>
      <c r="M272" s="275"/>
      <c r="N272" s="267"/>
      <c r="O272" s="267"/>
      <c r="P272" s="297">
        <v>9.5</v>
      </c>
      <c r="Q272" s="269">
        <v>1264</v>
      </c>
      <c r="R272" s="307">
        <v>1.345</v>
      </c>
      <c r="S272" s="307"/>
      <c r="T272" s="271">
        <v>7.41</v>
      </c>
      <c r="U272" s="267"/>
      <c r="V272" s="268"/>
      <c r="W272" s="267"/>
      <c r="X272" s="270"/>
      <c r="Y272" s="274"/>
      <c r="Z272" s="290"/>
      <c r="AA272" s="274"/>
      <c r="AB272" s="275"/>
      <c r="AC272" s="274"/>
      <c r="AD272" s="265"/>
      <c r="AE272" s="274" t="s">
        <v>1505</v>
      </c>
      <c r="AF272" s="274"/>
      <c r="AG272" s="275"/>
      <c r="AH272" s="274"/>
      <c r="AI272" s="274"/>
      <c r="AJ272" s="275"/>
      <c r="AK272" s="270"/>
      <c r="AL272" s="274"/>
      <c r="AM272" s="275"/>
      <c r="AN272" s="274"/>
      <c r="AO272" s="275"/>
      <c r="AP272" s="274"/>
      <c r="AQ272" s="277">
        <f t="shared" si="38"/>
        <v>1</v>
      </c>
      <c r="AR272" s="275" t="s">
        <v>737</v>
      </c>
      <c r="AS272" s="267"/>
      <c r="AT272" s="273"/>
      <c r="AU272" s="272"/>
      <c r="AV272" s="272"/>
      <c r="AW272" s="268"/>
      <c r="AX272" s="273"/>
      <c r="AY272" s="273"/>
      <c r="AZ272" s="275"/>
      <c r="BA272" s="268"/>
      <c r="BB272" s="268"/>
      <c r="BC272" s="268"/>
      <c r="BD272" s="268"/>
      <c r="BE272" s="267"/>
      <c r="BF272" s="275"/>
      <c r="BG272" s="275"/>
      <c r="BH272" s="275"/>
      <c r="BI272" s="275"/>
      <c r="BJ272" s="278">
        <v>45667</v>
      </c>
      <c r="BK272" s="305">
        <v>45667</v>
      </c>
      <c r="BL272" s="431" t="s">
        <v>1686</v>
      </c>
      <c r="BM272" s="272"/>
      <c r="BN272" s="422">
        <v>5</v>
      </c>
      <c r="BO272" s="422">
        <v>7</v>
      </c>
      <c r="BP272" s="303"/>
      <c r="BQ272" s="293">
        <v>45665</v>
      </c>
      <c r="BR272" s="284" t="s">
        <v>1687</v>
      </c>
      <c r="BS272" s="280" t="str">
        <f>IF(_DBcomps[[#This Row],[Problem]]="","Yes","No")</f>
        <v>Yes</v>
      </c>
      <c r="BT272" s="272"/>
      <c r="BU272" s="273"/>
      <c r="BV272" s="273">
        <v>1</v>
      </c>
      <c r="BW272" s="294"/>
      <c r="BX272" s="273">
        <v>5</v>
      </c>
      <c r="BY272" s="279" t="s">
        <v>1259</v>
      </c>
      <c r="BZ272" s="267"/>
      <c r="CA272" s="279"/>
      <c r="CB272" s="279"/>
      <c r="CC272" s="279"/>
      <c r="CD272" s="1283"/>
      <c r="CE272" s="245"/>
      <c r="CF272" s="245"/>
      <c r="CG272" s="245"/>
    </row>
    <row r="273" spans="1:85">
      <c r="A273" s="265" t="s">
        <v>58</v>
      </c>
      <c r="B273" s="2" t="s">
        <v>1698</v>
      </c>
      <c r="C273" s="2" t="s">
        <v>158</v>
      </c>
      <c r="D273" s="265" t="s">
        <v>1699</v>
      </c>
      <c r="E273" s="265">
        <v>45667</v>
      </c>
      <c r="F273" s="266" t="str">
        <f>IF(_DBcomps[[#This Row],[Lab RTS]]="","No","Yes")</f>
        <v>Yes</v>
      </c>
      <c r="G273" s="267">
        <v>53.81</v>
      </c>
      <c r="H273" s="267"/>
      <c r="I273" s="267"/>
      <c r="J273" s="267"/>
      <c r="K273" s="267"/>
      <c r="L273" s="268"/>
      <c r="M273" s="275"/>
      <c r="N273" s="267"/>
      <c r="O273" s="267"/>
      <c r="P273" s="297">
        <v>9.5</v>
      </c>
      <c r="Q273" s="269">
        <v>1264</v>
      </c>
      <c r="R273" s="307">
        <v>1.345</v>
      </c>
      <c r="S273" s="307"/>
      <c r="T273" s="271">
        <v>7.41</v>
      </c>
      <c r="U273" s="267"/>
      <c r="V273" s="268"/>
      <c r="W273" s="267"/>
      <c r="X273" s="270"/>
      <c r="Y273" s="274"/>
      <c r="Z273" s="290"/>
      <c r="AA273" s="274"/>
      <c r="AB273" s="275"/>
      <c r="AC273" s="274"/>
      <c r="AD273" s="265"/>
      <c r="AE273" s="274" t="s">
        <v>1505</v>
      </c>
      <c r="AF273" s="274"/>
      <c r="AG273" s="275"/>
      <c r="AH273" s="274"/>
      <c r="AI273" s="274"/>
      <c r="AJ273" s="275"/>
      <c r="AK273" s="270"/>
      <c r="AL273" s="274"/>
      <c r="AM273" s="275"/>
      <c r="AN273" s="274"/>
      <c r="AO273" s="275"/>
      <c r="AP273" s="274"/>
      <c r="AQ273" s="277">
        <f t="shared" si="38"/>
        <v>1</v>
      </c>
      <c r="AR273" s="275" t="s">
        <v>737</v>
      </c>
      <c r="AS273" s="267"/>
      <c r="AT273" s="273"/>
      <c r="AU273" s="272"/>
      <c r="AV273" s="272"/>
      <c r="AW273" s="268"/>
      <c r="AX273" s="273"/>
      <c r="AY273" s="273"/>
      <c r="AZ273" s="275"/>
      <c r="BA273" s="268"/>
      <c r="BB273" s="268"/>
      <c r="BC273" s="268"/>
      <c r="BD273" s="268"/>
      <c r="BE273" s="267"/>
      <c r="BF273" s="275"/>
      <c r="BG273" s="275"/>
      <c r="BH273" s="275"/>
      <c r="BI273" s="275"/>
      <c r="BJ273" s="278">
        <v>45670</v>
      </c>
      <c r="BK273" s="305">
        <v>45670</v>
      </c>
      <c r="BL273" s="431" t="s">
        <v>1686</v>
      </c>
      <c r="BM273" s="272"/>
      <c r="BN273" s="422">
        <v>5</v>
      </c>
      <c r="BO273" s="422">
        <v>7</v>
      </c>
      <c r="BP273" s="303"/>
      <c r="BQ273" s="293">
        <v>45665</v>
      </c>
      <c r="BR273" s="284" t="s">
        <v>1687</v>
      </c>
      <c r="BS273" s="280" t="str">
        <f>IF(_DBcomps[[#This Row],[Problem]]="","Yes","No")</f>
        <v>Yes</v>
      </c>
      <c r="BT273" s="272"/>
      <c r="BU273" s="273"/>
      <c r="BV273" s="273">
        <v>0</v>
      </c>
      <c r="BW273" s="294"/>
      <c r="BX273" s="273">
        <v>5</v>
      </c>
      <c r="BY273" s="279" t="s">
        <v>1259</v>
      </c>
      <c r="BZ273" s="267"/>
      <c r="CA273" s="279"/>
      <c r="CB273" s="279"/>
      <c r="CC273" s="279"/>
      <c r="CD273" s="1283"/>
      <c r="CE273" s="245"/>
      <c r="CF273" s="245"/>
      <c r="CG273" s="245"/>
    </row>
    <row r="274" spans="1:85">
      <c r="A274" s="265" t="s">
        <v>58</v>
      </c>
      <c r="B274" s="2" t="s">
        <v>1698</v>
      </c>
      <c r="C274" s="2" t="s">
        <v>158</v>
      </c>
      <c r="D274" s="265" t="s">
        <v>1700</v>
      </c>
      <c r="E274" s="265">
        <v>45667</v>
      </c>
      <c r="F274" s="266" t="str">
        <f>IF(_DBcomps[[#This Row],[Lab RTS]]="","No","Yes")</f>
        <v>Yes</v>
      </c>
      <c r="G274" s="267">
        <v>53.67</v>
      </c>
      <c r="H274" s="267"/>
      <c r="I274" s="267"/>
      <c r="J274" s="267"/>
      <c r="K274" s="267"/>
      <c r="L274" s="268"/>
      <c r="M274" s="275"/>
      <c r="N274" s="267"/>
      <c r="O274" s="267"/>
      <c r="P274" s="297">
        <v>9.58</v>
      </c>
      <c r="Q274" s="269">
        <v>1208</v>
      </c>
      <c r="R274" s="307">
        <v>1.349</v>
      </c>
      <c r="S274" s="307"/>
      <c r="T274" s="271">
        <v>7.39</v>
      </c>
      <c r="U274" s="267"/>
      <c r="V274" s="268"/>
      <c r="W274" s="267"/>
      <c r="X274" s="270"/>
      <c r="Y274" s="274"/>
      <c r="Z274" s="290"/>
      <c r="AA274" s="274"/>
      <c r="AB274" s="275"/>
      <c r="AC274" s="274"/>
      <c r="AD274" s="265"/>
      <c r="AE274" s="274" t="s">
        <v>1505</v>
      </c>
      <c r="AF274" s="274"/>
      <c r="AG274" s="275"/>
      <c r="AH274" s="274"/>
      <c r="AI274" s="274"/>
      <c r="AJ274" s="275"/>
      <c r="AK274" s="270"/>
      <c r="AL274" s="274"/>
      <c r="AM274" s="275"/>
      <c r="AN274" s="274"/>
      <c r="AO274" s="275"/>
      <c r="AP274" s="274"/>
      <c r="AQ274" s="277">
        <f t="shared" si="38"/>
        <v>1</v>
      </c>
      <c r="AR274" s="275" t="s">
        <v>737</v>
      </c>
      <c r="AS274" s="267"/>
      <c r="AT274" s="273"/>
      <c r="AU274" s="272"/>
      <c r="AV274" s="272"/>
      <c r="AW274" s="268"/>
      <c r="AX274" s="273"/>
      <c r="AY274" s="273"/>
      <c r="AZ274" s="275"/>
      <c r="BA274" s="268"/>
      <c r="BB274" s="268"/>
      <c r="BC274" s="268"/>
      <c r="BD274" s="268"/>
      <c r="BE274" s="267"/>
      <c r="BF274" s="275"/>
      <c r="BG274" s="275"/>
      <c r="BH274" s="275"/>
      <c r="BI274" s="275"/>
      <c r="BJ274" s="278">
        <v>45670</v>
      </c>
      <c r="BK274" s="305">
        <v>45670</v>
      </c>
      <c r="BL274" s="431" t="s">
        <v>1701</v>
      </c>
      <c r="BM274" s="272"/>
      <c r="BN274" s="422">
        <v>7</v>
      </c>
      <c r="BO274" s="422">
        <v>7</v>
      </c>
      <c r="BP274" s="303"/>
      <c r="BQ274" s="293">
        <v>45666</v>
      </c>
      <c r="BR274" s="284" t="s">
        <v>1702</v>
      </c>
      <c r="BS274" s="280" t="str">
        <f>IF(_DBcomps[[#This Row],[Problem]]="","Yes","No")</f>
        <v>Yes</v>
      </c>
      <c r="BT274" s="272"/>
      <c r="BU274" s="273"/>
      <c r="BV274" s="273">
        <v>1</v>
      </c>
      <c r="BW274" s="294"/>
      <c r="BX274" s="273">
        <v>5</v>
      </c>
      <c r="BY274" s="279" t="s">
        <v>1259</v>
      </c>
      <c r="BZ274" s="267"/>
      <c r="CA274" s="279"/>
      <c r="CB274" s="279"/>
      <c r="CC274" s="279"/>
      <c r="CD274" s="1283"/>
      <c r="CE274" s="245"/>
      <c r="CF274" s="245"/>
      <c r="CG274" s="245"/>
    </row>
    <row r="275" spans="1:85">
      <c r="A275" s="265" t="s">
        <v>58</v>
      </c>
      <c r="B275" s="2" t="s">
        <v>1698</v>
      </c>
      <c r="C275" s="2" t="s">
        <v>158</v>
      </c>
      <c r="D275" s="265" t="s">
        <v>1703</v>
      </c>
      <c r="E275" s="265">
        <v>45668</v>
      </c>
      <c r="F275" s="266" t="str">
        <f>IF(_DBcomps[[#This Row],[Lab RTS]]="","No","Yes")</f>
        <v>Yes</v>
      </c>
      <c r="G275" s="267">
        <v>54.3</v>
      </c>
      <c r="H275" s="267"/>
      <c r="I275" s="267"/>
      <c r="J275" s="267"/>
      <c r="K275" s="267"/>
      <c r="L275" s="268"/>
      <c r="M275" s="275"/>
      <c r="N275" s="267"/>
      <c r="O275" s="267"/>
      <c r="P275" s="297">
        <v>9.94</v>
      </c>
      <c r="Q275" s="269">
        <v>1148</v>
      </c>
      <c r="R275" s="307">
        <v>1.35</v>
      </c>
      <c r="S275" s="307"/>
      <c r="T275" s="271">
        <v>7.4</v>
      </c>
      <c r="U275" s="267"/>
      <c r="V275" s="268"/>
      <c r="W275" s="267"/>
      <c r="X275" s="270"/>
      <c r="Y275" s="274"/>
      <c r="Z275" s="290"/>
      <c r="AA275" s="274"/>
      <c r="AB275" s="275"/>
      <c r="AC275" s="274"/>
      <c r="AD275" s="265"/>
      <c r="AE275" s="274">
        <v>1.2999999999999999E-3</v>
      </c>
      <c r="AF275" s="274"/>
      <c r="AG275" s="275"/>
      <c r="AH275" s="274"/>
      <c r="AI275" s="274"/>
      <c r="AJ275" s="275"/>
      <c r="AK275" s="270"/>
      <c r="AL275" s="274"/>
      <c r="AM275" s="275"/>
      <c r="AN275" s="274"/>
      <c r="AO275" s="275"/>
      <c r="AP275" s="274"/>
      <c r="AQ275" s="277">
        <f t="shared" si="38"/>
        <v>1</v>
      </c>
      <c r="AR275" s="275" t="s">
        <v>737</v>
      </c>
      <c r="AS275" s="267"/>
      <c r="AT275" s="273"/>
      <c r="AU275" s="272"/>
      <c r="AV275" s="272"/>
      <c r="AW275" s="268"/>
      <c r="AX275" s="273"/>
      <c r="AY275" s="273"/>
      <c r="AZ275" s="275"/>
      <c r="BA275" s="268"/>
      <c r="BB275" s="268"/>
      <c r="BC275" s="268"/>
      <c r="BD275" s="268"/>
      <c r="BE275" s="267"/>
      <c r="BF275" s="275"/>
      <c r="BG275" s="275"/>
      <c r="BH275" s="275"/>
      <c r="BI275" s="275"/>
      <c r="BJ275" s="278">
        <v>45670</v>
      </c>
      <c r="BK275" s="305">
        <v>45670</v>
      </c>
      <c r="BL275" s="431" t="s">
        <v>1704</v>
      </c>
      <c r="BM275" s="272"/>
      <c r="BN275" s="422">
        <v>5</v>
      </c>
      <c r="BO275" s="422">
        <v>7</v>
      </c>
      <c r="BP275" s="303"/>
      <c r="BQ275" s="293">
        <v>45666</v>
      </c>
      <c r="BR275" s="284" t="s">
        <v>1705</v>
      </c>
      <c r="BS275" s="280" t="str">
        <f>IF(_DBcomps[[#This Row],[Problem]]="","Yes","No")</f>
        <v>Yes</v>
      </c>
      <c r="BT275" s="272"/>
      <c r="BU275" s="273"/>
      <c r="BV275" s="273">
        <v>1</v>
      </c>
      <c r="BW275" s="294"/>
      <c r="BX275" s="273">
        <v>5</v>
      </c>
      <c r="BY275" s="279" t="s">
        <v>1259</v>
      </c>
      <c r="BZ275" s="267"/>
      <c r="CA275" s="279"/>
      <c r="CB275" s="279"/>
      <c r="CC275" s="279"/>
      <c r="CD275" s="1283"/>
      <c r="CE275" s="245"/>
      <c r="CF275" s="245"/>
      <c r="CG275" s="245"/>
    </row>
    <row r="276" spans="1:85">
      <c r="A276" s="265" t="s">
        <v>58</v>
      </c>
      <c r="B276" s="2" t="s">
        <v>1698</v>
      </c>
      <c r="C276" s="2" t="s">
        <v>158</v>
      </c>
      <c r="D276" s="265" t="s">
        <v>1706</v>
      </c>
      <c r="E276" s="265">
        <v>45668</v>
      </c>
      <c r="F276" s="266" t="str">
        <f>IF(_DBcomps[[#This Row],[Lab RTS]]="","No","Yes")</f>
        <v>Yes</v>
      </c>
      <c r="G276" s="267">
        <v>54.42</v>
      </c>
      <c r="H276" s="267"/>
      <c r="I276" s="267"/>
      <c r="J276" s="267"/>
      <c r="K276" s="267"/>
      <c r="L276" s="268"/>
      <c r="M276" s="275"/>
      <c r="N276" s="267"/>
      <c r="O276" s="267"/>
      <c r="P276" s="297">
        <v>9.61</v>
      </c>
      <c r="Q276" s="269">
        <v>1200</v>
      </c>
      <c r="R276" s="307">
        <v>1.347</v>
      </c>
      <c r="S276" s="307"/>
      <c r="T276" s="271">
        <v>7.34</v>
      </c>
      <c r="U276" s="267"/>
      <c r="V276" s="268"/>
      <c r="W276" s="267"/>
      <c r="X276" s="270"/>
      <c r="Y276" s="274"/>
      <c r="Z276" s="290"/>
      <c r="AA276" s="274"/>
      <c r="AB276" s="275"/>
      <c r="AC276" s="274"/>
      <c r="AD276" s="265"/>
      <c r="AE276" s="274" t="s">
        <v>1505</v>
      </c>
      <c r="AF276" s="274"/>
      <c r="AG276" s="275"/>
      <c r="AH276" s="274"/>
      <c r="AI276" s="274"/>
      <c r="AJ276" s="275"/>
      <c r="AK276" s="270"/>
      <c r="AL276" s="274"/>
      <c r="AM276" s="275"/>
      <c r="AN276" s="274"/>
      <c r="AO276" s="275"/>
      <c r="AP276" s="274"/>
      <c r="AQ276" s="277">
        <f t="shared" si="38"/>
        <v>1</v>
      </c>
      <c r="AR276" s="275" t="s">
        <v>737</v>
      </c>
      <c r="AS276" s="267"/>
      <c r="AT276" s="273"/>
      <c r="AU276" s="272"/>
      <c r="AV276" s="272"/>
      <c r="AW276" s="268"/>
      <c r="AX276" s="273"/>
      <c r="AY276" s="273"/>
      <c r="AZ276" s="275"/>
      <c r="BA276" s="268"/>
      <c r="BB276" s="268"/>
      <c r="BC276" s="268"/>
      <c r="BD276" s="268"/>
      <c r="BE276" s="267"/>
      <c r="BF276" s="275"/>
      <c r="BG276" s="275"/>
      <c r="BH276" s="275"/>
      <c r="BI276" s="275"/>
      <c r="BJ276" s="278">
        <v>45670</v>
      </c>
      <c r="BK276" s="305">
        <v>45670</v>
      </c>
      <c r="BL276" s="431" t="s">
        <v>1707</v>
      </c>
      <c r="BM276" s="272"/>
      <c r="BN276" s="422">
        <v>5</v>
      </c>
      <c r="BO276" s="422">
        <v>7</v>
      </c>
      <c r="BP276" s="303"/>
      <c r="BQ276" s="293">
        <v>45667</v>
      </c>
      <c r="BR276" s="284" t="s">
        <v>1708</v>
      </c>
      <c r="BS276" s="280" t="str">
        <f>IF(_DBcomps[[#This Row],[Problem]]="","Yes","No")</f>
        <v>Yes</v>
      </c>
      <c r="BT276" s="272"/>
      <c r="BU276" s="273"/>
      <c r="BV276" s="273">
        <v>1</v>
      </c>
      <c r="BW276" s="294"/>
      <c r="BX276" s="273">
        <v>5</v>
      </c>
      <c r="BY276" s="279" t="s">
        <v>1259</v>
      </c>
      <c r="BZ276" s="267"/>
      <c r="CA276" s="279"/>
      <c r="CB276" s="279"/>
      <c r="CC276" s="279"/>
      <c r="CD276" s="1283"/>
      <c r="CE276" s="245"/>
      <c r="CF276" s="245"/>
      <c r="CG276" s="245"/>
    </row>
    <row r="277" spans="1:85">
      <c r="A277" s="265" t="s">
        <v>58</v>
      </c>
      <c r="B277" s="2" t="s">
        <v>1698</v>
      </c>
      <c r="C277" s="2" t="s">
        <v>158</v>
      </c>
      <c r="D277" s="265" t="s">
        <v>1737</v>
      </c>
      <c r="E277" s="265">
        <v>45670</v>
      </c>
      <c r="F277" s="266" t="str">
        <f>IF(_DBcomps[[#This Row],[Lab RTS]]="","No","Yes")</f>
        <v>Yes</v>
      </c>
      <c r="G277" s="267">
        <v>53.94</v>
      </c>
      <c r="H277" s="267"/>
      <c r="I277" s="267"/>
      <c r="J277" s="267"/>
      <c r="K277" s="267"/>
      <c r="L277" s="268"/>
      <c r="M277" s="275"/>
      <c r="N277" s="267"/>
      <c r="O277" s="267"/>
      <c r="P277" s="297">
        <v>10.02</v>
      </c>
      <c r="Q277" s="269">
        <v>1280</v>
      </c>
      <c r="R277" s="307">
        <v>1.3460000000000001</v>
      </c>
      <c r="S277" s="307"/>
      <c r="T277" s="271">
        <v>7.33</v>
      </c>
      <c r="U277" s="267"/>
      <c r="V277" s="268"/>
      <c r="W277" s="267"/>
      <c r="X277" s="270"/>
      <c r="Y277" s="274"/>
      <c r="Z277" s="290"/>
      <c r="AA277" s="274"/>
      <c r="AB277" s="275"/>
      <c r="AC277" s="274"/>
      <c r="AD277" s="265"/>
      <c r="AE277" s="274" t="s">
        <v>1505</v>
      </c>
      <c r="AF277" s="274"/>
      <c r="AG277" s="275"/>
      <c r="AH277" s="274"/>
      <c r="AI277" s="274"/>
      <c r="AJ277" s="275"/>
      <c r="AK277" s="270"/>
      <c r="AL277" s="274"/>
      <c r="AM277" s="275"/>
      <c r="AN277" s="274"/>
      <c r="AO277" s="275"/>
      <c r="AP277" s="274"/>
      <c r="AQ277" s="277">
        <f t="shared" ref="AQ277:AQ283" si="39">MONTH(E277)</f>
        <v>1</v>
      </c>
      <c r="AR277" s="275" t="s">
        <v>737</v>
      </c>
      <c r="AS277" s="267"/>
      <c r="AT277" s="273"/>
      <c r="AU277" s="272"/>
      <c r="AV277" s="272"/>
      <c r="AW277" s="268"/>
      <c r="AX277" s="273"/>
      <c r="AY277" s="273"/>
      <c r="AZ277" s="275"/>
      <c r="BA277" s="268"/>
      <c r="BB277" s="268"/>
      <c r="BC277" s="268"/>
      <c r="BD277" s="268"/>
      <c r="BE277" s="267"/>
      <c r="BF277" s="275"/>
      <c r="BG277" s="275"/>
      <c r="BH277" s="275"/>
      <c r="BI277" s="275"/>
      <c r="BJ277" s="278">
        <v>45670</v>
      </c>
      <c r="BK277" s="305">
        <v>45671</v>
      </c>
      <c r="BL277" s="431" t="s">
        <v>1738</v>
      </c>
      <c r="BM277" s="272"/>
      <c r="BN277" s="422">
        <v>5</v>
      </c>
      <c r="BO277" s="422">
        <v>7</v>
      </c>
      <c r="BP277" s="303"/>
      <c r="BQ277" s="293">
        <v>45667</v>
      </c>
      <c r="BR277" s="284" t="s">
        <v>1739</v>
      </c>
      <c r="BS277" s="280" t="str">
        <f>IF(_DBcomps[[#This Row],[Problem]]="","Yes","No")</f>
        <v>Yes</v>
      </c>
      <c r="BT277" s="272"/>
      <c r="BU277" s="273"/>
      <c r="BV277" s="273">
        <v>1</v>
      </c>
      <c r="BW277" s="294"/>
      <c r="BX277" s="273">
        <v>5</v>
      </c>
      <c r="BY277" s="279" t="s">
        <v>1259</v>
      </c>
      <c r="BZ277" s="267"/>
      <c r="CA277" s="279"/>
      <c r="CB277" s="279"/>
      <c r="CC277" s="279"/>
      <c r="CD277" s="1283"/>
      <c r="CE277" s="245"/>
      <c r="CF277" s="245"/>
      <c r="CG277" s="245"/>
    </row>
    <row r="278" spans="1:85">
      <c r="A278" s="265" t="s">
        <v>58</v>
      </c>
      <c r="B278" s="2" t="s">
        <v>1698</v>
      </c>
      <c r="C278" s="2" t="s">
        <v>158</v>
      </c>
      <c r="D278" s="265" t="s">
        <v>1740</v>
      </c>
      <c r="E278" s="265">
        <v>45670</v>
      </c>
      <c r="F278" s="266" t="str">
        <f>IF(_DBcomps[[#This Row],[Lab RTS]]="","No","Yes")</f>
        <v>Yes</v>
      </c>
      <c r="G278" s="267">
        <v>54.03</v>
      </c>
      <c r="H278" s="267"/>
      <c r="I278" s="267"/>
      <c r="J278" s="267"/>
      <c r="K278" s="267"/>
      <c r="L278" s="268"/>
      <c r="M278" s="275"/>
      <c r="N278" s="267"/>
      <c r="O278" s="267"/>
      <c r="P278" s="297">
        <v>10.67</v>
      </c>
      <c r="Q278" s="269">
        <v>1056</v>
      </c>
      <c r="R278" s="307">
        <v>1.3480000000000001</v>
      </c>
      <c r="S278" s="307"/>
      <c r="T278" s="271">
        <v>7.53</v>
      </c>
      <c r="U278" s="267"/>
      <c r="V278" s="268"/>
      <c r="W278" s="267"/>
      <c r="X278" s="270"/>
      <c r="Y278" s="274"/>
      <c r="Z278" s="290"/>
      <c r="AA278" s="274"/>
      <c r="AB278" s="275"/>
      <c r="AC278" s="274"/>
      <c r="AD278" s="265"/>
      <c r="AE278" s="274" t="s">
        <v>1505</v>
      </c>
      <c r="AF278" s="274"/>
      <c r="AG278" s="275"/>
      <c r="AH278" s="274"/>
      <c r="AI278" s="274"/>
      <c r="AJ278" s="275"/>
      <c r="AK278" s="270"/>
      <c r="AL278" s="274"/>
      <c r="AM278" s="275"/>
      <c r="AN278" s="274"/>
      <c r="AO278" s="275"/>
      <c r="AP278" s="274"/>
      <c r="AQ278" s="277">
        <f t="shared" si="39"/>
        <v>1</v>
      </c>
      <c r="AR278" s="275" t="s">
        <v>737</v>
      </c>
      <c r="AS278" s="267"/>
      <c r="AT278" s="273"/>
      <c r="AU278" s="272"/>
      <c r="AV278" s="272"/>
      <c r="AW278" s="268"/>
      <c r="AX278" s="273"/>
      <c r="AY278" s="273"/>
      <c r="AZ278" s="275"/>
      <c r="BA278" s="268"/>
      <c r="BB278" s="268"/>
      <c r="BC278" s="268"/>
      <c r="BD278" s="268"/>
      <c r="BE278" s="267"/>
      <c r="BF278" s="275"/>
      <c r="BG278" s="275"/>
      <c r="BH278" s="275"/>
      <c r="BI278" s="275"/>
      <c r="BJ278" s="278">
        <v>45670</v>
      </c>
      <c r="BK278" s="305">
        <v>45671</v>
      </c>
      <c r="BL278" s="431" t="s">
        <v>1741</v>
      </c>
      <c r="BM278" s="272"/>
      <c r="BN278" s="422">
        <v>5</v>
      </c>
      <c r="BO278" s="422">
        <v>7</v>
      </c>
      <c r="BP278" s="303"/>
      <c r="BQ278" s="293">
        <v>45668</v>
      </c>
      <c r="BR278" s="284" t="s">
        <v>1742</v>
      </c>
      <c r="BS278" s="280" t="str">
        <f>IF(_DBcomps[[#This Row],[Problem]]="","Yes","No")</f>
        <v>Yes</v>
      </c>
      <c r="BT278" s="272"/>
      <c r="BU278" s="273"/>
      <c r="BV278" s="273">
        <v>1</v>
      </c>
      <c r="BW278" s="294"/>
      <c r="BX278" s="273">
        <v>5</v>
      </c>
      <c r="BY278" s="279" t="s">
        <v>1259</v>
      </c>
      <c r="BZ278" s="267"/>
      <c r="CA278" s="279"/>
      <c r="CB278" s="279"/>
      <c r="CC278" s="279"/>
      <c r="CD278" s="1283"/>
      <c r="CE278" s="245"/>
      <c r="CF278" s="245"/>
      <c r="CG278" s="245"/>
    </row>
    <row r="279" spans="1:85">
      <c r="A279" s="265" t="s">
        <v>58</v>
      </c>
      <c r="B279" s="2" t="s">
        <v>1698</v>
      </c>
      <c r="C279" s="2" t="s">
        <v>158</v>
      </c>
      <c r="D279" s="265" t="s">
        <v>1743</v>
      </c>
      <c r="E279" s="265">
        <v>45670</v>
      </c>
      <c r="F279" s="266" t="str">
        <f>IF(_DBcomps[[#This Row],[Lab RTS]]="","No","Yes")</f>
        <v>Yes</v>
      </c>
      <c r="G279" s="267">
        <v>53.78</v>
      </c>
      <c r="H279" s="267"/>
      <c r="I279" s="267"/>
      <c r="J279" s="267"/>
      <c r="K279" s="267"/>
      <c r="L279" s="268"/>
      <c r="M279" s="275"/>
      <c r="N279" s="267"/>
      <c r="O279" s="267"/>
      <c r="P279" s="297">
        <v>6.57</v>
      </c>
      <c r="Q279" s="269">
        <v>1076</v>
      </c>
      <c r="R279" s="307">
        <v>1.347</v>
      </c>
      <c r="S279" s="307"/>
      <c r="T279" s="271">
        <v>7.58</v>
      </c>
      <c r="U279" s="267"/>
      <c r="V279" s="268"/>
      <c r="W279" s="267"/>
      <c r="X279" s="270"/>
      <c r="Y279" s="274"/>
      <c r="Z279" s="290"/>
      <c r="AA279" s="274"/>
      <c r="AB279" s="275"/>
      <c r="AC279" s="274"/>
      <c r="AD279" s="265"/>
      <c r="AE279" s="274" t="s">
        <v>1505</v>
      </c>
      <c r="AF279" s="274"/>
      <c r="AG279" s="275"/>
      <c r="AH279" s="274"/>
      <c r="AI279" s="274"/>
      <c r="AJ279" s="275"/>
      <c r="AK279" s="270"/>
      <c r="AL279" s="274"/>
      <c r="AM279" s="275"/>
      <c r="AN279" s="274"/>
      <c r="AO279" s="275"/>
      <c r="AP279" s="274"/>
      <c r="AQ279" s="277">
        <f t="shared" si="39"/>
        <v>1</v>
      </c>
      <c r="AR279" s="275" t="s">
        <v>737</v>
      </c>
      <c r="AS279" s="267"/>
      <c r="AT279" s="273"/>
      <c r="AU279" s="272"/>
      <c r="AV279" s="272"/>
      <c r="AW279" s="268"/>
      <c r="AX279" s="273"/>
      <c r="AY279" s="273"/>
      <c r="AZ279" s="275"/>
      <c r="BA279" s="268"/>
      <c r="BB279" s="268"/>
      <c r="BC279" s="268"/>
      <c r="BD279" s="268"/>
      <c r="BE279" s="267"/>
      <c r="BF279" s="275"/>
      <c r="BG279" s="275"/>
      <c r="BH279" s="275"/>
      <c r="BI279" s="275"/>
      <c r="BJ279" s="278">
        <v>45670</v>
      </c>
      <c r="BK279" s="305">
        <v>45671</v>
      </c>
      <c r="BL279" s="431" t="s">
        <v>1744</v>
      </c>
      <c r="BM279" s="272"/>
      <c r="BN279" s="422">
        <v>5</v>
      </c>
      <c r="BO279" s="422">
        <v>7</v>
      </c>
      <c r="BP279" s="303"/>
      <c r="BQ279" s="293">
        <v>45668</v>
      </c>
      <c r="BR279" s="284" t="s">
        <v>1745</v>
      </c>
      <c r="BS279" s="280" t="str">
        <f>IF(_DBcomps[[#This Row],[Problem]]="","Yes","No")</f>
        <v>Yes</v>
      </c>
      <c r="BT279" s="272"/>
      <c r="BU279" s="273"/>
      <c r="BV279" s="273">
        <v>1</v>
      </c>
      <c r="BW279" s="294"/>
      <c r="BX279" s="273">
        <v>5</v>
      </c>
      <c r="BY279" s="279" t="s">
        <v>1259</v>
      </c>
      <c r="BZ279" s="267"/>
      <c r="CA279" s="279"/>
      <c r="CB279" s="279"/>
      <c r="CC279" s="279"/>
      <c r="CD279" s="1283"/>
      <c r="CE279" s="245"/>
      <c r="CF279" s="245"/>
      <c r="CG279" s="245"/>
    </row>
    <row r="280" spans="1:85">
      <c r="A280" s="265" t="s">
        <v>58</v>
      </c>
      <c r="B280" s="2" t="s">
        <v>1698</v>
      </c>
      <c r="C280" s="2" t="s">
        <v>158</v>
      </c>
      <c r="D280" s="265" t="s">
        <v>1762</v>
      </c>
      <c r="E280" s="265">
        <v>45671</v>
      </c>
      <c r="F280" s="266" t="str">
        <f>IF(_DBcomps[[#This Row],[Lab RTS]]="","No","Yes")</f>
        <v>Yes</v>
      </c>
      <c r="G280" s="267">
        <v>54.46</v>
      </c>
      <c r="H280" s="267"/>
      <c r="I280" s="267"/>
      <c r="J280" s="267"/>
      <c r="K280" s="267"/>
      <c r="L280" s="268"/>
      <c r="M280" s="275"/>
      <c r="N280" s="267"/>
      <c r="O280" s="267"/>
      <c r="P280" s="297">
        <v>8.91</v>
      </c>
      <c r="Q280" s="269">
        <v>996</v>
      </c>
      <c r="R280" s="307">
        <v>1.3460000000000001</v>
      </c>
      <c r="S280" s="307"/>
      <c r="T280" s="271">
        <v>7.66</v>
      </c>
      <c r="U280" s="267"/>
      <c r="V280" s="268"/>
      <c r="W280" s="267"/>
      <c r="X280" s="270"/>
      <c r="Y280" s="274"/>
      <c r="Z280" s="290"/>
      <c r="AA280" s="274"/>
      <c r="AB280" s="275"/>
      <c r="AC280" s="274"/>
      <c r="AD280" s="265"/>
      <c r="AE280" s="274" t="s">
        <v>1505</v>
      </c>
      <c r="AF280" s="274"/>
      <c r="AG280" s="275"/>
      <c r="AH280" s="274"/>
      <c r="AI280" s="274"/>
      <c r="AJ280" s="275"/>
      <c r="AK280" s="270"/>
      <c r="AL280" s="274"/>
      <c r="AM280" s="275"/>
      <c r="AN280" s="274"/>
      <c r="AO280" s="275"/>
      <c r="AP280" s="274"/>
      <c r="AQ280" s="277">
        <f t="shared" si="39"/>
        <v>1</v>
      </c>
      <c r="AR280" s="275" t="s">
        <v>737</v>
      </c>
      <c r="AS280" s="267"/>
      <c r="AT280" s="273"/>
      <c r="AU280" s="272"/>
      <c r="AV280" s="272"/>
      <c r="AW280" s="268"/>
      <c r="AX280" s="273"/>
      <c r="AY280" s="273"/>
      <c r="AZ280" s="275"/>
      <c r="BA280" s="268"/>
      <c r="BB280" s="268"/>
      <c r="BC280" s="268"/>
      <c r="BD280" s="268"/>
      <c r="BE280" s="267"/>
      <c r="BF280" s="275"/>
      <c r="BG280" s="275"/>
      <c r="BH280" s="275"/>
      <c r="BI280" s="275"/>
      <c r="BJ280" s="278">
        <v>45671</v>
      </c>
      <c r="BK280" s="305">
        <v>45671</v>
      </c>
      <c r="BL280" s="431" t="s">
        <v>1763</v>
      </c>
      <c r="BM280" s="272"/>
      <c r="BN280" s="422">
        <v>6</v>
      </c>
      <c r="BO280" s="422">
        <v>7</v>
      </c>
      <c r="BP280" s="303"/>
      <c r="BQ280" s="293">
        <v>45668</v>
      </c>
      <c r="BR280" s="284" t="s">
        <v>1764</v>
      </c>
      <c r="BS280" s="280" t="str">
        <f>IF(_DBcomps[[#This Row],[Problem]]="","Yes","No")</f>
        <v>Yes</v>
      </c>
      <c r="BT280" s="272"/>
      <c r="BU280" s="273"/>
      <c r="BV280" s="273">
        <v>1</v>
      </c>
      <c r="BW280" s="294"/>
      <c r="BX280" s="273">
        <v>5</v>
      </c>
      <c r="BY280" s="279" t="s">
        <v>1259</v>
      </c>
      <c r="BZ280" s="267"/>
      <c r="CA280" s="279"/>
      <c r="CB280" s="279"/>
      <c r="CC280" s="279"/>
      <c r="CD280" s="1283"/>
      <c r="CE280" s="245"/>
      <c r="CF280" s="245"/>
      <c r="CG280" s="245"/>
    </row>
    <row r="281" spans="1:85">
      <c r="A281" s="265" t="s">
        <v>58</v>
      </c>
      <c r="B281" s="2" t="s">
        <v>1698</v>
      </c>
      <c r="C281" s="2" t="s">
        <v>158</v>
      </c>
      <c r="D281" s="265" t="s">
        <v>1772</v>
      </c>
      <c r="E281" s="265">
        <v>45671</v>
      </c>
      <c r="F281" s="266" t="str">
        <f>IF(_DBcomps[[#This Row],[Lab RTS]]="","No","Yes")</f>
        <v>Yes</v>
      </c>
      <c r="G281" s="267">
        <v>54.38</v>
      </c>
      <c r="H281" s="267"/>
      <c r="I281" s="267"/>
      <c r="J281" s="267"/>
      <c r="K281" s="267"/>
      <c r="L281" s="268"/>
      <c r="M281" s="275"/>
      <c r="N281" s="267"/>
      <c r="O281" s="267"/>
      <c r="P281" s="297">
        <v>9.1</v>
      </c>
      <c r="Q281" s="269">
        <v>1052</v>
      </c>
      <c r="R281" s="307">
        <v>1.345</v>
      </c>
      <c r="S281" s="307"/>
      <c r="T281" s="271">
        <v>7.53</v>
      </c>
      <c r="U281" s="267"/>
      <c r="V281" s="268"/>
      <c r="W281" s="267"/>
      <c r="X281" s="270"/>
      <c r="Y281" s="274"/>
      <c r="Z281" s="290"/>
      <c r="AA281" s="274"/>
      <c r="AB281" s="275"/>
      <c r="AC281" s="274"/>
      <c r="AD281" s="265"/>
      <c r="AE281" s="274" t="s">
        <v>1505</v>
      </c>
      <c r="AF281" s="274"/>
      <c r="AG281" s="275"/>
      <c r="AH281" s="274"/>
      <c r="AI281" s="274"/>
      <c r="AJ281" s="275"/>
      <c r="AK281" s="270"/>
      <c r="AL281" s="274"/>
      <c r="AM281" s="275"/>
      <c r="AN281" s="274"/>
      <c r="AO281" s="275"/>
      <c r="AP281" s="274"/>
      <c r="AQ281" s="277">
        <f t="shared" si="39"/>
        <v>1</v>
      </c>
      <c r="AR281" s="275" t="s">
        <v>737</v>
      </c>
      <c r="AS281" s="267"/>
      <c r="AT281" s="273"/>
      <c r="AU281" s="272"/>
      <c r="AV281" s="272"/>
      <c r="AW281" s="268"/>
      <c r="AX281" s="273"/>
      <c r="AY281" s="273"/>
      <c r="AZ281" s="275"/>
      <c r="BA281" s="268"/>
      <c r="BB281" s="268"/>
      <c r="BC281" s="268"/>
      <c r="BD281" s="268"/>
      <c r="BE281" s="267"/>
      <c r="BF281" s="275"/>
      <c r="BG281" s="275"/>
      <c r="BH281" s="275"/>
      <c r="BI281" s="275"/>
      <c r="BJ281" s="278">
        <v>45672</v>
      </c>
      <c r="BK281" s="305">
        <v>45672</v>
      </c>
      <c r="BL281" s="431" t="s">
        <v>1773</v>
      </c>
      <c r="BM281" s="272"/>
      <c r="BN281" s="422">
        <v>6</v>
      </c>
      <c r="BO281" s="422">
        <v>7</v>
      </c>
      <c r="BP281" s="303"/>
      <c r="BQ281" s="293">
        <v>45669</v>
      </c>
      <c r="BR281" s="284" t="s">
        <v>1774</v>
      </c>
      <c r="BS281" s="280" t="str">
        <f>IF(_DBcomps[[#This Row],[Problem]]="","Yes","No")</f>
        <v>Yes</v>
      </c>
      <c r="BT281" s="272"/>
      <c r="BU281" s="273"/>
      <c r="BV281" s="273">
        <v>1</v>
      </c>
      <c r="BW281" s="294"/>
      <c r="BX281" s="273">
        <v>5</v>
      </c>
      <c r="BY281" s="279" t="s">
        <v>1259</v>
      </c>
      <c r="BZ281" s="267"/>
      <c r="CA281" s="279"/>
      <c r="CB281" s="279"/>
      <c r="CC281" s="279"/>
      <c r="CD281" s="1283"/>
      <c r="CE281" s="245"/>
      <c r="CF281" s="245"/>
      <c r="CG281" s="245"/>
    </row>
    <row r="282" spans="1:85">
      <c r="A282" s="265" t="s">
        <v>58</v>
      </c>
      <c r="B282" s="2" t="s">
        <v>1698</v>
      </c>
      <c r="C282" s="2" t="s">
        <v>158</v>
      </c>
      <c r="D282" s="265" t="s">
        <v>1777</v>
      </c>
      <c r="E282" s="265">
        <v>45671</v>
      </c>
      <c r="F282" s="266" t="str">
        <f>IF(_DBcomps[[#This Row],[Lab RTS]]="","No","Yes")</f>
        <v>Yes</v>
      </c>
      <c r="G282" s="267">
        <v>53.73</v>
      </c>
      <c r="H282" s="267"/>
      <c r="I282" s="267"/>
      <c r="J282" s="267"/>
      <c r="K282" s="267"/>
      <c r="L282" s="268"/>
      <c r="M282" s="275"/>
      <c r="N282" s="267"/>
      <c r="O282" s="267"/>
      <c r="P282" s="297">
        <v>9.1300000000000008</v>
      </c>
      <c r="Q282" s="269">
        <v>1140</v>
      </c>
      <c r="R282" s="307">
        <v>1.329</v>
      </c>
      <c r="S282" s="307"/>
      <c r="T282" s="271">
        <v>7.27</v>
      </c>
      <c r="U282" s="267"/>
      <c r="V282" s="268"/>
      <c r="W282" s="267"/>
      <c r="X282" s="270"/>
      <c r="Y282" s="274"/>
      <c r="Z282" s="290"/>
      <c r="AA282" s="274"/>
      <c r="AB282" s="275"/>
      <c r="AC282" s="274"/>
      <c r="AD282" s="265"/>
      <c r="AE282" s="274" t="s">
        <v>1505</v>
      </c>
      <c r="AF282" s="274"/>
      <c r="AG282" s="275"/>
      <c r="AH282" s="274"/>
      <c r="AI282" s="274"/>
      <c r="AJ282" s="275"/>
      <c r="AK282" s="270"/>
      <c r="AL282" s="274"/>
      <c r="AM282" s="275"/>
      <c r="AN282" s="274"/>
      <c r="AO282" s="275"/>
      <c r="AP282" s="274"/>
      <c r="AQ282" s="277">
        <f t="shared" si="39"/>
        <v>1</v>
      </c>
      <c r="AR282" s="275" t="s">
        <v>737</v>
      </c>
      <c r="AS282" s="267"/>
      <c r="AT282" s="273"/>
      <c r="AU282" s="272"/>
      <c r="AV282" s="272"/>
      <c r="AW282" s="268"/>
      <c r="AX282" s="273"/>
      <c r="AY282" s="273"/>
      <c r="AZ282" s="275"/>
      <c r="BA282" s="268"/>
      <c r="BB282" s="268"/>
      <c r="BC282" s="268"/>
      <c r="BD282" s="268"/>
      <c r="BE282" s="267"/>
      <c r="BF282" s="275"/>
      <c r="BG282" s="275"/>
      <c r="BH282" s="275"/>
      <c r="BI282" s="275"/>
      <c r="BJ282" s="278">
        <v>45672</v>
      </c>
      <c r="BK282" s="305">
        <v>45672</v>
      </c>
      <c r="BL282" s="431" t="s">
        <v>1778</v>
      </c>
      <c r="BM282" s="272"/>
      <c r="BN282" s="422">
        <v>5</v>
      </c>
      <c r="BO282" s="422">
        <v>7</v>
      </c>
      <c r="BP282" s="303"/>
      <c r="BQ282" s="293">
        <v>45669</v>
      </c>
      <c r="BR282" s="284" t="s">
        <v>1779</v>
      </c>
      <c r="BS282" s="280" t="str">
        <f>IF(_DBcomps[[#This Row],[Problem]]="","Yes","No")</f>
        <v>Yes</v>
      </c>
      <c r="BT282" s="272"/>
      <c r="BU282" s="273"/>
      <c r="BV282" s="273">
        <v>1</v>
      </c>
      <c r="BW282" s="294"/>
      <c r="BX282" s="273">
        <v>5</v>
      </c>
      <c r="BY282" s="279" t="s">
        <v>1259</v>
      </c>
      <c r="BZ282" s="267"/>
      <c r="CA282" s="279"/>
      <c r="CB282" s="279"/>
      <c r="CC282" s="279"/>
      <c r="CD282" s="1283"/>
      <c r="CE282" s="245"/>
      <c r="CF282" s="245"/>
      <c r="CG282" s="245"/>
    </row>
    <row r="283" spans="1:85">
      <c r="A283" s="265" t="s">
        <v>58</v>
      </c>
      <c r="B283" s="2" t="s">
        <v>1698</v>
      </c>
      <c r="C283" s="2" t="s">
        <v>158</v>
      </c>
      <c r="D283" s="265" t="s">
        <v>1780</v>
      </c>
      <c r="E283" s="265">
        <v>45672</v>
      </c>
      <c r="F283" s="266" t="str">
        <f>IF(_DBcomps[[#This Row],[Lab RTS]]="","No","Yes")</f>
        <v>Yes</v>
      </c>
      <c r="G283" s="267">
        <v>54.09</v>
      </c>
      <c r="H283" s="267"/>
      <c r="I283" s="267"/>
      <c r="J283" s="267"/>
      <c r="K283" s="267"/>
      <c r="L283" s="268"/>
      <c r="M283" s="275"/>
      <c r="N283" s="267"/>
      <c r="O283" s="267"/>
      <c r="P283" s="297">
        <v>8.89</v>
      </c>
      <c r="Q283" s="269">
        <v>1352</v>
      </c>
      <c r="R283" s="307">
        <v>1.349</v>
      </c>
      <c r="S283" s="307"/>
      <c r="T283" s="271">
        <v>7.49</v>
      </c>
      <c r="U283" s="267"/>
      <c r="V283" s="268"/>
      <c r="W283" s="267"/>
      <c r="X283" s="270"/>
      <c r="Y283" s="274"/>
      <c r="Z283" s="290"/>
      <c r="AA283" s="274"/>
      <c r="AB283" s="275"/>
      <c r="AC283" s="274"/>
      <c r="AD283" s="265"/>
      <c r="AE283" s="274" t="s">
        <v>1505</v>
      </c>
      <c r="AF283" s="274"/>
      <c r="AG283" s="275"/>
      <c r="AH283" s="274"/>
      <c r="AI283" s="274"/>
      <c r="AJ283" s="275"/>
      <c r="AK283" s="270"/>
      <c r="AL283" s="274"/>
      <c r="AM283" s="275"/>
      <c r="AN283" s="274"/>
      <c r="AO283" s="275"/>
      <c r="AP283" s="274"/>
      <c r="AQ283" s="277">
        <f t="shared" si="39"/>
        <v>1</v>
      </c>
      <c r="AR283" s="275" t="s">
        <v>737</v>
      </c>
      <c r="AS283" s="267"/>
      <c r="AT283" s="273"/>
      <c r="AU283" s="272"/>
      <c r="AV283" s="272"/>
      <c r="AW283" s="268"/>
      <c r="AX283" s="273"/>
      <c r="AY283" s="273"/>
      <c r="AZ283" s="275"/>
      <c r="BA283" s="268"/>
      <c r="BB283" s="268"/>
      <c r="BC283" s="268"/>
      <c r="BD283" s="268"/>
      <c r="BE283" s="267"/>
      <c r="BF283" s="275"/>
      <c r="BG283" s="275"/>
      <c r="BH283" s="275"/>
      <c r="BI283" s="275"/>
      <c r="BJ283" s="278">
        <v>45672</v>
      </c>
      <c r="BK283" s="305">
        <v>45672</v>
      </c>
      <c r="BL283" s="431" t="s">
        <v>1781</v>
      </c>
      <c r="BM283" s="272"/>
      <c r="BN283" s="422">
        <v>7</v>
      </c>
      <c r="BO283" s="422">
        <v>7</v>
      </c>
      <c r="BP283" s="303"/>
      <c r="BQ283" s="293">
        <v>45670</v>
      </c>
      <c r="BR283" s="284" t="s">
        <v>1782</v>
      </c>
      <c r="BS283" s="280" t="str">
        <f>IF(_DBcomps[[#This Row],[Problem]]="","Yes","No")</f>
        <v>Yes</v>
      </c>
      <c r="BT283" s="272"/>
      <c r="BU283" s="273"/>
      <c r="BV283" s="273">
        <v>1</v>
      </c>
      <c r="BW283" s="294"/>
      <c r="BX283" s="273">
        <v>5</v>
      </c>
      <c r="BY283" s="279" t="s">
        <v>1259</v>
      </c>
      <c r="BZ283" s="267"/>
      <c r="CA283" s="279"/>
      <c r="CB283" s="279"/>
      <c r="CC283" s="279"/>
      <c r="CD283" s="1283"/>
      <c r="CE283" s="245"/>
      <c r="CF283" s="245"/>
      <c r="CG283" s="245"/>
    </row>
    <row r="284" spans="1:85" s="804" customFormat="1">
      <c r="A284" s="265" t="s">
        <v>58</v>
      </c>
      <c r="B284" s="2" t="s">
        <v>1698</v>
      </c>
      <c r="C284" s="2" t="s">
        <v>158</v>
      </c>
      <c r="D284" s="265" t="s">
        <v>1787</v>
      </c>
      <c r="E284" s="265">
        <v>45672</v>
      </c>
      <c r="F284" s="266" t="str">
        <f>IF(_DBcomps[[#This Row],[Lab RTS]]="","No","Yes")</f>
        <v>Yes</v>
      </c>
      <c r="G284" s="267">
        <v>54.02</v>
      </c>
      <c r="H284" s="267"/>
      <c r="I284" s="267"/>
      <c r="J284" s="267"/>
      <c r="K284" s="267"/>
      <c r="L284" s="268"/>
      <c r="M284" s="275"/>
      <c r="N284" s="267"/>
      <c r="O284" s="267"/>
      <c r="P284" s="297">
        <v>8.67</v>
      </c>
      <c r="Q284" s="269">
        <v>1268</v>
      </c>
      <c r="R284" s="307">
        <v>1.34</v>
      </c>
      <c r="S284" s="307"/>
      <c r="T284" s="271">
        <v>7.17</v>
      </c>
      <c r="U284" s="267"/>
      <c r="V284" s="268"/>
      <c r="W284" s="267"/>
      <c r="X284" s="270"/>
      <c r="Y284" s="274"/>
      <c r="Z284" s="290"/>
      <c r="AA284" s="274"/>
      <c r="AB284" s="275"/>
      <c r="AC284" s="274"/>
      <c r="AD284" s="265"/>
      <c r="AE284" s="274" t="s">
        <v>1505</v>
      </c>
      <c r="AF284" s="274"/>
      <c r="AG284" s="275"/>
      <c r="AH284" s="274"/>
      <c r="AI284" s="274"/>
      <c r="AJ284" s="275"/>
      <c r="AK284" s="270"/>
      <c r="AL284" s="274"/>
      <c r="AM284" s="275"/>
      <c r="AN284" s="274"/>
      <c r="AO284" s="275"/>
      <c r="AP284" s="274"/>
      <c r="AQ284" s="277">
        <f t="shared" ref="AQ284:AQ291" si="40">MONTH(E284)</f>
        <v>1</v>
      </c>
      <c r="AR284" s="275" t="s">
        <v>737</v>
      </c>
      <c r="AS284" s="267"/>
      <c r="AT284" s="273"/>
      <c r="AU284" s="272"/>
      <c r="AV284" s="272"/>
      <c r="AW284" s="268"/>
      <c r="AX284" s="273"/>
      <c r="AY284" s="273"/>
      <c r="AZ284" s="275"/>
      <c r="BA284" s="268"/>
      <c r="BB284" s="268"/>
      <c r="BC284" s="268"/>
      <c r="BD284" s="268"/>
      <c r="BE284" s="267"/>
      <c r="BF284" s="275"/>
      <c r="BG284" s="275"/>
      <c r="BH284" s="275"/>
      <c r="BI284" s="275"/>
      <c r="BJ284" s="278">
        <v>45672</v>
      </c>
      <c r="BK284" s="305">
        <v>45672</v>
      </c>
      <c r="BL284" s="431" t="s">
        <v>1788</v>
      </c>
      <c r="BM284" s="272"/>
      <c r="BN284" s="422">
        <v>7</v>
      </c>
      <c r="BO284" s="422">
        <v>7</v>
      </c>
      <c r="BP284" s="303"/>
      <c r="BQ284" s="293">
        <v>45671</v>
      </c>
      <c r="BR284" s="284" t="s">
        <v>1789</v>
      </c>
      <c r="BS284" s="280" t="str">
        <f>IF(_DBcomps[[#This Row],[Problem]]="","Yes","No")</f>
        <v>Yes</v>
      </c>
      <c r="BT284" s="272"/>
      <c r="BU284" s="273"/>
      <c r="BV284" s="273">
        <v>1</v>
      </c>
      <c r="BW284" s="294"/>
      <c r="BX284" s="273">
        <v>5</v>
      </c>
      <c r="BY284" s="279" t="s">
        <v>1259</v>
      </c>
      <c r="BZ284" s="267"/>
      <c r="CA284" s="279"/>
      <c r="CB284" s="279"/>
      <c r="CC284" s="279"/>
      <c r="CD284" s="1283"/>
    </row>
    <row r="285" spans="1:85" s="804" customFormat="1">
      <c r="A285" s="780" t="s">
        <v>58</v>
      </c>
      <c r="B285" s="781" t="s">
        <v>1698</v>
      </c>
      <c r="C285" s="781" t="s">
        <v>158</v>
      </c>
      <c r="D285" s="780" t="s">
        <v>1825</v>
      </c>
      <c r="E285" s="780">
        <v>45677</v>
      </c>
      <c r="F285" s="782" t="str">
        <f>IF(_DBcomps[[#This Row],[Lab RTS]]="","No","Yes")</f>
        <v>Yes</v>
      </c>
      <c r="G285" s="783">
        <v>54.32</v>
      </c>
      <c r="H285" s="783"/>
      <c r="I285" s="783"/>
      <c r="J285" s="783"/>
      <c r="K285" s="783"/>
      <c r="L285" s="784"/>
      <c r="M285" s="785"/>
      <c r="N285" s="783"/>
      <c r="O285" s="783"/>
      <c r="P285" s="786">
        <v>9.08</v>
      </c>
      <c r="Q285" s="787">
        <v>1220</v>
      </c>
      <c r="R285" s="788">
        <v>1.34</v>
      </c>
      <c r="S285" s="788"/>
      <c r="T285" s="789">
        <v>7.23</v>
      </c>
      <c r="U285" s="783"/>
      <c r="V285" s="784"/>
      <c r="W285" s="783"/>
      <c r="X285" s="790"/>
      <c r="Y285" s="791"/>
      <c r="Z285" s="792"/>
      <c r="AA285" s="791"/>
      <c r="AB285" s="785"/>
      <c r="AC285" s="791"/>
      <c r="AD285" s="780"/>
      <c r="AE285" s="791" t="s">
        <v>1505</v>
      </c>
      <c r="AF285" s="791"/>
      <c r="AG285" s="785"/>
      <c r="AH285" s="791"/>
      <c r="AI285" s="791"/>
      <c r="AJ285" s="785"/>
      <c r="AK285" s="790"/>
      <c r="AL285" s="791"/>
      <c r="AM285" s="785"/>
      <c r="AN285" s="791"/>
      <c r="AO285" s="785"/>
      <c r="AP285" s="791"/>
      <c r="AQ285" s="793">
        <f t="shared" si="40"/>
        <v>1</v>
      </c>
      <c r="AR285" s="785" t="s">
        <v>737</v>
      </c>
      <c r="AS285" s="783"/>
      <c r="AT285" s="794"/>
      <c r="AU285" s="795"/>
      <c r="AV285" s="795"/>
      <c r="AW285" s="784"/>
      <c r="AX285" s="794"/>
      <c r="AY285" s="794"/>
      <c r="AZ285" s="785"/>
      <c r="BA285" s="784"/>
      <c r="BB285" s="784"/>
      <c r="BC285" s="784"/>
      <c r="BD285" s="784"/>
      <c r="BE285" s="783"/>
      <c r="BF285" s="785"/>
      <c r="BG285" s="785"/>
      <c r="BH285" s="785"/>
      <c r="BI285" s="785"/>
      <c r="BJ285" s="814">
        <v>45677</v>
      </c>
      <c r="BK285" s="815">
        <v>45677</v>
      </c>
      <c r="BL285" s="796" t="s">
        <v>1826</v>
      </c>
      <c r="BM285" s="795"/>
      <c r="BN285" s="797">
        <v>16</v>
      </c>
      <c r="BO285" s="797">
        <v>7</v>
      </c>
      <c r="BP285" s="798"/>
      <c r="BQ285" s="799">
        <v>45673</v>
      </c>
      <c r="BR285" s="800" t="s">
        <v>1827</v>
      </c>
      <c r="BS285" s="801" t="str">
        <f>IF(_DBcomps[[#This Row],[Problem]]="","Yes","No")</f>
        <v>No</v>
      </c>
      <c r="BT285" s="795"/>
      <c r="BU285" s="794"/>
      <c r="BV285" s="794">
        <v>2</v>
      </c>
      <c r="BW285" s="802">
        <v>2</v>
      </c>
      <c r="BX285" s="794">
        <v>5</v>
      </c>
      <c r="BY285" s="803" t="s">
        <v>1259</v>
      </c>
      <c r="BZ285" s="783">
        <v>62.26</v>
      </c>
      <c r="CA285" s="803" t="s">
        <v>1332</v>
      </c>
      <c r="CB285" s="803" t="s">
        <v>1828</v>
      </c>
      <c r="CC285" s="803" t="s">
        <v>1255</v>
      </c>
      <c r="CD285" s="779" t="s">
        <v>1829</v>
      </c>
    </row>
    <row r="286" spans="1:85" s="804" customFormat="1">
      <c r="A286" s="780" t="s">
        <v>58</v>
      </c>
      <c r="B286" s="781" t="s">
        <v>1698</v>
      </c>
      <c r="C286" s="781" t="s">
        <v>158</v>
      </c>
      <c r="D286" s="265" t="s">
        <v>1867</v>
      </c>
      <c r="E286" s="265">
        <v>45681</v>
      </c>
      <c r="F286" s="266" t="str">
        <f>IF(_DBcomps[[#This Row],[Lab RTS]]="","No","Yes")</f>
        <v>Yes</v>
      </c>
      <c r="G286" s="267">
        <v>54.49</v>
      </c>
      <c r="H286" s="267"/>
      <c r="I286" s="267"/>
      <c r="J286" s="267"/>
      <c r="K286" s="267"/>
      <c r="L286" s="268"/>
      <c r="M286" s="275"/>
      <c r="N286" s="267"/>
      <c r="O286" s="267"/>
      <c r="P286" s="297">
        <v>9.11</v>
      </c>
      <c r="Q286" s="269">
        <v>900</v>
      </c>
      <c r="R286" s="307">
        <v>1.339</v>
      </c>
      <c r="S286" s="307"/>
      <c r="T286" s="271">
        <v>7.2</v>
      </c>
      <c r="U286" s="267"/>
      <c r="V286" s="268"/>
      <c r="W286" s="267"/>
      <c r="X286" s="270"/>
      <c r="Y286" s="274"/>
      <c r="Z286" s="290"/>
      <c r="AA286" s="274"/>
      <c r="AB286" s="275"/>
      <c r="AC286" s="274"/>
      <c r="AD286" s="265"/>
      <c r="AE286" s="274">
        <v>2E-3</v>
      </c>
      <c r="AF286" s="274"/>
      <c r="AG286" s="275"/>
      <c r="AH286" s="274"/>
      <c r="AI286" s="274"/>
      <c r="AJ286" s="275"/>
      <c r="AK286" s="270"/>
      <c r="AL286" s="274"/>
      <c r="AM286" s="275"/>
      <c r="AN286" s="274"/>
      <c r="AO286" s="275"/>
      <c r="AP286" s="274"/>
      <c r="AQ286" s="277">
        <f t="shared" si="40"/>
        <v>1</v>
      </c>
      <c r="AR286" s="275" t="s">
        <v>737</v>
      </c>
      <c r="AS286" s="267"/>
      <c r="AT286" s="273"/>
      <c r="AU286" s="272"/>
      <c r="AV286" s="272"/>
      <c r="AW286" s="268"/>
      <c r="AX286" s="273"/>
      <c r="AY286" s="273"/>
      <c r="AZ286" s="275"/>
      <c r="BA286" s="268"/>
      <c r="BB286" s="268"/>
      <c r="BC286" s="268"/>
      <c r="BD286" s="268"/>
      <c r="BE286" s="267"/>
      <c r="BF286" s="275"/>
      <c r="BG286" s="275"/>
      <c r="BH286" s="275"/>
      <c r="BI286" s="275"/>
      <c r="BJ286" s="278">
        <v>45683</v>
      </c>
      <c r="BK286" s="305">
        <v>45683</v>
      </c>
      <c r="BL286" s="431" t="s">
        <v>1868</v>
      </c>
      <c r="BM286" s="272"/>
      <c r="BN286" s="422">
        <v>5</v>
      </c>
      <c r="BO286" s="422">
        <v>7</v>
      </c>
      <c r="BP286" s="303"/>
      <c r="BQ286" s="293">
        <v>45673</v>
      </c>
      <c r="BR286" s="284" t="s">
        <v>1869</v>
      </c>
      <c r="BS286" s="280" t="str">
        <f>IF(_DBcomps[[#This Row],[Problem]]="","Yes","No")</f>
        <v>Yes</v>
      </c>
      <c r="BT286" s="795"/>
      <c r="BU286" s="273"/>
      <c r="BV286" s="273">
        <v>1</v>
      </c>
      <c r="BW286" s="294"/>
      <c r="BX286" s="273">
        <v>5</v>
      </c>
      <c r="BY286" s="279" t="s">
        <v>1259</v>
      </c>
      <c r="BZ286" s="267"/>
      <c r="CA286" s="279"/>
      <c r="CB286" s="279"/>
      <c r="CC286" s="279"/>
      <c r="CD286" s="1283"/>
    </row>
    <row r="287" spans="1:85" s="804" customFormat="1">
      <c r="A287" s="265" t="s">
        <v>58</v>
      </c>
      <c r="B287" s="2" t="s">
        <v>1698</v>
      </c>
      <c r="C287" s="2" t="s">
        <v>158</v>
      </c>
      <c r="D287" s="265" t="s">
        <v>1873</v>
      </c>
      <c r="E287" s="265">
        <v>45682</v>
      </c>
      <c r="F287" s="266" t="str">
        <f>IF(_DBcomps[[#This Row],[Lab RTS]]="","No","Yes")</f>
        <v>Yes</v>
      </c>
      <c r="G287" s="267">
        <v>53.95</v>
      </c>
      <c r="H287" s="267"/>
      <c r="I287" s="267"/>
      <c r="J287" s="267"/>
      <c r="K287" s="267"/>
      <c r="L287" s="268"/>
      <c r="M287" s="275"/>
      <c r="N287" s="267"/>
      <c r="O287" s="267"/>
      <c r="P287" s="297">
        <v>8.4600000000000009</v>
      </c>
      <c r="Q287" s="269">
        <v>1256</v>
      </c>
      <c r="R287" s="307">
        <v>1.34</v>
      </c>
      <c r="S287" s="307"/>
      <c r="T287" s="271">
        <v>7.05</v>
      </c>
      <c r="U287" s="267"/>
      <c r="V287" s="268"/>
      <c r="W287" s="267"/>
      <c r="X287" s="270"/>
      <c r="Y287" s="274"/>
      <c r="Z287" s="290"/>
      <c r="AA287" s="274"/>
      <c r="AB287" s="275"/>
      <c r="AC287" s="274"/>
      <c r="AD287" s="265"/>
      <c r="AE287" s="274" t="s">
        <v>1505</v>
      </c>
      <c r="AF287" s="274"/>
      <c r="AG287" s="275"/>
      <c r="AH287" s="274"/>
      <c r="AI287" s="274"/>
      <c r="AJ287" s="275"/>
      <c r="AK287" s="270"/>
      <c r="AL287" s="274"/>
      <c r="AM287" s="275"/>
      <c r="AN287" s="274"/>
      <c r="AO287" s="275"/>
      <c r="AP287" s="274"/>
      <c r="AQ287" s="277">
        <f t="shared" si="40"/>
        <v>1</v>
      </c>
      <c r="AR287" s="275" t="s">
        <v>737</v>
      </c>
      <c r="AS287" s="267"/>
      <c r="AT287" s="273"/>
      <c r="AU287" s="272"/>
      <c r="AV287" s="272"/>
      <c r="AW287" s="268"/>
      <c r="AX287" s="273"/>
      <c r="AY287" s="273"/>
      <c r="AZ287" s="275"/>
      <c r="BA287" s="268"/>
      <c r="BB287" s="268"/>
      <c r="BC287" s="268"/>
      <c r="BD287" s="268"/>
      <c r="BE287" s="267"/>
      <c r="BF287" s="275"/>
      <c r="BG287" s="275"/>
      <c r="BH287" s="275"/>
      <c r="BI287" s="275"/>
      <c r="BJ287" s="278">
        <v>45683</v>
      </c>
      <c r="BK287" s="305">
        <v>45683</v>
      </c>
      <c r="BL287" s="431" t="s">
        <v>1874</v>
      </c>
      <c r="BM287" s="272"/>
      <c r="BN287" s="422">
        <v>6</v>
      </c>
      <c r="BO287" s="422">
        <v>7</v>
      </c>
      <c r="BP287" s="303"/>
      <c r="BQ287" s="293">
        <v>45681</v>
      </c>
      <c r="BR287" s="284" t="s">
        <v>1875</v>
      </c>
      <c r="BS287" s="280" t="str">
        <f>IF(_DBcomps[[#This Row],[Problem]]="","Yes","No")</f>
        <v>Yes</v>
      </c>
      <c r="BT287" s="795"/>
      <c r="BU287" s="273"/>
      <c r="BV287" s="273">
        <v>1</v>
      </c>
      <c r="BW287" s="294"/>
      <c r="BX287" s="273">
        <v>5</v>
      </c>
      <c r="BY287" s="279" t="s">
        <v>1259</v>
      </c>
      <c r="BZ287" s="267"/>
      <c r="CA287" s="279"/>
      <c r="CB287" s="279"/>
      <c r="CC287" s="279"/>
      <c r="CD287" s="1283"/>
    </row>
    <row r="288" spans="1:85" s="804" customFormat="1">
      <c r="A288" s="265" t="s">
        <v>58</v>
      </c>
      <c r="B288" s="2" t="s">
        <v>1698</v>
      </c>
      <c r="C288" s="2" t="s">
        <v>158</v>
      </c>
      <c r="D288" s="265" t="s">
        <v>1876</v>
      </c>
      <c r="E288" s="265">
        <v>45683</v>
      </c>
      <c r="F288" s="266" t="str">
        <f>IF(_DBcomps[[#This Row],[Lab RTS]]="","No","Yes")</f>
        <v>Yes</v>
      </c>
      <c r="G288" s="267">
        <v>53.62</v>
      </c>
      <c r="H288" s="267"/>
      <c r="I288" s="267"/>
      <c r="J288" s="267"/>
      <c r="K288" s="267"/>
      <c r="L288" s="268"/>
      <c r="M288" s="275"/>
      <c r="N288" s="267"/>
      <c r="O288" s="267"/>
      <c r="P288" s="297">
        <v>8.4</v>
      </c>
      <c r="Q288" s="269">
        <v>1208</v>
      </c>
      <c r="R288" s="307">
        <v>1.3360000000000001</v>
      </c>
      <c r="S288" s="307"/>
      <c r="T288" s="271">
        <v>6.94</v>
      </c>
      <c r="U288" s="267"/>
      <c r="V288" s="268"/>
      <c r="W288" s="267"/>
      <c r="X288" s="270"/>
      <c r="Y288" s="274"/>
      <c r="Z288" s="290"/>
      <c r="AA288" s="274"/>
      <c r="AB288" s="275"/>
      <c r="AC288" s="274"/>
      <c r="AD288" s="265"/>
      <c r="AE288" s="274" t="s">
        <v>1505</v>
      </c>
      <c r="AF288" s="274"/>
      <c r="AG288" s="275"/>
      <c r="AH288" s="274"/>
      <c r="AI288" s="274"/>
      <c r="AJ288" s="275"/>
      <c r="AK288" s="270"/>
      <c r="AL288" s="274"/>
      <c r="AM288" s="275"/>
      <c r="AN288" s="274"/>
      <c r="AO288" s="275"/>
      <c r="AP288" s="274"/>
      <c r="AQ288" s="277">
        <f t="shared" si="40"/>
        <v>1</v>
      </c>
      <c r="AR288" s="275" t="s">
        <v>737</v>
      </c>
      <c r="AS288" s="267"/>
      <c r="AT288" s="273"/>
      <c r="AU288" s="272"/>
      <c r="AV288" s="272"/>
      <c r="AW288" s="268"/>
      <c r="AX288" s="273"/>
      <c r="AY288" s="273"/>
      <c r="AZ288" s="275"/>
      <c r="BA288" s="268"/>
      <c r="BB288" s="268"/>
      <c r="BC288" s="268"/>
      <c r="BD288" s="268"/>
      <c r="BE288" s="267"/>
      <c r="BF288" s="275"/>
      <c r="BG288" s="275"/>
      <c r="BH288" s="275"/>
      <c r="BI288" s="275"/>
      <c r="BJ288" s="278">
        <v>45683</v>
      </c>
      <c r="BK288" s="305">
        <v>45683</v>
      </c>
      <c r="BL288" s="431" t="s">
        <v>1877</v>
      </c>
      <c r="BM288" s="272"/>
      <c r="BN288" s="422">
        <v>8</v>
      </c>
      <c r="BO288" s="422">
        <v>7</v>
      </c>
      <c r="BP288" s="303"/>
      <c r="BQ288" s="293">
        <v>45681</v>
      </c>
      <c r="BR288" s="284" t="s">
        <v>1878</v>
      </c>
      <c r="BS288" s="280" t="str">
        <f>IF(_DBcomps[[#This Row],[Problem]]="","Yes","No")</f>
        <v>No</v>
      </c>
      <c r="BT288" s="795"/>
      <c r="BU288" s="273"/>
      <c r="BV288" s="273">
        <v>1</v>
      </c>
      <c r="BW288" s="294">
        <v>1</v>
      </c>
      <c r="BX288" s="273">
        <v>5</v>
      </c>
      <c r="BY288" s="279" t="s">
        <v>1259</v>
      </c>
      <c r="BZ288" s="817">
        <v>4.13</v>
      </c>
      <c r="CA288" s="279" t="s">
        <v>1331</v>
      </c>
      <c r="CB288" s="279" t="s">
        <v>1245</v>
      </c>
      <c r="CC288" s="279" t="s">
        <v>1248</v>
      </c>
      <c r="CD288" s="1283"/>
    </row>
    <row r="289" spans="1:82" s="804" customFormat="1">
      <c r="A289" s="265" t="s">
        <v>58</v>
      </c>
      <c r="B289" s="781" t="s">
        <v>1637</v>
      </c>
      <c r="C289" s="781" t="s">
        <v>1638</v>
      </c>
      <c r="D289" s="265" t="s">
        <v>2011</v>
      </c>
      <c r="E289" s="265">
        <v>45687</v>
      </c>
      <c r="F289" s="266" t="str">
        <f>IF(_DBcomps[[#This Row],[Lab RTS]]="","No","Yes")</f>
        <v>Yes</v>
      </c>
      <c r="G289" s="267">
        <v>53.58</v>
      </c>
      <c r="H289" s="267"/>
      <c r="I289" s="267"/>
      <c r="J289" s="267"/>
      <c r="K289" s="267"/>
      <c r="L289" s="268"/>
      <c r="M289" s="275"/>
      <c r="N289" s="267"/>
      <c r="O289" s="267"/>
      <c r="P289" s="297">
        <v>9.1300000000000008</v>
      </c>
      <c r="Q289" s="269">
        <v>1060</v>
      </c>
      <c r="R289" s="307">
        <v>1.34</v>
      </c>
      <c r="S289" s="307"/>
      <c r="T289" s="271">
        <v>6.84</v>
      </c>
      <c r="U289" s="267"/>
      <c r="V289" s="268"/>
      <c r="W289" s="267"/>
      <c r="X289" s="270"/>
      <c r="Y289" s="274"/>
      <c r="Z289" s="290"/>
      <c r="AA289" s="274"/>
      <c r="AB289" s="275"/>
      <c r="AC289" s="274"/>
      <c r="AD289" s="265"/>
      <c r="AE289" s="274" t="s">
        <v>1505</v>
      </c>
      <c r="AF289" s="274"/>
      <c r="AG289" s="275"/>
      <c r="AH289" s="274"/>
      <c r="AI289" s="274"/>
      <c r="AJ289" s="275"/>
      <c r="AK289" s="270"/>
      <c r="AL289" s="274"/>
      <c r="AM289" s="275"/>
      <c r="AN289" s="274"/>
      <c r="AO289" s="275"/>
      <c r="AP289" s="274"/>
      <c r="AQ289" s="277">
        <f t="shared" si="40"/>
        <v>1</v>
      </c>
      <c r="AR289" s="275" t="s">
        <v>737</v>
      </c>
      <c r="AS289" s="267"/>
      <c r="AT289" s="273"/>
      <c r="AU289" s="272"/>
      <c r="AV289" s="272"/>
      <c r="AW289" s="268"/>
      <c r="AX289" s="273"/>
      <c r="AY289" s="273"/>
      <c r="AZ289" s="275"/>
      <c r="BA289" s="268"/>
      <c r="BB289" s="268"/>
      <c r="BC289" s="268"/>
      <c r="BD289" s="268"/>
      <c r="BE289" s="267"/>
      <c r="BF289" s="275"/>
      <c r="BG289" s="275"/>
      <c r="BH289" s="275"/>
      <c r="BI289" s="275"/>
      <c r="BJ289" s="278">
        <v>45688</v>
      </c>
      <c r="BK289" s="305">
        <v>45688</v>
      </c>
      <c r="BL289" s="431" t="s">
        <v>2014</v>
      </c>
      <c r="BM289" s="272"/>
      <c r="BN289" s="422">
        <v>7</v>
      </c>
      <c r="BO289" s="422">
        <v>7</v>
      </c>
      <c r="BP289" s="303"/>
      <c r="BQ289" s="293">
        <v>45686</v>
      </c>
      <c r="BR289" s="284" t="s">
        <v>2017</v>
      </c>
      <c r="BS289" s="280" t="str">
        <f>IF(_DBcomps[[#This Row],[Problem]]="","Yes","No")</f>
        <v>Yes</v>
      </c>
      <c r="BT289" s="795"/>
      <c r="BU289" s="273"/>
      <c r="BV289" s="273">
        <v>1</v>
      </c>
      <c r="BW289" s="294"/>
      <c r="BX289" s="273">
        <v>5</v>
      </c>
      <c r="BY289" s="279" t="s">
        <v>1259</v>
      </c>
      <c r="BZ289" s="267"/>
      <c r="CA289" s="279"/>
      <c r="CB289" s="279"/>
      <c r="CC289" s="279"/>
      <c r="CD289" s="1283"/>
    </row>
    <row r="290" spans="1:82" s="804" customFormat="1">
      <c r="A290" s="265" t="s">
        <v>58</v>
      </c>
      <c r="B290" s="2" t="s">
        <v>1637</v>
      </c>
      <c r="C290" s="781" t="s">
        <v>1638</v>
      </c>
      <c r="D290" s="265" t="s">
        <v>2012</v>
      </c>
      <c r="E290" s="265">
        <v>45687</v>
      </c>
      <c r="F290" s="266" t="str">
        <f>IF(_DBcomps[[#This Row],[Lab RTS]]="","No","Yes")</f>
        <v>Yes</v>
      </c>
      <c r="G290" s="267">
        <v>53.7</v>
      </c>
      <c r="H290" s="267"/>
      <c r="I290" s="267"/>
      <c r="J290" s="267"/>
      <c r="K290" s="267"/>
      <c r="L290" s="268"/>
      <c r="M290" s="275"/>
      <c r="N290" s="267"/>
      <c r="O290" s="267"/>
      <c r="P290" s="297">
        <v>9.41</v>
      </c>
      <c r="Q290" s="269">
        <v>1210</v>
      </c>
      <c r="R290" s="307">
        <v>1.345</v>
      </c>
      <c r="S290" s="307"/>
      <c r="T290" s="271">
        <v>6.98</v>
      </c>
      <c r="U290" s="267"/>
      <c r="V290" s="268"/>
      <c r="W290" s="267"/>
      <c r="X290" s="270"/>
      <c r="Y290" s="274"/>
      <c r="Z290" s="290"/>
      <c r="AA290" s="274"/>
      <c r="AB290" s="275"/>
      <c r="AC290" s="274"/>
      <c r="AD290" s="265"/>
      <c r="AE290" s="274" t="s">
        <v>1505</v>
      </c>
      <c r="AF290" s="274"/>
      <c r="AG290" s="275"/>
      <c r="AH290" s="274"/>
      <c r="AI290" s="274"/>
      <c r="AJ290" s="275"/>
      <c r="AK290" s="270"/>
      <c r="AL290" s="274"/>
      <c r="AM290" s="275"/>
      <c r="AN290" s="274"/>
      <c r="AO290" s="275"/>
      <c r="AP290" s="274"/>
      <c r="AQ290" s="277">
        <f t="shared" si="40"/>
        <v>1</v>
      </c>
      <c r="AR290" s="275" t="s">
        <v>737</v>
      </c>
      <c r="AS290" s="267"/>
      <c r="AT290" s="273"/>
      <c r="AU290" s="272"/>
      <c r="AV290" s="272"/>
      <c r="AW290" s="268"/>
      <c r="AX290" s="273"/>
      <c r="AY290" s="273"/>
      <c r="AZ290" s="275"/>
      <c r="BA290" s="268"/>
      <c r="BB290" s="268"/>
      <c r="BC290" s="268"/>
      <c r="BD290" s="268"/>
      <c r="BE290" s="267"/>
      <c r="BF290" s="275"/>
      <c r="BG290" s="275"/>
      <c r="BH290" s="275"/>
      <c r="BI290" s="275"/>
      <c r="BJ290" s="278">
        <v>45688</v>
      </c>
      <c r="BK290" s="305">
        <v>45688</v>
      </c>
      <c r="BL290" s="431" t="s">
        <v>2015</v>
      </c>
      <c r="BM290" s="272"/>
      <c r="BN290" s="422">
        <v>7</v>
      </c>
      <c r="BO290" s="422">
        <v>7</v>
      </c>
      <c r="BP290" s="303"/>
      <c r="BQ290" s="293">
        <v>45687</v>
      </c>
      <c r="BR290" s="284" t="s">
        <v>2018</v>
      </c>
      <c r="BS290" s="280" t="str">
        <f>IF(_DBcomps[[#This Row],[Problem]]="","Yes","No")</f>
        <v>Yes</v>
      </c>
      <c r="BT290" s="795"/>
      <c r="BU290" s="273"/>
      <c r="BV290" s="273">
        <v>1</v>
      </c>
      <c r="BW290" s="294"/>
      <c r="BX290" s="273">
        <v>5</v>
      </c>
      <c r="BY290" s="279" t="s">
        <v>1259</v>
      </c>
      <c r="BZ290" s="267"/>
      <c r="CA290" s="279"/>
      <c r="CB290" s="279"/>
      <c r="CC290" s="279"/>
      <c r="CD290" s="1283"/>
    </row>
    <row r="291" spans="1:82" s="804" customFormat="1">
      <c r="A291" s="265" t="s">
        <v>58</v>
      </c>
      <c r="B291" s="2" t="s">
        <v>1637</v>
      </c>
      <c r="C291" s="781" t="s">
        <v>1638</v>
      </c>
      <c r="D291" s="265" t="s">
        <v>2013</v>
      </c>
      <c r="E291" s="265">
        <v>45688</v>
      </c>
      <c r="F291" s="266" t="str">
        <f>IF(_DBcomps[[#This Row],[Lab RTS]]="","No","Yes")</f>
        <v>Yes</v>
      </c>
      <c r="G291" s="267">
        <v>53.76</v>
      </c>
      <c r="H291" s="267"/>
      <c r="I291" s="267"/>
      <c r="J291" s="267"/>
      <c r="K291" s="267"/>
      <c r="L291" s="268"/>
      <c r="M291" s="275"/>
      <c r="N291" s="267"/>
      <c r="O291" s="267"/>
      <c r="P291" s="297">
        <v>9.4600000000000009</v>
      </c>
      <c r="Q291" s="269">
        <v>1172</v>
      </c>
      <c r="R291" s="307">
        <v>1.341</v>
      </c>
      <c r="S291" s="307"/>
      <c r="T291" s="271">
        <v>7.07</v>
      </c>
      <c r="U291" s="267"/>
      <c r="V291" s="268"/>
      <c r="W291" s="267"/>
      <c r="X291" s="270"/>
      <c r="Y291" s="274"/>
      <c r="Z291" s="290"/>
      <c r="AA291" s="274"/>
      <c r="AB291" s="275"/>
      <c r="AC291" s="274"/>
      <c r="AD291" s="265"/>
      <c r="AE291" s="274" t="s">
        <v>1505</v>
      </c>
      <c r="AF291" s="274"/>
      <c r="AG291" s="275"/>
      <c r="AH291" s="274"/>
      <c r="AI291" s="274"/>
      <c r="AJ291" s="275"/>
      <c r="AK291" s="270"/>
      <c r="AL291" s="274"/>
      <c r="AM291" s="275"/>
      <c r="AN291" s="274"/>
      <c r="AO291" s="275"/>
      <c r="AP291" s="274"/>
      <c r="AQ291" s="277">
        <f t="shared" si="40"/>
        <v>1</v>
      </c>
      <c r="AR291" s="275" t="s">
        <v>737</v>
      </c>
      <c r="AS291" s="267"/>
      <c r="AT291" s="273"/>
      <c r="AU291" s="272"/>
      <c r="AV291" s="272"/>
      <c r="AW291" s="268"/>
      <c r="AX291" s="273"/>
      <c r="AY291" s="273"/>
      <c r="AZ291" s="275"/>
      <c r="BA291" s="268"/>
      <c r="BB291" s="268"/>
      <c r="BC291" s="268"/>
      <c r="BD291" s="268"/>
      <c r="BE291" s="267"/>
      <c r="BF291" s="275"/>
      <c r="BG291" s="275"/>
      <c r="BH291" s="275"/>
      <c r="BI291" s="275"/>
      <c r="BJ291" s="278">
        <v>45688</v>
      </c>
      <c r="BK291" s="305">
        <v>45688</v>
      </c>
      <c r="BL291" s="431" t="s">
        <v>2016</v>
      </c>
      <c r="BM291" s="272"/>
      <c r="BN291" s="422">
        <v>6</v>
      </c>
      <c r="BO291" s="422">
        <v>7</v>
      </c>
      <c r="BP291" s="303"/>
      <c r="BQ291" s="293">
        <v>45687</v>
      </c>
      <c r="BR291" s="284" t="s">
        <v>2019</v>
      </c>
      <c r="BS291" s="280" t="str">
        <f>IF(_DBcomps[[#This Row],[Problem]]="","Yes","No")</f>
        <v>Yes</v>
      </c>
      <c r="BT291" s="795"/>
      <c r="BU291" s="273"/>
      <c r="BV291" s="273">
        <v>1</v>
      </c>
      <c r="BW291" s="294"/>
      <c r="BX291" s="273">
        <v>5</v>
      </c>
      <c r="BY291" s="279" t="s">
        <v>1259</v>
      </c>
      <c r="BZ291" s="267"/>
      <c r="CA291" s="279"/>
      <c r="CB291" s="279"/>
      <c r="CC291" s="279"/>
      <c r="CD291" s="1283"/>
    </row>
    <row r="292" spans="1:82" s="804" customFormat="1">
      <c r="A292" s="265" t="s">
        <v>58</v>
      </c>
      <c r="B292" s="2" t="s">
        <v>1637</v>
      </c>
      <c r="C292" s="781" t="s">
        <v>1638</v>
      </c>
      <c r="D292" s="265" t="s">
        <v>2027</v>
      </c>
      <c r="E292" s="265">
        <v>45688</v>
      </c>
      <c r="F292" s="266" t="str">
        <f>IF(_DBcomps[[#This Row],[Lab RTS]]="","No","Yes")</f>
        <v>Yes</v>
      </c>
      <c r="G292" s="267">
        <v>53.48</v>
      </c>
      <c r="H292" s="267"/>
      <c r="I292" s="267"/>
      <c r="J292" s="267"/>
      <c r="K292" s="267"/>
      <c r="L292" s="268"/>
      <c r="M292" s="275"/>
      <c r="N292" s="267"/>
      <c r="O292" s="267"/>
      <c r="P292" s="297">
        <v>9.52</v>
      </c>
      <c r="Q292" s="269">
        <v>1136</v>
      </c>
      <c r="R292" s="307">
        <v>1.3440000000000001</v>
      </c>
      <c r="S292" s="307"/>
      <c r="T292" s="271">
        <v>7.18</v>
      </c>
      <c r="U292" s="267"/>
      <c r="V292" s="268"/>
      <c r="W292" s="267"/>
      <c r="X292" s="270"/>
      <c r="Y292" s="274"/>
      <c r="Z292" s="290"/>
      <c r="AA292" s="274"/>
      <c r="AB292" s="275"/>
      <c r="AC292" s="274"/>
      <c r="AD292" s="265"/>
      <c r="AE292" s="274" t="s">
        <v>1505</v>
      </c>
      <c r="AF292" s="274"/>
      <c r="AG292" s="275"/>
      <c r="AH292" s="274"/>
      <c r="AI292" s="274"/>
      <c r="AJ292" s="275"/>
      <c r="AK292" s="270"/>
      <c r="AL292" s="274"/>
      <c r="AM292" s="275"/>
      <c r="AN292" s="274"/>
      <c r="AO292" s="275"/>
      <c r="AP292" s="274"/>
      <c r="AQ292" s="277">
        <f t="shared" ref="AQ292:AQ298" si="41">MONTH(E292)</f>
        <v>1</v>
      </c>
      <c r="AR292" s="275" t="s">
        <v>737</v>
      </c>
      <c r="AS292" s="267"/>
      <c r="AT292" s="273"/>
      <c r="AU292" s="272"/>
      <c r="AV292" s="272"/>
      <c r="AW292" s="268"/>
      <c r="AX292" s="273"/>
      <c r="AY292" s="273"/>
      <c r="AZ292" s="275"/>
      <c r="BA292" s="268"/>
      <c r="BB292" s="268"/>
      <c r="BC292" s="268"/>
      <c r="BD292" s="268"/>
      <c r="BE292" s="267"/>
      <c r="BF292" s="275"/>
      <c r="BG292" s="275"/>
      <c r="BH292" s="275"/>
      <c r="BI292" s="275"/>
      <c r="BJ292" s="278">
        <v>45688</v>
      </c>
      <c r="BK292" s="305">
        <v>45688</v>
      </c>
      <c r="BL292" s="431" t="s">
        <v>2028</v>
      </c>
      <c r="BM292" s="272"/>
      <c r="BN292" s="422">
        <v>6</v>
      </c>
      <c r="BO292" s="422">
        <v>7</v>
      </c>
      <c r="BP292" s="303"/>
      <c r="BQ292" s="293">
        <v>45687</v>
      </c>
      <c r="BR292" s="284" t="s">
        <v>2029</v>
      </c>
      <c r="BS292" s="280" t="str">
        <f>IF(_DBcomps[[#This Row],[Problem]]="","Yes","No")</f>
        <v>Yes</v>
      </c>
      <c r="BT292" s="795"/>
      <c r="BU292" s="273"/>
      <c r="BV292" s="273">
        <v>1</v>
      </c>
      <c r="BW292" s="294"/>
      <c r="BX292" s="273">
        <v>5</v>
      </c>
      <c r="BY292" s="279" t="s">
        <v>1259</v>
      </c>
      <c r="BZ292" s="267"/>
      <c r="CA292" s="279"/>
      <c r="CB292" s="279"/>
      <c r="CC292" s="279"/>
      <c r="CD292" s="1283"/>
    </row>
    <row r="293" spans="1:82" s="804" customFormat="1">
      <c r="A293" s="265" t="s">
        <v>58</v>
      </c>
      <c r="B293" s="2" t="s">
        <v>1637</v>
      </c>
      <c r="C293" s="781" t="s">
        <v>1638</v>
      </c>
      <c r="D293" s="265" t="s">
        <v>2077</v>
      </c>
      <c r="E293" s="265">
        <v>45689</v>
      </c>
      <c r="F293" s="266" t="str">
        <f>IF(_DBcomps[[#This Row],[Lab RTS]]="","No","Yes")</f>
        <v>Yes</v>
      </c>
      <c r="G293" s="267">
        <v>53.89</v>
      </c>
      <c r="H293" s="267"/>
      <c r="I293" s="267"/>
      <c r="J293" s="267"/>
      <c r="K293" s="267"/>
      <c r="L293" s="268"/>
      <c r="M293" s="275"/>
      <c r="N293" s="267"/>
      <c r="O293" s="267"/>
      <c r="P293" s="297">
        <v>9.4499999999999993</v>
      </c>
      <c r="Q293" s="269">
        <v>1108</v>
      </c>
      <c r="R293" s="307">
        <v>1.34</v>
      </c>
      <c r="S293" s="307"/>
      <c r="T293" s="271">
        <v>7.33</v>
      </c>
      <c r="U293" s="267"/>
      <c r="V293" s="268"/>
      <c r="W293" s="267"/>
      <c r="X293" s="270"/>
      <c r="Y293" s="274"/>
      <c r="Z293" s="290"/>
      <c r="AA293" s="274"/>
      <c r="AB293" s="275"/>
      <c r="AC293" s="274"/>
      <c r="AD293" s="265"/>
      <c r="AE293" s="274" t="s">
        <v>1505</v>
      </c>
      <c r="AF293" s="274"/>
      <c r="AG293" s="275"/>
      <c r="AH293" s="274"/>
      <c r="AI293" s="274"/>
      <c r="AJ293" s="275"/>
      <c r="AK293" s="270"/>
      <c r="AL293" s="274"/>
      <c r="AM293" s="275"/>
      <c r="AN293" s="274"/>
      <c r="AO293" s="275"/>
      <c r="AP293" s="274"/>
      <c r="AQ293" s="277">
        <f t="shared" si="41"/>
        <v>2</v>
      </c>
      <c r="AR293" s="275" t="s">
        <v>737</v>
      </c>
      <c r="AS293" s="267"/>
      <c r="AT293" s="273"/>
      <c r="AU293" s="272"/>
      <c r="AV293" s="272"/>
      <c r="AW293" s="268"/>
      <c r="AX293" s="273"/>
      <c r="AY293" s="273"/>
      <c r="AZ293" s="275"/>
      <c r="BA293" s="268"/>
      <c r="BB293" s="268"/>
      <c r="BC293" s="268"/>
      <c r="BD293" s="268"/>
      <c r="BE293" s="267"/>
      <c r="BF293" s="275"/>
      <c r="BG293" s="275"/>
      <c r="BH293" s="275"/>
      <c r="BI293" s="275"/>
      <c r="BJ293" s="278">
        <v>45690</v>
      </c>
      <c r="BK293" s="305">
        <v>45690</v>
      </c>
      <c r="BL293" s="431" t="s">
        <v>2033</v>
      </c>
      <c r="BM293" s="272"/>
      <c r="BN293" s="422">
        <v>7</v>
      </c>
      <c r="BO293" s="422">
        <v>7</v>
      </c>
      <c r="BP293" s="303"/>
      <c r="BQ293" s="293">
        <v>45688</v>
      </c>
      <c r="BR293" s="284" t="s">
        <v>2034</v>
      </c>
      <c r="BS293" s="280" t="str">
        <f>IF(_DBcomps[[#This Row],[Problem]]="","Yes","No")</f>
        <v>Yes</v>
      </c>
      <c r="BT293" s="273"/>
      <c r="BU293" s="273"/>
      <c r="BV293" s="273">
        <v>1</v>
      </c>
      <c r="BW293" s="294"/>
      <c r="BX293" s="273">
        <v>5</v>
      </c>
      <c r="BY293" s="279" t="s">
        <v>1259</v>
      </c>
      <c r="BZ293" s="267"/>
      <c r="CA293" s="279"/>
      <c r="CB293" s="279"/>
      <c r="CC293" s="279"/>
      <c r="CD293" s="1283"/>
    </row>
    <row r="294" spans="1:82" s="804" customFormat="1">
      <c r="A294" s="265" t="s">
        <v>58</v>
      </c>
      <c r="B294" s="2" t="s">
        <v>1637</v>
      </c>
      <c r="C294" s="2" t="s">
        <v>1638</v>
      </c>
      <c r="D294" s="265" t="s">
        <v>2035</v>
      </c>
      <c r="E294" s="265">
        <v>45691</v>
      </c>
      <c r="F294" s="266" t="str">
        <f>IF(_DBcomps[[#This Row],[Lab RTS]]="","No","Yes")</f>
        <v>Yes</v>
      </c>
      <c r="G294" s="267">
        <v>54.23</v>
      </c>
      <c r="H294" s="267"/>
      <c r="I294" s="267"/>
      <c r="J294" s="267"/>
      <c r="K294" s="267"/>
      <c r="L294" s="268"/>
      <c r="M294" s="275"/>
      <c r="N294" s="267"/>
      <c r="O294" s="267"/>
      <c r="P294" s="297">
        <v>10.27</v>
      </c>
      <c r="Q294" s="269">
        <v>1288</v>
      </c>
      <c r="R294" s="307">
        <v>1.3480000000000001</v>
      </c>
      <c r="S294" s="307"/>
      <c r="T294" s="271">
        <v>7.17</v>
      </c>
      <c r="U294" s="267"/>
      <c r="V294" s="268"/>
      <c r="W294" s="267"/>
      <c r="X294" s="270"/>
      <c r="Y294" s="274"/>
      <c r="Z294" s="290"/>
      <c r="AA294" s="274"/>
      <c r="AB294" s="275"/>
      <c r="AC294" s="274"/>
      <c r="AD294" s="265"/>
      <c r="AE294" s="274" t="s">
        <v>1505</v>
      </c>
      <c r="AF294" s="274"/>
      <c r="AG294" s="275"/>
      <c r="AH294" s="274"/>
      <c r="AI294" s="274"/>
      <c r="AJ294" s="275"/>
      <c r="AK294" s="270"/>
      <c r="AL294" s="274"/>
      <c r="AM294" s="275"/>
      <c r="AN294" s="274"/>
      <c r="AO294" s="275"/>
      <c r="AP294" s="274"/>
      <c r="AQ294" s="277">
        <f t="shared" si="41"/>
        <v>2</v>
      </c>
      <c r="AR294" s="275" t="s">
        <v>737</v>
      </c>
      <c r="AS294" s="267"/>
      <c r="AT294" s="273"/>
      <c r="AU294" s="272"/>
      <c r="AV294" s="272"/>
      <c r="AW294" s="268"/>
      <c r="AX294" s="273"/>
      <c r="AY294" s="273"/>
      <c r="AZ294" s="275"/>
      <c r="BA294" s="268"/>
      <c r="BB294" s="268"/>
      <c r="BC294" s="268"/>
      <c r="BD294" s="268"/>
      <c r="BE294" s="267"/>
      <c r="BF294" s="275"/>
      <c r="BG294" s="275"/>
      <c r="BH294" s="275"/>
      <c r="BI294" s="275"/>
      <c r="BJ294" s="278">
        <v>45693</v>
      </c>
      <c r="BK294" s="278">
        <v>45693</v>
      </c>
      <c r="BL294" s="431" t="s">
        <v>2036</v>
      </c>
      <c r="BM294" s="272"/>
      <c r="BN294" s="422">
        <v>7</v>
      </c>
      <c r="BO294" s="422">
        <v>7</v>
      </c>
      <c r="BP294" s="303"/>
      <c r="BQ294" s="293">
        <v>45688</v>
      </c>
      <c r="BR294" s="284" t="s">
        <v>2037</v>
      </c>
      <c r="BS294" s="280" t="str">
        <f>IF(_DBcomps[[#This Row],[Problem]]="","Yes","No")</f>
        <v>Yes</v>
      </c>
      <c r="BT294" s="273"/>
      <c r="BU294" s="273"/>
      <c r="BV294" s="273">
        <v>1</v>
      </c>
      <c r="BW294" s="294"/>
      <c r="BX294" s="273">
        <v>5</v>
      </c>
      <c r="BY294" s="279" t="s">
        <v>1259</v>
      </c>
      <c r="BZ294" s="267"/>
      <c r="CA294" s="279"/>
      <c r="CB294" s="279"/>
      <c r="CC294" s="279"/>
      <c r="CD294" s="1283"/>
    </row>
    <row r="295" spans="1:82" s="804" customFormat="1">
      <c r="A295" s="265" t="s">
        <v>58</v>
      </c>
      <c r="B295" s="2" t="s">
        <v>1637</v>
      </c>
      <c r="C295" s="2" t="s">
        <v>1638</v>
      </c>
      <c r="D295" s="265" t="s">
        <v>2055</v>
      </c>
      <c r="E295" s="265">
        <v>45691</v>
      </c>
      <c r="F295" s="266" t="str">
        <f>IF(_DBcomps[[#This Row],[Lab RTS]]="","No","Yes")</f>
        <v>Yes</v>
      </c>
      <c r="G295" s="267">
        <v>53.89</v>
      </c>
      <c r="H295" s="267"/>
      <c r="I295" s="267"/>
      <c r="J295" s="267"/>
      <c r="K295" s="267"/>
      <c r="L295" s="268"/>
      <c r="M295" s="275"/>
      <c r="N295" s="267"/>
      <c r="O295" s="267"/>
      <c r="P295" s="297">
        <v>9.68</v>
      </c>
      <c r="Q295" s="269">
        <v>986</v>
      </c>
      <c r="R295" s="307">
        <v>1.341</v>
      </c>
      <c r="S295" s="307"/>
      <c r="T295" s="271">
        <v>7.36</v>
      </c>
      <c r="U295" s="267"/>
      <c r="V295" s="268"/>
      <c r="W295" s="267"/>
      <c r="X295" s="270"/>
      <c r="Y295" s="274"/>
      <c r="Z295" s="290"/>
      <c r="AA295" s="274"/>
      <c r="AB295" s="275"/>
      <c r="AC295" s="274"/>
      <c r="AD295" s="265"/>
      <c r="AE295" s="274" t="s">
        <v>1505</v>
      </c>
      <c r="AF295" s="274"/>
      <c r="AG295" s="275"/>
      <c r="AH295" s="274"/>
      <c r="AI295" s="274"/>
      <c r="AJ295" s="275"/>
      <c r="AK295" s="270"/>
      <c r="AL295" s="274"/>
      <c r="AM295" s="275"/>
      <c r="AN295" s="274"/>
      <c r="AO295" s="275"/>
      <c r="AP295" s="274"/>
      <c r="AQ295" s="277">
        <f t="shared" si="41"/>
        <v>2</v>
      </c>
      <c r="AR295" s="275" t="s">
        <v>737</v>
      </c>
      <c r="AS295" s="267"/>
      <c r="AT295" s="273"/>
      <c r="AU295" s="272"/>
      <c r="AV295" s="272"/>
      <c r="AW295" s="268"/>
      <c r="AX295" s="273"/>
      <c r="AY295" s="273"/>
      <c r="AZ295" s="275"/>
      <c r="BA295" s="268"/>
      <c r="BB295" s="268"/>
      <c r="BC295" s="268"/>
      <c r="BD295" s="268"/>
      <c r="BE295" s="267"/>
      <c r="BF295" s="275"/>
      <c r="BG295" s="275"/>
      <c r="BH295" s="275"/>
      <c r="BI295" s="275"/>
      <c r="BJ295" s="278">
        <v>45693</v>
      </c>
      <c r="BK295" s="278">
        <v>45693</v>
      </c>
      <c r="BL295" s="431" t="s">
        <v>1682</v>
      </c>
      <c r="BM295" s="272"/>
      <c r="BN295" s="422">
        <v>8</v>
      </c>
      <c r="BO295" s="422">
        <v>7</v>
      </c>
      <c r="BP295" s="303"/>
      <c r="BQ295" s="293">
        <v>45689</v>
      </c>
      <c r="BR295" s="284" t="s">
        <v>2056</v>
      </c>
      <c r="BS295" s="280" t="str">
        <f>IF(_DBcomps[[#This Row],[Problem]]="","Yes","No")</f>
        <v>Yes</v>
      </c>
      <c r="BT295" s="273"/>
      <c r="BU295" s="273"/>
      <c r="BV295" s="273">
        <v>1</v>
      </c>
      <c r="BW295" s="294"/>
      <c r="BX295" s="273">
        <v>5</v>
      </c>
      <c r="BY295" s="279" t="s">
        <v>1259</v>
      </c>
      <c r="BZ295" s="267"/>
      <c r="CA295" s="279"/>
      <c r="CB295" s="279"/>
      <c r="CC295" s="279"/>
      <c r="CD295" s="1283"/>
    </row>
    <row r="296" spans="1:82" s="804" customFormat="1">
      <c r="A296" s="265" t="s">
        <v>58</v>
      </c>
      <c r="B296" s="2" t="s">
        <v>1637</v>
      </c>
      <c r="C296" s="2" t="s">
        <v>1638</v>
      </c>
      <c r="D296" s="265" t="s">
        <v>2074</v>
      </c>
      <c r="E296" s="265">
        <v>45693</v>
      </c>
      <c r="F296" s="266" t="str">
        <f>IF(_DBcomps[[#This Row],[Lab RTS]]="","No","Yes")</f>
        <v>Yes</v>
      </c>
      <c r="G296" s="267">
        <v>53.67</v>
      </c>
      <c r="H296" s="267"/>
      <c r="I296" s="267"/>
      <c r="J296" s="267"/>
      <c r="K296" s="267"/>
      <c r="L296" s="268"/>
      <c r="M296" s="275"/>
      <c r="N296" s="267"/>
      <c r="O296" s="267"/>
      <c r="P296" s="297">
        <v>8.6999999999999993</v>
      </c>
      <c r="Q296" s="269">
        <v>848</v>
      </c>
      <c r="R296" s="307">
        <v>1.3440000000000001</v>
      </c>
      <c r="S296" s="307"/>
      <c r="T296" s="271">
        <v>7.61</v>
      </c>
      <c r="U296" s="267"/>
      <c r="V296" s="268"/>
      <c r="W296" s="267"/>
      <c r="X296" s="270"/>
      <c r="Y296" s="274"/>
      <c r="Z296" s="290"/>
      <c r="AA296" s="274"/>
      <c r="AB296" s="275"/>
      <c r="AC296" s="274"/>
      <c r="AD296" s="265"/>
      <c r="AE296" s="274" t="s">
        <v>1505</v>
      </c>
      <c r="AF296" s="274"/>
      <c r="AG296" s="275"/>
      <c r="AH296" s="274"/>
      <c r="AI296" s="274"/>
      <c r="AJ296" s="275"/>
      <c r="AK296" s="270"/>
      <c r="AL296" s="274"/>
      <c r="AM296" s="275"/>
      <c r="AN296" s="274"/>
      <c r="AO296" s="275"/>
      <c r="AP296" s="274"/>
      <c r="AQ296" s="277">
        <f t="shared" si="41"/>
        <v>2</v>
      </c>
      <c r="AR296" s="275" t="s">
        <v>737</v>
      </c>
      <c r="AS296" s="267"/>
      <c r="AT296" s="273"/>
      <c r="AU296" s="272"/>
      <c r="AV296" s="272"/>
      <c r="AW296" s="268"/>
      <c r="AX296" s="273"/>
      <c r="AY296" s="273"/>
      <c r="AZ296" s="275"/>
      <c r="BA296" s="268"/>
      <c r="BB296" s="268"/>
      <c r="BC296" s="268"/>
      <c r="BD296" s="268"/>
      <c r="BE296" s="267"/>
      <c r="BF296" s="275"/>
      <c r="BG296" s="275"/>
      <c r="BH296" s="275"/>
      <c r="BI296" s="275"/>
      <c r="BJ296" s="278">
        <v>45693</v>
      </c>
      <c r="BK296" s="278">
        <v>45693</v>
      </c>
      <c r="BL296" s="431" t="s">
        <v>2075</v>
      </c>
      <c r="BM296" s="272"/>
      <c r="BN296" s="422">
        <v>10</v>
      </c>
      <c r="BO296" s="422">
        <v>7</v>
      </c>
      <c r="BP296" s="303"/>
      <c r="BQ296" s="293">
        <v>45690</v>
      </c>
      <c r="BR296" s="284" t="s">
        <v>2076</v>
      </c>
      <c r="BS296" s="280" t="str">
        <f>IF(_DBcomps[[#This Row],[Problem]]="","Yes","No")</f>
        <v>Yes</v>
      </c>
      <c r="BT296" s="273"/>
      <c r="BU296" s="273"/>
      <c r="BV296" s="273">
        <v>1</v>
      </c>
      <c r="BW296" s="294"/>
      <c r="BX296" s="273">
        <v>5</v>
      </c>
      <c r="BY296" s="279" t="s">
        <v>1259</v>
      </c>
      <c r="BZ296" s="267"/>
      <c r="CA296" s="279"/>
      <c r="CB296" s="279"/>
      <c r="CC296" s="279"/>
      <c r="CD296" s="1283"/>
    </row>
    <row r="297" spans="1:82" s="804" customFormat="1">
      <c r="A297" s="265" t="s">
        <v>58</v>
      </c>
      <c r="B297" s="2" t="s">
        <v>1637</v>
      </c>
      <c r="C297" s="2" t="s">
        <v>1638</v>
      </c>
      <c r="D297" s="265" t="s">
        <v>2080</v>
      </c>
      <c r="E297" s="265">
        <v>45693</v>
      </c>
      <c r="F297" s="266" t="str">
        <f>IF(_DBcomps[[#This Row],[Lab RTS]]="","No","Yes")</f>
        <v>Yes</v>
      </c>
      <c r="G297" s="267">
        <v>53.62</v>
      </c>
      <c r="H297" s="267"/>
      <c r="I297" s="267"/>
      <c r="J297" s="267"/>
      <c r="K297" s="267"/>
      <c r="L297" s="268"/>
      <c r="M297" s="275"/>
      <c r="N297" s="267"/>
      <c r="O297" s="267"/>
      <c r="P297" s="297">
        <v>8.84</v>
      </c>
      <c r="Q297" s="269">
        <v>900</v>
      </c>
      <c r="R297" s="307">
        <v>1.3360000000000001</v>
      </c>
      <c r="S297" s="307"/>
      <c r="T297" s="271">
        <v>7.52</v>
      </c>
      <c r="U297" s="267"/>
      <c r="V297" s="268"/>
      <c r="W297" s="267"/>
      <c r="X297" s="270"/>
      <c r="Y297" s="274"/>
      <c r="Z297" s="290"/>
      <c r="AA297" s="274"/>
      <c r="AB297" s="275"/>
      <c r="AC297" s="274"/>
      <c r="AD297" s="265"/>
      <c r="AE297" s="274" t="s">
        <v>1505</v>
      </c>
      <c r="AF297" s="274"/>
      <c r="AG297" s="275"/>
      <c r="AH297" s="274"/>
      <c r="AI297" s="274"/>
      <c r="AJ297" s="275"/>
      <c r="AK297" s="270"/>
      <c r="AL297" s="274"/>
      <c r="AM297" s="275"/>
      <c r="AN297" s="274"/>
      <c r="AO297" s="275"/>
      <c r="AP297" s="274"/>
      <c r="AQ297" s="277">
        <f t="shared" si="41"/>
        <v>2</v>
      </c>
      <c r="AR297" s="275" t="s">
        <v>737</v>
      </c>
      <c r="AS297" s="267"/>
      <c r="AT297" s="273"/>
      <c r="AU297" s="272"/>
      <c r="AV297" s="272"/>
      <c r="AW297" s="268"/>
      <c r="AX297" s="273"/>
      <c r="AY297" s="273"/>
      <c r="AZ297" s="275"/>
      <c r="BA297" s="268"/>
      <c r="BB297" s="268"/>
      <c r="BC297" s="268"/>
      <c r="BD297" s="268"/>
      <c r="BE297" s="267"/>
      <c r="BF297" s="275"/>
      <c r="BG297" s="275"/>
      <c r="BH297" s="275"/>
      <c r="BI297" s="275"/>
      <c r="BJ297" s="278">
        <v>45694</v>
      </c>
      <c r="BK297" s="305">
        <v>45694</v>
      </c>
      <c r="BL297" s="431" t="s">
        <v>2081</v>
      </c>
      <c r="BM297" s="272"/>
      <c r="BN297" s="422">
        <v>6</v>
      </c>
      <c r="BO297" s="422">
        <v>7</v>
      </c>
      <c r="BP297" s="303"/>
      <c r="BQ297" s="293">
        <v>45691</v>
      </c>
      <c r="BR297" s="284" t="s">
        <v>2082</v>
      </c>
      <c r="BS297" s="280" t="str">
        <f>IF(_DBcomps[[#This Row],[Problem]]="","Yes","No")</f>
        <v>Yes</v>
      </c>
      <c r="BT297" s="273"/>
      <c r="BU297" s="273"/>
      <c r="BV297" s="273">
        <v>1</v>
      </c>
      <c r="BW297" s="294"/>
      <c r="BX297" s="273">
        <v>5</v>
      </c>
      <c r="BY297" s="279" t="s">
        <v>1259</v>
      </c>
      <c r="BZ297" s="267"/>
      <c r="CA297" s="279"/>
      <c r="CB297" s="279"/>
      <c r="CC297" s="279"/>
      <c r="CD297" s="1283"/>
    </row>
    <row r="298" spans="1:82" s="804" customFormat="1">
      <c r="A298" s="265" t="s">
        <v>58</v>
      </c>
      <c r="B298" s="2" t="s">
        <v>1637</v>
      </c>
      <c r="C298" s="2" t="s">
        <v>1638</v>
      </c>
      <c r="D298" s="265" t="s">
        <v>2083</v>
      </c>
      <c r="E298" s="265">
        <v>45327</v>
      </c>
      <c r="F298" s="266" t="str">
        <f>IF(_DBcomps[[#This Row],[Lab RTS]]="","No","Yes")</f>
        <v>Yes</v>
      </c>
      <c r="G298" s="267">
        <v>53.47</v>
      </c>
      <c r="H298" s="267"/>
      <c r="I298" s="267"/>
      <c r="J298" s="267"/>
      <c r="K298" s="267"/>
      <c r="L298" s="268"/>
      <c r="M298" s="275"/>
      <c r="N298" s="267"/>
      <c r="O298" s="267"/>
      <c r="P298" s="297">
        <v>8.76</v>
      </c>
      <c r="Q298" s="269">
        <v>1056</v>
      </c>
      <c r="R298" s="307">
        <v>1.3420000000000001</v>
      </c>
      <c r="S298" s="307"/>
      <c r="T298" s="271">
        <v>7.56</v>
      </c>
      <c r="U298" s="267"/>
      <c r="V298" s="268"/>
      <c r="W298" s="267"/>
      <c r="X298" s="270"/>
      <c r="Y298" s="274"/>
      <c r="Z298" s="290"/>
      <c r="AA298" s="274"/>
      <c r="AB298" s="275"/>
      <c r="AC298" s="274"/>
      <c r="AD298" s="265"/>
      <c r="AE298" s="274" t="s">
        <v>1505</v>
      </c>
      <c r="AF298" s="274"/>
      <c r="AG298" s="275"/>
      <c r="AH298" s="274"/>
      <c r="AI298" s="274"/>
      <c r="AJ298" s="275"/>
      <c r="AK298" s="270"/>
      <c r="AL298" s="274"/>
      <c r="AM298" s="275"/>
      <c r="AN298" s="274"/>
      <c r="AO298" s="275"/>
      <c r="AP298" s="274"/>
      <c r="AQ298" s="277">
        <f t="shared" si="41"/>
        <v>2</v>
      </c>
      <c r="AR298" s="275" t="s">
        <v>737</v>
      </c>
      <c r="AS298" s="267"/>
      <c r="AT298" s="273"/>
      <c r="AU298" s="272"/>
      <c r="AV298" s="272"/>
      <c r="AW298" s="268"/>
      <c r="AX298" s="273"/>
      <c r="AY298" s="273"/>
      <c r="AZ298" s="275"/>
      <c r="BA298" s="268"/>
      <c r="BB298" s="268"/>
      <c r="BC298" s="268"/>
      <c r="BD298" s="268"/>
      <c r="BE298" s="267"/>
      <c r="BF298" s="275"/>
      <c r="BG298" s="275"/>
      <c r="BH298" s="275"/>
      <c r="BI298" s="275"/>
      <c r="BJ298" s="278">
        <v>45694</v>
      </c>
      <c r="BK298" s="305">
        <v>45694</v>
      </c>
      <c r="BL298" s="431" t="s">
        <v>2084</v>
      </c>
      <c r="BM298" s="272"/>
      <c r="BN298" s="422">
        <v>8</v>
      </c>
      <c r="BO298" s="422">
        <v>7</v>
      </c>
      <c r="BP298" s="303"/>
      <c r="BQ298" s="293">
        <v>45692</v>
      </c>
      <c r="BR298" s="284" t="s">
        <v>2085</v>
      </c>
      <c r="BS298" s="280" t="str">
        <f>IF(_DBcomps[[#This Row],[Problem]]="","Yes","No")</f>
        <v>Yes</v>
      </c>
      <c r="BT298" s="273"/>
      <c r="BU298" s="273"/>
      <c r="BV298" s="273">
        <v>1</v>
      </c>
      <c r="BW298" s="294"/>
      <c r="BX298" s="273">
        <v>5</v>
      </c>
      <c r="BY298" s="279" t="s">
        <v>1259</v>
      </c>
      <c r="BZ298" s="267"/>
      <c r="CA298" s="279"/>
      <c r="CB298" s="279"/>
      <c r="CC298" s="279"/>
      <c r="CD298" s="1283"/>
    </row>
    <row r="299" spans="1:82" s="804" customFormat="1">
      <c r="A299" s="265" t="s">
        <v>58</v>
      </c>
      <c r="B299" s="2" t="s">
        <v>1637</v>
      </c>
      <c r="C299" s="2" t="s">
        <v>1638</v>
      </c>
      <c r="D299" s="265" t="s">
        <v>2108</v>
      </c>
      <c r="E299" s="265">
        <v>45694</v>
      </c>
      <c r="F299" s="266" t="str">
        <f>IF(_DBcomps[[#This Row],[Lab RTS]]="","No","Yes")</f>
        <v>Yes</v>
      </c>
      <c r="G299" s="267">
        <v>53.35</v>
      </c>
      <c r="H299" s="267"/>
      <c r="I299" s="267"/>
      <c r="J299" s="267"/>
      <c r="K299" s="267"/>
      <c r="L299" s="268"/>
      <c r="M299" s="275"/>
      <c r="N299" s="267"/>
      <c r="O299" s="267"/>
      <c r="P299" s="297">
        <v>8.82</v>
      </c>
      <c r="Q299" s="269">
        <v>1212</v>
      </c>
      <c r="R299" s="307">
        <v>1.337</v>
      </c>
      <c r="S299" s="307"/>
      <c r="T299" s="271">
        <v>7.47</v>
      </c>
      <c r="U299" s="267"/>
      <c r="V299" s="268"/>
      <c r="W299" s="267"/>
      <c r="X299" s="270"/>
      <c r="Y299" s="274"/>
      <c r="Z299" s="290"/>
      <c r="AA299" s="274"/>
      <c r="AB299" s="275"/>
      <c r="AC299" s="274"/>
      <c r="AD299" s="265"/>
      <c r="AE299" s="274" t="s">
        <v>1505</v>
      </c>
      <c r="AF299" s="274"/>
      <c r="AG299" s="275"/>
      <c r="AH299" s="274"/>
      <c r="AI299" s="274"/>
      <c r="AJ299" s="275"/>
      <c r="AK299" s="270"/>
      <c r="AL299" s="274"/>
      <c r="AM299" s="275"/>
      <c r="AN299" s="274"/>
      <c r="AO299" s="275"/>
      <c r="AP299" s="274"/>
      <c r="AQ299" s="277">
        <f t="shared" ref="AQ299:AQ304" si="42">MONTH(E299)</f>
        <v>2</v>
      </c>
      <c r="AR299" s="275" t="s">
        <v>737</v>
      </c>
      <c r="AS299" s="267"/>
      <c r="AT299" s="273"/>
      <c r="AU299" s="272"/>
      <c r="AV299" s="272"/>
      <c r="AW299" s="268"/>
      <c r="AX299" s="273"/>
      <c r="AY299" s="273"/>
      <c r="AZ299" s="275"/>
      <c r="BA299" s="268"/>
      <c r="BB299" s="268"/>
      <c r="BC299" s="268"/>
      <c r="BD299" s="268"/>
      <c r="BE299" s="267"/>
      <c r="BF299" s="275"/>
      <c r="BG299" s="275"/>
      <c r="BH299" s="275"/>
      <c r="BI299" s="275"/>
      <c r="BJ299" s="278">
        <v>45695</v>
      </c>
      <c r="BK299" s="305">
        <v>45695</v>
      </c>
      <c r="BL299" s="431" t="s">
        <v>2110</v>
      </c>
      <c r="BM299" s="272"/>
      <c r="BN299" s="422">
        <v>12</v>
      </c>
      <c r="BO299" s="422">
        <v>7</v>
      </c>
      <c r="BP299" s="303"/>
      <c r="BQ299" s="293">
        <v>45693</v>
      </c>
      <c r="BR299" s="284" t="s">
        <v>2112</v>
      </c>
      <c r="BS299" s="280" t="str">
        <f>IF(_DBcomps[[#This Row],[Problem]]="","Yes","No")</f>
        <v>Yes</v>
      </c>
      <c r="BT299" s="273"/>
      <c r="BU299" s="273"/>
      <c r="BV299" s="273">
        <v>1</v>
      </c>
      <c r="BW299" s="294"/>
      <c r="BX299" s="273">
        <v>5</v>
      </c>
      <c r="BY299" s="279" t="s">
        <v>1259</v>
      </c>
      <c r="BZ299" s="267"/>
      <c r="CA299" s="279"/>
      <c r="CB299" s="279"/>
      <c r="CC299" s="279"/>
      <c r="CD299" s="1283"/>
    </row>
    <row r="300" spans="1:82" s="804" customFormat="1">
      <c r="A300" s="265" t="s">
        <v>58</v>
      </c>
      <c r="B300" s="2" t="s">
        <v>1637</v>
      </c>
      <c r="C300" s="2" t="s">
        <v>1638</v>
      </c>
      <c r="D300" s="265" t="s">
        <v>2109</v>
      </c>
      <c r="E300" s="265">
        <v>45694</v>
      </c>
      <c r="F300" s="266" t="str">
        <f>IF(_DBcomps[[#This Row],[Lab RTS]]="","No","Yes")</f>
        <v>Yes</v>
      </c>
      <c r="G300" s="267">
        <v>53.29</v>
      </c>
      <c r="H300" s="267"/>
      <c r="I300" s="267"/>
      <c r="J300" s="267"/>
      <c r="K300" s="267"/>
      <c r="L300" s="268"/>
      <c r="M300" s="275"/>
      <c r="N300" s="267"/>
      <c r="O300" s="267"/>
      <c r="P300" s="297">
        <v>8.92</v>
      </c>
      <c r="Q300" s="269">
        <v>1124</v>
      </c>
      <c r="R300" s="307">
        <v>1.34</v>
      </c>
      <c r="S300" s="307"/>
      <c r="T300" s="271">
        <v>7.46</v>
      </c>
      <c r="U300" s="267"/>
      <c r="V300" s="268"/>
      <c r="W300" s="267"/>
      <c r="X300" s="270"/>
      <c r="Y300" s="274"/>
      <c r="Z300" s="290"/>
      <c r="AA300" s="274"/>
      <c r="AB300" s="275"/>
      <c r="AC300" s="274"/>
      <c r="AD300" s="265"/>
      <c r="AE300" s="274" t="s">
        <v>1505</v>
      </c>
      <c r="AF300" s="274"/>
      <c r="AG300" s="275"/>
      <c r="AH300" s="274"/>
      <c r="AI300" s="274"/>
      <c r="AJ300" s="275"/>
      <c r="AK300" s="270"/>
      <c r="AL300" s="274"/>
      <c r="AM300" s="275"/>
      <c r="AN300" s="274"/>
      <c r="AO300" s="275"/>
      <c r="AP300" s="274"/>
      <c r="AQ300" s="277">
        <f t="shared" si="42"/>
        <v>2</v>
      </c>
      <c r="AR300" s="275" t="s">
        <v>737</v>
      </c>
      <c r="AS300" s="267"/>
      <c r="AT300" s="273"/>
      <c r="AU300" s="272"/>
      <c r="AV300" s="272"/>
      <c r="AW300" s="268"/>
      <c r="AX300" s="273"/>
      <c r="AY300" s="273"/>
      <c r="AZ300" s="275"/>
      <c r="BA300" s="268"/>
      <c r="BB300" s="268"/>
      <c r="BC300" s="268"/>
      <c r="BD300" s="268"/>
      <c r="BE300" s="267"/>
      <c r="BF300" s="275"/>
      <c r="BG300" s="275"/>
      <c r="BH300" s="275"/>
      <c r="BI300" s="275"/>
      <c r="BJ300" s="278">
        <v>45695</v>
      </c>
      <c r="BK300" s="305">
        <v>45695</v>
      </c>
      <c r="BL300" s="431" t="s">
        <v>2111</v>
      </c>
      <c r="BM300" s="272"/>
      <c r="BN300" s="422">
        <v>6</v>
      </c>
      <c r="BO300" s="422">
        <v>7</v>
      </c>
      <c r="BP300" s="303"/>
      <c r="BQ300" s="293">
        <v>45693</v>
      </c>
      <c r="BR300" s="284" t="s">
        <v>2113</v>
      </c>
      <c r="BS300" s="280" t="str">
        <f>IF(_DBcomps[[#This Row],[Problem]]="","Yes","No")</f>
        <v>Yes</v>
      </c>
      <c r="BT300" s="273"/>
      <c r="BU300" s="273"/>
      <c r="BV300" s="273">
        <v>1</v>
      </c>
      <c r="BW300" s="294"/>
      <c r="BX300" s="273">
        <v>5</v>
      </c>
      <c r="BY300" s="279" t="s">
        <v>1259</v>
      </c>
      <c r="BZ300" s="267"/>
      <c r="CA300" s="279"/>
      <c r="CB300" s="279"/>
      <c r="CC300" s="279"/>
      <c r="CD300" s="1283"/>
    </row>
    <row r="301" spans="1:82" s="804" customFormat="1">
      <c r="A301" s="265" t="s">
        <v>58</v>
      </c>
      <c r="B301" s="2" t="s">
        <v>1637</v>
      </c>
      <c r="C301" s="2" t="s">
        <v>1638</v>
      </c>
      <c r="D301" s="265" t="s">
        <v>2117</v>
      </c>
      <c r="E301" s="265">
        <v>45695</v>
      </c>
      <c r="F301" s="266" t="str">
        <f>IF(_DBcomps[[#This Row],[Lab RTS]]="","No","Yes")</f>
        <v>Yes</v>
      </c>
      <c r="G301" s="267">
        <v>53.41</v>
      </c>
      <c r="H301" s="267"/>
      <c r="I301" s="267"/>
      <c r="J301" s="267"/>
      <c r="K301" s="267"/>
      <c r="L301" s="268"/>
      <c r="M301" s="275"/>
      <c r="N301" s="267"/>
      <c r="O301" s="267"/>
      <c r="P301" s="297">
        <v>9.42</v>
      </c>
      <c r="Q301" s="269">
        <v>1268</v>
      </c>
      <c r="R301" s="307">
        <v>1.339</v>
      </c>
      <c r="S301" s="307"/>
      <c r="T301" s="271">
        <v>7.52</v>
      </c>
      <c r="U301" s="267"/>
      <c r="V301" s="268"/>
      <c r="W301" s="267"/>
      <c r="X301" s="270"/>
      <c r="Y301" s="274"/>
      <c r="Z301" s="290"/>
      <c r="AA301" s="274"/>
      <c r="AB301" s="275"/>
      <c r="AC301" s="274"/>
      <c r="AD301" s="265"/>
      <c r="AE301" s="274" t="s">
        <v>1505</v>
      </c>
      <c r="AF301" s="274"/>
      <c r="AG301" s="275"/>
      <c r="AH301" s="274"/>
      <c r="AI301" s="274"/>
      <c r="AJ301" s="275"/>
      <c r="AK301" s="270"/>
      <c r="AL301" s="274"/>
      <c r="AM301" s="275"/>
      <c r="AN301" s="274"/>
      <c r="AO301" s="275"/>
      <c r="AP301" s="274"/>
      <c r="AQ301" s="277">
        <f t="shared" si="42"/>
        <v>2</v>
      </c>
      <c r="AR301" s="275" t="s">
        <v>737</v>
      </c>
      <c r="AS301" s="267"/>
      <c r="AT301" s="273"/>
      <c r="AU301" s="272"/>
      <c r="AV301" s="272"/>
      <c r="AW301" s="268"/>
      <c r="AX301" s="273"/>
      <c r="AY301" s="273"/>
      <c r="AZ301" s="275"/>
      <c r="BA301" s="268"/>
      <c r="BB301" s="268"/>
      <c r="BC301" s="268"/>
      <c r="BD301" s="268"/>
      <c r="BE301" s="267"/>
      <c r="BF301" s="275"/>
      <c r="BG301" s="275"/>
      <c r="BH301" s="275"/>
      <c r="BI301" s="275"/>
      <c r="BJ301" s="278">
        <v>45698</v>
      </c>
      <c r="BK301" s="305">
        <v>45698</v>
      </c>
      <c r="BL301" s="431" t="s">
        <v>2118</v>
      </c>
      <c r="BM301" s="272"/>
      <c r="BN301" s="422">
        <v>9</v>
      </c>
      <c r="BO301" s="422">
        <v>7</v>
      </c>
      <c r="BP301" s="303"/>
      <c r="BQ301" s="293">
        <v>45694</v>
      </c>
      <c r="BR301" s="284" t="s">
        <v>2119</v>
      </c>
      <c r="BS301" s="280" t="str">
        <f>IF(_DBcomps[[#This Row],[Problem]]="","Yes","No")</f>
        <v>Yes</v>
      </c>
      <c r="BT301" s="273"/>
      <c r="BU301" s="273"/>
      <c r="BV301" s="273">
        <v>1</v>
      </c>
      <c r="BW301" s="294"/>
      <c r="BX301" s="273">
        <v>5</v>
      </c>
      <c r="BY301" s="279" t="s">
        <v>1259</v>
      </c>
      <c r="BZ301" s="267"/>
      <c r="CA301" s="279"/>
      <c r="CB301" s="279"/>
      <c r="CC301" s="279"/>
      <c r="CD301" s="1283"/>
    </row>
    <row r="302" spans="1:82" s="804" customFormat="1">
      <c r="A302" s="265" t="s">
        <v>58</v>
      </c>
      <c r="B302" s="2" t="s">
        <v>1637</v>
      </c>
      <c r="C302" s="2" t="s">
        <v>1638</v>
      </c>
      <c r="D302" s="265" t="s">
        <v>2120</v>
      </c>
      <c r="E302" s="265">
        <v>45695</v>
      </c>
      <c r="F302" s="266" t="str">
        <f>IF(_DBcomps[[#This Row],[Lab RTS]]="","No","Yes")</f>
        <v>Yes</v>
      </c>
      <c r="G302" s="267">
        <v>53.53</v>
      </c>
      <c r="H302" s="267"/>
      <c r="I302" s="267"/>
      <c r="J302" s="267"/>
      <c r="K302" s="267"/>
      <c r="L302" s="268"/>
      <c r="M302" s="275"/>
      <c r="N302" s="267"/>
      <c r="O302" s="267"/>
      <c r="P302" s="297">
        <v>9.9700000000000006</v>
      </c>
      <c r="Q302" s="269">
        <v>1325</v>
      </c>
      <c r="R302" s="307">
        <v>1.345</v>
      </c>
      <c r="S302" s="307"/>
      <c r="T302" s="271">
        <v>7.56</v>
      </c>
      <c r="U302" s="267"/>
      <c r="V302" s="268"/>
      <c r="W302" s="267"/>
      <c r="X302" s="270"/>
      <c r="Y302" s="274"/>
      <c r="Z302" s="290"/>
      <c r="AA302" s="274"/>
      <c r="AB302" s="275"/>
      <c r="AC302" s="274"/>
      <c r="AD302" s="265"/>
      <c r="AE302" s="274" t="s">
        <v>1505</v>
      </c>
      <c r="AF302" s="274"/>
      <c r="AG302" s="275"/>
      <c r="AH302" s="274"/>
      <c r="AI302" s="274"/>
      <c r="AJ302" s="275"/>
      <c r="AK302" s="270"/>
      <c r="AL302" s="274"/>
      <c r="AM302" s="275"/>
      <c r="AN302" s="274"/>
      <c r="AO302" s="275"/>
      <c r="AP302" s="274"/>
      <c r="AQ302" s="277">
        <f t="shared" si="42"/>
        <v>2</v>
      </c>
      <c r="AR302" s="275" t="s">
        <v>737</v>
      </c>
      <c r="AS302" s="267"/>
      <c r="AT302" s="273"/>
      <c r="AU302" s="272"/>
      <c r="AV302" s="272"/>
      <c r="AW302" s="268"/>
      <c r="AX302" s="273"/>
      <c r="AY302" s="273"/>
      <c r="AZ302" s="275"/>
      <c r="BA302" s="268"/>
      <c r="BB302" s="268"/>
      <c r="BC302" s="268"/>
      <c r="BD302" s="268"/>
      <c r="BE302" s="267"/>
      <c r="BF302" s="275"/>
      <c r="BG302" s="275"/>
      <c r="BH302" s="275"/>
      <c r="BI302" s="275"/>
      <c r="BJ302" s="278">
        <v>45698</v>
      </c>
      <c r="BK302" s="305">
        <v>45698</v>
      </c>
      <c r="BL302" s="431" t="s">
        <v>2121</v>
      </c>
      <c r="BM302" s="272"/>
      <c r="BN302" s="422">
        <v>7</v>
      </c>
      <c r="BO302" s="422">
        <v>7</v>
      </c>
      <c r="BP302" s="303"/>
      <c r="BQ302" s="293">
        <v>45694</v>
      </c>
      <c r="BR302" s="284" t="s">
        <v>2122</v>
      </c>
      <c r="BS302" s="280" t="str">
        <f>IF(_DBcomps[[#This Row],[Problem]]="","Yes","No")</f>
        <v>Yes</v>
      </c>
      <c r="BT302" s="273"/>
      <c r="BU302" s="273"/>
      <c r="BV302" s="273">
        <v>1</v>
      </c>
      <c r="BW302" s="294"/>
      <c r="BX302" s="273">
        <v>5</v>
      </c>
      <c r="BY302" s="279" t="s">
        <v>1259</v>
      </c>
      <c r="BZ302" s="267"/>
      <c r="CA302" s="279"/>
      <c r="CB302" s="279"/>
      <c r="CC302" s="279"/>
      <c r="CD302" s="1283"/>
    </row>
    <row r="303" spans="1:82" s="804" customFormat="1">
      <c r="A303" s="265" t="s">
        <v>58</v>
      </c>
      <c r="B303" s="2" t="s">
        <v>1698</v>
      </c>
      <c r="C303" s="2" t="s">
        <v>503</v>
      </c>
      <c r="D303" s="265" t="s">
        <v>2128</v>
      </c>
      <c r="E303" s="265">
        <v>45696</v>
      </c>
      <c r="F303" s="266" t="str">
        <f>IF(_DBcomps[[#This Row],[Lab RTS]]="","No","Yes")</f>
        <v>Yes</v>
      </c>
      <c r="G303" s="267">
        <v>53.55</v>
      </c>
      <c r="H303" s="267"/>
      <c r="I303" s="267"/>
      <c r="J303" s="267"/>
      <c r="K303" s="267"/>
      <c r="L303" s="268"/>
      <c r="M303" s="275"/>
      <c r="N303" s="267"/>
      <c r="O303" s="267"/>
      <c r="P303" s="297">
        <v>9.8800000000000008</v>
      </c>
      <c r="Q303" s="269">
        <v>1380</v>
      </c>
      <c r="R303" s="307">
        <v>1.3480000000000001</v>
      </c>
      <c r="S303" s="307"/>
      <c r="T303" s="271">
        <v>7.78</v>
      </c>
      <c r="U303" s="267"/>
      <c r="V303" s="268"/>
      <c r="W303" s="267"/>
      <c r="X303" s="270"/>
      <c r="Y303" s="274"/>
      <c r="Z303" s="290"/>
      <c r="AA303" s="274"/>
      <c r="AB303" s="275"/>
      <c r="AC303" s="274"/>
      <c r="AD303" s="265"/>
      <c r="AE303" s="274" t="s">
        <v>1505</v>
      </c>
      <c r="AF303" s="274"/>
      <c r="AG303" s="275"/>
      <c r="AH303" s="274"/>
      <c r="AI303" s="274"/>
      <c r="AJ303" s="275"/>
      <c r="AK303" s="270"/>
      <c r="AL303" s="274"/>
      <c r="AM303" s="275"/>
      <c r="AN303" s="274"/>
      <c r="AO303" s="275"/>
      <c r="AP303" s="274"/>
      <c r="AQ303" s="277">
        <f t="shared" si="42"/>
        <v>2</v>
      </c>
      <c r="AR303" s="275" t="s">
        <v>737</v>
      </c>
      <c r="AS303" s="267"/>
      <c r="AT303" s="273"/>
      <c r="AU303" s="272"/>
      <c r="AV303" s="272"/>
      <c r="AW303" s="268"/>
      <c r="AX303" s="273"/>
      <c r="AY303" s="273"/>
      <c r="AZ303" s="275"/>
      <c r="BA303" s="268"/>
      <c r="BB303" s="268"/>
      <c r="BC303" s="268"/>
      <c r="BD303" s="268"/>
      <c r="BE303" s="267"/>
      <c r="BF303" s="275"/>
      <c r="BG303" s="275"/>
      <c r="BH303" s="275"/>
      <c r="BI303" s="275"/>
      <c r="BJ303" s="278">
        <v>45698</v>
      </c>
      <c r="BK303" s="305">
        <v>45698</v>
      </c>
      <c r="BL303" s="431" t="s">
        <v>2130</v>
      </c>
      <c r="BM303" s="272"/>
      <c r="BN303" s="422">
        <v>6</v>
      </c>
      <c r="BO303" s="422">
        <v>7</v>
      </c>
      <c r="BP303" s="303"/>
      <c r="BQ303" s="293">
        <v>45695</v>
      </c>
      <c r="BR303" s="284" t="s">
        <v>2131</v>
      </c>
      <c r="BS303" s="280" t="str">
        <f>IF(_DBcomps[[#This Row],[Problem]]="","Yes","No")</f>
        <v>Yes</v>
      </c>
      <c r="BT303" s="273"/>
      <c r="BU303" s="273"/>
      <c r="BV303" s="273">
        <v>1</v>
      </c>
      <c r="BW303" s="294"/>
      <c r="BX303" s="273">
        <v>5</v>
      </c>
      <c r="BY303" s="279" t="s">
        <v>1259</v>
      </c>
      <c r="BZ303" s="267"/>
      <c r="CA303" s="279"/>
      <c r="CB303" s="279"/>
      <c r="CC303" s="279"/>
      <c r="CD303" s="1283"/>
    </row>
    <row r="304" spans="1:82" s="804" customFormat="1">
      <c r="A304" s="265" t="s">
        <v>58</v>
      </c>
      <c r="B304" s="2" t="s">
        <v>2127</v>
      </c>
      <c r="C304" s="2" t="s">
        <v>503</v>
      </c>
      <c r="D304" s="265" t="s">
        <v>2129</v>
      </c>
      <c r="E304" s="265">
        <v>45696</v>
      </c>
      <c r="F304" s="266" t="str">
        <f>IF(_DBcomps[[#This Row],[Lab RTS]]="","No","Yes")</f>
        <v>Yes</v>
      </c>
      <c r="G304" s="267">
        <v>53.54</v>
      </c>
      <c r="H304" s="267"/>
      <c r="I304" s="267"/>
      <c r="J304" s="267"/>
      <c r="K304" s="267"/>
      <c r="L304" s="268"/>
      <c r="M304" s="275"/>
      <c r="N304" s="267"/>
      <c r="O304" s="267"/>
      <c r="P304" s="297">
        <v>9.74</v>
      </c>
      <c r="Q304" s="269">
        <v>1404</v>
      </c>
      <c r="R304" s="307">
        <v>1.349</v>
      </c>
      <c r="S304" s="307"/>
      <c r="T304" s="271">
        <v>7.59</v>
      </c>
      <c r="U304" s="267"/>
      <c r="V304" s="268"/>
      <c r="W304" s="267"/>
      <c r="X304" s="270"/>
      <c r="Y304" s="274"/>
      <c r="Z304" s="290"/>
      <c r="AA304" s="274"/>
      <c r="AB304" s="275"/>
      <c r="AC304" s="274"/>
      <c r="AD304" s="265"/>
      <c r="AE304" s="274" t="s">
        <v>1505</v>
      </c>
      <c r="AF304" s="274"/>
      <c r="AG304" s="275"/>
      <c r="AH304" s="274"/>
      <c r="AI304" s="274"/>
      <c r="AJ304" s="275"/>
      <c r="AK304" s="270"/>
      <c r="AL304" s="274"/>
      <c r="AM304" s="275"/>
      <c r="AN304" s="274"/>
      <c r="AO304" s="275"/>
      <c r="AP304" s="274"/>
      <c r="AQ304" s="277">
        <f t="shared" si="42"/>
        <v>2</v>
      </c>
      <c r="AR304" s="275" t="s">
        <v>737</v>
      </c>
      <c r="AS304" s="267"/>
      <c r="AT304" s="273"/>
      <c r="AU304" s="272"/>
      <c r="AV304" s="272"/>
      <c r="AW304" s="268"/>
      <c r="AX304" s="273"/>
      <c r="AY304" s="273"/>
      <c r="AZ304" s="275"/>
      <c r="BA304" s="268"/>
      <c r="BB304" s="268"/>
      <c r="BC304" s="268"/>
      <c r="BD304" s="268"/>
      <c r="BE304" s="267"/>
      <c r="BF304" s="275"/>
      <c r="BG304" s="275"/>
      <c r="BH304" s="275"/>
      <c r="BI304" s="275"/>
      <c r="BJ304" s="278">
        <v>45698</v>
      </c>
      <c r="BK304" s="305">
        <v>45698</v>
      </c>
      <c r="BL304" s="431" t="s">
        <v>2132</v>
      </c>
      <c r="BM304" s="272"/>
      <c r="BN304" s="422">
        <v>6</v>
      </c>
      <c r="BO304" s="422">
        <v>7</v>
      </c>
      <c r="BP304" s="303"/>
      <c r="BQ304" s="293">
        <v>45695</v>
      </c>
      <c r="BR304" s="284" t="s">
        <v>2133</v>
      </c>
      <c r="BS304" s="280" t="str">
        <f>IF(_DBcomps[[#This Row],[Problem]]="","Yes","No")</f>
        <v>Yes</v>
      </c>
      <c r="BT304" s="273"/>
      <c r="BU304" s="273"/>
      <c r="BV304" s="273">
        <v>1</v>
      </c>
      <c r="BW304" s="294"/>
      <c r="BX304" s="273">
        <v>5</v>
      </c>
      <c r="BY304" s="279" t="s">
        <v>1259</v>
      </c>
      <c r="BZ304" s="267"/>
      <c r="CA304" s="279"/>
      <c r="CB304" s="279"/>
      <c r="CC304" s="279"/>
      <c r="CD304" s="1283"/>
    </row>
    <row r="305" spans="1:82" s="804" customFormat="1">
      <c r="A305" s="265" t="s">
        <v>58</v>
      </c>
      <c r="B305" s="2" t="s">
        <v>1637</v>
      </c>
      <c r="C305" s="2" t="s">
        <v>1638</v>
      </c>
      <c r="D305" s="265" t="s">
        <v>2151</v>
      </c>
      <c r="E305" s="265">
        <v>45698</v>
      </c>
      <c r="F305" s="266" t="str">
        <f>IF(_DBcomps[[#This Row],[Lab RTS]]="","No","Yes")</f>
        <v>Yes</v>
      </c>
      <c r="G305" s="267">
        <v>53.68</v>
      </c>
      <c r="H305" s="267"/>
      <c r="I305" s="267"/>
      <c r="J305" s="267"/>
      <c r="K305" s="267"/>
      <c r="L305" s="268"/>
      <c r="M305" s="275"/>
      <c r="N305" s="267"/>
      <c r="O305" s="267"/>
      <c r="P305" s="297">
        <v>9.74</v>
      </c>
      <c r="Q305" s="269">
        <v>1092</v>
      </c>
      <c r="R305" s="307">
        <v>1.335</v>
      </c>
      <c r="S305" s="307"/>
      <c r="T305" s="271">
        <v>7.36</v>
      </c>
      <c r="U305" s="267"/>
      <c r="V305" s="268"/>
      <c r="W305" s="267"/>
      <c r="X305" s="270"/>
      <c r="Y305" s="274"/>
      <c r="Z305" s="290"/>
      <c r="AA305" s="274"/>
      <c r="AB305" s="275"/>
      <c r="AC305" s="274"/>
      <c r="AD305" s="265"/>
      <c r="AE305" s="274" t="s">
        <v>1505</v>
      </c>
      <c r="AF305" s="274"/>
      <c r="AG305" s="275"/>
      <c r="AH305" s="274"/>
      <c r="AI305" s="274"/>
      <c r="AJ305" s="275"/>
      <c r="AK305" s="270"/>
      <c r="AL305" s="274"/>
      <c r="AM305" s="275"/>
      <c r="AN305" s="274"/>
      <c r="AO305" s="275"/>
      <c r="AP305" s="274"/>
      <c r="AQ305" s="277">
        <f t="shared" ref="AQ305:AQ311" si="43">MONTH(E305)</f>
        <v>2</v>
      </c>
      <c r="AR305" s="275" t="s">
        <v>737</v>
      </c>
      <c r="AS305" s="267"/>
      <c r="AT305" s="273"/>
      <c r="AU305" s="272"/>
      <c r="AV305" s="272"/>
      <c r="AW305" s="268"/>
      <c r="AX305" s="273"/>
      <c r="AY305" s="273"/>
      <c r="AZ305" s="275"/>
      <c r="BA305" s="268"/>
      <c r="BB305" s="268"/>
      <c r="BC305" s="268"/>
      <c r="BD305" s="268"/>
      <c r="BE305" s="267"/>
      <c r="BF305" s="275"/>
      <c r="BG305" s="275"/>
      <c r="BH305" s="275"/>
      <c r="BI305" s="275"/>
      <c r="BJ305" s="278">
        <v>45699</v>
      </c>
      <c r="BK305" s="305">
        <v>45699</v>
      </c>
      <c r="BL305" s="431" t="s">
        <v>2152</v>
      </c>
      <c r="BM305" s="272"/>
      <c r="BN305" s="422">
        <v>8</v>
      </c>
      <c r="BO305" s="422">
        <v>7</v>
      </c>
      <c r="BP305" s="303"/>
      <c r="BQ305" s="293">
        <v>45695</v>
      </c>
      <c r="BR305" s="284" t="s">
        <v>2153</v>
      </c>
      <c r="BS305" s="280" t="str">
        <f>IF(_DBcomps[[#This Row],[Problem]]="","Yes","No")</f>
        <v>Yes</v>
      </c>
      <c r="BT305" s="273"/>
      <c r="BU305" s="273"/>
      <c r="BV305" s="273">
        <v>1</v>
      </c>
      <c r="BW305" s="294"/>
      <c r="BX305" s="273">
        <v>5</v>
      </c>
      <c r="BY305" s="279" t="s">
        <v>1259</v>
      </c>
      <c r="BZ305" s="267"/>
      <c r="CA305" s="279"/>
      <c r="CB305" s="279"/>
      <c r="CC305" s="279"/>
      <c r="CD305" s="1283"/>
    </row>
    <row r="306" spans="1:82" s="804" customFormat="1">
      <c r="A306" s="265" t="s">
        <v>58</v>
      </c>
      <c r="B306" s="2" t="s">
        <v>1637</v>
      </c>
      <c r="C306" s="2" t="s">
        <v>1638</v>
      </c>
      <c r="D306" s="265" t="s">
        <v>2174</v>
      </c>
      <c r="E306" s="265">
        <v>45698</v>
      </c>
      <c r="F306" s="266" t="str">
        <f>IF(_DBcomps[[#This Row],[Lab RTS]]="","No","Yes")</f>
        <v>Yes</v>
      </c>
      <c r="G306" s="267">
        <v>54.26</v>
      </c>
      <c r="H306" s="267"/>
      <c r="I306" s="267"/>
      <c r="J306" s="267"/>
      <c r="K306" s="267"/>
      <c r="L306" s="268"/>
      <c r="M306" s="275"/>
      <c r="N306" s="267"/>
      <c r="O306" s="267"/>
      <c r="P306" s="297">
        <v>8.11</v>
      </c>
      <c r="Q306" s="269">
        <v>1184</v>
      </c>
      <c r="R306" s="307">
        <v>1.339</v>
      </c>
      <c r="S306" s="307"/>
      <c r="T306" s="271">
        <v>7.31</v>
      </c>
      <c r="U306" s="267"/>
      <c r="V306" s="268"/>
      <c r="W306" s="267"/>
      <c r="X306" s="270"/>
      <c r="Y306" s="274"/>
      <c r="Z306" s="290"/>
      <c r="AA306" s="274"/>
      <c r="AB306" s="275"/>
      <c r="AC306" s="274"/>
      <c r="AD306" s="265"/>
      <c r="AE306" s="274" t="s">
        <v>1505</v>
      </c>
      <c r="AF306" s="274"/>
      <c r="AG306" s="275"/>
      <c r="AH306" s="274"/>
      <c r="AI306" s="274"/>
      <c r="AJ306" s="275"/>
      <c r="AK306" s="270"/>
      <c r="AL306" s="274"/>
      <c r="AM306" s="275"/>
      <c r="AN306" s="274"/>
      <c r="AO306" s="275"/>
      <c r="AP306" s="274"/>
      <c r="AQ306" s="277">
        <f t="shared" si="43"/>
        <v>2</v>
      </c>
      <c r="AR306" s="275" t="s">
        <v>737</v>
      </c>
      <c r="AS306" s="267"/>
      <c r="AT306" s="273"/>
      <c r="AU306" s="272"/>
      <c r="AV306" s="272"/>
      <c r="AW306" s="268"/>
      <c r="AX306" s="273"/>
      <c r="AY306" s="273"/>
      <c r="AZ306" s="275"/>
      <c r="BA306" s="268"/>
      <c r="BB306" s="268"/>
      <c r="BC306" s="268"/>
      <c r="BD306" s="268"/>
      <c r="BE306" s="267"/>
      <c r="BF306" s="275"/>
      <c r="BG306" s="275"/>
      <c r="BH306" s="275"/>
      <c r="BI306" s="275"/>
      <c r="BJ306" s="278">
        <v>45699</v>
      </c>
      <c r="BK306" s="305">
        <v>45699</v>
      </c>
      <c r="BL306" s="431" t="s">
        <v>2175</v>
      </c>
      <c r="BM306" s="272"/>
      <c r="BN306" s="422">
        <v>7</v>
      </c>
      <c r="BO306" s="422">
        <v>7</v>
      </c>
      <c r="BP306" s="303"/>
      <c r="BQ306" s="293">
        <v>45696</v>
      </c>
      <c r="BR306" s="284" t="s">
        <v>2176</v>
      </c>
      <c r="BS306" s="280" t="str">
        <f>IF(_DBcomps[[#This Row],[Problem]]="","Yes","No")</f>
        <v>Yes</v>
      </c>
      <c r="BT306" s="273"/>
      <c r="BU306" s="273"/>
      <c r="BV306" s="273">
        <v>1</v>
      </c>
      <c r="BW306" s="294"/>
      <c r="BX306" s="273">
        <v>5</v>
      </c>
      <c r="BY306" s="279" t="s">
        <v>1259</v>
      </c>
      <c r="BZ306" s="267"/>
      <c r="CA306" s="279"/>
      <c r="CB306" s="279"/>
      <c r="CC306" s="279"/>
      <c r="CD306" s="1283"/>
    </row>
    <row r="307" spans="1:82" s="804" customFormat="1">
      <c r="A307" s="265" t="s">
        <v>58</v>
      </c>
      <c r="B307" s="2" t="s">
        <v>1637</v>
      </c>
      <c r="C307" s="2" t="s">
        <v>1638</v>
      </c>
      <c r="D307" s="265" t="s">
        <v>2178</v>
      </c>
      <c r="E307" s="265">
        <v>45699</v>
      </c>
      <c r="F307" s="266" t="str">
        <f>IF(_DBcomps[[#This Row],[Lab RTS]]="","No","Yes")</f>
        <v>Yes</v>
      </c>
      <c r="G307" s="267">
        <v>53.97</v>
      </c>
      <c r="H307" s="267"/>
      <c r="I307" s="267"/>
      <c r="J307" s="267"/>
      <c r="K307" s="267"/>
      <c r="L307" s="268"/>
      <c r="M307" s="275"/>
      <c r="N307" s="267"/>
      <c r="O307" s="267"/>
      <c r="P307" s="297">
        <v>10.17</v>
      </c>
      <c r="Q307" s="269">
        <v>1044</v>
      </c>
      <c r="R307" s="307">
        <v>1.3420000000000001</v>
      </c>
      <c r="S307" s="307"/>
      <c r="T307" s="271">
        <v>7.37</v>
      </c>
      <c r="U307" s="267"/>
      <c r="V307" s="268"/>
      <c r="W307" s="267"/>
      <c r="X307" s="270"/>
      <c r="Y307" s="274"/>
      <c r="Z307" s="290"/>
      <c r="AA307" s="274"/>
      <c r="AB307" s="275"/>
      <c r="AC307" s="274"/>
      <c r="AD307" s="265"/>
      <c r="AE307" s="274" t="s">
        <v>1505</v>
      </c>
      <c r="AF307" s="274"/>
      <c r="AG307" s="275"/>
      <c r="AH307" s="274"/>
      <c r="AI307" s="274"/>
      <c r="AJ307" s="275"/>
      <c r="AK307" s="270"/>
      <c r="AL307" s="274"/>
      <c r="AM307" s="275"/>
      <c r="AN307" s="274"/>
      <c r="AO307" s="275"/>
      <c r="AP307" s="274"/>
      <c r="AQ307" s="277">
        <f t="shared" si="43"/>
        <v>2</v>
      </c>
      <c r="AR307" s="275" t="s">
        <v>737</v>
      </c>
      <c r="AS307" s="267"/>
      <c r="AT307" s="273"/>
      <c r="AU307" s="272"/>
      <c r="AV307" s="272"/>
      <c r="AW307" s="268"/>
      <c r="AX307" s="273"/>
      <c r="AY307" s="273"/>
      <c r="AZ307" s="275"/>
      <c r="BA307" s="268"/>
      <c r="BB307" s="268"/>
      <c r="BC307" s="268"/>
      <c r="BD307" s="268"/>
      <c r="BE307" s="267"/>
      <c r="BF307" s="275"/>
      <c r="BG307" s="275"/>
      <c r="BH307" s="275"/>
      <c r="BI307" s="275"/>
      <c r="BJ307" s="278">
        <v>45700</v>
      </c>
      <c r="BK307" s="305">
        <v>45700</v>
      </c>
      <c r="BL307" s="431" t="s">
        <v>2179</v>
      </c>
      <c r="BM307" s="272"/>
      <c r="BN307" s="422">
        <v>7</v>
      </c>
      <c r="BO307" s="422">
        <v>7</v>
      </c>
      <c r="BP307" s="303"/>
      <c r="BQ307" s="293">
        <v>45696</v>
      </c>
      <c r="BR307" s="284" t="s">
        <v>2180</v>
      </c>
      <c r="BS307" s="280" t="str">
        <f>IF(_DBcomps[[#This Row],[Problem]]="","Yes","No")</f>
        <v>Yes</v>
      </c>
      <c r="BT307" s="273"/>
      <c r="BU307" s="273"/>
      <c r="BV307" s="273">
        <v>1</v>
      </c>
      <c r="BW307" s="294"/>
      <c r="BX307" s="273">
        <v>5</v>
      </c>
      <c r="BY307" s="279" t="s">
        <v>1259</v>
      </c>
      <c r="BZ307" s="267"/>
      <c r="CA307" s="279"/>
      <c r="CB307" s="279"/>
      <c r="CC307" s="279"/>
      <c r="CD307" s="1283"/>
    </row>
    <row r="308" spans="1:82" s="804" customFormat="1">
      <c r="A308" s="265" t="s">
        <v>58</v>
      </c>
      <c r="B308" s="2" t="s">
        <v>1637</v>
      </c>
      <c r="C308" s="2" t="s">
        <v>1638</v>
      </c>
      <c r="D308" s="265" t="s">
        <v>2197</v>
      </c>
      <c r="E308" s="265">
        <v>45699</v>
      </c>
      <c r="F308" s="266" t="str">
        <f>IF(_DBcomps[[#This Row],[Lab RTS]]="","No","Yes")</f>
        <v>Yes</v>
      </c>
      <c r="G308" s="267">
        <v>53.92</v>
      </c>
      <c r="H308" s="267"/>
      <c r="I308" s="267"/>
      <c r="J308" s="267"/>
      <c r="K308" s="267"/>
      <c r="L308" s="268"/>
      <c r="M308" s="275"/>
      <c r="N308" s="267"/>
      <c r="O308" s="267"/>
      <c r="P308" s="297">
        <v>10.07</v>
      </c>
      <c r="Q308" s="269">
        <v>1260</v>
      </c>
      <c r="R308" s="307">
        <v>1.3380000000000001</v>
      </c>
      <c r="S308" s="307"/>
      <c r="T308" s="271">
        <v>7.27</v>
      </c>
      <c r="U308" s="267"/>
      <c r="V308" s="268"/>
      <c r="W308" s="267"/>
      <c r="X308" s="270"/>
      <c r="Y308" s="274"/>
      <c r="Z308" s="290"/>
      <c r="AA308" s="274"/>
      <c r="AB308" s="275"/>
      <c r="AC308" s="274"/>
      <c r="AD308" s="265"/>
      <c r="AE308" s="274" t="s">
        <v>1505</v>
      </c>
      <c r="AF308" s="274"/>
      <c r="AG308" s="275"/>
      <c r="AH308" s="274"/>
      <c r="AI308" s="274"/>
      <c r="AJ308" s="275"/>
      <c r="AK308" s="270"/>
      <c r="AL308" s="274"/>
      <c r="AM308" s="275"/>
      <c r="AN308" s="274"/>
      <c r="AO308" s="275"/>
      <c r="AP308" s="274"/>
      <c r="AQ308" s="277">
        <f t="shared" si="43"/>
        <v>2</v>
      </c>
      <c r="AR308" s="275" t="s">
        <v>737</v>
      </c>
      <c r="AS308" s="267"/>
      <c r="AT308" s="273"/>
      <c r="AU308" s="272"/>
      <c r="AV308" s="272"/>
      <c r="AW308" s="268"/>
      <c r="AX308" s="273"/>
      <c r="AY308" s="273"/>
      <c r="AZ308" s="275"/>
      <c r="BA308" s="268"/>
      <c r="BB308" s="268"/>
      <c r="BC308" s="268"/>
      <c r="BD308" s="268"/>
      <c r="BE308" s="267"/>
      <c r="BF308" s="275"/>
      <c r="BG308" s="275"/>
      <c r="BH308" s="275"/>
      <c r="BI308" s="275"/>
      <c r="BJ308" s="278">
        <v>45700</v>
      </c>
      <c r="BK308" s="305">
        <v>45700</v>
      </c>
      <c r="BL308" s="431" t="s">
        <v>2198</v>
      </c>
      <c r="BM308" s="272"/>
      <c r="BN308" s="422">
        <v>7</v>
      </c>
      <c r="BO308" s="422">
        <v>7</v>
      </c>
      <c r="BP308" s="303"/>
      <c r="BQ308" s="293">
        <v>45696</v>
      </c>
      <c r="BR308" s="284" t="s">
        <v>2199</v>
      </c>
      <c r="BS308" s="280" t="str">
        <f>IF(_DBcomps[[#This Row],[Problem]]="","Yes","No")</f>
        <v>Yes</v>
      </c>
      <c r="BT308" s="273"/>
      <c r="BU308" s="273"/>
      <c r="BV308" s="273">
        <v>1</v>
      </c>
      <c r="BW308" s="294"/>
      <c r="BX308" s="273">
        <v>5</v>
      </c>
      <c r="BY308" s="279" t="s">
        <v>1259</v>
      </c>
      <c r="BZ308" s="267"/>
      <c r="CA308" s="279"/>
      <c r="CB308" s="279"/>
      <c r="CC308" s="279"/>
      <c r="CD308" s="1283"/>
    </row>
    <row r="309" spans="1:82" s="804" customFormat="1">
      <c r="A309" s="265" t="s">
        <v>58</v>
      </c>
      <c r="B309" s="2" t="s">
        <v>1637</v>
      </c>
      <c r="C309" s="2" t="s">
        <v>1638</v>
      </c>
      <c r="D309" s="265" t="s">
        <v>2203</v>
      </c>
      <c r="E309" s="265">
        <v>45699</v>
      </c>
      <c r="F309" s="266" t="str">
        <f>IF(_DBcomps[[#This Row],[Lab RTS]]="","No","Yes")</f>
        <v>Yes</v>
      </c>
      <c r="G309" s="267">
        <v>53.96</v>
      </c>
      <c r="H309" s="267"/>
      <c r="I309" s="267"/>
      <c r="J309" s="267"/>
      <c r="K309" s="267"/>
      <c r="L309" s="268"/>
      <c r="M309" s="275"/>
      <c r="N309" s="267"/>
      <c r="O309" s="267"/>
      <c r="P309" s="297">
        <v>10.81</v>
      </c>
      <c r="Q309" s="269">
        <v>964</v>
      </c>
      <c r="R309" s="307">
        <v>1.3420000000000001</v>
      </c>
      <c r="S309" s="307"/>
      <c r="T309" s="271">
        <v>7.22</v>
      </c>
      <c r="U309" s="267"/>
      <c r="V309" s="268"/>
      <c r="W309" s="267"/>
      <c r="X309" s="270"/>
      <c r="Y309" s="274"/>
      <c r="Z309" s="290"/>
      <c r="AA309" s="274"/>
      <c r="AB309" s="275"/>
      <c r="AC309" s="274"/>
      <c r="AD309" s="265"/>
      <c r="AE309" s="274" t="s">
        <v>1505</v>
      </c>
      <c r="AF309" s="274"/>
      <c r="AG309" s="275"/>
      <c r="AH309" s="274"/>
      <c r="AI309" s="274"/>
      <c r="AJ309" s="275"/>
      <c r="AK309" s="270"/>
      <c r="AL309" s="274"/>
      <c r="AM309" s="275"/>
      <c r="AN309" s="274"/>
      <c r="AO309" s="275"/>
      <c r="AP309" s="274"/>
      <c r="AQ309" s="277">
        <f t="shared" si="43"/>
        <v>2</v>
      </c>
      <c r="AR309" s="275" t="s">
        <v>737</v>
      </c>
      <c r="AS309" s="267"/>
      <c r="AT309" s="273"/>
      <c r="AU309" s="272"/>
      <c r="AV309" s="272"/>
      <c r="AW309" s="268"/>
      <c r="AX309" s="273"/>
      <c r="AY309" s="273"/>
      <c r="AZ309" s="275"/>
      <c r="BA309" s="268"/>
      <c r="BB309" s="268"/>
      <c r="BC309" s="268"/>
      <c r="BD309" s="268"/>
      <c r="BE309" s="267"/>
      <c r="BF309" s="275"/>
      <c r="BG309" s="275"/>
      <c r="BH309" s="275"/>
      <c r="BI309" s="275"/>
      <c r="BJ309" s="278">
        <v>45700</v>
      </c>
      <c r="BK309" s="305">
        <v>45700</v>
      </c>
      <c r="BL309" s="431" t="s">
        <v>2204</v>
      </c>
      <c r="BM309" s="272"/>
      <c r="BN309" s="422">
        <v>8</v>
      </c>
      <c r="BO309" s="422">
        <v>7</v>
      </c>
      <c r="BP309" s="303"/>
      <c r="BQ309" s="293">
        <v>45697</v>
      </c>
      <c r="BR309" s="284" t="s">
        <v>2119</v>
      </c>
      <c r="BS309" s="280" t="str">
        <f>IF(_DBcomps[[#This Row],[Problem]]="","Yes","No")</f>
        <v>Yes</v>
      </c>
      <c r="BT309" s="273"/>
      <c r="BU309" s="273"/>
      <c r="BV309" s="273">
        <v>1</v>
      </c>
      <c r="BW309" s="294"/>
      <c r="BX309" s="273">
        <v>5</v>
      </c>
      <c r="BY309" s="279" t="s">
        <v>1259</v>
      </c>
      <c r="BZ309" s="267"/>
      <c r="CA309" s="279"/>
      <c r="CB309" s="279"/>
      <c r="CC309" s="279"/>
      <c r="CD309" s="1283"/>
    </row>
    <row r="310" spans="1:82" s="804" customFormat="1">
      <c r="A310" s="265" t="s">
        <v>58</v>
      </c>
      <c r="B310" s="2" t="s">
        <v>1637</v>
      </c>
      <c r="C310" s="2" t="s">
        <v>1638</v>
      </c>
      <c r="D310" s="265" t="s">
        <v>2212</v>
      </c>
      <c r="E310" s="265">
        <v>45700</v>
      </c>
      <c r="F310" s="266" t="str">
        <f>IF(_DBcomps[[#This Row],[Lab RTS]]="","No","Yes")</f>
        <v>Yes</v>
      </c>
      <c r="G310" s="267">
        <v>54.03</v>
      </c>
      <c r="H310" s="267"/>
      <c r="I310" s="267"/>
      <c r="J310" s="267"/>
      <c r="K310" s="267"/>
      <c r="L310" s="268"/>
      <c r="M310" s="275"/>
      <c r="N310" s="267"/>
      <c r="O310" s="267"/>
      <c r="P310" s="297">
        <v>9</v>
      </c>
      <c r="Q310" s="269">
        <v>952</v>
      </c>
      <c r="R310" s="307">
        <v>1.3420000000000001</v>
      </c>
      <c r="S310" s="307"/>
      <c r="T310" s="271">
        <v>7.56</v>
      </c>
      <c r="U310" s="267"/>
      <c r="V310" s="268"/>
      <c r="W310" s="267"/>
      <c r="X310" s="270"/>
      <c r="Y310" s="274"/>
      <c r="Z310" s="290"/>
      <c r="AA310" s="274"/>
      <c r="AB310" s="275"/>
      <c r="AC310" s="274"/>
      <c r="AD310" s="265"/>
      <c r="AE310" s="274" t="s">
        <v>1505</v>
      </c>
      <c r="AF310" s="274"/>
      <c r="AG310" s="275"/>
      <c r="AH310" s="274"/>
      <c r="AI310" s="274"/>
      <c r="AJ310" s="275"/>
      <c r="AK310" s="270"/>
      <c r="AL310" s="274"/>
      <c r="AM310" s="275"/>
      <c r="AN310" s="274"/>
      <c r="AO310" s="275"/>
      <c r="AP310" s="274"/>
      <c r="AQ310" s="277">
        <f t="shared" si="43"/>
        <v>2</v>
      </c>
      <c r="AR310" s="275" t="s">
        <v>737</v>
      </c>
      <c r="AS310" s="267"/>
      <c r="AT310" s="273"/>
      <c r="AU310" s="272"/>
      <c r="AV310" s="272"/>
      <c r="AW310" s="268"/>
      <c r="AX310" s="273"/>
      <c r="AY310" s="273"/>
      <c r="AZ310" s="275"/>
      <c r="BA310" s="268"/>
      <c r="BB310" s="268"/>
      <c r="BC310" s="268"/>
      <c r="BD310" s="268"/>
      <c r="BE310" s="267"/>
      <c r="BF310" s="275"/>
      <c r="BG310" s="275"/>
      <c r="BH310" s="275"/>
      <c r="BI310" s="275"/>
      <c r="BJ310" s="278">
        <v>45700</v>
      </c>
      <c r="BK310" s="305">
        <v>45700</v>
      </c>
      <c r="BL310" s="431" t="s">
        <v>2213</v>
      </c>
      <c r="BM310" s="272"/>
      <c r="BN310" s="422">
        <v>6</v>
      </c>
      <c r="BO310" s="422">
        <v>7</v>
      </c>
      <c r="BP310" s="303"/>
      <c r="BQ310" s="293">
        <v>45697</v>
      </c>
      <c r="BR310" s="284" t="s">
        <v>2119</v>
      </c>
      <c r="BS310" s="280" t="str">
        <f>IF(_DBcomps[[#This Row],[Problem]]="","Yes","No")</f>
        <v>Yes</v>
      </c>
      <c r="BT310" s="273"/>
      <c r="BU310" s="273"/>
      <c r="BV310" s="273">
        <v>1</v>
      </c>
      <c r="BW310" s="294"/>
      <c r="BX310" s="273">
        <v>5</v>
      </c>
      <c r="BY310" s="279" t="s">
        <v>1259</v>
      </c>
      <c r="BZ310" s="267"/>
      <c r="CA310" s="279"/>
      <c r="CB310" s="279"/>
      <c r="CC310" s="279"/>
      <c r="CD310" s="1283"/>
    </row>
    <row r="311" spans="1:82" s="804" customFormat="1">
      <c r="A311" s="265" t="s">
        <v>58</v>
      </c>
      <c r="B311" s="2" t="s">
        <v>1637</v>
      </c>
      <c r="C311" s="2" t="s">
        <v>1638</v>
      </c>
      <c r="D311" s="265" t="s">
        <v>2214</v>
      </c>
      <c r="E311" s="265">
        <v>45700</v>
      </c>
      <c r="F311" s="266" t="str">
        <f>IF(_DBcomps[[#This Row],[Lab RTS]]="","No","Yes")</f>
        <v>Yes</v>
      </c>
      <c r="G311" s="267">
        <v>53.75</v>
      </c>
      <c r="H311" s="267"/>
      <c r="I311" s="267"/>
      <c r="J311" s="267"/>
      <c r="K311" s="267"/>
      <c r="L311" s="268"/>
      <c r="M311" s="275"/>
      <c r="N311" s="267"/>
      <c r="O311" s="267"/>
      <c r="P311" s="297">
        <v>9.06</v>
      </c>
      <c r="Q311" s="269">
        <v>1068</v>
      </c>
      <c r="R311" s="307">
        <v>1.34</v>
      </c>
      <c r="S311" s="307"/>
      <c r="T311" s="271">
        <v>7.56</v>
      </c>
      <c r="U311" s="267"/>
      <c r="V311" s="268"/>
      <c r="W311" s="267"/>
      <c r="X311" s="270"/>
      <c r="Y311" s="274"/>
      <c r="Z311" s="290"/>
      <c r="AA311" s="274"/>
      <c r="AB311" s="275"/>
      <c r="AC311" s="274"/>
      <c r="AD311" s="265"/>
      <c r="AE311" s="274" t="s">
        <v>1505</v>
      </c>
      <c r="AF311" s="274"/>
      <c r="AG311" s="275"/>
      <c r="AH311" s="274"/>
      <c r="AI311" s="274"/>
      <c r="AJ311" s="275"/>
      <c r="AK311" s="270"/>
      <c r="AL311" s="274"/>
      <c r="AM311" s="275"/>
      <c r="AN311" s="274"/>
      <c r="AO311" s="275"/>
      <c r="AP311" s="274"/>
      <c r="AQ311" s="277">
        <f t="shared" si="43"/>
        <v>2</v>
      </c>
      <c r="AR311" s="275" t="s">
        <v>737</v>
      </c>
      <c r="AS311" s="267"/>
      <c r="AT311" s="273"/>
      <c r="AU311" s="272"/>
      <c r="AV311" s="272"/>
      <c r="AW311" s="268"/>
      <c r="AX311" s="273"/>
      <c r="AY311" s="273"/>
      <c r="AZ311" s="275"/>
      <c r="BA311" s="268"/>
      <c r="BB311" s="268"/>
      <c r="BC311" s="268"/>
      <c r="BD311" s="268"/>
      <c r="BE311" s="267"/>
      <c r="BF311" s="275"/>
      <c r="BG311" s="275"/>
      <c r="BH311" s="275"/>
      <c r="BI311" s="275"/>
      <c r="BJ311" s="278">
        <v>45700</v>
      </c>
      <c r="BK311" s="305">
        <v>45700</v>
      </c>
      <c r="BL311" s="431" t="s">
        <v>2215</v>
      </c>
      <c r="BM311" s="272"/>
      <c r="BN311" s="422">
        <v>7</v>
      </c>
      <c r="BO311" s="422">
        <v>7</v>
      </c>
      <c r="BP311" s="303"/>
      <c r="BQ311" s="293">
        <v>45698</v>
      </c>
      <c r="BR311" s="284" t="s">
        <v>2216</v>
      </c>
      <c r="BS311" s="280" t="str">
        <f>IF(_DBcomps[[#This Row],[Problem]]="","Yes","No")</f>
        <v>Yes</v>
      </c>
      <c r="BT311" s="273"/>
      <c r="BU311" s="273"/>
      <c r="BV311" s="273">
        <v>1</v>
      </c>
      <c r="BW311" s="294"/>
      <c r="BX311" s="273">
        <v>5</v>
      </c>
      <c r="BY311" s="279" t="s">
        <v>1259</v>
      </c>
      <c r="BZ311" s="267"/>
      <c r="CA311" s="279"/>
      <c r="CB311" s="279"/>
      <c r="CC311" s="279"/>
      <c r="CD311" s="1283"/>
    </row>
    <row r="312" spans="1:82" s="804" customFormat="1">
      <c r="A312" s="265" t="s">
        <v>58</v>
      </c>
      <c r="B312" s="2" t="s">
        <v>1637</v>
      </c>
      <c r="C312" s="2" t="s">
        <v>1638</v>
      </c>
      <c r="D312" s="265" t="s">
        <v>2217</v>
      </c>
      <c r="E312" s="265">
        <v>45700</v>
      </c>
      <c r="F312" s="266" t="str">
        <f>IF(_DBcomps[[#This Row],[Lab RTS]]="","No","Yes")</f>
        <v>Yes</v>
      </c>
      <c r="G312" s="267">
        <v>53.61</v>
      </c>
      <c r="H312" s="267"/>
      <c r="I312" s="267"/>
      <c r="J312" s="267"/>
      <c r="K312" s="267"/>
      <c r="L312" s="268"/>
      <c r="M312" s="275"/>
      <c r="N312" s="267"/>
      <c r="O312" s="267"/>
      <c r="P312" s="297">
        <v>9.1999999999999993</v>
      </c>
      <c r="Q312" s="269">
        <v>1092</v>
      </c>
      <c r="R312" s="307">
        <v>1.341</v>
      </c>
      <c r="S312" s="307"/>
      <c r="T312" s="271">
        <v>7.63</v>
      </c>
      <c r="U312" s="267"/>
      <c r="V312" s="268"/>
      <c r="W312" s="267"/>
      <c r="X312" s="270"/>
      <c r="Y312" s="274"/>
      <c r="Z312" s="290"/>
      <c r="AA312" s="274"/>
      <c r="AB312" s="275"/>
      <c r="AC312" s="274"/>
      <c r="AD312" s="265"/>
      <c r="AE312" s="274" t="s">
        <v>1505</v>
      </c>
      <c r="AF312" s="274"/>
      <c r="AG312" s="275"/>
      <c r="AH312" s="274"/>
      <c r="AI312" s="274"/>
      <c r="AJ312" s="275"/>
      <c r="AK312" s="270"/>
      <c r="AL312" s="274"/>
      <c r="AM312" s="275"/>
      <c r="AN312" s="274"/>
      <c r="AO312" s="275"/>
      <c r="AP312" s="274"/>
      <c r="AQ312" s="277">
        <f t="shared" ref="AQ312:AQ319" si="44">MONTH(E312)</f>
        <v>2</v>
      </c>
      <c r="AR312" s="275" t="s">
        <v>737</v>
      </c>
      <c r="AS312" s="267"/>
      <c r="AT312" s="273"/>
      <c r="AU312" s="272"/>
      <c r="AV312" s="272"/>
      <c r="AW312" s="268"/>
      <c r="AX312" s="273"/>
      <c r="AY312" s="273"/>
      <c r="AZ312" s="275"/>
      <c r="BA312" s="268"/>
      <c r="BB312" s="268"/>
      <c r="BC312" s="268"/>
      <c r="BD312" s="268"/>
      <c r="BE312" s="267"/>
      <c r="BF312" s="275"/>
      <c r="BG312" s="275"/>
      <c r="BH312" s="275"/>
      <c r="BI312" s="275"/>
      <c r="BJ312" s="278">
        <v>45700</v>
      </c>
      <c r="BK312" s="305">
        <v>45700</v>
      </c>
      <c r="BL312" s="431" t="s">
        <v>2218</v>
      </c>
      <c r="BM312" s="272"/>
      <c r="BN312" s="422">
        <v>10</v>
      </c>
      <c r="BO312" s="422">
        <v>7</v>
      </c>
      <c r="BP312" s="303"/>
      <c r="BQ312" s="293">
        <v>45699</v>
      </c>
      <c r="BR312" s="284" t="s">
        <v>1619</v>
      </c>
      <c r="BS312" s="280" t="str">
        <f>IF(_DBcomps[[#This Row],[Problem]]="","Yes","No")</f>
        <v>Yes</v>
      </c>
      <c r="BT312" s="273"/>
      <c r="BU312" s="273"/>
      <c r="BV312" s="273">
        <v>1</v>
      </c>
      <c r="BW312" s="294"/>
      <c r="BX312" s="273">
        <v>5</v>
      </c>
      <c r="BY312" s="279" t="s">
        <v>1259</v>
      </c>
      <c r="BZ312" s="267"/>
      <c r="CA312" s="279"/>
      <c r="CB312" s="279"/>
      <c r="CC312" s="279"/>
      <c r="CD312" s="1283"/>
    </row>
    <row r="313" spans="1:82" s="804" customFormat="1">
      <c r="A313" s="265" t="s">
        <v>58</v>
      </c>
      <c r="B313" s="2" t="s">
        <v>1637</v>
      </c>
      <c r="C313" s="2" t="s">
        <v>1638</v>
      </c>
      <c r="D313" s="265" t="s">
        <v>2244</v>
      </c>
      <c r="E313" s="265">
        <v>45700</v>
      </c>
      <c r="F313" s="266" t="str">
        <f>IF(_DBcomps[[#This Row],[Lab RTS]]="","No","Yes")</f>
        <v>Yes</v>
      </c>
      <c r="G313" s="267">
        <v>54.31</v>
      </c>
      <c r="H313" s="267"/>
      <c r="I313" s="267"/>
      <c r="J313" s="267"/>
      <c r="K313" s="267"/>
      <c r="L313" s="268"/>
      <c r="M313" s="275"/>
      <c r="N313" s="267"/>
      <c r="O313" s="267"/>
      <c r="P313" s="297">
        <v>7.43</v>
      </c>
      <c r="Q313" s="269">
        <v>1140</v>
      </c>
      <c r="R313" s="307">
        <v>1.3440000000000001</v>
      </c>
      <c r="S313" s="307"/>
      <c r="T313" s="271">
        <v>7.43</v>
      </c>
      <c r="U313" s="267"/>
      <c r="V313" s="268"/>
      <c r="W313" s="267"/>
      <c r="X313" s="270"/>
      <c r="Y313" s="274"/>
      <c r="Z313" s="290"/>
      <c r="AA313" s="274"/>
      <c r="AB313" s="275"/>
      <c r="AC313" s="274"/>
      <c r="AD313" s="265"/>
      <c r="AE313" s="274" t="s">
        <v>1505</v>
      </c>
      <c r="AF313" s="274"/>
      <c r="AG313" s="275"/>
      <c r="AH313" s="274"/>
      <c r="AI313" s="274"/>
      <c r="AJ313" s="275"/>
      <c r="AK313" s="270"/>
      <c r="AL313" s="274"/>
      <c r="AM313" s="275"/>
      <c r="AN313" s="274"/>
      <c r="AO313" s="275"/>
      <c r="AP313" s="274"/>
      <c r="AQ313" s="277">
        <f t="shared" si="44"/>
        <v>2</v>
      </c>
      <c r="AR313" s="275" t="s">
        <v>737</v>
      </c>
      <c r="AS313" s="267"/>
      <c r="AT313" s="273"/>
      <c r="AU313" s="272"/>
      <c r="AV313" s="272"/>
      <c r="AW313" s="268"/>
      <c r="AX313" s="273"/>
      <c r="AY313" s="273"/>
      <c r="AZ313" s="275"/>
      <c r="BA313" s="268"/>
      <c r="BB313" s="268"/>
      <c r="BC313" s="268"/>
      <c r="BD313" s="268"/>
      <c r="BE313" s="267"/>
      <c r="BF313" s="275"/>
      <c r="BG313" s="275"/>
      <c r="BH313" s="275"/>
      <c r="BI313" s="275"/>
      <c r="BJ313" s="278">
        <v>45670</v>
      </c>
      <c r="BK313" s="278">
        <v>45670</v>
      </c>
      <c r="BL313" s="431" t="s">
        <v>2246</v>
      </c>
      <c r="BM313" s="272"/>
      <c r="BN313" s="422">
        <v>8</v>
      </c>
      <c r="BO313" s="422">
        <v>7</v>
      </c>
      <c r="BP313" s="303"/>
      <c r="BQ313" s="293">
        <v>45700</v>
      </c>
      <c r="BR313" s="284" t="s">
        <v>2248</v>
      </c>
      <c r="BS313" s="280" t="str">
        <f>IF(_DBcomps[[#This Row],[Problem]]="","Yes","No")</f>
        <v>Yes</v>
      </c>
      <c r="BT313" s="273"/>
      <c r="BU313" s="273"/>
      <c r="BV313" s="273">
        <v>1</v>
      </c>
      <c r="BW313" s="294"/>
      <c r="BX313" s="273">
        <v>5</v>
      </c>
      <c r="BY313" s="279" t="s">
        <v>1259</v>
      </c>
      <c r="BZ313" s="1121">
        <v>2.4500000000000002</v>
      </c>
      <c r="CA313" s="279"/>
      <c r="CB313" s="279"/>
      <c r="CC313" s="279"/>
      <c r="CD313" s="816" t="s">
        <v>3221</v>
      </c>
    </row>
    <row r="314" spans="1:82" s="804" customFormat="1">
      <c r="A314" s="265" t="s">
        <v>58</v>
      </c>
      <c r="B314" s="2" t="s">
        <v>2127</v>
      </c>
      <c r="C314" s="2" t="s">
        <v>503</v>
      </c>
      <c r="D314" s="265" t="s">
        <v>2245</v>
      </c>
      <c r="E314" s="265">
        <v>45701</v>
      </c>
      <c r="F314" s="266" t="str">
        <f>IF(_DBcomps[[#This Row],[Lab RTS]]="","No","Yes")</f>
        <v>Yes</v>
      </c>
      <c r="G314" s="267">
        <v>54.22</v>
      </c>
      <c r="H314" s="267"/>
      <c r="I314" s="267"/>
      <c r="J314" s="267"/>
      <c r="K314" s="267"/>
      <c r="L314" s="268"/>
      <c r="M314" s="275"/>
      <c r="N314" s="267"/>
      <c r="O314" s="267"/>
      <c r="P314" s="297">
        <v>7.44</v>
      </c>
      <c r="Q314" s="269">
        <v>1220</v>
      </c>
      <c r="R314" s="307">
        <v>1.341</v>
      </c>
      <c r="S314" s="307"/>
      <c r="T314" s="271">
        <v>7.44</v>
      </c>
      <c r="U314" s="267"/>
      <c r="V314" s="268"/>
      <c r="W314" s="267"/>
      <c r="X314" s="270"/>
      <c r="Y314" s="274"/>
      <c r="Z314" s="290"/>
      <c r="AA314" s="274"/>
      <c r="AB314" s="275"/>
      <c r="AC314" s="274"/>
      <c r="AD314" s="265"/>
      <c r="AE314" s="274" t="s">
        <v>1505</v>
      </c>
      <c r="AF314" s="274"/>
      <c r="AG314" s="275"/>
      <c r="AH314" s="274"/>
      <c r="AI314" s="274"/>
      <c r="AJ314" s="275"/>
      <c r="AK314" s="270"/>
      <c r="AL314" s="274"/>
      <c r="AM314" s="275"/>
      <c r="AN314" s="274"/>
      <c r="AO314" s="275"/>
      <c r="AP314" s="274"/>
      <c r="AQ314" s="277">
        <f t="shared" si="44"/>
        <v>2</v>
      </c>
      <c r="AR314" s="275" t="s">
        <v>737</v>
      </c>
      <c r="AS314" s="267"/>
      <c r="AT314" s="273"/>
      <c r="AU314" s="272"/>
      <c r="AV314" s="272"/>
      <c r="AW314" s="268"/>
      <c r="AX314" s="273"/>
      <c r="AY314" s="273"/>
      <c r="AZ314" s="275"/>
      <c r="BA314" s="268"/>
      <c r="BB314" s="268"/>
      <c r="BC314" s="268"/>
      <c r="BD314" s="268"/>
      <c r="BE314" s="267"/>
      <c r="BF314" s="275"/>
      <c r="BG314" s="275"/>
      <c r="BH314" s="275"/>
      <c r="BI314" s="275"/>
      <c r="BJ314" s="278">
        <v>45670</v>
      </c>
      <c r="BK314" s="278">
        <v>45670</v>
      </c>
      <c r="BL314" s="431" t="s">
        <v>2247</v>
      </c>
      <c r="BM314" s="272"/>
      <c r="BN314" s="422">
        <v>8</v>
      </c>
      <c r="BO314" s="422">
        <v>7</v>
      </c>
      <c r="BP314" s="303"/>
      <c r="BQ314" s="293">
        <v>45700</v>
      </c>
      <c r="BR314" s="284" t="s">
        <v>2249</v>
      </c>
      <c r="BS314" s="280" t="str">
        <f>IF(_DBcomps[[#This Row],[Problem]]="","Yes","No")</f>
        <v>Yes</v>
      </c>
      <c r="BT314" s="273"/>
      <c r="BU314" s="273"/>
      <c r="BV314" s="273">
        <v>1</v>
      </c>
      <c r="BW314" s="294"/>
      <c r="BX314" s="273">
        <v>5</v>
      </c>
      <c r="BY314" s="279" t="s">
        <v>1259</v>
      </c>
      <c r="BZ314" s="267"/>
      <c r="CA314" s="279"/>
      <c r="CB314" s="279"/>
      <c r="CC314" s="279"/>
      <c r="CD314" s="1283"/>
    </row>
    <row r="315" spans="1:82" s="804" customFormat="1">
      <c r="A315" s="265" t="s">
        <v>58</v>
      </c>
      <c r="B315" s="2" t="s">
        <v>2127</v>
      </c>
      <c r="C315" s="2" t="s">
        <v>503</v>
      </c>
      <c r="D315" s="265" t="s">
        <v>2259</v>
      </c>
      <c r="E315" s="265">
        <v>45702</v>
      </c>
      <c r="F315" s="266" t="str">
        <f>IF(_DBcomps[[#This Row],[Lab RTS]]="","No","Yes")</f>
        <v>Yes</v>
      </c>
      <c r="G315" s="267">
        <v>54.38</v>
      </c>
      <c r="H315" s="267"/>
      <c r="I315" s="267"/>
      <c r="J315" s="267"/>
      <c r="K315" s="267"/>
      <c r="L315" s="268"/>
      <c r="M315" s="275"/>
      <c r="N315" s="267"/>
      <c r="O315" s="267"/>
      <c r="P315" s="297">
        <v>8.57</v>
      </c>
      <c r="Q315" s="269">
        <v>1320</v>
      </c>
      <c r="R315" s="307">
        <v>1.343</v>
      </c>
      <c r="S315" s="307"/>
      <c r="T315" s="271">
        <v>7.64</v>
      </c>
      <c r="U315" s="267"/>
      <c r="V315" s="268"/>
      <c r="W315" s="267"/>
      <c r="X315" s="270"/>
      <c r="Y315" s="274"/>
      <c r="Z315" s="290"/>
      <c r="AA315" s="274"/>
      <c r="AB315" s="275"/>
      <c r="AC315" s="274"/>
      <c r="AD315" s="265"/>
      <c r="AE315" s="274" t="s">
        <v>1505</v>
      </c>
      <c r="AF315" s="274"/>
      <c r="AG315" s="275"/>
      <c r="AH315" s="274"/>
      <c r="AI315" s="274"/>
      <c r="AJ315" s="275"/>
      <c r="AK315" s="270"/>
      <c r="AL315" s="274"/>
      <c r="AM315" s="275"/>
      <c r="AN315" s="274"/>
      <c r="AO315" s="275"/>
      <c r="AP315" s="274"/>
      <c r="AQ315" s="277">
        <f t="shared" si="44"/>
        <v>2</v>
      </c>
      <c r="AR315" s="275" t="s">
        <v>737</v>
      </c>
      <c r="AS315" s="267"/>
      <c r="AT315" s="273"/>
      <c r="AU315" s="272"/>
      <c r="AV315" s="272"/>
      <c r="AW315" s="268"/>
      <c r="AX315" s="273"/>
      <c r="AY315" s="273"/>
      <c r="AZ315" s="275"/>
      <c r="BA315" s="268"/>
      <c r="BB315" s="268"/>
      <c r="BC315" s="268"/>
      <c r="BD315" s="268"/>
      <c r="BE315" s="267"/>
      <c r="BF315" s="275"/>
      <c r="BG315" s="275"/>
      <c r="BH315" s="275"/>
      <c r="BI315" s="275"/>
      <c r="BJ315" s="278">
        <v>45702</v>
      </c>
      <c r="BK315" s="305">
        <v>45702</v>
      </c>
      <c r="BL315" s="431" t="s">
        <v>2260</v>
      </c>
      <c r="BM315" s="272"/>
      <c r="BN315" s="422">
        <v>10</v>
      </c>
      <c r="BO315" s="422">
        <v>7</v>
      </c>
      <c r="BP315" s="303"/>
      <c r="BQ315" s="293">
        <v>45700</v>
      </c>
      <c r="BR315" s="284" t="s">
        <v>2261</v>
      </c>
      <c r="BS315" s="280" t="str">
        <f>IF(_DBcomps[[#This Row],[Problem]]="","Yes","No")</f>
        <v>Yes</v>
      </c>
      <c r="BT315" s="273"/>
      <c r="BU315" s="273"/>
      <c r="BV315" s="273">
        <v>1</v>
      </c>
      <c r="BW315" s="294"/>
      <c r="BX315" s="273">
        <v>5</v>
      </c>
      <c r="BY315" s="279" t="s">
        <v>1259</v>
      </c>
      <c r="BZ315" s="267"/>
      <c r="CA315" s="279"/>
      <c r="CB315" s="279"/>
      <c r="CC315" s="279"/>
      <c r="CD315" s="1283"/>
    </row>
    <row r="316" spans="1:82" s="804" customFormat="1">
      <c r="A316" s="265" t="s">
        <v>58</v>
      </c>
      <c r="B316" s="2" t="s">
        <v>2127</v>
      </c>
      <c r="C316" s="2" t="s">
        <v>503</v>
      </c>
      <c r="D316" s="265" t="s">
        <v>2266</v>
      </c>
      <c r="E316" s="265">
        <v>45702</v>
      </c>
      <c r="F316" s="266" t="str">
        <f>IF(_DBcomps[[#This Row],[Lab RTS]]="","No","Yes")</f>
        <v>Yes</v>
      </c>
      <c r="G316" s="267">
        <v>54.39</v>
      </c>
      <c r="H316" s="267"/>
      <c r="I316" s="267"/>
      <c r="J316" s="267"/>
      <c r="K316" s="267"/>
      <c r="L316" s="268"/>
      <c r="M316" s="275"/>
      <c r="N316" s="267"/>
      <c r="O316" s="267"/>
      <c r="P316" s="297">
        <v>9.4700000000000006</v>
      </c>
      <c r="Q316" s="269">
        <v>1184</v>
      </c>
      <c r="R316" s="307">
        <v>1.3420000000000001</v>
      </c>
      <c r="S316" s="307"/>
      <c r="T316" s="271">
        <v>7.53</v>
      </c>
      <c r="U316" s="267"/>
      <c r="V316" s="268"/>
      <c r="W316" s="267"/>
      <c r="X316" s="270"/>
      <c r="Y316" s="274"/>
      <c r="Z316" s="290"/>
      <c r="AA316" s="274"/>
      <c r="AB316" s="275"/>
      <c r="AC316" s="274"/>
      <c r="AD316" s="265"/>
      <c r="AE316" s="274">
        <v>7.6E-3</v>
      </c>
      <c r="AF316" s="274"/>
      <c r="AG316" s="275"/>
      <c r="AH316" s="274"/>
      <c r="AI316" s="274"/>
      <c r="AJ316" s="275"/>
      <c r="AK316" s="270"/>
      <c r="AL316" s="274"/>
      <c r="AM316" s="275"/>
      <c r="AN316" s="274"/>
      <c r="AO316" s="275"/>
      <c r="AP316" s="274"/>
      <c r="AQ316" s="277">
        <f t="shared" si="44"/>
        <v>2</v>
      </c>
      <c r="AR316" s="275" t="s">
        <v>737</v>
      </c>
      <c r="AS316" s="267"/>
      <c r="AT316" s="273"/>
      <c r="AU316" s="272"/>
      <c r="AV316" s="272"/>
      <c r="AW316" s="268"/>
      <c r="AX316" s="273"/>
      <c r="AY316" s="273"/>
      <c r="AZ316" s="275"/>
      <c r="BA316" s="268"/>
      <c r="BB316" s="268"/>
      <c r="BC316" s="268"/>
      <c r="BD316" s="268"/>
      <c r="BE316" s="267"/>
      <c r="BF316" s="275"/>
      <c r="BG316" s="275"/>
      <c r="BH316" s="275"/>
      <c r="BI316" s="275"/>
      <c r="BJ316" s="278">
        <v>45702</v>
      </c>
      <c r="BK316" s="305">
        <v>45702</v>
      </c>
      <c r="BL316" s="431" t="s">
        <v>2267</v>
      </c>
      <c r="BM316" s="272"/>
      <c r="BN316" s="422">
        <v>8</v>
      </c>
      <c r="BO316" s="422">
        <v>7</v>
      </c>
      <c r="BP316" s="303"/>
      <c r="BQ316" s="293">
        <v>45701</v>
      </c>
      <c r="BR316" s="284" t="s">
        <v>2268</v>
      </c>
      <c r="BS316" s="280" t="str">
        <f>IF(_DBcomps[[#This Row],[Problem]]="","Yes","No")</f>
        <v>Yes</v>
      </c>
      <c r="BT316" s="273"/>
      <c r="BU316" s="273"/>
      <c r="BV316" s="273">
        <v>1</v>
      </c>
      <c r="BW316" s="294"/>
      <c r="BX316" s="273">
        <v>5</v>
      </c>
      <c r="BY316" s="279" t="s">
        <v>1259</v>
      </c>
      <c r="BZ316" s="1121">
        <v>3.54</v>
      </c>
      <c r="CA316" s="279"/>
      <c r="CB316" s="279"/>
      <c r="CC316" s="279"/>
      <c r="CD316" s="816" t="s">
        <v>3223</v>
      </c>
    </row>
    <row r="317" spans="1:82" s="804" customFormat="1">
      <c r="A317" s="265" t="s">
        <v>58</v>
      </c>
      <c r="B317" s="2" t="s">
        <v>2127</v>
      </c>
      <c r="C317" s="2" t="s">
        <v>503</v>
      </c>
      <c r="D317" s="265" t="s">
        <v>2272</v>
      </c>
      <c r="E317" s="907">
        <v>45702</v>
      </c>
      <c r="F317" s="908" t="str">
        <f>IF(_DBcomps[[#This Row],[Lab RTS]]="","No","Yes")</f>
        <v>Yes</v>
      </c>
      <c r="G317" s="909">
        <v>54.37</v>
      </c>
      <c r="H317" s="909"/>
      <c r="I317" s="909"/>
      <c r="J317" s="909"/>
      <c r="K317" s="909"/>
      <c r="L317" s="910"/>
      <c r="M317" s="911"/>
      <c r="N317" s="909"/>
      <c r="O317" s="909"/>
      <c r="P317" s="912">
        <v>9.39</v>
      </c>
      <c r="Q317" s="913">
        <v>1108</v>
      </c>
      <c r="R317" s="914">
        <v>1.345</v>
      </c>
      <c r="S317" s="914"/>
      <c r="T317" s="915">
        <v>7.43</v>
      </c>
      <c r="U317" s="909"/>
      <c r="V317" s="910"/>
      <c r="W317" s="909"/>
      <c r="X317" s="916"/>
      <c r="Y317" s="917"/>
      <c r="Z317" s="918"/>
      <c r="AA317" s="917"/>
      <c r="AB317" s="911"/>
      <c r="AC317" s="917"/>
      <c r="AD317" s="907"/>
      <c r="AE317" s="274" t="s">
        <v>1505</v>
      </c>
      <c r="AF317" s="917"/>
      <c r="AG317" s="911"/>
      <c r="AH317" s="917"/>
      <c r="AI317" s="917"/>
      <c r="AJ317" s="911"/>
      <c r="AK317" s="916"/>
      <c r="AL317" s="917"/>
      <c r="AM317" s="911"/>
      <c r="AN317" s="917"/>
      <c r="AO317" s="911"/>
      <c r="AP317" s="917"/>
      <c r="AQ317" s="919">
        <f t="shared" si="44"/>
        <v>2</v>
      </c>
      <c r="AR317" s="275" t="s">
        <v>737</v>
      </c>
      <c r="AS317" s="909"/>
      <c r="AT317" s="920"/>
      <c r="AU317" s="921"/>
      <c r="AV317" s="921"/>
      <c r="AW317" s="910"/>
      <c r="AX317" s="920"/>
      <c r="AY317" s="920"/>
      <c r="AZ317" s="911"/>
      <c r="BA317" s="268"/>
      <c r="BB317" s="910"/>
      <c r="BC317" s="910"/>
      <c r="BD317" s="910"/>
      <c r="BE317" s="909"/>
      <c r="BF317" s="911"/>
      <c r="BG317" s="911"/>
      <c r="BH317" s="911"/>
      <c r="BI317" s="911"/>
      <c r="BJ317" s="922">
        <v>45705</v>
      </c>
      <c r="BK317" s="923">
        <v>45705</v>
      </c>
      <c r="BL317" s="431" t="s">
        <v>2273</v>
      </c>
      <c r="BM317" s="921"/>
      <c r="BN317" s="924">
        <v>10</v>
      </c>
      <c r="BO317" s="924">
        <v>7</v>
      </c>
      <c r="BP317" s="925"/>
      <c r="BQ317" s="926">
        <v>45701</v>
      </c>
      <c r="BR317" s="284" t="s">
        <v>2274</v>
      </c>
      <c r="BS317" s="927" t="str">
        <f>IF(_DBcomps[[#This Row],[Problem]]="","Yes","No")</f>
        <v>Yes</v>
      </c>
      <c r="BT317" s="273"/>
      <c r="BU317" s="920"/>
      <c r="BV317" s="920">
        <v>1</v>
      </c>
      <c r="BW317" s="928"/>
      <c r="BX317" s="920">
        <v>5</v>
      </c>
      <c r="BY317" s="279" t="s">
        <v>1259</v>
      </c>
      <c r="BZ317" s="1121">
        <v>2</v>
      </c>
      <c r="CA317" s="929"/>
      <c r="CB317" s="929"/>
      <c r="CC317" s="929"/>
      <c r="CD317" s="816" t="s">
        <v>3222</v>
      </c>
    </row>
    <row r="318" spans="1:82" s="804" customFormat="1">
      <c r="A318" s="265" t="s">
        <v>58</v>
      </c>
      <c r="B318" s="2" t="s">
        <v>2127</v>
      </c>
      <c r="C318" s="2" t="s">
        <v>503</v>
      </c>
      <c r="D318" s="265" t="s">
        <v>2269</v>
      </c>
      <c r="E318" s="265">
        <v>45703</v>
      </c>
      <c r="F318" s="266" t="str">
        <f>IF(_DBcomps[[#This Row],[Lab RTS]]="","No","Yes")</f>
        <v>Yes</v>
      </c>
      <c r="G318" s="267">
        <v>54.31</v>
      </c>
      <c r="H318" s="267"/>
      <c r="I318" s="267"/>
      <c r="J318" s="267"/>
      <c r="K318" s="267"/>
      <c r="L318" s="268"/>
      <c r="M318" s="275"/>
      <c r="N318" s="267"/>
      <c r="O318" s="267"/>
      <c r="P318" s="297">
        <v>9.65</v>
      </c>
      <c r="Q318" s="269">
        <v>1334</v>
      </c>
      <c r="R318" s="307">
        <v>1.347</v>
      </c>
      <c r="S318" s="307"/>
      <c r="T318" s="271">
        <v>7.49</v>
      </c>
      <c r="U318" s="267"/>
      <c r="V318" s="268"/>
      <c r="W318" s="267"/>
      <c r="X318" s="270"/>
      <c r="Y318" s="274"/>
      <c r="Z318" s="290"/>
      <c r="AA318" s="274"/>
      <c r="AB318" s="275"/>
      <c r="AC318" s="274"/>
      <c r="AD318" s="265"/>
      <c r="AE318" s="274" t="s">
        <v>1505</v>
      </c>
      <c r="AF318" s="274"/>
      <c r="AG318" s="275"/>
      <c r="AH318" s="274"/>
      <c r="AI318" s="274"/>
      <c r="AJ318" s="275"/>
      <c r="AK318" s="270"/>
      <c r="AL318" s="274"/>
      <c r="AM318" s="275"/>
      <c r="AN318" s="274"/>
      <c r="AO318" s="275"/>
      <c r="AP318" s="274"/>
      <c r="AQ318" s="277">
        <f t="shared" si="44"/>
        <v>2</v>
      </c>
      <c r="AR318" s="275" t="s">
        <v>737</v>
      </c>
      <c r="AS318" s="267"/>
      <c r="AT318" s="273"/>
      <c r="AU318" s="272"/>
      <c r="AV318" s="272"/>
      <c r="AW318" s="268"/>
      <c r="AX318" s="273"/>
      <c r="AY318" s="273"/>
      <c r="AZ318" s="275"/>
      <c r="BA318" s="268"/>
      <c r="BB318" s="268"/>
      <c r="BC318" s="268"/>
      <c r="BD318" s="268"/>
      <c r="BE318" s="267"/>
      <c r="BF318" s="275"/>
      <c r="BG318" s="275"/>
      <c r="BH318" s="275"/>
      <c r="BI318" s="275"/>
      <c r="BJ318" s="278">
        <v>45705</v>
      </c>
      <c r="BK318" s="305">
        <v>45705</v>
      </c>
      <c r="BL318" s="431" t="s">
        <v>2270</v>
      </c>
      <c r="BM318" s="272"/>
      <c r="BN318" s="422">
        <v>6</v>
      </c>
      <c r="BO318" s="422">
        <v>7</v>
      </c>
      <c r="BP318" s="303"/>
      <c r="BQ318" s="293">
        <v>45702</v>
      </c>
      <c r="BR318" s="284" t="s">
        <v>2271</v>
      </c>
      <c r="BS318" s="280" t="str">
        <f>IF(_DBcomps[[#This Row],[Problem]]="","Yes","No")</f>
        <v>Yes</v>
      </c>
      <c r="BT318" s="273"/>
      <c r="BU318" s="273"/>
      <c r="BV318" s="273">
        <v>1</v>
      </c>
      <c r="BW318" s="294"/>
      <c r="BX318" s="273">
        <v>5</v>
      </c>
      <c r="BY318" s="279" t="s">
        <v>1259</v>
      </c>
      <c r="BZ318" s="1121">
        <v>2.4</v>
      </c>
      <c r="CA318" s="279"/>
      <c r="CB318" s="279"/>
      <c r="CC318" s="279"/>
      <c r="CD318" s="816" t="s">
        <v>3224</v>
      </c>
    </row>
    <row r="319" spans="1:82" s="804" customFormat="1">
      <c r="A319" s="265" t="s">
        <v>58</v>
      </c>
      <c r="B319" s="2" t="s">
        <v>2127</v>
      </c>
      <c r="C319" s="2" t="s">
        <v>503</v>
      </c>
      <c r="D319" s="265" t="s">
        <v>2275</v>
      </c>
      <c r="E319" s="265">
        <v>45703</v>
      </c>
      <c r="F319" s="266" t="str">
        <f>IF(_DBcomps[[#This Row],[Lab RTS]]="","No","Yes")</f>
        <v>Yes</v>
      </c>
      <c r="G319" s="267">
        <v>54.4</v>
      </c>
      <c r="H319" s="267"/>
      <c r="I319" s="267"/>
      <c r="J319" s="267"/>
      <c r="K319" s="267"/>
      <c r="L319" s="268"/>
      <c r="M319" s="275"/>
      <c r="N319" s="267"/>
      <c r="O319" s="267"/>
      <c r="P319" s="297">
        <v>9.65</v>
      </c>
      <c r="Q319" s="269">
        <v>1236</v>
      </c>
      <c r="R319" s="307">
        <v>1.3420000000000001</v>
      </c>
      <c r="S319" s="307"/>
      <c r="T319" s="271">
        <v>7.65</v>
      </c>
      <c r="U319" s="267"/>
      <c r="V319" s="268"/>
      <c r="W319" s="267"/>
      <c r="X319" s="270"/>
      <c r="Y319" s="274"/>
      <c r="Z319" s="290"/>
      <c r="AA319" s="274"/>
      <c r="AB319" s="275"/>
      <c r="AC319" s="274"/>
      <c r="AD319" s="265"/>
      <c r="AE319" s="274" t="s">
        <v>1505</v>
      </c>
      <c r="AF319" s="274"/>
      <c r="AG319" s="275"/>
      <c r="AH319" s="274"/>
      <c r="AI319" s="274"/>
      <c r="AJ319" s="275"/>
      <c r="AK319" s="270"/>
      <c r="AL319" s="274"/>
      <c r="AM319" s="275"/>
      <c r="AN319" s="274"/>
      <c r="AO319" s="275"/>
      <c r="AP319" s="274"/>
      <c r="AQ319" s="277">
        <f t="shared" si="44"/>
        <v>2</v>
      </c>
      <c r="AR319" s="275" t="s">
        <v>737</v>
      </c>
      <c r="AS319" s="267"/>
      <c r="AT319" s="273"/>
      <c r="AU319" s="272"/>
      <c r="AV319" s="272"/>
      <c r="AW319" s="268"/>
      <c r="AX319" s="273"/>
      <c r="AY319" s="273"/>
      <c r="AZ319" s="275"/>
      <c r="BA319" s="268"/>
      <c r="BB319" s="268"/>
      <c r="BC319" s="268"/>
      <c r="BD319" s="268"/>
      <c r="BE319" s="267"/>
      <c r="BF319" s="275"/>
      <c r="BG319" s="275"/>
      <c r="BH319" s="275"/>
      <c r="BI319" s="275"/>
      <c r="BJ319" s="278">
        <v>45705</v>
      </c>
      <c r="BK319" s="305">
        <v>45705</v>
      </c>
      <c r="BL319" s="431" t="s">
        <v>2276</v>
      </c>
      <c r="BM319" s="272"/>
      <c r="BN319" s="422">
        <v>9</v>
      </c>
      <c r="BO319" s="422">
        <v>7</v>
      </c>
      <c r="BP319" s="303"/>
      <c r="BQ319" s="293">
        <v>45702</v>
      </c>
      <c r="BR319" s="284" t="s">
        <v>2277</v>
      </c>
      <c r="BS319" s="280" t="str">
        <f>IF(_DBcomps[[#This Row],[Problem]]="","Yes","No")</f>
        <v>Yes</v>
      </c>
      <c r="BT319" s="273"/>
      <c r="BU319" s="273"/>
      <c r="BV319" s="273">
        <v>1</v>
      </c>
      <c r="BW319" s="294"/>
      <c r="BX319" s="273">
        <v>5</v>
      </c>
      <c r="BY319" s="279" t="s">
        <v>1259</v>
      </c>
      <c r="BZ319" s="267"/>
      <c r="CA319" s="279"/>
      <c r="CB319" s="279"/>
      <c r="CC319" s="279"/>
      <c r="CD319" s="1283"/>
    </row>
    <row r="320" spans="1:82" s="804" customFormat="1">
      <c r="A320" s="265" t="s">
        <v>58</v>
      </c>
      <c r="B320" s="2" t="s">
        <v>2127</v>
      </c>
      <c r="C320" s="2" t="s">
        <v>503</v>
      </c>
      <c r="D320" s="265" t="s">
        <v>2289</v>
      </c>
      <c r="E320" s="265">
        <v>45705</v>
      </c>
      <c r="F320" s="266" t="str">
        <f>IF(_DBcomps[[#This Row],[Lab RTS]]="","No","Yes")</f>
        <v>Yes</v>
      </c>
      <c r="G320" s="267">
        <v>54.15</v>
      </c>
      <c r="H320" s="267"/>
      <c r="I320" s="267"/>
      <c r="J320" s="267"/>
      <c r="K320" s="267"/>
      <c r="L320" s="268"/>
      <c r="M320" s="275"/>
      <c r="N320" s="267"/>
      <c r="O320" s="267"/>
      <c r="P320" s="297">
        <v>9.4</v>
      </c>
      <c r="Q320" s="269">
        <v>1088</v>
      </c>
      <c r="R320" s="307">
        <v>1.339</v>
      </c>
      <c r="S320" s="307"/>
      <c r="T320" s="271">
        <v>7.42</v>
      </c>
      <c r="U320" s="267"/>
      <c r="V320" s="268"/>
      <c r="W320" s="267"/>
      <c r="X320" s="270"/>
      <c r="Y320" s="274"/>
      <c r="Z320" s="290"/>
      <c r="AA320" s="274"/>
      <c r="AB320" s="275"/>
      <c r="AC320" s="274"/>
      <c r="AD320" s="265"/>
      <c r="AE320" s="274" t="s">
        <v>1505</v>
      </c>
      <c r="AF320" s="274"/>
      <c r="AG320" s="275"/>
      <c r="AH320" s="274"/>
      <c r="AI320" s="274"/>
      <c r="AJ320" s="275"/>
      <c r="AK320" s="270"/>
      <c r="AL320" s="274"/>
      <c r="AM320" s="275"/>
      <c r="AN320" s="274"/>
      <c r="AO320" s="275"/>
      <c r="AP320" s="274"/>
      <c r="AQ320" s="277">
        <f t="shared" ref="AQ320:AQ325" si="45">MONTH(E320)</f>
        <v>2</v>
      </c>
      <c r="AR320" s="275" t="s">
        <v>737</v>
      </c>
      <c r="AS320" s="267"/>
      <c r="AT320" s="273"/>
      <c r="AU320" s="272"/>
      <c r="AV320" s="272"/>
      <c r="AW320" s="268"/>
      <c r="AX320" s="273"/>
      <c r="AY320" s="273"/>
      <c r="AZ320" s="275"/>
      <c r="BA320" s="268"/>
      <c r="BB320" s="268"/>
      <c r="BC320" s="268"/>
      <c r="BD320" s="268"/>
      <c r="BE320" s="267"/>
      <c r="BF320" s="275"/>
      <c r="BG320" s="275"/>
      <c r="BH320" s="275"/>
      <c r="BI320" s="275"/>
      <c r="BJ320" s="278">
        <v>45706</v>
      </c>
      <c r="BK320" s="305">
        <v>45706</v>
      </c>
      <c r="BL320" s="431" t="s">
        <v>2290</v>
      </c>
      <c r="BM320" s="272"/>
      <c r="BN320" s="422">
        <v>6</v>
      </c>
      <c r="BO320" s="422">
        <v>7</v>
      </c>
      <c r="BP320" s="303"/>
      <c r="BQ320" s="293">
        <v>45703</v>
      </c>
      <c r="BR320" s="284" t="s">
        <v>2291</v>
      </c>
      <c r="BS320" s="280" t="str">
        <f>IF(_DBcomps[[#This Row],[Problem]]="","Yes","No")</f>
        <v>Yes</v>
      </c>
      <c r="BT320" s="273"/>
      <c r="BU320" s="273"/>
      <c r="BV320" s="273">
        <v>1</v>
      </c>
      <c r="BW320" s="294"/>
      <c r="BX320" s="273">
        <v>5</v>
      </c>
      <c r="BY320" s="279" t="s">
        <v>1259</v>
      </c>
      <c r="BZ320" s="267"/>
      <c r="CA320" s="279"/>
      <c r="CB320" s="279"/>
      <c r="CC320" s="279"/>
      <c r="CD320" s="1283"/>
    </row>
    <row r="321" spans="1:82" s="804" customFormat="1">
      <c r="A321" s="265" t="s">
        <v>58</v>
      </c>
      <c r="B321" s="2" t="s">
        <v>2127</v>
      </c>
      <c r="C321" s="2" t="s">
        <v>503</v>
      </c>
      <c r="D321" s="265" t="s">
        <v>2299</v>
      </c>
      <c r="E321" s="265">
        <v>45705</v>
      </c>
      <c r="F321" s="266" t="str">
        <f>IF(_DBcomps[[#This Row],[Lab RTS]]="","No","Yes")</f>
        <v>Yes</v>
      </c>
      <c r="G321" s="267">
        <v>54.62</v>
      </c>
      <c r="H321" s="267"/>
      <c r="I321" s="267"/>
      <c r="J321" s="267"/>
      <c r="K321" s="267"/>
      <c r="L321" s="268"/>
      <c r="M321" s="275"/>
      <c r="N321" s="267"/>
      <c r="O321" s="267"/>
      <c r="P321" s="297">
        <v>10.039999999999999</v>
      </c>
      <c r="Q321" s="269">
        <v>1208</v>
      </c>
      <c r="R321" s="307">
        <v>1.341</v>
      </c>
      <c r="S321" s="307"/>
      <c r="T321" s="271">
        <v>7.57</v>
      </c>
      <c r="U321" s="267"/>
      <c r="V321" s="268"/>
      <c r="W321" s="267"/>
      <c r="X321" s="270"/>
      <c r="Y321" s="274"/>
      <c r="Z321" s="290"/>
      <c r="AA321" s="274"/>
      <c r="AB321" s="275"/>
      <c r="AC321" s="274"/>
      <c r="AD321" s="265"/>
      <c r="AE321" s="274" t="s">
        <v>1505</v>
      </c>
      <c r="AF321" s="274"/>
      <c r="AG321" s="275"/>
      <c r="AH321" s="274"/>
      <c r="AI321" s="274"/>
      <c r="AJ321" s="275"/>
      <c r="AK321" s="270"/>
      <c r="AL321" s="274"/>
      <c r="AM321" s="275"/>
      <c r="AN321" s="274"/>
      <c r="AO321" s="275"/>
      <c r="AP321" s="274"/>
      <c r="AQ321" s="277">
        <f t="shared" si="45"/>
        <v>2</v>
      </c>
      <c r="AR321" s="275" t="s">
        <v>737</v>
      </c>
      <c r="AS321" s="267"/>
      <c r="AT321" s="273"/>
      <c r="AU321" s="272"/>
      <c r="AV321" s="272"/>
      <c r="AW321" s="268"/>
      <c r="AX321" s="273"/>
      <c r="AY321" s="273"/>
      <c r="AZ321" s="275"/>
      <c r="BA321" s="268"/>
      <c r="BB321" s="268"/>
      <c r="BC321" s="268"/>
      <c r="BD321" s="268"/>
      <c r="BE321" s="267"/>
      <c r="BF321" s="275"/>
      <c r="BG321" s="275"/>
      <c r="BH321" s="275"/>
      <c r="BI321" s="275"/>
      <c r="BJ321" s="278">
        <v>45706</v>
      </c>
      <c r="BK321" s="305">
        <v>45706</v>
      </c>
      <c r="BL321" s="431" t="s">
        <v>2300</v>
      </c>
      <c r="BM321" s="272"/>
      <c r="BN321" s="422">
        <v>6</v>
      </c>
      <c r="BO321" s="422">
        <v>7</v>
      </c>
      <c r="BP321" s="303"/>
      <c r="BQ321" s="293">
        <v>45703</v>
      </c>
      <c r="BR321" s="284" t="s">
        <v>2301</v>
      </c>
      <c r="BS321" s="280" t="str">
        <f>IF(_DBcomps[[#This Row],[Problem]]="","Yes","No")</f>
        <v>No</v>
      </c>
      <c r="BT321" s="273"/>
      <c r="BU321" s="273"/>
      <c r="BV321" s="273">
        <v>1</v>
      </c>
      <c r="BW321" s="294">
        <v>1</v>
      </c>
      <c r="BX321" s="273">
        <v>5</v>
      </c>
      <c r="BY321" s="279" t="s">
        <v>1259</v>
      </c>
      <c r="BZ321" s="267">
        <v>2</v>
      </c>
      <c r="CA321" s="279" t="s">
        <v>1337</v>
      </c>
      <c r="CB321" s="279" t="s">
        <v>1245</v>
      </c>
      <c r="CC321" s="279" t="s">
        <v>1250</v>
      </c>
      <c r="CD321" s="816" t="s">
        <v>3227</v>
      </c>
    </row>
    <row r="322" spans="1:82" s="804" customFormat="1">
      <c r="A322" s="265" t="s">
        <v>58</v>
      </c>
      <c r="B322" s="2" t="s">
        <v>2127</v>
      </c>
      <c r="C322" s="2" t="s">
        <v>503</v>
      </c>
      <c r="D322" s="265" t="s">
        <v>2308</v>
      </c>
      <c r="E322" s="265">
        <v>45706</v>
      </c>
      <c r="F322" s="266" t="str">
        <f>IF(_DBcomps[[#This Row],[Lab RTS]]="","No","Yes")</f>
        <v>Yes</v>
      </c>
      <c r="G322" s="267">
        <v>54.65</v>
      </c>
      <c r="H322" s="267"/>
      <c r="I322" s="267"/>
      <c r="J322" s="267"/>
      <c r="K322" s="267"/>
      <c r="L322" s="268"/>
      <c r="M322" s="275"/>
      <c r="N322" s="267"/>
      <c r="O322" s="267"/>
      <c r="P322" s="297">
        <v>10.210000000000001</v>
      </c>
      <c r="Q322" s="269">
        <v>1268</v>
      </c>
      <c r="R322" s="307">
        <v>1.3460000000000001</v>
      </c>
      <c r="S322" s="307"/>
      <c r="T322" s="271">
        <v>7.71</v>
      </c>
      <c r="U322" s="267"/>
      <c r="V322" s="268"/>
      <c r="W322" s="267"/>
      <c r="X322" s="270"/>
      <c r="Y322" s="274"/>
      <c r="Z322" s="290"/>
      <c r="AA322" s="274"/>
      <c r="AB322" s="275"/>
      <c r="AC322" s="274"/>
      <c r="AD322" s="265"/>
      <c r="AE322" s="274" t="s">
        <v>1505</v>
      </c>
      <c r="AF322" s="274"/>
      <c r="AG322" s="275"/>
      <c r="AH322" s="274"/>
      <c r="AI322" s="274"/>
      <c r="AJ322" s="275"/>
      <c r="AK322" s="270"/>
      <c r="AL322" s="274"/>
      <c r="AM322" s="275"/>
      <c r="AN322" s="274"/>
      <c r="AO322" s="275"/>
      <c r="AP322" s="274"/>
      <c r="AQ322" s="277">
        <f t="shared" si="45"/>
        <v>2</v>
      </c>
      <c r="AR322" s="275" t="s">
        <v>737</v>
      </c>
      <c r="AS322" s="267"/>
      <c r="AT322" s="273"/>
      <c r="AU322" s="272"/>
      <c r="AV322" s="272"/>
      <c r="AW322" s="268"/>
      <c r="AX322" s="273"/>
      <c r="AY322" s="273"/>
      <c r="AZ322" s="275"/>
      <c r="BA322" s="268"/>
      <c r="BB322" s="268"/>
      <c r="BC322" s="268"/>
      <c r="BD322" s="268"/>
      <c r="BE322" s="267"/>
      <c r="BF322" s="275"/>
      <c r="BG322" s="275"/>
      <c r="BH322" s="275"/>
      <c r="BI322" s="275"/>
      <c r="BJ322" s="278">
        <v>45707</v>
      </c>
      <c r="BK322" s="305">
        <v>45707</v>
      </c>
      <c r="BL322" s="431" t="s">
        <v>2311</v>
      </c>
      <c r="BM322" s="272"/>
      <c r="BN322" s="422">
        <v>6</v>
      </c>
      <c r="BO322" s="422">
        <v>7</v>
      </c>
      <c r="BP322" s="303"/>
      <c r="BQ322" s="293">
        <v>45704</v>
      </c>
      <c r="BR322" s="284" t="s">
        <v>2314</v>
      </c>
      <c r="BS322" s="280" t="str">
        <f>IF(_DBcomps[[#This Row],[Problem]]="","Yes","No")</f>
        <v>Yes</v>
      </c>
      <c r="BT322" s="273"/>
      <c r="BU322" s="273"/>
      <c r="BV322" s="273">
        <v>1</v>
      </c>
      <c r="BW322" s="294"/>
      <c r="BX322" s="273">
        <v>5</v>
      </c>
      <c r="BY322" s="279" t="s">
        <v>1259</v>
      </c>
      <c r="BZ322" s="267"/>
      <c r="CA322" s="279"/>
      <c r="CB322" s="279"/>
      <c r="CC322" s="279"/>
      <c r="CD322" s="816"/>
    </row>
    <row r="323" spans="1:82" s="804" customFormat="1">
      <c r="A323" s="265" t="s">
        <v>58</v>
      </c>
      <c r="B323" s="2" t="s">
        <v>2127</v>
      </c>
      <c r="C323" s="2" t="s">
        <v>503</v>
      </c>
      <c r="D323" s="265" t="s">
        <v>2309</v>
      </c>
      <c r="E323" s="265">
        <v>45706</v>
      </c>
      <c r="F323" s="266" t="str">
        <f>IF(_DBcomps[[#This Row],[Lab RTS]]="","No","Yes")</f>
        <v>Yes</v>
      </c>
      <c r="G323" s="267">
        <v>54.72</v>
      </c>
      <c r="H323" s="267"/>
      <c r="I323" s="267"/>
      <c r="J323" s="267"/>
      <c r="K323" s="267"/>
      <c r="L323" s="268"/>
      <c r="M323" s="275"/>
      <c r="N323" s="267"/>
      <c r="O323" s="267"/>
      <c r="P323" s="297">
        <v>9.43</v>
      </c>
      <c r="Q323" s="269">
        <v>1248</v>
      </c>
      <c r="R323" s="307">
        <v>1.3440000000000001</v>
      </c>
      <c r="S323" s="307"/>
      <c r="T323" s="271">
        <v>7.52</v>
      </c>
      <c r="U323" s="267"/>
      <c r="V323" s="268"/>
      <c r="W323" s="267"/>
      <c r="X323" s="270"/>
      <c r="Y323" s="274"/>
      <c r="Z323" s="290"/>
      <c r="AA323" s="274"/>
      <c r="AB323" s="275"/>
      <c r="AC323" s="274"/>
      <c r="AD323" s="265"/>
      <c r="AE323" s="274" t="s">
        <v>1505</v>
      </c>
      <c r="AF323" s="274"/>
      <c r="AG323" s="275"/>
      <c r="AH323" s="274"/>
      <c r="AI323" s="274"/>
      <c r="AJ323" s="275"/>
      <c r="AK323" s="270"/>
      <c r="AL323" s="274"/>
      <c r="AM323" s="275"/>
      <c r="AN323" s="274"/>
      <c r="AO323" s="275"/>
      <c r="AP323" s="274"/>
      <c r="AQ323" s="277">
        <f t="shared" si="45"/>
        <v>2</v>
      </c>
      <c r="AR323" s="275" t="s">
        <v>737</v>
      </c>
      <c r="AS323" s="267"/>
      <c r="AT323" s="273"/>
      <c r="AU323" s="272"/>
      <c r="AV323" s="272"/>
      <c r="AW323" s="268"/>
      <c r="AX323" s="273"/>
      <c r="AY323" s="273"/>
      <c r="AZ323" s="275"/>
      <c r="BA323" s="268"/>
      <c r="BB323" s="268"/>
      <c r="BC323" s="268"/>
      <c r="BD323" s="268"/>
      <c r="BE323" s="267"/>
      <c r="BF323" s="275"/>
      <c r="BG323" s="275"/>
      <c r="BH323" s="275"/>
      <c r="BI323" s="275"/>
      <c r="BJ323" s="278">
        <v>45707</v>
      </c>
      <c r="BK323" s="305">
        <v>45707</v>
      </c>
      <c r="BL323" s="431" t="s">
        <v>2312</v>
      </c>
      <c r="BM323" s="272"/>
      <c r="BN323" s="422">
        <v>6</v>
      </c>
      <c r="BO323" s="422">
        <v>7</v>
      </c>
      <c r="BP323" s="303"/>
      <c r="BQ323" s="293">
        <v>45704</v>
      </c>
      <c r="BR323" s="284" t="s">
        <v>2315</v>
      </c>
      <c r="BS323" s="280" t="str">
        <f>IF(_DBcomps[[#This Row],[Problem]]="","Yes","No")</f>
        <v>Yes</v>
      </c>
      <c r="BT323" s="273"/>
      <c r="BU323" s="273"/>
      <c r="BV323" s="273">
        <v>1</v>
      </c>
      <c r="BW323" s="294"/>
      <c r="BX323" s="273">
        <v>5</v>
      </c>
      <c r="BY323" s="279" t="s">
        <v>1259</v>
      </c>
      <c r="BZ323" s="267"/>
      <c r="CA323" s="279"/>
      <c r="CB323" s="279"/>
      <c r="CC323" s="279"/>
      <c r="CD323" s="816"/>
    </row>
    <row r="324" spans="1:82" s="804" customFormat="1">
      <c r="A324" s="265" t="s">
        <v>58</v>
      </c>
      <c r="B324" s="2" t="s">
        <v>2127</v>
      </c>
      <c r="C324" s="2" t="s">
        <v>503</v>
      </c>
      <c r="D324" s="265" t="s">
        <v>2310</v>
      </c>
      <c r="E324" s="265">
        <v>45706</v>
      </c>
      <c r="F324" s="266" t="str">
        <f>IF(_DBcomps[[#This Row],[Lab RTS]]="","No","Yes")</f>
        <v>Yes</v>
      </c>
      <c r="G324" s="267">
        <v>54.74</v>
      </c>
      <c r="H324" s="267"/>
      <c r="I324" s="267"/>
      <c r="J324" s="267"/>
      <c r="K324" s="267"/>
      <c r="L324" s="268"/>
      <c r="M324" s="275"/>
      <c r="N324" s="267"/>
      <c r="O324" s="267"/>
      <c r="P324" s="297">
        <v>9.17</v>
      </c>
      <c r="Q324" s="269">
        <v>1304</v>
      </c>
      <c r="R324" s="307">
        <v>1.349</v>
      </c>
      <c r="S324" s="307"/>
      <c r="T324" s="271">
        <v>7.7</v>
      </c>
      <c r="U324" s="267"/>
      <c r="V324" s="268"/>
      <c r="W324" s="267"/>
      <c r="X324" s="270"/>
      <c r="Y324" s="274"/>
      <c r="Z324" s="290"/>
      <c r="AA324" s="274"/>
      <c r="AB324" s="275"/>
      <c r="AC324" s="274"/>
      <c r="AD324" s="265"/>
      <c r="AE324" s="274" t="s">
        <v>1505</v>
      </c>
      <c r="AF324" s="274"/>
      <c r="AG324" s="275"/>
      <c r="AH324" s="274"/>
      <c r="AI324" s="274"/>
      <c r="AJ324" s="275"/>
      <c r="AK324" s="270"/>
      <c r="AL324" s="274"/>
      <c r="AM324" s="275"/>
      <c r="AN324" s="274"/>
      <c r="AO324" s="275"/>
      <c r="AP324" s="274"/>
      <c r="AQ324" s="277">
        <f t="shared" si="45"/>
        <v>2</v>
      </c>
      <c r="AR324" s="275" t="s">
        <v>737</v>
      </c>
      <c r="AS324" s="267"/>
      <c r="AT324" s="273"/>
      <c r="AU324" s="272"/>
      <c r="AV324" s="272"/>
      <c r="AW324" s="268"/>
      <c r="AX324" s="273"/>
      <c r="AY324" s="273"/>
      <c r="AZ324" s="275"/>
      <c r="BA324" s="268"/>
      <c r="BB324" s="268"/>
      <c r="BC324" s="268"/>
      <c r="BD324" s="268"/>
      <c r="BE324" s="267"/>
      <c r="BF324" s="275"/>
      <c r="BG324" s="275"/>
      <c r="BH324" s="275"/>
      <c r="BI324" s="275"/>
      <c r="BJ324" s="278">
        <v>45707</v>
      </c>
      <c r="BK324" s="305">
        <v>45707</v>
      </c>
      <c r="BL324" s="431" t="s">
        <v>2313</v>
      </c>
      <c r="BM324" s="272"/>
      <c r="BN324" s="422">
        <v>5</v>
      </c>
      <c r="BO324" s="422">
        <v>7</v>
      </c>
      <c r="BP324" s="303"/>
      <c r="BQ324" s="293">
        <v>45704</v>
      </c>
      <c r="BR324" s="284" t="s">
        <v>2316</v>
      </c>
      <c r="BS324" s="280" t="str">
        <f>IF(_DBcomps[[#This Row],[Problem]]="","Yes","No")</f>
        <v>Yes</v>
      </c>
      <c r="BT324" s="273"/>
      <c r="BU324" s="273"/>
      <c r="BV324" s="273">
        <v>1</v>
      </c>
      <c r="BW324" s="294"/>
      <c r="BX324" s="273">
        <v>5</v>
      </c>
      <c r="BY324" s="279" t="s">
        <v>1259</v>
      </c>
      <c r="BZ324" s="267"/>
      <c r="CA324" s="279"/>
      <c r="CB324" s="279"/>
      <c r="CC324" s="279"/>
      <c r="CD324" s="816"/>
    </row>
    <row r="325" spans="1:82" s="804" customFormat="1">
      <c r="A325" s="265" t="s">
        <v>58</v>
      </c>
      <c r="B325" s="2" t="s">
        <v>2127</v>
      </c>
      <c r="C325" s="2" t="s">
        <v>503</v>
      </c>
      <c r="D325" s="265" t="s">
        <v>2318</v>
      </c>
      <c r="E325" s="265">
        <v>45707</v>
      </c>
      <c r="F325" s="266" t="str">
        <f>IF(_DBcomps[[#This Row],[Lab RTS]]="","No","Yes")</f>
        <v>Yes</v>
      </c>
      <c r="G325" s="267">
        <v>54.54</v>
      </c>
      <c r="H325" s="267"/>
      <c r="I325" s="267"/>
      <c r="J325" s="267"/>
      <c r="K325" s="267"/>
      <c r="L325" s="268"/>
      <c r="M325" s="275"/>
      <c r="N325" s="267"/>
      <c r="O325" s="267"/>
      <c r="P325" s="297">
        <v>9.24</v>
      </c>
      <c r="Q325" s="269">
        <v>1224</v>
      </c>
      <c r="R325" s="307">
        <v>1.341</v>
      </c>
      <c r="S325" s="307"/>
      <c r="T325" s="271">
        <v>7.65</v>
      </c>
      <c r="U325" s="267"/>
      <c r="V325" s="268"/>
      <c r="W325" s="267"/>
      <c r="X325" s="270"/>
      <c r="Y325" s="274"/>
      <c r="Z325" s="290"/>
      <c r="AA325" s="274"/>
      <c r="AB325" s="275"/>
      <c r="AC325" s="274"/>
      <c r="AD325" s="265"/>
      <c r="AE325" s="274" t="s">
        <v>1505</v>
      </c>
      <c r="AF325" s="274"/>
      <c r="AG325" s="275"/>
      <c r="AH325" s="274"/>
      <c r="AI325" s="274"/>
      <c r="AJ325" s="275"/>
      <c r="AK325" s="270"/>
      <c r="AL325" s="274"/>
      <c r="AM325" s="275"/>
      <c r="AN325" s="274"/>
      <c r="AO325" s="275"/>
      <c r="AP325" s="274"/>
      <c r="AQ325" s="277">
        <f t="shared" si="45"/>
        <v>2</v>
      </c>
      <c r="AR325" s="275" t="s">
        <v>737</v>
      </c>
      <c r="AS325" s="267"/>
      <c r="AT325" s="273"/>
      <c r="AU325" s="272"/>
      <c r="AV325" s="272"/>
      <c r="AW325" s="268"/>
      <c r="AX325" s="273"/>
      <c r="AY325" s="273"/>
      <c r="AZ325" s="275"/>
      <c r="BA325" s="268"/>
      <c r="BB325" s="268"/>
      <c r="BC325" s="268"/>
      <c r="BD325" s="268"/>
      <c r="BE325" s="267"/>
      <c r="BF325" s="275"/>
      <c r="BG325" s="275"/>
      <c r="BH325" s="275"/>
      <c r="BI325" s="275"/>
      <c r="BJ325" s="278">
        <v>45707</v>
      </c>
      <c r="BK325" s="305">
        <v>45707</v>
      </c>
      <c r="BL325" s="431" t="s">
        <v>2319</v>
      </c>
      <c r="BM325" s="272"/>
      <c r="BN325" s="422">
        <v>10</v>
      </c>
      <c r="BO325" s="422">
        <v>7</v>
      </c>
      <c r="BP325" s="303"/>
      <c r="BQ325" s="293">
        <v>45705</v>
      </c>
      <c r="BR325" s="284" t="s">
        <v>2320</v>
      </c>
      <c r="BS325" s="280" t="str">
        <f>IF(_DBcomps[[#This Row],[Problem]]="","Yes","No")</f>
        <v>Yes</v>
      </c>
      <c r="BT325" s="273"/>
      <c r="BU325" s="273"/>
      <c r="BV325" s="273">
        <v>1</v>
      </c>
      <c r="BW325" s="294"/>
      <c r="BX325" s="273">
        <v>5</v>
      </c>
      <c r="BY325" s="279" t="s">
        <v>1259</v>
      </c>
      <c r="BZ325" s="1122">
        <v>3.1</v>
      </c>
      <c r="CA325" s="279"/>
      <c r="CB325" s="279"/>
      <c r="CC325" s="279"/>
      <c r="CD325" s="816" t="s">
        <v>3225</v>
      </c>
    </row>
    <row r="326" spans="1:82" s="804" customFormat="1">
      <c r="A326" s="265" t="s">
        <v>58</v>
      </c>
      <c r="B326" s="2" t="s">
        <v>2127</v>
      </c>
      <c r="C326" s="2" t="s">
        <v>503</v>
      </c>
      <c r="D326" s="265" t="s">
        <v>2345</v>
      </c>
      <c r="E326" s="265">
        <v>45707</v>
      </c>
      <c r="F326" s="266" t="str">
        <f>IF(_DBcomps[[#This Row],[Lab RTS]]="","No","Yes")</f>
        <v>Yes</v>
      </c>
      <c r="G326" s="267">
        <v>53.7</v>
      </c>
      <c r="H326" s="267"/>
      <c r="I326" s="267"/>
      <c r="J326" s="267"/>
      <c r="K326" s="267"/>
      <c r="L326" s="268"/>
      <c r="M326" s="275"/>
      <c r="N326" s="267"/>
      <c r="O326" s="267"/>
      <c r="P326" s="297">
        <v>10.07</v>
      </c>
      <c r="Q326" s="269">
        <v>1284</v>
      </c>
      <c r="R326" s="307">
        <v>1.3420000000000001</v>
      </c>
      <c r="S326" s="307"/>
      <c r="T326" s="271">
        <v>7.67</v>
      </c>
      <c r="U326" s="267"/>
      <c r="V326" s="268"/>
      <c r="W326" s="267"/>
      <c r="X326" s="270"/>
      <c r="Y326" s="274"/>
      <c r="Z326" s="290"/>
      <c r="AA326" s="274"/>
      <c r="AB326" s="275"/>
      <c r="AC326" s="274"/>
      <c r="AD326" s="265"/>
      <c r="AE326" s="274" t="s">
        <v>1505</v>
      </c>
      <c r="AF326" s="274"/>
      <c r="AG326" s="275"/>
      <c r="AH326" s="274"/>
      <c r="AI326" s="274"/>
      <c r="AJ326" s="275"/>
      <c r="AK326" s="270"/>
      <c r="AL326" s="274"/>
      <c r="AM326" s="275"/>
      <c r="AN326" s="274"/>
      <c r="AO326" s="275"/>
      <c r="AP326" s="274"/>
      <c r="AQ326" s="277">
        <f t="shared" ref="AQ326:AQ331" si="46">MONTH(E326)</f>
        <v>2</v>
      </c>
      <c r="AR326" s="275" t="s">
        <v>737</v>
      </c>
      <c r="AS326" s="267"/>
      <c r="AT326" s="273"/>
      <c r="AU326" s="272"/>
      <c r="AV326" s="272"/>
      <c r="AW326" s="268"/>
      <c r="AX326" s="273"/>
      <c r="AY326" s="273"/>
      <c r="AZ326" s="275"/>
      <c r="BA326" s="268"/>
      <c r="BB326" s="268"/>
      <c r="BC326" s="268"/>
      <c r="BD326" s="268"/>
      <c r="BE326" s="267"/>
      <c r="BF326" s="275"/>
      <c r="BG326" s="275"/>
      <c r="BH326" s="275"/>
      <c r="BI326" s="275"/>
      <c r="BJ326" s="278">
        <v>45708</v>
      </c>
      <c r="BK326" s="305">
        <v>45708</v>
      </c>
      <c r="BL326" s="431" t="s">
        <v>2347</v>
      </c>
      <c r="BM326" s="272"/>
      <c r="BN326" s="422">
        <v>9</v>
      </c>
      <c r="BO326" s="422">
        <v>7</v>
      </c>
      <c r="BP326" s="303"/>
      <c r="BQ326" s="293">
        <v>45706</v>
      </c>
      <c r="BR326" s="284" t="s">
        <v>2348</v>
      </c>
      <c r="BS326" s="280" t="str">
        <f>IF(_DBcomps[[#This Row],[Problem]]="","Yes","No")</f>
        <v>No</v>
      </c>
      <c r="BT326" s="273"/>
      <c r="BU326" s="273"/>
      <c r="BV326" s="273">
        <v>1</v>
      </c>
      <c r="BW326" s="294">
        <v>1</v>
      </c>
      <c r="BX326" s="273">
        <v>5</v>
      </c>
      <c r="BY326" s="279" t="s">
        <v>1259</v>
      </c>
      <c r="BZ326" s="267">
        <v>5.05</v>
      </c>
      <c r="CA326" s="279" t="s">
        <v>1331</v>
      </c>
      <c r="CB326" s="279" t="s">
        <v>1245</v>
      </c>
      <c r="CC326" s="279" t="s">
        <v>1248</v>
      </c>
      <c r="CD326" s="816" t="s">
        <v>2349</v>
      </c>
    </row>
    <row r="327" spans="1:82" s="804" customFormat="1">
      <c r="A327" s="265" t="s">
        <v>58</v>
      </c>
      <c r="B327" s="2" t="s">
        <v>2127</v>
      </c>
      <c r="C327" s="2" t="s">
        <v>503</v>
      </c>
      <c r="D327" s="265" t="s">
        <v>2346</v>
      </c>
      <c r="E327" s="265">
        <v>45707</v>
      </c>
      <c r="F327" s="266" t="str">
        <f>IF(_DBcomps[[#This Row],[Lab RTS]]="","No","Yes")</f>
        <v>Yes</v>
      </c>
      <c r="G327" s="267">
        <v>54.04</v>
      </c>
      <c r="H327" s="267"/>
      <c r="I327" s="267"/>
      <c r="J327" s="267"/>
      <c r="K327" s="267"/>
      <c r="L327" s="268"/>
      <c r="M327" s="275"/>
      <c r="N327" s="267"/>
      <c r="O327" s="267"/>
      <c r="P327" s="297">
        <v>10.06</v>
      </c>
      <c r="Q327" s="269">
        <v>1296</v>
      </c>
      <c r="R327" s="307">
        <v>1.3440000000000001</v>
      </c>
      <c r="S327" s="307"/>
      <c r="T327" s="271">
        <v>7.47</v>
      </c>
      <c r="U327" s="267"/>
      <c r="V327" s="268"/>
      <c r="W327" s="267"/>
      <c r="X327" s="270"/>
      <c r="Y327" s="274"/>
      <c r="Z327" s="290"/>
      <c r="AA327" s="274"/>
      <c r="AB327" s="275"/>
      <c r="AC327" s="274"/>
      <c r="AD327" s="265"/>
      <c r="AE327" s="274" t="s">
        <v>1505</v>
      </c>
      <c r="AF327" s="274"/>
      <c r="AG327" s="275"/>
      <c r="AH327" s="274"/>
      <c r="AI327" s="274"/>
      <c r="AJ327" s="275"/>
      <c r="AK327" s="270"/>
      <c r="AL327" s="274"/>
      <c r="AM327" s="275"/>
      <c r="AN327" s="274"/>
      <c r="AO327" s="275"/>
      <c r="AP327" s="274"/>
      <c r="AQ327" s="277">
        <f t="shared" si="46"/>
        <v>2</v>
      </c>
      <c r="AR327" s="275" t="s">
        <v>737</v>
      </c>
      <c r="AS327" s="267"/>
      <c r="AT327" s="273"/>
      <c r="AU327" s="272"/>
      <c r="AV327" s="272"/>
      <c r="AW327" s="268"/>
      <c r="AX327" s="273"/>
      <c r="AY327" s="273"/>
      <c r="AZ327" s="275"/>
      <c r="BA327" s="268"/>
      <c r="BB327" s="268"/>
      <c r="BC327" s="268"/>
      <c r="BD327" s="268"/>
      <c r="BE327" s="267"/>
      <c r="BF327" s="275"/>
      <c r="BG327" s="275"/>
      <c r="BH327" s="275"/>
      <c r="BI327" s="275"/>
      <c r="BJ327" s="278">
        <v>45708</v>
      </c>
      <c r="BK327" s="305">
        <v>45708</v>
      </c>
      <c r="BL327" s="431" t="s">
        <v>2360</v>
      </c>
      <c r="BM327" s="272"/>
      <c r="BN327" s="422">
        <v>7</v>
      </c>
      <c r="BO327" s="422">
        <v>7</v>
      </c>
      <c r="BP327" s="303"/>
      <c r="BQ327" s="293">
        <v>45706</v>
      </c>
      <c r="BR327" s="284" t="s">
        <v>1565</v>
      </c>
      <c r="BS327" s="280" t="str">
        <f>IF(_DBcomps[[#This Row],[Problem]]="","Yes","No")</f>
        <v>Yes</v>
      </c>
      <c r="BT327" s="273"/>
      <c r="BU327" s="273"/>
      <c r="BV327" s="273">
        <v>1</v>
      </c>
      <c r="BW327" s="294"/>
      <c r="BX327" s="273">
        <v>5</v>
      </c>
      <c r="BY327" s="279" t="s">
        <v>1259</v>
      </c>
      <c r="BZ327" s="1121">
        <v>4.3499999999999996</v>
      </c>
      <c r="CA327" s="279"/>
      <c r="CB327" s="279"/>
      <c r="CC327" s="279"/>
      <c r="CD327" s="816" t="s">
        <v>3226</v>
      </c>
    </row>
    <row r="328" spans="1:82" s="804" customFormat="1">
      <c r="A328" s="265" t="s">
        <v>58</v>
      </c>
      <c r="B328" s="2" t="s">
        <v>2127</v>
      </c>
      <c r="C328" s="2" t="s">
        <v>503</v>
      </c>
      <c r="D328" s="265" t="s">
        <v>2359</v>
      </c>
      <c r="E328" s="265">
        <v>45708</v>
      </c>
      <c r="F328" s="266" t="str">
        <f>IF(_DBcomps[[#This Row],[Lab RTS]]="","No","Yes")</f>
        <v>Yes</v>
      </c>
      <c r="G328" s="267">
        <v>53.78</v>
      </c>
      <c r="H328" s="267"/>
      <c r="I328" s="267"/>
      <c r="J328" s="267"/>
      <c r="K328" s="267"/>
      <c r="L328" s="268"/>
      <c r="M328" s="275"/>
      <c r="N328" s="267"/>
      <c r="O328" s="267"/>
      <c r="P328" s="297">
        <v>9.8000000000000007</v>
      </c>
      <c r="Q328" s="269">
        <v>1128</v>
      </c>
      <c r="R328" s="307">
        <v>1.343</v>
      </c>
      <c r="S328" s="307"/>
      <c r="T328" s="271">
        <v>7.14</v>
      </c>
      <c r="U328" s="267"/>
      <c r="V328" s="268"/>
      <c r="W328" s="267"/>
      <c r="X328" s="270"/>
      <c r="Y328" s="274"/>
      <c r="Z328" s="290"/>
      <c r="AA328" s="274"/>
      <c r="AB328" s="275"/>
      <c r="AC328" s="274"/>
      <c r="AD328" s="265"/>
      <c r="AE328" s="274">
        <v>1.35E-2</v>
      </c>
      <c r="AF328" s="274"/>
      <c r="AG328" s="275"/>
      <c r="AH328" s="274"/>
      <c r="AI328" s="274"/>
      <c r="AJ328" s="275"/>
      <c r="AK328" s="270"/>
      <c r="AL328" s="274"/>
      <c r="AM328" s="275"/>
      <c r="AN328" s="274"/>
      <c r="AO328" s="275"/>
      <c r="AP328" s="274"/>
      <c r="AQ328" s="277">
        <f t="shared" si="46"/>
        <v>2</v>
      </c>
      <c r="AR328" s="275" t="s">
        <v>737</v>
      </c>
      <c r="AS328" s="267"/>
      <c r="AT328" s="273"/>
      <c r="AU328" s="272"/>
      <c r="AV328" s="272"/>
      <c r="AW328" s="268"/>
      <c r="AX328" s="273"/>
      <c r="AY328" s="273"/>
      <c r="AZ328" s="275"/>
      <c r="BA328" s="268"/>
      <c r="BB328" s="268"/>
      <c r="BC328" s="268"/>
      <c r="BD328" s="268"/>
      <c r="BE328" s="267"/>
      <c r="BF328" s="275"/>
      <c r="BG328" s="275"/>
      <c r="BH328" s="275"/>
      <c r="BI328" s="275"/>
      <c r="BJ328" s="278">
        <v>45709</v>
      </c>
      <c r="BK328" s="305">
        <v>45709</v>
      </c>
      <c r="BL328" s="431" t="s">
        <v>2361</v>
      </c>
      <c r="BM328" s="272"/>
      <c r="BN328" s="422">
        <v>9</v>
      </c>
      <c r="BO328" s="422">
        <v>7</v>
      </c>
      <c r="BP328" s="303"/>
      <c r="BQ328" s="293">
        <v>45707</v>
      </c>
      <c r="BR328" s="284" t="s">
        <v>2362</v>
      </c>
      <c r="BS328" s="280" t="str">
        <f>IF(_DBcomps[[#This Row],[Problem]]="","Yes","No")</f>
        <v>Yes</v>
      </c>
      <c r="BT328" s="273"/>
      <c r="BU328" s="273"/>
      <c r="BV328" s="273">
        <v>1</v>
      </c>
      <c r="BW328" s="294"/>
      <c r="BX328" s="273">
        <v>5</v>
      </c>
      <c r="BY328" s="279" t="s">
        <v>1259</v>
      </c>
      <c r="BZ328" s="267"/>
      <c r="CA328" s="279"/>
      <c r="CB328" s="279"/>
      <c r="CC328" s="279"/>
      <c r="CD328" s="1283"/>
    </row>
    <row r="329" spans="1:82" s="804" customFormat="1">
      <c r="A329" s="265" t="s">
        <v>58</v>
      </c>
      <c r="B329" s="2" t="s">
        <v>2127</v>
      </c>
      <c r="C329" s="2" t="s">
        <v>503</v>
      </c>
      <c r="D329" s="265" t="s">
        <v>2363</v>
      </c>
      <c r="E329" s="265">
        <v>45708</v>
      </c>
      <c r="F329" s="266" t="str">
        <f>IF(_DBcomps[[#This Row],[Lab RTS]]="","No","Yes")</f>
        <v>Yes</v>
      </c>
      <c r="G329" s="267">
        <v>54.56</v>
      </c>
      <c r="H329" s="267"/>
      <c r="I329" s="267"/>
      <c r="J329" s="267"/>
      <c r="K329" s="267"/>
      <c r="L329" s="268"/>
      <c r="M329" s="275"/>
      <c r="N329" s="267"/>
      <c r="O329" s="267"/>
      <c r="P329" s="297">
        <v>9.5</v>
      </c>
      <c r="Q329" s="269">
        <v>1156</v>
      </c>
      <c r="R329" s="307">
        <v>1.341</v>
      </c>
      <c r="S329" s="307"/>
      <c r="T329" s="271">
        <v>7.4</v>
      </c>
      <c r="U329" s="267"/>
      <c r="V329" s="268"/>
      <c r="W329" s="267"/>
      <c r="X329" s="270"/>
      <c r="Y329" s="274"/>
      <c r="Z329" s="290"/>
      <c r="AA329" s="274"/>
      <c r="AB329" s="275"/>
      <c r="AC329" s="274"/>
      <c r="AD329" s="265"/>
      <c r="AE329" s="274" t="s">
        <v>1505</v>
      </c>
      <c r="AF329" s="274"/>
      <c r="AG329" s="275"/>
      <c r="AH329" s="274"/>
      <c r="AI329" s="274"/>
      <c r="AJ329" s="275"/>
      <c r="AK329" s="270"/>
      <c r="AL329" s="274"/>
      <c r="AM329" s="275"/>
      <c r="AN329" s="274"/>
      <c r="AO329" s="275"/>
      <c r="AP329" s="274"/>
      <c r="AQ329" s="277">
        <f t="shared" si="46"/>
        <v>2</v>
      </c>
      <c r="AR329" s="275" t="s">
        <v>737</v>
      </c>
      <c r="AS329" s="267"/>
      <c r="AT329" s="273"/>
      <c r="AU329" s="272"/>
      <c r="AV329" s="272"/>
      <c r="AW329" s="268"/>
      <c r="AX329" s="273"/>
      <c r="AY329" s="273"/>
      <c r="AZ329" s="275"/>
      <c r="BA329" s="268"/>
      <c r="BB329" s="268"/>
      <c r="BC329" s="268"/>
      <c r="BD329" s="268"/>
      <c r="BE329" s="267"/>
      <c r="BF329" s="275"/>
      <c r="BG329" s="275"/>
      <c r="BH329" s="275"/>
      <c r="BI329" s="275"/>
      <c r="BJ329" s="278">
        <v>45709</v>
      </c>
      <c r="BK329" s="305">
        <v>45709</v>
      </c>
      <c r="BL329" s="431" t="s">
        <v>2364</v>
      </c>
      <c r="BM329" s="272"/>
      <c r="BN329" s="422">
        <v>8</v>
      </c>
      <c r="BO329" s="422">
        <v>7</v>
      </c>
      <c r="BP329" s="303"/>
      <c r="BQ329" s="293">
        <v>45708</v>
      </c>
      <c r="BR329" s="284" t="s">
        <v>2056</v>
      </c>
      <c r="BS329" s="280" t="str">
        <f>IF(_DBcomps[[#This Row],[Problem]]="","Yes","No")</f>
        <v>Yes</v>
      </c>
      <c r="BT329" s="273"/>
      <c r="BU329" s="273"/>
      <c r="BV329" s="273">
        <v>1</v>
      </c>
      <c r="BW329" s="294"/>
      <c r="BX329" s="273">
        <v>5</v>
      </c>
      <c r="BY329" s="279" t="s">
        <v>1259</v>
      </c>
      <c r="BZ329" s="267"/>
      <c r="CA329" s="279"/>
      <c r="CB329" s="279"/>
      <c r="CC329" s="279"/>
      <c r="CD329" s="1283"/>
    </row>
    <row r="330" spans="1:82" s="804" customFormat="1">
      <c r="A330" s="265" t="s">
        <v>58</v>
      </c>
      <c r="B330" s="2" t="s">
        <v>2127</v>
      </c>
      <c r="C330" s="2" t="s">
        <v>503</v>
      </c>
      <c r="D330" s="265" t="s">
        <v>2373</v>
      </c>
      <c r="E330" s="265">
        <v>45708</v>
      </c>
      <c r="F330" s="266" t="str">
        <f>IF(_DBcomps[[#This Row],[Lab RTS]]="","No","Yes")</f>
        <v>Yes</v>
      </c>
      <c r="G330" s="267">
        <v>54.31</v>
      </c>
      <c r="H330" s="267"/>
      <c r="I330" s="267"/>
      <c r="J330" s="267"/>
      <c r="K330" s="267"/>
      <c r="L330" s="268"/>
      <c r="M330" s="275"/>
      <c r="N330" s="267"/>
      <c r="O330" s="267"/>
      <c r="P330" s="297">
        <v>9.42</v>
      </c>
      <c r="Q330" s="269">
        <v>1196</v>
      </c>
      <c r="R330" s="307">
        <v>1.3440000000000001</v>
      </c>
      <c r="S330" s="307"/>
      <c r="T330" s="271">
        <v>7.12</v>
      </c>
      <c r="U330" s="267"/>
      <c r="V330" s="268"/>
      <c r="W330" s="267"/>
      <c r="X330" s="270"/>
      <c r="Y330" s="274"/>
      <c r="Z330" s="290"/>
      <c r="AA330" s="274"/>
      <c r="AB330" s="275"/>
      <c r="AC330" s="274"/>
      <c r="AD330" s="265"/>
      <c r="AE330" s="274" t="s">
        <v>1505</v>
      </c>
      <c r="AF330" s="274"/>
      <c r="AG330" s="275"/>
      <c r="AH330" s="274"/>
      <c r="AI330" s="274"/>
      <c r="AJ330" s="275"/>
      <c r="AK330" s="270"/>
      <c r="AL330" s="274"/>
      <c r="AM330" s="275"/>
      <c r="AN330" s="274"/>
      <c r="AO330" s="275"/>
      <c r="AP330" s="274"/>
      <c r="AQ330" s="277">
        <f t="shared" si="46"/>
        <v>2</v>
      </c>
      <c r="AR330" s="275" t="s">
        <v>737</v>
      </c>
      <c r="AS330" s="267"/>
      <c r="AT330" s="273"/>
      <c r="AU330" s="272"/>
      <c r="AV330" s="272"/>
      <c r="AW330" s="268"/>
      <c r="AX330" s="273"/>
      <c r="AY330" s="273"/>
      <c r="AZ330" s="275"/>
      <c r="BA330" s="268"/>
      <c r="BB330" s="268"/>
      <c r="BC330" s="268"/>
      <c r="BD330" s="268"/>
      <c r="BE330" s="267"/>
      <c r="BF330" s="275"/>
      <c r="BG330" s="275"/>
      <c r="BH330" s="275"/>
      <c r="BI330" s="275"/>
      <c r="BJ330" s="278">
        <v>45709</v>
      </c>
      <c r="BK330" s="305">
        <v>45709</v>
      </c>
      <c r="BL330" s="431" t="s">
        <v>2375</v>
      </c>
      <c r="BM330" s="272"/>
      <c r="BN330" s="422">
        <v>6</v>
      </c>
      <c r="BO330" s="422">
        <v>7</v>
      </c>
      <c r="BP330" s="303"/>
      <c r="BQ330" s="293">
        <v>45708</v>
      </c>
      <c r="BR330" s="284" t="s">
        <v>2056</v>
      </c>
      <c r="BS330" s="280" t="str">
        <f>IF(_DBcomps[[#This Row],[Problem]]="","Yes","No")</f>
        <v>Yes</v>
      </c>
      <c r="BT330" s="273"/>
      <c r="BU330" s="273"/>
      <c r="BV330" s="273">
        <v>1</v>
      </c>
      <c r="BW330" s="294"/>
      <c r="BX330" s="273">
        <v>5</v>
      </c>
      <c r="BY330" s="279" t="s">
        <v>1259</v>
      </c>
      <c r="BZ330" s="267"/>
      <c r="CA330" s="279"/>
      <c r="CB330" s="279"/>
      <c r="CC330" s="279"/>
      <c r="CD330" s="1283"/>
    </row>
    <row r="331" spans="1:82" s="804" customFormat="1">
      <c r="A331" s="265" t="s">
        <v>58</v>
      </c>
      <c r="B331" s="2" t="s">
        <v>2127</v>
      </c>
      <c r="C331" s="2" t="s">
        <v>503</v>
      </c>
      <c r="D331" s="265" t="s">
        <v>2374</v>
      </c>
      <c r="E331" s="265">
        <v>45709</v>
      </c>
      <c r="F331" s="266" t="str">
        <f>IF(_DBcomps[[#This Row],[Lab RTS]]="","No","Yes")</f>
        <v>Yes</v>
      </c>
      <c r="G331" s="267">
        <v>54.18</v>
      </c>
      <c r="H331" s="267"/>
      <c r="I331" s="267"/>
      <c r="J331" s="267"/>
      <c r="K331" s="267"/>
      <c r="L331" s="268"/>
      <c r="M331" s="275"/>
      <c r="N331" s="267"/>
      <c r="O331" s="267"/>
      <c r="P331" s="297">
        <v>7.66</v>
      </c>
      <c r="Q331" s="269">
        <v>1220</v>
      </c>
      <c r="R331" s="307">
        <v>1.34</v>
      </c>
      <c r="S331" s="307"/>
      <c r="T331" s="271">
        <v>7.38</v>
      </c>
      <c r="U331" s="267"/>
      <c r="V331" s="268"/>
      <c r="W331" s="267"/>
      <c r="X331" s="270"/>
      <c r="Y331" s="274"/>
      <c r="Z331" s="290"/>
      <c r="AA331" s="274"/>
      <c r="AB331" s="275"/>
      <c r="AC331" s="274"/>
      <c r="AD331" s="265"/>
      <c r="AE331" s="274" t="s">
        <v>1505</v>
      </c>
      <c r="AF331" s="274"/>
      <c r="AG331" s="275"/>
      <c r="AH331" s="274"/>
      <c r="AI331" s="274"/>
      <c r="AJ331" s="275"/>
      <c r="AK331" s="270"/>
      <c r="AL331" s="274"/>
      <c r="AM331" s="275"/>
      <c r="AN331" s="274"/>
      <c r="AO331" s="275"/>
      <c r="AP331" s="274"/>
      <c r="AQ331" s="277">
        <f t="shared" si="46"/>
        <v>2</v>
      </c>
      <c r="AR331" s="275" t="s">
        <v>737</v>
      </c>
      <c r="AS331" s="267"/>
      <c r="AT331" s="273"/>
      <c r="AU331" s="272"/>
      <c r="AV331" s="272"/>
      <c r="AW331" s="268"/>
      <c r="AX331" s="273"/>
      <c r="AY331" s="273"/>
      <c r="AZ331" s="275"/>
      <c r="BA331" s="268"/>
      <c r="BB331" s="268"/>
      <c r="BC331" s="268"/>
      <c r="BD331" s="268"/>
      <c r="BE331" s="267"/>
      <c r="BF331" s="275"/>
      <c r="BG331" s="275"/>
      <c r="BH331" s="275"/>
      <c r="BI331" s="275"/>
      <c r="BJ331" s="278">
        <v>45709</v>
      </c>
      <c r="BK331" s="305">
        <v>45709</v>
      </c>
      <c r="BL331" s="431" t="s">
        <v>2376</v>
      </c>
      <c r="BM331" s="272"/>
      <c r="BN331" s="422">
        <v>7</v>
      </c>
      <c r="BO331" s="422">
        <v>7</v>
      </c>
      <c r="BP331" s="303"/>
      <c r="BQ331" s="293">
        <v>45708</v>
      </c>
      <c r="BR331" s="284" t="s">
        <v>2377</v>
      </c>
      <c r="BS331" s="280" t="str">
        <f>IF(_DBcomps[[#This Row],[Problem]]="","Yes","No")</f>
        <v>Yes</v>
      </c>
      <c r="BT331" s="273"/>
      <c r="BU331" s="273"/>
      <c r="BV331" s="273">
        <v>1</v>
      </c>
      <c r="BW331" s="294"/>
      <c r="BX331" s="273">
        <v>5</v>
      </c>
      <c r="BY331" s="279" t="s">
        <v>1259</v>
      </c>
      <c r="BZ331" s="267"/>
      <c r="CA331" s="279"/>
      <c r="CB331" s="279"/>
      <c r="CC331" s="279"/>
      <c r="CD331" s="1283"/>
    </row>
    <row r="332" spans="1:82" s="804" customFormat="1">
      <c r="A332" s="265" t="s">
        <v>58</v>
      </c>
      <c r="B332" s="2" t="s">
        <v>2127</v>
      </c>
      <c r="C332" s="2" t="s">
        <v>503</v>
      </c>
      <c r="D332" s="265" t="s">
        <v>2383</v>
      </c>
      <c r="E332" s="265">
        <v>45709</v>
      </c>
      <c r="F332" s="266" t="str">
        <f>IF(_DBcomps[[#This Row],[Lab RTS]]="","No","Yes")</f>
        <v>Yes</v>
      </c>
      <c r="G332" s="267">
        <v>54.19</v>
      </c>
      <c r="H332" s="267"/>
      <c r="I332" s="267"/>
      <c r="J332" s="267"/>
      <c r="K332" s="267"/>
      <c r="L332" s="268"/>
      <c r="M332" s="275"/>
      <c r="N332" s="267"/>
      <c r="O332" s="267"/>
      <c r="P332" s="297">
        <v>7.6</v>
      </c>
      <c r="Q332" s="269">
        <v>1176</v>
      </c>
      <c r="R332" s="307">
        <v>1.3420000000000001</v>
      </c>
      <c r="S332" s="307"/>
      <c r="T332" s="271">
        <v>7.37</v>
      </c>
      <c r="U332" s="267"/>
      <c r="V332" s="268"/>
      <c r="W332" s="267"/>
      <c r="X332" s="270"/>
      <c r="Y332" s="274"/>
      <c r="Z332" s="290"/>
      <c r="AA332" s="274"/>
      <c r="AB332" s="275"/>
      <c r="AC332" s="274"/>
      <c r="AD332" s="265"/>
      <c r="AE332" s="274" t="s">
        <v>1505</v>
      </c>
      <c r="AF332" s="274"/>
      <c r="AG332" s="275"/>
      <c r="AH332" s="274"/>
      <c r="AI332" s="274"/>
      <c r="AJ332" s="275"/>
      <c r="AK332" s="270"/>
      <c r="AL332" s="274"/>
      <c r="AM332" s="275"/>
      <c r="AN332" s="274"/>
      <c r="AO332" s="275"/>
      <c r="AP332" s="274"/>
      <c r="AQ332" s="277">
        <f t="shared" ref="AQ332:AQ338" si="47">MONTH(E332)</f>
        <v>2</v>
      </c>
      <c r="AR332" s="275" t="s">
        <v>737</v>
      </c>
      <c r="AS332" s="267"/>
      <c r="AT332" s="273"/>
      <c r="AU332" s="272"/>
      <c r="AV332" s="272"/>
      <c r="AW332" s="268"/>
      <c r="AX332" s="273"/>
      <c r="AY332" s="273"/>
      <c r="AZ332" s="275"/>
      <c r="BA332" s="268"/>
      <c r="BB332" s="268"/>
      <c r="BC332" s="268"/>
      <c r="BD332" s="268"/>
      <c r="BE332" s="267"/>
      <c r="BF332" s="275"/>
      <c r="BG332" s="275"/>
      <c r="BH332" s="275"/>
      <c r="BI332" s="275"/>
      <c r="BJ332" s="278">
        <v>45709</v>
      </c>
      <c r="BK332" s="305">
        <v>45709</v>
      </c>
      <c r="BL332" s="431" t="s">
        <v>2384</v>
      </c>
      <c r="BM332" s="272"/>
      <c r="BN332" s="422">
        <v>7</v>
      </c>
      <c r="BO332" s="422">
        <v>7</v>
      </c>
      <c r="BP332" s="303"/>
      <c r="BQ332" s="293">
        <v>45709</v>
      </c>
      <c r="BR332" s="284" t="s">
        <v>2385</v>
      </c>
      <c r="BS332" s="280" t="str">
        <f>IF(_DBcomps[[#This Row],[Problem]]="","Yes","No")</f>
        <v>No</v>
      </c>
      <c r="BT332" s="273"/>
      <c r="BU332" s="273"/>
      <c r="BV332" s="273">
        <v>1</v>
      </c>
      <c r="BW332" s="294">
        <v>1</v>
      </c>
      <c r="BX332" s="273">
        <v>5</v>
      </c>
      <c r="BY332" s="279" t="s">
        <v>1259</v>
      </c>
      <c r="BZ332" s="807">
        <v>2.39</v>
      </c>
      <c r="CA332" s="279" t="s">
        <v>1337</v>
      </c>
      <c r="CB332" s="279" t="s">
        <v>1245</v>
      </c>
      <c r="CC332" s="279" t="s">
        <v>1250</v>
      </c>
      <c r="CD332" s="816" t="s">
        <v>3228</v>
      </c>
    </row>
    <row r="333" spans="1:82" s="804" customFormat="1">
      <c r="A333" s="265" t="s">
        <v>58</v>
      </c>
      <c r="B333" s="2" t="s">
        <v>2127</v>
      </c>
      <c r="C333" s="2" t="s">
        <v>503</v>
      </c>
      <c r="D333" s="265" t="s">
        <v>2386</v>
      </c>
      <c r="E333" s="265">
        <v>45710</v>
      </c>
      <c r="F333" s="266" t="str">
        <f>IF(_DBcomps[[#This Row],[Lab RTS]]="","No","Yes")</f>
        <v>Yes</v>
      </c>
      <c r="G333" s="267">
        <v>54.01</v>
      </c>
      <c r="H333" s="267"/>
      <c r="I333" s="267"/>
      <c r="J333" s="267"/>
      <c r="K333" s="267"/>
      <c r="L333" s="268"/>
      <c r="M333" s="275"/>
      <c r="N333" s="267"/>
      <c r="O333" s="267"/>
      <c r="P333" s="297">
        <v>9.41</v>
      </c>
      <c r="Q333" s="269">
        <v>1236</v>
      </c>
      <c r="R333" s="307">
        <v>1.345</v>
      </c>
      <c r="S333" s="307"/>
      <c r="T333" s="271">
        <v>7.58</v>
      </c>
      <c r="U333" s="267"/>
      <c r="V333" s="268"/>
      <c r="W333" s="267"/>
      <c r="X333" s="270"/>
      <c r="Y333" s="274"/>
      <c r="Z333" s="290"/>
      <c r="AA333" s="274"/>
      <c r="AB333" s="275"/>
      <c r="AC333" s="274"/>
      <c r="AD333" s="265"/>
      <c r="AE333" s="274" t="s">
        <v>1505</v>
      </c>
      <c r="AF333" s="274"/>
      <c r="AG333" s="275"/>
      <c r="AH333" s="274"/>
      <c r="AI333" s="274"/>
      <c r="AJ333" s="275"/>
      <c r="AK333" s="270"/>
      <c r="AL333" s="274"/>
      <c r="AM333" s="275"/>
      <c r="AN333" s="274"/>
      <c r="AO333" s="275"/>
      <c r="AP333" s="274"/>
      <c r="AQ333" s="277">
        <f t="shared" si="47"/>
        <v>2</v>
      </c>
      <c r="AR333" s="275" t="s">
        <v>737</v>
      </c>
      <c r="AS333" s="267"/>
      <c r="AT333" s="273"/>
      <c r="AU333" s="272"/>
      <c r="AV333" s="272"/>
      <c r="AW333" s="268"/>
      <c r="AX333" s="273"/>
      <c r="AY333" s="273"/>
      <c r="AZ333" s="275"/>
      <c r="BA333" s="268"/>
      <c r="BB333" s="268"/>
      <c r="BC333" s="268"/>
      <c r="BD333" s="268"/>
      <c r="BE333" s="267"/>
      <c r="BF333" s="275"/>
      <c r="BG333" s="275"/>
      <c r="BH333" s="275"/>
      <c r="BI333" s="275"/>
      <c r="BJ333" s="278">
        <v>45711</v>
      </c>
      <c r="BK333" s="305">
        <v>45711</v>
      </c>
      <c r="BL333" s="431" t="s">
        <v>2387</v>
      </c>
      <c r="BM333" s="272"/>
      <c r="BN333" s="422">
        <v>5</v>
      </c>
      <c r="BO333" s="422">
        <v>7</v>
      </c>
      <c r="BP333" s="303"/>
      <c r="BQ333" s="293">
        <v>45709</v>
      </c>
      <c r="BR333" s="284" t="s">
        <v>2390</v>
      </c>
      <c r="BS333" s="280" t="str">
        <f>IF(_DBcomps[[#This Row],[Problem]]="","Yes","No")</f>
        <v>Yes</v>
      </c>
      <c r="BT333" s="273"/>
      <c r="BU333" s="273"/>
      <c r="BV333" s="273">
        <v>1</v>
      </c>
      <c r="BW333" s="294"/>
      <c r="BX333" s="273">
        <v>5</v>
      </c>
      <c r="BY333" s="279" t="s">
        <v>1259</v>
      </c>
      <c r="BZ333" s="267"/>
      <c r="CA333" s="279"/>
      <c r="CB333" s="279"/>
      <c r="CC333" s="279"/>
      <c r="CD333" s="1283"/>
    </row>
    <row r="334" spans="1:82" s="804" customFormat="1">
      <c r="A334" s="265" t="s">
        <v>58</v>
      </c>
      <c r="B334" s="2" t="s">
        <v>2127</v>
      </c>
      <c r="C334" s="2" t="s">
        <v>503</v>
      </c>
      <c r="D334" s="265" t="s">
        <v>2389</v>
      </c>
      <c r="E334" s="265">
        <v>45710</v>
      </c>
      <c r="F334" s="266" t="str">
        <f>IF(_DBcomps[[#This Row],[Lab RTS]]="","No","Yes")</f>
        <v>Yes</v>
      </c>
      <c r="G334" s="267">
        <v>54.23</v>
      </c>
      <c r="H334" s="267"/>
      <c r="I334" s="267"/>
      <c r="J334" s="267"/>
      <c r="K334" s="267"/>
      <c r="L334" s="268"/>
      <c r="M334" s="275"/>
      <c r="N334" s="267"/>
      <c r="O334" s="267"/>
      <c r="P334" s="297">
        <v>10.5</v>
      </c>
      <c r="Q334" s="269">
        <v>1248</v>
      </c>
      <c r="R334" s="307">
        <v>1.3420000000000001</v>
      </c>
      <c r="S334" s="307"/>
      <c r="T334" s="271">
        <v>7.59</v>
      </c>
      <c r="U334" s="267"/>
      <c r="V334" s="268"/>
      <c r="W334" s="267"/>
      <c r="X334" s="270"/>
      <c r="Y334" s="274"/>
      <c r="Z334" s="290"/>
      <c r="AA334" s="274"/>
      <c r="AB334" s="275"/>
      <c r="AC334" s="274"/>
      <c r="AD334" s="265"/>
      <c r="AE334" s="274" t="s">
        <v>1505</v>
      </c>
      <c r="AF334" s="274"/>
      <c r="AG334" s="275"/>
      <c r="AH334" s="274"/>
      <c r="AI334" s="274"/>
      <c r="AJ334" s="275"/>
      <c r="AK334" s="270"/>
      <c r="AL334" s="274"/>
      <c r="AM334" s="275"/>
      <c r="AN334" s="274"/>
      <c r="AO334" s="275"/>
      <c r="AP334" s="274"/>
      <c r="AQ334" s="277">
        <f t="shared" si="47"/>
        <v>2</v>
      </c>
      <c r="AR334" s="275" t="s">
        <v>737</v>
      </c>
      <c r="AS334" s="267"/>
      <c r="AT334" s="273"/>
      <c r="AU334" s="272"/>
      <c r="AV334" s="272"/>
      <c r="AW334" s="268"/>
      <c r="AX334" s="273"/>
      <c r="AY334" s="273"/>
      <c r="AZ334" s="275"/>
      <c r="BA334" s="268"/>
      <c r="BB334" s="268"/>
      <c r="BC334" s="268"/>
      <c r="BD334" s="268"/>
      <c r="BE334" s="267"/>
      <c r="BF334" s="275"/>
      <c r="BG334" s="275"/>
      <c r="BH334" s="275"/>
      <c r="BI334" s="275"/>
      <c r="BJ334" s="278">
        <v>45711</v>
      </c>
      <c r="BK334" s="305">
        <v>45711</v>
      </c>
      <c r="BL334" s="431" t="s">
        <v>2388</v>
      </c>
      <c r="BM334" s="272"/>
      <c r="BN334" s="422">
        <v>6</v>
      </c>
      <c r="BO334" s="422">
        <v>7</v>
      </c>
      <c r="BP334" s="303"/>
      <c r="BQ334" s="293">
        <v>45709</v>
      </c>
      <c r="BR334" s="284" t="s">
        <v>2391</v>
      </c>
      <c r="BS334" s="280" t="str">
        <f>IF(_DBcomps[[#This Row],[Problem]]="","Yes","No")</f>
        <v>Yes</v>
      </c>
      <c r="BT334" s="273"/>
      <c r="BU334" s="273"/>
      <c r="BV334" s="273">
        <v>1</v>
      </c>
      <c r="BW334" s="294"/>
      <c r="BX334" s="273">
        <v>5</v>
      </c>
      <c r="BY334" s="279" t="s">
        <v>1259</v>
      </c>
      <c r="BZ334" s="267"/>
      <c r="CA334" s="279"/>
      <c r="CB334" s="279"/>
      <c r="CC334" s="279"/>
      <c r="CD334" s="1283"/>
    </row>
    <row r="335" spans="1:82" s="804" customFormat="1">
      <c r="A335" s="265" t="s">
        <v>58</v>
      </c>
      <c r="B335" s="2" t="s">
        <v>2127</v>
      </c>
      <c r="C335" s="2" t="s">
        <v>503</v>
      </c>
      <c r="D335" s="265" t="s">
        <v>2407</v>
      </c>
      <c r="E335" s="265">
        <v>45712</v>
      </c>
      <c r="F335" s="266" t="str">
        <f>IF(_DBcomps[[#This Row],[Lab RTS]]="","No","Yes")</f>
        <v>Yes</v>
      </c>
      <c r="G335" s="267">
        <v>52.75</v>
      </c>
      <c r="H335" s="267"/>
      <c r="I335" s="267"/>
      <c r="J335" s="267"/>
      <c r="K335" s="267"/>
      <c r="L335" s="268"/>
      <c r="M335" s="275"/>
      <c r="N335" s="267"/>
      <c r="O335" s="267"/>
      <c r="P335" s="297">
        <v>9.92</v>
      </c>
      <c r="Q335" s="269">
        <v>1236</v>
      </c>
      <c r="R335" s="307">
        <v>1.337</v>
      </c>
      <c r="S335" s="307"/>
      <c r="T335" s="271">
        <v>7.54</v>
      </c>
      <c r="U335" s="267"/>
      <c r="V335" s="268"/>
      <c r="W335" s="267"/>
      <c r="X335" s="270"/>
      <c r="Y335" s="274"/>
      <c r="Z335" s="290"/>
      <c r="AA335" s="274"/>
      <c r="AB335" s="275"/>
      <c r="AC335" s="274"/>
      <c r="AD335" s="265"/>
      <c r="AE335" s="274" t="s">
        <v>1505</v>
      </c>
      <c r="AF335" s="274"/>
      <c r="AG335" s="275"/>
      <c r="AH335" s="274"/>
      <c r="AI335" s="274"/>
      <c r="AJ335" s="275"/>
      <c r="AK335" s="270"/>
      <c r="AL335" s="274"/>
      <c r="AM335" s="275"/>
      <c r="AN335" s="274"/>
      <c r="AO335" s="275"/>
      <c r="AP335" s="274"/>
      <c r="AQ335" s="277">
        <f t="shared" si="47"/>
        <v>2</v>
      </c>
      <c r="AR335" s="275" t="s">
        <v>737</v>
      </c>
      <c r="AS335" s="267"/>
      <c r="AT335" s="273"/>
      <c r="AU335" s="272"/>
      <c r="AV335" s="272"/>
      <c r="AW335" s="268"/>
      <c r="AX335" s="273"/>
      <c r="AY335" s="273"/>
      <c r="AZ335" s="275"/>
      <c r="BA335" s="268"/>
      <c r="BB335" s="268"/>
      <c r="BC335" s="268"/>
      <c r="BD335" s="268"/>
      <c r="BE335" s="267"/>
      <c r="BF335" s="275"/>
      <c r="BG335" s="275"/>
      <c r="BH335" s="275"/>
      <c r="BI335" s="275"/>
      <c r="BJ335" s="278">
        <v>45712</v>
      </c>
      <c r="BK335" s="305">
        <v>45713</v>
      </c>
      <c r="BL335" s="431" t="s">
        <v>2409</v>
      </c>
      <c r="BM335" s="272"/>
      <c r="BN335" s="422">
        <v>9</v>
      </c>
      <c r="BO335" s="422">
        <v>7</v>
      </c>
      <c r="BP335" s="303"/>
      <c r="BQ335" s="293">
        <v>45710</v>
      </c>
      <c r="BR335" s="284" t="s">
        <v>2411</v>
      </c>
      <c r="BS335" s="280" t="str">
        <f>IF(_DBcomps[[#This Row],[Problem]]="","Yes","No")</f>
        <v>No</v>
      </c>
      <c r="BT335" s="273"/>
      <c r="BU335" s="273"/>
      <c r="BV335" s="273">
        <v>1</v>
      </c>
      <c r="BW335" s="294">
        <v>1</v>
      </c>
      <c r="BX335" s="273">
        <v>5</v>
      </c>
      <c r="BY335" s="279" t="s">
        <v>1259</v>
      </c>
      <c r="BZ335" s="267">
        <v>5.01</v>
      </c>
      <c r="CA335" s="279" t="s">
        <v>1337</v>
      </c>
      <c r="CB335" s="279" t="s">
        <v>1245</v>
      </c>
      <c r="CC335" s="279" t="s">
        <v>1250</v>
      </c>
      <c r="CD335" s="816" t="s">
        <v>3229</v>
      </c>
    </row>
    <row r="336" spans="1:82" s="804" customFormat="1">
      <c r="A336" s="265" t="s">
        <v>58</v>
      </c>
      <c r="B336" s="2" t="s">
        <v>2127</v>
      </c>
      <c r="C336" s="2" t="s">
        <v>503</v>
      </c>
      <c r="D336" s="265" t="s">
        <v>2408</v>
      </c>
      <c r="E336" s="265">
        <v>45712</v>
      </c>
      <c r="F336" s="266" t="str">
        <f>IF(_DBcomps[[#This Row],[Lab RTS]]="","No","Yes")</f>
        <v>Yes</v>
      </c>
      <c r="G336" s="267">
        <v>52.83</v>
      </c>
      <c r="H336" s="267"/>
      <c r="I336" s="267"/>
      <c r="J336" s="267"/>
      <c r="K336" s="267"/>
      <c r="L336" s="268"/>
      <c r="M336" s="275"/>
      <c r="N336" s="267"/>
      <c r="O336" s="267"/>
      <c r="P336" s="297">
        <v>9.73</v>
      </c>
      <c r="Q336" s="269">
        <v>1092</v>
      </c>
      <c r="R336" s="307">
        <v>1.3460000000000001</v>
      </c>
      <c r="S336" s="307"/>
      <c r="T336" s="271">
        <v>7.55</v>
      </c>
      <c r="U336" s="267"/>
      <c r="V336" s="268"/>
      <c r="W336" s="267"/>
      <c r="X336" s="270"/>
      <c r="Y336" s="274"/>
      <c r="Z336" s="290"/>
      <c r="AA336" s="274"/>
      <c r="AB336" s="275"/>
      <c r="AC336" s="274"/>
      <c r="AD336" s="265"/>
      <c r="AE336" s="274" t="s">
        <v>1505</v>
      </c>
      <c r="AF336" s="274"/>
      <c r="AG336" s="275"/>
      <c r="AH336" s="274"/>
      <c r="AI336" s="274"/>
      <c r="AJ336" s="275"/>
      <c r="AK336" s="270"/>
      <c r="AL336" s="274"/>
      <c r="AM336" s="275"/>
      <c r="AN336" s="274"/>
      <c r="AO336" s="275"/>
      <c r="AP336" s="274"/>
      <c r="AQ336" s="277">
        <f t="shared" si="47"/>
        <v>2</v>
      </c>
      <c r="AR336" s="275" t="s">
        <v>737</v>
      </c>
      <c r="AS336" s="267"/>
      <c r="AT336" s="273"/>
      <c r="AU336" s="272"/>
      <c r="AV336" s="272"/>
      <c r="AW336" s="268"/>
      <c r="AX336" s="273"/>
      <c r="AY336" s="273"/>
      <c r="AZ336" s="275"/>
      <c r="BA336" s="268"/>
      <c r="BB336" s="268"/>
      <c r="BC336" s="268"/>
      <c r="BD336" s="268"/>
      <c r="BE336" s="267"/>
      <c r="BF336" s="275"/>
      <c r="BG336" s="275"/>
      <c r="BH336" s="275"/>
      <c r="BI336" s="275"/>
      <c r="BJ336" s="278">
        <v>45712</v>
      </c>
      <c r="BK336" s="305">
        <v>45713</v>
      </c>
      <c r="BL336" s="431" t="s">
        <v>2410</v>
      </c>
      <c r="BM336" s="272"/>
      <c r="BN336" s="422">
        <v>6</v>
      </c>
      <c r="BO336" s="422">
        <v>7</v>
      </c>
      <c r="BP336" s="303"/>
      <c r="BQ336" s="293">
        <v>45710</v>
      </c>
      <c r="BR336" s="284" t="s">
        <v>2412</v>
      </c>
      <c r="BS336" s="280" t="str">
        <f>IF(_DBcomps[[#This Row],[Problem]]="","Yes","No")</f>
        <v>Yes</v>
      </c>
      <c r="BT336" s="273"/>
      <c r="BU336" s="273"/>
      <c r="BV336" s="273">
        <v>1</v>
      </c>
      <c r="BW336" s="294"/>
      <c r="BX336" s="273">
        <v>5</v>
      </c>
      <c r="BY336" s="279" t="s">
        <v>1259</v>
      </c>
      <c r="BZ336" s="267"/>
      <c r="CA336" s="279"/>
      <c r="CB336" s="279"/>
      <c r="CC336" s="279"/>
      <c r="CD336" s="1283"/>
    </row>
    <row r="337" spans="1:82" s="804" customFormat="1">
      <c r="A337" s="265" t="s">
        <v>58</v>
      </c>
      <c r="B337" s="2" t="s">
        <v>2127</v>
      </c>
      <c r="C337" s="2" t="s">
        <v>503</v>
      </c>
      <c r="D337" s="265" t="s">
        <v>2421</v>
      </c>
      <c r="E337" s="265">
        <v>45712</v>
      </c>
      <c r="F337" s="266" t="str">
        <f>IF(_DBcomps[[#This Row],[Lab RTS]]="","No","Yes")</f>
        <v>Yes</v>
      </c>
      <c r="G337" s="267">
        <v>54.13</v>
      </c>
      <c r="H337" s="267"/>
      <c r="I337" s="267"/>
      <c r="J337" s="267"/>
      <c r="K337" s="267"/>
      <c r="L337" s="268"/>
      <c r="M337" s="275"/>
      <c r="N337" s="267"/>
      <c r="O337" s="267"/>
      <c r="P337" s="297">
        <v>8.58</v>
      </c>
      <c r="Q337" s="269">
        <v>1220</v>
      </c>
      <c r="R337" s="307">
        <v>1.333</v>
      </c>
      <c r="S337" s="307"/>
      <c r="T337" s="271">
        <v>7.44</v>
      </c>
      <c r="U337" s="267"/>
      <c r="V337" s="268"/>
      <c r="W337" s="267"/>
      <c r="X337" s="270"/>
      <c r="Y337" s="274"/>
      <c r="Z337" s="290"/>
      <c r="AA337" s="274"/>
      <c r="AB337" s="275"/>
      <c r="AC337" s="274"/>
      <c r="AD337" s="265"/>
      <c r="AE337" s="274" t="s">
        <v>1505</v>
      </c>
      <c r="AF337" s="274"/>
      <c r="AG337" s="275"/>
      <c r="AH337" s="274"/>
      <c r="AI337" s="274"/>
      <c r="AJ337" s="275"/>
      <c r="AK337" s="270"/>
      <c r="AL337" s="274"/>
      <c r="AM337" s="275"/>
      <c r="AN337" s="274"/>
      <c r="AO337" s="275"/>
      <c r="AP337" s="274"/>
      <c r="AQ337" s="277">
        <f t="shared" si="47"/>
        <v>2</v>
      </c>
      <c r="AR337" s="275" t="s">
        <v>737</v>
      </c>
      <c r="AS337" s="267"/>
      <c r="AT337" s="273"/>
      <c r="AU337" s="272"/>
      <c r="AV337" s="272"/>
      <c r="AW337" s="268"/>
      <c r="AX337" s="273"/>
      <c r="AY337" s="273"/>
      <c r="AZ337" s="275"/>
      <c r="BA337" s="268"/>
      <c r="BB337" s="268"/>
      <c r="BC337" s="268"/>
      <c r="BD337" s="268"/>
      <c r="BE337" s="267"/>
      <c r="BF337" s="275"/>
      <c r="BG337" s="275"/>
      <c r="BH337" s="275"/>
      <c r="BI337" s="275"/>
      <c r="BJ337" s="278">
        <v>45713</v>
      </c>
      <c r="BK337" s="305">
        <v>45713</v>
      </c>
      <c r="BL337" s="431" t="s">
        <v>2423</v>
      </c>
      <c r="BM337" s="272"/>
      <c r="BN337" s="422">
        <v>5</v>
      </c>
      <c r="BO337" s="422">
        <v>7</v>
      </c>
      <c r="BP337" s="303"/>
      <c r="BQ337" s="293">
        <v>45710</v>
      </c>
      <c r="BR337" s="284" t="s">
        <v>2425</v>
      </c>
      <c r="BS337" s="280" t="str">
        <f>IF(_DBcomps[[#This Row],[Problem]]="","Yes","No")</f>
        <v>Yes</v>
      </c>
      <c r="BT337" s="273"/>
      <c r="BU337" s="273"/>
      <c r="BV337" s="273">
        <v>1</v>
      </c>
      <c r="BW337" s="294"/>
      <c r="BX337" s="273">
        <v>5</v>
      </c>
      <c r="BY337" s="279" t="s">
        <v>1259</v>
      </c>
      <c r="BZ337" s="267"/>
      <c r="CA337" s="279"/>
      <c r="CB337" s="279"/>
      <c r="CC337" s="279"/>
      <c r="CD337" s="1283"/>
    </row>
    <row r="338" spans="1:82" s="804" customFormat="1">
      <c r="A338" s="265" t="s">
        <v>58</v>
      </c>
      <c r="B338" s="2" t="s">
        <v>2127</v>
      </c>
      <c r="C338" s="2" t="s">
        <v>503</v>
      </c>
      <c r="D338" s="265" t="s">
        <v>2422</v>
      </c>
      <c r="E338" s="265">
        <v>45712</v>
      </c>
      <c r="F338" s="266" t="str">
        <f>IF(_DBcomps[[#This Row],[Lab RTS]]="","No","Yes")</f>
        <v>Yes</v>
      </c>
      <c r="G338" s="267">
        <v>54.14</v>
      </c>
      <c r="H338" s="267"/>
      <c r="I338" s="267"/>
      <c r="J338" s="267"/>
      <c r="K338" s="267"/>
      <c r="L338" s="268"/>
      <c r="M338" s="275"/>
      <c r="N338" s="267"/>
      <c r="O338" s="267"/>
      <c r="P338" s="297">
        <v>9.3800000000000008</v>
      </c>
      <c r="Q338" s="269">
        <v>1112</v>
      </c>
      <c r="R338" s="307">
        <v>1.339</v>
      </c>
      <c r="S338" s="307"/>
      <c r="T338" s="271">
        <v>7.63</v>
      </c>
      <c r="U338" s="267"/>
      <c r="V338" s="268"/>
      <c r="W338" s="267"/>
      <c r="X338" s="270"/>
      <c r="Y338" s="274"/>
      <c r="Z338" s="290"/>
      <c r="AA338" s="274"/>
      <c r="AB338" s="275"/>
      <c r="AC338" s="274"/>
      <c r="AD338" s="265"/>
      <c r="AE338" s="274" t="s">
        <v>1505</v>
      </c>
      <c r="AF338" s="274"/>
      <c r="AG338" s="275"/>
      <c r="AH338" s="274"/>
      <c r="AI338" s="274"/>
      <c r="AJ338" s="275"/>
      <c r="AK338" s="270"/>
      <c r="AL338" s="274"/>
      <c r="AM338" s="275"/>
      <c r="AN338" s="274"/>
      <c r="AO338" s="275"/>
      <c r="AP338" s="274"/>
      <c r="AQ338" s="277">
        <f t="shared" si="47"/>
        <v>2</v>
      </c>
      <c r="AR338" s="275" t="s">
        <v>737</v>
      </c>
      <c r="AS338" s="267"/>
      <c r="AT338" s="273"/>
      <c r="AU338" s="272"/>
      <c r="AV338" s="272"/>
      <c r="AW338" s="268"/>
      <c r="AX338" s="273"/>
      <c r="AY338" s="273"/>
      <c r="AZ338" s="275"/>
      <c r="BA338" s="268"/>
      <c r="BB338" s="268"/>
      <c r="BC338" s="268"/>
      <c r="BD338" s="268"/>
      <c r="BE338" s="267"/>
      <c r="BF338" s="275"/>
      <c r="BG338" s="275"/>
      <c r="BH338" s="275"/>
      <c r="BI338" s="275"/>
      <c r="BJ338" s="278">
        <v>45713</v>
      </c>
      <c r="BK338" s="305">
        <v>45713</v>
      </c>
      <c r="BL338" s="431" t="s">
        <v>2424</v>
      </c>
      <c r="BM338" s="272"/>
      <c r="BN338" s="422">
        <v>7</v>
      </c>
      <c r="BO338" s="422">
        <v>7</v>
      </c>
      <c r="BP338" s="303"/>
      <c r="BQ338" s="293">
        <v>45711</v>
      </c>
      <c r="BR338" s="284" t="s">
        <v>2426</v>
      </c>
      <c r="BS338" s="280" t="str">
        <f>IF(_DBcomps[[#This Row],[Problem]]="","Yes","No")</f>
        <v>Yes</v>
      </c>
      <c r="BT338" s="273"/>
      <c r="BU338" s="273"/>
      <c r="BV338" s="273">
        <v>1</v>
      </c>
      <c r="BW338" s="294"/>
      <c r="BX338" s="273">
        <v>5</v>
      </c>
      <c r="BY338" s="279" t="s">
        <v>1259</v>
      </c>
      <c r="BZ338" s="267"/>
      <c r="CA338" s="279"/>
      <c r="CB338" s="279"/>
      <c r="CC338" s="279"/>
      <c r="CD338" s="1283"/>
    </row>
    <row r="339" spans="1:82" s="804" customFormat="1">
      <c r="A339" s="265" t="s">
        <v>58</v>
      </c>
      <c r="B339" s="2" t="s">
        <v>2127</v>
      </c>
      <c r="C339" s="2" t="s">
        <v>503</v>
      </c>
      <c r="D339" s="265" t="s">
        <v>2433</v>
      </c>
      <c r="E339" s="265">
        <v>45713</v>
      </c>
      <c r="F339" s="266" t="str">
        <f>IF(_DBcomps[[#This Row],[Lab RTS]]="","No","Yes")</f>
        <v>Yes</v>
      </c>
      <c r="G339" s="267">
        <v>54.69</v>
      </c>
      <c r="H339" s="267"/>
      <c r="I339" s="267"/>
      <c r="J339" s="267"/>
      <c r="K339" s="267"/>
      <c r="L339" s="268"/>
      <c r="M339" s="275"/>
      <c r="N339" s="267"/>
      <c r="O339" s="267"/>
      <c r="P339" s="297">
        <v>9.4</v>
      </c>
      <c r="Q339" s="269">
        <v>1304</v>
      </c>
      <c r="R339" s="307">
        <v>1.339</v>
      </c>
      <c r="S339" s="307"/>
      <c r="T339" s="271">
        <v>7.74</v>
      </c>
      <c r="U339" s="267"/>
      <c r="V339" s="268"/>
      <c r="W339" s="267"/>
      <c r="X339" s="270"/>
      <c r="Y339" s="274"/>
      <c r="Z339" s="290"/>
      <c r="AA339" s="274"/>
      <c r="AB339" s="275"/>
      <c r="AC339" s="274"/>
      <c r="AD339" s="265"/>
      <c r="AE339" s="274" t="s">
        <v>1505</v>
      </c>
      <c r="AF339" s="274"/>
      <c r="AG339" s="275"/>
      <c r="AH339" s="274"/>
      <c r="AI339" s="274"/>
      <c r="AJ339" s="275"/>
      <c r="AK339" s="270"/>
      <c r="AL339" s="274"/>
      <c r="AM339" s="275"/>
      <c r="AN339" s="274"/>
      <c r="AO339" s="275"/>
      <c r="AP339" s="274"/>
      <c r="AQ339" s="277">
        <f t="shared" ref="AQ339:AQ345" si="48">MONTH(E339)</f>
        <v>2</v>
      </c>
      <c r="AR339" s="275" t="s">
        <v>737</v>
      </c>
      <c r="AS339" s="267"/>
      <c r="AT339" s="273"/>
      <c r="AU339" s="272"/>
      <c r="AV339" s="272"/>
      <c r="AW339" s="268"/>
      <c r="AX339" s="273"/>
      <c r="AY339" s="273"/>
      <c r="AZ339" s="275"/>
      <c r="BA339" s="268"/>
      <c r="BB339" s="268"/>
      <c r="BC339" s="268"/>
      <c r="BD339" s="268"/>
      <c r="BE339" s="267"/>
      <c r="BF339" s="275"/>
      <c r="BG339" s="275"/>
      <c r="BH339" s="275"/>
      <c r="BI339" s="275"/>
      <c r="BJ339" s="278">
        <v>45713</v>
      </c>
      <c r="BK339" s="305">
        <v>45713</v>
      </c>
      <c r="BL339" s="431" t="s">
        <v>2435</v>
      </c>
      <c r="BM339" s="272"/>
      <c r="BN339" s="422">
        <v>7</v>
      </c>
      <c r="BO339" s="422">
        <v>7</v>
      </c>
      <c r="BP339" s="303"/>
      <c r="BQ339" s="293">
        <v>45711</v>
      </c>
      <c r="BR339" s="284" t="s">
        <v>2437</v>
      </c>
      <c r="BS339" s="280" t="str">
        <f>IF(_DBcomps[[#This Row],[Problem]]="","Yes","No")</f>
        <v>Yes</v>
      </c>
      <c r="BT339" s="273"/>
      <c r="BU339" s="273"/>
      <c r="BV339" s="273">
        <v>1</v>
      </c>
      <c r="BW339" s="294"/>
      <c r="BX339" s="273">
        <v>5</v>
      </c>
      <c r="BY339" s="279" t="s">
        <v>1259</v>
      </c>
      <c r="BZ339" s="267"/>
      <c r="CA339" s="279"/>
      <c r="CB339" s="279"/>
      <c r="CC339" s="279"/>
      <c r="CD339" s="1283"/>
    </row>
    <row r="340" spans="1:82" s="804" customFormat="1">
      <c r="A340" s="265" t="s">
        <v>58</v>
      </c>
      <c r="B340" s="2" t="s">
        <v>2127</v>
      </c>
      <c r="C340" s="2" t="s">
        <v>503</v>
      </c>
      <c r="D340" s="265" t="s">
        <v>2434</v>
      </c>
      <c r="E340" s="265">
        <v>45713</v>
      </c>
      <c r="F340" s="266" t="str">
        <f>IF(_DBcomps[[#This Row],[Lab RTS]]="","No","Yes")</f>
        <v>Yes</v>
      </c>
      <c r="G340" s="267">
        <v>54.54</v>
      </c>
      <c r="H340" s="267"/>
      <c r="I340" s="267"/>
      <c r="J340" s="267"/>
      <c r="K340" s="267"/>
      <c r="L340" s="268"/>
      <c r="M340" s="275"/>
      <c r="N340" s="267"/>
      <c r="O340" s="267"/>
      <c r="P340" s="297">
        <v>9.4600000000000009</v>
      </c>
      <c r="Q340" s="269">
        <v>1252</v>
      </c>
      <c r="R340" s="307">
        <v>1.335</v>
      </c>
      <c r="S340" s="307"/>
      <c r="T340" s="271">
        <v>7.65</v>
      </c>
      <c r="U340" s="267"/>
      <c r="V340" s="268"/>
      <c r="W340" s="267"/>
      <c r="X340" s="270"/>
      <c r="Y340" s="274"/>
      <c r="Z340" s="290"/>
      <c r="AA340" s="274"/>
      <c r="AB340" s="275"/>
      <c r="AC340" s="274"/>
      <c r="AD340" s="265"/>
      <c r="AE340" s="274" t="s">
        <v>1505</v>
      </c>
      <c r="AF340" s="274"/>
      <c r="AG340" s="275"/>
      <c r="AH340" s="274"/>
      <c r="AI340" s="274"/>
      <c r="AJ340" s="275"/>
      <c r="AK340" s="270"/>
      <c r="AL340" s="274"/>
      <c r="AM340" s="275"/>
      <c r="AN340" s="274"/>
      <c r="AO340" s="275"/>
      <c r="AP340" s="274"/>
      <c r="AQ340" s="277">
        <f t="shared" si="48"/>
        <v>2</v>
      </c>
      <c r="AR340" s="275" t="s">
        <v>737</v>
      </c>
      <c r="AS340" s="267"/>
      <c r="AT340" s="273"/>
      <c r="AU340" s="272"/>
      <c r="AV340" s="272"/>
      <c r="AW340" s="268"/>
      <c r="AX340" s="273"/>
      <c r="AY340" s="273"/>
      <c r="AZ340" s="275"/>
      <c r="BA340" s="268"/>
      <c r="BB340" s="268"/>
      <c r="BC340" s="268"/>
      <c r="BD340" s="268"/>
      <c r="BE340" s="267"/>
      <c r="BF340" s="275"/>
      <c r="BG340" s="275"/>
      <c r="BH340" s="275"/>
      <c r="BI340" s="275"/>
      <c r="BJ340" s="278">
        <v>45713</v>
      </c>
      <c r="BK340" s="305">
        <v>45713</v>
      </c>
      <c r="BL340" s="431" t="s">
        <v>2436</v>
      </c>
      <c r="BM340" s="272"/>
      <c r="BN340" s="422">
        <v>6</v>
      </c>
      <c r="BO340" s="422">
        <v>7</v>
      </c>
      <c r="BP340" s="303"/>
      <c r="BQ340" s="293">
        <v>45711</v>
      </c>
      <c r="BR340" s="284" t="s">
        <v>2438</v>
      </c>
      <c r="BS340" s="280" t="str">
        <f>IF(_DBcomps[[#This Row],[Problem]]="","Yes","No")</f>
        <v>No</v>
      </c>
      <c r="BT340" s="273"/>
      <c r="BU340" s="273"/>
      <c r="BV340" s="273">
        <v>1</v>
      </c>
      <c r="BW340" s="294">
        <v>1</v>
      </c>
      <c r="BX340" s="273">
        <v>5</v>
      </c>
      <c r="BY340" s="279" t="s">
        <v>1259</v>
      </c>
      <c r="BZ340" s="267">
        <v>3</v>
      </c>
      <c r="CA340" s="279" t="s">
        <v>1337</v>
      </c>
      <c r="CB340" s="279" t="s">
        <v>1245</v>
      </c>
      <c r="CC340" s="279" t="s">
        <v>1250</v>
      </c>
      <c r="CD340" s="816" t="s">
        <v>3230</v>
      </c>
    </row>
    <row r="341" spans="1:82" s="804" customFormat="1">
      <c r="A341" s="265" t="s">
        <v>58</v>
      </c>
      <c r="B341" s="2" t="s">
        <v>2127</v>
      </c>
      <c r="C341" s="2" t="s">
        <v>503</v>
      </c>
      <c r="D341" s="265" t="s">
        <v>2440</v>
      </c>
      <c r="E341" s="265">
        <v>45713</v>
      </c>
      <c r="F341" s="266" t="str">
        <f>IF(_DBcomps[[#This Row],[Lab RTS]]="","No","Yes")</f>
        <v>Yes</v>
      </c>
      <c r="G341" s="267">
        <v>53.23</v>
      </c>
      <c r="H341" s="267"/>
      <c r="I341" s="267"/>
      <c r="J341" s="267"/>
      <c r="K341" s="267"/>
      <c r="L341" s="268"/>
      <c r="M341" s="275"/>
      <c r="N341" s="267"/>
      <c r="O341" s="267"/>
      <c r="P341" s="297">
        <v>9.3800000000000008</v>
      </c>
      <c r="Q341" s="269">
        <v>1320</v>
      </c>
      <c r="R341" s="307">
        <v>1.337</v>
      </c>
      <c r="S341" s="307"/>
      <c r="T341" s="271">
        <v>7.65</v>
      </c>
      <c r="U341" s="267"/>
      <c r="V341" s="268"/>
      <c r="W341" s="267"/>
      <c r="X341" s="270"/>
      <c r="Y341" s="274"/>
      <c r="Z341" s="290"/>
      <c r="AA341" s="274"/>
      <c r="AB341" s="275"/>
      <c r="AC341" s="274"/>
      <c r="AD341" s="265"/>
      <c r="AE341" s="274" t="s">
        <v>1505</v>
      </c>
      <c r="AF341" s="274"/>
      <c r="AG341" s="275"/>
      <c r="AH341" s="274"/>
      <c r="AI341" s="274"/>
      <c r="AJ341" s="275"/>
      <c r="AK341" s="270"/>
      <c r="AL341" s="274"/>
      <c r="AM341" s="275"/>
      <c r="AN341" s="274"/>
      <c r="AO341" s="275"/>
      <c r="AP341" s="274"/>
      <c r="AQ341" s="277">
        <f t="shared" si="48"/>
        <v>2</v>
      </c>
      <c r="AR341" s="275" t="s">
        <v>737</v>
      </c>
      <c r="AS341" s="267"/>
      <c r="AT341" s="273"/>
      <c r="AU341" s="272"/>
      <c r="AV341" s="272"/>
      <c r="AW341" s="268"/>
      <c r="AX341" s="273"/>
      <c r="AY341" s="273"/>
      <c r="AZ341" s="275"/>
      <c r="BA341" s="268"/>
      <c r="BB341" s="268"/>
      <c r="BC341" s="268"/>
      <c r="BD341" s="268"/>
      <c r="BE341" s="267"/>
      <c r="BF341" s="275"/>
      <c r="BG341" s="275"/>
      <c r="BH341" s="275"/>
      <c r="BI341" s="275"/>
      <c r="BJ341" s="278">
        <v>45714</v>
      </c>
      <c r="BK341" s="305">
        <v>45714</v>
      </c>
      <c r="BL341" s="431" t="s">
        <v>2441</v>
      </c>
      <c r="BM341" s="272"/>
      <c r="BN341" s="422">
        <v>7</v>
      </c>
      <c r="BO341" s="422">
        <v>7</v>
      </c>
      <c r="BP341" s="303"/>
      <c r="BQ341" s="293">
        <v>45712</v>
      </c>
      <c r="BR341" s="284" t="s">
        <v>1875</v>
      </c>
      <c r="BS341" s="280" t="str">
        <f>IF(_DBcomps[[#This Row],[Problem]]="","Yes","No")</f>
        <v>Yes</v>
      </c>
      <c r="BT341" s="273"/>
      <c r="BU341" s="273"/>
      <c r="BV341" s="273">
        <v>1</v>
      </c>
      <c r="BW341" s="294"/>
      <c r="BX341" s="273">
        <v>5</v>
      </c>
      <c r="BY341" s="279" t="s">
        <v>1259</v>
      </c>
      <c r="BZ341" s="267"/>
      <c r="CA341" s="279"/>
      <c r="CB341" s="279"/>
      <c r="CC341" s="279"/>
      <c r="CD341" s="1283"/>
    </row>
    <row r="342" spans="1:82" s="804" customFormat="1">
      <c r="A342" s="265" t="s">
        <v>58</v>
      </c>
      <c r="B342" s="2" t="s">
        <v>2127</v>
      </c>
      <c r="C342" s="2" t="s">
        <v>503</v>
      </c>
      <c r="D342" s="265" t="s">
        <v>2445</v>
      </c>
      <c r="E342" s="265">
        <v>45714</v>
      </c>
      <c r="F342" s="266" t="str">
        <f>IF(_DBcomps[[#This Row],[Lab RTS]]="","No","Yes")</f>
        <v>Yes</v>
      </c>
      <c r="G342" s="267">
        <v>53.81</v>
      </c>
      <c r="H342" s="267"/>
      <c r="I342" s="267"/>
      <c r="J342" s="267"/>
      <c r="K342" s="267"/>
      <c r="L342" s="268"/>
      <c r="M342" s="275"/>
      <c r="N342" s="267"/>
      <c r="O342" s="267"/>
      <c r="P342" s="297">
        <v>9.23</v>
      </c>
      <c r="Q342" s="269">
        <v>1284</v>
      </c>
      <c r="R342" s="307">
        <v>1.3420000000000001</v>
      </c>
      <c r="S342" s="307"/>
      <c r="T342" s="271">
        <v>7.53</v>
      </c>
      <c r="U342" s="267"/>
      <c r="V342" s="268"/>
      <c r="W342" s="267"/>
      <c r="X342" s="270"/>
      <c r="Y342" s="274"/>
      <c r="Z342" s="290"/>
      <c r="AA342" s="274"/>
      <c r="AB342" s="275"/>
      <c r="AC342" s="274"/>
      <c r="AD342" s="265"/>
      <c r="AE342" s="274" t="s">
        <v>1505</v>
      </c>
      <c r="AF342" s="274"/>
      <c r="AG342" s="275"/>
      <c r="AH342" s="274"/>
      <c r="AI342" s="274"/>
      <c r="AJ342" s="275"/>
      <c r="AK342" s="270"/>
      <c r="AL342" s="274"/>
      <c r="AM342" s="275"/>
      <c r="AN342" s="274"/>
      <c r="AO342" s="275"/>
      <c r="AP342" s="274"/>
      <c r="AQ342" s="277">
        <f t="shared" si="48"/>
        <v>2</v>
      </c>
      <c r="AR342" s="275" t="s">
        <v>737</v>
      </c>
      <c r="AS342" s="267"/>
      <c r="AT342" s="273"/>
      <c r="AU342" s="272"/>
      <c r="AV342" s="272"/>
      <c r="AW342" s="268"/>
      <c r="AX342" s="273"/>
      <c r="AY342" s="273"/>
      <c r="AZ342" s="275"/>
      <c r="BA342" s="268"/>
      <c r="BB342" s="268"/>
      <c r="BC342" s="268"/>
      <c r="BD342" s="268"/>
      <c r="BE342" s="267"/>
      <c r="BF342" s="275"/>
      <c r="BG342" s="275"/>
      <c r="BH342" s="275"/>
      <c r="BI342" s="275"/>
      <c r="BJ342" s="278">
        <v>45714</v>
      </c>
      <c r="BK342" s="305">
        <v>45714</v>
      </c>
      <c r="BL342" s="431" t="s">
        <v>2448</v>
      </c>
      <c r="BM342" s="272"/>
      <c r="BN342" s="422">
        <v>7</v>
      </c>
      <c r="BO342" s="422">
        <v>7</v>
      </c>
      <c r="BP342" s="303"/>
      <c r="BQ342" s="293">
        <v>45712</v>
      </c>
      <c r="BR342" s="284" t="s">
        <v>1619</v>
      </c>
      <c r="BS342" s="280" t="str">
        <f>IF(_DBcomps[[#This Row],[Problem]]="","Yes","No")</f>
        <v>Yes</v>
      </c>
      <c r="BT342" s="273"/>
      <c r="BU342" s="273"/>
      <c r="BV342" s="273">
        <v>1</v>
      </c>
      <c r="BW342" s="294"/>
      <c r="BX342" s="273">
        <v>5</v>
      </c>
      <c r="BY342" s="279" t="s">
        <v>1259</v>
      </c>
      <c r="BZ342" s="1121">
        <v>2.15</v>
      </c>
      <c r="CA342" s="279"/>
      <c r="CB342" s="279"/>
      <c r="CC342" s="279"/>
      <c r="CD342" s="816" t="s">
        <v>3231</v>
      </c>
    </row>
    <row r="343" spans="1:82" s="804" customFormat="1">
      <c r="A343" s="265" t="s">
        <v>58</v>
      </c>
      <c r="B343" s="2" t="s">
        <v>2127</v>
      </c>
      <c r="C343" s="2" t="s">
        <v>503</v>
      </c>
      <c r="D343" s="265" t="s">
        <v>2446</v>
      </c>
      <c r="E343" s="265">
        <v>45714</v>
      </c>
      <c r="F343" s="266" t="str">
        <f>IF(_DBcomps[[#This Row],[Lab RTS]]="","No","Yes")</f>
        <v>Yes</v>
      </c>
      <c r="G343" s="267">
        <v>53.91</v>
      </c>
      <c r="H343" s="267"/>
      <c r="I343" s="267"/>
      <c r="J343" s="267"/>
      <c r="K343" s="267"/>
      <c r="L343" s="268"/>
      <c r="M343" s="275"/>
      <c r="N343" s="267"/>
      <c r="O343" s="267"/>
      <c r="P343" s="297">
        <v>8.94</v>
      </c>
      <c r="Q343" s="269">
        <v>1336</v>
      </c>
      <c r="R343" s="307">
        <v>1.339</v>
      </c>
      <c r="S343" s="307"/>
      <c r="T343" s="271">
        <v>7.54</v>
      </c>
      <c r="U343" s="267"/>
      <c r="V343" s="268"/>
      <c r="W343" s="267"/>
      <c r="X343" s="270"/>
      <c r="Y343" s="274"/>
      <c r="Z343" s="290"/>
      <c r="AA343" s="274"/>
      <c r="AB343" s="275"/>
      <c r="AC343" s="274"/>
      <c r="AD343" s="265"/>
      <c r="AE343" s="274" t="s">
        <v>1505</v>
      </c>
      <c r="AF343" s="274"/>
      <c r="AG343" s="275"/>
      <c r="AH343" s="274"/>
      <c r="AI343" s="274"/>
      <c r="AJ343" s="275"/>
      <c r="AK343" s="270"/>
      <c r="AL343" s="274"/>
      <c r="AM343" s="275"/>
      <c r="AN343" s="274"/>
      <c r="AO343" s="275"/>
      <c r="AP343" s="274"/>
      <c r="AQ343" s="277">
        <f t="shared" si="48"/>
        <v>2</v>
      </c>
      <c r="AR343" s="275" t="s">
        <v>737</v>
      </c>
      <c r="AS343" s="267"/>
      <c r="AT343" s="273"/>
      <c r="AU343" s="272"/>
      <c r="AV343" s="272"/>
      <c r="AW343" s="268"/>
      <c r="AX343" s="273"/>
      <c r="AY343" s="273"/>
      <c r="AZ343" s="275"/>
      <c r="BA343" s="268"/>
      <c r="BB343" s="268"/>
      <c r="BC343" s="268"/>
      <c r="BD343" s="268"/>
      <c r="BE343" s="267"/>
      <c r="BF343" s="275"/>
      <c r="BG343" s="275"/>
      <c r="BH343" s="275"/>
      <c r="BI343" s="275"/>
      <c r="BJ343" s="278">
        <v>45714</v>
      </c>
      <c r="BK343" s="305">
        <v>45714</v>
      </c>
      <c r="BL343" s="431" t="s">
        <v>2449</v>
      </c>
      <c r="BM343" s="272"/>
      <c r="BN343" s="422">
        <v>7</v>
      </c>
      <c r="BO343" s="422">
        <v>7</v>
      </c>
      <c r="BP343" s="303"/>
      <c r="BQ343" s="293">
        <v>45713</v>
      </c>
      <c r="BR343" s="284" t="s">
        <v>2453</v>
      </c>
      <c r="BS343" s="280" t="str">
        <f>IF(_DBcomps[[#This Row],[Problem]]="","Yes","No")</f>
        <v>Yes</v>
      </c>
      <c r="BT343" s="273"/>
      <c r="BU343" s="273"/>
      <c r="BV343" s="273">
        <v>1</v>
      </c>
      <c r="BW343" s="294"/>
      <c r="BX343" s="273">
        <v>5</v>
      </c>
      <c r="BY343" s="279" t="s">
        <v>1259</v>
      </c>
      <c r="BZ343" s="267"/>
      <c r="CA343" s="279"/>
      <c r="CB343" s="279"/>
      <c r="CC343" s="279"/>
      <c r="CD343" s="1283"/>
    </row>
    <row r="344" spans="1:82" s="804" customFormat="1">
      <c r="A344" s="265" t="s">
        <v>58</v>
      </c>
      <c r="B344" s="2" t="s">
        <v>2127</v>
      </c>
      <c r="C344" s="2" t="s">
        <v>503</v>
      </c>
      <c r="D344" s="265" t="s">
        <v>2447</v>
      </c>
      <c r="E344" s="265">
        <v>45714</v>
      </c>
      <c r="F344" s="266" t="str">
        <f>IF(_DBcomps[[#This Row],[Lab RTS]]="","No","Yes")</f>
        <v>Yes</v>
      </c>
      <c r="G344" s="267">
        <v>53.82</v>
      </c>
      <c r="H344" s="267"/>
      <c r="I344" s="267"/>
      <c r="J344" s="267"/>
      <c r="K344" s="267"/>
      <c r="L344" s="268"/>
      <c r="M344" s="275"/>
      <c r="N344" s="267"/>
      <c r="O344" s="267"/>
      <c r="P344" s="297">
        <v>9.66</v>
      </c>
      <c r="Q344" s="269">
        <v>1260</v>
      </c>
      <c r="R344" s="307">
        <v>1.3360000000000001</v>
      </c>
      <c r="S344" s="307"/>
      <c r="T344" s="271">
        <v>7.4</v>
      </c>
      <c r="U344" s="267"/>
      <c r="V344" s="268"/>
      <c r="W344" s="267"/>
      <c r="X344" s="270"/>
      <c r="Y344" s="274"/>
      <c r="Z344" s="290"/>
      <c r="AA344" s="274"/>
      <c r="AB344" s="275"/>
      <c r="AC344" s="274"/>
      <c r="AD344" s="265"/>
      <c r="AE344" s="274" t="s">
        <v>1505</v>
      </c>
      <c r="AF344" s="274"/>
      <c r="AG344" s="275"/>
      <c r="AH344" s="274"/>
      <c r="AI344" s="274"/>
      <c r="AJ344" s="275"/>
      <c r="AK344" s="270"/>
      <c r="AL344" s="274"/>
      <c r="AM344" s="275"/>
      <c r="AN344" s="274"/>
      <c r="AO344" s="275"/>
      <c r="AP344" s="274"/>
      <c r="AQ344" s="277">
        <f t="shared" si="48"/>
        <v>2</v>
      </c>
      <c r="AR344" s="275" t="s">
        <v>737</v>
      </c>
      <c r="AS344" s="267"/>
      <c r="AT344" s="273"/>
      <c r="AU344" s="272"/>
      <c r="AV344" s="272"/>
      <c r="AW344" s="268"/>
      <c r="AX344" s="273"/>
      <c r="AY344" s="273"/>
      <c r="AZ344" s="275"/>
      <c r="BA344" s="268"/>
      <c r="BB344" s="268"/>
      <c r="BC344" s="268"/>
      <c r="BD344" s="268"/>
      <c r="BE344" s="267"/>
      <c r="BF344" s="275"/>
      <c r="BG344" s="275"/>
      <c r="BH344" s="275"/>
      <c r="BI344" s="275"/>
      <c r="BJ344" s="278">
        <v>45714</v>
      </c>
      <c r="BK344" s="305">
        <v>45714</v>
      </c>
      <c r="BL344" s="431" t="s">
        <v>2450</v>
      </c>
      <c r="BM344" s="272"/>
      <c r="BN344" s="422">
        <v>5</v>
      </c>
      <c r="BO344" s="422">
        <v>7</v>
      </c>
      <c r="BP344" s="303"/>
      <c r="BQ344" s="293">
        <v>45713</v>
      </c>
      <c r="BR344" s="284" t="s">
        <v>2454</v>
      </c>
      <c r="BS344" s="280" t="str">
        <f>IF(_DBcomps[[#This Row],[Problem]]="","Yes","No")</f>
        <v>Yes</v>
      </c>
      <c r="BT344" s="273"/>
      <c r="BU344" s="273"/>
      <c r="BV344" s="273">
        <v>1</v>
      </c>
      <c r="BW344" s="294"/>
      <c r="BX344" s="273">
        <v>5</v>
      </c>
      <c r="BY344" s="279" t="s">
        <v>1259</v>
      </c>
      <c r="BZ344" s="267"/>
      <c r="CA344" s="279"/>
      <c r="CB344" s="279"/>
      <c r="CC344" s="279"/>
      <c r="CD344" s="1283"/>
    </row>
    <row r="345" spans="1:82" s="804" customFormat="1">
      <c r="A345" s="265" t="s">
        <v>58</v>
      </c>
      <c r="B345" s="2" t="s">
        <v>2127</v>
      </c>
      <c r="C345" s="2" t="s">
        <v>503</v>
      </c>
      <c r="D345" s="265" t="s">
        <v>2451</v>
      </c>
      <c r="E345" s="265">
        <v>45714</v>
      </c>
      <c r="F345" s="266" t="str">
        <f>IF(_DBcomps[[#This Row],[Lab RTS]]="","No","Yes")</f>
        <v>Yes</v>
      </c>
      <c r="G345" s="267">
        <v>54.16</v>
      </c>
      <c r="H345" s="267"/>
      <c r="I345" s="267"/>
      <c r="J345" s="267"/>
      <c r="K345" s="267"/>
      <c r="L345" s="268"/>
      <c r="M345" s="275"/>
      <c r="N345" s="267"/>
      <c r="O345" s="267"/>
      <c r="P345" s="297">
        <v>9.48</v>
      </c>
      <c r="Q345" s="269">
        <v>1400</v>
      </c>
      <c r="R345" s="307">
        <v>1.3440000000000001</v>
      </c>
      <c r="S345" s="307"/>
      <c r="T345" s="271">
        <v>7.57</v>
      </c>
      <c r="U345" s="267"/>
      <c r="V345" s="268"/>
      <c r="W345" s="267"/>
      <c r="X345" s="270"/>
      <c r="Y345" s="274"/>
      <c r="Z345" s="290"/>
      <c r="AA345" s="274"/>
      <c r="AB345" s="275"/>
      <c r="AC345" s="274"/>
      <c r="AD345" s="265"/>
      <c r="AE345" s="274" t="s">
        <v>1505</v>
      </c>
      <c r="AF345" s="274"/>
      <c r="AG345" s="275"/>
      <c r="AH345" s="274"/>
      <c r="AI345" s="274"/>
      <c r="AJ345" s="275"/>
      <c r="AK345" s="270"/>
      <c r="AL345" s="274"/>
      <c r="AM345" s="275"/>
      <c r="AN345" s="274"/>
      <c r="AO345" s="275"/>
      <c r="AP345" s="274"/>
      <c r="AQ345" s="277">
        <f t="shared" si="48"/>
        <v>2</v>
      </c>
      <c r="AR345" s="275" t="s">
        <v>737</v>
      </c>
      <c r="AS345" s="267"/>
      <c r="AT345" s="273"/>
      <c r="AU345" s="272"/>
      <c r="AV345" s="272"/>
      <c r="AW345" s="268"/>
      <c r="AX345" s="273"/>
      <c r="AY345" s="273"/>
      <c r="AZ345" s="275"/>
      <c r="BA345" s="268"/>
      <c r="BB345" s="268"/>
      <c r="BC345" s="268"/>
      <c r="BD345" s="268"/>
      <c r="BE345" s="267"/>
      <c r="BF345" s="275"/>
      <c r="BG345" s="275"/>
      <c r="BH345" s="275"/>
      <c r="BI345" s="275"/>
      <c r="BJ345" s="278">
        <v>45714</v>
      </c>
      <c r="BK345" s="305">
        <v>45714</v>
      </c>
      <c r="BL345" s="431" t="s">
        <v>2452</v>
      </c>
      <c r="BM345" s="272"/>
      <c r="BN345" s="422">
        <v>10</v>
      </c>
      <c r="BO345" s="422">
        <v>7</v>
      </c>
      <c r="BP345" s="303"/>
      <c r="BQ345" s="293">
        <v>45714</v>
      </c>
      <c r="BR345" s="284" t="s">
        <v>2455</v>
      </c>
      <c r="BS345" s="280" t="str">
        <f>IF(_DBcomps[[#This Row],[Problem]]="","Yes","No")</f>
        <v>Yes</v>
      </c>
      <c r="BT345" s="273"/>
      <c r="BU345" s="273"/>
      <c r="BV345" s="273">
        <v>1</v>
      </c>
      <c r="BW345" s="294"/>
      <c r="BX345" s="273">
        <v>5</v>
      </c>
      <c r="BY345" s="279" t="s">
        <v>1259</v>
      </c>
      <c r="BZ345" s="1121">
        <v>1.5</v>
      </c>
      <c r="CA345" s="279"/>
      <c r="CB345" s="279"/>
      <c r="CC345" s="279"/>
      <c r="CD345" s="816" t="s">
        <v>3232</v>
      </c>
    </row>
    <row r="346" spans="1:82" s="804" customFormat="1">
      <c r="A346" s="265" t="s">
        <v>58</v>
      </c>
      <c r="B346" s="2" t="s">
        <v>2127</v>
      </c>
      <c r="C346" s="2" t="s">
        <v>503</v>
      </c>
      <c r="D346" s="265" t="s">
        <v>2460</v>
      </c>
      <c r="E346" s="265">
        <v>45714</v>
      </c>
      <c r="F346" s="266" t="str">
        <f>IF(_DBcomps[[#This Row],[Lab RTS]]="","No","Yes")</f>
        <v>Yes</v>
      </c>
      <c r="G346" s="267">
        <v>53.85</v>
      </c>
      <c r="H346" s="267"/>
      <c r="I346" s="267"/>
      <c r="J346" s="267"/>
      <c r="K346" s="267"/>
      <c r="L346" s="268"/>
      <c r="M346" s="275"/>
      <c r="N346" s="267"/>
      <c r="O346" s="267"/>
      <c r="P346" s="297">
        <v>8.83</v>
      </c>
      <c r="Q346" s="269">
        <v>1356</v>
      </c>
      <c r="R346" s="307">
        <v>1.3420000000000001</v>
      </c>
      <c r="S346" s="307"/>
      <c r="T346" s="271">
        <v>7.55</v>
      </c>
      <c r="U346" s="267"/>
      <c r="V346" s="268"/>
      <c r="W346" s="267"/>
      <c r="X346" s="270"/>
      <c r="Y346" s="274"/>
      <c r="Z346" s="290"/>
      <c r="AA346" s="274"/>
      <c r="AB346" s="275"/>
      <c r="AC346" s="274"/>
      <c r="AD346" s="265"/>
      <c r="AE346" s="274" t="s">
        <v>1505</v>
      </c>
      <c r="AF346" s="274"/>
      <c r="AG346" s="275"/>
      <c r="AH346" s="274"/>
      <c r="AI346" s="274"/>
      <c r="AJ346" s="275"/>
      <c r="AK346" s="270"/>
      <c r="AL346" s="274"/>
      <c r="AM346" s="275"/>
      <c r="AN346" s="274"/>
      <c r="AO346" s="275"/>
      <c r="AP346" s="274"/>
      <c r="AQ346" s="277">
        <f t="shared" ref="AQ346:AQ351" si="49">MONTH(E346)</f>
        <v>2</v>
      </c>
      <c r="AR346" s="275" t="s">
        <v>737</v>
      </c>
      <c r="AS346" s="267"/>
      <c r="AT346" s="273"/>
      <c r="AU346" s="272"/>
      <c r="AV346" s="272"/>
      <c r="AW346" s="268"/>
      <c r="AX346" s="273"/>
      <c r="AY346" s="273"/>
      <c r="AZ346" s="275"/>
      <c r="BA346" s="268"/>
      <c r="BB346" s="268"/>
      <c r="BC346" s="268"/>
      <c r="BD346" s="268"/>
      <c r="BE346" s="267"/>
      <c r="BF346" s="275"/>
      <c r="BG346" s="275"/>
      <c r="BH346" s="275"/>
      <c r="BI346" s="275"/>
      <c r="BJ346" s="278">
        <v>45714</v>
      </c>
      <c r="BK346" s="305">
        <v>45714</v>
      </c>
      <c r="BL346" s="431" t="s">
        <v>2461</v>
      </c>
      <c r="BM346" s="272"/>
      <c r="BN346" s="422">
        <v>9</v>
      </c>
      <c r="BO346" s="422">
        <v>7</v>
      </c>
      <c r="BP346" s="303"/>
      <c r="BQ346" s="293">
        <v>45713</v>
      </c>
      <c r="BR346" s="284" t="s">
        <v>2431</v>
      </c>
      <c r="BS346" s="280" t="str">
        <f>IF(_DBcomps[[#This Row],[Problem]]="","Yes","No")</f>
        <v>Yes</v>
      </c>
      <c r="BT346" s="273"/>
      <c r="BU346" s="273"/>
      <c r="BV346" s="273">
        <v>1</v>
      </c>
      <c r="BW346" s="294"/>
      <c r="BX346" s="273">
        <v>5</v>
      </c>
      <c r="BY346" s="279" t="s">
        <v>1259</v>
      </c>
      <c r="BZ346" s="267"/>
      <c r="CA346" s="279"/>
      <c r="CB346" s="279"/>
      <c r="CC346" s="279"/>
      <c r="CD346" s="1283"/>
    </row>
    <row r="347" spans="1:82" s="804" customFormat="1">
      <c r="A347" s="265" t="s">
        <v>58</v>
      </c>
      <c r="B347" s="2" t="s">
        <v>2127</v>
      </c>
      <c r="C347" s="2" t="s">
        <v>503</v>
      </c>
      <c r="D347" s="265" t="s">
        <v>2466</v>
      </c>
      <c r="E347" s="265">
        <v>45715</v>
      </c>
      <c r="F347" s="266" t="str">
        <f>IF(_DBcomps[[#This Row],[Lab RTS]]="","No","Yes")</f>
        <v>Yes</v>
      </c>
      <c r="G347" s="267">
        <v>53.68</v>
      </c>
      <c r="H347" s="267"/>
      <c r="I347" s="267"/>
      <c r="J347" s="267"/>
      <c r="K347" s="267"/>
      <c r="L347" s="268"/>
      <c r="M347" s="275"/>
      <c r="N347" s="267"/>
      <c r="O347" s="267"/>
      <c r="P347" s="297">
        <v>8.8699999999999992</v>
      </c>
      <c r="Q347" s="269">
        <v>1148</v>
      </c>
      <c r="R347" s="307">
        <v>1.3360000000000001</v>
      </c>
      <c r="S347" s="307"/>
      <c r="T347" s="271">
        <v>7.44</v>
      </c>
      <c r="U347" s="267"/>
      <c r="V347" s="268"/>
      <c r="W347" s="267"/>
      <c r="X347" s="270"/>
      <c r="Y347" s="274"/>
      <c r="Z347" s="290"/>
      <c r="AA347" s="274"/>
      <c r="AB347" s="275"/>
      <c r="AC347" s="274"/>
      <c r="AD347" s="265"/>
      <c r="AE347" s="274" t="s">
        <v>1505</v>
      </c>
      <c r="AF347" s="274"/>
      <c r="AG347" s="275"/>
      <c r="AH347" s="274"/>
      <c r="AI347" s="274"/>
      <c r="AJ347" s="275"/>
      <c r="AK347" s="270"/>
      <c r="AL347" s="274"/>
      <c r="AM347" s="275"/>
      <c r="AN347" s="274"/>
      <c r="AO347" s="275"/>
      <c r="AP347" s="274"/>
      <c r="AQ347" s="277">
        <f t="shared" si="49"/>
        <v>2</v>
      </c>
      <c r="AR347" s="275" t="s">
        <v>737</v>
      </c>
      <c r="AS347" s="267"/>
      <c r="AT347" s="273"/>
      <c r="AU347" s="272"/>
      <c r="AV347" s="272"/>
      <c r="AW347" s="268"/>
      <c r="AX347" s="273"/>
      <c r="AY347" s="273"/>
      <c r="AZ347" s="275"/>
      <c r="BA347" s="268"/>
      <c r="BB347" s="268"/>
      <c r="BC347" s="268"/>
      <c r="BD347" s="268"/>
      <c r="BE347" s="267"/>
      <c r="BF347" s="275"/>
      <c r="BG347" s="275"/>
      <c r="BH347" s="275"/>
      <c r="BI347" s="275"/>
      <c r="BJ347" s="278">
        <v>45716</v>
      </c>
      <c r="BK347" s="305">
        <v>45716</v>
      </c>
      <c r="BL347" s="431" t="s">
        <v>2467</v>
      </c>
      <c r="BM347" s="272"/>
      <c r="BN347" s="422">
        <v>6</v>
      </c>
      <c r="BO347" s="422">
        <v>7</v>
      </c>
      <c r="BP347" s="303"/>
      <c r="BQ347" s="293">
        <v>45714</v>
      </c>
      <c r="BR347" s="284" t="s">
        <v>2468</v>
      </c>
      <c r="BS347" s="280" t="str">
        <f>IF(_DBcomps[[#This Row],[Problem]]="","Yes","No")</f>
        <v>Yes</v>
      </c>
      <c r="BT347" s="273"/>
      <c r="BU347" s="273"/>
      <c r="BV347" s="273">
        <v>1</v>
      </c>
      <c r="BW347" s="294"/>
      <c r="BX347" s="273">
        <v>5</v>
      </c>
      <c r="BY347" s="279" t="s">
        <v>1259</v>
      </c>
      <c r="BZ347" s="267"/>
      <c r="CA347" s="279"/>
      <c r="CB347" s="279"/>
      <c r="CC347" s="279"/>
      <c r="CD347" s="1283"/>
    </row>
    <row r="348" spans="1:82" s="804" customFormat="1">
      <c r="A348" s="265" t="s">
        <v>58</v>
      </c>
      <c r="B348" s="2" t="s">
        <v>2127</v>
      </c>
      <c r="C348" s="2" t="s">
        <v>503</v>
      </c>
      <c r="D348" s="265" t="s">
        <v>2483</v>
      </c>
      <c r="E348" s="265">
        <v>45716</v>
      </c>
      <c r="F348" s="266" t="str">
        <f>IF(_DBcomps[[#This Row],[Lab RTS]]="","No","Yes")</f>
        <v>Yes</v>
      </c>
      <c r="G348" s="267">
        <v>54.26</v>
      </c>
      <c r="H348" s="267"/>
      <c r="I348" s="267"/>
      <c r="J348" s="267"/>
      <c r="K348" s="267"/>
      <c r="L348" s="268"/>
      <c r="M348" s="275"/>
      <c r="N348" s="267"/>
      <c r="O348" s="267"/>
      <c r="P348" s="297">
        <v>9.7200000000000006</v>
      </c>
      <c r="Q348" s="269">
        <v>1256</v>
      </c>
      <c r="R348" s="307">
        <v>1.341</v>
      </c>
      <c r="S348" s="307"/>
      <c r="T348" s="271">
        <v>7.58</v>
      </c>
      <c r="U348" s="267"/>
      <c r="V348" s="268"/>
      <c r="W348" s="267"/>
      <c r="X348" s="270"/>
      <c r="Y348" s="274"/>
      <c r="Z348" s="290"/>
      <c r="AA348" s="274"/>
      <c r="AB348" s="275"/>
      <c r="AC348" s="274"/>
      <c r="AD348" s="265"/>
      <c r="AE348" s="274">
        <v>5.7999999999999996E-3</v>
      </c>
      <c r="AF348" s="274"/>
      <c r="AG348" s="275"/>
      <c r="AH348" s="274"/>
      <c r="AI348" s="274"/>
      <c r="AJ348" s="275"/>
      <c r="AK348" s="270"/>
      <c r="AL348" s="274"/>
      <c r="AM348" s="275"/>
      <c r="AN348" s="274"/>
      <c r="AO348" s="275"/>
      <c r="AP348" s="274"/>
      <c r="AQ348" s="277">
        <f t="shared" si="49"/>
        <v>2</v>
      </c>
      <c r="AR348" s="275" t="s">
        <v>737</v>
      </c>
      <c r="AS348" s="267"/>
      <c r="AT348" s="273"/>
      <c r="AU348" s="272"/>
      <c r="AV348" s="272"/>
      <c r="AW348" s="268"/>
      <c r="AX348" s="273"/>
      <c r="AY348" s="273"/>
      <c r="AZ348" s="275"/>
      <c r="BA348" s="268"/>
      <c r="BB348" s="268"/>
      <c r="BC348" s="268"/>
      <c r="BD348" s="268"/>
      <c r="BE348" s="267"/>
      <c r="BF348" s="275"/>
      <c r="BG348" s="275"/>
      <c r="BH348" s="275"/>
      <c r="BI348" s="275"/>
      <c r="BJ348" s="278">
        <v>45716</v>
      </c>
      <c r="BK348" s="305">
        <v>45716</v>
      </c>
      <c r="BL348" s="431" t="s">
        <v>2484</v>
      </c>
      <c r="BM348" s="272"/>
      <c r="BN348" s="422">
        <v>9</v>
      </c>
      <c r="BO348" s="422">
        <v>7</v>
      </c>
      <c r="BP348" s="303"/>
      <c r="BQ348" s="293">
        <v>45715</v>
      </c>
      <c r="BR348" s="284" t="s">
        <v>2485</v>
      </c>
      <c r="BS348" s="280" t="str">
        <f>IF(_DBcomps[[#This Row],[Problem]]="","Yes","No")</f>
        <v>Yes</v>
      </c>
      <c r="BT348" s="273"/>
      <c r="BU348" s="273"/>
      <c r="BV348" s="273">
        <v>1</v>
      </c>
      <c r="BW348" s="294"/>
      <c r="BX348" s="273">
        <v>5</v>
      </c>
      <c r="BY348" s="279" t="s">
        <v>1259</v>
      </c>
      <c r="BZ348" s="267"/>
      <c r="CA348" s="279"/>
      <c r="CB348" s="279"/>
      <c r="CC348" s="279"/>
      <c r="CD348" s="1283"/>
    </row>
    <row r="349" spans="1:82" s="804" customFormat="1">
      <c r="A349" s="265" t="s">
        <v>58</v>
      </c>
      <c r="B349" s="2" t="s">
        <v>2127</v>
      </c>
      <c r="C349" s="2" t="s">
        <v>503</v>
      </c>
      <c r="D349" s="265" t="s">
        <v>2487</v>
      </c>
      <c r="E349" s="265">
        <v>45716</v>
      </c>
      <c r="F349" s="266" t="str">
        <f>IF(_DBcomps[[#This Row],[Lab RTS]]="","No","Yes")</f>
        <v>Yes</v>
      </c>
      <c r="G349" s="267">
        <v>54.48</v>
      </c>
      <c r="H349" s="267"/>
      <c r="I349" s="267"/>
      <c r="J349" s="267"/>
      <c r="K349" s="267"/>
      <c r="L349" s="268"/>
      <c r="M349" s="275"/>
      <c r="N349" s="267"/>
      <c r="O349" s="267"/>
      <c r="P349" s="297">
        <v>10.06</v>
      </c>
      <c r="Q349" s="269">
        <v>1192</v>
      </c>
      <c r="R349" s="307">
        <v>1.339</v>
      </c>
      <c r="S349" s="307"/>
      <c r="T349" s="271">
        <v>7.49</v>
      </c>
      <c r="U349" s="267"/>
      <c r="V349" s="268"/>
      <c r="W349" s="267"/>
      <c r="X349" s="270"/>
      <c r="Y349" s="274"/>
      <c r="Z349" s="290"/>
      <c r="AA349" s="274"/>
      <c r="AB349" s="275"/>
      <c r="AC349" s="274"/>
      <c r="AD349" s="265"/>
      <c r="AE349" s="274" t="s">
        <v>1505</v>
      </c>
      <c r="AF349" s="274"/>
      <c r="AG349" s="275"/>
      <c r="AH349" s="274"/>
      <c r="AI349" s="274"/>
      <c r="AJ349" s="275"/>
      <c r="AK349" s="270"/>
      <c r="AL349" s="274"/>
      <c r="AM349" s="275"/>
      <c r="AN349" s="274"/>
      <c r="AO349" s="275"/>
      <c r="AP349" s="274"/>
      <c r="AQ349" s="277">
        <f t="shared" si="49"/>
        <v>2</v>
      </c>
      <c r="AR349" s="275" t="s">
        <v>737</v>
      </c>
      <c r="AS349" s="267"/>
      <c r="AT349" s="273"/>
      <c r="AU349" s="272"/>
      <c r="AV349" s="272"/>
      <c r="AW349" s="268"/>
      <c r="AX349" s="273"/>
      <c r="AY349" s="273"/>
      <c r="AZ349" s="275"/>
      <c r="BA349" s="268"/>
      <c r="BB349" s="268"/>
      <c r="BC349" s="268"/>
      <c r="BD349" s="268"/>
      <c r="BE349" s="267"/>
      <c r="BF349" s="275"/>
      <c r="BG349" s="275"/>
      <c r="BH349" s="275"/>
      <c r="BI349" s="275"/>
      <c r="BJ349" s="278">
        <v>45716</v>
      </c>
      <c r="BK349" s="305">
        <v>45716</v>
      </c>
      <c r="BL349" s="431" t="s">
        <v>2488</v>
      </c>
      <c r="BM349" s="272"/>
      <c r="BN349" s="422">
        <v>8</v>
      </c>
      <c r="BO349" s="422">
        <v>7</v>
      </c>
      <c r="BP349" s="303"/>
      <c r="BQ349" s="293">
        <v>45715</v>
      </c>
      <c r="BR349" s="284" t="s">
        <v>2489</v>
      </c>
      <c r="BS349" s="280" t="str">
        <f>IF(_DBcomps[[#This Row],[Problem]]="","Yes","No")</f>
        <v>Yes</v>
      </c>
      <c r="BT349" s="273"/>
      <c r="BU349" s="273"/>
      <c r="BV349" s="273">
        <v>1</v>
      </c>
      <c r="BW349" s="294"/>
      <c r="BX349" s="273">
        <v>5</v>
      </c>
      <c r="BY349" s="279" t="s">
        <v>1259</v>
      </c>
      <c r="BZ349" s="267"/>
      <c r="CA349" s="279"/>
      <c r="CB349" s="279"/>
      <c r="CC349" s="279"/>
      <c r="CD349" s="1283"/>
    </row>
    <row r="350" spans="1:82" s="804" customFormat="1">
      <c r="A350" s="265" t="s">
        <v>58</v>
      </c>
      <c r="B350" s="2" t="s">
        <v>2127</v>
      </c>
      <c r="C350" s="2" t="s">
        <v>503</v>
      </c>
      <c r="D350" s="265" t="s">
        <v>2494</v>
      </c>
      <c r="E350" s="265">
        <v>45716</v>
      </c>
      <c r="F350" s="266" t="str">
        <f>IF(_DBcomps[[#This Row],[Lab RTS]]="","No","Yes")</f>
        <v>Yes</v>
      </c>
      <c r="G350" s="267">
        <v>54.68</v>
      </c>
      <c r="H350" s="267"/>
      <c r="I350" s="267"/>
      <c r="J350" s="267"/>
      <c r="K350" s="267"/>
      <c r="L350" s="268"/>
      <c r="M350" s="275"/>
      <c r="N350" s="267"/>
      <c r="O350" s="267"/>
      <c r="P350" s="297">
        <v>10.09</v>
      </c>
      <c r="Q350" s="269">
        <v>1044</v>
      </c>
      <c r="R350" s="307">
        <v>1.3360000000000001</v>
      </c>
      <c r="S350" s="307"/>
      <c r="T350" s="271">
        <v>7.39</v>
      </c>
      <c r="U350" s="267"/>
      <c r="V350" s="268"/>
      <c r="W350" s="267"/>
      <c r="X350" s="270"/>
      <c r="Y350" s="274"/>
      <c r="Z350" s="290"/>
      <c r="AA350" s="274"/>
      <c r="AB350" s="275"/>
      <c r="AC350" s="274"/>
      <c r="AD350" s="265"/>
      <c r="AE350" s="274" t="s">
        <v>1505</v>
      </c>
      <c r="AF350" s="274"/>
      <c r="AG350" s="275"/>
      <c r="AH350" s="274"/>
      <c r="AI350" s="274"/>
      <c r="AJ350" s="275"/>
      <c r="AK350" s="270"/>
      <c r="AL350" s="274"/>
      <c r="AM350" s="275"/>
      <c r="AN350" s="274"/>
      <c r="AO350" s="275"/>
      <c r="AP350" s="274"/>
      <c r="AQ350" s="277">
        <f t="shared" si="49"/>
        <v>2</v>
      </c>
      <c r="AR350" s="275" t="s">
        <v>737</v>
      </c>
      <c r="AS350" s="267"/>
      <c r="AT350" s="273"/>
      <c r="AU350" s="272"/>
      <c r="AV350" s="272"/>
      <c r="AW350" s="268"/>
      <c r="AX350" s="273"/>
      <c r="AY350" s="273"/>
      <c r="AZ350" s="275"/>
      <c r="BA350" s="268"/>
      <c r="BB350" s="268"/>
      <c r="BC350" s="268"/>
      <c r="BD350" s="268"/>
      <c r="BE350" s="267"/>
      <c r="BF350" s="275"/>
      <c r="BG350" s="275"/>
      <c r="BH350" s="275"/>
      <c r="BI350" s="275"/>
      <c r="BJ350" s="278">
        <v>45716</v>
      </c>
      <c r="BK350" s="305">
        <v>45716</v>
      </c>
      <c r="BL350" s="431" t="s">
        <v>2495</v>
      </c>
      <c r="BM350" s="272"/>
      <c r="BN350" s="422">
        <v>8</v>
      </c>
      <c r="BO350" s="422">
        <v>7</v>
      </c>
      <c r="BP350" s="303"/>
      <c r="BQ350" s="293">
        <v>45715</v>
      </c>
      <c r="BR350" s="284" t="s">
        <v>2496</v>
      </c>
      <c r="BS350" s="280" t="str">
        <f>IF(_DBcomps[[#This Row],[Problem]]="","Yes","No")</f>
        <v>Yes</v>
      </c>
      <c r="BT350" s="273"/>
      <c r="BU350" s="273"/>
      <c r="BV350" s="273">
        <v>1</v>
      </c>
      <c r="BW350" s="294"/>
      <c r="BX350" s="273">
        <v>5</v>
      </c>
      <c r="BY350" s="279" t="s">
        <v>1259</v>
      </c>
      <c r="BZ350" s="267"/>
      <c r="CA350" s="279"/>
      <c r="CB350" s="279"/>
      <c r="CC350" s="279"/>
      <c r="CD350" s="1283"/>
    </row>
    <row r="351" spans="1:82" s="804" customFormat="1">
      <c r="A351" s="265" t="s">
        <v>58</v>
      </c>
      <c r="B351" s="2" t="s">
        <v>2127</v>
      </c>
      <c r="C351" s="2" t="s">
        <v>503</v>
      </c>
      <c r="D351" s="265" t="s">
        <v>2497</v>
      </c>
      <c r="E351" s="265">
        <v>45716</v>
      </c>
      <c r="F351" s="266" t="str">
        <f>IF(_DBcomps[[#This Row],[Lab RTS]]="","No","Yes")</f>
        <v>Yes</v>
      </c>
      <c r="G351" s="267">
        <v>53.83</v>
      </c>
      <c r="H351" s="267"/>
      <c r="I351" s="267"/>
      <c r="J351" s="267"/>
      <c r="K351" s="267"/>
      <c r="L351" s="268"/>
      <c r="M351" s="275"/>
      <c r="N351" s="267"/>
      <c r="O351" s="267"/>
      <c r="P351" s="297">
        <v>10.119999999999999</v>
      </c>
      <c r="Q351" s="269">
        <v>1072</v>
      </c>
      <c r="R351" s="307">
        <v>1.34</v>
      </c>
      <c r="S351" s="307"/>
      <c r="T351" s="271">
        <v>7.71</v>
      </c>
      <c r="U351" s="267"/>
      <c r="V351" s="268"/>
      <c r="W351" s="267"/>
      <c r="X351" s="270"/>
      <c r="Y351" s="274"/>
      <c r="Z351" s="290"/>
      <c r="AA351" s="274"/>
      <c r="AB351" s="275"/>
      <c r="AC351" s="274"/>
      <c r="AD351" s="265"/>
      <c r="AE351" s="274" t="s">
        <v>1505</v>
      </c>
      <c r="AF351" s="274"/>
      <c r="AG351" s="275"/>
      <c r="AH351" s="274"/>
      <c r="AI351" s="274"/>
      <c r="AJ351" s="275"/>
      <c r="AK351" s="270"/>
      <c r="AL351" s="274"/>
      <c r="AM351" s="275"/>
      <c r="AN351" s="274"/>
      <c r="AO351" s="275"/>
      <c r="AP351" s="274"/>
      <c r="AQ351" s="277">
        <f t="shared" si="49"/>
        <v>2</v>
      </c>
      <c r="AR351" s="275" t="s">
        <v>737</v>
      </c>
      <c r="AS351" s="267"/>
      <c r="AT351" s="273"/>
      <c r="AU351" s="272"/>
      <c r="AV351" s="272"/>
      <c r="AW351" s="268"/>
      <c r="AX351" s="273"/>
      <c r="AY351" s="273"/>
      <c r="AZ351" s="275"/>
      <c r="BA351" s="268"/>
      <c r="BB351" s="268"/>
      <c r="BC351" s="268"/>
      <c r="BD351" s="268"/>
      <c r="BE351" s="267"/>
      <c r="BF351" s="275"/>
      <c r="BG351" s="275"/>
      <c r="BH351" s="275"/>
      <c r="BI351" s="275"/>
      <c r="BJ351" s="278">
        <v>45716</v>
      </c>
      <c r="BK351" s="305">
        <v>45719</v>
      </c>
      <c r="BL351" s="431" t="s">
        <v>2498</v>
      </c>
      <c r="BM351" s="272"/>
      <c r="BN351" s="422">
        <v>10</v>
      </c>
      <c r="BO351" s="422">
        <v>7</v>
      </c>
      <c r="BP351" s="303"/>
      <c r="BQ351" s="293">
        <v>45716</v>
      </c>
      <c r="BR351" s="284" t="s">
        <v>1504</v>
      </c>
      <c r="BS351" s="280" t="str">
        <f>IF(_DBcomps[[#This Row],[Problem]]="","Yes","No")</f>
        <v>Yes</v>
      </c>
      <c r="BT351" s="273"/>
      <c r="BU351" s="273"/>
      <c r="BV351" s="273">
        <v>1</v>
      </c>
      <c r="BW351" s="294"/>
      <c r="BX351" s="273">
        <v>5</v>
      </c>
      <c r="BY351" s="279" t="s">
        <v>1259</v>
      </c>
      <c r="BZ351" s="267"/>
      <c r="CA351" s="279"/>
      <c r="CB351" s="279"/>
      <c r="CC351" s="279"/>
      <c r="CD351" s="1283"/>
    </row>
    <row r="352" spans="1:82" s="804" customFormat="1">
      <c r="A352" s="265" t="s">
        <v>58</v>
      </c>
      <c r="B352" s="2" t="s">
        <v>2127</v>
      </c>
      <c r="C352" s="2" t="s">
        <v>503</v>
      </c>
      <c r="D352" s="265" t="s">
        <v>2515</v>
      </c>
      <c r="E352" s="265">
        <v>45719</v>
      </c>
      <c r="F352" s="266" t="str">
        <f>IF(_DBcomps[[#This Row],[Lab RTS]]="","No","Yes")</f>
        <v>Yes</v>
      </c>
      <c r="G352" s="267">
        <v>53.78</v>
      </c>
      <c r="H352" s="267"/>
      <c r="I352" s="267"/>
      <c r="J352" s="267"/>
      <c r="K352" s="267"/>
      <c r="L352" s="268"/>
      <c r="M352" s="275"/>
      <c r="N352" s="267"/>
      <c r="O352" s="267"/>
      <c r="P352" s="297">
        <v>9.58</v>
      </c>
      <c r="Q352" s="269">
        <v>1160</v>
      </c>
      <c r="R352" s="307">
        <v>1.3420000000000001</v>
      </c>
      <c r="S352" s="307"/>
      <c r="T352" s="271">
        <v>7.63</v>
      </c>
      <c r="U352" s="267"/>
      <c r="V352" s="268"/>
      <c r="W352" s="267"/>
      <c r="X352" s="270"/>
      <c r="Y352" s="274"/>
      <c r="Z352" s="290"/>
      <c r="AA352" s="274"/>
      <c r="AB352" s="275"/>
      <c r="AC352" s="274"/>
      <c r="AD352" s="265"/>
      <c r="AE352" s="274" t="s">
        <v>1505</v>
      </c>
      <c r="AF352" s="274"/>
      <c r="AG352" s="275"/>
      <c r="AH352" s="274"/>
      <c r="AI352" s="274"/>
      <c r="AJ352" s="275"/>
      <c r="AK352" s="270"/>
      <c r="AL352" s="274"/>
      <c r="AM352" s="275"/>
      <c r="AN352" s="274"/>
      <c r="AO352" s="275"/>
      <c r="AP352" s="274"/>
      <c r="AQ352" s="277">
        <f t="shared" ref="AQ352:AQ357" si="50">MONTH(E352)</f>
        <v>3</v>
      </c>
      <c r="AR352" s="275" t="s">
        <v>737</v>
      </c>
      <c r="AS352" s="267"/>
      <c r="AT352" s="273"/>
      <c r="AU352" s="272"/>
      <c r="AV352" s="272"/>
      <c r="AW352" s="268"/>
      <c r="AX352" s="273"/>
      <c r="AY352" s="273"/>
      <c r="AZ352" s="275"/>
      <c r="BA352" s="268"/>
      <c r="BB352" s="268"/>
      <c r="BC352" s="268"/>
      <c r="BD352" s="268"/>
      <c r="BE352" s="267"/>
      <c r="BF352" s="275"/>
      <c r="BG352" s="275"/>
      <c r="BH352" s="275"/>
      <c r="BI352" s="275"/>
      <c r="BJ352" s="278">
        <v>45719</v>
      </c>
      <c r="BK352" s="305">
        <v>45719</v>
      </c>
      <c r="BL352" s="431" t="s">
        <v>2517</v>
      </c>
      <c r="BM352" s="272"/>
      <c r="BN352" s="422">
        <v>7</v>
      </c>
      <c r="BO352" s="422">
        <v>7</v>
      </c>
      <c r="BP352" s="303"/>
      <c r="BQ352" s="293">
        <v>45716</v>
      </c>
      <c r="BR352" s="284" t="s">
        <v>1880</v>
      </c>
      <c r="BS352" s="280" t="str">
        <f>IF(_DBcomps[[#This Row],[Problem]]="","Yes","No")</f>
        <v>Yes</v>
      </c>
      <c r="BT352" s="273"/>
      <c r="BU352" s="273"/>
      <c r="BV352" s="273">
        <v>1</v>
      </c>
      <c r="BW352" s="294"/>
      <c r="BX352" s="273">
        <v>5</v>
      </c>
      <c r="BY352" s="279" t="s">
        <v>1259</v>
      </c>
      <c r="BZ352" s="267"/>
      <c r="CA352" s="279"/>
      <c r="CB352" s="279"/>
      <c r="CC352" s="279"/>
      <c r="CD352" s="1283"/>
    </row>
    <row r="353" spans="1:85" s="804" customFormat="1">
      <c r="A353" s="265" t="s">
        <v>58</v>
      </c>
      <c r="B353" s="2" t="s">
        <v>2127</v>
      </c>
      <c r="C353" s="2" t="s">
        <v>503</v>
      </c>
      <c r="D353" s="265" t="s">
        <v>2516</v>
      </c>
      <c r="E353" s="265">
        <v>45719</v>
      </c>
      <c r="F353" s="266" t="str">
        <f>IF(_DBcomps[[#This Row],[Lab RTS]]="","No","Yes")</f>
        <v>Yes</v>
      </c>
      <c r="G353" s="267">
        <v>53.6</v>
      </c>
      <c r="H353" s="267"/>
      <c r="I353" s="267"/>
      <c r="J353" s="267"/>
      <c r="K353" s="267"/>
      <c r="L353" s="268"/>
      <c r="M353" s="275"/>
      <c r="N353" s="267"/>
      <c r="O353" s="267"/>
      <c r="P353" s="297">
        <v>8.0500000000000007</v>
      </c>
      <c r="Q353" s="269">
        <v>1288</v>
      </c>
      <c r="R353" s="307">
        <v>1.345</v>
      </c>
      <c r="S353" s="307"/>
      <c r="T353" s="271">
        <v>7.6</v>
      </c>
      <c r="U353" s="267"/>
      <c r="V353" s="268"/>
      <c r="W353" s="267"/>
      <c r="X353" s="270"/>
      <c r="Y353" s="274"/>
      <c r="Z353" s="290"/>
      <c r="AA353" s="274"/>
      <c r="AB353" s="275"/>
      <c r="AC353" s="274"/>
      <c r="AD353" s="265"/>
      <c r="AE353" s="274" t="s">
        <v>1505</v>
      </c>
      <c r="AF353" s="274"/>
      <c r="AG353" s="275"/>
      <c r="AH353" s="274"/>
      <c r="AI353" s="274"/>
      <c r="AJ353" s="275"/>
      <c r="AK353" s="270"/>
      <c r="AL353" s="274"/>
      <c r="AM353" s="275"/>
      <c r="AN353" s="274"/>
      <c r="AO353" s="275"/>
      <c r="AP353" s="274"/>
      <c r="AQ353" s="277">
        <f t="shared" si="50"/>
        <v>3</v>
      </c>
      <c r="AR353" s="275" t="s">
        <v>737</v>
      </c>
      <c r="AS353" s="267"/>
      <c r="AT353" s="273"/>
      <c r="AU353" s="272"/>
      <c r="AV353" s="272"/>
      <c r="AW353" s="268"/>
      <c r="AX353" s="273"/>
      <c r="AY353" s="273"/>
      <c r="AZ353" s="275"/>
      <c r="BA353" s="268"/>
      <c r="BB353" s="268"/>
      <c r="BC353" s="268"/>
      <c r="BD353" s="268"/>
      <c r="BE353" s="267"/>
      <c r="BF353" s="275"/>
      <c r="BG353" s="275"/>
      <c r="BH353" s="275"/>
      <c r="BI353" s="275"/>
      <c r="BJ353" s="278">
        <v>45719</v>
      </c>
      <c r="BK353" s="305">
        <v>45719</v>
      </c>
      <c r="BL353" s="431" t="s">
        <v>2523</v>
      </c>
      <c r="BM353" s="272"/>
      <c r="BN353" s="422">
        <v>6</v>
      </c>
      <c r="BO353" s="422">
        <v>7</v>
      </c>
      <c r="BP353" s="303"/>
      <c r="BQ353" s="293">
        <v>45717</v>
      </c>
      <c r="BR353" s="284" t="s">
        <v>2518</v>
      </c>
      <c r="BS353" s="280" t="str">
        <f>IF(_DBcomps[[#This Row],[Problem]]="","Yes","No")</f>
        <v>Yes</v>
      </c>
      <c r="BT353" s="273"/>
      <c r="BU353" s="273"/>
      <c r="BV353" s="273">
        <v>1</v>
      </c>
      <c r="BW353" s="294"/>
      <c r="BX353" s="273">
        <v>5</v>
      </c>
      <c r="BY353" s="279" t="s">
        <v>1259</v>
      </c>
      <c r="BZ353" s="267"/>
      <c r="CA353" s="279"/>
      <c r="CB353" s="279"/>
      <c r="CC353" s="279"/>
      <c r="CD353" s="1283"/>
    </row>
    <row r="354" spans="1:85">
      <c r="A354" s="265" t="s">
        <v>58</v>
      </c>
      <c r="B354" s="2" t="s">
        <v>2127</v>
      </c>
      <c r="C354" s="2" t="s">
        <v>503</v>
      </c>
      <c r="D354" s="265" t="s">
        <v>2522</v>
      </c>
      <c r="E354" s="265">
        <v>45719</v>
      </c>
      <c r="F354" s="266" t="str">
        <f>IF(_DBcomps[[#This Row],[Lab RTS]]="","No","Yes")</f>
        <v>Yes</v>
      </c>
      <c r="G354" s="267">
        <v>53.7</v>
      </c>
      <c r="H354" s="267"/>
      <c r="I354" s="267"/>
      <c r="J354" s="267"/>
      <c r="K354" s="267"/>
      <c r="L354" s="268"/>
      <c r="M354" s="275"/>
      <c r="N354" s="267"/>
      <c r="O354" s="267"/>
      <c r="P354" s="297">
        <v>9.7200000000000006</v>
      </c>
      <c r="Q354" s="269">
        <v>1116</v>
      </c>
      <c r="R354" s="307">
        <v>1.343</v>
      </c>
      <c r="S354" s="307"/>
      <c r="T354" s="271">
        <v>7.68</v>
      </c>
      <c r="U354" s="267"/>
      <c r="V354" s="268"/>
      <c r="W354" s="267"/>
      <c r="X354" s="270"/>
      <c r="Y354" s="274"/>
      <c r="Z354" s="290"/>
      <c r="AA354" s="274"/>
      <c r="AB354" s="275"/>
      <c r="AC354" s="274"/>
      <c r="AD354" s="265"/>
      <c r="AE354" s="274" t="s">
        <v>1505</v>
      </c>
      <c r="AF354" s="274"/>
      <c r="AG354" s="275"/>
      <c r="AH354" s="274"/>
      <c r="AI354" s="274"/>
      <c r="AJ354" s="275"/>
      <c r="AK354" s="270"/>
      <c r="AL354" s="274"/>
      <c r="AM354" s="275"/>
      <c r="AN354" s="274"/>
      <c r="AO354" s="275"/>
      <c r="AP354" s="274"/>
      <c r="AQ354" s="277">
        <f t="shared" si="50"/>
        <v>3</v>
      </c>
      <c r="AR354" s="275" t="s">
        <v>737</v>
      </c>
      <c r="AS354" s="267"/>
      <c r="AT354" s="273"/>
      <c r="AU354" s="272"/>
      <c r="AV354" s="272"/>
      <c r="AW354" s="268"/>
      <c r="AX354" s="273"/>
      <c r="AY354" s="273"/>
      <c r="AZ354" s="275"/>
      <c r="BA354" s="268"/>
      <c r="BB354" s="268"/>
      <c r="BC354" s="268"/>
      <c r="BD354" s="268"/>
      <c r="BE354" s="267"/>
      <c r="BF354" s="275"/>
      <c r="BG354" s="275"/>
      <c r="BH354" s="275"/>
      <c r="BI354" s="275"/>
      <c r="BJ354" s="278">
        <v>45719</v>
      </c>
      <c r="BK354" s="305">
        <v>45719</v>
      </c>
      <c r="BL354" s="431" t="s">
        <v>2524</v>
      </c>
      <c r="BM354" s="272"/>
      <c r="BN354" s="422">
        <v>15</v>
      </c>
      <c r="BO354" s="422">
        <v>7</v>
      </c>
      <c r="BP354" s="303"/>
      <c r="BQ354" s="293">
        <v>45718</v>
      </c>
      <c r="BR354" s="284" t="s">
        <v>2525</v>
      </c>
      <c r="BS354" s="280" t="str">
        <f>IF(_DBcomps[[#This Row],[Problem]]="","Yes","No")</f>
        <v>No</v>
      </c>
      <c r="BT354" s="273"/>
      <c r="BU354" s="273"/>
      <c r="BV354" s="273">
        <v>2</v>
      </c>
      <c r="BW354" s="294">
        <v>1</v>
      </c>
      <c r="BX354" s="273">
        <v>5</v>
      </c>
      <c r="BY354" s="279" t="s">
        <v>1259</v>
      </c>
      <c r="BZ354" s="807">
        <v>42.11</v>
      </c>
      <c r="CA354" s="279" t="s">
        <v>1332</v>
      </c>
      <c r="CB354" s="279" t="s">
        <v>1245</v>
      </c>
      <c r="CC354" s="279" t="s">
        <v>1255</v>
      </c>
      <c r="CD354" s="816" t="s">
        <v>2526</v>
      </c>
      <c r="CE354" s="245"/>
      <c r="CF354" s="245"/>
      <c r="CG354" s="245"/>
    </row>
    <row r="355" spans="1:85">
      <c r="A355" s="265" t="s">
        <v>58</v>
      </c>
      <c r="B355" s="2" t="s">
        <v>2127</v>
      </c>
      <c r="C355" s="2" t="s">
        <v>503</v>
      </c>
      <c r="D355" s="265" t="s">
        <v>2527</v>
      </c>
      <c r="E355" s="265">
        <v>45719</v>
      </c>
      <c r="F355" s="266" t="str">
        <f>IF(_DBcomps[[#This Row],[Lab RTS]]="","No","Yes")</f>
        <v>Yes</v>
      </c>
      <c r="G355" s="267">
        <v>53.78</v>
      </c>
      <c r="H355" s="267"/>
      <c r="I355" s="267"/>
      <c r="J355" s="267"/>
      <c r="K355" s="267"/>
      <c r="L355" s="268"/>
      <c r="M355" s="275"/>
      <c r="N355" s="267"/>
      <c r="O355" s="267"/>
      <c r="P355" s="297">
        <v>9.31</v>
      </c>
      <c r="Q355" s="269">
        <v>1064</v>
      </c>
      <c r="R355" s="307">
        <v>1.337</v>
      </c>
      <c r="S355" s="307"/>
      <c r="T355" s="271">
        <v>7.65</v>
      </c>
      <c r="U355" s="267"/>
      <c r="V355" s="268"/>
      <c r="W355" s="267"/>
      <c r="X355" s="270"/>
      <c r="Y355" s="274"/>
      <c r="Z355" s="290"/>
      <c r="AA355" s="274"/>
      <c r="AB355" s="275"/>
      <c r="AC355" s="274"/>
      <c r="AD355" s="265"/>
      <c r="AE355" s="274">
        <v>6.4999999999999997E-3</v>
      </c>
      <c r="AF355" s="274"/>
      <c r="AG355" s="275"/>
      <c r="AH355" s="274"/>
      <c r="AI355" s="274"/>
      <c r="AJ355" s="275"/>
      <c r="AK355" s="270"/>
      <c r="AL355" s="274"/>
      <c r="AM355" s="275"/>
      <c r="AN355" s="274"/>
      <c r="AO355" s="275"/>
      <c r="AP355" s="274"/>
      <c r="AQ355" s="277">
        <f t="shared" si="50"/>
        <v>3</v>
      </c>
      <c r="AR355" s="275" t="s">
        <v>737</v>
      </c>
      <c r="AS355" s="267"/>
      <c r="AT355" s="273"/>
      <c r="AU355" s="272"/>
      <c r="AV355" s="272"/>
      <c r="AW355" s="268"/>
      <c r="AX355" s="273"/>
      <c r="AY355" s="273"/>
      <c r="AZ355" s="275"/>
      <c r="BA355" s="268"/>
      <c r="BB355" s="268"/>
      <c r="BC355" s="268"/>
      <c r="BD355" s="268"/>
      <c r="BE355" s="267"/>
      <c r="BF355" s="275"/>
      <c r="BG355" s="275"/>
      <c r="BH355" s="275"/>
      <c r="BI355" s="275"/>
      <c r="BJ355" s="278">
        <v>45720</v>
      </c>
      <c r="BK355" s="305">
        <v>45720</v>
      </c>
      <c r="BL355" s="431" t="s">
        <v>2529</v>
      </c>
      <c r="BM355" s="272"/>
      <c r="BN355" s="422">
        <v>9</v>
      </c>
      <c r="BO355" s="422">
        <v>7</v>
      </c>
      <c r="BP355" s="303"/>
      <c r="BQ355" s="293">
        <v>45718</v>
      </c>
      <c r="BR355" s="284" t="s">
        <v>2531</v>
      </c>
      <c r="BS355" s="280" t="str">
        <f>IF(_DBcomps[[#This Row],[Problem]]="","Yes","No")</f>
        <v>Yes</v>
      </c>
      <c r="BT355" s="273"/>
      <c r="BU355" s="273"/>
      <c r="BV355" s="273">
        <v>1</v>
      </c>
      <c r="BW355" s="294"/>
      <c r="BX355" s="273">
        <v>5</v>
      </c>
      <c r="BY355" s="279" t="s">
        <v>1259</v>
      </c>
      <c r="BZ355" s="267"/>
      <c r="CA355" s="279"/>
      <c r="CB355" s="279"/>
      <c r="CC355" s="279"/>
      <c r="CD355" s="816"/>
      <c r="CE355" s="245"/>
      <c r="CF355" s="245"/>
      <c r="CG355" s="245"/>
    </row>
    <row r="356" spans="1:85">
      <c r="A356" s="265" t="s">
        <v>58</v>
      </c>
      <c r="B356" s="2" t="s">
        <v>2127</v>
      </c>
      <c r="C356" s="2" t="s">
        <v>503</v>
      </c>
      <c r="D356" s="265" t="s">
        <v>2528</v>
      </c>
      <c r="E356" s="265">
        <v>45720</v>
      </c>
      <c r="F356" s="266" t="str">
        <f>IF(_DBcomps[[#This Row],[Lab RTS]]="","No","Yes")</f>
        <v>Yes</v>
      </c>
      <c r="G356" s="267">
        <v>54</v>
      </c>
      <c r="H356" s="267"/>
      <c r="I356" s="267"/>
      <c r="J356" s="267"/>
      <c r="K356" s="267"/>
      <c r="L356" s="268"/>
      <c r="M356" s="275"/>
      <c r="N356" s="267"/>
      <c r="O356" s="267"/>
      <c r="P356" s="297">
        <v>9.43</v>
      </c>
      <c r="Q356" s="269">
        <v>1188</v>
      </c>
      <c r="R356" s="307">
        <v>1.3380000000000001</v>
      </c>
      <c r="S356" s="307"/>
      <c r="T356" s="271">
        <v>7.45</v>
      </c>
      <c r="U356" s="267"/>
      <c r="V356" s="268"/>
      <c r="W356" s="267"/>
      <c r="X356" s="270"/>
      <c r="Y356" s="274"/>
      <c r="Z356" s="290"/>
      <c r="AA356" s="274"/>
      <c r="AB356" s="275"/>
      <c r="AC356" s="274"/>
      <c r="AD356" s="265"/>
      <c r="AE356" s="274" t="s">
        <v>1505</v>
      </c>
      <c r="AF356" s="274"/>
      <c r="AG356" s="275"/>
      <c r="AH356" s="274"/>
      <c r="AI356" s="274"/>
      <c r="AJ356" s="275"/>
      <c r="AK356" s="270"/>
      <c r="AL356" s="274"/>
      <c r="AM356" s="275"/>
      <c r="AN356" s="274"/>
      <c r="AO356" s="275"/>
      <c r="AP356" s="274"/>
      <c r="AQ356" s="277">
        <f t="shared" si="50"/>
        <v>3</v>
      </c>
      <c r="AR356" s="275" t="s">
        <v>737</v>
      </c>
      <c r="AS356" s="267"/>
      <c r="AT356" s="273"/>
      <c r="AU356" s="272"/>
      <c r="AV356" s="272"/>
      <c r="AW356" s="268"/>
      <c r="AX356" s="273"/>
      <c r="AY356" s="273"/>
      <c r="AZ356" s="275"/>
      <c r="BA356" s="268"/>
      <c r="BB356" s="268"/>
      <c r="BC356" s="268"/>
      <c r="BD356" s="268"/>
      <c r="BE356" s="267"/>
      <c r="BF356" s="275"/>
      <c r="BG356" s="275"/>
      <c r="BH356" s="275"/>
      <c r="BI356" s="275"/>
      <c r="BJ356" s="278">
        <v>45720</v>
      </c>
      <c r="BK356" s="305">
        <v>45720</v>
      </c>
      <c r="BL356" s="431" t="s">
        <v>2530</v>
      </c>
      <c r="BM356" s="272"/>
      <c r="BN356" s="422">
        <v>7</v>
      </c>
      <c r="BO356" s="422">
        <v>7</v>
      </c>
      <c r="BP356" s="303"/>
      <c r="BQ356" s="293">
        <v>45718</v>
      </c>
      <c r="BR356" s="284" t="s">
        <v>2532</v>
      </c>
      <c r="BS356" s="280" t="str">
        <f>IF(_DBcomps[[#This Row],[Problem]]="","Yes","No")</f>
        <v>Yes</v>
      </c>
      <c r="BT356" s="273"/>
      <c r="BU356" s="273"/>
      <c r="BV356" s="273">
        <v>1</v>
      </c>
      <c r="BW356" s="294"/>
      <c r="BX356" s="273">
        <v>5</v>
      </c>
      <c r="BY356" s="279" t="s">
        <v>1259</v>
      </c>
      <c r="BZ356" s="267"/>
      <c r="CA356" s="279"/>
      <c r="CB356" s="279"/>
      <c r="CC356" s="279"/>
      <c r="CD356" s="816"/>
      <c r="CE356" s="245"/>
      <c r="CF356" s="245"/>
      <c r="CG356" s="245"/>
    </row>
    <row r="357" spans="1:85">
      <c r="A357" s="265" t="s">
        <v>58</v>
      </c>
      <c r="B357" s="2" t="s">
        <v>2127</v>
      </c>
      <c r="C357" s="2" t="s">
        <v>503</v>
      </c>
      <c r="D357" s="265" t="s">
        <v>2540</v>
      </c>
      <c r="E357" s="265">
        <v>45720</v>
      </c>
      <c r="F357" s="266" t="str">
        <f>IF(_DBcomps[[#This Row],[Lab RTS]]="","No","Yes")</f>
        <v>Yes</v>
      </c>
      <c r="G357" s="267">
        <v>54.14</v>
      </c>
      <c r="H357" s="267"/>
      <c r="I357" s="267"/>
      <c r="J357" s="267"/>
      <c r="K357" s="267"/>
      <c r="L357" s="268"/>
      <c r="M357" s="275"/>
      <c r="N357" s="267"/>
      <c r="O357" s="267"/>
      <c r="P357" s="297">
        <v>9.7799999999999994</v>
      </c>
      <c r="Q357" s="269">
        <v>1112</v>
      </c>
      <c r="R357" s="307">
        <v>1.343</v>
      </c>
      <c r="S357" s="307"/>
      <c r="T357" s="271">
        <v>7.68</v>
      </c>
      <c r="U357" s="267"/>
      <c r="V357" s="268"/>
      <c r="W357" s="267"/>
      <c r="X357" s="270"/>
      <c r="Y357" s="274"/>
      <c r="Z357" s="290"/>
      <c r="AA357" s="274"/>
      <c r="AB357" s="275"/>
      <c r="AC357" s="274"/>
      <c r="AD357" s="265"/>
      <c r="AE357" s="274" t="s">
        <v>1505</v>
      </c>
      <c r="AF357" s="274"/>
      <c r="AG357" s="275"/>
      <c r="AH357" s="274"/>
      <c r="AI357" s="274"/>
      <c r="AJ357" s="275"/>
      <c r="AK357" s="270"/>
      <c r="AL357" s="274"/>
      <c r="AM357" s="275"/>
      <c r="AN357" s="274"/>
      <c r="AO357" s="275"/>
      <c r="AP357" s="274"/>
      <c r="AQ357" s="277">
        <f t="shared" si="50"/>
        <v>3</v>
      </c>
      <c r="AR357" s="275" t="s">
        <v>737</v>
      </c>
      <c r="AS357" s="267"/>
      <c r="AT357" s="273"/>
      <c r="AU357" s="272"/>
      <c r="AV357" s="272"/>
      <c r="AW357" s="268"/>
      <c r="AX357" s="273"/>
      <c r="AY357" s="273"/>
      <c r="AZ357" s="275"/>
      <c r="BA357" s="268"/>
      <c r="BB357" s="268"/>
      <c r="BC357" s="268"/>
      <c r="BD357" s="268"/>
      <c r="BE357" s="267"/>
      <c r="BF357" s="275"/>
      <c r="BG357" s="275"/>
      <c r="BH357" s="275"/>
      <c r="BI357" s="275"/>
      <c r="BJ357" s="278">
        <v>45720</v>
      </c>
      <c r="BK357" s="305">
        <v>45720</v>
      </c>
      <c r="BL357" s="431" t="s">
        <v>2541</v>
      </c>
      <c r="BM357" s="272"/>
      <c r="BN357" s="422">
        <v>8</v>
      </c>
      <c r="BO357" s="422">
        <v>7</v>
      </c>
      <c r="BP357" s="303"/>
      <c r="BQ357" s="293">
        <v>45719</v>
      </c>
      <c r="BR357" s="284" t="s">
        <v>2542</v>
      </c>
      <c r="BS357" s="280" t="str">
        <f>IF(_DBcomps[[#This Row],[Problem]]="","Yes","No")</f>
        <v>Yes</v>
      </c>
      <c r="BT357" s="273"/>
      <c r="BU357" s="273"/>
      <c r="BV357" s="273">
        <v>1</v>
      </c>
      <c r="BW357" s="294"/>
      <c r="BX357" s="273">
        <v>5</v>
      </c>
      <c r="BY357" s="279" t="s">
        <v>1259</v>
      </c>
      <c r="BZ357" s="1121">
        <v>2.21</v>
      </c>
      <c r="CA357" s="279"/>
      <c r="CB357" s="279"/>
      <c r="CC357" s="279"/>
      <c r="CD357" s="816" t="s">
        <v>3247</v>
      </c>
      <c r="CE357" s="245"/>
      <c r="CF357" s="245"/>
      <c r="CG357" s="245"/>
    </row>
    <row r="358" spans="1:85">
      <c r="A358" s="265" t="s">
        <v>58</v>
      </c>
      <c r="B358" s="2" t="s">
        <v>2127</v>
      </c>
      <c r="C358" s="2" t="s">
        <v>503</v>
      </c>
      <c r="D358" s="265" t="s">
        <v>2543</v>
      </c>
      <c r="E358" s="265">
        <v>45720</v>
      </c>
      <c r="F358" s="266" t="str">
        <f>IF(_DBcomps[[#This Row],[Lab RTS]]="","No","Yes")</f>
        <v>Yes</v>
      </c>
      <c r="G358" s="267">
        <v>53.37</v>
      </c>
      <c r="H358" s="267"/>
      <c r="I358" s="267"/>
      <c r="J358" s="267"/>
      <c r="K358" s="267"/>
      <c r="L358" s="268"/>
      <c r="M358" s="275"/>
      <c r="N358" s="267"/>
      <c r="O358" s="267"/>
      <c r="P358" s="297">
        <v>10.25</v>
      </c>
      <c r="Q358" s="269">
        <v>984</v>
      </c>
      <c r="R358" s="307">
        <v>1.3380000000000001</v>
      </c>
      <c r="S358" s="307"/>
      <c r="T358" s="271">
        <v>7.68</v>
      </c>
      <c r="U358" s="267"/>
      <c r="V358" s="268"/>
      <c r="W358" s="267"/>
      <c r="X358" s="270"/>
      <c r="Y358" s="274"/>
      <c r="Z358" s="290"/>
      <c r="AA358" s="274"/>
      <c r="AB358" s="275"/>
      <c r="AC358" s="274"/>
      <c r="AD358" s="265"/>
      <c r="AE358" s="274" t="s">
        <v>1505</v>
      </c>
      <c r="AF358" s="274"/>
      <c r="AG358" s="275"/>
      <c r="AH358" s="274"/>
      <c r="AI358" s="274"/>
      <c r="AJ358" s="275"/>
      <c r="AK358" s="270"/>
      <c r="AL358" s="274"/>
      <c r="AM358" s="275"/>
      <c r="AN358" s="274"/>
      <c r="AO358" s="275"/>
      <c r="AP358" s="274"/>
      <c r="AQ358" s="277">
        <f t="shared" ref="AQ358:AQ365" si="51">MONTH(E358)</f>
        <v>3</v>
      </c>
      <c r="AR358" s="275" t="s">
        <v>737</v>
      </c>
      <c r="AS358" s="267"/>
      <c r="AT358" s="273"/>
      <c r="AU358" s="272"/>
      <c r="AV358" s="272"/>
      <c r="AW358" s="268"/>
      <c r="AX358" s="273"/>
      <c r="AY358" s="273"/>
      <c r="AZ358" s="275"/>
      <c r="BA358" s="268"/>
      <c r="BB358" s="268"/>
      <c r="BC358" s="268"/>
      <c r="BD358" s="268"/>
      <c r="BE358" s="267"/>
      <c r="BF358" s="275"/>
      <c r="BG358" s="275"/>
      <c r="BH358" s="275"/>
      <c r="BI358" s="275"/>
      <c r="BJ358" s="278">
        <v>45720</v>
      </c>
      <c r="BK358" s="305">
        <v>45720</v>
      </c>
      <c r="BL358" s="431" t="s">
        <v>2544</v>
      </c>
      <c r="BM358" s="272"/>
      <c r="BN358" s="422">
        <v>10</v>
      </c>
      <c r="BO358" s="422">
        <v>7</v>
      </c>
      <c r="BP358" s="303"/>
      <c r="BQ358" s="293">
        <v>45719</v>
      </c>
      <c r="BR358" s="284" t="s">
        <v>2032</v>
      </c>
      <c r="BS358" s="280" t="str">
        <f>IF(_DBcomps[[#This Row],[Problem]]="","Yes","No")</f>
        <v>Yes</v>
      </c>
      <c r="BT358" s="273"/>
      <c r="BU358" s="273"/>
      <c r="BV358" s="273">
        <v>1</v>
      </c>
      <c r="BW358" s="294"/>
      <c r="BX358" s="273">
        <v>5</v>
      </c>
      <c r="BY358" s="279" t="s">
        <v>1259</v>
      </c>
      <c r="BZ358" s="267"/>
      <c r="CA358" s="279"/>
      <c r="CB358" s="279"/>
      <c r="CC358" s="279"/>
      <c r="CD358" s="816"/>
      <c r="CE358" s="245"/>
      <c r="CF358" s="245"/>
      <c r="CG358" s="245"/>
    </row>
    <row r="359" spans="1:85">
      <c r="A359" s="265" t="s">
        <v>58</v>
      </c>
      <c r="B359" s="2" t="s">
        <v>2127</v>
      </c>
      <c r="C359" s="2" t="s">
        <v>503</v>
      </c>
      <c r="D359" s="265" t="s">
        <v>2571</v>
      </c>
      <c r="E359" s="977">
        <v>45721</v>
      </c>
      <c r="F359" s="978" t="str">
        <f>IF(_DBcomps[[#This Row],[Lab RTS]]="","No","Yes")</f>
        <v>Yes</v>
      </c>
      <c r="G359" s="979">
        <v>54.29</v>
      </c>
      <c r="H359" s="979"/>
      <c r="I359" s="979"/>
      <c r="J359" s="979"/>
      <c r="K359" s="979"/>
      <c r="L359" s="980"/>
      <c r="M359" s="981"/>
      <c r="N359" s="979"/>
      <c r="O359" s="979"/>
      <c r="P359" s="1004">
        <v>9.66</v>
      </c>
      <c r="Q359" s="983">
        <v>1228</v>
      </c>
      <c r="R359" s="984">
        <v>1.3440000000000001</v>
      </c>
      <c r="S359" s="984"/>
      <c r="T359" s="985">
        <v>7.58</v>
      </c>
      <c r="U359" s="979"/>
      <c r="V359" s="980"/>
      <c r="W359" s="979"/>
      <c r="X359" s="986"/>
      <c r="Y359" s="987"/>
      <c r="Z359" s="988"/>
      <c r="AA359" s="987"/>
      <c r="AB359" s="981"/>
      <c r="AC359" s="987"/>
      <c r="AD359" s="977"/>
      <c r="AE359" s="274">
        <v>7.9000000000000008E-3</v>
      </c>
      <c r="AF359" s="987"/>
      <c r="AG359" s="981"/>
      <c r="AH359" s="987"/>
      <c r="AI359" s="987"/>
      <c r="AJ359" s="981"/>
      <c r="AK359" s="986"/>
      <c r="AL359" s="987"/>
      <c r="AM359" s="981"/>
      <c r="AN359" s="987"/>
      <c r="AO359" s="981"/>
      <c r="AP359" s="987"/>
      <c r="AQ359" s="989">
        <f t="shared" si="51"/>
        <v>3</v>
      </c>
      <c r="AR359" s="275" t="s">
        <v>737</v>
      </c>
      <c r="AS359" s="979"/>
      <c r="AT359" s="990"/>
      <c r="AU359" s="991"/>
      <c r="AV359" s="991"/>
      <c r="AW359" s="980"/>
      <c r="AX359" s="990"/>
      <c r="AY359" s="990"/>
      <c r="AZ359" s="981"/>
      <c r="BA359" s="268"/>
      <c r="BB359" s="980"/>
      <c r="BC359" s="980"/>
      <c r="BD359" s="980"/>
      <c r="BE359" s="979"/>
      <c r="BF359" s="981"/>
      <c r="BG359" s="981"/>
      <c r="BH359" s="981"/>
      <c r="BI359" s="981"/>
      <c r="BJ359" s="992">
        <v>45722</v>
      </c>
      <c r="BK359" s="1005">
        <v>45722</v>
      </c>
      <c r="BL359" s="431" t="s">
        <v>2573</v>
      </c>
      <c r="BM359" s="991"/>
      <c r="BN359" s="994">
        <v>7</v>
      </c>
      <c r="BO359" s="422">
        <v>7</v>
      </c>
      <c r="BP359" s="995"/>
      <c r="BQ359" s="996">
        <v>45720</v>
      </c>
      <c r="BR359" s="284" t="s">
        <v>2575</v>
      </c>
      <c r="BS359" s="997" t="str">
        <f>IF(_DBcomps[[#This Row],[Problem]]="","Yes","No")</f>
        <v>Yes</v>
      </c>
      <c r="BT359" s="273"/>
      <c r="BU359" s="990"/>
      <c r="BV359" s="273">
        <v>1</v>
      </c>
      <c r="BW359" s="1002"/>
      <c r="BX359" s="273">
        <v>5</v>
      </c>
      <c r="BY359" s="279" t="s">
        <v>1259</v>
      </c>
      <c r="BZ359" s="979"/>
      <c r="CA359" s="993"/>
      <c r="CB359" s="993"/>
      <c r="CC359" s="993"/>
      <c r="CD359" s="1425"/>
      <c r="CE359" s="245"/>
      <c r="CF359" s="245"/>
      <c r="CG359" s="245"/>
    </row>
    <row r="360" spans="1:85">
      <c r="A360" s="265" t="s">
        <v>58</v>
      </c>
      <c r="B360" s="2" t="s">
        <v>2127</v>
      </c>
      <c r="C360" s="2" t="s">
        <v>503</v>
      </c>
      <c r="D360" s="265" t="s">
        <v>2572</v>
      </c>
      <c r="E360" s="977">
        <v>45721</v>
      </c>
      <c r="F360" s="978" t="str">
        <f>IF(_DBcomps[[#This Row],[Lab RTS]]="","No","Yes")</f>
        <v>Yes</v>
      </c>
      <c r="G360" s="979">
        <v>54.35</v>
      </c>
      <c r="H360" s="979"/>
      <c r="I360" s="979"/>
      <c r="J360" s="979"/>
      <c r="K360" s="979"/>
      <c r="L360" s="980"/>
      <c r="M360" s="981"/>
      <c r="N360" s="979"/>
      <c r="O360" s="979"/>
      <c r="P360" s="1004">
        <v>9.8699999999999992</v>
      </c>
      <c r="Q360" s="983">
        <v>1254</v>
      </c>
      <c r="R360" s="984">
        <v>1.345</v>
      </c>
      <c r="S360" s="984"/>
      <c r="T360" s="985">
        <v>7.7</v>
      </c>
      <c r="U360" s="979"/>
      <c r="V360" s="980"/>
      <c r="W360" s="979"/>
      <c r="X360" s="986"/>
      <c r="Y360" s="987"/>
      <c r="Z360" s="988"/>
      <c r="AA360" s="987"/>
      <c r="AB360" s="981"/>
      <c r="AC360" s="987"/>
      <c r="AD360" s="977"/>
      <c r="AE360" s="274" t="s">
        <v>1505</v>
      </c>
      <c r="AF360" s="987"/>
      <c r="AG360" s="981"/>
      <c r="AH360" s="987"/>
      <c r="AI360" s="987"/>
      <c r="AJ360" s="981"/>
      <c r="AK360" s="986"/>
      <c r="AL360" s="987"/>
      <c r="AM360" s="981"/>
      <c r="AN360" s="987"/>
      <c r="AO360" s="981"/>
      <c r="AP360" s="987"/>
      <c r="AQ360" s="989">
        <f t="shared" si="51"/>
        <v>3</v>
      </c>
      <c r="AR360" s="275" t="s">
        <v>737</v>
      </c>
      <c r="AS360" s="979"/>
      <c r="AT360" s="990"/>
      <c r="AU360" s="991"/>
      <c r="AV360" s="991"/>
      <c r="AW360" s="980"/>
      <c r="AX360" s="990"/>
      <c r="AY360" s="990"/>
      <c r="AZ360" s="981"/>
      <c r="BA360" s="268"/>
      <c r="BB360" s="980"/>
      <c r="BC360" s="980"/>
      <c r="BD360" s="980"/>
      <c r="BE360" s="979"/>
      <c r="BF360" s="981"/>
      <c r="BG360" s="981"/>
      <c r="BH360" s="981"/>
      <c r="BI360" s="981"/>
      <c r="BJ360" s="992">
        <v>45722</v>
      </c>
      <c r="BK360" s="1005">
        <v>45722</v>
      </c>
      <c r="BL360" s="431" t="s">
        <v>2574</v>
      </c>
      <c r="BM360" s="991"/>
      <c r="BN360" s="994">
        <v>6</v>
      </c>
      <c r="BO360" s="422">
        <v>7</v>
      </c>
      <c r="BP360" s="995"/>
      <c r="BQ360" s="996">
        <v>45721</v>
      </c>
      <c r="BR360" s="284" t="s">
        <v>2576</v>
      </c>
      <c r="BS360" s="997" t="str">
        <f>IF(_DBcomps[[#This Row],[Problem]]="","Yes","No")</f>
        <v>Yes</v>
      </c>
      <c r="BT360" s="273"/>
      <c r="BU360" s="990"/>
      <c r="BV360" s="273">
        <v>1</v>
      </c>
      <c r="BW360" s="1002"/>
      <c r="BX360" s="273">
        <v>5</v>
      </c>
      <c r="BY360" s="279" t="s">
        <v>1259</v>
      </c>
      <c r="BZ360" s="1122">
        <v>2.4</v>
      </c>
      <c r="CA360" s="993"/>
      <c r="CB360" s="993"/>
      <c r="CC360" s="993"/>
      <c r="CD360" s="816" t="s">
        <v>3248</v>
      </c>
      <c r="CE360" s="245"/>
      <c r="CF360" s="245"/>
      <c r="CG360" s="245"/>
    </row>
    <row r="361" spans="1:85">
      <c r="A361" s="265" t="s">
        <v>58</v>
      </c>
      <c r="B361" s="2" t="s">
        <v>2127</v>
      </c>
      <c r="C361" s="2" t="s">
        <v>503</v>
      </c>
      <c r="D361" s="265" t="s">
        <v>2586</v>
      </c>
      <c r="E361" s="265">
        <v>45722</v>
      </c>
      <c r="F361" s="266" t="str">
        <f>IF(_DBcomps[[#This Row],[Lab RTS]]="","No","Yes")</f>
        <v>Yes</v>
      </c>
      <c r="G361" s="267">
        <v>54.14</v>
      </c>
      <c r="H361" s="267"/>
      <c r="I361" s="267"/>
      <c r="J361" s="267"/>
      <c r="K361" s="267"/>
      <c r="L361" s="268"/>
      <c r="M361" s="275"/>
      <c r="N361" s="267"/>
      <c r="O361" s="267"/>
      <c r="P361" s="297">
        <v>9.43</v>
      </c>
      <c r="Q361" s="269">
        <v>1340</v>
      </c>
      <c r="R361" s="307">
        <v>1.3480000000000001</v>
      </c>
      <c r="S361" s="307"/>
      <c r="T361" s="271">
        <v>7.64</v>
      </c>
      <c r="U361" s="267"/>
      <c r="V361" s="268"/>
      <c r="W361" s="267"/>
      <c r="X361" s="270"/>
      <c r="Y361" s="274"/>
      <c r="Z361" s="290"/>
      <c r="AA361" s="274"/>
      <c r="AB361" s="275"/>
      <c r="AC361" s="274"/>
      <c r="AD361" s="265"/>
      <c r="AE361" s="274" t="s">
        <v>1505</v>
      </c>
      <c r="AF361" s="274"/>
      <c r="AG361" s="275"/>
      <c r="AH361" s="274"/>
      <c r="AI361" s="274"/>
      <c r="AJ361" s="275"/>
      <c r="AK361" s="270"/>
      <c r="AL361" s="274"/>
      <c r="AM361" s="275"/>
      <c r="AN361" s="274"/>
      <c r="AO361" s="275"/>
      <c r="AP361" s="274"/>
      <c r="AQ361" s="277">
        <f t="shared" si="51"/>
        <v>3</v>
      </c>
      <c r="AR361" s="275" t="s">
        <v>737</v>
      </c>
      <c r="AS361" s="267"/>
      <c r="AT361" s="273"/>
      <c r="AU361" s="272"/>
      <c r="AV361" s="272"/>
      <c r="AW361" s="268"/>
      <c r="AX361" s="273"/>
      <c r="AY361" s="273"/>
      <c r="AZ361" s="275"/>
      <c r="BA361" s="268"/>
      <c r="BB361" s="268"/>
      <c r="BC361" s="268"/>
      <c r="BD361" s="268"/>
      <c r="BE361" s="267"/>
      <c r="BF361" s="275"/>
      <c r="BG361" s="275"/>
      <c r="BH361" s="275"/>
      <c r="BI361" s="275"/>
      <c r="BJ361" s="278">
        <v>12852</v>
      </c>
      <c r="BK361" s="305">
        <v>45725</v>
      </c>
      <c r="BL361" s="431" t="s">
        <v>2587</v>
      </c>
      <c r="BM361" s="272"/>
      <c r="BN361" s="422">
        <v>7</v>
      </c>
      <c r="BO361" s="422">
        <v>7</v>
      </c>
      <c r="BP361" s="303"/>
      <c r="BQ361" s="293">
        <v>45722</v>
      </c>
      <c r="BR361" s="284" t="s">
        <v>2588</v>
      </c>
      <c r="BS361" s="280" t="str">
        <f>IF(_DBcomps[[#This Row],[Problem]]="","Yes","No")</f>
        <v>Yes</v>
      </c>
      <c r="BT361" s="273"/>
      <c r="BU361" s="273"/>
      <c r="BV361" s="273">
        <v>1</v>
      </c>
      <c r="BW361" s="294"/>
      <c r="BX361" s="273">
        <v>5</v>
      </c>
      <c r="BY361" s="279" t="s">
        <v>1259</v>
      </c>
      <c r="BZ361" s="267"/>
      <c r="CA361" s="279"/>
      <c r="CB361" s="279"/>
      <c r="CC361" s="279"/>
      <c r="CD361" s="1283"/>
      <c r="CE361" s="245"/>
      <c r="CF361" s="245"/>
      <c r="CG361" s="245"/>
    </row>
    <row r="362" spans="1:85">
      <c r="A362" s="265" t="s">
        <v>58</v>
      </c>
      <c r="B362" s="2" t="s">
        <v>2127</v>
      </c>
      <c r="C362" s="2" t="s">
        <v>503</v>
      </c>
      <c r="D362" s="265" t="s">
        <v>2598</v>
      </c>
      <c r="E362" s="265">
        <v>45723</v>
      </c>
      <c r="F362" s="266" t="str">
        <f>IF(_DBcomps[[#This Row],[Lab RTS]]="","No","Yes")</f>
        <v>Yes</v>
      </c>
      <c r="G362" s="267">
        <v>53.96</v>
      </c>
      <c r="H362" s="267"/>
      <c r="I362" s="267"/>
      <c r="J362" s="267"/>
      <c r="K362" s="267"/>
      <c r="L362" s="268"/>
      <c r="M362" s="275"/>
      <c r="N362" s="267"/>
      <c r="O362" s="267"/>
      <c r="P362" s="297">
        <v>8.76</v>
      </c>
      <c r="Q362" s="269">
        <v>1190</v>
      </c>
      <c r="R362" s="307">
        <v>1.3460000000000001</v>
      </c>
      <c r="S362" s="307"/>
      <c r="T362" s="271">
        <v>7.21</v>
      </c>
      <c r="U362" s="267"/>
      <c r="V362" s="268"/>
      <c r="W362" s="267"/>
      <c r="X362" s="270"/>
      <c r="Y362" s="274"/>
      <c r="Z362" s="290"/>
      <c r="AA362" s="274"/>
      <c r="AB362" s="275"/>
      <c r="AC362" s="274"/>
      <c r="AD362" s="265"/>
      <c r="AE362" s="274" t="s">
        <v>1505</v>
      </c>
      <c r="AF362" s="274"/>
      <c r="AG362" s="275"/>
      <c r="AH362" s="274"/>
      <c r="AI362" s="274"/>
      <c r="AJ362" s="275"/>
      <c r="AK362" s="270"/>
      <c r="AL362" s="274"/>
      <c r="AM362" s="275"/>
      <c r="AN362" s="274"/>
      <c r="AO362" s="275"/>
      <c r="AP362" s="274"/>
      <c r="AQ362" s="277">
        <f t="shared" si="51"/>
        <v>3</v>
      </c>
      <c r="AR362" s="275" t="s">
        <v>737</v>
      </c>
      <c r="AS362" s="267"/>
      <c r="AT362" s="273"/>
      <c r="AU362" s="272"/>
      <c r="AV362" s="272"/>
      <c r="AW362" s="268"/>
      <c r="AX362" s="273"/>
      <c r="AY362" s="273"/>
      <c r="AZ362" s="275"/>
      <c r="BA362" s="268"/>
      <c r="BB362" s="268"/>
      <c r="BC362" s="268"/>
      <c r="BD362" s="268"/>
      <c r="BE362" s="267"/>
      <c r="BF362" s="275"/>
      <c r="BG362" s="275"/>
      <c r="BH362" s="275"/>
      <c r="BI362" s="275"/>
      <c r="BJ362" s="278">
        <v>12852</v>
      </c>
      <c r="BK362" s="305">
        <v>45725</v>
      </c>
      <c r="BL362" s="431" t="s">
        <v>2599</v>
      </c>
      <c r="BM362" s="272"/>
      <c r="BN362" s="422">
        <v>6</v>
      </c>
      <c r="BO362" s="422">
        <v>7</v>
      </c>
      <c r="BP362" s="303"/>
      <c r="BQ362" s="293">
        <v>45722</v>
      </c>
      <c r="BR362" s="284" t="s">
        <v>2588</v>
      </c>
      <c r="BS362" s="280" t="str">
        <f>IF(_DBcomps[[#This Row],[Problem]]="","Yes","No")</f>
        <v>Yes</v>
      </c>
      <c r="BT362" s="273"/>
      <c r="BU362" s="273"/>
      <c r="BV362" s="273">
        <v>1</v>
      </c>
      <c r="BW362" s="294"/>
      <c r="BX362" s="273">
        <v>5</v>
      </c>
      <c r="BY362" s="279" t="s">
        <v>1259</v>
      </c>
      <c r="BZ362" s="267"/>
      <c r="CA362" s="279"/>
      <c r="CB362" s="279"/>
      <c r="CC362" s="279"/>
      <c r="CD362" s="1283"/>
      <c r="CE362" s="245"/>
      <c r="CF362" s="245"/>
      <c r="CG362" s="245"/>
    </row>
    <row r="363" spans="1:85">
      <c r="A363" s="265" t="s">
        <v>58</v>
      </c>
      <c r="B363" s="2" t="s">
        <v>2127</v>
      </c>
      <c r="C363" s="2" t="s">
        <v>503</v>
      </c>
      <c r="D363" s="265" t="s">
        <v>2611</v>
      </c>
      <c r="E363" s="265">
        <v>45726</v>
      </c>
      <c r="F363" s="266" t="str">
        <f>IF(_DBcomps[[#This Row],[Lab RTS]]="","No","Yes")</f>
        <v>Yes</v>
      </c>
      <c r="G363" s="267">
        <v>53.96</v>
      </c>
      <c r="H363" s="267"/>
      <c r="I363" s="267"/>
      <c r="J363" s="267"/>
      <c r="K363" s="267"/>
      <c r="L363" s="268"/>
      <c r="M363" s="275"/>
      <c r="N363" s="267"/>
      <c r="O363" s="267"/>
      <c r="P363" s="297">
        <v>8.76</v>
      </c>
      <c r="Q363" s="269">
        <v>1190</v>
      </c>
      <c r="R363" s="307">
        <v>1.3460000000000001</v>
      </c>
      <c r="S363" s="307"/>
      <c r="T363" s="271">
        <v>7.21</v>
      </c>
      <c r="U363" s="267"/>
      <c r="V363" s="268"/>
      <c r="W363" s="267"/>
      <c r="X363" s="270"/>
      <c r="Y363" s="274"/>
      <c r="Z363" s="290"/>
      <c r="AA363" s="274"/>
      <c r="AB363" s="275"/>
      <c r="AC363" s="274"/>
      <c r="AD363" s="265"/>
      <c r="AE363" s="274" t="s">
        <v>1505</v>
      </c>
      <c r="AF363" s="274"/>
      <c r="AG363" s="275"/>
      <c r="AH363" s="274"/>
      <c r="AI363" s="274"/>
      <c r="AJ363" s="275"/>
      <c r="AK363" s="270"/>
      <c r="AL363" s="274"/>
      <c r="AM363" s="275"/>
      <c r="AN363" s="274"/>
      <c r="AO363" s="275"/>
      <c r="AP363" s="274"/>
      <c r="AQ363" s="277">
        <f>MONTH(E363)</f>
        <v>3</v>
      </c>
      <c r="AR363" s="275" t="s">
        <v>737</v>
      </c>
      <c r="AS363" s="267"/>
      <c r="AT363" s="273"/>
      <c r="AU363" s="272"/>
      <c r="AV363" s="272"/>
      <c r="AW363" s="268"/>
      <c r="AX363" s="273"/>
      <c r="AY363" s="273"/>
      <c r="AZ363" s="275"/>
      <c r="BA363" s="268"/>
      <c r="BB363" s="268"/>
      <c r="BC363" s="268"/>
      <c r="BD363" s="268"/>
      <c r="BE363" s="267"/>
      <c r="BF363" s="275"/>
      <c r="BG363" s="275"/>
      <c r="BH363" s="275"/>
      <c r="BI363" s="275"/>
      <c r="BJ363" s="278">
        <v>12852</v>
      </c>
      <c r="BK363" s="305">
        <v>45725</v>
      </c>
      <c r="BL363" s="431" t="s">
        <v>2599</v>
      </c>
      <c r="BM363" s="272"/>
      <c r="BN363" s="422">
        <v>6</v>
      </c>
      <c r="BO363" s="422">
        <v>7</v>
      </c>
      <c r="BP363" s="303"/>
      <c r="BQ363" s="293">
        <v>45722</v>
      </c>
      <c r="BR363" s="284" t="s">
        <v>2588</v>
      </c>
      <c r="BS363" s="280" t="str">
        <f>IF(_DBcomps[[#This Row],[Problem]]="","Yes","No")</f>
        <v>Yes</v>
      </c>
      <c r="BT363" s="273"/>
      <c r="BU363" s="273"/>
      <c r="BV363" s="273">
        <v>0</v>
      </c>
      <c r="BW363" s="294"/>
      <c r="BX363" s="273">
        <v>5</v>
      </c>
      <c r="BY363" s="279" t="s">
        <v>1259</v>
      </c>
      <c r="BZ363" s="267"/>
      <c r="CA363" s="279"/>
      <c r="CB363" s="279"/>
      <c r="CC363" s="279"/>
      <c r="CD363" s="1283"/>
      <c r="CE363" s="245"/>
      <c r="CF363" s="245"/>
      <c r="CG363" s="245"/>
    </row>
    <row r="364" spans="1:85">
      <c r="A364" s="780" t="s">
        <v>58</v>
      </c>
      <c r="B364" s="781" t="s">
        <v>2127</v>
      </c>
      <c r="C364" s="781" t="s">
        <v>503</v>
      </c>
      <c r="D364" s="780" t="s">
        <v>2729</v>
      </c>
      <c r="E364" s="265">
        <v>45724</v>
      </c>
      <c r="F364" s="266" t="str">
        <f>IF(_DBcomps[[#This Row],[Lab RTS]]="","No","Yes")</f>
        <v>Yes</v>
      </c>
      <c r="G364" s="267">
        <v>53.33</v>
      </c>
      <c r="H364" s="267"/>
      <c r="I364" s="267"/>
      <c r="J364" s="267"/>
      <c r="K364" s="267"/>
      <c r="L364" s="268"/>
      <c r="M364" s="275"/>
      <c r="N364" s="267"/>
      <c r="O364" s="267"/>
      <c r="P364" s="297">
        <v>9.11</v>
      </c>
      <c r="Q364" s="269">
        <v>1232</v>
      </c>
      <c r="R364" s="307">
        <v>1.329</v>
      </c>
      <c r="S364" s="307"/>
      <c r="T364" s="271">
        <v>7.74</v>
      </c>
      <c r="U364" s="267"/>
      <c r="V364" s="268"/>
      <c r="W364" s="267"/>
      <c r="X364" s="270"/>
      <c r="Y364" s="274"/>
      <c r="Z364" s="290"/>
      <c r="AA364" s="274"/>
      <c r="AB364" s="275"/>
      <c r="AC364" s="274"/>
      <c r="AD364" s="265"/>
      <c r="AE364" s="274" t="s">
        <v>1505</v>
      </c>
      <c r="AF364" s="274"/>
      <c r="AG364" s="275"/>
      <c r="AH364" s="274"/>
      <c r="AI364" s="274"/>
      <c r="AJ364" s="275"/>
      <c r="AK364" s="270"/>
      <c r="AL364" s="274"/>
      <c r="AM364" s="275"/>
      <c r="AN364" s="274"/>
      <c r="AO364" s="275"/>
      <c r="AP364" s="274"/>
      <c r="AQ364" s="277">
        <f>MONTH(E364)</f>
        <v>3</v>
      </c>
      <c r="AR364" s="275" t="s">
        <v>737</v>
      </c>
      <c r="AS364" s="267"/>
      <c r="AT364" s="273"/>
      <c r="AU364" s="272"/>
      <c r="AV364" s="272"/>
      <c r="AW364" s="268"/>
      <c r="AX364" s="273"/>
      <c r="AY364" s="273"/>
      <c r="AZ364" s="275"/>
      <c r="BA364" s="268"/>
      <c r="BB364" s="268"/>
      <c r="BC364" s="268"/>
      <c r="BD364" s="268"/>
      <c r="BE364" s="267"/>
      <c r="BF364" s="275"/>
      <c r="BG364" s="275"/>
      <c r="BH364" s="275"/>
      <c r="BI364" s="275"/>
      <c r="BJ364" s="278">
        <v>45730</v>
      </c>
      <c r="BK364" s="305">
        <v>45730</v>
      </c>
      <c r="BL364" s="431" t="s">
        <v>2732</v>
      </c>
      <c r="BM364" s="272"/>
      <c r="BN364" s="422">
        <v>20</v>
      </c>
      <c r="BO364" s="422">
        <v>7</v>
      </c>
      <c r="BP364" s="303"/>
      <c r="BQ364" s="293">
        <v>45723</v>
      </c>
      <c r="BR364" s="284" t="s">
        <v>2733</v>
      </c>
      <c r="BS364" s="280" t="str">
        <f>IF(_DBcomps[[#This Row],[Problem]]="","Yes","No")</f>
        <v>No</v>
      </c>
      <c r="BT364" s="273"/>
      <c r="BU364" s="273"/>
      <c r="BV364" s="273">
        <v>2</v>
      </c>
      <c r="BW364" s="294">
        <v>1</v>
      </c>
      <c r="BX364" s="273">
        <v>5</v>
      </c>
      <c r="BY364" s="279" t="s">
        <v>1259</v>
      </c>
      <c r="BZ364" s="267">
        <v>78.14</v>
      </c>
      <c r="CA364" s="279" t="s">
        <v>1332</v>
      </c>
      <c r="CB364" s="279" t="s">
        <v>1245</v>
      </c>
      <c r="CC364" s="279" t="s">
        <v>1255</v>
      </c>
      <c r="CD364" s="816" t="s">
        <v>2734</v>
      </c>
      <c r="CE364" s="245"/>
      <c r="CF364" s="245"/>
      <c r="CG364" s="245"/>
    </row>
    <row r="365" spans="1:85">
      <c r="A365" s="265" t="s">
        <v>58</v>
      </c>
      <c r="B365" s="2" t="s">
        <v>2127</v>
      </c>
      <c r="C365" s="2" t="s">
        <v>503</v>
      </c>
      <c r="D365" s="265" t="s">
        <v>2605</v>
      </c>
      <c r="E365" s="265">
        <v>45726</v>
      </c>
      <c r="F365" s="266" t="str">
        <f>IF(_DBcomps[[#This Row],[Lab RTS]]="","No","Yes")</f>
        <v>Yes</v>
      </c>
      <c r="G365" s="267">
        <v>53.95</v>
      </c>
      <c r="H365" s="267"/>
      <c r="I365" s="267"/>
      <c r="J365" s="267"/>
      <c r="K365" s="267"/>
      <c r="L365" s="268"/>
      <c r="M365" s="275"/>
      <c r="N365" s="267"/>
      <c r="O365" s="267"/>
      <c r="P365" s="297">
        <v>9.83</v>
      </c>
      <c r="Q365" s="269">
        <v>1128</v>
      </c>
      <c r="R365" s="307">
        <v>1.3420000000000001</v>
      </c>
      <c r="S365" s="307"/>
      <c r="T365" s="271">
        <v>7.62</v>
      </c>
      <c r="U365" s="267"/>
      <c r="V365" s="268"/>
      <c r="W365" s="267"/>
      <c r="X365" s="270"/>
      <c r="Y365" s="274"/>
      <c r="Z365" s="290"/>
      <c r="AA365" s="274"/>
      <c r="AB365" s="275"/>
      <c r="AC365" s="274"/>
      <c r="AD365" s="265"/>
      <c r="AE365" s="274" t="s">
        <v>1505</v>
      </c>
      <c r="AF365" s="274"/>
      <c r="AG365" s="275"/>
      <c r="AH365" s="274"/>
      <c r="AI365" s="274"/>
      <c r="AJ365" s="275"/>
      <c r="AK365" s="270"/>
      <c r="AL365" s="274"/>
      <c r="AM365" s="275"/>
      <c r="AN365" s="274"/>
      <c r="AO365" s="275"/>
      <c r="AP365" s="274"/>
      <c r="AQ365" s="277">
        <f t="shared" si="51"/>
        <v>3</v>
      </c>
      <c r="AR365" s="275" t="s">
        <v>737</v>
      </c>
      <c r="AS365" s="267"/>
      <c r="AT365" s="273"/>
      <c r="AU365" s="272"/>
      <c r="AV365" s="272"/>
      <c r="AW365" s="268"/>
      <c r="AX365" s="273"/>
      <c r="AY365" s="273"/>
      <c r="AZ365" s="275"/>
      <c r="BA365" s="268"/>
      <c r="BB365" s="268"/>
      <c r="BC365" s="268"/>
      <c r="BD365" s="268"/>
      <c r="BE365" s="267"/>
      <c r="BF365" s="275"/>
      <c r="BG365" s="275"/>
      <c r="BH365" s="275"/>
      <c r="BI365" s="275"/>
      <c r="BJ365" s="278">
        <v>12852</v>
      </c>
      <c r="BK365" s="305">
        <v>45725</v>
      </c>
      <c r="BL365" s="431" t="s">
        <v>2606</v>
      </c>
      <c r="BM365" s="272"/>
      <c r="BN365" s="422">
        <v>8</v>
      </c>
      <c r="BO365" s="422">
        <v>7</v>
      </c>
      <c r="BP365" s="303"/>
      <c r="BQ365" s="293">
        <v>45724</v>
      </c>
      <c r="BR365" s="284" t="s">
        <v>2607</v>
      </c>
      <c r="BS365" s="280" t="str">
        <f>IF(_DBcomps[[#This Row],[Problem]]="","Yes","No")</f>
        <v>Yes</v>
      </c>
      <c r="BT365" s="273"/>
      <c r="BU365" s="273"/>
      <c r="BV365" s="273">
        <v>1</v>
      </c>
      <c r="BW365" s="294"/>
      <c r="BX365" s="273">
        <v>5</v>
      </c>
      <c r="BY365" s="279" t="s">
        <v>1259</v>
      </c>
      <c r="BZ365" s="1122">
        <v>3.43</v>
      </c>
      <c r="CA365" s="279"/>
      <c r="CB365" s="279"/>
      <c r="CC365" s="279"/>
      <c r="CD365" s="816" t="s">
        <v>3249</v>
      </c>
      <c r="CE365" s="245"/>
      <c r="CF365" s="245"/>
      <c r="CG365" s="245"/>
    </row>
    <row r="366" spans="1:85" s="804" customFormat="1">
      <c r="A366" s="265" t="s">
        <v>58</v>
      </c>
      <c r="B366" s="2" t="s">
        <v>2127</v>
      </c>
      <c r="C366" s="2" t="s">
        <v>503</v>
      </c>
      <c r="D366" s="265" t="s">
        <v>2624</v>
      </c>
      <c r="E366" s="265">
        <v>45726</v>
      </c>
      <c r="F366" s="266" t="str">
        <f>IF(_DBcomps[[#This Row],[Lab RTS]]="","No","Yes")</f>
        <v>Yes</v>
      </c>
      <c r="G366" s="267">
        <v>53.98</v>
      </c>
      <c r="H366" s="267"/>
      <c r="I366" s="267"/>
      <c r="J366" s="267"/>
      <c r="K366" s="267"/>
      <c r="L366" s="268"/>
      <c r="M366" s="275"/>
      <c r="N366" s="267"/>
      <c r="O366" s="267"/>
      <c r="P366" s="297">
        <v>9.8000000000000007</v>
      </c>
      <c r="Q366" s="269">
        <v>952</v>
      </c>
      <c r="R366" s="307">
        <v>1.347</v>
      </c>
      <c r="S366" s="307"/>
      <c r="T366" s="271">
        <v>7.47</v>
      </c>
      <c r="U366" s="267"/>
      <c r="V366" s="268"/>
      <c r="W366" s="267"/>
      <c r="X366" s="270"/>
      <c r="Y366" s="274"/>
      <c r="Z366" s="290"/>
      <c r="AA366" s="274"/>
      <c r="AB366" s="275"/>
      <c r="AC366" s="274"/>
      <c r="AD366" s="265"/>
      <c r="AE366" s="274" t="s">
        <v>1505</v>
      </c>
      <c r="AF366" s="274"/>
      <c r="AG366" s="275"/>
      <c r="AH366" s="274"/>
      <c r="AI366" s="274"/>
      <c r="AJ366" s="275"/>
      <c r="AK366" s="270"/>
      <c r="AL366" s="274"/>
      <c r="AM366" s="275"/>
      <c r="AN366" s="274"/>
      <c r="AO366" s="275"/>
      <c r="AP366" s="274"/>
      <c r="AQ366" s="277">
        <f t="shared" ref="AQ366:AQ372" si="52">MONTH(E366)</f>
        <v>3</v>
      </c>
      <c r="AR366" s="275" t="s">
        <v>737</v>
      </c>
      <c r="AS366" s="267"/>
      <c r="AT366" s="273"/>
      <c r="AU366" s="272"/>
      <c r="AV366" s="272"/>
      <c r="AW366" s="268"/>
      <c r="AX366" s="273"/>
      <c r="AY366" s="273"/>
      <c r="AZ366" s="275"/>
      <c r="BA366" s="268"/>
      <c r="BB366" s="268"/>
      <c r="BC366" s="268"/>
      <c r="BD366" s="268"/>
      <c r="BE366" s="267"/>
      <c r="BF366" s="275"/>
      <c r="BG366" s="275"/>
      <c r="BH366" s="275"/>
      <c r="BI366" s="275"/>
      <c r="BJ366" s="278">
        <v>45728</v>
      </c>
      <c r="BK366" s="305">
        <v>45728</v>
      </c>
      <c r="BL366" s="431" t="s">
        <v>2626</v>
      </c>
      <c r="BM366" s="272"/>
      <c r="BN366" s="422">
        <v>6</v>
      </c>
      <c r="BO366" s="422">
        <v>7</v>
      </c>
      <c r="BP366" s="303"/>
      <c r="BQ366" s="293">
        <v>45724</v>
      </c>
      <c r="BR366" s="284" t="s">
        <v>2416</v>
      </c>
      <c r="BS366" s="280" t="str">
        <f>IF(_DBcomps[[#This Row],[Problem]]="","Yes","No")</f>
        <v>Yes</v>
      </c>
      <c r="BT366" s="273"/>
      <c r="BU366" s="273"/>
      <c r="BV366" s="273">
        <v>1</v>
      </c>
      <c r="BW366" s="294"/>
      <c r="BX366" s="273">
        <v>5</v>
      </c>
      <c r="BY366" s="279" t="s">
        <v>1259</v>
      </c>
      <c r="BZ366" s="267"/>
      <c r="CA366" s="279"/>
      <c r="CB366" s="279"/>
      <c r="CC366" s="279"/>
      <c r="CD366" s="1283"/>
    </row>
    <row r="367" spans="1:85" s="804" customFormat="1" ht="24">
      <c r="A367" s="780" t="s">
        <v>58</v>
      </c>
      <c r="B367" s="781" t="s">
        <v>2127</v>
      </c>
      <c r="C367" s="781" t="s">
        <v>503</v>
      </c>
      <c r="D367" s="780" t="s">
        <v>2625</v>
      </c>
      <c r="E367" s="780">
        <v>45728</v>
      </c>
      <c r="F367" s="782" t="str">
        <f>IF(_DBcomps[[#This Row],[Lab RTS]]="","No","Yes")</f>
        <v>Yes</v>
      </c>
      <c r="G367" s="783">
        <v>54.21</v>
      </c>
      <c r="H367" s="783"/>
      <c r="I367" s="783"/>
      <c r="J367" s="783"/>
      <c r="K367" s="783"/>
      <c r="L367" s="784"/>
      <c r="M367" s="785"/>
      <c r="N367" s="783"/>
      <c r="O367" s="783"/>
      <c r="P367" s="786">
        <v>9.58</v>
      </c>
      <c r="Q367" s="787">
        <v>1132</v>
      </c>
      <c r="R367" s="788">
        <v>1.341</v>
      </c>
      <c r="S367" s="788"/>
      <c r="T367" s="789">
        <v>7.47</v>
      </c>
      <c r="U367" s="783"/>
      <c r="V367" s="784"/>
      <c r="W367" s="783"/>
      <c r="X367" s="790"/>
      <c r="Y367" s="791"/>
      <c r="Z367" s="792"/>
      <c r="AA367" s="791"/>
      <c r="AB367" s="785"/>
      <c r="AC367" s="791"/>
      <c r="AD367" s="780"/>
      <c r="AE367" s="791" t="s">
        <v>1505</v>
      </c>
      <c r="AF367" s="791"/>
      <c r="AG367" s="785"/>
      <c r="AH367" s="791"/>
      <c r="AI367" s="791"/>
      <c r="AJ367" s="785"/>
      <c r="AK367" s="790"/>
      <c r="AL367" s="791"/>
      <c r="AM367" s="785"/>
      <c r="AN367" s="791"/>
      <c r="AO367" s="785"/>
      <c r="AP367" s="791"/>
      <c r="AQ367" s="793">
        <f t="shared" si="52"/>
        <v>3</v>
      </c>
      <c r="AR367" s="785" t="s">
        <v>737</v>
      </c>
      <c r="AS367" s="783"/>
      <c r="AT367" s="794"/>
      <c r="AU367" s="795"/>
      <c r="AV367" s="795"/>
      <c r="AW367" s="784"/>
      <c r="AX367" s="794"/>
      <c r="AY367" s="794"/>
      <c r="AZ367" s="785"/>
      <c r="BA367" s="784"/>
      <c r="BB367" s="784"/>
      <c r="BC367" s="784"/>
      <c r="BD367" s="784"/>
      <c r="BE367" s="783"/>
      <c r="BF367" s="785"/>
      <c r="BG367" s="785"/>
      <c r="BH367" s="785"/>
      <c r="BI367" s="785"/>
      <c r="BJ367" s="814">
        <v>45728</v>
      </c>
      <c r="BK367" s="815">
        <v>45728</v>
      </c>
      <c r="BL367" s="796" t="s">
        <v>2627</v>
      </c>
      <c r="BM367" s="795" t="s">
        <v>2628</v>
      </c>
      <c r="BN367" s="797">
        <v>16</v>
      </c>
      <c r="BO367" s="797">
        <v>7</v>
      </c>
      <c r="BP367" s="798"/>
      <c r="BQ367" s="799">
        <v>45727</v>
      </c>
      <c r="BR367" s="800" t="s">
        <v>2629</v>
      </c>
      <c r="BS367" s="801" t="str">
        <f>IF(_DBcomps[[#This Row],[Problem]]="","Yes","No")</f>
        <v>No</v>
      </c>
      <c r="BT367" s="273"/>
      <c r="BU367" s="794"/>
      <c r="BV367" s="783">
        <v>1.5</v>
      </c>
      <c r="BW367" s="786">
        <v>0.5</v>
      </c>
      <c r="BX367" s="794">
        <v>5</v>
      </c>
      <c r="BY367" s="803" t="s">
        <v>1259</v>
      </c>
      <c r="BZ367" s="783">
        <v>138.56</v>
      </c>
      <c r="CA367" s="803" t="s">
        <v>1332</v>
      </c>
      <c r="CB367" s="803" t="s">
        <v>1828</v>
      </c>
      <c r="CC367" s="803" t="s">
        <v>1255</v>
      </c>
      <c r="CD367" s="779" t="s">
        <v>2630</v>
      </c>
    </row>
    <row r="368" spans="1:85" s="804" customFormat="1">
      <c r="A368" s="780" t="s">
        <v>58</v>
      </c>
      <c r="B368" s="781" t="s">
        <v>2127</v>
      </c>
      <c r="C368" s="781" t="s">
        <v>503</v>
      </c>
      <c r="D368" s="780" t="s">
        <v>2684</v>
      </c>
      <c r="E368" s="265">
        <v>45729</v>
      </c>
      <c r="F368" s="266" t="str">
        <f>IF(_DBcomps[[#This Row],[Lab RTS]]="","No","Yes")</f>
        <v>Yes</v>
      </c>
      <c r="G368" s="267">
        <v>53.63</v>
      </c>
      <c r="H368" s="267"/>
      <c r="I368" s="267"/>
      <c r="J368" s="267"/>
      <c r="K368" s="267"/>
      <c r="L368" s="268"/>
      <c r="M368" s="275"/>
      <c r="N368" s="267"/>
      <c r="O368" s="267"/>
      <c r="P368" s="297">
        <v>9.5500000000000007</v>
      </c>
      <c r="Q368" s="269">
        <v>916</v>
      </c>
      <c r="R368" s="307">
        <v>1.34</v>
      </c>
      <c r="S368" s="307"/>
      <c r="T368" s="271">
        <v>7.45</v>
      </c>
      <c r="U368" s="267"/>
      <c r="V368" s="268"/>
      <c r="W368" s="267"/>
      <c r="X368" s="270"/>
      <c r="Y368" s="274"/>
      <c r="Z368" s="290"/>
      <c r="AA368" s="274"/>
      <c r="AB368" s="275"/>
      <c r="AC368" s="274"/>
      <c r="AD368" s="265"/>
      <c r="AE368" s="274" t="s">
        <v>1505</v>
      </c>
      <c r="AF368" s="274"/>
      <c r="AG368" s="275"/>
      <c r="AH368" s="274"/>
      <c r="AI368" s="274"/>
      <c r="AJ368" s="275"/>
      <c r="AK368" s="270"/>
      <c r="AL368" s="274"/>
      <c r="AM368" s="275"/>
      <c r="AN368" s="274"/>
      <c r="AO368" s="275"/>
      <c r="AP368" s="274"/>
      <c r="AQ368" s="277">
        <f t="shared" si="52"/>
        <v>3</v>
      </c>
      <c r="AR368" s="785" t="s">
        <v>737</v>
      </c>
      <c r="AS368" s="267"/>
      <c r="AT368" s="273"/>
      <c r="AU368" s="272"/>
      <c r="AV368" s="272"/>
      <c r="AW368" s="268"/>
      <c r="AX368" s="273"/>
      <c r="AY368" s="273"/>
      <c r="AZ368" s="275"/>
      <c r="BA368" s="268"/>
      <c r="BB368" s="268"/>
      <c r="BC368" s="268"/>
      <c r="BD368" s="268"/>
      <c r="BE368" s="267"/>
      <c r="BF368" s="275"/>
      <c r="BG368" s="275"/>
      <c r="BH368" s="275"/>
      <c r="BI368" s="275"/>
      <c r="BJ368" s="278">
        <v>45729</v>
      </c>
      <c r="BK368" s="305">
        <v>45729</v>
      </c>
      <c r="BL368" s="431" t="s">
        <v>2685</v>
      </c>
      <c r="BM368" s="272"/>
      <c r="BN368" s="422">
        <v>9</v>
      </c>
      <c r="BO368" s="422">
        <v>7</v>
      </c>
      <c r="BP368" s="303"/>
      <c r="BQ368" s="293">
        <v>45726</v>
      </c>
      <c r="BR368" s="284" t="s">
        <v>2686</v>
      </c>
      <c r="BS368" s="280" t="str">
        <f>IF(_DBcomps[[#This Row],[Problem]]="","Yes","No")</f>
        <v>No</v>
      </c>
      <c r="BT368" s="273"/>
      <c r="BU368" s="273"/>
      <c r="BV368" s="273">
        <v>1</v>
      </c>
      <c r="BW368" s="294">
        <v>1</v>
      </c>
      <c r="BX368" s="794">
        <v>5</v>
      </c>
      <c r="BY368" s="803" t="s">
        <v>1259</v>
      </c>
      <c r="BZ368" s="267">
        <v>22.17</v>
      </c>
      <c r="CA368" s="279" t="s">
        <v>1337</v>
      </c>
      <c r="CB368" s="279" t="s">
        <v>1245</v>
      </c>
      <c r="CC368" s="279" t="s">
        <v>1250</v>
      </c>
      <c r="CD368" s="816" t="s">
        <v>3250</v>
      </c>
    </row>
    <row r="369" spans="1:82" s="804" customFormat="1" ht="24">
      <c r="A369" s="780" t="s">
        <v>58</v>
      </c>
      <c r="B369" s="781" t="s">
        <v>2127</v>
      </c>
      <c r="C369" s="781" t="s">
        <v>503</v>
      </c>
      <c r="D369" s="780" t="s">
        <v>2728</v>
      </c>
      <c r="E369" s="780">
        <v>45729</v>
      </c>
      <c r="F369" s="782" t="str">
        <f>IF(_DBcomps[[#This Row],[Lab RTS]]="","No","Yes")</f>
        <v>Yes</v>
      </c>
      <c r="G369" s="783">
        <v>53.7</v>
      </c>
      <c r="H369" s="783"/>
      <c r="I369" s="783"/>
      <c r="J369" s="783"/>
      <c r="K369" s="783"/>
      <c r="L369" s="784"/>
      <c r="M369" s="785"/>
      <c r="N369" s="783"/>
      <c r="O369" s="783"/>
      <c r="P369" s="786">
        <v>9.27</v>
      </c>
      <c r="Q369" s="787">
        <v>936</v>
      </c>
      <c r="R369" s="788">
        <v>1.34</v>
      </c>
      <c r="S369" s="788"/>
      <c r="T369" s="789">
        <v>7.53</v>
      </c>
      <c r="U369" s="783"/>
      <c r="V369" s="784"/>
      <c r="W369" s="783"/>
      <c r="X369" s="790"/>
      <c r="Y369" s="791"/>
      <c r="Z369" s="792"/>
      <c r="AA369" s="791"/>
      <c r="AB369" s="785"/>
      <c r="AC369" s="791"/>
      <c r="AD369" s="780"/>
      <c r="AE369" s="791" t="s">
        <v>1505</v>
      </c>
      <c r="AF369" s="791"/>
      <c r="AG369" s="785"/>
      <c r="AH369" s="791"/>
      <c r="AI369" s="791"/>
      <c r="AJ369" s="785"/>
      <c r="AK369" s="790"/>
      <c r="AL369" s="791"/>
      <c r="AM369" s="785"/>
      <c r="AN369" s="791"/>
      <c r="AO369" s="785"/>
      <c r="AP369" s="791"/>
      <c r="AQ369" s="793">
        <f t="shared" si="52"/>
        <v>3</v>
      </c>
      <c r="AR369" s="785" t="s">
        <v>737</v>
      </c>
      <c r="AS369" s="783"/>
      <c r="AT369" s="794"/>
      <c r="AU369" s="795"/>
      <c r="AV369" s="795"/>
      <c r="AW369" s="784"/>
      <c r="AX369" s="794"/>
      <c r="AY369" s="794"/>
      <c r="AZ369" s="785"/>
      <c r="BA369" s="784"/>
      <c r="BB369" s="784"/>
      <c r="BC369" s="784"/>
      <c r="BD369" s="784"/>
      <c r="BE369" s="783"/>
      <c r="BF369" s="785"/>
      <c r="BG369" s="785"/>
      <c r="BH369" s="785"/>
      <c r="BI369" s="785"/>
      <c r="BJ369" s="814">
        <v>45730</v>
      </c>
      <c r="BK369" s="815">
        <v>45730</v>
      </c>
      <c r="BL369" s="796" t="s">
        <v>2735</v>
      </c>
      <c r="BM369" s="795" t="s">
        <v>2737</v>
      </c>
      <c r="BN369" s="797">
        <v>21</v>
      </c>
      <c r="BO369" s="797">
        <v>7</v>
      </c>
      <c r="BP369" s="798"/>
      <c r="BQ369" s="799">
        <v>45728</v>
      </c>
      <c r="BR369" s="800" t="s">
        <v>2736</v>
      </c>
      <c r="BS369" s="801" t="str">
        <f>IF(_DBcomps[[#This Row],[Problem]]="","Yes","No")</f>
        <v>No</v>
      </c>
      <c r="BT369" s="794"/>
      <c r="BU369" s="794"/>
      <c r="BV369" s="783">
        <v>1.5</v>
      </c>
      <c r="BW369" s="786">
        <v>0.5</v>
      </c>
      <c r="BX369" s="794">
        <v>5</v>
      </c>
      <c r="BY369" s="803" t="s">
        <v>1259</v>
      </c>
      <c r="BZ369" s="1117" t="s">
        <v>3117</v>
      </c>
      <c r="CA369" s="803" t="s">
        <v>1332</v>
      </c>
      <c r="CB369" s="803" t="s">
        <v>1828</v>
      </c>
      <c r="CC369" s="803" t="s">
        <v>1255</v>
      </c>
      <c r="CD369" s="779" t="s">
        <v>2630</v>
      </c>
    </row>
    <row r="370" spans="1:82" s="804" customFormat="1">
      <c r="A370" s="780" t="s">
        <v>58</v>
      </c>
      <c r="B370" s="781" t="s">
        <v>2724</v>
      </c>
      <c r="C370" s="2" t="s">
        <v>1638</v>
      </c>
      <c r="D370" s="780" t="s">
        <v>2725</v>
      </c>
      <c r="E370" s="265">
        <v>45729</v>
      </c>
      <c r="F370" s="266" t="str">
        <f>IF(_DBcomps[[#This Row],[Lab RTS]]="","No","Yes")</f>
        <v>Yes</v>
      </c>
      <c r="G370" s="267">
        <v>53.79</v>
      </c>
      <c r="H370" s="267"/>
      <c r="I370" s="267"/>
      <c r="J370" s="267"/>
      <c r="K370" s="267"/>
      <c r="L370" s="268"/>
      <c r="M370" s="275"/>
      <c r="N370" s="267"/>
      <c r="O370" s="267"/>
      <c r="P370" s="297">
        <v>9.9600000000000009</v>
      </c>
      <c r="Q370" s="269">
        <v>980</v>
      </c>
      <c r="R370" s="307">
        <v>1.3480000000000001</v>
      </c>
      <c r="S370" s="307"/>
      <c r="T370" s="271">
        <v>7.54</v>
      </c>
      <c r="U370" s="267"/>
      <c r="V370" s="268"/>
      <c r="W370" s="267"/>
      <c r="X370" s="270"/>
      <c r="Y370" s="274"/>
      <c r="Z370" s="290"/>
      <c r="AA370" s="274"/>
      <c r="AB370" s="275"/>
      <c r="AC370" s="274"/>
      <c r="AD370" s="265"/>
      <c r="AE370" s="274" t="s">
        <v>1505</v>
      </c>
      <c r="AF370" s="274"/>
      <c r="AG370" s="275"/>
      <c r="AH370" s="274"/>
      <c r="AI370" s="274"/>
      <c r="AJ370" s="275"/>
      <c r="AK370" s="270"/>
      <c r="AL370" s="274"/>
      <c r="AM370" s="275"/>
      <c r="AN370" s="274"/>
      <c r="AO370" s="275"/>
      <c r="AP370" s="274"/>
      <c r="AQ370" s="277">
        <f t="shared" si="52"/>
        <v>3</v>
      </c>
      <c r="AR370" s="785" t="s">
        <v>737</v>
      </c>
      <c r="AS370" s="267"/>
      <c r="AT370" s="273"/>
      <c r="AU370" s="272"/>
      <c r="AV370" s="272"/>
      <c r="AW370" s="268"/>
      <c r="AX370" s="273"/>
      <c r="AY370" s="273"/>
      <c r="AZ370" s="275"/>
      <c r="BA370" s="268"/>
      <c r="BB370" s="268"/>
      <c r="BC370" s="268"/>
      <c r="BD370" s="268"/>
      <c r="BE370" s="267"/>
      <c r="BF370" s="275"/>
      <c r="BG370" s="275"/>
      <c r="BH370" s="275"/>
      <c r="BI370" s="275"/>
      <c r="BJ370" s="278">
        <v>45730</v>
      </c>
      <c r="BK370" s="305">
        <v>45730</v>
      </c>
      <c r="BL370" s="431" t="s">
        <v>2831</v>
      </c>
      <c r="BM370" s="272" t="s">
        <v>2726</v>
      </c>
      <c r="BN370" s="422">
        <v>13</v>
      </c>
      <c r="BO370" s="422">
        <v>7</v>
      </c>
      <c r="BP370" s="303"/>
      <c r="BQ370" s="293">
        <v>45729</v>
      </c>
      <c r="BR370" s="284" t="s">
        <v>2727</v>
      </c>
      <c r="BS370" s="280" t="str">
        <f>IF(_DBcomps[[#This Row],[Problem]]="","Yes","No")</f>
        <v>Yes</v>
      </c>
      <c r="BT370" s="273"/>
      <c r="BU370" s="273"/>
      <c r="BV370" s="273">
        <v>2</v>
      </c>
      <c r="BW370" s="294"/>
      <c r="BX370" s="794">
        <v>5</v>
      </c>
      <c r="BY370" s="803" t="s">
        <v>1259</v>
      </c>
      <c r="BZ370" s="267"/>
      <c r="CA370" s="279"/>
      <c r="CB370" s="279"/>
      <c r="CC370" s="279"/>
      <c r="CD370" s="1283"/>
    </row>
    <row r="371" spans="1:82" s="804" customFormat="1">
      <c r="A371" s="780" t="s">
        <v>58</v>
      </c>
      <c r="B371" s="781" t="s">
        <v>2127</v>
      </c>
      <c r="C371" s="781" t="s">
        <v>503</v>
      </c>
      <c r="D371" s="780" t="s">
        <v>2730</v>
      </c>
      <c r="E371" s="265">
        <v>45729</v>
      </c>
      <c r="F371" s="266" t="str">
        <f>IF(_DBcomps[[#This Row],[Lab RTS]]="","No","Yes")</f>
        <v>Yes</v>
      </c>
      <c r="G371" s="267">
        <v>53.64</v>
      </c>
      <c r="H371" s="267"/>
      <c r="I371" s="267"/>
      <c r="J371" s="267"/>
      <c r="K371" s="267"/>
      <c r="L371" s="268"/>
      <c r="M371" s="275"/>
      <c r="N371" s="267"/>
      <c r="O371" s="267"/>
      <c r="P371" s="297">
        <v>9.5</v>
      </c>
      <c r="Q371" s="269">
        <v>936</v>
      </c>
      <c r="R371" s="307">
        <v>1.34</v>
      </c>
      <c r="S371" s="307"/>
      <c r="T371" s="271">
        <v>7.47</v>
      </c>
      <c r="U371" s="267"/>
      <c r="V371" s="268"/>
      <c r="W371" s="267"/>
      <c r="X371" s="270"/>
      <c r="Y371" s="274"/>
      <c r="Z371" s="290"/>
      <c r="AA371" s="274"/>
      <c r="AB371" s="275"/>
      <c r="AC371" s="274"/>
      <c r="AD371" s="265"/>
      <c r="AE371" s="791" t="s">
        <v>1505</v>
      </c>
      <c r="AF371" s="274"/>
      <c r="AG371" s="275"/>
      <c r="AH371" s="274"/>
      <c r="AI371" s="274"/>
      <c r="AJ371" s="275"/>
      <c r="AK371" s="270"/>
      <c r="AL371" s="274"/>
      <c r="AM371" s="275"/>
      <c r="AN371" s="274"/>
      <c r="AO371" s="275"/>
      <c r="AP371" s="274"/>
      <c r="AQ371" s="277">
        <f t="shared" si="52"/>
        <v>3</v>
      </c>
      <c r="AR371" s="785" t="s">
        <v>737</v>
      </c>
      <c r="AS371" s="267"/>
      <c r="AT371" s="273"/>
      <c r="AU371" s="272"/>
      <c r="AV371" s="272"/>
      <c r="AW371" s="268"/>
      <c r="AX371" s="273"/>
      <c r="AY371" s="273"/>
      <c r="AZ371" s="275"/>
      <c r="BA371" s="268"/>
      <c r="BB371" s="268"/>
      <c r="BC371" s="268"/>
      <c r="BD371" s="268"/>
      <c r="BE371" s="267"/>
      <c r="BF371" s="275"/>
      <c r="BG371" s="275"/>
      <c r="BH371" s="275"/>
      <c r="BI371" s="275"/>
      <c r="BJ371" s="278">
        <v>45730</v>
      </c>
      <c r="BK371" s="305">
        <v>45730</v>
      </c>
      <c r="BL371" s="431" t="s">
        <v>2739</v>
      </c>
      <c r="BM371" s="272"/>
      <c r="BN371" s="422">
        <v>8</v>
      </c>
      <c r="BO371" s="797">
        <v>7</v>
      </c>
      <c r="BP371" s="303"/>
      <c r="BQ371" s="293">
        <v>45728</v>
      </c>
      <c r="BR371" s="284" t="s">
        <v>2738</v>
      </c>
      <c r="BS371" s="280" t="str">
        <f>IF(_DBcomps[[#This Row],[Problem]]="","Yes","No")</f>
        <v>Yes</v>
      </c>
      <c r="BT371" s="273"/>
      <c r="BU371" s="273"/>
      <c r="BV371" s="273">
        <v>1</v>
      </c>
      <c r="BW371" s="294"/>
      <c r="BX371" s="794">
        <v>5</v>
      </c>
      <c r="BY371" s="803" t="s">
        <v>1259</v>
      </c>
      <c r="BZ371" s="1122">
        <v>7.14</v>
      </c>
      <c r="CA371" s="279"/>
      <c r="CB371" s="279"/>
      <c r="CC371" s="279"/>
      <c r="CD371" s="816" t="s">
        <v>3251</v>
      </c>
    </row>
    <row r="372" spans="1:82" s="804" customFormat="1">
      <c r="A372" s="780" t="s">
        <v>58</v>
      </c>
      <c r="B372" s="781" t="s">
        <v>2127</v>
      </c>
      <c r="C372" s="781" t="s">
        <v>503</v>
      </c>
      <c r="D372" s="780" t="s">
        <v>2731</v>
      </c>
      <c r="E372" s="265">
        <v>45730</v>
      </c>
      <c r="F372" s="266" t="str">
        <f>IF(_DBcomps[[#This Row],[Lab RTS]]="","No","Yes")</f>
        <v>Yes</v>
      </c>
      <c r="G372" s="267">
        <v>53.5</v>
      </c>
      <c r="H372" s="267"/>
      <c r="I372" s="267"/>
      <c r="J372" s="267"/>
      <c r="K372" s="267"/>
      <c r="L372" s="268"/>
      <c r="M372" s="275"/>
      <c r="N372" s="267"/>
      <c r="O372" s="267"/>
      <c r="P372" s="297">
        <v>9.49</v>
      </c>
      <c r="Q372" s="269">
        <v>900</v>
      </c>
      <c r="R372" s="307">
        <v>1.341</v>
      </c>
      <c r="S372" s="307"/>
      <c r="T372" s="271">
        <v>7.56</v>
      </c>
      <c r="U372" s="267"/>
      <c r="V372" s="268"/>
      <c r="W372" s="267"/>
      <c r="X372" s="270"/>
      <c r="Y372" s="274"/>
      <c r="Z372" s="290"/>
      <c r="AA372" s="274"/>
      <c r="AB372" s="275"/>
      <c r="AC372" s="274"/>
      <c r="AD372" s="265"/>
      <c r="AE372" s="274" t="s">
        <v>1505</v>
      </c>
      <c r="AF372" s="274"/>
      <c r="AG372" s="275"/>
      <c r="AH372" s="274"/>
      <c r="AI372" s="274"/>
      <c r="AJ372" s="275"/>
      <c r="AK372" s="270"/>
      <c r="AL372" s="274"/>
      <c r="AM372" s="275"/>
      <c r="AN372" s="274"/>
      <c r="AO372" s="275"/>
      <c r="AP372" s="274"/>
      <c r="AQ372" s="277">
        <f t="shared" si="52"/>
        <v>3</v>
      </c>
      <c r="AR372" s="785" t="s">
        <v>737</v>
      </c>
      <c r="AS372" s="267"/>
      <c r="AT372" s="273"/>
      <c r="AU372" s="272"/>
      <c r="AV372" s="272"/>
      <c r="AW372" s="268"/>
      <c r="AX372" s="273"/>
      <c r="AY372" s="273"/>
      <c r="AZ372" s="275"/>
      <c r="BA372" s="268"/>
      <c r="BB372" s="268"/>
      <c r="BC372" s="268"/>
      <c r="BD372" s="268"/>
      <c r="BE372" s="267"/>
      <c r="BF372" s="275"/>
      <c r="BG372" s="275"/>
      <c r="BH372" s="275"/>
      <c r="BI372" s="275"/>
      <c r="BJ372" s="278">
        <v>45730</v>
      </c>
      <c r="BK372" s="305">
        <v>45730</v>
      </c>
      <c r="BL372" s="431" t="s">
        <v>2740</v>
      </c>
      <c r="BM372" s="272"/>
      <c r="BN372" s="422">
        <v>8</v>
      </c>
      <c r="BO372" s="422">
        <v>7</v>
      </c>
      <c r="BP372" s="303"/>
      <c r="BQ372" s="293">
        <v>45728</v>
      </c>
      <c r="BR372" s="284" t="s">
        <v>2741</v>
      </c>
      <c r="BS372" s="280" t="str">
        <f>IF(_DBcomps[[#This Row],[Problem]]="","Yes","No")</f>
        <v>Yes</v>
      </c>
      <c r="BT372" s="273"/>
      <c r="BU372" s="273"/>
      <c r="BV372" s="273">
        <v>1</v>
      </c>
      <c r="BW372" s="294"/>
      <c r="BX372" s="794">
        <v>5</v>
      </c>
      <c r="BY372" s="803" t="s">
        <v>1259</v>
      </c>
      <c r="BZ372" s="267"/>
      <c r="CA372" s="279"/>
      <c r="CB372" s="279"/>
      <c r="CC372" s="279"/>
      <c r="CD372" s="1283"/>
    </row>
    <row r="373" spans="1:82" s="804" customFormat="1">
      <c r="A373" s="780" t="s">
        <v>58</v>
      </c>
      <c r="B373" s="781" t="s">
        <v>2127</v>
      </c>
      <c r="C373" s="781" t="s">
        <v>503</v>
      </c>
      <c r="D373" s="780" t="s">
        <v>2744</v>
      </c>
      <c r="E373" s="265">
        <v>45730</v>
      </c>
      <c r="F373" s="266" t="str">
        <f>IF(_DBcomps[[#This Row],[Lab RTS]]="","No","Yes")</f>
        <v>Yes</v>
      </c>
      <c r="G373" s="267">
        <v>53.59</v>
      </c>
      <c r="H373" s="267"/>
      <c r="I373" s="267"/>
      <c r="J373" s="267"/>
      <c r="K373" s="267"/>
      <c r="L373" s="268"/>
      <c r="M373" s="275"/>
      <c r="N373" s="267"/>
      <c r="O373" s="267"/>
      <c r="P373" s="297">
        <v>9.56</v>
      </c>
      <c r="Q373" s="269">
        <v>904</v>
      </c>
      <c r="R373" s="307">
        <v>1.343</v>
      </c>
      <c r="S373" s="307"/>
      <c r="T373" s="271">
        <v>7.46</v>
      </c>
      <c r="U373" s="267"/>
      <c r="V373" s="268"/>
      <c r="W373" s="267"/>
      <c r="X373" s="270"/>
      <c r="Y373" s="274"/>
      <c r="Z373" s="290"/>
      <c r="AA373" s="274"/>
      <c r="AB373" s="275"/>
      <c r="AC373" s="274"/>
      <c r="AD373" s="265"/>
      <c r="AE373" s="274">
        <v>1.6999999999999999E-3</v>
      </c>
      <c r="AF373" s="274"/>
      <c r="AG373" s="275"/>
      <c r="AH373" s="274"/>
      <c r="AI373" s="274"/>
      <c r="AJ373" s="275"/>
      <c r="AK373" s="270"/>
      <c r="AL373" s="274"/>
      <c r="AM373" s="275"/>
      <c r="AN373" s="274"/>
      <c r="AO373" s="275"/>
      <c r="AP373" s="274"/>
      <c r="AQ373" s="277">
        <f t="shared" ref="AQ373:AQ378" si="53">MONTH(E373)</f>
        <v>3</v>
      </c>
      <c r="AR373" s="785" t="s">
        <v>737</v>
      </c>
      <c r="AS373" s="267"/>
      <c r="AT373" s="273"/>
      <c r="AU373" s="272"/>
      <c r="AV373" s="272"/>
      <c r="AW373" s="268"/>
      <c r="AX373" s="273"/>
      <c r="AY373" s="273"/>
      <c r="AZ373" s="275"/>
      <c r="BA373" s="268"/>
      <c r="BB373" s="268"/>
      <c r="BC373" s="268"/>
      <c r="BD373" s="268"/>
      <c r="BE373" s="267"/>
      <c r="BF373" s="275"/>
      <c r="BG373" s="275"/>
      <c r="BH373" s="275"/>
      <c r="BI373" s="275"/>
      <c r="BJ373" s="278">
        <v>45730</v>
      </c>
      <c r="BK373" s="305">
        <v>45730</v>
      </c>
      <c r="BL373" s="431" t="s">
        <v>2745</v>
      </c>
      <c r="BM373" s="272"/>
      <c r="BN373" s="422">
        <v>10</v>
      </c>
      <c r="BO373" s="422">
        <v>7</v>
      </c>
      <c r="BP373" s="303"/>
      <c r="BQ373" s="293">
        <v>45729</v>
      </c>
      <c r="BR373" s="284" t="s">
        <v>2746</v>
      </c>
      <c r="BS373" s="280" t="str">
        <f>IF(_DBcomps[[#This Row],[Problem]]="","Yes","No")</f>
        <v>Yes</v>
      </c>
      <c r="BT373" s="273"/>
      <c r="BU373" s="273"/>
      <c r="BV373" s="273">
        <v>1</v>
      </c>
      <c r="BW373" s="294"/>
      <c r="BX373" s="794">
        <v>5</v>
      </c>
      <c r="BY373" s="803" t="s">
        <v>1259</v>
      </c>
      <c r="BZ373" s="267"/>
      <c r="CA373" s="279"/>
      <c r="CB373" s="279"/>
      <c r="CC373" s="279"/>
      <c r="CD373" s="1283"/>
    </row>
    <row r="374" spans="1:82" s="804" customFormat="1">
      <c r="A374" s="265" t="s">
        <v>58</v>
      </c>
      <c r="B374" s="2" t="s">
        <v>2127</v>
      </c>
      <c r="C374" s="2" t="s">
        <v>503</v>
      </c>
      <c r="D374" s="265" t="s">
        <v>2755</v>
      </c>
      <c r="E374" s="265">
        <v>45731</v>
      </c>
      <c r="F374" s="266" t="str">
        <f>IF(_DBcomps[[#This Row],[Lab RTS]]="","No","Yes")</f>
        <v>Yes</v>
      </c>
      <c r="G374" s="267">
        <v>53.5</v>
      </c>
      <c r="H374" s="267"/>
      <c r="I374" s="267"/>
      <c r="J374" s="267"/>
      <c r="K374" s="267"/>
      <c r="L374" s="268"/>
      <c r="M374" s="275"/>
      <c r="N374" s="267"/>
      <c r="O374" s="267"/>
      <c r="P374" s="297">
        <v>9.39</v>
      </c>
      <c r="Q374" s="269">
        <v>1168</v>
      </c>
      <c r="R374" s="307">
        <v>1.3440000000000001</v>
      </c>
      <c r="S374" s="307"/>
      <c r="T374" s="271">
        <v>7.62</v>
      </c>
      <c r="U374" s="267"/>
      <c r="V374" s="268"/>
      <c r="W374" s="267"/>
      <c r="X374" s="270"/>
      <c r="Y374" s="274"/>
      <c r="Z374" s="290"/>
      <c r="AA374" s="274"/>
      <c r="AB374" s="275"/>
      <c r="AC374" s="274"/>
      <c r="AD374" s="265"/>
      <c r="AE374" s="274" t="s">
        <v>1505</v>
      </c>
      <c r="AF374" s="274"/>
      <c r="AG374" s="275"/>
      <c r="AH374" s="274"/>
      <c r="AI374" s="274"/>
      <c r="AJ374" s="275"/>
      <c r="AK374" s="270"/>
      <c r="AL374" s="274"/>
      <c r="AM374" s="275"/>
      <c r="AN374" s="274"/>
      <c r="AO374" s="275"/>
      <c r="AP374" s="274"/>
      <c r="AQ374" s="277">
        <f t="shared" si="53"/>
        <v>3</v>
      </c>
      <c r="AR374" s="275" t="s">
        <v>737</v>
      </c>
      <c r="AS374" s="267"/>
      <c r="AT374" s="273"/>
      <c r="AU374" s="272"/>
      <c r="AV374" s="272"/>
      <c r="AW374" s="268"/>
      <c r="AX374" s="273"/>
      <c r="AY374" s="273"/>
      <c r="AZ374" s="275"/>
      <c r="BA374" s="268"/>
      <c r="BB374" s="268"/>
      <c r="BC374" s="268"/>
      <c r="BD374" s="268"/>
      <c r="BE374" s="267"/>
      <c r="BF374" s="275"/>
      <c r="BG374" s="275"/>
      <c r="BH374" s="275"/>
      <c r="BI374" s="275"/>
      <c r="BJ374" s="278">
        <v>45733</v>
      </c>
      <c r="BK374" s="305">
        <v>45733</v>
      </c>
      <c r="BL374" s="431" t="s">
        <v>2758</v>
      </c>
      <c r="BM374" s="272"/>
      <c r="BN374" s="422">
        <v>10</v>
      </c>
      <c r="BO374" s="422">
        <v>7</v>
      </c>
      <c r="BP374" s="303"/>
      <c r="BQ374" s="293">
        <v>45730</v>
      </c>
      <c r="BR374" s="284" t="s">
        <v>1827</v>
      </c>
      <c r="BS374" s="280" t="str">
        <f>IF(_DBcomps[[#This Row],[Problem]]="","Yes","No")</f>
        <v>Yes</v>
      </c>
      <c r="BT374" s="273"/>
      <c r="BU374" s="273"/>
      <c r="BV374" s="273">
        <v>1</v>
      </c>
      <c r="BW374" s="294"/>
      <c r="BX374" s="273">
        <v>5</v>
      </c>
      <c r="BY374" s="279" t="s">
        <v>1259</v>
      </c>
      <c r="BZ374" s="267"/>
      <c r="CA374" s="279"/>
      <c r="CB374" s="279"/>
      <c r="CC374" s="279"/>
      <c r="CD374" s="1283"/>
    </row>
    <row r="375" spans="1:82" s="804" customFormat="1">
      <c r="A375" s="265" t="s">
        <v>58</v>
      </c>
      <c r="B375" s="2" t="s">
        <v>2127</v>
      </c>
      <c r="C375" s="2" t="s">
        <v>503</v>
      </c>
      <c r="D375" s="265" t="s">
        <v>2756</v>
      </c>
      <c r="E375" s="265">
        <v>45731</v>
      </c>
      <c r="F375" s="266" t="str">
        <f>IF(_DBcomps[[#This Row],[Lab RTS]]="","No","Yes")</f>
        <v>Yes</v>
      </c>
      <c r="G375" s="267">
        <v>53.19</v>
      </c>
      <c r="H375" s="267"/>
      <c r="I375" s="267"/>
      <c r="J375" s="267"/>
      <c r="K375" s="267"/>
      <c r="L375" s="268"/>
      <c r="M375" s="275"/>
      <c r="N375" s="267"/>
      <c r="O375" s="267"/>
      <c r="P375" s="297">
        <v>9.48</v>
      </c>
      <c r="Q375" s="269">
        <v>1106</v>
      </c>
      <c r="R375" s="307">
        <v>1.345</v>
      </c>
      <c r="S375" s="307"/>
      <c r="T375" s="271">
        <v>7.77</v>
      </c>
      <c r="U375" s="267"/>
      <c r="V375" s="268"/>
      <c r="W375" s="267"/>
      <c r="X375" s="270"/>
      <c r="Y375" s="274"/>
      <c r="Z375" s="290"/>
      <c r="AA375" s="274"/>
      <c r="AB375" s="275"/>
      <c r="AC375" s="274"/>
      <c r="AD375" s="265"/>
      <c r="AE375" s="274" t="s">
        <v>1505</v>
      </c>
      <c r="AF375" s="274"/>
      <c r="AG375" s="275"/>
      <c r="AH375" s="274"/>
      <c r="AI375" s="274"/>
      <c r="AJ375" s="275"/>
      <c r="AK375" s="270"/>
      <c r="AL375" s="274"/>
      <c r="AM375" s="275"/>
      <c r="AN375" s="274"/>
      <c r="AO375" s="275"/>
      <c r="AP375" s="274"/>
      <c r="AQ375" s="277">
        <f t="shared" si="53"/>
        <v>3</v>
      </c>
      <c r="AR375" s="275" t="s">
        <v>737</v>
      </c>
      <c r="AS375" s="267"/>
      <c r="AT375" s="273"/>
      <c r="AU375" s="272"/>
      <c r="AV375" s="272"/>
      <c r="AW375" s="268"/>
      <c r="AX375" s="273"/>
      <c r="AY375" s="273"/>
      <c r="AZ375" s="275"/>
      <c r="BA375" s="268"/>
      <c r="BB375" s="268"/>
      <c r="BC375" s="268"/>
      <c r="BD375" s="268"/>
      <c r="BE375" s="267"/>
      <c r="BF375" s="275"/>
      <c r="BG375" s="275"/>
      <c r="BH375" s="275"/>
      <c r="BI375" s="275"/>
      <c r="BJ375" s="278">
        <v>45733</v>
      </c>
      <c r="BK375" s="305">
        <v>45733</v>
      </c>
      <c r="BL375" s="431" t="s">
        <v>2757</v>
      </c>
      <c r="BM375" s="272"/>
      <c r="BN375" s="422">
        <v>6</v>
      </c>
      <c r="BO375" s="422">
        <v>7</v>
      </c>
      <c r="BP375" s="303"/>
      <c r="BQ375" s="293">
        <v>45730</v>
      </c>
      <c r="BR375" s="284" t="s">
        <v>2741</v>
      </c>
      <c r="BS375" s="280" t="str">
        <f>IF(_DBcomps[[#This Row],[Problem]]="","Yes","No")</f>
        <v>No</v>
      </c>
      <c r="BT375" s="273"/>
      <c r="BU375" s="273"/>
      <c r="BV375" s="273">
        <v>1</v>
      </c>
      <c r="BW375" s="294">
        <v>1</v>
      </c>
      <c r="BX375" s="273">
        <v>5</v>
      </c>
      <c r="BY375" s="279" t="s">
        <v>1259</v>
      </c>
      <c r="BZ375" s="807">
        <v>3.25</v>
      </c>
      <c r="CA375" s="279" t="s">
        <v>1337</v>
      </c>
      <c r="CB375" s="279" t="s">
        <v>1245</v>
      </c>
      <c r="CC375" s="279" t="s">
        <v>1250</v>
      </c>
      <c r="CD375" s="816" t="s">
        <v>3252</v>
      </c>
    </row>
    <row r="376" spans="1:82" s="804" customFormat="1">
      <c r="A376" s="265" t="s">
        <v>58</v>
      </c>
      <c r="B376" s="2" t="s">
        <v>2127</v>
      </c>
      <c r="C376" s="2" t="s">
        <v>503</v>
      </c>
      <c r="D376" s="265" t="s">
        <v>2760</v>
      </c>
      <c r="E376" s="265">
        <v>45733</v>
      </c>
      <c r="F376" s="266" t="str">
        <f>IF(_DBcomps[[#This Row],[Lab RTS]]="","No","Yes")</f>
        <v>Yes</v>
      </c>
      <c r="G376" s="267">
        <v>53</v>
      </c>
      <c r="H376" s="267"/>
      <c r="I376" s="267"/>
      <c r="J376" s="267"/>
      <c r="K376" s="267"/>
      <c r="L376" s="268"/>
      <c r="M376" s="275"/>
      <c r="N376" s="267"/>
      <c r="O376" s="267"/>
      <c r="P376" s="297">
        <v>9.3699999999999992</v>
      </c>
      <c r="Q376" s="269">
        <v>1144</v>
      </c>
      <c r="R376" s="307">
        <v>1.347</v>
      </c>
      <c r="S376" s="307"/>
      <c r="T376" s="271">
        <v>7.76</v>
      </c>
      <c r="U376" s="267"/>
      <c r="V376" s="268"/>
      <c r="W376" s="267"/>
      <c r="X376" s="270"/>
      <c r="Y376" s="274"/>
      <c r="Z376" s="290"/>
      <c r="AA376" s="274"/>
      <c r="AB376" s="275"/>
      <c r="AC376" s="274"/>
      <c r="AD376" s="265"/>
      <c r="AE376" s="274" t="s">
        <v>1505</v>
      </c>
      <c r="AF376" s="274"/>
      <c r="AG376" s="275"/>
      <c r="AH376" s="274"/>
      <c r="AI376" s="274"/>
      <c r="AJ376" s="275"/>
      <c r="AK376" s="270"/>
      <c r="AL376" s="274"/>
      <c r="AM376" s="275"/>
      <c r="AN376" s="274"/>
      <c r="AO376" s="275"/>
      <c r="AP376" s="274"/>
      <c r="AQ376" s="277">
        <f t="shared" si="53"/>
        <v>3</v>
      </c>
      <c r="AR376" s="275" t="s">
        <v>737</v>
      </c>
      <c r="AS376" s="267"/>
      <c r="AT376" s="273"/>
      <c r="AU376" s="272"/>
      <c r="AV376" s="272"/>
      <c r="AW376" s="268"/>
      <c r="AX376" s="273"/>
      <c r="AY376" s="273"/>
      <c r="AZ376" s="275"/>
      <c r="BA376" s="268"/>
      <c r="BB376" s="268"/>
      <c r="BC376" s="268"/>
      <c r="BD376" s="268"/>
      <c r="BE376" s="267"/>
      <c r="BF376" s="275"/>
      <c r="BG376" s="275"/>
      <c r="BH376" s="275"/>
      <c r="BI376" s="275"/>
      <c r="BJ376" s="278">
        <v>45733</v>
      </c>
      <c r="BK376" s="305">
        <v>45733</v>
      </c>
      <c r="BL376" s="431" t="s">
        <v>2761</v>
      </c>
      <c r="BM376" s="272"/>
      <c r="BN376" s="422">
        <v>10</v>
      </c>
      <c r="BO376" s="422">
        <v>7</v>
      </c>
      <c r="BP376" s="303"/>
      <c r="BQ376" s="293">
        <v>45732</v>
      </c>
      <c r="BR376" s="284" t="s">
        <v>2762</v>
      </c>
      <c r="BS376" s="280" t="str">
        <f>IF(_DBcomps[[#This Row],[Problem]]="","Yes","No")</f>
        <v>Yes</v>
      </c>
      <c r="BT376" s="273"/>
      <c r="BU376" s="273"/>
      <c r="BV376" s="273">
        <v>1</v>
      </c>
      <c r="BW376" s="294"/>
      <c r="BX376" s="273">
        <v>5</v>
      </c>
      <c r="BY376" s="279" t="s">
        <v>1259</v>
      </c>
      <c r="BZ376" s="267"/>
      <c r="CA376" s="279"/>
      <c r="CB376" s="279"/>
      <c r="CC376" s="279"/>
      <c r="CD376" s="1283"/>
    </row>
    <row r="377" spans="1:82" s="804" customFormat="1">
      <c r="A377" s="265" t="s">
        <v>58</v>
      </c>
      <c r="B377" s="2" t="s">
        <v>2127</v>
      </c>
      <c r="C377" s="2" t="s">
        <v>503</v>
      </c>
      <c r="D377" s="265" t="s">
        <v>2768</v>
      </c>
      <c r="E377" s="265">
        <v>45734</v>
      </c>
      <c r="F377" s="266" t="str">
        <f>IF(_DBcomps[[#This Row],[Lab RTS]]="","No","Yes")</f>
        <v>Yes</v>
      </c>
      <c r="G377" s="267">
        <v>53.59</v>
      </c>
      <c r="H377" s="267"/>
      <c r="I377" s="267"/>
      <c r="J377" s="267"/>
      <c r="K377" s="267"/>
      <c r="L377" s="268"/>
      <c r="M377" s="275"/>
      <c r="N377" s="267"/>
      <c r="O377" s="267"/>
      <c r="P377" s="297">
        <v>9.48</v>
      </c>
      <c r="Q377" s="269">
        <v>976</v>
      </c>
      <c r="R377" s="307">
        <v>1.3420000000000001</v>
      </c>
      <c r="S377" s="307"/>
      <c r="T377" s="271">
        <v>7.59</v>
      </c>
      <c r="U377" s="267"/>
      <c r="V377" s="268"/>
      <c r="W377" s="267"/>
      <c r="X377" s="270"/>
      <c r="Y377" s="274"/>
      <c r="Z377" s="290"/>
      <c r="AA377" s="274"/>
      <c r="AB377" s="275"/>
      <c r="AC377" s="274"/>
      <c r="AD377" s="265"/>
      <c r="AE377" s="274" t="s">
        <v>1505</v>
      </c>
      <c r="AF377" s="274"/>
      <c r="AG377" s="275"/>
      <c r="AH377" s="274"/>
      <c r="AI377" s="274"/>
      <c r="AJ377" s="275"/>
      <c r="AK377" s="270"/>
      <c r="AL377" s="274"/>
      <c r="AM377" s="275"/>
      <c r="AN377" s="274"/>
      <c r="AO377" s="275"/>
      <c r="AP377" s="274"/>
      <c r="AQ377" s="277">
        <f t="shared" si="53"/>
        <v>3</v>
      </c>
      <c r="AR377" s="275" t="s">
        <v>737</v>
      </c>
      <c r="AS377" s="267"/>
      <c r="AT377" s="273"/>
      <c r="AU377" s="272"/>
      <c r="AV377" s="272"/>
      <c r="AW377" s="268"/>
      <c r="AX377" s="273"/>
      <c r="AY377" s="273"/>
      <c r="AZ377" s="275"/>
      <c r="BA377" s="268"/>
      <c r="BB377" s="268"/>
      <c r="BC377" s="268"/>
      <c r="BD377" s="268"/>
      <c r="BE377" s="267"/>
      <c r="BF377" s="275"/>
      <c r="BG377" s="275"/>
      <c r="BH377" s="275"/>
      <c r="BI377" s="275"/>
      <c r="BJ377" s="278">
        <v>45735</v>
      </c>
      <c r="BK377" s="305">
        <v>45735</v>
      </c>
      <c r="BL377" s="431" t="s">
        <v>2769</v>
      </c>
      <c r="BM377" s="272"/>
      <c r="BN377" s="422">
        <v>7</v>
      </c>
      <c r="BO377" s="422">
        <v>7</v>
      </c>
      <c r="BP377" s="303"/>
      <c r="BQ377" s="293">
        <v>45732</v>
      </c>
      <c r="BR377" s="284" t="s">
        <v>2770</v>
      </c>
      <c r="BS377" s="280" t="str">
        <f>IF(_DBcomps[[#This Row],[Problem]]="","Yes","No")</f>
        <v>Yes</v>
      </c>
      <c r="BT377" s="273"/>
      <c r="BU377" s="273"/>
      <c r="BV377" s="273">
        <v>1</v>
      </c>
      <c r="BW377" s="294"/>
      <c r="BX377" s="273">
        <v>5</v>
      </c>
      <c r="BY377" s="279" t="s">
        <v>1259</v>
      </c>
      <c r="BZ377" s="267"/>
      <c r="CA377" s="279"/>
      <c r="CB377" s="279"/>
      <c r="CC377" s="279"/>
      <c r="CD377" s="1283"/>
    </row>
    <row r="378" spans="1:82" s="804" customFormat="1">
      <c r="A378" s="265" t="s">
        <v>58</v>
      </c>
      <c r="B378" s="2" t="s">
        <v>2127</v>
      </c>
      <c r="C378" s="2" t="s">
        <v>503</v>
      </c>
      <c r="D378" s="265" t="s">
        <v>2774</v>
      </c>
      <c r="E378" s="265">
        <v>45734</v>
      </c>
      <c r="F378" s="266" t="str">
        <f>IF(_DBcomps[[#This Row],[Lab RTS]]="","No","Yes")</f>
        <v>Yes</v>
      </c>
      <c r="G378" s="267">
        <v>54.32</v>
      </c>
      <c r="H378" s="267"/>
      <c r="I378" s="267"/>
      <c r="J378" s="267"/>
      <c r="K378" s="267"/>
      <c r="L378" s="268"/>
      <c r="M378" s="275"/>
      <c r="N378" s="267"/>
      <c r="O378" s="267"/>
      <c r="P378" s="297">
        <v>9</v>
      </c>
      <c r="Q378" s="269">
        <v>1064</v>
      </c>
      <c r="R378" s="307">
        <v>1.331</v>
      </c>
      <c r="S378" s="307"/>
      <c r="T378" s="271">
        <v>7.61</v>
      </c>
      <c r="U378" s="267"/>
      <c r="V378" s="268"/>
      <c r="W378" s="267"/>
      <c r="X378" s="270"/>
      <c r="Y378" s="274"/>
      <c r="Z378" s="290"/>
      <c r="AA378" s="274"/>
      <c r="AB378" s="275"/>
      <c r="AC378" s="274"/>
      <c r="AD378" s="265"/>
      <c r="AE378" s="274" t="s">
        <v>1505</v>
      </c>
      <c r="AF378" s="274"/>
      <c r="AG378" s="275"/>
      <c r="AH378" s="274"/>
      <c r="AI378" s="274"/>
      <c r="AJ378" s="275"/>
      <c r="AK378" s="270"/>
      <c r="AL378" s="274"/>
      <c r="AM378" s="275"/>
      <c r="AN378" s="274"/>
      <c r="AO378" s="275"/>
      <c r="AP378" s="274"/>
      <c r="AQ378" s="277">
        <f t="shared" si="53"/>
        <v>3</v>
      </c>
      <c r="AR378" s="275" t="s">
        <v>737</v>
      </c>
      <c r="AS378" s="267"/>
      <c r="AT378" s="273"/>
      <c r="AU378" s="272"/>
      <c r="AV378" s="272"/>
      <c r="AW378" s="268"/>
      <c r="AX378" s="273"/>
      <c r="AY378" s="273"/>
      <c r="AZ378" s="275"/>
      <c r="BA378" s="268"/>
      <c r="BB378" s="268"/>
      <c r="BC378" s="268"/>
      <c r="BD378" s="268"/>
      <c r="BE378" s="267"/>
      <c r="BF378" s="275"/>
      <c r="BG378" s="275"/>
      <c r="BH378" s="275"/>
      <c r="BI378" s="275"/>
      <c r="BJ378" s="278">
        <v>45735</v>
      </c>
      <c r="BK378" s="305">
        <v>45735</v>
      </c>
      <c r="BL378" s="431" t="s">
        <v>2775</v>
      </c>
      <c r="BM378" s="272"/>
      <c r="BN378" s="422">
        <v>7</v>
      </c>
      <c r="BO378" s="422">
        <v>7</v>
      </c>
      <c r="BP378" s="303"/>
      <c r="BQ378" s="293">
        <v>45733</v>
      </c>
      <c r="BR378" s="284" t="s">
        <v>2776</v>
      </c>
      <c r="BS378" s="280" t="str">
        <f>IF(_DBcomps[[#This Row],[Problem]]="","Yes","No")</f>
        <v>Yes</v>
      </c>
      <c r="BT378" s="273"/>
      <c r="BU378" s="273"/>
      <c r="BV378" s="273">
        <v>1</v>
      </c>
      <c r="BW378" s="294"/>
      <c r="BX378" s="273">
        <v>5</v>
      </c>
      <c r="BY378" s="279" t="s">
        <v>1259</v>
      </c>
      <c r="BZ378" s="267"/>
      <c r="CA378" s="279"/>
      <c r="CB378" s="279"/>
      <c r="CC378" s="279"/>
      <c r="CD378" s="1283"/>
    </row>
    <row r="379" spans="1:82" s="804" customFormat="1">
      <c r="A379" s="265" t="s">
        <v>58</v>
      </c>
      <c r="B379" s="2" t="s">
        <v>2127</v>
      </c>
      <c r="C379" s="2" t="s">
        <v>503</v>
      </c>
      <c r="D379" s="265" t="s">
        <v>2825</v>
      </c>
      <c r="E379" s="265">
        <v>45734</v>
      </c>
      <c r="F379" s="266" t="str">
        <f>IF(_DBcomps[[#This Row],[Lab RTS]]="","No","Yes")</f>
        <v>Yes</v>
      </c>
      <c r="G379" s="267">
        <v>53.51</v>
      </c>
      <c r="H379" s="267"/>
      <c r="I379" s="267"/>
      <c r="J379" s="267"/>
      <c r="K379" s="267"/>
      <c r="L379" s="268"/>
      <c r="M379" s="275"/>
      <c r="N379" s="267"/>
      <c r="O379" s="267"/>
      <c r="P379" s="297">
        <v>8.31</v>
      </c>
      <c r="Q379" s="269">
        <v>1248</v>
      </c>
      <c r="R379" s="307">
        <v>1.339</v>
      </c>
      <c r="S379" s="307"/>
      <c r="T379" s="271">
        <v>7.67</v>
      </c>
      <c r="U379" s="267"/>
      <c r="V379" s="268"/>
      <c r="W379" s="267"/>
      <c r="X379" s="270"/>
      <c r="Y379" s="274"/>
      <c r="Z379" s="290"/>
      <c r="AA379" s="274"/>
      <c r="AB379" s="275"/>
      <c r="AC379" s="274"/>
      <c r="AD379" s="265"/>
      <c r="AE379" s="274" t="s">
        <v>1505</v>
      </c>
      <c r="AF379" s="274"/>
      <c r="AG379" s="275"/>
      <c r="AH379" s="274"/>
      <c r="AI379" s="274"/>
      <c r="AJ379" s="275"/>
      <c r="AK379" s="270"/>
      <c r="AL379" s="274"/>
      <c r="AM379" s="275"/>
      <c r="AN379" s="274"/>
      <c r="AO379" s="275"/>
      <c r="AP379" s="274"/>
      <c r="AQ379" s="277">
        <f t="shared" ref="AQ379:AQ384" si="54">MONTH(E379)</f>
        <v>3</v>
      </c>
      <c r="AR379" s="275" t="s">
        <v>737</v>
      </c>
      <c r="AS379" s="267"/>
      <c r="AT379" s="273"/>
      <c r="AU379" s="272"/>
      <c r="AV379" s="272"/>
      <c r="AW379" s="268"/>
      <c r="AX379" s="273"/>
      <c r="AY379" s="273"/>
      <c r="AZ379" s="275"/>
      <c r="BA379" s="268"/>
      <c r="BB379" s="268"/>
      <c r="BC379" s="268"/>
      <c r="BD379" s="268"/>
      <c r="BE379" s="267"/>
      <c r="BF379" s="275"/>
      <c r="BG379" s="275"/>
      <c r="BH379" s="275"/>
      <c r="BI379" s="275"/>
      <c r="BJ379" s="278">
        <v>45735</v>
      </c>
      <c r="BK379" s="305">
        <v>45735</v>
      </c>
      <c r="BL379" s="431" t="s">
        <v>2828</v>
      </c>
      <c r="BM379" s="272"/>
      <c r="BN379" s="422">
        <v>6</v>
      </c>
      <c r="BO379" s="422">
        <v>7</v>
      </c>
      <c r="BP379" s="303"/>
      <c r="BQ379" s="293">
        <v>45734</v>
      </c>
      <c r="BR379" s="284" t="s">
        <v>2832</v>
      </c>
      <c r="BS379" s="280" t="str">
        <f>IF(_DBcomps[[#This Row],[Problem]]="","Yes","No")</f>
        <v>Yes</v>
      </c>
      <c r="BT379" s="273"/>
      <c r="BU379" s="273"/>
      <c r="BV379" s="273">
        <v>1</v>
      </c>
      <c r="BW379" s="294"/>
      <c r="BX379" s="273">
        <v>5</v>
      </c>
      <c r="BY379" s="279" t="s">
        <v>1259</v>
      </c>
      <c r="BZ379" s="267"/>
      <c r="CA379" s="279"/>
      <c r="CB379" s="279"/>
      <c r="CC379" s="279"/>
      <c r="CD379" s="1283"/>
    </row>
    <row r="380" spans="1:82" s="804" customFormat="1">
      <c r="A380" s="265" t="s">
        <v>58</v>
      </c>
      <c r="B380" s="2" t="s">
        <v>2127</v>
      </c>
      <c r="C380" s="2" t="s">
        <v>503</v>
      </c>
      <c r="D380" s="265" t="s">
        <v>2826</v>
      </c>
      <c r="E380" s="265">
        <v>45735</v>
      </c>
      <c r="F380" s="266" t="str">
        <f>IF(_DBcomps[[#This Row],[Lab RTS]]="","No","Yes")</f>
        <v>Yes</v>
      </c>
      <c r="G380" s="267">
        <v>53.71</v>
      </c>
      <c r="H380" s="267"/>
      <c r="I380" s="267"/>
      <c r="J380" s="267"/>
      <c r="K380" s="267"/>
      <c r="L380" s="268"/>
      <c r="M380" s="275"/>
      <c r="N380" s="267"/>
      <c r="O380" s="267"/>
      <c r="P380" s="297">
        <v>8.33</v>
      </c>
      <c r="Q380" s="269">
        <v>1104</v>
      </c>
      <c r="R380" s="307">
        <v>1.3420000000000001</v>
      </c>
      <c r="S380" s="307"/>
      <c r="T380" s="271">
        <v>7.64</v>
      </c>
      <c r="U380" s="267"/>
      <c r="V380" s="268"/>
      <c r="W380" s="267"/>
      <c r="X380" s="270"/>
      <c r="Y380" s="274"/>
      <c r="Z380" s="290"/>
      <c r="AA380" s="274"/>
      <c r="AB380" s="275"/>
      <c r="AC380" s="274"/>
      <c r="AD380" s="265"/>
      <c r="AE380" s="274" t="s">
        <v>1505</v>
      </c>
      <c r="AF380" s="274"/>
      <c r="AG380" s="275"/>
      <c r="AH380" s="274"/>
      <c r="AI380" s="274"/>
      <c r="AJ380" s="275"/>
      <c r="AK380" s="270"/>
      <c r="AL380" s="274"/>
      <c r="AM380" s="275"/>
      <c r="AN380" s="274"/>
      <c r="AO380" s="275"/>
      <c r="AP380" s="274"/>
      <c r="AQ380" s="277">
        <f t="shared" si="54"/>
        <v>3</v>
      </c>
      <c r="AR380" s="275" t="s">
        <v>737</v>
      </c>
      <c r="AS380" s="267"/>
      <c r="AT380" s="273"/>
      <c r="AU380" s="272"/>
      <c r="AV380" s="272"/>
      <c r="AW380" s="268"/>
      <c r="AX380" s="273"/>
      <c r="AY380" s="273"/>
      <c r="AZ380" s="275"/>
      <c r="BA380" s="268"/>
      <c r="BB380" s="268"/>
      <c r="BC380" s="268"/>
      <c r="BD380" s="268"/>
      <c r="BE380" s="267"/>
      <c r="BF380" s="275"/>
      <c r="BG380" s="275"/>
      <c r="BH380" s="275"/>
      <c r="BI380" s="275"/>
      <c r="BJ380" s="278">
        <v>45735</v>
      </c>
      <c r="BK380" s="305">
        <v>45735</v>
      </c>
      <c r="BL380" s="431" t="s">
        <v>2829</v>
      </c>
      <c r="BM380" s="272"/>
      <c r="BN380" s="422">
        <v>5</v>
      </c>
      <c r="BO380" s="422">
        <v>7</v>
      </c>
      <c r="BP380" s="303"/>
      <c r="BQ380" s="293">
        <v>45734</v>
      </c>
      <c r="BR380" s="284" t="s">
        <v>2833</v>
      </c>
      <c r="BS380" s="280" t="str">
        <f>IF(_DBcomps[[#This Row],[Problem]]="","Yes","No")</f>
        <v>Yes</v>
      </c>
      <c r="BT380" s="273"/>
      <c r="BU380" s="273"/>
      <c r="BV380" s="273">
        <v>1</v>
      </c>
      <c r="BW380" s="294"/>
      <c r="BX380" s="273">
        <v>5</v>
      </c>
      <c r="BY380" s="279" t="s">
        <v>1259</v>
      </c>
      <c r="BZ380" s="267"/>
      <c r="CA380" s="279"/>
      <c r="CB380" s="279"/>
      <c r="CC380" s="279"/>
      <c r="CD380" s="1283"/>
    </row>
    <row r="381" spans="1:82" s="804" customFormat="1">
      <c r="A381" s="265" t="s">
        <v>58</v>
      </c>
      <c r="B381" s="781" t="s">
        <v>2724</v>
      </c>
      <c r="C381" s="2" t="s">
        <v>1638</v>
      </c>
      <c r="D381" s="780" t="s">
        <v>2827</v>
      </c>
      <c r="E381" s="265">
        <v>45735</v>
      </c>
      <c r="F381" s="266" t="str">
        <f>IF(_DBcomps[[#This Row],[Lab RTS]]="","No","Yes")</f>
        <v>Yes</v>
      </c>
      <c r="G381" s="267">
        <v>53.81</v>
      </c>
      <c r="H381" s="267"/>
      <c r="I381" s="267"/>
      <c r="J381" s="267"/>
      <c r="K381" s="267"/>
      <c r="L381" s="268"/>
      <c r="M381" s="275"/>
      <c r="N381" s="267"/>
      <c r="O381" s="267"/>
      <c r="P381" s="297">
        <v>7.94</v>
      </c>
      <c r="Q381" s="269">
        <v>1064</v>
      </c>
      <c r="R381" s="307">
        <v>1.34</v>
      </c>
      <c r="S381" s="307"/>
      <c r="T381" s="271">
        <v>7.55</v>
      </c>
      <c r="U381" s="267"/>
      <c r="V381" s="268"/>
      <c r="W381" s="267"/>
      <c r="X381" s="270"/>
      <c r="Y381" s="274"/>
      <c r="Z381" s="290"/>
      <c r="AA381" s="274"/>
      <c r="AB381" s="275"/>
      <c r="AC381" s="274"/>
      <c r="AD381" s="265"/>
      <c r="AE381" s="274">
        <v>5.0000000000000001E-4</v>
      </c>
      <c r="AF381" s="274"/>
      <c r="AG381" s="275"/>
      <c r="AH381" s="274"/>
      <c r="AI381" s="274"/>
      <c r="AJ381" s="275"/>
      <c r="AK381" s="270"/>
      <c r="AL381" s="274"/>
      <c r="AM381" s="275"/>
      <c r="AN381" s="274"/>
      <c r="AO381" s="275"/>
      <c r="AP381" s="274"/>
      <c r="AQ381" s="277">
        <f t="shared" si="54"/>
        <v>3</v>
      </c>
      <c r="AR381" s="275" t="s">
        <v>737</v>
      </c>
      <c r="AS381" s="267"/>
      <c r="AT381" s="273"/>
      <c r="AU381" s="272"/>
      <c r="AV381" s="272"/>
      <c r="AW381" s="268"/>
      <c r="AX381" s="273"/>
      <c r="AY381" s="273"/>
      <c r="AZ381" s="275"/>
      <c r="BA381" s="268"/>
      <c r="BB381" s="268"/>
      <c r="BC381" s="268"/>
      <c r="BD381" s="268"/>
      <c r="BE381" s="267"/>
      <c r="BF381" s="275"/>
      <c r="BG381" s="275"/>
      <c r="BH381" s="275"/>
      <c r="BI381" s="275"/>
      <c r="BJ381" s="278">
        <v>45735</v>
      </c>
      <c r="BK381" s="305">
        <v>45735</v>
      </c>
      <c r="BL381" s="431" t="s">
        <v>2830</v>
      </c>
      <c r="BM381" s="272" t="s">
        <v>2726</v>
      </c>
      <c r="BN381" s="422">
        <v>12</v>
      </c>
      <c r="BO381" s="422">
        <v>7</v>
      </c>
      <c r="BP381" s="303"/>
      <c r="BQ381" s="293">
        <v>45735</v>
      </c>
      <c r="BR381" s="284"/>
      <c r="BS381" s="280" t="str">
        <f>IF(_DBcomps[[#This Row],[Problem]]="","Yes","No")</f>
        <v>Yes</v>
      </c>
      <c r="BT381" s="273"/>
      <c r="BU381" s="273"/>
      <c r="BV381" s="273">
        <v>2</v>
      </c>
      <c r="BW381" s="294"/>
      <c r="BX381" s="273">
        <v>5</v>
      </c>
      <c r="BY381" s="279" t="s">
        <v>1259</v>
      </c>
      <c r="BZ381" s="267"/>
      <c r="CA381" s="279"/>
      <c r="CB381" s="279"/>
      <c r="CC381" s="279"/>
      <c r="CD381" s="1283"/>
    </row>
    <row r="382" spans="1:82" s="804" customFormat="1">
      <c r="A382" s="265" t="s">
        <v>58</v>
      </c>
      <c r="B382" s="2" t="s">
        <v>2127</v>
      </c>
      <c r="C382" s="2" t="s">
        <v>503</v>
      </c>
      <c r="D382" s="265" t="s">
        <v>2840</v>
      </c>
      <c r="E382" s="265">
        <v>45735</v>
      </c>
      <c r="F382" s="266" t="str">
        <f>IF(_DBcomps[[#This Row],[Lab RTS]]="","No","Yes")</f>
        <v>Yes</v>
      </c>
      <c r="G382" s="267">
        <v>54.21</v>
      </c>
      <c r="H382" s="267"/>
      <c r="I382" s="267"/>
      <c r="J382" s="267"/>
      <c r="K382" s="267"/>
      <c r="L382" s="268"/>
      <c r="M382" s="275"/>
      <c r="N382" s="267"/>
      <c r="O382" s="267"/>
      <c r="P382" s="297">
        <v>8.5399999999999991</v>
      </c>
      <c r="Q382" s="269">
        <v>1036</v>
      </c>
      <c r="R382" s="307">
        <v>1.3420000000000001</v>
      </c>
      <c r="S382" s="307"/>
      <c r="T382" s="271">
        <v>7.48</v>
      </c>
      <c r="U382" s="267"/>
      <c r="V382" s="268"/>
      <c r="W382" s="267"/>
      <c r="X382" s="270"/>
      <c r="Y382" s="274"/>
      <c r="Z382" s="290"/>
      <c r="AA382" s="274"/>
      <c r="AB382" s="275"/>
      <c r="AC382" s="274"/>
      <c r="AD382" s="265"/>
      <c r="AE382" s="274" t="s">
        <v>1505</v>
      </c>
      <c r="AF382" s="274"/>
      <c r="AG382" s="275"/>
      <c r="AH382" s="274"/>
      <c r="AI382" s="274"/>
      <c r="AJ382" s="275"/>
      <c r="AK382" s="270"/>
      <c r="AL382" s="274"/>
      <c r="AM382" s="275"/>
      <c r="AN382" s="274"/>
      <c r="AO382" s="275"/>
      <c r="AP382" s="274"/>
      <c r="AQ382" s="277">
        <f t="shared" si="54"/>
        <v>3</v>
      </c>
      <c r="AR382" s="275" t="s">
        <v>737</v>
      </c>
      <c r="AS382" s="267"/>
      <c r="AT382" s="273"/>
      <c r="AU382" s="272"/>
      <c r="AV382" s="272"/>
      <c r="AW382" s="268"/>
      <c r="AX382" s="273"/>
      <c r="AY382" s="273"/>
      <c r="AZ382" s="275"/>
      <c r="BA382" s="268"/>
      <c r="BB382" s="268"/>
      <c r="BC382" s="268"/>
      <c r="BD382" s="268"/>
      <c r="BE382" s="267"/>
      <c r="BF382" s="275"/>
      <c r="BG382" s="275"/>
      <c r="BH382" s="275"/>
      <c r="BI382" s="275"/>
      <c r="BJ382" s="278">
        <v>45735</v>
      </c>
      <c r="BK382" s="305">
        <v>45735</v>
      </c>
      <c r="BL382" s="431" t="s">
        <v>2841</v>
      </c>
      <c r="BM382" s="272"/>
      <c r="BN382" s="422">
        <v>6</v>
      </c>
      <c r="BO382" s="422">
        <v>7</v>
      </c>
      <c r="BP382" s="303"/>
      <c r="BQ382" s="293">
        <v>45735</v>
      </c>
      <c r="BR382" s="284" t="s">
        <v>2842</v>
      </c>
      <c r="BS382" s="280" t="str">
        <f>IF(_DBcomps[[#This Row],[Problem]]="","Yes","No")</f>
        <v>Yes</v>
      </c>
      <c r="BT382" s="273"/>
      <c r="BU382" s="273"/>
      <c r="BV382" s="273">
        <v>1</v>
      </c>
      <c r="BW382" s="294"/>
      <c r="BX382" s="273">
        <v>5</v>
      </c>
      <c r="BY382" s="279" t="s">
        <v>1259</v>
      </c>
      <c r="BZ382" s="1121">
        <v>2.35</v>
      </c>
      <c r="CA382" s="279"/>
      <c r="CB382" s="279"/>
      <c r="CC382" s="279"/>
      <c r="CD382" s="816" t="s">
        <v>3253</v>
      </c>
    </row>
    <row r="383" spans="1:82" s="804" customFormat="1">
      <c r="A383" s="265" t="s">
        <v>58</v>
      </c>
      <c r="B383" s="2" t="s">
        <v>2127</v>
      </c>
      <c r="C383" s="2" t="s">
        <v>503</v>
      </c>
      <c r="D383" s="265" t="s">
        <v>2845</v>
      </c>
      <c r="E383" s="265">
        <v>45736</v>
      </c>
      <c r="F383" s="266" t="str">
        <f>IF(_DBcomps[[#This Row],[Lab RTS]]="","No","Yes")</f>
        <v>Yes</v>
      </c>
      <c r="G383" s="267">
        <v>53.98</v>
      </c>
      <c r="H383" s="267"/>
      <c r="I383" s="267"/>
      <c r="J383" s="267"/>
      <c r="K383" s="267"/>
      <c r="L383" s="268"/>
      <c r="M383" s="275"/>
      <c r="N383" s="267"/>
      <c r="O383" s="267"/>
      <c r="P383" s="297">
        <v>8.66</v>
      </c>
      <c r="Q383" s="269">
        <v>1056</v>
      </c>
      <c r="R383" s="307">
        <v>1.3340000000000001</v>
      </c>
      <c r="S383" s="307"/>
      <c r="T383" s="271">
        <v>7.48</v>
      </c>
      <c r="U383" s="267"/>
      <c r="V383" s="268"/>
      <c r="W383" s="267"/>
      <c r="X383" s="270"/>
      <c r="Y383" s="274"/>
      <c r="Z383" s="290"/>
      <c r="AA383" s="274"/>
      <c r="AB383" s="275"/>
      <c r="AC383" s="274"/>
      <c r="AD383" s="265"/>
      <c r="AE383" s="274" t="s">
        <v>1505</v>
      </c>
      <c r="AF383" s="274"/>
      <c r="AG383" s="275"/>
      <c r="AH383" s="274"/>
      <c r="AI383" s="274"/>
      <c r="AJ383" s="275"/>
      <c r="AK383" s="270"/>
      <c r="AL383" s="274"/>
      <c r="AM383" s="275"/>
      <c r="AN383" s="274"/>
      <c r="AO383" s="275"/>
      <c r="AP383" s="274"/>
      <c r="AQ383" s="277">
        <f t="shared" si="54"/>
        <v>3</v>
      </c>
      <c r="AR383" s="275" t="s">
        <v>737</v>
      </c>
      <c r="AS383" s="267"/>
      <c r="AT383" s="273"/>
      <c r="AU383" s="272"/>
      <c r="AV383" s="272"/>
      <c r="AW383" s="268"/>
      <c r="AX383" s="273"/>
      <c r="AY383" s="273"/>
      <c r="AZ383" s="275"/>
      <c r="BA383" s="268"/>
      <c r="BB383" s="268"/>
      <c r="BC383" s="268"/>
      <c r="BD383" s="268"/>
      <c r="BE383" s="267"/>
      <c r="BF383" s="275"/>
      <c r="BG383" s="275"/>
      <c r="BH383" s="275"/>
      <c r="BI383" s="275"/>
      <c r="BJ383" s="278">
        <v>45736</v>
      </c>
      <c r="BK383" s="305">
        <v>45736</v>
      </c>
      <c r="BL383" s="431" t="s">
        <v>2847</v>
      </c>
      <c r="BM383" s="272"/>
      <c r="BN383" s="422">
        <v>9</v>
      </c>
      <c r="BO383" s="422">
        <v>7</v>
      </c>
      <c r="BP383" s="303"/>
      <c r="BQ383" s="293">
        <v>45735</v>
      </c>
      <c r="BR383" s="284" t="s">
        <v>2849</v>
      </c>
      <c r="BS383" s="280" t="str">
        <f>IF(_DBcomps[[#This Row],[Problem]]="","Yes","No")</f>
        <v>Yes</v>
      </c>
      <c r="BT383" s="273"/>
      <c r="BU383" s="273"/>
      <c r="BV383" s="273">
        <v>1</v>
      </c>
      <c r="BW383" s="294"/>
      <c r="BX383" s="273">
        <v>5</v>
      </c>
      <c r="BY383" s="279" t="s">
        <v>1259</v>
      </c>
      <c r="BZ383" s="267"/>
      <c r="CA383" s="279"/>
      <c r="CB383" s="279"/>
      <c r="CC383" s="279"/>
      <c r="CD383" s="1283"/>
    </row>
    <row r="384" spans="1:82" s="804" customFormat="1">
      <c r="A384" s="265" t="s">
        <v>58</v>
      </c>
      <c r="B384" s="2" t="s">
        <v>2127</v>
      </c>
      <c r="C384" s="2" t="s">
        <v>503</v>
      </c>
      <c r="D384" s="265" t="s">
        <v>2846</v>
      </c>
      <c r="E384" s="265">
        <v>45736</v>
      </c>
      <c r="F384" s="266" t="str">
        <f>IF(_DBcomps[[#This Row],[Lab RTS]]="","No","Yes")</f>
        <v>Yes</v>
      </c>
      <c r="G384" s="267">
        <v>54.11</v>
      </c>
      <c r="H384" s="267"/>
      <c r="I384" s="267"/>
      <c r="J384" s="267"/>
      <c r="K384" s="267"/>
      <c r="L384" s="268"/>
      <c r="M384" s="275"/>
      <c r="N384" s="267"/>
      <c r="O384" s="267"/>
      <c r="P384" s="297">
        <v>9.23</v>
      </c>
      <c r="Q384" s="269">
        <v>1048</v>
      </c>
      <c r="R384" s="307">
        <v>1.3340000000000001</v>
      </c>
      <c r="S384" s="307"/>
      <c r="T384" s="271">
        <v>7.54</v>
      </c>
      <c r="U384" s="267"/>
      <c r="V384" s="268"/>
      <c r="W384" s="267"/>
      <c r="X384" s="270"/>
      <c r="Y384" s="274"/>
      <c r="Z384" s="290"/>
      <c r="AA384" s="274"/>
      <c r="AB384" s="275"/>
      <c r="AC384" s="274"/>
      <c r="AD384" s="265"/>
      <c r="AE384" s="274" t="s">
        <v>1505</v>
      </c>
      <c r="AF384" s="274"/>
      <c r="AG384" s="275"/>
      <c r="AH384" s="274"/>
      <c r="AI384" s="274"/>
      <c r="AJ384" s="275"/>
      <c r="AK384" s="270"/>
      <c r="AL384" s="274"/>
      <c r="AM384" s="275"/>
      <c r="AN384" s="274"/>
      <c r="AO384" s="275"/>
      <c r="AP384" s="274"/>
      <c r="AQ384" s="277">
        <f t="shared" si="54"/>
        <v>3</v>
      </c>
      <c r="AR384" s="275" t="s">
        <v>737</v>
      </c>
      <c r="AS384" s="267"/>
      <c r="AT384" s="273"/>
      <c r="AU384" s="272"/>
      <c r="AV384" s="272"/>
      <c r="AW384" s="268"/>
      <c r="AX384" s="273"/>
      <c r="AY384" s="273"/>
      <c r="AZ384" s="275"/>
      <c r="BA384" s="268"/>
      <c r="BB384" s="268"/>
      <c r="BC384" s="268"/>
      <c r="BD384" s="268"/>
      <c r="BE384" s="267"/>
      <c r="BF384" s="275"/>
      <c r="BG384" s="275"/>
      <c r="BH384" s="275"/>
      <c r="BI384" s="275"/>
      <c r="BJ384" s="278">
        <v>45736</v>
      </c>
      <c r="BK384" s="305">
        <v>45736</v>
      </c>
      <c r="BL384" s="431" t="s">
        <v>2848</v>
      </c>
      <c r="BM384" s="272"/>
      <c r="BN384" s="422">
        <v>7</v>
      </c>
      <c r="BO384" s="422">
        <v>7</v>
      </c>
      <c r="BP384" s="303"/>
      <c r="BQ384" s="293">
        <v>45735</v>
      </c>
      <c r="BR384" s="284" t="s">
        <v>2850</v>
      </c>
      <c r="BS384" s="280" t="str">
        <f>IF(_DBcomps[[#This Row],[Problem]]="","Yes","No")</f>
        <v>Yes</v>
      </c>
      <c r="BT384" s="273"/>
      <c r="BU384" s="273"/>
      <c r="BV384" s="273">
        <v>1</v>
      </c>
      <c r="BW384" s="294"/>
      <c r="BX384" s="273">
        <v>5</v>
      </c>
      <c r="BY384" s="279" t="s">
        <v>1259</v>
      </c>
      <c r="BZ384" s="267"/>
      <c r="CA384" s="279"/>
      <c r="CB384" s="279"/>
      <c r="CC384" s="279"/>
      <c r="CD384" s="1283"/>
    </row>
    <row r="385" spans="1:82" s="804" customFormat="1">
      <c r="A385" s="265" t="s">
        <v>58</v>
      </c>
      <c r="B385" s="2" t="s">
        <v>2127</v>
      </c>
      <c r="C385" s="2" t="s">
        <v>503</v>
      </c>
      <c r="D385" s="265" t="s">
        <v>2854</v>
      </c>
      <c r="E385" s="265">
        <v>45736</v>
      </c>
      <c r="F385" s="266" t="str">
        <f>IF(_DBcomps[[#This Row],[Lab RTS]]="","No","Yes")</f>
        <v>Yes</v>
      </c>
      <c r="G385" s="267">
        <v>54.03</v>
      </c>
      <c r="H385" s="267"/>
      <c r="I385" s="267"/>
      <c r="J385" s="267"/>
      <c r="K385" s="267"/>
      <c r="L385" s="268"/>
      <c r="M385" s="275"/>
      <c r="N385" s="267"/>
      <c r="O385" s="267"/>
      <c r="P385" s="297">
        <v>9.65</v>
      </c>
      <c r="Q385" s="269">
        <v>1180</v>
      </c>
      <c r="R385" s="307">
        <v>1.3480000000000001</v>
      </c>
      <c r="S385" s="307"/>
      <c r="T385" s="271">
        <v>7.58</v>
      </c>
      <c r="U385" s="267"/>
      <c r="V385" s="268"/>
      <c r="W385" s="267"/>
      <c r="X385" s="270"/>
      <c r="Y385" s="274"/>
      <c r="Z385" s="290"/>
      <c r="AA385" s="274"/>
      <c r="AB385" s="275"/>
      <c r="AC385" s="274"/>
      <c r="AD385" s="265"/>
      <c r="AE385" s="274" t="s">
        <v>1505</v>
      </c>
      <c r="AF385" s="274"/>
      <c r="AG385" s="275"/>
      <c r="AH385" s="274"/>
      <c r="AI385" s="274"/>
      <c r="AJ385" s="275"/>
      <c r="AK385" s="270"/>
      <c r="AL385" s="274"/>
      <c r="AM385" s="275"/>
      <c r="AN385" s="274"/>
      <c r="AO385" s="275"/>
      <c r="AP385" s="274"/>
      <c r="AQ385" s="277">
        <f t="shared" ref="AQ385:AQ391" si="55">MONTH(E385)</f>
        <v>3</v>
      </c>
      <c r="AR385" s="275" t="s">
        <v>737</v>
      </c>
      <c r="AS385" s="267"/>
      <c r="AT385" s="273"/>
      <c r="AU385" s="272"/>
      <c r="AV385" s="272"/>
      <c r="AW385" s="268"/>
      <c r="AX385" s="273"/>
      <c r="AY385" s="273"/>
      <c r="AZ385" s="275"/>
      <c r="BA385" s="268"/>
      <c r="BB385" s="268"/>
      <c r="BC385" s="268"/>
      <c r="BD385" s="268"/>
      <c r="BE385" s="267"/>
      <c r="BF385" s="275"/>
      <c r="BG385" s="275"/>
      <c r="BH385" s="275"/>
      <c r="BI385" s="275"/>
      <c r="BJ385" s="278">
        <v>45737</v>
      </c>
      <c r="BK385" s="305">
        <v>45737</v>
      </c>
      <c r="BL385" s="431" t="s">
        <v>2855</v>
      </c>
      <c r="BM385" s="272"/>
      <c r="BN385" s="422">
        <v>7</v>
      </c>
      <c r="BO385" s="422">
        <v>7</v>
      </c>
      <c r="BP385" s="303"/>
      <c r="BQ385" s="293">
        <v>45736</v>
      </c>
      <c r="BR385" s="284" t="s">
        <v>2144</v>
      </c>
      <c r="BS385" s="280" t="str">
        <f>IF(_DBcomps[[#This Row],[Problem]]="","Yes","No")</f>
        <v>Yes</v>
      </c>
      <c r="BT385" s="273"/>
      <c r="BU385" s="273"/>
      <c r="BV385" s="273">
        <v>1</v>
      </c>
      <c r="BW385" s="294"/>
      <c r="BX385" s="273">
        <v>5</v>
      </c>
      <c r="BY385" s="279" t="s">
        <v>1259</v>
      </c>
      <c r="BZ385" s="267"/>
      <c r="CA385" s="279"/>
      <c r="CB385" s="279"/>
      <c r="CC385" s="279"/>
      <c r="CD385" s="1283"/>
    </row>
    <row r="386" spans="1:82" s="804" customFormat="1">
      <c r="A386" s="265" t="s">
        <v>58</v>
      </c>
      <c r="B386" s="2" t="s">
        <v>2127</v>
      </c>
      <c r="C386" s="2" t="s">
        <v>503</v>
      </c>
      <c r="D386" s="265" t="s">
        <v>2866</v>
      </c>
      <c r="E386" s="265">
        <v>45737</v>
      </c>
      <c r="F386" s="266" t="str">
        <f>IF(_DBcomps[[#This Row],[Lab RTS]]="","No","Yes")</f>
        <v>Yes</v>
      </c>
      <c r="G386" s="267">
        <v>54.11</v>
      </c>
      <c r="H386" s="267"/>
      <c r="I386" s="267"/>
      <c r="J386" s="267"/>
      <c r="K386" s="267"/>
      <c r="L386" s="268"/>
      <c r="M386" s="275"/>
      <c r="N386" s="267"/>
      <c r="O386" s="267"/>
      <c r="P386" s="297">
        <v>9.43</v>
      </c>
      <c r="Q386" s="269">
        <v>1148</v>
      </c>
      <c r="R386" s="307">
        <v>1.341</v>
      </c>
      <c r="S386" s="307"/>
      <c r="T386" s="271">
        <v>7.66</v>
      </c>
      <c r="U386" s="267"/>
      <c r="V386" s="268"/>
      <c r="W386" s="267"/>
      <c r="X386" s="270"/>
      <c r="Y386" s="274"/>
      <c r="Z386" s="290"/>
      <c r="AA386" s="274"/>
      <c r="AB386" s="275"/>
      <c r="AC386" s="274"/>
      <c r="AD386" s="265"/>
      <c r="AE386" s="274" t="s">
        <v>1505</v>
      </c>
      <c r="AF386" s="274"/>
      <c r="AG386" s="275"/>
      <c r="AH386" s="274"/>
      <c r="AI386" s="274"/>
      <c r="AJ386" s="275"/>
      <c r="AK386" s="270"/>
      <c r="AL386" s="274"/>
      <c r="AM386" s="275"/>
      <c r="AN386" s="274"/>
      <c r="AO386" s="275"/>
      <c r="AP386" s="274"/>
      <c r="AQ386" s="277">
        <f t="shared" si="55"/>
        <v>3</v>
      </c>
      <c r="AR386" s="275" t="s">
        <v>737</v>
      </c>
      <c r="AS386" s="267"/>
      <c r="AT386" s="273"/>
      <c r="AU386" s="272"/>
      <c r="AV386" s="272"/>
      <c r="AW386" s="268"/>
      <c r="AX386" s="273"/>
      <c r="AY386" s="273"/>
      <c r="AZ386" s="275"/>
      <c r="BA386" s="268"/>
      <c r="BB386" s="268"/>
      <c r="BC386" s="268"/>
      <c r="BD386" s="268"/>
      <c r="BE386" s="267"/>
      <c r="BF386" s="275"/>
      <c r="BG386" s="275"/>
      <c r="BH386" s="275"/>
      <c r="BI386" s="275"/>
      <c r="BJ386" s="278">
        <v>45737</v>
      </c>
      <c r="BK386" s="305">
        <v>45737</v>
      </c>
      <c r="BL386" s="431" t="s">
        <v>2869</v>
      </c>
      <c r="BM386" s="272"/>
      <c r="BN386" s="422">
        <v>7</v>
      </c>
      <c r="BO386" s="422">
        <v>7</v>
      </c>
      <c r="BP386" s="303"/>
      <c r="BQ386" s="293">
        <v>45736</v>
      </c>
      <c r="BR386" s="284" t="s">
        <v>2867</v>
      </c>
      <c r="BS386" s="280" t="str">
        <f>IF(_DBcomps[[#This Row],[Problem]]="","Yes","No")</f>
        <v>Yes</v>
      </c>
      <c r="BT386" s="273"/>
      <c r="BU386" s="273"/>
      <c r="BV386" s="273">
        <v>1</v>
      </c>
      <c r="BW386" s="294"/>
      <c r="BX386" s="273">
        <v>5</v>
      </c>
      <c r="BY386" s="279" t="s">
        <v>1259</v>
      </c>
      <c r="BZ386" s="267"/>
      <c r="CA386" s="279"/>
      <c r="CB386" s="279"/>
      <c r="CC386" s="279"/>
      <c r="CD386" s="1283"/>
    </row>
    <row r="387" spans="1:82" s="804" customFormat="1">
      <c r="A387" s="265" t="s">
        <v>58</v>
      </c>
      <c r="B387" s="2" t="s">
        <v>2127</v>
      </c>
      <c r="C387" s="2" t="s">
        <v>503</v>
      </c>
      <c r="D387" s="265" t="s">
        <v>2868</v>
      </c>
      <c r="E387" s="265">
        <v>45737</v>
      </c>
      <c r="F387" s="266" t="str">
        <f>IF(_DBcomps[[#This Row],[Lab RTS]]="","No","Yes")</f>
        <v>Yes</v>
      </c>
      <c r="G387" s="267">
        <v>53.63</v>
      </c>
      <c r="H387" s="267"/>
      <c r="I387" s="267"/>
      <c r="J387" s="267"/>
      <c r="K387" s="267"/>
      <c r="L387" s="268"/>
      <c r="M387" s="275"/>
      <c r="N387" s="267"/>
      <c r="O387" s="267"/>
      <c r="P387" s="297">
        <v>9.32</v>
      </c>
      <c r="Q387" s="269">
        <v>1406</v>
      </c>
      <c r="R387" s="307">
        <v>1.3520000000000001</v>
      </c>
      <c r="S387" s="307"/>
      <c r="T387" s="271">
        <v>7.36</v>
      </c>
      <c r="U387" s="267"/>
      <c r="V387" s="268"/>
      <c r="W387" s="267"/>
      <c r="X387" s="270"/>
      <c r="Y387" s="274"/>
      <c r="Z387" s="290"/>
      <c r="AA387" s="274"/>
      <c r="AB387" s="275"/>
      <c r="AC387" s="274"/>
      <c r="AD387" s="265"/>
      <c r="AE387" s="274" t="s">
        <v>1505</v>
      </c>
      <c r="AF387" s="274"/>
      <c r="AG387" s="275"/>
      <c r="AH387" s="274"/>
      <c r="AI387" s="274"/>
      <c r="AJ387" s="275"/>
      <c r="AK387" s="270"/>
      <c r="AL387" s="274"/>
      <c r="AM387" s="275"/>
      <c r="AN387" s="274"/>
      <c r="AO387" s="275"/>
      <c r="AP387" s="274"/>
      <c r="AQ387" s="277">
        <f t="shared" si="55"/>
        <v>3</v>
      </c>
      <c r="AR387" s="275" t="s">
        <v>737</v>
      </c>
      <c r="AS387" s="267"/>
      <c r="AT387" s="273"/>
      <c r="AU387" s="272"/>
      <c r="AV387" s="272"/>
      <c r="AW387" s="268"/>
      <c r="AX387" s="273"/>
      <c r="AY387" s="273"/>
      <c r="AZ387" s="275"/>
      <c r="BA387" s="268"/>
      <c r="BB387" s="268"/>
      <c r="BC387" s="268"/>
      <c r="BD387" s="268"/>
      <c r="BE387" s="267"/>
      <c r="BF387" s="275"/>
      <c r="BG387" s="275"/>
      <c r="BH387" s="275"/>
      <c r="BI387" s="275"/>
      <c r="BJ387" s="278">
        <v>45739</v>
      </c>
      <c r="BK387" s="305">
        <v>45739</v>
      </c>
      <c r="BL387" s="431" t="s">
        <v>2870</v>
      </c>
      <c r="BM387" s="272"/>
      <c r="BN387" s="422">
        <v>7</v>
      </c>
      <c r="BO387" s="422">
        <v>7</v>
      </c>
      <c r="BP387" s="303"/>
      <c r="BQ387" s="293">
        <v>45736</v>
      </c>
      <c r="BR387" s="284" t="s">
        <v>2261</v>
      </c>
      <c r="BS387" s="280" t="str">
        <f>IF(_DBcomps[[#This Row],[Problem]]="","Yes","No")</f>
        <v>Yes</v>
      </c>
      <c r="BT387" s="273"/>
      <c r="BU387" s="273"/>
      <c r="BV387" s="273">
        <v>1</v>
      </c>
      <c r="BW387" s="294"/>
      <c r="BX387" s="273">
        <v>5</v>
      </c>
      <c r="BY387" s="279" t="s">
        <v>1259</v>
      </c>
      <c r="BZ387" s="267"/>
      <c r="CA387" s="279"/>
      <c r="CB387" s="279"/>
      <c r="CC387" s="279"/>
      <c r="CD387" s="1283"/>
    </row>
    <row r="388" spans="1:82" s="804" customFormat="1">
      <c r="A388" s="265" t="s">
        <v>58</v>
      </c>
      <c r="B388" s="2" t="s">
        <v>2127</v>
      </c>
      <c r="C388" s="2" t="s">
        <v>503</v>
      </c>
      <c r="D388" s="265" t="s">
        <v>2883</v>
      </c>
      <c r="E388" s="265">
        <v>45740</v>
      </c>
      <c r="F388" s="266" t="str">
        <f>IF(_DBcomps[[#This Row],[Lab RTS]]="","No","Yes")</f>
        <v>Yes</v>
      </c>
      <c r="G388" s="267">
        <v>54.57</v>
      </c>
      <c r="H388" s="267"/>
      <c r="I388" s="267"/>
      <c r="J388" s="267"/>
      <c r="K388" s="267"/>
      <c r="L388" s="268"/>
      <c r="M388" s="275"/>
      <c r="N388" s="267"/>
      <c r="O388" s="267"/>
      <c r="P388" s="297">
        <v>9.6999999999999993</v>
      </c>
      <c r="Q388" s="269">
        <v>1344</v>
      </c>
      <c r="R388" s="307">
        <v>1.35</v>
      </c>
      <c r="S388" s="307"/>
      <c r="T388" s="271">
        <v>7.79</v>
      </c>
      <c r="U388" s="267"/>
      <c r="V388" s="268"/>
      <c r="W388" s="267"/>
      <c r="X388" s="270"/>
      <c r="Y388" s="274"/>
      <c r="Z388" s="290"/>
      <c r="AA388" s="274"/>
      <c r="AB388" s="275"/>
      <c r="AC388" s="274"/>
      <c r="AD388" s="265"/>
      <c r="AE388" s="274" t="s">
        <v>1505</v>
      </c>
      <c r="AF388" s="274"/>
      <c r="AG388" s="275"/>
      <c r="AH388" s="274"/>
      <c r="AI388" s="274"/>
      <c r="AJ388" s="275"/>
      <c r="AK388" s="270"/>
      <c r="AL388" s="274"/>
      <c r="AM388" s="275"/>
      <c r="AN388" s="274"/>
      <c r="AO388" s="275"/>
      <c r="AP388" s="274"/>
      <c r="AQ388" s="277">
        <f t="shared" si="55"/>
        <v>3</v>
      </c>
      <c r="AR388" s="275" t="s">
        <v>737</v>
      </c>
      <c r="AS388" s="267"/>
      <c r="AT388" s="273"/>
      <c r="AU388" s="272"/>
      <c r="AV388" s="272"/>
      <c r="AW388" s="268"/>
      <c r="AX388" s="273"/>
      <c r="AY388" s="273"/>
      <c r="AZ388" s="275"/>
      <c r="BA388" s="268"/>
      <c r="BB388" s="268"/>
      <c r="BC388" s="268"/>
      <c r="BD388" s="268"/>
      <c r="BE388" s="267"/>
      <c r="BF388" s="275"/>
      <c r="BG388" s="275"/>
      <c r="BH388" s="275"/>
      <c r="BI388" s="275"/>
      <c r="BJ388" s="278">
        <v>45740</v>
      </c>
      <c r="BK388" s="305">
        <v>45740</v>
      </c>
      <c r="BL388" s="431" t="s">
        <v>2886</v>
      </c>
      <c r="BM388" s="272"/>
      <c r="BN388" s="422">
        <v>7</v>
      </c>
      <c r="BO388" s="422">
        <v>7</v>
      </c>
      <c r="BP388" s="303"/>
      <c r="BQ388" s="293">
        <v>45737</v>
      </c>
      <c r="BR388" s="284" t="s">
        <v>2885</v>
      </c>
      <c r="BS388" s="280" t="str">
        <f>IF(_DBcomps[[#This Row],[Problem]]="","Yes","No")</f>
        <v>Yes</v>
      </c>
      <c r="BT388" s="273"/>
      <c r="BU388" s="273"/>
      <c r="BV388" s="273">
        <v>1</v>
      </c>
      <c r="BW388" s="294"/>
      <c r="BX388" s="273">
        <v>5</v>
      </c>
      <c r="BY388" s="279" t="s">
        <v>1259</v>
      </c>
      <c r="BZ388" s="267"/>
      <c r="CA388" s="279"/>
      <c r="CB388" s="279"/>
      <c r="CC388" s="279"/>
      <c r="CD388" s="1283"/>
    </row>
    <row r="389" spans="1:82" s="804" customFormat="1">
      <c r="A389" s="265" t="s">
        <v>58</v>
      </c>
      <c r="B389" s="2" t="s">
        <v>2127</v>
      </c>
      <c r="C389" s="2" t="s">
        <v>503</v>
      </c>
      <c r="D389" s="265" t="s">
        <v>2884</v>
      </c>
      <c r="E389" s="265">
        <v>45740</v>
      </c>
      <c r="F389" s="266" t="str">
        <f>IF(_DBcomps[[#This Row],[Lab RTS]]="","No","Yes")</f>
        <v>Yes</v>
      </c>
      <c r="G389" s="267">
        <v>54.15</v>
      </c>
      <c r="H389" s="267"/>
      <c r="I389" s="267"/>
      <c r="J389" s="267"/>
      <c r="K389" s="267"/>
      <c r="L389" s="268"/>
      <c r="M389" s="275"/>
      <c r="N389" s="267"/>
      <c r="O389" s="267"/>
      <c r="P389" s="297">
        <v>9.89</v>
      </c>
      <c r="Q389" s="269">
        <v>1268</v>
      </c>
      <c r="R389" s="307">
        <v>1.3440000000000001</v>
      </c>
      <c r="S389" s="307"/>
      <c r="T389" s="271">
        <v>7.38</v>
      </c>
      <c r="U389" s="267"/>
      <c r="V389" s="268"/>
      <c r="W389" s="267"/>
      <c r="X389" s="270"/>
      <c r="Y389" s="274"/>
      <c r="Z389" s="290"/>
      <c r="AA389" s="274"/>
      <c r="AB389" s="275"/>
      <c r="AC389" s="274"/>
      <c r="AD389" s="265"/>
      <c r="AE389" s="274" t="s">
        <v>1505</v>
      </c>
      <c r="AF389" s="274"/>
      <c r="AG389" s="275"/>
      <c r="AH389" s="274"/>
      <c r="AI389" s="274"/>
      <c r="AJ389" s="275"/>
      <c r="AK389" s="270"/>
      <c r="AL389" s="274"/>
      <c r="AM389" s="275"/>
      <c r="AN389" s="274"/>
      <c r="AO389" s="275"/>
      <c r="AP389" s="274"/>
      <c r="AQ389" s="277">
        <f t="shared" si="55"/>
        <v>3</v>
      </c>
      <c r="AR389" s="275" t="s">
        <v>737</v>
      </c>
      <c r="AS389" s="267"/>
      <c r="AT389" s="273"/>
      <c r="AU389" s="272"/>
      <c r="AV389" s="272"/>
      <c r="AW389" s="268"/>
      <c r="AX389" s="273"/>
      <c r="AY389" s="273"/>
      <c r="AZ389" s="275"/>
      <c r="BA389" s="268"/>
      <c r="BB389" s="268"/>
      <c r="BC389" s="268"/>
      <c r="BD389" s="268"/>
      <c r="BE389" s="267"/>
      <c r="BF389" s="275"/>
      <c r="BG389" s="275"/>
      <c r="BH389" s="275"/>
      <c r="BI389" s="275"/>
      <c r="BJ389" s="278">
        <v>45740</v>
      </c>
      <c r="BK389" s="305">
        <v>45740</v>
      </c>
      <c r="BL389" s="431" t="s">
        <v>2887</v>
      </c>
      <c r="BM389" s="272"/>
      <c r="BN389" s="422">
        <v>6</v>
      </c>
      <c r="BO389" s="422">
        <v>7</v>
      </c>
      <c r="BP389" s="303"/>
      <c r="BQ389" s="293">
        <v>45740</v>
      </c>
      <c r="BR389" s="284" t="s">
        <v>2888</v>
      </c>
      <c r="BS389" s="280" t="str">
        <f>IF(_DBcomps[[#This Row],[Problem]]="","Yes","No")</f>
        <v>Yes</v>
      </c>
      <c r="BT389" s="273"/>
      <c r="BU389" s="273"/>
      <c r="BV389" s="273">
        <v>1</v>
      </c>
      <c r="BW389" s="294"/>
      <c r="BX389" s="273">
        <v>5</v>
      </c>
      <c r="BY389" s="279" t="s">
        <v>1259</v>
      </c>
      <c r="BZ389" s="267"/>
      <c r="CA389" s="279"/>
      <c r="CB389" s="279"/>
      <c r="CC389" s="279"/>
      <c r="CD389" s="1283"/>
    </row>
    <row r="390" spans="1:82" s="804" customFormat="1">
      <c r="A390" s="265" t="s">
        <v>58</v>
      </c>
      <c r="B390" s="2" t="s">
        <v>1637</v>
      </c>
      <c r="C390" s="2" t="s">
        <v>1638</v>
      </c>
      <c r="D390" s="265" t="s">
        <v>2919</v>
      </c>
      <c r="E390" s="265">
        <v>45741</v>
      </c>
      <c r="F390" s="266" t="str">
        <f>IF(_DBcomps[[#This Row],[Lab RTS]]="","No","Yes")</f>
        <v>Yes</v>
      </c>
      <c r="G390" s="267">
        <v>53.32</v>
      </c>
      <c r="H390" s="267"/>
      <c r="I390" s="267"/>
      <c r="J390" s="267"/>
      <c r="K390" s="267"/>
      <c r="L390" s="268"/>
      <c r="M390" s="275"/>
      <c r="N390" s="267"/>
      <c r="O390" s="267"/>
      <c r="P390" s="297">
        <v>9.3000000000000007</v>
      </c>
      <c r="Q390" s="269">
        <v>1132</v>
      </c>
      <c r="R390" s="307">
        <v>1.3440000000000001</v>
      </c>
      <c r="S390" s="307"/>
      <c r="T390" s="271">
        <v>7.62</v>
      </c>
      <c r="U390" s="267"/>
      <c r="V390" s="268"/>
      <c r="W390" s="267"/>
      <c r="X390" s="270"/>
      <c r="Y390" s="274"/>
      <c r="Z390" s="290"/>
      <c r="AA390" s="274"/>
      <c r="AB390" s="275"/>
      <c r="AC390" s="274"/>
      <c r="AD390" s="265"/>
      <c r="AE390" s="274" t="s">
        <v>1505</v>
      </c>
      <c r="AF390" s="274"/>
      <c r="AG390" s="275"/>
      <c r="AH390" s="274"/>
      <c r="AI390" s="274"/>
      <c r="AJ390" s="275"/>
      <c r="AK390" s="270"/>
      <c r="AL390" s="274"/>
      <c r="AM390" s="275"/>
      <c r="AN390" s="274"/>
      <c r="AO390" s="275"/>
      <c r="AP390" s="274"/>
      <c r="AQ390" s="277">
        <f t="shared" si="55"/>
        <v>3</v>
      </c>
      <c r="AR390" s="275" t="s">
        <v>737</v>
      </c>
      <c r="AS390" s="267"/>
      <c r="AT390" s="273"/>
      <c r="AU390" s="272"/>
      <c r="AV390" s="272"/>
      <c r="AW390" s="268"/>
      <c r="AX390" s="273"/>
      <c r="AY390" s="273"/>
      <c r="AZ390" s="275"/>
      <c r="BA390" s="268"/>
      <c r="BB390" s="268"/>
      <c r="BC390" s="268"/>
      <c r="BD390" s="268"/>
      <c r="BE390" s="267"/>
      <c r="BF390" s="275"/>
      <c r="BG390" s="275"/>
      <c r="BH390" s="275"/>
      <c r="BI390" s="275"/>
      <c r="BJ390" s="278">
        <v>45742</v>
      </c>
      <c r="BK390" s="305">
        <v>45742</v>
      </c>
      <c r="BL390" s="431" t="s">
        <v>2921</v>
      </c>
      <c r="BM390" s="272"/>
      <c r="BN390" s="422">
        <v>8</v>
      </c>
      <c r="BO390" s="422">
        <v>7</v>
      </c>
      <c r="BP390" s="303"/>
      <c r="BQ390" s="293">
        <v>45738</v>
      </c>
      <c r="BR390" s="284" t="s">
        <v>2923</v>
      </c>
      <c r="BS390" s="280" t="str">
        <f>IF(_DBcomps[[#This Row],[Problem]]="","Yes","No")</f>
        <v>Yes</v>
      </c>
      <c r="BT390" s="273"/>
      <c r="BU390" s="273"/>
      <c r="BV390" s="273">
        <v>1</v>
      </c>
      <c r="BW390" s="294"/>
      <c r="BX390" s="273">
        <v>5</v>
      </c>
      <c r="BY390" s="279" t="s">
        <v>1259</v>
      </c>
      <c r="BZ390" s="267"/>
      <c r="CA390" s="279"/>
      <c r="CB390" s="279"/>
      <c r="CC390" s="279"/>
      <c r="CD390" s="1283"/>
    </row>
    <row r="391" spans="1:82" s="804" customFormat="1">
      <c r="A391" s="265" t="s">
        <v>58</v>
      </c>
      <c r="B391" s="2" t="s">
        <v>1637</v>
      </c>
      <c r="C391" s="2" t="s">
        <v>1638</v>
      </c>
      <c r="D391" s="265" t="s">
        <v>2920</v>
      </c>
      <c r="E391" s="265">
        <v>45741</v>
      </c>
      <c r="F391" s="266" t="str">
        <f>IF(_DBcomps[[#This Row],[Lab RTS]]="","No","Yes")</f>
        <v>Yes</v>
      </c>
      <c r="G391" s="267">
        <v>53.9</v>
      </c>
      <c r="H391" s="267"/>
      <c r="I391" s="267"/>
      <c r="J391" s="267"/>
      <c r="K391" s="267"/>
      <c r="L391" s="268"/>
      <c r="M391" s="275"/>
      <c r="N391" s="267"/>
      <c r="O391" s="267"/>
      <c r="P391" s="297">
        <v>9.44</v>
      </c>
      <c r="Q391" s="269">
        <v>1154</v>
      </c>
      <c r="R391" s="307">
        <v>1.347</v>
      </c>
      <c r="S391" s="307"/>
      <c r="T391" s="271">
        <v>7.61</v>
      </c>
      <c r="U391" s="267"/>
      <c r="V391" s="268"/>
      <c r="W391" s="267"/>
      <c r="X391" s="270"/>
      <c r="Y391" s="274"/>
      <c r="Z391" s="290"/>
      <c r="AA391" s="274"/>
      <c r="AB391" s="275"/>
      <c r="AC391" s="274"/>
      <c r="AD391" s="265"/>
      <c r="AE391" s="274" t="s">
        <v>1505</v>
      </c>
      <c r="AF391" s="274"/>
      <c r="AG391" s="275"/>
      <c r="AH391" s="274"/>
      <c r="AI391" s="274"/>
      <c r="AJ391" s="275"/>
      <c r="AK391" s="270"/>
      <c r="AL391" s="274"/>
      <c r="AM391" s="275"/>
      <c r="AN391" s="274"/>
      <c r="AO391" s="275"/>
      <c r="AP391" s="274"/>
      <c r="AQ391" s="277">
        <f t="shared" si="55"/>
        <v>3</v>
      </c>
      <c r="AR391" s="275" t="s">
        <v>737</v>
      </c>
      <c r="AS391" s="267"/>
      <c r="AT391" s="273"/>
      <c r="AU391" s="272"/>
      <c r="AV391" s="272"/>
      <c r="AW391" s="268"/>
      <c r="AX391" s="273"/>
      <c r="AY391" s="273"/>
      <c r="AZ391" s="275"/>
      <c r="BA391" s="268"/>
      <c r="BB391" s="268"/>
      <c r="BC391" s="268"/>
      <c r="BD391" s="268"/>
      <c r="BE391" s="267"/>
      <c r="BF391" s="275"/>
      <c r="BG391" s="275"/>
      <c r="BH391" s="275"/>
      <c r="BI391" s="275"/>
      <c r="BJ391" s="278">
        <v>45742</v>
      </c>
      <c r="BK391" s="305">
        <v>45742</v>
      </c>
      <c r="BL391" s="431" t="s">
        <v>2922</v>
      </c>
      <c r="BM391" s="272"/>
      <c r="BN391" s="422">
        <v>7</v>
      </c>
      <c r="BO391" s="422">
        <v>7</v>
      </c>
      <c r="BP391" s="303"/>
      <c r="BQ391" s="293">
        <v>45738</v>
      </c>
      <c r="BR391" s="284" t="s">
        <v>2924</v>
      </c>
      <c r="BS391" s="280" t="str">
        <f>IF(_DBcomps[[#This Row],[Problem]]="","Yes","No")</f>
        <v>Yes</v>
      </c>
      <c r="BT391" s="273"/>
      <c r="BU391" s="273"/>
      <c r="BV391" s="273">
        <v>1</v>
      </c>
      <c r="BW391" s="294"/>
      <c r="BX391" s="273">
        <v>5</v>
      </c>
      <c r="BY391" s="279" t="s">
        <v>1259</v>
      </c>
      <c r="BZ391" s="267"/>
      <c r="CA391" s="279"/>
      <c r="CB391" s="279"/>
      <c r="CC391" s="279"/>
      <c r="CD391" s="1283"/>
    </row>
    <row r="392" spans="1:82" s="804" customFormat="1" ht="24">
      <c r="A392" s="780" t="s">
        <v>58</v>
      </c>
      <c r="B392" s="781" t="s">
        <v>1637</v>
      </c>
      <c r="C392" s="781" t="s">
        <v>1638</v>
      </c>
      <c r="D392" s="780" t="s">
        <v>2931</v>
      </c>
      <c r="E392" s="780">
        <v>45742</v>
      </c>
      <c r="F392" s="782" t="str">
        <f>IF(_DBcomps[[#This Row],[Lab RTS]]="","No","Yes")</f>
        <v>Yes</v>
      </c>
      <c r="G392" s="783">
        <v>53.88</v>
      </c>
      <c r="H392" s="783"/>
      <c r="I392" s="783"/>
      <c r="J392" s="783"/>
      <c r="K392" s="783"/>
      <c r="L392" s="784"/>
      <c r="M392" s="785"/>
      <c r="N392" s="783"/>
      <c r="O392" s="783"/>
      <c r="P392" s="786">
        <v>9.0299999999999994</v>
      </c>
      <c r="Q392" s="787">
        <v>1116</v>
      </c>
      <c r="R392" s="788">
        <v>1.341</v>
      </c>
      <c r="S392" s="788"/>
      <c r="T392" s="789">
        <v>7.54</v>
      </c>
      <c r="U392" s="783"/>
      <c r="V392" s="784"/>
      <c r="W392" s="783"/>
      <c r="X392" s="790"/>
      <c r="Y392" s="791"/>
      <c r="Z392" s="792"/>
      <c r="AA392" s="791"/>
      <c r="AB392" s="785"/>
      <c r="AC392" s="791"/>
      <c r="AD392" s="780"/>
      <c r="AE392" s="791" t="s">
        <v>1505</v>
      </c>
      <c r="AF392" s="791"/>
      <c r="AG392" s="785"/>
      <c r="AH392" s="791"/>
      <c r="AI392" s="791"/>
      <c r="AJ392" s="785"/>
      <c r="AK392" s="790"/>
      <c r="AL392" s="791"/>
      <c r="AM392" s="785"/>
      <c r="AN392" s="791"/>
      <c r="AO392" s="785"/>
      <c r="AP392" s="791"/>
      <c r="AQ392" s="793">
        <f t="shared" ref="AQ392:AQ723" si="56">MONTH(E392)</f>
        <v>3</v>
      </c>
      <c r="AR392" s="785" t="s">
        <v>737</v>
      </c>
      <c r="AS392" s="783"/>
      <c r="AT392" s="794"/>
      <c r="AU392" s="795"/>
      <c r="AV392" s="795"/>
      <c r="AW392" s="784"/>
      <c r="AX392" s="794"/>
      <c r="AY392" s="794"/>
      <c r="AZ392" s="785"/>
      <c r="BA392" s="784"/>
      <c r="BB392" s="784"/>
      <c r="BC392" s="784"/>
      <c r="BD392" s="784"/>
      <c r="BE392" s="783"/>
      <c r="BF392" s="785"/>
      <c r="BG392" s="785"/>
      <c r="BH392" s="785"/>
      <c r="BI392" s="785"/>
      <c r="BJ392" s="814">
        <v>45742</v>
      </c>
      <c r="BK392" s="815">
        <v>45742</v>
      </c>
      <c r="BL392" s="796" t="s">
        <v>2932</v>
      </c>
      <c r="BM392" s="795"/>
      <c r="BN392" s="797">
        <v>18</v>
      </c>
      <c r="BO392" s="797">
        <v>7</v>
      </c>
      <c r="BP392" s="798"/>
      <c r="BQ392" s="799">
        <v>45741</v>
      </c>
      <c r="BR392" s="800" t="s">
        <v>2933</v>
      </c>
      <c r="BS392" s="801" t="str">
        <f>IF(_DBcomps[[#This Row],[Problem]]="","Yes","No")</f>
        <v>No</v>
      </c>
      <c r="BT392" s="273"/>
      <c r="BU392" s="794"/>
      <c r="BV392" s="783">
        <v>1.67</v>
      </c>
      <c r="BW392" s="786">
        <v>0.67</v>
      </c>
      <c r="BX392" s="794">
        <v>5</v>
      </c>
      <c r="BY392" s="803" t="s">
        <v>1259</v>
      </c>
      <c r="BZ392" s="783">
        <v>57.05</v>
      </c>
      <c r="CA392" s="803" t="s">
        <v>1337</v>
      </c>
      <c r="CB392" s="803" t="s">
        <v>1245</v>
      </c>
      <c r="CC392" s="803" t="s">
        <v>1255</v>
      </c>
      <c r="CD392" s="779" t="s">
        <v>2934</v>
      </c>
    </row>
    <row r="393" spans="1:82" s="804" customFormat="1">
      <c r="A393" s="780" t="s">
        <v>58</v>
      </c>
      <c r="B393" s="781" t="s">
        <v>1637</v>
      </c>
      <c r="C393" s="781" t="s">
        <v>1638</v>
      </c>
      <c r="D393" s="780" t="s">
        <v>2935</v>
      </c>
      <c r="E393" s="780">
        <v>45742</v>
      </c>
      <c r="F393" s="782" t="str">
        <f>IF(_DBcomps[[#This Row],[Lab RTS]]="","No","Yes")</f>
        <v>Yes</v>
      </c>
      <c r="G393" s="783">
        <v>53.69</v>
      </c>
      <c r="H393" s="783"/>
      <c r="I393" s="783"/>
      <c r="J393" s="783"/>
      <c r="K393" s="783"/>
      <c r="L393" s="784"/>
      <c r="M393" s="785"/>
      <c r="N393" s="783"/>
      <c r="O393" s="783"/>
      <c r="P393" s="786">
        <v>8.74</v>
      </c>
      <c r="Q393" s="787">
        <v>1172</v>
      </c>
      <c r="R393" s="788">
        <v>1.345</v>
      </c>
      <c r="S393" s="788"/>
      <c r="T393" s="789">
        <v>7.68</v>
      </c>
      <c r="U393" s="783"/>
      <c r="V393" s="784"/>
      <c r="W393" s="783"/>
      <c r="X393" s="790"/>
      <c r="Y393" s="791"/>
      <c r="Z393" s="792"/>
      <c r="AA393" s="791"/>
      <c r="AB393" s="785"/>
      <c r="AC393" s="791"/>
      <c r="AD393" s="780"/>
      <c r="AE393" s="791" t="s">
        <v>1505</v>
      </c>
      <c r="AF393" s="791"/>
      <c r="AG393" s="785"/>
      <c r="AH393" s="791"/>
      <c r="AI393" s="791"/>
      <c r="AJ393" s="785"/>
      <c r="AK393" s="790"/>
      <c r="AL393" s="791"/>
      <c r="AM393" s="785"/>
      <c r="AN393" s="791"/>
      <c r="AO393" s="785"/>
      <c r="AP393" s="791"/>
      <c r="AQ393" s="793">
        <f t="shared" si="56"/>
        <v>3</v>
      </c>
      <c r="AR393" s="785" t="s">
        <v>737</v>
      </c>
      <c r="AS393" s="783"/>
      <c r="AT393" s="794"/>
      <c r="AU393" s="795"/>
      <c r="AV393" s="795"/>
      <c r="AW393" s="784"/>
      <c r="AX393" s="794"/>
      <c r="AY393" s="794"/>
      <c r="AZ393" s="785"/>
      <c r="BA393" s="784"/>
      <c r="BB393" s="784"/>
      <c r="BC393" s="784"/>
      <c r="BD393" s="784"/>
      <c r="BE393" s="783"/>
      <c r="BF393" s="785"/>
      <c r="BG393" s="785"/>
      <c r="BH393" s="785"/>
      <c r="BI393" s="785"/>
      <c r="BJ393" s="814">
        <v>45742</v>
      </c>
      <c r="BK393" s="815">
        <v>45742</v>
      </c>
      <c r="BL393" s="796" t="s">
        <v>2936</v>
      </c>
      <c r="BM393" s="795"/>
      <c r="BN393" s="797">
        <v>7</v>
      </c>
      <c r="BO393" s="797">
        <v>7</v>
      </c>
      <c r="BP393" s="798"/>
      <c r="BQ393" s="799">
        <v>45742</v>
      </c>
      <c r="BR393" s="800" t="s">
        <v>2937</v>
      </c>
      <c r="BS393" s="801" t="str">
        <f>IF(_DBcomps[[#This Row],[Problem]]="","Yes","No")</f>
        <v>Yes</v>
      </c>
      <c r="BT393" s="273"/>
      <c r="BU393" s="794"/>
      <c r="BV393" s="794">
        <v>1</v>
      </c>
      <c r="BW393" s="802"/>
      <c r="BX393" s="794">
        <v>5</v>
      </c>
      <c r="BY393" s="803" t="s">
        <v>1259</v>
      </c>
      <c r="BZ393" s="783"/>
      <c r="CA393" s="803"/>
      <c r="CB393" s="803"/>
      <c r="CC393" s="803"/>
      <c r="CD393" s="779"/>
    </row>
    <row r="394" spans="1:82" s="804" customFormat="1" ht="24">
      <c r="A394" s="780" t="s">
        <v>58</v>
      </c>
      <c r="B394" s="781" t="s">
        <v>1637</v>
      </c>
      <c r="C394" s="781" t="s">
        <v>1638</v>
      </c>
      <c r="D394" s="780" t="s">
        <v>2941</v>
      </c>
      <c r="E394" s="780">
        <v>45742</v>
      </c>
      <c r="F394" s="782" t="str">
        <f>IF(_DBcomps[[#This Row],[Lab RTS]]="","No","Yes")</f>
        <v>Yes</v>
      </c>
      <c r="G394" s="783">
        <v>53.85</v>
      </c>
      <c r="H394" s="783"/>
      <c r="I394" s="783"/>
      <c r="J394" s="783"/>
      <c r="K394" s="783"/>
      <c r="L394" s="784"/>
      <c r="M394" s="785"/>
      <c r="N394" s="783"/>
      <c r="O394" s="783"/>
      <c r="P394" s="786">
        <v>9.8800000000000008</v>
      </c>
      <c r="Q394" s="787">
        <v>1008</v>
      </c>
      <c r="R394" s="788">
        <v>1.3420000000000001</v>
      </c>
      <c r="S394" s="788"/>
      <c r="T394" s="789">
        <v>7.84</v>
      </c>
      <c r="U394" s="783"/>
      <c r="V394" s="784"/>
      <c r="W394" s="783"/>
      <c r="X394" s="790"/>
      <c r="Y394" s="791"/>
      <c r="Z394" s="792"/>
      <c r="AA394" s="791"/>
      <c r="AB394" s="785"/>
      <c r="AC394" s="791"/>
      <c r="AD394" s="780"/>
      <c r="AE394" s="791" t="s">
        <v>1505</v>
      </c>
      <c r="AF394" s="791"/>
      <c r="AG394" s="785"/>
      <c r="AH394" s="791"/>
      <c r="AI394" s="791"/>
      <c r="AJ394" s="785"/>
      <c r="AK394" s="790"/>
      <c r="AL394" s="791"/>
      <c r="AM394" s="785"/>
      <c r="AN394" s="791"/>
      <c r="AO394" s="785"/>
      <c r="AP394" s="791"/>
      <c r="AQ394" s="793">
        <f t="shared" si="56"/>
        <v>3</v>
      </c>
      <c r="AR394" s="785" t="s">
        <v>737</v>
      </c>
      <c r="AS394" s="783"/>
      <c r="AT394" s="794"/>
      <c r="AU394" s="795"/>
      <c r="AV394" s="795"/>
      <c r="AW394" s="784"/>
      <c r="AX394" s="794"/>
      <c r="AY394" s="794"/>
      <c r="AZ394" s="785"/>
      <c r="BA394" s="784"/>
      <c r="BB394" s="784"/>
      <c r="BC394" s="784"/>
      <c r="BD394" s="784"/>
      <c r="BE394" s="783"/>
      <c r="BF394" s="785"/>
      <c r="BG394" s="785"/>
      <c r="BH394" s="785"/>
      <c r="BI394" s="785"/>
      <c r="BJ394" s="814">
        <v>45743</v>
      </c>
      <c r="BK394" s="815">
        <v>45743</v>
      </c>
      <c r="BL394" s="796" t="s">
        <v>2942</v>
      </c>
      <c r="BM394" s="795"/>
      <c r="BN394" s="797">
        <v>18</v>
      </c>
      <c r="BO394" s="797">
        <v>7</v>
      </c>
      <c r="BP394" s="798"/>
      <c r="BQ394" s="799">
        <v>45742</v>
      </c>
      <c r="BR394" s="800" t="s">
        <v>2943</v>
      </c>
      <c r="BS394" s="801" t="str">
        <f>IF(_DBcomps[[#This Row],[Problem]]="","Yes","No")</f>
        <v>No</v>
      </c>
      <c r="BT394" s="273"/>
      <c r="BU394" s="794"/>
      <c r="BV394" s="783">
        <v>1.33</v>
      </c>
      <c r="BW394" s="786">
        <v>1.33</v>
      </c>
      <c r="BX394" s="794">
        <v>5</v>
      </c>
      <c r="BY394" s="803" t="s">
        <v>1259</v>
      </c>
      <c r="BZ394" s="783">
        <v>83.53</v>
      </c>
      <c r="CA394" s="803" t="s">
        <v>1337</v>
      </c>
      <c r="CB394" s="803" t="s">
        <v>1245</v>
      </c>
      <c r="CC394" s="803" t="s">
        <v>1255</v>
      </c>
      <c r="CD394" s="779" t="s">
        <v>2944</v>
      </c>
    </row>
    <row r="395" spans="1:82" s="804" customFormat="1">
      <c r="A395" s="780" t="s">
        <v>58</v>
      </c>
      <c r="B395" s="781" t="s">
        <v>1637</v>
      </c>
      <c r="C395" s="781" t="s">
        <v>1638</v>
      </c>
      <c r="D395" s="780" t="s">
        <v>2945</v>
      </c>
      <c r="E395" s="265">
        <v>45743</v>
      </c>
      <c r="F395" s="266" t="str">
        <f>IF(_DBcomps[[#This Row],[Lab RTS]]="","No","Yes")</f>
        <v>Yes</v>
      </c>
      <c r="G395" s="267">
        <v>53.89</v>
      </c>
      <c r="H395" s="267"/>
      <c r="I395" s="267"/>
      <c r="J395" s="267"/>
      <c r="K395" s="267"/>
      <c r="L395" s="268"/>
      <c r="M395" s="275"/>
      <c r="N395" s="267"/>
      <c r="O395" s="267"/>
      <c r="P395" s="297">
        <v>9.94</v>
      </c>
      <c r="Q395" s="269">
        <v>1000</v>
      </c>
      <c r="R395" s="307">
        <v>1.34</v>
      </c>
      <c r="S395" s="307"/>
      <c r="T395" s="271">
        <v>7.97</v>
      </c>
      <c r="U395" s="267"/>
      <c r="V395" s="268"/>
      <c r="W395" s="267"/>
      <c r="X395" s="270"/>
      <c r="Y395" s="274"/>
      <c r="Z395" s="290"/>
      <c r="AA395" s="274"/>
      <c r="AB395" s="275"/>
      <c r="AC395" s="274"/>
      <c r="AD395" s="265"/>
      <c r="AE395" s="274" t="s">
        <v>1505</v>
      </c>
      <c r="AF395" s="274"/>
      <c r="AG395" s="275"/>
      <c r="AH395" s="274"/>
      <c r="AI395" s="274"/>
      <c r="AJ395" s="275"/>
      <c r="AK395" s="270"/>
      <c r="AL395" s="274"/>
      <c r="AM395" s="275"/>
      <c r="AN395" s="274"/>
      <c r="AO395" s="275"/>
      <c r="AP395" s="274"/>
      <c r="AQ395" s="277">
        <f t="shared" si="56"/>
        <v>3</v>
      </c>
      <c r="AR395" s="785" t="s">
        <v>737</v>
      </c>
      <c r="AS395" s="267"/>
      <c r="AT395" s="273"/>
      <c r="AU395" s="272"/>
      <c r="AV395" s="272"/>
      <c r="AW395" s="268"/>
      <c r="AX395" s="273"/>
      <c r="AY395" s="273"/>
      <c r="AZ395" s="275"/>
      <c r="BA395" s="268"/>
      <c r="BB395" s="268"/>
      <c r="BC395" s="268"/>
      <c r="BD395" s="268"/>
      <c r="BE395" s="267"/>
      <c r="BF395" s="275"/>
      <c r="BG395" s="275"/>
      <c r="BH395" s="275"/>
      <c r="BI395" s="275"/>
      <c r="BJ395" s="278">
        <v>45743</v>
      </c>
      <c r="BK395" s="305">
        <v>45743</v>
      </c>
      <c r="BL395" s="431" t="s">
        <v>2946</v>
      </c>
      <c r="BM395" s="272"/>
      <c r="BN395" s="422">
        <v>5</v>
      </c>
      <c r="BO395" s="422">
        <v>7</v>
      </c>
      <c r="BP395" s="303"/>
      <c r="BQ395" s="293">
        <v>45742</v>
      </c>
      <c r="BR395" s="284" t="s">
        <v>2947</v>
      </c>
      <c r="BS395" s="280" t="str">
        <f>IF(_DBcomps[[#This Row],[Problem]]="","Yes","No")</f>
        <v>Yes</v>
      </c>
      <c r="BT395" s="273"/>
      <c r="BU395" s="273"/>
      <c r="BV395" s="273">
        <v>1</v>
      </c>
      <c r="BW395" s="294"/>
      <c r="BX395" s="794">
        <v>5</v>
      </c>
      <c r="BY395" s="803" t="s">
        <v>1259</v>
      </c>
      <c r="BZ395" s="267"/>
      <c r="CA395" s="279"/>
      <c r="CB395" s="279"/>
      <c r="CC395" s="279"/>
      <c r="CD395" s="1283"/>
    </row>
    <row r="396" spans="1:82" s="804" customFormat="1">
      <c r="A396" s="780" t="s">
        <v>58</v>
      </c>
      <c r="B396" s="2" t="s">
        <v>2127</v>
      </c>
      <c r="C396" s="2" t="s">
        <v>503</v>
      </c>
      <c r="D396" s="265" t="s">
        <v>2963</v>
      </c>
      <c r="E396" s="265">
        <v>45744</v>
      </c>
      <c r="F396" s="266" t="str">
        <f>IF(_DBcomps[[#This Row],[Lab RTS]]="","No","Yes")</f>
        <v>Yes</v>
      </c>
      <c r="G396" s="267">
        <v>53.42</v>
      </c>
      <c r="H396" s="267"/>
      <c r="I396" s="267"/>
      <c r="J396" s="267"/>
      <c r="K396" s="267"/>
      <c r="L396" s="268"/>
      <c r="M396" s="275"/>
      <c r="N396" s="267"/>
      <c r="O396" s="267"/>
      <c r="P396" s="297">
        <v>9.11</v>
      </c>
      <c r="Q396" s="269">
        <v>1232</v>
      </c>
      <c r="R396" s="307">
        <v>1.329</v>
      </c>
      <c r="S396" s="307"/>
      <c r="T396" s="271">
        <v>7.74</v>
      </c>
      <c r="U396" s="267"/>
      <c r="V396" s="268"/>
      <c r="W396" s="267"/>
      <c r="X396" s="270"/>
      <c r="Y396" s="274"/>
      <c r="Z396" s="290"/>
      <c r="AA396" s="274"/>
      <c r="AB396" s="275"/>
      <c r="AC396" s="274"/>
      <c r="AD396" s="265"/>
      <c r="AE396" s="274" t="s">
        <v>1505</v>
      </c>
      <c r="AF396" s="274"/>
      <c r="AG396" s="275"/>
      <c r="AH396" s="274"/>
      <c r="AI396" s="274"/>
      <c r="AJ396" s="275"/>
      <c r="AK396" s="270"/>
      <c r="AL396" s="274"/>
      <c r="AM396" s="275"/>
      <c r="AN396" s="274"/>
      <c r="AO396" s="275"/>
      <c r="AP396" s="274"/>
      <c r="AQ396" s="277">
        <f t="shared" si="56"/>
        <v>3</v>
      </c>
      <c r="AR396" s="785" t="s">
        <v>737</v>
      </c>
      <c r="AS396" s="267"/>
      <c r="AT396" s="273"/>
      <c r="AU396" s="272"/>
      <c r="AV396" s="272"/>
      <c r="AW396" s="268"/>
      <c r="AX396" s="273"/>
      <c r="AY396" s="273"/>
      <c r="AZ396" s="275"/>
      <c r="BA396" s="268"/>
      <c r="BB396" s="268"/>
      <c r="BC396" s="268"/>
      <c r="BD396" s="268"/>
      <c r="BE396" s="267"/>
      <c r="BF396" s="275"/>
      <c r="BG396" s="275"/>
      <c r="BH396" s="275"/>
      <c r="BI396" s="275"/>
      <c r="BJ396" s="278">
        <v>45744</v>
      </c>
      <c r="BK396" s="305">
        <v>45744</v>
      </c>
      <c r="BL396" s="431" t="s">
        <v>2732</v>
      </c>
      <c r="BM396" s="272" t="s">
        <v>2964</v>
      </c>
      <c r="BN396" s="422">
        <v>20</v>
      </c>
      <c r="BO396" s="422">
        <v>7</v>
      </c>
      <c r="BP396" s="303"/>
      <c r="BQ396" s="293">
        <v>45723</v>
      </c>
      <c r="BR396" s="284" t="s">
        <v>2733</v>
      </c>
      <c r="BS396" s="280" t="str">
        <f>IF(_DBcomps[[#This Row],[Problem]]="","Yes","No")</f>
        <v>Yes</v>
      </c>
      <c r="BT396" s="273"/>
      <c r="BU396" s="273"/>
      <c r="BV396" s="273">
        <v>0</v>
      </c>
      <c r="BW396" s="294"/>
      <c r="BX396" s="794">
        <v>5</v>
      </c>
      <c r="BY396" s="803" t="s">
        <v>1259</v>
      </c>
      <c r="BZ396" s="267"/>
      <c r="CA396" s="279"/>
      <c r="CB396" s="279"/>
      <c r="CC396" s="279"/>
      <c r="CD396" s="1283"/>
    </row>
    <row r="397" spans="1:82" s="804" customFormat="1">
      <c r="A397" s="265" t="s">
        <v>58</v>
      </c>
      <c r="B397" s="2" t="s">
        <v>1637</v>
      </c>
      <c r="C397" s="2" t="s">
        <v>1638</v>
      </c>
      <c r="D397" s="265" t="s">
        <v>3128</v>
      </c>
      <c r="E397" s="265">
        <v>45749</v>
      </c>
      <c r="F397" s="266" t="str">
        <f>IF(_DBcomps[[#This Row],[Lab RTS]]="","No","Yes")</f>
        <v>Yes</v>
      </c>
      <c r="G397" s="267">
        <v>53.87</v>
      </c>
      <c r="H397" s="267"/>
      <c r="I397" s="267"/>
      <c r="J397" s="267"/>
      <c r="K397" s="267"/>
      <c r="L397" s="268"/>
      <c r="M397" s="275"/>
      <c r="N397" s="267"/>
      <c r="O397" s="267"/>
      <c r="P397" s="297">
        <v>9.82</v>
      </c>
      <c r="Q397" s="269">
        <v>1012</v>
      </c>
      <c r="R397" s="307">
        <v>1.3420000000000001</v>
      </c>
      <c r="S397" s="307"/>
      <c r="T397" s="271">
        <v>7.6</v>
      </c>
      <c r="U397" s="267"/>
      <c r="V397" s="268"/>
      <c r="W397" s="267"/>
      <c r="X397" s="270"/>
      <c r="Y397" s="274"/>
      <c r="Z397" s="290"/>
      <c r="AA397" s="274"/>
      <c r="AB397" s="275"/>
      <c r="AC397" s="274"/>
      <c r="AD397" s="265"/>
      <c r="AE397" s="274" t="s">
        <v>1505</v>
      </c>
      <c r="AF397" s="274"/>
      <c r="AG397" s="275"/>
      <c r="AH397" s="274"/>
      <c r="AI397" s="274"/>
      <c r="AJ397" s="275"/>
      <c r="AK397" s="270"/>
      <c r="AL397" s="274"/>
      <c r="AM397" s="275"/>
      <c r="AN397" s="274"/>
      <c r="AO397" s="275"/>
      <c r="AP397" s="274"/>
      <c r="AQ397" s="277">
        <f t="shared" ref="AQ397:AQ403" si="57">MONTH(E397)</f>
        <v>4</v>
      </c>
      <c r="AR397" s="785" t="s">
        <v>737</v>
      </c>
      <c r="AS397" s="267"/>
      <c r="AT397" s="273"/>
      <c r="AU397" s="272"/>
      <c r="AV397" s="272"/>
      <c r="AW397" s="268"/>
      <c r="AX397" s="273"/>
      <c r="AY397" s="273"/>
      <c r="AZ397" s="275"/>
      <c r="BA397" s="268"/>
      <c r="BB397" s="268"/>
      <c r="BC397" s="268"/>
      <c r="BD397" s="268"/>
      <c r="BE397" s="267"/>
      <c r="BF397" s="275"/>
      <c r="BG397" s="275"/>
      <c r="BH397" s="275"/>
      <c r="BI397" s="275"/>
      <c r="BJ397" s="278">
        <v>45750</v>
      </c>
      <c r="BK397" s="305">
        <v>45750</v>
      </c>
      <c r="BL397" s="431" t="s">
        <v>3108</v>
      </c>
      <c r="BM397" s="272"/>
      <c r="BN397" s="422">
        <v>14</v>
      </c>
      <c r="BO397" s="422">
        <v>7</v>
      </c>
      <c r="BP397" s="303"/>
      <c r="BQ397" s="293">
        <v>45748</v>
      </c>
      <c r="BR397" s="284" t="s">
        <v>2836</v>
      </c>
      <c r="BS397" s="280" t="str">
        <f>IF(_DBcomps[[#This Row],[Problem]]="","Yes","No")</f>
        <v>Yes</v>
      </c>
      <c r="BT397" s="304"/>
      <c r="BU397" s="273"/>
      <c r="BV397" s="273">
        <v>1</v>
      </c>
      <c r="BW397" s="294"/>
      <c r="BX397" s="794">
        <v>5</v>
      </c>
      <c r="BY397" s="803" t="s">
        <v>1259</v>
      </c>
      <c r="BZ397" s="1121">
        <v>1.5</v>
      </c>
      <c r="CA397" s="279"/>
      <c r="CB397" s="279"/>
      <c r="CC397" s="279"/>
      <c r="CD397" s="816" t="s">
        <v>3254</v>
      </c>
    </row>
    <row r="398" spans="1:82" s="804" customFormat="1">
      <c r="A398" s="265" t="s">
        <v>58</v>
      </c>
      <c r="B398" s="2" t="s">
        <v>1637</v>
      </c>
      <c r="C398" s="2" t="s">
        <v>1638</v>
      </c>
      <c r="D398" s="265" t="s">
        <v>3129</v>
      </c>
      <c r="E398" s="265">
        <v>45750</v>
      </c>
      <c r="F398" s="266" t="str">
        <f>IF(_DBcomps[[#This Row],[Lab RTS]]="","No","Yes")</f>
        <v>Yes</v>
      </c>
      <c r="G398" s="267">
        <v>53.23</v>
      </c>
      <c r="H398" s="267"/>
      <c r="I398" s="267"/>
      <c r="J398" s="267"/>
      <c r="K398" s="267"/>
      <c r="L398" s="268"/>
      <c r="M398" s="275"/>
      <c r="N398" s="267"/>
      <c r="O398" s="267"/>
      <c r="P398" s="297">
        <v>9.26</v>
      </c>
      <c r="Q398" s="269">
        <v>988</v>
      </c>
      <c r="R398" s="307">
        <v>1.341</v>
      </c>
      <c r="S398" s="307"/>
      <c r="T398" s="271">
        <v>7.61</v>
      </c>
      <c r="U398" s="267"/>
      <c r="V398" s="268"/>
      <c r="W398" s="267"/>
      <c r="X398" s="270"/>
      <c r="Y398" s="274"/>
      <c r="Z398" s="290"/>
      <c r="AA398" s="274"/>
      <c r="AB398" s="275"/>
      <c r="AC398" s="274"/>
      <c r="AD398" s="265"/>
      <c r="AE398" s="274" t="s">
        <v>1505</v>
      </c>
      <c r="AF398" s="274"/>
      <c r="AG398" s="275"/>
      <c r="AH398" s="274"/>
      <c r="AI398" s="274"/>
      <c r="AJ398" s="275"/>
      <c r="AK398" s="270"/>
      <c r="AL398" s="274"/>
      <c r="AM398" s="275"/>
      <c r="AN398" s="274"/>
      <c r="AO398" s="275"/>
      <c r="AP398" s="274"/>
      <c r="AQ398" s="277">
        <f t="shared" si="57"/>
        <v>4</v>
      </c>
      <c r="AR398" s="785" t="s">
        <v>737</v>
      </c>
      <c r="AS398" s="267"/>
      <c r="AT398" s="273"/>
      <c r="AU398" s="272"/>
      <c r="AV398" s="272"/>
      <c r="AW398" s="268"/>
      <c r="AX398" s="273"/>
      <c r="AY398" s="273"/>
      <c r="AZ398" s="275"/>
      <c r="BA398" s="268"/>
      <c r="BB398" s="268"/>
      <c r="BC398" s="268"/>
      <c r="BD398" s="268"/>
      <c r="BE398" s="267"/>
      <c r="BF398" s="275"/>
      <c r="BG398" s="275"/>
      <c r="BH398" s="275"/>
      <c r="BI398" s="275"/>
      <c r="BJ398" s="278">
        <v>45750</v>
      </c>
      <c r="BK398" s="305">
        <v>45750</v>
      </c>
      <c r="BL398" s="431" t="s">
        <v>3109</v>
      </c>
      <c r="BM398" s="272"/>
      <c r="BN398" s="422">
        <v>5</v>
      </c>
      <c r="BO398" s="422">
        <v>7</v>
      </c>
      <c r="BP398" s="303"/>
      <c r="BQ398" s="293">
        <v>45748</v>
      </c>
      <c r="BR398" s="284" t="s">
        <v>2479</v>
      </c>
      <c r="BS398" s="280" t="str">
        <f>IF(_DBcomps[[#This Row],[Problem]]="","Yes","No")</f>
        <v>Yes</v>
      </c>
      <c r="BT398" s="304"/>
      <c r="BU398" s="273"/>
      <c r="BV398" s="273">
        <v>1</v>
      </c>
      <c r="BW398" s="294"/>
      <c r="BX398" s="794">
        <v>5</v>
      </c>
      <c r="BY398" s="803" t="s">
        <v>1259</v>
      </c>
      <c r="BZ398" s="267"/>
      <c r="CA398" s="279"/>
      <c r="CB398" s="279"/>
      <c r="CC398" s="279"/>
      <c r="CD398" s="1283"/>
    </row>
    <row r="399" spans="1:82" s="804" customFormat="1">
      <c r="A399" s="265" t="s">
        <v>58</v>
      </c>
      <c r="B399" s="2" t="s">
        <v>1637</v>
      </c>
      <c r="C399" s="2" t="s">
        <v>1638</v>
      </c>
      <c r="D399" s="265" t="s">
        <v>3130</v>
      </c>
      <c r="E399" s="265">
        <v>45750</v>
      </c>
      <c r="F399" s="266" t="str">
        <f>IF(_DBcomps[[#This Row],[Lab RTS]]="","No","Yes")</f>
        <v>Yes</v>
      </c>
      <c r="G399" s="267">
        <v>53.44</v>
      </c>
      <c r="H399" s="267"/>
      <c r="I399" s="267"/>
      <c r="J399" s="267"/>
      <c r="K399" s="267"/>
      <c r="L399" s="268"/>
      <c r="M399" s="275"/>
      <c r="N399" s="267"/>
      <c r="O399" s="267"/>
      <c r="P399" s="297">
        <v>9.14</v>
      </c>
      <c r="Q399" s="269">
        <v>1008</v>
      </c>
      <c r="R399" s="307">
        <v>1.339</v>
      </c>
      <c r="S399" s="307"/>
      <c r="T399" s="271">
        <v>7.74</v>
      </c>
      <c r="U399" s="267"/>
      <c r="V399" s="268"/>
      <c r="W399" s="267"/>
      <c r="X399" s="270"/>
      <c r="Y399" s="274"/>
      <c r="Z399" s="290"/>
      <c r="AA399" s="274"/>
      <c r="AB399" s="275"/>
      <c r="AC399" s="274"/>
      <c r="AD399" s="265"/>
      <c r="AE399" s="274">
        <v>3.3999999999999998E-3</v>
      </c>
      <c r="AF399" s="274"/>
      <c r="AG399" s="275"/>
      <c r="AH399" s="274"/>
      <c r="AI399" s="274"/>
      <c r="AJ399" s="275"/>
      <c r="AK399" s="270"/>
      <c r="AL399" s="274"/>
      <c r="AM399" s="275"/>
      <c r="AN399" s="274"/>
      <c r="AO399" s="275"/>
      <c r="AP399" s="274"/>
      <c r="AQ399" s="277">
        <f t="shared" si="57"/>
        <v>4</v>
      </c>
      <c r="AR399" s="785" t="s">
        <v>737</v>
      </c>
      <c r="AS399" s="267"/>
      <c r="AT399" s="273"/>
      <c r="AU399" s="272"/>
      <c r="AV399" s="272"/>
      <c r="AW399" s="268"/>
      <c r="AX399" s="273"/>
      <c r="AY399" s="273"/>
      <c r="AZ399" s="275"/>
      <c r="BA399" s="268"/>
      <c r="BB399" s="268"/>
      <c r="BC399" s="268"/>
      <c r="BD399" s="268"/>
      <c r="BE399" s="267"/>
      <c r="BF399" s="275"/>
      <c r="BG399" s="275"/>
      <c r="BH399" s="275"/>
      <c r="BI399" s="275"/>
      <c r="BJ399" s="278">
        <v>45750</v>
      </c>
      <c r="BK399" s="305">
        <v>45750</v>
      </c>
      <c r="BL399" s="431" t="s">
        <v>3113</v>
      </c>
      <c r="BM399" s="272"/>
      <c r="BN399" s="422">
        <v>10</v>
      </c>
      <c r="BO399" s="422">
        <v>7</v>
      </c>
      <c r="BP399" s="303"/>
      <c r="BQ399" s="293">
        <v>45749</v>
      </c>
      <c r="BR399" s="284" t="s">
        <v>3114</v>
      </c>
      <c r="BS399" s="280" t="str">
        <f>IF(_DBcomps[[#This Row],[Problem]]="","Yes","No")</f>
        <v>Yes</v>
      </c>
      <c r="BT399" s="304"/>
      <c r="BU399" s="273"/>
      <c r="BV399" s="273">
        <v>1</v>
      </c>
      <c r="BW399" s="294"/>
      <c r="BX399" s="794">
        <v>5</v>
      </c>
      <c r="BY399" s="803" t="s">
        <v>1259</v>
      </c>
      <c r="BZ399" s="267"/>
      <c r="CA399" s="279"/>
      <c r="CB399" s="279"/>
      <c r="CC399" s="279"/>
      <c r="CD399" s="1283"/>
    </row>
    <row r="400" spans="1:82" s="804" customFormat="1">
      <c r="A400" s="780" t="s">
        <v>58</v>
      </c>
      <c r="B400" s="781" t="s">
        <v>1637</v>
      </c>
      <c r="C400" s="781" t="s">
        <v>1638</v>
      </c>
      <c r="D400" s="780" t="s">
        <v>3131</v>
      </c>
      <c r="E400" s="780">
        <v>45751</v>
      </c>
      <c r="F400" s="782" t="str">
        <f>IF(_DBcomps[[#This Row],[Lab RTS]]="","No","Yes")</f>
        <v>Yes</v>
      </c>
      <c r="G400" s="783">
        <v>53.41</v>
      </c>
      <c r="H400" s="783"/>
      <c r="I400" s="783"/>
      <c r="J400" s="783"/>
      <c r="K400" s="783"/>
      <c r="L400" s="784"/>
      <c r="M400" s="785"/>
      <c r="N400" s="783"/>
      <c r="O400" s="783"/>
      <c r="P400" s="786">
        <v>8.91</v>
      </c>
      <c r="Q400" s="787">
        <v>1118</v>
      </c>
      <c r="R400" s="788">
        <v>1.3420000000000001</v>
      </c>
      <c r="S400" s="788"/>
      <c r="T400" s="789">
        <v>7.8</v>
      </c>
      <c r="U400" s="783"/>
      <c r="V400" s="784"/>
      <c r="W400" s="783"/>
      <c r="X400" s="790"/>
      <c r="Y400" s="791"/>
      <c r="Z400" s="792"/>
      <c r="AA400" s="791"/>
      <c r="AB400" s="785"/>
      <c r="AC400" s="791"/>
      <c r="AD400" s="780"/>
      <c r="AE400" s="791" t="s">
        <v>1505</v>
      </c>
      <c r="AF400" s="791"/>
      <c r="AG400" s="785"/>
      <c r="AH400" s="791"/>
      <c r="AI400" s="791"/>
      <c r="AJ400" s="785"/>
      <c r="AK400" s="790"/>
      <c r="AL400" s="791"/>
      <c r="AM400" s="785"/>
      <c r="AN400" s="791"/>
      <c r="AO400" s="785"/>
      <c r="AP400" s="791"/>
      <c r="AQ400" s="793">
        <f>MONTH(E400)</f>
        <v>4</v>
      </c>
      <c r="AR400" s="785" t="s">
        <v>737</v>
      </c>
      <c r="AS400" s="783"/>
      <c r="AT400" s="794"/>
      <c r="AU400" s="795"/>
      <c r="AV400" s="795"/>
      <c r="AW400" s="784"/>
      <c r="AX400" s="794"/>
      <c r="AY400" s="794"/>
      <c r="AZ400" s="785"/>
      <c r="BA400" s="784"/>
      <c r="BB400" s="784"/>
      <c r="BC400" s="784"/>
      <c r="BD400" s="784"/>
      <c r="BE400" s="783"/>
      <c r="BF400" s="785"/>
      <c r="BG400" s="785"/>
      <c r="BH400" s="785"/>
      <c r="BI400" s="785"/>
      <c r="BJ400" s="814">
        <v>45754</v>
      </c>
      <c r="BK400" s="815">
        <v>45754</v>
      </c>
      <c r="BL400" s="796" t="s">
        <v>3132</v>
      </c>
      <c r="BM400" s="795"/>
      <c r="BN400" s="797">
        <v>15</v>
      </c>
      <c r="BO400" s="797">
        <v>7</v>
      </c>
      <c r="BP400" s="798"/>
      <c r="BQ400" s="799">
        <v>45750</v>
      </c>
      <c r="BR400" s="800" t="s">
        <v>2842</v>
      </c>
      <c r="BS400" s="801" t="str">
        <f>IF(_DBcomps[[#This Row],[Problem]]="","Yes","No")</f>
        <v>No</v>
      </c>
      <c r="BT400" s="1083"/>
      <c r="BU400" s="794"/>
      <c r="BV400" s="794">
        <v>2</v>
      </c>
      <c r="BW400" s="802">
        <v>1</v>
      </c>
      <c r="BX400" s="794">
        <v>5</v>
      </c>
      <c r="BY400" s="803" t="s">
        <v>1259</v>
      </c>
      <c r="BZ400" s="783">
        <v>12</v>
      </c>
      <c r="CA400" s="803" t="s">
        <v>1337</v>
      </c>
      <c r="CB400" s="803" t="s">
        <v>1245</v>
      </c>
      <c r="CC400" s="803" t="s">
        <v>1250</v>
      </c>
      <c r="CD400" s="779" t="s">
        <v>3133</v>
      </c>
    </row>
    <row r="401" spans="1:82" s="804" customFormat="1">
      <c r="A401" s="265" t="s">
        <v>58</v>
      </c>
      <c r="B401" s="2" t="s">
        <v>1637</v>
      </c>
      <c r="C401" s="2" t="s">
        <v>1638</v>
      </c>
      <c r="D401" s="265" t="s">
        <v>3134</v>
      </c>
      <c r="E401" s="265">
        <v>45751</v>
      </c>
      <c r="F401" s="266" t="str">
        <f>IF(_DBcomps[[#This Row],[Lab RTS]]="","No","Yes")</f>
        <v>Yes</v>
      </c>
      <c r="G401" s="267">
        <v>53.7</v>
      </c>
      <c r="H401" s="267"/>
      <c r="I401" s="267"/>
      <c r="J401" s="267"/>
      <c r="K401" s="267"/>
      <c r="L401" s="268"/>
      <c r="M401" s="275"/>
      <c r="N401" s="267"/>
      <c r="O401" s="267"/>
      <c r="P401" s="297">
        <v>9.17</v>
      </c>
      <c r="Q401" s="269">
        <v>1248</v>
      </c>
      <c r="R401" s="307">
        <v>1.345</v>
      </c>
      <c r="S401" s="307"/>
      <c r="T401" s="271">
        <v>7.4</v>
      </c>
      <c r="U401" s="267"/>
      <c r="V401" s="268"/>
      <c r="W401" s="267"/>
      <c r="X401" s="270"/>
      <c r="Y401" s="274"/>
      <c r="Z401" s="290"/>
      <c r="AA401" s="274"/>
      <c r="AB401" s="275"/>
      <c r="AC401" s="274"/>
      <c r="AD401" s="265"/>
      <c r="AE401" s="274" t="s">
        <v>1505</v>
      </c>
      <c r="AF401" s="274"/>
      <c r="AG401" s="275"/>
      <c r="AH401" s="274"/>
      <c r="AI401" s="274"/>
      <c r="AJ401" s="275"/>
      <c r="AK401" s="270"/>
      <c r="AL401" s="274"/>
      <c r="AM401" s="275"/>
      <c r="AN401" s="274"/>
      <c r="AO401" s="275"/>
      <c r="AP401" s="274"/>
      <c r="AQ401" s="277">
        <f t="shared" si="57"/>
        <v>4</v>
      </c>
      <c r="AR401" s="275" t="s">
        <v>737</v>
      </c>
      <c r="AS401" s="267"/>
      <c r="AT401" s="273"/>
      <c r="AU401" s="272"/>
      <c r="AV401" s="272"/>
      <c r="AW401" s="268"/>
      <c r="AX401" s="273"/>
      <c r="AY401" s="273"/>
      <c r="AZ401" s="275"/>
      <c r="BA401" s="268"/>
      <c r="BB401" s="268"/>
      <c r="BC401" s="268"/>
      <c r="BD401" s="268"/>
      <c r="BE401" s="267"/>
      <c r="BF401" s="275"/>
      <c r="BG401" s="275"/>
      <c r="BH401" s="275"/>
      <c r="BI401" s="275"/>
      <c r="BJ401" s="278">
        <v>45754</v>
      </c>
      <c r="BK401" s="305">
        <v>45754</v>
      </c>
      <c r="BL401" s="431" t="s">
        <v>3123</v>
      </c>
      <c r="BM401" s="272"/>
      <c r="BN401" s="422">
        <v>8</v>
      </c>
      <c r="BO401" s="422">
        <v>7</v>
      </c>
      <c r="BP401" s="303"/>
      <c r="BQ401" s="293">
        <v>45750</v>
      </c>
      <c r="BR401" s="284" t="s">
        <v>3124</v>
      </c>
      <c r="BS401" s="280" t="str">
        <f>IF(_DBcomps[[#This Row],[Problem]]="","Yes","No")</f>
        <v>Yes</v>
      </c>
      <c r="BT401" s="1083"/>
      <c r="BU401" s="273"/>
      <c r="BV401" s="273">
        <v>1</v>
      </c>
      <c r="BW401" s="294"/>
      <c r="BX401" s="273">
        <v>5</v>
      </c>
      <c r="BY401" s="279" t="s">
        <v>1259</v>
      </c>
      <c r="BZ401" s="267"/>
      <c r="CA401" s="279"/>
      <c r="CB401" s="279"/>
      <c r="CC401" s="279"/>
      <c r="CD401" s="1283"/>
    </row>
    <row r="402" spans="1:82" s="804" customFormat="1">
      <c r="A402" s="265" t="s">
        <v>58</v>
      </c>
      <c r="B402" s="2" t="s">
        <v>1637</v>
      </c>
      <c r="C402" s="2" t="s">
        <v>1638</v>
      </c>
      <c r="D402" s="265" t="s">
        <v>3135</v>
      </c>
      <c r="E402" s="265">
        <v>45752</v>
      </c>
      <c r="F402" s="266" t="str">
        <f>IF(_DBcomps[[#This Row],[Lab RTS]]="","No","Yes")</f>
        <v>Yes</v>
      </c>
      <c r="G402" s="267">
        <v>53.73</v>
      </c>
      <c r="H402" s="267"/>
      <c r="I402" s="267"/>
      <c r="J402" s="267"/>
      <c r="K402" s="267"/>
      <c r="L402" s="268"/>
      <c r="M402" s="275"/>
      <c r="N402" s="267"/>
      <c r="O402" s="267"/>
      <c r="P402" s="297">
        <v>8.9700000000000006</v>
      </c>
      <c r="Q402" s="269">
        <v>1008</v>
      </c>
      <c r="R402" s="307">
        <v>1.3420000000000001</v>
      </c>
      <c r="S402" s="307"/>
      <c r="T402" s="271">
        <v>7.64</v>
      </c>
      <c r="U402" s="267"/>
      <c r="V402" s="268"/>
      <c r="W402" s="267"/>
      <c r="X402" s="270"/>
      <c r="Y402" s="274"/>
      <c r="Z402" s="290"/>
      <c r="AA402" s="274"/>
      <c r="AB402" s="275"/>
      <c r="AC402" s="274"/>
      <c r="AD402" s="265"/>
      <c r="AE402" s="274" t="s">
        <v>1505</v>
      </c>
      <c r="AF402" s="274"/>
      <c r="AG402" s="275"/>
      <c r="AH402" s="274"/>
      <c r="AI402" s="274"/>
      <c r="AJ402" s="275"/>
      <c r="AK402" s="270"/>
      <c r="AL402" s="274"/>
      <c r="AM402" s="275"/>
      <c r="AN402" s="274"/>
      <c r="AO402" s="275"/>
      <c r="AP402" s="274"/>
      <c r="AQ402" s="277">
        <f t="shared" si="57"/>
        <v>4</v>
      </c>
      <c r="AR402" s="275" t="s">
        <v>737</v>
      </c>
      <c r="AS402" s="267"/>
      <c r="AT402" s="273"/>
      <c r="AU402" s="272"/>
      <c r="AV402" s="272"/>
      <c r="AW402" s="268"/>
      <c r="AX402" s="273"/>
      <c r="AY402" s="273"/>
      <c r="AZ402" s="275"/>
      <c r="BA402" s="268"/>
      <c r="BB402" s="268"/>
      <c r="BC402" s="268"/>
      <c r="BD402" s="268"/>
      <c r="BE402" s="267"/>
      <c r="BF402" s="275"/>
      <c r="BG402" s="275"/>
      <c r="BH402" s="275"/>
      <c r="BI402" s="275"/>
      <c r="BJ402" s="278">
        <v>45754</v>
      </c>
      <c r="BK402" s="305">
        <v>45754</v>
      </c>
      <c r="BL402" s="431" t="s">
        <v>3125</v>
      </c>
      <c r="BM402" s="272"/>
      <c r="BN402" s="422">
        <v>6</v>
      </c>
      <c r="BO402" s="422">
        <v>7</v>
      </c>
      <c r="BP402" s="303"/>
      <c r="BQ402" s="293">
        <v>45750</v>
      </c>
      <c r="BR402" s="284" t="s">
        <v>1644</v>
      </c>
      <c r="BS402" s="280" t="str">
        <f>IF(_DBcomps[[#This Row],[Problem]]="","Yes","No")</f>
        <v>Yes</v>
      </c>
      <c r="BT402" s="1083"/>
      <c r="BU402" s="273"/>
      <c r="BV402" s="273">
        <v>1</v>
      </c>
      <c r="BW402" s="294"/>
      <c r="BX402" s="273">
        <v>5</v>
      </c>
      <c r="BY402" s="279" t="s">
        <v>1259</v>
      </c>
      <c r="BZ402" s="267"/>
      <c r="CA402" s="279"/>
      <c r="CB402" s="279"/>
      <c r="CC402" s="279"/>
      <c r="CD402" s="1283"/>
    </row>
    <row r="403" spans="1:82" s="804" customFormat="1">
      <c r="A403" s="265" t="s">
        <v>58</v>
      </c>
      <c r="B403" s="2" t="s">
        <v>1637</v>
      </c>
      <c r="C403" s="2" t="s">
        <v>1638</v>
      </c>
      <c r="D403" s="265" t="s">
        <v>3136</v>
      </c>
      <c r="E403" s="265">
        <v>45752</v>
      </c>
      <c r="F403" s="266" t="str">
        <f>IF(_DBcomps[[#This Row],[Lab RTS]]="","No","Yes")</f>
        <v>Yes</v>
      </c>
      <c r="G403" s="267">
        <v>53.68</v>
      </c>
      <c r="H403" s="267"/>
      <c r="I403" s="267"/>
      <c r="J403" s="267"/>
      <c r="K403" s="267"/>
      <c r="L403" s="268"/>
      <c r="M403" s="275"/>
      <c r="N403" s="267"/>
      <c r="O403" s="267"/>
      <c r="P403" s="297">
        <v>9.84</v>
      </c>
      <c r="Q403" s="269">
        <v>1088</v>
      </c>
      <c r="R403" s="307">
        <v>1.339</v>
      </c>
      <c r="S403" s="307"/>
      <c r="T403" s="271">
        <v>7.54</v>
      </c>
      <c r="U403" s="267"/>
      <c r="V403" s="268"/>
      <c r="W403" s="267"/>
      <c r="X403" s="270"/>
      <c r="Y403" s="274"/>
      <c r="Z403" s="290"/>
      <c r="AA403" s="274"/>
      <c r="AB403" s="275"/>
      <c r="AC403" s="274"/>
      <c r="AD403" s="265"/>
      <c r="AE403" s="274" t="s">
        <v>1505</v>
      </c>
      <c r="AF403" s="274"/>
      <c r="AG403" s="275"/>
      <c r="AH403" s="274"/>
      <c r="AI403" s="274"/>
      <c r="AJ403" s="275"/>
      <c r="AK403" s="270"/>
      <c r="AL403" s="274"/>
      <c r="AM403" s="275"/>
      <c r="AN403" s="274"/>
      <c r="AO403" s="275"/>
      <c r="AP403" s="274"/>
      <c r="AQ403" s="277">
        <f t="shared" si="57"/>
        <v>4</v>
      </c>
      <c r="AR403" s="275" t="s">
        <v>737</v>
      </c>
      <c r="AS403" s="267"/>
      <c r="AT403" s="273"/>
      <c r="AU403" s="272"/>
      <c r="AV403" s="272"/>
      <c r="AW403" s="268"/>
      <c r="AX403" s="273"/>
      <c r="AY403" s="273"/>
      <c r="AZ403" s="275"/>
      <c r="BA403" s="268"/>
      <c r="BB403" s="268"/>
      <c r="BC403" s="268"/>
      <c r="BD403" s="268"/>
      <c r="BE403" s="267"/>
      <c r="BF403" s="275"/>
      <c r="BG403" s="275"/>
      <c r="BH403" s="275"/>
      <c r="BI403" s="275"/>
      <c r="BJ403" s="278">
        <v>45754</v>
      </c>
      <c r="BK403" s="305">
        <v>45754</v>
      </c>
      <c r="BL403" s="431" t="s">
        <v>3126</v>
      </c>
      <c r="BM403" s="272"/>
      <c r="BN403" s="422">
        <v>7</v>
      </c>
      <c r="BO403" s="422">
        <v>7</v>
      </c>
      <c r="BP403" s="303"/>
      <c r="BQ403" s="293">
        <v>45751</v>
      </c>
      <c r="BR403" s="284" t="s">
        <v>3127</v>
      </c>
      <c r="BS403" s="280" t="str">
        <f>IF(_DBcomps[[#This Row],[Problem]]="","Yes","No")</f>
        <v>Yes</v>
      </c>
      <c r="BT403" s="1083"/>
      <c r="BU403" s="273"/>
      <c r="BV403" s="273">
        <v>1</v>
      </c>
      <c r="BW403" s="294"/>
      <c r="BX403" s="273">
        <v>5</v>
      </c>
      <c r="BY403" s="279" t="s">
        <v>1259</v>
      </c>
      <c r="BZ403" s="267"/>
      <c r="CA403" s="279"/>
      <c r="CB403" s="279"/>
      <c r="CC403" s="279"/>
      <c r="CD403" s="1283"/>
    </row>
    <row r="404" spans="1:82" s="804" customFormat="1">
      <c r="A404" s="265" t="s">
        <v>58</v>
      </c>
      <c r="B404" s="2" t="s">
        <v>1637</v>
      </c>
      <c r="C404" s="2" t="s">
        <v>1638</v>
      </c>
      <c r="D404" s="265" t="s">
        <v>3137</v>
      </c>
      <c r="E404" s="265">
        <v>45754</v>
      </c>
      <c r="F404" s="266" t="str">
        <f>IF(_DBcomps[[#This Row],[Lab RTS]]="","No","Yes")</f>
        <v>Yes</v>
      </c>
      <c r="G404" s="267">
        <v>53.8</v>
      </c>
      <c r="H404" s="267"/>
      <c r="I404" s="267"/>
      <c r="J404" s="267"/>
      <c r="K404" s="267"/>
      <c r="L404" s="268"/>
      <c r="M404" s="275"/>
      <c r="N404" s="267"/>
      <c r="O404" s="267"/>
      <c r="P404" s="297">
        <v>9.3000000000000007</v>
      </c>
      <c r="Q404" s="269">
        <v>1264</v>
      </c>
      <c r="R404" s="307">
        <v>1.347</v>
      </c>
      <c r="S404" s="307"/>
      <c r="T404" s="271">
        <v>7.51</v>
      </c>
      <c r="U404" s="267"/>
      <c r="V404" s="268"/>
      <c r="W404" s="267"/>
      <c r="X404" s="270"/>
      <c r="Y404" s="274"/>
      <c r="Z404" s="290"/>
      <c r="AA404" s="274"/>
      <c r="AB404" s="275"/>
      <c r="AC404" s="274"/>
      <c r="AD404" s="265"/>
      <c r="AE404" s="274" t="s">
        <v>1505</v>
      </c>
      <c r="AF404" s="274"/>
      <c r="AG404" s="275"/>
      <c r="AH404" s="274"/>
      <c r="AI404" s="274"/>
      <c r="AJ404" s="275"/>
      <c r="AK404" s="270"/>
      <c r="AL404" s="274"/>
      <c r="AM404" s="275"/>
      <c r="AN404" s="274"/>
      <c r="AO404" s="275"/>
      <c r="AP404" s="274"/>
      <c r="AQ404" s="277">
        <f t="shared" ref="AQ404:AQ409" si="58">MONTH(E404)</f>
        <v>4</v>
      </c>
      <c r="AR404" s="275" t="s">
        <v>737</v>
      </c>
      <c r="AS404" s="267"/>
      <c r="AT404" s="273"/>
      <c r="AU404" s="272"/>
      <c r="AV404" s="272"/>
      <c r="AW404" s="268"/>
      <c r="AX404" s="273"/>
      <c r="AY404" s="273"/>
      <c r="AZ404" s="275"/>
      <c r="BA404" s="268"/>
      <c r="BB404" s="268"/>
      <c r="BC404" s="268"/>
      <c r="BD404" s="268"/>
      <c r="BE404" s="267"/>
      <c r="BF404" s="275"/>
      <c r="BG404" s="275"/>
      <c r="BH404" s="275"/>
      <c r="BI404" s="275"/>
      <c r="BJ404" s="278">
        <v>45754</v>
      </c>
      <c r="BK404" s="305">
        <v>45754</v>
      </c>
      <c r="BL404" s="431" t="s">
        <v>3138</v>
      </c>
      <c r="BM404" s="272"/>
      <c r="BN404" s="422">
        <v>8</v>
      </c>
      <c r="BO404" s="422">
        <v>7</v>
      </c>
      <c r="BP404" s="303"/>
      <c r="BQ404" s="293">
        <v>45752</v>
      </c>
      <c r="BR404" s="284" t="s">
        <v>2473</v>
      </c>
      <c r="BS404" s="280" t="str">
        <f>IF(_DBcomps[[#This Row],[Problem]]="","Yes","No")</f>
        <v>Yes</v>
      </c>
      <c r="BT404" s="1083"/>
      <c r="BU404" s="273"/>
      <c r="BV404" s="273">
        <v>1</v>
      </c>
      <c r="BW404" s="294"/>
      <c r="BX404" s="273">
        <v>5</v>
      </c>
      <c r="BY404" s="279" t="s">
        <v>1259</v>
      </c>
      <c r="BZ404" s="267"/>
      <c r="CA404" s="279"/>
      <c r="CB404" s="279"/>
      <c r="CC404" s="279"/>
      <c r="CD404" s="1283"/>
    </row>
    <row r="405" spans="1:82" s="804" customFormat="1">
      <c r="A405" s="265" t="s">
        <v>58</v>
      </c>
      <c r="B405" s="2" t="s">
        <v>1637</v>
      </c>
      <c r="C405" s="2" t="s">
        <v>1638</v>
      </c>
      <c r="D405" s="265" t="s">
        <v>3144</v>
      </c>
      <c r="E405" s="265">
        <v>45754</v>
      </c>
      <c r="F405" s="266" t="str">
        <f>IF(_DBcomps[[#This Row],[Lab RTS]]="","No","Yes")</f>
        <v>Yes</v>
      </c>
      <c r="G405" s="267">
        <v>53.91</v>
      </c>
      <c r="H405" s="267"/>
      <c r="I405" s="267"/>
      <c r="J405" s="267"/>
      <c r="K405" s="267"/>
      <c r="L405" s="268"/>
      <c r="M405" s="275"/>
      <c r="N405" s="267"/>
      <c r="O405" s="267"/>
      <c r="P405" s="297">
        <v>9.3000000000000007</v>
      </c>
      <c r="Q405" s="269">
        <v>1136</v>
      </c>
      <c r="R405" s="307">
        <v>1.345</v>
      </c>
      <c r="S405" s="307"/>
      <c r="T405" s="271">
        <v>7.54</v>
      </c>
      <c r="U405" s="267"/>
      <c r="V405" s="268"/>
      <c r="W405" s="267"/>
      <c r="X405" s="270"/>
      <c r="Y405" s="274"/>
      <c r="Z405" s="290"/>
      <c r="AA405" s="274"/>
      <c r="AB405" s="275"/>
      <c r="AC405" s="274"/>
      <c r="AD405" s="265"/>
      <c r="AE405" s="274" t="s">
        <v>1505</v>
      </c>
      <c r="AF405" s="274"/>
      <c r="AG405" s="275"/>
      <c r="AH405" s="274"/>
      <c r="AI405" s="274"/>
      <c r="AJ405" s="275"/>
      <c r="AK405" s="270"/>
      <c r="AL405" s="274"/>
      <c r="AM405" s="275"/>
      <c r="AN405" s="274"/>
      <c r="AO405" s="275"/>
      <c r="AP405" s="274"/>
      <c r="AQ405" s="277">
        <f t="shared" si="58"/>
        <v>4</v>
      </c>
      <c r="AR405" s="275" t="s">
        <v>737</v>
      </c>
      <c r="AS405" s="267"/>
      <c r="AT405" s="273"/>
      <c r="AU405" s="272"/>
      <c r="AV405" s="272"/>
      <c r="AW405" s="268"/>
      <c r="AX405" s="273"/>
      <c r="AY405" s="273"/>
      <c r="AZ405" s="275"/>
      <c r="BA405" s="268"/>
      <c r="BB405" s="268"/>
      <c r="BC405" s="268"/>
      <c r="BD405" s="268"/>
      <c r="BE405" s="267"/>
      <c r="BF405" s="275"/>
      <c r="BG405" s="275"/>
      <c r="BH405" s="275"/>
      <c r="BI405" s="275"/>
      <c r="BJ405" s="278">
        <v>45754</v>
      </c>
      <c r="BK405" s="305">
        <v>45754</v>
      </c>
      <c r="BL405" s="431" t="s">
        <v>3145</v>
      </c>
      <c r="BM405" s="272"/>
      <c r="BN405" s="422">
        <v>5</v>
      </c>
      <c r="BO405" s="422">
        <v>7</v>
      </c>
      <c r="BP405" s="303"/>
      <c r="BQ405" s="293">
        <v>45752</v>
      </c>
      <c r="BR405" s="284" t="s">
        <v>3146</v>
      </c>
      <c r="BS405" s="280" t="str">
        <f>IF(_DBcomps[[#This Row],[Problem]]="","Yes","No")</f>
        <v>Yes</v>
      </c>
      <c r="BT405" s="1083"/>
      <c r="BU405" s="273"/>
      <c r="BV405" s="273">
        <v>1</v>
      </c>
      <c r="BW405" s="294"/>
      <c r="BX405" s="273">
        <v>5</v>
      </c>
      <c r="BY405" s="279" t="s">
        <v>1259</v>
      </c>
      <c r="BZ405" s="267"/>
      <c r="CA405" s="279"/>
      <c r="CB405" s="279"/>
      <c r="CC405" s="279"/>
      <c r="CD405" s="1283"/>
    </row>
    <row r="406" spans="1:82" s="804" customFormat="1">
      <c r="A406" s="265" t="s">
        <v>58</v>
      </c>
      <c r="B406" s="2" t="s">
        <v>2127</v>
      </c>
      <c r="C406" s="288" t="s">
        <v>158</v>
      </c>
      <c r="D406" s="265" t="s">
        <v>3147</v>
      </c>
      <c r="E406" s="265">
        <v>45754</v>
      </c>
      <c r="F406" s="266" t="str">
        <f>IF(_DBcomps[[#This Row],[Lab RTS]]="","No","Yes")</f>
        <v>Yes</v>
      </c>
      <c r="G406" s="267">
        <v>54.23</v>
      </c>
      <c r="H406" s="267"/>
      <c r="I406" s="267"/>
      <c r="J406" s="267"/>
      <c r="K406" s="267"/>
      <c r="L406" s="268"/>
      <c r="M406" s="275"/>
      <c r="N406" s="267"/>
      <c r="O406" s="267"/>
      <c r="P406" s="297">
        <v>9.7799999999999994</v>
      </c>
      <c r="Q406" s="269">
        <v>1240</v>
      </c>
      <c r="R406" s="307">
        <v>1.347</v>
      </c>
      <c r="S406" s="307"/>
      <c r="T406" s="271">
        <v>7.45</v>
      </c>
      <c r="U406" s="267"/>
      <c r="V406" s="268"/>
      <c r="W406" s="267"/>
      <c r="X406" s="270"/>
      <c r="Y406" s="274"/>
      <c r="Z406" s="290"/>
      <c r="AA406" s="274"/>
      <c r="AB406" s="275"/>
      <c r="AC406" s="274"/>
      <c r="AD406" s="265"/>
      <c r="AE406" s="274" t="s">
        <v>1505</v>
      </c>
      <c r="AF406" s="274"/>
      <c r="AG406" s="275"/>
      <c r="AH406" s="274"/>
      <c r="AI406" s="274"/>
      <c r="AJ406" s="275"/>
      <c r="AK406" s="270"/>
      <c r="AL406" s="274"/>
      <c r="AM406" s="275"/>
      <c r="AN406" s="274"/>
      <c r="AO406" s="275"/>
      <c r="AP406" s="274"/>
      <c r="AQ406" s="277">
        <f t="shared" si="58"/>
        <v>4</v>
      </c>
      <c r="AR406" s="275" t="s">
        <v>737</v>
      </c>
      <c r="AS406" s="267"/>
      <c r="AT406" s="273"/>
      <c r="AU406" s="272"/>
      <c r="AV406" s="272"/>
      <c r="AW406" s="268"/>
      <c r="AX406" s="273"/>
      <c r="AY406" s="273"/>
      <c r="AZ406" s="275"/>
      <c r="BA406" s="268"/>
      <c r="BB406" s="268"/>
      <c r="BC406" s="268"/>
      <c r="BD406" s="268"/>
      <c r="BE406" s="267"/>
      <c r="BF406" s="275"/>
      <c r="BG406" s="275"/>
      <c r="BH406" s="275"/>
      <c r="BI406" s="275"/>
      <c r="BJ406" s="278">
        <v>45754</v>
      </c>
      <c r="BK406" s="305">
        <v>45754</v>
      </c>
      <c r="BL406" s="431" t="s">
        <v>3148</v>
      </c>
      <c r="BM406" s="272"/>
      <c r="BN406" s="422">
        <v>10</v>
      </c>
      <c r="BO406" s="422">
        <v>7</v>
      </c>
      <c r="BP406" s="303"/>
      <c r="BQ406" s="293">
        <v>45753</v>
      </c>
      <c r="BR406" s="284" t="s">
        <v>2933</v>
      </c>
      <c r="BS406" s="280" t="str">
        <f>IF(_DBcomps[[#This Row],[Problem]]="","Yes","No")</f>
        <v>Yes</v>
      </c>
      <c r="BT406" s="1083"/>
      <c r="BU406" s="273"/>
      <c r="BV406" s="273">
        <v>1</v>
      </c>
      <c r="BW406" s="294"/>
      <c r="BX406" s="273">
        <v>5</v>
      </c>
      <c r="BY406" s="279" t="s">
        <v>1259</v>
      </c>
      <c r="BZ406" s="267"/>
      <c r="CA406" s="279"/>
      <c r="CB406" s="279"/>
      <c r="CC406" s="279"/>
      <c r="CD406" s="1283"/>
    </row>
    <row r="407" spans="1:82" s="804" customFormat="1">
      <c r="A407" s="265" t="s">
        <v>58</v>
      </c>
      <c r="B407" s="2" t="s">
        <v>1637</v>
      </c>
      <c r="C407" s="2" t="s">
        <v>1638</v>
      </c>
      <c r="D407" s="265" t="s">
        <v>3203</v>
      </c>
      <c r="E407" s="265">
        <v>45754</v>
      </c>
      <c r="F407" s="266" t="str">
        <f>IF(_DBcomps[[#This Row],[Lab RTS]]="","No","Yes")</f>
        <v>Yes</v>
      </c>
      <c r="G407" s="267">
        <v>53.78</v>
      </c>
      <c r="H407" s="267"/>
      <c r="I407" s="267"/>
      <c r="J407" s="267"/>
      <c r="K407" s="267"/>
      <c r="L407" s="268"/>
      <c r="M407" s="275"/>
      <c r="N407" s="267"/>
      <c r="O407" s="267"/>
      <c r="P407" s="297">
        <v>9.6</v>
      </c>
      <c r="Q407" s="269">
        <v>1008</v>
      </c>
      <c r="R407" s="307">
        <v>1.34</v>
      </c>
      <c r="S407" s="307"/>
      <c r="T407" s="271">
        <v>7.53</v>
      </c>
      <c r="U407" s="267"/>
      <c r="V407" s="268"/>
      <c r="W407" s="267"/>
      <c r="X407" s="270"/>
      <c r="Y407" s="274"/>
      <c r="Z407" s="290"/>
      <c r="AA407" s="274"/>
      <c r="AB407" s="275"/>
      <c r="AC407" s="274"/>
      <c r="AD407" s="265"/>
      <c r="AE407" s="274" t="s">
        <v>1505</v>
      </c>
      <c r="AF407" s="274"/>
      <c r="AG407" s="275"/>
      <c r="AH407" s="274"/>
      <c r="AI407" s="274"/>
      <c r="AJ407" s="275"/>
      <c r="AK407" s="270"/>
      <c r="AL407" s="274"/>
      <c r="AM407" s="275"/>
      <c r="AN407" s="274"/>
      <c r="AO407" s="275"/>
      <c r="AP407" s="274"/>
      <c r="AQ407" s="277">
        <f t="shared" si="58"/>
        <v>4</v>
      </c>
      <c r="AR407" s="275" t="s">
        <v>737</v>
      </c>
      <c r="AS407" s="267"/>
      <c r="AT407" s="273"/>
      <c r="AU407" s="272"/>
      <c r="AV407" s="272"/>
      <c r="AW407" s="268"/>
      <c r="AX407" s="273"/>
      <c r="AY407" s="273"/>
      <c r="AZ407" s="275"/>
      <c r="BA407" s="268"/>
      <c r="BB407" s="268"/>
      <c r="BC407" s="268"/>
      <c r="BD407" s="268"/>
      <c r="BE407" s="267"/>
      <c r="BF407" s="275"/>
      <c r="BG407" s="275"/>
      <c r="BH407" s="275"/>
      <c r="BI407" s="275"/>
      <c r="BJ407" s="278">
        <v>45755</v>
      </c>
      <c r="BK407" s="305">
        <v>45755</v>
      </c>
      <c r="BL407" s="431" t="s">
        <v>3204</v>
      </c>
      <c r="BM407" s="272"/>
      <c r="BN407" s="422">
        <v>7</v>
      </c>
      <c r="BO407" s="422">
        <v>7</v>
      </c>
      <c r="BP407" s="303"/>
      <c r="BQ407" s="293">
        <v>45753</v>
      </c>
      <c r="BR407" s="284" t="s">
        <v>3206</v>
      </c>
      <c r="BS407" s="280" t="str">
        <f>IF(_DBcomps[[#This Row],[Problem]]="","Yes","No")</f>
        <v>Yes</v>
      </c>
      <c r="BT407" s="1083"/>
      <c r="BU407" s="273"/>
      <c r="BV407" s="273">
        <v>1</v>
      </c>
      <c r="BW407" s="294"/>
      <c r="BX407" s="273">
        <v>5</v>
      </c>
      <c r="BY407" s="279" t="s">
        <v>1259</v>
      </c>
      <c r="BZ407" s="267"/>
      <c r="CA407" s="279"/>
      <c r="CB407" s="279"/>
      <c r="CC407" s="279"/>
      <c r="CD407" s="1283"/>
    </row>
    <row r="408" spans="1:82" s="804" customFormat="1">
      <c r="A408" s="265" t="s">
        <v>58</v>
      </c>
      <c r="B408" s="2" t="s">
        <v>1637</v>
      </c>
      <c r="C408" s="2" t="s">
        <v>1638</v>
      </c>
      <c r="D408" s="265" t="s">
        <v>3202</v>
      </c>
      <c r="E408" s="265">
        <v>45755</v>
      </c>
      <c r="F408" s="266" t="str">
        <f>IF(_DBcomps[[#This Row],[Lab RTS]]="","No","Yes")</f>
        <v>Yes</v>
      </c>
      <c r="G408" s="267">
        <v>54.58</v>
      </c>
      <c r="H408" s="267"/>
      <c r="I408" s="267"/>
      <c r="J408" s="267"/>
      <c r="K408" s="267"/>
      <c r="L408" s="268"/>
      <c r="M408" s="275"/>
      <c r="N408" s="267"/>
      <c r="O408" s="267"/>
      <c r="P408" s="297">
        <v>9.4700000000000006</v>
      </c>
      <c r="Q408" s="269">
        <v>1208</v>
      </c>
      <c r="R408" s="307">
        <v>1.341</v>
      </c>
      <c r="S408" s="307"/>
      <c r="T408" s="271">
        <v>7.43</v>
      </c>
      <c r="U408" s="267"/>
      <c r="V408" s="268"/>
      <c r="W408" s="267"/>
      <c r="X408" s="270"/>
      <c r="Y408" s="274"/>
      <c r="Z408" s="290"/>
      <c r="AA408" s="274"/>
      <c r="AB408" s="275"/>
      <c r="AC408" s="274"/>
      <c r="AD408" s="265"/>
      <c r="AE408" s="274" t="s">
        <v>1505</v>
      </c>
      <c r="AF408" s="274"/>
      <c r="AG408" s="275"/>
      <c r="AH408" s="274"/>
      <c r="AI408" s="274"/>
      <c r="AJ408" s="275"/>
      <c r="AK408" s="270"/>
      <c r="AL408" s="274"/>
      <c r="AM408" s="275"/>
      <c r="AN408" s="274"/>
      <c r="AO408" s="275"/>
      <c r="AP408" s="274"/>
      <c r="AQ408" s="277">
        <f t="shared" si="58"/>
        <v>4</v>
      </c>
      <c r="AR408" s="275" t="s">
        <v>737</v>
      </c>
      <c r="AS408" s="267"/>
      <c r="AT408" s="273"/>
      <c r="AU408" s="272"/>
      <c r="AV408" s="272"/>
      <c r="AW408" s="268"/>
      <c r="AX408" s="273"/>
      <c r="AY408" s="273"/>
      <c r="AZ408" s="275"/>
      <c r="BA408" s="268"/>
      <c r="BB408" s="268"/>
      <c r="BC408" s="268"/>
      <c r="BD408" s="268"/>
      <c r="BE408" s="267"/>
      <c r="BF408" s="275"/>
      <c r="BG408" s="275"/>
      <c r="BH408" s="275"/>
      <c r="BI408" s="275"/>
      <c r="BJ408" s="278">
        <v>45756</v>
      </c>
      <c r="BK408" s="305">
        <v>45756</v>
      </c>
      <c r="BL408" s="431" t="s">
        <v>3205</v>
      </c>
      <c r="BM408" s="272"/>
      <c r="BN408" s="422">
        <v>10</v>
      </c>
      <c r="BO408" s="422">
        <v>7</v>
      </c>
      <c r="BP408" s="303"/>
      <c r="BQ408" s="293">
        <v>45754</v>
      </c>
      <c r="BR408" s="284" t="s">
        <v>3207</v>
      </c>
      <c r="BS408" s="280" t="str">
        <f>IF(_DBcomps[[#This Row],[Problem]]="","Yes","No")</f>
        <v>Yes</v>
      </c>
      <c r="BT408" s="1083"/>
      <c r="BU408" s="273"/>
      <c r="BV408" s="273">
        <v>1</v>
      </c>
      <c r="BW408" s="294"/>
      <c r="BX408" s="273">
        <v>5</v>
      </c>
      <c r="BY408" s="279" t="s">
        <v>1259</v>
      </c>
      <c r="BZ408" s="267"/>
      <c r="CA408" s="279"/>
      <c r="CB408" s="279"/>
      <c r="CC408" s="279"/>
      <c r="CD408" s="1283"/>
    </row>
    <row r="409" spans="1:82" s="804" customFormat="1">
      <c r="A409" s="265" t="s">
        <v>58</v>
      </c>
      <c r="B409" s="2" t="s">
        <v>1637</v>
      </c>
      <c r="C409" s="2" t="s">
        <v>1638</v>
      </c>
      <c r="D409" s="265" t="s">
        <v>3218</v>
      </c>
      <c r="E409" s="265">
        <v>45756</v>
      </c>
      <c r="F409" s="266" t="str">
        <f>IF(_DBcomps[[#This Row],[Lab RTS]]="","No","Yes")</f>
        <v>Yes</v>
      </c>
      <c r="G409" s="267">
        <v>54.66</v>
      </c>
      <c r="H409" s="267"/>
      <c r="I409" s="267"/>
      <c r="J409" s="267"/>
      <c r="K409" s="267"/>
      <c r="L409" s="268"/>
      <c r="M409" s="275"/>
      <c r="N409" s="267"/>
      <c r="O409" s="267"/>
      <c r="P409" s="297">
        <v>9.27</v>
      </c>
      <c r="Q409" s="269">
        <v>1184</v>
      </c>
      <c r="R409" s="307">
        <v>1.3420000000000001</v>
      </c>
      <c r="S409" s="307"/>
      <c r="T409" s="271">
        <v>7.24</v>
      </c>
      <c r="U409" s="267"/>
      <c r="V409" s="268"/>
      <c r="W409" s="267"/>
      <c r="X409" s="270"/>
      <c r="Y409" s="274"/>
      <c r="Z409" s="290"/>
      <c r="AA409" s="274"/>
      <c r="AB409" s="275"/>
      <c r="AC409" s="274"/>
      <c r="AD409" s="265"/>
      <c r="AE409" s="274" t="s">
        <v>1505</v>
      </c>
      <c r="AF409" s="274"/>
      <c r="AG409" s="275"/>
      <c r="AH409" s="274"/>
      <c r="AI409" s="274"/>
      <c r="AJ409" s="275"/>
      <c r="AK409" s="270"/>
      <c r="AL409" s="274"/>
      <c r="AM409" s="275"/>
      <c r="AN409" s="274"/>
      <c r="AO409" s="275"/>
      <c r="AP409" s="274"/>
      <c r="AQ409" s="277">
        <f t="shared" si="58"/>
        <v>4</v>
      </c>
      <c r="AR409" s="275" t="s">
        <v>737</v>
      </c>
      <c r="AS409" s="267"/>
      <c r="AT409" s="273"/>
      <c r="AU409" s="272"/>
      <c r="AV409" s="272"/>
      <c r="AW409" s="268"/>
      <c r="AX409" s="273"/>
      <c r="AY409" s="273"/>
      <c r="AZ409" s="275"/>
      <c r="BA409" s="268"/>
      <c r="BB409" s="268"/>
      <c r="BC409" s="268"/>
      <c r="BD409" s="268"/>
      <c r="BE409" s="267"/>
      <c r="BF409" s="275"/>
      <c r="BG409" s="275"/>
      <c r="BH409" s="275"/>
      <c r="BI409" s="275"/>
      <c r="BJ409" s="278">
        <v>45756</v>
      </c>
      <c r="BK409" s="305">
        <v>45756</v>
      </c>
      <c r="BL409" s="431" t="s">
        <v>3219</v>
      </c>
      <c r="BM409" s="272"/>
      <c r="BN409" s="422">
        <v>7</v>
      </c>
      <c r="BO409" s="422">
        <v>7</v>
      </c>
      <c r="BP409" s="303"/>
      <c r="BQ409" s="293">
        <v>45754</v>
      </c>
      <c r="BR409" s="284" t="s">
        <v>3220</v>
      </c>
      <c r="BS409" s="280" t="str">
        <f>IF(_DBcomps[[#This Row],[Problem]]="","Yes","No")</f>
        <v>Yes</v>
      </c>
      <c r="BT409" s="1083"/>
      <c r="BU409" s="273"/>
      <c r="BV409" s="273">
        <v>1</v>
      </c>
      <c r="BW409" s="294"/>
      <c r="BX409" s="273">
        <v>5</v>
      </c>
      <c r="BY409" s="279" t="s">
        <v>1259</v>
      </c>
      <c r="BZ409" s="267"/>
      <c r="CA409" s="279"/>
      <c r="CB409" s="279"/>
      <c r="CC409" s="279"/>
      <c r="CD409" s="1283"/>
    </row>
    <row r="410" spans="1:82" s="804" customFormat="1">
      <c r="A410" s="265" t="s">
        <v>58</v>
      </c>
      <c r="B410" s="2" t="s">
        <v>1637</v>
      </c>
      <c r="C410" s="2" t="s">
        <v>1638</v>
      </c>
      <c r="D410" s="265" t="s">
        <v>3233</v>
      </c>
      <c r="E410" s="265">
        <v>45756</v>
      </c>
      <c r="F410" s="266" t="str">
        <f>IF(_DBcomps[[#This Row],[Lab RTS]]="","No","Yes")</f>
        <v>Yes</v>
      </c>
      <c r="G410" s="267">
        <v>54.51</v>
      </c>
      <c r="H410" s="267"/>
      <c r="I410" s="267"/>
      <c r="J410" s="267"/>
      <c r="K410" s="267"/>
      <c r="L410" s="268"/>
      <c r="M410" s="275"/>
      <c r="N410" s="267"/>
      <c r="O410" s="267"/>
      <c r="P410" s="297">
        <v>8.82</v>
      </c>
      <c r="Q410" s="269">
        <v>1180</v>
      </c>
      <c r="R410" s="307">
        <v>1.3420000000000001</v>
      </c>
      <c r="S410" s="307"/>
      <c r="T410" s="271">
        <v>7.42</v>
      </c>
      <c r="U410" s="267"/>
      <c r="V410" s="268"/>
      <c r="W410" s="267"/>
      <c r="X410" s="270"/>
      <c r="Y410" s="274"/>
      <c r="Z410" s="290"/>
      <c r="AA410" s="274"/>
      <c r="AB410" s="275"/>
      <c r="AC410" s="274"/>
      <c r="AD410" s="265"/>
      <c r="AE410" s="274" t="s">
        <v>1505</v>
      </c>
      <c r="AF410" s="274"/>
      <c r="AG410" s="275"/>
      <c r="AH410" s="274"/>
      <c r="AI410" s="274"/>
      <c r="AJ410" s="275"/>
      <c r="AK410" s="270"/>
      <c r="AL410" s="274"/>
      <c r="AM410" s="275"/>
      <c r="AN410" s="274"/>
      <c r="AO410" s="275"/>
      <c r="AP410" s="274"/>
      <c r="AQ410" s="277">
        <f t="shared" ref="AQ410:AQ415" si="59">MONTH(E410)</f>
        <v>4</v>
      </c>
      <c r="AR410" s="275" t="s">
        <v>737</v>
      </c>
      <c r="AS410" s="267"/>
      <c r="AT410" s="273"/>
      <c r="AU410" s="272"/>
      <c r="AV410" s="272"/>
      <c r="AW410" s="268"/>
      <c r="AX410" s="273"/>
      <c r="AY410" s="273"/>
      <c r="AZ410" s="275"/>
      <c r="BA410" s="268"/>
      <c r="BB410" s="268"/>
      <c r="BC410" s="268"/>
      <c r="BD410" s="268"/>
      <c r="BE410" s="267"/>
      <c r="BF410" s="275"/>
      <c r="BG410" s="275"/>
      <c r="BH410" s="275"/>
      <c r="BI410" s="275"/>
      <c r="BJ410" s="278">
        <v>45756</v>
      </c>
      <c r="BK410" s="305">
        <v>45756</v>
      </c>
      <c r="BL410" s="431" t="s">
        <v>3234</v>
      </c>
      <c r="BM410" s="272"/>
      <c r="BN410" s="422">
        <v>8</v>
      </c>
      <c r="BO410" s="422">
        <v>7</v>
      </c>
      <c r="BP410" s="303"/>
      <c r="BQ410" s="293">
        <v>45755</v>
      </c>
      <c r="BR410" s="284" t="s">
        <v>3235</v>
      </c>
      <c r="BS410" s="280" t="str">
        <f>IF(_DBcomps[[#This Row],[Problem]]="","Yes","No")</f>
        <v>Yes</v>
      </c>
      <c r="BT410" s="1083"/>
      <c r="BU410" s="273"/>
      <c r="BV410" s="273">
        <v>1</v>
      </c>
      <c r="BW410" s="294"/>
      <c r="BX410" s="273">
        <v>5</v>
      </c>
      <c r="BY410" s="279" t="s">
        <v>1259</v>
      </c>
      <c r="BZ410" s="267"/>
      <c r="CA410" s="279"/>
      <c r="CB410" s="279"/>
      <c r="CC410" s="279"/>
      <c r="CD410" s="1283"/>
    </row>
    <row r="411" spans="1:82" s="804" customFormat="1">
      <c r="A411" s="265" t="s">
        <v>58</v>
      </c>
      <c r="B411" s="2" t="s">
        <v>1698</v>
      </c>
      <c r="C411" s="2" t="s">
        <v>503</v>
      </c>
      <c r="D411" s="265" t="s">
        <v>3277</v>
      </c>
      <c r="E411" s="265">
        <v>45757</v>
      </c>
      <c r="F411" s="266" t="str">
        <f>IF(_DBcomps[[#This Row],[Lab RTS]]="","No","Yes")</f>
        <v>Yes</v>
      </c>
      <c r="G411" s="267">
        <v>53.74</v>
      </c>
      <c r="H411" s="267"/>
      <c r="I411" s="267"/>
      <c r="J411" s="267"/>
      <c r="K411" s="267"/>
      <c r="L411" s="268"/>
      <c r="M411" s="275"/>
      <c r="N411" s="267"/>
      <c r="O411" s="267"/>
      <c r="P411" s="297">
        <v>8.91</v>
      </c>
      <c r="Q411" s="269">
        <v>1212</v>
      </c>
      <c r="R411" s="307">
        <v>1.3460000000000001</v>
      </c>
      <c r="S411" s="307"/>
      <c r="T411" s="271">
        <v>7.49</v>
      </c>
      <c r="U411" s="267"/>
      <c r="V411" s="268"/>
      <c r="W411" s="267"/>
      <c r="X411" s="270"/>
      <c r="Y411" s="274"/>
      <c r="Z411" s="290"/>
      <c r="AA411" s="274"/>
      <c r="AB411" s="275"/>
      <c r="AC411" s="274"/>
      <c r="AD411" s="265"/>
      <c r="AE411" s="274" t="s">
        <v>1505</v>
      </c>
      <c r="AF411" s="274"/>
      <c r="AG411" s="275"/>
      <c r="AH411" s="274"/>
      <c r="AI411" s="274"/>
      <c r="AJ411" s="275"/>
      <c r="AK411" s="270"/>
      <c r="AL411" s="274"/>
      <c r="AM411" s="275"/>
      <c r="AN411" s="274"/>
      <c r="AO411" s="275"/>
      <c r="AP411" s="274"/>
      <c r="AQ411" s="277">
        <f t="shared" si="59"/>
        <v>4</v>
      </c>
      <c r="AR411" s="275" t="s">
        <v>737</v>
      </c>
      <c r="AS411" s="267"/>
      <c r="AT411" s="273"/>
      <c r="AU411" s="272"/>
      <c r="AV411" s="272"/>
      <c r="AW411" s="268"/>
      <c r="AX411" s="273"/>
      <c r="AY411" s="273"/>
      <c r="AZ411" s="275"/>
      <c r="BA411" s="268"/>
      <c r="BB411" s="268"/>
      <c r="BC411" s="268"/>
      <c r="BD411" s="268"/>
      <c r="BE411" s="267"/>
      <c r="BF411" s="275"/>
      <c r="BG411" s="275"/>
      <c r="BH411" s="275"/>
      <c r="BI411" s="275"/>
      <c r="BJ411" s="278">
        <v>45760</v>
      </c>
      <c r="BK411" s="305">
        <v>45760</v>
      </c>
      <c r="BL411" s="431" t="s">
        <v>3279</v>
      </c>
      <c r="BM411" s="272"/>
      <c r="BN411" s="422">
        <v>8</v>
      </c>
      <c r="BO411" s="422">
        <v>7</v>
      </c>
      <c r="BP411" s="303"/>
      <c r="BQ411" s="293">
        <v>45755</v>
      </c>
      <c r="BR411" s="284" t="s">
        <v>3281</v>
      </c>
      <c r="BS411" s="280" t="str">
        <f>IF(_DBcomps[[#This Row],[Problem]]="","Yes","No")</f>
        <v>No</v>
      </c>
      <c r="BT411" s="1083"/>
      <c r="BU411" s="273"/>
      <c r="BV411" s="273">
        <v>1</v>
      </c>
      <c r="BW411" s="294">
        <v>1</v>
      </c>
      <c r="BX411" s="273">
        <v>5</v>
      </c>
      <c r="BY411" s="279" t="s">
        <v>1259</v>
      </c>
      <c r="BZ411" s="807">
        <v>4.5599999999999996</v>
      </c>
      <c r="CA411" s="279" t="s">
        <v>1331</v>
      </c>
      <c r="CB411" s="279" t="s">
        <v>1245</v>
      </c>
      <c r="CC411" s="279" t="s">
        <v>1248</v>
      </c>
      <c r="CD411" s="1283"/>
    </row>
    <row r="412" spans="1:82" s="804" customFormat="1">
      <c r="A412" s="265" t="s">
        <v>58</v>
      </c>
      <c r="B412" s="2" t="s">
        <v>1698</v>
      </c>
      <c r="C412" s="2" t="s">
        <v>503</v>
      </c>
      <c r="D412" s="265" t="s">
        <v>3278</v>
      </c>
      <c r="E412" s="265">
        <v>45757</v>
      </c>
      <c r="F412" s="266" t="str">
        <f>IF(_DBcomps[[#This Row],[Lab RTS]]="","No","Yes")</f>
        <v>Yes</v>
      </c>
      <c r="G412" s="267">
        <v>54.12</v>
      </c>
      <c r="H412" s="267"/>
      <c r="I412" s="267"/>
      <c r="J412" s="267"/>
      <c r="K412" s="267"/>
      <c r="L412" s="268"/>
      <c r="M412" s="275"/>
      <c r="N412" s="267"/>
      <c r="O412" s="267"/>
      <c r="P412" s="297">
        <v>9.39</v>
      </c>
      <c r="Q412" s="269">
        <v>1273</v>
      </c>
      <c r="R412" s="307">
        <v>1.3460000000000001</v>
      </c>
      <c r="S412" s="307"/>
      <c r="T412" s="271">
        <v>7.2</v>
      </c>
      <c r="U412" s="267"/>
      <c r="V412" s="268"/>
      <c r="W412" s="267"/>
      <c r="X412" s="270"/>
      <c r="Y412" s="274"/>
      <c r="Z412" s="290"/>
      <c r="AA412" s="274"/>
      <c r="AB412" s="275"/>
      <c r="AC412" s="274"/>
      <c r="AD412" s="265"/>
      <c r="AE412" s="274" t="s">
        <v>1505</v>
      </c>
      <c r="AF412" s="274"/>
      <c r="AG412" s="275"/>
      <c r="AH412" s="274"/>
      <c r="AI412" s="274"/>
      <c r="AJ412" s="275"/>
      <c r="AK412" s="270"/>
      <c r="AL412" s="274"/>
      <c r="AM412" s="275"/>
      <c r="AN412" s="274"/>
      <c r="AO412" s="275"/>
      <c r="AP412" s="274"/>
      <c r="AQ412" s="277">
        <f t="shared" si="59"/>
        <v>4</v>
      </c>
      <c r="AR412" s="275" t="s">
        <v>737</v>
      </c>
      <c r="AS412" s="267"/>
      <c r="AT412" s="273"/>
      <c r="AU412" s="272"/>
      <c r="AV412" s="272"/>
      <c r="AW412" s="268"/>
      <c r="AX412" s="273"/>
      <c r="AY412" s="273"/>
      <c r="AZ412" s="275"/>
      <c r="BA412" s="268"/>
      <c r="BB412" s="268"/>
      <c r="BC412" s="268"/>
      <c r="BD412" s="268"/>
      <c r="BE412" s="267"/>
      <c r="BF412" s="275"/>
      <c r="BG412" s="275"/>
      <c r="BH412" s="275"/>
      <c r="BI412" s="275"/>
      <c r="BJ412" s="278">
        <v>45760</v>
      </c>
      <c r="BK412" s="305">
        <v>45760</v>
      </c>
      <c r="BL412" s="431" t="s">
        <v>3280</v>
      </c>
      <c r="BM412" s="272"/>
      <c r="BN412" s="422">
        <v>6</v>
      </c>
      <c r="BO412" s="422">
        <v>7</v>
      </c>
      <c r="BP412" s="303"/>
      <c r="BQ412" s="293">
        <v>45757</v>
      </c>
      <c r="BR412" s="284" t="s">
        <v>3015</v>
      </c>
      <c r="BS412" s="280" t="str">
        <f>IF(_DBcomps[[#This Row],[Problem]]="","Yes","No")</f>
        <v>Yes</v>
      </c>
      <c r="BT412" s="1083"/>
      <c r="BU412" s="273"/>
      <c r="BV412" s="273">
        <v>1</v>
      </c>
      <c r="BW412" s="294"/>
      <c r="BX412" s="273">
        <v>5</v>
      </c>
      <c r="BY412" s="279" t="s">
        <v>1259</v>
      </c>
      <c r="BZ412" s="267"/>
      <c r="CA412" s="279"/>
      <c r="CB412" s="279"/>
      <c r="CC412" s="279"/>
      <c r="CD412" s="1283"/>
    </row>
    <row r="413" spans="1:82" s="804" customFormat="1">
      <c r="A413" s="265" t="s">
        <v>58</v>
      </c>
      <c r="B413" s="2" t="s">
        <v>1698</v>
      </c>
      <c r="C413" s="2" t="s">
        <v>503</v>
      </c>
      <c r="D413" s="265" t="s">
        <v>3327</v>
      </c>
      <c r="E413" s="265">
        <v>45758</v>
      </c>
      <c r="F413" s="266" t="str">
        <f>IF(_DBcomps[[#This Row],[Lab RTS]]="","No","Yes")</f>
        <v>Yes</v>
      </c>
      <c r="G413" s="267">
        <v>53.32</v>
      </c>
      <c r="H413" s="267"/>
      <c r="I413" s="267"/>
      <c r="J413" s="267"/>
      <c r="K413" s="267"/>
      <c r="L413" s="268"/>
      <c r="M413" s="275"/>
      <c r="N413" s="267"/>
      <c r="O413" s="267"/>
      <c r="P413" s="297">
        <v>9.51</v>
      </c>
      <c r="Q413" s="269">
        <v>1040</v>
      </c>
      <c r="R413" s="307">
        <v>1.3420000000000001</v>
      </c>
      <c r="S413" s="307"/>
      <c r="T413" s="271">
        <v>7.36</v>
      </c>
      <c r="U413" s="267"/>
      <c r="V413" s="268"/>
      <c r="W413" s="267"/>
      <c r="X413" s="270"/>
      <c r="Y413" s="274"/>
      <c r="Z413" s="290"/>
      <c r="AA413" s="274"/>
      <c r="AB413" s="275"/>
      <c r="AC413" s="274"/>
      <c r="AD413" s="265"/>
      <c r="AE413" s="274" t="s">
        <v>1505</v>
      </c>
      <c r="AF413" s="274"/>
      <c r="AG413" s="275"/>
      <c r="AH413" s="274"/>
      <c r="AI413" s="274"/>
      <c r="AJ413" s="275"/>
      <c r="AK413" s="270"/>
      <c r="AL413" s="274"/>
      <c r="AM413" s="275"/>
      <c r="AN413" s="274"/>
      <c r="AO413" s="275"/>
      <c r="AP413" s="274"/>
      <c r="AQ413" s="277">
        <f t="shared" si="59"/>
        <v>4</v>
      </c>
      <c r="AR413" s="275" t="s">
        <v>737</v>
      </c>
      <c r="AS413" s="267"/>
      <c r="AT413" s="273"/>
      <c r="AU413" s="272"/>
      <c r="AV413" s="272"/>
      <c r="AW413" s="268"/>
      <c r="AX413" s="273"/>
      <c r="AY413" s="273"/>
      <c r="AZ413" s="275"/>
      <c r="BA413" s="268"/>
      <c r="BB413" s="268"/>
      <c r="BC413" s="268"/>
      <c r="BD413" s="268"/>
      <c r="BE413" s="267"/>
      <c r="BF413" s="275"/>
      <c r="BG413" s="275"/>
      <c r="BH413" s="275"/>
      <c r="BI413" s="275"/>
      <c r="BJ413" s="278">
        <v>45760</v>
      </c>
      <c r="BK413" s="305">
        <v>45760</v>
      </c>
      <c r="BL413" s="431" t="s">
        <v>3330</v>
      </c>
      <c r="BM413" s="272" t="s">
        <v>3333</v>
      </c>
      <c r="BN413" s="621">
        <v>16</v>
      </c>
      <c r="BO413" s="422">
        <v>7</v>
      </c>
      <c r="BP413" s="303"/>
      <c r="BQ413" s="293"/>
      <c r="BR413" s="284"/>
      <c r="BS413" s="280" t="str">
        <f>IF(_DBcomps[[#This Row],[Problem]]="","Yes","No")</f>
        <v>Yes</v>
      </c>
      <c r="BT413" s="1083"/>
      <c r="BU413" s="273"/>
      <c r="BV413" s="273">
        <v>2</v>
      </c>
      <c r="BW413" s="294"/>
      <c r="BX413" s="273">
        <v>5</v>
      </c>
      <c r="BY413" s="279" t="s">
        <v>1259</v>
      </c>
      <c r="BZ413" s="267"/>
      <c r="CA413" s="279"/>
      <c r="CB413" s="279"/>
      <c r="CC413" s="279"/>
      <c r="CD413" s="1283"/>
    </row>
    <row r="414" spans="1:82" s="804" customFormat="1">
      <c r="A414" s="265" t="s">
        <v>58</v>
      </c>
      <c r="B414" s="2" t="s">
        <v>1698</v>
      </c>
      <c r="C414" s="2" t="s">
        <v>503</v>
      </c>
      <c r="D414" s="265" t="s">
        <v>3328</v>
      </c>
      <c r="E414" s="265">
        <v>45759</v>
      </c>
      <c r="F414" s="266" t="str">
        <f>IF(_DBcomps[[#This Row],[Lab RTS]]="","No","Yes")</f>
        <v>Yes</v>
      </c>
      <c r="G414" s="267">
        <v>53.6</v>
      </c>
      <c r="H414" s="267"/>
      <c r="I414" s="267"/>
      <c r="J414" s="267"/>
      <c r="K414" s="267"/>
      <c r="L414" s="268"/>
      <c r="M414" s="275"/>
      <c r="N414" s="267"/>
      <c r="O414" s="267"/>
      <c r="P414" s="297">
        <v>9.6199999999999992</v>
      </c>
      <c r="Q414" s="269">
        <v>1208</v>
      </c>
      <c r="R414" s="307">
        <v>1.343</v>
      </c>
      <c r="S414" s="307"/>
      <c r="T414" s="271">
        <v>7.76</v>
      </c>
      <c r="U414" s="267"/>
      <c r="V414" s="268"/>
      <c r="W414" s="267"/>
      <c r="X414" s="270"/>
      <c r="Y414" s="274"/>
      <c r="Z414" s="290"/>
      <c r="AA414" s="274"/>
      <c r="AB414" s="275"/>
      <c r="AC414" s="274"/>
      <c r="AD414" s="265"/>
      <c r="AE414" s="274" t="s">
        <v>1505</v>
      </c>
      <c r="AF414" s="274"/>
      <c r="AG414" s="275"/>
      <c r="AH414" s="274"/>
      <c r="AI414" s="274"/>
      <c r="AJ414" s="275"/>
      <c r="AK414" s="270"/>
      <c r="AL414" s="274"/>
      <c r="AM414" s="275"/>
      <c r="AN414" s="274"/>
      <c r="AO414" s="275"/>
      <c r="AP414" s="274"/>
      <c r="AQ414" s="277">
        <f t="shared" si="59"/>
        <v>4</v>
      </c>
      <c r="AR414" s="275" t="s">
        <v>737</v>
      </c>
      <c r="AS414" s="267"/>
      <c r="AT414" s="273"/>
      <c r="AU414" s="272"/>
      <c r="AV414" s="272"/>
      <c r="AW414" s="268"/>
      <c r="AX414" s="273"/>
      <c r="AY414" s="273"/>
      <c r="AZ414" s="275"/>
      <c r="BA414" s="268"/>
      <c r="BB414" s="268"/>
      <c r="BC414" s="268"/>
      <c r="BD414" s="268"/>
      <c r="BE414" s="267"/>
      <c r="BF414" s="275"/>
      <c r="BG414" s="275"/>
      <c r="BH414" s="275"/>
      <c r="BI414" s="275"/>
      <c r="BJ414" s="278">
        <v>45760</v>
      </c>
      <c r="BK414" s="305">
        <v>45760</v>
      </c>
      <c r="BL414" s="431" t="s">
        <v>3331</v>
      </c>
      <c r="BM414" s="272"/>
      <c r="BN414" s="422">
        <v>6</v>
      </c>
      <c r="BO414" s="422">
        <v>7</v>
      </c>
      <c r="BP414" s="303"/>
      <c r="BQ414" s="293">
        <v>45757</v>
      </c>
      <c r="BR414" s="284" t="s">
        <v>3334</v>
      </c>
      <c r="BS414" s="280" t="str">
        <f>IF(_DBcomps[[#This Row],[Problem]]="","Yes","No")</f>
        <v>Yes</v>
      </c>
      <c r="BT414" s="1083"/>
      <c r="BU414" s="273"/>
      <c r="BV414" s="273">
        <v>1</v>
      </c>
      <c r="BW414" s="294"/>
      <c r="BX414" s="273">
        <v>5</v>
      </c>
      <c r="BY414" s="279" t="s">
        <v>1259</v>
      </c>
      <c r="BZ414" s="267"/>
      <c r="CA414" s="279"/>
      <c r="CB414" s="279"/>
      <c r="CC414" s="279"/>
      <c r="CD414" s="1283"/>
    </row>
    <row r="415" spans="1:82" s="804" customFormat="1">
      <c r="A415" s="265" t="s">
        <v>58</v>
      </c>
      <c r="B415" s="2" t="s">
        <v>1698</v>
      </c>
      <c r="C415" s="2" t="s">
        <v>503</v>
      </c>
      <c r="D415" s="265" t="s">
        <v>3329</v>
      </c>
      <c r="E415" s="265">
        <v>45759</v>
      </c>
      <c r="F415" s="266" t="str">
        <f>IF(_DBcomps[[#This Row],[Lab RTS]]="","No","Yes")</f>
        <v>Yes</v>
      </c>
      <c r="G415" s="267">
        <v>53.68</v>
      </c>
      <c r="H415" s="267"/>
      <c r="I415" s="267"/>
      <c r="J415" s="267"/>
      <c r="K415" s="267"/>
      <c r="L415" s="268"/>
      <c r="M415" s="275"/>
      <c r="N415" s="267"/>
      <c r="O415" s="267"/>
      <c r="P415" s="297">
        <v>9.4499999999999993</v>
      </c>
      <c r="Q415" s="269">
        <v>1120</v>
      </c>
      <c r="R415" s="307">
        <v>1.3420000000000001</v>
      </c>
      <c r="S415" s="307"/>
      <c r="T415" s="271">
        <v>7.45</v>
      </c>
      <c r="U415" s="267"/>
      <c r="V415" s="268"/>
      <c r="W415" s="267"/>
      <c r="X415" s="270"/>
      <c r="Y415" s="274"/>
      <c r="Z415" s="290"/>
      <c r="AA415" s="274"/>
      <c r="AB415" s="275"/>
      <c r="AC415" s="274"/>
      <c r="AD415" s="265"/>
      <c r="AE415" s="274" t="s">
        <v>1505</v>
      </c>
      <c r="AF415" s="274"/>
      <c r="AG415" s="275"/>
      <c r="AH415" s="274"/>
      <c r="AI415" s="274"/>
      <c r="AJ415" s="275"/>
      <c r="AK415" s="270"/>
      <c r="AL415" s="274"/>
      <c r="AM415" s="275"/>
      <c r="AN415" s="274"/>
      <c r="AO415" s="275"/>
      <c r="AP415" s="274"/>
      <c r="AQ415" s="277">
        <f t="shared" si="59"/>
        <v>4</v>
      </c>
      <c r="AR415" s="275" t="s">
        <v>737</v>
      </c>
      <c r="AS415" s="267"/>
      <c r="AT415" s="273"/>
      <c r="AU415" s="272"/>
      <c r="AV415" s="272"/>
      <c r="AW415" s="268"/>
      <c r="AX415" s="273"/>
      <c r="AY415" s="273"/>
      <c r="AZ415" s="275"/>
      <c r="BA415" s="268"/>
      <c r="BB415" s="268"/>
      <c r="BC415" s="268"/>
      <c r="BD415" s="268"/>
      <c r="BE415" s="267"/>
      <c r="BF415" s="275"/>
      <c r="BG415" s="275"/>
      <c r="BH415" s="275"/>
      <c r="BI415" s="275"/>
      <c r="BJ415" s="278">
        <v>45760</v>
      </c>
      <c r="BK415" s="305">
        <v>45760</v>
      </c>
      <c r="BL415" s="431" t="s">
        <v>3332</v>
      </c>
      <c r="BM415" s="272"/>
      <c r="BN415" s="422">
        <v>8</v>
      </c>
      <c r="BO415" s="422">
        <v>7</v>
      </c>
      <c r="BP415" s="303"/>
      <c r="BQ415" s="293">
        <v>45758</v>
      </c>
      <c r="BR415" s="284" t="s">
        <v>3335</v>
      </c>
      <c r="BS415" s="280" t="str">
        <f>IF(_DBcomps[[#This Row],[Problem]]="","Yes","No")</f>
        <v>Yes</v>
      </c>
      <c r="BT415" s="1083"/>
      <c r="BU415" s="273"/>
      <c r="BV415" s="273">
        <v>1</v>
      </c>
      <c r="BW415" s="294"/>
      <c r="BX415" s="273">
        <v>5</v>
      </c>
      <c r="BY415" s="279" t="s">
        <v>1259</v>
      </c>
      <c r="BZ415" s="267"/>
      <c r="CA415" s="279"/>
      <c r="CB415" s="279"/>
      <c r="CC415" s="279"/>
      <c r="CD415" s="1283"/>
    </row>
    <row r="416" spans="1:82" s="804" customFormat="1">
      <c r="A416" s="265" t="s">
        <v>58</v>
      </c>
      <c r="B416" s="2" t="s">
        <v>1698</v>
      </c>
      <c r="C416" s="2" t="s">
        <v>503</v>
      </c>
      <c r="D416" s="265" t="s">
        <v>3337</v>
      </c>
      <c r="E416" s="265">
        <v>45761</v>
      </c>
      <c r="F416" s="266" t="str">
        <f>IF(_DBcomps[[#This Row],[Lab RTS]]="","No","Yes")</f>
        <v>Yes</v>
      </c>
      <c r="G416" s="267">
        <v>53.04</v>
      </c>
      <c r="H416" s="267"/>
      <c r="I416" s="267"/>
      <c r="J416" s="267"/>
      <c r="K416" s="267"/>
      <c r="L416" s="268"/>
      <c r="M416" s="275"/>
      <c r="N416" s="267"/>
      <c r="O416" s="267"/>
      <c r="P416" s="297">
        <v>9.36</v>
      </c>
      <c r="Q416" s="269">
        <v>1208</v>
      </c>
      <c r="R416" s="307">
        <v>1.3420000000000001</v>
      </c>
      <c r="S416" s="307"/>
      <c r="T416" s="271">
        <v>7.61</v>
      </c>
      <c r="U416" s="267"/>
      <c r="V416" s="268"/>
      <c r="W416" s="267"/>
      <c r="X416" s="270"/>
      <c r="Y416" s="274"/>
      <c r="Z416" s="290"/>
      <c r="AA416" s="274"/>
      <c r="AB416" s="275"/>
      <c r="AC416" s="274"/>
      <c r="AD416" s="265"/>
      <c r="AE416" s="274" t="s">
        <v>1505</v>
      </c>
      <c r="AF416" s="274"/>
      <c r="AG416" s="275"/>
      <c r="AH416" s="274"/>
      <c r="AI416" s="274"/>
      <c r="AJ416" s="275"/>
      <c r="AK416" s="270"/>
      <c r="AL416" s="274"/>
      <c r="AM416" s="275"/>
      <c r="AN416" s="274"/>
      <c r="AO416" s="275"/>
      <c r="AP416" s="274"/>
      <c r="AQ416" s="277">
        <f t="shared" ref="AQ416:AQ423" si="60">MONTH(E416)</f>
        <v>4</v>
      </c>
      <c r="AR416" s="275" t="s">
        <v>737</v>
      </c>
      <c r="AS416" s="267"/>
      <c r="AT416" s="273"/>
      <c r="AU416" s="272"/>
      <c r="AV416" s="272"/>
      <c r="AW416" s="268"/>
      <c r="AX416" s="273"/>
      <c r="AY416" s="273"/>
      <c r="AZ416" s="275"/>
      <c r="BA416" s="268"/>
      <c r="BB416" s="268"/>
      <c r="BC416" s="268"/>
      <c r="BD416" s="268"/>
      <c r="BE416" s="267"/>
      <c r="BF416" s="275"/>
      <c r="BG416" s="275"/>
      <c r="BH416" s="275"/>
      <c r="BI416" s="275"/>
      <c r="BJ416" s="278">
        <v>45761</v>
      </c>
      <c r="BK416" s="305">
        <v>45761</v>
      </c>
      <c r="BL416" s="431" t="s">
        <v>3340</v>
      </c>
      <c r="BM416" s="272"/>
      <c r="BN416" s="422">
        <v>4</v>
      </c>
      <c r="BO416" s="422">
        <v>7</v>
      </c>
      <c r="BP416" s="303"/>
      <c r="BQ416" s="293">
        <v>45759</v>
      </c>
      <c r="BR416" s="284" t="s">
        <v>3341</v>
      </c>
      <c r="BS416" s="280" t="str">
        <f>IF(_DBcomps[[#This Row],[Problem]]="","Yes","No")</f>
        <v>Yes</v>
      </c>
      <c r="BT416" s="1083"/>
      <c r="BU416" s="273"/>
      <c r="BV416" s="273">
        <v>1</v>
      </c>
      <c r="BW416" s="294"/>
      <c r="BX416" s="273">
        <v>5</v>
      </c>
      <c r="BY416" s="279" t="s">
        <v>1259</v>
      </c>
      <c r="BZ416" s="267"/>
      <c r="CA416" s="279"/>
      <c r="CB416" s="279"/>
      <c r="CC416" s="279"/>
      <c r="CD416" s="1283"/>
    </row>
    <row r="417" spans="1:85" s="804" customFormat="1">
      <c r="A417" s="265" t="s">
        <v>58</v>
      </c>
      <c r="B417" s="2" t="s">
        <v>1637</v>
      </c>
      <c r="C417" s="2" t="s">
        <v>1638</v>
      </c>
      <c r="D417" s="265" t="s">
        <v>3338</v>
      </c>
      <c r="E417" s="265">
        <v>45761</v>
      </c>
      <c r="F417" s="266" t="str">
        <f>IF(_DBcomps[[#This Row],[Lab RTS]]="","No","Yes")</f>
        <v>Yes</v>
      </c>
      <c r="G417" s="267">
        <v>53.61</v>
      </c>
      <c r="H417" s="267"/>
      <c r="I417" s="267"/>
      <c r="J417" s="267"/>
      <c r="K417" s="267"/>
      <c r="L417" s="268"/>
      <c r="M417" s="275"/>
      <c r="N417" s="267"/>
      <c r="O417" s="267"/>
      <c r="P417" s="297">
        <v>9.07</v>
      </c>
      <c r="Q417" s="269">
        <v>1116</v>
      </c>
      <c r="R417" s="307">
        <v>1.3420000000000001</v>
      </c>
      <c r="S417" s="307"/>
      <c r="T417" s="271">
        <v>7.25</v>
      </c>
      <c r="U417" s="267"/>
      <c r="V417" s="268"/>
      <c r="W417" s="267"/>
      <c r="X417" s="270"/>
      <c r="Y417" s="274"/>
      <c r="Z417" s="290"/>
      <c r="AA417" s="274"/>
      <c r="AB417" s="275"/>
      <c r="AC417" s="274"/>
      <c r="AD417" s="265"/>
      <c r="AE417" s="274" t="s">
        <v>1505</v>
      </c>
      <c r="AF417" s="274"/>
      <c r="AG417" s="275"/>
      <c r="AH417" s="274"/>
      <c r="AI417" s="274"/>
      <c r="AJ417" s="275"/>
      <c r="AK417" s="270"/>
      <c r="AL417" s="274"/>
      <c r="AM417" s="275"/>
      <c r="AN417" s="274"/>
      <c r="AO417" s="275"/>
      <c r="AP417" s="274"/>
      <c r="AQ417" s="277">
        <f t="shared" si="60"/>
        <v>4</v>
      </c>
      <c r="AR417" s="275" t="s">
        <v>737</v>
      </c>
      <c r="AS417" s="267"/>
      <c r="AT417" s="273"/>
      <c r="AU417" s="272"/>
      <c r="AV417" s="272"/>
      <c r="AW417" s="268"/>
      <c r="AX417" s="273"/>
      <c r="AY417" s="273"/>
      <c r="AZ417" s="275"/>
      <c r="BA417" s="268"/>
      <c r="BB417" s="268"/>
      <c r="BC417" s="268"/>
      <c r="BD417" s="268"/>
      <c r="BE417" s="267"/>
      <c r="BF417" s="275"/>
      <c r="BG417" s="275"/>
      <c r="BH417" s="275"/>
      <c r="BI417" s="275"/>
      <c r="BJ417" s="278">
        <v>45761</v>
      </c>
      <c r="BK417" s="305">
        <v>45761</v>
      </c>
      <c r="BL417" s="431" t="s">
        <v>3339</v>
      </c>
      <c r="BM417" s="272" t="s">
        <v>2726</v>
      </c>
      <c r="BN417" s="422">
        <v>10</v>
      </c>
      <c r="BO417" s="422">
        <v>7</v>
      </c>
      <c r="BP417" s="303"/>
      <c r="BQ417" s="293">
        <v>45761</v>
      </c>
      <c r="BR417" s="284"/>
      <c r="BS417" s="280" t="str">
        <f>IF(_DBcomps[[#This Row],[Problem]]="","Yes","No")</f>
        <v>Yes</v>
      </c>
      <c r="BT417" s="1083"/>
      <c r="BU417" s="273"/>
      <c r="BV417" s="273">
        <v>2</v>
      </c>
      <c r="BW417" s="294"/>
      <c r="BX417" s="273">
        <v>5</v>
      </c>
      <c r="BY417" s="279" t="s">
        <v>1259</v>
      </c>
      <c r="BZ417" s="267"/>
      <c r="CA417" s="279"/>
      <c r="CB417" s="279"/>
      <c r="CC417" s="279"/>
      <c r="CD417" s="1283"/>
    </row>
    <row r="418" spans="1:85" s="804" customFormat="1">
      <c r="A418" s="265" t="s">
        <v>58</v>
      </c>
      <c r="B418" s="2" t="s">
        <v>1698</v>
      </c>
      <c r="C418" s="2" t="s">
        <v>503</v>
      </c>
      <c r="D418" s="265" t="s">
        <v>3344</v>
      </c>
      <c r="E418" s="265">
        <v>45761</v>
      </c>
      <c r="F418" s="266" t="str">
        <f>IF(_DBcomps[[#This Row],[Lab RTS]]="","No","Yes")</f>
        <v>Yes</v>
      </c>
      <c r="G418" s="267">
        <v>53.67</v>
      </c>
      <c r="H418" s="267"/>
      <c r="I418" s="267"/>
      <c r="J418" s="267"/>
      <c r="K418" s="267"/>
      <c r="L418" s="268"/>
      <c r="M418" s="275"/>
      <c r="N418" s="267"/>
      <c r="O418" s="267"/>
      <c r="P418" s="297">
        <v>9.5299999999999994</v>
      </c>
      <c r="Q418" s="269">
        <v>968</v>
      </c>
      <c r="R418" s="307">
        <v>1.337</v>
      </c>
      <c r="S418" s="307"/>
      <c r="T418" s="271">
        <v>7.44</v>
      </c>
      <c r="U418" s="267"/>
      <c r="V418" s="268"/>
      <c r="W418" s="267"/>
      <c r="X418" s="270"/>
      <c r="Y418" s="274"/>
      <c r="Z418" s="290"/>
      <c r="AA418" s="274"/>
      <c r="AB418" s="275"/>
      <c r="AC418" s="274"/>
      <c r="AD418" s="265"/>
      <c r="AE418" s="274" t="s">
        <v>1505</v>
      </c>
      <c r="AF418" s="274"/>
      <c r="AG418" s="275"/>
      <c r="AH418" s="274"/>
      <c r="AI418" s="274"/>
      <c r="AJ418" s="275"/>
      <c r="AK418" s="270"/>
      <c r="AL418" s="274"/>
      <c r="AM418" s="275"/>
      <c r="AN418" s="274"/>
      <c r="AO418" s="275"/>
      <c r="AP418" s="274"/>
      <c r="AQ418" s="277">
        <f t="shared" si="60"/>
        <v>4</v>
      </c>
      <c r="AR418" s="275" t="s">
        <v>737</v>
      </c>
      <c r="AS418" s="267"/>
      <c r="AT418" s="273"/>
      <c r="AU418" s="272"/>
      <c r="AV418" s="272"/>
      <c r="AW418" s="268"/>
      <c r="AX418" s="273"/>
      <c r="AY418" s="273"/>
      <c r="AZ418" s="275"/>
      <c r="BA418" s="268"/>
      <c r="BB418" s="268"/>
      <c r="BC418" s="268"/>
      <c r="BD418" s="268"/>
      <c r="BE418" s="267"/>
      <c r="BF418" s="275"/>
      <c r="BG418" s="275"/>
      <c r="BH418" s="275"/>
      <c r="BI418" s="275"/>
      <c r="BJ418" s="278">
        <v>45761</v>
      </c>
      <c r="BK418" s="305">
        <v>45761</v>
      </c>
      <c r="BL418" s="431" t="s">
        <v>3346</v>
      </c>
      <c r="BM418" s="272"/>
      <c r="BN418" s="422">
        <v>5</v>
      </c>
      <c r="BO418" s="422">
        <v>7</v>
      </c>
      <c r="BP418" s="303"/>
      <c r="BQ418" s="293">
        <v>45760</v>
      </c>
      <c r="BR418" s="284" t="s">
        <v>3341</v>
      </c>
      <c r="BS418" s="280" t="str">
        <f>IF(_DBcomps[[#This Row],[Problem]]="","Yes","No")</f>
        <v>Yes</v>
      </c>
      <c r="BT418" s="1083"/>
      <c r="BU418" s="273"/>
      <c r="BV418" s="273">
        <v>1</v>
      </c>
      <c r="BW418" s="294"/>
      <c r="BX418" s="273">
        <v>5</v>
      </c>
      <c r="BY418" s="279" t="s">
        <v>1259</v>
      </c>
      <c r="BZ418" s="267"/>
      <c r="CA418" s="279"/>
      <c r="CB418" s="279"/>
      <c r="CC418" s="279"/>
      <c r="CD418" s="1283"/>
    </row>
    <row r="419" spans="1:85" s="804" customFormat="1">
      <c r="A419" s="265" t="s">
        <v>58</v>
      </c>
      <c r="B419" s="2" t="s">
        <v>1698</v>
      </c>
      <c r="C419" s="2" t="s">
        <v>503</v>
      </c>
      <c r="D419" s="265" t="s">
        <v>3345</v>
      </c>
      <c r="E419" s="265">
        <v>45761</v>
      </c>
      <c r="F419" s="266" t="str">
        <f>IF(_DBcomps[[#This Row],[Lab RTS]]="","No","Yes")</f>
        <v>Yes</v>
      </c>
      <c r="G419" s="267">
        <v>53.88</v>
      </c>
      <c r="H419" s="267"/>
      <c r="I419" s="267"/>
      <c r="J419" s="267"/>
      <c r="K419" s="267"/>
      <c r="L419" s="268"/>
      <c r="M419" s="275"/>
      <c r="N419" s="267"/>
      <c r="O419" s="267"/>
      <c r="P419" s="297">
        <v>9.32</v>
      </c>
      <c r="Q419" s="269">
        <v>984</v>
      </c>
      <c r="R419" s="307">
        <v>1.325</v>
      </c>
      <c r="S419" s="307"/>
      <c r="T419" s="271">
        <v>7.29</v>
      </c>
      <c r="U419" s="267"/>
      <c r="V419" s="268"/>
      <c r="W419" s="267"/>
      <c r="X419" s="270"/>
      <c r="Y419" s="274"/>
      <c r="Z419" s="290"/>
      <c r="AA419" s="274"/>
      <c r="AB419" s="275"/>
      <c r="AC419" s="274"/>
      <c r="AD419" s="265"/>
      <c r="AE419" s="274" t="s">
        <v>1505</v>
      </c>
      <c r="AF419" s="274"/>
      <c r="AG419" s="275"/>
      <c r="AH419" s="274"/>
      <c r="AI419" s="274"/>
      <c r="AJ419" s="275"/>
      <c r="AK419" s="270"/>
      <c r="AL419" s="274"/>
      <c r="AM419" s="275"/>
      <c r="AN419" s="274"/>
      <c r="AO419" s="275"/>
      <c r="AP419" s="274"/>
      <c r="AQ419" s="277">
        <f t="shared" si="60"/>
        <v>4</v>
      </c>
      <c r="AR419" s="275" t="s">
        <v>737</v>
      </c>
      <c r="AS419" s="267"/>
      <c r="AT419" s="273"/>
      <c r="AU419" s="272"/>
      <c r="AV419" s="272"/>
      <c r="AW419" s="268"/>
      <c r="AX419" s="273"/>
      <c r="AY419" s="273"/>
      <c r="AZ419" s="275"/>
      <c r="BA419" s="268"/>
      <c r="BB419" s="268"/>
      <c r="BC419" s="268"/>
      <c r="BD419" s="268"/>
      <c r="BE419" s="267"/>
      <c r="BF419" s="275"/>
      <c r="BG419" s="275"/>
      <c r="BH419" s="275"/>
      <c r="BI419" s="275"/>
      <c r="BJ419" s="278">
        <v>45761</v>
      </c>
      <c r="BK419" s="305">
        <v>45761</v>
      </c>
      <c r="BL419" s="431" t="s">
        <v>3347</v>
      </c>
      <c r="BM419" s="272"/>
      <c r="BN419" s="422">
        <v>8</v>
      </c>
      <c r="BO419" s="422">
        <v>7</v>
      </c>
      <c r="BP419" s="303"/>
      <c r="BQ419" s="293">
        <v>45760</v>
      </c>
      <c r="BR419" s="284" t="s">
        <v>3348</v>
      </c>
      <c r="BS419" s="280" t="str">
        <f>IF(_DBcomps[[#This Row],[Problem]]="","Yes","No")</f>
        <v>Yes</v>
      </c>
      <c r="BT419" s="1083"/>
      <c r="BU419" s="273"/>
      <c r="BV419" s="273">
        <v>1</v>
      </c>
      <c r="BW419" s="294"/>
      <c r="BX419" s="273">
        <v>5</v>
      </c>
      <c r="BY419" s="279" t="s">
        <v>1259</v>
      </c>
      <c r="BZ419" s="1122">
        <v>3.35</v>
      </c>
      <c r="CA419" s="279"/>
      <c r="CB419" s="279"/>
      <c r="CC419" s="279"/>
      <c r="CD419" s="816" t="s">
        <v>3349</v>
      </c>
    </row>
    <row r="420" spans="1:85" s="804" customFormat="1">
      <c r="A420" s="265" t="s">
        <v>58</v>
      </c>
      <c r="B420" s="2" t="s">
        <v>1698</v>
      </c>
      <c r="C420" s="2" t="s">
        <v>503</v>
      </c>
      <c r="D420" s="265" t="s">
        <v>3398</v>
      </c>
      <c r="E420" s="265">
        <v>45762</v>
      </c>
      <c r="F420" s="266" t="str">
        <f>IF(_DBcomps[[#This Row],[Lab RTS]]="","No","Yes")</f>
        <v>Yes</v>
      </c>
      <c r="G420" s="267">
        <v>53.81</v>
      </c>
      <c r="H420" s="267"/>
      <c r="I420" s="267"/>
      <c r="J420" s="267"/>
      <c r="K420" s="267"/>
      <c r="L420" s="268"/>
      <c r="M420" s="275"/>
      <c r="N420" s="267"/>
      <c r="O420" s="267"/>
      <c r="P420" s="297">
        <v>9.67</v>
      </c>
      <c r="Q420" s="269">
        <v>1336</v>
      </c>
      <c r="R420" s="307">
        <v>1.3440000000000001</v>
      </c>
      <c r="S420" s="307"/>
      <c r="T420" s="271">
        <v>7.8</v>
      </c>
      <c r="U420" s="267"/>
      <c r="V420" s="268"/>
      <c r="W420" s="267"/>
      <c r="X420" s="270"/>
      <c r="Y420" s="274"/>
      <c r="Z420" s="290"/>
      <c r="AA420" s="274"/>
      <c r="AB420" s="275"/>
      <c r="AC420" s="274"/>
      <c r="AD420" s="265"/>
      <c r="AE420" s="274" t="s">
        <v>1505</v>
      </c>
      <c r="AF420" s="274"/>
      <c r="AG420" s="275"/>
      <c r="AH420" s="274"/>
      <c r="AI420" s="274"/>
      <c r="AJ420" s="275"/>
      <c r="AK420" s="270"/>
      <c r="AL420" s="274"/>
      <c r="AM420" s="275"/>
      <c r="AN420" s="274"/>
      <c r="AO420" s="275"/>
      <c r="AP420" s="274"/>
      <c r="AQ420" s="277">
        <f t="shared" si="60"/>
        <v>4</v>
      </c>
      <c r="AR420" s="275" t="s">
        <v>737</v>
      </c>
      <c r="AS420" s="267"/>
      <c r="AT420" s="273"/>
      <c r="AU420" s="272"/>
      <c r="AV420" s="272"/>
      <c r="AW420" s="268"/>
      <c r="AX420" s="273"/>
      <c r="AY420" s="273"/>
      <c r="AZ420" s="275"/>
      <c r="BA420" s="268"/>
      <c r="BB420" s="268"/>
      <c r="BC420" s="268"/>
      <c r="BD420" s="268"/>
      <c r="BE420" s="267"/>
      <c r="BF420" s="275"/>
      <c r="BG420" s="275"/>
      <c r="BH420" s="275"/>
      <c r="BI420" s="275"/>
      <c r="BJ420" s="278">
        <v>45763</v>
      </c>
      <c r="BK420" s="305">
        <v>45763</v>
      </c>
      <c r="BL420" s="431" t="s">
        <v>3399</v>
      </c>
      <c r="BM420" s="272"/>
      <c r="BN420" s="422">
        <v>6</v>
      </c>
      <c r="BO420" s="422">
        <v>7</v>
      </c>
      <c r="BP420" s="303"/>
      <c r="BQ420" s="293">
        <v>45761</v>
      </c>
      <c r="BR420" s="284" t="s">
        <v>3400</v>
      </c>
      <c r="BS420" s="280" t="str">
        <f>IF(_DBcomps[[#This Row],[Problem]]="","Yes","No")</f>
        <v>Yes</v>
      </c>
      <c r="BT420" s="1083"/>
      <c r="BU420" s="273"/>
      <c r="BV420" s="273">
        <v>1</v>
      </c>
      <c r="BW420" s="294"/>
      <c r="BX420" s="273">
        <v>5</v>
      </c>
      <c r="BY420" s="279" t="s">
        <v>1259</v>
      </c>
      <c r="BZ420" s="267"/>
      <c r="CA420" s="279"/>
      <c r="CB420" s="279"/>
      <c r="CC420" s="279"/>
      <c r="CD420" s="1283"/>
    </row>
    <row r="421" spans="1:85" s="804" customFormat="1">
      <c r="A421" s="265" t="s">
        <v>58</v>
      </c>
      <c r="B421" s="2" t="s">
        <v>1698</v>
      </c>
      <c r="C421" s="2" t="s">
        <v>503</v>
      </c>
      <c r="D421" s="265" t="s">
        <v>3401</v>
      </c>
      <c r="E421" s="265">
        <v>45762</v>
      </c>
      <c r="F421" s="266" t="str">
        <f>IF(_DBcomps[[#This Row],[Lab RTS]]="","No","Yes")</f>
        <v>Yes</v>
      </c>
      <c r="G421" s="267">
        <v>53.8</v>
      </c>
      <c r="H421" s="267"/>
      <c r="I421" s="267"/>
      <c r="J421" s="267"/>
      <c r="K421" s="267"/>
      <c r="L421" s="268"/>
      <c r="M421" s="275"/>
      <c r="N421" s="267"/>
      <c r="O421" s="267"/>
      <c r="P421" s="297">
        <v>9.6199999999999992</v>
      </c>
      <c r="Q421" s="269">
        <v>1101</v>
      </c>
      <c r="R421" s="307">
        <v>1.34</v>
      </c>
      <c r="S421" s="307"/>
      <c r="T421" s="271">
        <v>7.54</v>
      </c>
      <c r="U421" s="267"/>
      <c r="V421" s="268"/>
      <c r="W421" s="267"/>
      <c r="X421" s="270"/>
      <c r="Y421" s="274"/>
      <c r="Z421" s="290"/>
      <c r="AA421" s="274"/>
      <c r="AB421" s="275"/>
      <c r="AC421" s="274"/>
      <c r="AD421" s="265"/>
      <c r="AE421" s="274" t="s">
        <v>1505</v>
      </c>
      <c r="AF421" s="274"/>
      <c r="AG421" s="275"/>
      <c r="AH421" s="274"/>
      <c r="AI421" s="274"/>
      <c r="AJ421" s="275"/>
      <c r="AK421" s="270"/>
      <c r="AL421" s="274"/>
      <c r="AM421" s="275"/>
      <c r="AN421" s="274"/>
      <c r="AO421" s="275"/>
      <c r="AP421" s="274"/>
      <c r="AQ421" s="277">
        <f t="shared" si="60"/>
        <v>4</v>
      </c>
      <c r="AR421" s="275" t="s">
        <v>737</v>
      </c>
      <c r="AS421" s="267"/>
      <c r="AT421" s="273"/>
      <c r="AU421" s="272"/>
      <c r="AV421" s="272"/>
      <c r="AW421" s="268"/>
      <c r="AX421" s="273"/>
      <c r="AY421" s="273"/>
      <c r="AZ421" s="275"/>
      <c r="BA421" s="268"/>
      <c r="BB421" s="268"/>
      <c r="BC421" s="268"/>
      <c r="BD421" s="268"/>
      <c r="BE421" s="267"/>
      <c r="BF421" s="275"/>
      <c r="BG421" s="275"/>
      <c r="BH421" s="275"/>
      <c r="BI421" s="275"/>
      <c r="BJ421" s="278">
        <v>45763</v>
      </c>
      <c r="BK421" s="305">
        <v>45763</v>
      </c>
      <c r="BL421" s="431" t="s">
        <v>3402</v>
      </c>
      <c r="BM421" s="272"/>
      <c r="BN421" s="422">
        <v>6</v>
      </c>
      <c r="BO421" s="422">
        <v>7</v>
      </c>
      <c r="BP421" s="303"/>
      <c r="BQ421" s="293">
        <v>45761</v>
      </c>
      <c r="BR421" s="284" t="s">
        <v>3403</v>
      </c>
      <c r="BS421" s="280" t="str">
        <f>IF(_DBcomps[[#This Row],[Problem]]="","Yes","No")</f>
        <v>Yes</v>
      </c>
      <c r="BT421" s="1083"/>
      <c r="BU421" s="273"/>
      <c r="BV421" s="273">
        <v>1</v>
      </c>
      <c r="BW421" s="294"/>
      <c r="BX421" s="273">
        <v>5</v>
      </c>
      <c r="BY421" s="279" t="s">
        <v>1259</v>
      </c>
      <c r="BZ421" s="267"/>
      <c r="CA421" s="279"/>
      <c r="CB421" s="279"/>
      <c r="CC421" s="279"/>
      <c r="CD421" s="1283"/>
    </row>
    <row r="422" spans="1:85" s="804" customFormat="1">
      <c r="A422" s="265" t="s">
        <v>58</v>
      </c>
      <c r="B422" s="2" t="s">
        <v>1698</v>
      </c>
      <c r="C422" s="2" t="s">
        <v>503</v>
      </c>
      <c r="D422" s="265" t="s">
        <v>3404</v>
      </c>
      <c r="E422" s="265">
        <v>45762</v>
      </c>
      <c r="F422" s="266" t="str">
        <f>IF(_DBcomps[[#This Row],[Lab RTS]]="","No","Yes")</f>
        <v>Yes</v>
      </c>
      <c r="G422" s="267">
        <v>53.69</v>
      </c>
      <c r="H422" s="267"/>
      <c r="I422" s="267"/>
      <c r="J422" s="267"/>
      <c r="K422" s="267"/>
      <c r="L422" s="268"/>
      <c r="M422" s="275"/>
      <c r="N422" s="267"/>
      <c r="O422" s="267"/>
      <c r="P422" s="297">
        <v>9.4700000000000006</v>
      </c>
      <c r="Q422" s="269">
        <v>1323</v>
      </c>
      <c r="R422" s="307">
        <v>1.3440000000000001</v>
      </c>
      <c r="S422" s="307"/>
      <c r="T422" s="271">
        <v>7.74</v>
      </c>
      <c r="U422" s="267"/>
      <c r="V422" s="268"/>
      <c r="W422" s="267"/>
      <c r="X422" s="270"/>
      <c r="Y422" s="274"/>
      <c r="Z422" s="290"/>
      <c r="AA422" s="274"/>
      <c r="AB422" s="275"/>
      <c r="AC422" s="274"/>
      <c r="AD422" s="265"/>
      <c r="AE422" s="274" t="s">
        <v>1505</v>
      </c>
      <c r="AF422" s="274"/>
      <c r="AG422" s="275"/>
      <c r="AH422" s="274"/>
      <c r="AI422" s="274"/>
      <c r="AJ422" s="275"/>
      <c r="AK422" s="270"/>
      <c r="AL422" s="274"/>
      <c r="AM422" s="275"/>
      <c r="AN422" s="274"/>
      <c r="AO422" s="275"/>
      <c r="AP422" s="274"/>
      <c r="AQ422" s="277">
        <f t="shared" si="60"/>
        <v>4</v>
      </c>
      <c r="AR422" s="275" t="s">
        <v>737</v>
      </c>
      <c r="AS422" s="267"/>
      <c r="AT422" s="273"/>
      <c r="AU422" s="272"/>
      <c r="AV422" s="272"/>
      <c r="AW422" s="268"/>
      <c r="AX422" s="273"/>
      <c r="AY422" s="273"/>
      <c r="AZ422" s="275"/>
      <c r="BA422" s="268"/>
      <c r="BB422" s="268"/>
      <c r="BC422" s="268"/>
      <c r="BD422" s="268"/>
      <c r="BE422" s="267"/>
      <c r="BF422" s="275"/>
      <c r="BG422" s="275"/>
      <c r="BH422" s="275"/>
      <c r="BI422" s="275"/>
      <c r="BJ422" s="278">
        <v>45763</v>
      </c>
      <c r="BK422" s="305">
        <v>45763</v>
      </c>
      <c r="BL422" s="431" t="s">
        <v>3405</v>
      </c>
      <c r="BM422" s="272"/>
      <c r="BN422" s="422">
        <v>6</v>
      </c>
      <c r="BO422" s="422">
        <v>7</v>
      </c>
      <c r="BP422" s="303"/>
      <c r="BQ422" s="293">
        <v>45762</v>
      </c>
      <c r="BR422" s="284" t="s">
        <v>2770</v>
      </c>
      <c r="BS422" s="280" t="str">
        <f>IF(_DBcomps[[#This Row],[Problem]]="","Yes","No")</f>
        <v>Yes</v>
      </c>
      <c r="BT422" s="1083"/>
      <c r="BU422" s="273"/>
      <c r="BV422" s="273">
        <v>1</v>
      </c>
      <c r="BW422" s="294"/>
      <c r="BX422" s="273">
        <v>5</v>
      </c>
      <c r="BY422" s="279" t="s">
        <v>1259</v>
      </c>
      <c r="BZ422" s="267"/>
      <c r="CA422" s="279"/>
      <c r="CB422" s="279"/>
      <c r="CC422" s="279"/>
      <c r="CD422" s="1283"/>
    </row>
    <row r="423" spans="1:85">
      <c r="A423" s="265" t="s">
        <v>58</v>
      </c>
      <c r="B423" s="2" t="s">
        <v>1698</v>
      </c>
      <c r="C423" s="2" t="s">
        <v>503</v>
      </c>
      <c r="D423" s="265" t="s">
        <v>3407</v>
      </c>
      <c r="E423" s="265">
        <v>45762</v>
      </c>
      <c r="F423" s="266" t="str">
        <f>IF(_DBcomps[[#This Row],[Lab RTS]]="","No","Yes")</f>
        <v>Yes</v>
      </c>
      <c r="G423" s="267">
        <v>53.65</v>
      </c>
      <c r="H423" s="267"/>
      <c r="I423" s="267"/>
      <c r="J423" s="267"/>
      <c r="K423" s="267"/>
      <c r="L423" s="268"/>
      <c r="M423" s="275"/>
      <c r="N423" s="267"/>
      <c r="O423" s="267"/>
      <c r="P423" s="297">
        <v>9.2899999999999991</v>
      </c>
      <c r="Q423" s="269">
        <v>1236</v>
      </c>
      <c r="R423" s="307">
        <v>1.343</v>
      </c>
      <c r="S423" s="307"/>
      <c r="T423" s="271">
        <v>7.82</v>
      </c>
      <c r="U423" s="267"/>
      <c r="V423" s="268"/>
      <c r="W423" s="267"/>
      <c r="X423" s="270"/>
      <c r="Y423" s="274"/>
      <c r="Z423" s="290"/>
      <c r="AA423" s="274"/>
      <c r="AB423" s="275"/>
      <c r="AC423" s="274"/>
      <c r="AD423" s="265"/>
      <c r="AE423" s="274" t="s">
        <v>1505</v>
      </c>
      <c r="AF423" s="274"/>
      <c r="AG423" s="275"/>
      <c r="AH423" s="274"/>
      <c r="AI423" s="274"/>
      <c r="AJ423" s="275"/>
      <c r="AK423" s="270"/>
      <c r="AL423" s="274"/>
      <c r="AM423" s="275"/>
      <c r="AN423" s="274"/>
      <c r="AO423" s="275"/>
      <c r="AP423" s="274"/>
      <c r="AQ423" s="277">
        <f t="shared" si="60"/>
        <v>4</v>
      </c>
      <c r="AR423" s="275" t="s">
        <v>737</v>
      </c>
      <c r="AS423" s="267"/>
      <c r="AT423" s="273"/>
      <c r="AU423" s="272"/>
      <c r="AV423" s="272"/>
      <c r="AW423" s="268"/>
      <c r="AX423" s="273"/>
      <c r="AY423" s="273"/>
      <c r="AZ423" s="275"/>
      <c r="BA423" s="268"/>
      <c r="BB423" s="268"/>
      <c r="BC423" s="268"/>
      <c r="BD423" s="268"/>
      <c r="BE423" s="267"/>
      <c r="BF423" s="275"/>
      <c r="BG423" s="275"/>
      <c r="BH423" s="275"/>
      <c r="BI423" s="275"/>
      <c r="BJ423" s="278">
        <v>45763</v>
      </c>
      <c r="BK423" s="305">
        <v>45763</v>
      </c>
      <c r="BL423" s="431" t="s">
        <v>3406</v>
      </c>
      <c r="BM423" s="272"/>
      <c r="BN423" s="422">
        <v>7</v>
      </c>
      <c r="BO423" s="422">
        <v>7</v>
      </c>
      <c r="BP423" s="303"/>
      <c r="BQ423" s="293">
        <v>45762</v>
      </c>
      <c r="BR423" s="284" t="s">
        <v>3408</v>
      </c>
      <c r="BS423" s="280" t="str">
        <f>IF(_DBcomps[[#This Row],[Problem]]="","Yes","No")</f>
        <v>No</v>
      </c>
      <c r="BT423" s="1083"/>
      <c r="BU423" s="273"/>
      <c r="BV423" s="273">
        <v>1</v>
      </c>
      <c r="BW423" s="294">
        <v>1</v>
      </c>
      <c r="BX423" s="273">
        <v>5</v>
      </c>
      <c r="BY423" s="279" t="s">
        <v>1259</v>
      </c>
      <c r="BZ423" s="271">
        <v>2.37</v>
      </c>
      <c r="CA423" s="279" t="s">
        <v>1337</v>
      </c>
      <c r="CB423" s="279" t="s">
        <v>1245</v>
      </c>
      <c r="CC423" s="279" t="s">
        <v>1250</v>
      </c>
      <c r="CD423" s="816" t="s">
        <v>3414</v>
      </c>
      <c r="CE423" s="245"/>
      <c r="CF423" s="245"/>
      <c r="CG423" s="245"/>
    </row>
    <row r="424" spans="1:85">
      <c r="A424" s="265" t="s">
        <v>58</v>
      </c>
      <c r="B424" s="2" t="s">
        <v>1698</v>
      </c>
      <c r="C424" s="2" t="s">
        <v>503</v>
      </c>
      <c r="D424" s="265" t="s">
        <v>3515</v>
      </c>
      <c r="E424" s="265">
        <v>45770</v>
      </c>
      <c r="F424" s="266" t="str">
        <f>IF(_DBcomps[[#This Row],[Lab RTS]]="","No","Yes")</f>
        <v>Yes</v>
      </c>
      <c r="G424" s="267">
        <v>53.82</v>
      </c>
      <c r="H424" s="267"/>
      <c r="I424" s="267"/>
      <c r="J424" s="267"/>
      <c r="K424" s="267"/>
      <c r="L424" s="268"/>
      <c r="M424" s="275"/>
      <c r="N424" s="267"/>
      <c r="O424" s="267"/>
      <c r="P424" s="297">
        <v>10.35</v>
      </c>
      <c r="Q424" s="269">
        <v>1276</v>
      </c>
      <c r="R424" s="307">
        <v>1.34</v>
      </c>
      <c r="S424" s="307"/>
      <c r="T424" s="271">
        <v>7.67</v>
      </c>
      <c r="U424" s="267"/>
      <c r="V424" s="268"/>
      <c r="W424" s="267"/>
      <c r="X424" s="270"/>
      <c r="Y424" s="274"/>
      <c r="Z424" s="290"/>
      <c r="AA424" s="274"/>
      <c r="AB424" s="275"/>
      <c r="AC424" s="274"/>
      <c r="AD424" s="265"/>
      <c r="AE424" s="274" t="s">
        <v>1505</v>
      </c>
      <c r="AF424" s="274"/>
      <c r="AG424" s="275"/>
      <c r="AH424" s="274"/>
      <c r="AI424" s="274"/>
      <c r="AJ424" s="275"/>
      <c r="AK424" s="270"/>
      <c r="AL424" s="274"/>
      <c r="AM424" s="275"/>
      <c r="AN424" s="274"/>
      <c r="AO424" s="275"/>
      <c r="AP424" s="274"/>
      <c r="AQ424" s="277">
        <f t="shared" ref="AQ424:AQ430" si="61">MONTH(E424)</f>
        <v>4</v>
      </c>
      <c r="AR424" s="275" t="s">
        <v>737</v>
      </c>
      <c r="AS424" s="267"/>
      <c r="AT424" s="273"/>
      <c r="AU424" s="272"/>
      <c r="AV424" s="272"/>
      <c r="AW424" s="268"/>
      <c r="AX424" s="273"/>
      <c r="AY424" s="273"/>
      <c r="AZ424" s="275"/>
      <c r="BA424" s="268"/>
      <c r="BB424" s="268"/>
      <c r="BC424" s="268"/>
      <c r="BD424" s="268"/>
      <c r="BE424" s="267"/>
      <c r="BF424" s="275"/>
      <c r="BG424" s="275"/>
      <c r="BH424" s="275"/>
      <c r="BI424" s="275"/>
      <c r="BJ424" s="278">
        <v>45771</v>
      </c>
      <c r="BK424" s="305">
        <v>45771</v>
      </c>
      <c r="BL424" s="431" t="s">
        <v>3517</v>
      </c>
      <c r="BM424" s="272"/>
      <c r="BN424" s="422">
        <v>7</v>
      </c>
      <c r="BO424" s="422">
        <v>7</v>
      </c>
      <c r="BP424" s="303"/>
      <c r="BQ424" s="293">
        <v>45769</v>
      </c>
      <c r="BR424" s="284" t="s">
        <v>3519</v>
      </c>
      <c r="BS424" s="280" t="str">
        <f>IF(_DBcomps[[#This Row],[Problem]]="","Yes","No")</f>
        <v>Yes</v>
      </c>
      <c r="BT424" s="1083"/>
      <c r="BU424" s="273"/>
      <c r="BV424" s="273">
        <v>1</v>
      </c>
      <c r="BW424" s="294"/>
      <c r="BX424" s="273">
        <v>5</v>
      </c>
      <c r="BY424" s="279" t="s">
        <v>1259</v>
      </c>
      <c r="BZ424" s="271"/>
      <c r="CA424" s="279"/>
      <c r="CB424" s="279"/>
      <c r="CC424" s="279"/>
      <c r="CD424" s="816"/>
      <c r="CE424" s="245"/>
      <c r="CF424" s="245"/>
      <c r="CG424" s="245"/>
    </row>
    <row r="425" spans="1:85">
      <c r="A425" s="265" t="s">
        <v>58</v>
      </c>
      <c r="B425" s="2" t="s">
        <v>1698</v>
      </c>
      <c r="C425" s="2" t="s">
        <v>503</v>
      </c>
      <c r="D425" s="265" t="s">
        <v>3516</v>
      </c>
      <c r="E425" s="265">
        <v>45771</v>
      </c>
      <c r="F425" s="266" t="str">
        <f>IF(_DBcomps[[#This Row],[Lab RTS]]="","No","Yes")</f>
        <v>Yes</v>
      </c>
      <c r="G425" s="267">
        <v>53.89</v>
      </c>
      <c r="H425" s="267"/>
      <c r="I425" s="267"/>
      <c r="J425" s="267"/>
      <c r="K425" s="267"/>
      <c r="L425" s="268"/>
      <c r="M425" s="275"/>
      <c r="N425" s="267"/>
      <c r="O425" s="267"/>
      <c r="P425" s="297">
        <v>9.8000000000000007</v>
      </c>
      <c r="Q425" s="269">
        <v>1340</v>
      </c>
      <c r="R425" s="307">
        <v>1.3380000000000001</v>
      </c>
      <c r="S425" s="307"/>
      <c r="T425" s="271">
        <v>7.47</v>
      </c>
      <c r="U425" s="267"/>
      <c r="V425" s="268"/>
      <c r="W425" s="267"/>
      <c r="X425" s="270"/>
      <c r="Y425" s="274"/>
      <c r="Z425" s="290"/>
      <c r="AA425" s="274"/>
      <c r="AB425" s="275"/>
      <c r="AC425" s="274"/>
      <c r="AD425" s="265"/>
      <c r="AE425" s="274" t="s">
        <v>1505</v>
      </c>
      <c r="AF425" s="274"/>
      <c r="AG425" s="275"/>
      <c r="AH425" s="274"/>
      <c r="AI425" s="274"/>
      <c r="AJ425" s="275"/>
      <c r="AK425" s="270"/>
      <c r="AL425" s="274"/>
      <c r="AM425" s="275"/>
      <c r="AN425" s="274"/>
      <c r="AO425" s="275"/>
      <c r="AP425" s="274"/>
      <c r="AQ425" s="277">
        <f t="shared" si="61"/>
        <v>4</v>
      </c>
      <c r="AR425" s="275" t="s">
        <v>737</v>
      </c>
      <c r="AS425" s="267"/>
      <c r="AT425" s="273"/>
      <c r="AU425" s="272"/>
      <c r="AV425" s="272"/>
      <c r="AW425" s="268"/>
      <c r="AX425" s="273"/>
      <c r="AY425" s="273"/>
      <c r="AZ425" s="275"/>
      <c r="BA425" s="268"/>
      <c r="BB425" s="268"/>
      <c r="BC425" s="268"/>
      <c r="BD425" s="268"/>
      <c r="BE425" s="267"/>
      <c r="BF425" s="275"/>
      <c r="BG425" s="275"/>
      <c r="BH425" s="275"/>
      <c r="BI425" s="275"/>
      <c r="BJ425" s="278">
        <v>45771</v>
      </c>
      <c r="BK425" s="305">
        <v>45771</v>
      </c>
      <c r="BL425" s="431" t="s">
        <v>3518</v>
      </c>
      <c r="BM425" s="272"/>
      <c r="BN425" s="422">
        <v>8</v>
      </c>
      <c r="BO425" s="422">
        <v>7</v>
      </c>
      <c r="BP425" s="303"/>
      <c r="BQ425" s="293">
        <v>45770</v>
      </c>
      <c r="BR425" s="284" t="s">
        <v>3520</v>
      </c>
      <c r="BS425" s="280" t="str">
        <f>IF(_DBcomps[[#This Row],[Problem]]="","Yes","No")</f>
        <v>Yes</v>
      </c>
      <c r="BT425" s="1083"/>
      <c r="BU425" s="273"/>
      <c r="BV425" s="273">
        <v>1</v>
      </c>
      <c r="BW425" s="294"/>
      <c r="BX425" s="273">
        <v>5</v>
      </c>
      <c r="BY425" s="279" t="s">
        <v>1259</v>
      </c>
      <c r="BZ425" s="271"/>
      <c r="CA425" s="279"/>
      <c r="CB425" s="279"/>
      <c r="CC425" s="279"/>
      <c r="CD425" s="816"/>
      <c r="CE425" s="245"/>
      <c r="CF425" s="245"/>
      <c r="CG425" s="245"/>
    </row>
    <row r="426" spans="1:85" ht="24">
      <c r="A426" s="780" t="s">
        <v>58</v>
      </c>
      <c r="B426" s="781" t="s">
        <v>1698</v>
      </c>
      <c r="C426" s="781" t="s">
        <v>503</v>
      </c>
      <c r="D426" s="780" t="s">
        <v>3524</v>
      </c>
      <c r="E426" s="780">
        <v>45771</v>
      </c>
      <c r="F426" s="782" t="str">
        <f>IF(_DBcomps[[#This Row],[Lab RTS]]="","No","Yes")</f>
        <v>Yes</v>
      </c>
      <c r="G426" s="783">
        <v>54.47</v>
      </c>
      <c r="H426" s="267"/>
      <c r="I426" s="267"/>
      <c r="J426" s="267"/>
      <c r="K426" s="267"/>
      <c r="L426" s="268"/>
      <c r="M426" s="275"/>
      <c r="N426" s="267"/>
      <c r="O426" s="267"/>
      <c r="P426" s="786">
        <v>8.8800000000000008</v>
      </c>
      <c r="Q426" s="787">
        <v>1232</v>
      </c>
      <c r="R426" s="788">
        <v>1.343</v>
      </c>
      <c r="S426" s="788"/>
      <c r="T426" s="789">
        <v>7.4</v>
      </c>
      <c r="U426" s="267"/>
      <c r="V426" s="268"/>
      <c r="W426" s="267"/>
      <c r="X426" s="270"/>
      <c r="Y426" s="274"/>
      <c r="Z426" s="290"/>
      <c r="AA426" s="274"/>
      <c r="AB426" s="275"/>
      <c r="AC426" s="274"/>
      <c r="AD426" s="265"/>
      <c r="AE426" s="791" t="s">
        <v>1505</v>
      </c>
      <c r="AF426" s="274"/>
      <c r="AG426" s="275"/>
      <c r="AH426" s="274"/>
      <c r="AI426" s="274"/>
      <c r="AJ426" s="275"/>
      <c r="AK426" s="270"/>
      <c r="AL426" s="274"/>
      <c r="AM426" s="275"/>
      <c r="AN426" s="274"/>
      <c r="AO426" s="275"/>
      <c r="AP426" s="274"/>
      <c r="AQ426" s="793">
        <f t="shared" si="61"/>
        <v>4</v>
      </c>
      <c r="AR426" s="785" t="s">
        <v>737</v>
      </c>
      <c r="AS426" s="267"/>
      <c r="AT426" s="273"/>
      <c r="AU426" s="272"/>
      <c r="AV426" s="272"/>
      <c r="AW426" s="268"/>
      <c r="AX426" s="273"/>
      <c r="AY426" s="273"/>
      <c r="AZ426" s="275"/>
      <c r="BA426" s="268"/>
      <c r="BB426" s="268"/>
      <c r="BC426" s="268"/>
      <c r="BD426" s="268"/>
      <c r="BE426" s="267"/>
      <c r="BF426" s="275"/>
      <c r="BG426" s="275"/>
      <c r="BH426" s="275"/>
      <c r="BI426" s="275"/>
      <c r="BJ426" s="814">
        <v>45771</v>
      </c>
      <c r="BK426" s="815">
        <v>45771</v>
      </c>
      <c r="BL426" s="796" t="s">
        <v>3544</v>
      </c>
      <c r="BM426" s="795" t="s">
        <v>2726</v>
      </c>
      <c r="BN426" s="797">
        <v>16</v>
      </c>
      <c r="BO426" s="797">
        <v>7</v>
      </c>
      <c r="BP426" s="303"/>
      <c r="BQ426" s="799">
        <v>45771</v>
      </c>
      <c r="BR426" s="800"/>
      <c r="BS426" s="801" t="str">
        <f>IF(_DBcomps[[#This Row],[Problem]]="","Yes","No")</f>
        <v>No</v>
      </c>
      <c r="BT426" s="1083"/>
      <c r="BU426" s="794"/>
      <c r="BV426" s="794">
        <v>2</v>
      </c>
      <c r="BW426" s="802">
        <v>1</v>
      </c>
      <c r="BX426" s="794">
        <v>5</v>
      </c>
      <c r="BY426" s="803" t="s">
        <v>1259</v>
      </c>
      <c r="BZ426" s="789">
        <v>22.1</v>
      </c>
      <c r="CA426" s="803" t="s">
        <v>1332</v>
      </c>
      <c r="CB426" s="803" t="s">
        <v>1790</v>
      </c>
      <c r="CC426" s="803" t="s">
        <v>1255</v>
      </c>
      <c r="CD426" s="779" t="s">
        <v>3525</v>
      </c>
      <c r="CE426" s="245"/>
      <c r="CF426" s="245"/>
      <c r="CG426" s="245"/>
    </row>
    <row r="427" spans="1:85" ht="24">
      <c r="A427" s="780" t="s">
        <v>58</v>
      </c>
      <c r="B427" s="781" t="s">
        <v>1698</v>
      </c>
      <c r="C427" s="781" t="s">
        <v>503</v>
      </c>
      <c r="D427" s="780" t="s">
        <v>3542</v>
      </c>
      <c r="E427" s="780">
        <v>45772</v>
      </c>
      <c r="F427" s="782" t="str">
        <f>IF(_DBcomps[[#This Row],[Lab RTS]]="","No","Yes")</f>
        <v>Yes</v>
      </c>
      <c r="G427" s="783">
        <v>53.56</v>
      </c>
      <c r="H427" s="267"/>
      <c r="I427" s="267"/>
      <c r="J427" s="267"/>
      <c r="K427" s="267"/>
      <c r="L427" s="268"/>
      <c r="M427" s="275"/>
      <c r="N427" s="267"/>
      <c r="O427" s="267"/>
      <c r="P427" s="786">
        <v>9.9700000000000006</v>
      </c>
      <c r="Q427" s="787">
        <v>1122</v>
      </c>
      <c r="R427" s="788">
        <v>1.339</v>
      </c>
      <c r="S427" s="788"/>
      <c r="T427" s="789">
        <v>7.49</v>
      </c>
      <c r="U427" s="267"/>
      <c r="V427" s="268"/>
      <c r="W427" s="267"/>
      <c r="X427" s="270"/>
      <c r="Y427" s="274"/>
      <c r="Z427" s="290"/>
      <c r="AA427" s="274"/>
      <c r="AB427" s="275"/>
      <c r="AC427" s="274"/>
      <c r="AD427" s="265"/>
      <c r="AE427" s="791" t="s">
        <v>1505</v>
      </c>
      <c r="AF427" s="274"/>
      <c r="AG427" s="275"/>
      <c r="AH427" s="274"/>
      <c r="AI427" s="274"/>
      <c r="AJ427" s="275"/>
      <c r="AK427" s="270"/>
      <c r="AL427" s="274"/>
      <c r="AM427" s="275"/>
      <c r="AN427" s="274"/>
      <c r="AO427" s="275"/>
      <c r="AP427" s="274"/>
      <c r="AQ427" s="793">
        <f t="shared" si="61"/>
        <v>4</v>
      </c>
      <c r="AR427" s="785" t="s">
        <v>737</v>
      </c>
      <c r="AS427" s="267"/>
      <c r="AT427" s="273"/>
      <c r="AU427" s="272"/>
      <c r="AV427" s="272"/>
      <c r="AW427" s="268"/>
      <c r="AX427" s="273"/>
      <c r="AY427" s="273"/>
      <c r="AZ427" s="275"/>
      <c r="BA427" s="268"/>
      <c r="BB427" s="268"/>
      <c r="BC427" s="268"/>
      <c r="BD427" s="268"/>
      <c r="BE427" s="267"/>
      <c r="BF427" s="275"/>
      <c r="BG427" s="275"/>
      <c r="BH427" s="275"/>
      <c r="BI427" s="275"/>
      <c r="BJ427" s="814">
        <v>45775</v>
      </c>
      <c r="BK427" s="815">
        <v>45775</v>
      </c>
      <c r="BL427" s="796" t="s">
        <v>3548</v>
      </c>
      <c r="BM427" s="795"/>
      <c r="BN427" s="797">
        <v>13</v>
      </c>
      <c r="BO427" s="422">
        <v>7</v>
      </c>
      <c r="BP427" s="303"/>
      <c r="BQ427" s="799">
        <v>45772</v>
      </c>
      <c r="BR427" s="800" t="s">
        <v>3546</v>
      </c>
      <c r="BS427" s="801" t="str">
        <f>IF(_DBcomps[[#This Row],[Problem]]="","Yes","No")</f>
        <v>No</v>
      </c>
      <c r="BT427" s="1083"/>
      <c r="BU427" s="794"/>
      <c r="BV427" s="794">
        <v>1.5</v>
      </c>
      <c r="BW427" s="802">
        <v>0.5</v>
      </c>
      <c r="BX427" s="794">
        <v>5</v>
      </c>
      <c r="BY427" s="803" t="s">
        <v>1259</v>
      </c>
      <c r="BZ427" s="789">
        <v>227.35</v>
      </c>
      <c r="CA427" s="803" t="s">
        <v>1332</v>
      </c>
      <c r="CB427" s="803" t="s">
        <v>1790</v>
      </c>
      <c r="CC427" s="803" t="s">
        <v>1255</v>
      </c>
      <c r="CD427" s="779" t="s">
        <v>3635</v>
      </c>
      <c r="CE427" s="245"/>
      <c r="CF427" s="245"/>
      <c r="CG427" s="245"/>
    </row>
    <row r="428" spans="1:85">
      <c r="A428" s="780" t="s">
        <v>58</v>
      </c>
      <c r="B428" s="781" t="s">
        <v>1698</v>
      </c>
      <c r="C428" s="781" t="s">
        <v>503</v>
      </c>
      <c r="D428" s="780" t="s">
        <v>3543</v>
      </c>
      <c r="E428" s="780">
        <v>45773</v>
      </c>
      <c r="F428" s="782" t="str">
        <f>IF(_DBcomps[[#This Row],[Lab RTS]]="","No","Yes")</f>
        <v>Yes</v>
      </c>
      <c r="G428" s="783">
        <v>53.94</v>
      </c>
      <c r="H428" s="267"/>
      <c r="I428" s="267"/>
      <c r="J428" s="267"/>
      <c r="K428" s="267"/>
      <c r="L428" s="268"/>
      <c r="M428" s="275"/>
      <c r="N428" s="267"/>
      <c r="O428" s="267"/>
      <c r="P428" s="786">
        <v>10.050000000000001</v>
      </c>
      <c r="Q428" s="787">
        <v>1172</v>
      </c>
      <c r="R428" s="788">
        <v>1.337</v>
      </c>
      <c r="S428" s="788"/>
      <c r="T428" s="789">
        <v>7.63</v>
      </c>
      <c r="U428" s="267"/>
      <c r="V428" s="268"/>
      <c r="W428" s="267"/>
      <c r="X428" s="270"/>
      <c r="Y428" s="274"/>
      <c r="Z428" s="290"/>
      <c r="AA428" s="274"/>
      <c r="AB428" s="275"/>
      <c r="AC428" s="274"/>
      <c r="AD428" s="265"/>
      <c r="AE428" s="791" t="s">
        <v>1505</v>
      </c>
      <c r="AF428" s="274"/>
      <c r="AG428" s="275"/>
      <c r="AH428" s="274"/>
      <c r="AI428" s="274"/>
      <c r="AJ428" s="275"/>
      <c r="AK428" s="270"/>
      <c r="AL428" s="274"/>
      <c r="AM428" s="275"/>
      <c r="AN428" s="274"/>
      <c r="AO428" s="275"/>
      <c r="AP428" s="274"/>
      <c r="AQ428" s="793">
        <f t="shared" si="61"/>
        <v>4</v>
      </c>
      <c r="AR428" s="785" t="s">
        <v>737</v>
      </c>
      <c r="AS428" s="267"/>
      <c r="AT428" s="273"/>
      <c r="AU428" s="272"/>
      <c r="AV428" s="272"/>
      <c r="AW428" s="268"/>
      <c r="AX428" s="273"/>
      <c r="AY428" s="273"/>
      <c r="AZ428" s="275"/>
      <c r="BA428" s="268"/>
      <c r="BB428" s="268"/>
      <c r="BC428" s="268"/>
      <c r="BD428" s="268"/>
      <c r="BE428" s="267"/>
      <c r="BF428" s="275"/>
      <c r="BG428" s="275"/>
      <c r="BH428" s="275"/>
      <c r="BI428" s="275"/>
      <c r="BJ428" s="814">
        <v>45775</v>
      </c>
      <c r="BK428" s="815">
        <v>45775</v>
      </c>
      <c r="BL428" s="796" t="s">
        <v>3545</v>
      </c>
      <c r="BM428" s="795"/>
      <c r="BN428" s="797">
        <v>6</v>
      </c>
      <c r="BO428" s="797">
        <v>7</v>
      </c>
      <c r="BP428" s="303"/>
      <c r="BQ428" s="799">
        <v>45773</v>
      </c>
      <c r="BR428" s="284" t="s">
        <v>3547</v>
      </c>
      <c r="BS428" s="280" t="str">
        <f>IF(_DBcomps[[#This Row],[Problem]]="","Yes","No")</f>
        <v>Yes</v>
      </c>
      <c r="BT428" s="1083"/>
      <c r="BU428" s="273"/>
      <c r="BV428" s="273">
        <v>1</v>
      </c>
      <c r="BW428" s="294"/>
      <c r="BX428" s="273">
        <v>5</v>
      </c>
      <c r="BY428" s="279" t="s">
        <v>1259</v>
      </c>
      <c r="BZ428" s="271"/>
      <c r="CA428" s="279"/>
      <c r="CB428" s="279"/>
      <c r="CC428" s="279"/>
      <c r="CD428" s="779"/>
      <c r="CE428" s="245"/>
      <c r="CF428" s="245"/>
      <c r="CG428" s="245"/>
    </row>
    <row r="429" spans="1:85">
      <c r="A429" s="265" t="s">
        <v>58</v>
      </c>
      <c r="B429" s="2" t="s">
        <v>1698</v>
      </c>
      <c r="C429" s="2" t="s">
        <v>503</v>
      </c>
      <c r="D429" s="780" t="s">
        <v>3561</v>
      </c>
      <c r="E429" s="780">
        <v>45775</v>
      </c>
      <c r="F429" s="782" t="str">
        <f>IF(_DBcomps[[#This Row],[Lab RTS]]="","No","Yes")</f>
        <v>Yes</v>
      </c>
      <c r="G429" s="783">
        <v>54.24</v>
      </c>
      <c r="H429" s="267"/>
      <c r="I429" s="267"/>
      <c r="J429" s="267"/>
      <c r="K429" s="267"/>
      <c r="L429" s="268"/>
      <c r="M429" s="275"/>
      <c r="N429" s="267"/>
      <c r="O429" s="267"/>
      <c r="P429" s="786">
        <v>9.8800000000000008</v>
      </c>
      <c r="Q429" s="787">
        <v>1116</v>
      </c>
      <c r="R429" s="788">
        <v>1.3460000000000001</v>
      </c>
      <c r="S429" s="788"/>
      <c r="T429" s="789">
        <v>7.44</v>
      </c>
      <c r="U429" s="267"/>
      <c r="V429" s="268"/>
      <c r="W429" s="267"/>
      <c r="X429" s="270"/>
      <c r="Y429" s="274"/>
      <c r="Z429" s="290"/>
      <c r="AA429" s="274"/>
      <c r="AB429" s="275"/>
      <c r="AC429" s="274"/>
      <c r="AD429" s="265"/>
      <c r="AE429" s="274" t="s">
        <v>1505</v>
      </c>
      <c r="AF429" s="274"/>
      <c r="AG429" s="275"/>
      <c r="AH429" s="274"/>
      <c r="AI429" s="274"/>
      <c r="AJ429" s="275"/>
      <c r="AK429" s="270"/>
      <c r="AL429" s="274"/>
      <c r="AM429" s="275"/>
      <c r="AN429" s="274"/>
      <c r="AO429" s="275"/>
      <c r="AP429" s="274"/>
      <c r="AQ429" s="793">
        <f t="shared" si="61"/>
        <v>4</v>
      </c>
      <c r="AR429" s="785" t="s">
        <v>737</v>
      </c>
      <c r="AS429" s="267"/>
      <c r="AT429" s="273"/>
      <c r="AU429" s="272"/>
      <c r="AV429" s="272"/>
      <c r="AW429" s="268"/>
      <c r="AX429" s="273"/>
      <c r="AY429" s="273"/>
      <c r="AZ429" s="275"/>
      <c r="BA429" s="268"/>
      <c r="BB429" s="268"/>
      <c r="BC429" s="268"/>
      <c r="BD429" s="268"/>
      <c r="BE429" s="267"/>
      <c r="BF429" s="275"/>
      <c r="BG429" s="275"/>
      <c r="BH429" s="275"/>
      <c r="BI429" s="275"/>
      <c r="BJ429" s="814">
        <v>45775</v>
      </c>
      <c r="BK429" s="815">
        <v>45775</v>
      </c>
      <c r="BL429" s="796" t="s">
        <v>3563</v>
      </c>
      <c r="BM429" s="795"/>
      <c r="BN429" s="797">
        <v>8</v>
      </c>
      <c r="BO429" s="797">
        <v>7</v>
      </c>
      <c r="BP429" s="303"/>
      <c r="BQ429" s="799">
        <v>45408</v>
      </c>
      <c r="BR429" s="284" t="s">
        <v>3565</v>
      </c>
      <c r="BS429" s="280" t="str">
        <f>IF(_DBcomps[[#This Row],[Problem]]="","Yes","No")</f>
        <v>Yes</v>
      </c>
      <c r="BT429" s="1083"/>
      <c r="BU429" s="273"/>
      <c r="BV429" s="273">
        <v>1</v>
      </c>
      <c r="BW429" s="294"/>
      <c r="BX429" s="273">
        <v>5</v>
      </c>
      <c r="BY429" s="279" t="s">
        <v>1259</v>
      </c>
      <c r="BZ429" s="1122">
        <v>5.05</v>
      </c>
      <c r="CA429" s="279"/>
      <c r="CB429" s="279"/>
      <c r="CC429" s="279"/>
      <c r="CD429" s="779" t="s">
        <v>3566</v>
      </c>
      <c r="CE429" s="245"/>
      <c r="CF429" s="245"/>
      <c r="CG429" s="245"/>
    </row>
    <row r="430" spans="1:85">
      <c r="A430" s="780" t="s">
        <v>58</v>
      </c>
      <c r="B430" s="781" t="s">
        <v>1698</v>
      </c>
      <c r="C430" s="781" t="s">
        <v>503</v>
      </c>
      <c r="D430" s="780" t="s">
        <v>3562</v>
      </c>
      <c r="E430" s="780">
        <v>45775</v>
      </c>
      <c r="F430" s="782" t="str">
        <f>IF(_DBcomps[[#This Row],[Lab RTS]]="","No","Yes")</f>
        <v>Yes</v>
      </c>
      <c r="G430" s="783">
        <v>54.41</v>
      </c>
      <c r="H430" s="267"/>
      <c r="I430" s="267"/>
      <c r="J430" s="267"/>
      <c r="K430" s="267"/>
      <c r="L430" s="268"/>
      <c r="M430" s="275"/>
      <c r="N430" s="267"/>
      <c r="O430" s="267"/>
      <c r="P430" s="786">
        <v>10.029999999999999</v>
      </c>
      <c r="Q430" s="787">
        <v>1268</v>
      </c>
      <c r="R430" s="788">
        <v>1.3420000000000001</v>
      </c>
      <c r="S430" s="788"/>
      <c r="T430" s="789">
        <v>7.54</v>
      </c>
      <c r="U430" s="267"/>
      <c r="V430" s="268"/>
      <c r="W430" s="267"/>
      <c r="X430" s="270"/>
      <c r="Y430" s="274"/>
      <c r="Z430" s="290"/>
      <c r="AA430" s="274"/>
      <c r="AB430" s="275"/>
      <c r="AC430" s="274"/>
      <c r="AD430" s="265"/>
      <c r="AE430" s="791" t="s">
        <v>1505</v>
      </c>
      <c r="AF430" s="274"/>
      <c r="AG430" s="275"/>
      <c r="AH430" s="274"/>
      <c r="AI430" s="274"/>
      <c r="AJ430" s="275"/>
      <c r="AK430" s="270"/>
      <c r="AL430" s="274"/>
      <c r="AM430" s="275"/>
      <c r="AN430" s="274"/>
      <c r="AO430" s="275"/>
      <c r="AP430" s="274"/>
      <c r="AQ430" s="793">
        <f t="shared" si="61"/>
        <v>4</v>
      </c>
      <c r="AR430" s="785" t="s">
        <v>737</v>
      </c>
      <c r="AS430" s="267"/>
      <c r="AT430" s="273"/>
      <c r="AU430" s="272"/>
      <c r="AV430" s="272"/>
      <c r="AW430" s="268"/>
      <c r="AX430" s="273"/>
      <c r="AY430" s="273"/>
      <c r="AZ430" s="275"/>
      <c r="BA430" s="268"/>
      <c r="BB430" s="268"/>
      <c r="BC430" s="268"/>
      <c r="BD430" s="268"/>
      <c r="BE430" s="267"/>
      <c r="BF430" s="275"/>
      <c r="BG430" s="275"/>
      <c r="BH430" s="275"/>
      <c r="BI430" s="275"/>
      <c r="BJ430" s="814">
        <v>45775</v>
      </c>
      <c r="BK430" s="815">
        <v>45775</v>
      </c>
      <c r="BL430" s="796" t="s">
        <v>3564</v>
      </c>
      <c r="BM430" s="795"/>
      <c r="BN430" s="797">
        <v>5</v>
      </c>
      <c r="BO430" s="797">
        <v>7</v>
      </c>
      <c r="BP430" s="303"/>
      <c r="BQ430" s="799">
        <v>45408</v>
      </c>
      <c r="BR430" s="284" t="s">
        <v>1680</v>
      </c>
      <c r="BS430" s="280" t="str">
        <f>IF(_DBcomps[[#This Row],[Problem]]="","Yes","No")</f>
        <v>Yes</v>
      </c>
      <c r="BT430" s="1083"/>
      <c r="BU430" s="273"/>
      <c r="BV430" s="273">
        <v>1</v>
      </c>
      <c r="BW430" s="294"/>
      <c r="BX430" s="273">
        <v>5</v>
      </c>
      <c r="BY430" s="279" t="s">
        <v>1259</v>
      </c>
      <c r="BZ430" s="271"/>
      <c r="CA430" s="279"/>
      <c r="CB430" s="279"/>
      <c r="CC430" s="279"/>
      <c r="CD430" s="779"/>
      <c r="CE430" s="245"/>
      <c r="CF430" s="245"/>
      <c r="CG430" s="245"/>
    </row>
    <row r="431" spans="1:85">
      <c r="A431" s="780" t="s">
        <v>58</v>
      </c>
      <c r="B431" s="781" t="s">
        <v>1698</v>
      </c>
      <c r="C431" s="781" t="s">
        <v>503</v>
      </c>
      <c r="D431" s="780" t="s">
        <v>3609</v>
      </c>
      <c r="E431" s="780">
        <v>45776</v>
      </c>
      <c r="F431" s="782" t="str">
        <f>IF(_DBcomps[[#This Row],[Lab RTS]]="","No","Yes")</f>
        <v>Yes</v>
      </c>
      <c r="G431" s="783">
        <v>54.04</v>
      </c>
      <c r="H431" s="267"/>
      <c r="I431" s="267"/>
      <c r="J431" s="267"/>
      <c r="K431" s="267"/>
      <c r="L431" s="268"/>
      <c r="M431" s="275"/>
      <c r="N431" s="267"/>
      <c r="O431" s="267"/>
      <c r="P431" s="786">
        <v>8.74</v>
      </c>
      <c r="Q431" s="787">
        <v>1084</v>
      </c>
      <c r="R431" s="788">
        <v>1.341</v>
      </c>
      <c r="S431" s="788"/>
      <c r="T431" s="789">
        <v>7.56</v>
      </c>
      <c r="U431" s="267"/>
      <c r="V431" s="268"/>
      <c r="W431" s="267"/>
      <c r="X431" s="270"/>
      <c r="Y431" s="274"/>
      <c r="Z431" s="290"/>
      <c r="AA431" s="274"/>
      <c r="AB431" s="275"/>
      <c r="AC431" s="274"/>
      <c r="AD431" s="265"/>
      <c r="AE431" s="791" t="s">
        <v>1505</v>
      </c>
      <c r="AF431" s="274"/>
      <c r="AG431" s="275"/>
      <c r="AH431" s="274"/>
      <c r="AI431" s="274"/>
      <c r="AJ431" s="275"/>
      <c r="AK431" s="270"/>
      <c r="AL431" s="274"/>
      <c r="AM431" s="275"/>
      <c r="AN431" s="274"/>
      <c r="AO431" s="275"/>
      <c r="AP431" s="274"/>
      <c r="AQ431" s="793">
        <f t="shared" ref="AQ431:AQ438" si="62">MONTH(E431)</f>
        <v>4</v>
      </c>
      <c r="AR431" s="785" t="s">
        <v>737</v>
      </c>
      <c r="AS431" s="267"/>
      <c r="AT431" s="273"/>
      <c r="AU431" s="272"/>
      <c r="AV431" s="272"/>
      <c r="AW431" s="268"/>
      <c r="AX431" s="273"/>
      <c r="AY431" s="273"/>
      <c r="AZ431" s="275"/>
      <c r="BA431" s="268"/>
      <c r="BB431" s="268"/>
      <c r="BC431" s="268"/>
      <c r="BD431" s="268"/>
      <c r="BE431" s="267"/>
      <c r="BF431" s="275"/>
      <c r="BG431" s="275"/>
      <c r="BH431" s="275"/>
      <c r="BI431" s="275"/>
      <c r="BJ431" s="814">
        <v>45776</v>
      </c>
      <c r="BK431" s="815">
        <v>45776</v>
      </c>
      <c r="BL431" s="796" t="s">
        <v>3610</v>
      </c>
      <c r="BM431" s="795"/>
      <c r="BN431" s="797">
        <v>6</v>
      </c>
      <c r="BO431" s="797">
        <v>7</v>
      </c>
      <c r="BP431" s="303"/>
      <c r="BQ431" s="799">
        <v>45774</v>
      </c>
      <c r="BR431" s="284" t="s">
        <v>1504</v>
      </c>
      <c r="BS431" s="280" t="str">
        <f>IF(_DBcomps[[#This Row],[Problem]]="","Yes","No")</f>
        <v>Yes</v>
      </c>
      <c r="BT431" s="1083"/>
      <c r="BU431" s="273"/>
      <c r="BV431" s="273">
        <v>1</v>
      </c>
      <c r="BW431" s="294"/>
      <c r="BX431" s="273">
        <v>5</v>
      </c>
      <c r="BY431" s="279" t="s">
        <v>1259</v>
      </c>
      <c r="BZ431" s="271"/>
      <c r="CA431" s="279"/>
      <c r="CB431" s="279"/>
      <c r="CC431" s="279"/>
      <c r="CD431" s="779"/>
      <c r="CE431" s="245"/>
      <c r="CF431" s="245"/>
      <c r="CG431" s="245"/>
    </row>
    <row r="432" spans="1:85">
      <c r="A432" s="780" t="s">
        <v>58</v>
      </c>
      <c r="B432" s="781" t="s">
        <v>1698</v>
      </c>
      <c r="C432" s="781" t="s">
        <v>503</v>
      </c>
      <c r="D432" s="780" t="s">
        <v>3625</v>
      </c>
      <c r="E432" s="780">
        <v>45776</v>
      </c>
      <c r="F432" s="782" t="str">
        <f>IF(_DBcomps[[#This Row],[Lab RTS]]="","No","Yes")</f>
        <v>Yes</v>
      </c>
      <c r="G432" s="783">
        <v>53.51</v>
      </c>
      <c r="H432" s="267"/>
      <c r="I432" s="267"/>
      <c r="J432" s="267"/>
      <c r="K432" s="267"/>
      <c r="L432" s="268"/>
      <c r="M432" s="275"/>
      <c r="N432" s="267"/>
      <c r="O432" s="267"/>
      <c r="P432" s="786">
        <v>9.34</v>
      </c>
      <c r="Q432" s="787">
        <v>1172</v>
      </c>
      <c r="R432" s="788">
        <v>1.343</v>
      </c>
      <c r="S432" s="788"/>
      <c r="T432" s="789">
        <v>7.44</v>
      </c>
      <c r="U432" s="267"/>
      <c r="V432" s="268"/>
      <c r="W432" s="267"/>
      <c r="X432" s="270"/>
      <c r="Y432" s="274"/>
      <c r="Z432" s="290"/>
      <c r="AA432" s="274"/>
      <c r="AB432" s="275"/>
      <c r="AC432" s="274"/>
      <c r="AD432" s="265"/>
      <c r="AE432" s="791" t="s">
        <v>1505</v>
      </c>
      <c r="AF432" s="274"/>
      <c r="AG432" s="275"/>
      <c r="AH432" s="274"/>
      <c r="AI432" s="274"/>
      <c r="AJ432" s="275"/>
      <c r="AK432" s="270"/>
      <c r="AL432" s="274"/>
      <c r="AM432" s="275"/>
      <c r="AN432" s="274"/>
      <c r="AO432" s="275"/>
      <c r="AP432" s="274"/>
      <c r="AQ432" s="793">
        <f t="shared" si="62"/>
        <v>4</v>
      </c>
      <c r="AR432" s="785" t="s">
        <v>737</v>
      </c>
      <c r="AS432" s="267"/>
      <c r="AT432" s="273"/>
      <c r="AU432" s="272"/>
      <c r="AV432" s="272"/>
      <c r="AW432" s="268"/>
      <c r="AX432" s="273"/>
      <c r="AY432" s="273"/>
      <c r="AZ432" s="275"/>
      <c r="BA432" s="268"/>
      <c r="BB432" s="268"/>
      <c r="BC432" s="268"/>
      <c r="BD432" s="268"/>
      <c r="BE432" s="267"/>
      <c r="BF432" s="275"/>
      <c r="BG432" s="275"/>
      <c r="BH432" s="275"/>
      <c r="BI432" s="275"/>
      <c r="BJ432" s="814">
        <v>45777</v>
      </c>
      <c r="BK432" s="815">
        <v>45777</v>
      </c>
      <c r="BL432" s="796" t="s">
        <v>3626</v>
      </c>
      <c r="BM432" s="795"/>
      <c r="BN432" s="797">
        <v>6</v>
      </c>
      <c r="BO432" s="797">
        <v>7</v>
      </c>
      <c r="BP432" s="303"/>
      <c r="BQ432" s="799">
        <v>45774</v>
      </c>
      <c r="BR432" s="284" t="s">
        <v>3627</v>
      </c>
      <c r="BS432" s="280" t="str">
        <f>IF(_DBcomps[[#This Row],[Problem]]="","Yes","No")</f>
        <v>Yes</v>
      </c>
      <c r="BT432" s="1083"/>
      <c r="BU432" s="273"/>
      <c r="BV432" s="273">
        <v>1</v>
      </c>
      <c r="BW432" s="294"/>
      <c r="BX432" s="273">
        <v>5</v>
      </c>
      <c r="BY432" s="279" t="s">
        <v>1259</v>
      </c>
      <c r="BZ432" s="271"/>
      <c r="CA432" s="279"/>
      <c r="CB432" s="279"/>
      <c r="CC432" s="279"/>
      <c r="CD432" s="779"/>
      <c r="CE432" s="245"/>
      <c r="CF432" s="245"/>
      <c r="CG432" s="245"/>
    </row>
    <row r="433" spans="1:85">
      <c r="A433" s="780" t="s">
        <v>58</v>
      </c>
      <c r="B433" s="781" t="s">
        <v>1698</v>
      </c>
      <c r="C433" s="781" t="s">
        <v>503</v>
      </c>
      <c r="D433" s="780" t="s">
        <v>3620</v>
      </c>
      <c r="E433" s="780">
        <v>45776</v>
      </c>
      <c r="F433" s="782" t="str">
        <f>IF(_DBcomps[[#This Row],[Lab RTS]]="","No","Yes")</f>
        <v>Yes</v>
      </c>
      <c r="G433" s="783">
        <v>53.81</v>
      </c>
      <c r="H433" s="267"/>
      <c r="I433" s="267"/>
      <c r="J433" s="267"/>
      <c r="K433" s="267"/>
      <c r="L433" s="268"/>
      <c r="M433" s="275"/>
      <c r="N433" s="267"/>
      <c r="O433" s="267"/>
      <c r="P433" s="786">
        <v>9.74</v>
      </c>
      <c r="Q433" s="787">
        <v>976</v>
      </c>
      <c r="R433" s="788">
        <v>1.3360000000000001</v>
      </c>
      <c r="S433" s="788"/>
      <c r="T433" s="789">
        <v>7.44</v>
      </c>
      <c r="U433" s="267"/>
      <c r="V433" s="268"/>
      <c r="W433" s="267"/>
      <c r="X433" s="270"/>
      <c r="Y433" s="274"/>
      <c r="Z433" s="290"/>
      <c r="AA433" s="274"/>
      <c r="AB433" s="275"/>
      <c r="AC433" s="274"/>
      <c r="AD433" s="265"/>
      <c r="AE433" s="791" t="s">
        <v>1505</v>
      </c>
      <c r="AF433" s="274"/>
      <c r="AG433" s="275"/>
      <c r="AH433" s="274"/>
      <c r="AI433" s="274"/>
      <c r="AJ433" s="275"/>
      <c r="AK433" s="270"/>
      <c r="AL433" s="274"/>
      <c r="AM433" s="275"/>
      <c r="AN433" s="274"/>
      <c r="AO433" s="275"/>
      <c r="AP433" s="274"/>
      <c r="AQ433" s="793">
        <f t="shared" si="62"/>
        <v>4</v>
      </c>
      <c r="AR433" s="785" t="s">
        <v>737</v>
      </c>
      <c r="AS433" s="267"/>
      <c r="AT433" s="273"/>
      <c r="AU433" s="272"/>
      <c r="AV433" s="272"/>
      <c r="AW433" s="268"/>
      <c r="AX433" s="273"/>
      <c r="AY433" s="273"/>
      <c r="AZ433" s="275"/>
      <c r="BA433" s="268"/>
      <c r="BB433" s="268"/>
      <c r="BC433" s="268"/>
      <c r="BD433" s="268"/>
      <c r="BE433" s="267"/>
      <c r="BF433" s="275"/>
      <c r="BG433" s="275"/>
      <c r="BH433" s="275"/>
      <c r="BI433" s="275"/>
      <c r="BJ433" s="814">
        <v>45777</v>
      </c>
      <c r="BK433" s="815">
        <v>45777</v>
      </c>
      <c r="BL433" s="796" t="s">
        <v>3622</v>
      </c>
      <c r="BM433" s="795"/>
      <c r="BN433" s="797">
        <v>9</v>
      </c>
      <c r="BO433" s="797">
        <v>7</v>
      </c>
      <c r="BP433" s="303"/>
      <c r="BQ433" s="799">
        <v>45775</v>
      </c>
      <c r="BR433" s="284" t="s">
        <v>2264</v>
      </c>
      <c r="BS433" s="280" t="str">
        <f>IF(_DBcomps[[#This Row],[Problem]]="","Yes","No")</f>
        <v>Yes</v>
      </c>
      <c r="BT433" s="1083"/>
      <c r="BU433" s="273"/>
      <c r="BV433" s="273">
        <v>1</v>
      </c>
      <c r="BW433" s="294"/>
      <c r="BX433" s="273">
        <v>5</v>
      </c>
      <c r="BY433" s="279" t="s">
        <v>1259</v>
      </c>
      <c r="BZ433" s="271"/>
      <c r="CA433" s="279"/>
      <c r="CB433" s="279"/>
      <c r="CC433" s="279"/>
      <c r="CD433" s="779"/>
      <c r="CE433" s="245"/>
      <c r="CF433" s="245"/>
      <c r="CG433" s="245"/>
    </row>
    <row r="434" spans="1:85">
      <c r="A434" s="780" t="s">
        <v>58</v>
      </c>
      <c r="B434" s="781" t="s">
        <v>1698</v>
      </c>
      <c r="C434" s="781" t="s">
        <v>503</v>
      </c>
      <c r="D434" s="780" t="s">
        <v>3621</v>
      </c>
      <c r="E434" s="780">
        <v>45776</v>
      </c>
      <c r="F434" s="782" t="str">
        <f>IF(_DBcomps[[#This Row],[Lab RTS]]="","No","Yes")</f>
        <v>Yes</v>
      </c>
      <c r="G434" s="783">
        <v>53.74</v>
      </c>
      <c r="H434" s="267"/>
      <c r="I434" s="267"/>
      <c r="J434" s="267"/>
      <c r="K434" s="267"/>
      <c r="L434" s="268"/>
      <c r="M434" s="275"/>
      <c r="N434" s="267"/>
      <c r="O434" s="267"/>
      <c r="P434" s="786">
        <v>10.26</v>
      </c>
      <c r="Q434" s="787">
        <v>908</v>
      </c>
      <c r="R434" s="788">
        <v>1.34</v>
      </c>
      <c r="S434" s="788"/>
      <c r="T434" s="789">
        <v>7.51</v>
      </c>
      <c r="U434" s="267"/>
      <c r="V434" s="268"/>
      <c r="W434" s="267"/>
      <c r="X434" s="270"/>
      <c r="Y434" s="274"/>
      <c r="Z434" s="290"/>
      <c r="AA434" s="274"/>
      <c r="AB434" s="275"/>
      <c r="AC434" s="274"/>
      <c r="AD434" s="265"/>
      <c r="AE434" s="791" t="s">
        <v>1505</v>
      </c>
      <c r="AF434" s="274"/>
      <c r="AG434" s="275"/>
      <c r="AH434" s="274"/>
      <c r="AI434" s="274"/>
      <c r="AJ434" s="275"/>
      <c r="AK434" s="270"/>
      <c r="AL434" s="274"/>
      <c r="AM434" s="275"/>
      <c r="AN434" s="274"/>
      <c r="AO434" s="275"/>
      <c r="AP434" s="274"/>
      <c r="AQ434" s="793">
        <f t="shared" si="62"/>
        <v>4</v>
      </c>
      <c r="AR434" s="785" t="s">
        <v>737</v>
      </c>
      <c r="AS434" s="267"/>
      <c r="AT434" s="273"/>
      <c r="AU434" s="272"/>
      <c r="AV434" s="272"/>
      <c r="AW434" s="268"/>
      <c r="AX434" s="273"/>
      <c r="AY434" s="273"/>
      <c r="AZ434" s="275"/>
      <c r="BA434" s="268"/>
      <c r="BB434" s="268"/>
      <c r="BC434" s="268"/>
      <c r="BD434" s="268"/>
      <c r="BE434" s="267"/>
      <c r="BF434" s="275"/>
      <c r="BG434" s="275"/>
      <c r="BH434" s="275"/>
      <c r="BI434" s="275"/>
      <c r="BJ434" s="814">
        <v>45777</v>
      </c>
      <c r="BK434" s="815">
        <v>45777</v>
      </c>
      <c r="BL434" s="796" t="s">
        <v>3623</v>
      </c>
      <c r="BM434" s="795"/>
      <c r="BN434" s="797">
        <v>6</v>
      </c>
      <c r="BO434" s="797">
        <v>7</v>
      </c>
      <c r="BP434" s="303"/>
      <c r="BQ434" s="799">
        <v>45775</v>
      </c>
      <c r="BR434" s="284" t="s">
        <v>3624</v>
      </c>
      <c r="BS434" s="280" t="str">
        <f>IF(_DBcomps[[#This Row],[Problem]]="","Yes","No")</f>
        <v>Yes</v>
      </c>
      <c r="BT434" s="1083"/>
      <c r="BU434" s="273"/>
      <c r="BV434" s="273">
        <v>1</v>
      </c>
      <c r="BW434" s="294"/>
      <c r="BX434" s="273">
        <v>5</v>
      </c>
      <c r="BY434" s="279" t="s">
        <v>1259</v>
      </c>
      <c r="BZ434" s="271"/>
      <c r="CA434" s="279"/>
      <c r="CB434" s="279"/>
      <c r="CC434" s="279"/>
      <c r="CD434" s="779"/>
      <c r="CE434" s="245"/>
      <c r="CF434" s="245"/>
      <c r="CG434" s="245"/>
    </row>
    <row r="435" spans="1:85" ht="24">
      <c r="A435" s="780" t="s">
        <v>58</v>
      </c>
      <c r="B435" s="781" t="s">
        <v>1698</v>
      </c>
      <c r="C435" s="781" t="s">
        <v>503</v>
      </c>
      <c r="D435" s="780" t="s">
        <v>3633</v>
      </c>
      <c r="E435" s="780">
        <v>45777</v>
      </c>
      <c r="F435" s="782" t="str">
        <f>IF(_DBcomps[[#This Row],[Lab RTS]]="","No","Yes")</f>
        <v>Yes</v>
      </c>
      <c r="G435" s="783">
        <v>53.43</v>
      </c>
      <c r="H435" s="267"/>
      <c r="I435" s="267"/>
      <c r="J435" s="267"/>
      <c r="K435" s="267"/>
      <c r="L435" s="268"/>
      <c r="M435" s="275"/>
      <c r="N435" s="267"/>
      <c r="O435" s="267"/>
      <c r="P435" s="786">
        <v>9.0399999999999991</v>
      </c>
      <c r="Q435" s="787">
        <v>1120</v>
      </c>
      <c r="R435" s="788">
        <v>1.341</v>
      </c>
      <c r="S435" s="788"/>
      <c r="T435" s="789">
        <v>7.37</v>
      </c>
      <c r="U435" s="267"/>
      <c r="V435" s="268"/>
      <c r="W435" s="267"/>
      <c r="X435" s="270"/>
      <c r="Y435" s="274"/>
      <c r="Z435" s="290"/>
      <c r="AA435" s="274"/>
      <c r="AB435" s="275"/>
      <c r="AC435" s="274"/>
      <c r="AD435" s="265"/>
      <c r="AE435" s="791" t="s">
        <v>1505</v>
      </c>
      <c r="AF435" s="274"/>
      <c r="AG435" s="275"/>
      <c r="AH435" s="274"/>
      <c r="AI435" s="274"/>
      <c r="AJ435" s="275"/>
      <c r="AK435" s="270"/>
      <c r="AL435" s="274"/>
      <c r="AM435" s="275"/>
      <c r="AN435" s="274"/>
      <c r="AO435" s="275"/>
      <c r="AP435" s="274"/>
      <c r="AQ435" s="793">
        <f t="shared" si="62"/>
        <v>4</v>
      </c>
      <c r="AR435" s="785" t="s">
        <v>737</v>
      </c>
      <c r="AS435" s="267"/>
      <c r="AT435" s="273"/>
      <c r="AU435" s="272"/>
      <c r="AV435" s="272"/>
      <c r="AW435" s="268"/>
      <c r="AX435" s="273"/>
      <c r="AY435" s="273"/>
      <c r="AZ435" s="275"/>
      <c r="BA435" s="268"/>
      <c r="BB435" s="268"/>
      <c r="BC435" s="268"/>
      <c r="BD435" s="268"/>
      <c r="BE435" s="267"/>
      <c r="BF435" s="275"/>
      <c r="BG435" s="275"/>
      <c r="BH435" s="275"/>
      <c r="BI435" s="275"/>
      <c r="BJ435" s="814">
        <v>45777</v>
      </c>
      <c r="BK435" s="815">
        <v>45777</v>
      </c>
      <c r="BL435" s="796" t="s">
        <v>3634</v>
      </c>
      <c r="BM435" s="795"/>
      <c r="BN435" s="797">
        <v>21</v>
      </c>
      <c r="BO435" s="797">
        <v>7</v>
      </c>
      <c r="BP435" s="303"/>
      <c r="BQ435" s="799">
        <v>45776</v>
      </c>
      <c r="BR435" s="800" t="s">
        <v>1279</v>
      </c>
      <c r="BS435" s="801" t="str">
        <f>IF(_DBcomps[[#This Row],[Problem]]="","Yes","No")</f>
        <v>No</v>
      </c>
      <c r="BT435" s="1083"/>
      <c r="BU435" s="794"/>
      <c r="BV435" s="794">
        <v>1.5</v>
      </c>
      <c r="BW435" s="802">
        <v>0.5</v>
      </c>
      <c r="BX435" s="794">
        <v>5</v>
      </c>
      <c r="BY435" s="803" t="s">
        <v>1259</v>
      </c>
      <c r="BZ435" s="271">
        <v>328</v>
      </c>
      <c r="CA435" s="803" t="s">
        <v>1332</v>
      </c>
      <c r="CB435" s="803" t="s">
        <v>1790</v>
      </c>
      <c r="CC435" s="803" t="s">
        <v>1255</v>
      </c>
      <c r="CD435" s="779" t="s">
        <v>3635</v>
      </c>
      <c r="CE435" s="245"/>
      <c r="CF435" s="245"/>
      <c r="CG435" s="245"/>
    </row>
    <row r="436" spans="1:85">
      <c r="A436" s="780" t="s">
        <v>58</v>
      </c>
      <c r="B436" s="781" t="s">
        <v>1698</v>
      </c>
      <c r="C436" s="781" t="s">
        <v>503</v>
      </c>
      <c r="D436" s="780" t="s">
        <v>3642</v>
      </c>
      <c r="E436" s="780">
        <v>45778</v>
      </c>
      <c r="F436" s="782" t="str">
        <f>IF(_DBcomps[[#This Row],[Lab RTS]]="","No","Yes")</f>
        <v>Yes</v>
      </c>
      <c r="G436" s="783">
        <v>53.73</v>
      </c>
      <c r="H436" s="267"/>
      <c r="I436" s="267"/>
      <c r="J436" s="267"/>
      <c r="K436" s="267"/>
      <c r="L436" s="268"/>
      <c r="M436" s="275"/>
      <c r="N436" s="267"/>
      <c r="O436" s="267"/>
      <c r="P436" s="786">
        <v>8.93</v>
      </c>
      <c r="Q436" s="787">
        <v>836</v>
      </c>
      <c r="R436" s="788">
        <v>1.3420000000000001</v>
      </c>
      <c r="S436" s="788"/>
      <c r="T436" s="789">
        <v>7.63</v>
      </c>
      <c r="U436" s="267"/>
      <c r="V436" s="268"/>
      <c r="W436" s="267"/>
      <c r="X436" s="270"/>
      <c r="Y436" s="274"/>
      <c r="Z436" s="290"/>
      <c r="AA436" s="274"/>
      <c r="AB436" s="275"/>
      <c r="AC436" s="274"/>
      <c r="AD436" s="265"/>
      <c r="AE436" s="791" t="s">
        <v>1505</v>
      </c>
      <c r="AF436" s="274"/>
      <c r="AG436" s="275"/>
      <c r="AH436" s="274"/>
      <c r="AI436" s="274"/>
      <c r="AJ436" s="275"/>
      <c r="AK436" s="270"/>
      <c r="AL436" s="274"/>
      <c r="AM436" s="275"/>
      <c r="AN436" s="274"/>
      <c r="AO436" s="275"/>
      <c r="AP436" s="274"/>
      <c r="AQ436" s="793">
        <f t="shared" si="62"/>
        <v>5</v>
      </c>
      <c r="AR436" s="785" t="s">
        <v>737</v>
      </c>
      <c r="AS436" s="267"/>
      <c r="AT436" s="273"/>
      <c r="AU436" s="272"/>
      <c r="AV436" s="272"/>
      <c r="AW436" s="268"/>
      <c r="AX436" s="273"/>
      <c r="AY436" s="273"/>
      <c r="AZ436" s="275"/>
      <c r="BA436" s="268"/>
      <c r="BB436" s="268"/>
      <c r="BC436" s="268"/>
      <c r="BD436" s="268"/>
      <c r="BE436" s="267"/>
      <c r="BF436" s="275"/>
      <c r="BG436" s="275"/>
      <c r="BH436" s="275"/>
      <c r="BI436" s="275"/>
      <c r="BJ436" s="814">
        <v>45778</v>
      </c>
      <c r="BK436" s="815">
        <v>45778</v>
      </c>
      <c r="BL436" s="796" t="s">
        <v>3645</v>
      </c>
      <c r="BM436" s="795"/>
      <c r="BN436" s="797">
        <v>8</v>
      </c>
      <c r="BO436" s="797">
        <v>7</v>
      </c>
      <c r="BP436" s="303"/>
      <c r="BQ436" s="799">
        <v>45776</v>
      </c>
      <c r="BR436" s="800" t="s">
        <v>2316</v>
      </c>
      <c r="BS436" s="801" t="str">
        <f>IF(_DBcomps[[#This Row],[Problem]]="","Yes","No")</f>
        <v>Yes</v>
      </c>
      <c r="BT436" s="273"/>
      <c r="BU436" s="794"/>
      <c r="BV436" s="794">
        <v>1</v>
      </c>
      <c r="BW436" s="802"/>
      <c r="BX436" s="273">
        <v>5</v>
      </c>
      <c r="BY436" s="279" t="s">
        <v>1259</v>
      </c>
      <c r="BZ436" s="271"/>
      <c r="CA436" s="803"/>
      <c r="CB436" s="803"/>
      <c r="CC436" s="803"/>
      <c r="CD436" s="779"/>
      <c r="CE436" s="245"/>
      <c r="CF436" s="245"/>
      <c r="CG436" s="245"/>
    </row>
    <row r="437" spans="1:85">
      <c r="A437" s="780" t="s">
        <v>58</v>
      </c>
      <c r="B437" s="781" t="s">
        <v>1698</v>
      </c>
      <c r="C437" s="781" t="s">
        <v>503</v>
      </c>
      <c r="D437" s="780" t="s">
        <v>3643</v>
      </c>
      <c r="E437" s="780">
        <v>45778</v>
      </c>
      <c r="F437" s="782" t="str">
        <f>IF(_DBcomps[[#This Row],[Lab RTS]]="","No","Yes")</f>
        <v>Yes</v>
      </c>
      <c r="G437" s="783">
        <v>53.68</v>
      </c>
      <c r="H437" s="267"/>
      <c r="I437" s="267"/>
      <c r="J437" s="267"/>
      <c r="K437" s="267"/>
      <c r="L437" s="268"/>
      <c r="M437" s="275"/>
      <c r="N437" s="267"/>
      <c r="O437" s="267"/>
      <c r="P437" s="786">
        <v>8.2100000000000009</v>
      </c>
      <c r="Q437" s="787">
        <v>832</v>
      </c>
      <c r="R437" s="788">
        <v>1.341</v>
      </c>
      <c r="S437" s="788"/>
      <c r="T437" s="789">
        <v>7.44</v>
      </c>
      <c r="U437" s="267"/>
      <c r="V437" s="268"/>
      <c r="W437" s="267"/>
      <c r="X437" s="270"/>
      <c r="Y437" s="274"/>
      <c r="Z437" s="290"/>
      <c r="AA437" s="274"/>
      <c r="AB437" s="275"/>
      <c r="AC437" s="274"/>
      <c r="AD437" s="265"/>
      <c r="AE437" s="791" t="s">
        <v>1505</v>
      </c>
      <c r="AF437" s="274"/>
      <c r="AG437" s="275"/>
      <c r="AH437" s="274"/>
      <c r="AI437" s="274"/>
      <c r="AJ437" s="275"/>
      <c r="AK437" s="270"/>
      <c r="AL437" s="274"/>
      <c r="AM437" s="275"/>
      <c r="AN437" s="274"/>
      <c r="AO437" s="275"/>
      <c r="AP437" s="274"/>
      <c r="AQ437" s="793">
        <f t="shared" si="62"/>
        <v>5</v>
      </c>
      <c r="AR437" s="785" t="s">
        <v>737</v>
      </c>
      <c r="AS437" s="267"/>
      <c r="AT437" s="273"/>
      <c r="AU437" s="272"/>
      <c r="AV437" s="272"/>
      <c r="AW437" s="268"/>
      <c r="AX437" s="273"/>
      <c r="AY437" s="273"/>
      <c r="AZ437" s="275"/>
      <c r="BA437" s="268"/>
      <c r="BB437" s="268"/>
      <c r="BC437" s="268"/>
      <c r="BD437" s="268"/>
      <c r="BE437" s="267"/>
      <c r="BF437" s="275"/>
      <c r="BG437" s="275"/>
      <c r="BH437" s="275"/>
      <c r="BI437" s="275"/>
      <c r="BJ437" s="814">
        <v>45778</v>
      </c>
      <c r="BK437" s="815">
        <v>45778</v>
      </c>
      <c r="BL437" s="796" t="s">
        <v>3646</v>
      </c>
      <c r="BM437" s="795"/>
      <c r="BN437" s="797">
        <v>4</v>
      </c>
      <c r="BO437" s="797">
        <v>7</v>
      </c>
      <c r="BP437" s="303"/>
      <c r="BQ437" s="799">
        <v>45776</v>
      </c>
      <c r="BR437" s="800" t="s">
        <v>2316</v>
      </c>
      <c r="BS437" s="801" t="str">
        <f>IF(_DBcomps[[#This Row],[Problem]]="","Yes","No")</f>
        <v>Yes</v>
      </c>
      <c r="BT437" s="273"/>
      <c r="BU437" s="794"/>
      <c r="BV437" s="794">
        <v>1</v>
      </c>
      <c r="BW437" s="802"/>
      <c r="BX437" s="794">
        <v>5</v>
      </c>
      <c r="BY437" s="803" t="s">
        <v>1259</v>
      </c>
      <c r="BZ437" s="271"/>
      <c r="CA437" s="803"/>
      <c r="CB437" s="803"/>
      <c r="CC437" s="803"/>
      <c r="CD437" s="779"/>
      <c r="CE437" s="245"/>
      <c r="CF437" s="245"/>
      <c r="CG437" s="245"/>
    </row>
    <row r="438" spans="1:85">
      <c r="A438" s="780" t="s">
        <v>58</v>
      </c>
      <c r="B438" s="781" t="s">
        <v>1698</v>
      </c>
      <c r="C438" s="781" t="s">
        <v>503</v>
      </c>
      <c r="D438" s="780" t="s">
        <v>3644</v>
      </c>
      <c r="E438" s="780">
        <v>45778</v>
      </c>
      <c r="F438" s="782" t="str">
        <f>IF(_DBcomps[[#This Row],[Lab RTS]]="","No","Yes")</f>
        <v>Yes</v>
      </c>
      <c r="G438" s="783">
        <v>54.05</v>
      </c>
      <c r="H438" s="267"/>
      <c r="I438" s="267"/>
      <c r="J438" s="267"/>
      <c r="K438" s="267"/>
      <c r="L438" s="268"/>
      <c r="M438" s="275"/>
      <c r="N438" s="267"/>
      <c r="O438" s="267"/>
      <c r="P438" s="786">
        <v>8.93</v>
      </c>
      <c r="Q438" s="787">
        <v>876</v>
      </c>
      <c r="R438" s="788">
        <v>1.34</v>
      </c>
      <c r="S438" s="788"/>
      <c r="T438" s="789">
        <v>7.31</v>
      </c>
      <c r="U438" s="267"/>
      <c r="V438" s="268"/>
      <c r="W438" s="267"/>
      <c r="X438" s="270"/>
      <c r="Y438" s="274"/>
      <c r="Z438" s="290"/>
      <c r="AA438" s="274"/>
      <c r="AB438" s="275"/>
      <c r="AC438" s="274"/>
      <c r="AD438" s="265"/>
      <c r="AE438" s="791" t="s">
        <v>1505</v>
      </c>
      <c r="AF438" s="274"/>
      <c r="AG438" s="275"/>
      <c r="AH438" s="274"/>
      <c r="AI438" s="274"/>
      <c r="AJ438" s="275"/>
      <c r="AK438" s="270"/>
      <c r="AL438" s="274"/>
      <c r="AM438" s="275"/>
      <c r="AN438" s="274"/>
      <c r="AO438" s="275"/>
      <c r="AP438" s="274"/>
      <c r="AQ438" s="793">
        <f t="shared" si="62"/>
        <v>5</v>
      </c>
      <c r="AR438" s="785" t="s">
        <v>737</v>
      </c>
      <c r="AS438" s="267"/>
      <c r="AT438" s="273"/>
      <c r="AU438" s="272"/>
      <c r="AV438" s="272"/>
      <c r="AW438" s="268"/>
      <c r="AX438" s="273"/>
      <c r="AY438" s="273"/>
      <c r="AZ438" s="275"/>
      <c r="BA438" s="268"/>
      <c r="BB438" s="268"/>
      <c r="BC438" s="268"/>
      <c r="BD438" s="268"/>
      <c r="BE438" s="267"/>
      <c r="BF438" s="275"/>
      <c r="BG438" s="275"/>
      <c r="BH438" s="275"/>
      <c r="BI438" s="275"/>
      <c r="BJ438" s="814">
        <v>45778</v>
      </c>
      <c r="BK438" s="815">
        <v>45778</v>
      </c>
      <c r="BL438" s="796" t="s">
        <v>3647</v>
      </c>
      <c r="BM438" s="795"/>
      <c r="BN438" s="797">
        <v>6</v>
      </c>
      <c r="BO438" s="797">
        <v>7</v>
      </c>
      <c r="BP438" s="303"/>
      <c r="BQ438" s="799">
        <v>45777</v>
      </c>
      <c r="BR438" s="800" t="s">
        <v>3648</v>
      </c>
      <c r="BS438" s="801" t="str">
        <f>IF(_DBcomps[[#This Row],[Problem]]="","Yes","No")</f>
        <v>Yes</v>
      </c>
      <c r="BT438" s="273"/>
      <c r="BU438" s="794"/>
      <c r="BV438" s="794">
        <v>1</v>
      </c>
      <c r="BW438" s="802"/>
      <c r="BX438" s="273">
        <v>5</v>
      </c>
      <c r="BY438" s="279" t="s">
        <v>1259</v>
      </c>
      <c r="BZ438" s="271"/>
      <c r="CA438" s="803"/>
      <c r="CB438" s="803"/>
      <c r="CC438" s="803"/>
      <c r="CD438" s="779"/>
      <c r="CE438" s="245"/>
      <c r="CF438" s="245"/>
      <c r="CG438" s="245"/>
    </row>
    <row r="439" spans="1:85">
      <c r="A439" s="780" t="s">
        <v>58</v>
      </c>
      <c r="B439" s="781" t="s">
        <v>1698</v>
      </c>
      <c r="C439" s="781" t="s">
        <v>503</v>
      </c>
      <c r="D439" s="780" t="s">
        <v>3663</v>
      </c>
      <c r="E439" s="780">
        <v>45779</v>
      </c>
      <c r="F439" s="782" t="str">
        <f>IF(_DBcomps[[#This Row],[Lab RTS]]="","No","Yes")</f>
        <v>Yes</v>
      </c>
      <c r="G439" s="783">
        <v>53.58</v>
      </c>
      <c r="H439" s="267"/>
      <c r="I439" s="267"/>
      <c r="J439" s="267"/>
      <c r="K439" s="267"/>
      <c r="L439" s="268"/>
      <c r="M439" s="275"/>
      <c r="N439" s="267"/>
      <c r="O439" s="267"/>
      <c r="P439" s="786">
        <v>9.18</v>
      </c>
      <c r="Q439" s="787">
        <v>980</v>
      </c>
      <c r="R439" s="788">
        <v>1.339</v>
      </c>
      <c r="S439" s="788"/>
      <c r="T439" s="789">
        <v>7.58</v>
      </c>
      <c r="U439" s="267"/>
      <c r="V439" s="268"/>
      <c r="W439" s="267"/>
      <c r="X439" s="270"/>
      <c r="Y439" s="274"/>
      <c r="Z439" s="290"/>
      <c r="AA439" s="274"/>
      <c r="AB439" s="275"/>
      <c r="AC439" s="274"/>
      <c r="AD439" s="265"/>
      <c r="AE439" s="791" t="s">
        <v>1505</v>
      </c>
      <c r="AF439" s="274"/>
      <c r="AG439" s="275"/>
      <c r="AH439" s="274"/>
      <c r="AI439" s="274"/>
      <c r="AJ439" s="275"/>
      <c r="AK439" s="270"/>
      <c r="AL439" s="274"/>
      <c r="AM439" s="275"/>
      <c r="AN439" s="274"/>
      <c r="AO439" s="275"/>
      <c r="AP439" s="274"/>
      <c r="AQ439" s="793">
        <f t="shared" ref="AQ439:AQ445" si="63">MONTH(E439)</f>
        <v>5</v>
      </c>
      <c r="AR439" s="785" t="s">
        <v>737</v>
      </c>
      <c r="AS439" s="267"/>
      <c r="AT439" s="273"/>
      <c r="AU439" s="272"/>
      <c r="AV439" s="272"/>
      <c r="AW439" s="268"/>
      <c r="AX439" s="273"/>
      <c r="AY439" s="273"/>
      <c r="AZ439" s="275"/>
      <c r="BA439" s="268"/>
      <c r="BB439" s="268"/>
      <c r="BC439" s="268"/>
      <c r="BD439" s="268"/>
      <c r="BE439" s="267"/>
      <c r="BF439" s="275"/>
      <c r="BG439" s="275"/>
      <c r="BH439" s="275"/>
      <c r="BI439" s="275"/>
      <c r="BJ439" s="814">
        <v>45779</v>
      </c>
      <c r="BK439" s="815">
        <v>45779</v>
      </c>
      <c r="BL439" s="796" t="s">
        <v>3665</v>
      </c>
      <c r="BM439" s="795"/>
      <c r="BN439" s="797">
        <v>7</v>
      </c>
      <c r="BO439" s="797">
        <v>7</v>
      </c>
      <c r="BP439" s="303"/>
      <c r="BQ439" s="799">
        <v>45778</v>
      </c>
      <c r="BR439" s="800" t="s">
        <v>3667</v>
      </c>
      <c r="BS439" s="801" t="str">
        <f>IF(_DBcomps[[#This Row],[Problem]]="","Yes","No")</f>
        <v>Yes</v>
      </c>
      <c r="BT439" s="273"/>
      <c r="BU439" s="794"/>
      <c r="BV439" s="794">
        <v>1</v>
      </c>
      <c r="BW439" s="802"/>
      <c r="BX439" s="794">
        <v>5</v>
      </c>
      <c r="BY439" s="803" t="s">
        <v>1259</v>
      </c>
      <c r="BZ439" s="271"/>
      <c r="CA439" s="803"/>
      <c r="CB439" s="803"/>
      <c r="CC439" s="803"/>
      <c r="CD439" s="779"/>
      <c r="CE439" s="245"/>
      <c r="CF439" s="245"/>
      <c r="CG439" s="245"/>
    </row>
    <row r="440" spans="1:85">
      <c r="A440" s="780" t="s">
        <v>58</v>
      </c>
      <c r="B440" s="781" t="s">
        <v>1698</v>
      </c>
      <c r="C440" s="781" t="s">
        <v>503</v>
      </c>
      <c r="D440" s="780" t="s">
        <v>3664</v>
      </c>
      <c r="E440" s="780">
        <v>45779</v>
      </c>
      <c r="F440" s="782" t="str">
        <f>IF(_DBcomps[[#This Row],[Lab RTS]]="","No","Yes")</f>
        <v>Yes</v>
      </c>
      <c r="G440" s="783">
        <v>53.61</v>
      </c>
      <c r="H440" s="267"/>
      <c r="I440" s="267"/>
      <c r="J440" s="267"/>
      <c r="K440" s="267"/>
      <c r="L440" s="268"/>
      <c r="M440" s="275"/>
      <c r="N440" s="267"/>
      <c r="O440" s="267"/>
      <c r="P440" s="786">
        <v>8.8000000000000007</v>
      </c>
      <c r="Q440" s="787">
        <v>968</v>
      </c>
      <c r="R440" s="788">
        <v>1.339</v>
      </c>
      <c r="S440" s="788"/>
      <c r="T440" s="789">
        <v>7.33</v>
      </c>
      <c r="U440" s="267"/>
      <c r="V440" s="268"/>
      <c r="W440" s="267"/>
      <c r="X440" s="270"/>
      <c r="Y440" s="274"/>
      <c r="Z440" s="290"/>
      <c r="AA440" s="274"/>
      <c r="AB440" s="275"/>
      <c r="AC440" s="274"/>
      <c r="AD440" s="265"/>
      <c r="AE440" s="791" t="s">
        <v>1505</v>
      </c>
      <c r="AF440" s="274"/>
      <c r="AG440" s="275"/>
      <c r="AH440" s="274"/>
      <c r="AI440" s="274"/>
      <c r="AJ440" s="275"/>
      <c r="AK440" s="270"/>
      <c r="AL440" s="274"/>
      <c r="AM440" s="275"/>
      <c r="AN440" s="274"/>
      <c r="AO440" s="275"/>
      <c r="AP440" s="274"/>
      <c r="AQ440" s="793">
        <f t="shared" si="63"/>
        <v>5</v>
      </c>
      <c r="AR440" s="785" t="s">
        <v>737</v>
      </c>
      <c r="AS440" s="267"/>
      <c r="AT440" s="273"/>
      <c r="AU440" s="272"/>
      <c r="AV440" s="272"/>
      <c r="AW440" s="268"/>
      <c r="AX440" s="273"/>
      <c r="AY440" s="273"/>
      <c r="AZ440" s="275"/>
      <c r="BA440" s="268"/>
      <c r="BB440" s="268"/>
      <c r="BC440" s="268"/>
      <c r="BD440" s="268"/>
      <c r="BE440" s="267"/>
      <c r="BF440" s="275"/>
      <c r="BG440" s="275"/>
      <c r="BH440" s="275"/>
      <c r="BI440" s="275"/>
      <c r="BJ440" s="814">
        <v>45779</v>
      </c>
      <c r="BK440" s="815">
        <v>45779</v>
      </c>
      <c r="BL440" s="796" t="s">
        <v>3666</v>
      </c>
      <c r="BM440" s="795"/>
      <c r="BN440" s="797">
        <v>4</v>
      </c>
      <c r="BO440" s="797">
        <v>7</v>
      </c>
      <c r="BP440" s="303"/>
      <c r="BQ440" s="799">
        <v>45778</v>
      </c>
      <c r="BR440" s="800" t="s">
        <v>2525</v>
      </c>
      <c r="BS440" s="801" t="str">
        <f>IF(_DBcomps[[#This Row],[Problem]]="","Yes","No")</f>
        <v>Yes</v>
      </c>
      <c r="BT440" s="273"/>
      <c r="BU440" s="794"/>
      <c r="BV440" s="794">
        <v>1</v>
      </c>
      <c r="BW440" s="802"/>
      <c r="BX440" s="273">
        <v>5</v>
      </c>
      <c r="BY440" s="279" t="s">
        <v>1259</v>
      </c>
      <c r="BZ440" s="271"/>
      <c r="CA440" s="803"/>
      <c r="CB440" s="803"/>
      <c r="CC440" s="803"/>
      <c r="CD440" s="779"/>
      <c r="CE440" s="245"/>
      <c r="CF440" s="245"/>
      <c r="CG440" s="245"/>
    </row>
    <row r="441" spans="1:85">
      <c r="A441" s="780" t="s">
        <v>58</v>
      </c>
      <c r="B441" s="781" t="s">
        <v>1698</v>
      </c>
      <c r="C441" s="781" t="s">
        <v>503</v>
      </c>
      <c r="D441" s="780" t="s">
        <v>3739</v>
      </c>
      <c r="E441" s="780">
        <v>45779</v>
      </c>
      <c r="F441" s="782" t="str">
        <f>IF(_DBcomps[[#This Row],[Lab RTS]]="","No","Yes")</f>
        <v>Yes</v>
      </c>
      <c r="G441" s="783">
        <v>53.47</v>
      </c>
      <c r="H441" s="267"/>
      <c r="I441" s="267"/>
      <c r="J441" s="267"/>
      <c r="K441" s="267"/>
      <c r="L441" s="268"/>
      <c r="M441" s="275"/>
      <c r="N441" s="267"/>
      <c r="O441" s="267"/>
      <c r="P441" s="786">
        <v>8.42</v>
      </c>
      <c r="Q441" s="787">
        <v>976</v>
      </c>
      <c r="R441" s="788">
        <v>1.335</v>
      </c>
      <c r="S441" s="788"/>
      <c r="T441" s="789">
        <v>7.54</v>
      </c>
      <c r="U441" s="267"/>
      <c r="V441" s="268"/>
      <c r="W441" s="267"/>
      <c r="X441" s="270"/>
      <c r="Y441" s="274"/>
      <c r="Z441" s="290"/>
      <c r="AA441" s="274"/>
      <c r="AB441" s="275"/>
      <c r="AC441" s="274"/>
      <c r="AD441" s="265"/>
      <c r="AE441" s="791" t="s">
        <v>1505</v>
      </c>
      <c r="AF441" s="274"/>
      <c r="AG441" s="275"/>
      <c r="AH441" s="274"/>
      <c r="AI441" s="274"/>
      <c r="AJ441" s="275"/>
      <c r="AK441" s="270"/>
      <c r="AL441" s="274"/>
      <c r="AM441" s="275"/>
      <c r="AN441" s="274"/>
      <c r="AO441" s="275"/>
      <c r="AP441" s="274"/>
      <c r="AQ441" s="793">
        <f t="shared" si="63"/>
        <v>5</v>
      </c>
      <c r="AR441" s="785" t="s">
        <v>737</v>
      </c>
      <c r="AS441" s="267"/>
      <c r="AT441" s="273"/>
      <c r="AU441" s="272"/>
      <c r="AV441" s="272"/>
      <c r="AW441" s="268"/>
      <c r="AX441" s="273"/>
      <c r="AY441" s="273"/>
      <c r="AZ441" s="275"/>
      <c r="BA441" s="268"/>
      <c r="BB441" s="268"/>
      <c r="BC441" s="268"/>
      <c r="BD441" s="268"/>
      <c r="BE441" s="267"/>
      <c r="BF441" s="275"/>
      <c r="BG441" s="275"/>
      <c r="BH441" s="275"/>
      <c r="BI441" s="275"/>
      <c r="BJ441" s="814">
        <v>45783</v>
      </c>
      <c r="BK441" s="815">
        <v>45783</v>
      </c>
      <c r="BL441" s="796" t="s">
        <v>3742</v>
      </c>
      <c r="BM441" s="795"/>
      <c r="BN441" s="797">
        <v>6</v>
      </c>
      <c r="BO441" s="797">
        <v>7</v>
      </c>
      <c r="BP441" s="303"/>
      <c r="BQ441" s="799">
        <v>45778</v>
      </c>
      <c r="BR441" s="800" t="s">
        <v>3745</v>
      </c>
      <c r="BS441" s="801" t="str">
        <f>IF(_DBcomps[[#This Row],[Problem]]="","Yes","No")</f>
        <v>Yes</v>
      </c>
      <c r="BT441" s="273"/>
      <c r="BU441" s="794"/>
      <c r="BV441" s="794">
        <v>1</v>
      </c>
      <c r="BW441" s="802"/>
      <c r="BX441" s="794">
        <v>5</v>
      </c>
      <c r="BY441" s="803" t="s">
        <v>1259</v>
      </c>
      <c r="BZ441" s="271"/>
      <c r="CA441" s="803"/>
      <c r="CB441" s="803"/>
      <c r="CC441" s="803"/>
      <c r="CD441" s="779"/>
      <c r="CE441" s="245"/>
      <c r="CF441" s="245"/>
      <c r="CG441" s="245"/>
    </row>
    <row r="442" spans="1:85">
      <c r="A442" s="780" t="s">
        <v>58</v>
      </c>
      <c r="B442" s="781" t="s">
        <v>1698</v>
      </c>
      <c r="C442" s="781" t="s">
        <v>503</v>
      </c>
      <c r="D442" s="780" t="s">
        <v>3740</v>
      </c>
      <c r="E442" s="780">
        <v>45782</v>
      </c>
      <c r="F442" s="782" t="str">
        <f>IF(_DBcomps[[#This Row],[Lab RTS]]="","No","Yes")</f>
        <v>Yes</v>
      </c>
      <c r="G442" s="783">
        <v>53.32</v>
      </c>
      <c r="H442" s="267"/>
      <c r="I442" s="267"/>
      <c r="J442" s="267"/>
      <c r="K442" s="267"/>
      <c r="L442" s="268"/>
      <c r="M442" s="275"/>
      <c r="N442" s="267"/>
      <c r="O442" s="267"/>
      <c r="P442" s="786">
        <v>9.5500000000000007</v>
      </c>
      <c r="Q442" s="787">
        <v>1144</v>
      </c>
      <c r="R442" s="788">
        <v>1.34</v>
      </c>
      <c r="S442" s="788"/>
      <c r="T442" s="789">
        <v>7.66</v>
      </c>
      <c r="U442" s="267"/>
      <c r="V442" s="268"/>
      <c r="W442" s="267"/>
      <c r="X442" s="270"/>
      <c r="Y442" s="274"/>
      <c r="Z442" s="290"/>
      <c r="AA442" s="274"/>
      <c r="AB442" s="275"/>
      <c r="AC442" s="274"/>
      <c r="AD442" s="265"/>
      <c r="AE442" s="791" t="s">
        <v>1505</v>
      </c>
      <c r="AF442" s="274"/>
      <c r="AG442" s="275"/>
      <c r="AH442" s="274"/>
      <c r="AI442" s="274"/>
      <c r="AJ442" s="275"/>
      <c r="AK442" s="270"/>
      <c r="AL442" s="274"/>
      <c r="AM442" s="275"/>
      <c r="AN442" s="274"/>
      <c r="AO442" s="275"/>
      <c r="AP442" s="274"/>
      <c r="AQ442" s="793">
        <f t="shared" si="63"/>
        <v>5</v>
      </c>
      <c r="AR442" s="785" t="s">
        <v>737</v>
      </c>
      <c r="AS442" s="267"/>
      <c r="AT442" s="273"/>
      <c r="AU442" s="272"/>
      <c r="AV442" s="272"/>
      <c r="AW442" s="268"/>
      <c r="AX442" s="273"/>
      <c r="AY442" s="273"/>
      <c r="AZ442" s="275"/>
      <c r="BA442" s="268"/>
      <c r="BB442" s="268"/>
      <c r="BC442" s="268"/>
      <c r="BD442" s="268"/>
      <c r="BE442" s="267"/>
      <c r="BF442" s="275"/>
      <c r="BG442" s="275"/>
      <c r="BH442" s="275"/>
      <c r="BI442" s="275"/>
      <c r="BJ442" s="814">
        <v>45783</v>
      </c>
      <c r="BK442" s="815">
        <v>45783</v>
      </c>
      <c r="BL442" s="796" t="s">
        <v>3743</v>
      </c>
      <c r="BM442" s="795"/>
      <c r="BN442" s="797">
        <v>6</v>
      </c>
      <c r="BO442" s="797">
        <v>7</v>
      </c>
      <c r="BP442" s="303"/>
      <c r="BQ442" s="799">
        <v>45780</v>
      </c>
      <c r="BR442" s="800" t="s">
        <v>3746</v>
      </c>
      <c r="BS442" s="801" t="str">
        <f>IF(_DBcomps[[#This Row],[Problem]]="","Yes","No")</f>
        <v>Yes</v>
      </c>
      <c r="BT442" s="273"/>
      <c r="BU442" s="794"/>
      <c r="BV442" s="794">
        <v>1</v>
      </c>
      <c r="BW442" s="802"/>
      <c r="BX442" s="273">
        <v>5</v>
      </c>
      <c r="BY442" s="279" t="s">
        <v>1259</v>
      </c>
      <c r="BZ442" s="271"/>
      <c r="CA442" s="803"/>
      <c r="CB442" s="803"/>
      <c r="CC442" s="803"/>
      <c r="CD442" s="779"/>
      <c r="CE442" s="245"/>
      <c r="CF442" s="245"/>
      <c r="CG442" s="245"/>
    </row>
    <row r="443" spans="1:85">
      <c r="A443" s="780" t="s">
        <v>58</v>
      </c>
      <c r="B443" s="781" t="s">
        <v>1698</v>
      </c>
      <c r="C443" s="781" t="s">
        <v>503</v>
      </c>
      <c r="D443" s="780" t="s">
        <v>3741</v>
      </c>
      <c r="E443" s="780">
        <v>45782</v>
      </c>
      <c r="F443" s="782" t="str">
        <f>IF(_DBcomps[[#This Row],[Lab RTS]]="","No","Yes")</f>
        <v>Yes</v>
      </c>
      <c r="G443" s="783">
        <v>53.41</v>
      </c>
      <c r="H443" s="267"/>
      <c r="I443" s="267"/>
      <c r="J443" s="267"/>
      <c r="K443" s="267"/>
      <c r="L443" s="268"/>
      <c r="M443" s="275"/>
      <c r="N443" s="267"/>
      <c r="O443" s="267"/>
      <c r="P443" s="786">
        <v>9.0299999999999994</v>
      </c>
      <c r="Q443" s="787">
        <v>1252</v>
      </c>
      <c r="R443" s="788">
        <v>1.343</v>
      </c>
      <c r="S443" s="788"/>
      <c r="T443" s="789">
        <v>7.58</v>
      </c>
      <c r="U443" s="267"/>
      <c r="V443" s="268"/>
      <c r="W443" s="267"/>
      <c r="X443" s="270"/>
      <c r="Y443" s="274"/>
      <c r="Z443" s="290"/>
      <c r="AA443" s="274"/>
      <c r="AB443" s="275"/>
      <c r="AC443" s="274"/>
      <c r="AD443" s="265"/>
      <c r="AE443" s="791" t="s">
        <v>1505</v>
      </c>
      <c r="AF443" s="274"/>
      <c r="AG443" s="275"/>
      <c r="AH443" s="274"/>
      <c r="AI443" s="274"/>
      <c r="AJ443" s="275"/>
      <c r="AK443" s="270"/>
      <c r="AL443" s="274"/>
      <c r="AM443" s="275"/>
      <c r="AN443" s="274"/>
      <c r="AO443" s="275"/>
      <c r="AP443" s="274"/>
      <c r="AQ443" s="793">
        <f t="shared" si="63"/>
        <v>5</v>
      </c>
      <c r="AR443" s="785" t="s">
        <v>737</v>
      </c>
      <c r="AS443" s="267"/>
      <c r="AT443" s="273"/>
      <c r="AU443" s="272"/>
      <c r="AV443" s="272"/>
      <c r="AW443" s="268"/>
      <c r="AX443" s="273"/>
      <c r="AY443" s="273"/>
      <c r="AZ443" s="275"/>
      <c r="BA443" s="268"/>
      <c r="BB443" s="268"/>
      <c r="BC443" s="268"/>
      <c r="BD443" s="268"/>
      <c r="BE443" s="267"/>
      <c r="BF443" s="275"/>
      <c r="BG443" s="275"/>
      <c r="BH443" s="275"/>
      <c r="BI443" s="275"/>
      <c r="BJ443" s="814">
        <v>45783</v>
      </c>
      <c r="BK443" s="815">
        <v>45783</v>
      </c>
      <c r="BL443" s="796" t="s">
        <v>3744</v>
      </c>
      <c r="BM443" s="795"/>
      <c r="BN443" s="797">
        <v>8</v>
      </c>
      <c r="BO443" s="797">
        <v>7</v>
      </c>
      <c r="BP443" s="303"/>
      <c r="BQ443" s="799">
        <v>45780</v>
      </c>
      <c r="BR443" s="800" t="s">
        <v>3747</v>
      </c>
      <c r="BS443" s="801" t="str">
        <f>IF(_DBcomps[[#This Row],[Problem]]="","Yes","No")</f>
        <v>Yes</v>
      </c>
      <c r="BT443" s="273"/>
      <c r="BU443" s="794"/>
      <c r="BV443" s="794">
        <v>1</v>
      </c>
      <c r="BW443" s="802"/>
      <c r="BX443" s="794">
        <v>5</v>
      </c>
      <c r="BY443" s="803" t="s">
        <v>1259</v>
      </c>
      <c r="BZ443" s="271"/>
      <c r="CA443" s="803"/>
      <c r="CB443" s="803"/>
      <c r="CC443" s="803"/>
      <c r="CD443" s="779"/>
      <c r="CE443" s="245"/>
      <c r="CF443" s="245"/>
      <c r="CG443" s="245"/>
    </row>
    <row r="444" spans="1:85">
      <c r="A444" s="780" t="s">
        <v>58</v>
      </c>
      <c r="B444" s="781" t="s">
        <v>1698</v>
      </c>
      <c r="C444" s="781" t="s">
        <v>503</v>
      </c>
      <c r="D444" s="780" t="s">
        <v>3764</v>
      </c>
      <c r="E444" s="780">
        <v>45783</v>
      </c>
      <c r="F444" s="782" t="str">
        <f>IF(_DBcomps[[#This Row],[Lab RTS]]="","No","Yes")</f>
        <v>Yes</v>
      </c>
      <c r="G444" s="783">
        <v>54.09</v>
      </c>
      <c r="H444" s="267"/>
      <c r="I444" s="267"/>
      <c r="J444" s="267"/>
      <c r="K444" s="267"/>
      <c r="L444" s="268"/>
      <c r="M444" s="275"/>
      <c r="N444" s="267"/>
      <c r="O444" s="267"/>
      <c r="P444" s="786">
        <v>8.9600000000000009</v>
      </c>
      <c r="Q444" s="787">
        <v>1212</v>
      </c>
      <c r="R444" s="788">
        <v>1.3440000000000001</v>
      </c>
      <c r="S444" s="788"/>
      <c r="T444" s="789">
        <v>7.56</v>
      </c>
      <c r="U444" s="267"/>
      <c r="V444" s="268"/>
      <c r="W444" s="267"/>
      <c r="X444" s="270"/>
      <c r="Y444" s="274"/>
      <c r="Z444" s="290"/>
      <c r="AA444" s="274"/>
      <c r="AB444" s="275"/>
      <c r="AC444" s="274"/>
      <c r="AD444" s="265"/>
      <c r="AE444" s="791" t="s">
        <v>1505</v>
      </c>
      <c r="AF444" s="274"/>
      <c r="AG444" s="275"/>
      <c r="AH444" s="274"/>
      <c r="AI444" s="274"/>
      <c r="AJ444" s="275"/>
      <c r="AK444" s="270"/>
      <c r="AL444" s="274"/>
      <c r="AM444" s="275"/>
      <c r="AN444" s="274"/>
      <c r="AO444" s="275"/>
      <c r="AP444" s="274"/>
      <c r="AQ444" s="793">
        <f t="shared" si="63"/>
        <v>5</v>
      </c>
      <c r="AR444" s="785" t="s">
        <v>737</v>
      </c>
      <c r="AS444" s="267"/>
      <c r="AT444" s="273"/>
      <c r="AU444" s="272"/>
      <c r="AV444" s="272"/>
      <c r="AW444" s="268"/>
      <c r="AX444" s="273"/>
      <c r="AY444" s="273"/>
      <c r="AZ444" s="275"/>
      <c r="BA444" s="268"/>
      <c r="BB444" s="268"/>
      <c r="BC444" s="268"/>
      <c r="BD444" s="268"/>
      <c r="BE444" s="267"/>
      <c r="BF444" s="275"/>
      <c r="BG444" s="275"/>
      <c r="BH444" s="275"/>
      <c r="BI444" s="275"/>
      <c r="BJ444" s="814">
        <v>45784</v>
      </c>
      <c r="BK444" s="815">
        <v>45784</v>
      </c>
      <c r="BL444" s="796" t="s">
        <v>3766</v>
      </c>
      <c r="BM444" s="795"/>
      <c r="BN444" s="797">
        <v>4</v>
      </c>
      <c r="BO444" s="797">
        <v>7</v>
      </c>
      <c r="BP444" s="303"/>
      <c r="BQ444" s="799">
        <v>45780</v>
      </c>
      <c r="BR444" s="800" t="s">
        <v>2741</v>
      </c>
      <c r="BS444" s="801" t="str">
        <f>IF(_DBcomps[[#This Row],[Problem]]="","Yes","No")</f>
        <v>Yes</v>
      </c>
      <c r="BT444" s="273"/>
      <c r="BU444" s="794"/>
      <c r="BV444" s="794">
        <v>1</v>
      </c>
      <c r="BW444" s="802"/>
      <c r="BX444" s="273">
        <v>5</v>
      </c>
      <c r="BY444" s="279" t="s">
        <v>1259</v>
      </c>
      <c r="BZ444" s="271"/>
      <c r="CA444" s="803"/>
      <c r="CB444" s="803"/>
      <c r="CC444" s="803"/>
      <c r="CD444" s="779"/>
      <c r="CE444" s="245"/>
      <c r="CF444" s="245"/>
      <c r="CG444" s="245"/>
    </row>
    <row r="445" spans="1:85">
      <c r="A445" s="780" t="s">
        <v>58</v>
      </c>
      <c r="B445" s="781" t="s">
        <v>1698</v>
      </c>
      <c r="C445" s="781" t="s">
        <v>503</v>
      </c>
      <c r="D445" s="780" t="s">
        <v>3765</v>
      </c>
      <c r="E445" s="780">
        <v>45783</v>
      </c>
      <c r="F445" s="782" t="str">
        <f>IF(_DBcomps[[#This Row],[Lab RTS]]="","No","Yes")</f>
        <v>Yes</v>
      </c>
      <c r="G445" s="783">
        <v>53.59</v>
      </c>
      <c r="H445" s="267"/>
      <c r="I445" s="267"/>
      <c r="J445" s="267"/>
      <c r="K445" s="267"/>
      <c r="L445" s="268"/>
      <c r="M445" s="275"/>
      <c r="N445" s="267"/>
      <c r="O445" s="267"/>
      <c r="P445" s="786">
        <v>8.58</v>
      </c>
      <c r="Q445" s="787">
        <v>1196</v>
      </c>
      <c r="R445" s="788">
        <v>1.3420000000000001</v>
      </c>
      <c r="S445" s="788"/>
      <c r="T445" s="789">
        <v>7.2</v>
      </c>
      <c r="U445" s="267"/>
      <c r="V445" s="268"/>
      <c r="W445" s="267"/>
      <c r="X445" s="270"/>
      <c r="Y445" s="274"/>
      <c r="Z445" s="290"/>
      <c r="AA445" s="274"/>
      <c r="AB445" s="275"/>
      <c r="AC445" s="274"/>
      <c r="AD445" s="265"/>
      <c r="AE445" s="791" t="s">
        <v>1505</v>
      </c>
      <c r="AF445" s="274"/>
      <c r="AG445" s="275"/>
      <c r="AH445" s="274"/>
      <c r="AI445" s="274"/>
      <c r="AJ445" s="275"/>
      <c r="AK445" s="270"/>
      <c r="AL445" s="274"/>
      <c r="AM445" s="275"/>
      <c r="AN445" s="274"/>
      <c r="AO445" s="275"/>
      <c r="AP445" s="274"/>
      <c r="AQ445" s="793">
        <f t="shared" si="63"/>
        <v>5</v>
      </c>
      <c r="AR445" s="785" t="s">
        <v>737</v>
      </c>
      <c r="AS445" s="267"/>
      <c r="AT445" s="273"/>
      <c r="AU445" s="272"/>
      <c r="AV445" s="272"/>
      <c r="AW445" s="268"/>
      <c r="AX445" s="273"/>
      <c r="AY445" s="273"/>
      <c r="AZ445" s="275"/>
      <c r="BA445" s="268"/>
      <c r="BB445" s="268"/>
      <c r="BC445" s="268"/>
      <c r="BD445" s="268"/>
      <c r="BE445" s="267"/>
      <c r="BF445" s="275"/>
      <c r="BG445" s="275"/>
      <c r="BH445" s="275"/>
      <c r="BI445" s="275"/>
      <c r="BJ445" s="814">
        <v>45784</v>
      </c>
      <c r="BK445" s="815">
        <v>45784</v>
      </c>
      <c r="BL445" s="796" t="s">
        <v>3767</v>
      </c>
      <c r="BM445" s="795"/>
      <c r="BN445" s="797">
        <v>5</v>
      </c>
      <c r="BO445" s="797">
        <v>7</v>
      </c>
      <c r="BP445" s="303"/>
      <c r="BQ445" s="799">
        <v>45781</v>
      </c>
      <c r="BR445" s="800" t="s">
        <v>3768</v>
      </c>
      <c r="BS445" s="801" t="str">
        <f>IF(_DBcomps[[#This Row],[Problem]]="","Yes","No")</f>
        <v>Yes</v>
      </c>
      <c r="BT445" s="273"/>
      <c r="BU445" s="794"/>
      <c r="BV445" s="794">
        <v>1</v>
      </c>
      <c r="BW445" s="802"/>
      <c r="BX445" s="794">
        <v>5</v>
      </c>
      <c r="BY445" s="803" t="s">
        <v>1259</v>
      </c>
      <c r="BZ445" s="1122">
        <v>2.35</v>
      </c>
      <c r="CA445" s="803"/>
      <c r="CB445" s="803"/>
      <c r="CC445" s="803"/>
      <c r="CD445" s="816" t="s">
        <v>3769</v>
      </c>
      <c r="CE445" s="245"/>
      <c r="CF445" s="245"/>
      <c r="CG445" s="245"/>
    </row>
    <row r="446" spans="1:85">
      <c r="A446" s="780" t="s">
        <v>58</v>
      </c>
      <c r="B446" s="781" t="s">
        <v>1698</v>
      </c>
      <c r="C446" s="781" t="s">
        <v>503</v>
      </c>
      <c r="D446" s="780" t="s">
        <v>3781</v>
      </c>
      <c r="E446" s="780">
        <v>45784</v>
      </c>
      <c r="F446" s="782" t="str">
        <f>IF(_DBcomps[[#This Row],[Lab RTS]]="","No","Yes")</f>
        <v>Yes</v>
      </c>
      <c r="G446" s="783">
        <v>53.2</v>
      </c>
      <c r="H446" s="267"/>
      <c r="I446" s="267"/>
      <c r="J446" s="267"/>
      <c r="K446" s="267"/>
      <c r="L446" s="268"/>
      <c r="M446" s="275"/>
      <c r="N446" s="267"/>
      <c r="O446" s="267"/>
      <c r="P446" s="786">
        <v>8.91</v>
      </c>
      <c r="Q446" s="787">
        <v>1100</v>
      </c>
      <c r="R446" s="788">
        <v>1.345</v>
      </c>
      <c r="S446" s="788"/>
      <c r="T446" s="789">
        <v>7.46</v>
      </c>
      <c r="U446" s="267"/>
      <c r="V446" s="268"/>
      <c r="W446" s="267"/>
      <c r="X446" s="270"/>
      <c r="Y446" s="274"/>
      <c r="Z446" s="290"/>
      <c r="AA446" s="274"/>
      <c r="AB446" s="275"/>
      <c r="AC446" s="274"/>
      <c r="AD446" s="265"/>
      <c r="AE446" s="791" t="s">
        <v>1505</v>
      </c>
      <c r="AF446" s="274"/>
      <c r="AG446" s="275"/>
      <c r="AH446" s="274"/>
      <c r="AI446" s="274"/>
      <c r="AJ446" s="275"/>
      <c r="AK446" s="270"/>
      <c r="AL446" s="274"/>
      <c r="AM446" s="275"/>
      <c r="AN446" s="274"/>
      <c r="AO446" s="275"/>
      <c r="AP446" s="274"/>
      <c r="AQ446" s="793">
        <f t="shared" ref="AQ446:AQ452" si="64">MONTH(E446)</f>
        <v>5</v>
      </c>
      <c r="AR446" s="785" t="s">
        <v>737</v>
      </c>
      <c r="AS446" s="267"/>
      <c r="AT446" s="273"/>
      <c r="AU446" s="272"/>
      <c r="AV446" s="272"/>
      <c r="AW446" s="268"/>
      <c r="AX446" s="273"/>
      <c r="AY446" s="273"/>
      <c r="AZ446" s="275"/>
      <c r="BA446" s="268"/>
      <c r="BB446" s="268"/>
      <c r="BC446" s="268"/>
      <c r="BD446" s="268"/>
      <c r="BE446" s="267"/>
      <c r="BF446" s="275"/>
      <c r="BG446" s="275"/>
      <c r="BH446" s="275"/>
      <c r="BI446" s="275"/>
      <c r="BJ446" s="814">
        <v>45784</v>
      </c>
      <c r="BK446" s="815">
        <v>45784</v>
      </c>
      <c r="BL446" s="796" t="s">
        <v>3782</v>
      </c>
      <c r="BM446" s="795"/>
      <c r="BN446" s="797">
        <v>5</v>
      </c>
      <c r="BO446" s="797">
        <v>7</v>
      </c>
      <c r="BP446" s="303"/>
      <c r="BQ446" s="799">
        <v>45782</v>
      </c>
      <c r="BR446" s="800" t="s">
        <v>3783</v>
      </c>
      <c r="BS446" s="801" t="str">
        <f>IF(_DBcomps[[#This Row],[Problem]]="","Yes","No")</f>
        <v>Yes</v>
      </c>
      <c r="BT446" s="273"/>
      <c r="BU446" s="794"/>
      <c r="BV446" s="794">
        <v>1</v>
      </c>
      <c r="BW446" s="802"/>
      <c r="BX446" s="794">
        <v>5</v>
      </c>
      <c r="BY446" s="803" t="s">
        <v>1259</v>
      </c>
      <c r="BZ446" s="1122"/>
      <c r="CA446" s="803"/>
      <c r="CB446" s="803"/>
      <c r="CC446" s="803"/>
      <c r="CD446" s="816"/>
      <c r="CE446" s="245"/>
      <c r="CF446" s="245"/>
      <c r="CG446" s="245"/>
    </row>
    <row r="447" spans="1:85">
      <c r="A447" s="780" t="s">
        <v>58</v>
      </c>
      <c r="B447" s="781" t="s">
        <v>1698</v>
      </c>
      <c r="C447" s="781" t="s">
        <v>503</v>
      </c>
      <c r="D447" s="265" t="s">
        <v>3810</v>
      </c>
      <c r="E447" s="1228">
        <v>45784</v>
      </c>
      <c r="F447" s="1229" t="str">
        <f>IF(_DBcomps[[#This Row],[Lab RTS]]="","No","Yes")</f>
        <v>Yes</v>
      </c>
      <c r="G447" s="1230">
        <v>53.51</v>
      </c>
      <c r="H447" s="1230"/>
      <c r="I447" s="1230"/>
      <c r="J447" s="1230"/>
      <c r="K447" s="1230"/>
      <c r="L447" s="1231"/>
      <c r="M447" s="1232"/>
      <c r="N447" s="1230"/>
      <c r="O447" s="1230"/>
      <c r="P447" s="1233">
        <v>8.9700000000000006</v>
      </c>
      <c r="Q447" s="1234">
        <v>1076</v>
      </c>
      <c r="R447" s="1235">
        <v>1.3320000000000001</v>
      </c>
      <c r="S447" s="1235"/>
      <c r="T447" s="1236">
        <v>7.41</v>
      </c>
      <c r="U447" s="1230"/>
      <c r="V447" s="1231"/>
      <c r="W447" s="1230"/>
      <c r="X447" s="1237"/>
      <c r="Y447" s="1238"/>
      <c r="Z447" s="1239"/>
      <c r="AA447" s="1238"/>
      <c r="AB447" s="1232"/>
      <c r="AC447" s="1238"/>
      <c r="AD447" s="1228"/>
      <c r="AE447" s="274" t="s">
        <v>1505</v>
      </c>
      <c r="AF447" s="1238"/>
      <c r="AG447" s="1232"/>
      <c r="AH447" s="1238"/>
      <c r="AI447" s="1238"/>
      <c r="AJ447" s="1232"/>
      <c r="AK447" s="1237"/>
      <c r="AL447" s="1238"/>
      <c r="AM447" s="1232"/>
      <c r="AN447" s="1238"/>
      <c r="AO447" s="1232"/>
      <c r="AP447" s="1238"/>
      <c r="AQ447" s="1240">
        <f t="shared" si="64"/>
        <v>5</v>
      </c>
      <c r="AR447" s="275" t="s">
        <v>737</v>
      </c>
      <c r="AS447" s="1230"/>
      <c r="AT447" s="1241"/>
      <c r="AU447" s="1242"/>
      <c r="AV447" s="1242"/>
      <c r="AW447" s="1231"/>
      <c r="AX447" s="1241"/>
      <c r="AY447" s="1241"/>
      <c r="AZ447" s="1232"/>
      <c r="BA447" s="268"/>
      <c r="BB447" s="1231"/>
      <c r="BC447" s="1231"/>
      <c r="BD447" s="1231"/>
      <c r="BE447" s="1230"/>
      <c r="BF447" s="1232"/>
      <c r="BG447" s="1232"/>
      <c r="BH447" s="1232"/>
      <c r="BI447" s="1232"/>
      <c r="BJ447" s="1243">
        <v>45786</v>
      </c>
      <c r="BK447" s="1244">
        <v>45786</v>
      </c>
      <c r="BL447" s="431" t="s">
        <v>3812</v>
      </c>
      <c r="BM447" s="1242"/>
      <c r="BN447" s="1245">
        <v>8</v>
      </c>
      <c r="BO447" s="1245">
        <v>7</v>
      </c>
      <c r="BP447" s="1246"/>
      <c r="BQ447" s="1247">
        <v>45783</v>
      </c>
      <c r="BR447" s="284" t="s">
        <v>3814</v>
      </c>
      <c r="BS447" s="1248" t="str">
        <f>IF(_DBcomps[[#This Row],[Problem]]="","Yes","No")</f>
        <v>Yes</v>
      </c>
      <c r="BT447" s="273"/>
      <c r="BU447" s="1241"/>
      <c r="BV447" s="1241">
        <v>1</v>
      </c>
      <c r="BW447" s="1249"/>
      <c r="BX447" s="1241">
        <v>5</v>
      </c>
      <c r="BY447" s="279" t="s">
        <v>1259</v>
      </c>
      <c r="BZ447" s="1230"/>
      <c r="CA447" s="1250"/>
      <c r="CB447" s="1250"/>
      <c r="CC447" s="1250"/>
      <c r="CD447" s="1426"/>
      <c r="CE447" s="245"/>
      <c r="CF447" s="245"/>
      <c r="CG447" s="245"/>
    </row>
    <row r="448" spans="1:85">
      <c r="A448" s="780" t="s">
        <v>58</v>
      </c>
      <c r="B448" s="781" t="s">
        <v>1698</v>
      </c>
      <c r="C448" s="781" t="s">
        <v>503</v>
      </c>
      <c r="D448" s="265" t="s">
        <v>3811</v>
      </c>
      <c r="E448" s="1228">
        <v>45785</v>
      </c>
      <c r="F448" s="1229" t="str">
        <f>IF(_DBcomps[[#This Row],[Lab RTS]]="","No","Yes")</f>
        <v>Yes</v>
      </c>
      <c r="G448" s="1230">
        <v>53.89</v>
      </c>
      <c r="H448" s="1230"/>
      <c r="I448" s="1230"/>
      <c r="J448" s="1230"/>
      <c r="K448" s="1230"/>
      <c r="L448" s="1231"/>
      <c r="M448" s="1232"/>
      <c r="N448" s="1230"/>
      <c r="O448" s="1230"/>
      <c r="P448" s="1233">
        <v>9.8000000000000007</v>
      </c>
      <c r="Q448" s="1234">
        <v>1136</v>
      </c>
      <c r="R448" s="1235">
        <v>1.339</v>
      </c>
      <c r="S448" s="1235"/>
      <c r="T448" s="1236">
        <v>7.52</v>
      </c>
      <c r="U448" s="1230"/>
      <c r="V448" s="1231"/>
      <c r="W448" s="1230"/>
      <c r="X448" s="1237"/>
      <c r="Y448" s="1238"/>
      <c r="Z448" s="1239"/>
      <c r="AA448" s="1238"/>
      <c r="AB448" s="1232"/>
      <c r="AC448" s="1238"/>
      <c r="AD448" s="1228"/>
      <c r="AE448" s="274" t="s">
        <v>1505</v>
      </c>
      <c r="AF448" s="1238"/>
      <c r="AG448" s="1232"/>
      <c r="AH448" s="1238"/>
      <c r="AI448" s="1238"/>
      <c r="AJ448" s="1232"/>
      <c r="AK448" s="1237"/>
      <c r="AL448" s="1238"/>
      <c r="AM448" s="1232"/>
      <c r="AN448" s="1238"/>
      <c r="AO448" s="1232"/>
      <c r="AP448" s="1238"/>
      <c r="AQ448" s="1240">
        <f t="shared" si="64"/>
        <v>5</v>
      </c>
      <c r="AR448" s="275" t="s">
        <v>737</v>
      </c>
      <c r="AS448" s="1230"/>
      <c r="AT448" s="1241"/>
      <c r="AU448" s="1242"/>
      <c r="AV448" s="1242"/>
      <c r="AW448" s="1231"/>
      <c r="AX448" s="1241"/>
      <c r="AY448" s="1241"/>
      <c r="AZ448" s="1232"/>
      <c r="BA448" s="268"/>
      <c r="BB448" s="1231"/>
      <c r="BC448" s="1231"/>
      <c r="BD448" s="1231"/>
      <c r="BE448" s="1230"/>
      <c r="BF448" s="1232"/>
      <c r="BG448" s="1232"/>
      <c r="BH448" s="1232"/>
      <c r="BI448" s="1232"/>
      <c r="BJ448" s="1243">
        <v>45786</v>
      </c>
      <c r="BK448" s="1244">
        <v>45786</v>
      </c>
      <c r="BL448" s="431" t="s">
        <v>3813</v>
      </c>
      <c r="BM448" s="1242"/>
      <c r="BN448" s="1245">
        <v>9</v>
      </c>
      <c r="BO448" s="1245">
        <v>7</v>
      </c>
      <c r="BP448" s="1246"/>
      <c r="BQ448" s="1247">
        <v>45783</v>
      </c>
      <c r="BR448" s="284" t="s">
        <v>3815</v>
      </c>
      <c r="BS448" s="1248" t="str">
        <f>IF(_DBcomps[[#This Row],[Problem]]="","Yes","No")</f>
        <v>Yes</v>
      </c>
      <c r="BT448" s="273"/>
      <c r="BU448" s="1241"/>
      <c r="BV448" s="1241">
        <v>1</v>
      </c>
      <c r="BW448" s="1249"/>
      <c r="BX448" s="1241">
        <v>5</v>
      </c>
      <c r="BY448" s="279" t="s">
        <v>1259</v>
      </c>
      <c r="BZ448" s="1230"/>
      <c r="CA448" s="1250"/>
      <c r="CB448" s="1250"/>
      <c r="CC448" s="1250"/>
      <c r="CD448" s="1426"/>
      <c r="CE448" s="245"/>
      <c r="CF448" s="245"/>
      <c r="CG448" s="245"/>
    </row>
    <row r="449" spans="1:85">
      <c r="A449" s="265" t="s">
        <v>58</v>
      </c>
      <c r="B449" s="2" t="s">
        <v>1698</v>
      </c>
      <c r="C449" s="2" t="s">
        <v>503</v>
      </c>
      <c r="D449" s="265" t="s">
        <v>3818</v>
      </c>
      <c r="E449" s="1228">
        <v>45785</v>
      </c>
      <c r="F449" s="1229" t="str">
        <f>IF(_DBcomps[[#This Row],[Lab RTS]]="","No","Yes")</f>
        <v>Yes</v>
      </c>
      <c r="G449" s="1230">
        <v>54.25</v>
      </c>
      <c r="H449" s="1230"/>
      <c r="I449" s="1230"/>
      <c r="J449" s="1230"/>
      <c r="K449" s="1230"/>
      <c r="L449" s="1231"/>
      <c r="M449" s="1232"/>
      <c r="N449" s="1230"/>
      <c r="O449" s="1230"/>
      <c r="P449" s="1233">
        <v>9.43</v>
      </c>
      <c r="Q449" s="1234">
        <v>1036</v>
      </c>
      <c r="R449" s="1235">
        <v>1.339</v>
      </c>
      <c r="S449" s="1235"/>
      <c r="T449" s="1236">
        <v>7.59</v>
      </c>
      <c r="U449" s="1230"/>
      <c r="V449" s="1231"/>
      <c r="W449" s="1230"/>
      <c r="X449" s="1237"/>
      <c r="Y449" s="1238"/>
      <c r="Z449" s="1239"/>
      <c r="AA449" s="1238"/>
      <c r="AB449" s="1232"/>
      <c r="AC449" s="1238"/>
      <c r="AD449" s="1228"/>
      <c r="AE449" s="274" t="s">
        <v>1505</v>
      </c>
      <c r="AF449" s="1238"/>
      <c r="AG449" s="1232"/>
      <c r="AH449" s="1238"/>
      <c r="AI449" s="1238"/>
      <c r="AJ449" s="1232"/>
      <c r="AK449" s="1237"/>
      <c r="AL449" s="1238"/>
      <c r="AM449" s="1232"/>
      <c r="AN449" s="1238"/>
      <c r="AO449" s="1232"/>
      <c r="AP449" s="1238"/>
      <c r="AQ449" s="1240">
        <f t="shared" si="64"/>
        <v>5</v>
      </c>
      <c r="AR449" s="275" t="s">
        <v>737</v>
      </c>
      <c r="AS449" s="1230"/>
      <c r="AT449" s="1241"/>
      <c r="AU449" s="1242"/>
      <c r="AV449" s="1242"/>
      <c r="AW449" s="1231"/>
      <c r="AX449" s="1241"/>
      <c r="AY449" s="1241"/>
      <c r="AZ449" s="1232"/>
      <c r="BA449" s="268"/>
      <c r="BB449" s="1231"/>
      <c r="BC449" s="1231"/>
      <c r="BD449" s="1231"/>
      <c r="BE449" s="1230"/>
      <c r="BF449" s="1232"/>
      <c r="BG449" s="1232"/>
      <c r="BH449" s="1232"/>
      <c r="BI449" s="1232"/>
      <c r="BJ449" s="1243">
        <v>45786</v>
      </c>
      <c r="BK449" s="1244">
        <v>45786</v>
      </c>
      <c r="BL449" s="431" t="s">
        <v>3819</v>
      </c>
      <c r="BM449" s="1242"/>
      <c r="BN449" s="1245">
        <v>6</v>
      </c>
      <c r="BO449" s="1245">
        <v>7</v>
      </c>
      <c r="BP449" s="1246"/>
      <c r="BQ449" s="1247">
        <v>45784</v>
      </c>
      <c r="BR449" s="284" t="s">
        <v>3820</v>
      </c>
      <c r="BS449" s="1248" t="str">
        <f>IF(_DBcomps[[#This Row],[Problem]]="","Yes","No")</f>
        <v>Yes</v>
      </c>
      <c r="BT449" s="273"/>
      <c r="BU449" s="1241"/>
      <c r="BV449" s="1241">
        <v>1</v>
      </c>
      <c r="BW449" s="1249"/>
      <c r="BX449" s="1241">
        <v>5</v>
      </c>
      <c r="BY449" s="279" t="s">
        <v>1259</v>
      </c>
      <c r="BZ449" s="1230"/>
      <c r="CA449" s="1250"/>
      <c r="CB449" s="1250"/>
      <c r="CC449" s="1250"/>
      <c r="CD449" s="1426"/>
      <c r="CE449" s="245"/>
      <c r="CF449" s="245"/>
      <c r="CG449" s="245"/>
    </row>
    <row r="450" spans="1:85">
      <c r="A450" s="265" t="s">
        <v>58</v>
      </c>
      <c r="B450" s="2" t="s">
        <v>1698</v>
      </c>
      <c r="C450" s="2" t="s">
        <v>503</v>
      </c>
      <c r="D450" s="265" t="s">
        <v>3893</v>
      </c>
      <c r="E450" s="1228">
        <v>45786</v>
      </c>
      <c r="F450" s="1229" t="str">
        <f>IF(_DBcomps[[#This Row],[Lab RTS]]="","No","Yes")</f>
        <v>Yes</v>
      </c>
      <c r="G450" s="1230">
        <v>54</v>
      </c>
      <c r="H450" s="1230"/>
      <c r="I450" s="1230"/>
      <c r="J450" s="1230"/>
      <c r="K450" s="1230"/>
      <c r="L450" s="1231"/>
      <c r="M450" s="1232"/>
      <c r="N450" s="1230"/>
      <c r="O450" s="1230"/>
      <c r="P450" s="1233">
        <v>9.6199999999999992</v>
      </c>
      <c r="Q450" s="1234">
        <v>1248</v>
      </c>
      <c r="R450" s="1235">
        <v>1.3440000000000001</v>
      </c>
      <c r="S450" s="1235"/>
      <c r="T450" s="1236">
        <v>7.61</v>
      </c>
      <c r="U450" s="1230"/>
      <c r="V450" s="1231"/>
      <c r="W450" s="1230"/>
      <c r="X450" s="1237"/>
      <c r="Y450" s="1238"/>
      <c r="Z450" s="1239"/>
      <c r="AA450" s="1238"/>
      <c r="AB450" s="1232"/>
      <c r="AC450" s="1238"/>
      <c r="AD450" s="1228"/>
      <c r="AE450" s="274" t="s">
        <v>1505</v>
      </c>
      <c r="AF450" s="1238"/>
      <c r="AG450" s="1232"/>
      <c r="AH450" s="1238"/>
      <c r="AI450" s="1238"/>
      <c r="AJ450" s="1232"/>
      <c r="AK450" s="1237"/>
      <c r="AL450" s="1238"/>
      <c r="AM450" s="1232"/>
      <c r="AN450" s="1238"/>
      <c r="AO450" s="1232"/>
      <c r="AP450" s="1238"/>
      <c r="AQ450" s="1240">
        <f>MONTH(E450)</f>
        <v>5</v>
      </c>
      <c r="AR450" s="275" t="s">
        <v>737</v>
      </c>
      <c r="AS450" s="1230"/>
      <c r="AT450" s="1241"/>
      <c r="AU450" s="1242"/>
      <c r="AV450" s="1242"/>
      <c r="AW450" s="1231"/>
      <c r="AX450" s="1241"/>
      <c r="AY450" s="1241"/>
      <c r="AZ450" s="1232"/>
      <c r="BA450" s="268"/>
      <c r="BB450" s="1231"/>
      <c r="BC450" s="1231"/>
      <c r="BD450" s="1231"/>
      <c r="BE450" s="1230"/>
      <c r="BF450" s="1232"/>
      <c r="BG450" s="1232"/>
      <c r="BH450" s="1232"/>
      <c r="BI450" s="1232"/>
      <c r="BJ450" s="1243">
        <v>45792</v>
      </c>
      <c r="BK450" s="1244">
        <v>45792</v>
      </c>
      <c r="BL450" s="431" t="s">
        <v>3895</v>
      </c>
      <c r="BM450" s="1242"/>
      <c r="BN450" s="1245">
        <v>5</v>
      </c>
      <c r="BO450" s="1245">
        <v>7</v>
      </c>
      <c r="BP450" s="1246"/>
      <c r="BQ450" s="1247">
        <v>45784</v>
      </c>
      <c r="BR450" s="284" t="s">
        <v>2438</v>
      </c>
      <c r="BS450" s="1248" t="str">
        <f>IF(_DBcomps[[#This Row],[Problem]]="","Yes","No")</f>
        <v>Yes</v>
      </c>
      <c r="BT450" s="273"/>
      <c r="BU450" s="1241"/>
      <c r="BV450" s="1241">
        <v>1</v>
      </c>
      <c r="BW450" s="1249"/>
      <c r="BX450" s="1241">
        <v>5</v>
      </c>
      <c r="BY450" s="279" t="s">
        <v>1259</v>
      </c>
      <c r="BZ450" s="1230"/>
      <c r="CA450" s="1250"/>
      <c r="CB450" s="1250"/>
      <c r="CC450" s="1250"/>
      <c r="CD450" s="1426"/>
      <c r="CE450" s="245"/>
      <c r="CF450" s="245"/>
      <c r="CG450" s="245"/>
    </row>
    <row r="451" spans="1:85">
      <c r="A451" s="265" t="s">
        <v>58</v>
      </c>
      <c r="B451" s="2" t="s">
        <v>1698</v>
      </c>
      <c r="C451" s="2" t="s">
        <v>503</v>
      </c>
      <c r="D451" s="780" t="s">
        <v>3843</v>
      </c>
      <c r="E451" s="1228">
        <v>45787</v>
      </c>
      <c r="F451" s="1229" t="str">
        <f>IF(_DBcomps[[#This Row],[Lab RTS]]="","No","Yes")</f>
        <v>Yes</v>
      </c>
      <c r="G451" s="1230">
        <v>54.71</v>
      </c>
      <c r="H451" s="1230"/>
      <c r="I451" s="1230"/>
      <c r="J451" s="1230"/>
      <c r="K451" s="1230"/>
      <c r="L451" s="1231"/>
      <c r="M451" s="1232"/>
      <c r="N451" s="1230"/>
      <c r="O451" s="1230"/>
      <c r="P451" s="1233">
        <v>9.09</v>
      </c>
      <c r="Q451" s="1234">
        <v>1188</v>
      </c>
      <c r="R451" s="1235">
        <v>1.31</v>
      </c>
      <c r="S451" s="1235"/>
      <c r="T451" s="1236">
        <v>7.43</v>
      </c>
      <c r="U451" s="1230"/>
      <c r="V451" s="1231"/>
      <c r="W451" s="1230"/>
      <c r="X451" s="1237"/>
      <c r="Y451" s="1238"/>
      <c r="Z451" s="1239"/>
      <c r="AA451" s="1238"/>
      <c r="AB451" s="1232"/>
      <c r="AC451" s="1238"/>
      <c r="AD451" s="1228"/>
      <c r="AE451" s="274" t="s">
        <v>1505</v>
      </c>
      <c r="AF451" s="1238"/>
      <c r="AG451" s="1232"/>
      <c r="AH451" s="1238"/>
      <c r="AI451" s="1238"/>
      <c r="AJ451" s="1232"/>
      <c r="AK451" s="1237"/>
      <c r="AL451" s="1238"/>
      <c r="AM451" s="1232"/>
      <c r="AN451" s="1238"/>
      <c r="AO451" s="1232"/>
      <c r="AP451" s="1238"/>
      <c r="AQ451" s="1240">
        <f t="shared" si="64"/>
        <v>5</v>
      </c>
      <c r="AR451" s="275" t="s">
        <v>737</v>
      </c>
      <c r="AS451" s="1230"/>
      <c r="AT451" s="1241"/>
      <c r="AU451" s="1242"/>
      <c r="AV451" s="1242"/>
      <c r="AW451" s="1231"/>
      <c r="AX451" s="1241"/>
      <c r="AY451" s="1241"/>
      <c r="AZ451" s="1232"/>
      <c r="BA451" s="268"/>
      <c r="BB451" s="1231"/>
      <c r="BC451" s="1231"/>
      <c r="BD451" s="1231"/>
      <c r="BE451" s="1230"/>
      <c r="BF451" s="1232"/>
      <c r="BG451" s="1232"/>
      <c r="BH451" s="1232"/>
      <c r="BI451" s="1232"/>
      <c r="BJ451" s="1243">
        <v>45789</v>
      </c>
      <c r="BK451" s="1244">
        <v>45789</v>
      </c>
      <c r="BL451" s="431" t="s">
        <v>3844</v>
      </c>
      <c r="BM451" s="1242"/>
      <c r="BN451" s="1245">
        <v>7</v>
      </c>
      <c r="BO451" s="1245">
        <v>7</v>
      </c>
      <c r="BP451" s="1246"/>
      <c r="BQ451" s="1247">
        <v>45786</v>
      </c>
      <c r="BR451" s="284" t="s">
        <v>3845</v>
      </c>
      <c r="BS451" s="1248" t="str">
        <f>IF(_DBcomps[[#This Row],[Problem]]="","Yes","No")</f>
        <v>Yes</v>
      </c>
      <c r="BT451" s="273"/>
      <c r="BU451" s="1241"/>
      <c r="BV451" s="1241">
        <v>1</v>
      </c>
      <c r="BW451" s="1249"/>
      <c r="BX451" s="1241">
        <v>5</v>
      </c>
      <c r="BY451" s="279" t="s">
        <v>1259</v>
      </c>
      <c r="BZ451" s="1230"/>
      <c r="CA451" s="1250"/>
      <c r="CB451" s="1250"/>
      <c r="CC451" s="1250"/>
      <c r="CD451" s="1426"/>
      <c r="CE451" s="245"/>
      <c r="CF451" s="245"/>
      <c r="CG451" s="245"/>
    </row>
    <row r="452" spans="1:85">
      <c r="A452" s="265" t="s">
        <v>58</v>
      </c>
      <c r="B452" s="2" t="s">
        <v>1698</v>
      </c>
      <c r="C452" s="2" t="s">
        <v>503</v>
      </c>
      <c r="D452" s="265" t="s">
        <v>3842</v>
      </c>
      <c r="E452" s="1228">
        <v>45788</v>
      </c>
      <c r="F452" s="1229" t="str">
        <f>IF(_DBcomps[[#This Row],[Lab RTS]]="","No","Yes")</f>
        <v>Yes</v>
      </c>
      <c r="G452" s="1230">
        <v>54.38</v>
      </c>
      <c r="H452" s="1230"/>
      <c r="I452" s="1230"/>
      <c r="J452" s="1230"/>
      <c r="K452" s="1230"/>
      <c r="L452" s="1231"/>
      <c r="M452" s="1232"/>
      <c r="N452" s="1230"/>
      <c r="O452" s="1230"/>
      <c r="P452" s="1233">
        <v>9.81</v>
      </c>
      <c r="Q452" s="1234">
        <v>1210</v>
      </c>
      <c r="R452" s="1235">
        <v>1.3440000000000001</v>
      </c>
      <c r="S452" s="1235"/>
      <c r="T452" s="1236">
        <v>7.46</v>
      </c>
      <c r="U452" s="1230"/>
      <c r="V452" s="1231"/>
      <c r="W452" s="1230"/>
      <c r="X452" s="1237"/>
      <c r="Y452" s="1238"/>
      <c r="Z452" s="1239"/>
      <c r="AA452" s="1238"/>
      <c r="AB452" s="1232"/>
      <c r="AC452" s="1238"/>
      <c r="AD452" s="1228"/>
      <c r="AE452" s="274" t="s">
        <v>1505</v>
      </c>
      <c r="AF452" s="1238"/>
      <c r="AG452" s="1232"/>
      <c r="AH452" s="1238"/>
      <c r="AI452" s="1238"/>
      <c r="AJ452" s="1232"/>
      <c r="AK452" s="1237"/>
      <c r="AL452" s="1238"/>
      <c r="AM452" s="1232"/>
      <c r="AN452" s="1238"/>
      <c r="AO452" s="1232"/>
      <c r="AP452" s="1238"/>
      <c r="AQ452" s="1240">
        <f t="shared" si="64"/>
        <v>5</v>
      </c>
      <c r="AR452" s="275" t="s">
        <v>737</v>
      </c>
      <c r="AS452" s="1230"/>
      <c r="AT452" s="1241"/>
      <c r="AU452" s="1242"/>
      <c r="AV452" s="1242"/>
      <c r="AW452" s="1231"/>
      <c r="AX452" s="1241"/>
      <c r="AY452" s="1241"/>
      <c r="AZ452" s="1232"/>
      <c r="BA452" s="268"/>
      <c r="BB452" s="1231"/>
      <c r="BC452" s="1231"/>
      <c r="BD452" s="1231"/>
      <c r="BE452" s="1230"/>
      <c r="BF452" s="1232"/>
      <c r="BG452" s="1232"/>
      <c r="BH452" s="1232"/>
      <c r="BI452" s="1232"/>
      <c r="BJ452" s="1243">
        <v>45789</v>
      </c>
      <c r="BK452" s="1244">
        <v>45789</v>
      </c>
      <c r="BL452" s="431" t="s">
        <v>3878</v>
      </c>
      <c r="BM452" s="272" t="s">
        <v>2726</v>
      </c>
      <c r="BN452" s="1245">
        <v>9</v>
      </c>
      <c r="BO452" s="1245">
        <v>7</v>
      </c>
      <c r="BP452" s="1246"/>
      <c r="BQ452" s="1247">
        <v>45789</v>
      </c>
      <c r="BR452" s="284"/>
      <c r="BS452" s="1248" t="str">
        <f>IF(_DBcomps[[#This Row],[Problem]]="","Yes","No")</f>
        <v>Yes</v>
      </c>
      <c r="BT452" s="273"/>
      <c r="BU452" s="1241"/>
      <c r="BV452" s="1241">
        <v>2</v>
      </c>
      <c r="BW452" s="1249"/>
      <c r="BX452" s="1241">
        <v>5</v>
      </c>
      <c r="BY452" s="279" t="s">
        <v>1259</v>
      </c>
      <c r="BZ452" s="1230"/>
      <c r="CA452" s="1250"/>
      <c r="CB452" s="1250"/>
      <c r="CC452" s="1250"/>
      <c r="CD452" s="1426"/>
      <c r="CE452" s="245"/>
      <c r="CF452" s="245"/>
      <c r="CG452" s="245"/>
    </row>
    <row r="453" spans="1:85">
      <c r="A453" s="265" t="s">
        <v>58</v>
      </c>
      <c r="B453" s="2" t="s">
        <v>1698</v>
      </c>
      <c r="C453" s="2" t="s">
        <v>503</v>
      </c>
      <c r="D453" s="265" t="s">
        <v>3875</v>
      </c>
      <c r="E453" s="1228">
        <v>45790</v>
      </c>
      <c r="F453" s="1229" t="str">
        <f>IF(_DBcomps[[#This Row],[Lab RTS]]="","No","Yes")</f>
        <v>Yes</v>
      </c>
      <c r="G453" s="1230">
        <v>53.38</v>
      </c>
      <c r="H453" s="1230"/>
      <c r="I453" s="1230"/>
      <c r="J453" s="1230"/>
      <c r="K453" s="1230"/>
      <c r="L453" s="1231"/>
      <c r="M453" s="1232"/>
      <c r="N453" s="1230"/>
      <c r="O453" s="1230"/>
      <c r="P453" s="1233">
        <v>9.81</v>
      </c>
      <c r="Q453" s="1234">
        <v>1068</v>
      </c>
      <c r="R453" s="1235">
        <v>1.3360000000000001</v>
      </c>
      <c r="S453" s="1235"/>
      <c r="T453" s="1236">
        <v>7.73</v>
      </c>
      <c r="U453" s="1230"/>
      <c r="V453" s="1231"/>
      <c r="W453" s="1230"/>
      <c r="X453" s="1237"/>
      <c r="Y453" s="1238"/>
      <c r="Z453" s="1239"/>
      <c r="AA453" s="1238"/>
      <c r="AB453" s="1232"/>
      <c r="AC453" s="1238"/>
      <c r="AD453" s="1228"/>
      <c r="AE453" s="274">
        <v>4.4000000000000003E-3</v>
      </c>
      <c r="AF453" s="1238"/>
      <c r="AG453" s="1232"/>
      <c r="AH453" s="1238"/>
      <c r="AI453" s="1238"/>
      <c r="AJ453" s="1232"/>
      <c r="AK453" s="1237"/>
      <c r="AL453" s="1238"/>
      <c r="AM453" s="1232"/>
      <c r="AN453" s="1238"/>
      <c r="AO453" s="1232"/>
      <c r="AP453" s="1238"/>
      <c r="AQ453" s="1240">
        <f t="shared" ref="AQ453:AQ460" si="65">MONTH(E453)</f>
        <v>5</v>
      </c>
      <c r="AR453" s="275" t="s">
        <v>737</v>
      </c>
      <c r="AS453" s="1230"/>
      <c r="AT453" s="1241"/>
      <c r="AU453" s="1242"/>
      <c r="AV453" s="1242"/>
      <c r="AW453" s="1231"/>
      <c r="AX453" s="1241"/>
      <c r="AY453" s="1241"/>
      <c r="AZ453" s="1232"/>
      <c r="BA453" s="268"/>
      <c r="BB453" s="1231"/>
      <c r="BC453" s="1231"/>
      <c r="BD453" s="1231"/>
      <c r="BE453" s="1230"/>
      <c r="BF453" s="1232"/>
      <c r="BG453" s="1232"/>
      <c r="BH453" s="1232"/>
      <c r="BI453" s="1232"/>
      <c r="BJ453" s="1243">
        <v>45792</v>
      </c>
      <c r="BK453" s="1244">
        <v>45792</v>
      </c>
      <c r="BL453" s="431" t="s">
        <v>3879</v>
      </c>
      <c r="BM453" s="272"/>
      <c r="BN453" s="1245">
        <v>13</v>
      </c>
      <c r="BO453" s="1245">
        <v>7</v>
      </c>
      <c r="BP453" s="1246"/>
      <c r="BQ453" s="1247">
        <v>45788</v>
      </c>
      <c r="BR453" s="284" t="s">
        <v>3884</v>
      </c>
      <c r="BS453" s="1248" t="str">
        <f>IF(_DBcomps[[#This Row],[Problem]]="","Yes","No")</f>
        <v>No</v>
      </c>
      <c r="BT453" s="273"/>
      <c r="BU453" s="1241"/>
      <c r="BV453" s="1241">
        <v>2</v>
      </c>
      <c r="BW453" s="1249">
        <v>1</v>
      </c>
      <c r="BX453" s="1241">
        <v>5</v>
      </c>
      <c r="BY453" s="279" t="s">
        <v>1259</v>
      </c>
      <c r="BZ453" s="1230">
        <v>75.099999999999994</v>
      </c>
      <c r="CA453" s="1250" t="s">
        <v>1332</v>
      </c>
      <c r="CB453" s="1250" t="s">
        <v>1245</v>
      </c>
      <c r="CC453" s="1250" t="s">
        <v>1255</v>
      </c>
      <c r="CD453" s="1283" t="s">
        <v>3885</v>
      </c>
      <c r="CE453" s="245"/>
      <c r="CF453" s="245"/>
      <c r="CG453" s="245"/>
    </row>
    <row r="454" spans="1:85">
      <c r="A454" s="265" t="s">
        <v>58</v>
      </c>
      <c r="B454" s="2" t="s">
        <v>1698</v>
      </c>
      <c r="C454" s="2" t="s">
        <v>503</v>
      </c>
      <c r="D454" s="780" t="s">
        <v>3876</v>
      </c>
      <c r="E454" s="1228">
        <v>45790</v>
      </c>
      <c r="F454" s="1229" t="str">
        <f>IF(_DBcomps[[#This Row],[Lab RTS]]="","No","Yes")</f>
        <v>Yes</v>
      </c>
      <c r="G454" s="1230">
        <v>53.41</v>
      </c>
      <c r="H454" s="1230"/>
      <c r="I454" s="1230"/>
      <c r="J454" s="1230"/>
      <c r="K454" s="1230"/>
      <c r="L454" s="1231"/>
      <c r="M454" s="1232"/>
      <c r="N454" s="1230"/>
      <c r="O454" s="1230"/>
      <c r="P454" s="1233">
        <v>8.8699999999999992</v>
      </c>
      <c r="Q454" s="1234">
        <v>1012</v>
      </c>
      <c r="R454" s="1235">
        <v>1.3420000000000001</v>
      </c>
      <c r="S454" s="1235"/>
      <c r="T454" s="1236">
        <v>7.69</v>
      </c>
      <c r="U454" s="1230"/>
      <c r="V454" s="1231"/>
      <c r="W454" s="1230"/>
      <c r="X454" s="1237"/>
      <c r="Y454" s="1238"/>
      <c r="Z454" s="1239"/>
      <c r="AA454" s="1238"/>
      <c r="AB454" s="1232"/>
      <c r="AC454" s="1238"/>
      <c r="AD454" s="1228"/>
      <c r="AE454" s="274">
        <v>1.6999999999999999E-3</v>
      </c>
      <c r="AF454" s="1238"/>
      <c r="AG454" s="1232"/>
      <c r="AH454" s="1238"/>
      <c r="AI454" s="1238"/>
      <c r="AJ454" s="1232"/>
      <c r="AK454" s="1237"/>
      <c r="AL454" s="1238"/>
      <c r="AM454" s="1232"/>
      <c r="AN454" s="1238"/>
      <c r="AO454" s="1232"/>
      <c r="AP454" s="1238"/>
      <c r="AQ454" s="1240">
        <f t="shared" si="65"/>
        <v>5</v>
      </c>
      <c r="AR454" s="275" t="s">
        <v>737</v>
      </c>
      <c r="AS454" s="1230"/>
      <c r="AT454" s="1241"/>
      <c r="AU454" s="1242"/>
      <c r="AV454" s="1242"/>
      <c r="AW454" s="1231"/>
      <c r="AX454" s="1241"/>
      <c r="AY454" s="1241"/>
      <c r="AZ454" s="1232"/>
      <c r="BA454" s="268"/>
      <c r="BB454" s="1231"/>
      <c r="BC454" s="1231"/>
      <c r="BD454" s="1231"/>
      <c r="BE454" s="1230"/>
      <c r="BF454" s="1232"/>
      <c r="BG454" s="1232"/>
      <c r="BH454" s="1232"/>
      <c r="BI454" s="1232"/>
      <c r="BJ454" s="1243">
        <v>45792</v>
      </c>
      <c r="BK454" s="305">
        <v>45792</v>
      </c>
      <c r="BL454" s="431" t="s">
        <v>3880</v>
      </c>
      <c r="BM454" s="272"/>
      <c r="BN454" s="1245">
        <v>5</v>
      </c>
      <c r="BO454" s="1245">
        <v>7</v>
      </c>
      <c r="BP454" s="1246"/>
      <c r="BQ454" s="1247">
        <v>45788</v>
      </c>
      <c r="BR454" s="284" t="s">
        <v>3882</v>
      </c>
      <c r="BS454" s="1248" t="str">
        <f>IF(_DBcomps[[#This Row],[Problem]]="","Yes","No")</f>
        <v>Yes</v>
      </c>
      <c r="BT454" s="273"/>
      <c r="BU454" s="1241"/>
      <c r="BV454" s="1241">
        <v>1</v>
      </c>
      <c r="BW454" s="1249"/>
      <c r="BX454" s="1241">
        <v>5</v>
      </c>
      <c r="BY454" s="279" t="s">
        <v>1259</v>
      </c>
      <c r="BZ454" s="1230"/>
      <c r="CA454" s="1250"/>
      <c r="CB454" s="1250"/>
      <c r="CC454" s="1250"/>
      <c r="CD454" s="1426"/>
      <c r="CE454" s="245"/>
      <c r="CF454" s="245"/>
      <c r="CG454" s="245"/>
    </row>
    <row r="455" spans="1:85">
      <c r="A455" s="265" t="s">
        <v>58</v>
      </c>
      <c r="B455" s="2" t="s">
        <v>1698</v>
      </c>
      <c r="C455" s="2" t="s">
        <v>503</v>
      </c>
      <c r="D455" s="265" t="s">
        <v>3877</v>
      </c>
      <c r="E455" s="1228">
        <v>45790</v>
      </c>
      <c r="F455" s="1229" t="str">
        <f>IF(_DBcomps[[#This Row],[Lab RTS]]="","No","Yes")</f>
        <v>Yes</v>
      </c>
      <c r="G455" s="1230">
        <v>53.36</v>
      </c>
      <c r="H455" s="1230"/>
      <c r="I455" s="1230"/>
      <c r="J455" s="1230"/>
      <c r="K455" s="1230"/>
      <c r="L455" s="1231"/>
      <c r="M455" s="1232"/>
      <c r="N455" s="1230"/>
      <c r="O455" s="1230"/>
      <c r="P455" s="1233">
        <v>7.56</v>
      </c>
      <c r="Q455" s="1234">
        <v>896</v>
      </c>
      <c r="R455" s="1235">
        <v>1.3240000000000001</v>
      </c>
      <c r="S455" s="1235"/>
      <c r="T455" s="1236">
        <v>7.7</v>
      </c>
      <c r="U455" s="1230"/>
      <c r="V455" s="1231"/>
      <c r="W455" s="1230"/>
      <c r="X455" s="1237"/>
      <c r="Y455" s="1238"/>
      <c r="Z455" s="1239"/>
      <c r="AA455" s="1238"/>
      <c r="AB455" s="1232"/>
      <c r="AC455" s="1238"/>
      <c r="AD455" s="1228"/>
      <c r="AE455" s="274" t="s">
        <v>1505</v>
      </c>
      <c r="AF455" s="1238"/>
      <c r="AG455" s="1232"/>
      <c r="AH455" s="1238"/>
      <c r="AI455" s="1238"/>
      <c r="AJ455" s="1232"/>
      <c r="AK455" s="1237"/>
      <c r="AL455" s="1238"/>
      <c r="AM455" s="1232"/>
      <c r="AN455" s="1238"/>
      <c r="AO455" s="1232"/>
      <c r="AP455" s="1238"/>
      <c r="AQ455" s="1240">
        <f t="shared" si="65"/>
        <v>5</v>
      </c>
      <c r="AR455" s="275" t="s">
        <v>737</v>
      </c>
      <c r="AS455" s="1230"/>
      <c r="AT455" s="1241"/>
      <c r="AU455" s="1242"/>
      <c r="AV455" s="1242"/>
      <c r="AW455" s="1231"/>
      <c r="AX455" s="1241"/>
      <c r="AY455" s="1241"/>
      <c r="AZ455" s="1232"/>
      <c r="BA455" s="268"/>
      <c r="BB455" s="1231"/>
      <c r="BC455" s="1231"/>
      <c r="BD455" s="1231"/>
      <c r="BE455" s="1230"/>
      <c r="BF455" s="1232"/>
      <c r="BG455" s="1232"/>
      <c r="BH455" s="1232"/>
      <c r="BI455" s="1232"/>
      <c r="BJ455" s="1243">
        <v>45792</v>
      </c>
      <c r="BK455" s="1244">
        <v>45792</v>
      </c>
      <c r="BL455" s="431" t="s">
        <v>3881</v>
      </c>
      <c r="BM455" s="272"/>
      <c r="BN455" s="1245">
        <v>5</v>
      </c>
      <c r="BO455" s="1245">
        <v>7</v>
      </c>
      <c r="BP455" s="1246"/>
      <c r="BQ455" s="1247">
        <v>45788</v>
      </c>
      <c r="BR455" s="284" t="s">
        <v>3883</v>
      </c>
      <c r="BS455" s="1248" t="str">
        <f>IF(_DBcomps[[#This Row],[Problem]]="","Yes","No")</f>
        <v>Yes</v>
      </c>
      <c r="BT455" s="273"/>
      <c r="BU455" s="1241"/>
      <c r="BV455" s="1241">
        <v>1</v>
      </c>
      <c r="BW455" s="1249"/>
      <c r="BX455" s="1241">
        <v>5</v>
      </c>
      <c r="BY455" s="279" t="s">
        <v>1259</v>
      </c>
      <c r="BZ455" s="1230"/>
      <c r="CA455" s="1250"/>
      <c r="CB455" s="1250"/>
      <c r="CC455" s="1250"/>
      <c r="CD455" s="1426"/>
      <c r="CE455" s="245"/>
      <c r="CF455" s="245"/>
      <c r="CG455" s="245"/>
    </row>
    <row r="456" spans="1:85">
      <c r="A456" s="265" t="s">
        <v>58</v>
      </c>
      <c r="B456" s="2" t="s">
        <v>1698</v>
      </c>
      <c r="C456" s="2" t="s">
        <v>503</v>
      </c>
      <c r="D456" s="265" t="s">
        <v>3894</v>
      </c>
      <c r="E456" s="1228">
        <v>45791</v>
      </c>
      <c r="F456" s="1229" t="str">
        <f>IF(_DBcomps[[#This Row],[Lab RTS]]="","No","Yes")</f>
        <v>Yes</v>
      </c>
      <c r="G456" s="1230">
        <v>53.79</v>
      </c>
      <c r="H456" s="1230"/>
      <c r="I456" s="1230"/>
      <c r="J456" s="1230"/>
      <c r="K456" s="1230"/>
      <c r="L456" s="1231"/>
      <c r="M456" s="1232"/>
      <c r="N456" s="1230"/>
      <c r="O456" s="1230"/>
      <c r="P456" s="1233">
        <v>8.48</v>
      </c>
      <c r="Q456" s="1234">
        <v>1048</v>
      </c>
      <c r="R456" s="1235">
        <v>1.333</v>
      </c>
      <c r="S456" s="1235"/>
      <c r="T456" s="1236">
        <v>7.63</v>
      </c>
      <c r="U456" s="1230"/>
      <c r="V456" s="1231"/>
      <c r="W456" s="1230"/>
      <c r="X456" s="1237"/>
      <c r="Y456" s="1238"/>
      <c r="Z456" s="1239"/>
      <c r="AA456" s="1238"/>
      <c r="AB456" s="1232"/>
      <c r="AC456" s="1238"/>
      <c r="AD456" s="1228"/>
      <c r="AE456" s="274">
        <v>1E-3</v>
      </c>
      <c r="AF456" s="1238"/>
      <c r="AG456" s="1232"/>
      <c r="AH456" s="1238"/>
      <c r="AI456" s="1238"/>
      <c r="AJ456" s="1232"/>
      <c r="AK456" s="1237"/>
      <c r="AL456" s="1238"/>
      <c r="AM456" s="1232"/>
      <c r="AN456" s="1238"/>
      <c r="AO456" s="1232"/>
      <c r="AP456" s="1238"/>
      <c r="AQ456" s="1240">
        <f t="shared" si="65"/>
        <v>5</v>
      </c>
      <c r="AR456" s="275" t="s">
        <v>737</v>
      </c>
      <c r="AS456" s="1230"/>
      <c r="AT456" s="1241"/>
      <c r="AU456" s="1242"/>
      <c r="AV456" s="1242"/>
      <c r="AW456" s="1231"/>
      <c r="AX456" s="1241"/>
      <c r="AY456" s="1241"/>
      <c r="AZ456" s="1232"/>
      <c r="BA456" s="268"/>
      <c r="BB456" s="1231"/>
      <c r="BC456" s="1231"/>
      <c r="BD456" s="1231"/>
      <c r="BE456" s="1230"/>
      <c r="BF456" s="1232"/>
      <c r="BG456" s="1232"/>
      <c r="BH456" s="1232"/>
      <c r="BI456" s="1232"/>
      <c r="BJ456" s="1243">
        <v>45792</v>
      </c>
      <c r="BK456" s="1244">
        <v>45792</v>
      </c>
      <c r="BL456" s="431" t="s">
        <v>3896</v>
      </c>
      <c r="BM456" s="272"/>
      <c r="BN456" s="1245">
        <v>7</v>
      </c>
      <c r="BO456" s="1245">
        <v>7</v>
      </c>
      <c r="BP456" s="1246"/>
      <c r="BQ456" s="1247">
        <v>45785</v>
      </c>
      <c r="BR456" s="284" t="s">
        <v>3897</v>
      </c>
      <c r="BS456" s="1248" t="str">
        <f>IF(_DBcomps[[#This Row],[Problem]]="","Yes","No")</f>
        <v>Yes</v>
      </c>
      <c r="BT456" s="273"/>
      <c r="BU456" s="1241"/>
      <c r="BV456" s="1241">
        <v>1</v>
      </c>
      <c r="BW456" s="1249"/>
      <c r="BX456" s="1241">
        <v>5</v>
      </c>
      <c r="BY456" s="279" t="s">
        <v>1259</v>
      </c>
      <c r="BZ456" s="1230"/>
      <c r="CA456" s="1250"/>
      <c r="CB456" s="1250"/>
      <c r="CC456" s="1250"/>
      <c r="CD456" s="1426"/>
      <c r="CE456" s="245"/>
      <c r="CF456" s="245"/>
      <c r="CG456" s="245"/>
    </row>
    <row r="457" spans="1:85">
      <c r="A457" s="265" t="s">
        <v>58</v>
      </c>
      <c r="B457" s="2" t="s">
        <v>1698</v>
      </c>
      <c r="C457" s="2" t="s">
        <v>503</v>
      </c>
      <c r="D457" s="265" t="s">
        <v>3910</v>
      </c>
      <c r="E457" s="1228">
        <v>45792</v>
      </c>
      <c r="F457" s="1229" t="str">
        <f>IF(_DBcomps[[#This Row],[Lab RTS]]="","No","Yes")</f>
        <v>Yes</v>
      </c>
      <c r="G457" s="1230">
        <v>53.58</v>
      </c>
      <c r="H457" s="1230"/>
      <c r="I457" s="1230"/>
      <c r="J457" s="1230"/>
      <c r="K457" s="1230"/>
      <c r="L457" s="1231"/>
      <c r="M457" s="1232"/>
      <c r="N457" s="1230"/>
      <c r="O457" s="1230"/>
      <c r="P457" s="1233">
        <v>8.69</v>
      </c>
      <c r="Q457" s="1234">
        <v>1100</v>
      </c>
      <c r="R457" s="1235">
        <v>1.337</v>
      </c>
      <c r="S457" s="1235"/>
      <c r="T457" s="1236">
        <v>7.79</v>
      </c>
      <c r="U457" s="1230"/>
      <c r="V457" s="1231"/>
      <c r="W457" s="1230"/>
      <c r="X457" s="1237"/>
      <c r="Y457" s="1238"/>
      <c r="Z457" s="1239"/>
      <c r="AA457" s="1238"/>
      <c r="AB457" s="1232"/>
      <c r="AC457" s="1238"/>
      <c r="AD457" s="1228"/>
      <c r="AE457" s="274">
        <v>3.3999999999999998E-3</v>
      </c>
      <c r="AF457" s="1238"/>
      <c r="AG457" s="1232"/>
      <c r="AH457" s="1238"/>
      <c r="AI457" s="1238"/>
      <c r="AJ457" s="1232"/>
      <c r="AK457" s="1237"/>
      <c r="AL457" s="1238"/>
      <c r="AM457" s="1232"/>
      <c r="AN457" s="1238"/>
      <c r="AO457" s="1232"/>
      <c r="AP457" s="1238"/>
      <c r="AQ457" s="1240">
        <f t="shared" si="65"/>
        <v>5</v>
      </c>
      <c r="AR457" s="275" t="s">
        <v>737</v>
      </c>
      <c r="AS457" s="1230"/>
      <c r="AT457" s="1241"/>
      <c r="AU457" s="1242"/>
      <c r="AV457" s="1242"/>
      <c r="AW457" s="1231"/>
      <c r="AX457" s="1241"/>
      <c r="AY457" s="1241"/>
      <c r="AZ457" s="1232"/>
      <c r="BA457" s="268"/>
      <c r="BB457" s="1231"/>
      <c r="BC457" s="1231"/>
      <c r="BD457" s="1231"/>
      <c r="BE457" s="1230"/>
      <c r="BF457" s="1232"/>
      <c r="BG457" s="1232"/>
      <c r="BH457" s="1232"/>
      <c r="BI457" s="1232"/>
      <c r="BJ457" s="1243">
        <v>45793</v>
      </c>
      <c r="BK457" s="1244">
        <v>45793</v>
      </c>
      <c r="BL457" s="431" t="s">
        <v>3912</v>
      </c>
      <c r="BM457" s="272"/>
      <c r="BN457" s="1245">
        <v>6</v>
      </c>
      <c r="BO457" s="1245">
        <v>7</v>
      </c>
      <c r="BP457" s="1246"/>
      <c r="BQ457" s="1247">
        <v>45790</v>
      </c>
      <c r="BR457" s="284" t="s">
        <v>3913</v>
      </c>
      <c r="BS457" s="1248" t="str">
        <f>IF(_DBcomps[[#This Row],[Problem]]="","Yes","No")</f>
        <v>Yes</v>
      </c>
      <c r="BT457" s="273"/>
      <c r="BU457" s="1241"/>
      <c r="BV457" s="1241">
        <v>1</v>
      </c>
      <c r="BW457" s="1249"/>
      <c r="BX457" s="1241">
        <v>5</v>
      </c>
      <c r="BY457" s="279" t="s">
        <v>1259</v>
      </c>
      <c r="BZ457" s="1230"/>
      <c r="CA457" s="1250"/>
      <c r="CB457" s="1250"/>
      <c r="CC457" s="1250"/>
      <c r="CD457" s="1426"/>
      <c r="CE457" s="245"/>
      <c r="CF457" s="245"/>
      <c r="CG457" s="245"/>
    </row>
    <row r="458" spans="1:85">
      <c r="A458" s="265" t="s">
        <v>58</v>
      </c>
      <c r="B458" s="2" t="s">
        <v>1698</v>
      </c>
      <c r="C458" s="2" t="s">
        <v>503</v>
      </c>
      <c r="D458" s="265" t="s">
        <v>3911</v>
      </c>
      <c r="E458" s="1228">
        <v>45792</v>
      </c>
      <c r="F458" s="1229" t="str">
        <f>IF(_DBcomps[[#This Row],[Lab RTS]]="","No","Yes")</f>
        <v>Yes</v>
      </c>
      <c r="G458" s="1230">
        <v>53.31</v>
      </c>
      <c r="H458" s="1230"/>
      <c r="I458" s="1230"/>
      <c r="J458" s="1230"/>
      <c r="K458" s="1230"/>
      <c r="L458" s="1231"/>
      <c r="M458" s="1232"/>
      <c r="N458" s="1230"/>
      <c r="O458" s="1230"/>
      <c r="P458" s="1233">
        <v>9.2200000000000006</v>
      </c>
      <c r="Q458" s="1234">
        <v>1108</v>
      </c>
      <c r="R458" s="1235">
        <v>1.333</v>
      </c>
      <c r="S458" s="1235"/>
      <c r="T458" s="1236">
        <v>7.79</v>
      </c>
      <c r="U458" s="1230"/>
      <c r="V458" s="1231"/>
      <c r="W458" s="1230"/>
      <c r="X458" s="1237"/>
      <c r="Y458" s="1238"/>
      <c r="Z458" s="1239"/>
      <c r="AA458" s="1238"/>
      <c r="AB458" s="1232"/>
      <c r="AC458" s="1238"/>
      <c r="AD458" s="1228"/>
      <c r="AE458" s="274" t="s">
        <v>1505</v>
      </c>
      <c r="AF458" s="1238"/>
      <c r="AG458" s="1232"/>
      <c r="AH458" s="1238"/>
      <c r="AI458" s="1238"/>
      <c r="AJ458" s="1232"/>
      <c r="AK458" s="1237"/>
      <c r="AL458" s="1238"/>
      <c r="AM458" s="1232"/>
      <c r="AN458" s="1238"/>
      <c r="AO458" s="1232"/>
      <c r="AP458" s="1238"/>
      <c r="AQ458" s="1240">
        <f t="shared" si="65"/>
        <v>5</v>
      </c>
      <c r="AR458" s="275" t="s">
        <v>737</v>
      </c>
      <c r="AS458" s="1230"/>
      <c r="AT458" s="1241"/>
      <c r="AU458" s="1242"/>
      <c r="AV458" s="1242"/>
      <c r="AW458" s="1231"/>
      <c r="AX458" s="1241"/>
      <c r="AY458" s="1241"/>
      <c r="AZ458" s="1232"/>
      <c r="BA458" s="268"/>
      <c r="BB458" s="1231"/>
      <c r="BC458" s="1231"/>
      <c r="BD458" s="1231"/>
      <c r="BE458" s="1230"/>
      <c r="BF458" s="1232"/>
      <c r="BG458" s="1232"/>
      <c r="BH458" s="1232"/>
      <c r="BI458" s="1232"/>
      <c r="BJ458" s="1243">
        <v>45793</v>
      </c>
      <c r="BK458" s="1244">
        <v>45793</v>
      </c>
      <c r="BL458" s="431" t="s">
        <v>3912</v>
      </c>
      <c r="BM458" s="272"/>
      <c r="BN458" s="1245">
        <v>9</v>
      </c>
      <c r="BO458" s="1245">
        <v>7</v>
      </c>
      <c r="BP458" s="1246"/>
      <c r="BQ458" s="1247">
        <v>45791</v>
      </c>
      <c r="BR458" s="284" t="s">
        <v>2752</v>
      </c>
      <c r="BS458" s="1248" t="str">
        <f>IF(_DBcomps[[#This Row],[Problem]]="","Yes","No")</f>
        <v>No</v>
      </c>
      <c r="BT458" s="273"/>
      <c r="BU458" s="1241"/>
      <c r="BV458" s="1241">
        <v>1</v>
      </c>
      <c r="BW458" s="1249">
        <v>1</v>
      </c>
      <c r="BX458" s="1241">
        <v>5</v>
      </c>
      <c r="BY458" s="279" t="s">
        <v>1259</v>
      </c>
      <c r="BZ458" s="1230">
        <v>24.48</v>
      </c>
      <c r="CA458" s="1250" t="s">
        <v>1334</v>
      </c>
      <c r="CB458" s="1250" t="s">
        <v>1245</v>
      </c>
      <c r="CC458" s="1250" t="s">
        <v>1249</v>
      </c>
      <c r="CD458" s="1426"/>
      <c r="CE458" s="245"/>
      <c r="CF458" s="245"/>
      <c r="CG458" s="245"/>
    </row>
    <row r="459" spans="1:85">
      <c r="A459" s="265" t="s">
        <v>58</v>
      </c>
      <c r="B459" s="2" t="s">
        <v>1698</v>
      </c>
      <c r="C459" s="2" t="s">
        <v>503</v>
      </c>
      <c r="D459" s="265" t="s">
        <v>3927</v>
      </c>
      <c r="E459" s="1228">
        <v>45792</v>
      </c>
      <c r="F459" s="1229" t="str">
        <f>IF(_DBcomps[[#This Row],[Lab RTS]]="","No","Yes")</f>
        <v>Yes</v>
      </c>
      <c r="G459" s="1230">
        <v>53.06</v>
      </c>
      <c r="H459" s="1230"/>
      <c r="I459" s="1230"/>
      <c r="J459" s="1230"/>
      <c r="K459" s="1230"/>
      <c r="L459" s="1231"/>
      <c r="M459" s="1232"/>
      <c r="N459" s="1230"/>
      <c r="O459" s="1230"/>
      <c r="P459" s="1233">
        <v>9.49</v>
      </c>
      <c r="Q459" s="1234">
        <v>1196</v>
      </c>
      <c r="R459" s="1235">
        <v>1.345</v>
      </c>
      <c r="S459" s="1235"/>
      <c r="T459" s="1236">
        <v>7.54</v>
      </c>
      <c r="U459" s="1230"/>
      <c r="V459" s="1231"/>
      <c r="W459" s="1230"/>
      <c r="X459" s="1237"/>
      <c r="Y459" s="1238"/>
      <c r="Z459" s="1239"/>
      <c r="AA459" s="1238"/>
      <c r="AB459" s="1232"/>
      <c r="AC459" s="1238"/>
      <c r="AD459" s="1228"/>
      <c r="AE459" s="274" t="s">
        <v>1505</v>
      </c>
      <c r="AF459" s="1238"/>
      <c r="AG459" s="1232"/>
      <c r="AH459" s="1238"/>
      <c r="AI459" s="1238"/>
      <c r="AJ459" s="1232"/>
      <c r="AK459" s="1237"/>
      <c r="AL459" s="1238"/>
      <c r="AM459" s="1232"/>
      <c r="AN459" s="1238"/>
      <c r="AO459" s="1232"/>
      <c r="AP459" s="1238"/>
      <c r="AQ459" s="1240">
        <f>MONTH(E459)</f>
        <v>5</v>
      </c>
      <c r="AR459" s="275" t="s">
        <v>737</v>
      </c>
      <c r="AS459" s="1230"/>
      <c r="AT459" s="1241"/>
      <c r="AU459" s="1242"/>
      <c r="AV459" s="1242"/>
      <c r="AW459" s="1231"/>
      <c r="AX459" s="1241"/>
      <c r="AY459" s="1241"/>
      <c r="AZ459" s="1232"/>
      <c r="BA459" s="268"/>
      <c r="BB459" s="1231"/>
      <c r="BC459" s="1231"/>
      <c r="BD459" s="1231"/>
      <c r="BE459" s="1230"/>
      <c r="BF459" s="1232"/>
      <c r="BG459" s="1232"/>
      <c r="BH459" s="1232"/>
      <c r="BI459" s="1232"/>
      <c r="BJ459" s="1243">
        <v>45793</v>
      </c>
      <c r="BK459" s="1244">
        <v>45795</v>
      </c>
      <c r="BL459" s="431" t="s">
        <v>3928</v>
      </c>
      <c r="BM459" s="272"/>
      <c r="BN459" s="1245">
        <v>9</v>
      </c>
      <c r="BO459" s="1245">
        <v>7</v>
      </c>
      <c r="BP459" s="1246"/>
      <c r="BQ459" s="1247">
        <v>45791</v>
      </c>
      <c r="BR459" s="284" t="s">
        <v>2059</v>
      </c>
      <c r="BS459" s="1248" t="str">
        <f>IF(_DBcomps[[#This Row],[Problem]]="","Yes","No")</f>
        <v>Yes</v>
      </c>
      <c r="BT459" s="273"/>
      <c r="BU459" s="1241"/>
      <c r="BV459" s="1241">
        <v>1</v>
      </c>
      <c r="BW459" s="1249"/>
      <c r="BX459" s="1241">
        <v>5</v>
      </c>
      <c r="BY459" s="279" t="s">
        <v>1259</v>
      </c>
      <c r="BZ459" s="1230"/>
      <c r="CA459" s="1250"/>
      <c r="CB459" s="1250"/>
      <c r="CC459" s="1250"/>
      <c r="CD459" s="1426"/>
      <c r="CE459" s="245"/>
      <c r="CF459" s="245"/>
      <c r="CG459" s="245"/>
    </row>
    <row r="460" spans="1:85">
      <c r="A460" s="265" t="s">
        <v>58</v>
      </c>
      <c r="B460" s="2" t="s">
        <v>1698</v>
      </c>
      <c r="C460" s="2" t="s">
        <v>503</v>
      </c>
      <c r="D460" s="265" t="s">
        <v>3922</v>
      </c>
      <c r="E460" s="1228">
        <v>45793</v>
      </c>
      <c r="F460" s="1229" t="str">
        <f>IF(_DBcomps[[#This Row],[Lab RTS]]="","No","Yes")</f>
        <v>Yes</v>
      </c>
      <c r="G460" s="1230">
        <v>53.92</v>
      </c>
      <c r="H460" s="1230"/>
      <c r="I460" s="1230"/>
      <c r="J460" s="1230"/>
      <c r="K460" s="1230"/>
      <c r="L460" s="1231"/>
      <c r="M460" s="1232"/>
      <c r="N460" s="1230"/>
      <c r="O460" s="1230"/>
      <c r="P460" s="1233">
        <v>8.32</v>
      </c>
      <c r="Q460" s="1234">
        <v>1036</v>
      </c>
      <c r="R460" s="1235">
        <v>1.3360000000000001</v>
      </c>
      <c r="S460" s="1235"/>
      <c r="T460" s="1236">
        <v>7.63</v>
      </c>
      <c r="U460" s="1230"/>
      <c r="V460" s="1231"/>
      <c r="W460" s="1230"/>
      <c r="X460" s="1237"/>
      <c r="Y460" s="1238"/>
      <c r="Z460" s="1239"/>
      <c r="AA460" s="1238"/>
      <c r="AB460" s="1232"/>
      <c r="AC460" s="1238"/>
      <c r="AD460" s="1228"/>
      <c r="AE460" s="274">
        <v>1E-3</v>
      </c>
      <c r="AF460" s="1238"/>
      <c r="AG460" s="1232"/>
      <c r="AH460" s="1238"/>
      <c r="AI460" s="1238"/>
      <c r="AJ460" s="1232"/>
      <c r="AK460" s="1237"/>
      <c r="AL460" s="1238"/>
      <c r="AM460" s="1232"/>
      <c r="AN460" s="1238"/>
      <c r="AO460" s="1232"/>
      <c r="AP460" s="1238"/>
      <c r="AQ460" s="1240">
        <f t="shared" si="65"/>
        <v>5</v>
      </c>
      <c r="AR460" s="275" t="s">
        <v>737</v>
      </c>
      <c r="AS460" s="1230"/>
      <c r="AT460" s="1241"/>
      <c r="AU460" s="1242"/>
      <c r="AV460" s="1242"/>
      <c r="AW460" s="1231"/>
      <c r="AX460" s="1241"/>
      <c r="AY460" s="1241"/>
      <c r="AZ460" s="1232"/>
      <c r="BA460" s="268"/>
      <c r="BB460" s="1231"/>
      <c r="BC460" s="1231"/>
      <c r="BD460" s="1231"/>
      <c r="BE460" s="1230"/>
      <c r="BF460" s="1232"/>
      <c r="BG460" s="1232"/>
      <c r="BH460" s="1232"/>
      <c r="BI460" s="1232"/>
      <c r="BJ460" s="1243">
        <v>45793</v>
      </c>
      <c r="BK460" s="1244">
        <v>45793</v>
      </c>
      <c r="BL460" s="431" t="s">
        <v>3923</v>
      </c>
      <c r="BM460" s="272"/>
      <c r="BN460" s="1245">
        <v>5</v>
      </c>
      <c r="BO460" s="1245">
        <v>7</v>
      </c>
      <c r="BP460" s="1246"/>
      <c r="BQ460" s="1247">
        <v>45791</v>
      </c>
      <c r="BR460" s="284" t="s">
        <v>3924</v>
      </c>
      <c r="BS460" s="1248" t="str">
        <f>IF(_DBcomps[[#This Row],[Problem]]="","Yes","No")</f>
        <v>Yes</v>
      </c>
      <c r="BT460" s="273"/>
      <c r="BU460" s="1241"/>
      <c r="BV460" s="1241">
        <v>1</v>
      </c>
      <c r="BW460" s="1249"/>
      <c r="BX460" s="1241">
        <v>5</v>
      </c>
      <c r="BY460" s="279" t="s">
        <v>1259</v>
      </c>
      <c r="BZ460" s="1122">
        <v>3.53</v>
      </c>
      <c r="CA460" s="1250"/>
      <c r="CB460" s="1250"/>
      <c r="CC460" s="1250"/>
      <c r="CD460" s="816" t="s">
        <v>3925</v>
      </c>
      <c r="CE460" s="245"/>
      <c r="CF460" s="245"/>
      <c r="CG460" s="245"/>
    </row>
    <row r="461" spans="1:85">
      <c r="A461" s="265" t="s">
        <v>58</v>
      </c>
      <c r="B461" s="2" t="s">
        <v>1698</v>
      </c>
      <c r="C461" s="2" t="s">
        <v>503</v>
      </c>
      <c r="D461" s="265" t="s">
        <v>3929</v>
      </c>
      <c r="E461" s="1228">
        <v>45793</v>
      </c>
      <c r="F461" s="1229" t="str">
        <f>IF(_DBcomps[[#This Row],[Lab RTS]]="","No","Yes")</f>
        <v>Yes</v>
      </c>
      <c r="G461" s="1230">
        <v>54.13</v>
      </c>
      <c r="H461" s="1230"/>
      <c r="I461" s="1230"/>
      <c r="J461" s="1230"/>
      <c r="K461" s="1230"/>
      <c r="L461" s="1231"/>
      <c r="M461" s="1232"/>
      <c r="N461" s="1230"/>
      <c r="O461" s="1230"/>
      <c r="P461" s="1233">
        <v>8.0500000000000007</v>
      </c>
      <c r="Q461" s="1234">
        <v>992</v>
      </c>
      <c r="R461" s="1235">
        <v>1.339</v>
      </c>
      <c r="S461" s="1235"/>
      <c r="T461" s="1236">
        <v>7.61</v>
      </c>
      <c r="U461" s="1230"/>
      <c r="V461" s="1231"/>
      <c r="W461" s="1230"/>
      <c r="X461" s="1237"/>
      <c r="Y461" s="1238"/>
      <c r="Z461" s="1239"/>
      <c r="AA461" s="1238"/>
      <c r="AB461" s="1232"/>
      <c r="AC461" s="1238"/>
      <c r="AD461" s="1228"/>
      <c r="AE461" s="274" t="s">
        <v>1505</v>
      </c>
      <c r="AF461" s="1238"/>
      <c r="AG461" s="1232"/>
      <c r="AH461" s="1238"/>
      <c r="AI461" s="1238"/>
      <c r="AJ461" s="1232"/>
      <c r="AK461" s="1237"/>
      <c r="AL461" s="1238"/>
      <c r="AM461" s="1232"/>
      <c r="AN461" s="1238"/>
      <c r="AO461" s="1232"/>
      <c r="AP461" s="1238"/>
      <c r="AQ461" s="1240">
        <f t="shared" ref="AQ461:AQ471" si="66">MONTH(E461)</f>
        <v>5</v>
      </c>
      <c r="AR461" s="275" t="s">
        <v>737</v>
      </c>
      <c r="AS461" s="1230"/>
      <c r="AT461" s="1241"/>
      <c r="AU461" s="1242"/>
      <c r="AV461" s="1242"/>
      <c r="AW461" s="1231"/>
      <c r="AX461" s="1241"/>
      <c r="AY461" s="1241"/>
      <c r="AZ461" s="1232"/>
      <c r="BA461" s="268"/>
      <c r="BB461" s="1231"/>
      <c r="BC461" s="1231"/>
      <c r="BD461" s="1231"/>
      <c r="BE461" s="1230"/>
      <c r="BF461" s="1232"/>
      <c r="BG461" s="1232"/>
      <c r="BH461" s="1232"/>
      <c r="BI461" s="1232"/>
      <c r="BJ461" s="1243">
        <v>45795</v>
      </c>
      <c r="BK461" s="1244">
        <v>45795</v>
      </c>
      <c r="BL461" s="431" t="s">
        <v>3931</v>
      </c>
      <c r="BM461" s="272"/>
      <c r="BN461" s="1245">
        <v>7</v>
      </c>
      <c r="BO461" s="1245">
        <v>7</v>
      </c>
      <c r="BP461" s="1246"/>
      <c r="BQ461" s="1247">
        <v>45792</v>
      </c>
      <c r="BR461" s="284" t="s">
        <v>3933</v>
      </c>
      <c r="BS461" s="1248" t="str">
        <f>IF(_DBcomps[[#This Row],[Problem]]="","Yes","No")</f>
        <v>Yes</v>
      </c>
      <c r="BT461" s="273"/>
      <c r="BU461" s="1241"/>
      <c r="BV461" s="1241">
        <v>1</v>
      </c>
      <c r="BW461" s="1249"/>
      <c r="BX461" s="1241">
        <v>5</v>
      </c>
      <c r="BY461" s="279" t="s">
        <v>1259</v>
      </c>
      <c r="BZ461" s="1122"/>
      <c r="CA461" s="1250"/>
      <c r="CB461" s="1250"/>
      <c r="CC461" s="1250"/>
      <c r="CD461" s="816"/>
      <c r="CE461" s="245"/>
      <c r="CF461" s="245"/>
      <c r="CG461" s="245"/>
    </row>
    <row r="462" spans="1:85">
      <c r="A462" s="265" t="s">
        <v>58</v>
      </c>
      <c r="B462" s="2" t="s">
        <v>1698</v>
      </c>
      <c r="C462" s="2" t="s">
        <v>503</v>
      </c>
      <c r="D462" s="265" t="s">
        <v>3930</v>
      </c>
      <c r="E462" s="1228">
        <v>45794</v>
      </c>
      <c r="F462" s="1229" t="str">
        <f>IF(_DBcomps[[#This Row],[Lab RTS]]="","No","Yes")</f>
        <v>Yes</v>
      </c>
      <c r="G462" s="1230">
        <v>54.28</v>
      </c>
      <c r="H462" s="1230"/>
      <c r="I462" s="1230"/>
      <c r="J462" s="1230"/>
      <c r="K462" s="1230"/>
      <c r="L462" s="1231"/>
      <c r="M462" s="1232"/>
      <c r="N462" s="1230"/>
      <c r="O462" s="1230"/>
      <c r="P462" s="1233">
        <v>9.48</v>
      </c>
      <c r="Q462" s="1234">
        <v>1148</v>
      </c>
      <c r="R462" s="1235">
        <v>1.3420000000000001</v>
      </c>
      <c r="S462" s="1235"/>
      <c r="T462" s="1236">
        <v>7.68</v>
      </c>
      <c r="U462" s="1230"/>
      <c r="V462" s="1231"/>
      <c r="W462" s="1230"/>
      <c r="X462" s="1237"/>
      <c r="Y462" s="1238"/>
      <c r="Z462" s="1239"/>
      <c r="AA462" s="1238"/>
      <c r="AB462" s="1232"/>
      <c r="AC462" s="1238"/>
      <c r="AD462" s="1228"/>
      <c r="AE462" s="274" t="s">
        <v>1505</v>
      </c>
      <c r="AF462" s="1238"/>
      <c r="AG462" s="1232"/>
      <c r="AH462" s="1238"/>
      <c r="AI462" s="1238"/>
      <c r="AJ462" s="1232"/>
      <c r="AK462" s="1237"/>
      <c r="AL462" s="1238"/>
      <c r="AM462" s="1232"/>
      <c r="AN462" s="1238"/>
      <c r="AO462" s="1232"/>
      <c r="AP462" s="1238"/>
      <c r="AQ462" s="1240">
        <f t="shared" si="66"/>
        <v>5</v>
      </c>
      <c r="AR462" s="275" t="s">
        <v>737</v>
      </c>
      <c r="AS462" s="1230"/>
      <c r="AT462" s="1241"/>
      <c r="AU462" s="1242"/>
      <c r="AV462" s="1242"/>
      <c r="AW462" s="1231"/>
      <c r="AX462" s="1241"/>
      <c r="AY462" s="1241"/>
      <c r="AZ462" s="1232"/>
      <c r="BA462" s="268"/>
      <c r="BB462" s="1231"/>
      <c r="BC462" s="1231"/>
      <c r="BD462" s="1231"/>
      <c r="BE462" s="1230"/>
      <c r="BF462" s="1232"/>
      <c r="BG462" s="1232"/>
      <c r="BH462" s="1232"/>
      <c r="BI462" s="1232"/>
      <c r="BJ462" s="1243">
        <v>45795</v>
      </c>
      <c r="BK462" s="1244">
        <v>45795</v>
      </c>
      <c r="BL462" s="431" t="s">
        <v>3932</v>
      </c>
      <c r="BM462" s="272"/>
      <c r="BN462" s="1245">
        <v>6</v>
      </c>
      <c r="BO462" s="1245">
        <v>7</v>
      </c>
      <c r="BP462" s="1246"/>
      <c r="BQ462" s="1247">
        <v>45793</v>
      </c>
      <c r="BR462" s="284" t="s">
        <v>3934</v>
      </c>
      <c r="BS462" s="1248" t="str">
        <f>IF(_DBcomps[[#This Row],[Problem]]="","Yes","No")</f>
        <v>No</v>
      </c>
      <c r="BT462" s="273"/>
      <c r="BU462" s="1241"/>
      <c r="BV462" s="1241">
        <v>1</v>
      </c>
      <c r="BW462" s="1249">
        <v>1</v>
      </c>
      <c r="BX462" s="1241">
        <v>5</v>
      </c>
      <c r="BY462" s="279" t="s">
        <v>1259</v>
      </c>
      <c r="BZ462" s="271">
        <v>6.03</v>
      </c>
      <c r="CA462" s="1250" t="s">
        <v>1337</v>
      </c>
      <c r="CB462" s="1250" t="s">
        <v>1245</v>
      </c>
      <c r="CC462" s="1250" t="s">
        <v>1250</v>
      </c>
      <c r="CD462" s="816" t="s">
        <v>3939</v>
      </c>
      <c r="CE462" s="245"/>
      <c r="CF462" s="245"/>
      <c r="CG462" s="245"/>
    </row>
    <row r="463" spans="1:85">
      <c r="A463" s="265" t="s">
        <v>58</v>
      </c>
      <c r="B463" s="2" t="s">
        <v>1698</v>
      </c>
      <c r="C463" s="2" t="s">
        <v>503</v>
      </c>
      <c r="D463" s="265" t="s">
        <v>4112</v>
      </c>
      <c r="E463" s="1228">
        <v>45796</v>
      </c>
      <c r="F463" s="1229" t="str">
        <f>IF(_DBcomps[[#This Row],[Lab RTS]]="","No","Yes")</f>
        <v>Yes</v>
      </c>
      <c r="G463" s="1230">
        <v>52.98</v>
      </c>
      <c r="H463" s="1230"/>
      <c r="I463" s="1230"/>
      <c r="J463" s="1230"/>
      <c r="K463" s="1230"/>
      <c r="L463" s="1231"/>
      <c r="M463" s="1232"/>
      <c r="N463" s="1230"/>
      <c r="O463" s="1230"/>
      <c r="P463" s="1233">
        <v>8.67</v>
      </c>
      <c r="Q463" s="1234">
        <v>972</v>
      </c>
      <c r="R463" s="1235">
        <v>1.32</v>
      </c>
      <c r="S463" s="1235"/>
      <c r="T463" s="1236">
        <v>7.33</v>
      </c>
      <c r="U463" s="1230"/>
      <c r="V463" s="1231"/>
      <c r="W463" s="1230"/>
      <c r="X463" s="1237"/>
      <c r="Y463" s="1238"/>
      <c r="Z463" s="1239"/>
      <c r="AA463" s="1238"/>
      <c r="AB463" s="1232"/>
      <c r="AC463" s="1238"/>
      <c r="AD463" s="1228"/>
      <c r="AE463" s="274" t="s">
        <v>1505</v>
      </c>
      <c r="AF463" s="1238"/>
      <c r="AG463" s="1232"/>
      <c r="AH463" s="1238"/>
      <c r="AI463" s="1238"/>
      <c r="AJ463" s="1232"/>
      <c r="AK463" s="1237"/>
      <c r="AL463" s="1238"/>
      <c r="AM463" s="1232"/>
      <c r="AN463" s="1238"/>
      <c r="AO463" s="1232"/>
      <c r="AP463" s="1238"/>
      <c r="AQ463" s="1240">
        <f>MONTH(E463)</f>
        <v>5</v>
      </c>
      <c r="AR463" s="275" t="s">
        <v>737</v>
      </c>
      <c r="AS463" s="1230"/>
      <c r="AT463" s="1241"/>
      <c r="AU463" s="1242"/>
      <c r="AV463" s="1242"/>
      <c r="AW463" s="1231"/>
      <c r="AX463" s="1241"/>
      <c r="AY463" s="1241"/>
      <c r="AZ463" s="1232"/>
      <c r="BA463" s="268"/>
      <c r="BB463" s="1231"/>
      <c r="BC463" s="1231"/>
      <c r="BD463" s="1231"/>
      <c r="BE463" s="1230"/>
      <c r="BF463" s="1232"/>
      <c r="BG463" s="1232"/>
      <c r="BH463" s="1232"/>
      <c r="BI463" s="1232"/>
      <c r="BJ463" s="1243">
        <v>45805</v>
      </c>
      <c r="BK463" s="1244">
        <v>45805</v>
      </c>
      <c r="BL463" s="431" t="s">
        <v>4113</v>
      </c>
      <c r="BM463" s="272"/>
      <c r="BN463" s="1245">
        <v>8</v>
      </c>
      <c r="BO463" s="1245">
        <v>7</v>
      </c>
      <c r="BP463" s="1246"/>
      <c r="BQ463" s="1247">
        <v>45789</v>
      </c>
      <c r="BR463" s="284" t="s">
        <v>3035</v>
      </c>
      <c r="BS463" s="1248" t="str">
        <f>IF(_DBcomps[[#This Row],[Problem]]="","Yes","No")</f>
        <v>Yes</v>
      </c>
      <c r="BT463" s="273"/>
      <c r="BU463" s="1241"/>
      <c r="BV463" s="1241">
        <v>1</v>
      </c>
      <c r="BW463" s="1249"/>
      <c r="BX463" s="1241">
        <v>5</v>
      </c>
      <c r="BY463" s="279" t="s">
        <v>1259</v>
      </c>
      <c r="BZ463" s="271"/>
      <c r="CA463" s="1250"/>
      <c r="CB463" s="1250"/>
      <c r="CC463" s="1250"/>
      <c r="CD463" s="816"/>
      <c r="CE463" s="245"/>
      <c r="CF463" s="245"/>
      <c r="CG463" s="245"/>
    </row>
    <row r="464" spans="1:85">
      <c r="A464" s="265" t="s">
        <v>58</v>
      </c>
      <c r="B464" s="2" t="s">
        <v>1698</v>
      </c>
      <c r="C464" s="2" t="s">
        <v>503</v>
      </c>
      <c r="D464" s="265" t="s">
        <v>3986</v>
      </c>
      <c r="E464" s="1228">
        <v>45797</v>
      </c>
      <c r="F464" s="1229" t="str">
        <f>IF(_DBcomps[[#This Row],[Lab RTS]]="","No","Yes")</f>
        <v>Yes</v>
      </c>
      <c r="G464" s="1230">
        <v>54.31</v>
      </c>
      <c r="H464" s="1230"/>
      <c r="I464" s="1230"/>
      <c r="J464" s="1230"/>
      <c r="K464" s="1230"/>
      <c r="L464" s="1231"/>
      <c r="M464" s="1232"/>
      <c r="N464" s="1230"/>
      <c r="O464" s="1230"/>
      <c r="P464" s="1233">
        <v>9.25</v>
      </c>
      <c r="Q464" s="1234">
        <v>1132</v>
      </c>
      <c r="R464" s="1235">
        <v>1.3380000000000001</v>
      </c>
      <c r="S464" s="1235"/>
      <c r="T464" s="1236">
        <v>7.92</v>
      </c>
      <c r="U464" s="1230"/>
      <c r="V464" s="1231"/>
      <c r="W464" s="1230"/>
      <c r="X464" s="1237"/>
      <c r="Y464" s="1238"/>
      <c r="Z464" s="1239"/>
      <c r="AA464" s="1238"/>
      <c r="AB464" s="1232"/>
      <c r="AC464" s="1238"/>
      <c r="AD464" s="1228"/>
      <c r="AE464" s="274">
        <v>2.5999999999999999E-3</v>
      </c>
      <c r="AF464" s="1238"/>
      <c r="AG464" s="1232"/>
      <c r="AH464" s="1238"/>
      <c r="AI464" s="1238"/>
      <c r="AJ464" s="1232"/>
      <c r="AK464" s="1237"/>
      <c r="AL464" s="1238"/>
      <c r="AM464" s="1232"/>
      <c r="AN464" s="1238"/>
      <c r="AO464" s="1232"/>
      <c r="AP464" s="1238"/>
      <c r="AQ464" s="1240">
        <f t="shared" si="66"/>
        <v>5</v>
      </c>
      <c r="AR464" s="275" t="s">
        <v>737</v>
      </c>
      <c r="AS464" s="1230"/>
      <c r="AT464" s="1241"/>
      <c r="AU464" s="1242"/>
      <c r="AV464" s="1242"/>
      <c r="AW464" s="1231"/>
      <c r="AX464" s="1241"/>
      <c r="AY464" s="1241"/>
      <c r="AZ464" s="1232"/>
      <c r="BA464" s="268"/>
      <c r="BB464" s="1231"/>
      <c r="BC464" s="1231"/>
      <c r="BD464" s="1231"/>
      <c r="BE464" s="1230"/>
      <c r="BF464" s="1232"/>
      <c r="BG464" s="1232"/>
      <c r="BH464" s="1232"/>
      <c r="BI464" s="1232"/>
      <c r="BJ464" s="1243">
        <v>45797</v>
      </c>
      <c r="BK464" s="1244">
        <v>45797</v>
      </c>
      <c r="BL464" s="431" t="s">
        <v>3987</v>
      </c>
      <c r="BM464" s="272"/>
      <c r="BN464" s="1245">
        <v>17</v>
      </c>
      <c r="BO464" s="1245">
        <v>7</v>
      </c>
      <c r="BP464" s="1246"/>
      <c r="BQ464" s="1247">
        <v>45796</v>
      </c>
      <c r="BR464" s="284" t="s">
        <v>3988</v>
      </c>
      <c r="BS464" s="1248" t="str">
        <f>IF(_DBcomps[[#This Row],[Problem]]="","Yes","No")</f>
        <v>No</v>
      </c>
      <c r="BT464" s="273"/>
      <c r="BU464" s="1241"/>
      <c r="BV464" s="1241">
        <v>1</v>
      </c>
      <c r="BW464" s="1249">
        <v>1</v>
      </c>
      <c r="BX464" s="1241">
        <v>5</v>
      </c>
      <c r="BY464" s="279" t="s">
        <v>1259</v>
      </c>
      <c r="BZ464" s="1252">
        <v>68.55</v>
      </c>
      <c r="CA464" s="1250" t="s">
        <v>3990</v>
      </c>
      <c r="CB464" s="1250" t="s">
        <v>1245</v>
      </c>
      <c r="CC464" s="1250" t="s">
        <v>3989</v>
      </c>
      <c r="CD464" s="816" t="s">
        <v>3991</v>
      </c>
      <c r="CE464" s="245"/>
      <c r="CF464" s="245"/>
      <c r="CG464" s="245"/>
    </row>
    <row r="465" spans="1:85">
      <c r="A465" s="265" t="s">
        <v>58</v>
      </c>
      <c r="B465" s="2" t="s">
        <v>1698</v>
      </c>
      <c r="C465" s="2" t="s">
        <v>503</v>
      </c>
      <c r="D465" s="265" t="s">
        <v>3995</v>
      </c>
      <c r="E465" s="1228">
        <v>45798</v>
      </c>
      <c r="F465" s="1229" t="str">
        <f>IF(_DBcomps[[#This Row],[Lab RTS]]="","No","Yes")</f>
        <v>Yes</v>
      </c>
      <c r="G465" s="1230">
        <v>53.71</v>
      </c>
      <c r="H465" s="1230"/>
      <c r="I465" s="1230"/>
      <c r="J465" s="1230"/>
      <c r="K465" s="1230"/>
      <c r="L465" s="1231"/>
      <c r="M465" s="1232"/>
      <c r="N465" s="1230"/>
      <c r="O465" s="1230"/>
      <c r="P465" s="1233">
        <v>8.56</v>
      </c>
      <c r="Q465" s="1234">
        <v>1012</v>
      </c>
      <c r="R465" s="1235">
        <v>1.34</v>
      </c>
      <c r="S465" s="1235"/>
      <c r="T465" s="1236">
        <v>7.68</v>
      </c>
      <c r="U465" s="1230"/>
      <c r="V465" s="1231"/>
      <c r="W465" s="1230"/>
      <c r="X465" s="1237"/>
      <c r="Y465" s="1238"/>
      <c r="Z465" s="1239"/>
      <c r="AA465" s="1238"/>
      <c r="AB465" s="1232"/>
      <c r="AC465" s="1238"/>
      <c r="AD465" s="1228"/>
      <c r="AE465" s="274" t="s">
        <v>1505</v>
      </c>
      <c r="AF465" s="1238"/>
      <c r="AG465" s="1232"/>
      <c r="AH465" s="1238"/>
      <c r="AI465" s="1238"/>
      <c r="AJ465" s="1232"/>
      <c r="AK465" s="1237"/>
      <c r="AL465" s="1238"/>
      <c r="AM465" s="1232"/>
      <c r="AN465" s="1238"/>
      <c r="AO465" s="1232"/>
      <c r="AP465" s="1238"/>
      <c r="AQ465" s="1240">
        <f t="shared" si="66"/>
        <v>5</v>
      </c>
      <c r="AR465" s="275" t="s">
        <v>737</v>
      </c>
      <c r="AS465" s="1230"/>
      <c r="AT465" s="1241"/>
      <c r="AU465" s="1242"/>
      <c r="AV465" s="1242"/>
      <c r="AW465" s="1231"/>
      <c r="AX465" s="1241"/>
      <c r="AY465" s="1241"/>
      <c r="AZ465" s="1232"/>
      <c r="BA465" s="268"/>
      <c r="BB465" s="1231"/>
      <c r="BC465" s="1231"/>
      <c r="BD465" s="1231"/>
      <c r="BE465" s="1230"/>
      <c r="BF465" s="1232"/>
      <c r="BG465" s="1232"/>
      <c r="BH465" s="1232"/>
      <c r="BI465" s="1232"/>
      <c r="BJ465" s="1243">
        <v>45799</v>
      </c>
      <c r="BK465" s="1244">
        <v>45799</v>
      </c>
      <c r="BL465" s="431" t="s">
        <v>3997</v>
      </c>
      <c r="BM465" s="272"/>
      <c r="BN465" s="1245">
        <v>6</v>
      </c>
      <c r="BO465" s="1245">
        <v>7</v>
      </c>
      <c r="BP465" s="1246"/>
      <c r="BQ465" s="1247">
        <v>45795</v>
      </c>
      <c r="BR465" s="284" t="s">
        <v>3998</v>
      </c>
      <c r="BS465" s="1248" t="str">
        <f>IF(_DBcomps[[#This Row],[Problem]]="","Yes","No")</f>
        <v>No</v>
      </c>
      <c r="BT465" s="273"/>
      <c r="BU465" s="1241"/>
      <c r="BV465" s="1241">
        <v>1</v>
      </c>
      <c r="BW465" s="1249">
        <v>1</v>
      </c>
      <c r="BX465" s="1241">
        <v>5</v>
      </c>
      <c r="BY465" s="279" t="s">
        <v>1259</v>
      </c>
      <c r="BZ465" s="1252">
        <v>3.55</v>
      </c>
      <c r="CA465" s="1250" t="s">
        <v>1337</v>
      </c>
      <c r="CB465" s="1250" t="s">
        <v>1245</v>
      </c>
      <c r="CC465" s="1250" t="s">
        <v>1250</v>
      </c>
      <c r="CD465" s="816"/>
      <c r="CE465" s="245"/>
      <c r="CF465" s="245"/>
      <c r="CG465" s="245"/>
    </row>
    <row r="466" spans="1:85">
      <c r="A466" s="265" t="s">
        <v>58</v>
      </c>
      <c r="B466" s="2" t="s">
        <v>1637</v>
      </c>
      <c r="C466" s="2" t="s">
        <v>1638</v>
      </c>
      <c r="D466" s="265" t="s">
        <v>3996</v>
      </c>
      <c r="E466" s="1228">
        <v>45798</v>
      </c>
      <c r="F466" s="1229" t="str">
        <f>IF(_DBcomps[[#This Row],[Lab RTS]]="","No","Yes")</f>
        <v>Yes</v>
      </c>
      <c r="G466" s="1230">
        <v>54.31</v>
      </c>
      <c r="H466" s="1230"/>
      <c r="I466" s="1230"/>
      <c r="J466" s="1230"/>
      <c r="K466" s="1230"/>
      <c r="L466" s="1231"/>
      <c r="M466" s="1232"/>
      <c r="N466" s="1230"/>
      <c r="O466" s="1230"/>
      <c r="P466" s="1233">
        <v>9.25</v>
      </c>
      <c r="Q466" s="1234">
        <v>1132</v>
      </c>
      <c r="R466" s="1235">
        <v>1.3380000000000001</v>
      </c>
      <c r="S466" s="1235"/>
      <c r="T466" s="1236">
        <v>7.92</v>
      </c>
      <c r="U466" s="1230"/>
      <c r="V466" s="1231"/>
      <c r="W466" s="1230"/>
      <c r="X466" s="1237"/>
      <c r="Y466" s="1238"/>
      <c r="Z466" s="1239"/>
      <c r="AA466" s="1238"/>
      <c r="AB466" s="1232"/>
      <c r="AC466" s="1238"/>
      <c r="AD466" s="1228"/>
      <c r="AE466" s="274">
        <v>2.5999999999999999E-3</v>
      </c>
      <c r="AF466" s="1238"/>
      <c r="AG466" s="1232"/>
      <c r="AH466" s="1238"/>
      <c r="AI466" s="1238"/>
      <c r="AJ466" s="1232"/>
      <c r="AK466" s="1237"/>
      <c r="AL466" s="1238"/>
      <c r="AM466" s="1232"/>
      <c r="AN466" s="1238"/>
      <c r="AO466" s="1232"/>
      <c r="AP466" s="1238"/>
      <c r="AQ466" s="1240">
        <f t="shared" si="66"/>
        <v>5</v>
      </c>
      <c r="AR466" s="275" t="s">
        <v>737</v>
      </c>
      <c r="AS466" s="1230"/>
      <c r="AT466" s="1241"/>
      <c r="AU466" s="1242"/>
      <c r="AV466" s="1242"/>
      <c r="AW466" s="1231"/>
      <c r="AX466" s="1241"/>
      <c r="AY466" s="1241"/>
      <c r="AZ466" s="1232"/>
      <c r="BA466" s="268"/>
      <c r="BB466" s="1231"/>
      <c r="BC466" s="1231"/>
      <c r="BD466" s="1231"/>
      <c r="BE466" s="1230"/>
      <c r="BF466" s="1232"/>
      <c r="BG466" s="1232"/>
      <c r="BH466" s="1232"/>
      <c r="BI466" s="1232"/>
      <c r="BJ466" s="1243">
        <v>45799</v>
      </c>
      <c r="BK466" s="1244">
        <v>45799</v>
      </c>
      <c r="BL466" s="431" t="s">
        <v>3987</v>
      </c>
      <c r="BM466" s="272"/>
      <c r="BN466" s="1245">
        <v>0</v>
      </c>
      <c r="BO466" s="1245">
        <v>7</v>
      </c>
      <c r="BP466" s="1246"/>
      <c r="BQ466" s="1247">
        <v>45796</v>
      </c>
      <c r="BR466" s="284" t="s">
        <v>3988</v>
      </c>
      <c r="BS466" s="1248" t="str">
        <f>IF(_DBcomps[[#This Row],[Problem]]="","Yes","No")</f>
        <v>No</v>
      </c>
      <c r="BT466" s="273"/>
      <c r="BU466" s="1241"/>
      <c r="BV466" s="1241">
        <v>0</v>
      </c>
      <c r="BW466" s="1249"/>
      <c r="BX466" s="1241">
        <v>5</v>
      </c>
      <c r="BY466" s="279" t="s">
        <v>1259</v>
      </c>
      <c r="BZ466" s="1253"/>
      <c r="CA466" s="1250" t="s">
        <v>3990</v>
      </c>
      <c r="CB466" s="1250" t="s">
        <v>1245</v>
      </c>
      <c r="CC466" s="1250" t="s">
        <v>3989</v>
      </c>
      <c r="CD466" s="816" t="s">
        <v>3991</v>
      </c>
      <c r="CE466" s="245"/>
      <c r="CF466" s="245"/>
      <c r="CG466" s="245"/>
    </row>
    <row r="467" spans="1:85">
      <c r="A467" s="265" t="s">
        <v>58</v>
      </c>
      <c r="B467" s="2" t="s">
        <v>1698</v>
      </c>
      <c r="C467" s="2" t="s">
        <v>503</v>
      </c>
      <c r="D467" s="265" t="s">
        <v>4015</v>
      </c>
      <c r="E467" s="1228">
        <v>45799</v>
      </c>
      <c r="F467" s="1229" t="str">
        <f>IF(_DBcomps[[#This Row],[Lab RTS]]="","No","Yes")</f>
        <v>Yes</v>
      </c>
      <c r="G467" s="1230">
        <v>53.21</v>
      </c>
      <c r="H467" s="1230"/>
      <c r="I467" s="1230"/>
      <c r="J467" s="1230"/>
      <c r="K467" s="1230"/>
      <c r="L467" s="1231"/>
      <c r="M467" s="1232"/>
      <c r="N467" s="1230"/>
      <c r="O467" s="1230"/>
      <c r="P467" s="1233">
        <v>8.39</v>
      </c>
      <c r="Q467" s="1234">
        <v>1096</v>
      </c>
      <c r="R467" s="1235">
        <v>1.3280000000000001</v>
      </c>
      <c r="S467" s="1235"/>
      <c r="T467" s="1236">
        <v>7.74</v>
      </c>
      <c r="U467" s="1230"/>
      <c r="V467" s="1231"/>
      <c r="W467" s="1230"/>
      <c r="X467" s="1237"/>
      <c r="Y467" s="1238"/>
      <c r="Z467" s="1239"/>
      <c r="AA467" s="1238"/>
      <c r="AB467" s="1232"/>
      <c r="AC467" s="1238"/>
      <c r="AD467" s="1228"/>
      <c r="AE467" s="274">
        <v>1.8E-3</v>
      </c>
      <c r="AF467" s="1238"/>
      <c r="AG467" s="1232"/>
      <c r="AH467" s="1238"/>
      <c r="AI467" s="1238"/>
      <c r="AJ467" s="1232"/>
      <c r="AK467" s="1237"/>
      <c r="AL467" s="1238"/>
      <c r="AM467" s="1232"/>
      <c r="AN467" s="1238"/>
      <c r="AO467" s="1232"/>
      <c r="AP467" s="1238"/>
      <c r="AQ467" s="1240">
        <f t="shared" si="66"/>
        <v>5</v>
      </c>
      <c r="AR467" s="275" t="s">
        <v>737</v>
      </c>
      <c r="AS467" s="1230"/>
      <c r="AT467" s="1241"/>
      <c r="AU467" s="1242"/>
      <c r="AV467" s="1242"/>
      <c r="AW467" s="1231"/>
      <c r="AX467" s="1241"/>
      <c r="AY467" s="1241"/>
      <c r="AZ467" s="1232"/>
      <c r="BA467" s="268"/>
      <c r="BB467" s="1231"/>
      <c r="BC467" s="1231"/>
      <c r="BD467" s="1231"/>
      <c r="BE467" s="1230"/>
      <c r="BF467" s="1232"/>
      <c r="BG467" s="1232"/>
      <c r="BH467" s="1232"/>
      <c r="BI467" s="1232"/>
      <c r="BJ467" s="1243">
        <v>45804</v>
      </c>
      <c r="BK467" s="1244">
        <v>45804</v>
      </c>
      <c r="BL467" s="431" t="s">
        <v>4018</v>
      </c>
      <c r="BM467" s="272"/>
      <c r="BN467" s="1245">
        <v>9</v>
      </c>
      <c r="BO467" s="1245">
        <v>7</v>
      </c>
      <c r="BP467" s="1246"/>
      <c r="BQ467" s="1247">
        <v>45796</v>
      </c>
      <c r="BR467" s="284" t="s">
        <v>4021</v>
      </c>
      <c r="BS467" s="1248" t="str">
        <f>IF(_DBcomps[[#This Row],[Problem]]="","Yes","No")</f>
        <v>No</v>
      </c>
      <c r="BT467" s="273"/>
      <c r="BU467" s="1241"/>
      <c r="BV467" s="1241">
        <v>1</v>
      </c>
      <c r="BW467" s="1249">
        <v>1</v>
      </c>
      <c r="BX467" s="1241">
        <v>5</v>
      </c>
      <c r="BY467" s="279" t="s">
        <v>1259</v>
      </c>
      <c r="BZ467" s="1253">
        <v>21.47</v>
      </c>
      <c r="CA467" s="1250" t="s">
        <v>1337</v>
      </c>
      <c r="CB467" s="1250" t="s">
        <v>1245</v>
      </c>
      <c r="CC467" s="1250" t="s">
        <v>1250</v>
      </c>
      <c r="CD467" s="816"/>
      <c r="CE467" s="245"/>
      <c r="CF467" s="245"/>
      <c r="CG467" s="245"/>
    </row>
    <row r="468" spans="1:85">
      <c r="A468" s="265" t="s">
        <v>58</v>
      </c>
      <c r="B468" s="2" t="s">
        <v>1698</v>
      </c>
      <c r="C468" s="2" t="s">
        <v>503</v>
      </c>
      <c r="D468" s="265" t="s">
        <v>4016</v>
      </c>
      <c r="E468" s="1228">
        <v>45800</v>
      </c>
      <c r="F468" s="1229" t="str">
        <f>IF(_DBcomps[[#This Row],[Lab RTS]]="","No","Yes")</f>
        <v>Yes</v>
      </c>
      <c r="G468" s="1230">
        <v>53.48</v>
      </c>
      <c r="H468" s="1230"/>
      <c r="I468" s="1230"/>
      <c r="J468" s="1230"/>
      <c r="K468" s="1230"/>
      <c r="L468" s="1231"/>
      <c r="M468" s="1232"/>
      <c r="N468" s="1230"/>
      <c r="O468" s="1230"/>
      <c r="P468" s="1233">
        <v>9.42</v>
      </c>
      <c r="Q468" s="1234">
        <v>1208</v>
      </c>
      <c r="R468" s="1235">
        <v>1.3380000000000001</v>
      </c>
      <c r="S468" s="1235"/>
      <c r="T468" s="1236">
        <v>7.78</v>
      </c>
      <c r="U468" s="1230"/>
      <c r="V468" s="1231"/>
      <c r="W468" s="1230"/>
      <c r="X468" s="1237"/>
      <c r="Y468" s="1238"/>
      <c r="Z468" s="1239"/>
      <c r="AA468" s="1238"/>
      <c r="AB468" s="1232"/>
      <c r="AC468" s="1238"/>
      <c r="AD468" s="1228"/>
      <c r="AE468" s="274" t="s">
        <v>1505</v>
      </c>
      <c r="AF468" s="1238"/>
      <c r="AG468" s="1232"/>
      <c r="AH468" s="1238"/>
      <c r="AI468" s="1238"/>
      <c r="AJ468" s="1232"/>
      <c r="AK468" s="1237"/>
      <c r="AL468" s="1238"/>
      <c r="AM468" s="1232"/>
      <c r="AN468" s="1238"/>
      <c r="AO468" s="1232"/>
      <c r="AP468" s="1238"/>
      <c r="AQ468" s="1240">
        <f t="shared" si="66"/>
        <v>5</v>
      </c>
      <c r="AR468" s="275" t="s">
        <v>737</v>
      </c>
      <c r="AS468" s="1230"/>
      <c r="AT468" s="1241"/>
      <c r="AU468" s="1242"/>
      <c r="AV468" s="1242"/>
      <c r="AW468" s="1231"/>
      <c r="AX468" s="1241"/>
      <c r="AY468" s="1241"/>
      <c r="AZ468" s="1232"/>
      <c r="BA468" s="268"/>
      <c r="BB468" s="1231"/>
      <c r="BC468" s="1231"/>
      <c r="BD468" s="1231"/>
      <c r="BE468" s="1230"/>
      <c r="BF468" s="1232"/>
      <c r="BG468" s="1232"/>
      <c r="BH468" s="1232"/>
      <c r="BI468" s="1232"/>
      <c r="BJ468" s="1243">
        <v>45804</v>
      </c>
      <c r="BK468" s="1244">
        <v>45804</v>
      </c>
      <c r="BL468" s="431" t="s">
        <v>4019</v>
      </c>
      <c r="BM468" s="272"/>
      <c r="BN468" s="1245">
        <v>6</v>
      </c>
      <c r="BO468" s="1245">
        <v>7</v>
      </c>
      <c r="BP468" s="1246"/>
      <c r="BQ468" s="1247">
        <v>45796</v>
      </c>
      <c r="BR468" s="284" t="s">
        <v>4021</v>
      </c>
      <c r="BS468" s="1248" t="str">
        <f>IF(_DBcomps[[#This Row],[Problem]]="","Yes","No")</f>
        <v>Yes</v>
      </c>
      <c r="BT468" s="273"/>
      <c r="BU468" s="1241"/>
      <c r="BV468" s="1241">
        <v>1</v>
      </c>
      <c r="BW468" s="1249"/>
      <c r="BX468" s="1241">
        <v>5</v>
      </c>
      <c r="BY468" s="279" t="s">
        <v>1259</v>
      </c>
      <c r="BZ468" s="1253"/>
      <c r="CA468" s="1250"/>
      <c r="CB468" s="1250"/>
      <c r="CC468" s="1250"/>
      <c r="CD468" s="816"/>
      <c r="CE468" s="245"/>
      <c r="CF468" s="245"/>
      <c r="CG468" s="245"/>
    </row>
    <row r="469" spans="1:85">
      <c r="A469" s="265" t="s">
        <v>58</v>
      </c>
      <c r="B469" s="2" t="s">
        <v>1698</v>
      </c>
      <c r="C469" s="2" t="s">
        <v>503</v>
      </c>
      <c r="D469" s="265" t="s">
        <v>4017</v>
      </c>
      <c r="E469" s="1228">
        <v>45800</v>
      </c>
      <c r="F469" s="1229" t="str">
        <f>IF(_DBcomps[[#This Row],[Lab RTS]]="","No","Yes")</f>
        <v>Yes</v>
      </c>
      <c r="G469" s="1230">
        <v>53.39</v>
      </c>
      <c r="H469" s="1230"/>
      <c r="I469" s="1230"/>
      <c r="J469" s="1230"/>
      <c r="K469" s="1230"/>
      <c r="L469" s="1231"/>
      <c r="M469" s="1232"/>
      <c r="N469" s="1230"/>
      <c r="O469" s="1230"/>
      <c r="P469" s="1233">
        <v>9.32</v>
      </c>
      <c r="Q469" s="1234">
        <v>1200</v>
      </c>
      <c r="R469" s="1235">
        <v>1.337</v>
      </c>
      <c r="S469" s="1235"/>
      <c r="T469" s="1236">
        <v>7.82</v>
      </c>
      <c r="U469" s="1230"/>
      <c r="V469" s="1231"/>
      <c r="W469" s="1230"/>
      <c r="X469" s="1237"/>
      <c r="Y469" s="1238"/>
      <c r="Z469" s="1239"/>
      <c r="AA469" s="1238"/>
      <c r="AB469" s="1232"/>
      <c r="AC469" s="1238"/>
      <c r="AD469" s="1228"/>
      <c r="AE469" s="274" t="s">
        <v>1505</v>
      </c>
      <c r="AF469" s="1238"/>
      <c r="AG469" s="1232"/>
      <c r="AH469" s="1238"/>
      <c r="AI469" s="1238"/>
      <c r="AJ469" s="1232"/>
      <c r="AK469" s="1237"/>
      <c r="AL469" s="1238"/>
      <c r="AM469" s="1232"/>
      <c r="AN469" s="1238"/>
      <c r="AO469" s="1232"/>
      <c r="AP469" s="1238"/>
      <c r="AQ469" s="1240">
        <f t="shared" si="66"/>
        <v>5</v>
      </c>
      <c r="AR469" s="275" t="s">
        <v>737</v>
      </c>
      <c r="AS469" s="1230"/>
      <c r="AT469" s="1241"/>
      <c r="AU469" s="1242"/>
      <c r="AV469" s="1242"/>
      <c r="AW469" s="1231"/>
      <c r="AX469" s="1241"/>
      <c r="AY469" s="1241"/>
      <c r="AZ469" s="1232"/>
      <c r="BA469" s="268"/>
      <c r="BB469" s="1231"/>
      <c r="BC469" s="1231"/>
      <c r="BD469" s="1231"/>
      <c r="BE469" s="1230"/>
      <c r="BF469" s="1232"/>
      <c r="BG469" s="1232"/>
      <c r="BH469" s="1232"/>
      <c r="BI469" s="1232"/>
      <c r="BJ469" s="1243">
        <v>45804</v>
      </c>
      <c r="BK469" s="1244">
        <v>45804</v>
      </c>
      <c r="BL469" s="431" t="s">
        <v>4020</v>
      </c>
      <c r="BM469" s="272"/>
      <c r="BN469" s="1245">
        <v>6</v>
      </c>
      <c r="BO469" s="1245">
        <v>7</v>
      </c>
      <c r="BP469" s="1246"/>
      <c r="BQ469" s="1247">
        <v>45797</v>
      </c>
      <c r="BR469" s="284" t="s">
        <v>4022</v>
      </c>
      <c r="BS469" s="1248" t="str">
        <f>IF(_DBcomps[[#This Row],[Problem]]="","Yes","No")</f>
        <v>No</v>
      </c>
      <c r="BT469" s="273"/>
      <c r="BU469" s="1241"/>
      <c r="BV469" s="1241">
        <v>1</v>
      </c>
      <c r="BW469" s="1249">
        <v>1</v>
      </c>
      <c r="BX469" s="1241">
        <v>5</v>
      </c>
      <c r="BY469" s="279" t="s">
        <v>1259</v>
      </c>
      <c r="BZ469" s="1253">
        <v>9.51</v>
      </c>
      <c r="CA469" s="1250" t="s">
        <v>1337</v>
      </c>
      <c r="CB469" s="1250" t="s">
        <v>1245</v>
      </c>
      <c r="CC469" s="1250" t="s">
        <v>1250</v>
      </c>
      <c r="CD469" s="816"/>
      <c r="CE469" s="245"/>
      <c r="CF469" s="245"/>
      <c r="CG469" s="245"/>
    </row>
    <row r="470" spans="1:85">
      <c r="A470" s="265" t="s">
        <v>58</v>
      </c>
      <c r="B470" s="2" t="s">
        <v>1637</v>
      </c>
      <c r="C470" s="2" t="s">
        <v>1638</v>
      </c>
      <c r="D470" s="265" t="s">
        <v>4023</v>
      </c>
      <c r="E470" s="1228">
        <v>45801</v>
      </c>
      <c r="F470" s="1229" t="str">
        <f>IF(_DBcomps[[#This Row],[Lab RTS]]="","No","Yes")</f>
        <v>Yes</v>
      </c>
      <c r="G470" s="1230">
        <v>53.73</v>
      </c>
      <c r="H470" s="1230"/>
      <c r="I470" s="1230"/>
      <c r="J470" s="1230"/>
      <c r="K470" s="1230"/>
      <c r="L470" s="1231"/>
      <c r="M470" s="1232"/>
      <c r="N470" s="1230"/>
      <c r="O470" s="1230"/>
      <c r="P470" s="1233">
        <v>8.5500000000000007</v>
      </c>
      <c r="Q470" s="1234">
        <v>1180</v>
      </c>
      <c r="R470" s="1235">
        <v>1.34</v>
      </c>
      <c r="S470" s="1235"/>
      <c r="T470" s="1236">
        <v>7.73</v>
      </c>
      <c r="U470" s="1230"/>
      <c r="V470" s="1231"/>
      <c r="W470" s="1230"/>
      <c r="X470" s="1237"/>
      <c r="Y470" s="1238"/>
      <c r="Z470" s="1239"/>
      <c r="AA470" s="1238"/>
      <c r="AB470" s="1232"/>
      <c r="AC470" s="1238"/>
      <c r="AD470" s="1228"/>
      <c r="AE470" s="274" t="s">
        <v>1505</v>
      </c>
      <c r="AF470" s="1238"/>
      <c r="AG470" s="1232"/>
      <c r="AH470" s="1238"/>
      <c r="AI470" s="1238"/>
      <c r="AJ470" s="1232"/>
      <c r="AK470" s="1237"/>
      <c r="AL470" s="1238"/>
      <c r="AM470" s="1232"/>
      <c r="AN470" s="1238"/>
      <c r="AO470" s="1232"/>
      <c r="AP470" s="1238"/>
      <c r="AQ470" s="1240">
        <f t="shared" si="66"/>
        <v>5</v>
      </c>
      <c r="AR470" s="275" t="s">
        <v>737</v>
      </c>
      <c r="AS470" s="1230"/>
      <c r="AT470" s="1241"/>
      <c r="AU470" s="1242"/>
      <c r="AV470" s="1242"/>
      <c r="AW470" s="1231"/>
      <c r="AX470" s="1241"/>
      <c r="AY470" s="1241"/>
      <c r="AZ470" s="1232"/>
      <c r="BA470" s="268"/>
      <c r="BB470" s="1231"/>
      <c r="BC470" s="1231"/>
      <c r="BD470" s="1231"/>
      <c r="BE470" s="1230"/>
      <c r="BF470" s="1232"/>
      <c r="BG470" s="1232"/>
      <c r="BH470" s="1232"/>
      <c r="BI470" s="1232"/>
      <c r="BJ470" s="1243">
        <v>45804</v>
      </c>
      <c r="BK470" s="1244">
        <v>45804</v>
      </c>
      <c r="BL470" s="431" t="s">
        <v>4025</v>
      </c>
      <c r="BM470" s="272"/>
      <c r="BN470" s="1245">
        <v>6</v>
      </c>
      <c r="BO470" s="1245">
        <v>7</v>
      </c>
      <c r="BP470" s="1246"/>
      <c r="BQ470" s="1247">
        <v>45799</v>
      </c>
      <c r="BR470" s="284" t="s">
        <v>3658</v>
      </c>
      <c r="BS470" s="1248" t="str">
        <f>IF(_DBcomps[[#This Row],[Problem]]="","Yes","No")</f>
        <v>Yes</v>
      </c>
      <c r="BT470" s="273"/>
      <c r="BU470" s="1241"/>
      <c r="BV470" s="1241">
        <v>1</v>
      </c>
      <c r="BW470" s="1249"/>
      <c r="BX470" s="1241">
        <v>5</v>
      </c>
      <c r="BY470" s="279" t="s">
        <v>1259</v>
      </c>
      <c r="BZ470" s="1253"/>
      <c r="CA470" s="1250"/>
      <c r="CB470" s="1250"/>
      <c r="CC470" s="1250"/>
      <c r="CD470" s="816"/>
      <c r="CE470" s="245"/>
      <c r="CF470" s="245"/>
      <c r="CG470" s="245"/>
    </row>
    <row r="471" spans="1:85">
      <c r="A471" s="265" t="s">
        <v>58</v>
      </c>
      <c r="B471" s="2" t="s">
        <v>1637</v>
      </c>
      <c r="C471" s="2" t="s">
        <v>1638</v>
      </c>
      <c r="D471" s="265" t="s">
        <v>4024</v>
      </c>
      <c r="E471" s="1228">
        <v>45801</v>
      </c>
      <c r="F471" s="1229" t="str">
        <f>IF(_DBcomps[[#This Row],[Lab RTS]]="","No","Yes")</f>
        <v>Yes</v>
      </c>
      <c r="G471" s="1230">
        <v>53.24</v>
      </c>
      <c r="H471" s="1230"/>
      <c r="I471" s="1230"/>
      <c r="J471" s="1230"/>
      <c r="K471" s="1230"/>
      <c r="L471" s="1231"/>
      <c r="M471" s="1232"/>
      <c r="N471" s="1230"/>
      <c r="O471" s="1230"/>
      <c r="P471" s="1233">
        <v>9.5</v>
      </c>
      <c r="Q471" s="1234">
        <v>1248</v>
      </c>
      <c r="R471" s="1235">
        <v>1.343</v>
      </c>
      <c r="S471" s="1235"/>
      <c r="T471" s="1236">
        <v>7.71</v>
      </c>
      <c r="U471" s="1230"/>
      <c r="V471" s="1231"/>
      <c r="W471" s="1230"/>
      <c r="X471" s="1237"/>
      <c r="Y471" s="1238"/>
      <c r="Z471" s="1239"/>
      <c r="AA471" s="1238"/>
      <c r="AB471" s="1232"/>
      <c r="AC471" s="1238"/>
      <c r="AD471" s="1228"/>
      <c r="AE471" s="274" t="s">
        <v>1505</v>
      </c>
      <c r="AF471" s="1238"/>
      <c r="AG471" s="1232"/>
      <c r="AH471" s="1238"/>
      <c r="AI471" s="1238"/>
      <c r="AJ471" s="1232"/>
      <c r="AK471" s="1237"/>
      <c r="AL471" s="1238"/>
      <c r="AM471" s="1232"/>
      <c r="AN471" s="1238"/>
      <c r="AO471" s="1232"/>
      <c r="AP471" s="1238"/>
      <c r="AQ471" s="1240">
        <f t="shared" si="66"/>
        <v>5</v>
      </c>
      <c r="AR471" s="275" t="s">
        <v>737</v>
      </c>
      <c r="AS471" s="1230"/>
      <c r="AT471" s="1241"/>
      <c r="AU471" s="1242"/>
      <c r="AV471" s="1242"/>
      <c r="AW471" s="1231"/>
      <c r="AX471" s="1241"/>
      <c r="AY471" s="1241"/>
      <c r="AZ471" s="1232"/>
      <c r="BA471" s="268"/>
      <c r="BB471" s="1231"/>
      <c r="BC471" s="1231"/>
      <c r="BD471" s="1231"/>
      <c r="BE471" s="1230"/>
      <c r="BF471" s="1232"/>
      <c r="BG471" s="1232"/>
      <c r="BH471" s="1232"/>
      <c r="BI471" s="1232"/>
      <c r="BJ471" s="1243">
        <v>45804</v>
      </c>
      <c r="BK471" s="1244">
        <v>45804</v>
      </c>
      <c r="BL471" s="431" t="s">
        <v>4026</v>
      </c>
      <c r="BM471" s="272"/>
      <c r="BN471" s="1245">
        <v>6</v>
      </c>
      <c r="BO471" s="1245">
        <v>7</v>
      </c>
      <c r="BP471" s="1246"/>
      <c r="BQ471" s="1247">
        <v>45800</v>
      </c>
      <c r="BR471" s="284" t="s">
        <v>4027</v>
      </c>
      <c r="BS471" s="1248" t="str">
        <f>IF(_DBcomps[[#This Row],[Problem]]="","Yes","No")</f>
        <v>No</v>
      </c>
      <c r="BT471" s="273"/>
      <c r="BU471" s="1241"/>
      <c r="BV471" s="1241">
        <v>1</v>
      </c>
      <c r="BW471" s="1249">
        <v>1</v>
      </c>
      <c r="BX471" s="1241">
        <v>5</v>
      </c>
      <c r="BY471" s="279" t="s">
        <v>1259</v>
      </c>
      <c r="BZ471" s="1253">
        <v>1.34</v>
      </c>
      <c r="CA471" s="1250" t="s">
        <v>1337</v>
      </c>
      <c r="CB471" s="1250" t="s">
        <v>1245</v>
      </c>
      <c r="CC471" s="1250" t="s">
        <v>1250</v>
      </c>
      <c r="CD471" s="816"/>
      <c r="CE471" s="245"/>
      <c r="CF471" s="245"/>
      <c r="CG471" s="245"/>
    </row>
    <row r="472" spans="1:85">
      <c r="A472" s="265" t="s">
        <v>58</v>
      </c>
      <c r="B472" s="2" t="s">
        <v>1698</v>
      </c>
      <c r="C472" s="2" t="s">
        <v>503</v>
      </c>
      <c r="D472" s="265" t="s">
        <v>4114</v>
      </c>
      <c r="E472" s="1228">
        <v>45804</v>
      </c>
      <c r="F472" s="1229" t="str">
        <f>IF(_DBcomps[[#This Row],[Lab RTS]]="","No","Yes")</f>
        <v>Yes</v>
      </c>
      <c r="G472" s="1230">
        <v>53.22</v>
      </c>
      <c r="H472" s="1230"/>
      <c r="I472" s="1230"/>
      <c r="J472" s="1230"/>
      <c r="K472" s="1230"/>
      <c r="L472" s="1231"/>
      <c r="M472" s="1232"/>
      <c r="N472" s="1230"/>
      <c r="O472" s="1230"/>
      <c r="P472" s="1233">
        <v>9.1999999999999993</v>
      </c>
      <c r="Q472" s="1234">
        <v>1256</v>
      </c>
      <c r="R472" s="1235">
        <v>1.345</v>
      </c>
      <c r="S472" s="1235"/>
      <c r="T472" s="1236">
        <v>7.86</v>
      </c>
      <c r="U472" s="1230"/>
      <c r="V472" s="1231"/>
      <c r="W472" s="1230"/>
      <c r="X472" s="1237"/>
      <c r="Y472" s="1238"/>
      <c r="Z472" s="1239"/>
      <c r="AA472" s="1238"/>
      <c r="AB472" s="1232"/>
      <c r="AC472" s="1238"/>
      <c r="AD472" s="1228"/>
      <c r="AE472" s="274" t="s">
        <v>1505</v>
      </c>
      <c r="AF472" s="1238"/>
      <c r="AG472" s="1232"/>
      <c r="AH472" s="1238"/>
      <c r="AI472" s="1238"/>
      <c r="AJ472" s="1232"/>
      <c r="AK472" s="1237"/>
      <c r="AL472" s="1238"/>
      <c r="AM472" s="1232"/>
      <c r="AN472" s="1238"/>
      <c r="AO472" s="1232"/>
      <c r="AP472" s="1238"/>
      <c r="AQ472" s="1240">
        <f t="shared" ref="AQ472:AQ478" si="67">MONTH(E472)</f>
        <v>5</v>
      </c>
      <c r="AR472" s="275" t="s">
        <v>737</v>
      </c>
      <c r="AS472" s="1230"/>
      <c r="AT472" s="1241"/>
      <c r="AU472" s="1242"/>
      <c r="AV472" s="1242"/>
      <c r="AW472" s="1231"/>
      <c r="AX472" s="1241"/>
      <c r="AY472" s="1241"/>
      <c r="AZ472" s="1232"/>
      <c r="BA472" s="268"/>
      <c r="BB472" s="1231"/>
      <c r="BC472" s="1231"/>
      <c r="BD472" s="1231"/>
      <c r="BE472" s="1230"/>
      <c r="BF472" s="1232"/>
      <c r="BG472" s="1232"/>
      <c r="BH472" s="1232"/>
      <c r="BI472" s="1232"/>
      <c r="BJ472" s="1243">
        <v>45805</v>
      </c>
      <c r="BK472" s="1244">
        <v>45805</v>
      </c>
      <c r="BL472" s="431" t="s">
        <v>4115</v>
      </c>
      <c r="BM472" s="272"/>
      <c r="BN472" s="1245">
        <v>5</v>
      </c>
      <c r="BO472" s="1245">
        <v>7</v>
      </c>
      <c r="BP472" s="1246"/>
      <c r="BQ472" s="1247">
        <v>45798</v>
      </c>
      <c r="BR472" s="284" t="s">
        <v>1667</v>
      </c>
      <c r="BS472" s="1248" t="str">
        <f>IF(_DBcomps[[#This Row],[Problem]]="","Yes","No")</f>
        <v>Yes</v>
      </c>
      <c r="BT472" s="273"/>
      <c r="BU472" s="1241"/>
      <c r="BV472" s="1241">
        <v>1</v>
      </c>
      <c r="BW472" s="1249"/>
      <c r="BX472" s="1241">
        <v>5</v>
      </c>
      <c r="BY472" s="279" t="s">
        <v>1259</v>
      </c>
      <c r="BZ472" s="1253"/>
      <c r="CA472" s="1250"/>
      <c r="CB472" s="1250"/>
      <c r="CC472" s="1250"/>
      <c r="CD472" s="816"/>
      <c r="CE472" s="245"/>
      <c r="CF472" s="245"/>
      <c r="CG472" s="245"/>
    </row>
    <row r="473" spans="1:85">
      <c r="A473" s="265" t="s">
        <v>58</v>
      </c>
      <c r="B473" s="2" t="s">
        <v>1637</v>
      </c>
      <c r="C473" s="2" t="s">
        <v>1638</v>
      </c>
      <c r="D473" s="265" t="s">
        <v>4142</v>
      </c>
      <c r="E473" s="1228">
        <v>45806</v>
      </c>
      <c r="F473" s="1229" t="str">
        <f>IF(_DBcomps[[#This Row],[Lab RTS]]="","No","Yes")</f>
        <v>Yes</v>
      </c>
      <c r="G473" s="1230">
        <v>53.75</v>
      </c>
      <c r="H473" s="1230"/>
      <c r="I473" s="1230"/>
      <c r="J473" s="1230"/>
      <c r="K473" s="1230"/>
      <c r="L473" s="1231"/>
      <c r="M473" s="1232"/>
      <c r="N473" s="1230"/>
      <c r="O473" s="1230"/>
      <c r="P473" s="1233">
        <v>9.0340000000000007</v>
      </c>
      <c r="Q473" s="1234">
        <v>1052</v>
      </c>
      <c r="R473" s="1235">
        <v>1.353</v>
      </c>
      <c r="S473" s="1235"/>
      <c r="T473" s="1236">
        <v>7.55</v>
      </c>
      <c r="U473" s="1230"/>
      <c r="V473" s="1231"/>
      <c r="W473" s="1230"/>
      <c r="X473" s="1237"/>
      <c r="Y473" s="1238"/>
      <c r="Z473" s="1239"/>
      <c r="AA473" s="1238"/>
      <c r="AB473" s="1232"/>
      <c r="AC473" s="1238"/>
      <c r="AD473" s="1228"/>
      <c r="AE473" s="274">
        <v>2.3999999999999998E-3</v>
      </c>
      <c r="AF473" s="1238"/>
      <c r="AG473" s="1232"/>
      <c r="AH473" s="1238"/>
      <c r="AI473" s="1238"/>
      <c r="AJ473" s="1232"/>
      <c r="AK473" s="1237"/>
      <c r="AL473" s="1238"/>
      <c r="AM473" s="1232"/>
      <c r="AN473" s="1238"/>
      <c r="AO473" s="1232"/>
      <c r="AP473" s="1238"/>
      <c r="AQ473" s="1240">
        <f t="shared" si="67"/>
        <v>5</v>
      </c>
      <c r="AR473" s="275" t="s">
        <v>737</v>
      </c>
      <c r="AS473" s="1230"/>
      <c r="AT473" s="1241"/>
      <c r="AU473" s="1242"/>
      <c r="AV473" s="1242"/>
      <c r="AW473" s="1231"/>
      <c r="AX473" s="1241"/>
      <c r="AY473" s="1241"/>
      <c r="AZ473" s="1232"/>
      <c r="BA473" s="268"/>
      <c r="BB473" s="1231"/>
      <c r="BC473" s="1231"/>
      <c r="BD473" s="1231"/>
      <c r="BE473" s="1230"/>
      <c r="BF473" s="1232"/>
      <c r="BG473" s="1232"/>
      <c r="BH473" s="1232"/>
      <c r="BI473" s="1232"/>
      <c r="BJ473" s="1243">
        <v>45807</v>
      </c>
      <c r="BK473" s="1244">
        <v>45810</v>
      </c>
      <c r="BL473" s="431" t="s">
        <v>4145</v>
      </c>
      <c r="BM473" s="272"/>
      <c r="BN473" s="1245">
        <v>7</v>
      </c>
      <c r="BO473" s="1245">
        <v>7</v>
      </c>
      <c r="BP473" s="1246"/>
      <c r="BQ473" s="1247">
        <v>45801</v>
      </c>
      <c r="BR473" s="284" t="s">
        <v>3220</v>
      </c>
      <c r="BS473" s="1248" t="str">
        <f>IF(_DBcomps[[#This Row],[Problem]]="","Yes","No")</f>
        <v>Yes</v>
      </c>
      <c r="BT473" s="273"/>
      <c r="BU473" s="1241"/>
      <c r="BV473" s="1241">
        <v>1</v>
      </c>
      <c r="BW473" s="1249"/>
      <c r="BX473" s="1241">
        <v>5</v>
      </c>
      <c r="BY473" s="279" t="s">
        <v>1259</v>
      </c>
      <c r="BZ473" s="1253"/>
      <c r="CA473" s="1250"/>
      <c r="CB473" s="1250"/>
      <c r="CC473" s="1250"/>
      <c r="CD473" s="816"/>
      <c r="CE473" s="245"/>
      <c r="CF473" s="245"/>
      <c r="CG473" s="245"/>
    </row>
    <row r="474" spans="1:85">
      <c r="A474" s="265" t="s">
        <v>58</v>
      </c>
      <c r="B474" s="2" t="s">
        <v>1637</v>
      </c>
      <c r="C474" s="2" t="s">
        <v>1638</v>
      </c>
      <c r="D474" s="265" t="s">
        <v>4143</v>
      </c>
      <c r="E474" s="1228">
        <v>45806</v>
      </c>
      <c r="F474" s="1229" t="str">
        <f>IF(_DBcomps[[#This Row],[Lab RTS]]="","No","Yes")</f>
        <v>Yes</v>
      </c>
      <c r="G474" s="1230">
        <v>53.44</v>
      </c>
      <c r="H474" s="1230"/>
      <c r="I474" s="1230"/>
      <c r="J474" s="1230"/>
      <c r="K474" s="1230"/>
      <c r="L474" s="1231"/>
      <c r="M474" s="1232"/>
      <c r="N474" s="1230"/>
      <c r="O474" s="1230"/>
      <c r="P474" s="1233">
        <v>9.01</v>
      </c>
      <c r="Q474" s="1234">
        <v>1312</v>
      </c>
      <c r="R474" s="1235">
        <v>1.34</v>
      </c>
      <c r="S474" s="1235"/>
      <c r="T474" s="1236">
        <v>7.42</v>
      </c>
      <c r="U474" s="1230"/>
      <c r="V474" s="1231"/>
      <c r="W474" s="1230"/>
      <c r="X474" s="1237"/>
      <c r="Y474" s="1238"/>
      <c r="Z474" s="1239"/>
      <c r="AA474" s="1238"/>
      <c r="AB474" s="1232"/>
      <c r="AC474" s="1238"/>
      <c r="AD474" s="1228"/>
      <c r="AE474" s="274" t="s">
        <v>1505</v>
      </c>
      <c r="AF474" s="1238"/>
      <c r="AG474" s="1232"/>
      <c r="AH474" s="1238"/>
      <c r="AI474" s="1238"/>
      <c r="AJ474" s="1232"/>
      <c r="AK474" s="1237"/>
      <c r="AL474" s="1238"/>
      <c r="AM474" s="1232"/>
      <c r="AN474" s="1238"/>
      <c r="AO474" s="1232"/>
      <c r="AP474" s="1238"/>
      <c r="AQ474" s="1240">
        <f t="shared" si="67"/>
        <v>5</v>
      </c>
      <c r="AR474" s="275" t="s">
        <v>737</v>
      </c>
      <c r="AS474" s="1230"/>
      <c r="AT474" s="1241"/>
      <c r="AU474" s="1242"/>
      <c r="AV474" s="1242"/>
      <c r="AW474" s="1231"/>
      <c r="AX474" s="1241"/>
      <c r="AY474" s="1241"/>
      <c r="AZ474" s="1232"/>
      <c r="BA474" s="268"/>
      <c r="BB474" s="1231"/>
      <c r="BC474" s="1231"/>
      <c r="BD474" s="1231"/>
      <c r="BE474" s="1230"/>
      <c r="BF474" s="1232"/>
      <c r="BG474" s="1232"/>
      <c r="BH474" s="1232"/>
      <c r="BI474" s="1232"/>
      <c r="BJ474" s="1243">
        <v>45807</v>
      </c>
      <c r="BK474" s="1244">
        <v>45810</v>
      </c>
      <c r="BL474" s="431" t="s">
        <v>4146</v>
      </c>
      <c r="BM474" s="272"/>
      <c r="BN474" s="1245">
        <v>6</v>
      </c>
      <c r="BO474" s="1245">
        <v>7</v>
      </c>
      <c r="BP474" s="1246"/>
      <c r="BQ474" s="1247">
        <v>45802</v>
      </c>
      <c r="BR474" s="284" t="s">
        <v>4148</v>
      </c>
      <c r="BS474" s="1248" t="str">
        <f>IF(_DBcomps[[#This Row],[Problem]]="","Yes","No")</f>
        <v>Yes</v>
      </c>
      <c r="BT474" s="273"/>
      <c r="BU474" s="1241"/>
      <c r="BV474" s="1241">
        <v>1</v>
      </c>
      <c r="BW474" s="1249"/>
      <c r="BX474" s="1241">
        <v>5</v>
      </c>
      <c r="BY474" s="279" t="s">
        <v>1259</v>
      </c>
      <c r="BZ474" s="1121">
        <v>1.33</v>
      </c>
      <c r="CA474" s="1250"/>
      <c r="CB474" s="1250"/>
      <c r="CC474" s="1250"/>
      <c r="CD474" s="816"/>
      <c r="CE474" s="245"/>
      <c r="CF474" s="245"/>
      <c r="CG474" s="245"/>
    </row>
    <row r="475" spans="1:85">
      <c r="A475" s="265" t="s">
        <v>58</v>
      </c>
      <c r="B475" s="2" t="s">
        <v>1637</v>
      </c>
      <c r="C475" s="2" t="s">
        <v>1638</v>
      </c>
      <c r="D475" s="265" t="s">
        <v>4144</v>
      </c>
      <c r="E475" s="1228">
        <v>45806</v>
      </c>
      <c r="F475" s="1229" t="str">
        <f>IF(_DBcomps[[#This Row],[Lab RTS]]="","No","Yes")</f>
        <v>Yes</v>
      </c>
      <c r="G475" s="1230">
        <v>53.85</v>
      </c>
      <c r="H475" s="1230"/>
      <c r="I475" s="1230"/>
      <c r="J475" s="1230"/>
      <c r="K475" s="1230"/>
      <c r="L475" s="1231"/>
      <c r="M475" s="1232"/>
      <c r="N475" s="1230"/>
      <c r="O475" s="1230"/>
      <c r="P475" s="1233">
        <v>9.85</v>
      </c>
      <c r="Q475" s="1234">
        <v>1296</v>
      </c>
      <c r="R475" s="1235">
        <v>1.3260000000000001</v>
      </c>
      <c r="S475" s="1235"/>
      <c r="T475" s="1236">
        <v>7.5</v>
      </c>
      <c r="U475" s="1230"/>
      <c r="V475" s="1231"/>
      <c r="W475" s="1230"/>
      <c r="X475" s="1237"/>
      <c r="Y475" s="1238"/>
      <c r="Z475" s="1239"/>
      <c r="AA475" s="1238"/>
      <c r="AB475" s="1232"/>
      <c r="AC475" s="1238"/>
      <c r="AD475" s="1228"/>
      <c r="AE475" s="274" t="s">
        <v>1505</v>
      </c>
      <c r="AF475" s="1238"/>
      <c r="AG475" s="1232"/>
      <c r="AH475" s="1238"/>
      <c r="AI475" s="1238"/>
      <c r="AJ475" s="1232"/>
      <c r="AK475" s="1237"/>
      <c r="AL475" s="1238"/>
      <c r="AM475" s="1232"/>
      <c r="AN475" s="1238"/>
      <c r="AO475" s="1232"/>
      <c r="AP475" s="1238"/>
      <c r="AQ475" s="1240">
        <f t="shared" si="67"/>
        <v>5</v>
      </c>
      <c r="AR475" s="275" t="s">
        <v>737</v>
      </c>
      <c r="AS475" s="1230"/>
      <c r="AT475" s="1241"/>
      <c r="AU475" s="1242"/>
      <c r="AV475" s="1242"/>
      <c r="AW475" s="1231"/>
      <c r="AX475" s="1241"/>
      <c r="AY475" s="1241"/>
      <c r="AZ475" s="1232"/>
      <c r="BA475" s="268"/>
      <c r="BB475" s="1231"/>
      <c r="BC475" s="1231"/>
      <c r="BD475" s="1231"/>
      <c r="BE475" s="1230"/>
      <c r="BF475" s="1232"/>
      <c r="BG475" s="1232"/>
      <c r="BH475" s="1232"/>
      <c r="BI475" s="1232"/>
      <c r="BJ475" s="1243">
        <v>45807</v>
      </c>
      <c r="BK475" s="1244">
        <v>45810</v>
      </c>
      <c r="BL475" s="431" t="s">
        <v>4147</v>
      </c>
      <c r="BM475" s="272"/>
      <c r="BN475" s="1245">
        <v>6</v>
      </c>
      <c r="BO475" s="1245">
        <v>7</v>
      </c>
      <c r="BP475" s="1246"/>
      <c r="BQ475" s="1247">
        <v>45804</v>
      </c>
      <c r="BR475" s="284" t="s">
        <v>4149</v>
      </c>
      <c r="BS475" s="1248" t="str">
        <f>IF(_DBcomps[[#This Row],[Problem]]="","Yes","No")</f>
        <v>No</v>
      </c>
      <c r="BT475" s="273"/>
      <c r="BU475" s="1241"/>
      <c r="BV475" s="1241">
        <v>1</v>
      </c>
      <c r="BW475" s="1249">
        <v>1</v>
      </c>
      <c r="BX475" s="1241">
        <v>5</v>
      </c>
      <c r="BY475" s="279" t="s">
        <v>1259</v>
      </c>
      <c r="BZ475" s="1253">
        <v>5.14</v>
      </c>
      <c r="CA475" s="1250" t="s">
        <v>1337</v>
      </c>
      <c r="CB475" s="1250" t="s">
        <v>1245</v>
      </c>
      <c r="CC475" s="1250" t="s">
        <v>1250</v>
      </c>
      <c r="CD475" s="816"/>
      <c r="CE475" s="245"/>
      <c r="CF475" s="245"/>
      <c r="CG475" s="245"/>
    </row>
    <row r="476" spans="1:85">
      <c r="A476" s="265" t="s">
        <v>58</v>
      </c>
      <c r="B476" s="2" t="s">
        <v>1637</v>
      </c>
      <c r="C476" s="2" t="s">
        <v>1638</v>
      </c>
      <c r="D476" s="265" t="s">
        <v>4154</v>
      </c>
      <c r="E476" s="1228">
        <v>45807</v>
      </c>
      <c r="F476" s="1229" t="str">
        <f>IF(_DBcomps[[#This Row],[Lab RTS]]="","No","Yes")</f>
        <v>Yes</v>
      </c>
      <c r="G476" s="1230">
        <v>53.59</v>
      </c>
      <c r="H476" s="1230"/>
      <c r="I476" s="1230"/>
      <c r="J476" s="1230"/>
      <c r="K476" s="1230"/>
      <c r="L476" s="1231"/>
      <c r="M476" s="1232"/>
      <c r="N476" s="1230"/>
      <c r="O476" s="1230"/>
      <c r="P476" s="1233">
        <v>9.5</v>
      </c>
      <c r="Q476" s="1234">
        <v>1228</v>
      </c>
      <c r="R476" s="1235">
        <v>1.3480000000000001</v>
      </c>
      <c r="S476" s="1235"/>
      <c r="T476" s="1236">
        <v>7.43</v>
      </c>
      <c r="U476" s="1230"/>
      <c r="V476" s="1231"/>
      <c r="W476" s="1230"/>
      <c r="X476" s="1237"/>
      <c r="Y476" s="1238"/>
      <c r="Z476" s="1239"/>
      <c r="AA476" s="1238"/>
      <c r="AB476" s="1232"/>
      <c r="AC476" s="1238"/>
      <c r="AD476" s="1228"/>
      <c r="AE476" s="274" t="s">
        <v>1505</v>
      </c>
      <c r="AF476" s="1238"/>
      <c r="AG476" s="1232"/>
      <c r="AH476" s="1238"/>
      <c r="AI476" s="1238"/>
      <c r="AJ476" s="1232"/>
      <c r="AK476" s="1237"/>
      <c r="AL476" s="1238"/>
      <c r="AM476" s="1232"/>
      <c r="AN476" s="1238"/>
      <c r="AO476" s="1232"/>
      <c r="AP476" s="1238"/>
      <c r="AQ476" s="1240">
        <f t="shared" si="67"/>
        <v>5</v>
      </c>
      <c r="AR476" s="275" t="s">
        <v>737</v>
      </c>
      <c r="AS476" s="1230"/>
      <c r="AT476" s="1241"/>
      <c r="AU476" s="1242"/>
      <c r="AV476" s="1242"/>
      <c r="AW476" s="1231"/>
      <c r="AX476" s="1241"/>
      <c r="AY476" s="1241"/>
      <c r="AZ476" s="1232"/>
      <c r="BA476" s="268"/>
      <c r="BB476" s="1231"/>
      <c r="BC476" s="1231"/>
      <c r="BD476" s="1231"/>
      <c r="BE476" s="1230"/>
      <c r="BF476" s="1232"/>
      <c r="BG476" s="1232"/>
      <c r="BH476" s="1232"/>
      <c r="BI476" s="1232"/>
      <c r="BJ476" s="1243">
        <v>45810</v>
      </c>
      <c r="BK476" s="1244">
        <v>45810</v>
      </c>
      <c r="BL476" s="431" t="s">
        <v>4157</v>
      </c>
      <c r="BM476" s="272"/>
      <c r="BN476" s="1245">
        <v>9</v>
      </c>
      <c r="BO476" s="1245">
        <v>7</v>
      </c>
      <c r="BP476" s="1246"/>
      <c r="BQ476" s="1247">
        <v>45805</v>
      </c>
      <c r="BR476" s="284" t="s">
        <v>4160</v>
      </c>
      <c r="BS476" s="1248" t="str">
        <f>IF(_DBcomps[[#This Row],[Problem]]="","Yes","No")</f>
        <v>Yes</v>
      </c>
      <c r="BT476" s="273"/>
      <c r="BU476" s="1241"/>
      <c r="BV476" s="1241">
        <v>1</v>
      </c>
      <c r="BW476" s="1249"/>
      <c r="BX476" s="1241">
        <v>5</v>
      </c>
      <c r="BY476" s="279" t="s">
        <v>1259</v>
      </c>
      <c r="BZ476" s="1274">
        <v>1.1399999999999999</v>
      </c>
      <c r="CA476" s="1250"/>
      <c r="CB476" s="1250"/>
      <c r="CC476" s="1250"/>
      <c r="CD476" s="816" t="s">
        <v>4162</v>
      </c>
      <c r="CE476" s="245"/>
      <c r="CF476" s="245"/>
      <c r="CG476" s="245"/>
    </row>
    <row r="477" spans="1:85">
      <c r="A477" s="265" t="s">
        <v>58</v>
      </c>
      <c r="B477" s="2" t="s">
        <v>1637</v>
      </c>
      <c r="C477" s="2" t="s">
        <v>1638</v>
      </c>
      <c r="D477" s="265" t="s">
        <v>4155</v>
      </c>
      <c r="E477" s="1228">
        <v>45808</v>
      </c>
      <c r="F477" s="1229" t="str">
        <f>IF(_DBcomps[[#This Row],[Lab RTS]]="","No","Yes")</f>
        <v>Yes</v>
      </c>
      <c r="G477" s="271">
        <v>53.44</v>
      </c>
      <c r="H477" s="1230"/>
      <c r="I477" s="1230"/>
      <c r="J477" s="1230"/>
      <c r="K477" s="1230"/>
      <c r="L477" s="1231"/>
      <c r="M477" s="1232"/>
      <c r="N477" s="1230"/>
      <c r="O477" s="1230"/>
      <c r="P477" s="1233">
        <v>9.89</v>
      </c>
      <c r="Q477" s="1234">
        <v>1247</v>
      </c>
      <c r="R477" s="1235">
        <v>1.3280000000000001</v>
      </c>
      <c r="S477" s="1235"/>
      <c r="T477" s="1236">
        <v>7.67</v>
      </c>
      <c r="U477" s="1230"/>
      <c r="V477" s="1231"/>
      <c r="W477" s="1230"/>
      <c r="X477" s="1237"/>
      <c r="Y477" s="1238"/>
      <c r="Z477" s="1239"/>
      <c r="AA477" s="1238"/>
      <c r="AB477" s="1232"/>
      <c r="AC477" s="1238"/>
      <c r="AD477" s="1228"/>
      <c r="AE477" s="274" t="s">
        <v>1505</v>
      </c>
      <c r="AF477" s="1238"/>
      <c r="AG477" s="1232"/>
      <c r="AH477" s="1238"/>
      <c r="AI477" s="1238"/>
      <c r="AJ477" s="1232"/>
      <c r="AK477" s="1237"/>
      <c r="AL477" s="1238"/>
      <c r="AM477" s="1232"/>
      <c r="AN477" s="1238"/>
      <c r="AO477" s="1232"/>
      <c r="AP477" s="1238"/>
      <c r="AQ477" s="1240">
        <f t="shared" si="67"/>
        <v>5</v>
      </c>
      <c r="AR477" s="275" t="s">
        <v>737</v>
      </c>
      <c r="AS477" s="1230"/>
      <c r="AT477" s="1241"/>
      <c r="AU477" s="1242"/>
      <c r="AV477" s="1242"/>
      <c r="AW477" s="1231"/>
      <c r="AX477" s="1241"/>
      <c r="AY477" s="1241"/>
      <c r="AZ477" s="1232"/>
      <c r="BA477" s="268"/>
      <c r="BB477" s="1231"/>
      <c r="BC477" s="1231"/>
      <c r="BD477" s="1231"/>
      <c r="BE477" s="1230"/>
      <c r="BF477" s="1232"/>
      <c r="BG477" s="1232"/>
      <c r="BH477" s="1232"/>
      <c r="BI477" s="1232"/>
      <c r="BJ477" s="1243">
        <v>45810</v>
      </c>
      <c r="BK477" s="1244">
        <v>45780</v>
      </c>
      <c r="BL477" s="431" t="s">
        <v>4158</v>
      </c>
      <c r="BM477" s="272"/>
      <c r="BN477" s="1245">
        <v>11</v>
      </c>
      <c r="BO477" s="1245">
        <v>7</v>
      </c>
      <c r="BP477" s="1246"/>
      <c r="BQ477" s="1247">
        <v>45806</v>
      </c>
      <c r="BR477" s="284" t="s">
        <v>4161</v>
      </c>
      <c r="BS477" s="1248" t="str">
        <f>IF(_DBcomps[[#This Row],[Problem]]="","Yes","No")</f>
        <v>Yes</v>
      </c>
      <c r="BT477" s="273"/>
      <c r="BU477" s="1241"/>
      <c r="BV477" s="1241">
        <v>1</v>
      </c>
      <c r="BW477" s="1249"/>
      <c r="BX477" s="1241">
        <v>5</v>
      </c>
      <c r="BY477" s="279" t="s">
        <v>1259</v>
      </c>
      <c r="BZ477" s="1274">
        <v>3.48</v>
      </c>
      <c r="CA477" s="1250"/>
      <c r="CB477" s="1250"/>
      <c r="CC477" s="1250"/>
      <c r="CD477" s="816" t="s">
        <v>4163</v>
      </c>
      <c r="CE477" s="245"/>
      <c r="CF477" s="245"/>
      <c r="CG477" s="245"/>
    </row>
    <row r="478" spans="1:85">
      <c r="A478" s="265" t="s">
        <v>58</v>
      </c>
      <c r="B478" s="2" t="s">
        <v>1637</v>
      </c>
      <c r="C478" s="2" t="s">
        <v>1638</v>
      </c>
      <c r="D478" s="265" t="s">
        <v>4156</v>
      </c>
      <c r="E478" s="1228">
        <v>45808</v>
      </c>
      <c r="F478" s="1229" t="str">
        <f>IF(_DBcomps[[#This Row],[Lab RTS]]="","No","Yes")</f>
        <v>Yes</v>
      </c>
      <c r="G478" s="1230">
        <v>53.42</v>
      </c>
      <c r="H478" s="1230"/>
      <c r="I478" s="1230"/>
      <c r="J478" s="1230"/>
      <c r="K478" s="1230"/>
      <c r="L478" s="1231"/>
      <c r="M478" s="1232"/>
      <c r="N478" s="1230"/>
      <c r="O478" s="1230"/>
      <c r="P478" s="1233">
        <v>9.34</v>
      </c>
      <c r="Q478" s="1234">
        <v>1372</v>
      </c>
      <c r="R478" s="1235">
        <v>1.3480000000000001</v>
      </c>
      <c r="S478" s="1235"/>
      <c r="T478" s="1236">
        <v>7.64</v>
      </c>
      <c r="U478" s="1230"/>
      <c r="V478" s="1231"/>
      <c r="W478" s="1230"/>
      <c r="X478" s="1237"/>
      <c r="Y478" s="1238"/>
      <c r="Z478" s="1239"/>
      <c r="AA478" s="1238"/>
      <c r="AB478" s="1232"/>
      <c r="AC478" s="1238"/>
      <c r="AD478" s="1228"/>
      <c r="AE478" s="274" t="s">
        <v>1505</v>
      </c>
      <c r="AF478" s="1238"/>
      <c r="AG478" s="1232"/>
      <c r="AH478" s="1238"/>
      <c r="AI478" s="1238"/>
      <c r="AJ478" s="1232"/>
      <c r="AK478" s="1237"/>
      <c r="AL478" s="1238"/>
      <c r="AM478" s="1232"/>
      <c r="AN478" s="1238"/>
      <c r="AO478" s="1232"/>
      <c r="AP478" s="1238"/>
      <c r="AQ478" s="1240">
        <f t="shared" si="67"/>
        <v>5</v>
      </c>
      <c r="AR478" s="275" t="s">
        <v>737</v>
      </c>
      <c r="AS478" s="1230"/>
      <c r="AT478" s="1241"/>
      <c r="AU478" s="1242"/>
      <c r="AV478" s="1242"/>
      <c r="AW478" s="1231"/>
      <c r="AX478" s="1241"/>
      <c r="AY478" s="1241"/>
      <c r="AZ478" s="1232"/>
      <c r="BA478" s="268"/>
      <c r="BB478" s="1231"/>
      <c r="BC478" s="1231"/>
      <c r="BD478" s="1231"/>
      <c r="BE478" s="1230"/>
      <c r="BF478" s="1232"/>
      <c r="BG478" s="1232"/>
      <c r="BH478" s="1232"/>
      <c r="BI478" s="1232"/>
      <c r="BJ478" s="1243">
        <v>45810</v>
      </c>
      <c r="BK478" s="1244">
        <v>45810</v>
      </c>
      <c r="BL478" s="431" t="s">
        <v>4159</v>
      </c>
      <c r="BM478" s="272"/>
      <c r="BN478" s="1245">
        <v>14</v>
      </c>
      <c r="BO478" s="1245">
        <v>7</v>
      </c>
      <c r="BP478" s="1246"/>
      <c r="BQ478" s="1247">
        <v>45806</v>
      </c>
      <c r="BR478" s="284" t="s">
        <v>2331</v>
      </c>
      <c r="BS478" s="1248" t="str">
        <f>IF(_DBcomps[[#This Row],[Problem]]="","Yes","No")</f>
        <v>Yes</v>
      </c>
      <c r="BT478" s="273"/>
      <c r="BU478" s="1241"/>
      <c r="BV478" s="1241">
        <v>1</v>
      </c>
      <c r="BW478" s="1249"/>
      <c r="BX478" s="1241">
        <v>5</v>
      </c>
      <c r="BY478" s="279" t="s">
        <v>1259</v>
      </c>
      <c r="BZ478" s="267"/>
      <c r="CA478" s="1250"/>
      <c r="CB478" s="1250"/>
      <c r="CC478" s="1250"/>
      <c r="CD478" s="816"/>
      <c r="CE478" s="245"/>
      <c r="CF478" s="245"/>
      <c r="CG478" s="245"/>
    </row>
    <row r="479" spans="1:85">
      <c r="A479" s="265" t="s">
        <v>58</v>
      </c>
      <c r="B479" s="2" t="s">
        <v>1637</v>
      </c>
      <c r="C479" s="2" t="s">
        <v>1638</v>
      </c>
      <c r="D479" s="265" t="s">
        <v>4213</v>
      </c>
      <c r="E479" s="1228">
        <v>45810</v>
      </c>
      <c r="F479" s="1229" t="str">
        <f>IF(_DBcomps[[#This Row],[Lab RTS]]="","No","Yes")</f>
        <v>Yes</v>
      </c>
      <c r="G479" s="1230">
        <v>53.49</v>
      </c>
      <c r="H479" s="1230"/>
      <c r="I479" s="1230"/>
      <c r="J479" s="1230"/>
      <c r="K479" s="1230"/>
      <c r="L479" s="1231"/>
      <c r="M479" s="1232"/>
      <c r="N479" s="1230"/>
      <c r="O479" s="1230"/>
      <c r="P479" s="1233">
        <v>8.81</v>
      </c>
      <c r="Q479" s="1234">
        <v>1212</v>
      </c>
      <c r="R479" s="1235">
        <v>1.3340000000000001</v>
      </c>
      <c r="S479" s="1235"/>
      <c r="T479" s="1236">
        <v>7.69</v>
      </c>
      <c r="U479" s="1230"/>
      <c r="V479" s="1231"/>
      <c r="W479" s="1230"/>
      <c r="X479" s="1237"/>
      <c r="Y479" s="1238"/>
      <c r="Z479" s="1239"/>
      <c r="AA479" s="1238"/>
      <c r="AB479" s="1232"/>
      <c r="AC479" s="1238"/>
      <c r="AD479" s="1228"/>
      <c r="AE479" s="274" t="s">
        <v>1505</v>
      </c>
      <c r="AF479" s="1238"/>
      <c r="AG479" s="1232"/>
      <c r="AH479" s="1238"/>
      <c r="AI479" s="1238"/>
      <c r="AJ479" s="1232"/>
      <c r="AK479" s="1237"/>
      <c r="AL479" s="1238"/>
      <c r="AM479" s="1232"/>
      <c r="AN479" s="1238"/>
      <c r="AO479" s="1232"/>
      <c r="AP479" s="1238"/>
      <c r="AQ479" s="1240">
        <f t="shared" ref="AQ479:AQ484" si="68">MONTH(E479)</f>
        <v>6</v>
      </c>
      <c r="AR479" s="275" t="s">
        <v>737</v>
      </c>
      <c r="AS479" s="1230"/>
      <c r="AT479" s="1241"/>
      <c r="AU479" s="1242"/>
      <c r="AV479" s="1242"/>
      <c r="AW479" s="1231"/>
      <c r="AX479" s="1241"/>
      <c r="AY479" s="1241"/>
      <c r="AZ479" s="1232"/>
      <c r="BA479" s="268"/>
      <c r="BB479" s="1231"/>
      <c r="BC479" s="1231"/>
      <c r="BD479" s="1231"/>
      <c r="BE479" s="1230"/>
      <c r="BF479" s="1232"/>
      <c r="BG479" s="1232"/>
      <c r="BH479" s="1232"/>
      <c r="BI479" s="1232"/>
      <c r="BJ479" s="1243">
        <v>45810</v>
      </c>
      <c r="BK479" s="1244">
        <v>45810</v>
      </c>
      <c r="BL479" s="431" t="s">
        <v>4214</v>
      </c>
      <c r="BM479" s="272"/>
      <c r="BN479" s="1245">
        <v>10</v>
      </c>
      <c r="BO479" s="1245">
        <v>7</v>
      </c>
      <c r="BP479" s="1246"/>
      <c r="BQ479" s="1247">
        <v>45442</v>
      </c>
      <c r="BR479" s="284" t="s">
        <v>4215</v>
      </c>
      <c r="BS479" s="1248" t="str">
        <f>IF(_DBcomps[[#This Row],[Problem]]="","Yes","No")</f>
        <v>Yes</v>
      </c>
      <c r="BT479" s="273"/>
      <c r="BU479" s="1241"/>
      <c r="BV479" s="1241">
        <v>1</v>
      </c>
      <c r="BW479" s="1249"/>
      <c r="BX479" s="1241">
        <v>5</v>
      </c>
      <c r="BY479" s="279" t="s">
        <v>1259</v>
      </c>
      <c r="BZ479" s="267"/>
      <c r="CA479" s="1250"/>
      <c r="CB479" s="1250"/>
      <c r="CC479" s="1250"/>
      <c r="CD479" s="816"/>
      <c r="CE479" s="245"/>
      <c r="CF479" s="245"/>
      <c r="CG479" s="245"/>
    </row>
    <row r="480" spans="1:85">
      <c r="A480" s="265" t="s">
        <v>58</v>
      </c>
      <c r="B480" s="2" t="s">
        <v>1637</v>
      </c>
      <c r="C480" s="2" t="s">
        <v>1638</v>
      </c>
      <c r="D480" s="265" t="s">
        <v>4226</v>
      </c>
      <c r="E480" s="1228">
        <v>45811</v>
      </c>
      <c r="F480" s="1229" t="str">
        <f>IF(_DBcomps[[#This Row],[Lab RTS]]="","No","Yes")</f>
        <v>Yes</v>
      </c>
      <c r="G480" s="1230">
        <v>53.5</v>
      </c>
      <c r="H480" s="1230"/>
      <c r="I480" s="1230"/>
      <c r="J480" s="1230"/>
      <c r="K480" s="1230"/>
      <c r="L480" s="1231"/>
      <c r="M480" s="1232"/>
      <c r="N480" s="1230"/>
      <c r="O480" s="1230"/>
      <c r="P480" s="1233">
        <v>8.5500000000000007</v>
      </c>
      <c r="Q480" s="1234">
        <v>1208</v>
      </c>
      <c r="R480" s="1235">
        <v>1.335</v>
      </c>
      <c r="S480" s="1235"/>
      <c r="T480" s="1236">
        <v>7.57</v>
      </c>
      <c r="U480" s="1230"/>
      <c r="V480" s="1231"/>
      <c r="W480" s="1230"/>
      <c r="X480" s="1237"/>
      <c r="Y480" s="1238"/>
      <c r="Z480" s="1239"/>
      <c r="AA480" s="1238"/>
      <c r="AB480" s="1232"/>
      <c r="AC480" s="1238"/>
      <c r="AD480" s="1228"/>
      <c r="AE480" s="274" t="s">
        <v>1505</v>
      </c>
      <c r="AF480" s="1238"/>
      <c r="AG480" s="1232"/>
      <c r="AH480" s="1238"/>
      <c r="AI480" s="1238"/>
      <c r="AJ480" s="1232"/>
      <c r="AK480" s="1237"/>
      <c r="AL480" s="1238"/>
      <c r="AM480" s="1232"/>
      <c r="AN480" s="1238"/>
      <c r="AO480" s="1232"/>
      <c r="AP480" s="1238"/>
      <c r="AQ480" s="1240">
        <f t="shared" si="68"/>
        <v>6</v>
      </c>
      <c r="AR480" s="275" t="s">
        <v>737</v>
      </c>
      <c r="AS480" s="1230"/>
      <c r="AT480" s="1241"/>
      <c r="AU480" s="1242"/>
      <c r="AV480" s="1242"/>
      <c r="AW480" s="1231"/>
      <c r="AX480" s="1241"/>
      <c r="AY480" s="1241"/>
      <c r="AZ480" s="1232"/>
      <c r="BA480" s="268"/>
      <c r="BB480" s="1231"/>
      <c r="BC480" s="1231"/>
      <c r="BD480" s="1231"/>
      <c r="BE480" s="1230"/>
      <c r="BF480" s="1232"/>
      <c r="BG480" s="1232"/>
      <c r="BH480" s="1232"/>
      <c r="BI480" s="1232"/>
      <c r="BJ480" s="1243">
        <v>45813</v>
      </c>
      <c r="BK480" s="1244">
        <v>45813</v>
      </c>
      <c r="BL480" s="431" t="s">
        <v>4228</v>
      </c>
      <c r="BM480" s="272"/>
      <c r="BN480" s="1245">
        <v>5</v>
      </c>
      <c r="BO480" s="1245">
        <v>7</v>
      </c>
      <c r="BP480" s="1246"/>
      <c r="BQ480" s="293">
        <v>45808</v>
      </c>
      <c r="BR480" s="284" t="s">
        <v>4230</v>
      </c>
      <c r="BS480" s="1248" t="str">
        <f>IF(_DBcomps[[#This Row],[Problem]]="","Yes","No")</f>
        <v>Yes</v>
      </c>
      <c r="BT480" s="273"/>
      <c r="BU480" s="1241"/>
      <c r="BV480" s="1241">
        <v>1</v>
      </c>
      <c r="BW480" s="1249"/>
      <c r="BX480" s="1241">
        <v>5</v>
      </c>
      <c r="BY480" s="279" t="s">
        <v>1259</v>
      </c>
      <c r="BZ480" s="267"/>
      <c r="CA480" s="1250"/>
      <c r="CB480" s="1250"/>
      <c r="CC480" s="1250"/>
      <c r="CD480" s="816"/>
      <c r="CE480" s="245"/>
      <c r="CF480" s="245"/>
      <c r="CG480" s="245"/>
    </row>
    <row r="481" spans="1:85">
      <c r="A481" s="265" t="s">
        <v>58</v>
      </c>
      <c r="B481" s="2" t="s">
        <v>1698</v>
      </c>
      <c r="C481" s="2" t="s">
        <v>503</v>
      </c>
      <c r="D481" s="265" t="s">
        <v>4227</v>
      </c>
      <c r="E481" s="1228">
        <v>45811</v>
      </c>
      <c r="F481" s="1229" t="str">
        <f>IF(_DBcomps[[#This Row],[Lab RTS]]="","No","Yes")</f>
        <v>Yes</v>
      </c>
      <c r="G481" s="1230">
        <v>53.45</v>
      </c>
      <c r="H481" s="1230"/>
      <c r="I481" s="1230"/>
      <c r="J481" s="1230"/>
      <c r="K481" s="1230"/>
      <c r="L481" s="1231"/>
      <c r="M481" s="1232"/>
      <c r="N481" s="1230"/>
      <c r="O481" s="1230"/>
      <c r="P481" s="1233">
        <v>9.1999999999999993</v>
      </c>
      <c r="Q481" s="1234">
        <v>1248</v>
      </c>
      <c r="R481" s="1235">
        <v>1.323</v>
      </c>
      <c r="S481" s="1235"/>
      <c r="T481" s="1236">
        <v>7.66</v>
      </c>
      <c r="U481" s="1230"/>
      <c r="V481" s="1231"/>
      <c r="W481" s="1230"/>
      <c r="X481" s="1237"/>
      <c r="Y481" s="1238"/>
      <c r="Z481" s="1239"/>
      <c r="AA481" s="1238"/>
      <c r="AB481" s="1232"/>
      <c r="AC481" s="1238"/>
      <c r="AD481" s="1228"/>
      <c r="AE481" s="274" t="s">
        <v>1505</v>
      </c>
      <c r="AF481" s="1238"/>
      <c r="AG481" s="1232"/>
      <c r="AH481" s="1238"/>
      <c r="AI481" s="1238"/>
      <c r="AJ481" s="1232"/>
      <c r="AK481" s="1237"/>
      <c r="AL481" s="1238"/>
      <c r="AM481" s="1232"/>
      <c r="AN481" s="1238"/>
      <c r="AO481" s="1232"/>
      <c r="AP481" s="1238"/>
      <c r="AQ481" s="1240">
        <f t="shared" si="68"/>
        <v>6</v>
      </c>
      <c r="AR481" s="275" t="s">
        <v>737</v>
      </c>
      <c r="AS481" s="1230"/>
      <c r="AT481" s="1241"/>
      <c r="AU481" s="1242"/>
      <c r="AV481" s="1242"/>
      <c r="AW481" s="1231"/>
      <c r="AX481" s="1241"/>
      <c r="AY481" s="1241"/>
      <c r="AZ481" s="1232"/>
      <c r="BA481" s="268"/>
      <c r="BB481" s="1231"/>
      <c r="BC481" s="1231"/>
      <c r="BD481" s="1231"/>
      <c r="BE481" s="1230"/>
      <c r="BF481" s="1232"/>
      <c r="BG481" s="1232"/>
      <c r="BH481" s="1232"/>
      <c r="BI481" s="1232"/>
      <c r="BJ481" s="1243">
        <v>45813</v>
      </c>
      <c r="BK481" s="1244">
        <v>45813</v>
      </c>
      <c r="BL481" s="431" t="s">
        <v>4229</v>
      </c>
      <c r="BM481" s="272"/>
      <c r="BN481" s="1245">
        <v>10</v>
      </c>
      <c r="BO481" s="1245">
        <v>7</v>
      </c>
      <c r="BP481" s="1246"/>
      <c r="BQ481" s="1247">
        <v>45808</v>
      </c>
      <c r="BR481" s="284" t="s">
        <v>4231</v>
      </c>
      <c r="BS481" s="1248" t="str">
        <f>IF(_DBcomps[[#This Row],[Problem]]="","Yes","No")</f>
        <v>Yes</v>
      </c>
      <c r="BT481" s="273"/>
      <c r="BU481" s="1241"/>
      <c r="BV481" s="1241">
        <v>1</v>
      </c>
      <c r="BW481" s="1249"/>
      <c r="BX481" s="1241">
        <v>5</v>
      </c>
      <c r="BY481" s="279" t="s">
        <v>1259</v>
      </c>
      <c r="BZ481" s="267"/>
      <c r="CA481" s="1250"/>
      <c r="CB481" s="1250"/>
      <c r="CC481" s="1250"/>
      <c r="CD481" s="816"/>
      <c r="CE481" s="245"/>
      <c r="CF481" s="245"/>
      <c r="CG481" s="245"/>
    </row>
    <row r="482" spans="1:85">
      <c r="A482" s="265" t="s">
        <v>58</v>
      </c>
      <c r="B482" s="2" t="s">
        <v>4342</v>
      </c>
      <c r="C482" s="2" t="s">
        <v>503</v>
      </c>
      <c r="D482" s="265" t="s">
        <v>4237</v>
      </c>
      <c r="E482" s="265">
        <v>45813</v>
      </c>
      <c r="F482" s="266" t="str">
        <f>IF(_DBcomps[[#This Row],[Lab RTS]]="","No","Yes")</f>
        <v>Yes</v>
      </c>
      <c r="G482" s="267">
        <v>53.49</v>
      </c>
      <c r="H482" s="267"/>
      <c r="I482" s="267"/>
      <c r="J482" s="267"/>
      <c r="K482" s="267"/>
      <c r="L482" s="268"/>
      <c r="M482" s="275"/>
      <c r="N482" s="267"/>
      <c r="O482" s="267"/>
      <c r="P482" s="297">
        <v>9.09</v>
      </c>
      <c r="Q482" s="269">
        <v>1332</v>
      </c>
      <c r="R482" s="307">
        <v>1.335</v>
      </c>
      <c r="S482" s="307"/>
      <c r="T482" s="271">
        <v>7.55</v>
      </c>
      <c r="U482" s="267"/>
      <c r="V482" s="268"/>
      <c r="W482" s="267"/>
      <c r="X482" s="270"/>
      <c r="Y482" s="274"/>
      <c r="Z482" s="290"/>
      <c r="AA482" s="274"/>
      <c r="AB482" s="275"/>
      <c r="AC482" s="274"/>
      <c r="AD482" s="265"/>
      <c r="AE482" s="274" t="s">
        <v>1505</v>
      </c>
      <c r="AF482" s="274"/>
      <c r="AG482" s="275"/>
      <c r="AH482" s="274"/>
      <c r="AI482" s="274"/>
      <c r="AJ482" s="275"/>
      <c r="AK482" s="270"/>
      <c r="AL482" s="274"/>
      <c r="AM482" s="275"/>
      <c r="AN482" s="274"/>
      <c r="AO482" s="275"/>
      <c r="AP482" s="274"/>
      <c r="AQ482" s="277">
        <f t="shared" si="68"/>
        <v>6</v>
      </c>
      <c r="AR482" s="275" t="s">
        <v>737</v>
      </c>
      <c r="AS482" s="267"/>
      <c r="AT482" s="273"/>
      <c r="AU482" s="272"/>
      <c r="AV482" s="272"/>
      <c r="AW482" s="268"/>
      <c r="AX482" s="273"/>
      <c r="AY482" s="273"/>
      <c r="AZ482" s="275"/>
      <c r="BA482" s="268"/>
      <c r="BB482" s="268"/>
      <c r="BC482" s="268"/>
      <c r="BD482" s="268"/>
      <c r="BE482" s="267"/>
      <c r="BF482" s="275"/>
      <c r="BG482" s="275"/>
      <c r="BH482" s="275"/>
      <c r="BI482" s="275"/>
      <c r="BJ482" s="278">
        <v>45814</v>
      </c>
      <c r="BK482" s="305">
        <v>45814</v>
      </c>
      <c r="BL482" s="431" t="s">
        <v>4238</v>
      </c>
      <c r="BM482" s="272"/>
      <c r="BN482" s="422">
        <v>12</v>
      </c>
      <c r="BO482" s="422">
        <v>7</v>
      </c>
      <c r="BP482" s="303"/>
      <c r="BQ482" s="293">
        <v>45809</v>
      </c>
      <c r="BR482" s="284" t="s">
        <v>4239</v>
      </c>
      <c r="BS482" s="280" t="str">
        <f>IF(_DBcomps[[#This Row],[Problem]]="","Yes","No")</f>
        <v>No</v>
      </c>
      <c r="BT482" s="273"/>
      <c r="BU482" s="273"/>
      <c r="BV482" s="273">
        <v>1</v>
      </c>
      <c r="BW482" s="294">
        <v>1</v>
      </c>
      <c r="BX482" s="1241">
        <v>5</v>
      </c>
      <c r="BY482" s="279" t="s">
        <v>1259</v>
      </c>
      <c r="BZ482" s="267">
        <v>2</v>
      </c>
      <c r="CA482" s="279" t="s">
        <v>1337</v>
      </c>
      <c r="CB482" s="279" t="s">
        <v>1245</v>
      </c>
      <c r="CC482" s="279" t="s">
        <v>1250</v>
      </c>
      <c r="CD482" s="1283"/>
      <c r="CE482" s="245"/>
      <c r="CF482" s="245"/>
      <c r="CG482" s="245"/>
    </row>
    <row r="483" spans="1:85">
      <c r="A483" s="265" t="s">
        <v>58</v>
      </c>
      <c r="B483" s="2" t="s">
        <v>1637</v>
      </c>
      <c r="C483" s="2" t="s">
        <v>1638</v>
      </c>
      <c r="D483" s="265" t="s">
        <v>4240</v>
      </c>
      <c r="E483" s="265">
        <v>45813</v>
      </c>
      <c r="F483" s="266" t="str">
        <f>IF(_DBcomps[[#This Row],[Lab RTS]]="","No","Yes")</f>
        <v>Yes</v>
      </c>
      <c r="G483" s="267">
        <v>53.4</v>
      </c>
      <c r="H483" s="267"/>
      <c r="I483" s="267"/>
      <c r="J483" s="267"/>
      <c r="K483" s="267"/>
      <c r="L483" s="268"/>
      <c r="M483" s="275"/>
      <c r="N483" s="267"/>
      <c r="O483" s="267"/>
      <c r="P483" s="297">
        <v>8.67</v>
      </c>
      <c r="Q483" s="269">
        <v>1244</v>
      </c>
      <c r="R483" s="307">
        <v>1.347</v>
      </c>
      <c r="S483" s="307"/>
      <c r="T483" s="271">
        <v>7.6</v>
      </c>
      <c r="U483" s="267"/>
      <c r="V483" s="268"/>
      <c r="W483" s="267"/>
      <c r="X483" s="270"/>
      <c r="Y483" s="274"/>
      <c r="Z483" s="290"/>
      <c r="AA483" s="274"/>
      <c r="AB483" s="275"/>
      <c r="AC483" s="274"/>
      <c r="AD483" s="265"/>
      <c r="AE483" s="274">
        <v>8.0000000000000004E-4</v>
      </c>
      <c r="AF483" s="274"/>
      <c r="AG483" s="275"/>
      <c r="AH483" s="274"/>
      <c r="AI483" s="274"/>
      <c r="AJ483" s="275"/>
      <c r="AK483" s="270"/>
      <c r="AL483" s="274"/>
      <c r="AM483" s="275"/>
      <c r="AN483" s="274"/>
      <c r="AO483" s="275"/>
      <c r="AP483" s="274"/>
      <c r="AQ483" s="277">
        <f t="shared" si="68"/>
        <v>6</v>
      </c>
      <c r="AR483" s="275" t="s">
        <v>737</v>
      </c>
      <c r="AS483" s="267"/>
      <c r="AT483" s="273"/>
      <c r="AU483" s="272"/>
      <c r="AV483" s="272"/>
      <c r="AW483" s="268"/>
      <c r="AX483" s="273"/>
      <c r="AY483" s="273"/>
      <c r="AZ483" s="275"/>
      <c r="BA483" s="268"/>
      <c r="BB483" s="268"/>
      <c r="BC483" s="268"/>
      <c r="BD483" s="268"/>
      <c r="BE483" s="267"/>
      <c r="BF483" s="275"/>
      <c r="BG483" s="275"/>
      <c r="BH483" s="275"/>
      <c r="BI483" s="275"/>
      <c r="BJ483" s="278">
        <v>45814</v>
      </c>
      <c r="BK483" s="305">
        <v>45814</v>
      </c>
      <c r="BL483" s="431" t="s">
        <v>4241</v>
      </c>
      <c r="BM483" s="272"/>
      <c r="BN483" s="422">
        <v>11</v>
      </c>
      <c r="BO483" s="422">
        <v>7</v>
      </c>
      <c r="BP483" s="303"/>
      <c r="BQ483" s="293">
        <v>45810</v>
      </c>
      <c r="BR483" s="284" t="s">
        <v>4242</v>
      </c>
      <c r="BS483" s="280" t="str">
        <f>IF(_DBcomps[[#This Row],[Problem]]="","Yes","No")</f>
        <v>Yes</v>
      </c>
      <c r="BT483" s="273"/>
      <c r="BU483" s="273"/>
      <c r="BV483" s="273">
        <v>1</v>
      </c>
      <c r="BW483" s="294"/>
      <c r="BX483" s="1241">
        <v>5</v>
      </c>
      <c r="BY483" s="279" t="s">
        <v>1259</v>
      </c>
      <c r="BZ483" s="267"/>
      <c r="CA483" s="279"/>
      <c r="CB483" s="279"/>
      <c r="CC483" s="279"/>
      <c r="CD483" s="1283"/>
      <c r="CE483" s="245"/>
      <c r="CF483" s="245"/>
      <c r="CG483" s="245"/>
    </row>
    <row r="484" spans="1:85">
      <c r="A484" s="265" t="s">
        <v>58</v>
      </c>
      <c r="B484" s="2" t="s">
        <v>1637</v>
      </c>
      <c r="C484" s="2" t="s">
        <v>1638</v>
      </c>
      <c r="D484" s="265" t="s">
        <v>4243</v>
      </c>
      <c r="E484" s="1254">
        <v>45813</v>
      </c>
      <c r="F484" s="1276" t="str">
        <f>IF(_DBcomps[[#This Row],[Lab RTS]]="","No","Yes")</f>
        <v>Yes</v>
      </c>
      <c r="G484" s="1255">
        <v>52.56</v>
      </c>
      <c r="H484" s="1255"/>
      <c r="I484" s="1255"/>
      <c r="J484" s="1255"/>
      <c r="K484" s="1255"/>
      <c r="L484" s="1256"/>
      <c r="M484" s="1257"/>
      <c r="N484" s="1255"/>
      <c r="O484" s="1255"/>
      <c r="P484" s="1277">
        <v>8.7799999999999994</v>
      </c>
      <c r="Q484" s="1258">
        <v>1232</v>
      </c>
      <c r="R484" s="1278">
        <v>1.3233999999999999</v>
      </c>
      <c r="S484" s="1278"/>
      <c r="T484" s="1279">
        <v>7.59</v>
      </c>
      <c r="U484" s="1255"/>
      <c r="V484" s="1256"/>
      <c r="W484" s="1255"/>
      <c r="X484" s="1259"/>
      <c r="Y484" s="1261"/>
      <c r="Z484" s="1262"/>
      <c r="AA484" s="1261"/>
      <c r="AB484" s="1257"/>
      <c r="AC484" s="1261"/>
      <c r="AD484" s="1254"/>
      <c r="AE484" s="274" t="s">
        <v>1505</v>
      </c>
      <c r="AF484" s="1261"/>
      <c r="AG484" s="1257"/>
      <c r="AH484" s="1261"/>
      <c r="AI484" s="1261"/>
      <c r="AJ484" s="1257"/>
      <c r="AK484" s="1259"/>
      <c r="AL484" s="1261"/>
      <c r="AM484" s="1257"/>
      <c r="AN484" s="1261"/>
      <c r="AO484" s="1257"/>
      <c r="AP484" s="1261"/>
      <c r="AQ484" s="1263">
        <f t="shared" si="68"/>
        <v>6</v>
      </c>
      <c r="AR484" s="275" t="s">
        <v>737</v>
      </c>
      <c r="AS484" s="1255"/>
      <c r="AT484" s="1264"/>
      <c r="AU484" s="1265"/>
      <c r="AV484" s="1265"/>
      <c r="AW484" s="1256"/>
      <c r="AX484" s="1264"/>
      <c r="AY484" s="1264"/>
      <c r="AZ484" s="1257"/>
      <c r="BA484" s="268"/>
      <c r="BB484" s="1256"/>
      <c r="BC484" s="1256"/>
      <c r="BD484" s="1256"/>
      <c r="BE484" s="1255"/>
      <c r="BF484" s="1257"/>
      <c r="BG484" s="1257"/>
      <c r="BH484" s="1257"/>
      <c r="BI484" s="1257"/>
      <c r="BJ484" s="278">
        <v>45814</v>
      </c>
      <c r="BK484" s="305">
        <v>45814</v>
      </c>
      <c r="BL484" s="431" t="s">
        <v>4244</v>
      </c>
      <c r="BM484" s="1265"/>
      <c r="BN484" s="1269">
        <v>9</v>
      </c>
      <c r="BO484" s="1269">
        <v>7</v>
      </c>
      <c r="BP484" s="1270"/>
      <c r="BQ484" s="1271">
        <v>45811</v>
      </c>
      <c r="BR484" s="284" t="s">
        <v>4245</v>
      </c>
      <c r="BS484" s="1280" t="str">
        <f>IF(_DBcomps[[#This Row],[Problem]]="","Yes","No")</f>
        <v>Yes</v>
      </c>
      <c r="BT484" s="273"/>
      <c r="BU484" s="1264"/>
      <c r="BV484" s="273">
        <v>1</v>
      </c>
      <c r="BW484" s="294"/>
      <c r="BX484" s="1241">
        <v>5</v>
      </c>
      <c r="BY484" s="279" t="s">
        <v>1259</v>
      </c>
      <c r="BZ484" s="1255"/>
      <c r="CA484" s="1268"/>
      <c r="CB484" s="1268"/>
      <c r="CC484" s="1268"/>
      <c r="CD484" s="1421"/>
      <c r="CE484" s="245"/>
      <c r="CF484" s="245"/>
      <c r="CG484" s="245"/>
    </row>
    <row r="485" spans="1:85">
      <c r="A485" s="265" t="s">
        <v>58</v>
      </c>
      <c r="B485" s="2" t="s">
        <v>2127</v>
      </c>
      <c r="C485" s="2" t="s">
        <v>503</v>
      </c>
      <c r="D485" s="265" t="s">
        <v>4430</v>
      </c>
      <c r="E485" s="265">
        <v>45814</v>
      </c>
      <c r="F485" s="266" t="str">
        <f>IF(_DBcomps[[#This Row],[Lab RTS]]="","No","Yes")</f>
        <v>Yes</v>
      </c>
      <c r="G485" s="267">
        <v>53.19</v>
      </c>
      <c r="H485" s="267"/>
      <c r="I485" s="267"/>
      <c r="J485" s="267"/>
      <c r="K485" s="267"/>
      <c r="L485" s="268"/>
      <c r="M485" s="275"/>
      <c r="N485" s="267"/>
      <c r="O485" s="267"/>
      <c r="P485" s="297">
        <v>10.36</v>
      </c>
      <c r="Q485" s="269">
        <v>1304</v>
      </c>
      <c r="R485" s="307">
        <v>1.3280000000000001</v>
      </c>
      <c r="S485" s="307"/>
      <c r="T485" s="271">
        <v>7.63</v>
      </c>
      <c r="U485" s="267"/>
      <c r="V485" s="268"/>
      <c r="W485" s="267"/>
      <c r="X485" s="270"/>
      <c r="Y485" s="274"/>
      <c r="Z485" s="290"/>
      <c r="AA485" s="274"/>
      <c r="AB485" s="275"/>
      <c r="AC485" s="274"/>
      <c r="AD485" s="265"/>
      <c r="AE485" s="274" t="s">
        <v>1505</v>
      </c>
      <c r="AF485" s="274"/>
      <c r="AG485" s="275"/>
      <c r="AH485" s="274"/>
      <c r="AI485" s="274"/>
      <c r="AJ485" s="275"/>
      <c r="AK485" s="270"/>
      <c r="AL485" s="274"/>
      <c r="AM485" s="275"/>
      <c r="AN485" s="274"/>
      <c r="AO485" s="275"/>
      <c r="AP485" s="274"/>
      <c r="AQ485" s="277">
        <f t="shared" ref="AQ485:AQ495" si="69">MONTH(E485)</f>
        <v>6</v>
      </c>
      <c r="AR485" s="275" t="s">
        <v>737</v>
      </c>
      <c r="AS485" s="267"/>
      <c r="AT485" s="273"/>
      <c r="AU485" s="272"/>
      <c r="AV485" s="272"/>
      <c r="AW485" s="268"/>
      <c r="AX485" s="273"/>
      <c r="AY485" s="273"/>
      <c r="AZ485" s="275"/>
      <c r="BA485" s="268"/>
      <c r="BB485" s="268"/>
      <c r="BC485" s="268"/>
      <c r="BD485" s="268"/>
      <c r="BE485" s="267"/>
      <c r="BF485" s="275"/>
      <c r="BG485" s="275"/>
      <c r="BH485" s="275"/>
      <c r="BI485" s="275"/>
      <c r="BJ485" s="278">
        <v>45817</v>
      </c>
      <c r="BK485" s="305">
        <v>45817</v>
      </c>
      <c r="BL485" s="431" t="s">
        <v>4343</v>
      </c>
      <c r="BM485" s="272"/>
      <c r="BN485" s="422">
        <v>10</v>
      </c>
      <c r="BO485" s="422">
        <v>7</v>
      </c>
      <c r="BP485" s="303"/>
      <c r="BQ485" s="293">
        <v>45812</v>
      </c>
      <c r="BR485" s="284" t="s">
        <v>4344</v>
      </c>
      <c r="BS485" s="280" t="str">
        <f>IF(_DBcomps[[#This Row],[Problem]]="","Yes","No")</f>
        <v>Yes</v>
      </c>
      <c r="BT485" s="273"/>
      <c r="BU485" s="273"/>
      <c r="BV485" s="273">
        <v>1</v>
      </c>
      <c r="BW485" s="294"/>
      <c r="BX485" s="273">
        <v>5</v>
      </c>
      <c r="BY485" s="279" t="s">
        <v>1259</v>
      </c>
      <c r="BZ485" s="1274">
        <v>2</v>
      </c>
      <c r="CA485" s="279"/>
      <c r="CB485" s="279"/>
      <c r="CC485" s="279"/>
      <c r="CD485" s="1283" t="s">
        <v>4367</v>
      </c>
      <c r="CE485" s="245"/>
      <c r="CF485" s="245"/>
      <c r="CG485" s="245"/>
    </row>
    <row r="486" spans="1:85">
      <c r="A486" s="265" t="s">
        <v>58</v>
      </c>
      <c r="B486" s="2" t="s">
        <v>2127</v>
      </c>
      <c r="C486" s="2" t="s">
        <v>503</v>
      </c>
      <c r="D486" s="265" t="s">
        <v>4431</v>
      </c>
      <c r="E486" s="265">
        <v>45814</v>
      </c>
      <c r="F486" s="266" t="str">
        <f>IF(_DBcomps[[#This Row],[Lab RTS]]="","No","Yes")</f>
        <v>Yes</v>
      </c>
      <c r="G486" s="267">
        <v>53.03</v>
      </c>
      <c r="H486" s="267"/>
      <c r="I486" s="267"/>
      <c r="J486" s="267"/>
      <c r="K486" s="267"/>
      <c r="L486" s="268"/>
      <c r="M486" s="275"/>
      <c r="N486" s="267"/>
      <c r="O486" s="267"/>
      <c r="P486" s="297">
        <v>10.34</v>
      </c>
      <c r="Q486" s="269">
        <v>1268</v>
      </c>
      <c r="R486" s="307">
        <v>1.3440000000000001</v>
      </c>
      <c r="S486" s="307"/>
      <c r="T486" s="271">
        <v>7.65</v>
      </c>
      <c r="U486" s="267"/>
      <c r="V486" s="268"/>
      <c r="W486" s="267"/>
      <c r="X486" s="270"/>
      <c r="Y486" s="274"/>
      <c r="Z486" s="290"/>
      <c r="AA486" s="274"/>
      <c r="AB486" s="275"/>
      <c r="AC486" s="274"/>
      <c r="AD486" s="265"/>
      <c r="AE486" s="274" t="s">
        <v>1505</v>
      </c>
      <c r="AF486" s="274"/>
      <c r="AG486" s="275"/>
      <c r="AH486" s="274"/>
      <c r="AI486" s="274"/>
      <c r="AJ486" s="275"/>
      <c r="AK486" s="270"/>
      <c r="AL486" s="274"/>
      <c r="AM486" s="275"/>
      <c r="AN486" s="274"/>
      <c r="AO486" s="275"/>
      <c r="AP486" s="274"/>
      <c r="AQ486" s="277">
        <f t="shared" si="69"/>
        <v>6</v>
      </c>
      <c r="AR486" s="275" t="s">
        <v>737</v>
      </c>
      <c r="AS486" s="267"/>
      <c r="AT486" s="273"/>
      <c r="AU486" s="272"/>
      <c r="AV486" s="272"/>
      <c r="AW486" s="268"/>
      <c r="AX486" s="273"/>
      <c r="AY486" s="273"/>
      <c r="AZ486" s="275"/>
      <c r="BA486" s="268"/>
      <c r="BB486" s="268"/>
      <c r="BC486" s="268"/>
      <c r="BD486" s="268"/>
      <c r="BE486" s="267"/>
      <c r="BF486" s="275"/>
      <c r="BG486" s="275"/>
      <c r="BH486" s="275"/>
      <c r="BI486" s="275"/>
      <c r="BJ486" s="278">
        <v>45817</v>
      </c>
      <c r="BK486" s="305">
        <v>45817</v>
      </c>
      <c r="BL486" s="431" t="s">
        <v>4345</v>
      </c>
      <c r="BM486" s="272"/>
      <c r="BN486" s="422">
        <v>6</v>
      </c>
      <c r="BO486" s="422">
        <v>7</v>
      </c>
      <c r="BP486" s="303"/>
      <c r="BQ486" s="293">
        <v>45812</v>
      </c>
      <c r="BR486" s="284" t="s">
        <v>4346</v>
      </c>
      <c r="BS486" s="280" t="str">
        <f>IF(_DBcomps[[#This Row],[Problem]]="","Yes","No")</f>
        <v>Yes</v>
      </c>
      <c r="BT486" s="273"/>
      <c r="BU486" s="273"/>
      <c r="BV486" s="273">
        <v>1</v>
      </c>
      <c r="BW486" s="294"/>
      <c r="BX486" s="273">
        <v>5</v>
      </c>
      <c r="BY486" s="279" t="s">
        <v>1259</v>
      </c>
      <c r="BZ486" s="1274">
        <v>2.35</v>
      </c>
      <c r="CA486" s="279"/>
      <c r="CB486" s="279"/>
      <c r="CC486" s="279"/>
      <c r="CD486" s="1283" t="s">
        <v>4368</v>
      </c>
      <c r="CE486" s="245"/>
      <c r="CF486" s="245"/>
      <c r="CG486" s="245"/>
    </row>
    <row r="487" spans="1:85">
      <c r="A487" s="265" t="s">
        <v>58</v>
      </c>
      <c r="B487" s="2" t="s">
        <v>2127</v>
      </c>
      <c r="C487" s="2" t="s">
        <v>503</v>
      </c>
      <c r="D487" s="265" t="s">
        <v>4432</v>
      </c>
      <c r="E487" s="265">
        <v>45815</v>
      </c>
      <c r="F487" s="266" t="str">
        <f>IF(_DBcomps[[#This Row],[Lab RTS]]="","No","Yes")</f>
        <v>Yes</v>
      </c>
      <c r="G487" s="267">
        <v>52.87</v>
      </c>
      <c r="H487" s="267"/>
      <c r="I487" s="267"/>
      <c r="J487" s="267"/>
      <c r="K487" s="267"/>
      <c r="L487" s="268"/>
      <c r="M487" s="275"/>
      <c r="N487" s="267"/>
      <c r="O487" s="267"/>
      <c r="P487" s="297">
        <v>10.37</v>
      </c>
      <c r="Q487" s="269">
        <v>1248</v>
      </c>
      <c r="R487" s="307">
        <v>1.3220000000000001</v>
      </c>
      <c r="S487" s="307"/>
      <c r="T487" s="271">
        <v>7.59</v>
      </c>
      <c r="U487" s="267"/>
      <c r="V487" s="268"/>
      <c r="W487" s="267"/>
      <c r="X487" s="270"/>
      <c r="Y487" s="274"/>
      <c r="Z487" s="290"/>
      <c r="AA487" s="274"/>
      <c r="AB487" s="275"/>
      <c r="AC487" s="274"/>
      <c r="AD487" s="265"/>
      <c r="AE487" s="274" t="s">
        <v>1505</v>
      </c>
      <c r="AF487" s="274"/>
      <c r="AG487" s="275"/>
      <c r="AH487" s="274"/>
      <c r="AI487" s="274"/>
      <c r="AJ487" s="275"/>
      <c r="AK487" s="270"/>
      <c r="AL487" s="274"/>
      <c r="AM487" s="275"/>
      <c r="AN487" s="274"/>
      <c r="AO487" s="275"/>
      <c r="AP487" s="274"/>
      <c r="AQ487" s="277">
        <f t="shared" si="69"/>
        <v>6</v>
      </c>
      <c r="AR487" s="275" t="s">
        <v>737</v>
      </c>
      <c r="AS487" s="267"/>
      <c r="AT487" s="273"/>
      <c r="AU487" s="272"/>
      <c r="AV487" s="272"/>
      <c r="AW487" s="268"/>
      <c r="AX487" s="273"/>
      <c r="AY487" s="273"/>
      <c r="AZ487" s="275"/>
      <c r="BA487" s="268"/>
      <c r="BB487" s="268"/>
      <c r="BC487" s="268"/>
      <c r="BD487" s="268"/>
      <c r="BE487" s="267"/>
      <c r="BF487" s="275"/>
      <c r="BG487" s="275"/>
      <c r="BH487" s="275"/>
      <c r="BI487" s="275"/>
      <c r="BJ487" s="278">
        <v>45817</v>
      </c>
      <c r="BK487" s="305">
        <v>45817</v>
      </c>
      <c r="BL487" s="431" t="s">
        <v>4347</v>
      </c>
      <c r="BM487" s="272"/>
      <c r="BN487" s="422">
        <v>8</v>
      </c>
      <c r="BO487" s="422">
        <v>7</v>
      </c>
      <c r="BP487" s="303"/>
      <c r="BQ487" s="293">
        <v>45813</v>
      </c>
      <c r="BR487" s="284" t="s">
        <v>4348</v>
      </c>
      <c r="BS487" s="280" t="str">
        <f>IF(_DBcomps[[#This Row],[Problem]]="","Yes","No")</f>
        <v>Yes</v>
      </c>
      <c r="BT487" s="273"/>
      <c r="BU487" s="273"/>
      <c r="BV487" s="273">
        <v>1</v>
      </c>
      <c r="BW487" s="294"/>
      <c r="BX487" s="273">
        <v>5</v>
      </c>
      <c r="BY487" s="279" t="s">
        <v>1259</v>
      </c>
      <c r="BZ487" s="267"/>
      <c r="CA487" s="279"/>
      <c r="CB487" s="279"/>
      <c r="CC487" s="279"/>
      <c r="CD487" s="1283"/>
      <c r="CE487" s="245"/>
      <c r="CF487" s="245"/>
      <c r="CG487" s="245"/>
    </row>
    <row r="488" spans="1:85">
      <c r="A488" s="265" t="s">
        <v>58</v>
      </c>
      <c r="B488" s="2" t="s">
        <v>2127</v>
      </c>
      <c r="C488" s="2" t="s">
        <v>503</v>
      </c>
      <c r="D488" s="265" t="s">
        <v>4433</v>
      </c>
      <c r="E488" s="265">
        <v>45817</v>
      </c>
      <c r="F488" s="266" t="str">
        <f>IF(_DBcomps[[#This Row],[Lab RTS]]="","No","Yes")</f>
        <v>Yes</v>
      </c>
      <c r="G488" s="267">
        <v>54.39</v>
      </c>
      <c r="H488" s="267"/>
      <c r="I488" s="267"/>
      <c r="J488" s="267"/>
      <c r="K488" s="267"/>
      <c r="L488" s="268"/>
      <c r="M488" s="275"/>
      <c r="N488" s="267"/>
      <c r="O488" s="267"/>
      <c r="P488" s="297">
        <v>10.44</v>
      </c>
      <c r="Q488" s="269">
        <v>1196</v>
      </c>
      <c r="R488" s="307">
        <v>1.3169999999999999</v>
      </c>
      <c r="S488" s="307"/>
      <c r="T488" s="271">
        <v>7.38</v>
      </c>
      <c r="U488" s="267"/>
      <c r="V488" s="268"/>
      <c r="W488" s="267"/>
      <c r="X488" s="270"/>
      <c r="Y488" s="274"/>
      <c r="Z488" s="290"/>
      <c r="AA488" s="274"/>
      <c r="AB488" s="275"/>
      <c r="AC488" s="274"/>
      <c r="AD488" s="265"/>
      <c r="AE488" s="274" t="s">
        <v>1505</v>
      </c>
      <c r="AF488" s="274"/>
      <c r="AG488" s="275"/>
      <c r="AH488" s="274"/>
      <c r="AI488" s="274"/>
      <c r="AJ488" s="275"/>
      <c r="AK488" s="270"/>
      <c r="AL488" s="274"/>
      <c r="AM488" s="275"/>
      <c r="AN488" s="274"/>
      <c r="AO488" s="275"/>
      <c r="AP488" s="274"/>
      <c r="AQ488" s="277">
        <f t="shared" si="69"/>
        <v>6</v>
      </c>
      <c r="AR488" s="275" t="s">
        <v>737</v>
      </c>
      <c r="AS488" s="267"/>
      <c r="AT488" s="273"/>
      <c r="AU488" s="272"/>
      <c r="AV488" s="272"/>
      <c r="AW488" s="268"/>
      <c r="AX488" s="273"/>
      <c r="AY488" s="273"/>
      <c r="AZ488" s="275"/>
      <c r="BA488" s="268"/>
      <c r="BB488" s="268"/>
      <c r="BC488" s="268"/>
      <c r="BD488" s="268"/>
      <c r="BE488" s="267"/>
      <c r="BF488" s="275"/>
      <c r="BG488" s="275"/>
      <c r="BH488" s="275"/>
      <c r="BI488" s="275"/>
      <c r="BJ488" s="278">
        <v>45817</v>
      </c>
      <c r="BK488" s="305">
        <v>45817</v>
      </c>
      <c r="BL488" s="431" t="s">
        <v>4349</v>
      </c>
      <c r="BM488" s="272"/>
      <c r="BN488" s="422">
        <v>8</v>
      </c>
      <c r="BO488" s="422">
        <v>7</v>
      </c>
      <c r="BP488" s="303"/>
      <c r="BQ488" s="293">
        <v>45813</v>
      </c>
      <c r="BR488" s="284" t="s">
        <v>4350</v>
      </c>
      <c r="BS488" s="280" t="str">
        <f>IF(_DBcomps[[#This Row],[Problem]]="","Yes","No")</f>
        <v>Yes</v>
      </c>
      <c r="BT488" s="273"/>
      <c r="BU488" s="273"/>
      <c r="BV488" s="273">
        <v>1</v>
      </c>
      <c r="BW488" s="294"/>
      <c r="BX488" s="273">
        <v>5</v>
      </c>
      <c r="BY488" s="279" t="s">
        <v>1259</v>
      </c>
      <c r="BZ488" s="267"/>
      <c r="CA488" s="279"/>
      <c r="CB488" s="279"/>
      <c r="CC488" s="279"/>
      <c r="CD488" s="1283"/>
      <c r="CE488" s="245"/>
      <c r="CF488" s="245"/>
      <c r="CG488" s="245"/>
    </row>
    <row r="489" spans="1:85">
      <c r="A489" s="265" t="s">
        <v>58</v>
      </c>
      <c r="B489" s="2" t="s">
        <v>2127</v>
      </c>
      <c r="C489" s="2" t="s">
        <v>503</v>
      </c>
      <c r="D489" s="265" t="s">
        <v>4434</v>
      </c>
      <c r="E489" s="265">
        <v>45818</v>
      </c>
      <c r="F489" s="266" t="str">
        <f>IF(_DBcomps[[#This Row],[Lab RTS]]="","No","Yes")</f>
        <v>Yes</v>
      </c>
      <c r="G489" s="267">
        <v>54.02</v>
      </c>
      <c r="H489" s="267"/>
      <c r="I489" s="267"/>
      <c r="J489" s="267"/>
      <c r="K489" s="267"/>
      <c r="L489" s="268"/>
      <c r="M489" s="275"/>
      <c r="N489" s="267"/>
      <c r="O489" s="267"/>
      <c r="P489" s="297">
        <v>10.86</v>
      </c>
      <c r="Q489" s="269">
        <v>1144</v>
      </c>
      <c r="R489" s="307">
        <v>1.339</v>
      </c>
      <c r="S489" s="307"/>
      <c r="T489" s="271">
        <v>7.55</v>
      </c>
      <c r="U489" s="267"/>
      <c r="V489" s="268"/>
      <c r="W489" s="267"/>
      <c r="X489" s="270"/>
      <c r="Y489" s="274"/>
      <c r="Z489" s="290"/>
      <c r="AA489" s="274"/>
      <c r="AB489" s="275"/>
      <c r="AC489" s="274"/>
      <c r="AD489" s="265"/>
      <c r="AE489" s="274" t="s">
        <v>1505</v>
      </c>
      <c r="AF489" s="274"/>
      <c r="AG489" s="275"/>
      <c r="AH489" s="274"/>
      <c r="AI489" s="274"/>
      <c r="AJ489" s="275"/>
      <c r="AK489" s="270"/>
      <c r="AL489" s="274"/>
      <c r="AM489" s="275"/>
      <c r="AN489" s="274"/>
      <c r="AO489" s="275"/>
      <c r="AP489" s="274"/>
      <c r="AQ489" s="277">
        <f t="shared" si="69"/>
        <v>6</v>
      </c>
      <c r="AR489" s="275" t="s">
        <v>737</v>
      </c>
      <c r="AS489" s="267"/>
      <c r="AT489" s="273"/>
      <c r="AU489" s="272"/>
      <c r="AV489" s="272"/>
      <c r="AW489" s="268"/>
      <c r="AX489" s="273"/>
      <c r="AY489" s="273"/>
      <c r="AZ489" s="275"/>
      <c r="BA489" s="268"/>
      <c r="BB489" s="268"/>
      <c r="BC489" s="268"/>
      <c r="BD489" s="268"/>
      <c r="BE489" s="267"/>
      <c r="BF489" s="275"/>
      <c r="BG489" s="275"/>
      <c r="BH489" s="275"/>
      <c r="BI489" s="275"/>
      <c r="BJ489" s="278">
        <v>45819</v>
      </c>
      <c r="BK489" s="305">
        <v>45819</v>
      </c>
      <c r="BL489" s="431" t="s">
        <v>4351</v>
      </c>
      <c r="BM489" s="272"/>
      <c r="BN489" s="422">
        <v>8</v>
      </c>
      <c r="BO489" s="422">
        <v>7</v>
      </c>
      <c r="BP489" s="303"/>
      <c r="BQ489" s="293" t="s">
        <v>4352</v>
      </c>
      <c r="BR489" s="284" t="s">
        <v>4352</v>
      </c>
      <c r="BS489" s="280" t="str">
        <f>IF(_DBcomps[[#This Row],[Problem]]="","Yes","No")</f>
        <v>Yes</v>
      </c>
      <c r="BT489" s="273"/>
      <c r="BU489" s="273"/>
      <c r="BV489" s="273">
        <v>1</v>
      </c>
      <c r="BW489" s="294"/>
      <c r="BX489" s="273">
        <v>5</v>
      </c>
      <c r="BY489" s="279" t="s">
        <v>1259</v>
      </c>
      <c r="BZ489" s="267"/>
      <c r="CA489" s="279"/>
      <c r="CB489" s="279"/>
      <c r="CC489" s="279"/>
      <c r="CD489" s="1283"/>
      <c r="CE489" s="245"/>
      <c r="CF489" s="245"/>
      <c r="CG489" s="245"/>
    </row>
    <row r="490" spans="1:85">
      <c r="A490" s="265" t="s">
        <v>58</v>
      </c>
      <c r="B490" s="2" t="s">
        <v>2127</v>
      </c>
      <c r="C490" s="2" t="s">
        <v>503</v>
      </c>
      <c r="D490" s="265" t="s">
        <v>4423</v>
      </c>
      <c r="E490" s="265">
        <v>45819</v>
      </c>
      <c r="F490" s="266" t="str">
        <f>IF(_DBcomps[[#This Row],[Lab RTS]]="","No","Yes")</f>
        <v>Yes</v>
      </c>
      <c r="G490" s="267">
        <v>53.89</v>
      </c>
      <c r="H490" s="267"/>
      <c r="I490" s="267"/>
      <c r="J490" s="267"/>
      <c r="K490" s="267"/>
      <c r="L490" s="268"/>
      <c r="M490" s="275"/>
      <c r="N490" s="267"/>
      <c r="O490" s="267"/>
      <c r="P490" s="297">
        <v>9.7799999999999994</v>
      </c>
      <c r="Q490" s="269">
        <v>1108</v>
      </c>
      <c r="R490" s="307">
        <v>1.3380000000000001</v>
      </c>
      <c r="S490" s="307"/>
      <c r="T490" s="271">
        <v>7.61</v>
      </c>
      <c r="U490" s="267"/>
      <c r="V490" s="268"/>
      <c r="W490" s="267"/>
      <c r="X490" s="270"/>
      <c r="Y490" s="274"/>
      <c r="Z490" s="290"/>
      <c r="AA490" s="274"/>
      <c r="AB490" s="275"/>
      <c r="AC490" s="274"/>
      <c r="AD490" s="265"/>
      <c r="AE490" s="274" t="s">
        <v>1505</v>
      </c>
      <c r="AF490" s="274"/>
      <c r="AG490" s="275"/>
      <c r="AH490" s="274"/>
      <c r="AI490" s="274"/>
      <c r="AJ490" s="275"/>
      <c r="AK490" s="270"/>
      <c r="AL490" s="274"/>
      <c r="AM490" s="275"/>
      <c r="AN490" s="274"/>
      <c r="AO490" s="275"/>
      <c r="AP490" s="274"/>
      <c r="AQ490" s="277">
        <f t="shared" si="69"/>
        <v>6</v>
      </c>
      <c r="AR490" s="275" t="s">
        <v>737</v>
      </c>
      <c r="AS490" s="267"/>
      <c r="AT490" s="273"/>
      <c r="AU490" s="272"/>
      <c r="AV490" s="272"/>
      <c r="AW490" s="268"/>
      <c r="AX490" s="273"/>
      <c r="AY490" s="273"/>
      <c r="AZ490" s="275"/>
      <c r="BA490" s="268"/>
      <c r="BB490" s="268"/>
      <c r="BC490" s="268"/>
      <c r="BD490" s="268"/>
      <c r="BE490" s="267"/>
      <c r="BF490" s="275"/>
      <c r="BG490" s="275"/>
      <c r="BH490" s="275"/>
      <c r="BI490" s="275"/>
      <c r="BJ490" s="278">
        <v>45824</v>
      </c>
      <c r="BK490" s="305">
        <v>45824</v>
      </c>
      <c r="BL490" s="431" t="s">
        <v>4425</v>
      </c>
      <c r="BM490" s="272"/>
      <c r="BN490" s="422">
        <v>7</v>
      </c>
      <c r="BO490" s="422">
        <v>7</v>
      </c>
      <c r="BP490" s="303"/>
      <c r="BQ490" s="293">
        <v>45815</v>
      </c>
      <c r="BR490" s="284" t="s">
        <v>4427</v>
      </c>
      <c r="BS490" s="280" t="str">
        <f>IF(_DBcomps[[#This Row],[Problem]]="","Yes","No")</f>
        <v>Yes</v>
      </c>
      <c r="BT490" s="273"/>
      <c r="BU490" s="273"/>
      <c r="BV490" s="273">
        <v>1</v>
      </c>
      <c r="BW490" s="294"/>
      <c r="BX490" s="273">
        <v>5</v>
      </c>
      <c r="BY490" s="279" t="s">
        <v>1259</v>
      </c>
      <c r="BZ490" s="267"/>
      <c r="CA490" s="279"/>
      <c r="CB490" s="279"/>
      <c r="CC490" s="279"/>
      <c r="CD490" s="1283"/>
      <c r="CE490" s="245"/>
      <c r="CF490" s="245"/>
      <c r="CG490" s="245"/>
    </row>
    <row r="491" spans="1:85">
      <c r="A491" s="265" t="s">
        <v>58</v>
      </c>
      <c r="B491" s="2" t="s">
        <v>2127</v>
      </c>
      <c r="C491" s="2" t="s">
        <v>503</v>
      </c>
      <c r="D491" s="265" t="s">
        <v>4424</v>
      </c>
      <c r="E491" s="265">
        <v>45820</v>
      </c>
      <c r="F491" s="266" t="str">
        <f>IF(_DBcomps[[#This Row],[Lab RTS]]="","No","Yes")</f>
        <v>Yes</v>
      </c>
      <c r="G491" s="267">
        <v>53.73</v>
      </c>
      <c r="H491" s="267"/>
      <c r="I491" s="267"/>
      <c r="J491" s="267"/>
      <c r="K491" s="267"/>
      <c r="L491" s="268"/>
      <c r="M491" s="275"/>
      <c r="N491" s="267"/>
      <c r="O491" s="267"/>
      <c r="P491" s="297">
        <v>9.75</v>
      </c>
      <c r="Q491" s="269">
        <v>1288</v>
      </c>
      <c r="R491" s="307">
        <v>1.32</v>
      </c>
      <c r="S491" s="307"/>
      <c r="T491" s="271">
        <v>7.6</v>
      </c>
      <c r="U491" s="267"/>
      <c r="V491" s="268"/>
      <c r="W491" s="267"/>
      <c r="X491" s="270"/>
      <c r="Y491" s="274"/>
      <c r="Z491" s="290"/>
      <c r="AA491" s="274"/>
      <c r="AB491" s="275"/>
      <c r="AC491" s="274"/>
      <c r="AD491" s="265"/>
      <c r="AE491" s="274" t="s">
        <v>1505</v>
      </c>
      <c r="AF491" s="274"/>
      <c r="AG491" s="275"/>
      <c r="AH491" s="274"/>
      <c r="AI491" s="274"/>
      <c r="AJ491" s="275"/>
      <c r="AK491" s="270"/>
      <c r="AL491" s="274"/>
      <c r="AM491" s="275"/>
      <c r="AN491" s="274"/>
      <c r="AO491" s="275"/>
      <c r="AP491" s="274"/>
      <c r="AQ491" s="277">
        <f t="shared" si="69"/>
        <v>6</v>
      </c>
      <c r="AR491" s="275" t="s">
        <v>737</v>
      </c>
      <c r="AS491" s="267"/>
      <c r="AT491" s="273"/>
      <c r="AU491" s="272"/>
      <c r="AV491" s="272"/>
      <c r="AW491" s="268"/>
      <c r="AX491" s="273"/>
      <c r="AY491" s="273"/>
      <c r="AZ491" s="275"/>
      <c r="BA491" s="268"/>
      <c r="BB491" s="268"/>
      <c r="BC491" s="268"/>
      <c r="BD491" s="268"/>
      <c r="BE491" s="267"/>
      <c r="BF491" s="275"/>
      <c r="BG491" s="275"/>
      <c r="BH491" s="275"/>
      <c r="BI491" s="275"/>
      <c r="BJ491" s="278">
        <v>45824</v>
      </c>
      <c r="BK491" s="305">
        <v>45824</v>
      </c>
      <c r="BL491" s="431" t="s">
        <v>4426</v>
      </c>
      <c r="BM491" s="272"/>
      <c r="BN491" s="422">
        <v>14</v>
      </c>
      <c r="BO491" s="422">
        <v>7</v>
      </c>
      <c r="BP491" s="303"/>
      <c r="BQ491" s="293">
        <v>45819</v>
      </c>
      <c r="BR491" s="284" t="s">
        <v>4428</v>
      </c>
      <c r="BS491" s="280" t="str">
        <f>IF(_DBcomps[[#This Row],[Problem]]="","Yes","No")</f>
        <v>Yes</v>
      </c>
      <c r="BT491" s="273"/>
      <c r="BU491" s="273"/>
      <c r="BV491" s="273">
        <v>2</v>
      </c>
      <c r="BW491" s="294"/>
      <c r="BX491" s="273">
        <v>5</v>
      </c>
      <c r="BY491" s="279" t="s">
        <v>1259</v>
      </c>
      <c r="BZ491" s="267"/>
      <c r="CA491" s="279"/>
      <c r="CB491" s="279"/>
      <c r="CC491" s="279"/>
      <c r="CD491" s="1283" t="s">
        <v>4429</v>
      </c>
      <c r="CE491" s="245"/>
      <c r="CF491" s="245"/>
      <c r="CG491" s="245"/>
    </row>
    <row r="492" spans="1:85">
      <c r="A492" s="265" t="s">
        <v>58</v>
      </c>
      <c r="B492" s="2" t="s">
        <v>2127</v>
      </c>
      <c r="C492" s="2" t="s">
        <v>503</v>
      </c>
      <c r="D492" s="265" t="s">
        <v>4435</v>
      </c>
      <c r="E492" s="265">
        <v>45821</v>
      </c>
      <c r="F492" s="266" t="str">
        <f>IF(_DBcomps[[#This Row],[Lab RTS]]="","No","Yes")</f>
        <v>Yes</v>
      </c>
      <c r="G492" s="267">
        <v>53.73</v>
      </c>
      <c r="H492" s="267"/>
      <c r="I492" s="267"/>
      <c r="J492" s="267"/>
      <c r="K492" s="267"/>
      <c r="L492" s="268"/>
      <c r="M492" s="275"/>
      <c r="N492" s="267"/>
      <c r="O492" s="267"/>
      <c r="P492" s="297">
        <v>10.3</v>
      </c>
      <c r="Q492" s="269">
        <v>1216</v>
      </c>
      <c r="R492" s="307">
        <v>1.3320000000000001</v>
      </c>
      <c r="S492" s="307"/>
      <c r="T492" s="271">
        <v>7.65</v>
      </c>
      <c r="U492" s="267"/>
      <c r="V492" s="268"/>
      <c r="W492" s="267"/>
      <c r="X492" s="270"/>
      <c r="Y492" s="274"/>
      <c r="Z492" s="290"/>
      <c r="AA492" s="274"/>
      <c r="AB492" s="275"/>
      <c r="AC492" s="274"/>
      <c r="AD492" s="265"/>
      <c r="AE492" s="274" t="s">
        <v>1505</v>
      </c>
      <c r="AF492" s="274"/>
      <c r="AG492" s="275"/>
      <c r="AH492" s="274"/>
      <c r="AI492" s="274"/>
      <c r="AJ492" s="275"/>
      <c r="AK492" s="270"/>
      <c r="AL492" s="274"/>
      <c r="AM492" s="275"/>
      <c r="AN492" s="274"/>
      <c r="AO492" s="275"/>
      <c r="AP492" s="274"/>
      <c r="AQ492" s="277">
        <f t="shared" si="69"/>
        <v>6</v>
      </c>
      <c r="AR492" s="275" t="s">
        <v>737</v>
      </c>
      <c r="AS492" s="267"/>
      <c r="AT492" s="273"/>
      <c r="AU492" s="272"/>
      <c r="AV492" s="272"/>
      <c r="AW492" s="268"/>
      <c r="AX492" s="273"/>
      <c r="AY492" s="273"/>
      <c r="AZ492" s="275"/>
      <c r="BA492" s="268"/>
      <c r="BB492" s="268"/>
      <c r="BC492" s="268"/>
      <c r="BD492" s="268"/>
      <c r="BE492" s="267"/>
      <c r="BF492" s="275"/>
      <c r="BG492" s="275"/>
      <c r="BH492" s="275"/>
      <c r="BI492" s="275"/>
      <c r="BJ492" s="278">
        <v>45824</v>
      </c>
      <c r="BK492" s="305">
        <v>45824</v>
      </c>
      <c r="BL492" s="431" t="s">
        <v>4437</v>
      </c>
      <c r="BM492" s="272"/>
      <c r="BN492" s="422">
        <v>7</v>
      </c>
      <c r="BO492" s="422">
        <v>7</v>
      </c>
      <c r="BP492" s="303"/>
      <c r="BQ492" s="293">
        <v>45818</v>
      </c>
      <c r="BR492" s="284" t="s">
        <v>1544</v>
      </c>
      <c r="BS492" s="280" t="str">
        <f>IF(_DBcomps[[#This Row],[Problem]]="","Yes","No")</f>
        <v>Yes</v>
      </c>
      <c r="BT492" s="273"/>
      <c r="BU492" s="273"/>
      <c r="BV492" s="273">
        <v>1</v>
      </c>
      <c r="BW492" s="294"/>
      <c r="BX492" s="273">
        <v>5</v>
      </c>
      <c r="BY492" s="279" t="s">
        <v>1259</v>
      </c>
      <c r="BZ492" s="267"/>
      <c r="CA492" s="279"/>
      <c r="CB492" s="279"/>
      <c r="CC492" s="279"/>
      <c r="CD492" s="1283"/>
      <c r="CE492" s="245"/>
      <c r="CF492" s="245"/>
      <c r="CG492" s="245"/>
    </row>
    <row r="493" spans="1:85">
      <c r="A493" s="265" t="s">
        <v>58</v>
      </c>
      <c r="B493" s="2" t="s">
        <v>2127</v>
      </c>
      <c r="C493" s="2" t="s">
        <v>503</v>
      </c>
      <c r="D493" s="265" t="s">
        <v>4436</v>
      </c>
      <c r="E493" s="265">
        <v>45821</v>
      </c>
      <c r="F493" s="266" t="str">
        <f>IF(_DBcomps[[#This Row],[Lab RTS]]="","No","Yes")</f>
        <v>Yes</v>
      </c>
      <c r="G493" s="267">
        <v>53.43</v>
      </c>
      <c r="H493" s="267"/>
      <c r="I493" s="267"/>
      <c r="J493" s="267"/>
      <c r="K493" s="267"/>
      <c r="L493" s="268"/>
      <c r="M493" s="275"/>
      <c r="N493" s="267"/>
      <c r="O493" s="267"/>
      <c r="P493" s="297">
        <v>10.94</v>
      </c>
      <c r="Q493" s="269">
        <v>1280</v>
      </c>
      <c r="R493" s="307">
        <v>1.3460000000000001</v>
      </c>
      <c r="S493" s="307"/>
      <c r="T493" s="271">
        <v>7.58</v>
      </c>
      <c r="U493" s="267"/>
      <c r="V493" s="268"/>
      <c r="W493" s="267"/>
      <c r="X493" s="270"/>
      <c r="Y493" s="274"/>
      <c r="Z493" s="290"/>
      <c r="AA493" s="274"/>
      <c r="AB493" s="275"/>
      <c r="AC493" s="274"/>
      <c r="AD493" s="265"/>
      <c r="AE493" s="274" t="s">
        <v>1505</v>
      </c>
      <c r="AF493" s="274"/>
      <c r="AG493" s="275"/>
      <c r="AH493" s="274"/>
      <c r="AI493" s="274"/>
      <c r="AJ493" s="275"/>
      <c r="AK493" s="270"/>
      <c r="AL493" s="274"/>
      <c r="AM493" s="275"/>
      <c r="AN493" s="274"/>
      <c r="AO493" s="275"/>
      <c r="AP493" s="274"/>
      <c r="AQ493" s="277">
        <f t="shared" si="69"/>
        <v>6</v>
      </c>
      <c r="AR493" s="275" t="s">
        <v>737</v>
      </c>
      <c r="AS493" s="267"/>
      <c r="AT493" s="273"/>
      <c r="AU493" s="272"/>
      <c r="AV493" s="272"/>
      <c r="AW493" s="268"/>
      <c r="AX493" s="273"/>
      <c r="AY493" s="273"/>
      <c r="AZ493" s="275"/>
      <c r="BA493" s="268"/>
      <c r="BB493" s="268"/>
      <c r="BC493" s="268"/>
      <c r="BD493" s="268"/>
      <c r="BE493" s="267"/>
      <c r="BF493" s="275"/>
      <c r="BG493" s="275"/>
      <c r="BH493" s="275"/>
      <c r="BI493" s="275"/>
      <c r="BJ493" s="278">
        <v>45824</v>
      </c>
      <c r="BK493" s="305">
        <v>45824</v>
      </c>
      <c r="BL493" s="431" t="s">
        <v>4438</v>
      </c>
      <c r="BM493" s="272"/>
      <c r="BN493" s="422">
        <v>7</v>
      </c>
      <c r="BO493" s="422">
        <v>7</v>
      </c>
      <c r="BP493" s="303"/>
      <c r="BQ493" s="293">
        <v>45818</v>
      </c>
      <c r="BR493" s="284" t="s">
        <v>4439</v>
      </c>
      <c r="BS493" s="280" t="str">
        <f>IF(_DBcomps[[#This Row],[Problem]]="","Yes","No")</f>
        <v>Yes</v>
      </c>
      <c r="BT493" s="273"/>
      <c r="BU493" s="273"/>
      <c r="BV493" s="273">
        <v>1</v>
      </c>
      <c r="BW493" s="294"/>
      <c r="BX493" s="273">
        <v>5</v>
      </c>
      <c r="BY493" s="279" t="s">
        <v>1259</v>
      </c>
      <c r="BZ493" s="1122">
        <v>2.0699999999999998</v>
      </c>
      <c r="CA493" s="279"/>
      <c r="CB493" s="279"/>
      <c r="CC493" s="279"/>
      <c r="CD493" s="1283" t="s">
        <v>4440</v>
      </c>
      <c r="CE493" s="245"/>
      <c r="CF493" s="245"/>
      <c r="CG493" s="245"/>
    </row>
    <row r="494" spans="1:85">
      <c r="A494" s="839" t="s">
        <v>58</v>
      </c>
      <c r="B494" s="840" t="s">
        <v>2127</v>
      </c>
      <c r="C494" s="840" t="s">
        <v>503</v>
      </c>
      <c r="D494" s="839" t="s">
        <v>4441</v>
      </c>
      <c r="E494" s="265">
        <v>45821</v>
      </c>
      <c r="F494" s="266" t="str">
        <f>IF(_DBcomps[[#This Row],[Lab RTS]]="","No","Yes")</f>
        <v>Yes</v>
      </c>
      <c r="G494" s="267">
        <v>53.55</v>
      </c>
      <c r="H494" s="267"/>
      <c r="I494" s="267"/>
      <c r="J494" s="267"/>
      <c r="K494" s="267"/>
      <c r="L494" s="268"/>
      <c r="M494" s="275"/>
      <c r="N494" s="267"/>
      <c r="O494" s="267"/>
      <c r="P494" s="1351">
        <v>11.16</v>
      </c>
      <c r="Q494" s="269">
        <v>1312</v>
      </c>
      <c r="R494" s="307">
        <v>1.351</v>
      </c>
      <c r="S494" s="307"/>
      <c r="T494" s="271">
        <v>7.55</v>
      </c>
      <c r="U494" s="267"/>
      <c r="V494" s="268"/>
      <c r="W494" s="267"/>
      <c r="X494" s="270"/>
      <c r="Y494" s="274"/>
      <c r="Z494" s="290"/>
      <c r="AA494" s="274"/>
      <c r="AB494" s="275"/>
      <c r="AC494" s="274"/>
      <c r="AD494" s="265"/>
      <c r="AE494" s="274" t="s">
        <v>1505</v>
      </c>
      <c r="AF494" s="274"/>
      <c r="AG494" s="275"/>
      <c r="AH494" s="274"/>
      <c r="AI494" s="274"/>
      <c r="AJ494" s="275"/>
      <c r="AK494" s="270"/>
      <c r="AL494" s="274"/>
      <c r="AM494" s="275"/>
      <c r="AN494" s="274"/>
      <c r="AO494" s="275"/>
      <c r="AP494" s="274"/>
      <c r="AQ494" s="277">
        <f t="shared" si="69"/>
        <v>6</v>
      </c>
      <c r="AR494" s="275" t="s">
        <v>737</v>
      </c>
      <c r="AS494" s="267"/>
      <c r="AT494" s="273"/>
      <c r="AU494" s="272"/>
      <c r="AV494" s="272"/>
      <c r="AW494" s="268"/>
      <c r="AX494" s="273"/>
      <c r="AY494" s="273"/>
      <c r="AZ494" s="275"/>
      <c r="BA494" s="268"/>
      <c r="BB494" s="268"/>
      <c r="BC494" s="268"/>
      <c r="BD494" s="268"/>
      <c r="BE494" s="267"/>
      <c r="BF494" s="275"/>
      <c r="BG494" s="275"/>
      <c r="BH494" s="275"/>
      <c r="BI494" s="275"/>
      <c r="BJ494" s="278">
        <v>45824</v>
      </c>
      <c r="BK494" s="305">
        <v>45824</v>
      </c>
      <c r="BL494" s="431" t="s">
        <v>4443</v>
      </c>
      <c r="BM494" s="272"/>
      <c r="BN494" s="422">
        <v>6</v>
      </c>
      <c r="BO494" s="422">
        <v>7</v>
      </c>
      <c r="BP494" s="303"/>
      <c r="BQ494" s="293">
        <v>45820</v>
      </c>
      <c r="BR494" s="284" t="s">
        <v>4445</v>
      </c>
      <c r="BS494" s="280" t="str">
        <f>IF(_DBcomps[[#This Row],[Problem]]="","Yes","No")</f>
        <v>Yes</v>
      </c>
      <c r="BT494" s="273"/>
      <c r="BU494" s="273"/>
      <c r="BV494" s="273">
        <v>1</v>
      </c>
      <c r="BW494" s="294"/>
      <c r="BX494" s="273">
        <v>5</v>
      </c>
      <c r="BY494" s="279" t="s">
        <v>1259</v>
      </c>
      <c r="BZ494" s="1122"/>
      <c r="CA494" s="279"/>
      <c r="CB494" s="279"/>
      <c r="CC494" s="279"/>
      <c r="CD494" s="1283"/>
      <c r="CE494" s="245"/>
      <c r="CF494" s="245"/>
      <c r="CG494" s="245"/>
    </row>
    <row r="495" spans="1:85">
      <c r="A495" s="265" t="s">
        <v>58</v>
      </c>
      <c r="B495" s="2" t="s">
        <v>2127</v>
      </c>
      <c r="C495" s="2" t="s">
        <v>503</v>
      </c>
      <c r="D495" s="265" t="s">
        <v>4442</v>
      </c>
      <c r="E495" s="265">
        <v>45822</v>
      </c>
      <c r="F495" s="266" t="str">
        <f>IF(_DBcomps[[#This Row],[Lab RTS]]="","No","Yes")</f>
        <v>Yes</v>
      </c>
      <c r="G495" s="267">
        <v>53.54</v>
      </c>
      <c r="H495" s="267"/>
      <c r="I495" s="267"/>
      <c r="J495" s="267"/>
      <c r="K495" s="267"/>
      <c r="L495" s="268"/>
      <c r="M495" s="275"/>
      <c r="N495" s="267"/>
      <c r="O495" s="267"/>
      <c r="P495" s="297">
        <v>10.08</v>
      </c>
      <c r="Q495" s="269">
        <v>1224</v>
      </c>
      <c r="R495" s="307">
        <v>1.347</v>
      </c>
      <c r="S495" s="307"/>
      <c r="T495" s="271">
        <v>7.86</v>
      </c>
      <c r="U495" s="267"/>
      <c r="V495" s="268"/>
      <c r="W495" s="267"/>
      <c r="X495" s="270"/>
      <c r="Y495" s="274"/>
      <c r="Z495" s="290"/>
      <c r="AA495" s="274"/>
      <c r="AB495" s="275"/>
      <c r="AC495" s="274"/>
      <c r="AD495" s="265"/>
      <c r="AE495" s="274" t="s">
        <v>1505</v>
      </c>
      <c r="AF495" s="274"/>
      <c r="AG495" s="275"/>
      <c r="AH495" s="274"/>
      <c r="AI495" s="274"/>
      <c r="AJ495" s="275"/>
      <c r="AK495" s="270"/>
      <c r="AL495" s="274"/>
      <c r="AM495" s="275"/>
      <c r="AN495" s="274"/>
      <c r="AO495" s="275"/>
      <c r="AP495" s="274"/>
      <c r="AQ495" s="277">
        <f t="shared" si="69"/>
        <v>6</v>
      </c>
      <c r="AR495" s="275" t="s">
        <v>737</v>
      </c>
      <c r="AS495" s="267"/>
      <c r="AT495" s="273"/>
      <c r="AU495" s="272"/>
      <c r="AV495" s="272"/>
      <c r="AW495" s="268"/>
      <c r="AX495" s="273"/>
      <c r="AY495" s="273"/>
      <c r="AZ495" s="275"/>
      <c r="BA495" s="268"/>
      <c r="BB495" s="268"/>
      <c r="BC495" s="268"/>
      <c r="BD495" s="268"/>
      <c r="BE495" s="267"/>
      <c r="BF495" s="275"/>
      <c r="BG495" s="275"/>
      <c r="BH495" s="275"/>
      <c r="BI495" s="275"/>
      <c r="BJ495" s="278">
        <v>45824</v>
      </c>
      <c r="BK495" s="305">
        <v>45824</v>
      </c>
      <c r="BL495" s="431" t="s">
        <v>4444</v>
      </c>
      <c r="BM495" s="272"/>
      <c r="BN495" s="422">
        <v>6</v>
      </c>
      <c r="BO495" s="422">
        <v>7</v>
      </c>
      <c r="BP495" s="303"/>
      <c r="BQ495" s="293">
        <v>45821</v>
      </c>
      <c r="BR495" s="284" t="s">
        <v>1745</v>
      </c>
      <c r="BS495" s="280" t="str">
        <f>IF(_DBcomps[[#This Row],[Problem]]="","Yes","No")</f>
        <v>Yes</v>
      </c>
      <c r="BT495" s="273"/>
      <c r="BU495" s="273"/>
      <c r="BV495" s="273">
        <v>1</v>
      </c>
      <c r="BW495" s="294"/>
      <c r="BX495" s="273">
        <v>5</v>
      </c>
      <c r="BY495" s="279" t="s">
        <v>1259</v>
      </c>
      <c r="BZ495" s="1122"/>
      <c r="CA495" s="279"/>
      <c r="CB495" s="279"/>
      <c r="CC495" s="279"/>
      <c r="CD495" s="1283"/>
      <c r="CE495" s="245"/>
      <c r="CF495" s="245"/>
      <c r="CG495" s="245"/>
    </row>
    <row r="496" spans="1:85">
      <c r="A496" s="265" t="s">
        <v>58</v>
      </c>
      <c r="B496" s="2" t="s">
        <v>2127</v>
      </c>
      <c r="C496" s="2" t="s">
        <v>503</v>
      </c>
      <c r="D496" s="265" t="s">
        <v>4467</v>
      </c>
      <c r="E496" s="265">
        <v>45822</v>
      </c>
      <c r="F496" s="266" t="str">
        <f>IF(_DBcomps[[#This Row],[Lab RTS]]="","No","Yes")</f>
        <v>Yes</v>
      </c>
      <c r="G496" s="267">
        <v>53.86</v>
      </c>
      <c r="H496" s="267"/>
      <c r="I496" s="267"/>
      <c r="J496" s="267"/>
      <c r="K496" s="267"/>
      <c r="L496" s="268"/>
      <c r="M496" s="275"/>
      <c r="N496" s="267"/>
      <c r="O496" s="267"/>
      <c r="P496" s="297">
        <v>9.49</v>
      </c>
      <c r="Q496" s="269">
        <v>1292</v>
      </c>
      <c r="R496" s="307">
        <v>1.345</v>
      </c>
      <c r="S496" s="307"/>
      <c r="T496" s="271">
        <v>7.66</v>
      </c>
      <c r="U496" s="267"/>
      <c r="V496" s="268"/>
      <c r="W496" s="267"/>
      <c r="X496" s="270"/>
      <c r="Y496" s="274"/>
      <c r="Z496" s="290"/>
      <c r="AA496" s="274"/>
      <c r="AB496" s="275"/>
      <c r="AC496" s="274"/>
      <c r="AD496" s="265"/>
      <c r="AE496" s="274" t="s">
        <v>1505</v>
      </c>
      <c r="AF496" s="274"/>
      <c r="AG496" s="275"/>
      <c r="AH496" s="274"/>
      <c r="AI496" s="274"/>
      <c r="AJ496" s="275"/>
      <c r="AK496" s="270"/>
      <c r="AL496" s="274"/>
      <c r="AM496" s="275"/>
      <c r="AN496" s="274"/>
      <c r="AO496" s="275"/>
      <c r="AP496" s="274"/>
      <c r="AQ496" s="277">
        <f t="shared" ref="AQ496:AQ501" si="70">MONTH(E496)</f>
        <v>6</v>
      </c>
      <c r="AR496" s="275" t="s">
        <v>737</v>
      </c>
      <c r="AS496" s="267"/>
      <c r="AT496" s="273"/>
      <c r="AU496" s="272"/>
      <c r="AV496" s="272"/>
      <c r="AW496" s="268"/>
      <c r="AX496" s="273"/>
      <c r="AY496" s="273"/>
      <c r="AZ496" s="275"/>
      <c r="BA496" s="268"/>
      <c r="BB496" s="268"/>
      <c r="BC496" s="268"/>
      <c r="BD496" s="268"/>
      <c r="BE496" s="267"/>
      <c r="BF496" s="275"/>
      <c r="BG496" s="275"/>
      <c r="BH496" s="275"/>
      <c r="BI496" s="275"/>
      <c r="BJ496" s="278">
        <v>45824</v>
      </c>
      <c r="BK496" s="305">
        <v>45824</v>
      </c>
      <c r="BL496" s="431" t="s">
        <v>4468</v>
      </c>
      <c r="BM496" s="272"/>
      <c r="BN496" s="422">
        <v>8</v>
      </c>
      <c r="BO496" s="422">
        <v>7</v>
      </c>
      <c r="BP496" s="303"/>
      <c r="BQ496" s="293">
        <v>45821</v>
      </c>
      <c r="BR496" s="284" t="s">
        <v>2741</v>
      </c>
      <c r="BS496" s="280" t="str">
        <f>IF(_DBcomps[[#This Row],[Problem]]="","Yes","No")</f>
        <v>Yes</v>
      </c>
      <c r="BT496" s="273"/>
      <c r="BU496" s="273"/>
      <c r="BV496" s="273">
        <v>1</v>
      </c>
      <c r="BW496" s="294"/>
      <c r="BX496" s="273">
        <v>5</v>
      </c>
      <c r="BY496" s="279" t="s">
        <v>1259</v>
      </c>
      <c r="BZ496" s="1122"/>
      <c r="CA496" s="279"/>
      <c r="CB496" s="279"/>
      <c r="CC496" s="279"/>
      <c r="CD496" s="1283"/>
      <c r="CE496" s="245"/>
      <c r="CF496" s="245"/>
      <c r="CG496" s="245"/>
    </row>
    <row r="497" spans="1:85">
      <c r="A497" s="265" t="s">
        <v>58</v>
      </c>
      <c r="B497" s="2" t="s">
        <v>2127</v>
      </c>
      <c r="C497" s="2" t="s">
        <v>503</v>
      </c>
      <c r="D497" s="265" t="s">
        <v>4496</v>
      </c>
      <c r="E497" s="265">
        <v>45824</v>
      </c>
      <c r="F497" s="266" t="str">
        <f>IF(_DBcomps[[#This Row],[Lab RTS]]="","No","Yes")</f>
        <v>Yes</v>
      </c>
      <c r="G497" s="267">
        <v>53.4</v>
      </c>
      <c r="H497" s="267"/>
      <c r="I497" s="267"/>
      <c r="J497" s="267"/>
      <c r="K497" s="267"/>
      <c r="L497" s="268"/>
      <c r="M497" s="275"/>
      <c r="N497" s="267"/>
      <c r="O497" s="267"/>
      <c r="P497" s="297">
        <v>10.81</v>
      </c>
      <c r="Q497" s="269">
        <v>1004</v>
      </c>
      <c r="R497" s="307">
        <v>1.343</v>
      </c>
      <c r="S497" s="307"/>
      <c r="T497" s="271">
        <v>7.52</v>
      </c>
      <c r="U497" s="267"/>
      <c r="V497" s="268"/>
      <c r="W497" s="267"/>
      <c r="X497" s="270"/>
      <c r="Y497" s="274"/>
      <c r="Z497" s="290"/>
      <c r="AA497" s="274"/>
      <c r="AB497" s="275"/>
      <c r="AC497" s="274"/>
      <c r="AD497" s="265"/>
      <c r="AE497" s="274" t="s">
        <v>1505</v>
      </c>
      <c r="AF497" s="274"/>
      <c r="AG497" s="275"/>
      <c r="AH497" s="274"/>
      <c r="AI497" s="274"/>
      <c r="AJ497" s="275"/>
      <c r="AK497" s="270"/>
      <c r="AL497" s="274"/>
      <c r="AM497" s="275"/>
      <c r="AN497" s="274"/>
      <c r="AO497" s="275"/>
      <c r="AP497" s="274"/>
      <c r="AQ497" s="277">
        <f t="shared" si="70"/>
        <v>6</v>
      </c>
      <c r="AR497" s="275" t="s">
        <v>737</v>
      </c>
      <c r="AS497" s="267"/>
      <c r="AT497" s="273"/>
      <c r="AU497" s="272"/>
      <c r="AV497" s="272"/>
      <c r="AW497" s="268"/>
      <c r="AX497" s="273"/>
      <c r="AY497" s="273"/>
      <c r="AZ497" s="275"/>
      <c r="BA497" s="268"/>
      <c r="BB497" s="268"/>
      <c r="BC497" s="268"/>
      <c r="BD497" s="268"/>
      <c r="BE497" s="267"/>
      <c r="BF497" s="275"/>
      <c r="BG497" s="275"/>
      <c r="BH497" s="275"/>
      <c r="BI497" s="275"/>
      <c r="BJ497" s="278">
        <v>45826</v>
      </c>
      <c r="BK497" s="305">
        <v>45826</v>
      </c>
      <c r="BL497" s="431" t="s">
        <v>4500</v>
      </c>
      <c r="BM497" s="272"/>
      <c r="BN497" s="422">
        <v>7</v>
      </c>
      <c r="BO497" s="422">
        <v>7</v>
      </c>
      <c r="BP497" s="303"/>
      <c r="BQ497" s="293">
        <v>45822</v>
      </c>
      <c r="BR497" s="284" t="s">
        <v>4504</v>
      </c>
      <c r="BS497" s="280" t="str">
        <f>IF(_DBcomps[[#This Row],[Problem]]="","Yes","No")</f>
        <v>No</v>
      </c>
      <c r="BT497" s="273"/>
      <c r="BU497" s="273"/>
      <c r="BV497" s="273">
        <v>1</v>
      </c>
      <c r="BW497" s="294">
        <v>1</v>
      </c>
      <c r="BX497" s="273">
        <v>5</v>
      </c>
      <c r="BY497" s="279" t="s">
        <v>1259</v>
      </c>
      <c r="BZ497" s="309">
        <v>2.23</v>
      </c>
      <c r="CA497" s="279" t="s">
        <v>1337</v>
      </c>
      <c r="CB497" s="279" t="s">
        <v>1245</v>
      </c>
      <c r="CC497" s="279" t="s">
        <v>1250</v>
      </c>
      <c r="CD497" s="1283" t="s">
        <v>4543</v>
      </c>
      <c r="CE497" s="245"/>
      <c r="CF497" s="245"/>
      <c r="CG497" s="245"/>
    </row>
    <row r="498" spans="1:85">
      <c r="A498" s="265" t="s">
        <v>58</v>
      </c>
      <c r="B498" s="2" t="s">
        <v>2127</v>
      </c>
      <c r="C498" s="2" t="s">
        <v>503</v>
      </c>
      <c r="D498" s="265" t="s">
        <v>4497</v>
      </c>
      <c r="E498" s="265">
        <v>45824</v>
      </c>
      <c r="F498" s="266" t="str">
        <f>IF(_DBcomps[[#This Row],[Lab RTS]]="","No","Yes")</f>
        <v>Yes</v>
      </c>
      <c r="G498" s="267">
        <v>53.3</v>
      </c>
      <c r="H498" s="267"/>
      <c r="I498" s="267"/>
      <c r="J498" s="267"/>
      <c r="K498" s="267"/>
      <c r="L498" s="268"/>
      <c r="M498" s="275"/>
      <c r="N498" s="267"/>
      <c r="O498" s="267"/>
      <c r="P498" s="297">
        <v>9.0500000000000007</v>
      </c>
      <c r="Q498" s="269">
        <v>1198</v>
      </c>
      <c r="R498" s="307">
        <v>1.34</v>
      </c>
      <c r="S498" s="307"/>
      <c r="T498" s="271">
        <v>7.57</v>
      </c>
      <c r="U498" s="267"/>
      <c r="V498" s="268"/>
      <c r="W498" s="267"/>
      <c r="X498" s="270"/>
      <c r="Y498" s="274"/>
      <c r="Z498" s="290"/>
      <c r="AA498" s="274"/>
      <c r="AB498" s="275"/>
      <c r="AC498" s="274"/>
      <c r="AD498" s="265"/>
      <c r="AE498" s="274" t="s">
        <v>1505</v>
      </c>
      <c r="AF498" s="274"/>
      <c r="AG498" s="275"/>
      <c r="AH498" s="274"/>
      <c r="AI498" s="274"/>
      <c r="AJ498" s="275"/>
      <c r="AK498" s="270"/>
      <c r="AL498" s="274"/>
      <c r="AM498" s="275"/>
      <c r="AN498" s="274"/>
      <c r="AO498" s="275"/>
      <c r="AP498" s="274"/>
      <c r="AQ498" s="277">
        <f t="shared" si="70"/>
        <v>6</v>
      </c>
      <c r="AR498" s="275" t="s">
        <v>737</v>
      </c>
      <c r="AS498" s="267"/>
      <c r="AT498" s="273"/>
      <c r="AU498" s="272"/>
      <c r="AV498" s="272"/>
      <c r="AW498" s="268"/>
      <c r="AX498" s="273"/>
      <c r="AY498" s="273"/>
      <c r="AZ498" s="275"/>
      <c r="BA498" s="268"/>
      <c r="BB498" s="268"/>
      <c r="BC498" s="268"/>
      <c r="BD498" s="268"/>
      <c r="BE498" s="267"/>
      <c r="BF498" s="275"/>
      <c r="BG498" s="275"/>
      <c r="BH498" s="275"/>
      <c r="BI498" s="275"/>
      <c r="BJ498" s="278">
        <v>45826</v>
      </c>
      <c r="BK498" s="305">
        <v>45826</v>
      </c>
      <c r="BL498" s="431" t="s">
        <v>4501</v>
      </c>
      <c r="BM498" s="272"/>
      <c r="BN498" s="422">
        <v>7</v>
      </c>
      <c r="BO498" s="422">
        <v>7</v>
      </c>
      <c r="BP498" s="303"/>
      <c r="BQ498" s="293">
        <v>45822</v>
      </c>
      <c r="BR498" s="284" t="s">
        <v>4091</v>
      </c>
      <c r="BS498" s="280" t="str">
        <f>IF(_DBcomps[[#This Row],[Problem]]="","Yes","No")</f>
        <v>Yes</v>
      </c>
      <c r="BT498" s="273"/>
      <c r="BU498" s="273"/>
      <c r="BV498" s="273">
        <v>1</v>
      </c>
      <c r="BW498" s="294"/>
      <c r="BX498" s="273">
        <v>5</v>
      </c>
      <c r="BY498" s="279" t="s">
        <v>1259</v>
      </c>
      <c r="BZ498" s="1122"/>
      <c r="CA498" s="279"/>
      <c r="CB498" s="279"/>
      <c r="CC498" s="279"/>
      <c r="CD498" s="1283"/>
      <c r="CE498" s="245"/>
      <c r="CF498" s="245"/>
      <c r="CG498" s="245"/>
    </row>
    <row r="499" spans="1:85">
      <c r="A499" s="265" t="s">
        <v>58</v>
      </c>
      <c r="B499" s="2" t="s">
        <v>2127</v>
      </c>
      <c r="C499" s="2" t="s">
        <v>503</v>
      </c>
      <c r="D499" s="265" t="s">
        <v>4498</v>
      </c>
      <c r="E499" s="265">
        <v>45825</v>
      </c>
      <c r="F499" s="266" t="str">
        <f>IF(_DBcomps[[#This Row],[Lab RTS]]="","No","Yes")</f>
        <v>Yes</v>
      </c>
      <c r="G499" s="267">
        <v>53.12</v>
      </c>
      <c r="H499" s="267"/>
      <c r="I499" s="267"/>
      <c r="J499" s="267"/>
      <c r="K499" s="267"/>
      <c r="L499" s="268"/>
      <c r="M499" s="275"/>
      <c r="N499" s="267"/>
      <c r="O499" s="267"/>
      <c r="P499" s="297">
        <v>8.5</v>
      </c>
      <c r="Q499" s="269">
        <v>980</v>
      </c>
      <c r="R499" s="307">
        <v>1.339</v>
      </c>
      <c r="S499" s="307"/>
      <c r="T499" s="271">
        <v>7.67</v>
      </c>
      <c r="U499" s="267"/>
      <c r="V499" s="268"/>
      <c r="W499" s="267"/>
      <c r="X499" s="270"/>
      <c r="Y499" s="274"/>
      <c r="Z499" s="290"/>
      <c r="AA499" s="274"/>
      <c r="AB499" s="275"/>
      <c r="AC499" s="274"/>
      <c r="AD499" s="265"/>
      <c r="AE499" s="274" t="s">
        <v>1505</v>
      </c>
      <c r="AF499" s="274"/>
      <c r="AG499" s="275"/>
      <c r="AH499" s="274"/>
      <c r="AI499" s="274"/>
      <c r="AJ499" s="275"/>
      <c r="AK499" s="270"/>
      <c r="AL499" s="274"/>
      <c r="AM499" s="275"/>
      <c r="AN499" s="274"/>
      <c r="AO499" s="275"/>
      <c r="AP499" s="274"/>
      <c r="AQ499" s="277">
        <f t="shared" si="70"/>
        <v>6</v>
      </c>
      <c r="AR499" s="275" t="s">
        <v>737</v>
      </c>
      <c r="AS499" s="267"/>
      <c r="AT499" s="273"/>
      <c r="AU499" s="272"/>
      <c r="AV499" s="272"/>
      <c r="AW499" s="268"/>
      <c r="AX499" s="273"/>
      <c r="AY499" s="273"/>
      <c r="AZ499" s="275"/>
      <c r="BA499" s="268"/>
      <c r="BB499" s="268"/>
      <c r="BC499" s="268"/>
      <c r="BD499" s="268"/>
      <c r="BE499" s="267"/>
      <c r="BF499" s="275"/>
      <c r="BG499" s="275"/>
      <c r="BH499" s="275"/>
      <c r="BI499" s="275"/>
      <c r="BJ499" s="278">
        <v>45826</v>
      </c>
      <c r="BK499" s="305">
        <v>45826</v>
      </c>
      <c r="BL499" s="431" t="s">
        <v>4502</v>
      </c>
      <c r="BM499" s="272"/>
      <c r="BN499" s="422">
        <v>5</v>
      </c>
      <c r="BO499" s="422">
        <v>7</v>
      </c>
      <c r="BP499" s="303"/>
      <c r="BQ499" s="293">
        <v>45824</v>
      </c>
      <c r="BR499" s="284" t="s">
        <v>4493</v>
      </c>
      <c r="BS499" s="280" t="str">
        <f>IF(_DBcomps[[#This Row],[Problem]]="","Yes","No")</f>
        <v>Yes</v>
      </c>
      <c r="BT499" s="273"/>
      <c r="BU499" s="273"/>
      <c r="BV499" s="273">
        <v>1</v>
      </c>
      <c r="BW499" s="294"/>
      <c r="BX499" s="273">
        <v>5</v>
      </c>
      <c r="BY499" s="279" t="s">
        <v>1259</v>
      </c>
      <c r="BZ499" s="1122"/>
      <c r="CA499" s="279"/>
      <c r="CB499" s="279"/>
      <c r="CC499" s="279"/>
      <c r="CD499" s="1283"/>
      <c r="CE499" s="245"/>
      <c r="CF499" s="245"/>
      <c r="CG499" s="245"/>
    </row>
    <row r="500" spans="1:85">
      <c r="A500" s="265" t="s">
        <v>58</v>
      </c>
      <c r="B500" s="2" t="s">
        <v>2127</v>
      </c>
      <c r="C500" s="2" t="s">
        <v>503</v>
      </c>
      <c r="D500" s="265" t="s">
        <v>4499</v>
      </c>
      <c r="E500" s="265">
        <v>45825</v>
      </c>
      <c r="F500" s="266" t="str">
        <f>IF(_DBcomps[[#This Row],[Lab RTS]]="","No","Yes")</f>
        <v>Yes</v>
      </c>
      <c r="G500" s="267">
        <v>53.35</v>
      </c>
      <c r="H500" s="267"/>
      <c r="I500" s="267"/>
      <c r="J500" s="267"/>
      <c r="K500" s="267"/>
      <c r="L500" s="268"/>
      <c r="M500" s="275"/>
      <c r="N500" s="267"/>
      <c r="O500" s="267"/>
      <c r="P500" s="297">
        <v>8.61</v>
      </c>
      <c r="Q500" s="269">
        <v>980</v>
      </c>
      <c r="R500" s="307">
        <v>1.339</v>
      </c>
      <c r="S500" s="307"/>
      <c r="T500" s="271">
        <v>7.6</v>
      </c>
      <c r="U500" s="267"/>
      <c r="V500" s="268"/>
      <c r="W500" s="267"/>
      <c r="X500" s="270"/>
      <c r="Y500" s="274"/>
      <c r="Z500" s="290"/>
      <c r="AA500" s="274"/>
      <c r="AB500" s="275"/>
      <c r="AC500" s="274"/>
      <c r="AD500" s="265"/>
      <c r="AE500" s="274" t="s">
        <v>1505</v>
      </c>
      <c r="AF500" s="274"/>
      <c r="AG500" s="275"/>
      <c r="AH500" s="274"/>
      <c r="AI500" s="274"/>
      <c r="AJ500" s="275"/>
      <c r="AK500" s="270"/>
      <c r="AL500" s="274"/>
      <c r="AM500" s="275"/>
      <c r="AN500" s="274"/>
      <c r="AO500" s="275"/>
      <c r="AP500" s="274"/>
      <c r="AQ500" s="277">
        <f t="shared" si="70"/>
        <v>6</v>
      </c>
      <c r="AR500" s="275" t="s">
        <v>737</v>
      </c>
      <c r="AS500" s="267"/>
      <c r="AT500" s="273"/>
      <c r="AU500" s="272"/>
      <c r="AV500" s="272"/>
      <c r="AW500" s="268"/>
      <c r="AX500" s="273"/>
      <c r="AY500" s="273"/>
      <c r="AZ500" s="275"/>
      <c r="BA500" s="268"/>
      <c r="BB500" s="268"/>
      <c r="BC500" s="268"/>
      <c r="BD500" s="268"/>
      <c r="BE500" s="267"/>
      <c r="BF500" s="275"/>
      <c r="BG500" s="275"/>
      <c r="BH500" s="275"/>
      <c r="BI500" s="275"/>
      <c r="BJ500" s="278">
        <v>45826</v>
      </c>
      <c r="BK500" s="305">
        <v>45826</v>
      </c>
      <c r="BL500" s="431" t="s">
        <v>4503</v>
      </c>
      <c r="BM500" s="272"/>
      <c r="BN500" s="422">
        <v>7</v>
      </c>
      <c r="BO500" s="422">
        <v>7</v>
      </c>
      <c r="BP500" s="303"/>
      <c r="BQ500" s="293">
        <v>45824</v>
      </c>
      <c r="BR500" s="284" t="s">
        <v>4505</v>
      </c>
      <c r="BS500" s="280" t="str">
        <f>IF(_DBcomps[[#This Row],[Problem]]="","Yes","No")</f>
        <v>Yes</v>
      </c>
      <c r="BT500" s="273"/>
      <c r="BU500" s="273"/>
      <c r="BV500" s="273">
        <v>1</v>
      </c>
      <c r="BW500" s="294"/>
      <c r="BX500" s="273">
        <v>5</v>
      </c>
      <c r="BY500" s="279" t="s">
        <v>1259</v>
      </c>
      <c r="BZ500" s="1122"/>
      <c r="CA500" s="279"/>
      <c r="CB500" s="279"/>
      <c r="CC500" s="279"/>
      <c r="CD500" s="1283"/>
      <c r="CE500" s="245"/>
      <c r="CF500" s="245"/>
      <c r="CG500" s="245"/>
    </row>
    <row r="501" spans="1:85">
      <c r="A501" s="265" t="s">
        <v>58</v>
      </c>
      <c r="B501" s="2" t="s">
        <v>2127</v>
      </c>
      <c r="C501" s="2" t="s">
        <v>503</v>
      </c>
      <c r="D501" s="265" t="s">
        <v>4537</v>
      </c>
      <c r="E501" s="265">
        <v>45826</v>
      </c>
      <c r="F501" s="266" t="str">
        <f>IF(_DBcomps[[#This Row],[Lab RTS]]="","No","Yes")</f>
        <v>Yes</v>
      </c>
      <c r="G501" s="267">
        <v>53.37</v>
      </c>
      <c r="H501" s="267"/>
      <c r="I501" s="267"/>
      <c r="J501" s="267"/>
      <c r="K501" s="267"/>
      <c r="L501" s="268"/>
      <c r="M501" s="275"/>
      <c r="N501" s="267"/>
      <c r="O501" s="267"/>
      <c r="P501" s="297">
        <v>9.3000000000000007</v>
      </c>
      <c r="Q501" s="269">
        <v>956</v>
      </c>
      <c r="R501" s="307">
        <v>1.3260000000000001</v>
      </c>
      <c r="S501" s="307"/>
      <c r="T501" s="271">
        <v>7.4</v>
      </c>
      <c r="U501" s="267"/>
      <c r="V501" s="268"/>
      <c r="W501" s="267"/>
      <c r="X501" s="270"/>
      <c r="Y501" s="274"/>
      <c r="Z501" s="290"/>
      <c r="AA501" s="274"/>
      <c r="AB501" s="275"/>
      <c r="AC501" s="274"/>
      <c r="AD501" s="265"/>
      <c r="AE501" s="274" t="s">
        <v>1505</v>
      </c>
      <c r="AF501" s="274"/>
      <c r="AG501" s="275"/>
      <c r="AH501" s="274"/>
      <c r="AI501" s="274"/>
      <c r="AJ501" s="275"/>
      <c r="AK501" s="270"/>
      <c r="AL501" s="274"/>
      <c r="AM501" s="275"/>
      <c r="AN501" s="274"/>
      <c r="AO501" s="275"/>
      <c r="AP501" s="274"/>
      <c r="AQ501" s="277">
        <f t="shared" si="70"/>
        <v>6</v>
      </c>
      <c r="AR501" s="275" t="s">
        <v>737</v>
      </c>
      <c r="AS501" s="267"/>
      <c r="AT501" s="273"/>
      <c r="AU501" s="272"/>
      <c r="AV501" s="272"/>
      <c r="AW501" s="268"/>
      <c r="AX501" s="273"/>
      <c r="AY501" s="273"/>
      <c r="AZ501" s="275"/>
      <c r="BA501" s="268"/>
      <c r="BB501" s="268"/>
      <c r="BC501" s="268"/>
      <c r="BD501" s="268"/>
      <c r="BE501" s="267"/>
      <c r="BF501" s="275"/>
      <c r="BG501" s="275"/>
      <c r="BH501" s="275"/>
      <c r="BI501" s="275"/>
      <c r="BJ501" s="278">
        <v>45827</v>
      </c>
      <c r="BK501" s="305">
        <v>45827</v>
      </c>
      <c r="BL501" s="431" t="s">
        <v>4538</v>
      </c>
      <c r="BM501" s="272"/>
      <c r="BN501" s="422">
        <v>7</v>
      </c>
      <c r="BO501" s="422">
        <v>7</v>
      </c>
      <c r="BP501" s="303"/>
      <c r="BQ501" s="293">
        <v>45825</v>
      </c>
      <c r="BR501" s="284" t="s">
        <v>2473</v>
      </c>
      <c r="BS501" s="280" t="str">
        <f>IF(_DBcomps[[#This Row],[Problem]]="","Yes","No")</f>
        <v>Yes</v>
      </c>
      <c r="BT501" s="273"/>
      <c r="BU501" s="273"/>
      <c r="BV501" s="273">
        <v>1</v>
      </c>
      <c r="BW501" s="294"/>
      <c r="BX501" s="273">
        <v>5</v>
      </c>
      <c r="BY501" s="279" t="s">
        <v>1259</v>
      </c>
      <c r="BZ501" s="1122"/>
      <c r="CA501" s="279"/>
      <c r="CB501" s="279"/>
      <c r="CC501" s="279"/>
      <c r="CD501" s="1283"/>
      <c r="CE501" s="245"/>
      <c r="CF501" s="245"/>
      <c r="CG501" s="245"/>
    </row>
    <row r="502" spans="1:85">
      <c r="A502" s="265" t="s">
        <v>58</v>
      </c>
      <c r="B502" s="2" t="s">
        <v>2127</v>
      </c>
      <c r="C502" s="2" t="s">
        <v>503</v>
      </c>
      <c r="D502" s="265" t="s">
        <v>4540</v>
      </c>
      <c r="E502" s="265">
        <v>45827</v>
      </c>
      <c r="F502" s="266" t="str">
        <f>IF(_DBcomps[[#This Row],[Lab RTS]]="","No","Yes")</f>
        <v>Yes</v>
      </c>
      <c r="G502" s="267">
        <v>53.47</v>
      </c>
      <c r="H502" s="267"/>
      <c r="I502" s="267"/>
      <c r="J502" s="267"/>
      <c r="K502" s="267"/>
      <c r="L502" s="268"/>
      <c r="M502" s="275"/>
      <c r="N502" s="267"/>
      <c r="O502" s="267"/>
      <c r="P502" s="297">
        <v>9.5399999999999991</v>
      </c>
      <c r="Q502" s="269">
        <v>960</v>
      </c>
      <c r="R502" s="307">
        <v>1.3280000000000001</v>
      </c>
      <c r="S502" s="307"/>
      <c r="T502" s="271">
        <v>7.56</v>
      </c>
      <c r="U502" s="267"/>
      <c r="V502" s="268"/>
      <c r="W502" s="267"/>
      <c r="X502" s="270"/>
      <c r="Y502" s="274"/>
      <c r="Z502" s="290"/>
      <c r="AA502" s="274"/>
      <c r="AB502" s="275"/>
      <c r="AC502" s="274"/>
      <c r="AD502" s="265"/>
      <c r="AE502" s="274" t="s">
        <v>1505</v>
      </c>
      <c r="AF502" s="274"/>
      <c r="AG502" s="275"/>
      <c r="AH502" s="274"/>
      <c r="AI502" s="274"/>
      <c r="AJ502" s="275"/>
      <c r="AK502" s="270"/>
      <c r="AL502" s="274"/>
      <c r="AM502" s="275"/>
      <c r="AN502" s="274"/>
      <c r="AO502" s="275"/>
      <c r="AP502" s="274"/>
      <c r="AQ502" s="277">
        <f t="shared" ref="AQ502:AQ510" si="71">MONTH(E502)</f>
        <v>6</v>
      </c>
      <c r="AR502" s="275" t="s">
        <v>737</v>
      </c>
      <c r="AS502" s="267"/>
      <c r="AT502" s="273"/>
      <c r="AU502" s="272"/>
      <c r="AV502" s="272"/>
      <c r="AW502" s="268"/>
      <c r="AX502" s="273"/>
      <c r="AY502" s="273"/>
      <c r="AZ502" s="275"/>
      <c r="BA502" s="268"/>
      <c r="BB502" s="268"/>
      <c r="BC502" s="268"/>
      <c r="BD502" s="268"/>
      <c r="BE502" s="267"/>
      <c r="BF502" s="275"/>
      <c r="BG502" s="275"/>
      <c r="BH502" s="275"/>
      <c r="BI502" s="275"/>
      <c r="BJ502" s="278">
        <v>45827</v>
      </c>
      <c r="BK502" s="305">
        <v>45827</v>
      </c>
      <c r="BL502" s="431" t="s">
        <v>4541</v>
      </c>
      <c r="BM502" s="272"/>
      <c r="BN502" s="422">
        <v>9</v>
      </c>
      <c r="BO502" s="422">
        <v>7</v>
      </c>
      <c r="BP502" s="303"/>
      <c r="BQ502" s="293">
        <v>45826</v>
      </c>
      <c r="BR502" s="284" t="s">
        <v>4542</v>
      </c>
      <c r="BS502" s="280" t="str">
        <f>IF(_DBcomps[[#This Row],[Problem]]="","Yes","No")</f>
        <v>Yes</v>
      </c>
      <c r="BT502" s="273"/>
      <c r="BU502" s="273"/>
      <c r="BV502" s="273">
        <v>1</v>
      </c>
      <c r="BW502" s="294"/>
      <c r="BX502" s="273">
        <v>5</v>
      </c>
      <c r="BY502" s="279" t="s">
        <v>1259</v>
      </c>
      <c r="BZ502" s="1122">
        <v>1.1499999999999999</v>
      </c>
      <c r="CA502" s="279"/>
      <c r="CB502" s="279"/>
      <c r="CC502" s="279"/>
      <c r="CD502" s="816" t="s">
        <v>4544</v>
      </c>
      <c r="CE502" s="245"/>
      <c r="CF502" s="245"/>
      <c r="CG502" s="245"/>
    </row>
    <row r="503" spans="1:85">
      <c r="A503" s="265" t="s">
        <v>58</v>
      </c>
      <c r="B503" s="2" t="s">
        <v>2127</v>
      </c>
      <c r="C503" s="2" t="s">
        <v>503</v>
      </c>
      <c r="D503" s="265" t="s">
        <v>4575</v>
      </c>
      <c r="E503" s="265">
        <v>45828</v>
      </c>
      <c r="F503" s="266" t="str">
        <f>IF(_DBcomps[[#This Row],[Lab RTS]]="","No","Yes")</f>
        <v>Yes</v>
      </c>
      <c r="G503" s="267">
        <v>53.41</v>
      </c>
      <c r="H503" s="267"/>
      <c r="I503" s="267"/>
      <c r="J503" s="267"/>
      <c r="K503" s="267"/>
      <c r="L503" s="268"/>
      <c r="M503" s="275"/>
      <c r="N503" s="267"/>
      <c r="O503" s="267"/>
      <c r="P503" s="297">
        <v>9.17</v>
      </c>
      <c r="Q503" s="269">
        <v>824</v>
      </c>
      <c r="R503" s="307">
        <v>1.304</v>
      </c>
      <c r="S503" s="307"/>
      <c r="T503" s="271">
        <v>7.38</v>
      </c>
      <c r="U503" s="267"/>
      <c r="V503" s="268"/>
      <c r="W503" s="267"/>
      <c r="X503" s="270"/>
      <c r="Y503" s="274"/>
      <c r="Z503" s="290"/>
      <c r="AA503" s="274"/>
      <c r="AB503" s="275"/>
      <c r="AC503" s="274"/>
      <c r="AD503" s="265"/>
      <c r="AE503" s="274">
        <v>2.8E-3</v>
      </c>
      <c r="AF503" s="274"/>
      <c r="AG503" s="275"/>
      <c r="AH503" s="274"/>
      <c r="AI503" s="274"/>
      <c r="AJ503" s="275"/>
      <c r="AK503" s="270"/>
      <c r="AL503" s="274"/>
      <c r="AM503" s="275"/>
      <c r="AN503" s="274"/>
      <c r="AO503" s="275"/>
      <c r="AP503" s="274"/>
      <c r="AQ503" s="277">
        <f t="shared" si="71"/>
        <v>6</v>
      </c>
      <c r="AR503" s="275" t="s">
        <v>737</v>
      </c>
      <c r="AS503" s="267"/>
      <c r="AT503" s="273"/>
      <c r="AU503" s="272"/>
      <c r="AV503" s="272"/>
      <c r="AW503" s="268"/>
      <c r="AX503" s="273"/>
      <c r="AY503" s="273"/>
      <c r="AZ503" s="275"/>
      <c r="BA503" s="268"/>
      <c r="BB503" s="268"/>
      <c r="BC503" s="268"/>
      <c r="BD503" s="268"/>
      <c r="BE503" s="267"/>
      <c r="BF503" s="275"/>
      <c r="BG503" s="275"/>
      <c r="BH503" s="275"/>
      <c r="BI503" s="275"/>
      <c r="BJ503" s="278">
        <v>45828</v>
      </c>
      <c r="BK503" s="305">
        <v>45828</v>
      </c>
      <c r="BL503" s="431" t="s">
        <v>4576</v>
      </c>
      <c r="BM503" s="272"/>
      <c r="BN503" s="422">
        <v>13</v>
      </c>
      <c r="BO503" s="422">
        <v>7</v>
      </c>
      <c r="BP503" s="303"/>
      <c r="BQ503" s="293">
        <v>45827</v>
      </c>
      <c r="BR503" s="284" t="s">
        <v>4577</v>
      </c>
      <c r="BS503" s="280" t="str">
        <f>IF(_DBcomps[[#This Row],[Problem]]="","Yes","No")</f>
        <v>Yes</v>
      </c>
      <c r="BT503" s="273"/>
      <c r="BU503" s="273"/>
      <c r="BV503" s="273">
        <v>2</v>
      </c>
      <c r="BW503" s="294"/>
      <c r="BX503" s="273">
        <v>5</v>
      </c>
      <c r="BY503" s="279" t="s">
        <v>1259</v>
      </c>
      <c r="BZ503" s="1122"/>
      <c r="CA503" s="279"/>
      <c r="CB503" s="279"/>
      <c r="CC503" s="279"/>
      <c r="CD503" s="816"/>
      <c r="CE503" s="245"/>
      <c r="CF503" s="245"/>
      <c r="CG503" s="245"/>
    </row>
    <row r="504" spans="1:85">
      <c r="A504" s="839" t="s">
        <v>58</v>
      </c>
      <c r="B504" s="840" t="s">
        <v>2127</v>
      </c>
      <c r="C504" s="840" t="s">
        <v>503</v>
      </c>
      <c r="D504" s="839" t="s">
        <v>4707</v>
      </c>
      <c r="E504" s="265">
        <v>45828</v>
      </c>
      <c r="F504" s="266" t="str">
        <f>IF(_DBcomps[[#This Row],[Lab RTS]]="","No","Yes")</f>
        <v>Yes</v>
      </c>
      <c r="G504" s="267">
        <v>53.25</v>
      </c>
      <c r="H504" s="267"/>
      <c r="I504" s="267"/>
      <c r="J504" s="267"/>
      <c r="K504" s="267"/>
      <c r="L504" s="268"/>
      <c r="M504" s="275"/>
      <c r="N504" s="267"/>
      <c r="O504" s="267"/>
      <c r="P504" s="1351">
        <v>14.35</v>
      </c>
      <c r="Q504" s="269">
        <v>1024</v>
      </c>
      <c r="R504" s="307">
        <v>1.3220000000000001</v>
      </c>
      <c r="S504" s="307"/>
      <c r="T504" s="271">
        <v>7.62</v>
      </c>
      <c r="U504" s="267"/>
      <c r="V504" s="268"/>
      <c r="W504" s="267"/>
      <c r="X504" s="270"/>
      <c r="Y504" s="274"/>
      <c r="Z504" s="290"/>
      <c r="AA504" s="274"/>
      <c r="AB504" s="275"/>
      <c r="AC504" s="274"/>
      <c r="AD504" s="265"/>
      <c r="AE504" s="274" t="s">
        <v>1505</v>
      </c>
      <c r="AF504" s="274"/>
      <c r="AG504" s="275"/>
      <c r="AH504" s="274"/>
      <c r="AI504" s="274"/>
      <c r="AJ504" s="275"/>
      <c r="AK504" s="270"/>
      <c r="AL504" s="274"/>
      <c r="AM504" s="275"/>
      <c r="AN504" s="274"/>
      <c r="AO504" s="275"/>
      <c r="AP504" s="274"/>
      <c r="AQ504" s="277">
        <f>MONTH(E504)</f>
        <v>6</v>
      </c>
      <c r="AR504" s="275" t="s">
        <v>737</v>
      </c>
      <c r="AS504" s="267"/>
      <c r="AT504" s="273"/>
      <c r="AU504" s="272"/>
      <c r="AV504" s="272"/>
      <c r="AW504" s="268"/>
      <c r="AX504" s="273"/>
      <c r="AY504" s="273"/>
      <c r="AZ504" s="275"/>
      <c r="BA504" s="268"/>
      <c r="BB504" s="268"/>
      <c r="BC504" s="268"/>
      <c r="BD504" s="268"/>
      <c r="BE504" s="267"/>
      <c r="BF504" s="275"/>
      <c r="BG504" s="275"/>
      <c r="BH504" s="275"/>
      <c r="BI504" s="275"/>
      <c r="BJ504" s="278">
        <v>45834</v>
      </c>
      <c r="BK504" s="305">
        <v>45834</v>
      </c>
      <c r="BL504" s="431" t="s">
        <v>4709</v>
      </c>
      <c r="BM504" s="272" t="s">
        <v>4720</v>
      </c>
      <c r="BN504" s="422">
        <v>7</v>
      </c>
      <c r="BO504" s="422">
        <v>7</v>
      </c>
      <c r="BP504" s="303"/>
      <c r="BQ504" s="293">
        <v>45827</v>
      </c>
      <c r="BR504" s="284" t="s">
        <v>4711</v>
      </c>
      <c r="BS504" s="280" t="str">
        <f>IF(_DBcomps[[#This Row],[Problem]]="","Yes","No")</f>
        <v>Yes</v>
      </c>
      <c r="BT504" s="273"/>
      <c r="BU504" s="273"/>
      <c r="BV504" s="273">
        <v>1</v>
      </c>
      <c r="BW504" s="294"/>
      <c r="BX504" s="273">
        <v>5</v>
      </c>
      <c r="BY504" s="279" t="s">
        <v>1259</v>
      </c>
      <c r="BZ504" s="1122">
        <v>3.35</v>
      </c>
      <c r="CA504" s="279"/>
      <c r="CB504" s="279"/>
      <c r="CC504" s="279"/>
      <c r="CD504" s="816" t="s">
        <v>4712</v>
      </c>
      <c r="CE504" s="245"/>
      <c r="CF504" s="245"/>
      <c r="CG504" s="245"/>
    </row>
    <row r="505" spans="1:85">
      <c r="A505" s="265" t="s">
        <v>58</v>
      </c>
      <c r="B505" s="2" t="s">
        <v>2127</v>
      </c>
      <c r="C505" s="2" t="s">
        <v>503</v>
      </c>
      <c r="D505" s="265" t="s">
        <v>4578</v>
      </c>
      <c r="E505" s="265">
        <v>45828</v>
      </c>
      <c r="F505" s="266" t="str">
        <f>IF(_DBcomps[[#This Row],[Lab RTS]]="","No","Yes")</f>
        <v>Yes</v>
      </c>
      <c r="G505" s="267">
        <v>53.6</v>
      </c>
      <c r="H505" s="267"/>
      <c r="I505" s="267"/>
      <c r="J505" s="267"/>
      <c r="K505" s="267"/>
      <c r="L505" s="268"/>
      <c r="M505" s="275"/>
      <c r="N505" s="267"/>
      <c r="O505" s="267"/>
      <c r="P505" s="297">
        <v>9.2100000000000009</v>
      </c>
      <c r="Q505" s="269">
        <v>1016</v>
      </c>
      <c r="R505" s="307">
        <v>1.349</v>
      </c>
      <c r="S505" s="307"/>
      <c r="T505" s="271">
        <v>7.55</v>
      </c>
      <c r="U505" s="267"/>
      <c r="V505" s="268"/>
      <c r="W505" s="267"/>
      <c r="X505" s="270"/>
      <c r="Y505" s="274"/>
      <c r="Z505" s="290"/>
      <c r="AA505" s="274"/>
      <c r="AB505" s="275"/>
      <c r="AC505" s="274"/>
      <c r="AD505" s="265"/>
      <c r="AE505" s="274">
        <v>7.7999999999999996E-3</v>
      </c>
      <c r="AF505" s="274"/>
      <c r="AG505" s="275"/>
      <c r="AH505" s="274"/>
      <c r="AI505" s="274"/>
      <c r="AJ505" s="275"/>
      <c r="AK505" s="270"/>
      <c r="AL505" s="274"/>
      <c r="AM505" s="275"/>
      <c r="AN505" s="274"/>
      <c r="AO505" s="275"/>
      <c r="AP505" s="274"/>
      <c r="AQ505" s="277">
        <f t="shared" si="71"/>
        <v>6</v>
      </c>
      <c r="AR505" s="275" t="s">
        <v>737</v>
      </c>
      <c r="AS505" s="267"/>
      <c r="AT505" s="273"/>
      <c r="AU505" s="272"/>
      <c r="AV505" s="272"/>
      <c r="AW505" s="268"/>
      <c r="AX505" s="273"/>
      <c r="AY505" s="273"/>
      <c r="AZ505" s="275"/>
      <c r="BA505" s="268"/>
      <c r="BB505" s="268"/>
      <c r="BC505" s="268"/>
      <c r="BD505" s="268"/>
      <c r="BE505" s="267"/>
      <c r="BF505" s="275"/>
      <c r="BG505" s="275"/>
      <c r="BH505" s="275"/>
      <c r="BI505" s="275"/>
      <c r="BJ505" s="278">
        <v>45828</v>
      </c>
      <c r="BK505" s="305">
        <v>45828</v>
      </c>
      <c r="BL505" s="431" t="s">
        <v>4579</v>
      </c>
      <c r="BM505" s="272" t="s">
        <v>2726</v>
      </c>
      <c r="BN505" s="422">
        <v>12</v>
      </c>
      <c r="BO505" s="422">
        <v>7</v>
      </c>
      <c r="BP505" s="303"/>
      <c r="BQ505" s="293">
        <v>45828</v>
      </c>
      <c r="BR505" s="284" t="s">
        <v>4580</v>
      </c>
      <c r="BS505" s="280" t="str">
        <f>IF(_DBcomps[[#This Row],[Problem]]="","Yes","No")</f>
        <v>Yes</v>
      </c>
      <c r="BT505" s="273"/>
      <c r="BU505" s="273"/>
      <c r="BV505" s="273">
        <v>2</v>
      </c>
      <c r="BW505" s="294"/>
      <c r="BX505" s="273">
        <v>5</v>
      </c>
      <c r="BY505" s="279" t="s">
        <v>1259</v>
      </c>
      <c r="BZ505" s="1122"/>
      <c r="CA505" s="279"/>
      <c r="CB505" s="279"/>
      <c r="CC505" s="279"/>
      <c r="CD505" s="816"/>
      <c r="CE505" s="245"/>
      <c r="CF505" s="245"/>
      <c r="CG505" s="245"/>
    </row>
    <row r="506" spans="1:85">
      <c r="A506" s="839" t="s">
        <v>58</v>
      </c>
      <c r="B506" s="840" t="s">
        <v>2127</v>
      </c>
      <c r="C506" s="840" t="s">
        <v>503</v>
      </c>
      <c r="D506" s="839" t="s">
        <v>4708</v>
      </c>
      <c r="E506" s="265">
        <v>45829</v>
      </c>
      <c r="F506" s="266" t="str">
        <f>IF(_DBcomps[[#This Row],[Lab RTS]]="","No","Yes")</f>
        <v>Yes</v>
      </c>
      <c r="G506" s="267">
        <v>53.56</v>
      </c>
      <c r="H506" s="267"/>
      <c r="I506" s="267"/>
      <c r="J506" s="267"/>
      <c r="K506" s="267"/>
      <c r="L506" s="268"/>
      <c r="M506" s="275"/>
      <c r="N506" s="267"/>
      <c r="O506" s="267"/>
      <c r="P506" s="1351">
        <v>14.4</v>
      </c>
      <c r="Q506" s="269">
        <v>1024</v>
      </c>
      <c r="R506" s="307">
        <v>1.3360000000000001</v>
      </c>
      <c r="S506" s="307"/>
      <c r="T506" s="271">
        <v>7.48</v>
      </c>
      <c r="U506" s="267"/>
      <c r="V506" s="268"/>
      <c r="W506" s="267"/>
      <c r="X506" s="270"/>
      <c r="Y506" s="274"/>
      <c r="Z506" s="290"/>
      <c r="AA506" s="274"/>
      <c r="AB506" s="275"/>
      <c r="AC506" s="274"/>
      <c r="AD506" s="265"/>
      <c r="AE506" s="274" t="s">
        <v>1505</v>
      </c>
      <c r="AF506" s="274"/>
      <c r="AG506" s="275"/>
      <c r="AH506" s="274"/>
      <c r="AI506" s="274"/>
      <c r="AJ506" s="275"/>
      <c r="AK506" s="270"/>
      <c r="AL506" s="274"/>
      <c r="AM506" s="275"/>
      <c r="AN506" s="274"/>
      <c r="AO506" s="275"/>
      <c r="AP506" s="274"/>
      <c r="AQ506" s="277">
        <f>MONTH(E506)</f>
        <v>6</v>
      </c>
      <c r="AR506" s="275" t="s">
        <v>737</v>
      </c>
      <c r="AS506" s="267"/>
      <c r="AT506" s="273"/>
      <c r="AU506" s="272"/>
      <c r="AV506" s="272"/>
      <c r="AW506" s="268"/>
      <c r="AX506" s="273"/>
      <c r="AY506" s="273"/>
      <c r="AZ506" s="275"/>
      <c r="BA506" s="268"/>
      <c r="BB506" s="268"/>
      <c r="BC506" s="268"/>
      <c r="BD506" s="268"/>
      <c r="BE506" s="267"/>
      <c r="BF506" s="275"/>
      <c r="BG506" s="275"/>
      <c r="BH506" s="275"/>
      <c r="BI506" s="275"/>
      <c r="BJ506" s="278">
        <v>45834</v>
      </c>
      <c r="BK506" s="305">
        <v>45834</v>
      </c>
      <c r="BL506" s="431" t="s">
        <v>4710</v>
      </c>
      <c r="BM506" s="272" t="s">
        <v>4720</v>
      </c>
      <c r="BN506" s="422">
        <v>6</v>
      </c>
      <c r="BO506" s="422">
        <v>7</v>
      </c>
      <c r="BP506" s="303"/>
      <c r="BQ506" s="293">
        <v>45828</v>
      </c>
      <c r="BR506" s="284" t="s">
        <v>1980</v>
      </c>
      <c r="BS506" s="280" t="str">
        <f>IF(_DBcomps[[#This Row],[Problem]]="","Yes","No")</f>
        <v>Yes</v>
      </c>
      <c r="BT506" s="273"/>
      <c r="BU506" s="273"/>
      <c r="BV506" s="273">
        <v>1</v>
      </c>
      <c r="BW506" s="294"/>
      <c r="BX506" s="273">
        <v>5</v>
      </c>
      <c r="BY506" s="279" t="s">
        <v>1259</v>
      </c>
      <c r="BZ506" s="1122"/>
      <c r="CA506" s="279"/>
      <c r="CB506" s="279"/>
      <c r="CC506" s="279"/>
      <c r="CD506" s="816"/>
      <c r="CE506" s="245"/>
      <c r="CF506" s="245"/>
      <c r="CG506" s="245"/>
    </row>
    <row r="507" spans="1:85">
      <c r="A507" s="265" t="s">
        <v>58</v>
      </c>
      <c r="B507" s="2" t="s">
        <v>2127</v>
      </c>
      <c r="C507" s="2" t="s">
        <v>503</v>
      </c>
      <c r="D507" s="265" t="s">
        <v>4611</v>
      </c>
      <c r="E507" s="265">
        <v>45831</v>
      </c>
      <c r="F507" s="266" t="str">
        <f>IF(_DBcomps[[#This Row],[Lab RTS]]="","No","Yes")</f>
        <v>Yes</v>
      </c>
      <c r="G507" s="267">
        <v>52.9</v>
      </c>
      <c r="H507" s="267"/>
      <c r="I507" s="267"/>
      <c r="J507" s="267"/>
      <c r="K507" s="267"/>
      <c r="L507" s="268"/>
      <c r="M507" s="275"/>
      <c r="N507" s="267"/>
      <c r="O507" s="267"/>
      <c r="P507" s="1330">
        <v>9.57</v>
      </c>
      <c r="Q507" s="269">
        <v>1048</v>
      </c>
      <c r="R507" s="307">
        <v>1.3360000000000001</v>
      </c>
      <c r="S507" s="307"/>
      <c r="T507" s="271">
        <v>7.44</v>
      </c>
      <c r="U507" s="267"/>
      <c r="V507" s="268"/>
      <c r="W507" s="267"/>
      <c r="X507" s="270"/>
      <c r="Y507" s="274"/>
      <c r="Z507" s="290"/>
      <c r="AA507" s="274"/>
      <c r="AB507" s="275"/>
      <c r="AC507" s="274"/>
      <c r="AD507" s="265"/>
      <c r="AE507" s="274" t="s">
        <v>1505</v>
      </c>
      <c r="AF507" s="274"/>
      <c r="AG507" s="275"/>
      <c r="AH507" s="274"/>
      <c r="AI507" s="274"/>
      <c r="AJ507" s="275"/>
      <c r="AK507" s="270"/>
      <c r="AL507" s="274"/>
      <c r="AM507" s="275"/>
      <c r="AN507" s="274"/>
      <c r="AO507" s="275"/>
      <c r="AP507" s="274"/>
      <c r="AQ507" s="277">
        <f t="shared" si="71"/>
        <v>6</v>
      </c>
      <c r="AR507" s="275" t="s">
        <v>737</v>
      </c>
      <c r="AS507" s="267"/>
      <c r="AT507" s="273"/>
      <c r="AU507" s="272"/>
      <c r="AV507" s="272"/>
      <c r="AW507" s="268"/>
      <c r="AX507" s="273"/>
      <c r="AY507" s="273"/>
      <c r="AZ507" s="275"/>
      <c r="BA507" s="268"/>
      <c r="BB507" s="268"/>
      <c r="BC507" s="268"/>
      <c r="BD507" s="268"/>
      <c r="BE507" s="267"/>
      <c r="BF507" s="275"/>
      <c r="BG507" s="275"/>
      <c r="BH507" s="275"/>
      <c r="BI507" s="275"/>
      <c r="BJ507" s="278">
        <v>45832</v>
      </c>
      <c r="BK507" s="305">
        <v>45832</v>
      </c>
      <c r="BL507" s="431" t="s">
        <v>4612</v>
      </c>
      <c r="BM507" s="272"/>
      <c r="BN507" s="422">
        <v>6</v>
      </c>
      <c r="BO507" s="422">
        <v>7</v>
      </c>
      <c r="BP507" s="303"/>
      <c r="BQ507" s="293">
        <v>45828</v>
      </c>
      <c r="BR507" s="284" t="s">
        <v>4613</v>
      </c>
      <c r="BS507" s="280" t="str">
        <f>IF(_DBcomps[[#This Row],[Problem]]="","Yes","No")</f>
        <v>Yes</v>
      </c>
      <c r="BT507" s="273"/>
      <c r="BU507" s="273"/>
      <c r="BV507" s="273">
        <v>1</v>
      </c>
      <c r="BW507" s="294"/>
      <c r="BX507" s="273">
        <v>5</v>
      </c>
      <c r="BY507" s="279" t="s">
        <v>1259</v>
      </c>
      <c r="BZ507" s="1122"/>
      <c r="CA507" s="279"/>
      <c r="CB507" s="279"/>
      <c r="CC507" s="279"/>
      <c r="CD507" s="816"/>
      <c r="CE507" s="245"/>
      <c r="CF507" s="245"/>
      <c r="CG507" s="245"/>
    </row>
    <row r="508" spans="1:85">
      <c r="A508" s="265" t="s">
        <v>58</v>
      </c>
      <c r="B508" s="2" t="s">
        <v>2127</v>
      </c>
      <c r="C508" s="2" t="s">
        <v>503</v>
      </c>
      <c r="D508" s="265" t="s">
        <v>4659</v>
      </c>
      <c r="E508" s="265">
        <v>45832</v>
      </c>
      <c r="F508" s="266" t="str">
        <f>IF(_DBcomps[[#This Row],[Lab RTS]]="","No","Yes")</f>
        <v>Yes</v>
      </c>
      <c r="G508" s="267">
        <v>53.6</v>
      </c>
      <c r="H508" s="267"/>
      <c r="I508" s="267"/>
      <c r="J508" s="267"/>
      <c r="K508" s="267"/>
      <c r="L508" s="268"/>
      <c r="M508" s="275"/>
      <c r="N508" s="267"/>
      <c r="O508" s="267"/>
      <c r="P508" s="1350">
        <v>9.6999999999999993</v>
      </c>
      <c r="Q508" s="269">
        <v>1152</v>
      </c>
      <c r="R508" s="307">
        <v>1.34</v>
      </c>
      <c r="S508" s="307"/>
      <c r="T508" s="271">
        <v>7.5</v>
      </c>
      <c r="U508" s="267"/>
      <c r="V508" s="268"/>
      <c r="W508" s="267"/>
      <c r="X508" s="270"/>
      <c r="Y508" s="274"/>
      <c r="Z508" s="290"/>
      <c r="AA508" s="274"/>
      <c r="AB508" s="275"/>
      <c r="AC508" s="274"/>
      <c r="AD508" s="265"/>
      <c r="AE508" s="274" t="s">
        <v>1505</v>
      </c>
      <c r="AF508" s="274"/>
      <c r="AG508" s="275"/>
      <c r="AH508" s="274"/>
      <c r="AI508" s="274"/>
      <c r="AJ508" s="275"/>
      <c r="AK508" s="270"/>
      <c r="AL508" s="274"/>
      <c r="AM508" s="275"/>
      <c r="AN508" s="274"/>
      <c r="AO508" s="275"/>
      <c r="AP508" s="274"/>
      <c r="AQ508" s="277">
        <f t="shared" si="71"/>
        <v>6</v>
      </c>
      <c r="AR508" s="275" t="s">
        <v>737</v>
      </c>
      <c r="AS508" s="267"/>
      <c r="AT508" s="273"/>
      <c r="AU508" s="272"/>
      <c r="AV508" s="272"/>
      <c r="AW508" s="268"/>
      <c r="AX508" s="273"/>
      <c r="AY508" s="273"/>
      <c r="AZ508" s="275"/>
      <c r="BA508" s="268"/>
      <c r="BB508" s="268"/>
      <c r="BC508" s="268"/>
      <c r="BD508" s="268"/>
      <c r="BE508" s="267"/>
      <c r="BF508" s="275"/>
      <c r="BG508" s="275"/>
      <c r="BH508" s="275"/>
      <c r="BI508" s="275"/>
      <c r="BJ508" s="278">
        <v>45832</v>
      </c>
      <c r="BK508" s="305">
        <v>45832</v>
      </c>
      <c r="BL508" s="431" t="s">
        <v>4660</v>
      </c>
      <c r="BM508" s="272"/>
      <c r="BN508" s="422">
        <v>9</v>
      </c>
      <c r="BO508" s="422">
        <v>7</v>
      </c>
      <c r="BP508" s="303"/>
      <c r="BQ508" s="293">
        <v>45830</v>
      </c>
      <c r="BR508" s="284" t="s">
        <v>4661</v>
      </c>
      <c r="BS508" s="280" t="str">
        <f>IF(_DBcomps[[#This Row],[Problem]]="","Yes","No")</f>
        <v>Yes</v>
      </c>
      <c r="BT508" s="273"/>
      <c r="BU508" s="273"/>
      <c r="BV508" s="273">
        <v>1</v>
      </c>
      <c r="BW508" s="294"/>
      <c r="BX508" s="273">
        <v>5</v>
      </c>
      <c r="BY508" s="279" t="s">
        <v>1259</v>
      </c>
      <c r="BZ508" s="1122"/>
      <c r="CA508" s="279"/>
      <c r="CB508" s="279"/>
      <c r="CC508" s="279"/>
      <c r="CD508" s="816"/>
      <c r="CE508" s="245"/>
      <c r="CF508" s="245"/>
      <c r="CG508" s="245"/>
    </row>
    <row r="509" spans="1:85">
      <c r="A509" s="265" t="s">
        <v>58</v>
      </c>
      <c r="B509" s="2" t="s">
        <v>2127</v>
      </c>
      <c r="C509" s="2" t="s">
        <v>503</v>
      </c>
      <c r="D509" s="265" t="s">
        <v>4713</v>
      </c>
      <c r="E509" s="265">
        <v>45833</v>
      </c>
      <c r="F509" s="266" t="str">
        <f>IF(_DBcomps[[#This Row],[Lab RTS]]="","No","Yes")</f>
        <v>Yes</v>
      </c>
      <c r="G509" s="267">
        <v>53.77</v>
      </c>
      <c r="H509" s="267"/>
      <c r="I509" s="267"/>
      <c r="J509" s="267"/>
      <c r="K509" s="267"/>
      <c r="L509" s="268"/>
      <c r="M509" s="275"/>
      <c r="N509" s="267"/>
      <c r="O509" s="267"/>
      <c r="P509" s="1350">
        <v>9.11</v>
      </c>
      <c r="Q509" s="269">
        <v>1080</v>
      </c>
      <c r="R509" s="307">
        <v>1.3260000000000001</v>
      </c>
      <c r="S509" s="307"/>
      <c r="T509" s="271">
        <v>7.62</v>
      </c>
      <c r="U509" s="267"/>
      <c r="V509" s="268"/>
      <c r="W509" s="267"/>
      <c r="X509" s="270"/>
      <c r="Y509" s="274"/>
      <c r="Z509" s="290"/>
      <c r="AA509" s="274"/>
      <c r="AB509" s="275"/>
      <c r="AC509" s="274"/>
      <c r="AD509" s="265"/>
      <c r="AE509" s="274" t="s">
        <v>1505</v>
      </c>
      <c r="AF509" s="274"/>
      <c r="AG509" s="275"/>
      <c r="AH509" s="274"/>
      <c r="AI509" s="274"/>
      <c r="AJ509" s="275"/>
      <c r="AK509" s="270"/>
      <c r="AL509" s="274"/>
      <c r="AM509" s="275"/>
      <c r="AN509" s="274"/>
      <c r="AO509" s="275"/>
      <c r="AP509" s="274"/>
      <c r="AQ509" s="277">
        <f>MONTH(E509)</f>
        <v>6</v>
      </c>
      <c r="AR509" s="275" t="s">
        <v>737</v>
      </c>
      <c r="AS509" s="267"/>
      <c r="AT509" s="273"/>
      <c r="AU509" s="272"/>
      <c r="AV509" s="272"/>
      <c r="AW509" s="268"/>
      <c r="AX509" s="273"/>
      <c r="AY509" s="273"/>
      <c r="AZ509" s="275"/>
      <c r="BA509" s="268"/>
      <c r="BB509" s="268"/>
      <c r="BC509" s="268"/>
      <c r="BD509" s="268"/>
      <c r="BE509" s="267"/>
      <c r="BF509" s="275"/>
      <c r="BG509" s="275"/>
      <c r="BH509" s="275"/>
      <c r="BI509" s="275"/>
      <c r="BJ509" s="278">
        <v>45834</v>
      </c>
      <c r="BK509" s="305">
        <v>45834</v>
      </c>
      <c r="BL509" s="431" t="s">
        <v>4714</v>
      </c>
      <c r="BM509" s="272"/>
      <c r="BN509" s="422">
        <v>18</v>
      </c>
      <c r="BO509" s="422">
        <v>7</v>
      </c>
      <c r="BP509" s="303"/>
      <c r="BQ509" s="293">
        <v>45832</v>
      </c>
      <c r="BR509" s="284" t="s">
        <v>4715</v>
      </c>
      <c r="BS509" s="280" t="str">
        <f>IF(_DBcomps[[#This Row],[Problem]]="","Yes","No")</f>
        <v>No</v>
      </c>
      <c r="BT509" s="273"/>
      <c r="BU509" s="273"/>
      <c r="BV509" s="273">
        <v>2</v>
      </c>
      <c r="BW509" s="294">
        <v>1</v>
      </c>
      <c r="BX509" s="273">
        <v>5</v>
      </c>
      <c r="BY509" s="279" t="s">
        <v>1259</v>
      </c>
      <c r="BZ509" s="271">
        <v>55.59</v>
      </c>
      <c r="CA509" s="279" t="s">
        <v>1332</v>
      </c>
      <c r="CB509" s="279" t="s">
        <v>1790</v>
      </c>
      <c r="CC509" s="279" t="s">
        <v>1255</v>
      </c>
      <c r="CD509" s="816"/>
      <c r="CE509" s="245"/>
      <c r="CF509" s="245"/>
      <c r="CG509" s="245"/>
    </row>
    <row r="510" spans="1:85">
      <c r="A510" s="265" t="s">
        <v>58</v>
      </c>
      <c r="B510" s="2" t="s">
        <v>1637</v>
      </c>
      <c r="C510" s="2" t="s">
        <v>1638</v>
      </c>
      <c r="D510" s="265" t="s">
        <v>4678</v>
      </c>
      <c r="E510" s="265">
        <v>45833</v>
      </c>
      <c r="F510" s="266" t="str">
        <f>IF(_DBcomps[[#This Row],[Lab RTS]]="","No","Yes")</f>
        <v>Yes</v>
      </c>
      <c r="G510" s="267">
        <v>54.06</v>
      </c>
      <c r="H510" s="267"/>
      <c r="I510" s="267"/>
      <c r="J510" s="267"/>
      <c r="K510" s="267"/>
      <c r="L510" s="268"/>
      <c r="M510" s="275"/>
      <c r="N510" s="267"/>
      <c r="O510" s="267"/>
      <c r="P510" s="1350">
        <v>9.64</v>
      </c>
      <c r="Q510" s="269">
        <v>1056</v>
      </c>
      <c r="R510" s="307">
        <v>1.3169999999999999</v>
      </c>
      <c r="S510" s="307"/>
      <c r="T510" s="271">
        <v>7.53</v>
      </c>
      <c r="U510" s="267"/>
      <c r="V510" s="268"/>
      <c r="W510" s="267"/>
      <c r="X510" s="270"/>
      <c r="Y510" s="274"/>
      <c r="Z510" s="290"/>
      <c r="AA510" s="274"/>
      <c r="AB510" s="275"/>
      <c r="AC510" s="274"/>
      <c r="AD510" s="265"/>
      <c r="AE510" s="274">
        <v>3.5000000000000001E-3</v>
      </c>
      <c r="AF510" s="274"/>
      <c r="AG510" s="275"/>
      <c r="AH510" s="274"/>
      <c r="AI510" s="274"/>
      <c r="AJ510" s="275"/>
      <c r="AK510" s="270"/>
      <c r="AL510" s="274"/>
      <c r="AM510" s="275"/>
      <c r="AN510" s="274"/>
      <c r="AO510" s="275"/>
      <c r="AP510" s="274"/>
      <c r="AQ510" s="277">
        <f t="shared" si="71"/>
        <v>6</v>
      </c>
      <c r="AR510" s="275" t="s">
        <v>737</v>
      </c>
      <c r="AS510" s="267"/>
      <c r="AT510" s="273"/>
      <c r="AU510" s="272"/>
      <c r="AV510" s="272"/>
      <c r="AW510" s="268"/>
      <c r="AX510" s="273"/>
      <c r="AY510" s="273"/>
      <c r="AZ510" s="275"/>
      <c r="BA510" s="268"/>
      <c r="BB510" s="268"/>
      <c r="BC510" s="268"/>
      <c r="BD510" s="268"/>
      <c r="BE510" s="267"/>
      <c r="BF510" s="275"/>
      <c r="BG510" s="275"/>
      <c r="BH510" s="275"/>
      <c r="BI510" s="275"/>
      <c r="BJ510" s="278">
        <v>45833</v>
      </c>
      <c r="BK510" s="305">
        <v>45833</v>
      </c>
      <c r="BL510" s="431" t="s">
        <v>4679</v>
      </c>
      <c r="BM510" s="272"/>
      <c r="BN510" s="422">
        <v>5</v>
      </c>
      <c r="BO510" s="422">
        <v>7</v>
      </c>
      <c r="BP510" s="303"/>
      <c r="BQ510" s="293">
        <v>45831</v>
      </c>
      <c r="BR510" s="284" t="s">
        <v>1880</v>
      </c>
      <c r="BS510" s="280" t="str">
        <f>IF(_DBcomps[[#This Row],[Problem]]="","Yes","No")</f>
        <v>Yes</v>
      </c>
      <c r="BT510" s="273"/>
      <c r="BU510" s="273"/>
      <c r="BV510" s="273">
        <v>1</v>
      </c>
      <c r="BW510" s="294"/>
      <c r="BX510" s="273">
        <v>5</v>
      </c>
      <c r="BY510" s="279" t="s">
        <v>1259</v>
      </c>
      <c r="BZ510" s="1122"/>
      <c r="CA510" s="279"/>
      <c r="CB510" s="279"/>
      <c r="CC510" s="279"/>
      <c r="CD510" s="816"/>
      <c r="CE510" s="245"/>
      <c r="CF510" s="245"/>
      <c r="CG510" s="245"/>
    </row>
    <row r="511" spans="1:85">
      <c r="A511" s="265" t="s">
        <v>58</v>
      </c>
      <c r="B511" s="2" t="s">
        <v>1637</v>
      </c>
      <c r="C511" s="2" t="s">
        <v>1638</v>
      </c>
      <c r="D511" s="265" t="s">
        <v>4716</v>
      </c>
      <c r="E511" s="265">
        <v>45834</v>
      </c>
      <c r="F511" s="266" t="str">
        <f>IF(_DBcomps[[#This Row],[Lab RTS]]="","No","Yes")</f>
        <v>Yes</v>
      </c>
      <c r="G511" s="267">
        <v>53.84</v>
      </c>
      <c r="H511" s="267"/>
      <c r="I511" s="267"/>
      <c r="J511" s="267"/>
      <c r="K511" s="267"/>
      <c r="L511" s="268"/>
      <c r="M511" s="275"/>
      <c r="N511" s="267"/>
      <c r="O511" s="267"/>
      <c r="P511" s="1350">
        <v>8.18</v>
      </c>
      <c r="Q511" s="269">
        <v>1068</v>
      </c>
      <c r="R511" s="307">
        <v>1.3280000000000001</v>
      </c>
      <c r="S511" s="307"/>
      <c r="T511" s="271">
        <v>7.48</v>
      </c>
      <c r="U511" s="267"/>
      <c r="V511" s="268"/>
      <c r="W511" s="267"/>
      <c r="X511" s="270"/>
      <c r="Y511" s="274"/>
      <c r="Z511" s="290"/>
      <c r="AA511" s="274"/>
      <c r="AB511" s="275"/>
      <c r="AC511" s="274"/>
      <c r="AD511" s="265"/>
      <c r="AE511" s="274">
        <v>3.0999999999999999E-3</v>
      </c>
      <c r="AF511" s="274"/>
      <c r="AG511" s="275"/>
      <c r="AH511" s="274"/>
      <c r="AI511" s="274"/>
      <c r="AJ511" s="275"/>
      <c r="AK511" s="270"/>
      <c r="AL511" s="274"/>
      <c r="AM511" s="275"/>
      <c r="AN511" s="274"/>
      <c r="AO511" s="275"/>
      <c r="AP511" s="274"/>
      <c r="AQ511" s="277">
        <f t="shared" ref="AQ511:AQ520" si="72">MONTH(E511)</f>
        <v>6</v>
      </c>
      <c r="AR511" s="275" t="s">
        <v>737</v>
      </c>
      <c r="AS511" s="267"/>
      <c r="AT511" s="273"/>
      <c r="AU511" s="272"/>
      <c r="AV511" s="272"/>
      <c r="AW511" s="268"/>
      <c r="AX511" s="273"/>
      <c r="AY511" s="273"/>
      <c r="AZ511" s="275"/>
      <c r="BA511" s="268"/>
      <c r="BB511" s="268"/>
      <c r="BC511" s="268"/>
      <c r="BD511" s="268"/>
      <c r="BE511" s="267"/>
      <c r="BF511" s="275"/>
      <c r="BG511" s="275"/>
      <c r="BH511" s="275"/>
      <c r="BI511" s="275"/>
      <c r="BJ511" s="278">
        <v>45834</v>
      </c>
      <c r="BK511" s="305">
        <v>45834</v>
      </c>
      <c r="BL511" s="431" t="s">
        <v>4718</v>
      </c>
      <c r="BM511" s="272"/>
      <c r="BN511" s="422">
        <v>9</v>
      </c>
      <c r="BO511" s="422">
        <v>7</v>
      </c>
      <c r="BP511" s="303"/>
      <c r="BQ511" s="293">
        <v>45833</v>
      </c>
      <c r="BR511" s="284" t="s">
        <v>4721</v>
      </c>
      <c r="BS511" s="280" t="str">
        <f>IF(_DBcomps[[#This Row],[Problem]]="","Yes","No")</f>
        <v>Yes</v>
      </c>
      <c r="BT511" s="273"/>
      <c r="BU511" s="273"/>
      <c r="BV511" s="273">
        <v>1</v>
      </c>
      <c r="BW511" s="294"/>
      <c r="BX511" s="273">
        <v>5</v>
      </c>
      <c r="BY511" s="279" t="s">
        <v>1259</v>
      </c>
      <c r="BZ511" s="1122"/>
      <c r="CA511" s="279"/>
      <c r="CB511" s="279"/>
      <c r="CC511" s="279"/>
      <c r="CD511" s="816"/>
      <c r="CE511" s="245"/>
      <c r="CF511" s="245"/>
      <c r="CG511" s="245"/>
    </row>
    <row r="512" spans="1:85">
      <c r="A512" s="265" t="s">
        <v>58</v>
      </c>
      <c r="B512" s="2" t="s">
        <v>2127</v>
      </c>
      <c r="C512" s="2" t="s">
        <v>503</v>
      </c>
      <c r="D512" s="265" t="s">
        <v>4717</v>
      </c>
      <c r="E512" s="265">
        <v>45834</v>
      </c>
      <c r="F512" s="266" t="str">
        <f>IF(_DBcomps[[#This Row],[Lab RTS]]="","No","Yes")</f>
        <v>Yes</v>
      </c>
      <c r="G512" s="267">
        <v>53.5</v>
      </c>
      <c r="H512" s="267"/>
      <c r="I512" s="267"/>
      <c r="J512" s="267"/>
      <c r="K512" s="267"/>
      <c r="L512" s="268"/>
      <c r="M512" s="275"/>
      <c r="N512" s="267"/>
      <c r="O512" s="267"/>
      <c r="P512" s="1350">
        <v>9.0399999999999991</v>
      </c>
      <c r="Q512" s="269">
        <v>1180</v>
      </c>
      <c r="R512" s="307">
        <v>1.3420000000000001</v>
      </c>
      <c r="S512" s="307"/>
      <c r="T512" s="271">
        <v>7.41</v>
      </c>
      <c r="U512" s="267"/>
      <c r="V512" s="268"/>
      <c r="W512" s="267"/>
      <c r="X512" s="270"/>
      <c r="Y512" s="274"/>
      <c r="Z512" s="290"/>
      <c r="AA512" s="274"/>
      <c r="AB512" s="275"/>
      <c r="AC512" s="274"/>
      <c r="AD512" s="265"/>
      <c r="AE512" s="274" t="s">
        <v>1505</v>
      </c>
      <c r="AF512" s="274"/>
      <c r="AG512" s="275"/>
      <c r="AH512" s="274"/>
      <c r="AI512" s="274"/>
      <c r="AJ512" s="275"/>
      <c r="AK512" s="270"/>
      <c r="AL512" s="274"/>
      <c r="AM512" s="275"/>
      <c r="AN512" s="274"/>
      <c r="AO512" s="275"/>
      <c r="AP512" s="274"/>
      <c r="AQ512" s="277">
        <f t="shared" si="72"/>
        <v>6</v>
      </c>
      <c r="AR512" s="275" t="s">
        <v>737</v>
      </c>
      <c r="AS512" s="267"/>
      <c r="AT512" s="273"/>
      <c r="AU512" s="272"/>
      <c r="AV512" s="272"/>
      <c r="AW512" s="268"/>
      <c r="AX512" s="273"/>
      <c r="AY512" s="273"/>
      <c r="AZ512" s="275"/>
      <c r="BA512" s="268"/>
      <c r="BB512" s="268"/>
      <c r="BC512" s="268"/>
      <c r="BD512" s="268"/>
      <c r="BE512" s="267"/>
      <c r="BF512" s="275"/>
      <c r="BG512" s="275"/>
      <c r="BH512" s="275"/>
      <c r="BI512" s="275"/>
      <c r="BJ512" s="278">
        <v>45834</v>
      </c>
      <c r="BK512" s="305">
        <v>45834</v>
      </c>
      <c r="BL512" s="431" t="s">
        <v>4719</v>
      </c>
      <c r="BM512" s="272"/>
      <c r="BN512" s="422">
        <v>6</v>
      </c>
      <c r="BO512" s="422">
        <v>7</v>
      </c>
      <c r="BP512" s="303"/>
      <c r="BQ512" s="293">
        <v>45833</v>
      </c>
      <c r="BR512" s="284" t="s">
        <v>2762</v>
      </c>
      <c r="BS512" s="280" t="str">
        <f>IF(_DBcomps[[#This Row],[Problem]]="","Yes","No")</f>
        <v>Yes</v>
      </c>
      <c r="BT512" s="273"/>
      <c r="BU512" s="273"/>
      <c r="BV512" s="273">
        <v>1</v>
      </c>
      <c r="BW512" s="294"/>
      <c r="BX512" s="273">
        <v>5</v>
      </c>
      <c r="BY512" s="279" t="s">
        <v>1259</v>
      </c>
      <c r="BZ512" s="1122"/>
      <c r="CA512" s="279"/>
      <c r="CB512" s="279"/>
      <c r="CC512" s="279"/>
      <c r="CD512" s="816"/>
      <c r="CE512" s="245"/>
      <c r="CF512" s="245"/>
      <c r="CG512" s="245"/>
    </row>
    <row r="513" spans="1:85" s="804" customFormat="1" ht="24">
      <c r="A513" s="780" t="s">
        <v>58</v>
      </c>
      <c r="B513" s="781" t="s">
        <v>2127</v>
      </c>
      <c r="C513" s="781" t="s">
        <v>503</v>
      </c>
      <c r="D513" s="780" t="s">
        <v>4748</v>
      </c>
      <c r="E513" s="780">
        <v>45835</v>
      </c>
      <c r="F513" s="782" t="str">
        <f>IF(_DBcomps[[#This Row],[Lab RTS]]="","No","Yes")</f>
        <v>Yes</v>
      </c>
      <c r="G513" s="783">
        <v>53.34</v>
      </c>
      <c r="H513" s="783"/>
      <c r="I513" s="783"/>
      <c r="J513" s="783"/>
      <c r="K513" s="783"/>
      <c r="L513" s="784"/>
      <c r="M513" s="785"/>
      <c r="N513" s="783"/>
      <c r="O513" s="783"/>
      <c r="P513" s="1353">
        <v>9.9499999999999993</v>
      </c>
      <c r="Q513" s="787">
        <v>1140</v>
      </c>
      <c r="R513" s="788">
        <v>1.339</v>
      </c>
      <c r="S513" s="788"/>
      <c r="T513" s="789">
        <v>6.68</v>
      </c>
      <c r="U513" s="783"/>
      <c r="V513" s="784"/>
      <c r="W513" s="783"/>
      <c r="X513" s="790"/>
      <c r="Y513" s="791"/>
      <c r="Z513" s="792"/>
      <c r="AA513" s="791"/>
      <c r="AB513" s="785"/>
      <c r="AC513" s="791"/>
      <c r="AD513" s="780"/>
      <c r="AE513" s="791" t="s">
        <v>1505</v>
      </c>
      <c r="AF513" s="791"/>
      <c r="AG513" s="785"/>
      <c r="AH513" s="791"/>
      <c r="AI513" s="791"/>
      <c r="AJ513" s="785"/>
      <c r="AK513" s="790"/>
      <c r="AL513" s="791"/>
      <c r="AM513" s="785"/>
      <c r="AN513" s="791"/>
      <c r="AO513" s="785"/>
      <c r="AP513" s="791"/>
      <c r="AQ513" s="793">
        <f t="shared" si="72"/>
        <v>6</v>
      </c>
      <c r="AR513" s="785" t="s">
        <v>737</v>
      </c>
      <c r="AS513" s="783"/>
      <c r="AT513" s="794"/>
      <c r="AU513" s="795"/>
      <c r="AV513" s="795"/>
      <c r="AW513" s="784"/>
      <c r="AX513" s="794"/>
      <c r="AY513" s="794"/>
      <c r="AZ513" s="785"/>
      <c r="BA513" s="784"/>
      <c r="BB513" s="784"/>
      <c r="BC513" s="784"/>
      <c r="BD513" s="784"/>
      <c r="BE513" s="783"/>
      <c r="BF513" s="785"/>
      <c r="BG513" s="785"/>
      <c r="BH513" s="785"/>
      <c r="BI513" s="785"/>
      <c r="BJ513" s="814">
        <v>45835</v>
      </c>
      <c r="BK513" s="815">
        <v>45835</v>
      </c>
      <c r="BL513" s="796" t="s">
        <v>4749</v>
      </c>
      <c r="BM513" s="795"/>
      <c r="BN513" s="797">
        <v>10</v>
      </c>
      <c r="BO513" s="797">
        <v>7</v>
      </c>
      <c r="BP513" s="798"/>
      <c r="BQ513" s="799">
        <v>45835</v>
      </c>
      <c r="BR513" s="800" t="s">
        <v>4751</v>
      </c>
      <c r="BS513" s="801" t="str">
        <f>IF(_DBcomps[[#This Row],[Problem]]="","Yes","No")</f>
        <v>No</v>
      </c>
      <c r="BT513" s="794"/>
      <c r="BU513" s="794"/>
      <c r="BV513" s="794">
        <v>1</v>
      </c>
      <c r="BW513" s="802">
        <v>1</v>
      </c>
      <c r="BX513" s="794">
        <v>5</v>
      </c>
      <c r="BY513" s="803" t="s">
        <v>1259</v>
      </c>
      <c r="BZ513" s="1355">
        <v>7.25</v>
      </c>
      <c r="CA513" s="803" t="s">
        <v>1331</v>
      </c>
      <c r="CB513" s="803" t="s">
        <v>1245</v>
      </c>
      <c r="CC513" s="803" t="s">
        <v>1248</v>
      </c>
      <c r="CD513" s="779" t="s">
        <v>4752</v>
      </c>
    </row>
    <row r="514" spans="1:85">
      <c r="A514" s="265" t="s">
        <v>58</v>
      </c>
      <c r="B514" s="2" t="s">
        <v>1637</v>
      </c>
      <c r="C514" s="2" t="s">
        <v>1638</v>
      </c>
      <c r="D514" s="265" t="s">
        <v>4743</v>
      </c>
      <c r="E514" s="265">
        <v>45835</v>
      </c>
      <c r="F514" s="266" t="str">
        <f>IF(_DBcomps[[#This Row],[Lab RTS]]="","No","Yes")</f>
        <v>Yes</v>
      </c>
      <c r="G514" s="267">
        <v>53.32</v>
      </c>
      <c r="H514" s="267"/>
      <c r="I514" s="267"/>
      <c r="J514" s="267"/>
      <c r="K514" s="267"/>
      <c r="L514" s="268"/>
      <c r="M514" s="275"/>
      <c r="N514" s="267"/>
      <c r="O514" s="267"/>
      <c r="P514" s="1350">
        <v>10.38</v>
      </c>
      <c r="Q514" s="269">
        <v>1276</v>
      </c>
      <c r="R514" s="307">
        <v>1.3280000000000001</v>
      </c>
      <c r="S514" s="307"/>
      <c r="T514" s="271">
        <v>7.29</v>
      </c>
      <c r="U514" s="267"/>
      <c r="V514" s="268"/>
      <c r="W514" s="267"/>
      <c r="X514" s="270"/>
      <c r="Y514" s="274"/>
      <c r="Z514" s="290"/>
      <c r="AA514" s="274"/>
      <c r="AB514" s="275"/>
      <c r="AC514" s="274"/>
      <c r="AD514" s="265"/>
      <c r="AE514" s="274" t="s">
        <v>1505</v>
      </c>
      <c r="AF514" s="274"/>
      <c r="AG514" s="275"/>
      <c r="AH514" s="274"/>
      <c r="AI514" s="274"/>
      <c r="AJ514" s="275"/>
      <c r="AK514" s="270"/>
      <c r="AL514" s="274"/>
      <c r="AM514" s="275"/>
      <c r="AN514" s="274"/>
      <c r="AO514" s="275"/>
      <c r="AP514" s="274"/>
      <c r="AQ514" s="277">
        <f t="shared" si="72"/>
        <v>6</v>
      </c>
      <c r="AR514" s="275" t="s">
        <v>737</v>
      </c>
      <c r="AS514" s="267"/>
      <c r="AT514" s="273"/>
      <c r="AU514" s="272"/>
      <c r="AV514" s="272"/>
      <c r="AW514" s="268"/>
      <c r="AX514" s="273"/>
      <c r="AY514" s="273"/>
      <c r="AZ514" s="275"/>
      <c r="BA514" s="268"/>
      <c r="BB514" s="268"/>
      <c r="BC514" s="268"/>
      <c r="BD514" s="268"/>
      <c r="BE514" s="267"/>
      <c r="BF514" s="275"/>
      <c r="BG514" s="275"/>
      <c r="BH514" s="275"/>
      <c r="BI514" s="275"/>
      <c r="BJ514" s="278">
        <v>45835</v>
      </c>
      <c r="BK514" s="305">
        <v>45835</v>
      </c>
      <c r="BL514" s="431" t="s">
        <v>4750</v>
      </c>
      <c r="BM514" s="272"/>
      <c r="BN514" s="422">
        <v>5</v>
      </c>
      <c r="BO514" s="422">
        <v>7</v>
      </c>
      <c r="BP514" s="303"/>
      <c r="BQ514" s="293">
        <v>45834</v>
      </c>
      <c r="BR514" s="284" t="s">
        <v>4753</v>
      </c>
      <c r="BS514" s="280" t="str">
        <f>IF(_DBcomps[[#This Row],[Problem]]="","Yes","No")</f>
        <v>Yes</v>
      </c>
      <c r="BT514" s="273"/>
      <c r="BU514" s="273"/>
      <c r="BV514" s="273">
        <v>1</v>
      </c>
      <c r="BW514" s="294"/>
      <c r="BX514" s="273">
        <v>5</v>
      </c>
      <c r="BY514" s="279" t="s">
        <v>1259</v>
      </c>
      <c r="BZ514" s="1122"/>
      <c r="CA514" s="279"/>
      <c r="CB514" s="279"/>
      <c r="CC514" s="279"/>
      <c r="CD514" s="816"/>
      <c r="CE514" s="245"/>
      <c r="CF514" s="245"/>
      <c r="CG514" s="245"/>
    </row>
    <row r="515" spans="1:85">
      <c r="A515" s="839" t="s">
        <v>58</v>
      </c>
      <c r="B515" s="840" t="s">
        <v>1637</v>
      </c>
      <c r="C515" s="840" t="s">
        <v>1638</v>
      </c>
      <c r="D515" s="839" t="s">
        <v>4744</v>
      </c>
      <c r="E515" s="265">
        <v>45835</v>
      </c>
      <c r="F515" s="266" t="str">
        <f>IF(_DBcomps[[#This Row],[Lab RTS]]="","No","Yes")</f>
        <v>Yes</v>
      </c>
      <c r="G515" s="267">
        <v>53.35</v>
      </c>
      <c r="H515" s="267"/>
      <c r="I515" s="267"/>
      <c r="J515" s="267"/>
      <c r="K515" s="267"/>
      <c r="L515" s="268"/>
      <c r="M515" s="275"/>
      <c r="N515" s="267"/>
      <c r="O515" s="267"/>
      <c r="P515" s="1352">
        <v>11.09</v>
      </c>
      <c r="Q515" s="269">
        <v>1140</v>
      </c>
      <c r="R515" s="307">
        <v>1.341</v>
      </c>
      <c r="S515" s="307"/>
      <c r="T515" s="271">
        <v>7.59</v>
      </c>
      <c r="U515" s="267"/>
      <c r="V515" s="268"/>
      <c r="W515" s="267"/>
      <c r="X515" s="270"/>
      <c r="Y515" s="274"/>
      <c r="Z515" s="290"/>
      <c r="AA515" s="274"/>
      <c r="AB515" s="275"/>
      <c r="AC515" s="274"/>
      <c r="AD515" s="265"/>
      <c r="AE515" s="274" t="s">
        <v>1505</v>
      </c>
      <c r="AF515" s="274"/>
      <c r="AG515" s="275"/>
      <c r="AH515" s="274"/>
      <c r="AI515" s="274"/>
      <c r="AJ515" s="275"/>
      <c r="AK515" s="270"/>
      <c r="AL515" s="274"/>
      <c r="AM515" s="275"/>
      <c r="AN515" s="274"/>
      <c r="AO515" s="275"/>
      <c r="AP515" s="274"/>
      <c r="AQ515" s="277">
        <f t="shared" si="72"/>
        <v>6</v>
      </c>
      <c r="AR515" s="275" t="s">
        <v>737</v>
      </c>
      <c r="AS515" s="267"/>
      <c r="AT515" s="273"/>
      <c r="AU515" s="272"/>
      <c r="AV515" s="272"/>
      <c r="AW515" s="268"/>
      <c r="AX515" s="273"/>
      <c r="AY515" s="273"/>
      <c r="AZ515" s="275"/>
      <c r="BA515" s="268"/>
      <c r="BB515" s="268"/>
      <c r="BC515" s="268"/>
      <c r="BD515" s="268"/>
      <c r="BE515" s="267"/>
      <c r="BF515" s="275"/>
      <c r="BG515" s="275"/>
      <c r="BH515" s="275"/>
      <c r="BI515" s="275"/>
      <c r="BJ515" s="278">
        <v>45835</v>
      </c>
      <c r="BK515" s="305">
        <v>45835</v>
      </c>
      <c r="BL515" s="431" t="s">
        <v>4745</v>
      </c>
      <c r="BM515" s="272"/>
      <c r="BN515" s="422">
        <v>6</v>
      </c>
      <c r="BO515" s="422">
        <v>7</v>
      </c>
      <c r="BP515" s="303"/>
      <c r="BQ515" s="293">
        <v>45834</v>
      </c>
      <c r="BR515" s="284" t="s">
        <v>4746</v>
      </c>
      <c r="BS515" s="280" t="str">
        <f>IF(_DBcomps[[#This Row],[Problem]]="","Yes","No")</f>
        <v>Yes</v>
      </c>
      <c r="BT515" s="273"/>
      <c r="BU515" s="273"/>
      <c r="BV515" s="273">
        <v>1</v>
      </c>
      <c r="BW515" s="294"/>
      <c r="BX515" s="273">
        <v>5</v>
      </c>
      <c r="BY515" s="279" t="s">
        <v>1259</v>
      </c>
      <c r="BZ515" s="1122"/>
      <c r="CA515" s="279"/>
      <c r="CB515" s="279"/>
      <c r="CC515" s="279"/>
      <c r="CD515" s="816" t="s">
        <v>4747</v>
      </c>
      <c r="CE515" s="245"/>
      <c r="CF515" s="245"/>
      <c r="CG515" s="245"/>
    </row>
    <row r="516" spans="1:85">
      <c r="A516" s="265" t="s">
        <v>58</v>
      </c>
      <c r="B516" s="2" t="s">
        <v>1637</v>
      </c>
      <c r="C516" s="2" t="s">
        <v>1638</v>
      </c>
      <c r="D516" s="265" t="s">
        <v>4797</v>
      </c>
      <c r="E516" s="265">
        <v>45836</v>
      </c>
      <c r="F516" s="266" t="str">
        <f>IF(_DBcomps[[#This Row],[Lab RTS]]="","No","Yes")</f>
        <v>Yes</v>
      </c>
      <c r="G516" s="267">
        <v>54.45</v>
      </c>
      <c r="H516" s="267"/>
      <c r="I516" s="267"/>
      <c r="J516" s="267"/>
      <c r="K516" s="267"/>
      <c r="L516" s="268"/>
      <c r="M516" s="275"/>
      <c r="N516" s="267"/>
      <c r="O516" s="267"/>
      <c r="P516" s="1354">
        <v>9.17</v>
      </c>
      <c r="Q516" s="269">
        <v>1064</v>
      </c>
      <c r="R516" s="307">
        <v>1.3420000000000001</v>
      </c>
      <c r="S516" s="307"/>
      <c r="T516" s="271">
        <v>7.5</v>
      </c>
      <c r="U516" s="267"/>
      <c r="V516" s="268"/>
      <c r="W516" s="267"/>
      <c r="X516" s="270"/>
      <c r="Y516" s="274"/>
      <c r="Z516" s="290"/>
      <c r="AA516" s="274"/>
      <c r="AB516" s="275"/>
      <c r="AC516" s="274"/>
      <c r="AD516" s="265"/>
      <c r="AE516" s="274" t="s">
        <v>1505</v>
      </c>
      <c r="AF516" s="274"/>
      <c r="AG516" s="275"/>
      <c r="AH516" s="274"/>
      <c r="AI516" s="274"/>
      <c r="AJ516" s="275"/>
      <c r="AK516" s="270"/>
      <c r="AL516" s="274"/>
      <c r="AM516" s="275"/>
      <c r="AN516" s="274"/>
      <c r="AO516" s="275"/>
      <c r="AP516" s="274"/>
      <c r="AQ516" s="277">
        <f t="shared" si="72"/>
        <v>6</v>
      </c>
      <c r="AR516" s="275" t="s">
        <v>737</v>
      </c>
      <c r="AS516" s="267"/>
      <c r="AT516" s="273"/>
      <c r="AU516" s="272"/>
      <c r="AV516" s="272"/>
      <c r="AW516" s="268"/>
      <c r="AX516" s="273"/>
      <c r="AY516" s="273"/>
      <c r="AZ516" s="275"/>
      <c r="BA516" s="268"/>
      <c r="BB516" s="268"/>
      <c r="BC516" s="268"/>
      <c r="BD516" s="268"/>
      <c r="BE516" s="267"/>
      <c r="BF516" s="275"/>
      <c r="BG516" s="275"/>
      <c r="BH516" s="275"/>
      <c r="BI516" s="275"/>
      <c r="BJ516" s="278">
        <v>45838</v>
      </c>
      <c r="BK516" s="305">
        <v>45838</v>
      </c>
      <c r="BL516" s="431" t="s">
        <v>4802</v>
      </c>
      <c r="BM516" s="272"/>
      <c r="BN516" s="422">
        <v>5</v>
      </c>
      <c r="BO516" s="422">
        <v>7</v>
      </c>
      <c r="BP516" s="303"/>
      <c r="BQ516" s="293">
        <v>45835</v>
      </c>
      <c r="BR516" s="284" t="s">
        <v>4677</v>
      </c>
      <c r="BS516" s="280" t="str">
        <f>IF(_DBcomps[[#This Row],[Problem]]="","Yes","No")</f>
        <v>Yes</v>
      </c>
      <c r="BT516" s="273"/>
      <c r="BU516" s="273"/>
      <c r="BV516" s="273">
        <v>1</v>
      </c>
      <c r="BW516" s="294"/>
      <c r="BX516" s="273">
        <v>5</v>
      </c>
      <c r="BY516" s="279" t="s">
        <v>1259</v>
      </c>
      <c r="BZ516" s="1122"/>
      <c r="CA516" s="279"/>
      <c r="CB516" s="279"/>
      <c r="CC516" s="279"/>
      <c r="CD516" s="816"/>
      <c r="CE516" s="245"/>
      <c r="CF516" s="245"/>
      <c r="CG516" s="245"/>
    </row>
    <row r="517" spans="1:85">
      <c r="A517" s="265" t="s">
        <v>58</v>
      </c>
      <c r="B517" s="2" t="s">
        <v>1637</v>
      </c>
      <c r="C517" s="2" t="s">
        <v>1638</v>
      </c>
      <c r="D517" s="265" t="s">
        <v>4798</v>
      </c>
      <c r="E517" s="265">
        <v>45836</v>
      </c>
      <c r="F517" s="266" t="str">
        <f>IF(_DBcomps[[#This Row],[Lab RTS]]="","No","Yes")</f>
        <v>Yes</v>
      </c>
      <c r="G517" s="267">
        <v>54.36</v>
      </c>
      <c r="H517" s="267"/>
      <c r="I517" s="267"/>
      <c r="J517" s="267"/>
      <c r="K517" s="267"/>
      <c r="L517" s="268"/>
      <c r="M517" s="275"/>
      <c r="N517" s="267"/>
      <c r="O517" s="267"/>
      <c r="P517" s="1354">
        <v>9.32</v>
      </c>
      <c r="Q517" s="269">
        <v>1052</v>
      </c>
      <c r="R517" s="307">
        <v>1.3440000000000001</v>
      </c>
      <c r="S517" s="307"/>
      <c r="T517" s="271">
        <v>7.38</v>
      </c>
      <c r="U517" s="267"/>
      <c r="V517" s="268"/>
      <c r="W517" s="267"/>
      <c r="X517" s="270"/>
      <c r="Y517" s="274"/>
      <c r="Z517" s="290"/>
      <c r="AA517" s="274"/>
      <c r="AB517" s="275"/>
      <c r="AC517" s="274"/>
      <c r="AD517" s="265"/>
      <c r="AE517" s="274" t="s">
        <v>1505</v>
      </c>
      <c r="AF517" s="274"/>
      <c r="AG517" s="275"/>
      <c r="AH517" s="274"/>
      <c r="AI517" s="274"/>
      <c r="AJ517" s="275"/>
      <c r="AK517" s="270"/>
      <c r="AL517" s="274"/>
      <c r="AM517" s="275"/>
      <c r="AN517" s="274"/>
      <c r="AO517" s="275"/>
      <c r="AP517" s="274"/>
      <c r="AQ517" s="277">
        <f t="shared" si="72"/>
        <v>6</v>
      </c>
      <c r="AR517" s="275" t="s">
        <v>737</v>
      </c>
      <c r="AS517" s="267"/>
      <c r="AT517" s="273"/>
      <c r="AU517" s="272"/>
      <c r="AV517" s="272"/>
      <c r="AW517" s="268"/>
      <c r="AX517" s="273"/>
      <c r="AY517" s="273"/>
      <c r="AZ517" s="275"/>
      <c r="BA517" s="268"/>
      <c r="BB517" s="268"/>
      <c r="BC517" s="268"/>
      <c r="BD517" s="268"/>
      <c r="BE517" s="267"/>
      <c r="BF517" s="275"/>
      <c r="BG517" s="275"/>
      <c r="BH517" s="275"/>
      <c r="BI517" s="275"/>
      <c r="BJ517" s="278">
        <v>45838</v>
      </c>
      <c r="BK517" s="305">
        <v>45838</v>
      </c>
      <c r="BL517" s="431" t="s">
        <v>4803</v>
      </c>
      <c r="BM517" s="272"/>
      <c r="BN517" s="422">
        <v>7</v>
      </c>
      <c r="BO517" s="422">
        <v>7</v>
      </c>
      <c r="BP517" s="303"/>
      <c r="BQ517" s="293">
        <v>45836</v>
      </c>
      <c r="BR517" s="284" t="s">
        <v>4804</v>
      </c>
      <c r="BS517" s="280" t="str">
        <f>IF(_DBcomps[[#This Row],[Problem]]="","Yes","No")</f>
        <v>Yes</v>
      </c>
      <c r="BT517" s="273"/>
      <c r="BU517" s="273"/>
      <c r="BV517" s="273">
        <v>1</v>
      </c>
      <c r="BW517" s="294"/>
      <c r="BX517" s="273">
        <v>5</v>
      </c>
      <c r="BY517" s="279" t="s">
        <v>1259</v>
      </c>
      <c r="BZ517" s="1122"/>
      <c r="CA517" s="279"/>
      <c r="CB517" s="279"/>
      <c r="CC517" s="279"/>
      <c r="CD517" s="816"/>
      <c r="CE517" s="245"/>
      <c r="CF517" s="245"/>
      <c r="CG517" s="245"/>
    </row>
    <row r="518" spans="1:85">
      <c r="A518" s="265" t="s">
        <v>58</v>
      </c>
      <c r="B518" s="2" t="s">
        <v>1637</v>
      </c>
      <c r="C518" s="2" t="s">
        <v>1638</v>
      </c>
      <c r="D518" s="265" t="s">
        <v>4799</v>
      </c>
      <c r="E518" s="265">
        <v>45838</v>
      </c>
      <c r="F518" s="266" t="str">
        <f>IF(_DBcomps[[#This Row],[Lab RTS]]="","No","Yes")</f>
        <v>Yes</v>
      </c>
      <c r="G518" s="267">
        <v>53.86</v>
      </c>
      <c r="H518" s="267"/>
      <c r="I518" s="267"/>
      <c r="J518" s="267"/>
      <c r="K518" s="267"/>
      <c r="L518" s="268"/>
      <c r="M518" s="275"/>
      <c r="N518" s="267"/>
      <c r="O518" s="267"/>
      <c r="P518" s="1354">
        <v>8.89</v>
      </c>
      <c r="Q518" s="269">
        <v>924</v>
      </c>
      <c r="R518" s="307">
        <v>1.3420000000000001</v>
      </c>
      <c r="S518" s="307"/>
      <c r="T518" s="271">
        <v>7.58</v>
      </c>
      <c r="U518" s="267"/>
      <c r="V518" s="268"/>
      <c r="W518" s="267"/>
      <c r="X518" s="270"/>
      <c r="Y518" s="274"/>
      <c r="Z518" s="290"/>
      <c r="AA518" s="274"/>
      <c r="AB518" s="275"/>
      <c r="AC518" s="274"/>
      <c r="AD518" s="265"/>
      <c r="AE518" s="274">
        <v>1.1999999999999999E-3</v>
      </c>
      <c r="AF518" s="274"/>
      <c r="AG518" s="275"/>
      <c r="AH518" s="274"/>
      <c r="AI518" s="274"/>
      <c r="AJ518" s="275"/>
      <c r="AK518" s="270"/>
      <c r="AL518" s="274"/>
      <c r="AM518" s="275"/>
      <c r="AN518" s="274"/>
      <c r="AO518" s="275"/>
      <c r="AP518" s="274"/>
      <c r="AQ518" s="277">
        <f t="shared" si="72"/>
        <v>6</v>
      </c>
      <c r="AR518" s="275" t="s">
        <v>737</v>
      </c>
      <c r="AS518" s="267"/>
      <c r="AT518" s="273"/>
      <c r="AU518" s="272"/>
      <c r="AV518" s="272"/>
      <c r="AW518" s="268"/>
      <c r="AX518" s="273"/>
      <c r="AY518" s="273"/>
      <c r="AZ518" s="275"/>
      <c r="BA518" s="268"/>
      <c r="BB518" s="268"/>
      <c r="BC518" s="268"/>
      <c r="BD518" s="268"/>
      <c r="BE518" s="267"/>
      <c r="BF518" s="275"/>
      <c r="BG518" s="275"/>
      <c r="BH518" s="275"/>
      <c r="BI518" s="275"/>
      <c r="BJ518" s="278">
        <v>45838</v>
      </c>
      <c r="BK518" s="305">
        <v>45838</v>
      </c>
      <c r="BL518" s="431" t="s">
        <v>4805</v>
      </c>
      <c r="BM518" s="272"/>
      <c r="BN518" s="422">
        <v>5</v>
      </c>
      <c r="BO518" s="422">
        <v>7</v>
      </c>
      <c r="BP518" s="303"/>
      <c r="BQ518" s="293">
        <v>45836</v>
      </c>
      <c r="BR518" s="284" t="s">
        <v>4806</v>
      </c>
      <c r="BS518" s="280" t="str">
        <f>IF(_DBcomps[[#This Row],[Problem]]="","Yes","No")</f>
        <v>Yes</v>
      </c>
      <c r="BT518" s="273"/>
      <c r="BU518" s="273"/>
      <c r="BV518" s="273">
        <v>1</v>
      </c>
      <c r="BW518" s="294"/>
      <c r="BX518" s="273">
        <v>5</v>
      </c>
      <c r="BY518" s="279" t="s">
        <v>1259</v>
      </c>
      <c r="BZ518" s="1122"/>
      <c r="CA518" s="279"/>
      <c r="CB518" s="279"/>
      <c r="CC518" s="279"/>
      <c r="CD518" s="816"/>
      <c r="CE518" s="245"/>
      <c r="CF518" s="245"/>
      <c r="CG518" s="245"/>
    </row>
    <row r="519" spans="1:85">
      <c r="A519" s="780" t="s">
        <v>58</v>
      </c>
      <c r="B519" s="781" t="s">
        <v>2127</v>
      </c>
      <c r="C519" s="781" t="s">
        <v>503</v>
      </c>
      <c r="D519" s="780" t="s">
        <v>4800</v>
      </c>
      <c r="E519" s="265">
        <v>45838</v>
      </c>
      <c r="F519" s="266" t="str">
        <f>IF(_DBcomps[[#This Row],[Lab RTS]]="","No","Yes")</f>
        <v>Yes</v>
      </c>
      <c r="G519" s="267">
        <v>53.86</v>
      </c>
      <c r="H519" s="267"/>
      <c r="I519" s="267"/>
      <c r="J519" s="267"/>
      <c r="K519" s="267"/>
      <c r="L519" s="268"/>
      <c r="M519" s="275"/>
      <c r="N519" s="267"/>
      <c r="O519" s="267"/>
      <c r="P519" s="1354">
        <v>8.89</v>
      </c>
      <c r="Q519" s="269">
        <v>924</v>
      </c>
      <c r="R519" s="307">
        <v>1.3420000000000001</v>
      </c>
      <c r="S519" s="307"/>
      <c r="T519" s="271">
        <v>7.58</v>
      </c>
      <c r="U519" s="267"/>
      <c r="V519" s="268"/>
      <c r="W519" s="267"/>
      <c r="X519" s="270"/>
      <c r="Y519" s="274"/>
      <c r="Z519" s="290"/>
      <c r="AA519" s="274"/>
      <c r="AB519" s="275"/>
      <c r="AC519" s="274"/>
      <c r="AD519" s="265"/>
      <c r="AE519" s="274">
        <v>1.1999999999999999E-3</v>
      </c>
      <c r="AF519" s="274"/>
      <c r="AG519" s="275"/>
      <c r="AH519" s="274"/>
      <c r="AI519" s="274"/>
      <c r="AJ519" s="275"/>
      <c r="AK519" s="270"/>
      <c r="AL519" s="274"/>
      <c r="AM519" s="275"/>
      <c r="AN519" s="274"/>
      <c r="AO519" s="275"/>
      <c r="AP519" s="274"/>
      <c r="AQ519" s="277">
        <f t="shared" si="72"/>
        <v>6</v>
      </c>
      <c r="AR519" s="275" t="s">
        <v>737</v>
      </c>
      <c r="AS519" s="267"/>
      <c r="AT519" s="273"/>
      <c r="AU519" s="272"/>
      <c r="AV519" s="272"/>
      <c r="AW519" s="268"/>
      <c r="AX519" s="273"/>
      <c r="AY519" s="273"/>
      <c r="AZ519" s="275"/>
      <c r="BA519" s="268"/>
      <c r="BB519" s="268"/>
      <c r="BC519" s="268"/>
      <c r="BD519" s="268"/>
      <c r="BE519" s="267"/>
      <c r="BF519" s="275"/>
      <c r="BG519" s="275"/>
      <c r="BH519" s="275"/>
      <c r="BI519" s="275"/>
      <c r="BJ519" s="278">
        <v>45838</v>
      </c>
      <c r="BK519" s="305">
        <v>45838</v>
      </c>
      <c r="BL519" s="431" t="s">
        <v>4805</v>
      </c>
      <c r="BM519" s="272"/>
      <c r="BN519" s="422">
        <v>5</v>
      </c>
      <c r="BO519" s="422">
        <v>7</v>
      </c>
      <c r="BP519" s="303"/>
      <c r="BQ519" s="293">
        <v>45836</v>
      </c>
      <c r="BR519" s="284" t="s">
        <v>4806</v>
      </c>
      <c r="BS519" s="280" t="str">
        <f>IF(_DBcomps[[#This Row],[Problem]]="","Yes","No")</f>
        <v>Yes</v>
      </c>
      <c r="BT519" s="273"/>
      <c r="BU519" s="273"/>
      <c r="BV519" s="273">
        <v>0</v>
      </c>
      <c r="BW519" s="294"/>
      <c r="BX519" s="273">
        <v>5</v>
      </c>
      <c r="BY519" s="279" t="s">
        <v>1259</v>
      </c>
      <c r="BZ519" s="1122"/>
      <c r="CA519" s="279"/>
      <c r="CB519" s="279"/>
      <c r="CC519" s="279"/>
      <c r="CD519" s="816"/>
      <c r="CE519" s="245"/>
      <c r="CF519" s="245"/>
      <c r="CG519" s="245"/>
    </row>
    <row r="520" spans="1:85">
      <c r="A520" s="780" t="s">
        <v>58</v>
      </c>
      <c r="B520" s="781" t="s">
        <v>2127</v>
      </c>
      <c r="C520" s="781" t="s">
        <v>503</v>
      </c>
      <c r="D520" s="780" t="s">
        <v>4801</v>
      </c>
      <c r="E520" s="265">
        <v>45838</v>
      </c>
      <c r="F520" s="266" t="str">
        <f>IF(_DBcomps[[#This Row],[Lab RTS]]="","No","Yes")</f>
        <v>Yes</v>
      </c>
      <c r="G520" s="267">
        <v>53.54</v>
      </c>
      <c r="H520" s="267"/>
      <c r="I520" s="267"/>
      <c r="J520" s="267"/>
      <c r="K520" s="267"/>
      <c r="L520" s="268"/>
      <c r="M520" s="275"/>
      <c r="N520" s="267"/>
      <c r="O520" s="267"/>
      <c r="P520" s="1354">
        <v>8.86</v>
      </c>
      <c r="Q520" s="269">
        <v>944</v>
      </c>
      <c r="R520" s="307">
        <v>1.3460000000000001</v>
      </c>
      <c r="S520" s="307"/>
      <c r="T520" s="271">
        <v>7.55</v>
      </c>
      <c r="U520" s="267"/>
      <c r="V520" s="268"/>
      <c r="W520" s="267"/>
      <c r="X520" s="270"/>
      <c r="Y520" s="274"/>
      <c r="Z520" s="290"/>
      <c r="AA520" s="274"/>
      <c r="AB520" s="275"/>
      <c r="AC520" s="274"/>
      <c r="AD520" s="265"/>
      <c r="AE520" s="274" t="s">
        <v>1505</v>
      </c>
      <c r="AF520" s="274"/>
      <c r="AG520" s="275"/>
      <c r="AH520" s="274"/>
      <c r="AI520" s="274"/>
      <c r="AJ520" s="275"/>
      <c r="AK520" s="270"/>
      <c r="AL520" s="274"/>
      <c r="AM520" s="275"/>
      <c r="AN520" s="274"/>
      <c r="AO520" s="275"/>
      <c r="AP520" s="274"/>
      <c r="AQ520" s="277">
        <f t="shared" si="72"/>
        <v>6</v>
      </c>
      <c r="AR520" s="275" t="s">
        <v>737</v>
      </c>
      <c r="AS520" s="267"/>
      <c r="AT520" s="273"/>
      <c r="AU520" s="272"/>
      <c r="AV520" s="272"/>
      <c r="AW520" s="268"/>
      <c r="AX520" s="273"/>
      <c r="AY520" s="273"/>
      <c r="AZ520" s="275"/>
      <c r="BA520" s="268"/>
      <c r="BB520" s="268"/>
      <c r="BC520" s="268"/>
      <c r="BD520" s="268"/>
      <c r="BE520" s="267"/>
      <c r="BF520" s="275"/>
      <c r="BG520" s="275"/>
      <c r="BH520" s="275"/>
      <c r="BI520" s="275"/>
      <c r="BJ520" s="278">
        <v>45838</v>
      </c>
      <c r="BK520" s="305">
        <v>45838</v>
      </c>
      <c r="BL520" s="431" t="s">
        <v>4807</v>
      </c>
      <c r="BM520" s="272"/>
      <c r="BN520" s="422">
        <v>7</v>
      </c>
      <c r="BO520" s="422">
        <v>7</v>
      </c>
      <c r="BP520" s="303"/>
      <c r="BQ520" s="293">
        <v>45836</v>
      </c>
      <c r="BR520" s="284" t="s">
        <v>4808</v>
      </c>
      <c r="BS520" s="280" t="str">
        <f>IF(_DBcomps[[#This Row],[Problem]]="","Yes","No")</f>
        <v>Yes</v>
      </c>
      <c r="BT520" s="273"/>
      <c r="BU520" s="273"/>
      <c r="BV520" s="273">
        <v>1</v>
      </c>
      <c r="BW520" s="294"/>
      <c r="BX520" s="273">
        <v>5</v>
      </c>
      <c r="BY520" s="279" t="s">
        <v>1259</v>
      </c>
      <c r="BZ520" s="1122"/>
      <c r="CA520" s="279"/>
      <c r="CB520" s="279"/>
      <c r="CC520" s="279"/>
      <c r="CD520" s="816"/>
      <c r="CE520" s="245"/>
      <c r="CF520" s="245"/>
      <c r="CG520" s="245"/>
    </row>
    <row r="521" spans="1:85">
      <c r="A521" s="780" t="s">
        <v>58</v>
      </c>
      <c r="B521" s="781" t="s">
        <v>2127</v>
      </c>
      <c r="C521" s="781" t="s">
        <v>503</v>
      </c>
      <c r="D521" s="780" t="s">
        <v>4831</v>
      </c>
      <c r="E521" s="265">
        <v>45838</v>
      </c>
      <c r="F521" s="266" t="str">
        <f>IF(_DBcomps[[#This Row],[Lab RTS]]="","No","Yes")</f>
        <v>Yes</v>
      </c>
      <c r="G521" s="267">
        <v>54.21</v>
      </c>
      <c r="H521" s="267"/>
      <c r="I521" s="267"/>
      <c r="J521" s="267"/>
      <c r="K521" s="267"/>
      <c r="L521" s="268"/>
      <c r="M521" s="275"/>
      <c r="N521" s="267"/>
      <c r="O521" s="267"/>
      <c r="P521" s="1354">
        <v>8.15</v>
      </c>
      <c r="Q521" s="269">
        <v>1080</v>
      </c>
      <c r="R521" s="307">
        <v>1.343</v>
      </c>
      <c r="S521" s="307"/>
      <c r="T521" s="271">
        <v>7.43</v>
      </c>
      <c r="U521" s="267"/>
      <c r="V521" s="268"/>
      <c r="W521" s="267"/>
      <c r="X521" s="270"/>
      <c r="Y521" s="274"/>
      <c r="Z521" s="290"/>
      <c r="AA521" s="274"/>
      <c r="AB521" s="275"/>
      <c r="AC521" s="274"/>
      <c r="AD521" s="265"/>
      <c r="AE521" s="274" t="s">
        <v>1505</v>
      </c>
      <c r="AF521" s="274"/>
      <c r="AG521" s="275"/>
      <c r="AH521" s="274"/>
      <c r="AI521" s="274"/>
      <c r="AJ521" s="275"/>
      <c r="AK521" s="270"/>
      <c r="AL521" s="274"/>
      <c r="AM521" s="275"/>
      <c r="AN521" s="274"/>
      <c r="AO521" s="275"/>
      <c r="AP521" s="274"/>
      <c r="AQ521" s="277">
        <f t="shared" ref="AQ521:AQ526" si="73">MONTH(E521)</f>
        <v>6</v>
      </c>
      <c r="AR521" s="275" t="s">
        <v>737</v>
      </c>
      <c r="AS521" s="267"/>
      <c r="AT521" s="273"/>
      <c r="AU521" s="272"/>
      <c r="AV521" s="272"/>
      <c r="AW521" s="268"/>
      <c r="AX521" s="273"/>
      <c r="AY521" s="273"/>
      <c r="AZ521" s="275"/>
      <c r="BA521" s="268"/>
      <c r="BB521" s="268"/>
      <c r="BC521" s="268"/>
      <c r="BD521" s="268"/>
      <c r="BE521" s="267"/>
      <c r="BF521" s="275"/>
      <c r="BG521" s="275"/>
      <c r="BH521" s="275"/>
      <c r="BI521" s="275"/>
      <c r="BJ521" s="278">
        <v>45839</v>
      </c>
      <c r="BK521" s="305">
        <v>45839</v>
      </c>
      <c r="BL521" s="431" t="s">
        <v>4832</v>
      </c>
      <c r="BM521" s="272"/>
      <c r="BN521" s="422">
        <v>5</v>
      </c>
      <c r="BO521" s="422">
        <v>7</v>
      </c>
      <c r="BP521" s="303"/>
      <c r="BQ521" s="293">
        <v>45838</v>
      </c>
      <c r="BR521" s="284" t="s">
        <v>4833</v>
      </c>
      <c r="BS521" s="280" t="str">
        <f>IF(_DBcomps[[#This Row],[Problem]]="","Yes","No")</f>
        <v>Yes</v>
      </c>
      <c r="BT521" s="273"/>
      <c r="BU521" s="273"/>
      <c r="BV521" s="273">
        <v>1</v>
      </c>
      <c r="BW521" s="294"/>
      <c r="BX521" s="273">
        <v>5</v>
      </c>
      <c r="BY521" s="279" t="s">
        <v>1259</v>
      </c>
      <c r="BZ521" s="1122"/>
      <c r="CA521" s="279"/>
      <c r="CB521" s="279"/>
      <c r="CC521" s="279"/>
      <c r="CD521" s="816"/>
      <c r="CE521" s="245"/>
      <c r="CF521" s="245"/>
      <c r="CG521" s="245"/>
    </row>
    <row r="522" spans="1:85">
      <c r="A522" s="780" t="s">
        <v>58</v>
      </c>
      <c r="B522" s="781" t="s">
        <v>2127</v>
      </c>
      <c r="C522" s="781" t="s">
        <v>503</v>
      </c>
      <c r="D522" s="780" t="s">
        <v>4840</v>
      </c>
      <c r="E522" s="265">
        <v>45839</v>
      </c>
      <c r="F522" s="266" t="str">
        <f>IF(_DBcomps[[#This Row],[Lab RTS]]="","No","Yes")</f>
        <v>Yes</v>
      </c>
      <c r="G522" s="267">
        <v>53.53</v>
      </c>
      <c r="H522" s="267"/>
      <c r="I522" s="267"/>
      <c r="J522" s="267"/>
      <c r="K522" s="267"/>
      <c r="L522" s="268"/>
      <c r="M522" s="275"/>
      <c r="N522" s="267"/>
      <c r="O522" s="267"/>
      <c r="P522" s="1354">
        <v>8.9</v>
      </c>
      <c r="Q522" s="269">
        <v>1060</v>
      </c>
      <c r="R522" s="307">
        <v>1.329</v>
      </c>
      <c r="S522" s="307"/>
      <c r="T522" s="271">
        <v>7.39</v>
      </c>
      <c r="U522" s="267"/>
      <c r="V522" s="268"/>
      <c r="W522" s="267"/>
      <c r="X522" s="270"/>
      <c r="Y522" s="274"/>
      <c r="Z522" s="290"/>
      <c r="AA522" s="274"/>
      <c r="AB522" s="275"/>
      <c r="AC522" s="274"/>
      <c r="AD522" s="265"/>
      <c r="AE522" s="274" t="s">
        <v>1505</v>
      </c>
      <c r="AF522" s="274"/>
      <c r="AG522" s="275"/>
      <c r="AH522" s="274"/>
      <c r="AI522" s="274"/>
      <c r="AJ522" s="275"/>
      <c r="AK522" s="270"/>
      <c r="AL522" s="274"/>
      <c r="AM522" s="275"/>
      <c r="AN522" s="274"/>
      <c r="AO522" s="275"/>
      <c r="AP522" s="274"/>
      <c r="AQ522" s="277">
        <f t="shared" si="73"/>
        <v>7</v>
      </c>
      <c r="AR522" s="275" t="s">
        <v>737</v>
      </c>
      <c r="AS522" s="267"/>
      <c r="AT522" s="273"/>
      <c r="AU522" s="272"/>
      <c r="AV522" s="272"/>
      <c r="AW522" s="268"/>
      <c r="AX522" s="273"/>
      <c r="AY522" s="273"/>
      <c r="AZ522" s="275"/>
      <c r="BA522" s="268"/>
      <c r="BB522" s="268"/>
      <c r="BC522" s="268"/>
      <c r="BD522" s="268"/>
      <c r="BE522" s="267"/>
      <c r="BF522" s="275"/>
      <c r="BG522" s="275"/>
      <c r="BH522" s="275"/>
      <c r="BI522" s="275"/>
      <c r="BJ522" s="278">
        <v>45840</v>
      </c>
      <c r="BK522" s="305">
        <v>45840</v>
      </c>
      <c r="BL522" s="431" t="s">
        <v>4842</v>
      </c>
      <c r="BM522" s="272"/>
      <c r="BN522" s="422">
        <v>7</v>
      </c>
      <c r="BO522" s="422">
        <v>7</v>
      </c>
      <c r="BP522" s="303"/>
      <c r="BQ522" s="293">
        <v>45838</v>
      </c>
      <c r="BR522" s="284" t="s">
        <v>4844</v>
      </c>
      <c r="BS522" s="280" t="str">
        <f>IF(_DBcomps[[#This Row],[Problem]]="","Yes","No")</f>
        <v>Yes</v>
      </c>
      <c r="BT522" s="273"/>
      <c r="BU522" s="273"/>
      <c r="BV522" s="273">
        <v>1</v>
      </c>
      <c r="BW522" s="294"/>
      <c r="BX522" s="273">
        <v>5</v>
      </c>
      <c r="BY522" s="279" t="s">
        <v>1259</v>
      </c>
      <c r="BZ522" s="1122"/>
      <c r="CA522" s="279"/>
      <c r="CB522" s="279"/>
      <c r="CC522" s="279"/>
      <c r="CD522" s="816"/>
      <c r="CE522" s="245"/>
      <c r="CF522" s="245"/>
      <c r="CG522" s="245"/>
    </row>
    <row r="523" spans="1:85">
      <c r="A523" s="780" t="s">
        <v>58</v>
      </c>
      <c r="B523" s="781" t="s">
        <v>2127</v>
      </c>
      <c r="C523" s="781" t="s">
        <v>503</v>
      </c>
      <c r="D523" s="780" t="s">
        <v>4841</v>
      </c>
      <c r="E523" s="265">
        <v>45839</v>
      </c>
      <c r="F523" s="266" t="str">
        <f>IF(_DBcomps[[#This Row],[Lab RTS]]="","No","Yes")</f>
        <v>Yes</v>
      </c>
      <c r="G523" s="267">
        <v>53.73</v>
      </c>
      <c r="H523" s="267"/>
      <c r="I523" s="267"/>
      <c r="J523" s="267"/>
      <c r="K523" s="267"/>
      <c r="L523" s="268"/>
      <c r="M523" s="275"/>
      <c r="N523" s="267"/>
      <c r="O523" s="267"/>
      <c r="P523" s="1354">
        <v>9.01</v>
      </c>
      <c r="Q523" s="269">
        <v>1104</v>
      </c>
      <c r="R523" s="307">
        <v>1.3420000000000001</v>
      </c>
      <c r="S523" s="307"/>
      <c r="T523" s="271">
        <v>7.45</v>
      </c>
      <c r="U523" s="267"/>
      <c r="V523" s="268"/>
      <c r="W523" s="267"/>
      <c r="X523" s="270"/>
      <c r="Y523" s="274"/>
      <c r="Z523" s="290"/>
      <c r="AA523" s="274"/>
      <c r="AB523" s="275"/>
      <c r="AC523" s="274"/>
      <c r="AD523" s="265"/>
      <c r="AE523" s="274" t="s">
        <v>1505</v>
      </c>
      <c r="AF523" s="274"/>
      <c r="AG523" s="275"/>
      <c r="AH523" s="274"/>
      <c r="AI523" s="274"/>
      <c r="AJ523" s="275"/>
      <c r="AK523" s="270"/>
      <c r="AL523" s="274"/>
      <c r="AM523" s="275"/>
      <c r="AN523" s="274"/>
      <c r="AO523" s="275"/>
      <c r="AP523" s="274"/>
      <c r="AQ523" s="277">
        <f t="shared" si="73"/>
        <v>7</v>
      </c>
      <c r="AR523" s="275" t="s">
        <v>737</v>
      </c>
      <c r="AS523" s="267"/>
      <c r="AT523" s="273"/>
      <c r="AU523" s="272"/>
      <c r="AV523" s="272"/>
      <c r="AW523" s="268"/>
      <c r="AX523" s="273"/>
      <c r="AY523" s="273"/>
      <c r="AZ523" s="275"/>
      <c r="BA523" s="268"/>
      <c r="BB523" s="268"/>
      <c r="BC523" s="268"/>
      <c r="BD523" s="268"/>
      <c r="BE523" s="267"/>
      <c r="BF523" s="275"/>
      <c r="BG523" s="275"/>
      <c r="BH523" s="275"/>
      <c r="BI523" s="275"/>
      <c r="BJ523" s="278">
        <v>45840</v>
      </c>
      <c r="BK523" s="305">
        <v>45840</v>
      </c>
      <c r="BL523" s="431" t="s">
        <v>4843</v>
      </c>
      <c r="BM523" s="272"/>
      <c r="BN523" s="422">
        <v>6</v>
      </c>
      <c r="BO523" s="422">
        <v>7</v>
      </c>
      <c r="BP523" s="303"/>
      <c r="BQ523" s="293">
        <v>45839</v>
      </c>
      <c r="BR523" s="284" t="s">
        <v>4845</v>
      </c>
      <c r="BS523" s="280" t="str">
        <f>IF(_DBcomps[[#This Row],[Problem]]="","Yes","No")</f>
        <v>Yes</v>
      </c>
      <c r="BT523" s="273"/>
      <c r="BU523" s="273"/>
      <c r="BV523" s="273">
        <v>1</v>
      </c>
      <c r="BW523" s="294"/>
      <c r="BX523" s="273">
        <v>5</v>
      </c>
      <c r="BY523" s="279" t="s">
        <v>1259</v>
      </c>
      <c r="BZ523" s="1122"/>
      <c r="CA523" s="279"/>
      <c r="CB523" s="279"/>
      <c r="CC523" s="279"/>
      <c r="CD523" s="816"/>
      <c r="CE523" s="245"/>
      <c r="CF523" s="245"/>
      <c r="CG523" s="245"/>
    </row>
    <row r="524" spans="1:85">
      <c r="A524" s="780" t="s">
        <v>58</v>
      </c>
      <c r="B524" s="781" t="s">
        <v>2127</v>
      </c>
      <c r="C524" s="781" t="s">
        <v>503</v>
      </c>
      <c r="D524" s="780" t="s">
        <v>4849</v>
      </c>
      <c r="E524" s="265">
        <v>45840</v>
      </c>
      <c r="F524" s="266" t="str">
        <f>IF(_DBcomps[[#This Row],[Lab RTS]]="","No","Yes")</f>
        <v>Yes</v>
      </c>
      <c r="G524" s="267">
        <v>53.61</v>
      </c>
      <c r="H524" s="267"/>
      <c r="I524" s="267"/>
      <c r="J524" s="267"/>
      <c r="K524" s="267"/>
      <c r="L524" s="268"/>
      <c r="M524" s="275"/>
      <c r="N524" s="267"/>
      <c r="O524" s="267"/>
      <c r="P524" s="1354">
        <v>9.3699999999999992</v>
      </c>
      <c r="Q524" s="269">
        <v>1020</v>
      </c>
      <c r="R524" s="307">
        <v>1.319</v>
      </c>
      <c r="S524" s="307"/>
      <c r="T524" s="271">
        <v>7.6</v>
      </c>
      <c r="U524" s="267"/>
      <c r="V524" s="268"/>
      <c r="W524" s="267"/>
      <c r="X524" s="270"/>
      <c r="Y524" s="274"/>
      <c r="Z524" s="290"/>
      <c r="AA524" s="274"/>
      <c r="AB524" s="275"/>
      <c r="AC524" s="274"/>
      <c r="AD524" s="265"/>
      <c r="AE524" s="274">
        <v>3.7000000000000002E-3</v>
      </c>
      <c r="AF524" s="274"/>
      <c r="AG524" s="275"/>
      <c r="AH524" s="274"/>
      <c r="AI524" s="274"/>
      <c r="AJ524" s="275"/>
      <c r="AK524" s="270"/>
      <c r="AL524" s="274"/>
      <c r="AM524" s="275"/>
      <c r="AN524" s="274"/>
      <c r="AO524" s="275"/>
      <c r="AP524" s="274"/>
      <c r="AQ524" s="277">
        <f t="shared" si="73"/>
        <v>7</v>
      </c>
      <c r="AR524" s="275" t="s">
        <v>737</v>
      </c>
      <c r="AS524" s="267"/>
      <c r="AT524" s="273"/>
      <c r="AU524" s="272"/>
      <c r="AV524" s="272"/>
      <c r="AW524" s="268"/>
      <c r="AX524" s="273"/>
      <c r="AY524" s="273"/>
      <c r="AZ524" s="275"/>
      <c r="BA524" s="268"/>
      <c r="BB524" s="268"/>
      <c r="BC524" s="268"/>
      <c r="BD524" s="268"/>
      <c r="BE524" s="267"/>
      <c r="BF524" s="275"/>
      <c r="BG524" s="275"/>
      <c r="BH524" s="275"/>
      <c r="BI524" s="275"/>
      <c r="BJ524" s="278">
        <v>45840</v>
      </c>
      <c r="BK524" s="305">
        <v>45840</v>
      </c>
      <c r="BL524" s="431" t="s">
        <v>4850</v>
      </c>
      <c r="BM524" s="272"/>
      <c r="BN524" s="422">
        <v>6</v>
      </c>
      <c r="BO524" s="422">
        <v>7</v>
      </c>
      <c r="BP524" s="303"/>
      <c r="BQ524" s="293">
        <v>45839</v>
      </c>
      <c r="BR524" s="284" t="s">
        <v>4851</v>
      </c>
      <c r="BS524" s="280" t="str">
        <f>IF(_DBcomps[[#This Row],[Problem]]="","Yes","No")</f>
        <v>Yes</v>
      </c>
      <c r="BT524" s="273"/>
      <c r="BU524" s="273"/>
      <c r="BV524" s="273">
        <v>1</v>
      </c>
      <c r="BW524" s="294"/>
      <c r="BX524" s="273">
        <v>5</v>
      </c>
      <c r="BY524" s="279" t="s">
        <v>1259</v>
      </c>
      <c r="BZ524" s="1122"/>
      <c r="CA524" s="279"/>
      <c r="CB524" s="279"/>
      <c r="CC524" s="279"/>
      <c r="CD524" s="816"/>
      <c r="CE524" s="245"/>
      <c r="CF524" s="245"/>
      <c r="CG524" s="245"/>
    </row>
    <row r="525" spans="1:85">
      <c r="A525" s="780" t="s">
        <v>58</v>
      </c>
      <c r="B525" s="781" t="s">
        <v>2127</v>
      </c>
      <c r="C525" s="781" t="s">
        <v>503</v>
      </c>
      <c r="D525" s="780" t="s">
        <v>4869</v>
      </c>
      <c r="E525" s="265">
        <v>45841</v>
      </c>
      <c r="F525" s="266" t="str">
        <f>IF(_DBcomps[[#This Row],[Lab RTS]]="","No","Yes")</f>
        <v>Yes</v>
      </c>
      <c r="G525" s="267">
        <v>54.22</v>
      </c>
      <c r="H525" s="267"/>
      <c r="I525" s="267"/>
      <c r="J525" s="267"/>
      <c r="K525" s="267"/>
      <c r="L525" s="268"/>
      <c r="M525" s="275"/>
      <c r="N525" s="267"/>
      <c r="O525" s="267"/>
      <c r="P525" s="1354">
        <v>9.5</v>
      </c>
      <c r="Q525" s="269">
        <v>928</v>
      </c>
      <c r="R525" s="307">
        <v>1.3320000000000001</v>
      </c>
      <c r="S525" s="307"/>
      <c r="T525" s="271">
        <v>7.6</v>
      </c>
      <c r="U525" s="267"/>
      <c r="V525" s="268"/>
      <c r="W525" s="267"/>
      <c r="X525" s="270"/>
      <c r="Y525" s="274"/>
      <c r="Z525" s="290"/>
      <c r="AA525" s="274"/>
      <c r="AB525" s="275"/>
      <c r="AC525" s="274"/>
      <c r="AD525" s="265"/>
      <c r="AE525" s="274">
        <v>3.0000000000000001E-3</v>
      </c>
      <c r="AF525" s="274"/>
      <c r="AG525" s="275"/>
      <c r="AH525" s="274"/>
      <c r="AI525" s="274"/>
      <c r="AJ525" s="275"/>
      <c r="AK525" s="270"/>
      <c r="AL525" s="274"/>
      <c r="AM525" s="275"/>
      <c r="AN525" s="274"/>
      <c r="AO525" s="275"/>
      <c r="AP525" s="274"/>
      <c r="AQ525" s="277">
        <f t="shared" si="73"/>
        <v>7</v>
      </c>
      <c r="AR525" s="275" t="s">
        <v>737</v>
      </c>
      <c r="AS525" s="267"/>
      <c r="AT525" s="273"/>
      <c r="AU525" s="272"/>
      <c r="AV525" s="272"/>
      <c r="AW525" s="268"/>
      <c r="AX525" s="273"/>
      <c r="AY525" s="273"/>
      <c r="AZ525" s="275"/>
      <c r="BA525" s="268"/>
      <c r="BB525" s="268"/>
      <c r="BC525" s="268"/>
      <c r="BD525" s="268"/>
      <c r="BE525" s="267"/>
      <c r="BF525" s="275"/>
      <c r="BG525" s="275"/>
      <c r="BH525" s="275"/>
      <c r="BI525" s="275"/>
      <c r="BJ525" s="278">
        <v>45841</v>
      </c>
      <c r="BK525" s="305">
        <v>45841</v>
      </c>
      <c r="BL525" s="431" t="s">
        <v>4870</v>
      </c>
      <c r="BM525" s="272"/>
      <c r="BN525" s="422">
        <v>6</v>
      </c>
      <c r="BO525" s="422">
        <v>7</v>
      </c>
      <c r="BP525" s="303"/>
      <c r="BQ525" s="293">
        <v>45840</v>
      </c>
      <c r="BR525" s="284" t="s">
        <v>4871</v>
      </c>
      <c r="BS525" s="280" t="str">
        <f>IF(_DBcomps[[#This Row],[Problem]]="","Yes","No")</f>
        <v>Yes</v>
      </c>
      <c r="BT525" s="273"/>
      <c r="BU525" s="273"/>
      <c r="BV525" s="273">
        <v>1</v>
      </c>
      <c r="BW525" s="294"/>
      <c r="BX525" s="273">
        <v>5</v>
      </c>
      <c r="BY525" s="279" t="s">
        <v>1259</v>
      </c>
      <c r="BZ525" s="1122"/>
      <c r="CA525" s="279"/>
      <c r="CB525" s="279"/>
      <c r="CC525" s="279"/>
      <c r="CD525" s="816"/>
      <c r="CE525" s="245"/>
      <c r="CF525" s="245"/>
      <c r="CG525" s="245"/>
    </row>
    <row r="526" spans="1:85">
      <c r="A526" s="780" t="s">
        <v>58</v>
      </c>
      <c r="B526" s="781" t="s">
        <v>2127</v>
      </c>
      <c r="C526" s="781" t="s">
        <v>503</v>
      </c>
      <c r="D526" s="780" t="s">
        <v>4891</v>
      </c>
      <c r="E526" s="265">
        <v>45841</v>
      </c>
      <c r="F526" s="266" t="str">
        <f>IF(_DBcomps[[#This Row],[Lab RTS]]="","No","Yes")</f>
        <v>Yes</v>
      </c>
      <c r="G526" s="267">
        <v>53.72</v>
      </c>
      <c r="H526" s="267"/>
      <c r="I526" s="267"/>
      <c r="J526" s="267"/>
      <c r="K526" s="267"/>
      <c r="L526" s="268"/>
      <c r="M526" s="275"/>
      <c r="N526" s="267"/>
      <c r="O526" s="267"/>
      <c r="P526" s="1354">
        <v>9.24</v>
      </c>
      <c r="Q526" s="269">
        <v>1028</v>
      </c>
      <c r="R526" s="307">
        <v>1.335</v>
      </c>
      <c r="S526" s="307"/>
      <c r="T526" s="271">
        <v>7.49</v>
      </c>
      <c r="U526" s="267"/>
      <c r="V526" s="268"/>
      <c r="W526" s="267"/>
      <c r="X526" s="270"/>
      <c r="Y526" s="274"/>
      <c r="Z526" s="290"/>
      <c r="AA526" s="274"/>
      <c r="AB526" s="275"/>
      <c r="AC526" s="274"/>
      <c r="AD526" s="265"/>
      <c r="AE526" s="274">
        <v>1E-3</v>
      </c>
      <c r="AF526" s="274"/>
      <c r="AG526" s="275"/>
      <c r="AH526" s="274"/>
      <c r="AI526" s="274"/>
      <c r="AJ526" s="275"/>
      <c r="AK526" s="270"/>
      <c r="AL526" s="274"/>
      <c r="AM526" s="275"/>
      <c r="AN526" s="274"/>
      <c r="AO526" s="275"/>
      <c r="AP526" s="274"/>
      <c r="AQ526" s="277">
        <f t="shared" si="73"/>
        <v>7</v>
      </c>
      <c r="AR526" s="275" t="s">
        <v>737</v>
      </c>
      <c r="AS526" s="267"/>
      <c r="AT526" s="273"/>
      <c r="AU526" s="272"/>
      <c r="AV526" s="272"/>
      <c r="AW526" s="268"/>
      <c r="AX526" s="273"/>
      <c r="AY526" s="273"/>
      <c r="AZ526" s="275"/>
      <c r="BA526" s="268"/>
      <c r="BB526" s="268"/>
      <c r="BC526" s="268"/>
      <c r="BD526" s="268"/>
      <c r="BE526" s="267"/>
      <c r="BF526" s="275"/>
      <c r="BG526" s="275"/>
      <c r="BH526" s="275"/>
      <c r="BI526" s="275"/>
      <c r="BJ526" s="278">
        <v>45845</v>
      </c>
      <c r="BK526" s="305">
        <v>45845</v>
      </c>
      <c r="BL526" s="431" t="s">
        <v>4892</v>
      </c>
      <c r="BM526" s="272"/>
      <c r="BN526" s="422">
        <v>7</v>
      </c>
      <c r="BO526" s="422">
        <v>7</v>
      </c>
      <c r="BP526" s="303"/>
      <c r="BQ526" s="293">
        <v>45840</v>
      </c>
      <c r="BR526" s="284" t="s">
        <v>4893</v>
      </c>
      <c r="BS526" s="280" t="str">
        <f>IF(_DBcomps[[#This Row],[Problem]]="","Yes","No")</f>
        <v>Yes</v>
      </c>
      <c r="BT526" s="273"/>
      <c r="BU526" s="273"/>
      <c r="BV526" s="273">
        <v>1</v>
      </c>
      <c r="BW526" s="294"/>
      <c r="BX526" s="273">
        <v>5</v>
      </c>
      <c r="BY526" s="279" t="s">
        <v>1259</v>
      </c>
      <c r="BZ526" s="1122"/>
      <c r="CA526" s="279"/>
      <c r="CB526" s="279"/>
      <c r="CC526" s="279"/>
      <c r="CD526" s="816"/>
      <c r="CE526" s="245"/>
      <c r="CF526" s="245"/>
      <c r="CG526" s="245"/>
    </row>
    <row r="527" spans="1:85">
      <c r="A527" s="780" t="s">
        <v>58</v>
      </c>
      <c r="B527" s="781" t="s">
        <v>2127</v>
      </c>
      <c r="C527" s="781" t="s">
        <v>503</v>
      </c>
      <c r="D527" s="780" t="s">
        <v>4944</v>
      </c>
      <c r="E527" s="265">
        <v>45848</v>
      </c>
      <c r="F527" s="266" t="str">
        <f>IF(_DBcomps[[#This Row],[Lab RTS]]="","No","Yes")</f>
        <v>Yes</v>
      </c>
      <c r="G527" s="267">
        <v>53.91</v>
      </c>
      <c r="H527" s="267"/>
      <c r="I527" s="267"/>
      <c r="J527" s="267"/>
      <c r="K527" s="267"/>
      <c r="L527" s="268"/>
      <c r="M527" s="275"/>
      <c r="N527" s="267"/>
      <c r="O527" s="267"/>
      <c r="P527" s="1354">
        <v>8.9600000000000009</v>
      </c>
      <c r="Q527" s="269">
        <v>1290</v>
      </c>
      <c r="R527" s="307">
        <v>1.331</v>
      </c>
      <c r="S527" s="307"/>
      <c r="T527" s="271">
        <v>7.69</v>
      </c>
      <c r="U527" s="267"/>
      <c r="V527" s="268"/>
      <c r="W527" s="267"/>
      <c r="X527" s="270"/>
      <c r="Y527" s="274"/>
      <c r="Z527" s="290"/>
      <c r="AA527" s="274"/>
      <c r="AB527" s="275"/>
      <c r="AC527" s="274"/>
      <c r="AD527" s="265"/>
      <c r="AE527" s="274" t="s">
        <v>1505</v>
      </c>
      <c r="AF527" s="274"/>
      <c r="AG527" s="275"/>
      <c r="AH527" s="274"/>
      <c r="AI527" s="274"/>
      <c r="AJ527" s="275"/>
      <c r="AK527" s="270"/>
      <c r="AL527" s="274"/>
      <c r="AM527" s="275"/>
      <c r="AN527" s="274"/>
      <c r="AO527" s="275"/>
      <c r="AP527" s="274"/>
      <c r="AQ527" s="277">
        <f t="shared" ref="AQ527:AQ533" si="74">MONTH(E527)</f>
        <v>7</v>
      </c>
      <c r="AR527" s="275" t="s">
        <v>737</v>
      </c>
      <c r="AS527" s="267"/>
      <c r="AT527" s="273"/>
      <c r="AU527" s="272"/>
      <c r="AV527" s="272"/>
      <c r="AW527" s="268"/>
      <c r="AX527" s="273"/>
      <c r="AY527" s="273"/>
      <c r="AZ527" s="275"/>
      <c r="BA527" s="268"/>
      <c r="BB527" s="268"/>
      <c r="BC527" s="268"/>
      <c r="BD527" s="268"/>
      <c r="BE527" s="267"/>
      <c r="BF527" s="275"/>
      <c r="BG527" s="275"/>
      <c r="BH527" s="275"/>
      <c r="BI527" s="275"/>
      <c r="BJ527" s="278">
        <v>45849</v>
      </c>
      <c r="BK527" s="305">
        <v>45849</v>
      </c>
      <c r="BL527" s="431" t="s">
        <v>4945</v>
      </c>
      <c r="BM527" s="272"/>
      <c r="BN527" s="422">
        <v>9</v>
      </c>
      <c r="BO527" s="422">
        <v>7</v>
      </c>
      <c r="BP527" s="303"/>
      <c r="BQ527" s="293">
        <v>45847</v>
      </c>
      <c r="BR527" s="284" t="s">
        <v>4946</v>
      </c>
      <c r="BS527" s="280" t="str">
        <f>IF(_DBcomps[[#This Row],[Problem]]="","Yes","No")</f>
        <v>No</v>
      </c>
      <c r="BT527" s="273"/>
      <c r="BU527" s="273"/>
      <c r="BV527" s="273">
        <v>1</v>
      </c>
      <c r="BW527" s="294">
        <v>1</v>
      </c>
      <c r="BX527" s="273">
        <v>5</v>
      </c>
      <c r="BY527" s="279" t="s">
        <v>1259</v>
      </c>
      <c r="BZ527" s="271">
        <v>2.2799999999999998</v>
      </c>
      <c r="CA527" s="279" t="s">
        <v>1337</v>
      </c>
      <c r="CB527" s="279" t="s">
        <v>1245</v>
      </c>
      <c r="CC527" s="279" t="s">
        <v>1250</v>
      </c>
      <c r="CD527" s="816"/>
      <c r="CE527" s="245"/>
      <c r="CF527" s="245"/>
      <c r="CG527" s="245"/>
    </row>
    <row r="528" spans="1:85">
      <c r="A528" s="780" t="s">
        <v>58</v>
      </c>
      <c r="B528" s="781" t="s">
        <v>2127</v>
      </c>
      <c r="C528" s="781" t="s">
        <v>503</v>
      </c>
      <c r="D528" s="780" t="s">
        <v>4957</v>
      </c>
      <c r="E528" s="265">
        <v>45849</v>
      </c>
      <c r="F528" s="266" t="str">
        <f>IF(_DBcomps[[#This Row],[Lab RTS]]="","No","Yes")</f>
        <v>Yes</v>
      </c>
      <c r="G528" s="267">
        <v>54.18</v>
      </c>
      <c r="H528" s="267"/>
      <c r="I528" s="267"/>
      <c r="J528" s="267"/>
      <c r="K528" s="267"/>
      <c r="L528" s="268"/>
      <c r="M528" s="275"/>
      <c r="N528" s="267"/>
      <c r="O528" s="267"/>
      <c r="P528" s="1354">
        <v>9.0299999999999994</v>
      </c>
      <c r="Q528" s="269">
        <v>1376</v>
      </c>
      <c r="R528" s="307">
        <v>1.329</v>
      </c>
      <c r="S528" s="307"/>
      <c r="T528" s="271">
        <v>7.4</v>
      </c>
      <c r="U528" s="267"/>
      <c r="V528" s="268"/>
      <c r="W528" s="267"/>
      <c r="X528" s="270"/>
      <c r="Y528" s="274"/>
      <c r="Z528" s="290"/>
      <c r="AA528" s="274"/>
      <c r="AB528" s="275"/>
      <c r="AC528" s="274"/>
      <c r="AD528" s="265"/>
      <c r="AE528" s="274" t="s">
        <v>1505</v>
      </c>
      <c r="AF528" s="274"/>
      <c r="AG528" s="275"/>
      <c r="AH528" s="274"/>
      <c r="AI528" s="274"/>
      <c r="AJ528" s="275"/>
      <c r="AK528" s="270"/>
      <c r="AL528" s="274"/>
      <c r="AM528" s="275"/>
      <c r="AN528" s="274"/>
      <c r="AO528" s="275"/>
      <c r="AP528" s="274"/>
      <c r="AQ528" s="277">
        <f t="shared" si="74"/>
        <v>7</v>
      </c>
      <c r="AR528" s="275" t="s">
        <v>737</v>
      </c>
      <c r="AS528" s="267"/>
      <c r="AT528" s="273"/>
      <c r="AU528" s="272"/>
      <c r="AV528" s="272"/>
      <c r="AW528" s="268"/>
      <c r="AX528" s="273"/>
      <c r="AY528" s="273"/>
      <c r="AZ528" s="275"/>
      <c r="BA528" s="268"/>
      <c r="BB528" s="268"/>
      <c r="BC528" s="268"/>
      <c r="BD528" s="268"/>
      <c r="BE528" s="267"/>
      <c r="BF528" s="275"/>
      <c r="BG528" s="275"/>
      <c r="BH528" s="275"/>
      <c r="BI528" s="275"/>
      <c r="BJ528" s="278">
        <v>45852</v>
      </c>
      <c r="BK528" s="305">
        <v>45852</v>
      </c>
      <c r="BL528" s="431" t="s">
        <v>4960</v>
      </c>
      <c r="BM528" s="272"/>
      <c r="BN528" s="422">
        <v>5</v>
      </c>
      <c r="BO528" s="422">
        <v>7</v>
      </c>
      <c r="BP528" s="303"/>
      <c r="BQ528" s="293">
        <v>45847</v>
      </c>
      <c r="BR528" s="284" t="s">
        <v>4963</v>
      </c>
      <c r="BS528" s="280" t="str">
        <f>IF(_DBcomps[[#This Row],[Problem]]="","Yes","No")</f>
        <v>Yes</v>
      </c>
      <c r="BT528" s="273"/>
      <c r="BU528" s="273"/>
      <c r="BV528" s="273">
        <v>1</v>
      </c>
      <c r="BW528" s="294"/>
      <c r="BX528" s="273">
        <v>5</v>
      </c>
      <c r="BY528" s="279" t="s">
        <v>1259</v>
      </c>
      <c r="BZ528" s="1122"/>
      <c r="CA528" s="279"/>
      <c r="CB528" s="279"/>
      <c r="CC528" s="279"/>
      <c r="CD528" s="816"/>
      <c r="CE528" s="245"/>
      <c r="CF528" s="245"/>
      <c r="CG528" s="245"/>
    </row>
    <row r="529" spans="1:85">
      <c r="A529" s="780" t="s">
        <v>58</v>
      </c>
      <c r="B529" s="781" t="s">
        <v>2127</v>
      </c>
      <c r="C529" s="781" t="s">
        <v>503</v>
      </c>
      <c r="D529" s="780" t="s">
        <v>4958</v>
      </c>
      <c r="E529" s="265">
        <v>45849</v>
      </c>
      <c r="F529" s="266" t="str">
        <f>IF(_DBcomps[[#This Row],[Lab RTS]]="","No","Yes")</f>
        <v>Yes</v>
      </c>
      <c r="G529" s="267">
        <v>53.66</v>
      </c>
      <c r="H529" s="267"/>
      <c r="I529" s="267"/>
      <c r="J529" s="267"/>
      <c r="K529" s="267"/>
      <c r="L529" s="268"/>
      <c r="M529" s="275"/>
      <c r="N529" s="267"/>
      <c r="O529" s="267"/>
      <c r="P529" s="1354">
        <v>8.7899999999999991</v>
      </c>
      <c r="Q529" s="269">
        <v>1260</v>
      </c>
      <c r="R529" s="307">
        <v>1.329</v>
      </c>
      <c r="S529" s="307"/>
      <c r="T529" s="271">
        <v>7.31</v>
      </c>
      <c r="U529" s="267"/>
      <c r="V529" s="268"/>
      <c r="W529" s="267"/>
      <c r="X529" s="270"/>
      <c r="Y529" s="274"/>
      <c r="Z529" s="290"/>
      <c r="AA529" s="274"/>
      <c r="AB529" s="275"/>
      <c r="AC529" s="274"/>
      <c r="AD529" s="265"/>
      <c r="AE529" s="274" t="s">
        <v>1505</v>
      </c>
      <c r="AF529" s="274"/>
      <c r="AG529" s="275"/>
      <c r="AH529" s="274"/>
      <c r="AI529" s="274"/>
      <c r="AJ529" s="275"/>
      <c r="AK529" s="270"/>
      <c r="AL529" s="274"/>
      <c r="AM529" s="275"/>
      <c r="AN529" s="274"/>
      <c r="AO529" s="275"/>
      <c r="AP529" s="274"/>
      <c r="AQ529" s="277">
        <f t="shared" si="74"/>
        <v>7</v>
      </c>
      <c r="AR529" s="275" t="s">
        <v>737</v>
      </c>
      <c r="AS529" s="267"/>
      <c r="AT529" s="273"/>
      <c r="AU529" s="272"/>
      <c r="AV529" s="272"/>
      <c r="AW529" s="268"/>
      <c r="AX529" s="273"/>
      <c r="AY529" s="273"/>
      <c r="AZ529" s="275"/>
      <c r="BA529" s="268"/>
      <c r="BB529" s="268"/>
      <c r="BC529" s="268"/>
      <c r="BD529" s="268"/>
      <c r="BE529" s="267"/>
      <c r="BF529" s="275"/>
      <c r="BG529" s="275"/>
      <c r="BH529" s="275"/>
      <c r="BI529" s="275"/>
      <c r="BJ529" s="278">
        <v>45852</v>
      </c>
      <c r="BK529" s="305">
        <v>45852</v>
      </c>
      <c r="BL529" s="431" t="s">
        <v>4961</v>
      </c>
      <c r="BM529" s="272"/>
      <c r="BN529" s="422">
        <v>6</v>
      </c>
      <c r="BO529" s="422">
        <v>7</v>
      </c>
      <c r="BP529" s="303"/>
      <c r="BQ529" s="293">
        <v>45847</v>
      </c>
      <c r="BR529" s="284" t="s">
        <v>1667</v>
      </c>
      <c r="BS529" s="280" t="str">
        <f>IF(_DBcomps[[#This Row],[Problem]]="","Yes","No")</f>
        <v>Yes</v>
      </c>
      <c r="BT529" s="273"/>
      <c r="BU529" s="273"/>
      <c r="BV529" s="273">
        <v>1</v>
      </c>
      <c r="BW529" s="294"/>
      <c r="BX529" s="273">
        <v>5</v>
      </c>
      <c r="BY529" s="279" t="s">
        <v>1259</v>
      </c>
      <c r="BZ529" s="1122"/>
      <c r="CA529" s="279"/>
      <c r="CB529" s="279"/>
      <c r="CC529" s="279"/>
      <c r="CD529" s="816"/>
      <c r="CE529" s="245"/>
      <c r="CF529" s="245"/>
      <c r="CG529" s="245"/>
    </row>
    <row r="530" spans="1:85">
      <c r="A530" s="780" t="s">
        <v>58</v>
      </c>
      <c r="B530" s="781" t="s">
        <v>2127</v>
      </c>
      <c r="C530" s="781" t="s">
        <v>503</v>
      </c>
      <c r="D530" s="780" t="s">
        <v>4959</v>
      </c>
      <c r="E530" s="265">
        <v>45852</v>
      </c>
      <c r="F530" s="266" t="str">
        <f>IF(_DBcomps[[#This Row],[Lab RTS]]="","No","Yes")</f>
        <v>Yes</v>
      </c>
      <c r="G530" s="267">
        <v>53.72</v>
      </c>
      <c r="H530" s="267"/>
      <c r="I530" s="267"/>
      <c r="J530" s="267"/>
      <c r="K530" s="267"/>
      <c r="L530" s="268"/>
      <c r="M530" s="275"/>
      <c r="N530" s="267"/>
      <c r="O530" s="267"/>
      <c r="P530" s="1354">
        <v>8.94</v>
      </c>
      <c r="Q530" s="269">
        <v>1152</v>
      </c>
      <c r="R530" s="307">
        <v>1.34</v>
      </c>
      <c r="S530" s="307"/>
      <c r="T530" s="271">
        <v>7.4</v>
      </c>
      <c r="U530" s="267"/>
      <c r="V530" s="268"/>
      <c r="W530" s="267"/>
      <c r="X530" s="270"/>
      <c r="Y530" s="274"/>
      <c r="Z530" s="290"/>
      <c r="AA530" s="274"/>
      <c r="AB530" s="275"/>
      <c r="AC530" s="274"/>
      <c r="AD530" s="265"/>
      <c r="AE530" s="274">
        <v>2.5000000000000001E-3</v>
      </c>
      <c r="AF530" s="274"/>
      <c r="AG530" s="275"/>
      <c r="AH530" s="274"/>
      <c r="AI530" s="274"/>
      <c r="AJ530" s="275"/>
      <c r="AK530" s="270"/>
      <c r="AL530" s="274"/>
      <c r="AM530" s="275"/>
      <c r="AN530" s="274"/>
      <c r="AO530" s="275"/>
      <c r="AP530" s="274"/>
      <c r="AQ530" s="277">
        <f t="shared" si="74"/>
        <v>7</v>
      </c>
      <c r="AR530" s="275" t="s">
        <v>737</v>
      </c>
      <c r="AS530" s="267"/>
      <c r="AT530" s="273"/>
      <c r="AU530" s="272"/>
      <c r="AV530" s="272"/>
      <c r="AW530" s="268"/>
      <c r="AX530" s="273"/>
      <c r="AY530" s="273"/>
      <c r="AZ530" s="275"/>
      <c r="BA530" s="268"/>
      <c r="BB530" s="268"/>
      <c r="BC530" s="268"/>
      <c r="BD530" s="268"/>
      <c r="BE530" s="267"/>
      <c r="BF530" s="275"/>
      <c r="BG530" s="275"/>
      <c r="BH530" s="275"/>
      <c r="BI530" s="275"/>
      <c r="BJ530" s="278">
        <v>45852</v>
      </c>
      <c r="BK530" s="305">
        <v>45852</v>
      </c>
      <c r="BL530" s="431" t="s">
        <v>4962</v>
      </c>
      <c r="BM530" s="272"/>
      <c r="BN530" s="422">
        <v>5</v>
      </c>
      <c r="BO530" s="422">
        <v>7</v>
      </c>
      <c r="BP530" s="303"/>
      <c r="BQ530" s="293">
        <v>45848</v>
      </c>
      <c r="BR530" s="284" t="s">
        <v>3317</v>
      </c>
      <c r="BS530" s="280" t="str">
        <f>IF(_DBcomps[[#This Row],[Problem]]="","Yes","No")</f>
        <v>Yes</v>
      </c>
      <c r="BT530" s="273"/>
      <c r="BU530" s="273"/>
      <c r="BV530" s="273">
        <v>1</v>
      </c>
      <c r="BW530" s="294"/>
      <c r="BX530" s="273">
        <v>5</v>
      </c>
      <c r="BY530" s="279" t="s">
        <v>1259</v>
      </c>
      <c r="BZ530" s="1122"/>
      <c r="CA530" s="279"/>
      <c r="CB530" s="279"/>
      <c r="CC530" s="279"/>
      <c r="CD530" s="816"/>
      <c r="CE530" s="245"/>
      <c r="CF530" s="245"/>
      <c r="CG530" s="245"/>
    </row>
    <row r="531" spans="1:85">
      <c r="A531" s="780" t="s">
        <v>58</v>
      </c>
      <c r="B531" s="781" t="s">
        <v>2127</v>
      </c>
      <c r="C531" s="781" t="s">
        <v>503</v>
      </c>
      <c r="D531" s="780" t="s">
        <v>4967</v>
      </c>
      <c r="E531" s="265">
        <v>45852</v>
      </c>
      <c r="F531" s="266" t="str">
        <f>IF(_DBcomps[[#This Row],[Lab RTS]]="","No","Yes")</f>
        <v>Yes</v>
      </c>
      <c r="G531" s="267">
        <v>53.83</v>
      </c>
      <c r="H531" s="267"/>
      <c r="I531" s="267"/>
      <c r="J531" s="267"/>
      <c r="K531" s="267"/>
      <c r="L531" s="268"/>
      <c r="M531" s="275"/>
      <c r="N531" s="267"/>
      <c r="O531" s="267"/>
      <c r="P531" s="1354">
        <v>10.35</v>
      </c>
      <c r="Q531" s="269">
        <v>1152</v>
      </c>
      <c r="R531" s="307">
        <v>1.34</v>
      </c>
      <c r="S531" s="307"/>
      <c r="T531" s="271">
        <v>7.34</v>
      </c>
      <c r="U531" s="267"/>
      <c r="V531" s="268"/>
      <c r="W531" s="267"/>
      <c r="X531" s="270"/>
      <c r="Y531" s="274"/>
      <c r="Z531" s="290"/>
      <c r="AA531" s="274"/>
      <c r="AB531" s="275"/>
      <c r="AC531" s="274"/>
      <c r="AD531" s="265"/>
      <c r="AE531" s="274">
        <v>1.6999999999999999E-3</v>
      </c>
      <c r="AF531" s="274"/>
      <c r="AG531" s="275"/>
      <c r="AH531" s="274"/>
      <c r="AI531" s="274"/>
      <c r="AJ531" s="275"/>
      <c r="AK531" s="270"/>
      <c r="AL531" s="274"/>
      <c r="AM531" s="275"/>
      <c r="AN531" s="274"/>
      <c r="AO531" s="275"/>
      <c r="AP531" s="274"/>
      <c r="AQ531" s="277">
        <f t="shared" si="74"/>
        <v>7</v>
      </c>
      <c r="AR531" s="275" t="s">
        <v>737</v>
      </c>
      <c r="AS531" s="267"/>
      <c r="AT531" s="273"/>
      <c r="AU531" s="272"/>
      <c r="AV531" s="272"/>
      <c r="AW531" s="268"/>
      <c r="AX531" s="273"/>
      <c r="AY531" s="273"/>
      <c r="AZ531" s="275"/>
      <c r="BA531" s="268"/>
      <c r="BB531" s="268"/>
      <c r="BC531" s="268"/>
      <c r="BD531" s="268"/>
      <c r="BE531" s="267"/>
      <c r="BF531" s="275"/>
      <c r="BG531" s="275"/>
      <c r="BH531" s="275"/>
      <c r="BI531" s="275"/>
      <c r="BJ531" s="278">
        <v>45852</v>
      </c>
      <c r="BK531" s="305">
        <v>45852</v>
      </c>
      <c r="BL531" s="431" t="s">
        <v>4968</v>
      </c>
      <c r="BM531" s="272"/>
      <c r="BN531" s="422">
        <v>6</v>
      </c>
      <c r="BO531" s="422">
        <v>7</v>
      </c>
      <c r="BP531" s="303"/>
      <c r="BQ531" s="293">
        <v>45849</v>
      </c>
      <c r="BR531" s="284" t="s">
        <v>4969</v>
      </c>
      <c r="BS531" s="280" t="str">
        <f>IF(_DBcomps[[#This Row],[Problem]]="","Yes","No")</f>
        <v>Yes</v>
      </c>
      <c r="BT531" s="273"/>
      <c r="BU531" s="273"/>
      <c r="BV531" s="273">
        <v>1</v>
      </c>
      <c r="BW531" s="294"/>
      <c r="BX531" s="273">
        <v>5</v>
      </c>
      <c r="BY531" s="279" t="s">
        <v>1259</v>
      </c>
      <c r="BZ531" s="1122"/>
      <c r="CA531" s="279"/>
      <c r="CB531" s="279"/>
      <c r="CC531" s="279"/>
      <c r="CD531" s="816"/>
      <c r="CE531" s="245"/>
      <c r="CF531" s="245"/>
      <c r="CG531" s="245"/>
    </row>
    <row r="532" spans="1:85">
      <c r="A532" s="780" t="s">
        <v>58</v>
      </c>
      <c r="B532" s="781" t="s">
        <v>2127</v>
      </c>
      <c r="C532" s="781" t="s">
        <v>503</v>
      </c>
      <c r="D532" s="780" t="s">
        <v>5016</v>
      </c>
      <c r="E532" s="265">
        <v>45853</v>
      </c>
      <c r="F532" s="266" t="str">
        <f>IF(_DBcomps[[#This Row],[Lab RTS]]="","No","Yes")</f>
        <v>Yes</v>
      </c>
      <c r="G532" s="267">
        <v>53.4</v>
      </c>
      <c r="H532" s="267"/>
      <c r="I532" s="267"/>
      <c r="J532" s="267"/>
      <c r="K532" s="267"/>
      <c r="L532" s="268"/>
      <c r="M532" s="275"/>
      <c r="N532" s="267"/>
      <c r="O532" s="267"/>
      <c r="P532" s="1354">
        <v>10.78</v>
      </c>
      <c r="Q532" s="269">
        <v>1160</v>
      </c>
      <c r="R532" s="307">
        <v>1.34</v>
      </c>
      <c r="S532" s="307"/>
      <c r="T532" s="271">
        <v>7.33</v>
      </c>
      <c r="U532" s="267"/>
      <c r="V532" s="268"/>
      <c r="W532" s="267"/>
      <c r="X532" s="270"/>
      <c r="Y532" s="274"/>
      <c r="Z532" s="290"/>
      <c r="AA532" s="274"/>
      <c r="AB532" s="275"/>
      <c r="AC532" s="274"/>
      <c r="AD532" s="265"/>
      <c r="AE532" s="274">
        <v>2.0999999999999999E-3</v>
      </c>
      <c r="AF532" s="274"/>
      <c r="AG532" s="275"/>
      <c r="AH532" s="274"/>
      <c r="AI532" s="274"/>
      <c r="AJ532" s="275"/>
      <c r="AK532" s="270"/>
      <c r="AL532" s="274"/>
      <c r="AM532" s="275"/>
      <c r="AN532" s="274"/>
      <c r="AO532" s="275"/>
      <c r="AP532" s="274"/>
      <c r="AQ532" s="277">
        <f t="shared" si="74"/>
        <v>7</v>
      </c>
      <c r="AR532" s="275" t="s">
        <v>737</v>
      </c>
      <c r="AS532" s="267"/>
      <c r="AT532" s="273"/>
      <c r="AU532" s="272"/>
      <c r="AV532" s="272"/>
      <c r="AW532" s="268"/>
      <c r="AX532" s="273"/>
      <c r="AY532" s="273"/>
      <c r="AZ532" s="275"/>
      <c r="BA532" s="268"/>
      <c r="BB532" s="268"/>
      <c r="BC532" s="268"/>
      <c r="BD532" s="268"/>
      <c r="BE532" s="267"/>
      <c r="BF532" s="275"/>
      <c r="BG532" s="275"/>
      <c r="BH532" s="275"/>
      <c r="BI532" s="275"/>
      <c r="BJ532" s="278">
        <v>45853</v>
      </c>
      <c r="BK532" s="305">
        <v>45853</v>
      </c>
      <c r="BL532" s="431" t="s">
        <v>5018</v>
      </c>
      <c r="BM532" s="272"/>
      <c r="BN532" s="422">
        <v>5</v>
      </c>
      <c r="BO532" s="422">
        <v>7</v>
      </c>
      <c r="BP532" s="303"/>
      <c r="BQ532" s="293">
        <v>45849</v>
      </c>
      <c r="BR532" s="284" t="s">
        <v>5020</v>
      </c>
      <c r="BS532" s="280" t="str">
        <f>IF(_DBcomps[[#This Row],[Problem]]="","Yes","No")</f>
        <v>Yes</v>
      </c>
      <c r="BT532" s="273"/>
      <c r="BU532" s="273"/>
      <c r="BV532" s="273">
        <v>1</v>
      </c>
      <c r="BW532" s="294"/>
      <c r="BX532" s="273">
        <v>5</v>
      </c>
      <c r="BY532" s="279" t="s">
        <v>1259</v>
      </c>
      <c r="BZ532" s="1122"/>
      <c r="CA532" s="279"/>
      <c r="CB532" s="279"/>
      <c r="CC532" s="279"/>
      <c r="CD532" s="816"/>
      <c r="CE532" s="245"/>
      <c r="CF532" s="245"/>
      <c r="CG532" s="245"/>
    </row>
    <row r="533" spans="1:85">
      <c r="A533" s="780" t="s">
        <v>58</v>
      </c>
      <c r="B533" s="781" t="s">
        <v>2127</v>
      </c>
      <c r="C533" s="781" t="s">
        <v>503</v>
      </c>
      <c r="D533" s="780" t="s">
        <v>5017</v>
      </c>
      <c r="E533" s="265">
        <v>45853</v>
      </c>
      <c r="F533" s="266" t="str">
        <f>IF(_DBcomps[[#This Row],[Lab RTS]]="","No","Yes")</f>
        <v>Yes</v>
      </c>
      <c r="G533" s="267">
        <v>53.65</v>
      </c>
      <c r="H533" s="267"/>
      <c r="I533" s="267"/>
      <c r="J533" s="267"/>
      <c r="K533" s="267"/>
      <c r="L533" s="268"/>
      <c r="M533" s="275"/>
      <c r="N533" s="267"/>
      <c r="O533" s="267"/>
      <c r="P533" s="1354">
        <v>9</v>
      </c>
      <c r="Q533" s="269">
        <v>1052</v>
      </c>
      <c r="R533" s="307">
        <v>1.335</v>
      </c>
      <c r="S533" s="307"/>
      <c r="T533" s="271">
        <v>7.44</v>
      </c>
      <c r="U533" s="267"/>
      <c r="V533" s="268"/>
      <c r="W533" s="267"/>
      <c r="X533" s="270"/>
      <c r="Y533" s="274"/>
      <c r="Z533" s="290"/>
      <c r="AA533" s="274"/>
      <c r="AB533" s="275"/>
      <c r="AC533" s="274"/>
      <c r="AD533" s="265"/>
      <c r="AE533" s="274">
        <v>1.1999999999999999E-3</v>
      </c>
      <c r="AF533" s="274"/>
      <c r="AG533" s="275"/>
      <c r="AH533" s="274"/>
      <c r="AI533" s="274"/>
      <c r="AJ533" s="275"/>
      <c r="AK533" s="270"/>
      <c r="AL533" s="274"/>
      <c r="AM533" s="275"/>
      <c r="AN533" s="274"/>
      <c r="AO533" s="275"/>
      <c r="AP533" s="274"/>
      <c r="AQ533" s="277">
        <f t="shared" si="74"/>
        <v>7</v>
      </c>
      <c r="AR533" s="275" t="s">
        <v>737</v>
      </c>
      <c r="AS533" s="267"/>
      <c r="AT533" s="273"/>
      <c r="AU533" s="272"/>
      <c r="AV533" s="272"/>
      <c r="AW533" s="268"/>
      <c r="AX533" s="273"/>
      <c r="AY533" s="273"/>
      <c r="AZ533" s="275"/>
      <c r="BA533" s="268"/>
      <c r="BB533" s="268"/>
      <c r="BC533" s="268"/>
      <c r="BD533" s="268"/>
      <c r="BE533" s="267"/>
      <c r="BF533" s="275"/>
      <c r="BG533" s="275"/>
      <c r="BH533" s="275"/>
      <c r="BI533" s="275"/>
      <c r="BJ533" s="278">
        <v>45853</v>
      </c>
      <c r="BK533" s="305">
        <v>45853</v>
      </c>
      <c r="BL533" s="431" t="s">
        <v>5019</v>
      </c>
      <c r="BM533" s="272"/>
      <c r="BN533" s="422">
        <v>7</v>
      </c>
      <c r="BO533" s="422">
        <v>7</v>
      </c>
      <c r="BP533" s="303"/>
      <c r="BQ533" s="293">
        <v>45849</v>
      </c>
      <c r="BR533" s="284" t="s">
        <v>5021</v>
      </c>
      <c r="BS533" s="280" t="str">
        <f>IF(_DBcomps[[#This Row],[Problem]]="","Yes","No")</f>
        <v>Yes</v>
      </c>
      <c r="BT533" s="273"/>
      <c r="BU533" s="273"/>
      <c r="BV533" s="273">
        <v>1</v>
      </c>
      <c r="BW533" s="294"/>
      <c r="BX533" s="273">
        <v>5</v>
      </c>
      <c r="BY533" s="279" t="s">
        <v>1259</v>
      </c>
      <c r="BZ533" s="1122"/>
      <c r="CA533" s="279"/>
      <c r="CB533" s="279"/>
      <c r="CC533" s="279"/>
      <c r="CD533" s="816"/>
      <c r="CE533" s="245"/>
      <c r="CF533" s="245"/>
      <c r="CG533" s="245"/>
    </row>
    <row r="534" spans="1:85">
      <c r="A534" s="265" t="s">
        <v>58</v>
      </c>
      <c r="B534" s="2" t="s">
        <v>1637</v>
      </c>
      <c r="C534" s="2" t="s">
        <v>1638</v>
      </c>
      <c r="D534" s="780" t="s">
        <v>5029</v>
      </c>
      <c r="E534" s="265">
        <v>45853</v>
      </c>
      <c r="F534" s="266" t="str">
        <f>IF(_DBcomps[[#This Row],[Lab RTS]]="","No","Yes")</f>
        <v>Yes</v>
      </c>
      <c r="G534" s="267">
        <v>53.09</v>
      </c>
      <c r="H534" s="267"/>
      <c r="I534" s="267"/>
      <c r="J534" s="267"/>
      <c r="K534" s="267"/>
      <c r="L534" s="268"/>
      <c r="M534" s="275"/>
      <c r="N534" s="267"/>
      <c r="O534" s="267"/>
      <c r="P534" s="1354">
        <v>10.29</v>
      </c>
      <c r="Q534" s="269">
        <v>1168</v>
      </c>
      <c r="R534" s="307">
        <v>1.34</v>
      </c>
      <c r="S534" s="307"/>
      <c r="T534" s="271">
        <v>7.4</v>
      </c>
      <c r="U534" s="267"/>
      <c r="V534" s="268"/>
      <c r="W534" s="267"/>
      <c r="X534" s="270"/>
      <c r="Y534" s="274"/>
      <c r="Z534" s="290"/>
      <c r="AA534" s="274"/>
      <c r="AB534" s="275"/>
      <c r="AC534" s="274"/>
      <c r="AD534" s="265"/>
      <c r="AE534" s="274">
        <v>2.3E-3</v>
      </c>
      <c r="AF534" s="274"/>
      <c r="AG534" s="275"/>
      <c r="AH534" s="274"/>
      <c r="AI534" s="274"/>
      <c r="AJ534" s="275"/>
      <c r="AK534" s="270"/>
      <c r="AL534" s="274"/>
      <c r="AM534" s="275"/>
      <c r="AN534" s="274"/>
      <c r="AO534" s="275"/>
      <c r="AP534" s="274"/>
      <c r="AQ534" s="277">
        <f t="shared" ref="AQ534:AQ540" si="75">MONTH(E534)</f>
        <v>7</v>
      </c>
      <c r="AR534" s="275" t="s">
        <v>737</v>
      </c>
      <c r="AS534" s="267"/>
      <c r="AT534" s="273"/>
      <c r="AU534" s="272"/>
      <c r="AV534" s="272"/>
      <c r="AW534" s="268"/>
      <c r="AX534" s="273"/>
      <c r="AY534" s="273"/>
      <c r="AZ534" s="275"/>
      <c r="BA534" s="268"/>
      <c r="BB534" s="268"/>
      <c r="BC534" s="268"/>
      <c r="BD534" s="268"/>
      <c r="BE534" s="267"/>
      <c r="BF534" s="275"/>
      <c r="BG534" s="275"/>
      <c r="BH534" s="275"/>
      <c r="BI534" s="275"/>
      <c r="BJ534" s="278">
        <v>45853</v>
      </c>
      <c r="BK534" s="305">
        <v>45853</v>
      </c>
      <c r="BL534" s="431" t="s">
        <v>5032</v>
      </c>
      <c r="BM534" s="272"/>
      <c r="BN534" s="422">
        <v>6</v>
      </c>
      <c r="BO534" s="422">
        <v>7</v>
      </c>
      <c r="BP534" s="303"/>
      <c r="BQ534" s="293">
        <v>45850</v>
      </c>
      <c r="BR534" s="284" t="s">
        <v>5034</v>
      </c>
      <c r="BS534" s="280" t="str">
        <f>IF(_DBcomps[[#This Row],[Problem]]="","Yes","No")</f>
        <v>Yes</v>
      </c>
      <c r="BT534" s="273"/>
      <c r="BU534" s="273"/>
      <c r="BV534" s="273">
        <v>1</v>
      </c>
      <c r="BW534" s="294"/>
      <c r="BX534" s="273">
        <v>5</v>
      </c>
      <c r="BY534" s="279" t="s">
        <v>1259</v>
      </c>
      <c r="BZ534" s="1122"/>
      <c r="CA534" s="279"/>
      <c r="CB534" s="279"/>
      <c r="CC534" s="279"/>
      <c r="CD534" s="816"/>
      <c r="CE534" s="245"/>
      <c r="CF534" s="245"/>
      <c r="CG534" s="245"/>
    </row>
    <row r="535" spans="1:85">
      <c r="A535" s="780" t="s">
        <v>58</v>
      </c>
      <c r="B535" s="781" t="s">
        <v>2127</v>
      </c>
      <c r="C535" s="781" t="s">
        <v>503</v>
      </c>
      <c r="D535" s="780" t="s">
        <v>5030</v>
      </c>
      <c r="E535" s="265">
        <v>45853</v>
      </c>
      <c r="F535" s="266" t="str">
        <f>IF(_DBcomps[[#This Row],[Lab RTS]]="","No","Yes")</f>
        <v>Yes</v>
      </c>
      <c r="G535" s="267">
        <v>53.09</v>
      </c>
      <c r="H535" s="267"/>
      <c r="I535" s="267"/>
      <c r="J535" s="267"/>
      <c r="K535" s="267"/>
      <c r="L535" s="268"/>
      <c r="M535" s="275"/>
      <c r="N535" s="267"/>
      <c r="O535" s="267"/>
      <c r="P535" s="1354">
        <v>10.29</v>
      </c>
      <c r="Q535" s="269">
        <v>1168</v>
      </c>
      <c r="R535" s="307">
        <v>1.34</v>
      </c>
      <c r="S535" s="307"/>
      <c r="T535" s="271">
        <v>7.4</v>
      </c>
      <c r="U535" s="267"/>
      <c r="V535" s="268"/>
      <c r="W535" s="267"/>
      <c r="X535" s="270"/>
      <c r="Y535" s="274"/>
      <c r="Z535" s="290"/>
      <c r="AA535" s="274"/>
      <c r="AB535" s="275"/>
      <c r="AC535" s="274"/>
      <c r="AD535" s="265"/>
      <c r="AE535" s="274">
        <v>2.3E-3</v>
      </c>
      <c r="AF535" s="274"/>
      <c r="AG535" s="275"/>
      <c r="AH535" s="274"/>
      <c r="AI535" s="274"/>
      <c r="AJ535" s="275"/>
      <c r="AK535" s="270"/>
      <c r="AL535" s="274"/>
      <c r="AM535" s="275"/>
      <c r="AN535" s="274"/>
      <c r="AO535" s="275"/>
      <c r="AP535" s="274"/>
      <c r="AQ535" s="277">
        <f t="shared" si="75"/>
        <v>7</v>
      </c>
      <c r="AR535" s="275" t="s">
        <v>737</v>
      </c>
      <c r="AS535" s="267"/>
      <c r="AT535" s="273"/>
      <c r="AU535" s="272"/>
      <c r="AV535" s="272"/>
      <c r="AW535" s="268"/>
      <c r="AX535" s="273"/>
      <c r="AY535" s="273"/>
      <c r="AZ535" s="275"/>
      <c r="BA535" s="268"/>
      <c r="BB535" s="268"/>
      <c r="BC535" s="268"/>
      <c r="BD535" s="268"/>
      <c r="BE535" s="267"/>
      <c r="BF535" s="275"/>
      <c r="BG535" s="275"/>
      <c r="BH535" s="275"/>
      <c r="BI535" s="275"/>
      <c r="BJ535" s="278">
        <v>45853</v>
      </c>
      <c r="BK535" s="305">
        <v>45853</v>
      </c>
      <c r="BL535" s="431" t="s">
        <v>5032</v>
      </c>
      <c r="BM535" s="272"/>
      <c r="BN535" s="422">
        <v>6</v>
      </c>
      <c r="BO535" s="422">
        <v>7</v>
      </c>
      <c r="BP535" s="303"/>
      <c r="BQ535" s="293">
        <v>45850</v>
      </c>
      <c r="BR535" s="284" t="s">
        <v>5034</v>
      </c>
      <c r="BS535" s="280" t="str">
        <f>IF(_DBcomps[[#This Row],[Problem]]="","Yes","No")</f>
        <v>Yes</v>
      </c>
      <c r="BT535" s="273"/>
      <c r="BU535" s="273"/>
      <c r="BV535" s="273">
        <v>0</v>
      </c>
      <c r="BW535" s="294"/>
      <c r="BX535" s="273">
        <v>5</v>
      </c>
      <c r="BY535" s="279" t="s">
        <v>1259</v>
      </c>
      <c r="BZ535" s="1122"/>
      <c r="CA535" s="279"/>
      <c r="CB535" s="279"/>
      <c r="CC535" s="279"/>
      <c r="CD535" s="816"/>
      <c r="CE535" s="245"/>
      <c r="CF535" s="245"/>
      <c r="CG535" s="245"/>
    </row>
    <row r="536" spans="1:85">
      <c r="A536" s="780" t="s">
        <v>58</v>
      </c>
      <c r="B536" s="781" t="s">
        <v>2127</v>
      </c>
      <c r="C536" s="781" t="s">
        <v>503</v>
      </c>
      <c r="D536" s="780" t="s">
        <v>5031</v>
      </c>
      <c r="E536" s="265">
        <v>45853</v>
      </c>
      <c r="F536" s="266" t="str">
        <f>IF(_DBcomps[[#This Row],[Lab RTS]]="","No","Yes")</f>
        <v>Yes</v>
      </c>
      <c r="G536" s="267">
        <v>53.01</v>
      </c>
      <c r="H536" s="267"/>
      <c r="I536" s="267"/>
      <c r="J536" s="267"/>
      <c r="K536" s="267"/>
      <c r="L536" s="268"/>
      <c r="M536" s="275"/>
      <c r="N536" s="267"/>
      <c r="O536" s="267"/>
      <c r="P536" s="1354">
        <v>10.210000000000001</v>
      </c>
      <c r="Q536" s="269">
        <v>1172</v>
      </c>
      <c r="R536" s="307">
        <v>1.35</v>
      </c>
      <c r="S536" s="307"/>
      <c r="T536" s="271">
        <v>7.4</v>
      </c>
      <c r="U536" s="267"/>
      <c r="V536" s="268"/>
      <c r="W536" s="267"/>
      <c r="X536" s="270"/>
      <c r="Y536" s="274"/>
      <c r="Z536" s="290"/>
      <c r="AA536" s="274"/>
      <c r="AB536" s="275"/>
      <c r="AC536" s="274"/>
      <c r="AD536" s="265"/>
      <c r="AE536" s="274">
        <v>3.0999999999999999E-3</v>
      </c>
      <c r="AF536" s="274"/>
      <c r="AG536" s="275"/>
      <c r="AH536" s="274"/>
      <c r="AI536" s="274"/>
      <c r="AJ536" s="275"/>
      <c r="AK536" s="270"/>
      <c r="AL536" s="274"/>
      <c r="AM536" s="275"/>
      <c r="AN536" s="274"/>
      <c r="AO536" s="275"/>
      <c r="AP536" s="274"/>
      <c r="AQ536" s="277">
        <f t="shared" si="75"/>
        <v>7</v>
      </c>
      <c r="AR536" s="275" t="s">
        <v>737</v>
      </c>
      <c r="AS536" s="267"/>
      <c r="AT536" s="273"/>
      <c r="AU536" s="272"/>
      <c r="AV536" s="272"/>
      <c r="AW536" s="268"/>
      <c r="AX536" s="273"/>
      <c r="AY536" s="273"/>
      <c r="AZ536" s="275"/>
      <c r="BA536" s="268"/>
      <c r="BB536" s="268"/>
      <c r="BC536" s="268"/>
      <c r="BD536" s="268"/>
      <c r="BE536" s="267"/>
      <c r="BF536" s="275"/>
      <c r="BG536" s="275"/>
      <c r="BH536" s="275"/>
      <c r="BI536" s="275"/>
      <c r="BJ536" s="278">
        <v>45853</v>
      </c>
      <c r="BK536" s="305">
        <v>45853</v>
      </c>
      <c r="BL536" s="431" t="s">
        <v>5033</v>
      </c>
      <c r="BM536" s="272"/>
      <c r="BN536" s="422">
        <v>7</v>
      </c>
      <c r="BO536" s="422">
        <v>7</v>
      </c>
      <c r="BP536" s="303"/>
      <c r="BQ536" s="293">
        <v>45851</v>
      </c>
      <c r="BR536" s="284" t="s">
        <v>4160</v>
      </c>
      <c r="BS536" s="280" t="str">
        <f>IF(_DBcomps[[#This Row],[Problem]]="","Yes","No")</f>
        <v>Yes</v>
      </c>
      <c r="BT536" s="273"/>
      <c r="BU536" s="273"/>
      <c r="BV536" s="273">
        <v>1</v>
      </c>
      <c r="BW536" s="294"/>
      <c r="BX536" s="273">
        <v>5</v>
      </c>
      <c r="BY536" s="279" t="s">
        <v>1259</v>
      </c>
      <c r="BZ536" s="1122"/>
      <c r="CA536" s="279"/>
      <c r="CB536" s="279"/>
      <c r="CC536" s="279"/>
      <c r="CD536" s="816"/>
      <c r="CE536" s="245"/>
      <c r="CF536" s="245"/>
      <c r="CG536" s="245"/>
    </row>
    <row r="537" spans="1:85">
      <c r="A537" s="780" t="s">
        <v>58</v>
      </c>
      <c r="B537" s="781" t="s">
        <v>2127</v>
      </c>
      <c r="C537" s="781" t="s">
        <v>503</v>
      </c>
      <c r="D537" s="780" t="s">
        <v>5050</v>
      </c>
      <c r="E537" s="265">
        <v>45854</v>
      </c>
      <c r="F537" s="266" t="str">
        <f>IF(_DBcomps[[#This Row],[Lab RTS]]="","No","Yes")</f>
        <v>Yes</v>
      </c>
      <c r="G537" s="267">
        <v>53.37</v>
      </c>
      <c r="H537" s="267"/>
      <c r="I537" s="267"/>
      <c r="J537" s="267"/>
      <c r="K537" s="267"/>
      <c r="L537" s="268"/>
      <c r="M537" s="275"/>
      <c r="N537" s="267"/>
      <c r="O537" s="267"/>
      <c r="P537" s="1354">
        <v>8.61</v>
      </c>
      <c r="Q537" s="269">
        <v>1220</v>
      </c>
      <c r="R537" s="307">
        <v>1.341</v>
      </c>
      <c r="S537" s="307"/>
      <c r="T537" s="271">
        <v>7.5</v>
      </c>
      <c r="U537" s="267"/>
      <c r="V537" s="268"/>
      <c r="W537" s="267"/>
      <c r="X537" s="270"/>
      <c r="Y537" s="274"/>
      <c r="Z537" s="290"/>
      <c r="AA537" s="274"/>
      <c r="AB537" s="275"/>
      <c r="AC537" s="274"/>
      <c r="AD537" s="265"/>
      <c r="AE537" s="274" t="s">
        <v>1505</v>
      </c>
      <c r="AF537" s="274"/>
      <c r="AG537" s="275"/>
      <c r="AH537" s="274"/>
      <c r="AI537" s="274"/>
      <c r="AJ537" s="275"/>
      <c r="AK537" s="270"/>
      <c r="AL537" s="274"/>
      <c r="AM537" s="275"/>
      <c r="AN537" s="274"/>
      <c r="AO537" s="275"/>
      <c r="AP537" s="274"/>
      <c r="AQ537" s="277">
        <f t="shared" si="75"/>
        <v>7</v>
      </c>
      <c r="AR537" s="275" t="s">
        <v>737</v>
      </c>
      <c r="AS537" s="267"/>
      <c r="AT537" s="273"/>
      <c r="AU537" s="272"/>
      <c r="AV537" s="272"/>
      <c r="AW537" s="268"/>
      <c r="AX537" s="273"/>
      <c r="AY537" s="273"/>
      <c r="AZ537" s="275"/>
      <c r="BA537" s="268"/>
      <c r="BB537" s="268"/>
      <c r="BC537" s="268"/>
      <c r="BD537" s="268"/>
      <c r="BE537" s="267"/>
      <c r="BF537" s="275"/>
      <c r="BG537" s="275"/>
      <c r="BH537" s="275"/>
      <c r="BI537" s="275"/>
      <c r="BJ537" s="278">
        <v>45855</v>
      </c>
      <c r="BK537" s="305">
        <v>45855</v>
      </c>
      <c r="BL537" s="431" t="s">
        <v>5052</v>
      </c>
      <c r="BM537" s="272"/>
      <c r="BN537" s="422">
        <v>6</v>
      </c>
      <c r="BO537" s="422">
        <v>7</v>
      </c>
      <c r="BP537" s="303"/>
      <c r="BQ537" s="293">
        <v>45850</v>
      </c>
      <c r="BR537" s="284" t="s">
        <v>5054</v>
      </c>
      <c r="BS537" s="280" t="str">
        <f>IF(_DBcomps[[#This Row],[Problem]]="","Yes","No")</f>
        <v>Yes</v>
      </c>
      <c r="BT537" s="273"/>
      <c r="BU537" s="273"/>
      <c r="BV537" s="273">
        <v>1</v>
      </c>
      <c r="BW537" s="294"/>
      <c r="BX537" s="273">
        <v>5</v>
      </c>
      <c r="BY537" s="279" t="s">
        <v>1259</v>
      </c>
      <c r="BZ537" s="1122"/>
      <c r="CA537" s="279"/>
      <c r="CB537" s="279"/>
      <c r="CC537" s="279"/>
      <c r="CD537" s="816"/>
      <c r="CE537" s="245"/>
      <c r="CF537" s="245"/>
      <c r="CG537" s="245"/>
    </row>
    <row r="538" spans="1:85">
      <c r="A538" s="780" t="s">
        <v>58</v>
      </c>
      <c r="B538" s="781" t="s">
        <v>2127</v>
      </c>
      <c r="C538" s="781" t="s">
        <v>503</v>
      </c>
      <c r="D538" s="780" t="s">
        <v>5051</v>
      </c>
      <c r="E538" s="265">
        <v>45854</v>
      </c>
      <c r="F538" s="266" t="str">
        <f>IF(_DBcomps[[#This Row],[Lab RTS]]="","No","Yes")</f>
        <v>Yes</v>
      </c>
      <c r="G538" s="267">
        <v>53.36</v>
      </c>
      <c r="H538" s="267"/>
      <c r="I538" s="267"/>
      <c r="J538" s="267"/>
      <c r="K538" s="267"/>
      <c r="L538" s="268"/>
      <c r="M538" s="275"/>
      <c r="N538" s="267"/>
      <c r="O538" s="267"/>
      <c r="P538" s="1354">
        <v>9</v>
      </c>
      <c r="Q538" s="269">
        <v>1288</v>
      </c>
      <c r="R538" s="307">
        <v>1.337</v>
      </c>
      <c r="S538" s="307"/>
      <c r="T538" s="271">
        <v>7.35</v>
      </c>
      <c r="U538" s="267"/>
      <c r="V538" s="268"/>
      <c r="W538" s="267"/>
      <c r="X538" s="270"/>
      <c r="Y538" s="274"/>
      <c r="Z538" s="290"/>
      <c r="AA538" s="274"/>
      <c r="AB538" s="275"/>
      <c r="AC538" s="274"/>
      <c r="AD538" s="265"/>
      <c r="AE538" s="274" t="s">
        <v>1505</v>
      </c>
      <c r="AF538" s="274"/>
      <c r="AG538" s="275"/>
      <c r="AH538" s="274"/>
      <c r="AI538" s="274"/>
      <c r="AJ538" s="275"/>
      <c r="AK538" s="270"/>
      <c r="AL538" s="274"/>
      <c r="AM538" s="275"/>
      <c r="AN538" s="274"/>
      <c r="AO538" s="275"/>
      <c r="AP538" s="274"/>
      <c r="AQ538" s="277">
        <f t="shared" si="75"/>
        <v>7</v>
      </c>
      <c r="AR538" s="275" t="s">
        <v>737</v>
      </c>
      <c r="AS538" s="267"/>
      <c r="AT538" s="273"/>
      <c r="AU538" s="272"/>
      <c r="AV538" s="272"/>
      <c r="AW538" s="268"/>
      <c r="AX538" s="273"/>
      <c r="AY538" s="273"/>
      <c r="AZ538" s="275"/>
      <c r="BA538" s="268"/>
      <c r="BB538" s="268"/>
      <c r="BC538" s="268"/>
      <c r="BD538" s="268"/>
      <c r="BE538" s="267"/>
      <c r="BF538" s="275"/>
      <c r="BG538" s="275"/>
      <c r="BH538" s="275"/>
      <c r="BI538" s="275"/>
      <c r="BJ538" s="278">
        <v>45855</v>
      </c>
      <c r="BK538" s="305">
        <v>45855</v>
      </c>
      <c r="BL538" s="431" t="s">
        <v>5053</v>
      </c>
      <c r="BM538" s="272"/>
      <c r="BN538" s="422">
        <v>6</v>
      </c>
      <c r="BO538" s="422">
        <v>7</v>
      </c>
      <c r="BP538" s="303"/>
      <c r="BQ538" s="293">
        <v>45853</v>
      </c>
      <c r="BR538" s="284" t="s">
        <v>4737</v>
      </c>
      <c r="BS538" s="280" t="str">
        <f>IF(_DBcomps[[#This Row],[Problem]]="","Yes","No")</f>
        <v>Yes</v>
      </c>
      <c r="BT538" s="273"/>
      <c r="BU538" s="273"/>
      <c r="BV538" s="273">
        <v>1</v>
      </c>
      <c r="BW538" s="294"/>
      <c r="BX538" s="273">
        <v>5</v>
      </c>
      <c r="BY538" s="279" t="s">
        <v>1259</v>
      </c>
      <c r="BZ538" s="1122"/>
      <c r="CA538" s="279"/>
      <c r="CB538" s="279"/>
      <c r="CC538" s="279"/>
      <c r="CD538" s="816"/>
      <c r="CE538" s="245"/>
      <c r="CF538" s="245"/>
      <c r="CG538" s="245"/>
    </row>
    <row r="539" spans="1:85">
      <c r="A539" s="265" t="s">
        <v>58</v>
      </c>
      <c r="B539" s="2" t="s">
        <v>1637</v>
      </c>
      <c r="C539" s="2" t="s">
        <v>1638</v>
      </c>
      <c r="D539" s="780" t="s">
        <v>5055</v>
      </c>
      <c r="E539" s="265">
        <v>45855</v>
      </c>
      <c r="F539" s="266" t="str">
        <f>IF(_DBcomps[[#This Row],[Lab RTS]]="","No","Yes")</f>
        <v>Yes</v>
      </c>
      <c r="G539" s="267">
        <v>53.62</v>
      </c>
      <c r="H539" s="267"/>
      <c r="I539" s="267"/>
      <c r="J539" s="267"/>
      <c r="K539" s="267"/>
      <c r="L539" s="268"/>
      <c r="M539" s="275"/>
      <c r="N539" s="267"/>
      <c r="O539" s="267"/>
      <c r="P539" s="1354">
        <v>8.9499999999999993</v>
      </c>
      <c r="Q539" s="269">
        <v>1080</v>
      </c>
      <c r="R539" s="307">
        <v>1.351</v>
      </c>
      <c r="S539" s="307"/>
      <c r="T539" s="271">
        <v>7.43</v>
      </c>
      <c r="U539" s="267"/>
      <c r="V539" s="268"/>
      <c r="W539" s="267"/>
      <c r="X539" s="270"/>
      <c r="Y539" s="274"/>
      <c r="Z539" s="290"/>
      <c r="AA539" s="274"/>
      <c r="AB539" s="275"/>
      <c r="AC539" s="274"/>
      <c r="AD539" s="265"/>
      <c r="AE539" s="274" t="s">
        <v>1505</v>
      </c>
      <c r="AF539" s="274"/>
      <c r="AG539" s="275"/>
      <c r="AH539" s="274"/>
      <c r="AI539" s="274"/>
      <c r="AJ539" s="275"/>
      <c r="AK539" s="270"/>
      <c r="AL539" s="274"/>
      <c r="AM539" s="275"/>
      <c r="AN539" s="274"/>
      <c r="AO539" s="275"/>
      <c r="AP539" s="274"/>
      <c r="AQ539" s="277">
        <f t="shared" si="75"/>
        <v>7</v>
      </c>
      <c r="AR539" s="275" t="s">
        <v>737</v>
      </c>
      <c r="AS539" s="267"/>
      <c r="AT539" s="273"/>
      <c r="AU539" s="272"/>
      <c r="AV539" s="272"/>
      <c r="AW539" s="268"/>
      <c r="AX539" s="273"/>
      <c r="AY539" s="273"/>
      <c r="AZ539" s="275"/>
      <c r="BA539" s="268"/>
      <c r="BB539" s="268"/>
      <c r="BC539" s="268"/>
      <c r="BD539" s="268"/>
      <c r="BE539" s="267"/>
      <c r="BF539" s="275"/>
      <c r="BG539" s="275"/>
      <c r="BH539" s="275"/>
      <c r="BI539" s="275"/>
      <c r="BJ539" s="278">
        <v>45855</v>
      </c>
      <c r="BK539" s="305">
        <v>45855</v>
      </c>
      <c r="BL539" s="431" t="s">
        <v>5057</v>
      </c>
      <c r="BM539" s="272"/>
      <c r="BN539" s="422">
        <v>5</v>
      </c>
      <c r="BO539" s="422">
        <v>7</v>
      </c>
      <c r="BP539" s="303"/>
      <c r="BQ539" s="293">
        <v>45853</v>
      </c>
      <c r="BR539" s="284" t="s">
        <v>5059</v>
      </c>
      <c r="BS539" s="280" t="str">
        <f>IF(_DBcomps[[#This Row],[Problem]]="","Yes","No")</f>
        <v>Yes</v>
      </c>
      <c r="BT539" s="273"/>
      <c r="BU539" s="273"/>
      <c r="BV539" s="273">
        <v>1</v>
      </c>
      <c r="BW539" s="294"/>
      <c r="BX539" s="273">
        <v>5</v>
      </c>
      <c r="BY539" s="279" t="s">
        <v>1259</v>
      </c>
      <c r="BZ539" s="1122"/>
      <c r="CA539" s="279"/>
      <c r="CB539" s="279"/>
      <c r="CC539" s="279"/>
      <c r="CD539" s="816"/>
      <c r="CE539" s="245"/>
      <c r="CF539" s="245"/>
      <c r="CG539" s="245"/>
    </row>
    <row r="540" spans="1:85">
      <c r="A540" s="265" t="s">
        <v>58</v>
      </c>
      <c r="B540" s="2" t="s">
        <v>1637</v>
      </c>
      <c r="C540" s="2" t="s">
        <v>1638</v>
      </c>
      <c r="D540" s="780" t="s">
        <v>5056</v>
      </c>
      <c r="E540" s="265">
        <v>45855</v>
      </c>
      <c r="F540" s="266" t="str">
        <f>IF(_DBcomps[[#This Row],[Lab RTS]]="","No","Yes")</f>
        <v>Yes</v>
      </c>
      <c r="G540" s="267">
        <v>53.4</v>
      </c>
      <c r="H540" s="267"/>
      <c r="I540" s="267"/>
      <c r="J540" s="267"/>
      <c r="K540" s="267"/>
      <c r="L540" s="268"/>
      <c r="M540" s="275"/>
      <c r="N540" s="267"/>
      <c r="O540" s="267"/>
      <c r="P540" s="1354">
        <v>9.6199999999999992</v>
      </c>
      <c r="Q540" s="269">
        <v>1124</v>
      </c>
      <c r="R540" s="307">
        <v>1.3480000000000001</v>
      </c>
      <c r="S540" s="307"/>
      <c r="T540" s="271">
        <v>7.47</v>
      </c>
      <c r="U540" s="267"/>
      <c r="V540" s="268"/>
      <c r="W540" s="267"/>
      <c r="X540" s="270"/>
      <c r="Y540" s="274"/>
      <c r="Z540" s="290"/>
      <c r="AA540" s="274"/>
      <c r="AB540" s="275"/>
      <c r="AC540" s="274"/>
      <c r="AD540" s="265"/>
      <c r="AE540" s="274">
        <v>4.1000000000000003E-3</v>
      </c>
      <c r="AF540" s="274"/>
      <c r="AG540" s="275"/>
      <c r="AH540" s="274"/>
      <c r="AI540" s="274"/>
      <c r="AJ540" s="275"/>
      <c r="AK540" s="270"/>
      <c r="AL540" s="274"/>
      <c r="AM540" s="275"/>
      <c r="AN540" s="274"/>
      <c r="AO540" s="275"/>
      <c r="AP540" s="274"/>
      <c r="AQ540" s="277">
        <f t="shared" si="75"/>
        <v>7</v>
      </c>
      <c r="AR540" s="275" t="s">
        <v>737</v>
      </c>
      <c r="AS540" s="267"/>
      <c r="AT540" s="273"/>
      <c r="AU540" s="272"/>
      <c r="AV540" s="272"/>
      <c r="AW540" s="268"/>
      <c r="AX540" s="273"/>
      <c r="AY540" s="273"/>
      <c r="AZ540" s="275"/>
      <c r="BA540" s="268"/>
      <c r="BB540" s="268"/>
      <c r="BC540" s="268"/>
      <c r="BD540" s="268"/>
      <c r="BE540" s="267"/>
      <c r="BF540" s="275"/>
      <c r="BG540" s="275"/>
      <c r="BH540" s="275"/>
      <c r="BI540" s="275"/>
      <c r="BJ540" s="278">
        <v>45855</v>
      </c>
      <c r="BK540" s="305">
        <v>45855</v>
      </c>
      <c r="BL540" s="431" t="s">
        <v>5058</v>
      </c>
      <c r="BM540" s="272"/>
      <c r="BN540" s="422">
        <v>6</v>
      </c>
      <c r="BO540" s="422">
        <v>7</v>
      </c>
      <c r="BP540" s="303"/>
      <c r="BQ540" s="293">
        <v>45854</v>
      </c>
      <c r="BR540" s="284" t="s">
        <v>5060</v>
      </c>
      <c r="BS540" s="280" t="str">
        <f>IF(_DBcomps[[#This Row],[Problem]]="","Yes","No")</f>
        <v>Yes</v>
      </c>
      <c r="BT540" s="273"/>
      <c r="BU540" s="273"/>
      <c r="BV540" s="273">
        <v>1</v>
      </c>
      <c r="BW540" s="294"/>
      <c r="BX540" s="273">
        <v>5</v>
      </c>
      <c r="BY540" s="279" t="s">
        <v>1259</v>
      </c>
      <c r="BZ540" s="1122"/>
      <c r="CA540" s="279"/>
      <c r="CB540" s="279"/>
      <c r="CC540" s="279"/>
      <c r="CD540" s="816"/>
      <c r="CE540" s="245"/>
      <c r="CF540" s="245"/>
      <c r="CG540" s="245"/>
    </row>
    <row r="541" spans="1:85">
      <c r="A541" s="265" t="s">
        <v>58</v>
      </c>
      <c r="B541" s="2" t="s">
        <v>1637</v>
      </c>
      <c r="C541" s="2" t="s">
        <v>1638</v>
      </c>
      <c r="D541" s="780" t="s">
        <v>5090</v>
      </c>
      <c r="E541" s="265">
        <v>45856</v>
      </c>
      <c r="F541" s="266" t="str">
        <f>IF(_DBcomps[[#This Row],[Lab RTS]]="","No","Yes")</f>
        <v>Yes</v>
      </c>
      <c r="G541" s="267">
        <v>53.35</v>
      </c>
      <c r="H541" s="267"/>
      <c r="I541" s="267"/>
      <c r="J541" s="267"/>
      <c r="K541" s="267"/>
      <c r="L541" s="268"/>
      <c r="M541" s="275"/>
      <c r="N541" s="267"/>
      <c r="O541" s="267"/>
      <c r="P541" s="1354">
        <v>9.67</v>
      </c>
      <c r="Q541" s="269">
        <v>1292</v>
      </c>
      <c r="R541" s="307">
        <v>1.3320000000000001</v>
      </c>
      <c r="S541" s="307"/>
      <c r="T541" s="271">
        <v>7.48</v>
      </c>
      <c r="U541" s="267"/>
      <c r="V541" s="268"/>
      <c r="W541" s="267"/>
      <c r="X541" s="270"/>
      <c r="Y541" s="274"/>
      <c r="Z541" s="290"/>
      <c r="AA541" s="274"/>
      <c r="AB541" s="275"/>
      <c r="AC541" s="274"/>
      <c r="AD541" s="265"/>
      <c r="AE541" s="274" t="s">
        <v>1505</v>
      </c>
      <c r="AF541" s="274"/>
      <c r="AG541" s="275"/>
      <c r="AH541" s="274"/>
      <c r="AI541" s="274"/>
      <c r="AJ541" s="275"/>
      <c r="AK541" s="270"/>
      <c r="AL541" s="274"/>
      <c r="AM541" s="275"/>
      <c r="AN541" s="274"/>
      <c r="AO541" s="275"/>
      <c r="AP541" s="274"/>
      <c r="AQ541" s="277">
        <f t="shared" ref="AQ541:AQ546" si="76">MONTH(E541)</f>
        <v>7</v>
      </c>
      <c r="AR541" s="275" t="s">
        <v>737</v>
      </c>
      <c r="AS541" s="267"/>
      <c r="AT541" s="273"/>
      <c r="AU541" s="272"/>
      <c r="AV541" s="272"/>
      <c r="AW541" s="268"/>
      <c r="AX541" s="273"/>
      <c r="AY541" s="273"/>
      <c r="AZ541" s="275"/>
      <c r="BA541" s="268"/>
      <c r="BB541" s="268"/>
      <c r="BC541" s="268"/>
      <c r="BD541" s="268"/>
      <c r="BE541" s="267"/>
      <c r="BF541" s="275"/>
      <c r="BG541" s="275"/>
      <c r="BH541" s="275"/>
      <c r="BI541" s="275"/>
      <c r="BJ541" s="278">
        <v>45859</v>
      </c>
      <c r="BK541" s="305">
        <v>45859</v>
      </c>
      <c r="BL541" s="431" t="s">
        <v>5091</v>
      </c>
      <c r="BM541" s="272"/>
      <c r="BN541" s="422">
        <v>5</v>
      </c>
      <c r="BO541" s="422">
        <v>7</v>
      </c>
      <c r="BP541" s="303"/>
      <c r="BQ541" s="293">
        <v>45855</v>
      </c>
      <c r="BR541" s="284" t="s">
        <v>5093</v>
      </c>
      <c r="BS541" s="280" t="str">
        <f>IF(_DBcomps[[#This Row],[Problem]]="","Yes","No")</f>
        <v>Yes</v>
      </c>
      <c r="BT541" s="273"/>
      <c r="BU541" s="273"/>
      <c r="BV541" s="273">
        <v>1</v>
      </c>
      <c r="BW541" s="294"/>
      <c r="BX541" s="273">
        <v>5</v>
      </c>
      <c r="BY541" s="279" t="s">
        <v>1259</v>
      </c>
      <c r="BZ541" s="1122"/>
      <c r="CA541" s="279"/>
      <c r="CB541" s="279"/>
      <c r="CC541" s="279"/>
      <c r="CD541" s="816"/>
      <c r="CE541" s="245"/>
      <c r="CF541" s="245"/>
      <c r="CG541" s="245"/>
    </row>
    <row r="542" spans="1:85">
      <c r="A542" s="265" t="s">
        <v>58</v>
      </c>
      <c r="B542" s="2" t="s">
        <v>1637</v>
      </c>
      <c r="C542" s="2" t="s">
        <v>1638</v>
      </c>
      <c r="D542" s="780" t="s">
        <v>5104</v>
      </c>
      <c r="E542" s="265">
        <v>45856</v>
      </c>
      <c r="F542" s="266" t="str">
        <f>IF(_DBcomps[[#This Row],[Lab RTS]]="","No","Yes")</f>
        <v>Yes</v>
      </c>
      <c r="G542" s="267">
        <v>53.31</v>
      </c>
      <c r="H542" s="267"/>
      <c r="I542" s="267"/>
      <c r="J542" s="267"/>
      <c r="K542" s="267"/>
      <c r="L542" s="268"/>
      <c r="M542" s="275"/>
      <c r="N542" s="267"/>
      <c r="O542" s="267"/>
      <c r="P542" s="1354">
        <v>9.69</v>
      </c>
      <c r="Q542" s="269">
        <v>1164</v>
      </c>
      <c r="R542" s="307">
        <v>1.333</v>
      </c>
      <c r="S542" s="307"/>
      <c r="T542" s="271">
        <v>7.54</v>
      </c>
      <c r="U542" s="267"/>
      <c r="V542" s="268"/>
      <c r="W542" s="267"/>
      <c r="X542" s="270"/>
      <c r="Y542" s="274"/>
      <c r="Z542" s="290"/>
      <c r="AA542" s="274"/>
      <c r="AB542" s="275"/>
      <c r="AC542" s="274"/>
      <c r="AD542" s="265"/>
      <c r="AE542" s="274" t="s">
        <v>1505</v>
      </c>
      <c r="AF542" s="274"/>
      <c r="AG542" s="275"/>
      <c r="AH542" s="274"/>
      <c r="AI542" s="274"/>
      <c r="AJ542" s="275"/>
      <c r="AK542" s="270"/>
      <c r="AL542" s="274"/>
      <c r="AM542" s="275"/>
      <c r="AN542" s="274"/>
      <c r="AO542" s="275"/>
      <c r="AP542" s="274"/>
      <c r="AQ542" s="277">
        <f t="shared" si="76"/>
        <v>7</v>
      </c>
      <c r="AR542" s="275" t="s">
        <v>737</v>
      </c>
      <c r="AS542" s="267"/>
      <c r="AT542" s="273"/>
      <c r="AU542" s="272"/>
      <c r="AV542" s="272"/>
      <c r="AW542" s="268"/>
      <c r="AX542" s="273"/>
      <c r="AY542" s="273"/>
      <c r="AZ542" s="275"/>
      <c r="BA542" s="268"/>
      <c r="BB542" s="268"/>
      <c r="BC542" s="268"/>
      <c r="BD542" s="268"/>
      <c r="BE542" s="267"/>
      <c r="BF542" s="275"/>
      <c r="BG542" s="275"/>
      <c r="BH542" s="275"/>
      <c r="BI542" s="275"/>
      <c r="BJ542" s="278">
        <v>45859</v>
      </c>
      <c r="BK542" s="305">
        <v>45859</v>
      </c>
      <c r="BL542" s="431" t="s">
        <v>5092</v>
      </c>
      <c r="BM542" s="272"/>
      <c r="BN542" s="422">
        <v>5</v>
      </c>
      <c r="BO542" s="422">
        <v>7</v>
      </c>
      <c r="BP542" s="303"/>
      <c r="BQ542" s="293">
        <v>45855</v>
      </c>
      <c r="BR542" s="284" t="s">
        <v>5094</v>
      </c>
      <c r="BS542" s="280" t="str">
        <f>IF(_DBcomps[[#This Row],[Problem]]="","Yes","No")</f>
        <v>Yes</v>
      </c>
      <c r="BT542" s="273"/>
      <c r="BU542" s="273"/>
      <c r="BV542" s="273">
        <v>1</v>
      </c>
      <c r="BW542" s="294"/>
      <c r="BX542" s="273">
        <v>5</v>
      </c>
      <c r="BY542" s="279" t="s">
        <v>1259</v>
      </c>
      <c r="BZ542" s="1122"/>
      <c r="CA542" s="279"/>
      <c r="CB542" s="279"/>
      <c r="CC542" s="279"/>
      <c r="CD542" s="816"/>
      <c r="CE542" s="245"/>
      <c r="CF542" s="245"/>
      <c r="CG542" s="245"/>
    </row>
    <row r="543" spans="1:85">
      <c r="A543" s="265" t="s">
        <v>58</v>
      </c>
      <c r="B543" s="2" t="s">
        <v>1637</v>
      </c>
      <c r="C543" s="2" t="s">
        <v>1638</v>
      </c>
      <c r="D543" s="780" t="s">
        <v>5105</v>
      </c>
      <c r="E543" s="265">
        <v>45856</v>
      </c>
      <c r="F543" s="266" t="str">
        <f>IF(_DBcomps[[#This Row],[Lab RTS]]="","No","Yes")</f>
        <v>Yes</v>
      </c>
      <c r="G543" s="267">
        <v>53.15</v>
      </c>
      <c r="H543" s="267"/>
      <c r="I543" s="267"/>
      <c r="J543" s="267"/>
      <c r="K543" s="267"/>
      <c r="L543" s="268"/>
      <c r="M543" s="275"/>
      <c r="N543" s="267"/>
      <c r="O543" s="267"/>
      <c r="P543" s="1354">
        <v>9.16</v>
      </c>
      <c r="Q543" s="269">
        <v>1276</v>
      </c>
      <c r="R543" s="307">
        <v>1.3340000000000001</v>
      </c>
      <c r="S543" s="307"/>
      <c r="T543" s="271">
        <v>7.68</v>
      </c>
      <c r="U543" s="267"/>
      <c r="V543" s="268"/>
      <c r="W543" s="267"/>
      <c r="X543" s="270"/>
      <c r="Y543" s="274"/>
      <c r="Z543" s="290"/>
      <c r="AA543" s="274"/>
      <c r="AB543" s="275"/>
      <c r="AC543" s="274"/>
      <c r="AD543" s="265"/>
      <c r="AE543" s="274" t="s">
        <v>1505</v>
      </c>
      <c r="AF543" s="274"/>
      <c r="AG543" s="275"/>
      <c r="AH543" s="274"/>
      <c r="AI543" s="274"/>
      <c r="AJ543" s="275"/>
      <c r="AK543" s="270"/>
      <c r="AL543" s="274"/>
      <c r="AM543" s="275"/>
      <c r="AN543" s="274"/>
      <c r="AO543" s="275"/>
      <c r="AP543" s="274"/>
      <c r="AQ543" s="277">
        <f t="shared" si="76"/>
        <v>7</v>
      </c>
      <c r="AR543" s="275" t="s">
        <v>737</v>
      </c>
      <c r="AS543" s="267"/>
      <c r="AT543" s="273"/>
      <c r="AU543" s="272"/>
      <c r="AV543" s="272"/>
      <c r="AW543" s="268"/>
      <c r="AX543" s="273"/>
      <c r="AY543" s="273"/>
      <c r="AZ543" s="275"/>
      <c r="BA543" s="268"/>
      <c r="BB543" s="268"/>
      <c r="BC543" s="268"/>
      <c r="BD543" s="268"/>
      <c r="BE543" s="267"/>
      <c r="BF543" s="275"/>
      <c r="BG543" s="275"/>
      <c r="BH543" s="275"/>
      <c r="BI543" s="275"/>
      <c r="BJ543" s="278">
        <v>45860</v>
      </c>
      <c r="BK543" s="305">
        <v>45860</v>
      </c>
      <c r="BL543" s="431" t="s">
        <v>5107</v>
      </c>
      <c r="BM543" s="272"/>
      <c r="BN543" s="422">
        <v>5</v>
      </c>
      <c r="BO543" s="422">
        <v>7</v>
      </c>
      <c r="BP543" s="303"/>
      <c r="BQ543" s="293">
        <v>45855</v>
      </c>
      <c r="BR543" s="284" t="s">
        <v>5108</v>
      </c>
      <c r="BS543" s="280" t="str">
        <f>IF(_DBcomps[[#This Row],[Problem]]="","Yes","No")</f>
        <v>Yes</v>
      </c>
      <c r="BT543" s="273"/>
      <c r="BU543" s="273"/>
      <c r="BV543" s="273">
        <v>1</v>
      </c>
      <c r="BW543" s="294"/>
      <c r="BX543" s="273">
        <v>5</v>
      </c>
      <c r="BY543" s="279" t="s">
        <v>1259</v>
      </c>
      <c r="BZ543" s="1122"/>
      <c r="CA543" s="279"/>
      <c r="CB543" s="279"/>
      <c r="CC543" s="279"/>
      <c r="CD543" s="816"/>
      <c r="CE543" s="245"/>
      <c r="CF543" s="245"/>
      <c r="CG543" s="245"/>
    </row>
    <row r="544" spans="1:85">
      <c r="A544" s="780" t="s">
        <v>58</v>
      </c>
      <c r="B544" s="781" t="s">
        <v>2127</v>
      </c>
      <c r="C544" s="781" t="s">
        <v>503</v>
      </c>
      <c r="D544" s="780" t="s">
        <v>5106</v>
      </c>
      <c r="E544" s="265">
        <v>45856</v>
      </c>
      <c r="F544" s="266" t="str">
        <f>IF(_DBcomps[[#This Row],[Lab RTS]]="","No","Yes")</f>
        <v>Yes</v>
      </c>
      <c r="G544" s="267">
        <v>53.15</v>
      </c>
      <c r="H544" s="267"/>
      <c r="I544" s="267"/>
      <c r="J544" s="267"/>
      <c r="K544" s="267"/>
      <c r="L544" s="268"/>
      <c r="M544" s="275"/>
      <c r="N544" s="267"/>
      <c r="O544" s="267"/>
      <c r="P544" s="1354">
        <v>9.16</v>
      </c>
      <c r="Q544" s="269">
        <v>1276</v>
      </c>
      <c r="R544" s="307">
        <v>1.3340000000000001</v>
      </c>
      <c r="S544" s="307"/>
      <c r="T544" s="271">
        <v>7.68</v>
      </c>
      <c r="U544" s="267"/>
      <c r="V544" s="268"/>
      <c r="W544" s="267"/>
      <c r="X544" s="270"/>
      <c r="Y544" s="274"/>
      <c r="Z544" s="290"/>
      <c r="AA544" s="274"/>
      <c r="AB544" s="275"/>
      <c r="AC544" s="274"/>
      <c r="AD544" s="265"/>
      <c r="AE544" s="274" t="s">
        <v>1505</v>
      </c>
      <c r="AF544" s="274"/>
      <c r="AG544" s="275"/>
      <c r="AH544" s="274"/>
      <c r="AI544" s="274"/>
      <c r="AJ544" s="275"/>
      <c r="AK544" s="270"/>
      <c r="AL544" s="274"/>
      <c r="AM544" s="275"/>
      <c r="AN544" s="274"/>
      <c r="AO544" s="275"/>
      <c r="AP544" s="274"/>
      <c r="AQ544" s="277">
        <f t="shared" si="76"/>
        <v>7</v>
      </c>
      <c r="AR544" s="275" t="s">
        <v>737</v>
      </c>
      <c r="AS544" s="267"/>
      <c r="AT544" s="273"/>
      <c r="AU544" s="272"/>
      <c r="AV544" s="272"/>
      <c r="AW544" s="268"/>
      <c r="AX544" s="273"/>
      <c r="AY544" s="273"/>
      <c r="AZ544" s="275"/>
      <c r="BA544" s="268"/>
      <c r="BB544" s="268"/>
      <c r="BC544" s="268"/>
      <c r="BD544" s="268"/>
      <c r="BE544" s="267"/>
      <c r="BF544" s="275"/>
      <c r="BG544" s="275"/>
      <c r="BH544" s="275"/>
      <c r="BI544" s="275"/>
      <c r="BJ544" s="278">
        <v>45860</v>
      </c>
      <c r="BK544" s="305">
        <v>45860</v>
      </c>
      <c r="BL544" s="431" t="s">
        <v>5107</v>
      </c>
      <c r="BM544" s="272"/>
      <c r="BN544" s="422">
        <v>5</v>
      </c>
      <c r="BO544" s="422">
        <v>7</v>
      </c>
      <c r="BP544" s="303"/>
      <c r="BQ544" s="293">
        <v>45855</v>
      </c>
      <c r="BR544" s="284" t="s">
        <v>5108</v>
      </c>
      <c r="BS544" s="280" t="str">
        <f>IF(_DBcomps[[#This Row],[Problem]]="","Yes","No")</f>
        <v>Yes</v>
      </c>
      <c r="BT544" s="273"/>
      <c r="BU544" s="273"/>
      <c r="BV544" s="273">
        <v>0</v>
      </c>
      <c r="BW544" s="294"/>
      <c r="BX544" s="273">
        <v>5</v>
      </c>
      <c r="BY544" s="279" t="s">
        <v>1259</v>
      </c>
      <c r="BZ544" s="1122"/>
      <c r="CA544" s="279"/>
      <c r="CB544" s="279"/>
      <c r="CC544" s="279"/>
      <c r="CD544" s="816"/>
      <c r="CE544" s="245"/>
      <c r="CF544" s="245"/>
      <c r="CG544" s="245"/>
    </row>
    <row r="545" spans="1:85">
      <c r="A545" s="780" t="s">
        <v>58</v>
      </c>
      <c r="B545" s="781" t="s">
        <v>2127</v>
      </c>
      <c r="C545" s="781" t="s">
        <v>503</v>
      </c>
      <c r="D545" s="780" t="s">
        <v>5095</v>
      </c>
      <c r="E545" s="265">
        <v>45857</v>
      </c>
      <c r="F545" s="266" t="str">
        <f>IF(_DBcomps[[#This Row],[Lab RTS]]="","No","Yes")</f>
        <v>Yes</v>
      </c>
      <c r="G545" s="267">
        <v>53.53</v>
      </c>
      <c r="H545" s="267"/>
      <c r="I545" s="267"/>
      <c r="J545" s="267"/>
      <c r="K545" s="267"/>
      <c r="L545" s="268"/>
      <c r="M545" s="275"/>
      <c r="N545" s="267"/>
      <c r="O545" s="267"/>
      <c r="P545" s="1354">
        <v>10.75</v>
      </c>
      <c r="Q545" s="269">
        <v>1300</v>
      </c>
      <c r="R545" s="307">
        <v>1.34</v>
      </c>
      <c r="S545" s="307"/>
      <c r="T545" s="271">
        <v>7.62</v>
      </c>
      <c r="U545" s="267"/>
      <c r="V545" s="268"/>
      <c r="W545" s="267"/>
      <c r="X545" s="270"/>
      <c r="Y545" s="274"/>
      <c r="Z545" s="290"/>
      <c r="AA545" s="274"/>
      <c r="AB545" s="275"/>
      <c r="AC545" s="274"/>
      <c r="AD545" s="265"/>
      <c r="AE545" s="274" t="s">
        <v>1505</v>
      </c>
      <c r="AF545" s="274"/>
      <c r="AG545" s="275"/>
      <c r="AH545" s="274"/>
      <c r="AI545" s="274"/>
      <c r="AJ545" s="275"/>
      <c r="AK545" s="270"/>
      <c r="AL545" s="274"/>
      <c r="AM545" s="275"/>
      <c r="AN545" s="274"/>
      <c r="AO545" s="275"/>
      <c r="AP545" s="274"/>
      <c r="AQ545" s="277">
        <f t="shared" si="76"/>
        <v>7</v>
      </c>
      <c r="AR545" s="275" t="s">
        <v>737</v>
      </c>
      <c r="AS545" s="267"/>
      <c r="AT545" s="273"/>
      <c r="AU545" s="272"/>
      <c r="AV545" s="272"/>
      <c r="AW545" s="268"/>
      <c r="AX545" s="273"/>
      <c r="AY545" s="273"/>
      <c r="AZ545" s="275"/>
      <c r="BA545" s="268"/>
      <c r="BB545" s="268"/>
      <c r="BC545" s="268"/>
      <c r="BD545" s="268"/>
      <c r="BE545" s="267"/>
      <c r="BF545" s="275"/>
      <c r="BG545" s="275"/>
      <c r="BH545" s="275"/>
      <c r="BI545" s="275"/>
      <c r="BJ545" s="278">
        <v>45859</v>
      </c>
      <c r="BK545" s="305">
        <v>45859</v>
      </c>
      <c r="BL545" s="431" t="s">
        <v>5096</v>
      </c>
      <c r="BM545" s="272"/>
      <c r="BN545" s="422">
        <v>6</v>
      </c>
      <c r="BO545" s="422">
        <v>7</v>
      </c>
      <c r="BP545" s="303"/>
      <c r="BQ545" s="293">
        <v>45856</v>
      </c>
      <c r="BR545" s="284" t="s">
        <v>2493</v>
      </c>
      <c r="BS545" s="280" t="str">
        <f>IF(_DBcomps[[#This Row],[Problem]]="","Yes","No")</f>
        <v>Yes</v>
      </c>
      <c r="BT545" s="273"/>
      <c r="BU545" s="273"/>
      <c r="BV545" s="273">
        <v>1</v>
      </c>
      <c r="BW545" s="294"/>
      <c r="BX545" s="273">
        <v>5</v>
      </c>
      <c r="BY545" s="279" t="s">
        <v>1259</v>
      </c>
      <c r="BZ545" s="1122"/>
      <c r="CA545" s="279"/>
      <c r="CB545" s="279"/>
      <c r="CC545" s="279"/>
      <c r="CD545" s="816"/>
      <c r="CE545" s="245"/>
      <c r="CF545" s="245"/>
      <c r="CG545" s="245"/>
    </row>
    <row r="546" spans="1:85">
      <c r="A546" s="780" t="s">
        <v>58</v>
      </c>
      <c r="B546" s="781" t="s">
        <v>2127</v>
      </c>
      <c r="C546" s="781" t="s">
        <v>503</v>
      </c>
      <c r="D546" s="780" t="s">
        <v>5109</v>
      </c>
      <c r="E546" s="265">
        <v>45860</v>
      </c>
      <c r="F546" s="266" t="str">
        <f>IF(_DBcomps[[#This Row],[Lab RTS]]="","No","Yes")</f>
        <v>Yes</v>
      </c>
      <c r="G546" s="267">
        <v>53.42</v>
      </c>
      <c r="H546" s="267"/>
      <c r="I546" s="267"/>
      <c r="J546" s="267"/>
      <c r="K546" s="267"/>
      <c r="L546" s="268"/>
      <c r="M546" s="275"/>
      <c r="N546" s="267"/>
      <c r="O546" s="267"/>
      <c r="P546" s="1354">
        <v>8</v>
      </c>
      <c r="Q546" s="269">
        <v>928</v>
      </c>
      <c r="R546" s="307">
        <v>1.3340000000000001</v>
      </c>
      <c r="S546" s="307"/>
      <c r="T546" s="271">
        <v>7.5</v>
      </c>
      <c r="U546" s="267"/>
      <c r="V546" s="268"/>
      <c r="W546" s="267"/>
      <c r="X546" s="270"/>
      <c r="Y546" s="274"/>
      <c r="Z546" s="290"/>
      <c r="AA546" s="274"/>
      <c r="AB546" s="275"/>
      <c r="AC546" s="274"/>
      <c r="AD546" s="265"/>
      <c r="AE546" s="274" t="s">
        <v>1505</v>
      </c>
      <c r="AF546" s="274"/>
      <c r="AG546" s="275"/>
      <c r="AH546" s="274"/>
      <c r="AI546" s="274"/>
      <c r="AJ546" s="275"/>
      <c r="AK546" s="270"/>
      <c r="AL546" s="274"/>
      <c r="AM546" s="275"/>
      <c r="AN546" s="274"/>
      <c r="AO546" s="275"/>
      <c r="AP546" s="274"/>
      <c r="AQ546" s="277">
        <f t="shared" si="76"/>
        <v>7</v>
      </c>
      <c r="AR546" s="275" t="s">
        <v>737</v>
      </c>
      <c r="AS546" s="267"/>
      <c r="AT546" s="273"/>
      <c r="AU546" s="272"/>
      <c r="AV546" s="272"/>
      <c r="AW546" s="268"/>
      <c r="AX546" s="273"/>
      <c r="AY546" s="273"/>
      <c r="AZ546" s="275"/>
      <c r="BA546" s="268"/>
      <c r="BB546" s="268"/>
      <c r="BC546" s="268"/>
      <c r="BD546" s="268"/>
      <c r="BE546" s="267"/>
      <c r="BF546" s="275"/>
      <c r="BG546" s="275"/>
      <c r="BH546" s="275"/>
      <c r="BI546" s="275"/>
      <c r="BJ546" s="278">
        <v>45860</v>
      </c>
      <c r="BK546" s="305">
        <v>45860</v>
      </c>
      <c r="BL546" s="431" t="s">
        <v>5110</v>
      </c>
      <c r="BM546" s="272"/>
      <c r="BN546" s="422">
        <v>8</v>
      </c>
      <c r="BO546" s="422">
        <v>7</v>
      </c>
      <c r="BP546" s="303"/>
      <c r="BQ546" s="293">
        <v>45859</v>
      </c>
      <c r="BR546" s="284" t="s">
        <v>5111</v>
      </c>
      <c r="BS546" s="280" t="str">
        <f>IF(_DBcomps[[#This Row],[Problem]]="","Yes","No")</f>
        <v>Yes</v>
      </c>
      <c r="BT546" s="273"/>
      <c r="BU546" s="273"/>
      <c r="BV546" s="273">
        <v>1</v>
      </c>
      <c r="BW546" s="294"/>
      <c r="BX546" s="273">
        <v>5</v>
      </c>
      <c r="BY546" s="279" t="s">
        <v>1259</v>
      </c>
      <c r="BZ546" s="1122"/>
      <c r="CA546" s="279"/>
      <c r="CB546" s="279"/>
      <c r="CC546" s="279"/>
      <c r="CD546" s="816"/>
      <c r="CE546" s="245"/>
      <c r="CF546" s="245"/>
      <c r="CG546" s="245"/>
    </row>
    <row r="547" spans="1:85">
      <c r="A547" s="780" t="s">
        <v>58</v>
      </c>
      <c r="B547" s="781" t="s">
        <v>2127</v>
      </c>
      <c r="C547" s="781" t="s">
        <v>503</v>
      </c>
      <c r="D547" s="780" t="s">
        <v>5134</v>
      </c>
      <c r="E547" s="265">
        <v>45861</v>
      </c>
      <c r="F547" s="266" t="str">
        <f>IF(_DBcomps[[#This Row],[Lab RTS]]="","No","Yes")</f>
        <v>Yes</v>
      </c>
      <c r="G547" s="267">
        <v>53.52</v>
      </c>
      <c r="H547" s="267"/>
      <c r="I547" s="267"/>
      <c r="J547" s="267"/>
      <c r="K547" s="267"/>
      <c r="L547" s="268"/>
      <c r="M547" s="275"/>
      <c r="N547" s="267"/>
      <c r="O547" s="267"/>
      <c r="P547" s="1354">
        <v>9.19</v>
      </c>
      <c r="Q547" s="269">
        <v>952</v>
      </c>
      <c r="R547" s="307">
        <v>1.3320000000000001</v>
      </c>
      <c r="S547" s="307"/>
      <c r="T547" s="271">
        <v>7.62</v>
      </c>
      <c r="U547" s="267"/>
      <c r="V547" s="268"/>
      <c r="W547" s="267"/>
      <c r="X547" s="270"/>
      <c r="Y547" s="274"/>
      <c r="Z547" s="290"/>
      <c r="AA547" s="274"/>
      <c r="AB547" s="275"/>
      <c r="AC547" s="274"/>
      <c r="AD547" s="265"/>
      <c r="AE547" s="274">
        <v>1.4E-3</v>
      </c>
      <c r="AF547" s="274"/>
      <c r="AG547" s="275"/>
      <c r="AH547" s="274"/>
      <c r="AI547" s="274"/>
      <c r="AJ547" s="275"/>
      <c r="AK547" s="270"/>
      <c r="AL547" s="274"/>
      <c r="AM547" s="275"/>
      <c r="AN547" s="274"/>
      <c r="AO547" s="275"/>
      <c r="AP547" s="274"/>
      <c r="AQ547" s="277">
        <f t="shared" ref="AQ547:AQ554" si="77">MONTH(E547)</f>
        <v>7</v>
      </c>
      <c r="AR547" s="275" t="s">
        <v>737</v>
      </c>
      <c r="AS547" s="267"/>
      <c r="AT547" s="273"/>
      <c r="AU547" s="272"/>
      <c r="AV547" s="272"/>
      <c r="AW547" s="268"/>
      <c r="AX547" s="273"/>
      <c r="AY547" s="273"/>
      <c r="AZ547" s="275"/>
      <c r="BA547" s="268"/>
      <c r="BB547" s="268"/>
      <c r="BC547" s="268"/>
      <c r="BD547" s="268"/>
      <c r="BE547" s="267"/>
      <c r="BF547" s="275"/>
      <c r="BG547" s="275"/>
      <c r="BH547" s="275"/>
      <c r="BI547" s="275"/>
      <c r="BJ547" s="278">
        <v>45863</v>
      </c>
      <c r="BK547" s="305">
        <v>45863</v>
      </c>
      <c r="BL547" s="431" t="s">
        <v>5137</v>
      </c>
      <c r="BM547" s="272"/>
      <c r="BN547" s="422">
        <v>7</v>
      </c>
      <c r="BO547" s="422">
        <v>7</v>
      </c>
      <c r="BP547" s="303"/>
      <c r="BQ547" s="293">
        <v>45859</v>
      </c>
      <c r="BR547" s="284" t="s">
        <v>2454</v>
      </c>
      <c r="BS547" s="280" t="str">
        <f>IF(_DBcomps[[#This Row],[Problem]]="","Yes","No")</f>
        <v>Yes</v>
      </c>
      <c r="BT547" s="273"/>
      <c r="BU547" s="273"/>
      <c r="BV547" s="273">
        <v>1</v>
      </c>
      <c r="BW547" s="294"/>
      <c r="BX547" s="273">
        <v>5</v>
      </c>
      <c r="BY547" s="279" t="s">
        <v>1259</v>
      </c>
      <c r="BZ547" s="1122"/>
      <c r="CA547" s="279"/>
      <c r="CB547" s="279"/>
      <c r="CC547" s="279"/>
      <c r="CD547" s="816"/>
      <c r="CE547" s="245"/>
      <c r="CF547" s="245"/>
      <c r="CG547" s="245"/>
    </row>
    <row r="548" spans="1:85">
      <c r="A548" s="780" t="s">
        <v>58</v>
      </c>
      <c r="B548" s="781" t="s">
        <v>2127</v>
      </c>
      <c r="C548" s="781" t="s">
        <v>503</v>
      </c>
      <c r="D548" s="780" t="s">
        <v>5135</v>
      </c>
      <c r="E548" s="265">
        <v>45861</v>
      </c>
      <c r="F548" s="266" t="str">
        <f>IF(_DBcomps[[#This Row],[Lab RTS]]="","No","Yes")</f>
        <v>Yes</v>
      </c>
      <c r="G548" s="267">
        <v>53.41</v>
      </c>
      <c r="H548" s="267"/>
      <c r="I548" s="267"/>
      <c r="J548" s="267"/>
      <c r="K548" s="267"/>
      <c r="L548" s="268"/>
      <c r="M548" s="275"/>
      <c r="N548" s="267"/>
      <c r="O548" s="267"/>
      <c r="P548" s="1354">
        <v>10.23</v>
      </c>
      <c r="Q548" s="269">
        <v>1264</v>
      </c>
      <c r="R548" s="307">
        <v>1.3320000000000001</v>
      </c>
      <c r="S548" s="307"/>
      <c r="T548" s="271">
        <v>7.54</v>
      </c>
      <c r="U548" s="267"/>
      <c r="V548" s="268"/>
      <c r="W548" s="267"/>
      <c r="X548" s="270"/>
      <c r="Y548" s="274"/>
      <c r="Z548" s="290"/>
      <c r="AA548" s="274"/>
      <c r="AB548" s="275"/>
      <c r="AC548" s="274"/>
      <c r="AD548" s="265"/>
      <c r="AE548" s="274">
        <v>2.8E-3</v>
      </c>
      <c r="AF548" s="274"/>
      <c r="AG548" s="275"/>
      <c r="AH548" s="274"/>
      <c r="AI548" s="274"/>
      <c r="AJ548" s="275"/>
      <c r="AK548" s="270"/>
      <c r="AL548" s="274"/>
      <c r="AM548" s="275"/>
      <c r="AN548" s="274"/>
      <c r="AO548" s="275"/>
      <c r="AP548" s="274"/>
      <c r="AQ548" s="277">
        <f t="shared" si="77"/>
        <v>7</v>
      </c>
      <c r="AR548" s="275" t="s">
        <v>737</v>
      </c>
      <c r="AS548" s="267"/>
      <c r="AT548" s="273"/>
      <c r="AU548" s="272"/>
      <c r="AV548" s="272"/>
      <c r="AW548" s="268"/>
      <c r="AX548" s="273"/>
      <c r="AY548" s="273"/>
      <c r="AZ548" s="275"/>
      <c r="BA548" s="268"/>
      <c r="BB548" s="268"/>
      <c r="BC548" s="268"/>
      <c r="BD548" s="268"/>
      <c r="BE548" s="267"/>
      <c r="BF548" s="275"/>
      <c r="BG548" s="275"/>
      <c r="BH548" s="275"/>
      <c r="BI548" s="275"/>
      <c r="BJ548" s="278">
        <v>45863</v>
      </c>
      <c r="BK548" s="305">
        <v>45863</v>
      </c>
      <c r="BL548" s="431" t="s">
        <v>5138</v>
      </c>
      <c r="BM548" s="272"/>
      <c r="BN548" s="422">
        <v>8</v>
      </c>
      <c r="BO548" s="422">
        <v>7</v>
      </c>
      <c r="BP548" s="303"/>
      <c r="BQ548" s="293">
        <v>45859</v>
      </c>
      <c r="BR548" s="284">
        <v>0.86388888888888893</v>
      </c>
      <c r="BS548" s="280" t="str">
        <f>IF(_DBcomps[[#This Row],[Problem]]="","Yes","No")</f>
        <v>Yes</v>
      </c>
      <c r="BT548" s="273"/>
      <c r="BU548" s="273"/>
      <c r="BV548" s="273">
        <v>1</v>
      </c>
      <c r="BW548" s="294"/>
      <c r="BX548" s="273">
        <v>5</v>
      </c>
      <c r="BY548" s="279" t="s">
        <v>1259</v>
      </c>
      <c r="BZ548" s="1122"/>
      <c r="CA548" s="279"/>
      <c r="CB548" s="279"/>
      <c r="CC548" s="279"/>
      <c r="CD548" s="816"/>
      <c r="CE548" s="245"/>
      <c r="CF548" s="245"/>
      <c r="CG548" s="245"/>
    </row>
    <row r="549" spans="1:85" ht="24">
      <c r="A549" s="780" t="s">
        <v>58</v>
      </c>
      <c r="B549" s="781" t="s">
        <v>2127</v>
      </c>
      <c r="C549" s="781" t="s">
        <v>503</v>
      </c>
      <c r="D549" s="780" t="s">
        <v>5136</v>
      </c>
      <c r="E549" s="265">
        <v>45862</v>
      </c>
      <c r="F549" s="266" t="str">
        <f>IF(_DBcomps[[#This Row],[Lab RTS]]="","No","Yes")</f>
        <v>Yes</v>
      </c>
      <c r="G549" s="267">
        <v>52.7</v>
      </c>
      <c r="H549" s="267"/>
      <c r="I549" s="267"/>
      <c r="J549" s="267"/>
      <c r="K549" s="267"/>
      <c r="L549" s="268"/>
      <c r="M549" s="275"/>
      <c r="N549" s="267"/>
      <c r="O549" s="267"/>
      <c r="P549" s="1354">
        <v>10.050000000000001</v>
      </c>
      <c r="Q549" s="269">
        <v>1144</v>
      </c>
      <c r="R549" s="307">
        <v>1.3280000000000001</v>
      </c>
      <c r="S549" s="307"/>
      <c r="T549" s="271">
        <v>7.41</v>
      </c>
      <c r="U549" s="267"/>
      <c r="V549" s="268"/>
      <c r="W549" s="267"/>
      <c r="X549" s="270"/>
      <c r="Y549" s="274"/>
      <c r="Z549" s="290"/>
      <c r="AA549" s="274"/>
      <c r="AB549" s="275"/>
      <c r="AC549" s="274"/>
      <c r="AD549" s="265"/>
      <c r="AE549" s="274">
        <v>1.35E-2</v>
      </c>
      <c r="AF549" s="274"/>
      <c r="AG549" s="275"/>
      <c r="AH549" s="274"/>
      <c r="AI549" s="274"/>
      <c r="AJ549" s="275"/>
      <c r="AK549" s="270"/>
      <c r="AL549" s="274"/>
      <c r="AM549" s="275"/>
      <c r="AN549" s="274"/>
      <c r="AO549" s="275"/>
      <c r="AP549" s="274"/>
      <c r="AQ549" s="277">
        <f t="shared" si="77"/>
        <v>7</v>
      </c>
      <c r="AR549" s="785" t="s">
        <v>737</v>
      </c>
      <c r="AS549" s="267"/>
      <c r="AT549" s="273"/>
      <c r="AU549" s="272"/>
      <c r="AV549" s="272"/>
      <c r="AW549" s="268"/>
      <c r="AX549" s="273"/>
      <c r="AY549" s="273"/>
      <c r="AZ549" s="275"/>
      <c r="BA549" s="268"/>
      <c r="BB549" s="268"/>
      <c r="BC549" s="268"/>
      <c r="BD549" s="268"/>
      <c r="BE549" s="267"/>
      <c r="BF549" s="275"/>
      <c r="BG549" s="275"/>
      <c r="BH549" s="275"/>
      <c r="BI549" s="275"/>
      <c r="BJ549" s="814">
        <v>45863</v>
      </c>
      <c r="BK549" s="815">
        <v>45863</v>
      </c>
      <c r="BL549" s="796" t="s">
        <v>5139</v>
      </c>
      <c r="BM549" s="272"/>
      <c r="BN549" s="797">
        <v>12</v>
      </c>
      <c r="BO549" s="797">
        <v>7</v>
      </c>
      <c r="BP549" s="798"/>
      <c r="BQ549" s="799">
        <v>45861</v>
      </c>
      <c r="BR549" s="800" t="s">
        <v>5140</v>
      </c>
      <c r="BS549" s="280" t="str">
        <f>IF(_DBcomps[[#This Row],[Problem]]="","Yes","No")</f>
        <v>Yes</v>
      </c>
      <c r="BT549" s="273"/>
      <c r="BU549" s="273"/>
      <c r="BV549" s="794">
        <v>2</v>
      </c>
      <c r="BW549" s="802">
        <v>0</v>
      </c>
      <c r="BX549" s="794">
        <v>5</v>
      </c>
      <c r="BY549" s="803" t="s">
        <v>1259</v>
      </c>
      <c r="BZ549" s="1122"/>
      <c r="CA549" s="279"/>
      <c r="CB549" s="279"/>
      <c r="CC549" s="279" t="s">
        <v>1378</v>
      </c>
      <c r="CD549" s="779" t="s">
        <v>5257</v>
      </c>
      <c r="CE549" s="245"/>
      <c r="CF549" s="245"/>
      <c r="CG549" s="245"/>
    </row>
    <row r="550" spans="1:85">
      <c r="A550" s="780" t="s">
        <v>58</v>
      </c>
      <c r="B550" s="781" t="s">
        <v>2127</v>
      </c>
      <c r="C550" s="781" t="s">
        <v>503</v>
      </c>
      <c r="D550" s="780" t="s">
        <v>5141</v>
      </c>
      <c r="E550" s="265">
        <v>45863</v>
      </c>
      <c r="F550" s="266" t="str">
        <f>IF(_DBcomps[[#This Row],[Lab RTS]]="","No","Yes")</f>
        <v>Yes</v>
      </c>
      <c r="G550" s="267">
        <v>54.06</v>
      </c>
      <c r="H550" s="267"/>
      <c r="I550" s="267"/>
      <c r="J550" s="267"/>
      <c r="K550" s="267"/>
      <c r="L550" s="268"/>
      <c r="M550" s="275"/>
      <c r="N550" s="267"/>
      <c r="O550" s="267"/>
      <c r="P550" s="1354">
        <v>8.5</v>
      </c>
      <c r="Q550" s="269">
        <v>1180</v>
      </c>
      <c r="R550" s="307">
        <v>1.325</v>
      </c>
      <c r="S550" s="307"/>
      <c r="T550" s="271">
        <v>7.54</v>
      </c>
      <c r="U550" s="267"/>
      <c r="V550" s="268"/>
      <c r="W550" s="267"/>
      <c r="X550" s="270"/>
      <c r="Y550" s="274"/>
      <c r="Z550" s="290"/>
      <c r="AA550" s="274"/>
      <c r="AB550" s="275"/>
      <c r="AC550" s="274"/>
      <c r="AD550" s="265"/>
      <c r="AE550" s="274" t="s">
        <v>1505</v>
      </c>
      <c r="AF550" s="274"/>
      <c r="AG550" s="275"/>
      <c r="AH550" s="274"/>
      <c r="AI550" s="274"/>
      <c r="AJ550" s="275"/>
      <c r="AK550" s="270"/>
      <c r="AL550" s="274"/>
      <c r="AM550" s="275"/>
      <c r="AN550" s="274"/>
      <c r="AO550" s="275"/>
      <c r="AP550" s="274"/>
      <c r="AQ550" s="277">
        <f t="shared" si="77"/>
        <v>7</v>
      </c>
      <c r="AR550" s="275" t="s">
        <v>737</v>
      </c>
      <c r="AS550" s="267"/>
      <c r="AT550" s="273"/>
      <c r="AU550" s="272"/>
      <c r="AV550" s="272"/>
      <c r="AW550" s="268"/>
      <c r="AX550" s="273"/>
      <c r="AY550" s="273"/>
      <c r="AZ550" s="275"/>
      <c r="BA550" s="268"/>
      <c r="BB550" s="268"/>
      <c r="BC550" s="268"/>
      <c r="BD550" s="268"/>
      <c r="BE550" s="267"/>
      <c r="BF550" s="275"/>
      <c r="BG550" s="275"/>
      <c r="BH550" s="275"/>
      <c r="BI550" s="275"/>
      <c r="BJ550" s="278">
        <v>45866</v>
      </c>
      <c r="BK550" s="305">
        <v>45866</v>
      </c>
      <c r="BL550" s="431" t="s">
        <v>5143</v>
      </c>
      <c r="BM550" s="272"/>
      <c r="BN550" s="422">
        <v>6</v>
      </c>
      <c r="BO550" s="422">
        <v>7</v>
      </c>
      <c r="BP550" s="303"/>
      <c r="BQ550" s="293">
        <v>45862</v>
      </c>
      <c r="BR550" s="284" t="s">
        <v>5071</v>
      </c>
      <c r="BS550" s="280" t="str">
        <f>IF(_DBcomps[[#This Row],[Problem]]="","Yes","No")</f>
        <v>Yes</v>
      </c>
      <c r="BT550" s="273"/>
      <c r="BU550" s="273"/>
      <c r="BV550" s="273">
        <v>1</v>
      </c>
      <c r="BW550" s="294"/>
      <c r="BX550" s="273">
        <v>5</v>
      </c>
      <c r="BY550" s="279" t="s">
        <v>1259</v>
      </c>
      <c r="BZ550" s="1122"/>
      <c r="CA550" s="279"/>
      <c r="CB550" s="279"/>
      <c r="CC550" s="279"/>
      <c r="CD550" s="779"/>
      <c r="CE550" s="245"/>
      <c r="CF550" s="245"/>
      <c r="CG550" s="245"/>
    </row>
    <row r="551" spans="1:85">
      <c r="A551" s="780" t="s">
        <v>58</v>
      </c>
      <c r="B551" s="781" t="s">
        <v>2127</v>
      </c>
      <c r="C551" s="781" t="s">
        <v>503</v>
      </c>
      <c r="D551" s="780" t="s">
        <v>5142</v>
      </c>
      <c r="E551" s="265">
        <v>45863</v>
      </c>
      <c r="F551" s="266" t="str">
        <f>IF(_DBcomps[[#This Row],[Lab RTS]]="","No","Yes")</f>
        <v>Yes</v>
      </c>
      <c r="G551" s="267">
        <v>54.18</v>
      </c>
      <c r="H551" s="267"/>
      <c r="I551" s="267"/>
      <c r="J551" s="267"/>
      <c r="K551" s="267"/>
      <c r="L551" s="268"/>
      <c r="M551" s="275"/>
      <c r="N551" s="267"/>
      <c r="O551" s="267"/>
      <c r="P551" s="1354">
        <v>8.1300000000000008</v>
      </c>
      <c r="Q551" s="269">
        <v>1216</v>
      </c>
      <c r="R551" s="307">
        <v>1.353</v>
      </c>
      <c r="S551" s="307"/>
      <c r="T551" s="271">
        <v>7.54</v>
      </c>
      <c r="U551" s="267"/>
      <c r="V551" s="268"/>
      <c r="W551" s="267"/>
      <c r="X551" s="270"/>
      <c r="Y551" s="274"/>
      <c r="Z551" s="290"/>
      <c r="AA551" s="274"/>
      <c r="AB551" s="275"/>
      <c r="AC551" s="274"/>
      <c r="AD551" s="265"/>
      <c r="AE551" s="274">
        <v>2.7000000000000001E-3</v>
      </c>
      <c r="AF551" s="274"/>
      <c r="AG551" s="275"/>
      <c r="AH551" s="274"/>
      <c r="AI551" s="274"/>
      <c r="AJ551" s="275"/>
      <c r="AK551" s="270"/>
      <c r="AL551" s="274"/>
      <c r="AM551" s="275"/>
      <c r="AN551" s="274"/>
      <c r="AO551" s="275"/>
      <c r="AP551" s="274"/>
      <c r="AQ551" s="277">
        <f t="shared" si="77"/>
        <v>7</v>
      </c>
      <c r="AR551" s="275" t="s">
        <v>737</v>
      </c>
      <c r="AS551" s="267"/>
      <c r="AT551" s="273"/>
      <c r="AU551" s="272"/>
      <c r="AV551" s="272"/>
      <c r="AW551" s="268"/>
      <c r="AX551" s="273"/>
      <c r="AY551" s="273"/>
      <c r="AZ551" s="275"/>
      <c r="BA551" s="268"/>
      <c r="BB551" s="268"/>
      <c r="BC551" s="268"/>
      <c r="BD551" s="268"/>
      <c r="BE551" s="267"/>
      <c r="BF551" s="275"/>
      <c r="BG551" s="275"/>
      <c r="BH551" s="275"/>
      <c r="BI551" s="275"/>
      <c r="BJ551" s="278">
        <v>45866</v>
      </c>
      <c r="BK551" s="305">
        <v>45866</v>
      </c>
      <c r="BL551" s="431" t="s">
        <v>5144</v>
      </c>
      <c r="BM551" s="272"/>
      <c r="BN551" s="422">
        <v>7</v>
      </c>
      <c r="BO551" s="797">
        <v>7</v>
      </c>
      <c r="BP551" s="303"/>
      <c r="BQ551" s="293">
        <v>45862</v>
      </c>
      <c r="BR551" s="284" t="s">
        <v>5071</v>
      </c>
      <c r="BS551" s="280" t="str">
        <f>IF(_DBcomps[[#This Row],[Problem]]="","Yes","No")</f>
        <v>Yes</v>
      </c>
      <c r="BT551" s="273"/>
      <c r="BU551" s="273"/>
      <c r="BV551" s="273">
        <v>1</v>
      </c>
      <c r="BW551" s="294"/>
      <c r="BX551" s="273">
        <v>5</v>
      </c>
      <c r="BY551" s="279" t="s">
        <v>1259</v>
      </c>
      <c r="BZ551" s="1122"/>
      <c r="CA551" s="279"/>
      <c r="CB551" s="279"/>
      <c r="CC551" s="279"/>
      <c r="CD551" s="779"/>
      <c r="CE551" s="245"/>
      <c r="CF551" s="245"/>
      <c r="CG551" s="245"/>
    </row>
    <row r="552" spans="1:85">
      <c r="A552" s="780" t="s">
        <v>58</v>
      </c>
      <c r="B552" s="781" t="s">
        <v>2127</v>
      </c>
      <c r="C552" s="781" t="s">
        <v>503</v>
      </c>
      <c r="D552" s="780" t="s">
        <v>5145</v>
      </c>
      <c r="E552" s="265">
        <v>45863</v>
      </c>
      <c r="F552" s="266" t="str">
        <f>IF(_DBcomps[[#This Row],[Lab RTS]]="","No","Yes")</f>
        <v>Yes</v>
      </c>
      <c r="G552" s="267">
        <v>53.55</v>
      </c>
      <c r="H552" s="267"/>
      <c r="I552" s="267"/>
      <c r="J552" s="267"/>
      <c r="K552" s="267"/>
      <c r="L552" s="268"/>
      <c r="M552" s="275"/>
      <c r="N552" s="267"/>
      <c r="O552" s="267"/>
      <c r="P552" s="1354">
        <v>9.94</v>
      </c>
      <c r="Q552" s="269">
        <v>1216</v>
      </c>
      <c r="R552" s="307">
        <v>1.3420000000000001</v>
      </c>
      <c r="S552" s="307"/>
      <c r="T552" s="271">
        <v>7.62</v>
      </c>
      <c r="U552" s="267"/>
      <c r="V552" s="268"/>
      <c r="W552" s="267"/>
      <c r="X552" s="270"/>
      <c r="Y552" s="274"/>
      <c r="Z552" s="290"/>
      <c r="AA552" s="274"/>
      <c r="AB552" s="275"/>
      <c r="AC552" s="274"/>
      <c r="AD552" s="265"/>
      <c r="AE552" s="274">
        <v>5.0000000000000001E-3</v>
      </c>
      <c r="AF552" s="274"/>
      <c r="AG552" s="275"/>
      <c r="AH552" s="274"/>
      <c r="AI552" s="274"/>
      <c r="AJ552" s="275"/>
      <c r="AK552" s="270"/>
      <c r="AL552" s="274"/>
      <c r="AM552" s="275"/>
      <c r="AN552" s="274"/>
      <c r="AO552" s="275"/>
      <c r="AP552" s="274"/>
      <c r="AQ552" s="277">
        <f t="shared" si="77"/>
        <v>7</v>
      </c>
      <c r="AR552" s="275" t="s">
        <v>737</v>
      </c>
      <c r="AS552" s="267"/>
      <c r="AT552" s="273"/>
      <c r="AU552" s="272"/>
      <c r="AV552" s="272"/>
      <c r="AW552" s="268"/>
      <c r="AX552" s="273"/>
      <c r="AY552" s="273"/>
      <c r="AZ552" s="275"/>
      <c r="BA552" s="268"/>
      <c r="BB552" s="268"/>
      <c r="BC552" s="268"/>
      <c r="BD552" s="268"/>
      <c r="BE552" s="267"/>
      <c r="BF552" s="275"/>
      <c r="BG552" s="275"/>
      <c r="BH552" s="275"/>
      <c r="BI552" s="275"/>
      <c r="BJ552" s="278">
        <v>45866</v>
      </c>
      <c r="BK552" s="305">
        <v>45866</v>
      </c>
      <c r="BL552" s="431" t="s">
        <v>5148</v>
      </c>
      <c r="BM552" s="272"/>
      <c r="BN552" s="422">
        <v>5</v>
      </c>
      <c r="BO552" s="422">
        <v>7</v>
      </c>
      <c r="BP552" s="303"/>
      <c r="BQ552" s="293">
        <v>45857</v>
      </c>
      <c r="BR552" s="284" t="s">
        <v>5151</v>
      </c>
      <c r="BS552" s="280" t="str">
        <f>IF(_DBcomps[[#This Row],[Problem]]="","Yes","No")</f>
        <v>Yes</v>
      </c>
      <c r="BT552" s="273"/>
      <c r="BU552" s="273"/>
      <c r="BV552" s="273">
        <v>1</v>
      </c>
      <c r="BW552" s="294"/>
      <c r="BX552" s="273">
        <v>5</v>
      </c>
      <c r="BY552" s="279" t="s">
        <v>1259</v>
      </c>
      <c r="BZ552" s="1122"/>
      <c r="CA552" s="279"/>
      <c r="CB552" s="279"/>
      <c r="CC552" s="279"/>
      <c r="CD552" s="779"/>
      <c r="CE552" s="245"/>
      <c r="CF552" s="245"/>
      <c r="CG552" s="245"/>
    </row>
    <row r="553" spans="1:85">
      <c r="A553" s="780" t="s">
        <v>58</v>
      </c>
      <c r="B553" s="781" t="s">
        <v>2127</v>
      </c>
      <c r="C553" s="781" t="s">
        <v>503</v>
      </c>
      <c r="D553" s="780" t="s">
        <v>5146</v>
      </c>
      <c r="E553" s="265">
        <v>45864</v>
      </c>
      <c r="F553" s="266" t="str">
        <f>IF(_DBcomps[[#This Row],[Lab RTS]]="","No","Yes")</f>
        <v>Yes</v>
      </c>
      <c r="G553" s="267">
        <v>54.54</v>
      </c>
      <c r="H553" s="267"/>
      <c r="I553" s="267"/>
      <c r="J553" s="267"/>
      <c r="K553" s="267"/>
      <c r="L553" s="268"/>
      <c r="M553" s="275"/>
      <c r="N553" s="267"/>
      <c r="O553" s="267"/>
      <c r="P553" s="1354">
        <v>10.08</v>
      </c>
      <c r="Q553" s="269">
        <v>1364</v>
      </c>
      <c r="R553" s="307">
        <v>1.3440000000000001</v>
      </c>
      <c r="S553" s="307"/>
      <c r="T553" s="271">
        <v>7.79</v>
      </c>
      <c r="U553" s="267"/>
      <c r="V553" s="268"/>
      <c r="W553" s="267"/>
      <c r="X553" s="270"/>
      <c r="Y553" s="274"/>
      <c r="Z553" s="290"/>
      <c r="AA553" s="274"/>
      <c r="AB553" s="275"/>
      <c r="AC553" s="274"/>
      <c r="AD553" s="265"/>
      <c r="AE553" s="274">
        <v>1.26E-2</v>
      </c>
      <c r="AF553" s="274"/>
      <c r="AG553" s="275"/>
      <c r="AH553" s="274"/>
      <c r="AI553" s="274"/>
      <c r="AJ553" s="275"/>
      <c r="AK553" s="270"/>
      <c r="AL553" s="274"/>
      <c r="AM553" s="275"/>
      <c r="AN553" s="274"/>
      <c r="AO553" s="275"/>
      <c r="AP553" s="274"/>
      <c r="AQ553" s="277">
        <f t="shared" si="77"/>
        <v>7</v>
      </c>
      <c r="AR553" s="275" t="s">
        <v>737</v>
      </c>
      <c r="AS553" s="267"/>
      <c r="AT553" s="273"/>
      <c r="AU553" s="272"/>
      <c r="AV553" s="272"/>
      <c r="AW553" s="268"/>
      <c r="AX553" s="273"/>
      <c r="AY553" s="273"/>
      <c r="AZ553" s="275"/>
      <c r="BA553" s="268"/>
      <c r="BB553" s="268"/>
      <c r="BC553" s="268"/>
      <c r="BD553" s="268"/>
      <c r="BE553" s="267"/>
      <c r="BF553" s="275"/>
      <c r="BG553" s="275"/>
      <c r="BH553" s="275"/>
      <c r="BI553" s="275"/>
      <c r="BJ553" s="278">
        <v>45866</v>
      </c>
      <c r="BK553" s="305">
        <v>45866</v>
      </c>
      <c r="BL553" s="431" t="s">
        <v>5149</v>
      </c>
      <c r="BM553" s="272"/>
      <c r="BN553" s="422">
        <v>6</v>
      </c>
      <c r="BO553" s="797">
        <v>7</v>
      </c>
      <c r="BP553" s="303"/>
      <c r="BQ553" s="293">
        <v>45864</v>
      </c>
      <c r="BR553" s="284" t="s">
        <v>5152</v>
      </c>
      <c r="BS553" s="280" t="str">
        <f>IF(_DBcomps[[#This Row],[Problem]]="","Yes","No")</f>
        <v>Yes</v>
      </c>
      <c r="BT553" s="273"/>
      <c r="BU553" s="273"/>
      <c r="BV553" s="273">
        <v>1</v>
      </c>
      <c r="BW553" s="294"/>
      <c r="BX553" s="273">
        <v>5</v>
      </c>
      <c r="BY553" s="279" t="s">
        <v>1259</v>
      </c>
      <c r="BZ553" s="1122"/>
      <c r="CA553" s="279"/>
      <c r="CB553" s="279"/>
      <c r="CC553" s="279"/>
      <c r="CD553" s="779"/>
      <c r="CE553" s="245"/>
      <c r="CF553" s="245"/>
      <c r="CG553" s="245"/>
    </row>
    <row r="554" spans="1:85">
      <c r="A554" s="780" t="s">
        <v>58</v>
      </c>
      <c r="B554" s="781" t="s">
        <v>2127</v>
      </c>
      <c r="C554" s="781" t="s">
        <v>503</v>
      </c>
      <c r="D554" s="780" t="s">
        <v>5147</v>
      </c>
      <c r="E554" s="265">
        <v>45864</v>
      </c>
      <c r="F554" s="266" t="str">
        <f>IF(_DBcomps[[#This Row],[Lab RTS]]="","No","Yes")</f>
        <v>Yes</v>
      </c>
      <c r="G554" s="267">
        <v>54.08</v>
      </c>
      <c r="H554" s="267"/>
      <c r="I554" s="267"/>
      <c r="J554" s="267"/>
      <c r="K554" s="267"/>
      <c r="L554" s="268"/>
      <c r="M554" s="275"/>
      <c r="N554" s="267"/>
      <c r="O554" s="267"/>
      <c r="P554" s="1354">
        <v>10</v>
      </c>
      <c r="Q554" s="269">
        <v>1252</v>
      </c>
      <c r="R554" s="307">
        <v>1.335</v>
      </c>
      <c r="S554" s="307"/>
      <c r="T554" s="271">
        <v>7.66</v>
      </c>
      <c r="U554" s="267"/>
      <c r="V554" s="268"/>
      <c r="W554" s="267"/>
      <c r="X554" s="270"/>
      <c r="Y554" s="274"/>
      <c r="Z554" s="290"/>
      <c r="AA554" s="274"/>
      <c r="AB554" s="275"/>
      <c r="AC554" s="274"/>
      <c r="AD554" s="265"/>
      <c r="AE554" s="274">
        <v>4.4000000000000003E-3</v>
      </c>
      <c r="AF554" s="274"/>
      <c r="AG554" s="275"/>
      <c r="AH554" s="274"/>
      <c r="AI554" s="274"/>
      <c r="AJ554" s="275"/>
      <c r="AK554" s="270"/>
      <c r="AL554" s="274"/>
      <c r="AM554" s="275"/>
      <c r="AN554" s="274"/>
      <c r="AO554" s="275"/>
      <c r="AP554" s="274"/>
      <c r="AQ554" s="277">
        <f t="shared" si="77"/>
        <v>7</v>
      </c>
      <c r="AR554" s="275" t="s">
        <v>737</v>
      </c>
      <c r="AS554" s="267"/>
      <c r="AT554" s="273"/>
      <c r="AU554" s="272"/>
      <c r="AV554" s="272"/>
      <c r="AW554" s="268"/>
      <c r="AX554" s="273"/>
      <c r="AY554" s="273"/>
      <c r="AZ554" s="275"/>
      <c r="BA554" s="268"/>
      <c r="BB554" s="268"/>
      <c r="BC554" s="268"/>
      <c r="BD554" s="268"/>
      <c r="BE554" s="267"/>
      <c r="BF554" s="275"/>
      <c r="BG554" s="275"/>
      <c r="BH554" s="275"/>
      <c r="BI554" s="275"/>
      <c r="BJ554" s="278">
        <v>45866</v>
      </c>
      <c r="BK554" s="305">
        <v>45866</v>
      </c>
      <c r="BL554" s="431" t="s">
        <v>5150</v>
      </c>
      <c r="BM554" s="272"/>
      <c r="BN554" s="422">
        <v>7</v>
      </c>
      <c r="BO554" s="422">
        <v>7</v>
      </c>
      <c r="BP554" s="303"/>
      <c r="BQ554" s="293">
        <v>45863</v>
      </c>
      <c r="BR554" s="284" t="s">
        <v>3015</v>
      </c>
      <c r="BS554" s="280" t="str">
        <f>IF(_DBcomps[[#This Row],[Problem]]="","Yes","No")</f>
        <v>Yes</v>
      </c>
      <c r="BT554" s="273"/>
      <c r="BU554" s="273"/>
      <c r="BV554" s="273">
        <v>1</v>
      </c>
      <c r="BW554" s="294"/>
      <c r="BX554" s="273">
        <v>5</v>
      </c>
      <c r="BY554" s="279" t="s">
        <v>1259</v>
      </c>
      <c r="BZ554" s="1122"/>
      <c r="CA554" s="279"/>
      <c r="CB554" s="279"/>
      <c r="CC554" s="279"/>
      <c r="CD554" s="779"/>
      <c r="CE554" s="245"/>
      <c r="CF554" s="245"/>
      <c r="CG554" s="245"/>
    </row>
    <row r="555" spans="1:85">
      <c r="A555" s="780" t="s">
        <v>58</v>
      </c>
      <c r="B555" s="781" t="s">
        <v>2127</v>
      </c>
      <c r="C555" s="781" t="s">
        <v>503</v>
      </c>
      <c r="D555" s="780" t="s">
        <v>5158</v>
      </c>
      <c r="E555" s="265">
        <v>45866</v>
      </c>
      <c r="F555" s="266" t="str">
        <f>IF(_DBcomps[[#This Row],[Lab RTS]]="","No","Yes")</f>
        <v>Yes</v>
      </c>
      <c r="G555" s="267">
        <v>54.08</v>
      </c>
      <c r="H555" s="267"/>
      <c r="I555" s="267"/>
      <c r="J555" s="267"/>
      <c r="K555" s="267"/>
      <c r="L555" s="268"/>
      <c r="M555" s="275"/>
      <c r="N555" s="267"/>
      <c r="O555" s="267"/>
      <c r="P555" s="1354">
        <v>10</v>
      </c>
      <c r="Q555" s="269">
        <v>1252</v>
      </c>
      <c r="R555" s="307">
        <v>1.335</v>
      </c>
      <c r="S555" s="307"/>
      <c r="T555" s="271">
        <v>7.66</v>
      </c>
      <c r="U555" s="267"/>
      <c r="V555" s="268"/>
      <c r="W555" s="267"/>
      <c r="X555" s="270"/>
      <c r="Y555" s="274"/>
      <c r="Z555" s="290"/>
      <c r="AA555" s="274"/>
      <c r="AB555" s="275"/>
      <c r="AC555" s="274"/>
      <c r="AD555" s="265"/>
      <c r="AE555" s="274">
        <v>4.4000000000000003E-3</v>
      </c>
      <c r="AF555" s="274"/>
      <c r="AG555" s="275"/>
      <c r="AH555" s="274"/>
      <c r="AI555" s="274"/>
      <c r="AJ555" s="275"/>
      <c r="AK555" s="270"/>
      <c r="AL555" s="274"/>
      <c r="AM555" s="275"/>
      <c r="AN555" s="274"/>
      <c r="AO555" s="275"/>
      <c r="AP555" s="274"/>
      <c r="AQ555" s="277">
        <f t="shared" ref="AQ555:AQ560" si="78">MONTH(E555)</f>
        <v>7</v>
      </c>
      <c r="AR555" s="275" t="s">
        <v>737</v>
      </c>
      <c r="AS555" s="267"/>
      <c r="AT555" s="273"/>
      <c r="AU555" s="272"/>
      <c r="AV555" s="272"/>
      <c r="AW555" s="268"/>
      <c r="AX555" s="273"/>
      <c r="AY555" s="273"/>
      <c r="AZ555" s="275"/>
      <c r="BA555" s="268"/>
      <c r="BB555" s="268"/>
      <c r="BC555" s="268"/>
      <c r="BD555" s="268"/>
      <c r="BE555" s="267"/>
      <c r="BF555" s="275"/>
      <c r="BG555" s="275"/>
      <c r="BH555" s="275"/>
      <c r="BI555" s="275"/>
      <c r="BJ555" s="278">
        <v>45866</v>
      </c>
      <c r="BK555" s="305">
        <v>45866</v>
      </c>
      <c r="BL555" s="431" t="s">
        <v>5150</v>
      </c>
      <c r="BM555" s="272"/>
      <c r="BN555" s="422">
        <v>7</v>
      </c>
      <c r="BO555" s="422">
        <v>7</v>
      </c>
      <c r="BP555" s="303"/>
      <c r="BQ555" s="293">
        <v>45863</v>
      </c>
      <c r="BR555" s="284" t="s">
        <v>3015</v>
      </c>
      <c r="BS555" s="280" t="str">
        <f>IF(_DBcomps[[#This Row],[Problem]]="","Yes","No")</f>
        <v>Yes</v>
      </c>
      <c r="BT555" s="273"/>
      <c r="BU555" s="273"/>
      <c r="BV555" s="273">
        <v>0</v>
      </c>
      <c r="BW555" s="294"/>
      <c r="BX555" s="273">
        <v>5</v>
      </c>
      <c r="BY555" s="279" t="s">
        <v>1259</v>
      </c>
      <c r="BZ555" s="1122"/>
      <c r="CA555" s="279"/>
      <c r="CB555" s="279"/>
      <c r="CC555" s="279"/>
      <c r="CD555" s="779"/>
      <c r="CE555" s="245"/>
      <c r="CF555" s="245"/>
      <c r="CG555" s="245"/>
    </row>
    <row r="556" spans="1:85">
      <c r="A556" s="780" t="s">
        <v>58</v>
      </c>
      <c r="B556" s="781" t="s">
        <v>2127</v>
      </c>
      <c r="C556" s="781" t="s">
        <v>503</v>
      </c>
      <c r="D556" s="780" t="s">
        <v>5165</v>
      </c>
      <c r="E556" s="265">
        <v>45866</v>
      </c>
      <c r="F556" s="266" t="str">
        <f>IF(_DBcomps[[#This Row],[Lab RTS]]="","No","Yes")</f>
        <v>Yes</v>
      </c>
      <c r="G556" s="267">
        <v>53.63</v>
      </c>
      <c r="H556" s="267"/>
      <c r="I556" s="267"/>
      <c r="J556" s="267"/>
      <c r="K556" s="267"/>
      <c r="L556" s="268"/>
      <c r="M556" s="275"/>
      <c r="N556" s="267"/>
      <c r="O556" s="267"/>
      <c r="P556" s="1354">
        <v>8.49</v>
      </c>
      <c r="Q556" s="269">
        <v>1004</v>
      </c>
      <c r="R556" s="307">
        <v>1.3340000000000001</v>
      </c>
      <c r="S556" s="307"/>
      <c r="T556" s="271">
        <v>7.57</v>
      </c>
      <c r="U556" s="267"/>
      <c r="V556" s="268"/>
      <c r="W556" s="267"/>
      <c r="X556" s="270"/>
      <c r="Y556" s="274"/>
      <c r="Z556" s="290"/>
      <c r="AA556" s="274"/>
      <c r="AB556" s="275"/>
      <c r="AC556" s="274"/>
      <c r="AD556" s="265"/>
      <c r="AE556" s="274">
        <v>6.7999999999999996E-3</v>
      </c>
      <c r="AF556" s="274"/>
      <c r="AG556" s="275"/>
      <c r="AH556" s="274"/>
      <c r="AI556" s="274"/>
      <c r="AJ556" s="275"/>
      <c r="AK556" s="270"/>
      <c r="AL556" s="274"/>
      <c r="AM556" s="275"/>
      <c r="AN556" s="274"/>
      <c r="AO556" s="275"/>
      <c r="AP556" s="274"/>
      <c r="AQ556" s="277">
        <f t="shared" si="78"/>
        <v>7</v>
      </c>
      <c r="AR556" s="275" t="s">
        <v>737</v>
      </c>
      <c r="AS556" s="267"/>
      <c r="AT556" s="273"/>
      <c r="AU556" s="272"/>
      <c r="AV556" s="272"/>
      <c r="AW556" s="268"/>
      <c r="AX556" s="273"/>
      <c r="AY556" s="273"/>
      <c r="AZ556" s="275"/>
      <c r="BA556" s="268"/>
      <c r="BB556" s="268"/>
      <c r="BC556" s="268"/>
      <c r="BD556" s="268"/>
      <c r="BE556" s="267"/>
      <c r="BF556" s="275"/>
      <c r="BG556" s="275"/>
      <c r="BH556" s="275"/>
      <c r="BI556" s="275"/>
      <c r="BJ556" s="278">
        <v>45867</v>
      </c>
      <c r="BK556" s="305">
        <v>45867</v>
      </c>
      <c r="BL556" s="431" t="s">
        <v>5166</v>
      </c>
      <c r="BM556" s="272"/>
      <c r="BN556" s="422">
        <v>8</v>
      </c>
      <c r="BO556" s="422">
        <v>7</v>
      </c>
      <c r="BP556" s="303"/>
      <c r="BQ556" s="293">
        <v>45864</v>
      </c>
      <c r="BR556" s="284" t="s">
        <v>5167</v>
      </c>
      <c r="BS556" s="280" t="str">
        <f>IF(_DBcomps[[#This Row],[Problem]]="","Yes","No")</f>
        <v>Yes</v>
      </c>
      <c r="BT556" s="273"/>
      <c r="BU556" s="273"/>
      <c r="BV556" s="273">
        <v>1</v>
      </c>
      <c r="BW556" s="294"/>
      <c r="BX556" s="273">
        <v>5</v>
      </c>
      <c r="BY556" s="279" t="s">
        <v>1259</v>
      </c>
      <c r="BZ556" s="1122"/>
      <c r="CA556" s="279"/>
      <c r="CB556" s="279"/>
      <c r="CC556" s="279"/>
      <c r="CD556" s="779"/>
      <c r="CE556" s="245"/>
      <c r="CF556" s="245"/>
      <c r="CG556" s="245"/>
    </row>
    <row r="557" spans="1:85">
      <c r="A557" s="780" t="s">
        <v>58</v>
      </c>
      <c r="B557" s="781" t="s">
        <v>2127</v>
      </c>
      <c r="C557" s="781" t="s">
        <v>503</v>
      </c>
      <c r="D557" s="780" t="s">
        <v>5186</v>
      </c>
      <c r="E557" s="265">
        <v>45867</v>
      </c>
      <c r="F557" s="266" t="str">
        <f>IF(_DBcomps[[#This Row],[Lab RTS]]="","No","Yes")</f>
        <v>Yes</v>
      </c>
      <c r="G557" s="267">
        <v>53.75</v>
      </c>
      <c r="H557" s="267"/>
      <c r="I557" s="267"/>
      <c r="J557" s="267"/>
      <c r="K557" s="267"/>
      <c r="L557" s="268"/>
      <c r="M557" s="275"/>
      <c r="N557" s="267"/>
      <c r="O557" s="267"/>
      <c r="P557" s="1354">
        <v>10.44</v>
      </c>
      <c r="Q557" s="269">
        <v>1152</v>
      </c>
      <c r="R557" s="307">
        <v>1.339</v>
      </c>
      <c r="S557" s="307"/>
      <c r="T557" s="271">
        <v>7.57</v>
      </c>
      <c r="U557" s="267"/>
      <c r="V557" s="268"/>
      <c r="W557" s="267"/>
      <c r="X557" s="270"/>
      <c r="Y557" s="274"/>
      <c r="Z557" s="290"/>
      <c r="AA557" s="274"/>
      <c r="AB557" s="275"/>
      <c r="AC557" s="274"/>
      <c r="AD557" s="265"/>
      <c r="AE557" s="274">
        <v>5.7000000000000002E-3</v>
      </c>
      <c r="AF557" s="274"/>
      <c r="AG557" s="275"/>
      <c r="AH557" s="274"/>
      <c r="AI557" s="274"/>
      <c r="AJ557" s="275"/>
      <c r="AK557" s="270"/>
      <c r="AL557" s="274"/>
      <c r="AM557" s="275"/>
      <c r="AN557" s="274"/>
      <c r="AO557" s="275"/>
      <c r="AP557" s="274"/>
      <c r="AQ557" s="277">
        <f t="shared" si="78"/>
        <v>7</v>
      </c>
      <c r="AR557" s="275" t="s">
        <v>737</v>
      </c>
      <c r="AS557" s="267"/>
      <c r="AT557" s="273"/>
      <c r="AU557" s="272"/>
      <c r="AV557" s="272"/>
      <c r="AW557" s="268"/>
      <c r="AX557" s="273"/>
      <c r="AY557" s="273"/>
      <c r="AZ557" s="275"/>
      <c r="BA557" s="268"/>
      <c r="BB557" s="268"/>
      <c r="BC557" s="268"/>
      <c r="BD557" s="268"/>
      <c r="BE557" s="267"/>
      <c r="BF557" s="275"/>
      <c r="BG557" s="275"/>
      <c r="BH557" s="275"/>
      <c r="BI557" s="275"/>
      <c r="BJ557" s="278">
        <v>45867</v>
      </c>
      <c r="BK557" s="305">
        <v>45867</v>
      </c>
      <c r="BL557" s="431" t="s">
        <v>5188</v>
      </c>
      <c r="BM557" s="272"/>
      <c r="BN557" s="422">
        <v>5</v>
      </c>
      <c r="BO557" s="422">
        <v>7</v>
      </c>
      <c r="BP557" s="303"/>
      <c r="BQ557" s="293">
        <v>45864</v>
      </c>
      <c r="BR557" s="284" t="s">
        <v>2431</v>
      </c>
      <c r="BS557" s="280" t="str">
        <f>IF(_DBcomps[[#This Row],[Problem]]="","Yes","No")</f>
        <v>Yes</v>
      </c>
      <c r="BT557" s="273"/>
      <c r="BU557" s="273"/>
      <c r="BV557" s="294">
        <v>1</v>
      </c>
      <c r="BW557" s="294"/>
      <c r="BX557" s="273">
        <v>5</v>
      </c>
      <c r="BY557" s="279" t="s">
        <v>1259</v>
      </c>
      <c r="BZ557" s="1122"/>
      <c r="CA557" s="279"/>
      <c r="CB557" s="279"/>
      <c r="CC557" s="279"/>
      <c r="CD557" s="779"/>
      <c r="CE557" s="245"/>
      <c r="CF557" s="245"/>
      <c r="CG557" s="245"/>
    </row>
    <row r="558" spans="1:85">
      <c r="A558" s="780" t="s">
        <v>58</v>
      </c>
      <c r="B558" s="781" t="s">
        <v>2127</v>
      </c>
      <c r="C558" s="781" t="s">
        <v>503</v>
      </c>
      <c r="D558" s="780" t="s">
        <v>5187</v>
      </c>
      <c r="E558" s="265">
        <v>45867</v>
      </c>
      <c r="F558" s="266" t="str">
        <f>IF(_DBcomps[[#This Row],[Lab RTS]]="","No","Yes")</f>
        <v>Yes</v>
      </c>
      <c r="G558" s="267">
        <v>53.62</v>
      </c>
      <c r="H558" s="267"/>
      <c r="I558" s="267"/>
      <c r="J558" s="267"/>
      <c r="K558" s="267"/>
      <c r="L558" s="268"/>
      <c r="M558" s="275"/>
      <c r="N558" s="267"/>
      <c r="O558" s="267"/>
      <c r="P558" s="1354">
        <v>9.57</v>
      </c>
      <c r="Q558" s="269">
        <v>1220</v>
      </c>
      <c r="R558" s="307">
        <v>1.3420000000000001</v>
      </c>
      <c r="S558" s="307"/>
      <c r="T558" s="271">
        <v>7.58</v>
      </c>
      <c r="U558" s="267"/>
      <c r="V558" s="268"/>
      <c r="W558" s="267"/>
      <c r="X558" s="270"/>
      <c r="Y558" s="274"/>
      <c r="Z558" s="290"/>
      <c r="AA558" s="274"/>
      <c r="AB558" s="275"/>
      <c r="AC558" s="274"/>
      <c r="AD558" s="265"/>
      <c r="AE558" s="274">
        <v>6.1999999999999998E-3</v>
      </c>
      <c r="AF558" s="274"/>
      <c r="AG558" s="275"/>
      <c r="AH558" s="274"/>
      <c r="AI558" s="274"/>
      <c r="AJ558" s="275"/>
      <c r="AK558" s="270"/>
      <c r="AL558" s="274"/>
      <c r="AM558" s="275"/>
      <c r="AN558" s="274"/>
      <c r="AO558" s="275"/>
      <c r="AP558" s="274"/>
      <c r="AQ558" s="277">
        <f t="shared" si="78"/>
        <v>7</v>
      </c>
      <c r="AR558" s="275" t="s">
        <v>737</v>
      </c>
      <c r="AS558" s="267"/>
      <c r="AT558" s="273"/>
      <c r="AU558" s="272"/>
      <c r="AV558" s="272"/>
      <c r="AW558" s="268"/>
      <c r="AX558" s="273"/>
      <c r="AY558" s="273"/>
      <c r="AZ558" s="275"/>
      <c r="BA558" s="268"/>
      <c r="BB558" s="268"/>
      <c r="BC558" s="268"/>
      <c r="BD558" s="268"/>
      <c r="BE558" s="267"/>
      <c r="BF558" s="275"/>
      <c r="BG558" s="275"/>
      <c r="BH558" s="275"/>
      <c r="BI558" s="275"/>
      <c r="BJ558" s="278">
        <v>45867</v>
      </c>
      <c r="BK558" s="305">
        <v>45867</v>
      </c>
      <c r="BL558" s="431" t="s">
        <v>5189</v>
      </c>
      <c r="BM558" s="272"/>
      <c r="BN558" s="422">
        <v>6</v>
      </c>
      <c r="BO558" s="422">
        <v>7</v>
      </c>
      <c r="BP558" s="303"/>
      <c r="BQ558" s="293">
        <v>45864</v>
      </c>
      <c r="BR558" s="284" t="s">
        <v>3243</v>
      </c>
      <c r="BS558" s="280" t="str">
        <f>IF(_DBcomps[[#This Row],[Problem]]="","Yes","No")</f>
        <v>Yes</v>
      </c>
      <c r="BT558" s="273"/>
      <c r="BU558" s="273"/>
      <c r="BV558" s="273">
        <v>1</v>
      </c>
      <c r="BW558" s="294"/>
      <c r="BX558" s="273">
        <v>5</v>
      </c>
      <c r="BY558" s="279" t="s">
        <v>1259</v>
      </c>
      <c r="BZ558" s="1122"/>
      <c r="CA558" s="279"/>
      <c r="CB558" s="279"/>
      <c r="CC558" s="279"/>
      <c r="CD558" s="779"/>
      <c r="CE558" s="245"/>
      <c r="CF558" s="245"/>
      <c r="CG558" s="245"/>
    </row>
    <row r="559" spans="1:85">
      <c r="A559" s="1356" t="s">
        <v>58</v>
      </c>
      <c r="B559" s="1357" t="s">
        <v>2127</v>
      </c>
      <c r="C559" s="1357" t="s">
        <v>503</v>
      </c>
      <c r="D559" s="1356" t="s">
        <v>5206</v>
      </c>
      <c r="E559" s="265">
        <v>45868</v>
      </c>
      <c r="F559" s="266" t="str">
        <f>IF(_DBcomps[[#This Row],[Lab RTS]]="","No","Yes")</f>
        <v>Yes</v>
      </c>
      <c r="G559" s="267">
        <v>53.29</v>
      </c>
      <c r="H559" s="267"/>
      <c r="I559" s="267"/>
      <c r="J559" s="267"/>
      <c r="K559" s="267"/>
      <c r="L559" s="268"/>
      <c r="M559" s="275"/>
      <c r="N559" s="267"/>
      <c r="O559" s="267"/>
      <c r="P559" s="1352">
        <v>11.74</v>
      </c>
      <c r="Q559" s="269">
        <v>1104</v>
      </c>
      <c r="R559" s="307">
        <v>1.3340000000000001</v>
      </c>
      <c r="S559" s="307"/>
      <c r="T559" s="271">
        <v>7.56</v>
      </c>
      <c r="U559" s="267"/>
      <c r="V559" s="268"/>
      <c r="W559" s="267"/>
      <c r="X559" s="270"/>
      <c r="Y559" s="274"/>
      <c r="Z559" s="290"/>
      <c r="AA559" s="274"/>
      <c r="AB559" s="275"/>
      <c r="AC559" s="274"/>
      <c r="AD559" s="265"/>
      <c r="AE559" s="274">
        <v>5.7999999999999996E-3</v>
      </c>
      <c r="AF559" s="274"/>
      <c r="AG559" s="275"/>
      <c r="AH559" s="274"/>
      <c r="AI559" s="274"/>
      <c r="AJ559" s="275"/>
      <c r="AK559" s="270"/>
      <c r="AL559" s="274"/>
      <c r="AM559" s="275"/>
      <c r="AN559" s="274"/>
      <c r="AO559" s="275"/>
      <c r="AP559" s="274"/>
      <c r="AQ559" s="277">
        <f t="shared" si="78"/>
        <v>7</v>
      </c>
      <c r="AR559" s="275" t="s">
        <v>737</v>
      </c>
      <c r="AS559" s="267"/>
      <c r="AT559" s="273"/>
      <c r="AU559" s="272"/>
      <c r="AV559" s="272"/>
      <c r="AW559" s="268"/>
      <c r="AX559" s="273"/>
      <c r="AY559" s="273"/>
      <c r="AZ559" s="275"/>
      <c r="BA559" s="268"/>
      <c r="BB559" s="268"/>
      <c r="BC559" s="268"/>
      <c r="BD559" s="268"/>
      <c r="BE559" s="267"/>
      <c r="BF559" s="275"/>
      <c r="BG559" s="275"/>
      <c r="BH559" s="275"/>
      <c r="BI559" s="275"/>
      <c r="BJ559" s="278">
        <v>45868</v>
      </c>
      <c r="BK559" s="305">
        <v>45868</v>
      </c>
      <c r="BL559" s="431" t="s">
        <v>5208</v>
      </c>
      <c r="BM559" s="272"/>
      <c r="BN559" s="422">
        <v>6</v>
      </c>
      <c r="BO559" s="422">
        <v>7</v>
      </c>
      <c r="BP559" s="303"/>
      <c r="BQ559" s="293">
        <v>45866</v>
      </c>
      <c r="BR559" s="284" t="s">
        <v>5210</v>
      </c>
      <c r="BS559" s="280" t="str">
        <f>IF(_DBcomps[[#This Row],[Problem]]="","Yes","No")</f>
        <v>Yes</v>
      </c>
      <c r="BT559" s="273"/>
      <c r="BU559" s="273"/>
      <c r="BV559" s="294">
        <v>1</v>
      </c>
      <c r="BW559" s="294"/>
      <c r="BX559" s="273">
        <v>5</v>
      </c>
      <c r="BY559" s="279" t="s">
        <v>1259</v>
      </c>
      <c r="BZ559" s="1122"/>
      <c r="CA559" s="279"/>
      <c r="CB559" s="279"/>
      <c r="CC559" s="279"/>
      <c r="CD559" s="779"/>
      <c r="CE559" s="245"/>
      <c r="CF559" s="245"/>
      <c r="CG559" s="245"/>
    </row>
    <row r="560" spans="1:85">
      <c r="A560" s="780" t="s">
        <v>58</v>
      </c>
      <c r="B560" s="781" t="s">
        <v>2127</v>
      </c>
      <c r="C560" s="781" t="s">
        <v>503</v>
      </c>
      <c r="D560" s="780" t="s">
        <v>5207</v>
      </c>
      <c r="E560" s="265">
        <v>45868</v>
      </c>
      <c r="F560" s="266" t="str">
        <f>IF(_DBcomps[[#This Row],[Lab RTS]]="","No","Yes")</f>
        <v>Yes</v>
      </c>
      <c r="G560" s="267">
        <v>53.02</v>
      </c>
      <c r="H560" s="267"/>
      <c r="I560" s="267"/>
      <c r="J560" s="267"/>
      <c r="K560" s="267"/>
      <c r="L560" s="268"/>
      <c r="M560" s="275"/>
      <c r="N560" s="267"/>
      <c r="O560" s="267"/>
      <c r="P560" s="1354">
        <v>9.42</v>
      </c>
      <c r="Q560" s="269">
        <v>1088</v>
      </c>
      <c r="R560" s="307">
        <v>1.3280000000000001</v>
      </c>
      <c r="S560" s="307"/>
      <c r="T560" s="271">
        <v>7.5</v>
      </c>
      <c r="U560" s="267"/>
      <c r="V560" s="268"/>
      <c r="W560" s="267"/>
      <c r="X560" s="270"/>
      <c r="Y560" s="274"/>
      <c r="Z560" s="290"/>
      <c r="AA560" s="274"/>
      <c r="AB560" s="275"/>
      <c r="AC560" s="274"/>
      <c r="AD560" s="265"/>
      <c r="AE560" s="274">
        <v>1E-3</v>
      </c>
      <c r="AF560" s="274"/>
      <c r="AG560" s="275"/>
      <c r="AH560" s="274"/>
      <c r="AI560" s="274"/>
      <c r="AJ560" s="275"/>
      <c r="AK560" s="270"/>
      <c r="AL560" s="274"/>
      <c r="AM560" s="275"/>
      <c r="AN560" s="274"/>
      <c r="AO560" s="275"/>
      <c r="AP560" s="274"/>
      <c r="AQ560" s="277">
        <f t="shared" si="78"/>
        <v>7</v>
      </c>
      <c r="AR560" s="275" t="s">
        <v>737</v>
      </c>
      <c r="AS560" s="267"/>
      <c r="AT560" s="273"/>
      <c r="AU560" s="272"/>
      <c r="AV560" s="272"/>
      <c r="AW560" s="268"/>
      <c r="AX560" s="273"/>
      <c r="AY560" s="273"/>
      <c r="AZ560" s="275"/>
      <c r="BA560" s="268"/>
      <c r="BB560" s="268"/>
      <c r="BC560" s="268"/>
      <c r="BD560" s="268"/>
      <c r="BE560" s="267"/>
      <c r="BF560" s="275"/>
      <c r="BG560" s="275"/>
      <c r="BH560" s="275"/>
      <c r="BI560" s="275"/>
      <c r="BJ560" s="278">
        <v>45868</v>
      </c>
      <c r="BK560" s="305">
        <v>45868</v>
      </c>
      <c r="BL560" s="431" t="s">
        <v>5209</v>
      </c>
      <c r="BM560" s="272"/>
      <c r="BN560" s="422">
        <v>7</v>
      </c>
      <c r="BO560" s="422">
        <v>7</v>
      </c>
      <c r="BP560" s="303"/>
      <c r="BQ560" s="293">
        <v>45867</v>
      </c>
      <c r="BR560" s="284" t="s">
        <v>3124</v>
      </c>
      <c r="BS560" s="280" t="str">
        <f>IF(_DBcomps[[#This Row],[Problem]]="","Yes","No")</f>
        <v>Yes</v>
      </c>
      <c r="BT560" s="273"/>
      <c r="BU560" s="273"/>
      <c r="BV560" s="273">
        <v>1</v>
      </c>
      <c r="BW560" s="294"/>
      <c r="BX560" s="273">
        <v>5</v>
      </c>
      <c r="BY560" s="279" t="s">
        <v>1259</v>
      </c>
      <c r="BZ560" s="1122"/>
      <c r="CA560" s="279"/>
      <c r="CB560" s="279"/>
      <c r="CC560" s="279"/>
      <c r="CD560" s="779"/>
      <c r="CE560" s="245"/>
      <c r="CF560" s="245"/>
      <c r="CG560" s="245"/>
    </row>
    <row r="561" spans="1:85">
      <c r="A561" s="1021" t="s">
        <v>58</v>
      </c>
      <c r="B561" s="1208" t="s">
        <v>2127</v>
      </c>
      <c r="C561" s="1208" t="s">
        <v>503</v>
      </c>
      <c r="D561" s="780" t="s">
        <v>5211</v>
      </c>
      <c r="E561" s="265">
        <v>45869</v>
      </c>
      <c r="F561" s="266" t="str">
        <f>IF(_DBcomps[[#This Row],[Lab RTS]]="","No","Yes")</f>
        <v>Yes</v>
      </c>
      <c r="G561" s="267">
        <v>53.28</v>
      </c>
      <c r="H561" s="267"/>
      <c r="I561" s="267"/>
      <c r="J561" s="267"/>
      <c r="K561" s="267"/>
      <c r="L561" s="268"/>
      <c r="M561" s="275"/>
      <c r="N561" s="267"/>
      <c r="O561" s="267"/>
      <c r="P561" s="1354">
        <v>9.1300000000000008</v>
      </c>
      <c r="Q561" s="269">
        <v>1108</v>
      </c>
      <c r="R561" s="307">
        <v>1.337</v>
      </c>
      <c r="S561" s="307"/>
      <c r="T561" s="271">
        <v>7.34</v>
      </c>
      <c r="U561" s="267"/>
      <c r="V561" s="268"/>
      <c r="W561" s="267"/>
      <c r="X561" s="270"/>
      <c r="Y561" s="274"/>
      <c r="Z561" s="290"/>
      <c r="AA561" s="274"/>
      <c r="AB561" s="275"/>
      <c r="AC561" s="274"/>
      <c r="AD561" s="265"/>
      <c r="AE561" s="274">
        <v>5.0000000000000001E-4</v>
      </c>
      <c r="AF561" s="274"/>
      <c r="AG561" s="275"/>
      <c r="AH561" s="274"/>
      <c r="AI561" s="274"/>
      <c r="AJ561" s="275"/>
      <c r="AK561" s="270"/>
      <c r="AL561" s="274"/>
      <c r="AM561" s="275"/>
      <c r="AN561" s="274"/>
      <c r="AO561" s="275"/>
      <c r="AP561" s="274"/>
      <c r="AQ561" s="277">
        <f t="shared" ref="AQ561:AQ566" si="79">MONTH(E561)</f>
        <v>7</v>
      </c>
      <c r="AR561" s="275" t="s">
        <v>737</v>
      </c>
      <c r="AS561" s="267"/>
      <c r="AT561" s="273"/>
      <c r="AU561" s="272"/>
      <c r="AV561" s="272"/>
      <c r="AW561" s="268"/>
      <c r="AX561" s="273"/>
      <c r="AY561" s="273"/>
      <c r="AZ561" s="275"/>
      <c r="BA561" s="268"/>
      <c r="BB561" s="268"/>
      <c r="BC561" s="268"/>
      <c r="BD561" s="268"/>
      <c r="BE561" s="267"/>
      <c r="BF561" s="275"/>
      <c r="BG561" s="275"/>
      <c r="BH561" s="275"/>
      <c r="BI561" s="275"/>
      <c r="BJ561" s="278">
        <v>45870</v>
      </c>
      <c r="BK561" s="305">
        <v>45870</v>
      </c>
      <c r="BL561" s="431" t="s">
        <v>5214</v>
      </c>
      <c r="BM561" s="272"/>
      <c r="BN561" s="422">
        <v>8</v>
      </c>
      <c r="BO561" s="422">
        <v>7</v>
      </c>
      <c r="BP561" s="303"/>
      <c r="BQ561" s="293">
        <v>45867</v>
      </c>
      <c r="BR561" s="284" t="s">
        <v>5217</v>
      </c>
      <c r="BS561" s="280" t="str">
        <f>IF(_DBcomps[[#This Row],[Problem]]="","Yes","No")</f>
        <v>Yes</v>
      </c>
      <c r="BT561" s="273"/>
      <c r="BU561" s="273"/>
      <c r="BV561" s="273">
        <v>1</v>
      </c>
      <c r="BW561" s="294"/>
      <c r="BX561" s="273">
        <v>5</v>
      </c>
      <c r="BY561" s="279" t="s">
        <v>1259</v>
      </c>
      <c r="BZ561" s="1122"/>
      <c r="CA561" s="279"/>
      <c r="CB561" s="279"/>
      <c r="CC561" s="279"/>
      <c r="CD561" s="779"/>
      <c r="CE561" s="245"/>
      <c r="CF561" s="245"/>
      <c r="CG561" s="245"/>
    </row>
    <row r="562" spans="1:85">
      <c r="A562" s="1356" t="s">
        <v>58</v>
      </c>
      <c r="B562" s="1357" t="s">
        <v>2127</v>
      </c>
      <c r="C562" s="1357" t="s">
        <v>503</v>
      </c>
      <c r="D562" s="1356" t="s">
        <v>5212</v>
      </c>
      <c r="E562" s="265">
        <v>45869</v>
      </c>
      <c r="F562" s="266" t="str">
        <f>IF(_DBcomps[[#This Row],[Lab RTS]]="","No","Yes")</f>
        <v>Yes</v>
      </c>
      <c r="G562" s="267">
        <v>53.08</v>
      </c>
      <c r="H562" s="267"/>
      <c r="I562" s="267"/>
      <c r="J562" s="267"/>
      <c r="K562" s="267"/>
      <c r="L562" s="268"/>
      <c r="M562" s="275"/>
      <c r="N562" s="267"/>
      <c r="O562" s="267"/>
      <c r="P562" s="1352">
        <v>11.33</v>
      </c>
      <c r="Q562" s="269">
        <v>1060</v>
      </c>
      <c r="R562" s="307">
        <v>1.325</v>
      </c>
      <c r="S562" s="307"/>
      <c r="T562" s="271">
        <v>7.42</v>
      </c>
      <c r="U562" s="267"/>
      <c r="V562" s="268"/>
      <c r="W562" s="267"/>
      <c r="X562" s="270"/>
      <c r="Y562" s="274"/>
      <c r="Z562" s="290"/>
      <c r="AA562" s="274"/>
      <c r="AB562" s="275"/>
      <c r="AC562" s="274"/>
      <c r="AD562" s="265"/>
      <c r="AE562" s="274" t="s">
        <v>1505</v>
      </c>
      <c r="AF562" s="274"/>
      <c r="AG562" s="275"/>
      <c r="AH562" s="274"/>
      <c r="AI562" s="274"/>
      <c r="AJ562" s="275"/>
      <c r="AK562" s="270"/>
      <c r="AL562" s="274"/>
      <c r="AM562" s="275"/>
      <c r="AN562" s="274"/>
      <c r="AO562" s="275"/>
      <c r="AP562" s="274"/>
      <c r="AQ562" s="277">
        <f t="shared" si="79"/>
        <v>7</v>
      </c>
      <c r="AR562" s="275" t="s">
        <v>737</v>
      </c>
      <c r="AS562" s="267"/>
      <c r="AT562" s="273"/>
      <c r="AU562" s="272"/>
      <c r="AV562" s="272"/>
      <c r="AW562" s="268"/>
      <c r="AX562" s="273"/>
      <c r="AY562" s="273"/>
      <c r="AZ562" s="275"/>
      <c r="BA562" s="268"/>
      <c r="BB562" s="268"/>
      <c r="BC562" s="268"/>
      <c r="BD562" s="268"/>
      <c r="BE562" s="267"/>
      <c r="BF562" s="275"/>
      <c r="BG562" s="275"/>
      <c r="BH562" s="275"/>
      <c r="BI562" s="275"/>
      <c r="BJ562" s="278">
        <v>45870</v>
      </c>
      <c r="BK562" s="305">
        <v>45873</v>
      </c>
      <c r="BL562" s="431" t="s">
        <v>5215</v>
      </c>
      <c r="BM562" s="272"/>
      <c r="BN562" s="422">
        <v>6</v>
      </c>
      <c r="BO562" s="422">
        <v>7</v>
      </c>
      <c r="BP562" s="303"/>
      <c r="BQ562" s="293">
        <v>45868</v>
      </c>
      <c r="BR562" s="284" t="s">
        <v>5218</v>
      </c>
      <c r="BS562" s="280" t="str">
        <f>IF(_DBcomps[[#This Row],[Problem]]="","Yes","No")</f>
        <v>Yes</v>
      </c>
      <c r="BT562" s="273"/>
      <c r="BU562" s="273"/>
      <c r="BV562" s="273">
        <v>1</v>
      </c>
      <c r="BW562" s="294"/>
      <c r="BX562" s="273">
        <v>5</v>
      </c>
      <c r="BY562" s="279" t="s">
        <v>1259</v>
      </c>
      <c r="BZ562" s="1122"/>
      <c r="CA562" s="279"/>
      <c r="CB562" s="279"/>
      <c r="CC562" s="279"/>
      <c r="CD562" s="779"/>
      <c r="CE562" s="245"/>
      <c r="CF562" s="245"/>
      <c r="CG562" s="245"/>
    </row>
    <row r="563" spans="1:85">
      <c r="A563" s="1021" t="s">
        <v>58</v>
      </c>
      <c r="B563" s="1208" t="s">
        <v>2127</v>
      </c>
      <c r="C563" s="1208" t="s">
        <v>503</v>
      </c>
      <c r="D563" s="780" t="s">
        <v>5213</v>
      </c>
      <c r="E563" s="265">
        <v>45870</v>
      </c>
      <c r="F563" s="266" t="str">
        <f>IF(_DBcomps[[#This Row],[Lab RTS]]="","No","Yes")</f>
        <v>Yes</v>
      </c>
      <c r="G563" s="267">
        <v>53.39</v>
      </c>
      <c r="H563" s="267"/>
      <c r="I563" s="267"/>
      <c r="J563" s="267"/>
      <c r="K563" s="267"/>
      <c r="L563" s="268"/>
      <c r="M563" s="275"/>
      <c r="N563" s="267"/>
      <c r="O563" s="267"/>
      <c r="P563" s="1354">
        <v>9.4600000000000009</v>
      </c>
      <c r="Q563" s="269">
        <v>1236</v>
      </c>
      <c r="R563" s="307">
        <v>1.341</v>
      </c>
      <c r="S563" s="307"/>
      <c r="T563" s="271">
        <v>7.76</v>
      </c>
      <c r="U563" s="267"/>
      <c r="V563" s="268"/>
      <c r="W563" s="267"/>
      <c r="X563" s="270"/>
      <c r="Y563" s="274"/>
      <c r="Z563" s="290"/>
      <c r="AA563" s="274"/>
      <c r="AB563" s="275"/>
      <c r="AC563" s="274"/>
      <c r="AD563" s="265"/>
      <c r="AE563" s="274" t="s">
        <v>1505</v>
      </c>
      <c r="AF563" s="274"/>
      <c r="AG563" s="275"/>
      <c r="AH563" s="274"/>
      <c r="AI563" s="274"/>
      <c r="AJ563" s="275"/>
      <c r="AK563" s="270"/>
      <c r="AL563" s="274"/>
      <c r="AM563" s="275"/>
      <c r="AN563" s="274"/>
      <c r="AO563" s="275"/>
      <c r="AP563" s="274"/>
      <c r="AQ563" s="277">
        <f t="shared" si="79"/>
        <v>8</v>
      </c>
      <c r="AR563" s="275" t="s">
        <v>737</v>
      </c>
      <c r="AS563" s="267"/>
      <c r="AT563" s="273"/>
      <c r="AU563" s="272"/>
      <c r="AV563" s="272"/>
      <c r="AW563" s="268"/>
      <c r="AX563" s="273"/>
      <c r="AY563" s="273"/>
      <c r="AZ563" s="275"/>
      <c r="BA563" s="268"/>
      <c r="BB563" s="268"/>
      <c r="BC563" s="268"/>
      <c r="BD563" s="268"/>
      <c r="BE563" s="267"/>
      <c r="BF563" s="275"/>
      <c r="BG563" s="275"/>
      <c r="BH563" s="275"/>
      <c r="BI563" s="275"/>
      <c r="BJ563" s="278">
        <v>45870</v>
      </c>
      <c r="BK563" s="305">
        <v>45870</v>
      </c>
      <c r="BL563" s="431" t="s">
        <v>5216</v>
      </c>
      <c r="BM563" s="272"/>
      <c r="BN563" s="422">
        <v>6</v>
      </c>
      <c r="BO563" s="422">
        <v>7</v>
      </c>
      <c r="BP563" s="303"/>
      <c r="BQ563" s="293">
        <v>45868</v>
      </c>
      <c r="BR563" s="284" t="s">
        <v>5219</v>
      </c>
      <c r="BS563" s="280" t="str">
        <f>IF(_DBcomps[[#This Row],[Problem]]="","Yes","No")</f>
        <v>Yes</v>
      </c>
      <c r="BT563" s="273"/>
      <c r="BU563" s="273"/>
      <c r="BV563" s="273">
        <v>1</v>
      </c>
      <c r="BW563" s="294"/>
      <c r="BX563" s="273">
        <v>5</v>
      </c>
      <c r="BY563" s="279" t="s">
        <v>1259</v>
      </c>
      <c r="BZ563" s="1122"/>
      <c r="CA563" s="279"/>
      <c r="CB563" s="279"/>
      <c r="CC563" s="279"/>
      <c r="CD563" s="779"/>
      <c r="CE563" s="245"/>
      <c r="CF563" s="245"/>
      <c r="CG563" s="245"/>
    </row>
    <row r="564" spans="1:85">
      <c r="A564" s="1021" t="s">
        <v>58</v>
      </c>
      <c r="B564" s="1208" t="s">
        <v>2127</v>
      </c>
      <c r="C564" s="1208" t="s">
        <v>503</v>
      </c>
      <c r="D564" s="780" t="s">
        <v>5229</v>
      </c>
      <c r="E564" s="265">
        <v>45870</v>
      </c>
      <c r="F564" s="266" t="str">
        <f>IF(_DBcomps[[#This Row],[Lab RTS]]="","No","Yes")</f>
        <v>Yes</v>
      </c>
      <c r="G564" s="267">
        <v>53.13</v>
      </c>
      <c r="H564" s="267"/>
      <c r="I564" s="267"/>
      <c r="J564" s="267"/>
      <c r="K564" s="267"/>
      <c r="L564" s="268"/>
      <c r="M564" s="275"/>
      <c r="N564" s="267"/>
      <c r="O564" s="267"/>
      <c r="P564" s="1354">
        <v>9.59</v>
      </c>
      <c r="Q564" s="269">
        <v>1012</v>
      </c>
      <c r="R564" s="307">
        <v>1.333</v>
      </c>
      <c r="S564" s="307"/>
      <c r="T564" s="271">
        <v>7.76</v>
      </c>
      <c r="U564" s="267"/>
      <c r="V564" s="268"/>
      <c r="W564" s="267"/>
      <c r="X564" s="270"/>
      <c r="Y564" s="274"/>
      <c r="Z564" s="290"/>
      <c r="AA564" s="274"/>
      <c r="AB564" s="275"/>
      <c r="AC564" s="274"/>
      <c r="AD564" s="265"/>
      <c r="AE564" s="274" t="s">
        <v>1505</v>
      </c>
      <c r="AF564" s="274"/>
      <c r="AG564" s="275"/>
      <c r="AH564" s="274"/>
      <c r="AI564" s="274"/>
      <c r="AJ564" s="275"/>
      <c r="AK564" s="270"/>
      <c r="AL564" s="274"/>
      <c r="AM564" s="275"/>
      <c r="AN564" s="274"/>
      <c r="AO564" s="275"/>
      <c r="AP564" s="274"/>
      <c r="AQ564" s="277">
        <f t="shared" si="79"/>
        <v>8</v>
      </c>
      <c r="AR564" s="275" t="s">
        <v>737</v>
      </c>
      <c r="AS564" s="267"/>
      <c r="AT564" s="273"/>
      <c r="AU564" s="272"/>
      <c r="AV564" s="272"/>
      <c r="AW564" s="268"/>
      <c r="AX564" s="273"/>
      <c r="AY564" s="273"/>
      <c r="AZ564" s="275"/>
      <c r="BA564" s="268"/>
      <c r="BB564" s="268"/>
      <c r="BC564" s="268"/>
      <c r="BD564" s="268"/>
      <c r="BE564" s="267"/>
      <c r="BF564" s="275"/>
      <c r="BG564" s="275"/>
      <c r="BH564" s="275"/>
      <c r="BI564" s="275"/>
      <c r="BJ564" s="278">
        <v>45873</v>
      </c>
      <c r="BK564" s="305">
        <v>45873</v>
      </c>
      <c r="BL564" s="431" t="s">
        <v>5230</v>
      </c>
      <c r="BM564" s="272"/>
      <c r="BN564" s="422">
        <v>7</v>
      </c>
      <c r="BO564" s="422">
        <v>7</v>
      </c>
      <c r="BP564" s="303"/>
      <c r="BQ564" s="293">
        <v>45869</v>
      </c>
      <c r="BR564" s="284" t="s">
        <v>2010</v>
      </c>
      <c r="BS564" s="280" t="str">
        <f>IF(_DBcomps[[#This Row],[Problem]]="","Yes","No")</f>
        <v>Yes</v>
      </c>
      <c r="BT564" s="273"/>
      <c r="BU564" s="273"/>
      <c r="BV564" s="273">
        <v>1</v>
      </c>
      <c r="BW564" s="294"/>
      <c r="BX564" s="273">
        <v>5</v>
      </c>
      <c r="BY564" s="279" t="s">
        <v>1259</v>
      </c>
      <c r="BZ564" s="1122"/>
      <c r="CA564" s="279"/>
      <c r="CB564" s="279"/>
      <c r="CC564" s="279"/>
      <c r="CD564" s="779"/>
      <c r="CE564" s="245"/>
      <c r="CF564" s="245"/>
      <c r="CG564" s="245"/>
    </row>
    <row r="565" spans="1:85">
      <c r="A565" s="1021" t="s">
        <v>58</v>
      </c>
      <c r="B565" s="1208" t="s">
        <v>2127</v>
      </c>
      <c r="C565" s="1208" t="s">
        <v>503</v>
      </c>
      <c r="D565" s="780" t="s">
        <v>5231</v>
      </c>
      <c r="E565" s="265">
        <v>45871</v>
      </c>
      <c r="F565" s="266" t="str">
        <f>IF(_DBcomps[[#This Row],[Lab RTS]]="","No","Yes")</f>
        <v>Yes</v>
      </c>
      <c r="G565" s="267">
        <v>53.02</v>
      </c>
      <c r="H565" s="267"/>
      <c r="I565" s="267"/>
      <c r="J565" s="267"/>
      <c r="K565" s="267"/>
      <c r="L565" s="268"/>
      <c r="M565" s="275"/>
      <c r="N565" s="267"/>
      <c r="O565" s="267"/>
      <c r="P565" s="1354">
        <v>9.8000000000000007</v>
      </c>
      <c r="Q565" s="269">
        <v>932</v>
      </c>
      <c r="R565" s="307">
        <v>1.3180000000000001</v>
      </c>
      <c r="S565" s="307"/>
      <c r="T565" s="271">
        <v>7.74</v>
      </c>
      <c r="U565" s="267"/>
      <c r="V565" s="268"/>
      <c r="W565" s="267"/>
      <c r="X565" s="270"/>
      <c r="Y565" s="274"/>
      <c r="Z565" s="290"/>
      <c r="AA565" s="274"/>
      <c r="AB565" s="275"/>
      <c r="AC565" s="274"/>
      <c r="AD565" s="265"/>
      <c r="AE565" s="274" t="s">
        <v>1505</v>
      </c>
      <c r="AF565" s="274"/>
      <c r="AG565" s="275"/>
      <c r="AH565" s="274"/>
      <c r="AI565" s="274"/>
      <c r="AJ565" s="275"/>
      <c r="AK565" s="270"/>
      <c r="AL565" s="274"/>
      <c r="AM565" s="275"/>
      <c r="AN565" s="274"/>
      <c r="AO565" s="275"/>
      <c r="AP565" s="274"/>
      <c r="AQ565" s="277">
        <f t="shared" si="79"/>
        <v>8</v>
      </c>
      <c r="AR565" s="275" t="s">
        <v>737</v>
      </c>
      <c r="AS565" s="267"/>
      <c r="AT565" s="273"/>
      <c r="AU565" s="272"/>
      <c r="AV565" s="272"/>
      <c r="AW565" s="268"/>
      <c r="AX565" s="273"/>
      <c r="AY565" s="273"/>
      <c r="AZ565" s="275"/>
      <c r="BA565" s="268"/>
      <c r="BB565" s="268"/>
      <c r="BC565" s="268"/>
      <c r="BD565" s="268"/>
      <c r="BE565" s="267"/>
      <c r="BF565" s="275"/>
      <c r="BG565" s="275"/>
      <c r="BH565" s="275"/>
      <c r="BI565" s="275"/>
      <c r="BJ565" s="278">
        <v>45873</v>
      </c>
      <c r="BK565" s="305">
        <v>45873</v>
      </c>
      <c r="BL565" s="431" t="s">
        <v>5233</v>
      </c>
      <c r="BM565" s="272"/>
      <c r="BN565" s="422">
        <v>6</v>
      </c>
      <c r="BO565" s="422">
        <v>7</v>
      </c>
      <c r="BP565" s="303"/>
      <c r="BQ565" s="293">
        <v>45870</v>
      </c>
      <c r="BR565" s="284" t="s">
        <v>5235</v>
      </c>
      <c r="BS565" s="280" t="str">
        <f>IF(_DBcomps[[#This Row],[Problem]]="","Yes","No")</f>
        <v>Yes</v>
      </c>
      <c r="BT565" s="273"/>
      <c r="BU565" s="273"/>
      <c r="BV565" s="273">
        <v>1</v>
      </c>
      <c r="BW565" s="294"/>
      <c r="BX565" s="273">
        <v>5</v>
      </c>
      <c r="BY565" s="279" t="s">
        <v>1259</v>
      </c>
      <c r="BZ565" s="1122"/>
      <c r="CA565" s="279"/>
      <c r="CB565" s="279"/>
      <c r="CC565" s="279"/>
      <c r="CD565" s="779"/>
      <c r="CE565" s="245"/>
      <c r="CF565" s="245"/>
      <c r="CG565" s="245"/>
    </row>
    <row r="566" spans="1:85">
      <c r="A566" s="1021" t="s">
        <v>58</v>
      </c>
      <c r="B566" s="1208" t="s">
        <v>2127</v>
      </c>
      <c r="C566" s="1208" t="s">
        <v>503</v>
      </c>
      <c r="D566" s="780" t="s">
        <v>5232</v>
      </c>
      <c r="E566" s="265">
        <v>45871</v>
      </c>
      <c r="F566" s="266" t="str">
        <f>IF(_DBcomps[[#This Row],[Lab RTS]]="","No","Yes")</f>
        <v>Yes</v>
      </c>
      <c r="G566" s="267">
        <v>53.22</v>
      </c>
      <c r="H566" s="267"/>
      <c r="I566" s="267"/>
      <c r="J566" s="267"/>
      <c r="K566" s="267"/>
      <c r="L566" s="268"/>
      <c r="M566" s="275"/>
      <c r="N566" s="267"/>
      <c r="O566" s="267"/>
      <c r="P566" s="1354">
        <v>10.130000000000001</v>
      </c>
      <c r="Q566" s="269">
        <v>1088</v>
      </c>
      <c r="R566" s="307">
        <v>1.347</v>
      </c>
      <c r="S566" s="307"/>
      <c r="T566" s="271">
        <v>7.84</v>
      </c>
      <c r="U566" s="267"/>
      <c r="V566" s="268"/>
      <c r="W566" s="267"/>
      <c r="X566" s="270"/>
      <c r="Y566" s="274"/>
      <c r="Z566" s="290"/>
      <c r="AA566" s="274"/>
      <c r="AB566" s="275"/>
      <c r="AC566" s="274"/>
      <c r="AD566" s="265"/>
      <c r="AE566" s="274" t="s">
        <v>1505</v>
      </c>
      <c r="AF566" s="274"/>
      <c r="AG566" s="275"/>
      <c r="AH566" s="274"/>
      <c r="AI566" s="274"/>
      <c r="AJ566" s="275"/>
      <c r="AK566" s="270"/>
      <c r="AL566" s="274"/>
      <c r="AM566" s="275"/>
      <c r="AN566" s="274"/>
      <c r="AO566" s="275"/>
      <c r="AP566" s="274"/>
      <c r="AQ566" s="277">
        <f t="shared" si="79"/>
        <v>8</v>
      </c>
      <c r="AR566" s="275" t="s">
        <v>737</v>
      </c>
      <c r="AS566" s="267"/>
      <c r="AT566" s="273"/>
      <c r="AU566" s="272"/>
      <c r="AV566" s="272"/>
      <c r="AW566" s="268"/>
      <c r="AX566" s="273"/>
      <c r="AY566" s="273"/>
      <c r="AZ566" s="275"/>
      <c r="BA566" s="268"/>
      <c r="BB566" s="268"/>
      <c r="BC566" s="268"/>
      <c r="BD566" s="268"/>
      <c r="BE566" s="267"/>
      <c r="BF566" s="275"/>
      <c r="BG566" s="275"/>
      <c r="BH566" s="275"/>
      <c r="BI566" s="275"/>
      <c r="BJ566" s="278">
        <v>45873</v>
      </c>
      <c r="BK566" s="305">
        <v>45873</v>
      </c>
      <c r="BL566" s="431" t="s">
        <v>5234</v>
      </c>
      <c r="BM566" s="272"/>
      <c r="BN566" s="422">
        <v>6</v>
      </c>
      <c r="BO566" s="422">
        <v>7</v>
      </c>
      <c r="BP566" s="303"/>
      <c r="BQ566" s="293">
        <v>45870</v>
      </c>
      <c r="BR566" s="284" t="s">
        <v>5236</v>
      </c>
      <c r="BS566" s="280" t="str">
        <f>IF(_DBcomps[[#This Row],[Problem]]="","Yes","No")</f>
        <v>Yes</v>
      </c>
      <c r="BT566" s="273"/>
      <c r="BU566" s="273"/>
      <c r="BV566" s="273">
        <v>1</v>
      </c>
      <c r="BW566" s="294"/>
      <c r="BX566" s="273">
        <v>5</v>
      </c>
      <c r="BY566" s="279" t="s">
        <v>1259</v>
      </c>
      <c r="BZ566" s="1122"/>
      <c r="CA566" s="279"/>
      <c r="CB566" s="279"/>
      <c r="CC566" s="279"/>
      <c r="CD566" s="779"/>
      <c r="CE566" s="245"/>
      <c r="CF566" s="245"/>
      <c r="CG566" s="245"/>
    </row>
    <row r="567" spans="1:85">
      <c r="A567" s="1021" t="s">
        <v>58</v>
      </c>
      <c r="B567" s="1208" t="s">
        <v>2127</v>
      </c>
      <c r="C567" s="1208" t="s">
        <v>503</v>
      </c>
      <c r="D567" s="780" t="s">
        <v>5246</v>
      </c>
      <c r="E567" s="265">
        <v>45873</v>
      </c>
      <c r="F567" s="266" t="str">
        <f>IF(_DBcomps[[#This Row],[Lab RTS]]="","No","Yes")</f>
        <v>Yes</v>
      </c>
      <c r="G567" s="267">
        <v>53.15</v>
      </c>
      <c r="H567" s="267"/>
      <c r="I567" s="267"/>
      <c r="J567" s="267"/>
      <c r="K567" s="267"/>
      <c r="L567" s="268"/>
      <c r="M567" s="275"/>
      <c r="N567" s="267"/>
      <c r="O567" s="267"/>
      <c r="P567" s="1354">
        <v>8.61</v>
      </c>
      <c r="Q567" s="269">
        <v>1016</v>
      </c>
      <c r="R567" s="307">
        <v>1.335</v>
      </c>
      <c r="S567" s="307"/>
      <c r="T567" s="271">
        <v>7.66</v>
      </c>
      <c r="U567" s="267"/>
      <c r="V567" s="268"/>
      <c r="W567" s="267"/>
      <c r="X567" s="270"/>
      <c r="Y567" s="274"/>
      <c r="Z567" s="290"/>
      <c r="AA567" s="274"/>
      <c r="AB567" s="275"/>
      <c r="AC567" s="274"/>
      <c r="AD567" s="265"/>
      <c r="AE567" s="274" t="s">
        <v>1505</v>
      </c>
      <c r="AF567" s="274"/>
      <c r="AG567" s="275"/>
      <c r="AH567" s="274"/>
      <c r="AI567" s="274"/>
      <c r="AJ567" s="275"/>
      <c r="AK567" s="270"/>
      <c r="AL567" s="274"/>
      <c r="AM567" s="275"/>
      <c r="AN567" s="274"/>
      <c r="AO567" s="275"/>
      <c r="AP567" s="274"/>
      <c r="AQ567" s="277">
        <f t="shared" ref="AQ567:AQ573" si="80">MONTH(E567)</f>
        <v>8</v>
      </c>
      <c r="AR567" s="275" t="s">
        <v>737</v>
      </c>
      <c r="AS567" s="267"/>
      <c r="AT567" s="273"/>
      <c r="AU567" s="272"/>
      <c r="AV567" s="272"/>
      <c r="AW567" s="268"/>
      <c r="AX567" s="273"/>
      <c r="AY567" s="273"/>
      <c r="AZ567" s="275"/>
      <c r="BA567" s="268"/>
      <c r="BB567" s="268"/>
      <c r="BC567" s="268"/>
      <c r="BD567" s="268"/>
      <c r="BE567" s="267"/>
      <c r="BF567" s="275"/>
      <c r="BG567" s="275"/>
      <c r="BH567" s="275"/>
      <c r="BI567" s="275"/>
      <c r="BJ567" s="278">
        <v>45874</v>
      </c>
      <c r="BK567" s="305">
        <v>45874</v>
      </c>
      <c r="BL567" s="431" t="s">
        <v>5248</v>
      </c>
      <c r="BM567" s="272"/>
      <c r="BN567" s="422">
        <v>6</v>
      </c>
      <c r="BO567" s="422">
        <v>7</v>
      </c>
      <c r="BP567" s="303"/>
      <c r="BQ567" s="293">
        <v>45869</v>
      </c>
      <c r="BR567" s="284" t="s">
        <v>4045</v>
      </c>
      <c r="BS567" s="280" t="str">
        <f>IF(_DBcomps[[#This Row],[Problem]]="","Yes","No")</f>
        <v>Yes</v>
      </c>
      <c r="BT567" s="273"/>
      <c r="BU567" s="273"/>
      <c r="BV567" s="273">
        <v>1</v>
      </c>
      <c r="BW567" s="294"/>
      <c r="BX567" s="273">
        <v>5</v>
      </c>
      <c r="BY567" s="279" t="s">
        <v>1259</v>
      </c>
      <c r="BZ567" s="1122"/>
      <c r="CA567" s="279"/>
      <c r="CB567" s="279"/>
      <c r="CC567" s="279"/>
      <c r="CD567" s="779"/>
      <c r="CE567" s="245"/>
      <c r="CF567" s="245"/>
      <c r="CG567" s="245"/>
    </row>
    <row r="568" spans="1:85">
      <c r="A568" s="1021" t="s">
        <v>58</v>
      </c>
      <c r="B568" s="1208" t="s">
        <v>2127</v>
      </c>
      <c r="C568" s="1208" t="s">
        <v>503</v>
      </c>
      <c r="D568" s="780" t="s">
        <v>5247</v>
      </c>
      <c r="E568" s="265">
        <v>45873</v>
      </c>
      <c r="F568" s="266" t="str">
        <f>IF(_DBcomps[[#This Row],[Lab RTS]]="","No","Yes")</f>
        <v>Yes</v>
      </c>
      <c r="G568" s="267">
        <v>53.38</v>
      </c>
      <c r="H568" s="267"/>
      <c r="I568" s="267"/>
      <c r="J568" s="267"/>
      <c r="K568" s="267"/>
      <c r="L568" s="268"/>
      <c r="M568" s="275"/>
      <c r="N568" s="267"/>
      <c r="O568" s="267"/>
      <c r="P568" s="1354">
        <v>8.76</v>
      </c>
      <c r="Q568" s="269">
        <v>1048</v>
      </c>
      <c r="R568" s="307">
        <v>1.333</v>
      </c>
      <c r="S568" s="307"/>
      <c r="T568" s="271">
        <v>7.57</v>
      </c>
      <c r="U568" s="267"/>
      <c r="V568" s="268"/>
      <c r="W568" s="267"/>
      <c r="X568" s="270"/>
      <c r="Y568" s="274"/>
      <c r="Z568" s="290"/>
      <c r="AA568" s="274"/>
      <c r="AB568" s="275"/>
      <c r="AC568" s="274"/>
      <c r="AD568" s="265"/>
      <c r="AE568" s="274" t="s">
        <v>1505</v>
      </c>
      <c r="AF568" s="274"/>
      <c r="AG568" s="275"/>
      <c r="AH568" s="274"/>
      <c r="AI568" s="274"/>
      <c r="AJ568" s="275"/>
      <c r="AK568" s="270"/>
      <c r="AL568" s="274"/>
      <c r="AM568" s="275"/>
      <c r="AN568" s="274"/>
      <c r="AO568" s="275"/>
      <c r="AP568" s="274"/>
      <c r="AQ568" s="277">
        <f t="shared" si="80"/>
        <v>8</v>
      </c>
      <c r="AR568" s="275" t="s">
        <v>737</v>
      </c>
      <c r="AS568" s="267"/>
      <c r="AT568" s="273"/>
      <c r="AU568" s="272"/>
      <c r="AV568" s="272"/>
      <c r="AW568" s="268"/>
      <c r="AX568" s="273"/>
      <c r="AY568" s="273"/>
      <c r="AZ568" s="275"/>
      <c r="BA568" s="268"/>
      <c r="BB568" s="268"/>
      <c r="BC568" s="268"/>
      <c r="BD568" s="268"/>
      <c r="BE568" s="267"/>
      <c r="BF568" s="275"/>
      <c r="BG568" s="275"/>
      <c r="BH568" s="275"/>
      <c r="BI568" s="275"/>
      <c r="BJ568" s="278">
        <v>45874</v>
      </c>
      <c r="BK568" s="305">
        <v>45874</v>
      </c>
      <c r="BL568" s="431" t="s">
        <v>5249</v>
      </c>
      <c r="BM568" s="272"/>
      <c r="BN568" s="422">
        <v>5</v>
      </c>
      <c r="BO568" s="422">
        <v>7</v>
      </c>
      <c r="BP568" s="303"/>
      <c r="BQ568" s="293">
        <v>45871</v>
      </c>
      <c r="BR568" s="284" t="s">
        <v>2377</v>
      </c>
      <c r="BS568" s="280" t="str">
        <f>IF(_DBcomps[[#This Row],[Problem]]="","Yes","No")</f>
        <v>Yes</v>
      </c>
      <c r="BT568" s="273"/>
      <c r="BU568" s="273"/>
      <c r="BV568" s="273">
        <v>1</v>
      </c>
      <c r="BW568" s="294"/>
      <c r="BX568" s="273">
        <v>5</v>
      </c>
      <c r="BY568" s="279" t="s">
        <v>1259</v>
      </c>
      <c r="BZ568" s="1122"/>
      <c r="CA568" s="279"/>
      <c r="CB568" s="279"/>
      <c r="CC568" s="279"/>
      <c r="CD568" s="779"/>
      <c r="CE568" s="245"/>
      <c r="CF568" s="245"/>
      <c r="CG568" s="245"/>
    </row>
    <row r="569" spans="1:85">
      <c r="A569" s="1021" t="s">
        <v>58</v>
      </c>
      <c r="B569" s="1208" t="s">
        <v>2127</v>
      </c>
      <c r="C569" s="1208" t="s">
        <v>503</v>
      </c>
      <c r="D569" s="780" t="s">
        <v>5268</v>
      </c>
      <c r="E569" s="265">
        <v>45874</v>
      </c>
      <c r="F569" s="266" t="str">
        <f>IF(_DBcomps[[#This Row],[Lab RTS]]="","No","Yes")</f>
        <v>Yes</v>
      </c>
      <c r="G569" s="267">
        <v>53.9</v>
      </c>
      <c r="H569" s="267"/>
      <c r="I569" s="267"/>
      <c r="J569" s="267"/>
      <c r="K569" s="267"/>
      <c r="L569" s="268"/>
      <c r="M569" s="275"/>
      <c r="N569" s="267"/>
      <c r="O569" s="267"/>
      <c r="P569" s="1354">
        <v>9.19</v>
      </c>
      <c r="Q569" s="269">
        <v>1044</v>
      </c>
      <c r="R569" s="307">
        <v>1.335</v>
      </c>
      <c r="S569" s="307"/>
      <c r="T569" s="271">
        <v>7.29</v>
      </c>
      <c r="U569" s="267"/>
      <c r="V569" s="268"/>
      <c r="W569" s="267"/>
      <c r="X569" s="270"/>
      <c r="Y569" s="274"/>
      <c r="Z569" s="290"/>
      <c r="AA569" s="274"/>
      <c r="AB569" s="275"/>
      <c r="AC569" s="274"/>
      <c r="AD569" s="265"/>
      <c r="AE569" s="274" t="s">
        <v>1505</v>
      </c>
      <c r="AF569" s="274"/>
      <c r="AG569" s="275"/>
      <c r="AH569" s="274"/>
      <c r="AI569" s="274"/>
      <c r="AJ569" s="275"/>
      <c r="AK569" s="270"/>
      <c r="AL569" s="274"/>
      <c r="AM569" s="275"/>
      <c r="AN569" s="274"/>
      <c r="AO569" s="275"/>
      <c r="AP569" s="274"/>
      <c r="AQ569" s="277">
        <f t="shared" si="80"/>
        <v>8</v>
      </c>
      <c r="AR569" s="275" t="s">
        <v>737</v>
      </c>
      <c r="AS569" s="267"/>
      <c r="AT569" s="273"/>
      <c r="AU569" s="272"/>
      <c r="AV569" s="272"/>
      <c r="AW569" s="268"/>
      <c r="AX569" s="273"/>
      <c r="AY569" s="273"/>
      <c r="AZ569" s="275"/>
      <c r="BA569" s="268"/>
      <c r="BB569" s="268"/>
      <c r="BC569" s="268"/>
      <c r="BD569" s="268"/>
      <c r="BE569" s="267"/>
      <c r="BF569" s="275"/>
      <c r="BG569" s="275"/>
      <c r="BH569" s="275"/>
      <c r="BI569" s="275"/>
      <c r="BJ569" s="278">
        <v>45875</v>
      </c>
      <c r="BK569" s="305">
        <v>45875</v>
      </c>
      <c r="BL569" s="431" t="s">
        <v>5269</v>
      </c>
      <c r="BM569" s="272"/>
      <c r="BN569" s="422">
        <v>7</v>
      </c>
      <c r="BO569" s="422">
        <v>7</v>
      </c>
      <c r="BP569" s="303"/>
      <c r="BQ569" s="293">
        <v>45871</v>
      </c>
      <c r="BR569" s="284" t="s">
        <v>2736</v>
      </c>
      <c r="BS569" s="280" t="str">
        <f>IF(_DBcomps[[#This Row],[Problem]]="","Yes","No")</f>
        <v>Yes</v>
      </c>
      <c r="BT569" s="273"/>
      <c r="BU569" s="273"/>
      <c r="BV569" s="273">
        <v>1</v>
      </c>
      <c r="BW569" s="294"/>
      <c r="BX569" s="273">
        <v>5</v>
      </c>
      <c r="BY569" s="279" t="s">
        <v>1259</v>
      </c>
      <c r="BZ569" s="1122"/>
      <c r="CA569" s="279"/>
      <c r="CB569" s="279"/>
      <c r="CC569" s="279"/>
      <c r="CD569" s="779"/>
      <c r="CE569" s="245"/>
      <c r="CF569" s="245"/>
      <c r="CG569" s="245"/>
    </row>
    <row r="570" spans="1:85">
      <c r="A570" s="1021" t="s">
        <v>58</v>
      </c>
      <c r="B570" s="1208" t="s">
        <v>2127</v>
      </c>
      <c r="C570" s="1208" t="s">
        <v>503</v>
      </c>
      <c r="D570" s="780" t="s">
        <v>5278</v>
      </c>
      <c r="E570" s="265">
        <v>45875</v>
      </c>
      <c r="F570" s="266" t="str">
        <f>IF(_DBcomps[[#This Row],[Lab RTS]]="","No","Yes")</f>
        <v>Yes</v>
      </c>
      <c r="G570" s="267">
        <v>53.22</v>
      </c>
      <c r="H570" s="267"/>
      <c r="I570" s="267"/>
      <c r="J570" s="267"/>
      <c r="K570" s="267"/>
      <c r="L570" s="268"/>
      <c r="M570" s="275"/>
      <c r="N570" s="267"/>
      <c r="O570" s="267"/>
      <c r="P570" s="1354">
        <v>8.81</v>
      </c>
      <c r="Q570" s="269">
        <v>1028</v>
      </c>
      <c r="R570" s="307">
        <v>1.3320000000000001</v>
      </c>
      <c r="S570" s="307"/>
      <c r="T570" s="271">
        <v>8.81</v>
      </c>
      <c r="U570" s="267"/>
      <c r="V570" s="268"/>
      <c r="W570" s="267"/>
      <c r="X570" s="270"/>
      <c r="Y570" s="274"/>
      <c r="Z570" s="290"/>
      <c r="AA570" s="274"/>
      <c r="AB570" s="275"/>
      <c r="AC570" s="274"/>
      <c r="AD570" s="265"/>
      <c r="AE570" s="274" t="s">
        <v>1505</v>
      </c>
      <c r="AF570" s="274"/>
      <c r="AG570" s="275"/>
      <c r="AH570" s="274"/>
      <c r="AI570" s="274"/>
      <c r="AJ570" s="275"/>
      <c r="AK570" s="270"/>
      <c r="AL570" s="274"/>
      <c r="AM570" s="275"/>
      <c r="AN570" s="274"/>
      <c r="AO570" s="275"/>
      <c r="AP570" s="274"/>
      <c r="AQ570" s="277">
        <f t="shared" si="80"/>
        <v>8</v>
      </c>
      <c r="AR570" s="275" t="s">
        <v>737</v>
      </c>
      <c r="AS570" s="267"/>
      <c r="AT570" s="273"/>
      <c r="AU570" s="272"/>
      <c r="AV570" s="272"/>
      <c r="AW570" s="268"/>
      <c r="AX570" s="273"/>
      <c r="AY570" s="273"/>
      <c r="AZ570" s="275"/>
      <c r="BA570" s="268"/>
      <c r="BB570" s="268"/>
      <c r="BC570" s="268"/>
      <c r="BD570" s="268"/>
      <c r="BE570" s="267"/>
      <c r="BF570" s="275"/>
      <c r="BG570" s="275"/>
      <c r="BH570" s="275"/>
      <c r="BI570" s="275"/>
      <c r="BJ570" s="278">
        <v>45876</v>
      </c>
      <c r="BK570" s="305">
        <v>45876</v>
      </c>
      <c r="BL570" s="431" t="s">
        <v>5282</v>
      </c>
      <c r="BM570" s="272"/>
      <c r="BN570" s="422">
        <v>8</v>
      </c>
      <c r="BO570" s="422">
        <v>7</v>
      </c>
      <c r="BP570" s="303"/>
      <c r="BQ570" s="293">
        <v>45873</v>
      </c>
      <c r="BR570" s="284" t="s">
        <v>2849</v>
      </c>
      <c r="BS570" s="280" t="str">
        <f>IF(_DBcomps[[#This Row],[Problem]]="","Yes","No")</f>
        <v>Yes</v>
      </c>
      <c r="BT570" s="273"/>
      <c r="BU570" s="273"/>
      <c r="BV570" s="273">
        <v>1</v>
      </c>
      <c r="BW570" s="294"/>
      <c r="BX570" s="273">
        <v>5</v>
      </c>
      <c r="BY570" s="279" t="s">
        <v>1259</v>
      </c>
      <c r="BZ570" s="1122"/>
      <c r="CA570" s="279"/>
      <c r="CB570" s="279"/>
      <c r="CC570" s="279"/>
      <c r="CD570" s="779"/>
      <c r="CE570" s="245"/>
      <c r="CF570" s="245"/>
      <c r="CG570" s="245"/>
    </row>
    <row r="571" spans="1:85">
      <c r="A571" s="1021" t="s">
        <v>58</v>
      </c>
      <c r="B571" s="1208" t="s">
        <v>2127</v>
      </c>
      <c r="C571" s="1208" t="s">
        <v>503</v>
      </c>
      <c r="D571" s="780" t="s">
        <v>5279</v>
      </c>
      <c r="E571" s="265">
        <v>45875</v>
      </c>
      <c r="F571" s="266" t="str">
        <f>IF(_DBcomps[[#This Row],[Lab RTS]]="","No","Yes")</f>
        <v>Yes</v>
      </c>
      <c r="G571" s="267">
        <v>53.43</v>
      </c>
      <c r="H571" s="267"/>
      <c r="I571" s="267"/>
      <c r="J571" s="267"/>
      <c r="K571" s="267"/>
      <c r="L571" s="268"/>
      <c r="M571" s="275"/>
      <c r="N571" s="267"/>
      <c r="O571" s="267"/>
      <c r="P571" s="1354">
        <v>9.4</v>
      </c>
      <c r="Q571" s="269">
        <v>1048</v>
      </c>
      <c r="R571" s="307">
        <v>1.331</v>
      </c>
      <c r="S571" s="307"/>
      <c r="T571" s="271">
        <v>9.4</v>
      </c>
      <c r="U571" s="267"/>
      <c r="V571" s="268"/>
      <c r="W571" s="267"/>
      <c r="X571" s="270"/>
      <c r="Y571" s="274"/>
      <c r="Z571" s="290"/>
      <c r="AA571" s="274"/>
      <c r="AB571" s="275"/>
      <c r="AC571" s="274"/>
      <c r="AD571" s="265"/>
      <c r="AE571" s="274" t="s">
        <v>1505</v>
      </c>
      <c r="AF571" s="274"/>
      <c r="AG571" s="275"/>
      <c r="AH571" s="274"/>
      <c r="AI571" s="274"/>
      <c r="AJ571" s="275"/>
      <c r="AK571" s="270"/>
      <c r="AL571" s="274"/>
      <c r="AM571" s="275"/>
      <c r="AN571" s="274"/>
      <c r="AO571" s="275"/>
      <c r="AP571" s="274"/>
      <c r="AQ571" s="277">
        <f t="shared" si="80"/>
        <v>8</v>
      </c>
      <c r="AR571" s="275" t="s">
        <v>737</v>
      </c>
      <c r="AS571" s="267"/>
      <c r="AT571" s="273"/>
      <c r="AU571" s="272"/>
      <c r="AV571" s="272"/>
      <c r="AW571" s="268"/>
      <c r="AX571" s="273"/>
      <c r="AY571" s="273"/>
      <c r="AZ571" s="275"/>
      <c r="BA571" s="268"/>
      <c r="BB571" s="268"/>
      <c r="BC571" s="268"/>
      <c r="BD571" s="268"/>
      <c r="BE571" s="267"/>
      <c r="BF571" s="275"/>
      <c r="BG571" s="275"/>
      <c r="BH571" s="275"/>
      <c r="BI571" s="275"/>
      <c r="BJ571" s="278">
        <v>45876</v>
      </c>
      <c r="BK571" s="305">
        <v>45876</v>
      </c>
      <c r="BL571" s="431" t="s">
        <v>5283</v>
      </c>
      <c r="BM571" s="272"/>
      <c r="BN571" s="422">
        <v>7</v>
      </c>
      <c r="BO571" s="422">
        <v>7</v>
      </c>
      <c r="BP571" s="303"/>
      <c r="BQ571" s="293">
        <v>45873</v>
      </c>
      <c r="BR571" s="284" t="s">
        <v>5286</v>
      </c>
      <c r="BS571" s="280" t="str">
        <f>IF(_DBcomps[[#This Row],[Problem]]="","Yes","No")</f>
        <v>Yes</v>
      </c>
      <c r="BT571" s="273"/>
      <c r="BU571" s="273"/>
      <c r="BV571" s="273">
        <v>1</v>
      </c>
      <c r="BW571" s="294"/>
      <c r="BX571" s="273">
        <v>5</v>
      </c>
      <c r="BY571" s="279" t="s">
        <v>1259</v>
      </c>
      <c r="BZ571" s="1122"/>
      <c r="CA571" s="279"/>
      <c r="CB571" s="279"/>
      <c r="CC571" s="279"/>
      <c r="CD571" s="779"/>
      <c r="CE571" s="245"/>
      <c r="CF571" s="245"/>
      <c r="CG571" s="245"/>
    </row>
    <row r="572" spans="1:85">
      <c r="A572" s="1021" t="s">
        <v>58</v>
      </c>
      <c r="B572" s="1208" t="s">
        <v>2127</v>
      </c>
      <c r="C572" s="1208" t="s">
        <v>503</v>
      </c>
      <c r="D572" s="780" t="s">
        <v>5280</v>
      </c>
      <c r="E572" s="265">
        <v>45875</v>
      </c>
      <c r="F572" s="266" t="str">
        <f>IF(_DBcomps[[#This Row],[Lab RTS]]="","No","Yes")</f>
        <v>Yes</v>
      </c>
      <c r="G572" s="267">
        <v>53.54</v>
      </c>
      <c r="H572" s="267"/>
      <c r="I572" s="267"/>
      <c r="J572" s="267"/>
      <c r="K572" s="267"/>
      <c r="L572" s="268"/>
      <c r="M572" s="275"/>
      <c r="N572" s="267"/>
      <c r="O572" s="267"/>
      <c r="P572" s="1354">
        <v>9.74</v>
      </c>
      <c r="Q572" s="269">
        <v>1048</v>
      </c>
      <c r="R572" s="307">
        <v>1.335</v>
      </c>
      <c r="S572" s="307"/>
      <c r="T572" s="271">
        <v>7.52</v>
      </c>
      <c r="U572" s="267"/>
      <c r="V572" s="268"/>
      <c r="W572" s="267"/>
      <c r="X572" s="270"/>
      <c r="Y572" s="274"/>
      <c r="Z572" s="290"/>
      <c r="AA572" s="274"/>
      <c r="AB572" s="275"/>
      <c r="AC572" s="274"/>
      <c r="AD572" s="265"/>
      <c r="AE572" s="274" t="s">
        <v>1505</v>
      </c>
      <c r="AF572" s="274"/>
      <c r="AG572" s="275"/>
      <c r="AH572" s="274"/>
      <c r="AI572" s="274"/>
      <c r="AJ572" s="275"/>
      <c r="AK572" s="270"/>
      <c r="AL572" s="274"/>
      <c r="AM572" s="275"/>
      <c r="AN572" s="274"/>
      <c r="AO572" s="275"/>
      <c r="AP572" s="274"/>
      <c r="AQ572" s="277">
        <f t="shared" si="80"/>
        <v>8</v>
      </c>
      <c r="AR572" s="275" t="s">
        <v>737</v>
      </c>
      <c r="AS572" s="267"/>
      <c r="AT572" s="273"/>
      <c r="AU572" s="272"/>
      <c r="AV572" s="272"/>
      <c r="AW572" s="268"/>
      <c r="AX572" s="273"/>
      <c r="AY572" s="273"/>
      <c r="AZ572" s="275"/>
      <c r="BA572" s="268"/>
      <c r="BB572" s="268"/>
      <c r="BC572" s="268"/>
      <c r="BD572" s="268"/>
      <c r="BE572" s="267"/>
      <c r="BF572" s="275"/>
      <c r="BG572" s="275"/>
      <c r="BH572" s="275"/>
      <c r="BI572" s="275"/>
      <c r="BJ572" s="278">
        <v>45876</v>
      </c>
      <c r="BK572" s="305">
        <v>45876</v>
      </c>
      <c r="BL572" s="431" t="s">
        <v>5284</v>
      </c>
      <c r="BM572" s="272"/>
      <c r="BN572" s="422">
        <v>6</v>
      </c>
      <c r="BO572" s="422">
        <v>7</v>
      </c>
      <c r="BP572" s="303"/>
      <c r="BQ572" s="293">
        <v>45874</v>
      </c>
      <c r="BR572" s="284" t="s">
        <v>5287</v>
      </c>
      <c r="BS572" s="280" t="str">
        <f>IF(_DBcomps[[#This Row],[Problem]]="","Yes","No")</f>
        <v>Yes</v>
      </c>
      <c r="BT572" s="273"/>
      <c r="BU572" s="273"/>
      <c r="BV572" s="273">
        <v>1</v>
      </c>
      <c r="BW572" s="294"/>
      <c r="BX572" s="273">
        <v>5</v>
      </c>
      <c r="BY572" s="279" t="s">
        <v>1259</v>
      </c>
      <c r="BZ572" s="1122"/>
      <c r="CA572" s="279"/>
      <c r="CB572" s="279"/>
      <c r="CC572" s="279"/>
      <c r="CD572" s="779"/>
      <c r="CE572" s="245"/>
      <c r="CF572" s="245"/>
      <c r="CG572" s="245"/>
    </row>
    <row r="573" spans="1:85">
      <c r="A573" s="1021" t="s">
        <v>58</v>
      </c>
      <c r="B573" s="1208" t="s">
        <v>2127</v>
      </c>
      <c r="C573" s="1208" t="s">
        <v>503</v>
      </c>
      <c r="D573" s="780" t="s">
        <v>5281</v>
      </c>
      <c r="E573" s="265">
        <v>45875</v>
      </c>
      <c r="F573" s="266" t="str">
        <f>IF(_DBcomps[[#This Row],[Lab RTS]]="","No","Yes")</f>
        <v>Yes</v>
      </c>
      <c r="G573" s="267">
        <v>53.35</v>
      </c>
      <c r="H573" s="267"/>
      <c r="I573" s="267"/>
      <c r="J573" s="267"/>
      <c r="K573" s="267"/>
      <c r="L573" s="268"/>
      <c r="M573" s="275"/>
      <c r="N573" s="267"/>
      <c r="O573" s="267"/>
      <c r="P573" s="1354">
        <v>10.78</v>
      </c>
      <c r="Q573" s="269">
        <v>968</v>
      </c>
      <c r="R573" s="307">
        <v>1.3340000000000001</v>
      </c>
      <c r="S573" s="307"/>
      <c r="T573" s="271">
        <v>7.67</v>
      </c>
      <c r="U573" s="267"/>
      <c r="V573" s="268"/>
      <c r="W573" s="267"/>
      <c r="X573" s="270"/>
      <c r="Y573" s="274"/>
      <c r="Z573" s="290"/>
      <c r="AA573" s="274"/>
      <c r="AB573" s="275"/>
      <c r="AC573" s="274"/>
      <c r="AD573" s="265"/>
      <c r="AE573" s="274" t="s">
        <v>1505</v>
      </c>
      <c r="AF573" s="274"/>
      <c r="AG573" s="275"/>
      <c r="AH573" s="274"/>
      <c r="AI573" s="274"/>
      <c r="AJ573" s="275"/>
      <c r="AK573" s="270"/>
      <c r="AL573" s="274"/>
      <c r="AM573" s="275"/>
      <c r="AN573" s="274"/>
      <c r="AO573" s="275"/>
      <c r="AP573" s="274"/>
      <c r="AQ573" s="277">
        <f t="shared" si="80"/>
        <v>8</v>
      </c>
      <c r="AR573" s="275" t="s">
        <v>737</v>
      </c>
      <c r="AS573" s="267"/>
      <c r="AT573" s="273"/>
      <c r="AU573" s="272"/>
      <c r="AV573" s="272"/>
      <c r="AW573" s="268"/>
      <c r="AX573" s="273"/>
      <c r="AY573" s="273"/>
      <c r="AZ573" s="275"/>
      <c r="BA573" s="268"/>
      <c r="BB573" s="268"/>
      <c r="BC573" s="268"/>
      <c r="BD573" s="268"/>
      <c r="BE573" s="267"/>
      <c r="BF573" s="275"/>
      <c r="BG573" s="275"/>
      <c r="BH573" s="275"/>
      <c r="BI573" s="275"/>
      <c r="BJ573" s="278">
        <v>45876</v>
      </c>
      <c r="BK573" s="305">
        <v>45876</v>
      </c>
      <c r="BL573" s="431" t="s">
        <v>5285</v>
      </c>
      <c r="BM573" s="272"/>
      <c r="BN573" s="422">
        <v>5</v>
      </c>
      <c r="BO573" s="422">
        <v>7</v>
      </c>
      <c r="BP573" s="303"/>
      <c r="BQ573" s="293">
        <v>45874</v>
      </c>
      <c r="BR573" s="284" t="s">
        <v>2833</v>
      </c>
      <c r="BS573" s="280" t="str">
        <f>IF(_DBcomps[[#This Row],[Problem]]="","Yes","No")</f>
        <v>Yes</v>
      </c>
      <c r="BT573" s="273"/>
      <c r="BU573" s="273"/>
      <c r="BV573" s="273">
        <v>1</v>
      </c>
      <c r="BW573" s="294"/>
      <c r="BX573" s="273">
        <v>5</v>
      </c>
      <c r="BY573" s="279" t="s">
        <v>1259</v>
      </c>
      <c r="BZ573" s="1122"/>
      <c r="CA573" s="279"/>
      <c r="CB573" s="279"/>
      <c r="CC573" s="279"/>
      <c r="CD573" s="779"/>
      <c r="CE573" s="245"/>
      <c r="CF573" s="245"/>
      <c r="CG573" s="245"/>
    </row>
    <row r="574" spans="1:85">
      <c r="A574" s="1021" t="s">
        <v>58</v>
      </c>
      <c r="B574" s="1208" t="s">
        <v>2127</v>
      </c>
      <c r="C574" s="1208" t="s">
        <v>503</v>
      </c>
      <c r="D574" s="780" t="s">
        <v>5298</v>
      </c>
      <c r="E574" s="265">
        <v>45876</v>
      </c>
      <c r="F574" s="266" t="str">
        <f>IF(_DBcomps[[#This Row],[Lab RTS]]="","No","Yes")</f>
        <v>Yes</v>
      </c>
      <c r="G574" s="267">
        <v>53.55</v>
      </c>
      <c r="H574" s="267"/>
      <c r="I574" s="267"/>
      <c r="J574" s="267"/>
      <c r="K574" s="267"/>
      <c r="L574" s="268"/>
      <c r="M574" s="275"/>
      <c r="N574" s="267"/>
      <c r="O574" s="267"/>
      <c r="P574" s="1354">
        <v>10.210000000000001</v>
      </c>
      <c r="Q574" s="269">
        <v>1024</v>
      </c>
      <c r="R574" s="307">
        <v>1.333</v>
      </c>
      <c r="S574" s="307"/>
      <c r="T574" s="271">
        <v>7.75</v>
      </c>
      <c r="U574" s="267"/>
      <c r="V574" s="268"/>
      <c r="W574" s="267"/>
      <c r="X574" s="270"/>
      <c r="Y574" s="274"/>
      <c r="Z574" s="290"/>
      <c r="AA574" s="274"/>
      <c r="AB574" s="275"/>
      <c r="AC574" s="274"/>
      <c r="AD574" s="265"/>
      <c r="AE574" s="274" t="s">
        <v>1505</v>
      </c>
      <c r="AF574" s="274"/>
      <c r="AG574" s="275"/>
      <c r="AH574" s="274"/>
      <c r="AI574" s="274"/>
      <c r="AJ574" s="275"/>
      <c r="AK574" s="270"/>
      <c r="AL574" s="274"/>
      <c r="AM574" s="275"/>
      <c r="AN574" s="274"/>
      <c r="AO574" s="275"/>
      <c r="AP574" s="274"/>
      <c r="AQ574" s="277">
        <f t="shared" ref="AQ574:AQ579" si="81">MONTH(E574)</f>
        <v>8</v>
      </c>
      <c r="AR574" s="275" t="s">
        <v>737</v>
      </c>
      <c r="AS574" s="267"/>
      <c r="AT574" s="273"/>
      <c r="AU574" s="272"/>
      <c r="AV574" s="272"/>
      <c r="AW574" s="268"/>
      <c r="AX574" s="273"/>
      <c r="AY574" s="273"/>
      <c r="AZ574" s="275"/>
      <c r="BA574" s="268"/>
      <c r="BB574" s="268"/>
      <c r="BC574" s="268"/>
      <c r="BD574" s="268"/>
      <c r="BE574" s="267"/>
      <c r="BF574" s="275"/>
      <c r="BG574" s="275"/>
      <c r="BH574" s="275"/>
      <c r="BI574" s="275"/>
      <c r="BJ574" s="278">
        <v>45877</v>
      </c>
      <c r="BK574" s="305">
        <v>45877</v>
      </c>
      <c r="BL574" s="431" t="s">
        <v>5301</v>
      </c>
      <c r="BM574" s="272"/>
      <c r="BN574" s="422">
        <v>5</v>
      </c>
      <c r="BO574" s="422">
        <v>7</v>
      </c>
      <c r="BP574" s="303"/>
      <c r="BQ574" s="293">
        <v>45874</v>
      </c>
      <c r="BR574" s="284" t="s">
        <v>5304</v>
      </c>
      <c r="BS574" s="280" t="str">
        <f>IF(_DBcomps[[#This Row],[Problem]]="","Yes","No")</f>
        <v>Yes</v>
      </c>
      <c r="BT574" s="273"/>
      <c r="BU574" s="273"/>
      <c r="BV574" s="273">
        <v>1</v>
      </c>
      <c r="BW574" s="294"/>
      <c r="BX574" s="273">
        <v>5</v>
      </c>
      <c r="BY574" s="279" t="s">
        <v>1259</v>
      </c>
      <c r="BZ574" s="1122"/>
      <c r="CA574" s="279"/>
      <c r="CB574" s="279"/>
      <c r="CC574" s="279"/>
      <c r="CD574" s="779"/>
      <c r="CE574" s="245"/>
      <c r="CF574" s="245"/>
      <c r="CG574" s="245"/>
    </row>
    <row r="575" spans="1:85">
      <c r="A575" s="1021" t="s">
        <v>58</v>
      </c>
      <c r="B575" s="1208" t="s">
        <v>2127</v>
      </c>
      <c r="C575" s="1208" t="s">
        <v>503</v>
      </c>
      <c r="D575" s="780" t="s">
        <v>5299</v>
      </c>
      <c r="E575" s="265">
        <v>45876</v>
      </c>
      <c r="F575" s="266" t="str">
        <f>IF(_DBcomps[[#This Row],[Lab RTS]]="","No","Yes")</f>
        <v>Yes</v>
      </c>
      <c r="G575" s="267">
        <v>53.15</v>
      </c>
      <c r="H575" s="267"/>
      <c r="I575" s="267"/>
      <c r="J575" s="267"/>
      <c r="K575" s="267"/>
      <c r="L575" s="268"/>
      <c r="M575" s="275"/>
      <c r="N575" s="267"/>
      <c r="O575" s="267"/>
      <c r="P575" s="1354">
        <v>10.51</v>
      </c>
      <c r="Q575" s="269">
        <v>964</v>
      </c>
      <c r="R575" s="307">
        <v>1.3360000000000001</v>
      </c>
      <c r="S575" s="307"/>
      <c r="T575" s="271">
        <v>7.74</v>
      </c>
      <c r="U575" s="267"/>
      <c r="V575" s="268"/>
      <c r="W575" s="267"/>
      <c r="X575" s="270"/>
      <c r="Y575" s="274"/>
      <c r="Z575" s="290"/>
      <c r="AA575" s="274"/>
      <c r="AB575" s="275"/>
      <c r="AC575" s="274"/>
      <c r="AD575" s="265"/>
      <c r="AE575" s="274">
        <v>8.9999999999999998E-4</v>
      </c>
      <c r="AF575" s="274"/>
      <c r="AG575" s="275"/>
      <c r="AH575" s="274"/>
      <c r="AI575" s="274"/>
      <c r="AJ575" s="275"/>
      <c r="AK575" s="270"/>
      <c r="AL575" s="274"/>
      <c r="AM575" s="275"/>
      <c r="AN575" s="274"/>
      <c r="AO575" s="275"/>
      <c r="AP575" s="274"/>
      <c r="AQ575" s="277">
        <f t="shared" si="81"/>
        <v>8</v>
      </c>
      <c r="AR575" s="275" t="s">
        <v>737</v>
      </c>
      <c r="AS575" s="267"/>
      <c r="AT575" s="273"/>
      <c r="AU575" s="272"/>
      <c r="AV575" s="272"/>
      <c r="AW575" s="268"/>
      <c r="AX575" s="273"/>
      <c r="AY575" s="273"/>
      <c r="AZ575" s="275"/>
      <c r="BA575" s="268"/>
      <c r="BB575" s="268"/>
      <c r="BC575" s="268"/>
      <c r="BD575" s="268"/>
      <c r="BE575" s="267"/>
      <c r="BF575" s="275"/>
      <c r="BG575" s="275"/>
      <c r="BH575" s="275"/>
      <c r="BI575" s="275"/>
      <c r="BJ575" s="278">
        <v>45877</v>
      </c>
      <c r="BK575" s="305">
        <v>45877</v>
      </c>
      <c r="BL575" s="431" t="s">
        <v>5302</v>
      </c>
      <c r="BM575" s="272"/>
      <c r="BN575" s="422">
        <v>5</v>
      </c>
      <c r="BO575" s="422">
        <v>7</v>
      </c>
      <c r="BP575" s="303"/>
      <c r="BQ575" s="293">
        <v>45875</v>
      </c>
      <c r="BR575" s="284" t="s">
        <v>5305</v>
      </c>
      <c r="BS575" s="280" t="str">
        <f>IF(_DBcomps[[#This Row],[Problem]]="","Yes","No")</f>
        <v>Yes</v>
      </c>
      <c r="BT575" s="273"/>
      <c r="BU575" s="273"/>
      <c r="BV575" s="273">
        <v>1</v>
      </c>
      <c r="BW575" s="294"/>
      <c r="BX575" s="273">
        <v>5</v>
      </c>
      <c r="BY575" s="279" t="s">
        <v>1259</v>
      </c>
      <c r="BZ575" s="1122"/>
      <c r="CA575" s="279"/>
      <c r="CB575" s="279"/>
      <c r="CC575" s="279"/>
      <c r="CD575" s="779"/>
      <c r="CE575" s="245"/>
      <c r="CF575" s="245"/>
      <c r="CG575" s="245"/>
    </row>
    <row r="576" spans="1:85">
      <c r="A576" s="1021" t="s">
        <v>58</v>
      </c>
      <c r="B576" s="1208" t="s">
        <v>2127</v>
      </c>
      <c r="C576" s="1208" t="s">
        <v>503</v>
      </c>
      <c r="D576" s="780" t="s">
        <v>5300</v>
      </c>
      <c r="E576" s="265">
        <v>45876</v>
      </c>
      <c r="F576" s="266" t="str">
        <f>IF(_DBcomps[[#This Row],[Lab RTS]]="","No","Yes")</f>
        <v>Yes</v>
      </c>
      <c r="G576" s="267">
        <v>53.16</v>
      </c>
      <c r="H576" s="267"/>
      <c r="I576" s="267"/>
      <c r="J576" s="267"/>
      <c r="K576" s="267"/>
      <c r="L576" s="268"/>
      <c r="M576" s="275"/>
      <c r="N576" s="267"/>
      <c r="O576" s="267"/>
      <c r="P576" s="1354">
        <v>8.8000000000000007</v>
      </c>
      <c r="Q576" s="269">
        <v>1028</v>
      </c>
      <c r="R576" s="307">
        <v>1.3220000000000001</v>
      </c>
      <c r="S576" s="307"/>
      <c r="T576" s="271">
        <v>7.73</v>
      </c>
      <c r="U576" s="267"/>
      <c r="V576" s="268"/>
      <c r="W576" s="267"/>
      <c r="X576" s="270"/>
      <c r="Y576" s="274"/>
      <c r="Z576" s="290"/>
      <c r="AA576" s="274"/>
      <c r="AB576" s="275"/>
      <c r="AC576" s="274"/>
      <c r="AD576" s="265"/>
      <c r="AE576" s="274" t="s">
        <v>1505</v>
      </c>
      <c r="AF576" s="274"/>
      <c r="AG576" s="275"/>
      <c r="AH576" s="274"/>
      <c r="AI576" s="274"/>
      <c r="AJ576" s="275"/>
      <c r="AK576" s="270"/>
      <c r="AL576" s="274"/>
      <c r="AM576" s="275"/>
      <c r="AN576" s="274"/>
      <c r="AO576" s="275"/>
      <c r="AP576" s="274"/>
      <c r="AQ576" s="277">
        <f t="shared" si="81"/>
        <v>8</v>
      </c>
      <c r="AR576" s="275" t="s">
        <v>737</v>
      </c>
      <c r="AS576" s="267"/>
      <c r="AT576" s="273"/>
      <c r="AU576" s="272"/>
      <c r="AV576" s="272"/>
      <c r="AW576" s="268"/>
      <c r="AX576" s="273"/>
      <c r="AY576" s="273"/>
      <c r="AZ576" s="275"/>
      <c r="BA576" s="268"/>
      <c r="BB576" s="268"/>
      <c r="BC576" s="268"/>
      <c r="BD576" s="268"/>
      <c r="BE576" s="267"/>
      <c r="BF576" s="275"/>
      <c r="BG576" s="275"/>
      <c r="BH576" s="275"/>
      <c r="BI576" s="275"/>
      <c r="BJ576" s="278">
        <v>45877</v>
      </c>
      <c r="BK576" s="305">
        <v>45877</v>
      </c>
      <c r="BL576" s="431" t="s">
        <v>5303</v>
      </c>
      <c r="BM576" s="272"/>
      <c r="BN576" s="422">
        <v>6</v>
      </c>
      <c r="BO576" s="422">
        <v>7</v>
      </c>
      <c r="BP576" s="303"/>
      <c r="BQ576" s="293">
        <v>45876</v>
      </c>
      <c r="BR576" s="284" t="s">
        <v>5306</v>
      </c>
      <c r="BS576" s="280" t="str">
        <f>IF(_DBcomps[[#This Row],[Problem]]="","Yes","No")</f>
        <v>Yes</v>
      </c>
      <c r="BT576" s="273"/>
      <c r="BU576" s="273"/>
      <c r="BV576" s="273">
        <v>1</v>
      </c>
      <c r="BW576" s="294"/>
      <c r="BX576" s="273">
        <v>5</v>
      </c>
      <c r="BY576" s="279" t="s">
        <v>1259</v>
      </c>
      <c r="BZ576" s="1122"/>
      <c r="CA576" s="279"/>
      <c r="CB576" s="279"/>
      <c r="CC576" s="279"/>
      <c r="CD576" s="779"/>
      <c r="CE576" s="245"/>
      <c r="CF576" s="245"/>
      <c r="CG576" s="245"/>
    </row>
    <row r="577" spans="1:85">
      <c r="A577" s="1021" t="s">
        <v>58</v>
      </c>
      <c r="B577" s="1208" t="s">
        <v>2127</v>
      </c>
      <c r="C577" s="1208" t="s">
        <v>503</v>
      </c>
      <c r="D577" s="780" t="s">
        <v>5307</v>
      </c>
      <c r="E577" s="265">
        <v>45877</v>
      </c>
      <c r="F577" s="266" t="str">
        <f>IF(_DBcomps[[#This Row],[Lab RTS]]="","No","Yes")</f>
        <v>Yes</v>
      </c>
      <c r="G577" s="267">
        <v>53.47</v>
      </c>
      <c r="H577" s="267"/>
      <c r="I577" s="267"/>
      <c r="J577" s="267"/>
      <c r="K577" s="267"/>
      <c r="L577" s="268"/>
      <c r="M577" s="275"/>
      <c r="N577" s="267"/>
      <c r="O577" s="267"/>
      <c r="P577" s="1354">
        <v>9.7799999999999994</v>
      </c>
      <c r="Q577" s="269">
        <v>1120</v>
      </c>
      <c r="R577" s="307">
        <v>1.35</v>
      </c>
      <c r="S577" s="307"/>
      <c r="T577" s="271">
        <v>7.59</v>
      </c>
      <c r="U577" s="267"/>
      <c r="V577" s="268"/>
      <c r="W577" s="267"/>
      <c r="X577" s="270"/>
      <c r="Y577" s="274"/>
      <c r="Z577" s="290"/>
      <c r="AA577" s="274"/>
      <c r="AB577" s="275"/>
      <c r="AC577" s="274"/>
      <c r="AD577" s="265"/>
      <c r="AE577" s="274" t="s">
        <v>1505</v>
      </c>
      <c r="AF577" s="274"/>
      <c r="AG577" s="275"/>
      <c r="AH577" s="274"/>
      <c r="AI577" s="274"/>
      <c r="AJ577" s="275"/>
      <c r="AK577" s="270"/>
      <c r="AL577" s="274"/>
      <c r="AM577" s="275"/>
      <c r="AN577" s="274"/>
      <c r="AO577" s="275"/>
      <c r="AP577" s="274"/>
      <c r="AQ577" s="277">
        <f t="shared" si="81"/>
        <v>8</v>
      </c>
      <c r="AR577" s="275" t="s">
        <v>737</v>
      </c>
      <c r="AS577" s="267"/>
      <c r="AT577" s="273"/>
      <c r="AU577" s="272"/>
      <c r="AV577" s="272"/>
      <c r="AW577" s="268"/>
      <c r="AX577" s="273"/>
      <c r="AY577" s="273"/>
      <c r="AZ577" s="275"/>
      <c r="BA577" s="268"/>
      <c r="BB577" s="268"/>
      <c r="BC577" s="268"/>
      <c r="BD577" s="268"/>
      <c r="BE577" s="267"/>
      <c r="BF577" s="275"/>
      <c r="BG577" s="275"/>
      <c r="BH577" s="275"/>
      <c r="BI577" s="275"/>
      <c r="BJ577" s="278">
        <v>45877</v>
      </c>
      <c r="BK577" s="305">
        <v>45877</v>
      </c>
      <c r="BL577" s="431" t="s">
        <v>5308</v>
      </c>
      <c r="BM577" s="272"/>
      <c r="BN577" s="422">
        <v>5</v>
      </c>
      <c r="BO577" s="422">
        <v>7</v>
      </c>
      <c r="BP577" s="303"/>
      <c r="BQ577" s="293">
        <v>45876</v>
      </c>
      <c r="BR577" s="284" t="s">
        <v>5309</v>
      </c>
      <c r="BS577" s="280" t="str">
        <f>IF(_DBcomps[[#This Row],[Problem]]="","Yes","No")</f>
        <v>Yes</v>
      </c>
      <c r="BT577" s="273"/>
      <c r="BU577" s="273"/>
      <c r="BV577" s="273">
        <v>1</v>
      </c>
      <c r="BW577" s="294"/>
      <c r="BX577" s="273">
        <v>5</v>
      </c>
      <c r="BY577" s="279" t="s">
        <v>1259</v>
      </c>
      <c r="BZ577" s="1122"/>
      <c r="CA577" s="279"/>
      <c r="CB577" s="279"/>
      <c r="CC577" s="279"/>
      <c r="CD577" s="779"/>
      <c r="CE577" s="245"/>
      <c r="CF577" s="245"/>
      <c r="CG577" s="245"/>
    </row>
    <row r="578" spans="1:85">
      <c r="A578" s="1021" t="s">
        <v>58</v>
      </c>
      <c r="B578" s="1208" t="s">
        <v>2127</v>
      </c>
      <c r="C578" s="1208" t="s">
        <v>503</v>
      </c>
      <c r="D578" s="780" t="s">
        <v>5310</v>
      </c>
      <c r="E578" s="265">
        <v>45877</v>
      </c>
      <c r="F578" s="266" t="str">
        <f>IF(_DBcomps[[#This Row],[Lab RTS]]="","No","Yes")</f>
        <v>Yes</v>
      </c>
      <c r="G578" s="267">
        <v>53.31</v>
      </c>
      <c r="H578" s="267"/>
      <c r="I578" s="267"/>
      <c r="J578" s="267"/>
      <c r="K578" s="267"/>
      <c r="L578" s="268"/>
      <c r="M578" s="275"/>
      <c r="N578" s="267"/>
      <c r="O578" s="267"/>
      <c r="P578" s="1354">
        <v>9.6</v>
      </c>
      <c r="Q578" s="269">
        <v>1132</v>
      </c>
      <c r="R578" s="307">
        <v>1.333</v>
      </c>
      <c r="S578" s="307"/>
      <c r="T578" s="271">
        <v>7.5</v>
      </c>
      <c r="U578" s="267"/>
      <c r="V578" s="268"/>
      <c r="W578" s="267"/>
      <c r="X578" s="270"/>
      <c r="Y578" s="274"/>
      <c r="Z578" s="290"/>
      <c r="AA578" s="274"/>
      <c r="AB578" s="275"/>
      <c r="AC578" s="274"/>
      <c r="AD578" s="265"/>
      <c r="AE578" s="274" t="s">
        <v>1505</v>
      </c>
      <c r="AF578" s="274"/>
      <c r="AG578" s="275"/>
      <c r="AH578" s="274"/>
      <c r="AI578" s="274"/>
      <c r="AJ578" s="275"/>
      <c r="AK578" s="270"/>
      <c r="AL578" s="274"/>
      <c r="AM578" s="275"/>
      <c r="AN578" s="274"/>
      <c r="AO578" s="275"/>
      <c r="AP578" s="274"/>
      <c r="AQ578" s="277">
        <f t="shared" si="81"/>
        <v>8</v>
      </c>
      <c r="AR578" s="275" t="s">
        <v>737</v>
      </c>
      <c r="AS578" s="267"/>
      <c r="AT578" s="273"/>
      <c r="AU578" s="272"/>
      <c r="AV578" s="272"/>
      <c r="AW578" s="268"/>
      <c r="AX578" s="273"/>
      <c r="AY578" s="273"/>
      <c r="AZ578" s="275"/>
      <c r="BA578" s="268"/>
      <c r="BB578" s="268"/>
      <c r="BC578" s="268"/>
      <c r="BD578" s="268"/>
      <c r="BE578" s="267"/>
      <c r="BF578" s="275"/>
      <c r="BG578" s="275"/>
      <c r="BH578" s="275"/>
      <c r="BI578" s="275"/>
      <c r="BJ578" s="278">
        <v>45877</v>
      </c>
      <c r="BK578" s="305">
        <v>45877</v>
      </c>
      <c r="BL578" s="431" t="s">
        <v>5311</v>
      </c>
      <c r="BM578" s="272"/>
      <c r="BN578" s="422">
        <v>5</v>
      </c>
      <c r="BO578" s="422">
        <v>7</v>
      </c>
      <c r="BP578" s="303"/>
      <c r="BQ578" s="293">
        <v>45876</v>
      </c>
      <c r="BR578" s="284" t="s">
        <v>5312</v>
      </c>
      <c r="BS578" s="280" t="str">
        <f>IF(_DBcomps[[#This Row],[Problem]]="","Yes","No")</f>
        <v>Yes</v>
      </c>
      <c r="BT578" s="273"/>
      <c r="BU578" s="273"/>
      <c r="BV578" s="273">
        <v>1</v>
      </c>
      <c r="BW578" s="294"/>
      <c r="BX578" s="273">
        <v>5</v>
      </c>
      <c r="BY578" s="279" t="s">
        <v>1259</v>
      </c>
      <c r="BZ578" s="1122"/>
      <c r="CA578" s="279"/>
      <c r="CB578" s="279"/>
      <c r="CC578" s="279"/>
      <c r="CD578" s="779"/>
      <c r="CE578" s="245"/>
      <c r="CF578" s="245"/>
      <c r="CG578" s="245"/>
    </row>
    <row r="579" spans="1:85">
      <c r="A579" s="1021" t="s">
        <v>58</v>
      </c>
      <c r="B579" s="1208" t="s">
        <v>2127</v>
      </c>
      <c r="C579" s="1208" t="s">
        <v>503</v>
      </c>
      <c r="D579" s="780" t="s">
        <v>5357</v>
      </c>
      <c r="E579" s="265">
        <v>45877</v>
      </c>
      <c r="F579" s="266" t="str">
        <f>IF(_DBcomps[[#This Row],[Lab RTS]]="","No","Yes")</f>
        <v>Yes</v>
      </c>
      <c r="G579" s="267">
        <v>52.99</v>
      </c>
      <c r="H579" s="267"/>
      <c r="I579" s="267"/>
      <c r="J579" s="267"/>
      <c r="K579" s="267"/>
      <c r="L579" s="268"/>
      <c r="M579" s="275"/>
      <c r="N579" s="267"/>
      <c r="O579" s="267"/>
      <c r="P579" s="1354">
        <v>9.99</v>
      </c>
      <c r="Q579" s="269">
        <v>1092</v>
      </c>
      <c r="R579" s="307">
        <v>1.323</v>
      </c>
      <c r="S579" s="307"/>
      <c r="T579" s="271">
        <v>7.54</v>
      </c>
      <c r="U579" s="267"/>
      <c r="V579" s="268"/>
      <c r="W579" s="267"/>
      <c r="X579" s="270"/>
      <c r="Y579" s="274"/>
      <c r="Z579" s="290"/>
      <c r="AA579" s="274"/>
      <c r="AB579" s="275"/>
      <c r="AC579" s="274"/>
      <c r="AD579" s="265"/>
      <c r="AE579" s="274">
        <v>4.7000000000000002E-3</v>
      </c>
      <c r="AF579" s="274"/>
      <c r="AG579" s="275"/>
      <c r="AH579" s="274"/>
      <c r="AI579" s="274"/>
      <c r="AJ579" s="275"/>
      <c r="AK579" s="270"/>
      <c r="AL579" s="274"/>
      <c r="AM579" s="275"/>
      <c r="AN579" s="274"/>
      <c r="AO579" s="275"/>
      <c r="AP579" s="274"/>
      <c r="AQ579" s="277">
        <f t="shared" si="81"/>
        <v>8</v>
      </c>
      <c r="AR579" s="275" t="s">
        <v>737</v>
      </c>
      <c r="AS579" s="267"/>
      <c r="AT579" s="273"/>
      <c r="AU579" s="272"/>
      <c r="AV579" s="272"/>
      <c r="AW579" s="268"/>
      <c r="AX579" s="273"/>
      <c r="AY579" s="273"/>
      <c r="AZ579" s="275"/>
      <c r="BA579" s="268"/>
      <c r="BB579" s="268"/>
      <c r="BC579" s="268"/>
      <c r="BD579" s="268"/>
      <c r="BE579" s="267"/>
      <c r="BF579" s="275"/>
      <c r="BG579" s="275"/>
      <c r="BH579" s="275"/>
      <c r="BI579" s="275"/>
      <c r="BJ579" s="278">
        <v>45880</v>
      </c>
      <c r="BK579" s="305">
        <v>45880</v>
      </c>
      <c r="BL579" s="431" t="s">
        <v>5389</v>
      </c>
      <c r="BM579" s="272"/>
      <c r="BN579" s="422">
        <v>6</v>
      </c>
      <c r="BO579" s="422">
        <v>7</v>
      </c>
      <c r="BP579" s="303"/>
      <c r="BQ579" s="293">
        <v>45876</v>
      </c>
      <c r="BR579" s="284" t="s">
        <v>5358</v>
      </c>
      <c r="BS579" s="280" t="str">
        <f>IF(_DBcomps[[#This Row],[Problem]]="","Yes","No")</f>
        <v>Yes</v>
      </c>
      <c r="BT579" s="273"/>
      <c r="BU579" s="273"/>
      <c r="BV579" s="273">
        <v>1</v>
      </c>
      <c r="BW579" s="294"/>
      <c r="BX579" s="273">
        <v>5</v>
      </c>
      <c r="BY579" s="279" t="s">
        <v>1259</v>
      </c>
      <c r="BZ579" s="1122"/>
      <c r="CA579" s="279"/>
      <c r="CB579" s="279"/>
      <c r="CC579" s="279"/>
      <c r="CD579" s="779"/>
      <c r="CE579" s="245"/>
      <c r="CF579" s="245"/>
      <c r="CG579" s="245"/>
    </row>
    <row r="580" spans="1:85">
      <c r="A580" s="1021" t="s">
        <v>58</v>
      </c>
      <c r="B580" s="1208" t="s">
        <v>2127</v>
      </c>
      <c r="C580" s="1208" t="s">
        <v>503</v>
      </c>
      <c r="D580" s="780" t="s">
        <v>5384</v>
      </c>
      <c r="E580" s="265">
        <v>45880</v>
      </c>
      <c r="F580" s="266" t="str">
        <f>IF(_DBcomps[[#This Row],[Lab RTS]]="","No","Yes")</f>
        <v>Yes</v>
      </c>
      <c r="G580" s="267">
        <v>53.23</v>
      </c>
      <c r="H580" s="267"/>
      <c r="I580" s="267"/>
      <c r="J580" s="267"/>
      <c r="K580" s="267"/>
      <c r="L580" s="268"/>
      <c r="M580" s="275"/>
      <c r="N580" s="267"/>
      <c r="O580" s="267"/>
      <c r="P580" s="1354">
        <v>9.4</v>
      </c>
      <c r="Q580" s="269">
        <v>1064</v>
      </c>
      <c r="R580" s="307">
        <v>1.339</v>
      </c>
      <c r="S580" s="307"/>
      <c r="T580" s="271">
        <v>7.55</v>
      </c>
      <c r="U580" s="267"/>
      <c r="V580" s="268"/>
      <c r="W580" s="267"/>
      <c r="X580" s="270"/>
      <c r="Y580" s="274"/>
      <c r="Z580" s="290"/>
      <c r="AA580" s="274"/>
      <c r="AB580" s="275"/>
      <c r="AC580" s="274"/>
      <c r="AD580" s="265"/>
      <c r="AE580" s="274" t="s">
        <v>1505</v>
      </c>
      <c r="AF580" s="274"/>
      <c r="AG580" s="275"/>
      <c r="AH580" s="274"/>
      <c r="AI580" s="274"/>
      <c r="AJ580" s="275"/>
      <c r="AK580" s="270"/>
      <c r="AL580" s="274"/>
      <c r="AM580" s="275"/>
      <c r="AN580" s="274"/>
      <c r="AO580" s="275"/>
      <c r="AP580" s="274"/>
      <c r="AQ580" s="277">
        <f t="shared" ref="AQ580:AQ587" si="82">MONTH(E580)</f>
        <v>8</v>
      </c>
      <c r="AR580" s="275" t="s">
        <v>737</v>
      </c>
      <c r="AS580" s="267"/>
      <c r="AT580" s="273"/>
      <c r="AU580" s="272"/>
      <c r="AV580" s="272"/>
      <c r="AW580" s="268"/>
      <c r="AX580" s="273"/>
      <c r="AY580" s="273"/>
      <c r="AZ580" s="275"/>
      <c r="BA580" s="268"/>
      <c r="BB580" s="268"/>
      <c r="BC580" s="268"/>
      <c r="BD580" s="268"/>
      <c r="BE580" s="267"/>
      <c r="BF580" s="275"/>
      <c r="BG580" s="275"/>
      <c r="BH580" s="275"/>
      <c r="BI580" s="275"/>
      <c r="BJ580" s="278">
        <v>45882</v>
      </c>
      <c r="BK580" s="305">
        <v>45882</v>
      </c>
      <c r="BL580" s="431" t="s">
        <v>5388</v>
      </c>
      <c r="BM580" s="272"/>
      <c r="BN580" s="422">
        <v>5</v>
      </c>
      <c r="BO580" s="422">
        <v>7</v>
      </c>
      <c r="BP580" s="303"/>
      <c r="BQ580" s="293">
        <v>45877</v>
      </c>
      <c r="BR580" s="284" t="s">
        <v>5392</v>
      </c>
      <c r="BS580" s="280" t="str">
        <f>IF(_DBcomps[[#This Row],[Problem]]="","Yes","No")</f>
        <v>Yes</v>
      </c>
      <c r="BT580" s="273"/>
      <c r="BU580" s="273"/>
      <c r="BV580" s="273">
        <v>1</v>
      </c>
      <c r="BW580" s="294"/>
      <c r="BX580" s="273">
        <v>5</v>
      </c>
      <c r="BY580" s="279" t="s">
        <v>1259</v>
      </c>
      <c r="BZ580" s="1122"/>
      <c r="CA580" s="279"/>
      <c r="CB580" s="279"/>
      <c r="CC580" s="279"/>
      <c r="CD580" s="779"/>
      <c r="CE580" s="245"/>
      <c r="CF580" s="245"/>
      <c r="CG580" s="245"/>
    </row>
    <row r="581" spans="1:85">
      <c r="A581" s="1021" t="s">
        <v>58</v>
      </c>
      <c r="B581" s="1208" t="s">
        <v>2127</v>
      </c>
      <c r="C581" s="1208" t="s">
        <v>503</v>
      </c>
      <c r="D581" s="780" t="s">
        <v>5385</v>
      </c>
      <c r="E581" s="265">
        <v>45880</v>
      </c>
      <c r="F581" s="266" t="str">
        <f>IF(_DBcomps[[#This Row],[Lab RTS]]="","No","Yes")</f>
        <v>Yes</v>
      </c>
      <c r="G581" s="267">
        <v>53.91</v>
      </c>
      <c r="H581" s="267"/>
      <c r="I581" s="267"/>
      <c r="J581" s="267"/>
      <c r="K581" s="267"/>
      <c r="L581" s="268"/>
      <c r="M581" s="275"/>
      <c r="N581" s="267"/>
      <c r="O581" s="267"/>
      <c r="P581" s="1354">
        <v>9.3000000000000007</v>
      </c>
      <c r="Q581" s="269">
        <v>1069</v>
      </c>
      <c r="R581" s="307">
        <v>1.33</v>
      </c>
      <c r="S581" s="307"/>
      <c r="T581" s="271">
        <v>7.54</v>
      </c>
      <c r="U581" s="267"/>
      <c r="V581" s="268"/>
      <c r="W581" s="267"/>
      <c r="X581" s="270"/>
      <c r="Y581" s="274"/>
      <c r="Z581" s="290"/>
      <c r="AA581" s="274"/>
      <c r="AB581" s="275"/>
      <c r="AC581" s="274"/>
      <c r="AD581" s="265"/>
      <c r="AE581" s="274" t="s">
        <v>1505</v>
      </c>
      <c r="AF581" s="274"/>
      <c r="AG581" s="275"/>
      <c r="AH581" s="274"/>
      <c r="AI581" s="274"/>
      <c r="AJ581" s="275"/>
      <c r="AK581" s="270"/>
      <c r="AL581" s="274"/>
      <c r="AM581" s="275"/>
      <c r="AN581" s="274"/>
      <c r="AO581" s="275"/>
      <c r="AP581" s="274"/>
      <c r="AQ581" s="277">
        <f t="shared" si="82"/>
        <v>8</v>
      </c>
      <c r="AR581" s="275" t="s">
        <v>737</v>
      </c>
      <c r="AS581" s="267"/>
      <c r="AT581" s="273"/>
      <c r="AU581" s="272"/>
      <c r="AV581" s="272"/>
      <c r="AW581" s="268"/>
      <c r="AX581" s="273"/>
      <c r="AY581" s="273"/>
      <c r="AZ581" s="275"/>
      <c r="BA581" s="268"/>
      <c r="BB581" s="268"/>
      <c r="BC581" s="268"/>
      <c r="BD581" s="268"/>
      <c r="BE581" s="267"/>
      <c r="BF581" s="275"/>
      <c r="BG581" s="275"/>
      <c r="BH581" s="275"/>
      <c r="BI581" s="275"/>
      <c r="BJ581" s="278">
        <v>45882</v>
      </c>
      <c r="BK581" s="305">
        <v>45882</v>
      </c>
      <c r="BL581" s="431" t="s">
        <v>5390</v>
      </c>
      <c r="BM581" s="272"/>
      <c r="BN581" s="422">
        <v>6</v>
      </c>
      <c r="BO581" s="422">
        <v>7</v>
      </c>
      <c r="BP581" s="303"/>
      <c r="BQ581" s="293">
        <v>45877</v>
      </c>
      <c r="BR581" s="284" t="s">
        <v>5393</v>
      </c>
      <c r="BS581" s="280" t="str">
        <f>IF(_DBcomps[[#This Row],[Problem]]="","Yes","No")</f>
        <v>Yes</v>
      </c>
      <c r="BT581" s="273"/>
      <c r="BU581" s="273"/>
      <c r="BV581" s="273">
        <v>1</v>
      </c>
      <c r="BW581" s="294"/>
      <c r="BX581" s="273">
        <v>5</v>
      </c>
      <c r="BY581" s="279" t="s">
        <v>1259</v>
      </c>
      <c r="BZ581" s="1122">
        <v>1.41</v>
      </c>
      <c r="CA581" s="279"/>
      <c r="CB581" s="279"/>
      <c r="CC581" s="279"/>
      <c r="CD581" s="779" t="s">
        <v>5394</v>
      </c>
      <c r="CE581" s="245"/>
      <c r="CF581" s="245"/>
      <c r="CG581" s="245"/>
    </row>
    <row r="582" spans="1:85">
      <c r="A582" s="1021" t="s">
        <v>58</v>
      </c>
      <c r="B582" s="1208" t="s">
        <v>2127</v>
      </c>
      <c r="C582" s="1208" t="s">
        <v>503</v>
      </c>
      <c r="D582" s="780" t="s">
        <v>5386</v>
      </c>
      <c r="E582" s="265">
        <v>45880</v>
      </c>
      <c r="F582" s="266" t="str">
        <f>IF(_DBcomps[[#This Row],[Lab RTS]]="","No","Yes")</f>
        <v>Yes</v>
      </c>
      <c r="G582" s="267">
        <v>53.63</v>
      </c>
      <c r="H582" s="267"/>
      <c r="I582" s="267"/>
      <c r="J582" s="267"/>
      <c r="K582" s="267"/>
      <c r="L582" s="268"/>
      <c r="M582" s="275"/>
      <c r="N582" s="267"/>
      <c r="O582" s="267"/>
      <c r="P582" s="1354">
        <v>9.85</v>
      </c>
      <c r="Q582" s="269">
        <v>1260</v>
      </c>
      <c r="R582" s="307">
        <v>1.321</v>
      </c>
      <c r="S582" s="307"/>
      <c r="T582" s="271">
        <v>7.42</v>
      </c>
      <c r="U582" s="267"/>
      <c r="V582" s="268"/>
      <c r="W582" s="267"/>
      <c r="X582" s="270"/>
      <c r="Y582" s="274"/>
      <c r="Z582" s="290"/>
      <c r="AA582" s="274"/>
      <c r="AB582" s="275"/>
      <c r="AC582" s="274"/>
      <c r="AD582" s="265"/>
      <c r="AE582" s="274" t="s">
        <v>1505</v>
      </c>
      <c r="AF582" s="274"/>
      <c r="AG582" s="275"/>
      <c r="AH582" s="274"/>
      <c r="AI582" s="274"/>
      <c r="AJ582" s="275"/>
      <c r="AK582" s="270"/>
      <c r="AL582" s="274"/>
      <c r="AM582" s="275"/>
      <c r="AN582" s="274"/>
      <c r="AO582" s="275"/>
      <c r="AP582" s="274"/>
      <c r="AQ582" s="277">
        <f t="shared" si="82"/>
        <v>8</v>
      </c>
      <c r="AR582" s="275" t="s">
        <v>737</v>
      </c>
      <c r="AS582" s="267"/>
      <c r="AT582" s="273"/>
      <c r="AU582" s="272"/>
      <c r="AV582" s="272"/>
      <c r="AW582" s="268"/>
      <c r="AX582" s="273"/>
      <c r="AY582" s="273"/>
      <c r="AZ582" s="275"/>
      <c r="BA582" s="268"/>
      <c r="BB582" s="268"/>
      <c r="BC582" s="268"/>
      <c r="BD582" s="268"/>
      <c r="BE582" s="267"/>
      <c r="BF582" s="275"/>
      <c r="BG582" s="275"/>
      <c r="BH582" s="275"/>
      <c r="BI582" s="275"/>
      <c r="BJ582" s="278">
        <v>45882</v>
      </c>
      <c r="BK582" s="305">
        <v>45882</v>
      </c>
      <c r="BL582" s="431" t="s">
        <v>5391</v>
      </c>
      <c r="BM582" s="272"/>
      <c r="BN582" s="422">
        <v>5</v>
      </c>
      <c r="BO582" s="422">
        <v>7</v>
      </c>
      <c r="BP582" s="303"/>
      <c r="BQ582" s="293">
        <v>45877</v>
      </c>
      <c r="BR582" s="284" t="s">
        <v>3066</v>
      </c>
      <c r="BS582" s="280" t="str">
        <f>IF(_DBcomps[[#This Row],[Problem]]="","Yes","No")</f>
        <v>Yes</v>
      </c>
      <c r="BT582" s="273"/>
      <c r="BU582" s="273"/>
      <c r="BV582" s="273">
        <v>1</v>
      </c>
      <c r="BW582" s="294"/>
      <c r="BX582" s="273">
        <v>5</v>
      </c>
      <c r="BY582" s="279" t="s">
        <v>1259</v>
      </c>
      <c r="BZ582" s="1122"/>
      <c r="CA582" s="279"/>
      <c r="CB582" s="279"/>
      <c r="CC582" s="279"/>
      <c r="CD582" s="779"/>
      <c r="CE582" s="245"/>
      <c r="CF582" s="245"/>
      <c r="CG582" s="245"/>
    </row>
    <row r="583" spans="1:85">
      <c r="A583" s="1021" t="s">
        <v>58</v>
      </c>
      <c r="B583" s="1208" t="s">
        <v>2127</v>
      </c>
      <c r="C583" s="1208" t="s">
        <v>503</v>
      </c>
      <c r="D583" s="780" t="s">
        <v>5387</v>
      </c>
      <c r="E583" s="265">
        <v>45882</v>
      </c>
      <c r="F583" s="266" t="str">
        <f>IF(_DBcomps[[#This Row],[Lab RTS]]="","No","Yes")</f>
        <v>Yes</v>
      </c>
      <c r="G583" s="267">
        <v>53.7</v>
      </c>
      <c r="H583" s="267"/>
      <c r="I583" s="267"/>
      <c r="J583" s="267"/>
      <c r="K583" s="267"/>
      <c r="L583" s="268"/>
      <c r="M583" s="275"/>
      <c r="N583" s="267"/>
      <c r="O583" s="267"/>
      <c r="P583" s="1354">
        <v>8.92</v>
      </c>
      <c r="Q583" s="269">
        <v>1028</v>
      </c>
      <c r="R583" s="307">
        <v>1.3460000000000001</v>
      </c>
      <c r="S583" s="307"/>
      <c r="T583" s="271">
        <v>7.53</v>
      </c>
      <c r="U583" s="267"/>
      <c r="V583" s="268"/>
      <c r="W583" s="267"/>
      <c r="X583" s="270"/>
      <c r="Y583" s="274"/>
      <c r="Z583" s="290"/>
      <c r="AA583" s="274"/>
      <c r="AB583" s="275"/>
      <c r="AC583" s="274"/>
      <c r="AD583" s="265"/>
      <c r="AE583" s="274" t="s">
        <v>1505</v>
      </c>
      <c r="AF583" s="274"/>
      <c r="AG583" s="275"/>
      <c r="AH583" s="274"/>
      <c r="AI583" s="274"/>
      <c r="AJ583" s="275"/>
      <c r="AK583" s="270"/>
      <c r="AL583" s="274"/>
      <c r="AM583" s="275"/>
      <c r="AN583" s="274"/>
      <c r="AO583" s="275"/>
      <c r="AP583" s="274"/>
      <c r="AQ583" s="277">
        <f t="shared" si="82"/>
        <v>8</v>
      </c>
      <c r="AR583" s="275" t="s">
        <v>737</v>
      </c>
      <c r="AS583" s="267"/>
      <c r="AT583" s="273"/>
      <c r="AU583" s="272"/>
      <c r="AV583" s="272"/>
      <c r="AW583" s="268"/>
      <c r="AX583" s="273"/>
      <c r="AY583" s="273"/>
      <c r="AZ583" s="275"/>
      <c r="BA583" s="268"/>
      <c r="BB583" s="268"/>
      <c r="BC583" s="268"/>
      <c r="BD583" s="268"/>
      <c r="BE583" s="267"/>
      <c r="BF583" s="275"/>
      <c r="BG583" s="275"/>
      <c r="BH583" s="275"/>
      <c r="BI583" s="275"/>
      <c r="BJ583" s="278">
        <v>45882</v>
      </c>
      <c r="BK583" s="305">
        <v>45882</v>
      </c>
      <c r="BL583" s="431" t="s">
        <v>5395</v>
      </c>
      <c r="BM583" s="272"/>
      <c r="BN583" s="422">
        <v>5</v>
      </c>
      <c r="BO583" s="422">
        <v>7</v>
      </c>
      <c r="BP583" s="303"/>
      <c r="BQ583" s="293">
        <v>45881</v>
      </c>
      <c r="BR583" s="284" t="s">
        <v>5396</v>
      </c>
      <c r="BS583" s="280" t="str">
        <f>IF(_DBcomps[[#This Row],[Problem]]="","Yes","No")</f>
        <v>Yes</v>
      </c>
      <c r="BT583" s="273"/>
      <c r="BU583" s="273"/>
      <c r="BV583" s="273">
        <v>1</v>
      </c>
      <c r="BW583" s="294"/>
      <c r="BX583" s="273">
        <v>5</v>
      </c>
      <c r="BY583" s="279" t="s">
        <v>1259</v>
      </c>
      <c r="BZ583" s="1122"/>
      <c r="CA583" s="279"/>
      <c r="CB583" s="279"/>
      <c r="CC583" s="279"/>
      <c r="CD583" s="779"/>
      <c r="CE583" s="245"/>
      <c r="CF583" s="245"/>
      <c r="CG583" s="245"/>
    </row>
    <row r="584" spans="1:85">
      <c r="A584" s="1021" t="s">
        <v>58</v>
      </c>
      <c r="B584" s="1208" t="s">
        <v>2127</v>
      </c>
      <c r="C584" s="1208" t="s">
        <v>503</v>
      </c>
      <c r="D584" s="780" t="s">
        <v>5405</v>
      </c>
      <c r="E584" s="265">
        <v>45882</v>
      </c>
      <c r="F584" s="266" t="str">
        <f>IF(_DBcomps[[#This Row],[Lab RTS]]="","No","Yes")</f>
        <v>Yes</v>
      </c>
      <c r="G584" s="267">
        <v>53.43</v>
      </c>
      <c r="H584" s="267"/>
      <c r="I584" s="267"/>
      <c r="J584" s="267"/>
      <c r="K584" s="267"/>
      <c r="L584" s="268"/>
      <c r="M584" s="275"/>
      <c r="N584" s="267"/>
      <c r="O584" s="267"/>
      <c r="P584" s="1354">
        <v>9.5399999999999991</v>
      </c>
      <c r="Q584" s="269">
        <v>1068</v>
      </c>
      <c r="R584" s="307">
        <v>1.3440000000000001</v>
      </c>
      <c r="S584" s="307"/>
      <c r="T584" s="271">
        <v>7.53</v>
      </c>
      <c r="U584" s="267"/>
      <c r="V584" s="268"/>
      <c r="W584" s="267"/>
      <c r="X584" s="270"/>
      <c r="Y584" s="274"/>
      <c r="Z584" s="290"/>
      <c r="AA584" s="274"/>
      <c r="AB584" s="275"/>
      <c r="AC584" s="274"/>
      <c r="AD584" s="265"/>
      <c r="AE584" s="274" t="s">
        <v>1505</v>
      </c>
      <c r="AF584" s="274"/>
      <c r="AG584" s="275"/>
      <c r="AH584" s="274"/>
      <c r="AI584" s="274"/>
      <c r="AJ584" s="275"/>
      <c r="AK584" s="270"/>
      <c r="AL584" s="274"/>
      <c r="AM584" s="275"/>
      <c r="AN584" s="274"/>
      <c r="AO584" s="275"/>
      <c r="AP584" s="274"/>
      <c r="AQ584" s="277">
        <f t="shared" si="82"/>
        <v>8</v>
      </c>
      <c r="AR584" s="275" t="s">
        <v>737</v>
      </c>
      <c r="AS584" s="267"/>
      <c r="AT584" s="273"/>
      <c r="AU584" s="272"/>
      <c r="AV584" s="272"/>
      <c r="AW584" s="268"/>
      <c r="AX584" s="273"/>
      <c r="AY584" s="273"/>
      <c r="AZ584" s="275"/>
      <c r="BA584" s="268"/>
      <c r="BB584" s="268"/>
      <c r="BC584" s="268"/>
      <c r="BD584" s="268"/>
      <c r="BE584" s="267"/>
      <c r="BF584" s="275"/>
      <c r="BG584" s="275"/>
      <c r="BH584" s="275"/>
      <c r="BI584" s="275"/>
      <c r="BJ584" s="278">
        <v>45882</v>
      </c>
      <c r="BK584" s="305">
        <v>45882</v>
      </c>
      <c r="BL584" s="431" t="s">
        <v>5406</v>
      </c>
      <c r="BM584" s="272"/>
      <c r="BN584" s="422">
        <v>6</v>
      </c>
      <c r="BO584" s="422">
        <v>7</v>
      </c>
      <c r="BP584" s="303"/>
      <c r="BQ584" s="293">
        <v>45882</v>
      </c>
      <c r="BR584" s="284" t="s">
        <v>5407</v>
      </c>
      <c r="BS584" s="280" t="str">
        <f>IF(_DBcomps[[#This Row],[Problem]]="","Yes","No")</f>
        <v>Yes</v>
      </c>
      <c r="BT584" s="273"/>
      <c r="BU584" s="273"/>
      <c r="BV584" s="273">
        <v>1</v>
      </c>
      <c r="BW584" s="294"/>
      <c r="BX584" s="273">
        <v>5</v>
      </c>
      <c r="BY584" s="279" t="s">
        <v>1259</v>
      </c>
      <c r="BZ584" s="1122"/>
      <c r="CA584" s="279"/>
      <c r="CB584" s="279"/>
      <c r="CC584" s="279"/>
      <c r="CD584" s="779"/>
      <c r="CE584" s="245"/>
      <c r="CF584" s="245"/>
      <c r="CG584" s="245"/>
    </row>
    <row r="585" spans="1:85">
      <c r="A585" s="1021" t="s">
        <v>58</v>
      </c>
      <c r="B585" s="1208" t="s">
        <v>2127</v>
      </c>
      <c r="C585" s="1208" t="s">
        <v>503</v>
      </c>
      <c r="D585" s="780" t="s">
        <v>5447</v>
      </c>
      <c r="E585" s="265">
        <v>45883</v>
      </c>
      <c r="F585" s="266" t="str">
        <f>IF(_DBcomps[[#This Row],[Lab RTS]]="","No","Yes")</f>
        <v>Yes</v>
      </c>
      <c r="G585" s="267">
        <v>53.26</v>
      </c>
      <c r="H585" s="267"/>
      <c r="I585" s="267"/>
      <c r="J585" s="267"/>
      <c r="K585" s="267"/>
      <c r="L585" s="268"/>
      <c r="M585" s="275"/>
      <c r="N585" s="267"/>
      <c r="O585" s="267"/>
      <c r="P585" s="1354">
        <v>9.75</v>
      </c>
      <c r="Q585" s="269">
        <v>1088</v>
      </c>
      <c r="R585" s="307">
        <v>1.339</v>
      </c>
      <c r="S585" s="307"/>
      <c r="T585" s="271">
        <v>7.44</v>
      </c>
      <c r="U585" s="267"/>
      <c r="V585" s="268"/>
      <c r="W585" s="267"/>
      <c r="X585" s="270"/>
      <c r="Y585" s="274"/>
      <c r="Z585" s="290"/>
      <c r="AA585" s="274"/>
      <c r="AB585" s="275"/>
      <c r="AC585" s="274"/>
      <c r="AD585" s="265"/>
      <c r="AE585" s="274" t="s">
        <v>1505</v>
      </c>
      <c r="AF585" s="274"/>
      <c r="AG585" s="275"/>
      <c r="AH585" s="274"/>
      <c r="AI585" s="274"/>
      <c r="AJ585" s="275"/>
      <c r="AK585" s="270"/>
      <c r="AL585" s="274"/>
      <c r="AM585" s="275"/>
      <c r="AN585" s="274"/>
      <c r="AO585" s="275"/>
      <c r="AP585" s="274"/>
      <c r="AQ585" s="277">
        <f t="shared" si="82"/>
        <v>8</v>
      </c>
      <c r="AR585" s="275" t="s">
        <v>737</v>
      </c>
      <c r="AS585" s="267"/>
      <c r="AT585" s="273"/>
      <c r="AU585" s="272"/>
      <c r="AV585" s="272"/>
      <c r="AW585" s="268"/>
      <c r="AX585" s="273"/>
      <c r="AY585" s="273"/>
      <c r="AZ585" s="275"/>
      <c r="BA585" s="268"/>
      <c r="BB585" s="268"/>
      <c r="BC585" s="268"/>
      <c r="BD585" s="268"/>
      <c r="BE585" s="267"/>
      <c r="BF585" s="275"/>
      <c r="BG585" s="275"/>
      <c r="BH585" s="275"/>
      <c r="BI585" s="275"/>
      <c r="BJ585" s="278">
        <v>45884</v>
      </c>
      <c r="BK585" s="305">
        <v>45884</v>
      </c>
      <c r="BL585" s="431" t="s">
        <v>5450</v>
      </c>
      <c r="BM585" s="272"/>
      <c r="BN585" s="422">
        <v>7</v>
      </c>
      <c r="BO585" s="422">
        <v>7</v>
      </c>
      <c r="BP585" s="303"/>
      <c r="BQ585" s="293">
        <v>45882</v>
      </c>
      <c r="BR585" s="284" t="s">
        <v>5453</v>
      </c>
      <c r="BS585" s="280" t="str">
        <f>IF(_DBcomps[[#This Row],[Problem]]="","Yes","No")</f>
        <v>Yes</v>
      </c>
      <c r="BT585" s="273"/>
      <c r="BU585" s="273"/>
      <c r="BV585" s="273">
        <v>1</v>
      </c>
      <c r="BW585" s="294"/>
      <c r="BX585" s="273">
        <v>5</v>
      </c>
      <c r="BY585" s="279" t="s">
        <v>1259</v>
      </c>
      <c r="BZ585" s="1122"/>
      <c r="CA585" s="279"/>
      <c r="CB585" s="279"/>
      <c r="CC585" s="279"/>
      <c r="CD585" s="779"/>
      <c r="CE585" s="245"/>
      <c r="CF585" s="245"/>
      <c r="CG585" s="245"/>
    </row>
    <row r="586" spans="1:85">
      <c r="A586" s="1021" t="s">
        <v>58</v>
      </c>
      <c r="B586" s="1208" t="s">
        <v>2127</v>
      </c>
      <c r="C586" s="1208" t="s">
        <v>503</v>
      </c>
      <c r="D586" s="780" t="s">
        <v>5448</v>
      </c>
      <c r="E586" s="265">
        <v>45883</v>
      </c>
      <c r="F586" s="266" t="str">
        <f>IF(_DBcomps[[#This Row],[Lab RTS]]="","No","Yes")</f>
        <v>Yes</v>
      </c>
      <c r="G586" s="267">
        <v>53.7</v>
      </c>
      <c r="H586" s="267"/>
      <c r="I586" s="267"/>
      <c r="J586" s="267"/>
      <c r="K586" s="267"/>
      <c r="L586" s="268"/>
      <c r="M586" s="275"/>
      <c r="N586" s="267"/>
      <c r="O586" s="267"/>
      <c r="P586" s="1354">
        <v>9.56</v>
      </c>
      <c r="Q586" s="269">
        <v>1108</v>
      </c>
      <c r="R586" s="307">
        <v>1.341</v>
      </c>
      <c r="S586" s="307"/>
      <c r="T586" s="271">
        <v>7.36</v>
      </c>
      <c r="U586" s="267"/>
      <c r="V586" s="268"/>
      <c r="W586" s="267"/>
      <c r="X586" s="270"/>
      <c r="Y586" s="274"/>
      <c r="Z586" s="290"/>
      <c r="AA586" s="274"/>
      <c r="AB586" s="275"/>
      <c r="AC586" s="274"/>
      <c r="AD586" s="265"/>
      <c r="AE586" s="274" t="s">
        <v>1505</v>
      </c>
      <c r="AF586" s="274"/>
      <c r="AG586" s="275"/>
      <c r="AH586" s="274"/>
      <c r="AI586" s="274"/>
      <c r="AJ586" s="275"/>
      <c r="AK586" s="270"/>
      <c r="AL586" s="274"/>
      <c r="AM586" s="275"/>
      <c r="AN586" s="274"/>
      <c r="AO586" s="275"/>
      <c r="AP586" s="274"/>
      <c r="AQ586" s="277">
        <f t="shared" si="82"/>
        <v>8</v>
      </c>
      <c r="AR586" s="275" t="s">
        <v>737</v>
      </c>
      <c r="AS586" s="267"/>
      <c r="AT586" s="273"/>
      <c r="AU586" s="272"/>
      <c r="AV586" s="272"/>
      <c r="AW586" s="268"/>
      <c r="AX586" s="273"/>
      <c r="AY586" s="273"/>
      <c r="AZ586" s="275"/>
      <c r="BA586" s="268"/>
      <c r="BB586" s="268"/>
      <c r="BC586" s="268"/>
      <c r="BD586" s="268"/>
      <c r="BE586" s="267"/>
      <c r="BF586" s="275"/>
      <c r="BG586" s="275"/>
      <c r="BH586" s="275"/>
      <c r="BI586" s="275"/>
      <c r="BJ586" s="278">
        <v>45884</v>
      </c>
      <c r="BK586" s="305">
        <v>45884</v>
      </c>
      <c r="BL586" s="431" t="s">
        <v>5451</v>
      </c>
      <c r="BM586" s="272"/>
      <c r="BN586" s="422">
        <v>5</v>
      </c>
      <c r="BO586" s="422">
        <v>7</v>
      </c>
      <c r="BP586" s="303"/>
      <c r="BQ586" s="293">
        <v>45882</v>
      </c>
      <c r="BR586" s="284" t="s">
        <v>5454</v>
      </c>
      <c r="BS586" s="280" t="str">
        <f>IF(_DBcomps[[#This Row],[Problem]]="","Yes","No")</f>
        <v>Yes</v>
      </c>
      <c r="BT586" s="273"/>
      <c r="BU586" s="273"/>
      <c r="BV586" s="273">
        <v>1</v>
      </c>
      <c r="BW586" s="294"/>
      <c r="BX586" s="273">
        <v>5</v>
      </c>
      <c r="BY586" s="279" t="s">
        <v>1259</v>
      </c>
      <c r="BZ586" s="1122"/>
      <c r="CA586" s="279"/>
      <c r="CB586" s="279"/>
      <c r="CC586" s="279"/>
      <c r="CD586" s="779"/>
      <c r="CE586" s="245"/>
      <c r="CF586" s="245"/>
      <c r="CG586" s="245"/>
    </row>
    <row r="587" spans="1:85">
      <c r="A587" s="1021" t="s">
        <v>58</v>
      </c>
      <c r="B587" s="1208" t="s">
        <v>2127</v>
      </c>
      <c r="C587" s="1208" t="s">
        <v>503</v>
      </c>
      <c r="D587" s="780" t="s">
        <v>5449</v>
      </c>
      <c r="E587" s="265">
        <v>45883</v>
      </c>
      <c r="F587" s="266" t="str">
        <f>IF(_DBcomps[[#This Row],[Lab RTS]]="","No","Yes")</f>
        <v>Yes</v>
      </c>
      <c r="G587" s="267">
        <v>52.82</v>
      </c>
      <c r="H587" s="267"/>
      <c r="I587" s="267"/>
      <c r="J587" s="267"/>
      <c r="K587" s="267"/>
      <c r="L587" s="268"/>
      <c r="M587" s="275"/>
      <c r="N587" s="267"/>
      <c r="O587" s="267"/>
      <c r="P587" s="1354">
        <v>8.93</v>
      </c>
      <c r="Q587" s="269">
        <v>1044</v>
      </c>
      <c r="R587" s="307">
        <v>1.339</v>
      </c>
      <c r="S587" s="307"/>
      <c r="T587" s="271">
        <v>7.35</v>
      </c>
      <c r="U587" s="267"/>
      <c r="V587" s="268"/>
      <c r="W587" s="267"/>
      <c r="X587" s="270"/>
      <c r="Y587" s="274"/>
      <c r="Z587" s="290"/>
      <c r="AA587" s="274"/>
      <c r="AB587" s="275"/>
      <c r="AC587" s="274"/>
      <c r="AD587" s="265"/>
      <c r="AE587" s="274" t="s">
        <v>1505</v>
      </c>
      <c r="AF587" s="274"/>
      <c r="AG587" s="275"/>
      <c r="AH587" s="274"/>
      <c r="AI587" s="274"/>
      <c r="AJ587" s="275"/>
      <c r="AK587" s="270"/>
      <c r="AL587" s="274"/>
      <c r="AM587" s="275"/>
      <c r="AN587" s="274"/>
      <c r="AO587" s="275"/>
      <c r="AP587" s="274"/>
      <c r="AQ587" s="277">
        <f t="shared" si="82"/>
        <v>8</v>
      </c>
      <c r="AR587" s="275" t="s">
        <v>737</v>
      </c>
      <c r="AS587" s="267"/>
      <c r="AT587" s="273"/>
      <c r="AU587" s="272"/>
      <c r="AV587" s="272"/>
      <c r="AW587" s="268"/>
      <c r="AX587" s="273"/>
      <c r="AY587" s="273"/>
      <c r="AZ587" s="275"/>
      <c r="BA587" s="268"/>
      <c r="BB587" s="268"/>
      <c r="BC587" s="268"/>
      <c r="BD587" s="268"/>
      <c r="BE587" s="267"/>
      <c r="BF587" s="275"/>
      <c r="BG587" s="275"/>
      <c r="BH587" s="275"/>
      <c r="BI587" s="275"/>
      <c r="BJ587" s="278">
        <v>45884</v>
      </c>
      <c r="BK587" s="305">
        <v>45884</v>
      </c>
      <c r="BL587" s="431" t="s">
        <v>5452</v>
      </c>
      <c r="BM587" s="272"/>
      <c r="BN587" s="422">
        <v>5</v>
      </c>
      <c r="BO587" s="1381">
        <v>7</v>
      </c>
      <c r="BP587" s="303"/>
      <c r="BQ587" s="293">
        <v>45883</v>
      </c>
      <c r="BR587" s="284" t="s">
        <v>5455</v>
      </c>
      <c r="BS587" s="280" t="str">
        <f>IF(_DBcomps[[#This Row],[Problem]]="","Yes","No")</f>
        <v>Yes</v>
      </c>
      <c r="BT587" s="273"/>
      <c r="BU587" s="273"/>
      <c r="BV587" s="273">
        <v>1</v>
      </c>
      <c r="BW587" s="294"/>
      <c r="BX587" s="273">
        <v>5</v>
      </c>
      <c r="BY587" s="279" t="s">
        <v>1259</v>
      </c>
      <c r="BZ587" s="1122"/>
      <c r="CA587" s="279"/>
      <c r="CB587" s="279"/>
      <c r="CC587" s="279"/>
      <c r="CD587" s="779"/>
      <c r="CE587" s="245"/>
      <c r="CF587" s="245"/>
      <c r="CG587" s="245"/>
    </row>
    <row r="588" spans="1:85">
      <c r="A588" s="1021" t="s">
        <v>58</v>
      </c>
      <c r="B588" s="1208" t="s">
        <v>2127</v>
      </c>
      <c r="C588" s="1208" t="s">
        <v>503</v>
      </c>
      <c r="D588" s="780" t="s">
        <v>5460</v>
      </c>
      <c r="E588" s="780">
        <v>45885</v>
      </c>
      <c r="F588" s="782" t="str">
        <f>IF(_DBcomps[[#This Row],[Lab RTS]]="","No","Yes")</f>
        <v>Yes</v>
      </c>
      <c r="G588" s="783">
        <v>53.6</v>
      </c>
      <c r="H588" s="267"/>
      <c r="I588" s="267"/>
      <c r="J588" s="267"/>
      <c r="K588" s="267"/>
      <c r="L588" s="268"/>
      <c r="M588" s="275"/>
      <c r="N588" s="267"/>
      <c r="O588" s="267"/>
      <c r="P588" s="1383">
        <v>9.2799999999999994</v>
      </c>
      <c r="Q588" s="787">
        <v>940</v>
      </c>
      <c r="R588" s="788">
        <v>1.349</v>
      </c>
      <c r="S588" s="307"/>
      <c r="T588" s="789">
        <v>7.31</v>
      </c>
      <c r="U588" s="267"/>
      <c r="V588" s="268"/>
      <c r="W588" s="267"/>
      <c r="X588" s="270"/>
      <c r="Y588" s="274"/>
      <c r="Z588" s="290"/>
      <c r="AA588" s="274"/>
      <c r="AB588" s="275"/>
      <c r="AC588" s="274"/>
      <c r="AD588" s="265"/>
      <c r="AE588" s="791" t="s">
        <v>1505</v>
      </c>
      <c r="AF588" s="274"/>
      <c r="AG588" s="275"/>
      <c r="AH588" s="274"/>
      <c r="AI588" s="274"/>
      <c r="AJ588" s="275"/>
      <c r="AK588" s="270"/>
      <c r="AL588" s="274"/>
      <c r="AM588" s="275"/>
      <c r="AN588" s="274"/>
      <c r="AO588" s="275"/>
      <c r="AP588" s="274"/>
      <c r="AQ588" s="793">
        <f t="shared" ref="AQ588:AQ594" si="83">MONTH(E588)</f>
        <v>8</v>
      </c>
      <c r="AR588" s="785" t="s">
        <v>5462</v>
      </c>
      <c r="AS588" s="267"/>
      <c r="AT588" s="273"/>
      <c r="AU588" s="272"/>
      <c r="AV588" s="272"/>
      <c r="AW588" s="268"/>
      <c r="AX588" s="273"/>
      <c r="AY588" s="273"/>
      <c r="AZ588" s="275"/>
      <c r="BA588" s="268"/>
      <c r="BB588" s="268"/>
      <c r="BC588" s="268"/>
      <c r="BD588" s="268"/>
      <c r="BE588" s="267"/>
      <c r="BF588" s="275"/>
      <c r="BG588" s="275"/>
      <c r="BH588" s="275"/>
      <c r="BI588" s="275"/>
      <c r="BJ588" s="814">
        <v>45886</v>
      </c>
      <c r="BK588" s="815">
        <v>45886</v>
      </c>
      <c r="BL588" s="796" t="s">
        <v>5463</v>
      </c>
      <c r="BM588" s="795" t="s">
        <v>5464</v>
      </c>
      <c r="BN588" s="797">
        <v>10</v>
      </c>
      <c r="BO588" s="1382">
        <v>7</v>
      </c>
      <c r="BP588" s="798"/>
      <c r="BQ588" s="799">
        <v>45882</v>
      </c>
      <c r="BR588" s="800" t="s">
        <v>5465</v>
      </c>
      <c r="BS588" s="801" t="str">
        <f>IF(_DBcomps[[#This Row],[Problem]]="","Yes","No")</f>
        <v>No</v>
      </c>
      <c r="BT588" s="794"/>
      <c r="BU588" s="794"/>
      <c r="BV588" s="794">
        <v>2</v>
      </c>
      <c r="BW588" s="802">
        <v>1</v>
      </c>
      <c r="BX588" s="794">
        <v>6</v>
      </c>
      <c r="BY588" s="803" t="s">
        <v>1259</v>
      </c>
      <c r="BZ588" s="1355">
        <v>49.39</v>
      </c>
      <c r="CA588" s="803" t="s">
        <v>1342</v>
      </c>
      <c r="CB588" s="803" t="s">
        <v>1245</v>
      </c>
      <c r="CC588" s="803" t="s">
        <v>1255</v>
      </c>
      <c r="CD588" s="779" t="s">
        <v>5466</v>
      </c>
      <c r="CE588" s="245"/>
      <c r="CF588" s="245"/>
      <c r="CG588" s="245"/>
    </row>
    <row r="589" spans="1:85">
      <c r="A589" s="1021" t="s">
        <v>58</v>
      </c>
      <c r="B589" s="1208" t="s">
        <v>2127</v>
      </c>
      <c r="C589" s="1208" t="s">
        <v>503</v>
      </c>
      <c r="D589" s="780" t="s">
        <v>5461</v>
      </c>
      <c r="E589" s="265">
        <v>45885</v>
      </c>
      <c r="F589" s="266" t="str">
        <f>IF(_DBcomps[[#This Row],[Lab RTS]]="","No","Yes")</f>
        <v>Yes</v>
      </c>
      <c r="G589" s="267">
        <v>54.04</v>
      </c>
      <c r="H589" s="267"/>
      <c r="I589" s="267"/>
      <c r="J589" s="267"/>
      <c r="K589" s="267"/>
      <c r="L589" s="268"/>
      <c r="M589" s="275"/>
      <c r="N589" s="267"/>
      <c r="O589" s="267"/>
      <c r="P589" s="1354">
        <v>8.34</v>
      </c>
      <c r="Q589" s="269">
        <v>1120</v>
      </c>
      <c r="R589" s="307">
        <v>1.349</v>
      </c>
      <c r="S589" s="307"/>
      <c r="T589" s="271">
        <v>7.18</v>
      </c>
      <c r="U589" s="267"/>
      <c r="V589" s="268"/>
      <c r="W589" s="267"/>
      <c r="X589" s="270"/>
      <c r="Y589" s="274"/>
      <c r="Z589" s="290"/>
      <c r="AA589" s="274"/>
      <c r="AB589" s="275"/>
      <c r="AC589" s="274"/>
      <c r="AD589" s="265"/>
      <c r="AE589" s="274" t="s">
        <v>1505</v>
      </c>
      <c r="AF589" s="274"/>
      <c r="AG589" s="275"/>
      <c r="AH589" s="274"/>
      <c r="AI589" s="274"/>
      <c r="AJ589" s="275"/>
      <c r="AK589" s="270"/>
      <c r="AL589" s="274"/>
      <c r="AM589" s="275"/>
      <c r="AN589" s="274"/>
      <c r="AO589" s="275"/>
      <c r="AP589" s="274"/>
      <c r="AQ589" s="277">
        <f t="shared" si="83"/>
        <v>8</v>
      </c>
      <c r="AR589" s="275" t="s">
        <v>5462</v>
      </c>
      <c r="AS589" s="267"/>
      <c r="AT589" s="273"/>
      <c r="AU589" s="272"/>
      <c r="AV589" s="272"/>
      <c r="AW589" s="268"/>
      <c r="AX589" s="273"/>
      <c r="AY589" s="273"/>
      <c r="AZ589" s="275"/>
      <c r="BA589" s="268"/>
      <c r="BB589" s="268"/>
      <c r="BC589" s="268"/>
      <c r="BD589" s="268"/>
      <c r="BE589" s="267"/>
      <c r="BF589" s="275"/>
      <c r="BG589" s="275"/>
      <c r="BH589" s="275"/>
      <c r="BI589" s="275"/>
      <c r="BJ589" s="278">
        <v>45886</v>
      </c>
      <c r="BK589" s="305">
        <v>45886</v>
      </c>
      <c r="BL589" s="431" t="s">
        <v>5467</v>
      </c>
      <c r="BM589" s="272" t="s">
        <v>5464</v>
      </c>
      <c r="BN589" s="422">
        <v>6</v>
      </c>
      <c r="BO589" s="1381">
        <v>7</v>
      </c>
      <c r="BP589" s="303"/>
      <c r="BQ589" s="293">
        <v>45882</v>
      </c>
      <c r="BR589" s="284" t="s">
        <v>5133</v>
      </c>
      <c r="BS589" s="280" t="str">
        <f>IF(_DBcomps[[#This Row],[Problem]]="","Yes","No")</f>
        <v>Yes</v>
      </c>
      <c r="BT589" s="273"/>
      <c r="BU589" s="273"/>
      <c r="BV589" s="273">
        <v>1</v>
      </c>
      <c r="BW589" s="294"/>
      <c r="BX589" s="273">
        <v>6</v>
      </c>
      <c r="BY589" s="279" t="s">
        <v>1259</v>
      </c>
      <c r="BZ589" s="1122"/>
      <c r="CA589" s="279"/>
      <c r="CB589" s="279"/>
      <c r="CC589" s="279"/>
      <c r="CD589" s="779"/>
      <c r="CE589" s="245"/>
      <c r="CF589" s="245"/>
      <c r="CG589" s="245"/>
    </row>
    <row r="590" spans="1:85">
      <c r="A590" s="1021" t="s">
        <v>58</v>
      </c>
      <c r="B590" s="1208" t="s">
        <v>2127</v>
      </c>
      <c r="C590" s="1208" t="s">
        <v>503</v>
      </c>
      <c r="D590" s="780" t="s">
        <v>5503</v>
      </c>
      <c r="E590" s="265">
        <v>45887</v>
      </c>
      <c r="F590" s="266" t="str">
        <f>IF(_DBcomps[[#This Row],[Lab RTS]]="","No","Yes")</f>
        <v>Yes</v>
      </c>
      <c r="G590" s="267">
        <v>53.71</v>
      </c>
      <c r="H590" s="267"/>
      <c r="I590" s="267"/>
      <c r="J590" s="267"/>
      <c r="K590" s="267"/>
      <c r="L590" s="268"/>
      <c r="M590" s="275"/>
      <c r="N590" s="267"/>
      <c r="O590" s="267"/>
      <c r="P590" s="1354">
        <v>9.09</v>
      </c>
      <c r="Q590" s="269">
        <v>952</v>
      </c>
      <c r="R590" s="307">
        <v>1.3149999999999999</v>
      </c>
      <c r="S590" s="307"/>
      <c r="T590" s="271">
        <v>7.51</v>
      </c>
      <c r="U590" s="267"/>
      <c r="V590" s="268"/>
      <c r="W590" s="267"/>
      <c r="X590" s="270"/>
      <c r="Y590" s="274"/>
      <c r="Z590" s="290"/>
      <c r="AA590" s="274"/>
      <c r="AB590" s="275"/>
      <c r="AC590" s="274"/>
      <c r="AD590" s="265"/>
      <c r="AE590" s="274" t="s">
        <v>1505</v>
      </c>
      <c r="AF590" s="274"/>
      <c r="AG590" s="275"/>
      <c r="AH590" s="274"/>
      <c r="AI590" s="274"/>
      <c r="AJ590" s="275"/>
      <c r="AK590" s="270"/>
      <c r="AL590" s="274"/>
      <c r="AM590" s="275"/>
      <c r="AN590" s="274"/>
      <c r="AO590" s="275"/>
      <c r="AP590" s="274"/>
      <c r="AQ590" s="277">
        <f t="shared" si="83"/>
        <v>8</v>
      </c>
      <c r="AR590" s="275" t="s">
        <v>737</v>
      </c>
      <c r="AS590" s="267"/>
      <c r="AT590" s="273"/>
      <c r="AU590" s="272"/>
      <c r="AV590" s="272"/>
      <c r="AW590" s="268"/>
      <c r="AX590" s="273"/>
      <c r="AY590" s="273"/>
      <c r="AZ590" s="275"/>
      <c r="BA590" s="268"/>
      <c r="BB590" s="268"/>
      <c r="BC590" s="268"/>
      <c r="BD590" s="268"/>
      <c r="BE590" s="267"/>
      <c r="BF590" s="275"/>
      <c r="BG590" s="275"/>
      <c r="BH590" s="275"/>
      <c r="BI590" s="275"/>
      <c r="BJ590" s="278">
        <v>45887</v>
      </c>
      <c r="BK590" s="305">
        <v>45887</v>
      </c>
      <c r="BL590" s="431" t="s">
        <v>5529</v>
      </c>
      <c r="BM590" s="272"/>
      <c r="BN590" s="422">
        <v>5</v>
      </c>
      <c r="BO590" s="1382">
        <v>7</v>
      </c>
      <c r="BP590" s="303"/>
      <c r="BQ590" s="293">
        <v>45883</v>
      </c>
      <c r="BR590" s="284" t="s">
        <v>5530</v>
      </c>
      <c r="BS590" s="280" t="str">
        <f>IF(_DBcomps[[#This Row],[Problem]]="","Yes","No")</f>
        <v>Yes</v>
      </c>
      <c r="BT590" s="273"/>
      <c r="BU590" s="273"/>
      <c r="BV590" s="273">
        <v>1</v>
      </c>
      <c r="BW590" s="294"/>
      <c r="BX590" s="794">
        <v>5</v>
      </c>
      <c r="BY590" s="803" t="s">
        <v>1259</v>
      </c>
      <c r="BZ590" s="1122"/>
      <c r="CA590" s="279"/>
      <c r="CB590" s="279"/>
      <c r="CC590" s="279"/>
      <c r="CD590" s="779"/>
      <c r="CE590" s="245"/>
      <c r="CF590" s="245"/>
      <c r="CG590" s="245"/>
    </row>
    <row r="591" spans="1:85">
      <c r="A591" s="1021" t="s">
        <v>58</v>
      </c>
      <c r="B591" s="1208" t="s">
        <v>2127</v>
      </c>
      <c r="C591" s="1208" t="s">
        <v>503</v>
      </c>
      <c r="D591" s="780" t="s">
        <v>5504</v>
      </c>
      <c r="E591" s="265">
        <v>45887</v>
      </c>
      <c r="F591" s="266" t="str">
        <f>IF(_DBcomps[[#This Row],[Lab RTS]]="","No","Yes")</f>
        <v>Yes</v>
      </c>
      <c r="G591" s="267">
        <v>53.84</v>
      </c>
      <c r="H591" s="267"/>
      <c r="I591" s="267"/>
      <c r="J591" s="267"/>
      <c r="K591" s="267"/>
      <c r="L591" s="268"/>
      <c r="M591" s="275"/>
      <c r="N591" s="267"/>
      <c r="O591" s="267"/>
      <c r="P591" s="1354">
        <v>9.5</v>
      </c>
      <c r="Q591" s="269">
        <v>1076</v>
      </c>
      <c r="R591" s="307">
        <v>1.3540000000000001</v>
      </c>
      <c r="S591" s="307"/>
      <c r="T591" s="271">
        <v>7.57</v>
      </c>
      <c r="U591" s="267"/>
      <c r="V591" s="268"/>
      <c r="W591" s="267"/>
      <c r="X591" s="270"/>
      <c r="Y591" s="274"/>
      <c r="Z591" s="290"/>
      <c r="AA591" s="274"/>
      <c r="AB591" s="275"/>
      <c r="AC591" s="274"/>
      <c r="AD591" s="265"/>
      <c r="AE591" s="274">
        <v>1.6999999999999999E-3</v>
      </c>
      <c r="AF591" s="274"/>
      <c r="AG591" s="275"/>
      <c r="AH591" s="274"/>
      <c r="AI591" s="274"/>
      <c r="AJ591" s="275"/>
      <c r="AK591" s="270"/>
      <c r="AL591" s="274"/>
      <c r="AM591" s="275"/>
      <c r="AN591" s="274"/>
      <c r="AO591" s="275"/>
      <c r="AP591" s="274"/>
      <c r="AQ591" s="277">
        <f t="shared" si="83"/>
        <v>8</v>
      </c>
      <c r="AR591" s="275" t="s">
        <v>737</v>
      </c>
      <c r="AS591" s="267"/>
      <c r="AT591" s="273"/>
      <c r="AU591" s="272"/>
      <c r="AV591" s="272"/>
      <c r="AW591" s="268"/>
      <c r="AX591" s="273"/>
      <c r="AY591" s="273"/>
      <c r="AZ591" s="275"/>
      <c r="BA591" s="268"/>
      <c r="BB591" s="268"/>
      <c r="BC591" s="268"/>
      <c r="BD591" s="268"/>
      <c r="BE591" s="267"/>
      <c r="BF591" s="275"/>
      <c r="BG591" s="275"/>
      <c r="BH591" s="275"/>
      <c r="BI591" s="275"/>
      <c r="BJ591" s="278">
        <v>45887</v>
      </c>
      <c r="BK591" s="305">
        <v>45887</v>
      </c>
      <c r="BL591" s="431" t="s">
        <v>5505</v>
      </c>
      <c r="BM591" s="272"/>
      <c r="BN591" s="422">
        <v>7</v>
      </c>
      <c r="BO591" s="1381">
        <v>7</v>
      </c>
      <c r="BP591" s="303"/>
      <c r="BQ591" s="293">
        <v>45884</v>
      </c>
      <c r="BR591" s="284" t="s">
        <v>5507</v>
      </c>
      <c r="BS591" s="280" t="str">
        <f>IF(_DBcomps[[#This Row],[Problem]]="","Yes","No")</f>
        <v>Yes</v>
      </c>
      <c r="BT591" s="273"/>
      <c r="BU591" s="273"/>
      <c r="BV591" s="273">
        <v>1</v>
      </c>
      <c r="BW591" s="294"/>
      <c r="BX591" s="273">
        <v>5</v>
      </c>
      <c r="BY591" s="279" t="s">
        <v>1259</v>
      </c>
      <c r="BZ591" s="1122"/>
      <c r="CA591" s="279"/>
      <c r="CB591" s="279"/>
      <c r="CC591" s="279"/>
      <c r="CD591" s="779"/>
      <c r="CE591" s="245"/>
      <c r="CF591" s="245"/>
      <c r="CG591" s="245"/>
    </row>
    <row r="592" spans="1:85">
      <c r="A592" s="1021" t="s">
        <v>58</v>
      </c>
      <c r="B592" s="1208" t="s">
        <v>2127</v>
      </c>
      <c r="C592" s="1208" t="s">
        <v>503</v>
      </c>
      <c r="D592" s="780" t="s">
        <v>5527</v>
      </c>
      <c r="E592" s="265">
        <v>45887</v>
      </c>
      <c r="F592" s="266" t="str">
        <f>IF(_DBcomps[[#This Row],[Lab RTS]]="","No","Yes")</f>
        <v>Yes</v>
      </c>
      <c r="G592" s="267">
        <v>53.03</v>
      </c>
      <c r="H592" s="267"/>
      <c r="I592" s="267"/>
      <c r="J592" s="267"/>
      <c r="K592" s="267"/>
      <c r="L592" s="268"/>
      <c r="M592" s="275"/>
      <c r="N592" s="267"/>
      <c r="O592" s="267"/>
      <c r="P592" s="1354">
        <v>9.52</v>
      </c>
      <c r="Q592" s="269">
        <v>1148</v>
      </c>
      <c r="R592" s="307">
        <v>1.331</v>
      </c>
      <c r="S592" s="307"/>
      <c r="T592" s="271">
        <v>7.55</v>
      </c>
      <c r="U592" s="267"/>
      <c r="V592" s="268"/>
      <c r="W592" s="267"/>
      <c r="X592" s="270"/>
      <c r="Y592" s="274"/>
      <c r="Z592" s="290"/>
      <c r="AA592" s="274"/>
      <c r="AB592" s="275"/>
      <c r="AC592" s="274"/>
      <c r="AD592" s="265"/>
      <c r="AE592" s="274">
        <v>5.4000000000000003E-3</v>
      </c>
      <c r="AF592" s="274"/>
      <c r="AG592" s="275"/>
      <c r="AH592" s="274"/>
      <c r="AI592" s="274"/>
      <c r="AJ592" s="275"/>
      <c r="AK592" s="270"/>
      <c r="AL592" s="274"/>
      <c r="AM592" s="275"/>
      <c r="AN592" s="274"/>
      <c r="AO592" s="275"/>
      <c r="AP592" s="274"/>
      <c r="AQ592" s="277">
        <f t="shared" si="83"/>
        <v>8</v>
      </c>
      <c r="AR592" s="275" t="s">
        <v>737</v>
      </c>
      <c r="AS592" s="267"/>
      <c r="AT592" s="273"/>
      <c r="AU592" s="272"/>
      <c r="AV592" s="272"/>
      <c r="AW592" s="268"/>
      <c r="AX592" s="273"/>
      <c r="AY592" s="273"/>
      <c r="AZ592" s="275"/>
      <c r="BA592" s="268"/>
      <c r="BB592" s="268"/>
      <c r="BC592" s="268"/>
      <c r="BD592" s="268"/>
      <c r="BE592" s="267"/>
      <c r="BF592" s="275"/>
      <c r="BG592" s="275"/>
      <c r="BH592" s="275"/>
      <c r="BI592" s="275"/>
      <c r="BJ592" s="278">
        <v>45887</v>
      </c>
      <c r="BK592" s="305">
        <v>45887</v>
      </c>
      <c r="BL592" s="431" t="s">
        <v>5506</v>
      </c>
      <c r="BM592" s="272"/>
      <c r="BN592" s="422">
        <v>5</v>
      </c>
      <c r="BO592" s="1381">
        <v>7</v>
      </c>
      <c r="BP592" s="303"/>
      <c r="BQ592" s="293">
        <v>45884</v>
      </c>
      <c r="BR592" s="284" t="s">
        <v>5508</v>
      </c>
      <c r="BS592" s="280" t="str">
        <f>IF(_DBcomps[[#This Row],[Problem]]="","Yes","No")</f>
        <v>Yes</v>
      </c>
      <c r="BT592" s="273"/>
      <c r="BU592" s="273"/>
      <c r="BV592" s="273">
        <v>1</v>
      </c>
      <c r="BW592" s="294"/>
      <c r="BX592" s="273">
        <v>5</v>
      </c>
      <c r="BY592" s="279" t="s">
        <v>1259</v>
      </c>
      <c r="BZ592" s="1122"/>
      <c r="CA592" s="279"/>
      <c r="CB592" s="279"/>
      <c r="CC592" s="279"/>
      <c r="CD592" s="779"/>
      <c r="CE592" s="245"/>
      <c r="CF592" s="245"/>
      <c r="CG592" s="245"/>
    </row>
    <row r="593" spans="1:85">
      <c r="A593" s="1021" t="s">
        <v>58</v>
      </c>
      <c r="B593" s="1208" t="s">
        <v>2127</v>
      </c>
      <c r="C593" s="1208" t="s">
        <v>503</v>
      </c>
      <c r="D593" s="780" t="s">
        <v>5520</v>
      </c>
      <c r="E593" s="265">
        <v>45887</v>
      </c>
      <c r="F593" s="266" t="str">
        <f>IF(_DBcomps[[#This Row],[Lab RTS]]="","No","Yes")</f>
        <v>Yes</v>
      </c>
      <c r="G593" s="267">
        <v>53.42</v>
      </c>
      <c r="H593" s="267"/>
      <c r="I593" s="267"/>
      <c r="J593" s="267"/>
      <c r="K593" s="267"/>
      <c r="L593" s="268"/>
      <c r="M593" s="275"/>
      <c r="N593" s="267"/>
      <c r="O593" s="267"/>
      <c r="P593" s="1354">
        <v>9.34</v>
      </c>
      <c r="Q593" s="269">
        <v>1192</v>
      </c>
      <c r="R593" s="307">
        <v>1.347</v>
      </c>
      <c r="S593" s="307"/>
      <c r="T593" s="271">
        <v>7.12</v>
      </c>
      <c r="U593" s="267"/>
      <c r="V593" s="268"/>
      <c r="W593" s="267"/>
      <c r="X593" s="270"/>
      <c r="Y593" s="274"/>
      <c r="Z593" s="290"/>
      <c r="AA593" s="274"/>
      <c r="AB593" s="275"/>
      <c r="AC593" s="274"/>
      <c r="AD593" s="265"/>
      <c r="AE593" s="274">
        <v>5.0000000000000001E-3</v>
      </c>
      <c r="AF593" s="274"/>
      <c r="AG593" s="275"/>
      <c r="AH593" s="274"/>
      <c r="AI593" s="274"/>
      <c r="AJ593" s="275"/>
      <c r="AK593" s="270"/>
      <c r="AL593" s="274"/>
      <c r="AM593" s="275"/>
      <c r="AN593" s="274"/>
      <c r="AO593" s="275"/>
      <c r="AP593" s="274"/>
      <c r="AQ593" s="277">
        <f t="shared" si="83"/>
        <v>8</v>
      </c>
      <c r="AR593" s="275" t="s">
        <v>5462</v>
      </c>
      <c r="AS593" s="267"/>
      <c r="AT593" s="273"/>
      <c r="AU593" s="272"/>
      <c r="AV593" s="272"/>
      <c r="AW593" s="268"/>
      <c r="AX593" s="273"/>
      <c r="AY593" s="273"/>
      <c r="AZ593" s="275"/>
      <c r="BA593" s="268"/>
      <c r="BB593" s="268"/>
      <c r="BC593" s="268"/>
      <c r="BD593" s="268"/>
      <c r="BE593" s="267"/>
      <c r="BF593" s="275"/>
      <c r="BG593" s="275"/>
      <c r="BH593" s="275"/>
      <c r="BI593" s="275"/>
      <c r="BJ593" s="278">
        <v>45888</v>
      </c>
      <c r="BK593" s="305">
        <v>45888</v>
      </c>
      <c r="BL593" s="431" t="s">
        <v>5521</v>
      </c>
      <c r="BM593" s="272" t="s">
        <v>5464</v>
      </c>
      <c r="BN593" s="422">
        <v>8</v>
      </c>
      <c r="BO593" s="1381">
        <v>7</v>
      </c>
      <c r="BP593" s="303"/>
      <c r="BQ593" s="293">
        <v>45885</v>
      </c>
      <c r="BR593" s="284" t="s">
        <v>1872</v>
      </c>
      <c r="BS593" s="280" t="str">
        <f>IF(_DBcomps[[#This Row],[Problem]]="","Yes","No")</f>
        <v>Yes</v>
      </c>
      <c r="BT593" s="273"/>
      <c r="BU593" s="273"/>
      <c r="BV593" s="273">
        <v>1</v>
      </c>
      <c r="BW593" s="294"/>
      <c r="BX593" s="273">
        <v>6</v>
      </c>
      <c r="BY593" s="279" t="s">
        <v>1259</v>
      </c>
      <c r="BZ593" s="1122"/>
      <c r="CA593" s="279"/>
      <c r="CB593" s="279"/>
      <c r="CC593" s="279"/>
      <c r="CD593" s="779"/>
      <c r="CE593" s="245"/>
      <c r="CF593" s="245"/>
      <c r="CG593" s="245"/>
    </row>
    <row r="594" spans="1:85">
      <c r="A594" s="1021" t="s">
        <v>58</v>
      </c>
      <c r="B594" s="1208" t="s">
        <v>2127</v>
      </c>
      <c r="C594" s="1208" t="s">
        <v>503</v>
      </c>
      <c r="D594" s="780" t="s">
        <v>5526</v>
      </c>
      <c r="E594" s="265">
        <v>45888</v>
      </c>
      <c r="F594" s="266" t="str">
        <f>IF(_DBcomps[[#This Row],[Lab RTS]]="","No","Yes")</f>
        <v>Yes</v>
      </c>
      <c r="G594" s="267">
        <v>53.75</v>
      </c>
      <c r="H594" s="267"/>
      <c r="I594" s="267"/>
      <c r="J594" s="267"/>
      <c r="K594" s="267"/>
      <c r="L594" s="268"/>
      <c r="M594" s="275"/>
      <c r="N594" s="267"/>
      <c r="O594" s="267"/>
      <c r="P594" s="1354">
        <v>8.4700000000000006</v>
      </c>
      <c r="Q594" s="269">
        <v>1008</v>
      </c>
      <c r="R594" s="307">
        <v>1.3460000000000001</v>
      </c>
      <c r="S594" s="307"/>
      <c r="T594" s="271">
        <v>7.44</v>
      </c>
      <c r="U594" s="267"/>
      <c r="V594" s="268"/>
      <c r="W594" s="267"/>
      <c r="X594" s="270"/>
      <c r="Y594" s="274"/>
      <c r="Z594" s="290"/>
      <c r="AA594" s="274"/>
      <c r="AB594" s="275"/>
      <c r="AC594" s="274"/>
      <c r="AD594" s="265"/>
      <c r="AE594" s="274" t="s">
        <v>1505</v>
      </c>
      <c r="AF594" s="274"/>
      <c r="AG594" s="275"/>
      <c r="AH594" s="274"/>
      <c r="AI594" s="274"/>
      <c r="AJ594" s="275"/>
      <c r="AK594" s="270"/>
      <c r="AL594" s="274"/>
      <c r="AM594" s="275"/>
      <c r="AN594" s="274"/>
      <c r="AO594" s="275"/>
      <c r="AP594" s="274"/>
      <c r="AQ594" s="277">
        <f t="shared" si="83"/>
        <v>8</v>
      </c>
      <c r="AR594" s="275" t="s">
        <v>737</v>
      </c>
      <c r="AS594" s="267"/>
      <c r="AT594" s="273"/>
      <c r="AU594" s="272"/>
      <c r="AV594" s="272"/>
      <c r="AW594" s="268"/>
      <c r="AX594" s="273"/>
      <c r="AY594" s="273"/>
      <c r="AZ594" s="275"/>
      <c r="BA594" s="268"/>
      <c r="BB594" s="268"/>
      <c r="BC594" s="268"/>
      <c r="BD594" s="268"/>
      <c r="BE594" s="267"/>
      <c r="BF594" s="275"/>
      <c r="BG594" s="275"/>
      <c r="BH594" s="275"/>
      <c r="BI594" s="275"/>
      <c r="BJ594" s="278">
        <v>45888</v>
      </c>
      <c r="BK594" s="305">
        <v>45888</v>
      </c>
      <c r="BL594" s="431" t="s">
        <v>5528</v>
      </c>
      <c r="BM594" s="272"/>
      <c r="BN594" s="422">
        <v>5</v>
      </c>
      <c r="BO594" s="1381">
        <v>7</v>
      </c>
      <c r="BP594" s="303"/>
      <c r="BQ594" s="293">
        <v>45885</v>
      </c>
      <c r="BR594" s="284" t="s">
        <v>2416</v>
      </c>
      <c r="BS594" s="280" t="str">
        <f>IF(_DBcomps[[#This Row],[Problem]]="","Yes","No")</f>
        <v>Yes</v>
      </c>
      <c r="BT594" s="273"/>
      <c r="BU594" s="273"/>
      <c r="BV594" s="273">
        <v>1</v>
      </c>
      <c r="BW594" s="294"/>
      <c r="BX594" s="273">
        <v>5</v>
      </c>
      <c r="BY594" s="279" t="s">
        <v>1259</v>
      </c>
      <c r="BZ594" s="1122"/>
      <c r="CA594" s="279"/>
      <c r="CB594" s="279"/>
      <c r="CC594" s="279"/>
      <c r="CD594" s="779"/>
      <c r="CE594" s="245"/>
      <c r="CF594" s="245"/>
      <c r="CG594" s="245"/>
    </row>
    <row r="595" spans="1:85">
      <c r="A595" s="1021" t="s">
        <v>58</v>
      </c>
      <c r="B595" s="1208" t="s">
        <v>2127</v>
      </c>
      <c r="C595" s="1208" t="s">
        <v>503</v>
      </c>
      <c r="D595" s="780" t="s">
        <v>5540</v>
      </c>
      <c r="E595" s="265">
        <v>45888</v>
      </c>
      <c r="F595" s="266" t="str">
        <f>IF(_DBcomps[[#This Row],[Lab RTS]]="","No","Yes")</f>
        <v>Yes</v>
      </c>
      <c r="G595" s="267">
        <v>53.36</v>
      </c>
      <c r="H595" s="267"/>
      <c r="I595" s="267"/>
      <c r="J595" s="267"/>
      <c r="K595" s="267"/>
      <c r="L595" s="268"/>
      <c r="M595" s="275"/>
      <c r="N595" s="267"/>
      <c r="O595" s="267"/>
      <c r="P595" s="1354">
        <v>10.17</v>
      </c>
      <c r="Q595" s="269">
        <v>1004</v>
      </c>
      <c r="R595" s="307">
        <v>1.343</v>
      </c>
      <c r="S595" s="307"/>
      <c r="T595" s="271">
        <v>7.42</v>
      </c>
      <c r="U595" s="267"/>
      <c r="V595" s="268"/>
      <c r="W595" s="267"/>
      <c r="X595" s="270"/>
      <c r="Y595" s="274"/>
      <c r="Z595" s="290"/>
      <c r="AA595" s="274"/>
      <c r="AB595" s="275"/>
      <c r="AC595" s="274"/>
      <c r="AD595" s="265"/>
      <c r="AE595" s="274">
        <v>1.17E-2</v>
      </c>
      <c r="AF595" s="274"/>
      <c r="AG595" s="275"/>
      <c r="AH595" s="274"/>
      <c r="AI595" s="274"/>
      <c r="AJ595" s="275"/>
      <c r="AK595" s="270"/>
      <c r="AL595" s="274"/>
      <c r="AM595" s="275"/>
      <c r="AN595" s="274"/>
      <c r="AO595" s="275"/>
      <c r="AP595" s="274"/>
      <c r="AQ595" s="277">
        <f t="shared" ref="AQ595:AQ602" si="84">MONTH(E595)</f>
        <v>8</v>
      </c>
      <c r="AR595" s="275" t="s">
        <v>737</v>
      </c>
      <c r="AS595" s="267"/>
      <c r="AT595" s="273"/>
      <c r="AU595" s="272"/>
      <c r="AV595" s="272"/>
      <c r="AW595" s="268"/>
      <c r="AX595" s="273"/>
      <c r="AY595" s="273"/>
      <c r="AZ595" s="275"/>
      <c r="BA595" s="268"/>
      <c r="BB595" s="268"/>
      <c r="BC595" s="268"/>
      <c r="BD595" s="268"/>
      <c r="BE595" s="267"/>
      <c r="BF595" s="275"/>
      <c r="BG595" s="275"/>
      <c r="BH595" s="275"/>
      <c r="BI595" s="275"/>
      <c r="BJ595" s="278">
        <v>45889</v>
      </c>
      <c r="BK595" s="305">
        <v>45889</v>
      </c>
      <c r="BL595" s="431" t="s">
        <v>5541</v>
      </c>
      <c r="BM595" s="272"/>
      <c r="BN595" s="422">
        <v>15</v>
      </c>
      <c r="BO595" s="1381">
        <v>7</v>
      </c>
      <c r="BP595" s="303"/>
      <c r="BQ595" s="293">
        <v>45887</v>
      </c>
      <c r="BR595" s="284" t="s">
        <v>1565</v>
      </c>
      <c r="BS595" s="280" t="str">
        <f>IF(_DBcomps[[#This Row],[Problem]]="","Yes","No")</f>
        <v>No</v>
      </c>
      <c r="BT595" s="273"/>
      <c r="BU595" s="273"/>
      <c r="BV595" s="273">
        <v>2</v>
      </c>
      <c r="BW595" s="294">
        <v>1</v>
      </c>
      <c r="BX595" s="273">
        <v>5</v>
      </c>
      <c r="BY595" s="279" t="s">
        <v>1259</v>
      </c>
      <c r="BZ595" s="271">
        <v>65.040000000000006</v>
      </c>
      <c r="CA595" s="279" t="s">
        <v>1332</v>
      </c>
      <c r="CB595" s="279" t="s">
        <v>1245</v>
      </c>
      <c r="CC595" s="279" t="s">
        <v>1255</v>
      </c>
      <c r="CD595" s="779" t="s">
        <v>5542</v>
      </c>
      <c r="CE595" s="245"/>
      <c r="CF595" s="245"/>
      <c r="CG595" s="245"/>
    </row>
    <row r="596" spans="1:85">
      <c r="A596" s="1021" t="s">
        <v>58</v>
      </c>
      <c r="B596" s="1208" t="s">
        <v>2127</v>
      </c>
      <c r="C596" s="1208" t="s">
        <v>503</v>
      </c>
      <c r="D596" s="780" t="s">
        <v>5543</v>
      </c>
      <c r="E596" s="265">
        <v>45889</v>
      </c>
      <c r="F596" s="266" t="str">
        <f>IF(_DBcomps[[#This Row],[Lab RTS]]="","No","Yes")</f>
        <v>Yes</v>
      </c>
      <c r="G596" s="267">
        <v>53.73</v>
      </c>
      <c r="H596" s="267"/>
      <c r="I596" s="267"/>
      <c r="J596" s="267"/>
      <c r="K596" s="267"/>
      <c r="L596" s="268"/>
      <c r="M596" s="275"/>
      <c r="N596" s="267"/>
      <c r="O596" s="267"/>
      <c r="P596" s="1354">
        <v>10.45</v>
      </c>
      <c r="Q596" s="269">
        <v>1260</v>
      </c>
      <c r="R596" s="307">
        <v>1.3460000000000001</v>
      </c>
      <c r="S596" s="307"/>
      <c r="T596" s="271">
        <v>7.52</v>
      </c>
      <c r="U596" s="267"/>
      <c r="V596" s="268"/>
      <c r="W596" s="267"/>
      <c r="X596" s="270"/>
      <c r="Y596" s="274"/>
      <c r="Z596" s="290"/>
      <c r="AA596" s="274"/>
      <c r="AB596" s="275"/>
      <c r="AC596" s="274"/>
      <c r="AD596" s="265"/>
      <c r="AE596" s="274" t="s">
        <v>1505</v>
      </c>
      <c r="AF596" s="274"/>
      <c r="AG596" s="275"/>
      <c r="AH596" s="274"/>
      <c r="AI596" s="274"/>
      <c r="AJ596" s="275"/>
      <c r="AK596" s="270"/>
      <c r="AL596" s="274"/>
      <c r="AM596" s="275"/>
      <c r="AN596" s="274"/>
      <c r="AO596" s="275"/>
      <c r="AP596" s="274"/>
      <c r="AQ596" s="277">
        <f t="shared" si="84"/>
        <v>8</v>
      </c>
      <c r="AR596" s="275" t="s">
        <v>737</v>
      </c>
      <c r="AS596" s="267"/>
      <c r="AT596" s="273"/>
      <c r="AU596" s="272"/>
      <c r="AV596" s="272"/>
      <c r="AW596" s="268"/>
      <c r="AX596" s="273"/>
      <c r="AY596" s="273"/>
      <c r="AZ596" s="275"/>
      <c r="BA596" s="268"/>
      <c r="BB596" s="268"/>
      <c r="BC596" s="268"/>
      <c r="BD596" s="268"/>
      <c r="BE596" s="267"/>
      <c r="BF596" s="275"/>
      <c r="BG596" s="275"/>
      <c r="BH596" s="275"/>
      <c r="BI596" s="275"/>
      <c r="BJ596" s="278">
        <v>45889</v>
      </c>
      <c r="BK596" s="305">
        <v>45889</v>
      </c>
      <c r="BL596" s="431" t="s">
        <v>5569</v>
      </c>
      <c r="BM596" s="272"/>
      <c r="BN596" s="422">
        <v>5</v>
      </c>
      <c r="BO596" s="1381">
        <v>7</v>
      </c>
      <c r="BP596" s="303"/>
      <c r="BQ596" s="293">
        <v>45888</v>
      </c>
      <c r="BR596" s="284" t="s">
        <v>5545</v>
      </c>
      <c r="BS596" s="280" t="str">
        <f>IF(_DBcomps[[#This Row],[Problem]]="","Yes","No")</f>
        <v>Yes</v>
      </c>
      <c r="BT596" s="273"/>
      <c r="BU596" s="273"/>
      <c r="BV596" s="273">
        <v>1</v>
      </c>
      <c r="BW596" s="294"/>
      <c r="BX596" s="273">
        <v>5</v>
      </c>
      <c r="BY596" s="279" t="s">
        <v>1259</v>
      </c>
      <c r="BZ596" s="1122"/>
      <c r="CA596" s="279"/>
      <c r="CB596" s="279"/>
      <c r="CC596" s="279"/>
      <c r="CD596" s="779"/>
      <c r="CE596" s="245"/>
      <c r="CF596" s="245"/>
      <c r="CG596" s="245"/>
    </row>
    <row r="597" spans="1:85">
      <c r="A597" s="1021" t="s">
        <v>58</v>
      </c>
      <c r="B597" s="1208" t="s">
        <v>2127</v>
      </c>
      <c r="C597" s="1208" t="s">
        <v>503</v>
      </c>
      <c r="D597" s="780" t="s">
        <v>5544</v>
      </c>
      <c r="E597" s="265">
        <v>45889</v>
      </c>
      <c r="F597" s="266" t="str">
        <f>IF(_DBcomps[[#This Row],[Lab RTS]]="","No","Yes")</f>
        <v>Yes</v>
      </c>
      <c r="G597" s="267">
        <v>53.18</v>
      </c>
      <c r="H597" s="267"/>
      <c r="I597" s="267"/>
      <c r="J597" s="267"/>
      <c r="K597" s="267"/>
      <c r="L597" s="268"/>
      <c r="M597" s="275"/>
      <c r="N597" s="267"/>
      <c r="O597" s="267"/>
      <c r="P597" s="1354">
        <v>9.34</v>
      </c>
      <c r="Q597" s="269">
        <v>1284</v>
      </c>
      <c r="R597" s="307">
        <v>1.35</v>
      </c>
      <c r="S597" s="307"/>
      <c r="T597" s="271">
        <v>7.44</v>
      </c>
      <c r="U597" s="267"/>
      <c r="V597" s="268"/>
      <c r="W597" s="267"/>
      <c r="X597" s="270"/>
      <c r="Y597" s="274"/>
      <c r="Z597" s="290"/>
      <c r="AA597" s="274"/>
      <c r="AB597" s="275"/>
      <c r="AC597" s="274"/>
      <c r="AD597" s="265"/>
      <c r="AE597" s="274" t="s">
        <v>1505</v>
      </c>
      <c r="AF597" s="274"/>
      <c r="AG597" s="275"/>
      <c r="AH597" s="274"/>
      <c r="AI597" s="274"/>
      <c r="AJ597" s="275"/>
      <c r="AK597" s="270"/>
      <c r="AL597" s="274"/>
      <c r="AM597" s="275"/>
      <c r="AN597" s="274"/>
      <c r="AO597" s="275"/>
      <c r="AP597" s="274"/>
      <c r="AQ597" s="277">
        <f t="shared" si="84"/>
        <v>8</v>
      </c>
      <c r="AR597" s="275" t="s">
        <v>737</v>
      </c>
      <c r="AS597" s="267"/>
      <c r="AT597" s="273"/>
      <c r="AU597" s="272"/>
      <c r="AV597" s="272"/>
      <c r="AW597" s="268"/>
      <c r="AX597" s="273"/>
      <c r="AY597" s="273"/>
      <c r="AZ597" s="275"/>
      <c r="BA597" s="268"/>
      <c r="BB597" s="268"/>
      <c r="BC597" s="268"/>
      <c r="BD597" s="268"/>
      <c r="BE597" s="267"/>
      <c r="BF597" s="275"/>
      <c r="BG597" s="275"/>
      <c r="BH597" s="275"/>
      <c r="BI597" s="275"/>
      <c r="BJ597" s="278">
        <v>45889</v>
      </c>
      <c r="BK597" s="305">
        <v>45889</v>
      </c>
      <c r="BL597" s="431" t="s">
        <v>5570</v>
      </c>
      <c r="BM597" s="272"/>
      <c r="BN597" s="422">
        <v>5</v>
      </c>
      <c r="BO597" s="1381">
        <v>7</v>
      </c>
      <c r="BP597" s="303"/>
      <c r="BQ597" s="293">
        <v>45888</v>
      </c>
      <c r="BR597" s="284" t="s">
        <v>3783</v>
      </c>
      <c r="BS597" s="280" t="str">
        <f>IF(_DBcomps[[#This Row],[Problem]]="","Yes","No")</f>
        <v>Yes</v>
      </c>
      <c r="BT597" s="273"/>
      <c r="BU597" s="273"/>
      <c r="BV597" s="273">
        <v>1</v>
      </c>
      <c r="BW597" s="294"/>
      <c r="BX597" s="273">
        <v>5</v>
      </c>
      <c r="BY597" s="279" t="s">
        <v>1259</v>
      </c>
      <c r="BZ597" s="1122"/>
      <c r="CA597" s="279"/>
      <c r="CB597" s="279"/>
      <c r="CC597" s="279"/>
      <c r="CD597" s="779"/>
      <c r="CE597" s="245"/>
      <c r="CF597" s="245"/>
      <c r="CG597" s="245"/>
    </row>
    <row r="598" spans="1:85">
      <c r="A598" s="1021" t="s">
        <v>58</v>
      </c>
      <c r="B598" s="1208" t="s">
        <v>2127</v>
      </c>
      <c r="C598" s="1208" t="s">
        <v>503</v>
      </c>
      <c r="D598" s="780" t="s">
        <v>5566</v>
      </c>
      <c r="E598" s="265">
        <v>45889</v>
      </c>
      <c r="F598" s="266" t="str">
        <f>IF(_DBcomps[[#This Row],[Lab RTS]]="","No","Yes")</f>
        <v>Yes</v>
      </c>
      <c r="G598" s="267">
        <v>53.57</v>
      </c>
      <c r="H598" s="267"/>
      <c r="I598" s="267"/>
      <c r="J598" s="267"/>
      <c r="K598" s="267"/>
      <c r="L598" s="268"/>
      <c r="M598" s="275"/>
      <c r="N598" s="267"/>
      <c r="O598" s="267"/>
      <c r="P598" s="1354">
        <v>9.58</v>
      </c>
      <c r="Q598" s="269">
        <v>1232</v>
      </c>
      <c r="R598" s="307">
        <v>1.341</v>
      </c>
      <c r="S598" s="307"/>
      <c r="T598" s="271">
        <v>7.47</v>
      </c>
      <c r="U598" s="267"/>
      <c r="V598" s="268"/>
      <c r="W598" s="267"/>
      <c r="X598" s="270"/>
      <c r="Y598" s="274"/>
      <c r="Z598" s="290"/>
      <c r="AA598" s="274"/>
      <c r="AB598" s="275"/>
      <c r="AC598" s="274"/>
      <c r="AD598" s="265"/>
      <c r="AE598" s="274" t="s">
        <v>1505</v>
      </c>
      <c r="AF598" s="274"/>
      <c r="AG598" s="275"/>
      <c r="AH598" s="274"/>
      <c r="AI598" s="274"/>
      <c r="AJ598" s="275"/>
      <c r="AK598" s="270"/>
      <c r="AL598" s="274"/>
      <c r="AM598" s="275"/>
      <c r="AN598" s="274"/>
      <c r="AO598" s="275"/>
      <c r="AP598" s="274"/>
      <c r="AQ598" s="277">
        <f t="shared" si="84"/>
        <v>8</v>
      </c>
      <c r="AR598" s="275" t="s">
        <v>737</v>
      </c>
      <c r="AS598" s="267"/>
      <c r="AT598" s="273"/>
      <c r="AU598" s="272"/>
      <c r="AV598" s="272"/>
      <c r="AW598" s="268"/>
      <c r="AX598" s="273"/>
      <c r="AY598" s="273"/>
      <c r="AZ598" s="275"/>
      <c r="BA598" s="268"/>
      <c r="BB598" s="268"/>
      <c r="BC598" s="268"/>
      <c r="BD598" s="268"/>
      <c r="BE598" s="267"/>
      <c r="BF598" s="275"/>
      <c r="BG598" s="275"/>
      <c r="BH598" s="275"/>
      <c r="BI598" s="275"/>
      <c r="BJ598" s="278">
        <v>45890</v>
      </c>
      <c r="BK598" s="305">
        <v>45890</v>
      </c>
      <c r="BL598" s="431" t="s">
        <v>5568</v>
      </c>
      <c r="BM598" s="272"/>
      <c r="BN598" s="422">
        <v>5</v>
      </c>
      <c r="BO598" s="1381">
        <v>7</v>
      </c>
      <c r="BP598" s="303"/>
      <c r="BQ598" s="293">
        <v>45889</v>
      </c>
      <c r="BR598" s="284" t="s">
        <v>5572</v>
      </c>
      <c r="BS598" s="280" t="str">
        <f>IF(_DBcomps[[#This Row],[Problem]]="","Yes","No")</f>
        <v>Yes</v>
      </c>
      <c r="BT598" s="273"/>
      <c r="BU598" s="273"/>
      <c r="BV598" s="273">
        <v>1</v>
      </c>
      <c r="BW598" s="294"/>
      <c r="BX598" s="273">
        <v>5</v>
      </c>
      <c r="BY598" s="279" t="s">
        <v>1259</v>
      </c>
      <c r="BZ598" s="1122"/>
      <c r="CA598" s="279"/>
      <c r="CB598" s="279"/>
      <c r="CC598" s="279"/>
      <c r="CD598" s="779"/>
      <c r="CE598" s="245"/>
      <c r="CF598" s="245"/>
      <c r="CG598" s="245"/>
    </row>
    <row r="599" spans="1:85">
      <c r="A599" s="1021" t="s">
        <v>58</v>
      </c>
      <c r="B599" s="1208" t="s">
        <v>2127</v>
      </c>
      <c r="C599" s="1208" t="s">
        <v>503</v>
      </c>
      <c r="D599" s="780" t="s">
        <v>5567</v>
      </c>
      <c r="E599" s="265">
        <v>45889</v>
      </c>
      <c r="F599" s="266" t="str">
        <f>IF(_DBcomps[[#This Row],[Lab RTS]]="","No","Yes")</f>
        <v>Yes</v>
      </c>
      <c r="G599" s="267">
        <v>53.96</v>
      </c>
      <c r="H599" s="267"/>
      <c r="I599" s="267"/>
      <c r="J599" s="267"/>
      <c r="K599" s="267"/>
      <c r="L599" s="268"/>
      <c r="M599" s="275"/>
      <c r="N599" s="267"/>
      <c r="O599" s="267"/>
      <c r="P599" s="1354">
        <v>9.48</v>
      </c>
      <c r="Q599" s="269">
        <v>1176</v>
      </c>
      <c r="R599" s="307">
        <v>1.337</v>
      </c>
      <c r="S599" s="307"/>
      <c r="T599" s="271">
        <v>7.35</v>
      </c>
      <c r="U599" s="267"/>
      <c r="V599" s="268"/>
      <c r="W599" s="267"/>
      <c r="X599" s="270"/>
      <c r="Y599" s="274"/>
      <c r="Z599" s="290"/>
      <c r="AA599" s="274"/>
      <c r="AB599" s="275"/>
      <c r="AC599" s="274"/>
      <c r="AD599" s="265"/>
      <c r="AE599" s="274">
        <v>1.9E-3</v>
      </c>
      <c r="AF599" s="274"/>
      <c r="AG599" s="275"/>
      <c r="AH599" s="274"/>
      <c r="AI599" s="274"/>
      <c r="AJ599" s="275"/>
      <c r="AK599" s="270"/>
      <c r="AL599" s="274"/>
      <c r="AM599" s="275"/>
      <c r="AN599" s="274"/>
      <c r="AO599" s="275"/>
      <c r="AP599" s="274"/>
      <c r="AQ599" s="277">
        <f t="shared" si="84"/>
        <v>8</v>
      </c>
      <c r="AR599" s="275" t="s">
        <v>5462</v>
      </c>
      <c r="AS599" s="267"/>
      <c r="AT599" s="273"/>
      <c r="AU599" s="272"/>
      <c r="AV599" s="272"/>
      <c r="AW599" s="268"/>
      <c r="AX599" s="273"/>
      <c r="AY599" s="273"/>
      <c r="AZ599" s="275"/>
      <c r="BA599" s="268"/>
      <c r="BB599" s="268"/>
      <c r="BC599" s="268"/>
      <c r="BD599" s="268"/>
      <c r="BE599" s="267"/>
      <c r="BF599" s="275"/>
      <c r="BG599" s="275"/>
      <c r="BH599" s="275"/>
      <c r="BI599" s="275"/>
      <c r="BJ599" s="278">
        <v>45890</v>
      </c>
      <c r="BK599" s="305">
        <v>45890</v>
      </c>
      <c r="BL599" s="431" t="s">
        <v>5571</v>
      </c>
      <c r="BM599" s="272" t="s">
        <v>5464</v>
      </c>
      <c r="BN599" s="422">
        <v>6</v>
      </c>
      <c r="BO599" s="1381">
        <v>7</v>
      </c>
      <c r="BP599" s="303"/>
      <c r="BQ599" s="293">
        <v>45889</v>
      </c>
      <c r="BR599" s="284" t="s">
        <v>5573</v>
      </c>
      <c r="BS599" s="280" t="str">
        <f>IF(_DBcomps[[#This Row],[Problem]]="","Yes","No")</f>
        <v>Yes</v>
      </c>
      <c r="BT599" s="273"/>
      <c r="BU599" s="273"/>
      <c r="BV599" s="273">
        <v>1</v>
      </c>
      <c r="BW599" s="294"/>
      <c r="BX599" s="273">
        <v>6</v>
      </c>
      <c r="BY599" s="279" t="s">
        <v>1259</v>
      </c>
      <c r="BZ599" s="1122"/>
      <c r="CA599" s="279"/>
      <c r="CB599" s="279"/>
      <c r="CC599" s="279"/>
      <c r="CD599" s="779"/>
      <c r="CE599" s="245"/>
      <c r="CF599" s="245"/>
      <c r="CG599" s="245"/>
    </row>
    <row r="600" spans="1:85">
      <c r="A600" s="1021" t="s">
        <v>58</v>
      </c>
      <c r="B600" s="1208" t="s">
        <v>2127</v>
      </c>
      <c r="C600" s="1208" t="s">
        <v>503</v>
      </c>
      <c r="D600" s="780" t="s">
        <v>5574</v>
      </c>
      <c r="E600" s="265">
        <v>45889</v>
      </c>
      <c r="F600" s="266" t="str">
        <f>IF(_DBcomps[[#This Row],[Lab RTS]]="","No","Yes")</f>
        <v>Yes</v>
      </c>
      <c r="G600" s="267">
        <v>53.76</v>
      </c>
      <c r="H600" s="267"/>
      <c r="I600" s="267"/>
      <c r="J600" s="267"/>
      <c r="K600" s="267"/>
      <c r="L600" s="268"/>
      <c r="M600" s="275"/>
      <c r="N600" s="267"/>
      <c r="O600" s="267"/>
      <c r="P600" s="1354">
        <v>9.09</v>
      </c>
      <c r="Q600" s="269">
        <v>1160</v>
      </c>
      <c r="R600" s="307">
        <v>1.3340000000000001</v>
      </c>
      <c r="S600" s="307"/>
      <c r="T600" s="271">
        <v>7.39</v>
      </c>
      <c r="U600" s="267"/>
      <c r="V600" s="268"/>
      <c r="W600" s="267"/>
      <c r="X600" s="270"/>
      <c r="Y600" s="274"/>
      <c r="Z600" s="290"/>
      <c r="AA600" s="274"/>
      <c r="AB600" s="275"/>
      <c r="AC600" s="274"/>
      <c r="AD600" s="265"/>
      <c r="AE600" s="274">
        <v>4.4000000000000003E-3</v>
      </c>
      <c r="AF600" s="274"/>
      <c r="AG600" s="275"/>
      <c r="AH600" s="274"/>
      <c r="AI600" s="274"/>
      <c r="AJ600" s="275"/>
      <c r="AK600" s="270"/>
      <c r="AL600" s="274"/>
      <c r="AM600" s="275"/>
      <c r="AN600" s="274"/>
      <c r="AO600" s="275"/>
      <c r="AP600" s="274"/>
      <c r="AQ600" s="277">
        <f t="shared" si="84"/>
        <v>8</v>
      </c>
      <c r="AR600" s="275" t="s">
        <v>737</v>
      </c>
      <c r="AS600" s="267"/>
      <c r="AT600" s="273"/>
      <c r="AU600" s="272"/>
      <c r="AV600" s="272"/>
      <c r="AW600" s="268"/>
      <c r="AX600" s="273"/>
      <c r="AY600" s="273"/>
      <c r="AZ600" s="275"/>
      <c r="BA600" s="268"/>
      <c r="BB600" s="268"/>
      <c r="BC600" s="268"/>
      <c r="BD600" s="268"/>
      <c r="BE600" s="267"/>
      <c r="BF600" s="275"/>
      <c r="BG600" s="275"/>
      <c r="BH600" s="275"/>
      <c r="BI600" s="275"/>
      <c r="BJ600" s="278">
        <v>45890</v>
      </c>
      <c r="BK600" s="305">
        <v>45890</v>
      </c>
      <c r="BL600" s="431" t="s">
        <v>5577</v>
      </c>
      <c r="BM600" s="272"/>
      <c r="BN600" s="422">
        <v>5</v>
      </c>
      <c r="BO600" s="1381">
        <v>7</v>
      </c>
      <c r="BP600" s="303"/>
      <c r="BQ600" s="293">
        <v>45887</v>
      </c>
      <c r="BR600" s="284" t="s">
        <v>2326</v>
      </c>
      <c r="BS600" s="280" t="str">
        <f>IF(_DBcomps[[#This Row],[Problem]]="","Yes","No")</f>
        <v>Yes</v>
      </c>
      <c r="BT600" s="273"/>
      <c r="BU600" s="273"/>
      <c r="BV600" s="273">
        <v>1</v>
      </c>
      <c r="BW600" s="294"/>
      <c r="BX600" s="273">
        <v>5</v>
      </c>
      <c r="BY600" s="279" t="s">
        <v>1259</v>
      </c>
      <c r="BZ600" s="1122"/>
      <c r="CA600" s="279"/>
      <c r="CB600" s="279"/>
      <c r="CC600" s="279"/>
      <c r="CD600" s="779"/>
      <c r="CE600" s="245"/>
      <c r="CF600" s="245"/>
      <c r="CG600" s="245"/>
    </row>
    <row r="601" spans="1:85">
      <c r="A601" s="1021" t="s">
        <v>58</v>
      </c>
      <c r="B601" s="1208" t="s">
        <v>2127</v>
      </c>
      <c r="C601" s="1208" t="s">
        <v>503</v>
      </c>
      <c r="D601" s="780" t="s">
        <v>5575</v>
      </c>
      <c r="E601" s="265">
        <v>45890</v>
      </c>
      <c r="F601" s="266" t="str">
        <f>IF(_DBcomps[[#This Row],[Lab RTS]]="","No","Yes")</f>
        <v>Yes</v>
      </c>
      <c r="G601" s="267">
        <v>53.93</v>
      </c>
      <c r="H601" s="267"/>
      <c r="I601" s="267"/>
      <c r="J601" s="267"/>
      <c r="K601" s="267"/>
      <c r="L601" s="268"/>
      <c r="M601" s="275"/>
      <c r="N601" s="267"/>
      <c r="O601" s="267"/>
      <c r="P601" s="1354">
        <v>9.5299999999999994</v>
      </c>
      <c r="Q601" s="269">
        <v>1156</v>
      </c>
      <c r="R601" s="307">
        <v>1.3480000000000001</v>
      </c>
      <c r="S601" s="307"/>
      <c r="T601" s="271">
        <v>7.42</v>
      </c>
      <c r="U601" s="267"/>
      <c r="V601" s="268"/>
      <c r="W601" s="267"/>
      <c r="X601" s="270"/>
      <c r="Y601" s="274"/>
      <c r="Z601" s="290"/>
      <c r="AA601" s="274"/>
      <c r="AB601" s="275"/>
      <c r="AC601" s="274"/>
      <c r="AD601" s="265"/>
      <c r="AE601" s="274">
        <v>2.2000000000000001E-3</v>
      </c>
      <c r="AF601" s="274"/>
      <c r="AG601" s="275"/>
      <c r="AH601" s="274"/>
      <c r="AI601" s="274"/>
      <c r="AJ601" s="275"/>
      <c r="AK601" s="270"/>
      <c r="AL601" s="274"/>
      <c r="AM601" s="275"/>
      <c r="AN601" s="274"/>
      <c r="AO601" s="275"/>
      <c r="AP601" s="274"/>
      <c r="AQ601" s="277">
        <f t="shared" si="84"/>
        <v>8</v>
      </c>
      <c r="AR601" s="275" t="s">
        <v>737</v>
      </c>
      <c r="AS601" s="267"/>
      <c r="AT601" s="273"/>
      <c r="AU601" s="272"/>
      <c r="AV601" s="272"/>
      <c r="AW601" s="268"/>
      <c r="AX601" s="273"/>
      <c r="AY601" s="273"/>
      <c r="AZ601" s="275"/>
      <c r="BA601" s="268"/>
      <c r="BB601" s="268"/>
      <c r="BC601" s="268"/>
      <c r="BD601" s="268"/>
      <c r="BE601" s="267"/>
      <c r="BF601" s="275"/>
      <c r="BG601" s="275"/>
      <c r="BH601" s="275"/>
      <c r="BI601" s="275"/>
      <c r="BJ601" s="278">
        <v>45890</v>
      </c>
      <c r="BK601" s="305">
        <v>45890</v>
      </c>
      <c r="BL601" s="431" t="s">
        <v>5578</v>
      </c>
      <c r="BM601" s="272"/>
      <c r="BN601" s="422">
        <v>9</v>
      </c>
      <c r="BO601" s="1381">
        <v>7</v>
      </c>
      <c r="BP601" s="303"/>
      <c r="BQ601" s="293">
        <v>45888</v>
      </c>
      <c r="BR601" s="284" t="s">
        <v>2493</v>
      </c>
      <c r="BS601" s="280" t="str">
        <f>IF(_DBcomps[[#This Row],[Problem]]="","Yes","No")</f>
        <v>Yes</v>
      </c>
      <c r="BT601" s="273"/>
      <c r="BU601" s="273"/>
      <c r="BV601" s="273">
        <v>1</v>
      </c>
      <c r="BW601" s="294"/>
      <c r="BX601" s="273">
        <v>5</v>
      </c>
      <c r="BY601" s="279" t="s">
        <v>1259</v>
      </c>
      <c r="BZ601" s="1122"/>
      <c r="CA601" s="279"/>
      <c r="CB601" s="279"/>
      <c r="CC601" s="279"/>
      <c r="CD601" s="779"/>
      <c r="CE601" s="245"/>
      <c r="CF601" s="245"/>
      <c r="CG601" s="245"/>
    </row>
    <row r="602" spans="1:85">
      <c r="A602" s="1021" t="s">
        <v>58</v>
      </c>
      <c r="B602" s="1208" t="s">
        <v>2127</v>
      </c>
      <c r="C602" s="1208" t="s">
        <v>503</v>
      </c>
      <c r="D602" s="780" t="s">
        <v>5576</v>
      </c>
      <c r="E602" s="265">
        <v>45890</v>
      </c>
      <c r="F602" s="266" t="str">
        <f>IF(_DBcomps[[#This Row],[Lab RTS]]="","No","Yes")</f>
        <v>Yes</v>
      </c>
      <c r="G602" s="267">
        <v>53.65</v>
      </c>
      <c r="H602" s="267"/>
      <c r="I602" s="267"/>
      <c r="J602" s="267"/>
      <c r="K602" s="267"/>
      <c r="L602" s="268"/>
      <c r="M602" s="275"/>
      <c r="N602" s="267"/>
      <c r="O602" s="267"/>
      <c r="P602" s="1354">
        <v>9.2799999999999994</v>
      </c>
      <c r="Q602" s="269">
        <v>1160</v>
      </c>
      <c r="R602" s="307">
        <v>1.349</v>
      </c>
      <c r="S602" s="307"/>
      <c r="T602" s="271">
        <v>7.45</v>
      </c>
      <c r="U602" s="267"/>
      <c r="V602" s="268"/>
      <c r="W602" s="267"/>
      <c r="X602" s="270"/>
      <c r="Y602" s="274"/>
      <c r="Z602" s="290"/>
      <c r="AA602" s="274"/>
      <c r="AB602" s="275"/>
      <c r="AC602" s="274"/>
      <c r="AD602" s="265"/>
      <c r="AE602" s="274" t="s">
        <v>1505</v>
      </c>
      <c r="AF602" s="274"/>
      <c r="AG602" s="275"/>
      <c r="AH602" s="274"/>
      <c r="AI602" s="274"/>
      <c r="AJ602" s="275"/>
      <c r="AK602" s="270"/>
      <c r="AL602" s="274"/>
      <c r="AM602" s="275"/>
      <c r="AN602" s="274"/>
      <c r="AO602" s="275"/>
      <c r="AP602" s="274"/>
      <c r="AQ602" s="277">
        <f t="shared" si="84"/>
        <v>8</v>
      </c>
      <c r="AR602" s="275" t="s">
        <v>737</v>
      </c>
      <c r="AS602" s="267"/>
      <c r="AT602" s="273"/>
      <c r="AU602" s="272"/>
      <c r="AV602" s="272"/>
      <c r="AW602" s="268"/>
      <c r="AX602" s="273"/>
      <c r="AY602" s="273"/>
      <c r="AZ602" s="275"/>
      <c r="BA602" s="268"/>
      <c r="BB602" s="268"/>
      <c r="BC602" s="268"/>
      <c r="BD602" s="268"/>
      <c r="BE602" s="267"/>
      <c r="BF602" s="275"/>
      <c r="BG602" s="275"/>
      <c r="BH602" s="275"/>
      <c r="BI602" s="275"/>
      <c r="BJ602" s="278">
        <v>45890</v>
      </c>
      <c r="BK602" s="305">
        <v>45890</v>
      </c>
      <c r="BL602" s="431" t="s">
        <v>5579</v>
      </c>
      <c r="BM602" s="272"/>
      <c r="BN602" s="422">
        <v>5</v>
      </c>
      <c r="BO602" s="1381">
        <v>7</v>
      </c>
      <c r="BP602" s="303"/>
      <c r="BQ602" s="293">
        <v>45890</v>
      </c>
      <c r="BR602" s="284" t="s">
        <v>5580</v>
      </c>
      <c r="BS602" s="280" t="str">
        <f>IF(_DBcomps[[#This Row],[Problem]]="","Yes","No")</f>
        <v>Yes</v>
      </c>
      <c r="BT602" s="273"/>
      <c r="BU602" s="273"/>
      <c r="BV602" s="273">
        <v>1</v>
      </c>
      <c r="BW602" s="294"/>
      <c r="BX602" s="273">
        <v>5</v>
      </c>
      <c r="BY602" s="279" t="s">
        <v>1259</v>
      </c>
      <c r="BZ602" s="1122"/>
      <c r="CA602" s="279"/>
      <c r="CB602" s="279"/>
      <c r="CC602" s="279"/>
      <c r="CD602" s="779"/>
      <c r="CE602" s="245"/>
      <c r="CF602" s="245"/>
      <c r="CG602" s="245"/>
    </row>
    <row r="603" spans="1:85">
      <c r="A603" s="1021" t="s">
        <v>58</v>
      </c>
      <c r="B603" s="1208" t="s">
        <v>2127</v>
      </c>
      <c r="C603" s="1208" t="s">
        <v>503</v>
      </c>
      <c r="D603" s="780" t="s">
        <v>5604</v>
      </c>
      <c r="E603" s="265">
        <v>45890</v>
      </c>
      <c r="F603" s="266" t="str">
        <f>IF(_DBcomps[[#This Row],[Lab RTS]]="","No","Yes")</f>
        <v>Yes</v>
      </c>
      <c r="G603" s="267">
        <v>53.94</v>
      </c>
      <c r="H603" s="267"/>
      <c r="I603" s="267"/>
      <c r="J603" s="267"/>
      <c r="K603" s="267"/>
      <c r="L603" s="268"/>
      <c r="M603" s="275"/>
      <c r="N603" s="267"/>
      <c r="O603" s="267"/>
      <c r="P603" s="1354">
        <v>8.7100000000000009</v>
      </c>
      <c r="Q603" s="269">
        <v>1168</v>
      </c>
      <c r="R603" s="307">
        <v>1.3480000000000001</v>
      </c>
      <c r="S603" s="307"/>
      <c r="T603" s="271">
        <v>7.47</v>
      </c>
      <c r="U603" s="267"/>
      <c r="V603" s="268"/>
      <c r="W603" s="267"/>
      <c r="X603" s="270"/>
      <c r="Y603" s="274"/>
      <c r="Z603" s="290"/>
      <c r="AA603" s="274"/>
      <c r="AB603" s="275"/>
      <c r="AC603" s="274"/>
      <c r="AD603" s="265"/>
      <c r="AE603" s="274" t="s">
        <v>1505</v>
      </c>
      <c r="AF603" s="274"/>
      <c r="AG603" s="275"/>
      <c r="AH603" s="274"/>
      <c r="AI603" s="274"/>
      <c r="AJ603" s="275"/>
      <c r="AK603" s="270"/>
      <c r="AL603" s="274"/>
      <c r="AM603" s="275"/>
      <c r="AN603" s="274"/>
      <c r="AO603" s="275"/>
      <c r="AP603" s="274"/>
      <c r="AQ603" s="277">
        <f t="shared" ref="AQ603:AQ609" si="85">MONTH(E603)</f>
        <v>8</v>
      </c>
      <c r="AR603" s="275" t="s">
        <v>737</v>
      </c>
      <c r="AS603" s="267"/>
      <c r="AT603" s="273"/>
      <c r="AU603" s="272"/>
      <c r="AV603" s="272"/>
      <c r="AW603" s="268"/>
      <c r="AX603" s="273"/>
      <c r="AY603" s="273"/>
      <c r="AZ603" s="275"/>
      <c r="BA603" s="268"/>
      <c r="BB603" s="268"/>
      <c r="BC603" s="268"/>
      <c r="BD603" s="268"/>
      <c r="BE603" s="267"/>
      <c r="BF603" s="275"/>
      <c r="BG603" s="275"/>
      <c r="BH603" s="275"/>
      <c r="BI603" s="275"/>
      <c r="BJ603" s="278">
        <v>45891</v>
      </c>
      <c r="BK603" s="305">
        <v>45891</v>
      </c>
      <c r="BL603" s="431" t="s">
        <v>5605</v>
      </c>
      <c r="BM603" s="272"/>
      <c r="BN603" s="422">
        <v>6</v>
      </c>
      <c r="BO603" s="1381">
        <v>7</v>
      </c>
      <c r="BP603" s="303"/>
      <c r="BQ603" s="293">
        <v>45889</v>
      </c>
      <c r="BR603" s="284" t="s">
        <v>5606</v>
      </c>
      <c r="BS603" s="280" t="str">
        <f>IF(_DBcomps[[#This Row],[Problem]]="","Yes","No")</f>
        <v>Yes</v>
      </c>
      <c r="BT603" s="273"/>
      <c r="BU603" s="273"/>
      <c r="BV603" s="273">
        <v>1</v>
      </c>
      <c r="BW603" s="294"/>
      <c r="BX603" s="273">
        <v>5</v>
      </c>
      <c r="BY603" s="279" t="s">
        <v>1259</v>
      </c>
      <c r="BZ603" s="1122"/>
      <c r="CA603" s="279"/>
      <c r="CB603" s="279"/>
      <c r="CC603" s="279"/>
      <c r="CD603" s="779"/>
      <c r="CE603" s="245"/>
      <c r="CF603" s="245"/>
      <c r="CG603" s="245"/>
    </row>
    <row r="604" spans="1:85">
      <c r="A604" s="1021" t="s">
        <v>58</v>
      </c>
      <c r="B604" s="1208" t="s">
        <v>2127</v>
      </c>
      <c r="C604" s="1208" t="s">
        <v>503</v>
      </c>
      <c r="D604" s="780" t="s">
        <v>5617</v>
      </c>
      <c r="E604" s="265">
        <v>45891</v>
      </c>
      <c r="F604" s="266" t="str">
        <f>IF(_DBcomps[[#This Row],[Lab RTS]]="","No","Yes")</f>
        <v>Yes</v>
      </c>
      <c r="G604" s="267">
        <v>53.4</v>
      </c>
      <c r="H604" s="267"/>
      <c r="I604" s="267"/>
      <c r="J604" s="267"/>
      <c r="K604" s="267"/>
      <c r="L604" s="268"/>
      <c r="M604" s="275"/>
      <c r="N604" s="267"/>
      <c r="O604" s="267"/>
      <c r="P604" s="1354">
        <v>9.3000000000000007</v>
      </c>
      <c r="Q604" s="269">
        <v>1132</v>
      </c>
      <c r="R604" s="307">
        <v>1.35</v>
      </c>
      <c r="S604" s="307"/>
      <c r="T604" s="271">
        <v>7.58</v>
      </c>
      <c r="U604" s="267"/>
      <c r="V604" s="268"/>
      <c r="W604" s="267"/>
      <c r="X604" s="270"/>
      <c r="Y604" s="274"/>
      <c r="Z604" s="290"/>
      <c r="AA604" s="274"/>
      <c r="AB604" s="275"/>
      <c r="AC604" s="274"/>
      <c r="AD604" s="265"/>
      <c r="AE604" s="274" t="s">
        <v>1505</v>
      </c>
      <c r="AF604" s="274"/>
      <c r="AG604" s="275"/>
      <c r="AH604" s="274"/>
      <c r="AI604" s="274"/>
      <c r="AJ604" s="275"/>
      <c r="AK604" s="270"/>
      <c r="AL604" s="274"/>
      <c r="AM604" s="275"/>
      <c r="AN604" s="274"/>
      <c r="AO604" s="275"/>
      <c r="AP604" s="274"/>
      <c r="AQ604" s="277">
        <f t="shared" si="85"/>
        <v>8</v>
      </c>
      <c r="AR604" s="275" t="s">
        <v>737</v>
      </c>
      <c r="AS604" s="267"/>
      <c r="AT604" s="273"/>
      <c r="AU604" s="272"/>
      <c r="AV604" s="272"/>
      <c r="AW604" s="268"/>
      <c r="AX604" s="273"/>
      <c r="AY604" s="273"/>
      <c r="AZ604" s="275"/>
      <c r="BA604" s="268"/>
      <c r="BB604" s="268"/>
      <c r="BC604" s="268"/>
      <c r="BD604" s="268"/>
      <c r="BE604" s="267"/>
      <c r="BF604" s="275"/>
      <c r="BG604" s="275"/>
      <c r="BH604" s="275"/>
      <c r="BI604" s="275"/>
      <c r="BJ604" s="278">
        <v>45891</v>
      </c>
      <c r="BK604" s="305">
        <v>45891</v>
      </c>
      <c r="BL604" s="431" t="s">
        <v>5618</v>
      </c>
      <c r="BM604" s="272"/>
      <c r="BN604" s="422">
        <v>7</v>
      </c>
      <c r="BO604" s="1381">
        <v>7</v>
      </c>
      <c r="BP604" s="303"/>
      <c r="BQ604" s="293">
        <v>45890</v>
      </c>
      <c r="BR604" s="284" t="s">
        <v>5619</v>
      </c>
      <c r="BS604" s="280" t="str">
        <f>IF(_DBcomps[[#This Row],[Problem]]="","Yes","No")</f>
        <v>Yes</v>
      </c>
      <c r="BT604" s="273"/>
      <c r="BU604" s="273"/>
      <c r="BV604" s="273">
        <v>1</v>
      </c>
      <c r="BW604" s="294"/>
      <c r="BX604" s="273">
        <v>5</v>
      </c>
      <c r="BY604" s="279" t="s">
        <v>1259</v>
      </c>
      <c r="BZ604" s="1122"/>
      <c r="CA604" s="279"/>
      <c r="CB604" s="279"/>
      <c r="CC604" s="279"/>
      <c r="CD604" s="779"/>
      <c r="CE604" s="245"/>
      <c r="CF604" s="245"/>
      <c r="CG604" s="245"/>
    </row>
    <row r="605" spans="1:85">
      <c r="A605" s="1021" t="s">
        <v>58</v>
      </c>
      <c r="B605" s="1208" t="s">
        <v>2127</v>
      </c>
      <c r="C605" s="1208" t="s">
        <v>503</v>
      </c>
      <c r="D605" s="780" t="s">
        <v>5620</v>
      </c>
      <c r="E605" s="265">
        <v>45891</v>
      </c>
      <c r="F605" s="266" t="str">
        <f>IF(_DBcomps[[#This Row],[Lab RTS]]="","No","Yes")</f>
        <v>Yes</v>
      </c>
      <c r="G605" s="267">
        <v>53.61</v>
      </c>
      <c r="H605" s="267"/>
      <c r="I605" s="267"/>
      <c r="J605" s="267"/>
      <c r="K605" s="267"/>
      <c r="L605" s="268"/>
      <c r="M605" s="275"/>
      <c r="N605" s="267"/>
      <c r="O605" s="267"/>
      <c r="P605" s="1354">
        <v>9.52</v>
      </c>
      <c r="Q605" s="269">
        <v>1252</v>
      </c>
      <c r="R605" s="307">
        <v>1.335</v>
      </c>
      <c r="S605" s="307"/>
      <c r="T605" s="271">
        <v>7.39</v>
      </c>
      <c r="U605" s="267"/>
      <c r="V605" s="268"/>
      <c r="W605" s="267"/>
      <c r="X605" s="270"/>
      <c r="Y605" s="274"/>
      <c r="Z605" s="290"/>
      <c r="AA605" s="274"/>
      <c r="AB605" s="275"/>
      <c r="AC605" s="274"/>
      <c r="AD605" s="265"/>
      <c r="AE605" s="274" t="s">
        <v>1505</v>
      </c>
      <c r="AF605" s="274"/>
      <c r="AG605" s="275"/>
      <c r="AH605" s="274"/>
      <c r="AI605" s="274"/>
      <c r="AJ605" s="275"/>
      <c r="AK605" s="270"/>
      <c r="AL605" s="274"/>
      <c r="AM605" s="275"/>
      <c r="AN605" s="274"/>
      <c r="AO605" s="275"/>
      <c r="AP605" s="274"/>
      <c r="AQ605" s="277">
        <f t="shared" si="85"/>
        <v>8</v>
      </c>
      <c r="AR605" s="275" t="s">
        <v>5462</v>
      </c>
      <c r="AS605" s="267"/>
      <c r="AT605" s="273"/>
      <c r="AU605" s="272"/>
      <c r="AV605" s="272"/>
      <c r="AW605" s="268"/>
      <c r="AX605" s="273"/>
      <c r="AY605" s="273"/>
      <c r="AZ605" s="275"/>
      <c r="BA605" s="268"/>
      <c r="BB605" s="268"/>
      <c r="BC605" s="268"/>
      <c r="BD605" s="268"/>
      <c r="BE605" s="267"/>
      <c r="BF605" s="275"/>
      <c r="BG605" s="275"/>
      <c r="BH605" s="275"/>
      <c r="BI605" s="275"/>
      <c r="BJ605" s="278">
        <v>45891</v>
      </c>
      <c r="BK605" s="305">
        <v>45891</v>
      </c>
      <c r="BL605" s="431" t="s">
        <v>5622</v>
      </c>
      <c r="BM605" s="272" t="s">
        <v>5464</v>
      </c>
      <c r="BN605" s="422">
        <v>11</v>
      </c>
      <c r="BO605" s="1381">
        <v>7</v>
      </c>
      <c r="BP605" s="303"/>
      <c r="BQ605" s="293">
        <v>45889</v>
      </c>
      <c r="BR605" s="284" t="s">
        <v>5624</v>
      </c>
      <c r="BS605" s="280" t="str">
        <f>IF(_DBcomps[[#This Row],[Problem]]="","Yes","No")</f>
        <v>Yes</v>
      </c>
      <c r="BT605" s="273"/>
      <c r="BU605" s="273"/>
      <c r="BV605" s="273">
        <v>1</v>
      </c>
      <c r="BW605" s="294"/>
      <c r="BX605" s="273">
        <v>6</v>
      </c>
      <c r="BY605" s="279" t="s">
        <v>1259</v>
      </c>
      <c r="BZ605" s="1122"/>
      <c r="CA605" s="279"/>
      <c r="CB605" s="279"/>
      <c r="CC605" s="279"/>
      <c r="CD605" s="779"/>
      <c r="CE605" s="245"/>
      <c r="CF605" s="245"/>
      <c r="CG605" s="245"/>
    </row>
    <row r="606" spans="1:85">
      <c r="A606" s="1021" t="s">
        <v>58</v>
      </c>
      <c r="B606" s="1208" t="s">
        <v>2127</v>
      </c>
      <c r="C606" s="1208" t="s">
        <v>503</v>
      </c>
      <c r="D606" s="780" t="s">
        <v>5621</v>
      </c>
      <c r="E606" s="265">
        <v>45891</v>
      </c>
      <c r="F606" s="266" t="str">
        <f>IF(_DBcomps[[#This Row],[Lab RTS]]="","No","Yes")</f>
        <v>Yes</v>
      </c>
      <c r="G606" s="267">
        <v>53.34</v>
      </c>
      <c r="H606" s="267"/>
      <c r="I606" s="267"/>
      <c r="J606" s="267"/>
      <c r="K606" s="267"/>
      <c r="L606" s="268"/>
      <c r="M606" s="275"/>
      <c r="N606" s="267"/>
      <c r="O606" s="267"/>
      <c r="P606" s="1354">
        <v>9.65</v>
      </c>
      <c r="Q606" s="269">
        <v>1280</v>
      </c>
      <c r="R606" s="307">
        <v>1.347</v>
      </c>
      <c r="S606" s="307"/>
      <c r="T606" s="271">
        <v>7.28</v>
      </c>
      <c r="U606" s="267"/>
      <c r="V606" s="268"/>
      <c r="W606" s="267"/>
      <c r="X606" s="270"/>
      <c r="Y606" s="274"/>
      <c r="Z606" s="290"/>
      <c r="AA606" s="274"/>
      <c r="AB606" s="275"/>
      <c r="AC606" s="274"/>
      <c r="AD606" s="265"/>
      <c r="AE606" s="274" t="s">
        <v>1505</v>
      </c>
      <c r="AF606" s="274"/>
      <c r="AG606" s="275"/>
      <c r="AH606" s="274"/>
      <c r="AI606" s="274"/>
      <c r="AJ606" s="275"/>
      <c r="AK606" s="270"/>
      <c r="AL606" s="274"/>
      <c r="AM606" s="275"/>
      <c r="AN606" s="274"/>
      <c r="AO606" s="275"/>
      <c r="AP606" s="274"/>
      <c r="AQ606" s="277">
        <f t="shared" si="85"/>
        <v>8</v>
      </c>
      <c r="AR606" s="275" t="s">
        <v>5462</v>
      </c>
      <c r="AS606" s="267"/>
      <c r="AT606" s="273"/>
      <c r="AU606" s="272"/>
      <c r="AV606" s="272"/>
      <c r="AW606" s="268"/>
      <c r="AX606" s="273"/>
      <c r="AY606" s="273"/>
      <c r="AZ606" s="275"/>
      <c r="BA606" s="268"/>
      <c r="BB606" s="268"/>
      <c r="BC606" s="268"/>
      <c r="BD606" s="268"/>
      <c r="BE606" s="267"/>
      <c r="BF606" s="275"/>
      <c r="BG606" s="275"/>
      <c r="BH606" s="275"/>
      <c r="BI606" s="275"/>
      <c r="BJ606" s="278">
        <v>45891</v>
      </c>
      <c r="BK606" s="305">
        <v>45891</v>
      </c>
      <c r="BL606" s="431" t="s">
        <v>5623</v>
      </c>
      <c r="BM606" s="272" t="s">
        <v>5464</v>
      </c>
      <c r="BN606" s="422">
        <v>8</v>
      </c>
      <c r="BO606" s="1381">
        <v>7</v>
      </c>
      <c r="BP606" s="303"/>
      <c r="BQ606" s="293">
        <v>45890</v>
      </c>
      <c r="BR606" s="284" t="s">
        <v>2736</v>
      </c>
      <c r="BS606" s="280" t="str">
        <f>IF(_DBcomps[[#This Row],[Problem]]="","Yes","No")</f>
        <v>Yes</v>
      </c>
      <c r="BT606" s="273"/>
      <c r="BU606" s="273"/>
      <c r="BV606" s="273">
        <v>1</v>
      </c>
      <c r="BW606" s="294"/>
      <c r="BX606" s="273">
        <v>6</v>
      </c>
      <c r="BY606" s="279" t="s">
        <v>1259</v>
      </c>
      <c r="BZ606" s="1122"/>
      <c r="CA606" s="279"/>
      <c r="CB606" s="279"/>
      <c r="CC606" s="279"/>
      <c r="CD606" s="779"/>
      <c r="CE606" s="245"/>
      <c r="CF606" s="245"/>
      <c r="CG606" s="245"/>
    </row>
    <row r="607" spans="1:85">
      <c r="A607" s="1021" t="s">
        <v>58</v>
      </c>
      <c r="B607" s="1208" t="s">
        <v>2127</v>
      </c>
      <c r="C607" s="1208" t="s">
        <v>503</v>
      </c>
      <c r="D607" s="780" t="s">
        <v>5661</v>
      </c>
      <c r="E607" s="265">
        <v>45894</v>
      </c>
      <c r="F607" s="266" t="str">
        <f>IF(_DBcomps[[#This Row],[Lab RTS]]="","No","Yes")</f>
        <v>Yes</v>
      </c>
      <c r="G607" s="267">
        <v>54.26</v>
      </c>
      <c r="H607" s="267"/>
      <c r="I607" s="267"/>
      <c r="J607" s="267"/>
      <c r="K607" s="267"/>
      <c r="L607" s="268"/>
      <c r="M607" s="275"/>
      <c r="N607" s="267"/>
      <c r="O607" s="267"/>
      <c r="P607" s="1354">
        <v>9.6199999999999992</v>
      </c>
      <c r="Q607" s="269">
        <v>1232</v>
      </c>
      <c r="R607" s="307">
        <v>1.3320000000000001</v>
      </c>
      <c r="S607" s="307"/>
      <c r="T607" s="271">
        <v>7.36</v>
      </c>
      <c r="U607" s="267"/>
      <c r="V607" s="268"/>
      <c r="W607" s="267"/>
      <c r="X607" s="270"/>
      <c r="Y607" s="274"/>
      <c r="Z607" s="290"/>
      <c r="AA607" s="274"/>
      <c r="AB607" s="275"/>
      <c r="AC607" s="274"/>
      <c r="AD607" s="265"/>
      <c r="AE607" s="274" t="s">
        <v>1505</v>
      </c>
      <c r="AF607" s="274"/>
      <c r="AG607" s="275"/>
      <c r="AH607" s="274"/>
      <c r="AI607" s="274"/>
      <c r="AJ607" s="275"/>
      <c r="AK607" s="270"/>
      <c r="AL607" s="274"/>
      <c r="AM607" s="275"/>
      <c r="AN607" s="274"/>
      <c r="AO607" s="275"/>
      <c r="AP607" s="274"/>
      <c r="AQ607" s="277">
        <f t="shared" si="85"/>
        <v>8</v>
      </c>
      <c r="AR607" s="275" t="s">
        <v>5462</v>
      </c>
      <c r="AS607" s="267"/>
      <c r="AT607" s="273"/>
      <c r="AU607" s="272"/>
      <c r="AV607" s="272"/>
      <c r="AW607" s="268"/>
      <c r="AX607" s="273"/>
      <c r="AY607" s="273"/>
      <c r="AZ607" s="275"/>
      <c r="BA607" s="268"/>
      <c r="BB607" s="268"/>
      <c r="BC607" s="268"/>
      <c r="BD607" s="268"/>
      <c r="BE607" s="267"/>
      <c r="BF607" s="275"/>
      <c r="BG607" s="275"/>
      <c r="BH607" s="275"/>
      <c r="BI607" s="275"/>
      <c r="BJ607" s="278">
        <v>45895</v>
      </c>
      <c r="BK607" s="305">
        <v>45895</v>
      </c>
      <c r="BL607" s="431" t="s">
        <v>5662</v>
      </c>
      <c r="BM607" s="272" t="s">
        <v>5464</v>
      </c>
      <c r="BN607" s="422">
        <v>10</v>
      </c>
      <c r="BO607" s="1381">
        <v>7</v>
      </c>
      <c r="BP607" s="303"/>
      <c r="BQ607" s="293">
        <v>45891</v>
      </c>
      <c r="BR607" s="284" t="s">
        <v>5663</v>
      </c>
      <c r="BS607" s="280" t="str">
        <f>IF(_DBcomps[[#This Row],[Problem]]="","Yes","No")</f>
        <v>Yes</v>
      </c>
      <c r="BT607" s="273"/>
      <c r="BU607" s="273"/>
      <c r="BV607" s="273">
        <v>1</v>
      </c>
      <c r="BW607" s="294"/>
      <c r="BX607" s="273">
        <v>6</v>
      </c>
      <c r="BY607" s="279" t="s">
        <v>1259</v>
      </c>
      <c r="BZ607" s="1122"/>
      <c r="CA607" s="279"/>
      <c r="CB607" s="279"/>
      <c r="CC607" s="279"/>
      <c r="CD607" s="779"/>
      <c r="CE607" s="245"/>
      <c r="CF607" s="245"/>
      <c r="CG607" s="245"/>
    </row>
    <row r="608" spans="1:85">
      <c r="A608" s="1021" t="s">
        <v>58</v>
      </c>
      <c r="B608" s="1208" t="s">
        <v>2127</v>
      </c>
      <c r="C608" s="1208" t="s">
        <v>503</v>
      </c>
      <c r="D608" s="780" t="s">
        <v>5669</v>
      </c>
      <c r="E608" s="265">
        <v>45894</v>
      </c>
      <c r="F608" s="266" t="str">
        <f>IF(_DBcomps[[#This Row],[Lab RTS]]="","No","Yes")</f>
        <v>Yes</v>
      </c>
      <c r="G608" s="267">
        <v>53.92</v>
      </c>
      <c r="H608" s="267"/>
      <c r="I608" s="267"/>
      <c r="J608" s="267"/>
      <c r="K608" s="267"/>
      <c r="L608" s="268"/>
      <c r="M608" s="275"/>
      <c r="N608" s="267"/>
      <c r="O608" s="267"/>
      <c r="P608" s="1354">
        <v>9</v>
      </c>
      <c r="Q608" s="269">
        <v>1036</v>
      </c>
      <c r="R608" s="307">
        <v>1.3480000000000001</v>
      </c>
      <c r="S608" s="307"/>
      <c r="T608" s="271">
        <v>7.56</v>
      </c>
      <c r="U608" s="267"/>
      <c r="V608" s="268"/>
      <c r="W608" s="267"/>
      <c r="X608" s="270"/>
      <c r="Y608" s="274"/>
      <c r="Z608" s="290"/>
      <c r="AA608" s="274"/>
      <c r="AB608" s="275"/>
      <c r="AC608" s="274"/>
      <c r="AD608" s="265"/>
      <c r="AE608" s="274">
        <v>1.5E-3</v>
      </c>
      <c r="AF608" s="274"/>
      <c r="AG608" s="275"/>
      <c r="AH608" s="274"/>
      <c r="AI608" s="274"/>
      <c r="AJ608" s="275"/>
      <c r="AK608" s="270"/>
      <c r="AL608" s="274"/>
      <c r="AM608" s="275"/>
      <c r="AN608" s="274"/>
      <c r="AO608" s="275"/>
      <c r="AP608" s="274"/>
      <c r="AQ608" s="277">
        <f t="shared" si="85"/>
        <v>8</v>
      </c>
      <c r="AR608" s="275" t="s">
        <v>737</v>
      </c>
      <c r="AS608" s="267"/>
      <c r="AT608" s="273"/>
      <c r="AU608" s="272"/>
      <c r="AV608" s="272"/>
      <c r="AW608" s="268"/>
      <c r="AX608" s="273"/>
      <c r="AY608" s="273"/>
      <c r="AZ608" s="275"/>
      <c r="BA608" s="268"/>
      <c r="BB608" s="268"/>
      <c r="BC608" s="268"/>
      <c r="BD608" s="268"/>
      <c r="BE608" s="267"/>
      <c r="BF608" s="275"/>
      <c r="BG608" s="275"/>
      <c r="BH608" s="275"/>
      <c r="BI608" s="275"/>
      <c r="BJ608" s="278">
        <v>45895</v>
      </c>
      <c r="BK608" s="305">
        <v>45895</v>
      </c>
      <c r="BL608" s="431" t="s">
        <v>5671</v>
      </c>
      <c r="BM608" s="272" t="s">
        <v>5673</v>
      </c>
      <c r="BN608" s="422">
        <v>6</v>
      </c>
      <c r="BO608" s="1381">
        <v>7</v>
      </c>
      <c r="BP608" s="303"/>
      <c r="BQ608" s="293">
        <v>45890</v>
      </c>
      <c r="BR608" s="284" t="s">
        <v>5674</v>
      </c>
      <c r="BS608" s="280" t="str">
        <f>IF(_DBcomps[[#This Row],[Problem]]="","Yes","No")</f>
        <v>Yes</v>
      </c>
      <c r="BT608" s="273"/>
      <c r="BU608" s="273"/>
      <c r="BV608" s="273">
        <v>1</v>
      </c>
      <c r="BW608" s="294"/>
      <c r="BX608" s="273">
        <v>5</v>
      </c>
      <c r="BY608" s="279" t="s">
        <v>1259</v>
      </c>
      <c r="BZ608" s="1122"/>
      <c r="CA608" s="279"/>
      <c r="CB608" s="279"/>
      <c r="CC608" s="279"/>
      <c r="CD608" s="779"/>
      <c r="CE608" s="245"/>
      <c r="CF608" s="245"/>
      <c r="CG608" s="245"/>
    </row>
    <row r="609" spans="1:85">
      <c r="A609" s="1021" t="s">
        <v>58</v>
      </c>
      <c r="B609" s="1208" t="s">
        <v>2127</v>
      </c>
      <c r="C609" s="1208" t="s">
        <v>503</v>
      </c>
      <c r="D609" s="780" t="s">
        <v>5670</v>
      </c>
      <c r="E609" s="265">
        <v>45894</v>
      </c>
      <c r="F609" s="266" t="str">
        <f>IF(_DBcomps[[#This Row],[Lab RTS]]="","No","Yes")</f>
        <v>Yes</v>
      </c>
      <c r="G609" s="267">
        <v>53.5</v>
      </c>
      <c r="H609" s="267"/>
      <c r="I609" s="267"/>
      <c r="J609" s="267"/>
      <c r="K609" s="267"/>
      <c r="L609" s="268"/>
      <c r="M609" s="275"/>
      <c r="N609" s="267"/>
      <c r="O609" s="267"/>
      <c r="P609" s="1354">
        <v>9.94</v>
      </c>
      <c r="Q609" s="269">
        <v>1068</v>
      </c>
      <c r="R609" s="307">
        <v>1.347</v>
      </c>
      <c r="S609" s="307"/>
      <c r="T609" s="271">
        <v>7.54</v>
      </c>
      <c r="U609" s="267"/>
      <c r="V609" s="268"/>
      <c r="W609" s="267"/>
      <c r="X609" s="270"/>
      <c r="Y609" s="274"/>
      <c r="Z609" s="290"/>
      <c r="AA609" s="274"/>
      <c r="AB609" s="275"/>
      <c r="AC609" s="274"/>
      <c r="AD609" s="265"/>
      <c r="AE609" s="274" t="s">
        <v>1505</v>
      </c>
      <c r="AF609" s="274"/>
      <c r="AG609" s="275"/>
      <c r="AH609" s="274"/>
      <c r="AI609" s="274"/>
      <c r="AJ609" s="275"/>
      <c r="AK609" s="270"/>
      <c r="AL609" s="274"/>
      <c r="AM609" s="275"/>
      <c r="AN609" s="274"/>
      <c r="AO609" s="275"/>
      <c r="AP609" s="274"/>
      <c r="AQ609" s="277">
        <f t="shared" si="85"/>
        <v>8</v>
      </c>
      <c r="AR609" s="275" t="s">
        <v>737</v>
      </c>
      <c r="AS609" s="267"/>
      <c r="AT609" s="273"/>
      <c r="AU609" s="272"/>
      <c r="AV609" s="272"/>
      <c r="AW609" s="268"/>
      <c r="AX609" s="273"/>
      <c r="AY609" s="273"/>
      <c r="AZ609" s="275"/>
      <c r="BA609" s="268"/>
      <c r="BB609" s="268"/>
      <c r="BC609" s="268"/>
      <c r="BD609" s="268"/>
      <c r="BE609" s="267"/>
      <c r="BF609" s="275"/>
      <c r="BG609" s="275"/>
      <c r="BH609" s="275"/>
      <c r="BI609" s="275"/>
      <c r="BJ609" s="278">
        <v>45895</v>
      </c>
      <c r="BK609" s="305">
        <v>45895</v>
      </c>
      <c r="BL609" s="431" t="s">
        <v>5672</v>
      </c>
      <c r="BM609" s="272" t="s">
        <v>5673</v>
      </c>
      <c r="BN609" s="422">
        <v>5</v>
      </c>
      <c r="BO609" s="1381">
        <v>7</v>
      </c>
      <c r="BP609" s="303"/>
      <c r="BQ609" s="293">
        <v>45891</v>
      </c>
      <c r="BR609" s="284" t="s">
        <v>5675</v>
      </c>
      <c r="BS609" s="280" t="str">
        <f>IF(_DBcomps[[#This Row],[Problem]]="","Yes","No")</f>
        <v>Yes</v>
      </c>
      <c r="BT609" s="273"/>
      <c r="BU609" s="273"/>
      <c r="BV609" s="273">
        <v>1</v>
      </c>
      <c r="BW609" s="294"/>
      <c r="BX609" s="273">
        <v>5</v>
      </c>
      <c r="BY609" s="279" t="s">
        <v>1259</v>
      </c>
      <c r="BZ609" s="1122"/>
      <c r="CA609" s="279"/>
      <c r="CB609" s="279"/>
      <c r="CC609" s="279"/>
      <c r="CD609" s="779"/>
      <c r="CE609" s="245"/>
      <c r="CF609" s="245"/>
      <c r="CG609" s="245"/>
    </row>
    <row r="610" spans="1:85">
      <c r="A610" s="1021" t="s">
        <v>58</v>
      </c>
      <c r="B610" s="1208" t="s">
        <v>2127</v>
      </c>
      <c r="C610" s="1208" t="s">
        <v>503</v>
      </c>
      <c r="D610" s="780" t="s">
        <v>5676</v>
      </c>
      <c r="E610" s="265">
        <v>45895</v>
      </c>
      <c r="F610" s="266" t="str">
        <f>IF(_DBcomps[[#This Row],[Lab RTS]]="","No","Yes")</f>
        <v>Yes</v>
      </c>
      <c r="G610" s="267">
        <v>53.76</v>
      </c>
      <c r="H610" s="267"/>
      <c r="I610" s="267"/>
      <c r="J610" s="267"/>
      <c r="K610" s="267"/>
      <c r="L610" s="268"/>
      <c r="M610" s="275"/>
      <c r="N610" s="267"/>
      <c r="O610" s="267"/>
      <c r="P610" s="1354">
        <v>9.74</v>
      </c>
      <c r="Q610" s="269">
        <v>1116</v>
      </c>
      <c r="R610" s="307">
        <v>1.3360000000000001</v>
      </c>
      <c r="S610" s="307"/>
      <c r="T610" s="271">
        <v>7.49</v>
      </c>
      <c r="U610" s="267"/>
      <c r="V610" s="268"/>
      <c r="W610" s="267"/>
      <c r="X610" s="270"/>
      <c r="Y610" s="274"/>
      <c r="Z610" s="290"/>
      <c r="AA610" s="274"/>
      <c r="AB610" s="275"/>
      <c r="AC610" s="274"/>
      <c r="AD610" s="265"/>
      <c r="AE610" s="274" t="s">
        <v>1505</v>
      </c>
      <c r="AF610" s="274"/>
      <c r="AG610" s="275"/>
      <c r="AH610" s="274"/>
      <c r="AI610" s="274"/>
      <c r="AJ610" s="275"/>
      <c r="AK610" s="270"/>
      <c r="AL610" s="274"/>
      <c r="AM610" s="275"/>
      <c r="AN610" s="274"/>
      <c r="AO610" s="275"/>
      <c r="AP610" s="274"/>
      <c r="AQ610" s="277">
        <f t="shared" ref="AQ610:AQ616" si="86">MONTH(E610)</f>
        <v>8</v>
      </c>
      <c r="AR610" s="275" t="s">
        <v>737</v>
      </c>
      <c r="AS610" s="267"/>
      <c r="AT610" s="273"/>
      <c r="AU610" s="272"/>
      <c r="AV610" s="272"/>
      <c r="AW610" s="268"/>
      <c r="AX610" s="273"/>
      <c r="AY610" s="273"/>
      <c r="AZ610" s="275"/>
      <c r="BA610" s="268"/>
      <c r="BB610" s="268"/>
      <c r="BC610" s="268"/>
      <c r="BD610" s="268"/>
      <c r="BE610" s="267"/>
      <c r="BF610" s="275"/>
      <c r="BG610" s="275"/>
      <c r="BH610" s="275"/>
      <c r="BI610" s="275"/>
      <c r="BJ610" s="278">
        <v>45896</v>
      </c>
      <c r="BK610" s="305">
        <v>45896</v>
      </c>
      <c r="BL610" s="431" t="s">
        <v>5679</v>
      </c>
      <c r="BM610" s="272" t="s">
        <v>5673</v>
      </c>
      <c r="BN610" s="422">
        <v>6</v>
      </c>
      <c r="BO610" s="1381">
        <v>7</v>
      </c>
      <c r="BP610" s="303"/>
      <c r="BQ610" s="293">
        <v>45891</v>
      </c>
      <c r="BR610" s="284" t="s">
        <v>5681</v>
      </c>
      <c r="BS610" s="280" t="str">
        <f>IF(_DBcomps[[#This Row],[Problem]]="","Yes","No")</f>
        <v>Yes</v>
      </c>
      <c r="BT610" s="273"/>
      <c r="BU610" s="273"/>
      <c r="BV610" s="273">
        <v>1</v>
      </c>
      <c r="BW610" s="294"/>
      <c r="BX610" s="273">
        <v>5</v>
      </c>
      <c r="BY610" s="279" t="s">
        <v>1259</v>
      </c>
      <c r="BZ610" s="1122"/>
      <c r="CA610" s="279"/>
      <c r="CB610" s="279"/>
      <c r="CC610" s="279"/>
      <c r="CD610" s="779"/>
      <c r="CE610" s="245"/>
      <c r="CF610" s="245"/>
      <c r="CG610" s="245"/>
    </row>
    <row r="611" spans="1:85">
      <c r="A611" s="1021" t="s">
        <v>58</v>
      </c>
      <c r="B611" s="1208" t="s">
        <v>2127</v>
      </c>
      <c r="C611" s="1208" t="s">
        <v>503</v>
      </c>
      <c r="D611" s="780" t="s">
        <v>5677</v>
      </c>
      <c r="E611" s="265">
        <v>45895</v>
      </c>
      <c r="F611" s="266" t="str">
        <f>IF(_DBcomps[[#This Row],[Lab RTS]]="","No","Yes")</f>
        <v>Yes</v>
      </c>
      <c r="G611" s="267">
        <v>53.38</v>
      </c>
      <c r="H611" s="267"/>
      <c r="I611" s="267"/>
      <c r="J611" s="267"/>
      <c r="K611" s="267"/>
      <c r="L611" s="268"/>
      <c r="M611" s="275"/>
      <c r="N611" s="267"/>
      <c r="O611" s="267"/>
      <c r="P611" s="1354">
        <v>10.11</v>
      </c>
      <c r="Q611" s="269">
        <v>1172</v>
      </c>
      <c r="R611" s="307">
        <v>1.327</v>
      </c>
      <c r="S611" s="307"/>
      <c r="T611" s="271">
        <v>7.31</v>
      </c>
      <c r="U611" s="267"/>
      <c r="V611" s="268"/>
      <c r="W611" s="267"/>
      <c r="X611" s="270"/>
      <c r="Y611" s="274"/>
      <c r="Z611" s="290"/>
      <c r="AA611" s="274"/>
      <c r="AB611" s="275"/>
      <c r="AC611" s="274"/>
      <c r="AD611" s="265"/>
      <c r="AE611" s="274" t="s">
        <v>1505</v>
      </c>
      <c r="AF611" s="274"/>
      <c r="AG611" s="275"/>
      <c r="AH611" s="274"/>
      <c r="AI611" s="274"/>
      <c r="AJ611" s="275"/>
      <c r="AK611" s="270"/>
      <c r="AL611" s="274"/>
      <c r="AM611" s="275"/>
      <c r="AN611" s="274"/>
      <c r="AO611" s="275"/>
      <c r="AP611" s="274"/>
      <c r="AQ611" s="277">
        <f t="shared" si="86"/>
        <v>8</v>
      </c>
      <c r="AR611" s="275" t="s">
        <v>737</v>
      </c>
      <c r="AS611" s="267"/>
      <c r="AT611" s="273"/>
      <c r="AU611" s="272"/>
      <c r="AV611" s="272"/>
      <c r="AW611" s="268"/>
      <c r="AX611" s="273"/>
      <c r="AY611" s="273"/>
      <c r="AZ611" s="275"/>
      <c r="BA611" s="268"/>
      <c r="BB611" s="268"/>
      <c r="BC611" s="268"/>
      <c r="BD611" s="268"/>
      <c r="BE611" s="267"/>
      <c r="BF611" s="275"/>
      <c r="BG611" s="275"/>
      <c r="BH611" s="275"/>
      <c r="BI611" s="275"/>
      <c r="BJ611" s="278">
        <v>45896</v>
      </c>
      <c r="BK611" s="305">
        <v>45896</v>
      </c>
      <c r="BL611" s="431" t="s">
        <v>5680</v>
      </c>
      <c r="BM611" s="272" t="s">
        <v>5673</v>
      </c>
      <c r="BN611" s="422">
        <v>5</v>
      </c>
      <c r="BO611" s="1381">
        <v>7</v>
      </c>
      <c r="BP611" s="303"/>
      <c r="BQ611" s="293">
        <v>45895</v>
      </c>
      <c r="BR611" s="284" t="s">
        <v>5682</v>
      </c>
      <c r="BS611" s="280" t="str">
        <f>IF(_DBcomps[[#This Row],[Problem]]="","Yes","No")</f>
        <v>Yes</v>
      </c>
      <c r="BT611" s="273"/>
      <c r="BU611" s="273"/>
      <c r="BV611" s="273">
        <v>1</v>
      </c>
      <c r="BW611" s="294"/>
      <c r="BX611" s="273">
        <v>5</v>
      </c>
      <c r="BY611" s="279" t="s">
        <v>1259</v>
      </c>
      <c r="BZ611" s="1122"/>
      <c r="CA611" s="279"/>
      <c r="CB611" s="279"/>
      <c r="CC611" s="279"/>
      <c r="CD611" s="779"/>
      <c r="CE611" s="245"/>
      <c r="CF611" s="245"/>
      <c r="CG611" s="245"/>
    </row>
    <row r="612" spans="1:85">
      <c r="A612" s="1021" t="s">
        <v>58</v>
      </c>
      <c r="B612" s="1208" t="s">
        <v>2127</v>
      </c>
      <c r="C612" s="1208" t="s">
        <v>503</v>
      </c>
      <c r="D612" s="780" t="s">
        <v>5678</v>
      </c>
      <c r="E612" s="265">
        <v>45895</v>
      </c>
      <c r="F612" s="266" t="str">
        <f>IF(_DBcomps[[#This Row],[Lab RTS]]="","No","Yes")</f>
        <v>Yes</v>
      </c>
      <c r="G612" s="267">
        <v>53.64</v>
      </c>
      <c r="H612" s="267"/>
      <c r="I612" s="267"/>
      <c r="J612" s="267"/>
      <c r="K612" s="267"/>
      <c r="L612" s="268"/>
      <c r="M612" s="275"/>
      <c r="N612" s="267"/>
      <c r="O612" s="267"/>
      <c r="P612" s="1354">
        <v>9</v>
      </c>
      <c r="Q612" s="269">
        <v>1180</v>
      </c>
      <c r="R612" s="307">
        <v>1.341</v>
      </c>
      <c r="S612" s="307"/>
      <c r="T612" s="271">
        <v>7.28</v>
      </c>
      <c r="U612" s="267"/>
      <c r="V612" s="268"/>
      <c r="W612" s="267"/>
      <c r="X612" s="270"/>
      <c r="Y612" s="274"/>
      <c r="Z612" s="290"/>
      <c r="AA612" s="274"/>
      <c r="AB612" s="275"/>
      <c r="AC612" s="274"/>
      <c r="AD612" s="265"/>
      <c r="AE612" s="274" t="s">
        <v>1505</v>
      </c>
      <c r="AF612" s="274"/>
      <c r="AG612" s="275"/>
      <c r="AH612" s="274"/>
      <c r="AI612" s="274"/>
      <c r="AJ612" s="275"/>
      <c r="AK612" s="270"/>
      <c r="AL612" s="274"/>
      <c r="AM612" s="275"/>
      <c r="AN612" s="274"/>
      <c r="AO612" s="275"/>
      <c r="AP612" s="274"/>
      <c r="AQ612" s="277">
        <f t="shared" si="86"/>
        <v>8</v>
      </c>
      <c r="AR612" s="275" t="s">
        <v>5688</v>
      </c>
      <c r="AS612" s="267"/>
      <c r="AT612" s="273"/>
      <c r="AU612" s="272"/>
      <c r="AV612" s="272"/>
      <c r="AW612" s="268"/>
      <c r="AX612" s="273"/>
      <c r="AY612" s="273"/>
      <c r="AZ612" s="275"/>
      <c r="BA612" s="268"/>
      <c r="BB612" s="268"/>
      <c r="BC612" s="268"/>
      <c r="BD612" s="268"/>
      <c r="BE612" s="267"/>
      <c r="BF612" s="275"/>
      <c r="BG612" s="275"/>
      <c r="BH612" s="275"/>
      <c r="BI612" s="275"/>
      <c r="BJ612" s="278">
        <v>45896</v>
      </c>
      <c r="BK612" s="305">
        <v>45896</v>
      </c>
      <c r="BL612" s="431" t="s">
        <v>5683</v>
      </c>
      <c r="BM612" s="272" t="s">
        <v>5464</v>
      </c>
      <c r="BN612" s="422">
        <v>6</v>
      </c>
      <c r="BO612" s="1381">
        <v>7</v>
      </c>
      <c r="BP612" s="303"/>
      <c r="BQ612" s="293">
        <v>45891</v>
      </c>
      <c r="BR612" s="284" t="s">
        <v>5684</v>
      </c>
      <c r="BS612" s="280" t="str">
        <f>IF(_DBcomps[[#This Row],[Problem]]="","Yes","No")</f>
        <v>Yes</v>
      </c>
      <c r="BT612" s="273"/>
      <c r="BU612" s="273"/>
      <c r="BV612" s="273">
        <v>1</v>
      </c>
      <c r="BW612" s="294"/>
      <c r="BX612" s="273">
        <v>6</v>
      </c>
      <c r="BY612" s="279" t="s">
        <v>1259</v>
      </c>
      <c r="BZ612" s="1122"/>
      <c r="CA612" s="279"/>
      <c r="CB612" s="279"/>
      <c r="CC612" s="279"/>
      <c r="CD612" s="779"/>
      <c r="CE612" s="245"/>
      <c r="CF612" s="245"/>
      <c r="CG612" s="245"/>
    </row>
    <row r="613" spans="1:85">
      <c r="A613" s="1021" t="s">
        <v>58</v>
      </c>
      <c r="B613" s="1208" t="s">
        <v>2127</v>
      </c>
      <c r="C613" s="1208" t="s">
        <v>503</v>
      </c>
      <c r="D613" s="780" t="s">
        <v>5685</v>
      </c>
      <c r="E613" s="265">
        <v>45896</v>
      </c>
      <c r="F613" s="266" t="str">
        <f>IF(_DBcomps[[#This Row],[Lab RTS]]="","No","Yes")</f>
        <v>Yes</v>
      </c>
      <c r="G613" s="267">
        <v>53.33</v>
      </c>
      <c r="H613" s="267"/>
      <c r="I613" s="267"/>
      <c r="J613" s="267"/>
      <c r="K613" s="267"/>
      <c r="L613" s="268"/>
      <c r="M613" s="275"/>
      <c r="N613" s="267"/>
      <c r="O613" s="267"/>
      <c r="P613" s="1354">
        <v>9.36</v>
      </c>
      <c r="Q613" s="269">
        <v>1056</v>
      </c>
      <c r="R613" s="307">
        <v>1.3260000000000001</v>
      </c>
      <c r="S613" s="307"/>
      <c r="T613" s="271">
        <v>7.52</v>
      </c>
      <c r="U613" s="267"/>
      <c r="V613" s="268"/>
      <c r="W613" s="267"/>
      <c r="X613" s="270"/>
      <c r="Y613" s="274"/>
      <c r="Z613" s="290"/>
      <c r="AA613" s="274"/>
      <c r="AB613" s="275"/>
      <c r="AC613" s="274"/>
      <c r="AD613" s="265"/>
      <c r="AE613" s="274" t="s">
        <v>1505</v>
      </c>
      <c r="AF613" s="274"/>
      <c r="AG613" s="275"/>
      <c r="AH613" s="274"/>
      <c r="AI613" s="274"/>
      <c r="AJ613" s="275"/>
      <c r="AK613" s="270"/>
      <c r="AL613" s="274"/>
      <c r="AM613" s="275"/>
      <c r="AN613" s="274"/>
      <c r="AO613" s="275"/>
      <c r="AP613" s="274"/>
      <c r="AQ613" s="277">
        <f t="shared" si="86"/>
        <v>8</v>
      </c>
      <c r="AR613" s="275" t="s">
        <v>737</v>
      </c>
      <c r="AS613" s="267"/>
      <c r="AT613" s="273"/>
      <c r="AU613" s="272"/>
      <c r="AV613" s="272"/>
      <c r="AW613" s="268"/>
      <c r="AX613" s="273"/>
      <c r="AY613" s="273"/>
      <c r="AZ613" s="275"/>
      <c r="BA613" s="268"/>
      <c r="BB613" s="268"/>
      <c r="BC613" s="268"/>
      <c r="BD613" s="268"/>
      <c r="BE613" s="267"/>
      <c r="BF613" s="275"/>
      <c r="BG613" s="275"/>
      <c r="BH613" s="275"/>
      <c r="BI613" s="275"/>
      <c r="BJ613" s="814">
        <v>45896</v>
      </c>
      <c r="BK613" s="815">
        <v>45896</v>
      </c>
      <c r="BL613" s="796" t="s">
        <v>5689</v>
      </c>
      <c r="BM613" s="272"/>
      <c r="BN613" s="797">
        <v>12</v>
      </c>
      <c r="BO613" s="1382">
        <v>7</v>
      </c>
      <c r="BP613" s="303"/>
      <c r="BQ613" s="799">
        <v>45895</v>
      </c>
      <c r="BR613" s="800" t="s">
        <v>5690</v>
      </c>
      <c r="BS613" s="801" t="str">
        <f>IF(_DBcomps[[#This Row],[Problem]]="","Yes","No")</f>
        <v>No</v>
      </c>
      <c r="BT613" s="794"/>
      <c r="BU613" s="794"/>
      <c r="BV613" s="794">
        <v>2</v>
      </c>
      <c r="BW613" s="802">
        <v>1</v>
      </c>
      <c r="BX613" s="794">
        <v>5</v>
      </c>
      <c r="BY613" s="803" t="s">
        <v>1259</v>
      </c>
      <c r="BZ613" s="1355">
        <v>76.099999999999994</v>
      </c>
      <c r="CA613" s="803" t="s">
        <v>1333</v>
      </c>
      <c r="CB613" s="803" t="s">
        <v>1246</v>
      </c>
      <c r="CC613" s="803" t="s">
        <v>1255</v>
      </c>
      <c r="CD613" s="779" t="s">
        <v>5691</v>
      </c>
      <c r="CE613" s="245"/>
      <c r="CF613" s="245"/>
      <c r="CG613" s="245"/>
    </row>
    <row r="614" spans="1:85">
      <c r="A614" s="1021" t="s">
        <v>58</v>
      </c>
      <c r="B614" s="1208" t="s">
        <v>2127</v>
      </c>
      <c r="C614" s="1208" t="s">
        <v>503</v>
      </c>
      <c r="D614" s="780" t="s">
        <v>5686</v>
      </c>
      <c r="E614" s="265">
        <v>45896</v>
      </c>
      <c r="F614" s="266" t="str">
        <f>IF(_DBcomps[[#This Row],[Lab RTS]]="","No","Yes")</f>
        <v>Yes</v>
      </c>
      <c r="G614" s="267">
        <v>53.42</v>
      </c>
      <c r="H614" s="267"/>
      <c r="I614" s="267"/>
      <c r="J614" s="267"/>
      <c r="K614" s="267"/>
      <c r="L614" s="268"/>
      <c r="M614" s="275"/>
      <c r="N614" s="267"/>
      <c r="O614" s="267"/>
      <c r="P614" s="1354">
        <v>9.43</v>
      </c>
      <c r="Q614" s="269">
        <v>1044</v>
      </c>
      <c r="R614" s="307">
        <v>1.3380000000000001</v>
      </c>
      <c r="S614" s="307"/>
      <c r="T614" s="271">
        <v>7.4</v>
      </c>
      <c r="U614" s="267"/>
      <c r="V614" s="268"/>
      <c r="W614" s="267"/>
      <c r="X614" s="270"/>
      <c r="Y614" s="274"/>
      <c r="Z614" s="290"/>
      <c r="AA614" s="274"/>
      <c r="AB614" s="275"/>
      <c r="AC614" s="274"/>
      <c r="AD614" s="265"/>
      <c r="AE614" s="274" t="s">
        <v>1505</v>
      </c>
      <c r="AF614" s="274"/>
      <c r="AG614" s="275"/>
      <c r="AH614" s="274"/>
      <c r="AI614" s="274"/>
      <c r="AJ614" s="275"/>
      <c r="AK614" s="270"/>
      <c r="AL614" s="274"/>
      <c r="AM614" s="275"/>
      <c r="AN614" s="274"/>
      <c r="AO614" s="275"/>
      <c r="AP614" s="274"/>
      <c r="AQ614" s="277">
        <f t="shared" si="86"/>
        <v>8</v>
      </c>
      <c r="AR614" s="275" t="s">
        <v>737</v>
      </c>
      <c r="AS614" s="267"/>
      <c r="AT614" s="273"/>
      <c r="AU614" s="272"/>
      <c r="AV614" s="272"/>
      <c r="AW614" s="268"/>
      <c r="AX614" s="273"/>
      <c r="AY614" s="273"/>
      <c r="AZ614" s="275"/>
      <c r="BA614" s="268"/>
      <c r="BB614" s="268"/>
      <c r="BC614" s="268"/>
      <c r="BD614" s="268"/>
      <c r="BE614" s="267"/>
      <c r="BF614" s="275"/>
      <c r="BG614" s="275"/>
      <c r="BH614" s="275"/>
      <c r="BI614" s="275"/>
      <c r="BJ614" s="278">
        <v>45896</v>
      </c>
      <c r="BK614" s="305">
        <v>45896</v>
      </c>
      <c r="BL614" s="431" t="s">
        <v>5692</v>
      </c>
      <c r="BM614" s="272" t="s">
        <v>5673</v>
      </c>
      <c r="BN614" s="422">
        <v>6</v>
      </c>
      <c r="BO614" s="1381">
        <v>7</v>
      </c>
      <c r="BP614" s="303"/>
      <c r="BQ614" s="293">
        <v>45895</v>
      </c>
      <c r="BR614" s="284" t="s">
        <v>2496</v>
      </c>
      <c r="BS614" s="280" t="str">
        <f>IF(_DBcomps[[#This Row],[Problem]]="","Yes","No")</f>
        <v>Yes</v>
      </c>
      <c r="BT614" s="273"/>
      <c r="BU614" s="273"/>
      <c r="BV614" s="273">
        <v>1</v>
      </c>
      <c r="BW614" s="294"/>
      <c r="BX614" s="273">
        <v>5</v>
      </c>
      <c r="BY614" s="279" t="s">
        <v>1259</v>
      </c>
      <c r="BZ614" s="1122"/>
      <c r="CA614" s="279"/>
      <c r="CB614" s="279"/>
      <c r="CC614" s="279"/>
      <c r="CD614" s="779"/>
      <c r="CE614" s="245"/>
      <c r="CF614" s="245"/>
      <c r="CG614" s="245"/>
    </row>
    <row r="615" spans="1:85">
      <c r="A615" s="1021" t="s">
        <v>58</v>
      </c>
      <c r="B615" s="1208" t="s">
        <v>2127</v>
      </c>
      <c r="C615" s="1208" t="s">
        <v>503</v>
      </c>
      <c r="D615" s="780" t="s">
        <v>5687</v>
      </c>
      <c r="E615" s="265">
        <v>45896</v>
      </c>
      <c r="F615" s="266" t="str">
        <f>IF(_DBcomps[[#This Row],[Lab RTS]]="","No","Yes")</f>
        <v>Yes</v>
      </c>
      <c r="G615" s="267">
        <v>53.44</v>
      </c>
      <c r="H615" s="267"/>
      <c r="I615" s="267"/>
      <c r="J615" s="267"/>
      <c r="K615" s="267"/>
      <c r="L615" s="268"/>
      <c r="M615" s="275"/>
      <c r="N615" s="267"/>
      <c r="O615" s="267"/>
      <c r="P615" s="1354">
        <v>9.4</v>
      </c>
      <c r="Q615" s="269">
        <v>1076</v>
      </c>
      <c r="R615" s="307">
        <v>1.3460000000000001</v>
      </c>
      <c r="S615" s="307"/>
      <c r="T615" s="271">
        <v>7.32</v>
      </c>
      <c r="U615" s="267"/>
      <c r="V615" s="268"/>
      <c r="W615" s="267"/>
      <c r="X615" s="270"/>
      <c r="Y615" s="274"/>
      <c r="Z615" s="290"/>
      <c r="AA615" s="274"/>
      <c r="AB615" s="275"/>
      <c r="AC615" s="274"/>
      <c r="AD615" s="265"/>
      <c r="AE615" s="274">
        <v>3.9199999999999999E-2</v>
      </c>
      <c r="AF615" s="274"/>
      <c r="AG615" s="275"/>
      <c r="AH615" s="274"/>
      <c r="AI615" s="274"/>
      <c r="AJ615" s="275"/>
      <c r="AK615" s="270"/>
      <c r="AL615" s="274"/>
      <c r="AM615" s="275"/>
      <c r="AN615" s="274"/>
      <c r="AO615" s="275"/>
      <c r="AP615" s="274"/>
      <c r="AQ615" s="277">
        <f t="shared" si="86"/>
        <v>8</v>
      </c>
      <c r="AR615" s="275" t="s">
        <v>737</v>
      </c>
      <c r="AS615" s="267"/>
      <c r="AT615" s="273"/>
      <c r="AU615" s="272"/>
      <c r="AV615" s="272"/>
      <c r="AW615" s="268"/>
      <c r="AX615" s="273"/>
      <c r="AY615" s="273"/>
      <c r="AZ615" s="275"/>
      <c r="BA615" s="268"/>
      <c r="BB615" s="268"/>
      <c r="BC615" s="268"/>
      <c r="BD615" s="268"/>
      <c r="BE615" s="267"/>
      <c r="BF615" s="275"/>
      <c r="BG615" s="275"/>
      <c r="BH615" s="275"/>
      <c r="BI615" s="275"/>
      <c r="BJ615" s="278">
        <v>45896</v>
      </c>
      <c r="BK615" s="305">
        <v>45896</v>
      </c>
      <c r="BL615" s="431" t="s">
        <v>5693</v>
      </c>
      <c r="BM615" s="272" t="s">
        <v>5673</v>
      </c>
      <c r="BN615" s="422">
        <v>4</v>
      </c>
      <c r="BO615" s="1381">
        <v>7</v>
      </c>
      <c r="BP615" s="303"/>
      <c r="BQ615" s="293">
        <v>45895</v>
      </c>
      <c r="BR615" s="284" t="s">
        <v>2112</v>
      </c>
      <c r="BS615" s="280" t="str">
        <f>IF(_DBcomps[[#This Row],[Problem]]="","Yes","No")</f>
        <v>Yes</v>
      </c>
      <c r="BT615" s="273"/>
      <c r="BU615" s="273"/>
      <c r="BV615" s="273">
        <v>1</v>
      </c>
      <c r="BW615" s="294"/>
      <c r="BX615" s="273">
        <v>5</v>
      </c>
      <c r="BY615" s="279" t="s">
        <v>1259</v>
      </c>
      <c r="BZ615" s="1122"/>
      <c r="CA615" s="279"/>
      <c r="CB615" s="279"/>
      <c r="CC615" s="279"/>
      <c r="CD615" s="779"/>
      <c r="CE615" s="245"/>
      <c r="CF615" s="245"/>
      <c r="CG615" s="245"/>
    </row>
    <row r="616" spans="1:85">
      <c r="A616" s="1021" t="s">
        <v>58</v>
      </c>
      <c r="B616" s="1208" t="s">
        <v>2127</v>
      </c>
      <c r="C616" s="1208" t="s">
        <v>503</v>
      </c>
      <c r="D616" s="780" t="s">
        <v>5694</v>
      </c>
      <c r="E616" s="265">
        <v>45896</v>
      </c>
      <c r="F616" s="266" t="str">
        <f>IF(_DBcomps[[#This Row],[Lab RTS]]="","No","Yes")</f>
        <v>Yes</v>
      </c>
      <c r="G616" s="267">
        <v>53.11</v>
      </c>
      <c r="H616" s="267"/>
      <c r="I616" s="267"/>
      <c r="J616" s="267"/>
      <c r="K616" s="267"/>
      <c r="L616" s="268"/>
      <c r="M616" s="275"/>
      <c r="N616" s="267"/>
      <c r="O616" s="267"/>
      <c r="P616" s="1354">
        <v>7.71</v>
      </c>
      <c r="Q616" s="269">
        <v>1096</v>
      </c>
      <c r="R616" s="307">
        <v>1.3240000000000001</v>
      </c>
      <c r="S616" s="307"/>
      <c r="T616" s="271">
        <v>7.24</v>
      </c>
      <c r="U616" s="267"/>
      <c r="V616" s="268"/>
      <c r="W616" s="267"/>
      <c r="X616" s="270"/>
      <c r="Y616" s="274"/>
      <c r="Z616" s="290"/>
      <c r="AA616" s="274"/>
      <c r="AB616" s="275"/>
      <c r="AC616" s="274"/>
      <c r="AD616" s="265"/>
      <c r="AE616" s="274" t="s">
        <v>1505</v>
      </c>
      <c r="AF616" s="274"/>
      <c r="AG616" s="275"/>
      <c r="AH616" s="274"/>
      <c r="AI616" s="274"/>
      <c r="AJ616" s="275"/>
      <c r="AK616" s="270"/>
      <c r="AL616" s="274"/>
      <c r="AM616" s="275"/>
      <c r="AN616" s="274"/>
      <c r="AO616" s="275"/>
      <c r="AP616" s="274"/>
      <c r="AQ616" s="277">
        <f t="shared" si="86"/>
        <v>8</v>
      </c>
      <c r="AR616" s="275" t="s">
        <v>5688</v>
      </c>
      <c r="AS616" s="267"/>
      <c r="AT616" s="273"/>
      <c r="AU616" s="272"/>
      <c r="AV616" s="272"/>
      <c r="AW616" s="268"/>
      <c r="AX616" s="273"/>
      <c r="AY616" s="273"/>
      <c r="AZ616" s="275"/>
      <c r="BA616" s="268"/>
      <c r="BB616" s="268"/>
      <c r="BC616" s="268"/>
      <c r="BD616" s="268"/>
      <c r="BE616" s="267"/>
      <c r="BF616" s="275"/>
      <c r="BG616" s="275"/>
      <c r="BH616" s="275"/>
      <c r="BI616" s="275"/>
      <c r="BJ616" s="278">
        <v>45896</v>
      </c>
      <c r="BK616" s="305">
        <v>45896</v>
      </c>
      <c r="BL616" s="431" t="s">
        <v>5695</v>
      </c>
      <c r="BM616" s="272" t="s">
        <v>5464</v>
      </c>
      <c r="BN616" s="422">
        <v>7</v>
      </c>
      <c r="BO616" s="1381">
        <v>7</v>
      </c>
      <c r="BP616" s="303"/>
      <c r="BQ616" s="293">
        <v>45895</v>
      </c>
      <c r="BR616" s="284" t="s">
        <v>1932</v>
      </c>
      <c r="BS616" s="280" t="str">
        <f>IF(_DBcomps[[#This Row],[Problem]]="","Yes","No")</f>
        <v>Yes</v>
      </c>
      <c r="BT616" s="273"/>
      <c r="BU616" s="273"/>
      <c r="BV616" s="273">
        <v>1</v>
      </c>
      <c r="BW616" s="294"/>
      <c r="BX616" s="273">
        <v>6</v>
      </c>
      <c r="BY616" s="279" t="s">
        <v>1259</v>
      </c>
      <c r="BZ616" s="1122"/>
      <c r="CA616" s="279"/>
      <c r="CB616" s="279"/>
      <c r="CC616" s="279"/>
      <c r="CD616" s="779"/>
      <c r="CE616" s="245"/>
      <c r="CF616" s="245"/>
      <c r="CG616" s="245"/>
    </row>
    <row r="617" spans="1:85">
      <c r="A617" s="1021" t="s">
        <v>58</v>
      </c>
      <c r="B617" s="1208" t="s">
        <v>2127</v>
      </c>
      <c r="C617" s="1208" t="s">
        <v>503</v>
      </c>
      <c r="D617" s="780" t="s">
        <v>5757</v>
      </c>
      <c r="E617" s="265">
        <v>45897</v>
      </c>
      <c r="F617" s="266" t="str">
        <f>IF(_DBcomps[[#This Row],[Lab RTS]]="","No","Yes")</f>
        <v>Yes</v>
      </c>
      <c r="G617" s="267">
        <v>53.34</v>
      </c>
      <c r="H617" s="267"/>
      <c r="I617" s="267"/>
      <c r="J617" s="267"/>
      <c r="K617" s="267"/>
      <c r="L617" s="268"/>
      <c r="M617" s="275"/>
      <c r="N617" s="267"/>
      <c r="O617" s="267"/>
      <c r="P617" s="1354">
        <v>8.84</v>
      </c>
      <c r="Q617" s="269">
        <v>1228</v>
      </c>
      <c r="R617" s="307">
        <v>1.3160000000000001</v>
      </c>
      <c r="S617" s="307"/>
      <c r="T617" s="271">
        <v>7.13</v>
      </c>
      <c r="U617" s="267"/>
      <c r="V617" s="268"/>
      <c r="W617" s="267"/>
      <c r="X617" s="270"/>
      <c r="Y617" s="274"/>
      <c r="Z617" s="290"/>
      <c r="AA617" s="274"/>
      <c r="AB617" s="275"/>
      <c r="AC617" s="274"/>
      <c r="AD617" s="265"/>
      <c r="AE617" s="274" t="s">
        <v>1505</v>
      </c>
      <c r="AF617" s="274"/>
      <c r="AG617" s="275"/>
      <c r="AH617" s="274"/>
      <c r="AI617" s="274"/>
      <c r="AJ617" s="275"/>
      <c r="AK617" s="270"/>
      <c r="AL617" s="274"/>
      <c r="AM617" s="275"/>
      <c r="AN617" s="274"/>
      <c r="AO617" s="275"/>
      <c r="AP617" s="274"/>
      <c r="AQ617" s="277">
        <f t="shared" ref="AQ617:AQ629" si="87">MONTH(E617)</f>
        <v>8</v>
      </c>
      <c r="AR617" s="275" t="s">
        <v>5688</v>
      </c>
      <c r="AS617" s="267"/>
      <c r="AT617" s="273"/>
      <c r="AU617" s="272"/>
      <c r="AV617" s="272"/>
      <c r="AW617" s="268"/>
      <c r="AX617" s="273"/>
      <c r="AY617" s="273"/>
      <c r="AZ617" s="275"/>
      <c r="BA617" s="268"/>
      <c r="BB617" s="268"/>
      <c r="BC617" s="268"/>
      <c r="BD617" s="268"/>
      <c r="BE617" s="267"/>
      <c r="BF617" s="275"/>
      <c r="BG617" s="275"/>
      <c r="BH617" s="275"/>
      <c r="BI617" s="275"/>
      <c r="BJ617" s="278">
        <v>45897</v>
      </c>
      <c r="BK617" s="305">
        <v>45897</v>
      </c>
      <c r="BL617" s="431" t="s">
        <v>5758</v>
      </c>
      <c r="BM617" s="272" t="s">
        <v>5464</v>
      </c>
      <c r="BN617" s="422">
        <v>9</v>
      </c>
      <c r="BO617" s="1381">
        <v>7</v>
      </c>
      <c r="BP617" s="303"/>
      <c r="BQ617" s="293">
        <v>45895</v>
      </c>
      <c r="BR617" s="284" t="s">
        <v>1370</v>
      </c>
      <c r="BS617" s="280" t="str">
        <f>IF(_DBcomps[[#This Row],[Problem]]="","Yes","No")</f>
        <v>Yes</v>
      </c>
      <c r="BT617" s="273"/>
      <c r="BU617" s="273"/>
      <c r="BV617" s="273">
        <v>1</v>
      </c>
      <c r="BW617" s="294"/>
      <c r="BX617" s="273">
        <v>6</v>
      </c>
      <c r="BY617" s="279" t="s">
        <v>1259</v>
      </c>
      <c r="BZ617" s="1122"/>
      <c r="CA617" s="279"/>
      <c r="CB617" s="279"/>
      <c r="CC617" s="279"/>
      <c r="CD617" s="779"/>
      <c r="CE617" s="245"/>
      <c r="CF617" s="245"/>
      <c r="CG617" s="245"/>
    </row>
    <row r="618" spans="1:85">
      <c r="A618" s="1021" t="s">
        <v>58</v>
      </c>
      <c r="B618" s="1208" t="s">
        <v>2127</v>
      </c>
      <c r="C618" s="1208" t="s">
        <v>503</v>
      </c>
      <c r="D618" s="780" t="s">
        <v>5783</v>
      </c>
      <c r="E618" s="265">
        <v>45897</v>
      </c>
      <c r="F618" s="266" t="str">
        <f>IF(_DBcomps[[#This Row],[Lab RTS]]="","No","Yes")</f>
        <v>Yes</v>
      </c>
      <c r="G618" s="267">
        <v>53.19</v>
      </c>
      <c r="H618" s="267"/>
      <c r="I618" s="267"/>
      <c r="J618" s="267"/>
      <c r="K618" s="267"/>
      <c r="L618" s="268"/>
      <c r="M618" s="275"/>
      <c r="N618" s="267"/>
      <c r="O618" s="267"/>
      <c r="P618" s="1354">
        <v>8.25</v>
      </c>
      <c r="Q618" s="269">
        <v>1152</v>
      </c>
      <c r="R618" s="307">
        <v>1.3380000000000001</v>
      </c>
      <c r="S618" s="307"/>
      <c r="T618" s="271">
        <v>7.45</v>
      </c>
      <c r="U618" s="267"/>
      <c r="V618" s="268"/>
      <c r="W618" s="267"/>
      <c r="X618" s="270"/>
      <c r="Y618" s="274"/>
      <c r="Z618" s="290"/>
      <c r="AA618" s="274"/>
      <c r="AB618" s="275"/>
      <c r="AC618" s="274"/>
      <c r="AD618" s="265"/>
      <c r="AE618" s="274" t="s">
        <v>1505</v>
      </c>
      <c r="AF618" s="274"/>
      <c r="AG618" s="275"/>
      <c r="AH618" s="274"/>
      <c r="AI618" s="274"/>
      <c r="AJ618" s="275"/>
      <c r="AK618" s="270"/>
      <c r="AL618" s="274"/>
      <c r="AM618" s="275"/>
      <c r="AN618" s="274"/>
      <c r="AO618" s="275"/>
      <c r="AP618" s="274"/>
      <c r="AQ618" s="277">
        <f t="shared" si="87"/>
        <v>8</v>
      </c>
      <c r="AR618" s="275" t="s">
        <v>737</v>
      </c>
      <c r="AS618" s="267"/>
      <c r="AT618" s="273"/>
      <c r="AU618" s="272"/>
      <c r="AV618" s="272"/>
      <c r="AW618" s="268"/>
      <c r="AX618" s="273"/>
      <c r="AY618" s="273"/>
      <c r="AZ618" s="275"/>
      <c r="BA618" s="268"/>
      <c r="BB618" s="268"/>
      <c r="BC618" s="268"/>
      <c r="BD618" s="268"/>
      <c r="BE618" s="267"/>
      <c r="BF618" s="275"/>
      <c r="BG618" s="275"/>
      <c r="BH618" s="275"/>
      <c r="BI618" s="275"/>
      <c r="BJ618" s="278">
        <v>45897</v>
      </c>
      <c r="BK618" s="305">
        <v>45897</v>
      </c>
      <c r="BL618" s="431" t="s">
        <v>5786</v>
      </c>
      <c r="BM618" s="272" t="s">
        <v>5673</v>
      </c>
      <c r="BN618" s="422">
        <v>6</v>
      </c>
      <c r="BO618" s="1381">
        <v>7</v>
      </c>
      <c r="BP618" s="303"/>
      <c r="BQ618" s="293">
        <v>45896</v>
      </c>
      <c r="BR618" s="284" t="s">
        <v>5759</v>
      </c>
      <c r="BS618" s="280" t="str">
        <f>IF(_DBcomps[[#This Row],[Problem]]="","Yes","No")</f>
        <v>Yes</v>
      </c>
      <c r="BT618" s="273"/>
      <c r="BU618" s="273"/>
      <c r="BV618" s="273">
        <v>1</v>
      </c>
      <c r="BW618" s="294"/>
      <c r="BX618" s="273">
        <v>5</v>
      </c>
      <c r="BY618" s="279" t="s">
        <v>1259</v>
      </c>
      <c r="BZ618" s="1122"/>
      <c r="CA618" s="279"/>
      <c r="CB618" s="279"/>
      <c r="CC618" s="279"/>
      <c r="CD618" s="779"/>
      <c r="CE618" s="245"/>
      <c r="CF618" s="245"/>
      <c r="CG618" s="245"/>
    </row>
    <row r="619" spans="1:85">
      <c r="A619" s="1021" t="s">
        <v>58</v>
      </c>
      <c r="B619" s="1208" t="s">
        <v>2127</v>
      </c>
      <c r="C619" s="1208" t="s">
        <v>503</v>
      </c>
      <c r="D619" s="780" t="s">
        <v>5784</v>
      </c>
      <c r="E619" s="265">
        <v>45898</v>
      </c>
      <c r="F619" s="266" t="str">
        <f>IF(_DBcomps[[#This Row],[Lab RTS]]="","No","Yes")</f>
        <v>Yes</v>
      </c>
      <c r="G619" s="267">
        <v>53.07</v>
      </c>
      <c r="H619" s="267"/>
      <c r="I619" s="267"/>
      <c r="J619" s="267"/>
      <c r="K619" s="267"/>
      <c r="L619" s="268"/>
      <c r="M619" s="275"/>
      <c r="N619" s="267"/>
      <c r="O619" s="267"/>
      <c r="P619" s="1354">
        <v>8.3000000000000007</v>
      </c>
      <c r="Q619" s="269">
        <v>1260</v>
      </c>
      <c r="R619" s="307">
        <v>1.3440000000000001</v>
      </c>
      <c r="S619" s="307"/>
      <c r="T619" s="271">
        <v>7.46</v>
      </c>
      <c r="U619" s="267"/>
      <c r="V619" s="268"/>
      <c r="W619" s="267"/>
      <c r="X619" s="270"/>
      <c r="Y619" s="274"/>
      <c r="Z619" s="290"/>
      <c r="AA619" s="274"/>
      <c r="AB619" s="275"/>
      <c r="AC619" s="274"/>
      <c r="AD619" s="265"/>
      <c r="AE619" s="274" t="s">
        <v>1505</v>
      </c>
      <c r="AF619" s="274"/>
      <c r="AG619" s="275"/>
      <c r="AH619" s="274"/>
      <c r="AI619" s="274"/>
      <c r="AJ619" s="275"/>
      <c r="AK619" s="270"/>
      <c r="AL619" s="274"/>
      <c r="AM619" s="275"/>
      <c r="AN619" s="274"/>
      <c r="AO619" s="275"/>
      <c r="AP619" s="274"/>
      <c r="AQ619" s="277">
        <f t="shared" si="87"/>
        <v>8</v>
      </c>
      <c r="AR619" s="275" t="s">
        <v>737</v>
      </c>
      <c r="AS619" s="267"/>
      <c r="AT619" s="273"/>
      <c r="AU619" s="272"/>
      <c r="AV619" s="272"/>
      <c r="AW619" s="268"/>
      <c r="AX619" s="273"/>
      <c r="AY619" s="273"/>
      <c r="AZ619" s="275"/>
      <c r="BA619" s="268"/>
      <c r="BB619" s="268"/>
      <c r="BC619" s="268"/>
      <c r="BD619" s="268"/>
      <c r="BE619" s="267"/>
      <c r="BF619" s="275"/>
      <c r="BG619" s="275"/>
      <c r="BH619" s="275"/>
      <c r="BI619" s="275"/>
      <c r="BJ619" s="278">
        <v>45898</v>
      </c>
      <c r="BK619" s="305">
        <v>45898</v>
      </c>
      <c r="BL619" s="431" t="s">
        <v>5787</v>
      </c>
      <c r="BM619" s="272" t="s">
        <v>5673</v>
      </c>
      <c r="BN619" s="422">
        <v>5</v>
      </c>
      <c r="BO619" s="1381">
        <v>7</v>
      </c>
      <c r="BP619" s="303"/>
      <c r="BQ619" s="293">
        <v>45897</v>
      </c>
      <c r="BR619" s="284" t="s">
        <v>5789</v>
      </c>
      <c r="BS619" s="280" t="str">
        <f>IF(_DBcomps[[#This Row],[Problem]]="","Yes","No")</f>
        <v>Yes</v>
      </c>
      <c r="BT619" s="273"/>
      <c r="BU619" s="273"/>
      <c r="BV619" s="273">
        <v>1</v>
      </c>
      <c r="BW619" s="294"/>
      <c r="BX619" s="273">
        <v>5</v>
      </c>
      <c r="BY619" s="279" t="s">
        <v>1259</v>
      </c>
      <c r="BZ619" s="1122"/>
      <c r="CA619" s="279"/>
      <c r="CB619" s="279"/>
      <c r="CC619" s="279"/>
      <c r="CD619" s="779"/>
      <c r="CE619" s="245"/>
      <c r="CF619" s="245"/>
      <c r="CG619" s="245"/>
    </row>
    <row r="620" spans="1:85">
      <c r="A620" s="1021" t="s">
        <v>58</v>
      </c>
      <c r="B620" s="1208" t="s">
        <v>2127</v>
      </c>
      <c r="C620" s="1208" t="s">
        <v>503</v>
      </c>
      <c r="D620" s="780" t="s">
        <v>5785</v>
      </c>
      <c r="E620" s="265">
        <v>45898</v>
      </c>
      <c r="F620" s="266" t="str">
        <f>IF(_DBcomps[[#This Row],[Lab RTS]]="","No","Yes")</f>
        <v>Yes</v>
      </c>
      <c r="G620" s="267">
        <v>52.78</v>
      </c>
      <c r="H620" s="267"/>
      <c r="I620" s="267"/>
      <c r="J620" s="267"/>
      <c r="K620" s="267"/>
      <c r="L620" s="268"/>
      <c r="M620" s="275"/>
      <c r="N620" s="267"/>
      <c r="O620" s="267"/>
      <c r="P620" s="1354">
        <v>7.51</v>
      </c>
      <c r="Q620" s="269">
        <v>1252</v>
      </c>
      <c r="R620" s="307">
        <v>1.331</v>
      </c>
      <c r="S620" s="307"/>
      <c r="T620" s="271">
        <v>7.51</v>
      </c>
      <c r="U620" s="267"/>
      <c r="V620" s="268"/>
      <c r="W620" s="267"/>
      <c r="X620" s="270"/>
      <c r="Y620" s="274"/>
      <c r="Z620" s="290"/>
      <c r="AA620" s="274"/>
      <c r="AB620" s="275"/>
      <c r="AC620" s="274"/>
      <c r="AD620" s="265"/>
      <c r="AE620" s="274">
        <v>1.6999999999999999E-3</v>
      </c>
      <c r="AF620" s="274"/>
      <c r="AG620" s="275"/>
      <c r="AH620" s="274"/>
      <c r="AI620" s="274"/>
      <c r="AJ620" s="275"/>
      <c r="AK620" s="270"/>
      <c r="AL620" s="274"/>
      <c r="AM620" s="275"/>
      <c r="AN620" s="274"/>
      <c r="AO620" s="275"/>
      <c r="AP620" s="274"/>
      <c r="AQ620" s="277">
        <f t="shared" si="87"/>
        <v>8</v>
      </c>
      <c r="AR620" s="275" t="s">
        <v>737</v>
      </c>
      <c r="AS620" s="267"/>
      <c r="AT620" s="273"/>
      <c r="AU620" s="272"/>
      <c r="AV620" s="272"/>
      <c r="AW620" s="268"/>
      <c r="AX620" s="273"/>
      <c r="AY620" s="273"/>
      <c r="AZ620" s="275"/>
      <c r="BA620" s="268"/>
      <c r="BB620" s="268"/>
      <c r="BC620" s="268"/>
      <c r="BD620" s="268"/>
      <c r="BE620" s="267"/>
      <c r="BF620" s="275"/>
      <c r="BG620" s="275"/>
      <c r="BH620" s="275"/>
      <c r="BI620" s="275"/>
      <c r="BJ620" s="278">
        <v>45898</v>
      </c>
      <c r="BK620" s="305">
        <v>45898</v>
      </c>
      <c r="BL620" s="431" t="s">
        <v>5788</v>
      </c>
      <c r="BM620" s="272" t="s">
        <v>5673</v>
      </c>
      <c r="BN620" s="422">
        <v>5</v>
      </c>
      <c r="BO620" s="1381">
        <v>7</v>
      </c>
      <c r="BP620" s="303"/>
      <c r="BQ620" s="293">
        <v>45897</v>
      </c>
      <c r="BR620" s="284" t="s">
        <v>5790</v>
      </c>
      <c r="BS620" s="280" t="str">
        <f>IF(_DBcomps[[#This Row],[Problem]]="","Yes","No")</f>
        <v>Yes</v>
      </c>
      <c r="BT620" s="273"/>
      <c r="BU620" s="273"/>
      <c r="BV620" s="273">
        <v>1</v>
      </c>
      <c r="BW620" s="294"/>
      <c r="BX620" s="273">
        <v>5</v>
      </c>
      <c r="BY620" s="279" t="s">
        <v>1259</v>
      </c>
      <c r="BZ620" s="1122"/>
      <c r="CA620" s="279"/>
      <c r="CB620" s="279"/>
      <c r="CC620" s="279"/>
      <c r="CD620" s="779"/>
      <c r="CE620" s="245"/>
      <c r="CF620" s="245"/>
      <c r="CG620" s="245"/>
    </row>
    <row r="621" spans="1:85">
      <c r="A621" s="1021" t="s">
        <v>58</v>
      </c>
      <c r="B621" s="1208" t="s">
        <v>2127</v>
      </c>
      <c r="C621" s="1208" t="s">
        <v>503</v>
      </c>
      <c r="D621" s="780" t="s">
        <v>5791</v>
      </c>
      <c r="E621" s="265">
        <v>45898</v>
      </c>
      <c r="F621" s="266" t="str">
        <f>IF(_DBcomps[[#This Row],[Lab RTS]]="","No","Yes")</f>
        <v>Yes</v>
      </c>
      <c r="G621" s="267">
        <v>53.28</v>
      </c>
      <c r="H621" s="267"/>
      <c r="I621" s="267"/>
      <c r="J621" s="267"/>
      <c r="K621" s="267"/>
      <c r="L621" s="268"/>
      <c r="M621" s="275"/>
      <c r="N621" s="267"/>
      <c r="O621" s="267"/>
      <c r="P621" s="1354">
        <v>9.19</v>
      </c>
      <c r="Q621" s="269">
        <v>1268</v>
      </c>
      <c r="R621" s="307">
        <v>1.341</v>
      </c>
      <c r="S621" s="307"/>
      <c r="T621" s="271">
        <v>7.23</v>
      </c>
      <c r="U621" s="267"/>
      <c r="V621" s="268"/>
      <c r="W621" s="267"/>
      <c r="X621" s="270"/>
      <c r="Y621" s="274"/>
      <c r="Z621" s="290"/>
      <c r="AA621" s="274"/>
      <c r="AB621" s="275"/>
      <c r="AC621" s="274"/>
      <c r="AD621" s="265"/>
      <c r="AE621" s="274" t="s">
        <v>1505</v>
      </c>
      <c r="AF621" s="274"/>
      <c r="AG621" s="275"/>
      <c r="AH621" s="274"/>
      <c r="AI621" s="274"/>
      <c r="AJ621" s="275"/>
      <c r="AK621" s="270"/>
      <c r="AL621" s="274"/>
      <c r="AM621" s="275"/>
      <c r="AN621" s="274"/>
      <c r="AO621" s="275"/>
      <c r="AP621" s="274"/>
      <c r="AQ621" s="277">
        <f t="shared" si="87"/>
        <v>8</v>
      </c>
      <c r="AR621" s="275" t="s">
        <v>5688</v>
      </c>
      <c r="AS621" s="267"/>
      <c r="AT621" s="273"/>
      <c r="AU621" s="272"/>
      <c r="AV621" s="272"/>
      <c r="AW621" s="268"/>
      <c r="AX621" s="273"/>
      <c r="AY621" s="273"/>
      <c r="AZ621" s="275"/>
      <c r="BA621" s="268"/>
      <c r="BB621" s="268"/>
      <c r="BC621" s="268"/>
      <c r="BD621" s="268"/>
      <c r="BE621" s="267"/>
      <c r="BF621" s="275"/>
      <c r="BG621" s="275"/>
      <c r="BH621" s="275"/>
      <c r="BI621" s="275"/>
      <c r="BJ621" s="278">
        <v>45898</v>
      </c>
      <c r="BK621" s="305">
        <v>45898</v>
      </c>
      <c r="BL621" s="431" t="s">
        <v>5792</v>
      </c>
      <c r="BM621" s="272" t="s">
        <v>5464</v>
      </c>
      <c r="BN621" s="422">
        <v>6</v>
      </c>
      <c r="BO621" s="1381">
        <v>7</v>
      </c>
      <c r="BP621" s="303"/>
      <c r="BQ621" s="293">
        <v>45896</v>
      </c>
      <c r="BR621" s="284" t="s">
        <v>5793</v>
      </c>
      <c r="BS621" s="280" t="str">
        <f>IF(_DBcomps[[#This Row],[Problem]]="","Yes","No")</f>
        <v>Yes</v>
      </c>
      <c r="BT621" s="273"/>
      <c r="BU621" s="273"/>
      <c r="BV621" s="273">
        <v>1</v>
      </c>
      <c r="BW621" s="294"/>
      <c r="BX621" s="273">
        <v>6</v>
      </c>
      <c r="BY621" s="279" t="s">
        <v>1259</v>
      </c>
      <c r="BZ621" s="1122"/>
      <c r="CA621" s="279"/>
      <c r="CB621" s="279"/>
      <c r="CC621" s="279"/>
      <c r="CD621" s="779"/>
      <c r="CE621" s="245"/>
      <c r="CF621" s="245"/>
      <c r="CG621" s="245"/>
    </row>
    <row r="622" spans="1:85">
      <c r="A622" s="1021" t="s">
        <v>58</v>
      </c>
      <c r="B622" s="1208" t="s">
        <v>2127</v>
      </c>
      <c r="C622" s="1208" t="s">
        <v>503</v>
      </c>
      <c r="D622" s="780" t="s">
        <v>5867</v>
      </c>
      <c r="E622" s="265">
        <v>45898</v>
      </c>
      <c r="F622" s="266" t="str">
        <f>IF(_DBcomps[[#This Row],[Lab RTS]]="","No","Yes")</f>
        <v>Yes</v>
      </c>
      <c r="G622" s="267">
        <v>53.12</v>
      </c>
      <c r="H622" s="267"/>
      <c r="I622" s="267"/>
      <c r="J622" s="267"/>
      <c r="K622" s="267"/>
      <c r="L622" s="268"/>
      <c r="M622" s="275"/>
      <c r="N622" s="267"/>
      <c r="O622" s="267"/>
      <c r="P622" s="1354">
        <v>10.02</v>
      </c>
      <c r="Q622" s="269">
        <v>1232</v>
      </c>
      <c r="R622" s="307">
        <v>1.327</v>
      </c>
      <c r="S622" s="307"/>
      <c r="T622" s="271">
        <v>7.24</v>
      </c>
      <c r="U622" s="267"/>
      <c r="V622" s="268"/>
      <c r="W622" s="267"/>
      <c r="X622" s="270"/>
      <c r="Y622" s="274"/>
      <c r="Z622" s="290"/>
      <c r="AA622" s="274"/>
      <c r="AB622" s="275"/>
      <c r="AC622" s="274"/>
      <c r="AD622" s="265"/>
      <c r="AE622" s="274" t="s">
        <v>1505</v>
      </c>
      <c r="AF622" s="274"/>
      <c r="AG622" s="275"/>
      <c r="AH622" s="274"/>
      <c r="AI622" s="274"/>
      <c r="AJ622" s="275"/>
      <c r="AK622" s="270"/>
      <c r="AL622" s="274"/>
      <c r="AM622" s="275"/>
      <c r="AN622" s="274"/>
      <c r="AO622" s="275"/>
      <c r="AP622" s="274"/>
      <c r="AQ622" s="277">
        <f t="shared" si="87"/>
        <v>8</v>
      </c>
      <c r="AR622" s="275" t="s">
        <v>5688</v>
      </c>
      <c r="AS622" s="267"/>
      <c r="AT622" s="273"/>
      <c r="AU622" s="272"/>
      <c r="AV622" s="272"/>
      <c r="AW622" s="268"/>
      <c r="AX622" s="273"/>
      <c r="AY622" s="273"/>
      <c r="AZ622" s="275"/>
      <c r="BA622" s="268"/>
      <c r="BB622" s="268"/>
      <c r="BC622" s="268"/>
      <c r="BD622" s="268"/>
      <c r="BE622" s="267"/>
      <c r="BF622" s="275"/>
      <c r="BG622" s="275"/>
      <c r="BH622" s="275"/>
      <c r="BI622" s="275"/>
      <c r="BJ622" s="278">
        <v>45904</v>
      </c>
      <c r="BK622" s="305">
        <v>45904</v>
      </c>
      <c r="BL622" s="431" t="s">
        <v>5868</v>
      </c>
      <c r="BM622" s="272" t="s">
        <v>5464</v>
      </c>
      <c r="BN622" s="422">
        <v>7</v>
      </c>
      <c r="BO622" s="1381">
        <v>7</v>
      </c>
      <c r="BP622" s="303"/>
      <c r="BQ622" s="293">
        <v>45897</v>
      </c>
      <c r="BR622" s="284" t="s">
        <v>2438</v>
      </c>
      <c r="BS622" s="280" t="str">
        <f>IF(_DBcomps[[#This Row],[Problem]]="","Yes","No")</f>
        <v>Yes</v>
      </c>
      <c r="BT622" s="273"/>
      <c r="BU622" s="273"/>
      <c r="BV622" s="273">
        <v>1</v>
      </c>
      <c r="BW622" s="294"/>
      <c r="BX622" s="273">
        <v>6</v>
      </c>
      <c r="BY622" s="279" t="s">
        <v>1259</v>
      </c>
      <c r="BZ622" s="1122"/>
      <c r="CA622" s="279"/>
      <c r="CB622" s="279"/>
      <c r="CC622" s="279"/>
      <c r="CD622" s="779"/>
      <c r="CE622" s="245"/>
      <c r="CF622" s="245"/>
      <c r="CG622" s="245"/>
    </row>
    <row r="623" spans="1:85">
      <c r="A623" s="1021" t="s">
        <v>58</v>
      </c>
      <c r="B623" s="1208" t="s">
        <v>2127</v>
      </c>
      <c r="C623" s="1208" t="s">
        <v>503</v>
      </c>
      <c r="D623" s="780" t="s">
        <v>5869</v>
      </c>
      <c r="E623" s="265">
        <v>45902</v>
      </c>
      <c r="F623" s="266" t="str">
        <f>IF(_DBcomps[[#This Row],[Lab RTS]]="","No","Yes")</f>
        <v>Yes</v>
      </c>
      <c r="G623" s="267">
        <v>53.8</v>
      </c>
      <c r="H623" s="267"/>
      <c r="I623" s="267"/>
      <c r="J623" s="267"/>
      <c r="K623" s="267"/>
      <c r="L623" s="268"/>
      <c r="M623" s="275"/>
      <c r="N623" s="267"/>
      <c r="O623" s="267"/>
      <c r="P623" s="1354">
        <v>9.31</v>
      </c>
      <c r="Q623" s="269">
        <v>1092</v>
      </c>
      <c r="R623" s="307">
        <v>1.339</v>
      </c>
      <c r="S623" s="307"/>
      <c r="T623" s="271">
        <v>7.4</v>
      </c>
      <c r="U623" s="267"/>
      <c r="V623" s="268"/>
      <c r="W623" s="267"/>
      <c r="X623" s="270"/>
      <c r="Y623" s="274"/>
      <c r="Z623" s="290"/>
      <c r="AA623" s="274"/>
      <c r="AB623" s="275"/>
      <c r="AC623" s="274"/>
      <c r="AD623" s="265"/>
      <c r="AE623" s="274" t="s">
        <v>1505</v>
      </c>
      <c r="AF623" s="274"/>
      <c r="AG623" s="275"/>
      <c r="AH623" s="274"/>
      <c r="AI623" s="274"/>
      <c r="AJ623" s="275"/>
      <c r="AK623" s="270"/>
      <c r="AL623" s="274"/>
      <c r="AM623" s="275"/>
      <c r="AN623" s="274"/>
      <c r="AO623" s="275"/>
      <c r="AP623" s="274"/>
      <c r="AQ623" s="277">
        <f t="shared" si="87"/>
        <v>9</v>
      </c>
      <c r="AR623" s="275" t="s">
        <v>5688</v>
      </c>
      <c r="AS623" s="267"/>
      <c r="AT623" s="273"/>
      <c r="AU623" s="272"/>
      <c r="AV623" s="272"/>
      <c r="AW623" s="268"/>
      <c r="AX623" s="273"/>
      <c r="AY623" s="273"/>
      <c r="AZ623" s="275"/>
      <c r="BA623" s="268"/>
      <c r="BB623" s="268"/>
      <c r="BC623" s="268"/>
      <c r="BD623" s="268"/>
      <c r="BE623" s="267"/>
      <c r="BF623" s="275"/>
      <c r="BG623" s="275"/>
      <c r="BH623" s="275"/>
      <c r="BI623" s="275"/>
      <c r="BJ623" s="278">
        <v>45904</v>
      </c>
      <c r="BK623" s="305">
        <v>45904</v>
      </c>
      <c r="BL623" s="431" t="s">
        <v>5870</v>
      </c>
      <c r="BM623" s="272" t="s">
        <v>5464</v>
      </c>
      <c r="BN623" s="422">
        <v>7</v>
      </c>
      <c r="BO623" s="1381">
        <v>7</v>
      </c>
      <c r="BP623" s="303"/>
      <c r="BQ623" s="293">
        <v>45898</v>
      </c>
      <c r="BR623" s="284" t="s">
        <v>5871</v>
      </c>
      <c r="BS623" s="280" t="str">
        <f>IF(_DBcomps[[#This Row],[Problem]]="","Yes","No")</f>
        <v>Yes</v>
      </c>
      <c r="BT623" s="273"/>
      <c r="BU623" s="273"/>
      <c r="BV623" s="273">
        <v>1</v>
      </c>
      <c r="BW623" s="294"/>
      <c r="BX623" s="273">
        <v>6</v>
      </c>
      <c r="BY623" s="279" t="s">
        <v>1259</v>
      </c>
      <c r="BZ623" s="1122"/>
      <c r="CA623" s="279"/>
      <c r="CB623" s="279"/>
      <c r="CC623" s="279"/>
      <c r="CD623" s="779"/>
      <c r="CE623" s="245"/>
      <c r="CF623" s="245"/>
      <c r="CG623" s="245"/>
    </row>
    <row r="624" spans="1:85">
      <c r="A624" s="1021" t="s">
        <v>58</v>
      </c>
      <c r="B624" s="1208" t="s">
        <v>2127</v>
      </c>
      <c r="C624" s="1208" t="s">
        <v>503</v>
      </c>
      <c r="D624" s="780" t="s">
        <v>5876</v>
      </c>
      <c r="E624" s="265">
        <v>45902</v>
      </c>
      <c r="F624" s="266" t="str">
        <f>IF(_DBcomps[[#This Row],[Lab RTS]]="","No","Yes")</f>
        <v>Yes</v>
      </c>
      <c r="G624" s="267">
        <v>53.13</v>
      </c>
      <c r="H624" s="267"/>
      <c r="I624" s="267"/>
      <c r="J624" s="267"/>
      <c r="K624" s="267"/>
      <c r="L624" s="268"/>
      <c r="M624" s="275"/>
      <c r="N624" s="267"/>
      <c r="O624" s="267"/>
      <c r="P624" s="1354">
        <v>9.3000000000000007</v>
      </c>
      <c r="Q624" s="269">
        <v>1276</v>
      </c>
      <c r="R624" s="307">
        <v>1.3420000000000001</v>
      </c>
      <c r="S624" s="307"/>
      <c r="T624" s="271">
        <v>7.48</v>
      </c>
      <c r="U624" s="267"/>
      <c r="V624" s="268"/>
      <c r="W624" s="267"/>
      <c r="X624" s="270"/>
      <c r="Y624" s="274"/>
      <c r="Z624" s="290"/>
      <c r="AA624" s="274"/>
      <c r="AB624" s="275"/>
      <c r="AC624" s="274"/>
      <c r="AD624" s="265"/>
      <c r="AE624" s="274" t="s">
        <v>1505</v>
      </c>
      <c r="AF624" s="274"/>
      <c r="AG624" s="275"/>
      <c r="AH624" s="274"/>
      <c r="AI624" s="274"/>
      <c r="AJ624" s="275"/>
      <c r="AK624" s="270"/>
      <c r="AL624" s="274"/>
      <c r="AM624" s="275"/>
      <c r="AN624" s="274"/>
      <c r="AO624" s="275"/>
      <c r="AP624" s="274"/>
      <c r="AQ624" s="277">
        <f t="shared" si="87"/>
        <v>9</v>
      </c>
      <c r="AR624" s="275" t="s">
        <v>737</v>
      </c>
      <c r="AS624" s="267"/>
      <c r="AT624" s="273"/>
      <c r="AU624" s="272"/>
      <c r="AV624" s="272"/>
      <c r="AW624" s="268"/>
      <c r="AX624" s="273"/>
      <c r="AY624" s="273"/>
      <c r="AZ624" s="275"/>
      <c r="BA624" s="268"/>
      <c r="BB624" s="268"/>
      <c r="BC624" s="268"/>
      <c r="BD624" s="268"/>
      <c r="BE624" s="267"/>
      <c r="BF624" s="275"/>
      <c r="BG624" s="275"/>
      <c r="BH624" s="275"/>
      <c r="BI624" s="275"/>
      <c r="BJ624" s="278">
        <v>45904</v>
      </c>
      <c r="BK624" s="305">
        <v>45904</v>
      </c>
      <c r="BL624" s="431" t="s">
        <v>5877</v>
      </c>
      <c r="BM624" s="272" t="s">
        <v>5673</v>
      </c>
      <c r="BN624" s="422">
        <v>5</v>
      </c>
      <c r="BO624" s="1381">
        <v>7</v>
      </c>
      <c r="BP624" s="303"/>
      <c r="BQ624" s="293">
        <v>45897</v>
      </c>
      <c r="BR624" s="284" t="s">
        <v>4419</v>
      </c>
      <c r="BS624" s="280" t="str">
        <f>IF(_DBcomps[[#This Row],[Problem]]="","Yes","No")</f>
        <v>Yes</v>
      </c>
      <c r="BT624" s="273"/>
      <c r="BU624" s="273"/>
      <c r="BV624" s="273">
        <v>1</v>
      </c>
      <c r="BW624" s="294"/>
      <c r="BX624" s="273">
        <v>5</v>
      </c>
      <c r="BY624" s="279" t="s">
        <v>1259</v>
      </c>
      <c r="BZ624" s="1122"/>
      <c r="CA624" s="279"/>
      <c r="CB624" s="279"/>
      <c r="CC624" s="279"/>
      <c r="CD624" s="779"/>
      <c r="CE624" s="245"/>
      <c r="CF624" s="245"/>
      <c r="CG624" s="245"/>
    </row>
    <row r="625" spans="1:85">
      <c r="A625" s="1021" t="s">
        <v>58</v>
      </c>
      <c r="B625" s="1208" t="s">
        <v>2127</v>
      </c>
      <c r="C625" s="1208" t="s">
        <v>503</v>
      </c>
      <c r="D625" s="780" t="s">
        <v>5878</v>
      </c>
      <c r="E625" s="265">
        <v>45902</v>
      </c>
      <c r="F625" s="266" t="str">
        <f>IF(_DBcomps[[#This Row],[Lab RTS]]="","No","Yes")</f>
        <v>Yes</v>
      </c>
      <c r="G625" s="267">
        <v>53.16</v>
      </c>
      <c r="H625" s="267"/>
      <c r="I625" s="267"/>
      <c r="J625" s="267"/>
      <c r="K625" s="267"/>
      <c r="L625" s="268"/>
      <c r="M625" s="275"/>
      <c r="N625" s="267"/>
      <c r="O625" s="267"/>
      <c r="P625" s="1354">
        <v>8.0299999999999994</v>
      </c>
      <c r="Q625" s="269">
        <v>1244</v>
      </c>
      <c r="R625" s="307">
        <v>1.3240000000000001</v>
      </c>
      <c r="S625" s="307"/>
      <c r="T625" s="271">
        <v>7.33</v>
      </c>
      <c r="U625" s="267"/>
      <c r="V625" s="268"/>
      <c r="W625" s="267"/>
      <c r="X625" s="270"/>
      <c r="Y625" s="274"/>
      <c r="Z625" s="290"/>
      <c r="AA625" s="274"/>
      <c r="AB625" s="275"/>
      <c r="AC625" s="274"/>
      <c r="AD625" s="265"/>
      <c r="AE625" s="274" t="s">
        <v>1505</v>
      </c>
      <c r="AF625" s="274"/>
      <c r="AG625" s="275"/>
      <c r="AH625" s="274"/>
      <c r="AI625" s="274"/>
      <c r="AJ625" s="275"/>
      <c r="AK625" s="270"/>
      <c r="AL625" s="274"/>
      <c r="AM625" s="275"/>
      <c r="AN625" s="274"/>
      <c r="AO625" s="275"/>
      <c r="AP625" s="274"/>
      <c r="AQ625" s="277">
        <f t="shared" si="87"/>
        <v>9</v>
      </c>
      <c r="AR625" s="275" t="s">
        <v>737</v>
      </c>
      <c r="AS625" s="267"/>
      <c r="AT625" s="273"/>
      <c r="AU625" s="272"/>
      <c r="AV625" s="272"/>
      <c r="AW625" s="268"/>
      <c r="AX625" s="273"/>
      <c r="AY625" s="273"/>
      <c r="AZ625" s="275"/>
      <c r="BA625" s="268"/>
      <c r="BB625" s="268"/>
      <c r="BC625" s="268"/>
      <c r="BD625" s="268"/>
      <c r="BE625" s="267"/>
      <c r="BF625" s="275"/>
      <c r="BG625" s="275"/>
      <c r="BH625" s="275"/>
      <c r="BI625" s="275"/>
      <c r="BJ625" s="278">
        <v>45904</v>
      </c>
      <c r="BK625" s="305">
        <v>45904</v>
      </c>
      <c r="BL625" s="431" t="s">
        <v>5879</v>
      </c>
      <c r="BM625" s="272" t="s">
        <v>5673</v>
      </c>
      <c r="BN625" s="422">
        <v>5</v>
      </c>
      <c r="BO625" s="1381">
        <v>7</v>
      </c>
      <c r="BP625" s="303"/>
      <c r="BQ625" s="293">
        <v>45898</v>
      </c>
      <c r="BR625" s="284" t="s">
        <v>2473</v>
      </c>
      <c r="BS625" s="280" t="str">
        <f>IF(_DBcomps[[#This Row],[Problem]]="","Yes","No")</f>
        <v>Yes</v>
      </c>
      <c r="BT625" s="273"/>
      <c r="BU625" s="273"/>
      <c r="BV625" s="273">
        <v>1</v>
      </c>
      <c r="BW625" s="294"/>
      <c r="BX625" s="273">
        <v>5</v>
      </c>
      <c r="BY625" s="279" t="s">
        <v>1259</v>
      </c>
      <c r="BZ625" s="1122"/>
      <c r="CA625" s="279"/>
      <c r="CB625" s="279"/>
      <c r="CC625" s="279"/>
      <c r="CD625" s="779"/>
      <c r="CE625" s="245"/>
      <c r="CF625" s="245"/>
      <c r="CG625" s="245"/>
    </row>
    <row r="626" spans="1:85">
      <c r="A626" s="1021" t="s">
        <v>58</v>
      </c>
      <c r="B626" s="1208" t="s">
        <v>2127</v>
      </c>
      <c r="C626" s="1208" t="s">
        <v>503</v>
      </c>
      <c r="D626" s="780" t="s">
        <v>5872</v>
      </c>
      <c r="E626" s="265">
        <v>45903</v>
      </c>
      <c r="F626" s="266" t="str">
        <f>IF(_DBcomps[[#This Row],[Lab RTS]]="","No","Yes")</f>
        <v>Yes</v>
      </c>
      <c r="G626" s="267">
        <v>53.28</v>
      </c>
      <c r="H626" s="267"/>
      <c r="I626" s="267"/>
      <c r="J626" s="267"/>
      <c r="K626" s="267"/>
      <c r="L626" s="268"/>
      <c r="M626" s="275"/>
      <c r="N626" s="267"/>
      <c r="O626" s="267"/>
      <c r="P626" s="1354">
        <v>9.2799999999999994</v>
      </c>
      <c r="Q626" s="269">
        <v>1036</v>
      </c>
      <c r="R626" s="307">
        <v>1.337</v>
      </c>
      <c r="S626" s="307"/>
      <c r="T626" s="271">
        <v>7.49</v>
      </c>
      <c r="U626" s="267"/>
      <c r="V626" s="268"/>
      <c r="W626" s="267"/>
      <c r="X626" s="270"/>
      <c r="Y626" s="274"/>
      <c r="Z626" s="290"/>
      <c r="AA626" s="274"/>
      <c r="AB626" s="275"/>
      <c r="AC626" s="274"/>
      <c r="AD626" s="265"/>
      <c r="AE626" s="274">
        <v>2.0999999999999999E-3</v>
      </c>
      <c r="AF626" s="274"/>
      <c r="AG626" s="275"/>
      <c r="AH626" s="274"/>
      <c r="AI626" s="274"/>
      <c r="AJ626" s="275"/>
      <c r="AK626" s="270"/>
      <c r="AL626" s="274"/>
      <c r="AM626" s="275"/>
      <c r="AN626" s="274"/>
      <c r="AO626" s="275"/>
      <c r="AP626" s="274"/>
      <c r="AQ626" s="277">
        <f t="shared" si="87"/>
        <v>9</v>
      </c>
      <c r="AR626" s="275" t="s">
        <v>5688</v>
      </c>
      <c r="AS626" s="267"/>
      <c r="AT626" s="273"/>
      <c r="AU626" s="272"/>
      <c r="AV626" s="272"/>
      <c r="AW626" s="268"/>
      <c r="AX626" s="273"/>
      <c r="AY626" s="273"/>
      <c r="AZ626" s="275"/>
      <c r="BA626" s="268"/>
      <c r="BB626" s="268"/>
      <c r="BC626" s="268"/>
      <c r="BD626" s="268"/>
      <c r="BE626" s="267"/>
      <c r="BF626" s="275"/>
      <c r="BG626" s="275"/>
      <c r="BH626" s="275"/>
      <c r="BI626" s="275"/>
      <c r="BJ626" s="278">
        <v>45904</v>
      </c>
      <c r="BK626" s="305">
        <v>45904</v>
      </c>
      <c r="BL626" s="431" t="s">
        <v>5873</v>
      </c>
      <c r="BM626" s="272" t="s">
        <v>5464</v>
      </c>
      <c r="BN626" s="422">
        <v>7</v>
      </c>
      <c r="BO626" s="1381">
        <v>7</v>
      </c>
      <c r="BP626" s="303"/>
      <c r="BQ626" s="293">
        <v>45898</v>
      </c>
      <c r="BR626" s="284" t="s">
        <v>4003</v>
      </c>
      <c r="BS626" s="280" t="str">
        <f>IF(_DBcomps[[#This Row],[Problem]]="","Yes","No")</f>
        <v>Yes</v>
      </c>
      <c r="BT626" s="273"/>
      <c r="BU626" s="273"/>
      <c r="BV626" s="273">
        <v>1</v>
      </c>
      <c r="BW626" s="294"/>
      <c r="BX626" s="273">
        <v>6</v>
      </c>
      <c r="BY626" s="279" t="s">
        <v>1259</v>
      </c>
      <c r="BZ626" s="1122"/>
      <c r="CA626" s="279"/>
      <c r="CB626" s="279"/>
      <c r="CC626" s="279"/>
      <c r="CD626" s="779"/>
      <c r="CE626" s="245"/>
      <c r="CF626" s="245"/>
      <c r="CG626" s="245"/>
    </row>
    <row r="627" spans="1:85">
      <c r="A627" s="1021" t="s">
        <v>58</v>
      </c>
      <c r="B627" s="1208" t="s">
        <v>2127</v>
      </c>
      <c r="C627" s="1208" t="s">
        <v>503</v>
      </c>
      <c r="D627" s="780" t="s">
        <v>5880</v>
      </c>
      <c r="E627" s="265">
        <v>45903</v>
      </c>
      <c r="F627" s="266" t="str">
        <f>IF(_DBcomps[[#This Row],[Lab RTS]]="","No","Yes")</f>
        <v>Yes</v>
      </c>
      <c r="G627" s="267">
        <v>52.87</v>
      </c>
      <c r="H627" s="267"/>
      <c r="I627" s="267"/>
      <c r="J627" s="267"/>
      <c r="K627" s="267"/>
      <c r="L627" s="268"/>
      <c r="M627" s="275"/>
      <c r="N627" s="267"/>
      <c r="O627" s="267"/>
      <c r="P627" s="1354">
        <v>8.36</v>
      </c>
      <c r="Q627" s="269">
        <v>1144</v>
      </c>
      <c r="R627" s="307">
        <v>1.3260000000000001</v>
      </c>
      <c r="S627" s="307"/>
      <c r="T627" s="271">
        <v>7.39</v>
      </c>
      <c r="U627" s="267"/>
      <c r="V627" s="268"/>
      <c r="W627" s="267"/>
      <c r="X627" s="270"/>
      <c r="Y627" s="274"/>
      <c r="Z627" s="290"/>
      <c r="AA627" s="274"/>
      <c r="AB627" s="275"/>
      <c r="AC627" s="274"/>
      <c r="AD627" s="265"/>
      <c r="AE627" s="274" t="s">
        <v>1505</v>
      </c>
      <c r="AF627" s="274"/>
      <c r="AG627" s="275"/>
      <c r="AH627" s="274"/>
      <c r="AI627" s="274"/>
      <c r="AJ627" s="275"/>
      <c r="AK627" s="270"/>
      <c r="AL627" s="274"/>
      <c r="AM627" s="275"/>
      <c r="AN627" s="274"/>
      <c r="AO627" s="275"/>
      <c r="AP627" s="274"/>
      <c r="AQ627" s="277">
        <f t="shared" si="87"/>
        <v>9</v>
      </c>
      <c r="AR627" s="275" t="s">
        <v>737</v>
      </c>
      <c r="AS627" s="267"/>
      <c r="AT627" s="273"/>
      <c r="AU627" s="272"/>
      <c r="AV627" s="272"/>
      <c r="AW627" s="268"/>
      <c r="AX627" s="273"/>
      <c r="AY627" s="273"/>
      <c r="AZ627" s="275"/>
      <c r="BA627" s="268"/>
      <c r="BB627" s="268"/>
      <c r="BC627" s="268"/>
      <c r="BD627" s="268"/>
      <c r="BE627" s="267"/>
      <c r="BF627" s="275"/>
      <c r="BG627" s="275"/>
      <c r="BH627" s="275"/>
      <c r="BI627" s="275"/>
      <c r="BJ627" s="278">
        <v>45904</v>
      </c>
      <c r="BK627" s="305">
        <v>45904</v>
      </c>
      <c r="BL627" s="431" t="s">
        <v>5881</v>
      </c>
      <c r="BM627" s="272" t="s">
        <v>5673</v>
      </c>
      <c r="BN627" s="422">
        <v>5</v>
      </c>
      <c r="BO627" s="1381">
        <v>7</v>
      </c>
      <c r="BP627" s="303"/>
      <c r="BQ627" s="293">
        <v>45898</v>
      </c>
      <c r="BR627" s="284" t="s">
        <v>5210</v>
      </c>
      <c r="BS627" s="280" t="str">
        <f>IF(_DBcomps[[#This Row],[Problem]]="","Yes","No")</f>
        <v>Yes</v>
      </c>
      <c r="BT627" s="273"/>
      <c r="BU627" s="273"/>
      <c r="BV627" s="273">
        <v>1</v>
      </c>
      <c r="BW627" s="294"/>
      <c r="BX627" s="273">
        <v>5</v>
      </c>
      <c r="BY627" s="279" t="s">
        <v>1259</v>
      </c>
      <c r="BZ627" s="1122"/>
      <c r="CA627" s="279"/>
      <c r="CB627" s="279"/>
      <c r="CC627" s="279"/>
      <c r="CD627" s="779"/>
      <c r="CE627" s="245"/>
      <c r="CF627" s="245"/>
      <c r="CG627" s="245"/>
    </row>
    <row r="628" spans="1:85">
      <c r="A628" s="1021" t="s">
        <v>58</v>
      </c>
      <c r="B628" s="1208" t="s">
        <v>2127</v>
      </c>
      <c r="C628" s="1208" t="s">
        <v>503</v>
      </c>
      <c r="D628" s="780" t="s">
        <v>5882</v>
      </c>
      <c r="E628" s="265">
        <v>45903</v>
      </c>
      <c r="F628" s="266" t="str">
        <f>IF(_DBcomps[[#This Row],[Lab RTS]]="","No","Yes")</f>
        <v>Yes</v>
      </c>
      <c r="G628" s="267">
        <v>52.82</v>
      </c>
      <c r="H628" s="267"/>
      <c r="I628" s="267"/>
      <c r="J628" s="267"/>
      <c r="K628" s="267"/>
      <c r="L628" s="268"/>
      <c r="M628" s="275"/>
      <c r="N628" s="267"/>
      <c r="O628" s="267"/>
      <c r="P628" s="1354">
        <v>7.88</v>
      </c>
      <c r="Q628" s="269">
        <v>1060</v>
      </c>
      <c r="R628" s="307">
        <v>1.319</v>
      </c>
      <c r="S628" s="307"/>
      <c r="T628" s="271">
        <v>7.46</v>
      </c>
      <c r="U628" s="267"/>
      <c r="V628" s="268"/>
      <c r="W628" s="267"/>
      <c r="X628" s="270"/>
      <c r="Y628" s="274"/>
      <c r="Z628" s="290"/>
      <c r="AA628" s="274"/>
      <c r="AB628" s="275"/>
      <c r="AC628" s="274"/>
      <c r="AD628" s="265"/>
      <c r="AE628" s="274" t="s">
        <v>1505</v>
      </c>
      <c r="AF628" s="274"/>
      <c r="AG628" s="275"/>
      <c r="AH628" s="274"/>
      <c r="AI628" s="274"/>
      <c r="AJ628" s="275"/>
      <c r="AK628" s="270"/>
      <c r="AL628" s="274"/>
      <c r="AM628" s="275"/>
      <c r="AN628" s="274"/>
      <c r="AO628" s="275"/>
      <c r="AP628" s="274"/>
      <c r="AQ628" s="277">
        <f t="shared" si="87"/>
        <v>9</v>
      </c>
      <c r="AR628" s="275" t="s">
        <v>737</v>
      </c>
      <c r="AS628" s="267"/>
      <c r="AT628" s="273"/>
      <c r="AU628" s="272"/>
      <c r="AV628" s="272"/>
      <c r="AW628" s="268"/>
      <c r="AX628" s="273"/>
      <c r="AY628" s="273"/>
      <c r="AZ628" s="275"/>
      <c r="BA628" s="268"/>
      <c r="BB628" s="268"/>
      <c r="BC628" s="268"/>
      <c r="BD628" s="268"/>
      <c r="BE628" s="267"/>
      <c r="BF628" s="275"/>
      <c r="BG628" s="275"/>
      <c r="BH628" s="275"/>
      <c r="BI628" s="275"/>
      <c r="BJ628" s="278">
        <v>45904</v>
      </c>
      <c r="BK628" s="305">
        <v>45904</v>
      </c>
      <c r="BL628" s="431" t="s">
        <v>5884</v>
      </c>
      <c r="BM628" s="272" t="s">
        <v>5673</v>
      </c>
      <c r="BN628" s="422">
        <v>5</v>
      </c>
      <c r="BO628" s="1381">
        <v>7</v>
      </c>
      <c r="BP628" s="303"/>
      <c r="BQ628" s="293">
        <v>45902</v>
      </c>
      <c r="BR628" s="284" t="s">
        <v>5886</v>
      </c>
      <c r="BS628" s="280" t="str">
        <f>IF(_DBcomps[[#This Row],[Problem]]="","Yes","No")</f>
        <v>Yes</v>
      </c>
      <c r="BT628" s="273"/>
      <c r="BU628" s="273"/>
      <c r="BV628" s="273">
        <v>1</v>
      </c>
      <c r="BW628" s="294"/>
      <c r="BX628" s="273">
        <v>5</v>
      </c>
      <c r="BY628" s="279" t="s">
        <v>1259</v>
      </c>
      <c r="BZ628" s="1122"/>
      <c r="CA628" s="279"/>
      <c r="CB628" s="279"/>
      <c r="CC628" s="279"/>
      <c r="CD628" s="779"/>
      <c r="CE628" s="245"/>
      <c r="CF628" s="245"/>
      <c r="CG628" s="245"/>
    </row>
    <row r="629" spans="1:85">
      <c r="A629" s="1021" t="s">
        <v>58</v>
      </c>
      <c r="B629" s="1208" t="s">
        <v>2127</v>
      </c>
      <c r="C629" s="1208" t="s">
        <v>503</v>
      </c>
      <c r="D629" s="780" t="s">
        <v>5883</v>
      </c>
      <c r="E629" s="265">
        <v>45903</v>
      </c>
      <c r="F629" s="266" t="str">
        <f>IF(_DBcomps[[#This Row],[Lab RTS]]="","No","Yes")</f>
        <v>Yes</v>
      </c>
      <c r="G629" s="267">
        <v>53.03</v>
      </c>
      <c r="H629" s="267"/>
      <c r="I629" s="267"/>
      <c r="J629" s="267"/>
      <c r="K629" s="267"/>
      <c r="L629" s="268"/>
      <c r="M629" s="275"/>
      <c r="N629" s="267"/>
      <c r="O629" s="267"/>
      <c r="P629" s="1354">
        <v>8.49</v>
      </c>
      <c r="Q629" s="269">
        <v>1080</v>
      </c>
      <c r="R629" s="307">
        <v>1.3149999999999999</v>
      </c>
      <c r="S629" s="307"/>
      <c r="T629" s="271">
        <v>7.47</v>
      </c>
      <c r="U629" s="267"/>
      <c r="V629" s="268"/>
      <c r="W629" s="267"/>
      <c r="X629" s="270"/>
      <c r="Y629" s="274"/>
      <c r="Z629" s="290"/>
      <c r="AA629" s="274"/>
      <c r="AB629" s="275"/>
      <c r="AC629" s="274"/>
      <c r="AD629" s="265"/>
      <c r="AE629" s="274" t="s">
        <v>1505</v>
      </c>
      <c r="AF629" s="274"/>
      <c r="AG629" s="275"/>
      <c r="AH629" s="274"/>
      <c r="AI629" s="274"/>
      <c r="AJ629" s="275"/>
      <c r="AK629" s="270"/>
      <c r="AL629" s="274"/>
      <c r="AM629" s="275"/>
      <c r="AN629" s="274"/>
      <c r="AO629" s="275"/>
      <c r="AP629" s="274"/>
      <c r="AQ629" s="277">
        <f t="shared" si="87"/>
        <v>9</v>
      </c>
      <c r="AR629" s="275" t="s">
        <v>737</v>
      </c>
      <c r="AS629" s="267"/>
      <c r="AT629" s="273"/>
      <c r="AU629" s="272"/>
      <c r="AV629" s="272"/>
      <c r="AW629" s="268"/>
      <c r="AX629" s="273"/>
      <c r="AY629" s="273"/>
      <c r="AZ629" s="275"/>
      <c r="BA629" s="268"/>
      <c r="BB629" s="268"/>
      <c r="BC629" s="268"/>
      <c r="BD629" s="268"/>
      <c r="BE629" s="267"/>
      <c r="BF629" s="275"/>
      <c r="BG629" s="275"/>
      <c r="BH629" s="275"/>
      <c r="BI629" s="275"/>
      <c r="BJ629" s="278">
        <v>45904</v>
      </c>
      <c r="BK629" s="305">
        <v>45904</v>
      </c>
      <c r="BL629" s="431" t="s">
        <v>5885</v>
      </c>
      <c r="BM629" s="272" t="s">
        <v>5673</v>
      </c>
      <c r="BN629" s="422">
        <v>8</v>
      </c>
      <c r="BO629" s="1381">
        <v>7</v>
      </c>
      <c r="BP629" s="303"/>
      <c r="BQ629" s="293">
        <v>45903</v>
      </c>
      <c r="BR629" s="284" t="s">
        <v>5887</v>
      </c>
      <c r="BS629" s="280" t="str">
        <f>IF(_DBcomps[[#This Row],[Problem]]="","Yes","No")</f>
        <v>Yes</v>
      </c>
      <c r="BT629" s="273"/>
      <c r="BU629" s="273"/>
      <c r="BV629" s="273">
        <v>1</v>
      </c>
      <c r="BW629" s="294"/>
      <c r="BX629" s="273">
        <v>5</v>
      </c>
      <c r="BY629" s="279" t="s">
        <v>1259</v>
      </c>
      <c r="BZ629" s="1122"/>
      <c r="CA629" s="279"/>
      <c r="CB629" s="279"/>
      <c r="CC629" s="279"/>
      <c r="CD629" s="779"/>
      <c r="CE629" s="245"/>
      <c r="CF629" s="245"/>
      <c r="CG629" s="245"/>
    </row>
    <row r="630" spans="1:85">
      <c r="A630" s="1021" t="s">
        <v>58</v>
      </c>
      <c r="B630" s="1208" t="s">
        <v>2127</v>
      </c>
      <c r="C630" s="1208" t="s">
        <v>503</v>
      </c>
      <c r="D630" s="780" t="s">
        <v>5915</v>
      </c>
      <c r="E630" s="265">
        <v>45904</v>
      </c>
      <c r="F630" s="266" t="str">
        <f>IF(_DBcomps[[#This Row],[Lab RTS]]="","No","Yes")</f>
        <v>Yes</v>
      </c>
      <c r="G630" s="267">
        <v>53.9</v>
      </c>
      <c r="H630" s="267"/>
      <c r="I630" s="267"/>
      <c r="J630" s="267"/>
      <c r="K630" s="267"/>
      <c r="L630" s="268"/>
      <c r="M630" s="275"/>
      <c r="N630" s="267"/>
      <c r="O630" s="267"/>
      <c r="P630" s="1354">
        <v>9.69</v>
      </c>
      <c r="Q630" s="269">
        <v>1088</v>
      </c>
      <c r="R630" s="307">
        <v>1.32</v>
      </c>
      <c r="S630" s="307"/>
      <c r="T630" s="271">
        <v>7.39</v>
      </c>
      <c r="U630" s="267"/>
      <c r="V630" s="268"/>
      <c r="W630" s="267"/>
      <c r="X630" s="270"/>
      <c r="Y630" s="274"/>
      <c r="Z630" s="290"/>
      <c r="AA630" s="274"/>
      <c r="AB630" s="275"/>
      <c r="AC630" s="274"/>
      <c r="AD630" s="265"/>
      <c r="AE630" s="274" t="s">
        <v>1505</v>
      </c>
      <c r="AF630" s="274"/>
      <c r="AG630" s="275"/>
      <c r="AH630" s="274"/>
      <c r="AI630" s="274"/>
      <c r="AJ630" s="275"/>
      <c r="AK630" s="270"/>
      <c r="AL630" s="274"/>
      <c r="AM630" s="275"/>
      <c r="AN630" s="274"/>
      <c r="AO630" s="275"/>
      <c r="AP630" s="274"/>
      <c r="AQ630" s="277">
        <f t="shared" ref="AQ630:AQ636" si="88">MONTH(E630)</f>
        <v>9</v>
      </c>
      <c r="AR630" s="275" t="s">
        <v>737</v>
      </c>
      <c r="AS630" s="267"/>
      <c r="AT630" s="273"/>
      <c r="AU630" s="272"/>
      <c r="AV630" s="272"/>
      <c r="AW630" s="268"/>
      <c r="AX630" s="273"/>
      <c r="AY630" s="273"/>
      <c r="AZ630" s="275"/>
      <c r="BA630" s="268"/>
      <c r="BB630" s="268"/>
      <c r="BC630" s="268"/>
      <c r="BD630" s="268"/>
      <c r="BE630" s="267"/>
      <c r="BF630" s="275"/>
      <c r="BG630" s="275"/>
      <c r="BH630" s="275"/>
      <c r="BI630" s="275"/>
      <c r="BJ630" s="278">
        <v>45904</v>
      </c>
      <c r="BK630" s="305">
        <v>45904</v>
      </c>
      <c r="BL630" s="431" t="s">
        <v>5916</v>
      </c>
      <c r="BM630" s="272" t="s">
        <v>5673</v>
      </c>
      <c r="BN630" s="422">
        <v>5</v>
      </c>
      <c r="BO630" s="1381">
        <v>7</v>
      </c>
      <c r="BP630" s="303"/>
      <c r="BQ630" s="293">
        <v>45903</v>
      </c>
      <c r="BR630" s="284" t="s">
        <v>5917</v>
      </c>
      <c r="BS630" s="280" t="str">
        <f>IF(_DBcomps[[#This Row],[Problem]]="","Yes","No")</f>
        <v>Yes</v>
      </c>
      <c r="BT630" s="273"/>
      <c r="BU630" s="273"/>
      <c r="BV630" s="273">
        <v>1</v>
      </c>
      <c r="BW630" s="294"/>
      <c r="BX630" s="273">
        <v>5</v>
      </c>
      <c r="BY630" s="279" t="s">
        <v>1259</v>
      </c>
      <c r="BZ630" s="1122"/>
      <c r="CA630" s="279"/>
      <c r="CB630" s="279"/>
      <c r="CC630" s="279"/>
      <c r="CD630" s="779"/>
      <c r="CE630" s="245"/>
      <c r="CF630" s="245"/>
      <c r="CG630" s="245"/>
    </row>
    <row r="631" spans="1:85">
      <c r="A631" s="1021" t="s">
        <v>58</v>
      </c>
      <c r="B631" s="1208" t="s">
        <v>2127</v>
      </c>
      <c r="C631" s="1208" t="s">
        <v>503</v>
      </c>
      <c r="D631" s="265" t="s">
        <v>5921</v>
      </c>
      <c r="E631" s="1386">
        <v>45904</v>
      </c>
      <c r="F631" s="1409" t="str">
        <f>IF(_DBcomps[[#This Row],[Lab RTS]]="","No","Yes")</f>
        <v>Yes</v>
      </c>
      <c r="G631" s="1384">
        <v>53.64</v>
      </c>
      <c r="H631" s="1384"/>
      <c r="I631" s="1384"/>
      <c r="J631" s="1384"/>
      <c r="K631" s="1384"/>
      <c r="L631" s="1387"/>
      <c r="M631" s="1388"/>
      <c r="N631" s="1384"/>
      <c r="O631" s="1384"/>
      <c r="P631" s="1410">
        <v>9.0299999999999994</v>
      </c>
      <c r="Q631" s="1389">
        <v>1064</v>
      </c>
      <c r="R631" s="1391">
        <v>1.323</v>
      </c>
      <c r="S631" s="1391"/>
      <c r="T631" s="1392">
        <v>7.38</v>
      </c>
      <c r="U631" s="1384"/>
      <c r="V631" s="1387"/>
      <c r="W631" s="1384"/>
      <c r="X631" s="1390"/>
      <c r="Y631" s="1395"/>
      <c r="Z631" s="1396"/>
      <c r="AA631" s="1395"/>
      <c r="AB631" s="1388"/>
      <c r="AC631" s="1395"/>
      <c r="AD631" s="1386"/>
      <c r="AE631" s="274" t="s">
        <v>1505</v>
      </c>
      <c r="AF631" s="1395"/>
      <c r="AG631" s="1388"/>
      <c r="AH631" s="1395"/>
      <c r="AI631" s="1395"/>
      <c r="AJ631" s="1388"/>
      <c r="AK631" s="1390"/>
      <c r="AL631" s="1395"/>
      <c r="AM631" s="1388"/>
      <c r="AN631" s="1395"/>
      <c r="AO631" s="1388"/>
      <c r="AP631" s="1395"/>
      <c r="AQ631" s="1398">
        <f t="shared" si="88"/>
        <v>9</v>
      </c>
      <c r="AR631" s="275" t="s">
        <v>737</v>
      </c>
      <c r="AS631" s="1384"/>
      <c r="AT631" s="1399"/>
      <c r="AU631" s="1400"/>
      <c r="AV631" s="1400"/>
      <c r="AW631" s="1387"/>
      <c r="AX631" s="1399"/>
      <c r="AY631" s="1399"/>
      <c r="AZ631" s="1388"/>
      <c r="BA631" s="268"/>
      <c r="BB631" s="1387"/>
      <c r="BC631" s="1387"/>
      <c r="BD631" s="1387"/>
      <c r="BE631" s="1384"/>
      <c r="BF631" s="1388"/>
      <c r="BG631" s="1388"/>
      <c r="BH631" s="1388"/>
      <c r="BI631" s="1388"/>
      <c r="BJ631" s="1411">
        <v>45905</v>
      </c>
      <c r="BK631" s="1412">
        <v>45905</v>
      </c>
      <c r="BL631" s="431" t="s">
        <v>5922</v>
      </c>
      <c r="BM631" s="272" t="s">
        <v>5673</v>
      </c>
      <c r="BN631" s="1403">
        <v>7</v>
      </c>
      <c r="BO631" s="1413">
        <v>7</v>
      </c>
      <c r="BP631" s="1404"/>
      <c r="BQ631" s="1405">
        <v>45903</v>
      </c>
      <c r="BR631" s="284" t="s">
        <v>5944</v>
      </c>
      <c r="BS631" s="1407" t="str">
        <f>IF(_DBcomps[[#This Row],[Problem]]="","Yes","No")</f>
        <v>Yes</v>
      </c>
      <c r="BT631" s="273"/>
      <c r="BU631" s="1399"/>
      <c r="BV631" s="273">
        <v>1</v>
      </c>
      <c r="BW631" s="294"/>
      <c r="BX631" s="273">
        <v>5</v>
      </c>
      <c r="BY631" s="279" t="s">
        <v>1259</v>
      </c>
      <c r="BZ631" s="1384"/>
      <c r="CA631" s="1402"/>
      <c r="CB631" s="1402"/>
      <c r="CC631" s="1402"/>
      <c r="CD631" s="1415"/>
      <c r="CE631" s="245"/>
      <c r="CF631" s="245"/>
      <c r="CG631" s="245"/>
    </row>
    <row r="632" spans="1:85">
      <c r="A632" s="1021" t="s">
        <v>58</v>
      </c>
      <c r="B632" s="1208" t="s">
        <v>2127</v>
      </c>
      <c r="C632" s="1208" t="s">
        <v>503</v>
      </c>
      <c r="D632" s="265" t="s">
        <v>5948</v>
      </c>
      <c r="E632" s="1386">
        <v>45905</v>
      </c>
      <c r="F632" s="1409" t="str">
        <f>IF(_DBcomps[[#This Row],[Lab RTS]]="","No","Yes")</f>
        <v>Yes</v>
      </c>
      <c r="G632" s="1384">
        <v>53.8</v>
      </c>
      <c r="H632" s="1384"/>
      <c r="I632" s="1384"/>
      <c r="J632" s="1384"/>
      <c r="K632" s="1384"/>
      <c r="L632" s="1387"/>
      <c r="M632" s="1388"/>
      <c r="N632" s="1384"/>
      <c r="O632" s="1384"/>
      <c r="P632" s="1410">
        <v>8.76</v>
      </c>
      <c r="Q632" s="1389">
        <v>1044</v>
      </c>
      <c r="R632" s="1391">
        <v>1.321</v>
      </c>
      <c r="S632" s="1391"/>
      <c r="T632" s="1392">
        <v>7.4</v>
      </c>
      <c r="U632" s="1384"/>
      <c r="V632" s="1387"/>
      <c r="W632" s="1384"/>
      <c r="X632" s="1390"/>
      <c r="Y632" s="1395"/>
      <c r="Z632" s="1396"/>
      <c r="AA632" s="1395"/>
      <c r="AB632" s="1388"/>
      <c r="AC632" s="1395"/>
      <c r="AD632" s="1386"/>
      <c r="AE632" s="274" t="s">
        <v>1505</v>
      </c>
      <c r="AF632" s="1395"/>
      <c r="AG632" s="1388"/>
      <c r="AH632" s="1395"/>
      <c r="AI632" s="1395"/>
      <c r="AJ632" s="1388"/>
      <c r="AK632" s="1390"/>
      <c r="AL632" s="1395"/>
      <c r="AM632" s="1388"/>
      <c r="AN632" s="1395"/>
      <c r="AO632" s="1388"/>
      <c r="AP632" s="1395"/>
      <c r="AQ632" s="1398">
        <f t="shared" si="88"/>
        <v>9</v>
      </c>
      <c r="AR632" s="275" t="s">
        <v>737</v>
      </c>
      <c r="AS632" s="1384"/>
      <c r="AT632" s="1399"/>
      <c r="AU632" s="1400"/>
      <c r="AV632" s="1400"/>
      <c r="AW632" s="1387"/>
      <c r="AX632" s="1399"/>
      <c r="AY632" s="1399"/>
      <c r="AZ632" s="1388"/>
      <c r="BA632" s="268"/>
      <c r="BB632" s="1387"/>
      <c r="BC632" s="1387"/>
      <c r="BD632" s="1387"/>
      <c r="BE632" s="1384"/>
      <c r="BF632" s="1388"/>
      <c r="BG632" s="1388"/>
      <c r="BH632" s="1388"/>
      <c r="BI632" s="1388"/>
      <c r="BJ632" s="1411">
        <v>45905</v>
      </c>
      <c r="BK632" s="1412">
        <v>45905</v>
      </c>
      <c r="BL632" s="431" t="s">
        <v>5949</v>
      </c>
      <c r="BM632" s="272" t="s">
        <v>5673</v>
      </c>
      <c r="BN632" s="1403">
        <v>5</v>
      </c>
      <c r="BO632" s="1413">
        <v>7</v>
      </c>
      <c r="BP632" s="1404"/>
      <c r="BQ632" s="1405">
        <v>45904</v>
      </c>
      <c r="BR632" s="284" t="s">
        <v>5950</v>
      </c>
      <c r="BS632" s="1407" t="str">
        <f>IF(_DBcomps[[#This Row],[Problem]]="","Yes","No")</f>
        <v>Yes</v>
      </c>
      <c r="BT632" s="273"/>
      <c r="BU632" s="1399"/>
      <c r="BV632" s="273">
        <v>1</v>
      </c>
      <c r="BW632" s="294"/>
      <c r="BX632" s="273">
        <v>5</v>
      </c>
      <c r="BY632" s="279" t="s">
        <v>1259</v>
      </c>
      <c r="BZ632" s="1384"/>
      <c r="CA632" s="1402"/>
      <c r="CB632" s="1402"/>
      <c r="CC632" s="1402"/>
      <c r="CD632" s="1415"/>
      <c r="CE632" s="245"/>
      <c r="CF632" s="245"/>
      <c r="CG632" s="245"/>
    </row>
    <row r="633" spans="1:85">
      <c r="A633" s="1021" t="s">
        <v>58</v>
      </c>
      <c r="B633" s="1208" t="s">
        <v>2127</v>
      </c>
      <c r="C633" s="1208" t="s">
        <v>503</v>
      </c>
      <c r="D633" s="265" t="s">
        <v>5955</v>
      </c>
      <c r="E633" s="1386">
        <v>45905</v>
      </c>
      <c r="F633" s="1409" t="str">
        <f>IF(_DBcomps[[#This Row],[Lab RTS]]="","No","Yes")</f>
        <v>Yes</v>
      </c>
      <c r="G633" s="1384">
        <v>53.63</v>
      </c>
      <c r="H633" s="1384"/>
      <c r="I633" s="1384"/>
      <c r="J633" s="1384"/>
      <c r="K633" s="1384"/>
      <c r="L633" s="1387"/>
      <c r="M633" s="1388"/>
      <c r="N633" s="1384"/>
      <c r="O633" s="1384"/>
      <c r="P633" s="1410">
        <v>8.7200000000000006</v>
      </c>
      <c r="Q633" s="1389">
        <v>976</v>
      </c>
      <c r="R633" s="1391">
        <v>1.3180000000000001</v>
      </c>
      <c r="S633" s="1391"/>
      <c r="T633" s="1392">
        <v>7.4</v>
      </c>
      <c r="U633" s="1384"/>
      <c r="V633" s="1387"/>
      <c r="W633" s="1384"/>
      <c r="X633" s="1390"/>
      <c r="Y633" s="1395"/>
      <c r="Z633" s="1396"/>
      <c r="AA633" s="1395"/>
      <c r="AB633" s="1388"/>
      <c r="AC633" s="1395"/>
      <c r="AD633" s="1386"/>
      <c r="AE633" s="274" t="s">
        <v>1505</v>
      </c>
      <c r="AF633" s="1395"/>
      <c r="AG633" s="1388"/>
      <c r="AH633" s="1395"/>
      <c r="AI633" s="1395"/>
      <c r="AJ633" s="1388"/>
      <c r="AK633" s="1390"/>
      <c r="AL633" s="1395"/>
      <c r="AM633" s="1388"/>
      <c r="AN633" s="1395"/>
      <c r="AO633" s="1388"/>
      <c r="AP633" s="1395"/>
      <c r="AQ633" s="1398">
        <f t="shared" si="88"/>
        <v>9</v>
      </c>
      <c r="AR633" s="275" t="s">
        <v>737</v>
      </c>
      <c r="AS633" s="1384"/>
      <c r="AT633" s="1399"/>
      <c r="AU633" s="1400"/>
      <c r="AV633" s="1400"/>
      <c r="AW633" s="1387"/>
      <c r="AX633" s="1399"/>
      <c r="AY633" s="1399"/>
      <c r="AZ633" s="1388"/>
      <c r="BA633" s="268"/>
      <c r="BB633" s="1387"/>
      <c r="BC633" s="1387"/>
      <c r="BD633" s="1387"/>
      <c r="BE633" s="1384"/>
      <c r="BF633" s="1388"/>
      <c r="BG633" s="1388"/>
      <c r="BH633" s="1388"/>
      <c r="BI633" s="1388"/>
      <c r="BJ633" s="1411">
        <v>45905</v>
      </c>
      <c r="BK633" s="1412">
        <v>45905</v>
      </c>
      <c r="BL633" s="431" t="s">
        <v>5956</v>
      </c>
      <c r="BM633" s="272" t="s">
        <v>5673</v>
      </c>
      <c r="BN633" s="1403">
        <v>5</v>
      </c>
      <c r="BO633" s="1413">
        <v>7</v>
      </c>
      <c r="BP633" s="1404"/>
      <c r="BQ633" s="1405">
        <v>45904</v>
      </c>
      <c r="BR633" s="284" t="s">
        <v>5957</v>
      </c>
      <c r="BS633" s="1407" t="str">
        <f>IF(_DBcomps[[#This Row],[Problem]]="","Yes","No")</f>
        <v>Yes</v>
      </c>
      <c r="BT633" s="273"/>
      <c r="BU633" s="1399"/>
      <c r="BV633" s="273">
        <v>1</v>
      </c>
      <c r="BW633" s="294"/>
      <c r="BX633" s="273">
        <v>5</v>
      </c>
      <c r="BY633" s="279" t="s">
        <v>1259</v>
      </c>
      <c r="BZ633" s="1384"/>
      <c r="CA633" s="1402"/>
      <c r="CB633" s="1402"/>
      <c r="CC633" s="1402"/>
      <c r="CD633" s="1415"/>
      <c r="CE633" s="245"/>
      <c r="CF633" s="245"/>
      <c r="CG633" s="245"/>
    </row>
    <row r="634" spans="1:85">
      <c r="A634" s="1021" t="s">
        <v>58</v>
      </c>
      <c r="B634" s="1208" t="s">
        <v>2127</v>
      </c>
      <c r="C634" s="1208" t="s">
        <v>503</v>
      </c>
      <c r="D634" s="265" t="s">
        <v>5981</v>
      </c>
      <c r="E634" s="1386">
        <v>45908</v>
      </c>
      <c r="F634" s="1409" t="str">
        <f>IF(_DBcomps[[#This Row],[Lab RTS]]="","No","Yes")</f>
        <v>Yes</v>
      </c>
      <c r="G634" s="1384">
        <v>53.56</v>
      </c>
      <c r="H634" s="1384"/>
      <c r="I634" s="1384"/>
      <c r="J634" s="1384"/>
      <c r="K634" s="1384"/>
      <c r="L634" s="1387"/>
      <c r="M634" s="1388"/>
      <c r="N634" s="1384"/>
      <c r="O634" s="1384"/>
      <c r="P634" s="1410">
        <v>9.02</v>
      </c>
      <c r="Q634" s="1389">
        <v>1320</v>
      </c>
      <c r="R634" s="1391">
        <v>1.345</v>
      </c>
      <c r="S634" s="1391"/>
      <c r="T634" s="1392">
        <v>7.37</v>
      </c>
      <c r="U634" s="1384"/>
      <c r="V634" s="1387"/>
      <c r="W634" s="1384"/>
      <c r="X634" s="1390"/>
      <c r="Y634" s="1395"/>
      <c r="Z634" s="1396"/>
      <c r="AA634" s="1395"/>
      <c r="AB634" s="1388"/>
      <c r="AC634" s="1395"/>
      <c r="AD634" s="1386"/>
      <c r="AE634" s="274" t="s">
        <v>1505</v>
      </c>
      <c r="AF634" s="1395"/>
      <c r="AG634" s="1388"/>
      <c r="AH634" s="1395"/>
      <c r="AI634" s="1395"/>
      <c r="AJ634" s="1388"/>
      <c r="AK634" s="1390"/>
      <c r="AL634" s="1395"/>
      <c r="AM634" s="1388"/>
      <c r="AN634" s="1395"/>
      <c r="AO634" s="1388"/>
      <c r="AP634" s="1395"/>
      <c r="AQ634" s="1398">
        <f t="shared" si="88"/>
        <v>9</v>
      </c>
      <c r="AR634" s="275" t="s">
        <v>737</v>
      </c>
      <c r="AS634" s="1384"/>
      <c r="AT634" s="1399"/>
      <c r="AU634" s="1400"/>
      <c r="AV634" s="1400"/>
      <c r="AW634" s="1387"/>
      <c r="AX634" s="1399"/>
      <c r="AY634" s="1399"/>
      <c r="AZ634" s="1388"/>
      <c r="BA634" s="268"/>
      <c r="BB634" s="1387"/>
      <c r="BC634" s="1387"/>
      <c r="BD634" s="1387"/>
      <c r="BE634" s="1384"/>
      <c r="BF634" s="1388"/>
      <c r="BG634" s="1388"/>
      <c r="BH634" s="1388"/>
      <c r="BI634" s="1388"/>
      <c r="BJ634" s="1411">
        <v>45908</v>
      </c>
      <c r="BK634" s="305">
        <v>45908</v>
      </c>
      <c r="BL634" s="431" t="s">
        <v>5982</v>
      </c>
      <c r="BM634" s="272" t="s">
        <v>5673</v>
      </c>
      <c r="BN634" s="1403">
        <v>5</v>
      </c>
      <c r="BO634" s="1413">
        <v>7</v>
      </c>
      <c r="BP634" s="1404"/>
      <c r="BQ634" s="1405">
        <v>45904</v>
      </c>
      <c r="BR634" s="284" t="s">
        <v>3624</v>
      </c>
      <c r="BS634" s="1407" t="str">
        <f>IF(_DBcomps[[#This Row],[Problem]]="","Yes","No")</f>
        <v>Yes</v>
      </c>
      <c r="BT634" s="273"/>
      <c r="BU634" s="1399"/>
      <c r="BV634" s="273">
        <v>1</v>
      </c>
      <c r="BW634" s="294"/>
      <c r="BX634" s="273">
        <v>5</v>
      </c>
      <c r="BY634" s="279" t="s">
        <v>1259</v>
      </c>
      <c r="BZ634" s="1384"/>
      <c r="CA634" s="1402"/>
      <c r="CB634" s="1402"/>
      <c r="CC634" s="1402"/>
      <c r="CD634" s="1415"/>
      <c r="CE634" s="245"/>
      <c r="CF634" s="245"/>
      <c r="CG634" s="245"/>
    </row>
    <row r="635" spans="1:85">
      <c r="A635" s="1021" t="s">
        <v>58</v>
      </c>
      <c r="B635" s="1208" t="s">
        <v>2127</v>
      </c>
      <c r="C635" s="1208" t="s">
        <v>503</v>
      </c>
      <c r="D635" s="265" t="s">
        <v>6004</v>
      </c>
      <c r="E635" s="1386">
        <v>45908</v>
      </c>
      <c r="F635" s="1409" t="str">
        <f>IF(_DBcomps[[#This Row],[Lab RTS]]="","No","Yes")</f>
        <v>Yes</v>
      </c>
      <c r="G635" s="1384">
        <v>53.55</v>
      </c>
      <c r="H635" s="1384"/>
      <c r="I635" s="1384"/>
      <c r="J635" s="1384"/>
      <c r="K635" s="1384"/>
      <c r="L635" s="1387"/>
      <c r="M635" s="1388"/>
      <c r="N635" s="1384"/>
      <c r="O635" s="1384"/>
      <c r="P635" s="1410">
        <v>8.82</v>
      </c>
      <c r="Q635" s="1389">
        <v>1204</v>
      </c>
      <c r="R635" s="1391">
        <v>1.33</v>
      </c>
      <c r="S635" s="1391"/>
      <c r="T635" s="1392">
        <v>7.41</v>
      </c>
      <c r="U635" s="1384"/>
      <c r="V635" s="1387"/>
      <c r="W635" s="1384"/>
      <c r="X635" s="1390"/>
      <c r="Y635" s="1395"/>
      <c r="Z635" s="1396"/>
      <c r="AA635" s="1395"/>
      <c r="AB635" s="1388"/>
      <c r="AC635" s="1395"/>
      <c r="AD635" s="1386"/>
      <c r="AE635" s="274" t="s">
        <v>1505</v>
      </c>
      <c r="AF635" s="1395"/>
      <c r="AG635" s="1388"/>
      <c r="AH635" s="1395"/>
      <c r="AI635" s="1395"/>
      <c r="AJ635" s="1388"/>
      <c r="AK635" s="1390"/>
      <c r="AL635" s="1395"/>
      <c r="AM635" s="1388"/>
      <c r="AN635" s="1395"/>
      <c r="AO635" s="1388"/>
      <c r="AP635" s="1395"/>
      <c r="AQ635" s="1398">
        <f t="shared" si="88"/>
        <v>9</v>
      </c>
      <c r="AR635" s="275" t="s">
        <v>737</v>
      </c>
      <c r="AS635" s="1384"/>
      <c r="AT635" s="1399"/>
      <c r="AU635" s="1400"/>
      <c r="AV635" s="1400"/>
      <c r="AW635" s="1387"/>
      <c r="AX635" s="1399"/>
      <c r="AY635" s="1399"/>
      <c r="AZ635" s="1388"/>
      <c r="BA635" s="268"/>
      <c r="BB635" s="1387"/>
      <c r="BC635" s="1387"/>
      <c r="BD635" s="1387"/>
      <c r="BE635" s="1384"/>
      <c r="BF635" s="1388"/>
      <c r="BG635" s="1388"/>
      <c r="BH635" s="1388"/>
      <c r="BI635" s="1388"/>
      <c r="BJ635" s="1411">
        <v>45909</v>
      </c>
      <c r="BK635" s="305">
        <v>45909</v>
      </c>
      <c r="BL635" s="431" t="s">
        <v>6006</v>
      </c>
      <c r="BM635" s="272" t="s">
        <v>5673</v>
      </c>
      <c r="BN635" s="1403">
        <v>6</v>
      </c>
      <c r="BO635" s="1413">
        <v>7</v>
      </c>
      <c r="BP635" s="1404"/>
      <c r="BQ635" s="1405">
        <v>45905</v>
      </c>
      <c r="BR635" s="284" t="s">
        <v>6008</v>
      </c>
      <c r="BS635" s="1407" t="str">
        <f>IF(_DBcomps[[#This Row],[Problem]]="","Yes","No")</f>
        <v>Yes</v>
      </c>
      <c r="BT635" s="273"/>
      <c r="BU635" s="1399"/>
      <c r="BV635" s="273">
        <v>1</v>
      </c>
      <c r="BW635" s="294"/>
      <c r="BX635" s="273">
        <v>5</v>
      </c>
      <c r="BY635" s="279" t="s">
        <v>1259</v>
      </c>
      <c r="BZ635" s="1384"/>
      <c r="CA635" s="1402"/>
      <c r="CB635" s="1402"/>
      <c r="CC635" s="1402"/>
      <c r="CD635" s="1415"/>
      <c r="CE635" s="245"/>
      <c r="CF635" s="245"/>
      <c r="CG635" s="245"/>
    </row>
    <row r="636" spans="1:85">
      <c r="A636" s="1021" t="s">
        <v>58</v>
      </c>
      <c r="B636" s="1208" t="s">
        <v>2127</v>
      </c>
      <c r="C636" s="1208" t="s">
        <v>503</v>
      </c>
      <c r="D636" s="265" t="s">
        <v>6005</v>
      </c>
      <c r="E636" s="1386">
        <v>45908</v>
      </c>
      <c r="F636" s="1409" t="str">
        <f>IF(_DBcomps[[#This Row],[Lab RTS]]="","No","Yes")</f>
        <v>Yes</v>
      </c>
      <c r="G636" s="1384">
        <v>53.6</v>
      </c>
      <c r="H636" s="1384"/>
      <c r="I636" s="1384"/>
      <c r="J636" s="1384"/>
      <c r="K636" s="1384"/>
      <c r="L636" s="1387"/>
      <c r="M636" s="1388"/>
      <c r="N636" s="1384"/>
      <c r="O636" s="1384"/>
      <c r="P636" s="1410">
        <v>8.43</v>
      </c>
      <c r="Q636" s="1389">
        <v>1160</v>
      </c>
      <c r="R636" s="1391">
        <v>1.3240000000000001</v>
      </c>
      <c r="S636" s="1391"/>
      <c r="T636" s="1392">
        <v>7.39</v>
      </c>
      <c r="U636" s="1384"/>
      <c r="V636" s="1387"/>
      <c r="W636" s="1384"/>
      <c r="X636" s="1390"/>
      <c r="Y636" s="1395"/>
      <c r="Z636" s="1396"/>
      <c r="AA636" s="1395"/>
      <c r="AB636" s="1388"/>
      <c r="AC636" s="1395"/>
      <c r="AD636" s="1386"/>
      <c r="AE636" s="274" t="s">
        <v>1505</v>
      </c>
      <c r="AF636" s="1395"/>
      <c r="AG636" s="1388"/>
      <c r="AH636" s="1395"/>
      <c r="AI636" s="1395"/>
      <c r="AJ636" s="1388"/>
      <c r="AK636" s="1390"/>
      <c r="AL636" s="1395"/>
      <c r="AM636" s="1388"/>
      <c r="AN636" s="1395"/>
      <c r="AO636" s="1388"/>
      <c r="AP636" s="1395"/>
      <c r="AQ636" s="1398">
        <f t="shared" si="88"/>
        <v>9</v>
      </c>
      <c r="AR636" s="275" t="s">
        <v>737</v>
      </c>
      <c r="AS636" s="1384"/>
      <c r="AT636" s="1399"/>
      <c r="AU636" s="1400"/>
      <c r="AV636" s="1400"/>
      <c r="AW636" s="1387"/>
      <c r="AX636" s="1399"/>
      <c r="AY636" s="1399"/>
      <c r="AZ636" s="1388"/>
      <c r="BA636" s="268"/>
      <c r="BB636" s="1387"/>
      <c r="BC636" s="1387"/>
      <c r="BD636" s="1387"/>
      <c r="BE636" s="1384"/>
      <c r="BF636" s="1388"/>
      <c r="BG636" s="1388"/>
      <c r="BH636" s="1388"/>
      <c r="BI636" s="1388"/>
      <c r="BJ636" s="1411">
        <v>45909</v>
      </c>
      <c r="BK636" s="305">
        <v>45909</v>
      </c>
      <c r="BL636" s="431" t="s">
        <v>6007</v>
      </c>
      <c r="BM636" s="272" t="s">
        <v>5673</v>
      </c>
      <c r="BN636" s="1403">
        <v>7</v>
      </c>
      <c r="BO636" s="1413">
        <v>7</v>
      </c>
      <c r="BP636" s="1404"/>
      <c r="BQ636" s="1405">
        <v>45905</v>
      </c>
      <c r="BR636" s="284" t="s">
        <v>2479</v>
      </c>
      <c r="BS636" s="1407" t="str">
        <f>IF(_DBcomps[[#This Row],[Problem]]="","Yes","No")</f>
        <v>Yes</v>
      </c>
      <c r="BT636" s="273"/>
      <c r="BU636" s="1399"/>
      <c r="BV636" s="273">
        <v>1</v>
      </c>
      <c r="BW636" s="294"/>
      <c r="BX636" s="273">
        <v>5</v>
      </c>
      <c r="BY636" s="279" t="s">
        <v>1259</v>
      </c>
      <c r="BZ636" s="1384"/>
      <c r="CA636" s="1402"/>
      <c r="CB636" s="1402"/>
      <c r="CC636" s="1402"/>
      <c r="CD636" s="1415"/>
      <c r="CE636" s="245"/>
      <c r="CF636" s="245"/>
      <c r="CG636" s="245"/>
    </row>
    <row r="637" spans="1:85">
      <c r="A637" s="1021" t="s">
        <v>58</v>
      </c>
      <c r="B637" s="1208" t="s">
        <v>2127</v>
      </c>
      <c r="C637" s="1208" t="s">
        <v>503</v>
      </c>
      <c r="D637" s="265" t="s">
        <v>6009</v>
      </c>
      <c r="E637" s="1386">
        <v>45909</v>
      </c>
      <c r="F637" s="1409" t="str">
        <f>IF(_DBcomps[[#This Row],[Lab RTS]]="","No","Yes")</f>
        <v>Yes</v>
      </c>
      <c r="G637" s="1384">
        <v>53.71</v>
      </c>
      <c r="H637" s="1384"/>
      <c r="I637" s="1384"/>
      <c r="J637" s="1384"/>
      <c r="K637" s="1384"/>
      <c r="L637" s="1387"/>
      <c r="M637" s="1388"/>
      <c r="N637" s="1384"/>
      <c r="O637" s="1384"/>
      <c r="P637" s="1410">
        <v>9.02</v>
      </c>
      <c r="Q637" s="1389">
        <v>1080</v>
      </c>
      <c r="R637" s="1391">
        <v>1.3260000000000001</v>
      </c>
      <c r="S637" s="1391"/>
      <c r="T637" s="1392">
        <v>7.29</v>
      </c>
      <c r="U637" s="1384"/>
      <c r="V637" s="1387"/>
      <c r="W637" s="1384"/>
      <c r="X637" s="1390"/>
      <c r="Y637" s="1395"/>
      <c r="Z637" s="1396"/>
      <c r="AA637" s="1395"/>
      <c r="AB637" s="1388"/>
      <c r="AC637" s="1395"/>
      <c r="AD637" s="1386"/>
      <c r="AE637" s="274" t="s">
        <v>1505</v>
      </c>
      <c r="AF637" s="1395"/>
      <c r="AG637" s="1388"/>
      <c r="AH637" s="1395"/>
      <c r="AI637" s="1395"/>
      <c r="AJ637" s="1388"/>
      <c r="AK637" s="1390"/>
      <c r="AL637" s="1395"/>
      <c r="AM637" s="1388"/>
      <c r="AN637" s="1395"/>
      <c r="AO637" s="1388"/>
      <c r="AP637" s="1395"/>
      <c r="AQ637" s="1398">
        <f t="shared" ref="AQ637:AQ644" si="89">MONTH(E637)</f>
        <v>9</v>
      </c>
      <c r="AR637" s="275" t="s">
        <v>737</v>
      </c>
      <c r="AS637" s="1384"/>
      <c r="AT637" s="1399"/>
      <c r="AU637" s="1400"/>
      <c r="AV637" s="1400"/>
      <c r="AW637" s="1387"/>
      <c r="AX637" s="1399"/>
      <c r="AY637" s="1399"/>
      <c r="AZ637" s="1388"/>
      <c r="BA637" s="268"/>
      <c r="BB637" s="1387"/>
      <c r="BC637" s="1387"/>
      <c r="BD637" s="1387"/>
      <c r="BE637" s="1384"/>
      <c r="BF637" s="1388"/>
      <c r="BG637" s="1388"/>
      <c r="BH637" s="1388"/>
      <c r="BI637" s="1388"/>
      <c r="BJ637" s="1411">
        <v>45909</v>
      </c>
      <c r="BK637" s="305">
        <v>45909</v>
      </c>
      <c r="BL637" s="431" t="s">
        <v>6011</v>
      </c>
      <c r="BM637" s="272" t="s">
        <v>5673</v>
      </c>
      <c r="BN637" s="1403">
        <v>6</v>
      </c>
      <c r="BO637" s="1413">
        <v>7</v>
      </c>
      <c r="BP637" s="1404"/>
      <c r="BQ637" s="1405">
        <v>45906</v>
      </c>
      <c r="BR637" s="284" t="s">
        <v>6013</v>
      </c>
      <c r="BS637" s="1407" t="str">
        <f>IF(_DBcomps[[#This Row],[Problem]]="","Yes","No")</f>
        <v>Yes</v>
      </c>
      <c r="BT637" s="273"/>
      <c r="BU637" s="1399"/>
      <c r="BV637" s="273">
        <v>1</v>
      </c>
      <c r="BW637" s="294"/>
      <c r="BX637" s="273">
        <v>5</v>
      </c>
      <c r="BY637" s="279" t="s">
        <v>1259</v>
      </c>
      <c r="BZ637" s="1384"/>
      <c r="CA637" s="1402"/>
      <c r="CB637" s="1402"/>
      <c r="CC637" s="1402"/>
      <c r="CD637" s="1415"/>
      <c r="CE637" s="245"/>
      <c r="CF637" s="245"/>
      <c r="CG637" s="245"/>
    </row>
    <row r="638" spans="1:85">
      <c r="A638" s="1021" t="s">
        <v>58</v>
      </c>
      <c r="B638" s="1208" t="s">
        <v>2127</v>
      </c>
      <c r="C638" s="1208" t="s">
        <v>503</v>
      </c>
      <c r="D638" s="265" t="s">
        <v>6010</v>
      </c>
      <c r="E638" s="1386">
        <v>45909</v>
      </c>
      <c r="F638" s="1409" t="str">
        <f>IF(_DBcomps[[#This Row],[Lab RTS]]="","No","Yes")</f>
        <v>Yes</v>
      </c>
      <c r="G638" s="1384">
        <v>53.09</v>
      </c>
      <c r="H638" s="1384"/>
      <c r="I638" s="1384"/>
      <c r="J638" s="1384"/>
      <c r="K638" s="1384"/>
      <c r="L638" s="1387"/>
      <c r="M638" s="1388"/>
      <c r="N638" s="1384"/>
      <c r="O638" s="1384"/>
      <c r="P638" s="1410">
        <v>9.15</v>
      </c>
      <c r="Q638" s="1389">
        <v>1116</v>
      </c>
      <c r="R638" s="1391">
        <v>1.3260000000000001</v>
      </c>
      <c r="S638" s="1391"/>
      <c r="T638" s="1392">
        <v>7.39</v>
      </c>
      <c r="U638" s="1384"/>
      <c r="V638" s="1387"/>
      <c r="W638" s="1384"/>
      <c r="X638" s="1390"/>
      <c r="Y638" s="1395"/>
      <c r="Z638" s="1396"/>
      <c r="AA638" s="1395"/>
      <c r="AB638" s="1388"/>
      <c r="AC638" s="1395"/>
      <c r="AD638" s="1386"/>
      <c r="AE638" s="274" t="s">
        <v>1505</v>
      </c>
      <c r="AF638" s="1395"/>
      <c r="AG638" s="1388"/>
      <c r="AH638" s="1395"/>
      <c r="AI638" s="1395"/>
      <c r="AJ638" s="1388"/>
      <c r="AK638" s="1390"/>
      <c r="AL638" s="1395"/>
      <c r="AM638" s="1388"/>
      <c r="AN638" s="1395"/>
      <c r="AO638" s="1388"/>
      <c r="AP638" s="1395"/>
      <c r="AQ638" s="1398">
        <f t="shared" si="89"/>
        <v>9</v>
      </c>
      <c r="AR638" s="275" t="s">
        <v>737</v>
      </c>
      <c r="AS638" s="1384"/>
      <c r="AT638" s="1399"/>
      <c r="AU638" s="1400"/>
      <c r="AV638" s="1400"/>
      <c r="AW638" s="1387"/>
      <c r="AX638" s="1399"/>
      <c r="AY638" s="1399"/>
      <c r="AZ638" s="1388"/>
      <c r="BA638" s="268"/>
      <c r="BB638" s="1387"/>
      <c r="BC638" s="1387"/>
      <c r="BD638" s="1387"/>
      <c r="BE638" s="1384"/>
      <c r="BF638" s="1388"/>
      <c r="BG638" s="1388"/>
      <c r="BH638" s="1388"/>
      <c r="BI638" s="1388"/>
      <c r="BJ638" s="1411">
        <v>45909</v>
      </c>
      <c r="BK638" s="305">
        <v>45909</v>
      </c>
      <c r="BL638" s="431" t="s">
        <v>6012</v>
      </c>
      <c r="BM638" s="272" t="s">
        <v>5673</v>
      </c>
      <c r="BN638" s="1403">
        <v>5</v>
      </c>
      <c r="BO638" s="1413">
        <v>7</v>
      </c>
      <c r="BP638" s="1404"/>
      <c r="BQ638" s="1405">
        <v>45908</v>
      </c>
      <c r="BR638" s="284" t="s">
        <v>1584</v>
      </c>
      <c r="BS638" s="1407" t="str">
        <f>IF(_DBcomps[[#This Row],[Problem]]="","Yes","No")</f>
        <v>Yes</v>
      </c>
      <c r="BT638" s="273"/>
      <c r="BU638" s="1399"/>
      <c r="BV638" s="273">
        <v>1</v>
      </c>
      <c r="BW638" s="294"/>
      <c r="BX638" s="273">
        <v>5</v>
      </c>
      <c r="BY638" s="279" t="s">
        <v>1259</v>
      </c>
      <c r="BZ638" s="1384"/>
      <c r="CA638" s="1402"/>
      <c r="CB638" s="1402"/>
      <c r="CC638" s="1402"/>
      <c r="CD638" s="1415"/>
      <c r="CE638" s="245"/>
      <c r="CF638" s="245"/>
      <c r="CG638" s="245"/>
    </row>
    <row r="639" spans="1:85">
      <c r="A639" s="1021" t="s">
        <v>58</v>
      </c>
      <c r="B639" s="1208" t="s">
        <v>2127</v>
      </c>
      <c r="C639" s="1208" t="s">
        <v>503</v>
      </c>
      <c r="D639" s="265" t="s">
        <v>6042</v>
      </c>
      <c r="E639" s="1386">
        <v>45910</v>
      </c>
      <c r="F639" s="1409" t="str">
        <f>IF(_DBcomps[[#This Row],[Lab RTS]]="","No","Yes")</f>
        <v>Yes</v>
      </c>
      <c r="G639" s="1384">
        <v>53.91</v>
      </c>
      <c r="H639" s="1384"/>
      <c r="I639" s="1384"/>
      <c r="J639" s="1384"/>
      <c r="K639" s="1384"/>
      <c r="L639" s="1387"/>
      <c r="M639" s="1388"/>
      <c r="N639" s="1384"/>
      <c r="O639" s="1384"/>
      <c r="P639" s="1410">
        <v>9.92</v>
      </c>
      <c r="Q639" s="1389">
        <v>1124</v>
      </c>
      <c r="R639" s="1391">
        <v>1.3320000000000001</v>
      </c>
      <c r="S639" s="1391"/>
      <c r="T639" s="1392">
        <v>7.29</v>
      </c>
      <c r="U639" s="1384"/>
      <c r="V639" s="1387"/>
      <c r="W639" s="1384"/>
      <c r="X639" s="1390"/>
      <c r="Y639" s="1395"/>
      <c r="Z639" s="1396"/>
      <c r="AA639" s="1395"/>
      <c r="AB639" s="1388"/>
      <c r="AC639" s="1395"/>
      <c r="AD639" s="1386"/>
      <c r="AE639" s="274" t="s">
        <v>1505</v>
      </c>
      <c r="AF639" s="1395"/>
      <c r="AG639" s="1388"/>
      <c r="AH639" s="1395"/>
      <c r="AI639" s="1395"/>
      <c r="AJ639" s="1388"/>
      <c r="AK639" s="1390"/>
      <c r="AL639" s="1395"/>
      <c r="AM639" s="1388"/>
      <c r="AN639" s="1395"/>
      <c r="AO639" s="1388"/>
      <c r="AP639" s="1395"/>
      <c r="AQ639" s="1398">
        <f t="shared" si="89"/>
        <v>9</v>
      </c>
      <c r="AR639" s="275" t="s">
        <v>737</v>
      </c>
      <c r="AS639" s="1384"/>
      <c r="AT639" s="1399"/>
      <c r="AU639" s="1400"/>
      <c r="AV639" s="1400"/>
      <c r="AW639" s="1387"/>
      <c r="AX639" s="1399"/>
      <c r="AY639" s="1399"/>
      <c r="AZ639" s="1388"/>
      <c r="BA639" s="268"/>
      <c r="BB639" s="1387"/>
      <c r="BC639" s="1387"/>
      <c r="BD639" s="1387"/>
      <c r="BE639" s="1384"/>
      <c r="BF639" s="1388"/>
      <c r="BG639" s="1388"/>
      <c r="BH639" s="1388"/>
      <c r="BI639" s="1388"/>
      <c r="BJ639" s="1411">
        <v>45911</v>
      </c>
      <c r="BK639" s="305">
        <v>45911</v>
      </c>
      <c r="BL639" s="431" t="s">
        <v>6045</v>
      </c>
      <c r="BM639" s="272" t="s">
        <v>5673</v>
      </c>
      <c r="BN639" s="1403">
        <v>4</v>
      </c>
      <c r="BO639" s="1413">
        <v>7</v>
      </c>
      <c r="BP639" s="1404"/>
      <c r="BQ639" s="1405">
        <v>45909</v>
      </c>
      <c r="BR639" s="284" t="s">
        <v>4963</v>
      </c>
      <c r="BS639" s="1407" t="str">
        <f>IF(_DBcomps[[#This Row],[Problem]]="","Yes","No")</f>
        <v>Yes</v>
      </c>
      <c r="BT639" s="273"/>
      <c r="BU639" s="1399"/>
      <c r="BV639" s="273">
        <v>1</v>
      </c>
      <c r="BW639" s="294"/>
      <c r="BX639" s="273">
        <v>5</v>
      </c>
      <c r="BY639" s="279" t="s">
        <v>1259</v>
      </c>
      <c r="BZ639" s="1384"/>
      <c r="CA639" s="1402"/>
      <c r="CB639" s="1402"/>
      <c r="CC639" s="1402"/>
      <c r="CD639" s="1415"/>
      <c r="CE639" s="245"/>
      <c r="CF639" s="245"/>
      <c r="CG639" s="245"/>
    </row>
    <row r="640" spans="1:85">
      <c r="A640" s="1021" t="s">
        <v>58</v>
      </c>
      <c r="B640" s="1208" t="s">
        <v>2127</v>
      </c>
      <c r="C640" s="1208" t="s">
        <v>503</v>
      </c>
      <c r="D640" s="265" t="s">
        <v>6043</v>
      </c>
      <c r="E640" s="1386">
        <v>45910</v>
      </c>
      <c r="F640" s="1409" t="str">
        <f>IF(_DBcomps[[#This Row],[Lab RTS]]="","No","Yes")</f>
        <v>Yes</v>
      </c>
      <c r="G640" s="1384">
        <v>54.25</v>
      </c>
      <c r="H640" s="1384"/>
      <c r="I640" s="1384"/>
      <c r="J640" s="1384"/>
      <c r="K640" s="1384"/>
      <c r="L640" s="1387"/>
      <c r="M640" s="1388"/>
      <c r="N640" s="1384"/>
      <c r="O640" s="1384"/>
      <c r="P640" s="1410">
        <v>9.58</v>
      </c>
      <c r="Q640" s="1389">
        <v>1056</v>
      </c>
      <c r="R640" s="1391">
        <v>1.3260000000000001</v>
      </c>
      <c r="S640" s="1391"/>
      <c r="T640" s="1392">
        <v>7.29</v>
      </c>
      <c r="U640" s="1384"/>
      <c r="V640" s="1387"/>
      <c r="W640" s="1384"/>
      <c r="X640" s="1390"/>
      <c r="Y640" s="1395"/>
      <c r="Z640" s="1396"/>
      <c r="AA640" s="1395"/>
      <c r="AB640" s="1388"/>
      <c r="AC640" s="1395"/>
      <c r="AD640" s="1386"/>
      <c r="AE640" s="274" t="s">
        <v>1505</v>
      </c>
      <c r="AF640" s="1395"/>
      <c r="AG640" s="1388"/>
      <c r="AH640" s="1395"/>
      <c r="AI640" s="1395"/>
      <c r="AJ640" s="1388"/>
      <c r="AK640" s="1390"/>
      <c r="AL640" s="1395"/>
      <c r="AM640" s="1388"/>
      <c r="AN640" s="1395"/>
      <c r="AO640" s="1388"/>
      <c r="AP640" s="1395"/>
      <c r="AQ640" s="1398">
        <f t="shared" si="89"/>
        <v>9</v>
      </c>
      <c r="AR640" s="275" t="s">
        <v>737</v>
      </c>
      <c r="AS640" s="1384"/>
      <c r="AT640" s="1399"/>
      <c r="AU640" s="1400"/>
      <c r="AV640" s="1400"/>
      <c r="AW640" s="1387"/>
      <c r="AX640" s="1399"/>
      <c r="AY640" s="1399"/>
      <c r="AZ640" s="1388"/>
      <c r="BA640" s="268"/>
      <c r="BB640" s="1387"/>
      <c r="BC640" s="1387"/>
      <c r="BD640" s="1387"/>
      <c r="BE640" s="1384"/>
      <c r="BF640" s="1388"/>
      <c r="BG640" s="1388"/>
      <c r="BH640" s="1388"/>
      <c r="BI640" s="1388"/>
      <c r="BJ640" s="1411">
        <v>45911</v>
      </c>
      <c r="BK640" s="305">
        <v>45911</v>
      </c>
      <c r="BL640" s="431" t="s">
        <v>6046</v>
      </c>
      <c r="BM640" s="272" t="s">
        <v>5673</v>
      </c>
      <c r="BN640" s="1403">
        <v>6</v>
      </c>
      <c r="BO640" s="1413">
        <v>7</v>
      </c>
      <c r="BP640" s="1404"/>
      <c r="BQ640" s="1405">
        <v>45909</v>
      </c>
      <c r="BR640" s="284" t="s">
        <v>6048</v>
      </c>
      <c r="BS640" s="1407" t="str">
        <f>IF(_DBcomps[[#This Row],[Problem]]="","Yes","No")</f>
        <v>Yes</v>
      </c>
      <c r="BT640" s="273"/>
      <c r="BU640" s="1399"/>
      <c r="BV640" s="273">
        <v>1</v>
      </c>
      <c r="BW640" s="294"/>
      <c r="BX640" s="273">
        <v>5</v>
      </c>
      <c r="BY640" s="279" t="s">
        <v>1259</v>
      </c>
      <c r="BZ640" s="1384"/>
      <c r="CA640" s="1402"/>
      <c r="CB640" s="1402"/>
      <c r="CC640" s="1402"/>
      <c r="CD640" s="1415"/>
      <c r="CE640" s="245"/>
      <c r="CF640" s="245"/>
      <c r="CG640" s="245"/>
    </row>
    <row r="641" spans="1:85">
      <c r="A641" s="1021" t="s">
        <v>58</v>
      </c>
      <c r="B641" s="1208" t="s">
        <v>2127</v>
      </c>
      <c r="C641" s="1208" t="s">
        <v>503</v>
      </c>
      <c r="D641" s="265" t="s">
        <v>6044</v>
      </c>
      <c r="E641" s="1386">
        <v>45910</v>
      </c>
      <c r="F641" s="1409" t="str">
        <f>IF(_DBcomps[[#This Row],[Lab RTS]]="","No","Yes")</f>
        <v>Yes</v>
      </c>
      <c r="G641" s="1384">
        <v>53.94</v>
      </c>
      <c r="H641" s="1384"/>
      <c r="I641" s="1384"/>
      <c r="J641" s="1384"/>
      <c r="K641" s="1384"/>
      <c r="L641" s="1387"/>
      <c r="M641" s="1388"/>
      <c r="N641" s="1384"/>
      <c r="O641" s="1384"/>
      <c r="P641" s="1410">
        <v>9.43</v>
      </c>
      <c r="Q641" s="1389">
        <v>1011</v>
      </c>
      <c r="R641" s="1391">
        <v>1.3260000000000001</v>
      </c>
      <c r="S641" s="1391"/>
      <c r="T641" s="1392">
        <v>7.29</v>
      </c>
      <c r="U641" s="1384"/>
      <c r="V641" s="1387"/>
      <c r="W641" s="1384"/>
      <c r="X641" s="1390"/>
      <c r="Y641" s="1395"/>
      <c r="Z641" s="1396"/>
      <c r="AA641" s="1395"/>
      <c r="AB641" s="1388"/>
      <c r="AC641" s="1395"/>
      <c r="AD641" s="1386"/>
      <c r="AE641" s="274" t="s">
        <v>1505</v>
      </c>
      <c r="AF641" s="1395"/>
      <c r="AG641" s="1388"/>
      <c r="AH641" s="1395"/>
      <c r="AI641" s="1395"/>
      <c r="AJ641" s="1388"/>
      <c r="AK641" s="1390"/>
      <c r="AL641" s="1395"/>
      <c r="AM641" s="1388"/>
      <c r="AN641" s="1395"/>
      <c r="AO641" s="1388"/>
      <c r="AP641" s="1395"/>
      <c r="AQ641" s="1398">
        <f t="shared" si="89"/>
        <v>9</v>
      </c>
      <c r="AR641" s="275" t="s">
        <v>737</v>
      </c>
      <c r="AS641" s="1384"/>
      <c r="AT641" s="1399"/>
      <c r="AU641" s="1400"/>
      <c r="AV641" s="1400"/>
      <c r="AW641" s="1387"/>
      <c r="AX641" s="1399"/>
      <c r="AY641" s="1399"/>
      <c r="AZ641" s="1388"/>
      <c r="BA641" s="268"/>
      <c r="BB641" s="1387"/>
      <c r="BC641" s="1387"/>
      <c r="BD641" s="1387"/>
      <c r="BE641" s="1384"/>
      <c r="BF641" s="1388"/>
      <c r="BG641" s="1388"/>
      <c r="BH641" s="1388"/>
      <c r="BI641" s="1388"/>
      <c r="BJ641" s="1411">
        <v>45911</v>
      </c>
      <c r="BK641" s="305">
        <v>45911</v>
      </c>
      <c r="BL641" s="431" t="s">
        <v>6047</v>
      </c>
      <c r="BM641" s="272" t="s">
        <v>5673</v>
      </c>
      <c r="BN641" s="1403">
        <v>9</v>
      </c>
      <c r="BO641" s="1413">
        <v>7</v>
      </c>
      <c r="BP641" s="1404"/>
      <c r="BQ641" s="1405">
        <v>45909</v>
      </c>
      <c r="BR641" s="284" t="s">
        <v>6049</v>
      </c>
      <c r="BS641" s="1407" t="str">
        <f>IF(_DBcomps[[#This Row],[Problem]]="","Yes","No")</f>
        <v>Yes</v>
      </c>
      <c r="BT641" s="273"/>
      <c r="BU641" s="1399"/>
      <c r="BV641" s="273">
        <v>1</v>
      </c>
      <c r="BW641" s="294"/>
      <c r="BX641" s="273">
        <v>5</v>
      </c>
      <c r="BY641" s="279" t="s">
        <v>1259</v>
      </c>
      <c r="BZ641" s="1384"/>
      <c r="CA641" s="1402"/>
      <c r="CB641" s="1402"/>
      <c r="CC641" s="1402"/>
      <c r="CD641" s="1415"/>
      <c r="CE641" s="245"/>
      <c r="CF641" s="245"/>
      <c r="CG641" s="245"/>
    </row>
    <row r="642" spans="1:85">
      <c r="A642" s="1021" t="s">
        <v>58</v>
      </c>
      <c r="B642" s="1208" t="s">
        <v>2127</v>
      </c>
      <c r="C642" s="1208" t="s">
        <v>503</v>
      </c>
      <c r="D642" s="265" t="s">
        <v>6129</v>
      </c>
      <c r="E642" s="1386">
        <v>45911</v>
      </c>
      <c r="F642" s="1409" t="str">
        <f>IF(_DBcomps[[#This Row],[Lab RTS]]="","No","Yes")</f>
        <v>Yes</v>
      </c>
      <c r="G642" s="1384">
        <v>54.08</v>
      </c>
      <c r="H642" s="1384"/>
      <c r="I642" s="1384"/>
      <c r="J642" s="1384"/>
      <c r="K642" s="1384"/>
      <c r="L642" s="1387"/>
      <c r="M642" s="1388"/>
      <c r="N642" s="1384"/>
      <c r="O642" s="1384"/>
      <c r="P642" s="1410">
        <v>9.58</v>
      </c>
      <c r="Q642" s="1389">
        <v>1084</v>
      </c>
      <c r="R642" s="1391">
        <v>1.33</v>
      </c>
      <c r="S642" s="1391"/>
      <c r="T642" s="1392">
        <v>7.4</v>
      </c>
      <c r="U642" s="1384"/>
      <c r="V642" s="1387"/>
      <c r="W642" s="1384"/>
      <c r="X642" s="1390"/>
      <c r="Y642" s="1395"/>
      <c r="Z642" s="1396"/>
      <c r="AA642" s="1395"/>
      <c r="AB642" s="1388"/>
      <c r="AC642" s="1395"/>
      <c r="AD642" s="1386"/>
      <c r="AE642" s="274" t="s">
        <v>1505</v>
      </c>
      <c r="AF642" s="1395"/>
      <c r="AG642" s="1388"/>
      <c r="AH642" s="1395"/>
      <c r="AI642" s="1395"/>
      <c r="AJ642" s="1388"/>
      <c r="AK642" s="1390"/>
      <c r="AL642" s="1395"/>
      <c r="AM642" s="1388"/>
      <c r="AN642" s="1395"/>
      <c r="AO642" s="1388"/>
      <c r="AP642" s="1395"/>
      <c r="AQ642" s="1398">
        <f t="shared" si="89"/>
        <v>9</v>
      </c>
      <c r="AR642" s="275" t="s">
        <v>737</v>
      </c>
      <c r="AS642" s="1384"/>
      <c r="AT642" s="1399"/>
      <c r="AU642" s="1400"/>
      <c r="AV642" s="1400"/>
      <c r="AW642" s="1387"/>
      <c r="AX642" s="1399"/>
      <c r="AY642" s="1399"/>
      <c r="AZ642" s="1388"/>
      <c r="BA642" s="268"/>
      <c r="BB642" s="1387"/>
      <c r="BC642" s="1387"/>
      <c r="BD642" s="1387"/>
      <c r="BE642" s="1384"/>
      <c r="BF642" s="1388"/>
      <c r="BG642" s="1388"/>
      <c r="BH642" s="1388"/>
      <c r="BI642" s="1388"/>
      <c r="BJ642" s="1411">
        <v>45915</v>
      </c>
      <c r="BK642" s="305">
        <v>45915</v>
      </c>
      <c r="BL642" s="431" t="s">
        <v>6132</v>
      </c>
      <c r="BM642" s="272" t="s">
        <v>5673</v>
      </c>
      <c r="BN642" s="1403">
        <v>6</v>
      </c>
      <c r="BO642" s="1413">
        <v>7</v>
      </c>
      <c r="BP642" s="1404"/>
      <c r="BQ642" s="1405">
        <v>45910</v>
      </c>
      <c r="BR642" s="284" t="s">
        <v>6135</v>
      </c>
      <c r="BS642" s="1407" t="str">
        <f>IF(_DBcomps[[#This Row],[Problem]]="","Yes","No")</f>
        <v>Yes</v>
      </c>
      <c r="BT642" s="273"/>
      <c r="BU642" s="1399"/>
      <c r="BV642" s="273">
        <v>1</v>
      </c>
      <c r="BW642" s="294"/>
      <c r="BX642" s="273">
        <v>5</v>
      </c>
      <c r="BY642" s="279" t="s">
        <v>1259</v>
      </c>
      <c r="BZ642" s="1384"/>
      <c r="CA642" s="1402"/>
      <c r="CB642" s="1402"/>
      <c r="CC642" s="1402"/>
      <c r="CD642" s="1415"/>
      <c r="CE642" s="245"/>
      <c r="CF642" s="245"/>
      <c r="CG642" s="245"/>
    </row>
    <row r="643" spans="1:85">
      <c r="A643" s="1021" t="s">
        <v>58</v>
      </c>
      <c r="B643" s="1208" t="s">
        <v>2127</v>
      </c>
      <c r="C643" s="1208" t="s">
        <v>503</v>
      </c>
      <c r="D643" s="265" t="s">
        <v>6130</v>
      </c>
      <c r="E643" s="1386">
        <v>45911</v>
      </c>
      <c r="F643" s="1409" t="str">
        <f>IF(_DBcomps[[#This Row],[Lab RTS]]="","No","Yes")</f>
        <v>Yes</v>
      </c>
      <c r="G643" s="1384">
        <v>53.58</v>
      </c>
      <c r="H643" s="1384"/>
      <c r="I643" s="1384"/>
      <c r="J643" s="1384"/>
      <c r="K643" s="1384"/>
      <c r="L643" s="1387"/>
      <c r="M643" s="1388"/>
      <c r="N643" s="1384"/>
      <c r="O643" s="1384"/>
      <c r="P643" s="1410">
        <v>9.67</v>
      </c>
      <c r="Q643" s="1389">
        <v>1076</v>
      </c>
      <c r="R643" s="1391">
        <v>1.31</v>
      </c>
      <c r="S643" s="1391"/>
      <c r="T643" s="1392">
        <v>7.46</v>
      </c>
      <c r="U643" s="1384"/>
      <c r="V643" s="1387"/>
      <c r="W643" s="1384"/>
      <c r="X643" s="1390"/>
      <c r="Y643" s="1395"/>
      <c r="Z643" s="1396"/>
      <c r="AA643" s="1395"/>
      <c r="AB643" s="1388"/>
      <c r="AC643" s="1395"/>
      <c r="AD643" s="1386"/>
      <c r="AE643" s="274" t="s">
        <v>1505</v>
      </c>
      <c r="AF643" s="1395"/>
      <c r="AG643" s="1388"/>
      <c r="AH643" s="1395"/>
      <c r="AI643" s="1395"/>
      <c r="AJ643" s="1388"/>
      <c r="AK643" s="1390"/>
      <c r="AL643" s="1395"/>
      <c r="AM643" s="1388"/>
      <c r="AN643" s="1395"/>
      <c r="AO643" s="1388"/>
      <c r="AP643" s="1395"/>
      <c r="AQ643" s="1398">
        <f t="shared" si="89"/>
        <v>9</v>
      </c>
      <c r="AR643" s="275" t="s">
        <v>737</v>
      </c>
      <c r="AS643" s="1384"/>
      <c r="AT643" s="1399"/>
      <c r="AU643" s="1400"/>
      <c r="AV643" s="1400"/>
      <c r="AW643" s="1387"/>
      <c r="AX643" s="1399"/>
      <c r="AY643" s="1399"/>
      <c r="AZ643" s="1388"/>
      <c r="BA643" s="268"/>
      <c r="BB643" s="1387"/>
      <c r="BC643" s="1387"/>
      <c r="BD643" s="1387"/>
      <c r="BE643" s="1384"/>
      <c r="BF643" s="1388"/>
      <c r="BG643" s="1388"/>
      <c r="BH643" s="1388"/>
      <c r="BI643" s="1388"/>
      <c r="BJ643" s="1411">
        <v>45915</v>
      </c>
      <c r="BK643" s="305">
        <v>45915</v>
      </c>
      <c r="BL643" s="431" t="s">
        <v>6133</v>
      </c>
      <c r="BM643" s="272" t="s">
        <v>5673</v>
      </c>
      <c r="BN643" s="1403">
        <v>5</v>
      </c>
      <c r="BO643" s="1413">
        <v>7</v>
      </c>
      <c r="BP643" s="1404"/>
      <c r="BQ643" s="1405">
        <v>45910</v>
      </c>
      <c r="BR643" s="284" t="s">
        <v>6136</v>
      </c>
      <c r="BS643" s="1407" t="str">
        <f>IF(_DBcomps[[#This Row],[Problem]]="","Yes","No")</f>
        <v>Yes</v>
      </c>
      <c r="BT643" s="273"/>
      <c r="BU643" s="1399"/>
      <c r="BV643" s="273">
        <v>1</v>
      </c>
      <c r="BW643" s="294"/>
      <c r="BX643" s="273">
        <v>5</v>
      </c>
      <c r="BY643" s="279" t="s">
        <v>1259</v>
      </c>
      <c r="BZ643" s="1384"/>
      <c r="CA643" s="1402"/>
      <c r="CB643" s="1402"/>
      <c r="CC643" s="1402"/>
      <c r="CD643" s="1415"/>
      <c r="CE643" s="245"/>
      <c r="CF643" s="245"/>
      <c r="CG643" s="245"/>
    </row>
    <row r="644" spans="1:85">
      <c r="A644" s="1021" t="s">
        <v>58</v>
      </c>
      <c r="B644" s="1208" t="s">
        <v>2127</v>
      </c>
      <c r="C644" s="1208" t="s">
        <v>503</v>
      </c>
      <c r="D644" s="265" t="s">
        <v>6131</v>
      </c>
      <c r="E644" s="1386">
        <v>45912</v>
      </c>
      <c r="F644" s="1409" t="str">
        <f>IF(_DBcomps[[#This Row],[Lab RTS]]="","No","Yes")</f>
        <v>Yes</v>
      </c>
      <c r="G644" s="1384">
        <v>53.54</v>
      </c>
      <c r="H644" s="1384"/>
      <c r="I644" s="1384"/>
      <c r="J644" s="1384"/>
      <c r="K644" s="1384"/>
      <c r="L644" s="1387"/>
      <c r="M644" s="1388"/>
      <c r="N644" s="1384"/>
      <c r="O644" s="1384"/>
      <c r="P644" s="1410">
        <v>9.1199999999999992</v>
      </c>
      <c r="Q644" s="1389">
        <v>1128</v>
      </c>
      <c r="R644" s="1391">
        <v>1.31</v>
      </c>
      <c r="S644" s="1391"/>
      <c r="T644" s="1392">
        <v>7.43</v>
      </c>
      <c r="U644" s="1384"/>
      <c r="V644" s="1387"/>
      <c r="W644" s="1384"/>
      <c r="X644" s="1390"/>
      <c r="Y644" s="1395"/>
      <c r="Z644" s="1396"/>
      <c r="AA644" s="1395"/>
      <c r="AB644" s="1388"/>
      <c r="AC644" s="1395"/>
      <c r="AD644" s="1386"/>
      <c r="AE644" s="274" t="s">
        <v>1505</v>
      </c>
      <c r="AF644" s="1395"/>
      <c r="AG644" s="1388"/>
      <c r="AH644" s="1395"/>
      <c r="AI644" s="1395"/>
      <c r="AJ644" s="1388"/>
      <c r="AK644" s="1390"/>
      <c r="AL644" s="1395"/>
      <c r="AM644" s="1388"/>
      <c r="AN644" s="1395"/>
      <c r="AO644" s="1388"/>
      <c r="AP644" s="1395"/>
      <c r="AQ644" s="1398">
        <f t="shared" si="89"/>
        <v>9</v>
      </c>
      <c r="AR644" s="275" t="s">
        <v>737</v>
      </c>
      <c r="AS644" s="1384"/>
      <c r="AT644" s="1399"/>
      <c r="AU644" s="1400"/>
      <c r="AV644" s="1400"/>
      <c r="AW644" s="1387"/>
      <c r="AX644" s="1399"/>
      <c r="AY644" s="1399"/>
      <c r="AZ644" s="1388"/>
      <c r="BA644" s="268"/>
      <c r="BB644" s="1387"/>
      <c r="BC644" s="1387"/>
      <c r="BD644" s="1387"/>
      <c r="BE644" s="1384"/>
      <c r="BF644" s="1388"/>
      <c r="BG644" s="1388"/>
      <c r="BH644" s="1388"/>
      <c r="BI644" s="1388"/>
      <c r="BJ644" s="1411">
        <v>45915</v>
      </c>
      <c r="BK644" s="305">
        <v>45915</v>
      </c>
      <c r="BL644" s="431" t="s">
        <v>6134</v>
      </c>
      <c r="BM644" s="272" t="s">
        <v>5673</v>
      </c>
      <c r="BN644" s="1403">
        <v>8</v>
      </c>
      <c r="BO644" s="1413">
        <v>7</v>
      </c>
      <c r="BP644" s="1404"/>
      <c r="BQ644" s="1405">
        <v>45910</v>
      </c>
      <c r="BR644" s="284" t="s">
        <v>3888</v>
      </c>
      <c r="BS644" s="1407" t="str">
        <f>IF(_DBcomps[[#This Row],[Problem]]="","Yes","No")</f>
        <v>Yes</v>
      </c>
      <c r="BT644" s="273"/>
      <c r="BU644" s="1399"/>
      <c r="BV644" s="273">
        <v>1</v>
      </c>
      <c r="BW644" s="294"/>
      <c r="BX644" s="273">
        <v>5</v>
      </c>
      <c r="BY644" s="279" t="s">
        <v>1259</v>
      </c>
      <c r="BZ644" s="1384"/>
      <c r="CA644" s="1402"/>
      <c r="CB644" s="1402"/>
      <c r="CC644" s="1402"/>
      <c r="CD644" s="1415"/>
      <c r="CE644" s="245"/>
      <c r="CF644" s="245"/>
      <c r="CG644" s="245"/>
    </row>
    <row r="645" spans="1:85">
      <c r="A645" s="1021" t="s">
        <v>58</v>
      </c>
      <c r="B645" s="1208" t="s">
        <v>2127</v>
      </c>
      <c r="C645" s="1208" t="s">
        <v>503</v>
      </c>
      <c r="D645" s="265" t="s">
        <v>6138</v>
      </c>
      <c r="E645" s="1386">
        <v>45915</v>
      </c>
      <c r="F645" s="1409" t="str">
        <f>IF(_DBcomps[[#This Row],[Lab RTS]]="","No","Yes")</f>
        <v>Yes</v>
      </c>
      <c r="G645" s="1384">
        <v>53.18</v>
      </c>
      <c r="H645" s="1384"/>
      <c r="I645" s="1384"/>
      <c r="J645" s="1384"/>
      <c r="K645" s="1384"/>
      <c r="L645" s="1387"/>
      <c r="M645" s="1388"/>
      <c r="N645" s="1384"/>
      <c r="O645" s="1384"/>
      <c r="P645" s="1410">
        <v>9.56</v>
      </c>
      <c r="Q645" s="1389">
        <v>1184</v>
      </c>
      <c r="R645" s="1391">
        <v>1.327</v>
      </c>
      <c r="S645" s="1391"/>
      <c r="T645" s="1392">
        <v>7.56</v>
      </c>
      <c r="U645" s="1384"/>
      <c r="V645" s="1387"/>
      <c r="W645" s="1384"/>
      <c r="X645" s="1390"/>
      <c r="Y645" s="1395"/>
      <c r="Z645" s="1396"/>
      <c r="AA645" s="1395"/>
      <c r="AB645" s="1388"/>
      <c r="AC645" s="1395"/>
      <c r="AD645" s="1386"/>
      <c r="AE645" s="274" t="s">
        <v>1505</v>
      </c>
      <c r="AF645" s="1395"/>
      <c r="AG645" s="1388"/>
      <c r="AH645" s="1395"/>
      <c r="AI645" s="1395"/>
      <c r="AJ645" s="1388"/>
      <c r="AK645" s="1390"/>
      <c r="AL645" s="1395"/>
      <c r="AM645" s="1388"/>
      <c r="AN645" s="1395"/>
      <c r="AO645" s="1388"/>
      <c r="AP645" s="1395"/>
      <c r="AQ645" s="1398">
        <f t="shared" ref="AQ645:AQ652" si="90">MONTH(E645)</f>
        <v>9</v>
      </c>
      <c r="AR645" s="275" t="s">
        <v>737</v>
      </c>
      <c r="AS645" s="1384"/>
      <c r="AT645" s="1399"/>
      <c r="AU645" s="1400"/>
      <c r="AV645" s="1400"/>
      <c r="AW645" s="1387"/>
      <c r="AX645" s="1399"/>
      <c r="AY645" s="1399"/>
      <c r="AZ645" s="1388"/>
      <c r="BA645" s="268"/>
      <c r="BB645" s="1387"/>
      <c r="BC645" s="1387"/>
      <c r="BD645" s="1387"/>
      <c r="BE645" s="1384"/>
      <c r="BF645" s="1388"/>
      <c r="BG645" s="1388"/>
      <c r="BH645" s="1388"/>
      <c r="BI645" s="1388"/>
      <c r="BJ645" s="1411">
        <v>45916</v>
      </c>
      <c r="BK645" s="305">
        <v>45916</v>
      </c>
      <c r="BL645" s="431" t="s">
        <v>6141</v>
      </c>
      <c r="BM645" s="272" t="s">
        <v>5673</v>
      </c>
      <c r="BN645" s="1403">
        <v>5</v>
      </c>
      <c r="BO645" s="1413">
        <v>7</v>
      </c>
      <c r="BP645" s="1404"/>
      <c r="BQ645" s="1405">
        <v>45912</v>
      </c>
      <c r="BR645" s="284" t="s">
        <v>5606</v>
      </c>
      <c r="BS645" s="1407" t="str">
        <f>IF(_DBcomps[[#This Row],[Problem]]="","Yes","No")</f>
        <v>Yes</v>
      </c>
      <c r="BT645" s="273"/>
      <c r="BU645" s="1399"/>
      <c r="BV645" s="273">
        <v>1</v>
      </c>
      <c r="BW645" s="294"/>
      <c r="BX645" s="273">
        <v>5</v>
      </c>
      <c r="BY645" s="279" t="s">
        <v>1259</v>
      </c>
      <c r="BZ645" s="1384"/>
      <c r="CA645" s="1402"/>
      <c r="CB645" s="1402"/>
      <c r="CC645" s="1402"/>
      <c r="CD645" s="1415"/>
      <c r="CE645" s="245"/>
      <c r="CF645" s="245"/>
      <c r="CG645" s="245"/>
    </row>
    <row r="646" spans="1:85">
      <c r="A646" s="1021" t="s">
        <v>58</v>
      </c>
      <c r="B646" s="1208" t="s">
        <v>2127</v>
      </c>
      <c r="C646" s="1208" t="s">
        <v>503</v>
      </c>
      <c r="D646" s="265" t="s">
        <v>6139</v>
      </c>
      <c r="E646" s="1386">
        <v>45915</v>
      </c>
      <c r="F646" s="1409" t="str">
        <f>IF(_DBcomps[[#This Row],[Lab RTS]]="","No","Yes")</f>
        <v>Yes</v>
      </c>
      <c r="G646" s="1384">
        <v>53.08</v>
      </c>
      <c r="H646" s="1384"/>
      <c r="I646" s="1384"/>
      <c r="J646" s="1384"/>
      <c r="K646" s="1384"/>
      <c r="L646" s="1387"/>
      <c r="M646" s="1388"/>
      <c r="N646" s="1384"/>
      <c r="O646" s="1384"/>
      <c r="P646" s="1410">
        <v>10.41</v>
      </c>
      <c r="Q646" s="1389">
        <v>1168</v>
      </c>
      <c r="R646" s="1391">
        <v>1.3160000000000001</v>
      </c>
      <c r="S646" s="1391"/>
      <c r="T646" s="1392">
        <v>7.73</v>
      </c>
      <c r="U646" s="1384"/>
      <c r="V646" s="1387"/>
      <c r="W646" s="1384"/>
      <c r="X646" s="1390"/>
      <c r="Y646" s="1395"/>
      <c r="Z646" s="1396"/>
      <c r="AA646" s="1395"/>
      <c r="AB646" s="1388"/>
      <c r="AC646" s="1395"/>
      <c r="AD646" s="1386"/>
      <c r="AE646" s="274" t="s">
        <v>1505</v>
      </c>
      <c r="AF646" s="1395"/>
      <c r="AG646" s="1388"/>
      <c r="AH646" s="1395"/>
      <c r="AI646" s="1395"/>
      <c r="AJ646" s="1388"/>
      <c r="AK646" s="1390"/>
      <c r="AL646" s="1395"/>
      <c r="AM646" s="1388"/>
      <c r="AN646" s="1395"/>
      <c r="AO646" s="1388"/>
      <c r="AP646" s="1395"/>
      <c r="AQ646" s="1398">
        <f t="shared" si="90"/>
        <v>9</v>
      </c>
      <c r="AR646" s="275" t="s">
        <v>737</v>
      </c>
      <c r="AS646" s="1384"/>
      <c r="AT646" s="1399"/>
      <c r="AU646" s="1400"/>
      <c r="AV646" s="1400"/>
      <c r="AW646" s="1387"/>
      <c r="AX646" s="1399"/>
      <c r="AY646" s="1399"/>
      <c r="AZ646" s="1388"/>
      <c r="BA646" s="268"/>
      <c r="BB646" s="1387"/>
      <c r="BC646" s="1387"/>
      <c r="BD646" s="1387"/>
      <c r="BE646" s="1384"/>
      <c r="BF646" s="1388"/>
      <c r="BG646" s="1388"/>
      <c r="BH646" s="1388"/>
      <c r="BI646" s="1388"/>
      <c r="BJ646" s="1411">
        <v>45916</v>
      </c>
      <c r="BK646" s="305">
        <v>45916</v>
      </c>
      <c r="BL646" s="431" t="s">
        <v>6142</v>
      </c>
      <c r="BM646" s="272" t="s">
        <v>5673</v>
      </c>
      <c r="BN646" s="1403">
        <v>6</v>
      </c>
      <c r="BO646" s="1413">
        <v>7</v>
      </c>
      <c r="BP646" s="1404"/>
      <c r="BQ646" s="1405">
        <v>45912</v>
      </c>
      <c r="BR646" s="284" t="s">
        <v>1779</v>
      </c>
      <c r="BS646" s="1407" t="str">
        <f>IF(_DBcomps[[#This Row],[Problem]]="","Yes","No")</f>
        <v>Yes</v>
      </c>
      <c r="BT646" s="273"/>
      <c r="BU646" s="1399"/>
      <c r="BV646" s="273">
        <v>1</v>
      </c>
      <c r="BW646" s="294"/>
      <c r="BX646" s="273">
        <v>5</v>
      </c>
      <c r="BY646" s="279" t="s">
        <v>1259</v>
      </c>
      <c r="BZ646" s="1384"/>
      <c r="CA646" s="1402"/>
      <c r="CB646" s="1402"/>
      <c r="CC646" s="1402"/>
      <c r="CD646" s="1415"/>
      <c r="CE646" s="245"/>
      <c r="CF646" s="245"/>
      <c r="CG646" s="245"/>
    </row>
    <row r="647" spans="1:85">
      <c r="A647" s="1021" t="s">
        <v>58</v>
      </c>
      <c r="B647" s="1208" t="s">
        <v>2127</v>
      </c>
      <c r="C647" s="1208" t="s">
        <v>503</v>
      </c>
      <c r="D647" s="265" t="s">
        <v>6140</v>
      </c>
      <c r="E647" s="1386">
        <v>45916</v>
      </c>
      <c r="F647" s="1409" t="str">
        <f>IF(_DBcomps[[#This Row],[Lab RTS]]="","No","Yes")</f>
        <v>Yes</v>
      </c>
      <c r="G647" s="1384">
        <v>53.54</v>
      </c>
      <c r="H647" s="1384"/>
      <c r="I647" s="1384"/>
      <c r="J647" s="1384"/>
      <c r="K647" s="1384"/>
      <c r="L647" s="1387"/>
      <c r="M647" s="1388"/>
      <c r="N647" s="1384"/>
      <c r="O647" s="1384"/>
      <c r="P647" s="1410">
        <v>9.81</v>
      </c>
      <c r="Q647" s="1389">
        <v>1072</v>
      </c>
      <c r="R647" s="1391">
        <v>1.325</v>
      </c>
      <c r="S647" s="1391"/>
      <c r="T647" s="1392">
        <v>7.47</v>
      </c>
      <c r="U647" s="1384"/>
      <c r="V647" s="1387"/>
      <c r="W647" s="1384"/>
      <c r="X647" s="1390"/>
      <c r="Y647" s="1395"/>
      <c r="Z647" s="1396"/>
      <c r="AA647" s="1395"/>
      <c r="AB647" s="1388"/>
      <c r="AC647" s="1395"/>
      <c r="AD647" s="1386"/>
      <c r="AE647" s="274" t="s">
        <v>1505</v>
      </c>
      <c r="AF647" s="1395"/>
      <c r="AG647" s="1388"/>
      <c r="AH647" s="1395"/>
      <c r="AI647" s="1395"/>
      <c r="AJ647" s="1388"/>
      <c r="AK647" s="1390"/>
      <c r="AL647" s="1395"/>
      <c r="AM647" s="1388"/>
      <c r="AN647" s="1395"/>
      <c r="AO647" s="1388"/>
      <c r="AP647" s="1395"/>
      <c r="AQ647" s="1398">
        <f t="shared" si="90"/>
        <v>9</v>
      </c>
      <c r="AR647" s="275" t="s">
        <v>737</v>
      </c>
      <c r="AS647" s="1384"/>
      <c r="AT647" s="1399"/>
      <c r="AU647" s="1400"/>
      <c r="AV647" s="1400"/>
      <c r="AW647" s="1387"/>
      <c r="AX647" s="1399"/>
      <c r="AY647" s="1399"/>
      <c r="AZ647" s="1388"/>
      <c r="BA647" s="268"/>
      <c r="BB647" s="1387"/>
      <c r="BC647" s="1387"/>
      <c r="BD647" s="1387"/>
      <c r="BE647" s="1384"/>
      <c r="BF647" s="1388"/>
      <c r="BG647" s="1388"/>
      <c r="BH647" s="1388"/>
      <c r="BI647" s="1388"/>
      <c r="BJ647" s="1411">
        <v>45916</v>
      </c>
      <c r="BK647" s="305">
        <v>45916</v>
      </c>
      <c r="BL647" s="431" t="s">
        <v>6143</v>
      </c>
      <c r="BM647" s="272" t="s">
        <v>5673</v>
      </c>
      <c r="BN647" s="1403">
        <v>5</v>
      </c>
      <c r="BO647" s="1413">
        <v>7</v>
      </c>
      <c r="BP647" s="1404"/>
      <c r="BQ647" s="1405">
        <v>45912</v>
      </c>
      <c r="BR647" s="284" t="s">
        <v>3220</v>
      </c>
      <c r="BS647" s="1407" t="str">
        <f>IF(_DBcomps[[#This Row],[Problem]]="","Yes","No")</f>
        <v>Yes</v>
      </c>
      <c r="BT647" s="273"/>
      <c r="BU647" s="1399"/>
      <c r="BV647" s="273">
        <v>1</v>
      </c>
      <c r="BW647" s="294"/>
      <c r="BX647" s="273">
        <v>5</v>
      </c>
      <c r="BY647" s="279" t="s">
        <v>1259</v>
      </c>
      <c r="BZ647" s="1384"/>
      <c r="CA647" s="1402"/>
      <c r="CB647" s="1402"/>
      <c r="CC647" s="1402"/>
      <c r="CD647" s="1415"/>
      <c r="CE647" s="245"/>
      <c r="CF647" s="245"/>
      <c r="CG647" s="245"/>
    </row>
    <row r="648" spans="1:85">
      <c r="A648" s="1021" t="s">
        <v>58</v>
      </c>
      <c r="B648" s="1208" t="s">
        <v>2127</v>
      </c>
      <c r="C648" s="1208" t="s">
        <v>503</v>
      </c>
      <c r="D648" s="265" t="s">
        <v>6145</v>
      </c>
      <c r="E648" s="1386">
        <v>45916</v>
      </c>
      <c r="F648" s="1409" t="str">
        <f>IF(_DBcomps[[#This Row],[Lab RTS]]="","No","Yes")</f>
        <v>Yes</v>
      </c>
      <c r="G648" s="1384">
        <v>53.35</v>
      </c>
      <c r="H648" s="1384"/>
      <c r="I648" s="1384"/>
      <c r="J648" s="1384"/>
      <c r="K648" s="1384"/>
      <c r="L648" s="1387"/>
      <c r="M648" s="1388"/>
      <c r="N648" s="1384"/>
      <c r="O648" s="1384"/>
      <c r="P648" s="1410">
        <v>9.91</v>
      </c>
      <c r="Q648" s="1389">
        <v>1136</v>
      </c>
      <c r="R648" s="1391">
        <v>1.331</v>
      </c>
      <c r="S648" s="1391"/>
      <c r="T648" s="1392">
        <v>7.6</v>
      </c>
      <c r="U648" s="1384"/>
      <c r="V648" s="1387"/>
      <c r="W648" s="1384"/>
      <c r="X648" s="1390"/>
      <c r="Y648" s="1395"/>
      <c r="Z648" s="1396"/>
      <c r="AA648" s="1395"/>
      <c r="AB648" s="1388"/>
      <c r="AC648" s="1395"/>
      <c r="AD648" s="1386"/>
      <c r="AE648" s="274">
        <v>1.23E-2</v>
      </c>
      <c r="AF648" s="1395"/>
      <c r="AG648" s="1388"/>
      <c r="AH648" s="1395"/>
      <c r="AI648" s="1395"/>
      <c r="AJ648" s="1388"/>
      <c r="AK648" s="1390"/>
      <c r="AL648" s="1395"/>
      <c r="AM648" s="1388"/>
      <c r="AN648" s="1395"/>
      <c r="AO648" s="1388"/>
      <c r="AP648" s="1395"/>
      <c r="AQ648" s="1398">
        <f t="shared" si="90"/>
        <v>9</v>
      </c>
      <c r="AR648" s="275" t="s">
        <v>737</v>
      </c>
      <c r="AS648" s="1384"/>
      <c r="AT648" s="1399"/>
      <c r="AU648" s="1400"/>
      <c r="AV648" s="1400"/>
      <c r="AW648" s="1387"/>
      <c r="AX648" s="1399"/>
      <c r="AY648" s="1399"/>
      <c r="AZ648" s="1388"/>
      <c r="BA648" s="268"/>
      <c r="BB648" s="1387"/>
      <c r="BC648" s="1387"/>
      <c r="BD648" s="1387"/>
      <c r="BE648" s="1384"/>
      <c r="BF648" s="1388"/>
      <c r="BG648" s="1388"/>
      <c r="BH648" s="1388"/>
      <c r="BI648" s="1388"/>
      <c r="BJ648" s="1411">
        <v>45916</v>
      </c>
      <c r="BK648" s="305">
        <v>45916</v>
      </c>
      <c r="BL648" s="431" t="s">
        <v>6144</v>
      </c>
      <c r="BM648" s="272" t="s">
        <v>5673</v>
      </c>
      <c r="BN648" s="1403">
        <v>9</v>
      </c>
      <c r="BO648" s="1413">
        <v>7</v>
      </c>
      <c r="BP648" s="1404"/>
      <c r="BQ648" s="1405">
        <v>45912</v>
      </c>
      <c r="BR648" s="284" t="s">
        <v>6146</v>
      </c>
      <c r="BS648" s="1407" t="str">
        <f>IF(_DBcomps[[#This Row],[Problem]]="","Yes","No")</f>
        <v>Yes</v>
      </c>
      <c r="BT648" s="273"/>
      <c r="BU648" s="1399"/>
      <c r="BV648" s="273">
        <v>1</v>
      </c>
      <c r="BW648" s="294"/>
      <c r="BX648" s="273">
        <v>5</v>
      </c>
      <c r="BY648" s="279" t="s">
        <v>1259</v>
      </c>
      <c r="BZ648" s="1384"/>
      <c r="CA648" s="1402"/>
      <c r="CB648" s="1402"/>
      <c r="CC648" s="1402"/>
      <c r="CD648" s="1415"/>
      <c r="CE648" s="245"/>
      <c r="CF648" s="245"/>
      <c r="CG648" s="245"/>
    </row>
    <row r="649" spans="1:85">
      <c r="A649" s="1021" t="s">
        <v>58</v>
      </c>
      <c r="B649" s="1208" t="s">
        <v>2127</v>
      </c>
      <c r="C649" s="1208" t="s">
        <v>503</v>
      </c>
      <c r="D649" s="265" t="s">
        <v>6147</v>
      </c>
      <c r="E649" s="1386">
        <v>45916</v>
      </c>
      <c r="F649" s="1409" t="str">
        <f>IF(_DBcomps[[#This Row],[Lab RTS]]="","No","Yes")</f>
        <v>Yes</v>
      </c>
      <c r="G649" s="1384">
        <v>53.51</v>
      </c>
      <c r="H649" s="1384"/>
      <c r="I649" s="1384"/>
      <c r="J649" s="1384"/>
      <c r="K649" s="1384"/>
      <c r="L649" s="1387"/>
      <c r="M649" s="1388"/>
      <c r="N649" s="1384"/>
      <c r="O649" s="1384"/>
      <c r="P649" s="1410">
        <v>10.27</v>
      </c>
      <c r="Q649" s="1389">
        <v>1080</v>
      </c>
      <c r="R649" s="1391">
        <v>1.3140000000000001</v>
      </c>
      <c r="S649" s="1391"/>
      <c r="T649" s="1392">
        <v>7.37</v>
      </c>
      <c r="U649" s="1384"/>
      <c r="V649" s="1387"/>
      <c r="W649" s="1384"/>
      <c r="X649" s="1390"/>
      <c r="Y649" s="1395"/>
      <c r="Z649" s="1396"/>
      <c r="AA649" s="1395"/>
      <c r="AB649" s="1388"/>
      <c r="AC649" s="1395"/>
      <c r="AD649" s="1386"/>
      <c r="AE649" s="274" t="s">
        <v>1505</v>
      </c>
      <c r="AF649" s="1395"/>
      <c r="AG649" s="1388"/>
      <c r="AH649" s="1395"/>
      <c r="AI649" s="1395"/>
      <c r="AJ649" s="1388"/>
      <c r="AK649" s="1390"/>
      <c r="AL649" s="1395"/>
      <c r="AM649" s="1388"/>
      <c r="AN649" s="1395"/>
      <c r="AO649" s="1388"/>
      <c r="AP649" s="1395"/>
      <c r="AQ649" s="1398">
        <f t="shared" si="90"/>
        <v>9</v>
      </c>
      <c r="AR649" s="275" t="s">
        <v>737</v>
      </c>
      <c r="AS649" s="1384"/>
      <c r="AT649" s="1399"/>
      <c r="AU649" s="1400"/>
      <c r="AV649" s="1400"/>
      <c r="AW649" s="1387"/>
      <c r="AX649" s="1399"/>
      <c r="AY649" s="1399"/>
      <c r="AZ649" s="1388"/>
      <c r="BA649" s="268"/>
      <c r="BB649" s="1387"/>
      <c r="BC649" s="1387"/>
      <c r="BD649" s="1387"/>
      <c r="BE649" s="1384"/>
      <c r="BF649" s="1388"/>
      <c r="BG649" s="1388"/>
      <c r="BH649" s="1388"/>
      <c r="BI649" s="1388"/>
      <c r="BJ649" s="1411">
        <v>45916</v>
      </c>
      <c r="BK649" s="305">
        <v>45916</v>
      </c>
      <c r="BL649" s="431" t="s">
        <v>6148</v>
      </c>
      <c r="BM649" s="272" t="s">
        <v>5673</v>
      </c>
      <c r="BN649" s="1403">
        <v>6</v>
      </c>
      <c r="BO649" s="1413">
        <v>7</v>
      </c>
      <c r="BP649" s="1404"/>
      <c r="BQ649" s="1405">
        <v>45915</v>
      </c>
      <c r="BR649" s="284" t="s">
        <v>2264</v>
      </c>
      <c r="BS649" s="1407" t="str">
        <f>IF(_DBcomps[[#This Row],[Problem]]="","Yes","No")</f>
        <v>Yes</v>
      </c>
      <c r="BT649" s="273"/>
      <c r="BU649" s="1399"/>
      <c r="BV649" s="273">
        <v>1</v>
      </c>
      <c r="BW649" s="294"/>
      <c r="BX649" s="273">
        <v>5</v>
      </c>
      <c r="BY649" s="279" t="s">
        <v>1259</v>
      </c>
      <c r="BZ649" s="1384"/>
      <c r="CA649" s="1402"/>
      <c r="CB649" s="1402"/>
      <c r="CC649" s="1402"/>
      <c r="CD649" s="1415"/>
      <c r="CE649" s="245"/>
      <c r="CF649" s="245"/>
      <c r="CG649" s="245"/>
    </row>
    <row r="650" spans="1:85">
      <c r="A650" s="1021" t="s">
        <v>58</v>
      </c>
      <c r="B650" s="1208" t="s">
        <v>2127</v>
      </c>
      <c r="C650" s="1208" t="s">
        <v>503</v>
      </c>
      <c r="D650" s="265" t="s">
        <v>6190</v>
      </c>
      <c r="E650" s="265">
        <v>45917</v>
      </c>
      <c r="F650" s="266" t="str">
        <f>IF(_DBcomps[[#This Row],[Lab RTS]]="","No","Yes")</f>
        <v>Yes</v>
      </c>
      <c r="G650" s="267">
        <v>53.51</v>
      </c>
      <c r="H650" s="267"/>
      <c r="I650" s="267"/>
      <c r="J650" s="267"/>
      <c r="K650" s="267"/>
      <c r="L650" s="268"/>
      <c r="M650" s="275"/>
      <c r="N650" s="267"/>
      <c r="O650" s="267"/>
      <c r="P650" s="297">
        <v>8.8800000000000008</v>
      </c>
      <c r="Q650" s="269">
        <v>1288</v>
      </c>
      <c r="R650" s="307">
        <v>1.3340000000000001</v>
      </c>
      <c r="S650" s="307"/>
      <c r="T650" s="271">
        <v>7.54</v>
      </c>
      <c r="U650" s="267"/>
      <c r="V650" s="268"/>
      <c r="W650" s="267"/>
      <c r="X650" s="270"/>
      <c r="Y650" s="274"/>
      <c r="Z650" s="290"/>
      <c r="AA650" s="274"/>
      <c r="AB650" s="275"/>
      <c r="AC650" s="274"/>
      <c r="AD650" s="265"/>
      <c r="AE650" s="274">
        <v>1E-3</v>
      </c>
      <c r="AF650" s="274"/>
      <c r="AG650" s="275"/>
      <c r="AH650" s="274"/>
      <c r="AI650" s="274"/>
      <c r="AJ650" s="275"/>
      <c r="AK650" s="270"/>
      <c r="AL650" s="274"/>
      <c r="AM650" s="275"/>
      <c r="AN650" s="274"/>
      <c r="AO650" s="275"/>
      <c r="AP650" s="274"/>
      <c r="AQ650" s="277">
        <f t="shared" si="90"/>
        <v>9</v>
      </c>
      <c r="AR650" s="275" t="s">
        <v>737</v>
      </c>
      <c r="AS650" s="267"/>
      <c r="AT650" s="273"/>
      <c r="AU650" s="272"/>
      <c r="AV650" s="272"/>
      <c r="AW650" s="268"/>
      <c r="AX650" s="273"/>
      <c r="AY650" s="273"/>
      <c r="AZ650" s="275"/>
      <c r="BA650" s="268"/>
      <c r="BB650" s="268"/>
      <c r="BC650" s="268"/>
      <c r="BD650" s="268"/>
      <c r="BE650" s="267"/>
      <c r="BF650" s="275"/>
      <c r="BG650" s="275"/>
      <c r="BH650" s="275"/>
      <c r="BI650" s="275"/>
      <c r="BJ650" s="278">
        <v>45918</v>
      </c>
      <c r="BK650" s="305">
        <v>45918</v>
      </c>
      <c r="BL650" s="431" t="s">
        <v>6191</v>
      </c>
      <c r="BM650" s="272" t="s">
        <v>5673</v>
      </c>
      <c r="BN650" s="422">
        <v>5</v>
      </c>
      <c r="BO650" s="1381">
        <v>7</v>
      </c>
      <c r="BP650" s="303"/>
      <c r="BQ650" s="293">
        <v>45916</v>
      </c>
      <c r="BR650" s="284" t="s">
        <v>6192</v>
      </c>
      <c r="BS650" s="280" t="str">
        <f>IF(_DBcomps[[#This Row],[Problem]]="","Yes","No")</f>
        <v>Yes</v>
      </c>
      <c r="BT650" s="273"/>
      <c r="BU650" s="1399"/>
      <c r="BV650" s="273">
        <v>1</v>
      </c>
      <c r="BW650" s="294"/>
      <c r="BX650" s="273">
        <v>5</v>
      </c>
      <c r="BY650" s="279" t="s">
        <v>1259</v>
      </c>
      <c r="BZ650" s="267"/>
      <c r="CA650" s="279"/>
      <c r="CB650" s="279"/>
      <c r="CC650" s="279"/>
      <c r="CD650" s="1283"/>
      <c r="CE650" s="245"/>
      <c r="CF650" s="245"/>
      <c r="CG650" s="245"/>
    </row>
    <row r="651" spans="1:85">
      <c r="A651" s="1021" t="s">
        <v>58</v>
      </c>
      <c r="B651" s="1208" t="s">
        <v>2127</v>
      </c>
      <c r="C651" s="1208" t="s">
        <v>503</v>
      </c>
      <c r="D651" s="265" t="s">
        <v>6193</v>
      </c>
      <c r="E651" s="265">
        <v>45917</v>
      </c>
      <c r="F651" s="266" t="str">
        <f>IF(_DBcomps[[#This Row],[Lab RTS]]="","No","Yes")</f>
        <v>Yes</v>
      </c>
      <c r="G651" s="267">
        <v>53.86</v>
      </c>
      <c r="H651" s="267"/>
      <c r="I651" s="267"/>
      <c r="J651" s="267"/>
      <c r="K651" s="267"/>
      <c r="L651" s="268"/>
      <c r="M651" s="275"/>
      <c r="N651" s="267"/>
      <c r="O651" s="267"/>
      <c r="P651" s="297">
        <v>8.9700000000000006</v>
      </c>
      <c r="Q651" s="269">
        <v>1100</v>
      </c>
      <c r="R651" s="307">
        <v>1.3320000000000001</v>
      </c>
      <c r="S651" s="307"/>
      <c r="T651" s="271">
        <v>8.9700000000000006</v>
      </c>
      <c r="U651" s="267"/>
      <c r="V651" s="268"/>
      <c r="W651" s="267"/>
      <c r="X651" s="270"/>
      <c r="Y651" s="274"/>
      <c r="Z651" s="290"/>
      <c r="AA651" s="274"/>
      <c r="AB651" s="275"/>
      <c r="AC651" s="274"/>
      <c r="AD651" s="265"/>
      <c r="AE651" s="274">
        <v>2E-3</v>
      </c>
      <c r="AF651" s="274"/>
      <c r="AG651" s="275"/>
      <c r="AH651" s="274"/>
      <c r="AI651" s="274"/>
      <c r="AJ651" s="275"/>
      <c r="AK651" s="270"/>
      <c r="AL651" s="274"/>
      <c r="AM651" s="275"/>
      <c r="AN651" s="274"/>
      <c r="AO651" s="275"/>
      <c r="AP651" s="274"/>
      <c r="AQ651" s="277">
        <f t="shared" si="90"/>
        <v>9</v>
      </c>
      <c r="AR651" s="275" t="s">
        <v>737</v>
      </c>
      <c r="AS651" s="267"/>
      <c r="AT651" s="273"/>
      <c r="AU651" s="272"/>
      <c r="AV651" s="272"/>
      <c r="AW651" s="268"/>
      <c r="AX651" s="273"/>
      <c r="AY651" s="273"/>
      <c r="AZ651" s="275"/>
      <c r="BA651" s="268"/>
      <c r="BB651" s="268"/>
      <c r="BC651" s="268"/>
      <c r="BD651" s="268"/>
      <c r="BE651" s="267"/>
      <c r="BF651" s="275"/>
      <c r="BG651" s="275"/>
      <c r="BH651" s="275"/>
      <c r="BI651" s="275"/>
      <c r="BJ651" s="278">
        <v>45918</v>
      </c>
      <c r="BK651" s="305">
        <v>45918</v>
      </c>
      <c r="BL651" s="431" t="s">
        <v>6195</v>
      </c>
      <c r="BM651" s="272" t="s">
        <v>5673</v>
      </c>
      <c r="BN651" s="422">
        <v>5</v>
      </c>
      <c r="BO651" s="1381">
        <v>7</v>
      </c>
      <c r="BP651" s="303"/>
      <c r="BQ651" s="293">
        <v>45917</v>
      </c>
      <c r="BR651" s="284" t="s">
        <v>6197</v>
      </c>
      <c r="BS651" s="280" t="str">
        <f>IF(_DBcomps[[#This Row],[Problem]]="","Yes","No")</f>
        <v>Yes</v>
      </c>
      <c r="BT651" s="273"/>
      <c r="BU651" s="1399"/>
      <c r="BV651" s="273">
        <v>1</v>
      </c>
      <c r="BW651" s="294"/>
      <c r="BX651" s="273">
        <v>5</v>
      </c>
      <c r="BY651" s="279" t="s">
        <v>1259</v>
      </c>
      <c r="BZ651" s="267"/>
      <c r="CA651" s="279"/>
      <c r="CB651" s="279"/>
      <c r="CC651" s="279"/>
      <c r="CD651" s="1283"/>
      <c r="CE651" s="245"/>
      <c r="CF651" s="245"/>
      <c r="CG651" s="245"/>
    </row>
    <row r="652" spans="1:85">
      <c r="A652" s="1021" t="s">
        <v>58</v>
      </c>
      <c r="B652" s="1208" t="s">
        <v>2127</v>
      </c>
      <c r="C652" s="1208" t="s">
        <v>503</v>
      </c>
      <c r="D652" s="265" t="s">
        <v>6194</v>
      </c>
      <c r="E652" s="265">
        <v>45918</v>
      </c>
      <c r="F652" s="266" t="str">
        <f>IF(_DBcomps[[#This Row],[Lab RTS]]="","No","Yes")</f>
        <v>Yes</v>
      </c>
      <c r="G652" s="267">
        <v>54.11</v>
      </c>
      <c r="H652" s="267"/>
      <c r="I652" s="267"/>
      <c r="J652" s="267"/>
      <c r="K652" s="267"/>
      <c r="L652" s="268"/>
      <c r="M652" s="275"/>
      <c r="N652" s="267"/>
      <c r="O652" s="267"/>
      <c r="P652" s="297">
        <v>9.27</v>
      </c>
      <c r="Q652" s="269">
        <v>1168</v>
      </c>
      <c r="R652" s="307">
        <v>1.3120000000000001</v>
      </c>
      <c r="S652" s="307"/>
      <c r="T652" s="271">
        <v>7.52</v>
      </c>
      <c r="U652" s="267"/>
      <c r="V652" s="268"/>
      <c r="W652" s="267"/>
      <c r="X652" s="270"/>
      <c r="Y652" s="274"/>
      <c r="Z652" s="290"/>
      <c r="AA652" s="274"/>
      <c r="AB652" s="275"/>
      <c r="AC652" s="274"/>
      <c r="AD652" s="265"/>
      <c r="AE652" s="274" t="s">
        <v>1505</v>
      </c>
      <c r="AF652" s="274"/>
      <c r="AG652" s="275"/>
      <c r="AH652" s="274"/>
      <c r="AI652" s="274"/>
      <c r="AJ652" s="275"/>
      <c r="AK652" s="270"/>
      <c r="AL652" s="274"/>
      <c r="AM652" s="275"/>
      <c r="AN652" s="274"/>
      <c r="AO652" s="275"/>
      <c r="AP652" s="274"/>
      <c r="AQ652" s="277">
        <f t="shared" si="90"/>
        <v>9</v>
      </c>
      <c r="AR652" s="275" t="s">
        <v>737</v>
      </c>
      <c r="AS652" s="267"/>
      <c r="AT652" s="273"/>
      <c r="AU652" s="272"/>
      <c r="AV652" s="272"/>
      <c r="AW652" s="268"/>
      <c r="AX652" s="273"/>
      <c r="AY652" s="273"/>
      <c r="AZ652" s="275"/>
      <c r="BA652" s="268"/>
      <c r="BB652" s="268"/>
      <c r="BC652" s="268"/>
      <c r="BD652" s="268"/>
      <c r="BE652" s="267"/>
      <c r="BF652" s="275"/>
      <c r="BG652" s="275"/>
      <c r="BH652" s="275"/>
      <c r="BI652" s="275"/>
      <c r="BJ652" s="278">
        <v>45918</v>
      </c>
      <c r="BK652" s="305">
        <v>45918</v>
      </c>
      <c r="BL652" s="431" t="s">
        <v>6196</v>
      </c>
      <c r="BM652" s="272" t="s">
        <v>5673</v>
      </c>
      <c r="BN652" s="422">
        <v>7</v>
      </c>
      <c r="BO652" s="1381">
        <v>7</v>
      </c>
      <c r="BP652" s="303"/>
      <c r="BQ652" s="293">
        <v>45917</v>
      </c>
      <c r="BR652" s="284" t="s">
        <v>6198</v>
      </c>
      <c r="BS652" s="280" t="str">
        <f>IF(_DBcomps[[#This Row],[Problem]]="","Yes","No")</f>
        <v>Yes</v>
      </c>
      <c r="BT652" s="273"/>
      <c r="BU652" s="1399"/>
      <c r="BV652" s="273">
        <v>1</v>
      </c>
      <c r="BW652" s="294"/>
      <c r="BX652" s="273">
        <v>5</v>
      </c>
      <c r="BY652" s="279" t="s">
        <v>1259</v>
      </c>
      <c r="BZ652" s="267"/>
      <c r="CA652" s="279"/>
      <c r="CB652" s="279"/>
      <c r="CC652" s="279"/>
      <c r="CD652" s="1283"/>
      <c r="CE652" s="245"/>
      <c r="CF652" s="245"/>
      <c r="CG652" s="245"/>
    </row>
    <row r="653" spans="1:85">
      <c r="A653" s="1021" t="s">
        <v>58</v>
      </c>
      <c r="B653" s="1208" t="s">
        <v>2127</v>
      </c>
      <c r="C653" s="1208" t="s">
        <v>503</v>
      </c>
      <c r="D653" s="265" t="s">
        <v>6204</v>
      </c>
      <c r="E653" s="265">
        <v>45918</v>
      </c>
      <c r="F653" s="266" t="str">
        <f>IF(_DBcomps[[#This Row],[Lab RTS]]="","No","Yes")</f>
        <v>Yes</v>
      </c>
      <c r="G653" s="267">
        <v>53.6</v>
      </c>
      <c r="H653" s="267"/>
      <c r="I653" s="267"/>
      <c r="J653" s="267"/>
      <c r="K653" s="267"/>
      <c r="L653" s="268"/>
      <c r="M653" s="275"/>
      <c r="N653" s="267"/>
      <c r="O653" s="267"/>
      <c r="P653" s="297">
        <v>9.48</v>
      </c>
      <c r="Q653" s="269">
        <v>1108</v>
      </c>
      <c r="R653" s="307">
        <v>1.3129999999999999</v>
      </c>
      <c r="S653" s="307"/>
      <c r="T653" s="271">
        <v>7.28</v>
      </c>
      <c r="U653" s="267"/>
      <c r="V653" s="268"/>
      <c r="W653" s="267"/>
      <c r="X653" s="270"/>
      <c r="Y653" s="274"/>
      <c r="Z653" s="290"/>
      <c r="AA653" s="274"/>
      <c r="AB653" s="275"/>
      <c r="AC653" s="274"/>
      <c r="AD653" s="265"/>
      <c r="AE653" s="274" t="s">
        <v>1505</v>
      </c>
      <c r="AF653" s="274"/>
      <c r="AG653" s="275"/>
      <c r="AH653" s="274"/>
      <c r="AI653" s="274"/>
      <c r="AJ653" s="275"/>
      <c r="AK653" s="270"/>
      <c r="AL653" s="274"/>
      <c r="AM653" s="275"/>
      <c r="AN653" s="274"/>
      <c r="AO653" s="275"/>
      <c r="AP653" s="274"/>
      <c r="AQ653" s="277">
        <f t="shared" ref="AQ653:AQ659" si="91">MONTH(E653)</f>
        <v>9</v>
      </c>
      <c r="AR653" s="275" t="s">
        <v>737</v>
      </c>
      <c r="AS653" s="267"/>
      <c r="AT653" s="273"/>
      <c r="AU653" s="272"/>
      <c r="AV653" s="272"/>
      <c r="AW653" s="268"/>
      <c r="AX653" s="273"/>
      <c r="AY653" s="273"/>
      <c r="AZ653" s="275"/>
      <c r="BA653" s="268"/>
      <c r="BB653" s="268"/>
      <c r="BC653" s="268"/>
      <c r="BD653" s="268"/>
      <c r="BE653" s="267"/>
      <c r="BF653" s="275"/>
      <c r="BG653" s="275"/>
      <c r="BH653" s="275"/>
      <c r="BI653" s="275"/>
      <c r="BJ653" s="278">
        <v>45919</v>
      </c>
      <c r="BK653" s="305">
        <v>45919</v>
      </c>
      <c r="BL653" s="431" t="s">
        <v>6206</v>
      </c>
      <c r="BM653" s="272" t="s">
        <v>5673</v>
      </c>
      <c r="BN653" s="422">
        <v>5</v>
      </c>
      <c r="BO653" s="1381">
        <v>7</v>
      </c>
      <c r="BP653" s="303"/>
      <c r="BQ653" s="293">
        <v>45917</v>
      </c>
      <c r="BR653" s="284" t="s">
        <v>6207</v>
      </c>
      <c r="BS653" s="280" t="str">
        <f>IF(_DBcomps[[#This Row],[Problem]]="","Yes","No")</f>
        <v>Yes</v>
      </c>
      <c r="BT653" s="273"/>
      <c r="BU653" s="1399"/>
      <c r="BV653" s="273">
        <v>1</v>
      </c>
      <c r="BW653" s="294"/>
      <c r="BX653" s="273">
        <v>5</v>
      </c>
      <c r="BY653" s="279" t="s">
        <v>1259</v>
      </c>
      <c r="BZ653" s="267"/>
      <c r="CA653" s="279"/>
      <c r="CB653" s="279"/>
      <c r="CC653" s="279"/>
      <c r="CD653" s="1283"/>
      <c r="CE653" s="245"/>
      <c r="CF653" s="245"/>
      <c r="CG653" s="245"/>
    </row>
    <row r="654" spans="1:85">
      <c r="A654" s="1021" t="s">
        <v>58</v>
      </c>
      <c r="B654" s="1208" t="s">
        <v>2127</v>
      </c>
      <c r="C654" s="1208" t="s">
        <v>503</v>
      </c>
      <c r="D654" s="265" t="s">
        <v>6205</v>
      </c>
      <c r="E654" s="265">
        <v>45918</v>
      </c>
      <c r="F654" s="266" t="str">
        <f>IF(_DBcomps[[#This Row],[Lab RTS]]="","No","Yes")</f>
        <v>Yes</v>
      </c>
      <c r="G654" s="267">
        <v>53.64</v>
      </c>
      <c r="H654" s="267"/>
      <c r="I654" s="267"/>
      <c r="J654" s="267"/>
      <c r="K654" s="267"/>
      <c r="L654" s="268"/>
      <c r="M654" s="275"/>
      <c r="N654" s="267"/>
      <c r="O654" s="267"/>
      <c r="P654" s="297">
        <v>9.6999999999999993</v>
      </c>
      <c r="Q654" s="269">
        <v>1220</v>
      </c>
      <c r="R654" s="307">
        <v>1.319</v>
      </c>
      <c r="S654" s="307"/>
      <c r="T654" s="271">
        <v>7.38</v>
      </c>
      <c r="U654" s="267"/>
      <c r="V654" s="268"/>
      <c r="W654" s="267"/>
      <c r="X654" s="270"/>
      <c r="Y654" s="274"/>
      <c r="Z654" s="290"/>
      <c r="AA654" s="274"/>
      <c r="AB654" s="275"/>
      <c r="AC654" s="274"/>
      <c r="AD654" s="265"/>
      <c r="AE654" s="274" t="s">
        <v>1505</v>
      </c>
      <c r="AF654" s="274"/>
      <c r="AG654" s="275"/>
      <c r="AH654" s="274"/>
      <c r="AI654" s="274"/>
      <c r="AJ654" s="275"/>
      <c r="AK654" s="270"/>
      <c r="AL654" s="274"/>
      <c r="AM654" s="275"/>
      <c r="AN654" s="274"/>
      <c r="AO654" s="275"/>
      <c r="AP654" s="274"/>
      <c r="AQ654" s="277">
        <f t="shared" si="91"/>
        <v>9</v>
      </c>
      <c r="AR654" s="275" t="s">
        <v>737</v>
      </c>
      <c r="AS654" s="267"/>
      <c r="AT654" s="273"/>
      <c r="AU654" s="272"/>
      <c r="AV654" s="272"/>
      <c r="AW654" s="268"/>
      <c r="AX654" s="273"/>
      <c r="AY654" s="273"/>
      <c r="AZ654" s="275"/>
      <c r="BA654" s="268"/>
      <c r="BB654" s="268"/>
      <c r="BC654" s="268"/>
      <c r="BD654" s="268"/>
      <c r="BE654" s="267"/>
      <c r="BF654" s="275"/>
      <c r="BG654" s="275"/>
      <c r="BH654" s="275"/>
      <c r="BI654" s="275"/>
      <c r="BJ654" s="278">
        <v>45919</v>
      </c>
      <c r="BK654" s="305">
        <v>45919</v>
      </c>
      <c r="BL654" s="431" t="s">
        <v>6208</v>
      </c>
      <c r="BM654" s="272" t="s">
        <v>5673</v>
      </c>
      <c r="BN654" s="422">
        <v>6</v>
      </c>
      <c r="BO654" s="1381">
        <v>7</v>
      </c>
      <c r="BP654" s="303"/>
      <c r="BQ654" s="293">
        <v>45918</v>
      </c>
      <c r="BR654" s="284" t="s">
        <v>6209</v>
      </c>
      <c r="BS654" s="280" t="str">
        <f>IF(_DBcomps[[#This Row],[Problem]]="","Yes","No")</f>
        <v>Yes</v>
      </c>
      <c r="BT654" s="273"/>
      <c r="BU654" s="1399"/>
      <c r="BV654" s="273">
        <v>1</v>
      </c>
      <c r="BW654" s="294"/>
      <c r="BX654" s="273">
        <v>5</v>
      </c>
      <c r="BY654" s="279" t="s">
        <v>1259</v>
      </c>
      <c r="BZ654" s="267"/>
      <c r="CA654" s="279"/>
      <c r="CB654" s="279"/>
      <c r="CC654" s="279"/>
      <c r="CD654" s="1283"/>
      <c r="CE654" s="245"/>
      <c r="CF654" s="245"/>
      <c r="CG654" s="245"/>
    </row>
    <row r="655" spans="1:85">
      <c r="A655" s="1021" t="s">
        <v>58</v>
      </c>
      <c r="B655" s="1208" t="s">
        <v>2127</v>
      </c>
      <c r="C655" s="1208" t="s">
        <v>503</v>
      </c>
      <c r="D655" s="265" t="s">
        <v>6210</v>
      </c>
      <c r="E655" s="265">
        <v>45918</v>
      </c>
      <c r="F655" s="266" t="str">
        <f>IF(_DBcomps[[#This Row],[Lab RTS]]="","No","Yes")</f>
        <v>Yes</v>
      </c>
      <c r="G655" s="267">
        <v>53.73</v>
      </c>
      <c r="H655" s="267"/>
      <c r="I655" s="267"/>
      <c r="J655" s="267"/>
      <c r="K655" s="267"/>
      <c r="L655" s="268"/>
      <c r="M655" s="275"/>
      <c r="N655" s="267"/>
      <c r="O655" s="267"/>
      <c r="P655" s="297">
        <v>9.48</v>
      </c>
      <c r="Q655" s="269">
        <v>1112</v>
      </c>
      <c r="R655" s="307">
        <v>1.3220000000000001</v>
      </c>
      <c r="S655" s="307"/>
      <c r="T655" s="271">
        <v>7.53</v>
      </c>
      <c r="U655" s="267"/>
      <c r="V655" s="268"/>
      <c r="W655" s="267"/>
      <c r="X655" s="270"/>
      <c r="Y655" s="274"/>
      <c r="Z655" s="290"/>
      <c r="AA655" s="274"/>
      <c r="AB655" s="275"/>
      <c r="AC655" s="274"/>
      <c r="AD655" s="265"/>
      <c r="AE655" s="274" t="s">
        <v>1505</v>
      </c>
      <c r="AF655" s="274"/>
      <c r="AG655" s="275"/>
      <c r="AH655" s="274"/>
      <c r="AI655" s="274"/>
      <c r="AJ655" s="275"/>
      <c r="AK655" s="270"/>
      <c r="AL655" s="274"/>
      <c r="AM655" s="275"/>
      <c r="AN655" s="274"/>
      <c r="AO655" s="275"/>
      <c r="AP655" s="274"/>
      <c r="AQ655" s="277">
        <f t="shared" si="91"/>
        <v>9</v>
      </c>
      <c r="AR655" s="275" t="s">
        <v>737</v>
      </c>
      <c r="AS655" s="267"/>
      <c r="AT655" s="273"/>
      <c r="AU655" s="272"/>
      <c r="AV655" s="272"/>
      <c r="AW655" s="268"/>
      <c r="AX655" s="273"/>
      <c r="AY655" s="273"/>
      <c r="AZ655" s="275"/>
      <c r="BA655" s="268"/>
      <c r="BB655" s="268"/>
      <c r="BC655" s="268"/>
      <c r="BD655" s="268"/>
      <c r="BE655" s="267"/>
      <c r="BF655" s="275"/>
      <c r="BG655" s="275"/>
      <c r="BH655" s="275"/>
      <c r="BI655" s="275"/>
      <c r="BJ655" s="278">
        <v>45919</v>
      </c>
      <c r="BK655" s="305">
        <v>45922</v>
      </c>
      <c r="BL655" s="431" t="s">
        <v>6211</v>
      </c>
      <c r="BM655" s="272" t="s">
        <v>5673</v>
      </c>
      <c r="BN655" s="422">
        <v>7</v>
      </c>
      <c r="BO655" s="1381">
        <v>7</v>
      </c>
      <c r="BP655" s="303"/>
      <c r="BQ655" s="293">
        <v>45918</v>
      </c>
      <c r="BR655" s="284" t="s">
        <v>6212</v>
      </c>
      <c r="BS655" s="280" t="str">
        <f>IF(_DBcomps[[#This Row],[Problem]]="","Yes","No")</f>
        <v>Yes</v>
      </c>
      <c r="BT655" s="273"/>
      <c r="BU655" s="1399"/>
      <c r="BV655" s="273">
        <v>1</v>
      </c>
      <c r="BW655" s="294"/>
      <c r="BX655" s="273">
        <v>5</v>
      </c>
      <c r="BY655" s="279" t="s">
        <v>1259</v>
      </c>
      <c r="BZ655" s="267"/>
      <c r="CA655" s="279"/>
      <c r="CB655" s="279"/>
      <c r="CC655" s="279"/>
      <c r="CD655" s="1283"/>
      <c r="CE655" s="245"/>
      <c r="CF655" s="245"/>
      <c r="CG655" s="245"/>
    </row>
    <row r="656" spans="1:85">
      <c r="A656" s="1021" t="s">
        <v>58</v>
      </c>
      <c r="B656" s="1208" t="s">
        <v>2127</v>
      </c>
      <c r="C656" s="1208" t="s">
        <v>503</v>
      </c>
      <c r="D656" s="265" t="s">
        <v>6215</v>
      </c>
      <c r="E656" s="265">
        <v>45918</v>
      </c>
      <c r="F656" s="266" t="str">
        <f>IF(_DBcomps[[#This Row],[Lab RTS]]="","No","Yes")</f>
        <v>Yes</v>
      </c>
      <c r="G656" s="267">
        <v>53.37</v>
      </c>
      <c r="H656" s="267"/>
      <c r="I656" s="267"/>
      <c r="J656" s="267"/>
      <c r="K656" s="267"/>
      <c r="L656" s="268"/>
      <c r="M656" s="275"/>
      <c r="N656" s="267"/>
      <c r="O656" s="267"/>
      <c r="P656" s="297">
        <v>7.78</v>
      </c>
      <c r="Q656" s="269">
        <v>1180</v>
      </c>
      <c r="R656" s="307">
        <v>1.321</v>
      </c>
      <c r="S656" s="307"/>
      <c r="T656" s="271">
        <v>7.54</v>
      </c>
      <c r="U656" s="267"/>
      <c r="V656" s="268"/>
      <c r="W656" s="267"/>
      <c r="X656" s="270"/>
      <c r="Y656" s="274"/>
      <c r="Z656" s="290"/>
      <c r="AA656" s="274"/>
      <c r="AB656" s="275"/>
      <c r="AC656" s="274"/>
      <c r="AD656" s="265"/>
      <c r="AE656" s="274" t="s">
        <v>1505</v>
      </c>
      <c r="AF656" s="274"/>
      <c r="AG656" s="275"/>
      <c r="AH656" s="274"/>
      <c r="AI656" s="274"/>
      <c r="AJ656" s="275"/>
      <c r="AK656" s="270"/>
      <c r="AL656" s="274"/>
      <c r="AM656" s="275"/>
      <c r="AN656" s="274"/>
      <c r="AO656" s="275"/>
      <c r="AP656" s="274"/>
      <c r="AQ656" s="277">
        <f t="shared" si="91"/>
        <v>9</v>
      </c>
      <c r="AR656" s="275" t="s">
        <v>737</v>
      </c>
      <c r="AS656" s="267"/>
      <c r="AT656" s="273"/>
      <c r="AU656" s="272"/>
      <c r="AV656" s="272"/>
      <c r="AW656" s="268"/>
      <c r="AX656" s="273"/>
      <c r="AY656" s="273"/>
      <c r="AZ656" s="275"/>
      <c r="BA656" s="268"/>
      <c r="BB656" s="268"/>
      <c r="BC656" s="268"/>
      <c r="BD656" s="268"/>
      <c r="BE656" s="267"/>
      <c r="BF656" s="275"/>
      <c r="BG656" s="275"/>
      <c r="BH656" s="275"/>
      <c r="BI656" s="275"/>
      <c r="BJ656" s="278">
        <v>45919</v>
      </c>
      <c r="BK656" s="305">
        <v>45922</v>
      </c>
      <c r="BL656" s="431" t="s">
        <v>6216</v>
      </c>
      <c r="BM656" s="272" t="s">
        <v>5673</v>
      </c>
      <c r="BN656" s="422">
        <v>6</v>
      </c>
      <c r="BO656" s="1381">
        <v>7</v>
      </c>
      <c r="BP656" s="303"/>
      <c r="BQ656" s="293">
        <v>45919</v>
      </c>
      <c r="BR656" s="284" t="s">
        <v>6217</v>
      </c>
      <c r="BS656" s="280" t="str">
        <f>IF(_DBcomps[[#This Row],[Problem]]="","Yes","No")</f>
        <v>Yes</v>
      </c>
      <c r="BT656" s="273"/>
      <c r="BU656" s="1399"/>
      <c r="BV656" s="273">
        <v>1</v>
      </c>
      <c r="BW656" s="294"/>
      <c r="BX656" s="273">
        <v>5</v>
      </c>
      <c r="BY656" s="279" t="s">
        <v>1259</v>
      </c>
      <c r="BZ656" s="267"/>
      <c r="CA656" s="279"/>
      <c r="CB656" s="279"/>
      <c r="CC656" s="279"/>
      <c r="CD656" s="1283"/>
      <c r="CE656" s="245"/>
      <c r="CF656" s="245"/>
      <c r="CG656" s="245"/>
    </row>
    <row r="657" spans="1:85">
      <c r="A657" s="1021" t="s">
        <v>58</v>
      </c>
      <c r="B657" s="1208" t="s">
        <v>2127</v>
      </c>
      <c r="C657" s="1208" t="s">
        <v>503</v>
      </c>
      <c r="D657" s="265" t="s">
        <v>6297</v>
      </c>
      <c r="E657" s="265">
        <v>45922</v>
      </c>
      <c r="F657" s="266" t="str">
        <f>IF(_DBcomps[[#This Row],[Lab RTS]]="","No","Yes")</f>
        <v>Yes</v>
      </c>
      <c r="G657" s="267">
        <v>54.02</v>
      </c>
      <c r="H657" s="267"/>
      <c r="I657" s="267"/>
      <c r="J657" s="267"/>
      <c r="K657" s="267"/>
      <c r="L657" s="268"/>
      <c r="M657" s="275"/>
      <c r="N657" s="267"/>
      <c r="O657" s="267"/>
      <c r="P657" s="297">
        <v>8.5299999999999994</v>
      </c>
      <c r="Q657" s="269">
        <v>880</v>
      </c>
      <c r="R657" s="307">
        <v>1.3180000000000001</v>
      </c>
      <c r="S657" s="307"/>
      <c r="T657" s="271">
        <v>7.5</v>
      </c>
      <c r="U657" s="267"/>
      <c r="V657" s="268"/>
      <c r="W657" s="267"/>
      <c r="X657" s="270"/>
      <c r="Y657" s="274"/>
      <c r="Z657" s="290"/>
      <c r="AA657" s="274"/>
      <c r="AB657" s="275"/>
      <c r="AC657" s="274"/>
      <c r="AD657" s="265"/>
      <c r="AE657" s="274" t="s">
        <v>1505</v>
      </c>
      <c r="AF657" s="274"/>
      <c r="AG657" s="275"/>
      <c r="AH657" s="274"/>
      <c r="AI657" s="274"/>
      <c r="AJ657" s="275"/>
      <c r="AK657" s="270"/>
      <c r="AL657" s="274"/>
      <c r="AM657" s="275"/>
      <c r="AN657" s="274"/>
      <c r="AO657" s="275"/>
      <c r="AP657" s="274"/>
      <c r="AQ657" s="277">
        <f t="shared" si="91"/>
        <v>9</v>
      </c>
      <c r="AR657" s="275" t="s">
        <v>737</v>
      </c>
      <c r="AS657" s="267"/>
      <c r="AT657" s="273"/>
      <c r="AU657" s="272"/>
      <c r="AV657" s="272"/>
      <c r="AW657" s="268"/>
      <c r="AX657" s="273"/>
      <c r="AY657" s="273"/>
      <c r="AZ657" s="275"/>
      <c r="BA657" s="268"/>
      <c r="BB657" s="268"/>
      <c r="BC657" s="268"/>
      <c r="BD657" s="268"/>
      <c r="BE657" s="267"/>
      <c r="BF657" s="275"/>
      <c r="BG657" s="275"/>
      <c r="BH657" s="275"/>
      <c r="BI657" s="275"/>
      <c r="BJ657" s="278">
        <v>45923</v>
      </c>
      <c r="BK657" s="305">
        <v>45923</v>
      </c>
      <c r="BL657" s="431" t="s">
        <v>6300</v>
      </c>
      <c r="BM657" s="272" t="s">
        <v>5673</v>
      </c>
      <c r="BN657" s="422">
        <v>6</v>
      </c>
      <c r="BO657" s="1381">
        <v>7</v>
      </c>
      <c r="BP657" s="303"/>
      <c r="BQ657" s="293">
        <v>45919</v>
      </c>
      <c r="BR657" s="284" t="s">
        <v>1291</v>
      </c>
      <c r="BS657" s="280" t="str">
        <f>IF(_DBcomps[[#This Row],[Problem]]="","Yes","No")</f>
        <v>Yes</v>
      </c>
      <c r="BT657" s="273"/>
      <c r="BU657" s="1399"/>
      <c r="BV657" s="273">
        <v>1</v>
      </c>
      <c r="BW657" s="294"/>
      <c r="BX657" s="273">
        <v>5</v>
      </c>
      <c r="BY657" s="279" t="s">
        <v>1259</v>
      </c>
      <c r="BZ657" s="267"/>
      <c r="CA657" s="279"/>
      <c r="CB657" s="279"/>
      <c r="CC657" s="279"/>
      <c r="CD657" s="1283"/>
      <c r="CE657" s="245"/>
      <c r="CF657" s="245"/>
      <c r="CG657" s="245"/>
    </row>
    <row r="658" spans="1:85">
      <c r="A658" s="1021" t="s">
        <v>58</v>
      </c>
      <c r="B658" s="1208" t="s">
        <v>2127</v>
      </c>
      <c r="C658" s="1208" t="s">
        <v>503</v>
      </c>
      <c r="D658" s="265" t="s">
        <v>6298</v>
      </c>
      <c r="E658" s="265">
        <v>45923</v>
      </c>
      <c r="F658" s="266" t="str">
        <f>IF(_DBcomps[[#This Row],[Lab RTS]]="","No","Yes")</f>
        <v>Yes</v>
      </c>
      <c r="G658" s="267">
        <v>53.76</v>
      </c>
      <c r="H658" s="267"/>
      <c r="I658" s="267"/>
      <c r="J658" s="267"/>
      <c r="K658" s="267"/>
      <c r="L658" s="268"/>
      <c r="M658" s="275"/>
      <c r="N658" s="267"/>
      <c r="O658" s="267"/>
      <c r="P658" s="297">
        <v>9.44</v>
      </c>
      <c r="Q658" s="269">
        <v>991</v>
      </c>
      <c r="R658" s="307">
        <v>1.3420000000000001</v>
      </c>
      <c r="S658" s="307"/>
      <c r="T658" s="271">
        <v>7.32</v>
      </c>
      <c r="U658" s="267"/>
      <c r="V658" s="268"/>
      <c r="W658" s="267"/>
      <c r="X658" s="270"/>
      <c r="Y658" s="274"/>
      <c r="Z658" s="290"/>
      <c r="AA658" s="274"/>
      <c r="AB658" s="275"/>
      <c r="AC658" s="274"/>
      <c r="AD658" s="265"/>
      <c r="AE658" s="274" t="s">
        <v>1505</v>
      </c>
      <c r="AF658" s="274"/>
      <c r="AG658" s="275"/>
      <c r="AH658" s="274"/>
      <c r="AI658" s="274"/>
      <c r="AJ658" s="275"/>
      <c r="AK658" s="270"/>
      <c r="AL658" s="274"/>
      <c r="AM658" s="275"/>
      <c r="AN658" s="274"/>
      <c r="AO658" s="275"/>
      <c r="AP658" s="274"/>
      <c r="AQ658" s="277">
        <f t="shared" si="91"/>
        <v>9</v>
      </c>
      <c r="AR658" s="275" t="s">
        <v>737</v>
      </c>
      <c r="AS658" s="267"/>
      <c r="AT658" s="273"/>
      <c r="AU658" s="272"/>
      <c r="AV658" s="272"/>
      <c r="AW658" s="268"/>
      <c r="AX658" s="273"/>
      <c r="AY658" s="273"/>
      <c r="AZ658" s="275"/>
      <c r="BA658" s="268"/>
      <c r="BB658" s="268"/>
      <c r="BC658" s="268"/>
      <c r="BD658" s="268"/>
      <c r="BE658" s="267"/>
      <c r="BF658" s="275"/>
      <c r="BG658" s="275"/>
      <c r="BH658" s="275"/>
      <c r="BI658" s="275"/>
      <c r="BJ658" s="278">
        <v>45923</v>
      </c>
      <c r="BK658" s="305">
        <v>45923</v>
      </c>
      <c r="BL658" s="431" t="s">
        <v>6301</v>
      </c>
      <c r="BM658" s="272" t="s">
        <v>5673</v>
      </c>
      <c r="BN658" s="422">
        <v>6</v>
      </c>
      <c r="BO658" s="1381">
        <v>7</v>
      </c>
      <c r="BP658" s="303"/>
      <c r="BQ658" s="293">
        <v>45922</v>
      </c>
      <c r="BR658" s="284">
        <v>0.72222222222222221</v>
      </c>
      <c r="BS658" s="280" t="str">
        <f>IF(_DBcomps[[#This Row],[Problem]]="","Yes","No")</f>
        <v>Yes</v>
      </c>
      <c r="BT658" s="273"/>
      <c r="BU658" s="1399"/>
      <c r="BV658" s="273">
        <v>1</v>
      </c>
      <c r="BW658" s="294"/>
      <c r="BX658" s="273">
        <v>5</v>
      </c>
      <c r="BY658" s="279" t="s">
        <v>1259</v>
      </c>
      <c r="BZ658" s="267"/>
      <c r="CA658" s="279"/>
      <c r="CB658" s="279"/>
      <c r="CC658" s="279"/>
      <c r="CD658" s="1283"/>
      <c r="CE658" s="245"/>
      <c r="CF658" s="245"/>
      <c r="CG658" s="245"/>
    </row>
    <row r="659" spans="1:85">
      <c r="A659" s="1021" t="s">
        <v>58</v>
      </c>
      <c r="B659" s="1208" t="s">
        <v>2127</v>
      </c>
      <c r="C659" s="1208" t="s">
        <v>503</v>
      </c>
      <c r="D659" s="265" t="s">
        <v>6299</v>
      </c>
      <c r="E659" s="265">
        <v>45923</v>
      </c>
      <c r="F659" s="266" t="str">
        <f>IF(_DBcomps[[#This Row],[Lab RTS]]="","No","Yes")</f>
        <v>Yes</v>
      </c>
      <c r="G659" s="267">
        <v>54.01</v>
      </c>
      <c r="H659" s="267"/>
      <c r="I659" s="267"/>
      <c r="J659" s="267"/>
      <c r="K659" s="267"/>
      <c r="L659" s="268"/>
      <c r="M659" s="275"/>
      <c r="N659" s="267"/>
      <c r="O659" s="267"/>
      <c r="P659" s="297">
        <v>10.47</v>
      </c>
      <c r="Q659" s="269">
        <v>1148</v>
      </c>
      <c r="R659" s="307">
        <v>1.3220000000000001</v>
      </c>
      <c r="S659" s="307"/>
      <c r="T659" s="271">
        <v>7.41</v>
      </c>
      <c r="U659" s="267"/>
      <c r="V659" s="268"/>
      <c r="W659" s="267"/>
      <c r="X659" s="270"/>
      <c r="Y659" s="274"/>
      <c r="Z659" s="290"/>
      <c r="AA659" s="274"/>
      <c r="AB659" s="275"/>
      <c r="AC659" s="274"/>
      <c r="AD659" s="265"/>
      <c r="AE659" s="274" t="s">
        <v>1505</v>
      </c>
      <c r="AF659" s="274"/>
      <c r="AG659" s="275"/>
      <c r="AH659" s="274"/>
      <c r="AI659" s="274"/>
      <c r="AJ659" s="275"/>
      <c r="AK659" s="270"/>
      <c r="AL659" s="274"/>
      <c r="AM659" s="275"/>
      <c r="AN659" s="274"/>
      <c r="AO659" s="275"/>
      <c r="AP659" s="274"/>
      <c r="AQ659" s="277">
        <f t="shared" si="91"/>
        <v>9</v>
      </c>
      <c r="AR659" s="275" t="s">
        <v>737</v>
      </c>
      <c r="AS659" s="267"/>
      <c r="AT659" s="273"/>
      <c r="AU659" s="272"/>
      <c r="AV659" s="272"/>
      <c r="AW659" s="268"/>
      <c r="AX659" s="273"/>
      <c r="AY659" s="273"/>
      <c r="AZ659" s="275"/>
      <c r="BA659" s="268"/>
      <c r="BB659" s="268"/>
      <c r="BC659" s="268"/>
      <c r="BD659" s="268"/>
      <c r="BE659" s="267"/>
      <c r="BF659" s="275"/>
      <c r="BG659" s="275"/>
      <c r="BH659" s="275"/>
      <c r="BI659" s="275"/>
      <c r="BJ659" s="278">
        <v>45923</v>
      </c>
      <c r="BK659" s="305">
        <v>45923</v>
      </c>
      <c r="BL659" s="431" t="s">
        <v>6302</v>
      </c>
      <c r="BM659" s="272" t="s">
        <v>5673</v>
      </c>
      <c r="BN659" s="422">
        <v>6</v>
      </c>
      <c r="BO659" s="1381">
        <v>7</v>
      </c>
      <c r="BP659" s="303"/>
      <c r="BQ659" s="293">
        <v>45922</v>
      </c>
      <c r="BR659" s="284" t="s">
        <v>6303</v>
      </c>
      <c r="BS659" s="280" t="str">
        <f>IF(_DBcomps[[#This Row],[Problem]]="","Yes","No")</f>
        <v>Yes</v>
      </c>
      <c r="BT659" s="273"/>
      <c r="BU659" s="1399"/>
      <c r="BV659" s="273">
        <v>1</v>
      </c>
      <c r="BW659" s="294"/>
      <c r="BX659" s="273">
        <v>5</v>
      </c>
      <c r="BY659" s="279" t="s">
        <v>1259</v>
      </c>
      <c r="BZ659" s="267"/>
      <c r="CA659" s="279"/>
      <c r="CB659" s="279"/>
      <c r="CC659" s="279"/>
      <c r="CD659" s="1283"/>
      <c r="CE659" s="245"/>
      <c r="CF659" s="245"/>
      <c r="CG659" s="245"/>
    </row>
    <row r="660" spans="1:85">
      <c r="A660" s="1021" t="s">
        <v>58</v>
      </c>
      <c r="B660" s="1208" t="s">
        <v>2127</v>
      </c>
      <c r="C660" s="1208" t="s">
        <v>503</v>
      </c>
      <c r="D660" s="265" t="s">
        <v>6337</v>
      </c>
      <c r="E660" s="265">
        <v>45924</v>
      </c>
      <c r="F660" s="266" t="str">
        <f>IF(_DBcomps[[#This Row],[Lab RTS]]="","No","Yes")</f>
        <v>Yes</v>
      </c>
      <c r="G660" s="267">
        <v>53.73</v>
      </c>
      <c r="H660" s="267"/>
      <c r="I660" s="267"/>
      <c r="J660" s="267"/>
      <c r="K660" s="267"/>
      <c r="L660" s="268"/>
      <c r="M660" s="275"/>
      <c r="N660" s="267"/>
      <c r="O660" s="267"/>
      <c r="P660" s="297">
        <v>8.9499999999999993</v>
      </c>
      <c r="Q660" s="269">
        <v>1108</v>
      </c>
      <c r="R660" s="307">
        <v>1.3160000000000001</v>
      </c>
      <c r="S660" s="307"/>
      <c r="T660" s="271">
        <v>7.46</v>
      </c>
      <c r="U660" s="267"/>
      <c r="V660" s="268"/>
      <c r="W660" s="267"/>
      <c r="X660" s="270"/>
      <c r="Y660" s="274"/>
      <c r="Z660" s="290"/>
      <c r="AA660" s="274"/>
      <c r="AB660" s="275"/>
      <c r="AC660" s="274"/>
      <c r="AD660" s="265"/>
      <c r="AE660" s="274" t="s">
        <v>1505</v>
      </c>
      <c r="AF660" s="274"/>
      <c r="AG660" s="275"/>
      <c r="AH660" s="274"/>
      <c r="AI660" s="274"/>
      <c r="AJ660" s="275"/>
      <c r="AK660" s="270"/>
      <c r="AL660" s="274"/>
      <c r="AM660" s="275"/>
      <c r="AN660" s="274"/>
      <c r="AO660" s="275"/>
      <c r="AP660" s="274"/>
      <c r="AQ660" s="277">
        <f t="shared" ref="AQ660:AQ665" si="92">MONTH(E660)</f>
        <v>9</v>
      </c>
      <c r="AR660" s="275" t="s">
        <v>737</v>
      </c>
      <c r="AS660" s="267"/>
      <c r="AT660" s="273"/>
      <c r="AU660" s="272"/>
      <c r="AV660" s="272"/>
      <c r="AW660" s="268"/>
      <c r="AX660" s="273"/>
      <c r="AY660" s="273"/>
      <c r="AZ660" s="275"/>
      <c r="BA660" s="268"/>
      <c r="BB660" s="268"/>
      <c r="BC660" s="268"/>
      <c r="BD660" s="268"/>
      <c r="BE660" s="267"/>
      <c r="BF660" s="275"/>
      <c r="BG660" s="275"/>
      <c r="BH660" s="275"/>
      <c r="BI660" s="275"/>
      <c r="BJ660" s="278">
        <v>45924</v>
      </c>
      <c r="BK660" s="305">
        <v>45924</v>
      </c>
      <c r="BL660" s="431" t="s">
        <v>6339</v>
      </c>
      <c r="BM660" s="272" t="s">
        <v>5673</v>
      </c>
      <c r="BN660" s="422">
        <v>5</v>
      </c>
      <c r="BO660" s="1381">
        <v>7</v>
      </c>
      <c r="BP660" s="303"/>
      <c r="BQ660" s="293">
        <v>45923</v>
      </c>
      <c r="BR660" s="284" t="s">
        <v>2326</v>
      </c>
      <c r="BS660" s="280" t="str">
        <f>IF(_DBcomps[[#This Row],[Problem]]="","Yes","No")</f>
        <v>Yes</v>
      </c>
      <c r="BT660" s="273"/>
      <c r="BU660" s="1399"/>
      <c r="BV660" s="273">
        <v>1</v>
      </c>
      <c r="BW660" s="294"/>
      <c r="BX660" s="273">
        <v>5</v>
      </c>
      <c r="BY660" s="279" t="s">
        <v>1259</v>
      </c>
      <c r="BZ660" s="267"/>
      <c r="CA660" s="279"/>
      <c r="CB660" s="279"/>
      <c r="CC660" s="279"/>
      <c r="CD660" s="1283"/>
      <c r="CE660" s="245"/>
      <c r="CF660" s="245"/>
      <c r="CG660" s="245"/>
    </row>
    <row r="661" spans="1:85">
      <c r="A661" s="1021" t="s">
        <v>58</v>
      </c>
      <c r="B661" s="1208" t="s">
        <v>2127</v>
      </c>
      <c r="C661" s="1208" t="s">
        <v>503</v>
      </c>
      <c r="D661" s="265" t="s">
        <v>6338</v>
      </c>
      <c r="E661" s="265">
        <v>45924</v>
      </c>
      <c r="F661" s="266" t="str">
        <f>IF(_DBcomps[[#This Row],[Lab RTS]]="","No","Yes")</f>
        <v>Yes</v>
      </c>
      <c r="G661" s="267">
        <v>53.3</v>
      </c>
      <c r="H661" s="267"/>
      <c r="I661" s="267"/>
      <c r="J661" s="267"/>
      <c r="K661" s="267"/>
      <c r="L661" s="268"/>
      <c r="M661" s="275"/>
      <c r="N661" s="267"/>
      <c r="O661" s="267"/>
      <c r="P661" s="297">
        <v>9.5399999999999991</v>
      </c>
      <c r="Q661" s="269">
        <v>1140</v>
      </c>
      <c r="R661" s="307">
        <v>1.3180000000000001</v>
      </c>
      <c r="S661" s="307"/>
      <c r="T661" s="271">
        <v>7.46</v>
      </c>
      <c r="U661" s="267"/>
      <c r="V661" s="268"/>
      <c r="W661" s="267"/>
      <c r="X661" s="270"/>
      <c r="Y661" s="274"/>
      <c r="Z661" s="290"/>
      <c r="AA661" s="274"/>
      <c r="AB661" s="275"/>
      <c r="AC661" s="274"/>
      <c r="AD661" s="265"/>
      <c r="AE661" s="274" t="s">
        <v>1505</v>
      </c>
      <c r="AF661" s="274"/>
      <c r="AG661" s="275"/>
      <c r="AH661" s="274"/>
      <c r="AI661" s="274"/>
      <c r="AJ661" s="275"/>
      <c r="AK661" s="270"/>
      <c r="AL661" s="274"/>
      <c r="AM661" s="275"/>
      <c r="AN661" s="274"/>
      <c r="AO661" s="275"/>
      <c r="AP661" s="274"/>
      <c r="AQ661" s="277">
        <f t="shared" si="92"/>
        <v>9</v>
      </c>
      <c r="AR661" s="275" t="s">
        <v>737</v>
      </c>
      <c r="AS661" s="267"/>
      <c r="AT661" s="273"/>
      <c r="AU661" s="272"/>
      <c r="AV661" s="272"/>
      <c r="AW661" s="268"/>
      <c r="AX661" s="273"/>
      <c r="AY661" s="273"/>
      <c r="AZ661" s="275"/>
      <c r="BA661" s="268"/>
      <c r="BB661" s="268"/>
      <c r="BC661" s="268"/>
      <c r="BD661" s="268"/>
      <c r="BE661" s="267"/>
      <c r="BF661" s="275"/>
      <c r="BG661" s="275"/>
      <c r="BH661" s="275"/>
      <c r="BI661" s="275"/>
      <c r="BJ661" s="278">
        <v>45924</v>
      </c>
      <c r="BK661" s="305">
        <v>45924</v>
      </c>
      <c r="BL661" s="431" t="s">
        <v>6340</v>
      </c>
      <c r="BM661" s="272" t="s">
        <v>5673</v>
      </c>
      <c r="BN661" s="422">
        <v>7</v>
      </c>
      <c r="BO661" s="1381">
        <v>7</v>
      </c>
      <c r="BP661" s="303"/>
      <c r="BQ661" s="293">
        <v>45923</v>
      </c>
      <c r="BR661" s="284" t="s">
        <v>6341</v>
      </c>
      <c r="BS661" s="280" t="str">
        <f>IF(_DBcomps[[#This Row],[Problem]]="","Yes","No")</f>
        <v>Yes</v>
      </c>
      <c r="BT661" s="273"/>
      <c r="BU661" s="1399"/>
      <c r="BV661" s="273">
        <v>1</v>
      </c>
      <c r="BW661" s="294"/>
      <c r="BX661" s="273">
        <v>5</v>
      </c>
      <c r="BY661" s="279" t="s">
        <v>1259</v>
      </c>
      <c r="BZ661" s="267"/>
      <c r="CA661" s="279"/>
      <c r="CB661" s="279"/>
      <c r="CC661" s="279"/>
      <c r="CD661" s="1283"/>
      <c r="CE661" s="245"/>
      <c r="CF661" s="245"/>
      <c r="CG661" s="245"/>
    </row>
    <row r="662" spans="1:85">
      <c r="A662" s="1021" t="s">
        <v>58</v>
      </c>
      <c r="B662" s="1208" t="s">
        <v>2127</v>
      </c>
      <c r="C662" s="1208" t="s">
        <v>503</v>
      </c>
      <c r="D662" s="265" t="s">
        <v>6357</v>
      </c>
      <c r="E662" s="265">
        <v>45925</v>
      </c>
      <c r="F662" s="266" t="str">
        <f>IF(_DBcomps[[#This Row],[Lab RTS]]="","No","Yes")</f>
        <v>Yes</v>
      </c>
      <c r="G662" s="267">
        <v>53.24</v>
      </c>
      <c r="H662" s="267"/>
      <c r="I662" s="267"/>
      <c r="J662" s="267"/>
      <c r="K662" s="267"/>
      <c r="L662" s="268"/>
      <c r="M662" s="275"/>
      <c r="N662" s="267"/>
      <c r="O662" s="267"/>
      <c r="P662" s="297">
        <v>10.029999999999999</v>
      </c>
      <c r="Q662" s="269">
        <v>1016</v>
      </c>
      <c r="R662" s="307">
        <v>1.3180000000000001</v>
      </c>
      <c r="S662" s="307"/>
      <c r="T662" s="271">
        <v>7.43</v>
      </c>
      <c r="U662" s="267"/>
      <c r="V662" s="268"/>
      <c r="W662" s="267"/>
      <c r="X662" s="270"/>
      <c r="Y662" s="274"/>
      <c r="Z662" s="290"/>
      <c r="AA662" s="274"/>
      <c r="AB662" s="275"/>
      <c r="AC662" s="274"/>
      <c r="AD662" s="265"/>
      <c r="AE662" s="274" t="s">
        <v>1505</v>
      </c>
      <c r="AF662" s="274"/>
      <c r="AG662" s="275"/>
      <c r="AH662" s="274"/>
      <c r="AI662" s="274"/>
      <c r="AJ662" s="275"/>
      <c r="AK662" s="270"/>
      <c r="AL662" s="274"/>
      <c r="AM662" s="275"/>
      <c r="AN662" s="274"/>
      <c r="AO662" s="275"/>
      <c r="AP662" s="274"/>
      <c r="AQ662" s="277">
        <f t="shared" si="92"/>
        <v>9</v>
      </c>
      <c r="AR662" s="275" t="s">
        <v>737</v>
      </c>
      <c r="AS662" s="267"/>
      <c r="AT662" s="273"/>
      <c r="AU662" s="272"/>
      <c r="AV662" s="272"/>
      <c r="AW662" s="268"/>
      <c r="AX662" s="273"/>
      <c r="AY662" s="273"/>
      <c r="AZ662" s="275"/>
      <c r="BA662" s="268"/>
      <c r="BB662" s="268"/>
      <c r="BC662" s="268"/>
      <c r="BD662" s="268"/>
      <c r="BE662" s="267"/>
      <c r="BF662" s="275"/>
      <c r="BG662" s="275"/>
      <c r="BH662" s="275"/>
      <c r="BI662" s="275"/>
      <c r="BJ662" s="278">
        <v>45925</v>
      </c>
      <c r="BK662" s="305">
        <v>45929</v>
      </c>
      <c r="BL662" s="431" t="s">
        <v>6358</v>
      </c>
      <c r="BM662" s="272" t="s">
        <v>5673</v>
      </c>
      <c r="BN662" s="422">
        <v>5</v>
      </c>
      <c r="BO662" s="1381">
        <v>7</v>
      </c>
      <c r="BP662" s="303"/>
      <c r="BQ662" s="293">
        <v>45924</v>
      </c>
      <c r="BR662" s="284" t="s">
        <v>6359</v>
      </c>
      <c r="BS662" s="280" t="str">
        <f>IF(_DBcomps[[#This Row],[Problem]]="","Yes","No")</f>
        <v>Yes</v>
      </c>
      <c r="BT662" s="273"/>
      <c r="BU662" s="1399"/>
      <c r="BV662" s="273">
        <v>1</v>
      </c>
      <c r="BW662" s="294"/>
      <c r="BX662" s="273">
        <v>5</v>
      </c>
      <c r="BY662" s="279" t="s">
        <v>1259</v>
      </c>
      <c r="BZ662" s="267"/>
      <c r="CA662" s="279"/>
      <c r="CB662" s="279"/>
      <c r="CC662" s="279"/>
      <c r="CD662" s="1283"/>
      <c r="CE662" s="245"/>
      <c r="CF662" s="245"/>
      <c r="CG662" s="245"/>
    </row>
    <row r="663" spans="1:85">
      <c r="A663" s="1021" t="s">
        <v>58</v>
      </c>
      <c r="B663" s="1208" t="s">
        <v>2127</v>
      </c>
      <c r="C663" s="1208" t="s">
        <v>503</v>
      </c>
      <c r="D663" s="265" t="s">
        <v>6416</v>
      </c>
      <c r="E663" s="265">
        <v>45925</v>
      </c>
      <c r="F663" s="266" t="str">
        <f>IF(_DBcomps[[#This Row],[Lab RTS]]="","No","Yes")</f>
        <v>Yes</v>
      </c>
      <c r="G663" s="267">
        <v>53.11</v>
      </c>
      <c r="H663" s="267"/>
      <c r="I663" s="267"/>
      <c r="J663" s="267"/>
      <c r="K663" s="267"/>
      <c r="L663" s="268"/>
      <c r="M663" s="275"/>
      <c r="N663" s="267"/>
      <c r="O663" s="267"/>
      <c r="P663" s="297">
        <v>9.9600000000000009</v>
      </c>
      <c r="Q663" s="269">
        <v>1128</v>
      </c>
      <c r="R663" s="307">
        <v>1.3180000000000001</v>
      </c>
      <c r="S663" s="307"/>
      <c r="T663" s="271">
        <v>7.43</v>
      </c>
      <c r="U663" s="267"/>
      <c r="V663" s="268"/>
      <c r="W663" s="267"/>
      <c r="X663" s="270"/>
      <c r="Y663" s="274"/>
      <c r="Z663" s="290"/>
      <c r="AA663" s="274"/>
      <c r="AB663" s="275"/>
      <c r="AC663" s="274"/>
      <c r="AD663" s="265"/>
      <c r="AE663" s="274" t="s">
        <v>1505</v>
      </c>
      <c r="AF663" s="274"/>
      <c r="AG663" s="275"/>
      <c r="AH663" s="274"/>
      <c r="AI663" s="274"/>
      <c r="AJ663" s="275"/>
      <c r="AK663" s="270"/>
      <c r="AL663" s="274"/>
      <c r="AM663" s="275"/>
      <c r="AN663" s="274"/>
      <c r="AO663" s="275"/>
      <c r="AP663" s="274"/>
      <c r="AQ663" s="277">
        <f t="shared" si="92"/>
        <v>9</v>
      </c>
      <c r="AR663" s="275" t="s">
        <v>737</v>
      </c>
      <c r="AS663" s="267"/>
      <c r="AT663" s="273"/>
      <c r="AU663" s="272"/>
      <c r="AV663" s="272"/>
      <c r="AW663" s="268"/>
      <c r="AX663" s="273"/>
      <c r="AY663" s="273"/>
      <c r="AZ663" s="275"/>
      <c r="BA663" s="268"/>
      <c r="BB663" s="268"/>
      <c r="BC663" s="268"/>
      <c r="BD663" s="268"/>
      <c r="BE663" s="267"/>
      <c r="BF663" s="275"/>
      <c r="BG663" s="275"/>
      <c r="BH663" s="275"/>
      <c r="BI663" s="275"/>
      <c r="BJ663" s="278">
        <v>45929</v>
      </c>
      <c r="BK663" s="305">
        <v>45929</v>
      </c>
      <c r="BL663" s="431" t="s">
        <v>6419</v>
      </c>
      <c r="BM663" s="272" t="s">
        <v>5673</v>
      </c>
      <c r="BN663" s="422">
        <v>7</v>
      </c>
      <c r="BO663" s="1381">
        <v>7</v>
      </c>
      <c r="BP663" s="303"/>
      <c r="BQ663" s="293">
        <v>45924</v>
      </c>
      <c r="BR663" s="284" t="s">
        <v>2264</v>
      </c>
      <c r="BS663" s="280" t="str">
        <f>IF(_DBcomps[[#This Row],[Problem]]="","Yes","No")</f>
        <v>Yes</v>
      </c>
      <c r="BT663" s="273"/>
      <c r="BU663" s="1399"/>
      <c r="BV663" s="273">
        <v>1</v>
      </c>
      <c r="BW663" s="294"/>
      <c r="BX663" s="273">
        <v>5</v>
      </c>
      <c r="BY663" s="279" t="s">
        <v>1259</v>
      </c>
      <c r="BZ663" s="267"/>
      <c r="CA663" s="279"/>
      <c r="CB663" s="279"/>
      <c r="CC663" s="279"/>
      <c r="CD663" s="1283"/>
      <c r="CE663" s="245"/>
      <c r="CF663" s="245"/>
      <c r="CG663" s="245"/>
    </row>
    <row r="664" spans="1:85">
      <c r="A664" s="1021" t="s">
        <v>58</v>
      </c>
      <c r="B664" s="1208" t="s">
        <v>2127</v>
      </c>
      <c r="C664" s="1208" t="s">
        <v>503</v>
      </c>
      <c r="D664" s="265" t="s">
        <v>6417</v>
      </c>
      <c r="E664" s="265">
        <v>45926</v>
      </c>
      <c r="F664" s="266" t="str">
        <f>IF(_DBcomps[[#This Row],[Lab RTS]]="","No","Yes")</f>
        <v>Yes</v>
      </c>
      <c r="G664" s="267">
        <v>53.55</v>
      </c>
      <c r="H664" s="267"/>
      <c r="I664" s="267"/>
      <c r="J664" s="267"/>
      <c r="K664" s="267"/>
      <c r="L664" s="268"/>
      <c r="M664" s="275"/>
      <c r="N664" s="267"/>
      <c r="O664" s="267"/>
      <c r="P664" s="297">
        <v>9.39</v>
      </c>
      <c r="Q664" s="269">
        <v>912</v>
      </c>
      <c r="R664" s="307">
        <v>1.325</v>
      </c>
      <c r="S664" s="307"/>
      <c r="T664" s="271">
        <v>7.6</v>
      </c>
      <c r="U664" s="267"/>
      <c r="V664" s="268"/>
      <c r="W664" s="267"/>
      <c r="X664" s="270"/>
      <c r="Y664" s="274"/>
      <c r="Z664" s="290"/>
      <c r="AA664" s="274"/>
      <c r="AB664" s="275"/>
      <c r="AC664" s="274"/>
      <c r="AD664" s="265"/>
      <c r="AE664" s="274" t="s">
        <v>1505</v>
      </c>
      <c r="AF664" s="274"/>
      <c r="AG664" s="275"/>
      <c r="AH664" s="274"/>
      <c r="AI664" s="274"/>
      <c r="AJ664" s="275"/>
      <c r="AK664" s="270"/>
      <c r="AL664" s="274"/>
      <c r="AM664" s="275"/>
      <c r="AN664" s="274"/>
      <c r="AO664" s="275"/>
      <c r="AP664" s="274"/>
      <c r="AQ664" s="277">
        <f t="shared" si="92"/>
        <v>9</v>
      </c>
      <c r="AR664" s="275" t="s">
        <v>737</v>
      </c>
      <c r="AS664" s="267"/>
      <c r="AT664" s="273"/>
      <c r="AU664" s="272"/>
      <c r="AV664" s="272"/>
      <c r="AW664" s="268"/>
      <c r="AX664" s="273"/>
      <c r="AY664" s="273"/>
      <c r="AZ664" s="275"/>
      <c r="BA664" s="268"/>
      <c r="BB664" s="268"/>
      <c r="BC664" s="268"/>
      <c r="BD664" s="268"/>
      <c r="BE664" s="267"/>
      <c r="BF664" s="275"/>
      <c r="BG664" s="275"/>
      <c r="BH664" s="275"/>
      <c r="BI664" s="275"/>
      <c r="BJ664" s="278">
        <v>45929</v>
      </c>
      <c r="BK664" s="305">
        <v>45929</v>
      </c>
      <c r="BL664" s="431" t="s">
        <v>6420</v>
      </c>
      <c r="BM664" s="272" t="s">
        <v>5673</v>
      </c>
      <c r="BN664" s="422">
        <v>5</v>
      </c>
      <c r="BO664" s="1381">
        <v>7</v>
      </c>
      <c r="BP664" s="303"/>
      <c r="BQ664" s="293">
        <v>45925</v>
      </c>
      <c r="BR664" s="284" t="s">
        <v>6422</v>
      </c>
      <c r="BS664" s="280" t="str">
        <f>IF(_DBcomps[[#This Row],[Problem]]="","Yes","No")</f>
        <v>Yes</v>
      </c>
      <c r="BT664" s="273"/>
      <c r="BU664" s="1399"/>
      <c r="BV664" s="273">
        <v>1</v>
      </c>
      <c r="BW664" s="294"/>
      <c r="BX664" s="273">
        <v>5</v>
      </c>
      <c r="BY664" s="279" t="s">
        <v>1259</v>
      </c>
      <c r="BZ664" s="267"/>
      <c r="CA664" s="279"/>
      <c r="CB664" s="279"/>
      <c r="CC664" s="279"/>
      <c r="CD664" s="1283"/>
      <c r="CE664" s="245"/>
      <c r="CF664" s="245"/>
      <c r="CG664" s="245"/>
    </row>
    <row r="665" spans="1:85">
      <c r="A665" s="1021" t="s">
        <v>58</v>
      </c>
      <c r="B665" s="1208" t="s">
        <v>2127</v>
      </c>
      <c r="C665" s="1208" t="s">
        <v>503</v>
      </c>
      <c r="D665" s="265" t="s">
        <v>6418</v>
      </c>
      <c r="E665" s="265">
        <v>45926</v>
      </c>
      <c r="F665" s="266" t="str">
        <f>IF(_DBcomps[[#This Row],[Lab RTS]]="","No","Yes")</f>
        <v>Yes</v>
      </c>
      <c r="G665" s="267">
        <v>53.82</v>
      </c>
      <c r="H665" s="267"/>
      <c r="I665" s="267"/>
      <c r="J665" s="267"/>
      <c r="K665" s="267"/>
      <c r="L665" s="268"/>
      <c r="M665" s="275"/>
      <c r="N665" s="267"/>
      <c r="O665" s="267"/>
      <c r="P665" s="297">
        <v>10.43</v>
      </c>
      <c r="Q665" s="269">
        <v>1112</v>
      </c>
      <c r="R665" s="307">
        <v>1.333</v>
      </c>
      <c r="S665" s="307"/>
      <c r="T665" s="271">
        <v>7.55</v>
      </c>
      <c r="U665" s="267"/>
      <c r="V665" s="268"/>
      <c r="W665" s="267"/>
      <c r="X665" s="270"/>
      <c r="Y665" s="274"/>
      <c r="Z665" s="290"/>
      <c r="AA665" s="274"/>
      <c r="AB665" s="275"/>
      <c r="AC665" s="274"/>
      <c r="AD665" s="265"/>
      <c r="AE665" s="274" t="s">
        <v>1505</v>
      </c>
      <c r="AF665" s="274"/>
      <c r="AG665" s="275"/>
      <c r="AH665" s="274"/>
      <c r="AI665" s="274"/>
      <c r="AJ665" s="275"/>
      <c r="AK665" s="270"/>
      <c r="AL665" s="274"/>
      <c r="AM665" s="275"/>
      <c r="AN665" s="274"/>
      <c r="AO665" s="275"/>
      <c r="AP665" s="274"/>
      <c r="AQ665" s="277">
        <f t="shared" si="92"/>
        <v>9</v>
      </c>
      <c r="AR665" s="275" t="s">
        <v>737</v>
      </c>
      <c r="AS665" s="267"/>
      <c r="AT665" s="273"/>
      <c r="AU665" s="272"/>
      <c r="AV665" s="272"/>
      <c r="AW665" s="268"/>
      <c r="AX665" s="273"/>
      <c r="AY665" s="273"/>
      <c r="AZ665" s="275"/>
      <c r="BA665" s="268"/>
      <c r="BB665" s="268"/>
      <c r="BC665" s="268"/>
      <c r="BD665" s="268"/>
      <c r="BE665" s="267"/>
      <c r="BF665" s="275"/>
      <c r="BG665" s="275"/>
      <c r="BH665" s="275"/>
      <c r="BI665" s="275"/>
      <c r="BJ665" s="278">
        <v>45929</v>
      </c>
      <c r="BK665" s="305">
        <v>45929</v>
      </c>
      <c r="BL665" s="431" t="s">
        <v>6421</v>
      </c>
      <c r="BM665" s="272" t="s">
        <v>5673</v>
      </c>
      <c r="BN665" s="422">
        <v>6</v>
      </c>
      <c r="BO665" s="1381">
        <v>7</v>
      </c>
      <c r="BP665" s="303"/>
      <c r="BQ665" s="293">
        <v>45925</v>
      </c>
      <c r="BR665" s="284" t="s">
        <v>6423</v>
      </c>
      <c r="BS665" s="280" t="str">
        <f>IF(_DBcomps[[#This Row],[Problem]]="","Yes","No")</f>
        <v>Yes</v>
      </c>
      <c r="BT665" s="273"/>
      <c r="BU665" s="1399"/>
      <c r="BV665" s="273">
        <v>1</v>
      </c>
      <c r="BW665" s="294"/>
      <c r="BX665" s="273">
        <v>5</v>
      </c>
      <c r="BY665" s="279" t="s">
        <v>1259</v>
      </c>
      <c r="BZ665" s="267"/>
      <c r="CA665" s="279"/>
      <c r="CB665" s="279"/>
      <c r="CC665" s="279"/>
      <c r="CD665" s="1283"/>
      <c r="CE665" s="245"/>
      <c r="CF665" s="245"/>
      <c r="CG665" s="245"/>
    </row>
    <row r="666" spans="1:85">
      <c r="A666" s="1021" t="s">
        <v>58</v>
      </c>
      <c r="B666" s="1208" t="s">
        <v>2127</v>
      </c>
      <c r="C666" s="1208" t="s">
        <v>503</v>
      </c>
      <c r="D666" s="265" t="s">
        <v>6476</v>
      </c>
      <c r="E666" s="265">
        <v>45929</v>
      </c>
      <c r="F666" s="266" t="str">
        <f>IF(_DBcomps[[#This Row],[Lab RTS]]="","No","Yes")</f>
        <v>Yes</v>
      </c>
      <c r="G666" s="267">
        <v>53.62</v>
      </c>
      <c r="H666" s="267"/>
      <c r="I666" s="267"/>
      <c r="J666" s="267"/>
      <c r="K666" s="267"/>
      <c r="L666" s="268"/>
      <c r="M666" s="275"/>
      <c r="N666" s="267"/>
      <c r="O666" s="267"/>
      <c r="P666" s="297">
        <v>9.58</v>
      </c>
      <c r="Q666" s="269">
        <v>1048</v>
      </c>
      <c r="R666" s="307">
        <v>1.335</v>
      </c>
      <c r="S666" s="307"/>
      <c r="T666" s="271">
        <v>7.41</v>
      </c>
      <c r="U666" s="267"/>
      <c r="V666" s="268"/>
      <c r="W666" s="267"/>
      <c r="X666" s="270"/>
      <c r="Y666" s="274"/>
      <c r="Z666" s="290"/>
      <c r="AA666" s="274"/>
      <c r="AB666" s="275"/>
      <c r="AC666" s="274"/>
      <c r="AD666" s="265"/>
      <c r="AE666" s="274" t="s">
        <v>1505</v>
      </c>
      <c r="AF666" s="274"/>
      <c r="AG666" s="275"/>
      <c r="AH666" s="274"/>
      <c r="AI666" s="274"/>
      <c r="AJ666" s="275"/>
      <c r="AK666" s="270"/>
      <c r="AL666" s="274"/>
      <c r="AM666" s="275"/>
      <c r="AN666" s="274"/>
      <c r="AO666" s="275"/>
      <c r="AP666" s="274"/>
      <c r="AQ666" s="277">
        <f t="shared" ref="AQ666:AQ674" si="93">MONTH(E666)</f>
        <v>9</v>
      </c>
      <c r="AR666" s="275" t="s">
        <v>737</v>
      </c>
      <c r="AS666" s="267"/>
      <c r="AT666" s="273"/>
      <c r="AU666" s="272"/>
      <c r="AV666" s="272"/>
      <c r="AW666" s="268"/>
      <c r="AX666" s="273"/>
      <c r="AY666" s="273"/>
      <c r="AZ666" s="275"/>
      <c r="BA666" s="268"/>
      <c r="BB666" s="268"/>
      <c r="BC666" s="268"/>
      <c r="BD666" s="268"/>
      <c r="BE666" s="267"/>
      <c r="BF666" s="275"/>
      <c r="BG666" s="275"/>
      <c r="BH666" s="275"/>
      <c r="BI666" s="275"/>
      <c r="BJ666" s="278">
        <v>45931</v>
      </c>
      <c r="BK666" s="305">
        <v>45931</v>
      </c>
      <c r="BL666" s="431" t="s">
        <v>6478</v>
      </c>
      <c r="BM666" s="272" t="s">
        <v>5673</v>
      </c>
      <c r="BN666" s="422">
        <v>6</v>
      </c>
      <c r="BO666" s="1381">
        <v>7</v>
      </c>
      <c r="BP666" s="303"/>
      <c r="BQ666" s="293">
        <v>45926</v>
      </c>
      <c r="BR666" s="284" t="s">
        <v>6480</v>
      </c>
      <c r="BS666" s="280" t="str">
        <f>IF(_DBcomps[[#This Row],[Problem]]="","Yes","No")</f>
        <v>Yes</v>
      </c>
      <c r="BT666" s="273"/>
      <c r="BU666" s="1399"/>
      <c r="BV666" s="273">
        <v>1</v>
      </c>
      <c r="BW666" s="294"/>
      <c r="BX666" s="273">
        <v>5</v>
      </c>
      <c r="BY666" s="279" t="s">
        <v>1259</v>
      </c>
      <c r="BZ666" s="1122">
        <v>2.5</v>
      </c>
      <c r="CA666" s="279"/>
      <c r="CB666" s="279"/>
      <c r="CC666" s="279"/>
      <c r="CD666" s="1283" t="s">
        <v>6481</v>
      </c>
      <c r="CE666" s="245"/>
      <c r="CF666" s="245"/>
      <c r="CG666" s="245"/>
    </row>
    <row r="667" spans="1:85">
      <c r="A667" s="1021" t="s">
        <v>58</v>
      </c>
      <c r="B667" s="1208" t="s">
        <v>2127</v>
      </c>
      <c r="C667" s="1208" t="s">
        <v>503</v>
      </c>
      <c r="D667" s="265" t="s">
        <v>6477</v>
      </c>
      <c r="E667" s="265">
        <v>45929</v>
      </c>
      <c r="F667" s="266" t="str">
        <f>IF(_DBcomps[[#This Row],[Lab RTS]]="","No","Yes")</f>
        <v>Yes</v>
      </c>
      <c r="G667" s="267">
        <v>53.5</v>
      </c>
      <c r="H667" s="267"/>
      <c r="I667" s="267"/>
      <c r="J667" s="267"/>
      <c r="K667" s="267"/>
      <c r="L667" s="268"/>
      <c r="M667" s="275"/>
      <c r="N667" s="267"/>
      <c r="O667" s="267"/>
      <c r="P667" s="297">
        <v>9.31</v>
      </c>
      <c r="Q667" s="269">
        <v>948</v>
      </c>
      <c r="R667" s="307">
        <v>1.3109999999999999</v>
      </c>
      <c r="S667" s="307"/>
      <c r="T667" s="271">
        <v>7.37</v>
      </c>
      <c r="U667" s="267"/>
      <c r="V667" s="268"/>
      <c r="W667" s="267"/>
      <c r="X667" s="270"/>
      <c r="Y667" s="274"/>
      <c r="Z667" s="290"/>
      <c r="AA667" s="274"/>
      <c r="AB667" s="275"/>
      <c r="AC667" s="274"/>
      <c r="AD667" s="265"/>
      <c r="AE667" s="274">
        <v>4.4000000000000003E-3</v>
      </c>
      <c r="AF667" s="274"/>
      <c r="AG667" s="275"/>
      <c r="AH667" s="274"/>
      <c r="AI667" s="274"/>
      <c r="AJ667" s="275"/>
      <c r="AK667" s="270"/>
      <c r="AL667" s="274"/>
      <c r="AM667" s="275"/>
      <c r="AN667" s="274"/>
      <c r="AO667" s="275"/>
      <c r="AP667" s="274"/>
      <c r="AQ667" s="277">
        <f t="shared" si="93"/>
        <v>9</v>
      </c>
      <c r="AR667" s="275" t="s">
        <v>737</v>
      </c>
      <c r="AS667" s="267"/>
      <c r="AT667" s="273"/>
      <c r="AU667" s="272"/>
      <c r="AV667" s="272"/>
      <c r="AW667" s="268"/>
      <c r="AX667" s="273"/>
      <c r="AY667" s="273"/>
      <c r="AZ667" s="275"/>
      <c r="BA667" s="268"/>
      <c r="BB667" s="268"/>
      <c r="BC667" s="268"/>
      <c r="BD667" s="268"/>
      <c r="BE667" s="267"/>
      <c r="BF667" s="275"/>
      <c r="BG667" s="275"/>
      <c r="BH667" s="275"/>
      <c r="BI667" s="275"/>
      <c r="BJ667" s="278">
        <v>45931</v>
      </c>
      <c r="BK667" s="305">
        <v>45931</v>
      </c>
      <c r="BL667" s="431" t="s">
        <v>6479</v>
      </c>
      <c r="BM667" s="272" t="s">
        <v>5673</v>
      </c>
      <c r="BN667" s="422">
        <v>9</v>
      </c>
      <c r="BO667" s="1381">
        <v>7</v>
      </c>
      <c r="BP667" s="303"/>
      <c r="BQ667" s="293">
        <v>45926</v>
      </c>
      <c r="BR667" s="284" t="s">
        <v>6482</v>
      </c>
      <c r="BS667" s="280" t="str">
        <f>IF(_DBcomps[[#This Row],[Problem]]="","Yes","No")</f>
        <v>Yes</v>
      </c>
      <c r="BT667" s="273"/>
      <c r="BU667" s="1399"/>
      <c r="BV667" s="273">
        <v>1</v>
      </c>
      <c r="BW667" s="294"/>
      <c r="BX667" s="273">
        <v>5</v>
      </c>
      <c r="BY667" s="279" t="s">
        <v>1259</v>
      </c>
      <c r="BZ667" s="267"/>
      <c r="CA667" s="279"/>
      <c r="CB667" s="279"/>
      <c r="CC667" s="279"/>
      <c r="CD667" s="1283"/>
      <c r="CE667" s="245"/>
      <c r="CF667" s="245"/>
      <c r="CG667" s="245"/>
    </row>
    <row r="668" spans="1:85">
      <c r="A668" s="1021" t="s">
        <v>58</v>
      </c>
      <c r="B668" s="1208" t="s">
        <v>2127</v>
      </c>
      <c r="C668" s="1208" t="s">
        <v>503</v>
      </c>
      <c r="D668" s="265" t="s">
        <v>6483</v>
      </c>
      <c r="E668" s="265">
        <v>45930</v>
      </c>
      <c r="F668" s="266" t="str">
        <f>IF(_DBcomps[[#This Row],[Lab RTS]]="","No","Yes")</f>
        <v>Yes</v>
      </c>
      <c r="G668" s="267">
        <v>53.88</v>
      </c>
      <c r="H668" s="267"/>
      <c r="I668" s="267"/>
      <c r="J668" s="267"/>
      <c r="K668" s="267"/>
      <c r="L668" s="268"/>
      <c r="M668" s="275"/>
      <c r="N668" s="267"/>
      <c r="O668" s="267"/>
      <c r="P668" s="297">
        <v>9.82</v>
      </c>
      <c r="Q668" s="269">
        <v>1140</v>
      </c>
      <c r="R668" s="307">
        <v>1.349</v>
      </c>
      <c r="S668" s="307"/>
      <c r="T668" s="271">
        <v>7.51</v>
      </c>
      <c r="U668" s="267"/>
      <c r="V668" s="268"/>
      <c r="W668" s="267"/>
      <c r="X668" s="270"/>
      <c r="Y668" s="274"/>
      <c r="Z668" s="290"/>
      <c r="AA668" s="274"/>
      <c r="AB668" s="275"/>
      <c r="AC668" s="274"/>
      <c r="AD668" s="265"/>
      <c r="AE668" s="274">
        <v>2.4199999999999999E-2</v>
      </c>
      <c r="AF668" s="274"/>
      <c r="AG668" s="275"/>
      <c r="AH668" s="274"/>
      <c r="AI668" s="274"/>
      <c r="AJ668" s="275"/>
      <c r="AK668" s="270"/>
      <c r="AL668" s="274"/>
      <c r="AM668" s="275"/>
      <c r="AN668" s="274"/>
      <c r="AO668" s="275"/>
      <c r="AP668" s="274"/>
      <c r="AQ668" s="277">
        <f t="shared" si="93"/>
        <v>9</v>
      </c>
      <c r="AR668" s="275" t="s">
        <v>737</v>
      </c>
      <c r="AS668" s="267"/>
      <c r="AT668" s="273"/>
      <c r="AU668" s="272"/>
      <c r="AV668" s="272"/>
      <c r="AW668" s="268"/>
      <c r="AX668" s="273"/>
      <c r="AY668" s="273"/>
      <c r="AZ668" s="275"/>
      <c r="BA668" s="268"/>
      <c r="BB668" s="268"/>
      <c r="BC668" s="268"/>
      <c r="BD668" s="268"/>
      <c r="BE668" s="267"/>
      <c r="BF668" s="275"/>
      <c r="BG668" s="275"/>
      <c r="BH668" s="275"/>
      <c r="BI668" s="275"/>
      <c r="BJ668" s="278">
        <v>45931</v>
      </c>
      <c r="BK668" s="305">
        <v>45931</v>
      </c>
      <c r="BL668" s="431" t="s">
        <v>6486</v>
      </c>
      <c r="BM668" s="272" t="s">
        <v>5673</v>
      </c>
      <c r="BN668" s="422">
        <v>6</v>
      </c>
      <c r="BO668" s="1381">
        <v>7</v>
      </c>
      <c r="BP668" s="303"/>
      <c r="BQ668" s="293">
        <v>45930</v>
      </c>
      <c r="BR668" s="284" t="s">
        <v>6488</v>
      </c>
      <c r="BS668" s="280" t="str">
        <f>IF(_DBcomps[[#This Row],[Problem]]="","Yes","No")</f>
        <v>Yes</v>
      </c>
      <c r="BT668" s="273"/>
      <c r="BU668" s="1399"/>
      <c r="BV668" s="273">
        <v>1</v>
      </c>
      <c r="BW668" s="294"/>
      <c r="BX668" s="273">
        <v>5</v>
      </c>
      <c r="BY668" s="279" t="s">
        <v>1259</v>
      </c>
      <c r="BZ668" s="267"/>
      <c r="CA668" s="279"/>
      <c r="CB668" s="279"/>
      <c r="CC668" s="279"/>
      <c r="CD668" s="1283"/>
      <c r="CE668" s="245"/>
      <c r="CF668" s="245"/>
      <c r="CG668" s="245"/>
    </row>
    <row r="669" spans="1:85">
      <c r="A669" s="1021" t="s">
        <v>58</v>
      </c>
      <c r="B669" s="1208" t="s">
        <v>2127</v>
      </c>
      <c r="C669" s="1208" t="s">
        <v>503</v>
      </c>
      <c r="D669" s="265" t="s">
        <v>6484</v>
      </c>
      <c r="E669" s="265">
        <v>45930</v>
      </c>
      <c r="F669" s="266" t="str">
        <f>IF(_DBcomps[[#This Row],[Lab RTS]]="","No","Yes")</f>
        <v>Yes</v>
      </c>
      <c r="G669" s="267">
        <v>53.9</v>
      </c>
      <c r="H669" s="267"/>
      <c r="I669" s="267"/>
      <c r="J669" s="267"/>
      <c r="K669" s="267"/>
      <c r="L669" s="268"/>
      <c r="M669" s="275"/>
      <c r="N669" s="267"/>
      <c r="O669" s="267"/>
      <c r="P669" s="297">
        <v>9.6</v>
      </c>
      <c r="Q669" s="269">
        <v>1196</v>
      </c>
      <c r="R669" s="307">
        <v>1.347</v>
      </c>
      <c r="S669" s="307"/>
      <c r="T669" s="271">
        <v>7.44</v>
      </c>
      <c r="U669" s="267"/>
      <c r="V669" s="268"/>
      <c r="W669" s="267"/>
      <c r="X669" s="270"/>
      <c r="Y669" s="274"/>
      <c r="Z669" s="290"/>
      <c r="AA669" s="274"/>
      <c r="AB669" s="275"/>
      <c r="AC669" s="274"/>
      <c r="AD669" s="265"/>
      <c r="AE669" s="274">
        <v>2.4299999999999999E-2</v>
      </c>
      <c r="AF669" s="274"/>
      <c r="AG669" s="275"/>
      <c r="AH669" s="274"/>
      <c r="AI669" s="274"/>
      <c r="AJ669" s="275"/>
      <c r="AK669" s="270"/>
      <c r="AL669" s="274"/>
      <c r="AM669" s="275"/>
      <c r="AN669" s="274"/>
      <c r="AO669" s="275"/>
      <c r="AP669" s="274"/>
      <c r="AQ669" s="277">
        <f t="shared" si="93"/>
        <v>9</v>
      </c>
      <c r="AR669" s="275" t="s">
        <v>737</v>
      </c>
      <c r="AS669" s="267"/>
      <c r="AT669" s="273"/>
      <c r="AU669" s="272"/>
      <c r="AV669" s="272"/>
      <c r="AW669" s="268"/>
      <c r="AX669" s="273"/>
      <c r="AY669" s="273"/>
      <c r="AZ669" s="275"/>
      <c r="BA669" s="268"/>
      <c r="BB669" s="268"/>
      <c r="BC669" s="268"/>
      <c r="BD669" s="268"/>
      <c r="BE669" s="267"/>
      <c r="BF669" s="275"/>
      <c r="BG669" s="275"/>
      <c r="BH669" s="275"/>
      <c r="BI669" s="275"/>
      <c r="BJ669" s="278">
        <v>45931</v>
      </c>
      <c r="BK669" s="305">
        <v>45931</v>
      </c>
      <c r="BL669" s="431" t="s">
        <v>6487</v>
      </c>
      <c r="BM669" s="272" t="s">
        <v>5673</v>
      </c>
      <c r="BN669" s="422">
        <v>6</v>
      </c>
      <c r="BO669" s="1381">
        <v>7</v>
      </c>
      <c r="BP669" s="303"/>
      <c r="BQ669" s="293">
        <v>45930</v>
      </c>
      <c r="BR669" s="284" t="s">
        <v>6489</v>
      </c>
      <c r="BS669" s="280" t="str">
        <f>IF(_DBcomps[[#This Row],[Problem]]="","Yes","No")</f>
        <v>Yes</v>
      </c>
      <c r="BT669" s="273"/>
      <c r="BU669" s="1399"/>
      <c r="BV669" s="273">
        <v>1</v>
      </c>
      <c r="BW669" s="294"/>
      <c r="BX669" s="273">
        <v>5</v>
      </c>
      <c r="BY669" s="279" t="s">
        <v>1259</v>
      </c>
      <c r="BZ669" s="267"/>
      <c r="CA669" s="279"/>
      <c r="CB669" s="279"/>
      <c r="CC669" s="279"/>
      <c r="CD669" s="1283"/>
      <c r="CE669" s="245"/>
      <c r="CF669" s="245"/>
      <c r="CG669" s="245"/>
    </row>
    <row r="670" spans="1:85">
      <c r="A670" s="1021" t="s">
        <v>58</v>
      </c>
      <c r="B670" s="2" t="s">
        <v>1489</v>
      </c>
      <c r="C670" s="1208" t="s">
        <v>503</v>
      </c>
      <c r="D670" s="265" t="s">
        <v>6485</v>
      </c>
      <c r="E670" s="265">
        <v>45931</v>
      </c>
      <c r="F670" s="266" t="str">
        <f>IF(_DBcomps[[#This Row],[Lab RTS]]="","No","Yes")</f>
        <v>Yes</v>
      </c>
      <c r="G670" s="267">
        <v>53.9</v>
      </c>
      <c r="H670" s="267"/>
      <c r="I670" s="267"/>
      <c r="J670" s="267"/>
      <c r="K670" s="267"/>
      <c r="L670" s="268"/>
      <c r="M670" s="275"/>
      <c r="N670" s="267"/>
      <c r="O670" s="267"/>
      <c r="P670" s="297">
        <v>9.6</v>
      </c>
      <c r="Q670" s="269">
        <v>1196</v>
      </c>
      <c r="R670" s="307">
        <v>1.347</v>
      </c>
      <c r="S670" s="307"/>
      <c r="T670" s="271">
        <v>7.44</v>
      </c>
      <c r="U670" s="267"/>
      <c r="V670" s="268"/>
      <c r="W670" s="267"/>
      <c r="X670" s="270"/>
      <c r="Y670" s="274"/>
      <c r="Z670" s="290"/>
      <c r="AA670" s="274"/>
      <c r="AB670" s="275"/>
      <c r="AC670" s="274"/>
      <c r="AD670" s="265"/>
      <c r="AE670" s="274">
        <v>2.4299999999999999E-2</v>
      </c>
      <c r="AF670" s="274"/>
      <c r="AG670" s="275"/>
      <c r="AH670" s="274"/>
      <c r="AI670" s="274"/>
      <c r="AJ670" s="275"/>
      <c r="AK670" s="270"/>
      <c r="AL670" s="274"/>
      <c r="AM670" s="275"/>
      <c r="AN670" s="274"/>
      <c r="AO670" s="275"/>
      <c r="AP670" s="274"/>
      <c r="AQ670" s="277">
        <f t="shared" si="93"/>
        <v>10</v>
      </c>
      <c r="AR670" s="275" t="s">
        <v>737</v>
      </c>
      <c r="AS670" s="267"/>
      <c r="AT670" s="273"/>
      <c r="AU670" s="272"/>
      <c r="AV670" s="272"/>
      <c r="AW670" s="268"/>
      <c r="AX670" s="273"/>
      <c r="AY670" s="273"/>
      <c r="AZ670" s="275"/>
      <c r="BA670" s="268"/>
      <c r="BB670" s="268"/>
      <c r="BC670" s="268"/>
      <c r="BD670" s="268"/>
      <c r="BE670" s="267"/>
      <c r="BF670" s="275"/>
      <c r="BG670" s="275"/>
      <c r="BH670" s="275"/>
      <c r="BI670" s="275"/>
      <c r="BJ670" s="278">
        <v>45931</v>
      </c>
      <c r="BK670" s="305">
        <v>45931</v>
      </c>
      <c r="BL670" s="431" t="s">
        <v>6487</v>
      </c>
      <c r="BM670" s="272" t="s">
        <v>5673</v>
      </c>
      <c r="BN670" s="422">
        <v>6</v>
      </c>
      <c r="BO670" s="1381">
        <v>7</v>
      </c>
      <c r="BP670" s="303"/>
      <c r="BQ670" s="293">
        <v>45930</v>
      </c>
      <c r="BR670" s="284" t="s">
        <v>6489</v>
      </c>
      <c r="BS670" s="280" t="str">
        <f>IF(_DBcomps[[#This Row],[Problem]]="","Yes","No")</f>
        <v>Yes</v>
      </c>
      <c r="BT670" s="273"/>
      <c r="BU670" s="1399"/>
      <c r="BV670" s="273">
        <v>0</v>
      </c>
      <c r="BW670" s="294"/>
      <c r="BX670" s="273">
        <v>5</v>
      </c>
      <c r="BY670" s="279" t="s">
        <v>1259</v>
      </c>
      <c r="BZ670" s="267"/>
      <c r="CA670" s="279"/>
      <c r="CB670" s="279"/>
      <c r="CC670" s="279"/>
      <c r="CD670" s="1283"/>
      <c r="CE670" s="245"/>
      <c r="CF670" s="245"/>
      <c r="CG670" s="245"/>
    </row>
    <row r="671" spans="1:85">
      <c r="A671" s="1021" t="s">
        <v>58</v>
      </c>
      <c r="B671" s="1208" t="s">
        <v>2127</v>
      </c>
      <c r="C671" s="1208" t="s">
        <v>503</v>
      </c>
      <c r="D671" s="265" t="s">
        <v>6490</v>
      </c>
      <c r="E671" s="265">
        <v>45931</v>
      </c>
      <c r="F671" s="266" t="str">
        <f>IF(_DBcomps[[#This Row],[Lab RTS]]="","No","Yes")</f>
        <v>Yes</v>
      </c>
      <c r="G671" s="267">
        <v>53</v>
      </c>
      <c r="H671" s="267"/>
      <c r="I671" s="267"/>
      <c r="J671" s="267"/>
      <c r="K671" s="267"/>
      <c r="L671" s="268"/>
      <c r="M671" s="275"/>
      <c r="N671" s="267"/>
      <c r="O671" s="267"/>
      <c r="P671" s="297">
        <v>10.14</v>
      </c>
      <c r="Q671" s="269">
        <v>1056</v>
      </c>
      <c r="R671" s="307">
        <v>1.341</v>
      </c>
      <c r="S671" s="307"/>
      <c r="T671" s="271">
        <v>7.4</v>
      </c>
      <c r="U671" s="267"/>
      <c r="V671" s="268"/>
      <c r="W671" s="267"/>
      <c r="X671" s="270"/>
      <c r="Y671" s="274"/>
      <c r="Z671" s="290"/>
      <c r="AA671" s="274"/>
      <c r="AB671" s="275"/>
      <c r="AC671" s="274"/>
      <c r="AD671" s="265"/>
      <c r="AE671" s="274" t="s">
        <v>1505</v>
      </c>
      <c r="AF671" s="274"/>
      <c r="AG671" s="275"/>
      <c r="AH671" s="274"/>
      <c r="AI671" s="274"/>
      <c r="AJ671" s="275"/>
      <c r="AK671" s="270"/>
      <c r="AL671" s="274"/>
      <c r="AM671" s="275"/>
      <c r="AN671" s="274"/>
      <c r="AO671" s="275"/>
      <c r="AP671" s="274"/>
      <c r="AQ671" s="277">
        <f t="shared" si="93"/>
        <v>10</v>
      </c>
      <c r="AR671" s="275" t="s">
        <v>737</v>
      </c>
      <c r="AS671" s="267"/>
      <c r="AT671" s="273"/>
      <c r="AU671" s="272"/>
      <c r="AV671" s="272"/>
      <c r="AW671" s="268"/>
      <c r="AX671" s="273"/>
      <c r="AY671" s="273"/>
      <c r="AZ671" s="275"/>
      <c r="BA671" s="268"/>
      <c r="BB671" s="268"/>
      <c r="BC671" s="268"/>
      <c r="BD671" s="268"/>
      <c r="BE671" s="267"/>
      <c r="BF671" s="275"/>
      <c r="BG671" s="275"/>
      <c r="BH671" s="275"/>
      <c r="BI671" s="275"/>
      <c r="BJ671" s="278">
        <v>45932</v>
      </c>
      <c r="BK671" s="305">
        <v>45932</v>
      </c>
      <c r="BL671" s="431" t="s">
        <v>6492</v>
      </c>
      <c r="BM671" s="272" t="s">
        <v>5673</v>
      </c>
      <c r="BN671" s="422">
        <v>5</v>
      </c>
      <c r="BO671" s="1381">
        <v>7</v>
      </c>
      <c r="BP671" s="303"/>
      <c r="BQ671" s="293">
        <v>45930</v>
      </c>
      <c r="BR671" s="284" t="s">
        <v>6494</v>
      </c>
      <c r="BS671" s="280" t="str">
        <f>IF(_DBcomps[[#This Row],[Problem]]="","Yes","No")</f>
        <v>Yes</v>
      </c>
      <c r="BT671" s="273"/>
      <c r="BU671" s="1399"/>
      <c r="BV671" s="273">
        <v>1</v>
      </c>
      <c r="BW671" s="294"/>
      <c r="BX671" s="273">
        <v>5</v>
      </c>
      <c r="BY671" s="279" t="s">
        <v>1259</v>
      </c>
      <c r="BZ671" s="267"/>
      <c r="CA671" s="279"/>
      <c r="CB671" s="279"/>
      <c r="CC671" s="279"/>
      <c r="CD671" s="1283"/>
      <c r="CE671" s="245"/>
      <c r="CF671" s="245"/>
      <c r="CG671" s="245"/>
    </row>
    <row r="672" spans="1:85">
      <c r="A672" s="1021" t="s">
        <v>58</v>
      </c>
      <c r="B672" s="1208" t="s">
        <v>2127</v>
      </c>
      <c r="C672" s="1208" t="s">
        <v>503</v>
      </c>
      <c r="D672" s="265" t="s">
        <v>6491</v>
      </c>
      <c r="E672" s="265">
        <v>45931</v>
      </c>
      <c r="F672" s="266" t="str">
        <f>IF(_DBcomps[[#This Row],[Lab RTS]]="","No","Yes")</f>
        <v>Yes</v>
      </c>
      <c r="G672" s="267">
        <v>53.32</v>
      </c>
      <c r="H672" s="267"/>
      <c r="I672" s="267"/>
      <c r="J672" s="267"/>
      <c r="K672" s="267"/>
      <c r="L672" s="268"/>
      <c r="M672" s="275"/>
      <c r="N672" s="267"/>
      <c r="O672" s="267"/>
      <c r="P672" s="297">
        <v>9.33</v>
      </c>
      <c r="Q672" s="269">
        <v>1052</v>
      </c>
      <c r="R672" s="307">
        <v>1.3320000000000001</v>
      </c>
      <c r="S672" s="307"/>
      <c r="T672" s="271">
        <v>7.45</v>
      </c>
      <c r="U672" s="267"/>
      <c r="V672" s="268"/>
      <c r="W672" s="267"/>
      <c r="X672" s="270"/>
      <c r="Y672" s="274"/>
      <c r="Z672" s="290"/>
      <c r="AA672" s="274"/>
      <c r="AB672" s="275"/>
      <c r="AC672" s="274"/>
      <c r="AD672" s="265"/>
      <c r="AE672" s="274" t="s">
        <v>1505</v>
      </c>
      <c r="AF672" s="274"/>
      <c r="AG672" s="275"/>
      <c r="AH672" s="274"/>
      <c r="AI672" s="274"/>
      <c r="AJ672" s="275"/>
      <c r="AK672" s="270"/>
      <c r="AL672" s="274"/>
      <c r="AM672" s="275"/>
      <c r="AN672" s="274"/>
      <c r="AO672" s="275"/>
      <c r="AP672" s="274"/>
      <c r="AQ672" s="277">
        <f t="shared" si="93"/>
        <v>10</v>
      </c>
      <c r="AR672" s="275" t="s">
        <v>737</v>
      </c>
      <c r="AS672" s="267"/>
      <c r="AT672" s="273"/>
      <c r="AU672" s="272"/>
      <c r="AV672" s="272"/>
      <c r="AW672" s="268"/>
      <c r="AX672" s="273"/>
      <c r="AY672" s="273"/>
      <c r="AZ672" s="275"/>
      <c r="BA672" s="268"/>
      <c r="BB672" s="268"/>
      <c r="BC672" s="268"/>
      <c r="BD672" s="268"/>
      <c r="BE672" s="267"/>
      <c r="BF672" s="275"/>
      <c r="BG672" s="275"/>
      <c r="BH672" s="275"/>
      <c r="BI672" s="275"/>
      <c r="BJ672" s="278">
        <v>45932</v>
      </c>
      <c r="BK672" s="305">
        <v>45932</v>
      </c>
      <c r="BL672" s="431" t="s">
        <v>6493</v>
      </c>
      <c r="BM672" s="272" t="s">
        <v>5673</v>
      </c>
      <c r="BN672" s="422">
        <v>5</v>
      </c>
      <c r="BO672" s="1381">
        <v>7</v>
      </c>
      <c r="BP672" s="303"/>
      <c r="BQ672" s="293">
        <v>45931</v>
      </c>
      <c r="BR672" s="284" t="s">
        <v>6495</v>
      </c>
      <c r="BS672" s="280" t="str">
        <f>IF(_DBcomps[[#This Row],[Problem]]="","Yes","No")</f>
        <v>Yes</v>
      </c>
      <c r="BT672" s="273"/>
      <c r="BU672" s="1399"/>
      <c r="BV672" s="273">
        <v>1</v>
      </c>
      <c r="BW672" s="294"/>
      <c r="BX672" s="273">
        <v>5</v>
      </c>
      <c r="BY672" s="279" t="s">
        <v>1259</v>
      </c>
      <c r="BZ672" s="267"/>
      <c r="CA672" s="279"/>
      <c r="CB672" s="279"/>
      <c r="CC672" s="279"/>
      <c r="CD672" s="1283"/>
      <c r="CE672" s="245"/>
      <c r="CF672" s="245"/>
      <c r="CG672" s="245"/>
    </row>
    <row r="673" spans="1:85">
      <c r="A673" s="1021" t="s">
        <v>58</v>
      </c>
      <c r="B673" s="2" t="s">
        <v>1489</v>
      </c>
      <c r="C673" s="1208" t="s">
        <v>503</v>
      </c>
      <c r="D673" s="265" t="s">
        <v>6496</v>
      </c>
      <c r="E673" s="265">
        <v>45931</v>
      </c>
      <c r="F673" s="266" t="str">
        <f>IF(_DBcomps[[#This Row],[Lab RTS]]="","No","Yes")</f>
        <v>Yes</v>
      </c>
      <c r="G673" s="267">
        <v>52.77</v>
      </c>
      <c r="H673" s="267"/>
      <c r="I673" s="267"/>
      <c r="J673" s="267"/>
      <c r="K673" s="267"/>
      <c r="L673" s="268"/>
      <c r="M673" s="275"/>
      <c r="N673" s="267"/>
      <c r="O673" s="267"/>
      <c r="P673" s="297">
        <v>10.36</v>
      </c>
      <c r="Q673" s="269">
        <v>1096</v>
      </c>
      <c r="R673" s="307">
        <v>1.335</v>
      </c>
      <c r="S673" s="307"/>
      <c r="T673" s="271">
        <v>7.42</v>
      </c>
      <c r="U673" s="267"/>
      <c r="V673" s="268"/>
      <c r="W673" s="267"/>
      <c r="X673" s="270"/>
      <c r="Y673" s="274"/>
      <c r="Z673" s="290"/>
      <c r="AA673" s="274"/>
      <c r="AB673" s="275"/>
      <c r="AC673" s="274"/>
      <c r="AD673" s="265"/>
      <c r="AE673" s="274" t="s">
        <v>1505</v>
      </c>
      <c r="AF673" s="274"/>
      <c r="AG673" s="275"/>
      <c r="AH673" s="274"/>
      <c r="AI673" s="274"/>
      <c r="AJ673" s="275"/>
      <c r="AK673" s="270"/>
      <c r="AL673" s="274"/>
      <c r="AM673" s="275"/>
      <c r="AN673" s="274"/>
      <c r="AO673" s="275"/>
      <c r="AP673" s="274"/>
      <c r="AQ673" s="277">
        <f t="shared" si="93"/>
        <v>10</v>
      </c>
      <c r="AR673" s="275" t="s">
        <v>737</v>
      </c>
      <c r="AS673" s="267"/>
      <c r="AT673" s="273"/>
      <c r="AU673" s="272"/>
      <c r="AV673" s="272"/>
      <c r="AW673" s="268"/>
      <c r="AX673" s="273"/>
      <c r="AY673" s="273"/>
      <c r="AZ673" s="275"/>
      <c r="BA673" s="268"/>
      <c r="BB673" s="268"/>
      <c r="BC673" s="268"/>
      <c r="BD673" s="268"/>
      <c r="BE673" s="267"/>
      <c r="BF673" s="275"/>
      <c r="BG673" s="275"/>
      <c r="BH673" s="275"/>
      <c r="BI673" s="275"/>
      <c r="BJ673" s="278">
        <v>45932</v>
      </c>
      <c r="BK673" s="305">
        <v>45932</v>
      </c>
      <c r="BL673" s="431" t="s">
        <v>6498</v>
      </c>
      <c r="BM673" s="272"/>
      <c r="BN673" s="422">
        <v>9</v>
      </c>
      <c r="BO673" s="1381">
        <v>7</v>
      </c>
      <c r="BP673" s="303"/>
      <c r="BQ673" s="293">
        <v>45838</v>
      </c>
      <c r="BR673" s="284" t="s">
        <v>6499</v>
      </c>
      <c r="BS673" s="280" t="str">
        <f>IF(_DBcomps[[#This Row],[Problem]]="","Yes","No")</f>
        <v>Yes</v>
      </c>
      <c r="BT673" s="273"/>
      <c r="BU673" s="1399"/>
      <c r="BV673" s="273">
        <v>1</v>
      </c>
      <c r="BW673" s="294"/>
      <c r="BX673" s="273">
        <v>6</v>
      </c>
      <c r="BY673" s="279" t="s">
        <v>1259</v>
      </c>
      <c r="BZ673" s="267"/>
      <c r="CA673" s="279"/>
      <c r="CB673" s="279"/>
      <c r="CC673" s="279"/>
      <c r="CD673" s="1283"/>
      <c r="CE673" s="245"/>
      <c r="CF673" s="245"/>
      <c r="CG673" s="245"/>
    </row>
    <row r="674" spans="1:85">
      <c r="A674" s="1021" t="s">
        <v>58</v>
      </c>
      <c r="B674" s="2" t="s">
        <v>1489</v>
      </c>
      <c r="C674" s="1208" t="s">
        <v>503</v>
      </c>
      <c r="D674" s="265" t="s">
        <v>6497</v>
      </c>
      <c r="E674" s="265">
        <v>45931</v>
      </c>
      <c r="F674" s="266" t="str">
        <f>IF(_DBcomps[[#This Row],[Lab RTS]]="","No","Yes")</f>
        <v>Yes</v>
      </c>
      <c r="G674" s="267">
        <v>53.02</v>
      </c>
      <c r="H674" s="267"/>
      <c r="I674" s="267"/>
      <c r="J674" s="267"/>
      <c r="K674" s="267"/>
      <c r="L674" s="268"/>
      <c r="M674" s="275"/>
      <c r="N674" s="267"/>
      <c r="O674" s="267"/>
      <c r="P674" s="297">
        <v>10.33</v>
      </c>
      <c r="Q674" s="269">
        <v>1116</v>
      </c>
      <c r="R674" s="307">
        <v>1.3340000000000001</v>
      </c>
      <c r="S674" s="307"/>
      <c r="T674" s="271">
        <v>7.4</v>
      </c>
      <c r="U674" s="267"/>
      <c r="V674" s="268"/>
      <c r="W674" s="267"/>
      <c r="X674" s="270"/>
      <c r="Y674" s="274"/>
      <c r="Z674" s="290"/>
      <c r="AA674" s="274"/>
      <c r="AB674" s="275"/>
      <c r="AC674" s="274"/>
      <c r="AD674" s="265"/>
      <c r="AE674" s="274" t="s">
        <v>1505</v>
      </c>
      <c r="AF674" s="274"/>
      <c r="AG674" s="275"/>
      <c r="AH674" s="274"/>
      <c r="AI674" s="274"/>
      <c r="AJ674" s="275"/>
      <c r="AK674" s="270"/>
      <c r="AL674" s="274"/>
      <c r="AM674" s="275"/>
      <c r="AN674" s="274"/>
      <c r="AO674" s="275"/>
      <c r="AP674" s="274"/>
      <c r="AQ674" s="277">
        <f t="shared" si="93"/>
        <v>10</v>
      </c>
      <c r="AR674" s="275" t="s">
        <v>737</v>
      </c>
      <c r="AS674" s="267"/>
      <c r="AT674" s="273"/>
      <c r="AU674" s="272"/>
      <c r="AV674" s="272"/>
      <c r="AW674" s="268"/>
      <c r="AX674" s="273"/>
      <c r="AY674" s="273"/>
      <c r="AZ674" s="275"/>
      <c r="BA674" s="268"/>
      <c r="BB674" s="268"/>
      <c r="BC674" s="268"/>
      <c r="BD674" s="268"/>
      <c r="BE674" s="267"/>
      <c r="BF674" s="275"/>
      <c r="BG674" s="275"/>
      <c r="BH674" s="275"/>
      <c r="BI674" s="275"/>
      <c r="BJ674" s="278">
        <v>45932</v>
      </c>
      <c r="BK674" s="305">
        <v>45932</v>
      </c>
      <c r="BL674" s="431" t="s">
        <v>6500</v>
      </c>
      <c r="BM674" s="272"/>
      <c r="BN674" s="422">
        <v>6</v>
      </c>
      <c r="BO674" s="1381">
        <v>7</v>
      </c>
      <c r="BP674" s="303"/>
      <c r="BQ674" s="293">
        <v>45931</v>
      </c>
      <c r="BR674" s="284" t="s">
        <v>1490</v>
      </c>
      <c r="BS674" s="280" t="str">
        <f>IF(_DBcomps[[#This Row],[Problem]]="","Yes","No")</f>
        <v>Yes</v>
      </c>
      <c r="BT674" s="273"/>
      <c r="BU674" s="1399"/>
      <c r="BV674" s="273">
        <v>1</v>
      </c>
      <c r="BW674" s="294"/>
      <c r="BX674" s="273">
        <v>6</v>
      </c>
      <c r="BY674" s="279" t="s">
        <v>1259</v>
      </c>
      <c r="BZ674" s="267"/>
      <c r="CA674" s="279"/>
      <c r="CB674" s="279"/>
      <c r="CC674" s="279"/>
      <c r="CD674" s="1283"/>
      <c r="CE674" s="245"/>
      <c r="CF674" s="245"/>
      <c r="CG674" s="245"/>
    </row>
    <row r="675" spans="1:85">
      <c r="A675" s="1021" t="s">
        <v>58</v>
      </c>
      <c r="B675" s="1208" t="s">
        <v>2127</v>
      </c>
      <c r="C675" s="1208" t="s">
        <v>503</v>
      </c>
      <c r="D675" s="265" t="s">
        <v>6509</v>
      </c>
      <c r="E675" s="265">
        <v>45932</v>
      </c>
      <c r="F675" s="266" t="str">
        <f>IF(_DBcomps[[#This Row],[Lab RTS]]="","No","Yes")</f>
        <v>Yes</v>
      </c>
      <c r="G675" s="267">
        <v>54.21</v>
      </c>
      <c r="H675" s="267"/>
      <c r="I675" s="267"/>
      <c r="J675" s="267"/>
      <c r="K675" s="267"/>
      <c r="L675" s="268"/>
      <c r="M675" s="275"/>
      <c r="N675" s="267"/>
      <c r="O675" s="267"/>
      <c r="P675" s="297">
        <v>9.32</v>
      </c>
      <c r="Q675" s="269">
        <v>1236</v>
      </c>
      <c r="R675" s="307">
        <v>1.3240000000000001</v>
      </c>
      <c r="S675" s="307"/>
      <c r="T675" s="271">
        <v>7.6</v>
      </c>
      <c r="U675" s="267"/>
      <c r="V675" s="268"/>
      <c r="W675" s="267"/>
      <c r="X675" s="270"/>
      <c r="Y675" s="274"/>
      <c r="Z675" s="290"/>
      <c r="AA675" s="274"/>
      <c r="AB675" s="275"/>
      <c r="AC675" s="274"/>
      <c r="AD675" s="265"/>
      <c r="AE675" s="274" t="s">
        <v>1505</v>
      </c>
      <c r="AF675" s="274"/>
      <c r="AG675" s="275"/>
      <c r="AH675" s="274"/>
      <c r="AI675" s="274"/>
      <c r="AJ675" s="275"/>
      <c r="AK675" s="270"/>
      <c r="AL675" s="274"/>
      <c r="AM675" s="275"/>
      <c r="AN675" s="274"/>
      <c r="AO675" s="275"/>
      <c r="AP675" s="274"/>
      <c r="AQ675" s="277">
        <f t="shared" ref="AQ675:AQ690" si="94">MONTH(E675)</f>
        <v>10</v>
      </c>
      <c r="AR675" s="275" t="s">
        <v>737</v>
      </c>
      <c r="AS675" s="267"/>
      <c r="AT675" s="273"/>
      <c r="AU675" s="272"/>
      <c r="AV675" s="272"/>
      <c r="AW675" s="268"/>
      <c r="AX675" s="273"/>
      <c r="AY675" s="273"/>
      <c r="AZ675" s="275"/>
      <c r="BA675" s="268"/>
      <c r="BB675" s="268"/>
      <c r="BC675" s="268"/>
      <c r="BD675" s="268"/>
      <c r="BE675" s="267"/>
      <c r="BF675" s="275"/>
      <c r="BG675" s="275"/>
      <c r="BH675" s="275"/>
      <c r="BI675" s="275"/>
      <c r="BJ675" s="278">
        <v>45933</v>
      </c>
      <c r="BK675" s="305">
        <v>45933</v>
      </c>
      <c r="BL675" s="431" t="s">
        <v>6514</v>
      </c>
      <c r="BM675" s="272" t="s">
        <v>5673</v>
      </c>
      <c r="BN675" s="422">
        <v>8</v>
      </c>
      <c r="BO675" s="1381">
        <v>7</v>
      </c>
      <c r="BP675" s="303"/>
      <c r="BQ675" s="293">
        <v>45931</v>
      </c>
      <c r="BR675" s="284" t="s">
        <v>2999</v>
      </c>
      <c r="BS675" s="280" t="str">
        <f>IF(_DBcomps[[#This Row],[Problem]]="","Yes","No")</f>
        <v>Yes</v>
      </c>
      <c r="BT675" s="273"/>
      <c r="BU675" s="1399"/>
      <c r="BV675" s="273">
        <v>1</v>
      </c>
      <c r="BW675" s="294"/>
      <c r="BX675" s="273">
        <v>5</v>
      </c>
      <c r="BY675" s="279" t="s">
        <v>1259</v>
      </c>
      <c r="BZ675" s="267"/>
      <c r="CA675" s="279"/>
      <c r="CB675" s="279"/>
      <c r="CC675" s="279"/>
      <c r="CD675" s="1283"/>
      <c r="CE675" s="245"/>
      <c r="CF675" s="245"/>
      <c r="CG675" s="245"/>
    </row>
    <row r="676" spans="1:85">
      <c r="A676" s="1021" t="s">
        <v>58</v>
      </c>
      <c r="B676" s="2" t="s">
        <v>1489</v>
      </c>
      <c r="C676" s="1208" t="s">
        <v>503</v>
      </c>
      <c r="D676" s="265" t="s">
        <v>6510</v>
      </c>
      <c r="E676" s="265">
        <v>45932</v>
      </c>
      <c r="F676" s="266" t="str">
        <f>IF(_DBcomps[[#This Row],[Lab RTS]]="","No","Yes")</f>
        <v>Yes</v>
      </c>
      <c r="G676" s="267">
        <v>53.79</v>
      </c>
      <c r="H676" s="267"/>
      <c r="I676" s="267"/>
      <c r="J676" s="267"/>
      <c r="K676" s="267"/>
      <c r="L676" s="268"/>
      <c r="M676" s="275"/>
      <c r="N676" s="267"/>
      <c r="O676" s="267"/>
      <c r="P676" s="297">
        <v>9.5299999999999994</v>
      </c>
      <c r="Q676" s="269">
        <v>1232</v>
      </c>
      <c r="R676" s="307">
        <v>1.335</v>
      </c>
      <c r="S676" s="307"/>
      <c r="T676" s="271">
        <v>7.45</v>
      </c>
      <c r="U676" s="267"/>
      <c r="V676" s="268"/>
      <c r="W676" s="267"/>
      <c r="X676" s="270"/>
      <c r="Y676" s="274"/>
      <c r="Z676" s="290"/>
      <c r="AA676" s="274"/>
      <c r="AB676" s="275"/>
      <c r="AC676" s="274"/>
      <c r="AD676" s="265"/>
      <c r="AE676" s="274">
        <v>3.8999999999999998E-3</v>
      </c>
      <c r="AF676" s="274"/>
      <c r="AG676" s="275"/>
      <c r="AH676" s="274"/>
      <c r="AI676" s="274"/>
      <c r="AJ676" s="275"/>
      <c r="AK676" s="270"/>
      <c r="AL676" s="274"/>
      <c r="AM676" s="275"/>
      <c r="AN676" s="274"/>
      <c r="AO676" s="275"/>
      <c r="AP676" s="274"/>
      <c r="AQ676" s="277">
        <f t="shared" si="94"/>
        <v>10</v>
      </c>
      <c r="AR676" s="275" t="s">
        <v>737</v>
      </c>
      <c r="AS676" s="267"/>
      <c r="AT676" s="273"/>
      <c r="AU676" s="272"/>
      <c r="AV676" s="272"/>
      <c r="AW676" s="268"/>
      <c r="AX676" s="273"/>
      <c r="AY676" s="273"/>
      <c r="AZ676" s="275"/>
      <c r="BA676" s="268"/>
      <c r="BB676" s="268"/>
      <c r="BC676" s="268"/>
      <c r="BD676" s="268"/>
      <c r="BE676" s="267"/>
      <c r="BF676" s="275"/>
      <c r="BG676" s="275"/>
      <c r="BH676" s="275"/>
      <c r="BI676" s="275"/>
      <c r="BJ676" s="278">
        <v>45933</v>
      </c>
      <c r="BK676" s="305">
        <v>45933</v>
      </c>
      <c r="BL676" s="431" t="s">
        <v>6515</v>
      </c>
      <c r="BM676" s="272" t="s">
        <v>5673</v>
      </c>
      <c r="BN676" s="422">
        <v>7</v>
      </c>
      <c r="BO676" s="1381">
        <v>7</v>
      </c>
      <c r="BP676" s="303"/>
      <c r="BQ676" s="293">
        <v>45931</v>
      </c>
      <c r="BR676" s="284" t="s">
        <v>6516</v>
      </c>
      <c r="BS676" s="280" t="str">
        <f>IF(_DBcomps[[#This Row],[Problem]]="","Yes","No")</f>
        <v>Yes</v>
      </c>
      <c r="BT676" s="273"/>
      <c r="BU676" s="1399"/>
      <c r="BV676" s="273">
        <v>1</v>
      </c>
      <c r="BW676" s="294"/>
      <c r="BX676" s="273">
        <v>6</v>
      </c>
      <c r="BY676" s="279" t="s">
        <v>1259</v>
      </c>
      <c r="BZ676" s="267"/>
      <c r="CA676" s="279"/>
      <c r="CB676" s="279"/>
      <c r="CC676" s="279"/>
      <c r="CD676" s="1283"/>
      <c r="CE676" s="245"/>
      <c r="CF676" s="245"/>
      <c r="CG676" s="245"/>
    </row>
    <row r="677" spans="1:85">
      <c r="A677" s="1021" t="s">
        <v>58</v>
      </c>
      <c r="B677" s="2" t="s">
        <v>1489</v>
      </c>
      <c r="C677" s="1208" t="s">
        <v>503</v>
      </c>
      <c r="D677" s="265" t="s">
        <v>6567</v>
      </c>
      <c r="E677" s="265">
        <v>45932</v>
      </c>
      <c r="F677" s="266" t="str">
        <f>IF(_DBcomps[[#This Row],[Lab RTS]]="","No","Yes")</f>
        <v>Yes</v>
      </c>
      <c r="G677" s="267">
        <v>53.09</v>
      </c>
      <c r="H677" s="267"/>
      <c r="I677" s="267"/>
      <c r="J677" s="267"/>
      <c r="K677" s="267"/>
      <c r="L677" s="268"/>
      <c r="M677" s="275"/>
      <c r="N677" s="267"/>
      <c r="O677" s="267"/>
      <c r="P677" s="297">
        <v>9.4700000000000006</v>
      </c>
      <c r="Q677" s="269">
        <v>1156</v>
      </c>
      <c r="R677" s="307">
        <v>1.3360000000000001</v>
      </c>
      <c r="S677" s="307"/>
      <c r="T677" s="271">
        <v>7.45</v>
      </c>
      <c r="U677" s="267"/>
      <c r="V677" s="268"/>
      <c r="W677" s="267"/>
      <c r="X677" s="270"/>
      <c r="Y677" s="274"/>
      <c r="Z677" s="290"/>
      <c r="AA677" s="274"/>
      <c r="AB677" s="275"/>
      <c r="AC677" s="274"/>
      <c r="AD677" s="265"/>
      <c r="AE677" s="274" t="s">
        <v>1505</v>
      </c>
      <c r="AF677" s="274"/>
      <c r="AG677" s="275"/>
      <c r="AH677" s="274"/>
      <c r="AI677" s="274"/>
      <c r="AJ677" s="275"/>
      <c r="AK677" s="270"/>
      <c r="AL677" s="274"/>
      <c r="AM677" s="275"/>
      <c r="AN677" s="274"/>
      <c r="AO677" s="275"/>
      <c r="AP677" s="274"/>
      <c r="AQ677" s="277">
        <f t="shared" si="94"/>
        <v>10</v>
      </c>
      <c r="AR677" s="275" t="s">
        <v>737</v>
      </c>
      <c r="AS677" s="267"/>
      <c r="AT677" s="273"/>
      <c r="AU677" s="272"/>
      <c r="AV677" s="272"/>
      <c r="AW677" s="268"/>
      <c r="AX677" s="273"/>
      <c r="AY677" s="273"/>
      <c r="AZ677" s="275"/>
      <c r="BA677" s="268"/>
      <c r="BB677" s="268"/>
      <c r="BC677" s="268"/>
      <c r="BD677" s="268"/>
      <c r="BE677" s="267"/>
      <c r="BF677" s="275"/>
      <c r="BG677" s="275"/>
      <c r="BH677" s="275"/>
      <c r="BI677" s="275"/>
      <c r="BJ677" s="278">
        <v>45937</v>
      </c>
      <c r="BK677" s="305">
        <v>45937</v>
      </c>
      <c r="BL677" s="431" t="s">
        <v>6569</v>
      </c>
      <c r="BM677" s="272" t="s">
        <v>5673</v>
      </c>
      <c r="BN677" s="422">
        <v>6</v>
      </c>
      <c r="BO677" s="1381">
        <v>7</v>
      </c>
      <c r="BP677" s="303"/>
      <c r="BQ677" s="293">
        <v>45932</v>
      </c>
      <c r="BR677" s="284" t="s">
        <v>2930</v>
      </c>
      <c r="BS677" s="280" t="str">
        <f>IF(_DBcomps[[#This Row],[Problem]]="","Yes","No")</f>
        <v>Yes</v>
      </c>
      <c r="BT677" s="273"/>
      <c r="BU677" s="1399"/>
      <c r="BV677" s="273">
        <v>1</v>
      </c>
      <c r="BW677" s="294"/>
      <c r="BX677" s="273">
        <v>6</v>
      </c>
      <c r="BY677" s="279" t="s">
        <v>1259</v>
      </c>
      <c r="BZ677" s="267"/>
      <c r="CA677" s="279"/>
      <c r="CB677" s="279"/>
      <c r="CC677" s="279"/>
      <c r="CD677" s="1283"/>
      <c r="CE677" s="245"/>
      <c r="CF677" s="245"/>
      <c r="CG677" s="245"/>
    </row>
    <row r="678" spans="1:85">
      <c r="A678" s="1021" t="s">
        <v>58</v>
      </c>
      <c r="B678" s="1208" t="s">
        <v>2127</v>
      </c>
      <c r="C678" s="1208" t="s">
        <v>503</v>
      </c>
      <c r="D678" s="265" t="s">
        <v>6568</v>
      </c>
      <c r="E678" s="265">
        <v>45933</v>
      </c>
      <c r="F678" s="266" t="str">
        <f>IF(_DBcomps[[#This Row],[Lab RTS]]="","No","Yes")</f>
        <v>Yes</v>
      </c>
      <c r="G678" s="267">
        <v>53.55</v>
      </c>
      <c r="H678" s="267"/>
      <c r="I678" s="267"/>
      <c r="J678" s="267"/>
      <c r="K678" s="267"/>
      <c r="L678" s="268"/>
      <c r="M678" s="275"/>
      <c r="N678" s="267"/>
      <c r="O678" s="267"/>
      <c r="P678" s="297">
        <v>8.9499999999999993</v>
      </c>
      <c r="Q678" s="269">
        <v>1248</v>
      </c>
      <c r="R678" s="307">
        <v>1.333</v>
      </c>
      <c r="S678" s="307"/>
      <c r="T678" s="271">
        <v>7.66</v>
      </c>
      <c r="U678" s="267"/>
      <c r="V678" s="268"/>
      <c r="W678" s="267"/>
      <c r="X678" s="270"/>
      <c r="Y678" s="274"/>
      <c r="Z678" s="290"/>
      <c r="AA678" s="274"/>
      <c r="AB678" s="275"/>
      <c r="AC678" s="274"/>
      <c r="AD678" s="265"/>
      <c r="AE678" s="274" t="s">
        <v>1505</v>
      </c>
      <c r="AF678" s="274"/>
      <c r="AG678" s="275"/>
      <c r="AH678" s="274"/>
      <c r="AI678" s="274"/>
      <c r="AJ678" s="275"/>
      <c r="AK678" s="270"/>
      <c r="AL678" s="274"/>
      <c r="AM678" s="275"/>
      <c r="AN678" s="274"/>
      <c r="AO678" s="275"/>
      <c r="AP678" s="274"/>
      <c r="AQ678" s="277">
        <f t="shared" si="94"/>
        <v>10</v>
      </c>
      <c r="AR678" s="275" t="s">
        <v>737</v>
      </c>
      <c r="AS678" s="267"/>
      <c r="AT678" s="273"/>
      <c r="AU678" s="272"/>
      <c r="AV678" s="272"/>
      <c r="AW678" s="268"/>
      <c r="AX678" s="273"/>
      <c r="AY678" s="273"/>
      <c r="AZ678" s="275"/>
      <c r="BA678" s="268"/>
      <c r="BB678" s="268"/>
      <c r="BC678" s="268"/>
      <c r="BD678" s="268"/>
      <c r="BE678" s="267"/>
      <c r="BF678" s="275"/>
      <c r="BG678" s="275"/>
      <c r="BH678" s="275"/>
      <c r="BI678" s="275"/>
      <c r="BJ678" s="278">
        <v>45937</v>
      </c>
      <c r="BK678" s="305">
        <v>45937</v>
      </c>
      <c r="BL678" s="431" t="s">
        <v>6570</v>
      </c>
      <c r="BM678" s="272" t="s">
        <v>5673</v>
      </c>
      <c r="BN678" s="422">
        <v>8</v>
      </c>
      <c r="BO678" s="1381">
        <v>7</v>
      </c>
      <c r="BP678" s="303"/>
      <c r="BQ678" s="293">
        <v>45933</v>
      </c>
      <c r="BR678" s="284" t="s">
        <v>6571</v>
      </c>
      <c r="BS678" s="280" t="str">
        <f>IF(_DBcomps[[#This Row],[Problem]]="","Yes","No")</f>
        <v>Yes</v>
      </c>
      <c r="BT678" s="273"/>
      <c r="BU678" s="1399"/>
      <c r="BV678" s="273">
        <v>1</v>
      </c>
      <c r="BW678" s="294"/>
      <c r="BX678" s="273">
        <v>5</v>
      </c>
      <c r="BY678" s="279" t="s">
        <v>1259</v>
      </c>
      <c r="BZ678" s="267"/>
      <c r="CA678" s="279"/>
      <c r="CB678" s="279"/>
      <c r="CC678" s="279"/>
      <c r="CD678" s="1283"/>
      <c r="CE678" s="245"/>
      <c r="CF678" s="245"/>
      <c r="CG678" s="245"/>
    </row>
    <row r="679" spans="1:85">
      <c r="A679" s="1021" t="s">
        <v>58</v>
      </c>
      <c r="B679" s="1008" t="s">
        <v>2127</v>
      </c>
      <c r="C679" s="1008" t="s">
        <v>503</v>
      </c>
      <c r="D679" s="780" t="s">
        <v>6572</v>
      </c>
      <c r="E679" s="780">
        <v>45936</v>
      </c>
      <c r="F679" s="782" t="str">
        <f>IF(_DBcomps[[#This Row],[Lab RTS]]="","No","Yes")</f>
        <v>Yes</v>
      </c>
      <c r="G679" s="783">
        <v>53.29</v>
      </c>
      <c r="H679" s="267"/>
      <c r="I679" s="267"/>
      <c r="J679" s="267"/>
      <c r="K679" s="267"/>
      <c r="L679" s="268"/>
      <c r="M679" s="275"/>
      <c r="N679" s="267"/>
      <c r="O679" s="267"/>
      <c r="P679" s="786">
        <v>9.5399999999999991</v>
      </c>
      <c r="Q679" s="787">
        <v>1024</v>
      </c>
      <c r="R679" s="788">
        <v>1.343</v>
      </c>
      <c r="S679" s="788"/>
      <c r="T679" s="789">
        <v>7.53</v>
      </c>
      <c r="U679" s="267"/>
      <c r="V679" s="268"/>
      <c r="W679" s="267"/>
      <c r="X679" s="270"/>
      <c r="Y679" s="274"/>
      <c r="Z679" s="290"/>
      <c r="AA679" s="274"/>
      <c r="AB679" s="275"/>
      <c r="AC679" s="274"/>
      <c r="AD679" s="265"/>
      <c r="AE679" s="791" t="s">
        <v>1505</v>
      </c>
      <c r="AF679" s="274"/>
      <c r="AG679" s="275"/>
      <c r="AH679" s="274"/>
      <c r="AI679" s="274"/>
      <c r="AJ679" s="275"/>
      <c r="AK679" s="270"/>
      <c r="AL679" s="274"/>
      <c r="AM679" s="275"/>
      <c r="AN679" s="274"/>
      <c r="AO679" s="275"/>
      <c r="AP679" s="274"/>
      <c r="AQ679" s="793">
        <f t="shared" si="94"/>
        <v>10</v>
      </c>
      <c r="AR679" s="785" t="s">
        <v>737</v>
      </c>
      <c r="AS679" s="267"/>
      <c r="AT679" s="273"/>
      <c r="AU679" s="272"/>
      <c r="AV679" s="272"/>
      <c r="AW679" s="268"/>
      <c r="AX679" s="273"/>
      <c r="AY679" s="273"/>
      <c r="AZ679" s="275"/>
      <c r="BA679" s="268"/>
      <c r="BB679" s="268"/>
      <c r="BC679" s="268"/>
      <c r="BD679" s="268"/>
      <c r="BE679" s="267"/>
      <c r="BF679" s="275"/>
      <c r="BG679" s="275"/>
      <c r="BH679" s="275"/>
      <c r="BI679" s="275"/>
      <c r="BJ679" s="814">
        <v>45937</v>
      </c>
      <c r="BK679" s="815">
        <v>45937</v>
      </c>
      <c r="BL679" s="796" t="s">
        <v>6573</v>
      </c>
      <c r="BM679" s="795" t="s">
        <v>5673</v>
      </c>
      <c r="BN679" s="797">
        <v>8</v>
      </c>
      <c r="BO679" s="1382">
        <v>7</v>
      </c>
      <c r="BP679" s="798"/>
      <c r="BQ679" s="799">
        <v>45933</v>
      </c>
      <c r="BR679" s="800" t="s">
        <v>6574</v>
      </c>
      <c r="BS679" s="801" t="str">
        <f>IF(_DBcomps[[#This Row],[Problem]]="","Yes","No")</f>
        <v>No</v>
      </c>
      <c r="BT679" s="273"/>
      <c r="BU679" s="1399"/>
      <c r="BV679" s="794">
        <v>1</v>
      </c>
      <c r="BW679" s="802">
        <v>1</v>
      </c>
      <c r="BX679" s="794">
        <v>5</v>
      </c>
      <c r="BY679" s="803" t="s">
        <v>1259</v>
      </c>
      <c r="BZ679" s="783">
        <v>3.46</v>
      </c>
      <c r="CA679" s="803" t="s">
        <v>1337</v>
      </c>
      <c r="CB679" s="803" t="s">
        <v>1828</v>
      </c>
      <c r="CC679" s="803" t="s">
        <v>1250</v>
      </c>
      <c r="CD679" s="779" t="s">
        <v>6575</v>
      </c>
      <c r="CE679" s="245"/>
      <c r="CF679" s="245"/>
      <c r="CG679" s="245"/>
    </row>
    <row r="680" spans="1:85">
      <c r="A680" s="1021" t="s">
        <v>58</v>
      </c>
      <c r="B680" s="1208" t="s">
        <v>2127</v>
      </c>
      <c r="C680" s="1208" t="s">
        <v>503</v>
      </c>
      <c r="D680" s="780" t="s">
        <v>6623</v>
      </c>
      <c r="E680" s="780">
        <v>45936</v>
      </c>
      <c r="F680" s="782" t="str">
        <f>IF(_DBcomps[[#This Row],[Lab RTS]]="","No","Yes")</f>
        <v>Yes</v>
      </c>
      <c r="G680" s="783">
        <v>53.05</v>
      </c>
      <c r="H680" s="267"/>
      <c r="I680" s="267"/>
      <c r="J680" s="267"/>
      <c r="K680" s="267"/>
      <c r="L680" s="268"/>
      <c r="M680" s="275"/>
      <c r="N680" s="267"/>
      <c r="O680" s="267"/>
      <c r="P680" s="786">
        <v>9.08</v>
      </c>
      <c r="Q680" s="787">
        <v>1020</v>
      </c>
      <c r="R680" s="788">
        <v>1.3140000000000001</v>
      </c>
      <c r="S680" s="788"/>
      <c r="T680" s="789">
        <v>7.44</v>
      </c>
      <c r="U680" s="267"/>
      <c r="V680" s="268"/>
      <c r="W680" s="267"/>
      <c r="X680" s="270"/>
      <c r="Y680" s="274"/>
      <c r="Z680" s="290"/>
      <c r="AA680" s="274"/>
      <c r="AB680" s="275"/>
      <c r="AC680" s="274"/>
      <c r="AD680" s="265"/>
      <c r="AE680" s="274" t="s">
        <v>1505</v>
      </c>
      <c r="AF680" s="274"/>
      <c r="AG680" s="275"/>
      <c r="AH680" s="274"/>
      <c r="AI680" s="274"/>
      <c r="AJ680" s="275"/>
      <c r="AK680" s="270"/>
      <c r="AL680" s="274"/>
      <c r="AM680" s="275"/>
      <c r="AN680" s="274"/>
      <c r="AO680" s="275"/>
      <c r="AP680" s="274"/>
      <c r="AQ680" s="793">
        <f t="shared" si="94"/>
        <v>10</v>
      </c>
      <c r="AR680" s="275" t="s">
        <v>737</v>
      </c>
      <c r="AS680" s="267"/>
      <c r="AT680" s="273"/>
      <c r="AU680" s="272"/>
      <c r="AV680" s="272"/>
      <c r="AW680" s="268"/>
      <c r="AX680" s="273"/>
      <c r="AY680" s="273"/>
      <c r="AZ680" s="275"/>
      <c r="BA680" s="268"/>
      <c r="BB680" s="268"/>
      <c r="BC680" s="268"/>
      <c r="BD680" s="268"/>
      <c r="BE680" s="267"/>
      <c r="BF680" s="275"/>
      <c r="BG680" s="275"/>
      <c r="BH680" s="275"/>
      <c r="BI680" s="275"/>
      <c r="BJ680" s="814">
        <v>45938</v>
      </c>
      <c r="BK680" s="815">
        <v>45938</v>
      </c>
      <c r="BL680" s="796" t="s">
        <v>6626</v>
      </c>
      <c r="BM680" s="795" t="s">
        <v>5673</v>
      </c>
      <c r="BN680" s="797">
        <v>7</v>
      </c>
      <c r="BO680" s="1382">
        <v>7</v>
      </c>
      <c r="BP680" s="798"/>
      <c r="BQ680" s="799">
        <v>45934</v>
      </c>
      <c r="BR680" s="800" t="s">
        <v>6627</v>
      </c>
      <c r="BS680" s="801" t="str">
        <f>IF(_DBcomps[[#This Row],[Problem]]="","Yes","No")</f>
        <v>Yes</v>
      </c>
      <c r="BT680" s="273"/>
      <c r="BU680" s="1399"/>
      <c r="BV680" s="794">
        <v>1</v>
      </c>
      <c r="BW680" s="802"/>
      <c r="BX680" s="794">
        <v>5</v>
      </c>
      <c r="BY680" s="803" t="s">
        <v>1259</v>
      </c>
      <c r="BZ680" s="783"/>
      <c r="CA680" s="803"/>
      <c r="CB680" s="803"/>
      <c r="CC680" s="803"/>
      <c r="CD680" s="779"/>
      <c r="CE680" s="245"/>
      <c r="CF680" s="245"/>
      <c r="CG680" s="245"/>
    </row>
    <row r="681" spans="1:85">
      <c r="A681" s="1356" t="s">
        <v>58</v>
      </c>
      <c r="B681" s="1490" t="s">
        <v>2127</v>
      </c>
      <c r="C681" s="1490" t="s">
        <v>503</v>
      </c>
      <c r="D681" s="1356" t="s">
        <v>6624</v>
      </c>
      <c r="E681" s="780">
        <v>45937</v>
      </c>
      <c r="F681" s="782" t="str">
        <f>IF(_DBcomps[[#This Row],[Lab RTS]]="","No","Yes")</f>
        <v>Yes</v>
      </c>
      <c r="G681" s="783">
        <v>52.86</v>
      </c>
      <c r="H681" s="267"/>
      <c r="I681" s="267"/>
      <c r="J681" s="267"/>
      <c r="K681" s="267"/>
      <c r="L681" s="268"/>
      <c r="M681" s="275"/>
      <c r="N681" s="267"/>
      <c r="O681" s="267"/>
      <c r="P681" s="1489">
        <v>11.14</v>
      </c>
      <c r="Q681" s="787">
        <v>1096</v>
      </c>
      <c r="R681" s="788">
        <v>1.333</v>
      </c>
      <c r="S681" s="788"/>
      <c r="T681" s="789">
        <v>7.54</v>
      </c>
      <c r="U681" s="267"/>
      <c r="V681" s="268"/>
      <c r="W681" s="267"/>
      <c r="X681" s="270"/>
      <c r="Y681" s="274"/>
      <c r="Z681" s="290"/>
      <c r="AA681" s="274"/>
      <c r="AB681" s="275"/>
      <c r="AC681" s="274"/>
      <c r="AD681" s="265"/>
      <c r="AE681" s="791" t="s">
        <v>1505</v>
      </c>
      <c r="AF681" s="274"/>
      <c r="AG681" s="275"/>
      <c r="AH681" s="274"/>
      <c r="AI681" s="274"/>
      <c r="AJ681" s="275"/>
      <c r="AK681" s="270"/>
      <c r="AL681" s="274"/>
      <c r="AM681" s="275"/>
      <c r="AN681" s="274"/>
      <c r="AO681" s="275"/>
      <c r="AP681" s="274"/>
      <c r="AQ681" s="793">
        <f t="shared" si="94"/>
        <v>10</v>
      </c>
      <c r="AR681" s="785" t="s">
        <v>737</v>
      </c>
      <c r="AS681" s="267"/>
      <c r="AT681" s="273"/>
      <c r="AU681" s="272"/>
      <c r="AV681" s="272"/>
      <c r="AW681" s="268"/>
      <c r="AX681" s="273"/>
      <c r="AY681" s="273"/>
      <c r="AZ681" s="275"/>
      <c r="BA681" s="268"/>
      <c r="BB681" s="268"/>
      <c r="BC681" s="268"/>
      <c r="BD681" s="268"/>
      <c r="BE681" s="267"/>
      <c r="BF681" s="275"/>
      <c r="BG681" s="275"/>
      <c r="BH681" s="275"/>
      <c r="BI681" s="275"/>
      <c r="BJ681" s="814">
        <v>45938</v>
      </c>
      <c r="BK681" s="815">
        <v>45938</v>
      </c>
      <c r="BL681" s="796" t="s">
        <v>6628</v>
      </c>
      <c r="BM681" s="795" t="s">
        <v>5673</v>
      </c>
      <c r="BN681" s="797">
        <v>5</v>
      </c>
      <c r="BO681" s="1382">
        <v>7</v>
      </c>
      <c r="BP681" s="798"/>
      <c r="BQ681" s="799">
        <v>45934</v>
      </c>
      <c r="BR681" s="800" t="s">
        <v>5200</v>
      </c>
      <c r="BS681" s="801" t="str">
        <f>IF(_DBcomps[[#This Row],[Problem]]="","Yes","No")</f>
        <v>Yes</v>
      </c>
      <c r="BT681" s="273"/>
      <c r="BU681" s="1399"/>
      <c r="BV681" s="794">
        <v>1</v>
      </c>
      <c r="BW681" s="802"/>
      <c r="BX681" s="794">
        <v>5</v>
      </c>
      <c r="BY681" s="803" t="s">
        <v>1259</v>
      </c>
      <c r="BZ681" s="783"/>
      <c r="CA681" s="803"/>
      <c r="CB681" s="803"/>
      <c r="CC681" s="803"/>
      <c r="CD681" s="779"/>
      <c r="CE681" s="245"/>
      <c r="CF681" s="245"/>
      <c r="CG681" s="245"/>
    </row>
    <row r="682" spans="1:85">
      <c r="A682" s="1021" t="s">
        <v>58</v>
      </c>
      <c r="B682" s="1208" t="s">
        <v>2127</v>
      </c>
      <c r="C682" s="1208" t="s">
        <v>503</v>
      </c>
      <c r="D682" s="780" t="s">
        <v>6625</v>
      </c>
      <c r="E682" s="780">
        <v>45937</v>
      </c>
      <c r="F682" s="782" t="str">
        <f>IF(_DBcomps[[#This Row],[Lab RTS]]="","No","Yes")</f>
        <v>Yes</v>
      </c>
      <c r="G682" s="783">
        <v>53.38</v>
      </c>
      <c r="H682" s="267"/>
      <c r="I682" s="267"/>
      <c r="J682" s="267"/>
      <c r="K682" s="267"/>
      <c r="L682" s="268"/>
      <c r="M682" s="275"/>
      <c r="N682" s="267"/>
      <c r="O682" s="267"/>
      <c r="P682" s="786">
        <v>8.2899999999999991</v>
      </c>
      <c r="Q682" s="787">
        <v>1128</v>
      </c>
      <c r="R682" s="788">
        <v>1.323</v>
      </c>
      <c r="S682" s="788"/>
      <c r="T682" s="789">
        <v>7.32</v>
      </c>
      <c r="U682" s="267"/>
      <c r="V682" s="268"/>
      <c r="W682" s="267"/>
      <c r="X682" s="270"/>
      <c r="Y682" s="274"/>
      <c r="Z682" s="290"/>
      <c r="AA682" s="274"/>
      <c r="AB682" s="275"/>
      <c r="AC682" s="274"/>
      <c r="AD682" s="265"/>
      <c r="AE682" s="274">
        <v>6.4000000000000003E-3</v>
      </c>
      <c r="AF682" s="274"/>
      <c r="AG682" s="275"/>
      <c r="AH682" s="274"/>
      <c r="AI682" s="274"/>
      <c r="AJ682" s="275"/>
      <c r="AK682" s="270"/>
      <c r="AL682" s="274"/>
      <c r="AM682" s="275"/>
      <c r="AN682" s="274"/>
      <c r="AO682" s="275"/>
      <c r="AP682" s="274"/>
      <c r="AQ682" s="793">
        <f t="shared" si="94"/>
        <v>10</v>
      </c>
      <c r="AR682" s="275" t="s">
        <v>737</v>
      </c>
      <c r="AS682" s="267"/>
      <c r="AT682" s="273"/>
      <c r="AU682" s="272"/>
      <c r="AV682" s="272"/>
      <c r="AW682" s="268"/>
      <c r="AX682" s="273"/>
      <c r="AY682" s="273"/>
      <c r="AZ682" s="275"/>
      <c r="BA682" s="268"/>
      <c r="BB682" s="268"/>
      <c r="BC682" s="268"/>
      <c r="BD682" s="268"/>
      <c r="BE682" s="267"/>
      <c r="BF682" s="275"/>
      <c r="BG682" s="275"/>
      <c r="BH682" s="275"/>
      <c r="BI682" s="275"/>
      <c r="BJ682" s="814">
        <v>45938</v>
      </c>
      <c r="BK682" s="815">
        <v>45938</v>
      </c>
      <c r="BL682" s="796" t="s">
        <v>6630</v>
      </c>
      <c r="BM682" s="795" t="s">
        <v>5673</v>
      </c>
      <c r="BN682" s="797">
        <v>6</v>
      </c>
      <c r="BO682" s="1382">
        <v>7</v>
      </c>
      <c r="BP682" s="798"/>
      <c r="BQ682" s="799">
        <v>45934</v>
      </c>
      <c r="BR682" s="800" t="s">
        <v>2338</v>
      </c>
      <c r="BS682" s="801" t="str">
        <f>IF(_DBcomps[[#This Row],[Problem]]="","Yes","No")</f>
        <v>Yes</v>
      </c>
      <c r="BT682" s="273"/>
      <c r="BU682" s="1399"/>
      <c r="BV682" s="794">
        <v>1</v>
      </c>
      <c r="BW682" s="802"/>
      <c r="BX682" s="794">
        <v>5</v>
      </c>
      <c r="BY682" s="803" t="s">
        <v>1259</v>
      </c>
      <c r="BZ682" s="783"/>
      <c r="CA682" s="803"/>
      <c r="CB682" s="803"/>
      <c r="CC682" s="803"/>
      <c r="CD682" s="779"/>
      <c r="CE682" s="245"/>
      <c r="CF682" s="245"/>
      <c r="CG682" s="245"/>
    </row>
    <row r="683" spans="1:85">
      <c r="A683" s="1021" t="s">
        <v>58</v>
      </c>
      <c r="B683" s="1208" t="s">
        <v>2127</v>
      </c>
      <c r="C683" s="1208" t="s">
        <v>503</v>
      </c>
      <c r="D683" s="780" t="s">
        <v>6629</v>
      </c>
      <c r="E683" s="780">
        <v>45937</v>
      </c>
      <c r="F683" s="782" t="str">
        <f>IF(_DBcomps[[#This Row],[Lab RTS]]="","No","Yes")</f>
        <v>Yes</v>
      </c>
      <c r="G683" s="783">
        <v>53.47</v>
      </c>
      <c r="H683" s="267"/>
      <c r="I683" s="267"/>
      <c r="J683" s="267"/>
      <c r="K683" s="267"/>
      <c r="L683" s="268"/>
      <c r="M683" s="275"/>
      <c r="N683" s="267"/>
      <c r="O683" s="267"/>
      <c r="P683" s="786">
        <v>8.5500000000000007</v>
      </c>
      <c r="Q683" s="787">
        <v>1080</v>
      </c>
      <c r="R683" s="788">
        <v>1.32</v>
      </c>
      <c r="S683" s="788"/>
      <c r="T683" s="789">
        <v>7.4</v>
      </c>
      <c r="U683" s="267"/>
      <c r="V683" s="268"/>
      <c r="W683" s="267"/>
      <c r="X683" s="270"/>
      <c r="Y683" s="274"/>
      <c r="Z683" s="290"/>
      <c r="AA683" s="274"/>
      <c r="AB683" s="275"/>
      <c r="AC683" s="274"/>
      <c r="AD683" s="265"/>
      <c r="AE683" s="791" t="s">
        <v>1505</v>
      </c>
      <c r="AF683" s="274"/>
      <c r="AG683" s="275"/>
      <c r="AH683" s="274"/>
      <c r="AI683" s="274"/>
      <c r="AJ683" s="275"/>
      <c r="AK683" s="270"/>
      <c r="AL683" s="274"/>
      <c r="AM683" s="275"/>
      <c r="AN683" s="274"/>
      <c r="AO683" s="275"/>
      <c r="AP683" s="274"/>
      <c r="AQ683" s="793">
        <f t="shared" si="94"/>
        <v>10</v>
      </c>
      <c r="AR683" s="785" t="s">
        <v>737</v>
      </c>
      <c r="AS683" s="267"/>
      <c r="AT683" s="273"/>
      <c r="AU683" s="272"/>
      <c r="AV683" s="272"/>
      <c r="AW683" s="268"/>
      <c r="AX683" s="273"/>
      <c r="AY683" s="273"/>
      <c r="AZ683" s="275"/>
      <c r="BA683" s="268"/>
      <c r="BB683" s="268"/>
      <c r="BC683" s="268"/>
      <c r="BD683" s="268"/>
      <c r="BE683" s="267"/>
      <c r="BF683" s="275"/>
      <c r="BG683" s="275"/>
      <c r="BH683" s="275"/>
      <c r="BI683" s="275"/>
      <c r="BJ683" s="814">
        <v>45938</v>
      </c>
      <c r="BK683" s="815">
        <v>45938</v>
      </c>
      <c r="BL683" s="796" t="s">
        <v>6631</v>
      </c>
      <c r="BM683" s="795" t="s">
        <v>5673</v>
      </c>
      <c r="BN683" s="797">
        <v>6</v>
      </c>
      <c r="BO683" s="1382">
        <v>7</v>
      </c>
      <c r="BP683" s="798"/>
      <c r="BQ683" s="799">
        <v>45935</v>
      </c>
      <c r="BR683" s="800" t="s">
        <v>2416</v>
      </c>
      <c r="BS683" s="801" t="str">
        <f>IF(_DBcomps[[#This Row],[Problem]]="","Yes","No")</f>
        <v>Yes</v>
      </c>
      <c r="BT683" s="273"/>
      <c r="BU683" s="1399"/>
      <c r="BV683" s="794">
        <v>1</v>
      </c>
      <c r="BW683" s="802"/>
      <c r="BX683" s="794">
        <v>5</v>
      </c>
      <c r="BY683" s="803" t="s">
        <v>1259</v>
      </c>
      <c r="BZ683" s="783"/>
      <c r="CA683" s="803"/>
      <c r="CB683" s="803"/>
      <c r="CC683" s="803"/>
      <c r="CD683" s="779"/>
      <c r="CE683" s="245"/>
      <c r="CF683" s="245"/>
      <c r="CG683" s="245"/>
    </row>
    <row r="684" spans="1:85" ht="24">
      <c r="A684" s="1021" t="s">
        <v>58</v>
      </c>
      <c r="B684" s="1208" t="s">
        <v>2127</v>
      </c>
      <c r="C684" s="1208" t="s">
        <v>503</v>
      </c>
      <c r="D684" s="780" t="s">
        <v>6632</v>
      </c>
      <c r="E684" s="780">
        <v>45937</v>
      </c>
      <c r="F684" s="782" t="str">
        <f>IF(_DBcomps[[#This Row],[Lab RTS]]="","No","Yes")</f>
        <v>Yes</v>
      </c>
      <c r="G684" s="783">
        <v>53.86</v>
      </c>
      <c r="H684" s="267"/>
      <c r="I684" s="267"/>
      <c r="J684" s="267"/>
      <c r="K684" s="267"/>
      <c r="L684" s="268"/>
      <c r="M684" s="275"/>
      <c r="N684" s="267"/>
      <c r="O684" s="267"/>
      <c r="P684" s="786">
        <v>9.56</v>
      </c>
      <c r="Q684" s="787">
        <v>1060</v>
      </c>
      <c r="R684" s="788">
        <v>1.333</v>
      </c>
      <c r="S684" s="788"/>
      <c r="T684" s="789">
        <v>7.47</v>
      </c>
      <c r="U684" s="267"/>
      <c r="V684" s="268"/>
      <c r="W684" s="267"/>
      <c r="X684" s="270"/>
      <c r="Y684" s="274"/>
      <c r="Z684" s="290"/>
      <c r="AA684" s="274"/>
      <c r="AB684" s="275"/>
      <c r="AC684" s="274"/>
      <c r="AD684" s="265"/>
      <c r="AE684" s="791" t="s">
        <v>1505</v>
      </c>
      <c r="AF684" s="274"/>
      <c r="AG684" s="275"/>
      <c r="AH684" s="274"/>
      <c r="AI684" s="274"/>
      <c r="AJ684" s="275"/>
      <c r="AK684" s="270"/>
      <c r="AL684" s="274"/>
      <c r="AM684" s="275"/>
      <c r="AN684" s="274"/>
      <c r="AO684" s="275"/>
      <c r="AP684" s="274"/>
      <c r="AQ684" s="793">
        <f t="shared" si="94"/>
        <v>10</v>
      </c>
      <c r="AR684" s="785" t="s">
        <v>737</v>
      </c>
      <c r="AS684" s="267"/>
      <c r="AT684" s="273"/>
      <c r="AU684" s="272"/>
      <c r="AV684" s="272"/>
      <c r="AW684" s="268"/>
      <c r="AX684" s="273"/>
      <c r="AY684" s="273"/>
      <c r="AZ684" s="275"/>
      <c r="BA684" s="268"/>
      <c r="BB684" s="268"/>
      <c r="BC684" s="268"/>
      <c r="BD684" s="268"/>
      <c r="BE684" s="267"/>
      <c r="BF684" s="275"/>
      <c r="BG684" s="275"/>
      <c r="BH684" s="275"/>
      <c r="BI684" s="275"/>
      <c r="BJ684" s="814">
        <v>45938</v>
      </c>
      <c r="BK684" s="815">
        <v>45938</v>
      </c>
      <c r="BL684" s="796" t="s">
        <v>6634</v>
      </c>
      <c r="BM684" s="795"/>
      <c r="BN684" s="797">
        <v>26</v>
      </c>
      <c r="BO684" s="1382">
        <v>7</v>
      </c>
      <c r="BP684" s="798"/>
      <c r="BQ684" s="799">
        <v>45935</v>
      </c>
      <c r="BR684" s="800" t="s">
        <v>6633</v>
      </c>
      <c r="BS684" s="801" t="str">
        <f>IF(_DBcomps[[#This Row],[Problem]]="","Yes","No")</f>
        <v>No</v>
      </c>
      <c r="BT684" s="273"/>
      <c r="BU684" s="1399"/>
      <c r="BV684" s="794">
        <v>2</v>
      </c>
      <c r="BW684" s="802">
        <v>1</v>
      </c>
      <c r="BX684" s="794">
        <v>6</v>
      </c>
      <c r="BY684" s="803" t="s">
        <v>1259</v>
      </c>
      <c r="BZ684" s="783">
        <v>145.41</v>
      </c>
      <c r="CA684" s="803" t="s">
        <v>1333</v>
      </c>
      <c r="CB684" s="803" t="s">
        <v>1246</v>
      </c>
      <c r="CC684" s="803" t="s">
        <v>1255</v>
      </c>
      <c r="CD684" s="779" t="s">
        <v>6635</v>
      </c>
      <c r="CE684" s="245"/>
      <c r="CF684" s="245"/>
      <c r="CG684" s="245"/>
    </row>
    <row r="685" spans="1:85">
      <c r="A685" s="1021" t="s">
        <v>58</v>
      </c>
      <c r="B685" s="1208" t="s">
        <v>2127</v>
      </c>
      <c r="C685" s="1208" t="s">
        <v>503</v>
      </c>
      <c r="D685" s="780" t="s">
        <v>6636</v>
      </c>
      <c r="E685" s="780">
        <v>45938</v>
      </c>
      <c r="F685" s="782" t="str">
        <f>IF(_DBcomps[[#This Row],[Lab RTS]]="","No","Yes")</f>
        <v>Yes</v>
      </c>
      <c r="G685" s="783">
        <v>53.57</v>
      </c>
      <c r="H685" s="267"/>
      <c r="I685" s="267"/>
      <c r="J685" s="267"/>
      <c r="K685" s="267"/>
      <c r="L685" s="268"/>
      <c r="M685" s="275"/>
      <c r="N685" s="267"/>
      <c r="O685" s="267"/>
      <c r="P685" s="786">
        <v>9.6</v>
      </c>
      <c r="Q685" s="787">
        <v>1008</v>
      </c>
      <c r="R685" s="788">
        <v>1.349</v>
      </c>
      <c r="S685" s="788"/>
      <c r="T685" s="789">
        <v>7.75</v>
      </c>
      <c r="U685" s="267"/>
      <c r="V685" s="268"/>
      <c r="W685" s="267"/>
      <c r="X685" s="270"/>
      <c r="Y685" s="274"/>
      <c r="Z685" s="290"/>
      <c r="AA685" s="274"/>
      <c r="AB685" s="275"/>
      <c r="AC685" s="274"/>
      <c r="AD685" s="265"/>
      <c r="AE685" s="791" t="s">
        <v>1505</v>
      </c>
      <c r="AF685" s="274"/>
      <c r="AG685" s="275"/>
      <c r="AH685" s="274"/>
      <c r="AI685" s="274"/>
      <c r="AJ685" s="275"/>
      <c r="AK685" s="270"/>
      <c r="AL685" s="274"/>
      <c r="AM685" s="275"/>
      <c r="AN685" s="274"/>
      <c r="AO685" s="275"/>
      <c r="AP685" s="274"/>
      <c r="AQ685" s="793">
        <f t="shared" si="94"/>
        <v>10</v>
      </c>
      <c r="AR685" s="785" t="s">
        <v>737</v>
      </c>
      <c r="AS685" s="267"/>
      <c r="AT685" s="273"/>
      <c r="AU685" s="272"/>
      <c r="AV685" s="272"/>
      <c r="AW685" s="268"/>
      <c r="AX685" s="273"/>
      <c r="AY685" s="273"/>
      <c r="AZ685" s="275"/>
      <c r="BA685" s="268"/>
      <c r="BB685" s="268"/>
      <c r="BC685" s="268"/>
      <c r="BD685" s="268"/>
      <c r="BE685" s="267"/>
      <c r="BF685" s="275"/>
      <c r="BG685" s="275"/>
      <c r="BH685" s="275"/>
      <c r="BI685" s="275"/>
      <c r="BJ685" s="814">
        <v>45939</v>
      </c>
      <c r="BK685" s="815">
        <v>45939</v>
      </c>
      <c r="BL685" s="796" t="s">
        <v>6638</v>
      </c>
      <c r="BM685" s="795" t="s">
        <v>5673</v>
      </c>
      <c r="BN685" s="797">
        <v>9</v>
      </c>
      <c r="BO685" s="1382">
        <v>7</v>
      </c>
      <c r="BP685" s="798"/>
      <c r="BQ685" s="799">
        <v>45932</v>
      </c>
      <c r="BR685" s="800" t="s">
        <v>6639</v>
      </c>
      <c r="BS685" s="801" t="str">
        <f>IF(_DBcomps[[#This Row],[Problem]]="","Yes","No")</f>
        <v>Yes</v>
      </c>
      <c r="BT685" s="273"/>
      <c r="BU685" s="1399"/>
      <c r="BV685" s="794">
        <v>1</v>
      </c>
      <c r="BW685" s="802"/>
      <c r="BX685" s="794">
        <v>6</v>
      </c>
      <c r="BY685" s="803" t="s">
        <v>1259</v>
      </c>
      <c r="BZ685" s="783"/>
      <c r="CA685" s="803"/>
      <c r="CB685" s="803"/>
      <c r="CC685" s="803"/>
      <c r="CD685" s="779"/>
      <c r="CE685" s="245"/>
      <c r="CF685" s="245"/>
      <c r="CG685" s="245"/>
    </row>
    <row r="686" spans="1:85">
      <c r="A686" s="1021" t="s">
        <v>58</v>
      </c>
      <c r="B686" s="1208" t="s">
        <v>2127</v>
      </c>
      <c r="C686" s="1208" t="s">
        <v>503</v>
      </c>
      <c r="D686" s="780" t="s">
        <v>6642</v>
      </c>
      <c r="E686" s="780">
        <v>45938</v>
      </c>
      <c r="F686" s="782" t="str">
        <f>IF(_DBcomps[[#This Row],[Lab RTS]]="","No","Yes")</f>
        <v>Yes</v>
      </c>
      <c r="G686" s="783">
        <v>53.98</v>
      </c>
      <c r="H686" s="267"/>
      <c r="I686" s="267"/>
      <c r="J686" s="267"/>
      <c r="K686" s="267"/>
      <c r="L686" s="268"/>
      <c r="M686" s="275"/>
      <c r="N686" s="267"/>
      <c r="O686" s="267"/>
      <c r="P686" s="786">
        <v>8.3800000000000008</v>
      </c>
      <c r="Q686" s="787">
        <v>1036</v>
      </c>
      <c r="R686" s="788">
        <v>1.3160000000000001</v>
      </c>
      <c r="S686" s="788"/>
      <c r="T686" s="789">
        <v>7.31</v>
      </c>
      <c r="U686" s="267"/>
      <c r="V686" s="268"/>
      <c r="W686" s="267"/>
      <c r="X686" s="270"/>
      <c r="Y686" s="274"/>
      <c r="Z686" s="290"/>
      <c r="AA686" s="274"/>
      <c r="AB686" s="275"/>
      <c r="AC686" s="274"/>
      <c r="AD686" s="265"/>
      <c r="AE686" s="791" t="s">
        <v>1505</v>
      </c>
      <c r="AF686" s="274"/>
      <c r="AG686" s="275"/>
      <c r="AH686" s="274"/>
      <c r="AI686" s="274"/>
      <c r="AJ686" s="275"/>
      <c r="AK686" s="270"/>
      <c r="AL686" s="274"/>
      <c r="AM686" s="275"/>
      <c r="AN686" s="274"/>
      <c r="AO686" s="275"/>
      <c r="AP686" s="274"/>
      <c r="AQ686" s="793">
        <f t="shared" si="94"/>
        <v>10</v>
      </c>
      <c r="AR686" s="275" t="s">
        <v>737</v>
      </c>
      <c r="AS686" s="267"/>
      <c r="AT686" s="273"/>
      <c r="AU686" s="272"/>
      <c r="AV686" s="272"/>
      <c r="AW686" s="268"/>
      <c r="AX686" s="273"/>
      <c r="AY686" s="273"/>
      <c r="AZ686" s="275"/>
      <c r="BA686" s="268"/>
      <c r="BB686" s="268"/>
      <c r="BC686" s="268"/>
      <c r="BD686" s="268"/>
      <c r="BE686" s="267"/>
      <c r="BF686" s="275"/>
      <c r="BG686" s="275"/>
      <c r="BH686" s="275"/>
      <c r="BI686" s="275"/>
      <c r="BJ686" s="814">
        <v>45939</v>
      </c>
      <c r="BK686" s="815">
        <v>45939</v>
      </c>
      <c r="BL686" s="796" t="s">
        <v>6644</v>
      </c>
      <c r="BM686" s="795" t="s">
        <v>5673</v>
      </c>
      <c r="BN686" s="797">
        <v>6</v>
      </c>
      <c r="BO686" s="1382">
        <v>7</v>
      </c>
      <c r="BP686" s="798"/>
      <c r="BQ686" s="799">
        <v>45936</v>
      </c>
      <c r="BR686" s="800" t="s">
        <v>6488</v>
      </c>
      <c r="BS686" s="801" t="str">
        <f>IF(_DBcomps[[#This Row],[Problem]]="","Yes","No")</f>
        <v>Yes</v>
      </c>
      <c r="BT686" s="273"/>
      <c r="BU686" s="1399"/>
      <c r="BV686" s="794">
        <v>1</v>
      </c>
      <c r="BW686" s="802"/>
      <c r="BX686" s="794">
        <v>5</v>
      </c>
      <c r="BY686" s="803" t="s">
        <v>1259</v>
      </c>
      <c r="BZ686" s="783"/>
      <c r="CA686" s="803"/>
      <c r="CB686" s="803"/>
      <c r="CC686" s="803"/>
      <c r="CD686" s="779"/>
      <c r="CE686" s="245"/>
      <c r="CF686" s="245"/>
      <c r="CG686" s="245"/>
    </row>
    <row r="687" spans="1:85">
      <c r="A687" s="1021" t="s">
        <v>58</v>
      </c>
      <c r="B687" s="1208" t="s">
        <v>2127</v>
      </c>
      <c r="C687" s="1208" t="s">
        <v>503</v>
      </c>
      <c r="D687" s="780" t="s">
        <v>6637</v>
      </c>
      <c r="E687" s="780">
        <v>45939</v>
      </c>
      <c r="F687" s="782" t="str">
        <f>IF(_DBcomps[[#This Row],[Lab RTS]]="","No","Yes")</f>
        <v>Yes</v>
      </c>
      <c r="G687" s="783">
        <v>53.63</v>
      </c>
      <c r="H687" s="267"/>
      <c r="I687" s="267"/>
      <c r="J687" s="267"/>
      <c r="K687" s="267"/>
      <c r="L687" s="268"/>
      <c r="M687" s="275"/>
      <c r="N687" s="267"/>
      <c r="O687" s="267"/>
      <c r="P687" s="786">
        <v>9.7899999999999991</v>
      </c>
      <c r="Q687" s="787">
        <v>1024</v>
      </c>
      <c r="R687" s="788">
        <v>1.329</v>
      </c>
      <c r="S687" s="788"/>
      <c r="T687" s="789">
        <v>7.64</v>
      </c>
      <c r="U687" s="267"/>
      <c r="V687" s="268"/>
      <c r="W687" s="267"/>
      <c r="X687" s="270"/>
      <c r="Y687" s="274"/>
      <c r="Z687" s="290"/>
      <c r="AA687" s="274"/>
      <c r="AB687" s="275"/>
      <c r="AC687" s="274"/>
      <c r="AD687" s="265"/>
      <c r="AE687" s="791" t="s">
        <v>1505</v>
      </c>
      <c r="AF687" s="274"/>
      <c r="AG687" s="275"/>
      <c r="AH687" s="274"/>
      <c r="AI687" s="274"/>
      <c r="AJ687" s="275"/>
      <c r="AK687" s="270"/>
      <c r="AL687" s="274"/>
      <c r="AM687" s="275"/>
      <c r="AN687" s="274"/>
      <c r="AO687" s="275"/>
      <c r="AP687" s="274"/>
      <c r="AQ687" s="793">
        <f t="shared" si="94"/>
        <v>10</v>
      </c>
      <c r="AR687" s="785" t="s">
        <v>737</v>
      </c>
      <c r="AS687" s="267"/>
      <c r="AT687" s="273"/>
      <c r="AU687" s="272"/>
      <c r="AV687" s="272"/>
      <c r="AW687" s="268"/>
      <c r="AX687" s="273"/>
      <c r="AY687" s="273"/>
      <c r="AZ687" s="275"/>
      <c r="BA687" s="268"/>
      <c r="BB687" s="268"/>
      <c r="BC687" s="268"/>
      <c r="BD687" s="268"/>
      <c r="BE687" s="267"/>
      <c r="BF687" s="275"/>
      <c r="BG687" s="275"/>
      <c r="BH687" s="275"/>
      <c r="BI687" s="275"/>
      <c r="BJ687" s="814">
        <v>45939</v>
      </c>
      <c r="BK687" s="815">
        <v>45939</v>
      </c>
      <c r="BL687" s="796" t="s">
        <v>6640</v>
      </c>
      <c r="BM687" s="795" t="s">
        <v>5673</v>
      </c>
      <c r="BN687" s="797">
        <v>6</v>
      </c>
      <c r="BO687" s="1382">
        <v>7</v>
      </c>
      <c r="BP687" s="798"/>
      <c r="BQ687" s="799">
        <v>45933</v>
      </c>
      <c r="BR687" s="800" t="s">
        <v>3897</v>
      </c>
      <c r="BS687" s="801" t="str">
        <f>IF(_DBcomps[[#This Row],[Problem]]="","Yes","No")</f>
        <v>No</v>
      </c>
      <c r="BT687" s="273"/>
      <c r="BU687" s="1399"/>
      <c r="BV687" s="794">
        <v>1</v>
      </c>
      <c r="BW687" s="802">
        <v>1</v>
      </c>
      <c r="BX687" s="794">
        <v>6</v>
      </c>
      <c r="BY687" s="803" t="s">
        <v>1259</v>
      </c>
      <c r="BZ687" s="783"/>
      <c r="CA687" s="803" t="s">
        <v>1342</v>
      </c>
      <c r="CB687" s="803" t="s">
        <v>1246</v>
      </c>
      <c r="CC687" s="803" t="s">
        <v>1378</v>
      </c>
      <c r="CD687" s="779" t="s">
        <v>6641</v>
      </c>
      <c r="CE687" s="245"/>
      <c r="CF687" s="245"/>
      <c r="CG687" s="245"/>
    </row>
    <row r="688" spans="1:85">
      <c r="A688" s="1021" t="s">
        <v>58</v>
      </c>
      <c r="B688" s="1208" t="s">
        <v>2127</v>
      </c>
      <c r="C688" s="1208" t="s">
        <v>503</v>
      </c>
      <c r="D688" s="780" t="s">
        <v>6643</v>
      </c>
      <c r="E688" s="780">
        <v>45939</v>
      </c>
      <c r="F688" s="782" t="str">
        <f>IF(_DBcomps[[#This Row],[Lab RTS]]="","No","Yes")</f>
        <v>Yes</v>
      </c>
      <c r="G688" s="783">
        <v>53.89</v>
      </c>
      <c r="H688" s="267"/>
      <c r="I688" s="267"/>
      <c r="J688" s="267"/>
      <c r="K688" s="267"/>
      <c r="L688" s="268"/>
      <c r="M688" s="275"/>
      <c r="N688" s="267"/>
      <c r="O688" s="267"/>
      <c r="P688" s="786">
        <v>10.68</v>
      </c>
      <c r="Q688" s="787">
        <v>984</v>
      </c>
      <c r="R688" s="788">
        <v>1.3120000000000001</v>
      </c>
      <c r="S688" s="788"/>
      <c r="T688" s="789">
        <v>7.28</v>
      </c>
      <c r="U688" s="267"/>
      <c r="V688" s="268"/>
      <c r="W688" s="267"/>
      <c r="X688" s="270"/>
      <c r="Y688" s="274"/>
      <c r="Z688" s="290"/>
      <c r="AA688" s="274"/>
      <c r="AB688" s="275"/>
      <c r="AC688" s="274"/>
      <c r="AD688" s="265"/>
      <c r="AE688" s="791" t="s">
        <v>1505</v>
      </c>
      <c r="AF688" s="274"/>
      <c r="AG688" s="275"/>
      <c r="AH688" s="274"/>
      <c r="AI688" s="274"/>
      <c r="AJ688" s="275"/>
      <c r="AK688" s="270"/>
      <c r="AL688" s="274"/>
      <c r="AM688" s="275"/>
      <c r="AN688" s="274"/>
      <c r="AO688" s="275"/>
      <c r="AP688" s="274"/>
      <c r="AQ688" s="793">
        <f t="shared" si="94"/>
        <v>10</v>
      </c>
      <c r="AR688" s="785" t="s">
        <v>737</v>
      </c>
      <c r="AS688" s="267"/>
      <c r="AT688" s="273"/>
      <c r="AU688" s="272"/>
      <c r="AV688" s="272"/>
      <c r="AW688" s="268"/>
      <c r="AX688" s="273"/>
      <c r="AY688" s="273"/>
      <c r="AZ688" s="275"/>
      <c r="BA688" s="268"/>
      <c r="BB688" s="268"/>
      <c r="BC688" s="268"/>
      <c r="BD688" s="268"/>
      <c r="BE688" s="267"/>
      <c r="BF688" s="275"/>
      <c r="BG688" s="275"/>
      <c r="BH688" s="275"/>
      <c r="BI688" s="275"/>
      <c r="BJ688" s="814">
        <v>45939</v>
      </c>
      <c r="BK688" s="815">
        <v>45939</v>
      </c>
      <c r="BL688" s="796" t="s">
        <v>6646</v>
      </c>
      <c r="BM688" s="795" t="s">
        <v>5673</v>
      </c>
      <c r="BN688" s="797">
        <v>6</v>
      </c>
      <c r="BO688" s="1382">
        <v>7</v>
      </c>
      <c r="BP688" s="798"/>
      <c r="BQ688" s="799">
        <v>45936</v>
      </c>
      <c r="BR688" s="800" t="s">
        <v>6648</v>
      </c>
      <c r="BS688" s="801" t="str">
        <f>IF(_DBcomps[[#This Row],[Problem]]="","Yes","No")</f>
        <v>Yes</v>
      </c>
      <c r="BT688" s="273"/>
      <c r="BU688" s="1399"/>
      <c r="BV688" s="794">
        <v>1</v>
      </c>
      <c r="BW688" s="802"/>
      <c r="BX688" s="794">
        <v>5</v>
      </c>
      <c r="BY688" s="803" t="s">
        <v>1259</v>
      </c>
      <c r="BZ688" s="783"/>
      <c r="CA688" s="803"/>
      <c r="CB688" s="803"/>
      <c r="CC688" s="803"/>
      <c r="CD688" s="779"/>
      <c r="CE688" s="245"/>
      <c r="CF688" s="245"/>
      <c r="CG688" s="245"/>
    </row>
    <row r="689" spans="1:85">
      <c r="A689" s="1021" t="s">
        <v>58</v>
      </c>
      <c r="B689" s="1208" t="s">
        <v>2127</v>
      </c>
      <c r="C689" s="1208" t="s">
        <v>503</v>
      </c>
      <c r="D689" s="780" t="s">
        <v>6645</v>
      </c>
      <c r="E689" s="780">
        <v>45939</v>
      </c>
      <c r="F689" s="782" t="str">
        <f>IF(_DBcomps[[#This Row],[Lab RTS]]="","No","Yes")</f>
        <v>Yes</v>
      </c>
      <c r="G689" s="783">
        <v>53.98</v>
      </c>
      <c r="H689" s="267"/>
      <c r="I689" s="267"/>
      <c r="J689" s="267"/>
      <c r="K689" s="267"/>
      <c r="L689" s="268"/>
      <c r="M689" s="275"/>
      <c r="N689" s="267"/>
      <c r="O689" s="267"/>
      <c r="P689" s="786">
        <v>10.53</v>
      </c>
      <c r="Q689" s="787">
        <v>992</v>
      </c>
      <c r="R689" s="788">
        <v>1.31</v>
      </c>
      <c r="S689" s="788"/>
      <c r="T689" s="789">
        <v>7.23</v>
      </c>
      <c r="U689" s="267"/>
      <c r="V689" s="268"/>
      <c r="W689" s="267"/>
      <c r="X689" s="270"/>
      <c r="Y689" s="274"/>
      <c r="Z689" s="290"/>
      <c r="AA689" s="274"/>
      <c r="AB689" s="275"/>
      <c r="AC689" s="274"/>
      <c r="AD689" s="265"/>
      <c r="AE689" s="791" t="s">
        <v>1505</v>
      </c>
      <c r="AF689" s="274"/>
      <c r="AG689" s="275"/>
      <c r="AH689" s="274"/>
      <c r="AI689" s="274"/>
      <c r="AJ689" s="275"/>
      <c r="AK689" s="270"/>
      <c r="AL689" s="274"/>
      <c r="AM689" s="275"/>
      <c r="AN689" s="274"/>
      <c r="AO689" s="275"/>
      <c r="AP689" s="274"/>
      <c r="AQ689" s="793">
        <f t="shared" si="94"/>
        <v>10</v>
      </c>
      <c r="AR689" s="785" t="s">
        <v>737</v>
      </c>
      <c r="AS689" s="267"/>
      <c r="AT689" s="273"/>
      <c r="AU689" s="272"/>
      <c r="AV689" s="272"/>
      <c r="AW689" s="268"/>
      <c r="AX689" s="273"/>
      <c r="AY689" s="273"/>
      <c r="AZ689" s="275"/>
      <c r="BA689" s="268"/>
      <c r="BB689" s="268"/>
      <c r="BC689" s="268"/>
      <c r="BD689" s="268"/>
      <c r="BE689" s="267"/>
      <c r="BF689" s="275"/>
      <c r="BG689" s="275"/>
      <c r="BH689" s="275"/>
      <c r="BI689" s="275"/>
      <c r="BJ689" s="814">
        <v>45939</v>
      </c>
      <c r="BK689" s="815">
        <v>45939</v>
      </c>
      <c r="BL689" s="796" t="s">
        <v>6647</v>
      </c>
      <c r="BM689" s="795" t="s">
        <v>5673</v>
      </c>
      <c r="BN689" s="797">
        <v>8</v>
      </c>
      <c r="BO689" s="1382">
        <v>7</v>
      </c>
      <c r="BP689" s="798"/>
      <c r="BQ689" s="799">
        <v>45938</v>
      </c>
      <c r="BR689" s="800" t="s">
        <v>6649</v>
      </c>
      <c r="BS689" s="801" t="str">
        <f>IF(_DBcomps[[#This Row],[Problem]]="","Yes","No")</f>
        <v>Yes</v>
      </c>
      <c r="BT689" s="273"/>
      <c r="BU689" s="1399"/>
      <c r="BV689" s="794">
        <v>1</v>
      </c>
      <c r="BW689" s="802"/>
      <c r="BX689" s="794">
        <v>5</v>
      </c>
      <c r="BY689" s="803" t="s">
        <v>1259</v>
      </c>
      <c r="BZ689" s="783"/>
      <c r="CA689" s="803"/>
      <c r="CB689" s="803"/>
      <c r="CC689" s="803"/>
      <c r="CD689" s="779"/>
      <c r="CE689" s="245"/>
      <c r="CF689" s="245"/>
      <c r="CG689" s="245"/>
    </row>
    <row r="690" spans="1:85">
      <c r="A690" s="1021" t="s">
        <v>58</v>
      </c>
      <c r="B690" s="1208" t="s">
        <v>2127</v>
      </c>
      <c r="C690" s="1208" t="s">
        <v>503</v>
      </c>
      <c r="D690" s="780" t="s">
        <v>6650</v>
      </c>
      <c r="E690" s="780">
        <v>45939</v>
      </c>
      <c r="F690" s="782" t="str">
        <f>IF(_DBcomps[[#This Row],[Lab RTS]]="","No","Yes")</f>
        <v>Yes</v>
      </c>
      <c r="G690" s="783">
        <v>53.52</v>
      </c>
      <c r="H690" s="267"/>
      <c r="I690" s="267"/>
      <c r="J690" s="267"/>
      <c r="K690" s="267"/>
      <c r="L690" s="268"/>
      <c r="M690" s="275"/>
      <c r="N690" s="267"/>
      <c r="O690" s="267"/>
      <c r="P690" s="786">
        <v>9.7899999999999991</v>
      </c>
      <c r="Q690" s="787">
        <v>1064</v>
      </c>
      <c r="R690" s="788">
        <v>1.3140000000000001</v>
      </c>
      <c r="S690" s="788"/>
      <c r="T690" s="789">
        <v>7.4</v>
      </c>
      <c r="U690" s="267"/>
      <c r="V690" s="268"/>
      <c r="W690" s="267"/>
      <c r="X690" s="270"/>
      <c r="Y690" s="274"/>
      <c r="Z690" s="290"/>
      <c r="AA690" s="274"/>
      <c r="AB690" s="275"/>
      <c r="AC690" s="274"/>
      <c r="AD690" s="265"/>
      <c r="AE690" s="791">
        <v>5.5999999999999999E-3</v>
      </c>
      <c r="AF690" s="274"/>
      <c r="AG690" s="275"/>
      <c r="AH690" s="274"/>
      <c r="AI690" s="274"/>
      <c r="AJ690" s="275"/>
      <c r="AK690" s="270"/>
      <c r="AL690" s="274"/>
      <c r="AM690" s="275"/>
      <c r="AN690" s="274"/>
      <c r="AO690" s="275"/>
      <c r="AP690" s="274"/>
      <c r="AQ690" s="793">
        <f t="shared" si="94"/>
        <v>10</v>
      </c>
      <c r="AR690" s="785" t="s">
        <v>737</v>
      </c>
      <c r="AS690" s="267"/>
      <c r="AT690" s="273"/>
      <c r="AU690" s="272"/>
      <c r="AV690" s="272"/>
      <c r="AW690" s="268"/>
      <c r="AX690" s="273"/>
      <c r="AY690" s="273"/>
      <c r="AZ690" s="275"/>
      <c r="BA690" s="268"/>
      <c r="BB690" s="268"/>
      <c r="BC690" s="268"/>
      <c r="BD690" s="268"/>
      <c r="BE690" s="267"/>
      <c r="BF690" s="275"/>
      <c r="BG690" s="275"/>
      <c r="BH690" s="275"/>
      <c r="BI690" s="275"/>
      <c r="BJ690" s="814">
        <v>45940</v>
      </c>
      <c r="BK690" s="815">
        <v>45940</v>
      </c>
      <c r="BL690" s="796" t="s">
        <v>6651</v>
      </c>
      <c r="BM690" s="795" t="s">
        <v>5673</v>
      </c>
      <c r="BN690" s="797">
        <v>9</v>
      </c>
      <c r="BO690" s="1382">
        <v>7</v>
      </c>
      <c r="BP690" s="798"/>
      <c r="BQ690" s="799">
        <v>45934</v>
      </c>
      <c r="BR690" s="800" t="s">
        <v>4711</v>
      </c>
      <c r="BS690" s="801" t="str">
        <f>IF(_DBcomps[[#This Row],[Problem]]="","Yes","No")</f>
        <v>Yes</v>
      </c>
      <c r="BT690" s="273"/>
      <c r="BU690" s="1399"/>
      <c r="BV690" s="794">
        <v>1</v>
      </c>
      <c r="BW690" s="802"/>
      <c r="BX690" s="794">
        <v>6</v>
      </c>
      <c r="BY690" s="803" t="s">
        <v>1259</v>
      </c>
      <c r="BZ690" s="783"/>
      <c r="CA690" s="803"/>
      <c r="CB690" s="803"/>
      <c r="CC690" s="803"/>
      <c r="CD690" s="779"/>
      <c r="CE690" s="245"/>
      <c r="CF690" s="245"/>
      <c r="CG690" s="245"/>
    </row>
    <row r="691" spans="1:85">
      <c r="A691" s="1021" t="s">
        <v>58</v>
      </c>
      <c r="B691" s="1208" t="s">
        <v>2127</v>
      </c>
      <c r="C691" s="1208" t="s">
        <v>503</v>
      </c>
      <c r="D691" s="780" t="s">
        <v>6655</v>
      </c>
      <c r="E691" s="780">
        <v>45940</v>
      </c>
      <c r="F691" s="782" t="str">
        <f>IF(_DBcomps[[#This Row],[Lab RTS]]="","No","Yes")</f>
        <v>Yes</v>
      </c>
      <c r="G691" s="783">
        <v>54.34</v>
      </c>
      <c r="H691" s="267"/>
      <c r="I691" s="267"/>
      <c r="J691" s="267"/>
      <c r="K691" s="267"/>
      <c r="L691" s="268"/>
      <c r="M691" s="275"/>
      <c r="N691" s="267"/>
      <c r="O691" s="267"/>
      <c r="P691" s="786">
        <v>9.7799999999999994</v>
      </c>
      <c r="Q691" s="787">
        <v>1104</v>
      </c>
      <c r="R691" s="788">
        <v>1.3160000000000001</v>
      </c>
      <c r="S691" s="788"/>
      <c r="T691" s="789">
        <v>7.14</v>
      </c>
      <c r="U691" s="267"/>
      <c r="V691" s="268"/>
      <c r="W691" s="267"/>
      <c r="X691" s="270"/>
      <c r="Y691" s="274"/>
      <c r="Z691" s="290"/>
      <c r="AA691" s="274"/>
      <c r="AB691" s="275"/>
      <c r="AC691" s="274"/>
      <c r="AD691" s="265"/>
      <c r="AE691" s="791">
        <v>3.3999999999999998E-3</v>
      </c>
      <c r="AF691" s="274"/>
      <c r="AG691" s="275"/>
      <c r="AH691" s="274"/>
      <c r="AI691" s="274"/>
      <c r="AJ691" s="275"/>
      <c r="AK691" s="270"/>
      <c r="AL691" s="274"/>
      <c r="AM691" s="275"/>
      <c r="AN691" s="274"/>
      <c r="AO691" s="275"/>
      <c r="AP691" s="274"/>
      <c r="AQ691" s="793">
        <f t="shared" ref="AQ691:AQ696" si="95">MONTH(E691)</f>
        <v>10</v>
      </c>
      <c r="AR691" s="785" t="s">
        <v>737</v>
      </c>
      <c r="AS691" s="267"/>
      <c r="AT691" s="273"/>
      <c r="AU691" s="272"/>
      <c r="AV691" s="272"/>
      <c r="AW691" s="268"/>
      <c r="AX691" s="273"/>
      <c r="AY691" s="273"/>
      <c r="AZ691" s="275"/>
      <c r="BA691" s="268"/>
      <c r="BB691" s="268"/>
      <c r="BC691" s="268"/>
      <c r="BD691" s="268"/>
      <c r="BE691" s="267"/>
      <c r="BF691" s="275"/>
      <c r="BG691" s="275"/>
      <c r="BH691" s="275"/>
      <c r="BI691" s="275"/>
      <c r="BJ691" s="814">
        <v>45940</v>
      </c>
      <c r="BK691" s="815">
        <v>45940</v>
      </c>
      <c r="BL691" s="796" t="s">
        <v>6656</v>
      </c>
      <c r="BM691" s="795" t="s">
        <v>5673</v>
      </c>
      <c r="BN691" s="797">
        <v>8</v>
      </c>
      <c r="BO691" s="1382">
        <v>7</v>
      </c>
      <c r="BP691" s="798"/>
      <c r="BQ691" s="799">
        <v>45938</v>
      </c>
      <c r="BR691" s="800" t="s">
        <v>6657</v>
      </c>
      <c r="BS691" s="801" t="str">
        <f>IF(_DBcomps[[#This Row],[Problem]]="","Yes","No")</f>
        <v>Yes</v>
      </c>
      <c r="BT691" s="273"/>
      <c r="BU691" s="1399"/>
      <c r="BV691" s="794">
        <v>1</v>
      </c>
      <c r="BW691" s="802"/>
      <c r="BX691" s="794">
        <v>5</v>
      </c>
      <c r="BY691" s="803" t="s">
        <v>1259</v>
      </c>
      <c r="BZ691" s="783"/>
      <c r="CA691" s="803"/>
      <c r="CB691" s="803"/>
      <c r="CC691" s="803"/>
      <c r="CD691" s="779"/>
      <c r="CE691" s="245"/>
      <c r="CF691" s="245"/>
      <c r="CG691" s="245"/>
    </row>
    <row r="692" spans="1:85">
      <c r="A692" s="1021" t="s">
        <v>58</v>
      </c>
      <c r="B692" s="1208" t="s">
        <v>2127</v>
      </c>
      <c r="C692" s="1208" t="s">
        <v>503</v>
      </c>
      <c r="D692" s="780" t="s">
        <v>6658</v>
      </c>
      <c r="E692" s="780">
        <v>45940</v>
      </c>
      <c r="F692" s="782" t="str">
        <f>IF(_DBcomps[[#This Row],[Lab RTS]]="","No","Yes")</f>
        <v>Yes</v>
      </c>
      <c r="G692" s="783">
        <v>53.8</v>
      </c>
      <c r="H692" s="267"/>
      <c r="I692" s="267"/>
      <c r="J692" s="267"/>
      <c r="K692" s="267"/>
      <c r="L692" s="268"/>
      <c r="M692" s="275"/>
      <c r="N692" s="267"/>
      <c r="O692" s="267"/>
      <c r="P692" s="786">
        <v>9.5299999999999994</v>
      </c>
      <c r="Q692" s="787">
        <v>1120</v>
      </c>
      <c r="R692" s="788">
        <v>1.3140000000000001</v>
      </c>
      <c r="S692" s="788"/>
      <c r="T692" s="789">
        <v>7.17</v>
      </c>
      <c r="U692" s="267"/>
      <c r="V692" s="268"/>
      <c r="W692" s="267"/>
      <c r="X692" s="270"/>
      <c r="Y692" s="274"/>
      <c r="Z692" s="290"/>
      <c r="AA692" s="274"/>
      <c r="AB692" s="275"/>
      <c r="AC692" s="274"/>
      <c r="AD692" s="265"/>
      <c r="AE692" s="791" t="s">
        <v>1505</v>
      </c>
      <c r="AF692" s="274"/>
      <c r="AG692" s="275"/>
      <c r="AH692" s="274"/>
      <c r="AI692" s="274"/>
      <c r="AJ692" s="275"/>
      <c r="AK692" s="270"/>
      <c r="AL692" s="274"/>
      <c r="AM692" s="275"/>
      <c r="AN692" s="274"/>
      <c r="AO692" s="275"/>
      <c r="AP692" s="274"/>
      <c r="AQ692" s="793">
        <f t="shared" si="95"/>
        <v>10</v>
      </c>
      <c r="AR692" s="785" t="s">
        <v>737</v>
      </c>
      <c r="AS692" s="267"/>
      <c r="AT692" s="273"/>
      <c r="AU692" s="272"/>
      <c r="AV692" s="272"/>
      <c r="AW692" s="268"/>
      <c r="AX692" s="273"/>
      <c r="AY692" s="273"/>
      <c r="AZ692" s="275"/>
      <c r="BA692" s="268"/>
      <c r="BB692" s="268"/>
      <c r="BC692" s="268"/>
      <c r="BD692" s="268"/>
      <c r="BE692" s="267"/>
      <c r="BF692" s="275"/>
      <c r="BG692" s="275"/>
      <c r="BH692" s="275"/>
      <c r="BI692" s="275"/>
      <c r="BJ692" s="814">
        <v>45940</v>
      </c>
      <c r="BK692" s="815">
        <v>45940</v>
      </c>
      <c r="BL692" s="796" t="s">
        <v>6659</v>
      </c>
      <c r="BM692" s="795" t="s">
        <v>5673</v>
      </c>
      <c r="BN692" s="797">
        <v>5</v>
      </c>
      <c r="BO692" s="1382">
        <v>7</v>
      </c>
      <c r="BP692" s="798"/>
      <c r="BQ692" s="799">
        <v>45939</v>
      </c>
      <c r="BR692" s="800" t="s">
        <v>6660</v>
      </c>
      <c r="BS692" s="801" t="str">
        <f>IF(_DBcomps[[#This Row],[Problem]]="","Yes","No")</f>
        <v>Yes</v>
      </c>
      <c r="BT692" s="273"/>
      <c r="BU692" s="1399"/>
      <c r="BV692" s="794">
        <v>1</v>
      </c>
      <c r="BW692" s="802"/>
      <c r="BX692" s="794">
        <v>5</v>
      </c>
      <c r="BY692" s="803" t="s">
        <v>1259</v>
      </c>
      <c r="BZ692" s="783"/>
      <c r="CA692" s="803"/>
      <c r="CB692" s="803"/>
      <c r="CC692" s="803"/>
      <c r="CD692" s="779"/>
      <c r="CE692" s="245"/>
      <c r="CF692" s="245"/>
      <c r="CG692" s="245"/>
    </row>
    <row r="693" spans="1:85">
      <c r="A693" s="1021" t="s">
        <v>58</v>
      </c>
      <c r="B693" s="1208" t="s">
        <v>2127</v>
      </c>
      <c r="C693" s="1208" t="s">
        <v>503</v>
      </c>
      <c r="D693" s="780" t="s">
        <v>6697</v>
      </c>
      <c r="E693" s="265">
        <v>45940</v>
      </c>
      <c r="F693" s="266" t="str">
        <f>IF(_DBcomps[[#This Row],[Lab RTS]]="","No","Yes")</f>
        <v>Yes</v>
      </c>
      <c r="G693" s="267">
        <v>54.04</v>
      </c>
      <c r="H693" s="267"/>
      <c r="I693" s="267"/>
      <c r="J693" s="267"/>
      <c r="K693" s="267"/>
      <c r="L693" s="268"/>
      <c r="M693" s="275"/>
      <c r="N693" s="267"/>
      <c r="O693" s="267"/>
      <c r="P693" s="297">
        <v>10.88</v>
      </c>
      <c r="Q693" s="269">
        <v>1136</v>
      </c>
      <c r="R693" s="307">
        <v>1.3260000000000001</v>
      </c>
      <c r="S693" s="307"/>
      <c r="T693" s="271">
        <v>7.22</v>
      </c>
      <c r="U693" s="267"/>
      <c r="V693" s="268"/>
      <c r="W693" s="267"/>
      <c r="X693" s="270"/>
      <c r="Y693" s="274"/>
      <c r="Z693" s="290"/>
      <c r="AA693" s="274"/>
      <c r="AB693" s="275"/>
      <c r="AC693" s="274"/>
      <c r="AD693" s="265"/>
      <c r="AE693" s="791" t="s">
        <v>1505</v>
      </c>
      <c r="AF693" s="274"/>
      <c r="AG693" s="275"/>
      <c r="AH693" s="274"/>
      <c r="AI693" s="274"/>
      <c r="AJ693" s="275"/>
      <c r="AK693" s="270"/>
      <c r="AL693" s="274"/>
      <c r="AM693" s="275"/>
      <c r="AN693" s="274"/>
      <c r="AO693" s="275"/>
      <c r="AP693" s="274"/>
      <c r="AQ693" s="277">
        <f t="shared" si="95"/>
        <v>10</v>
      </c>
      <c r="AR693" s="785" t="s">
        <v>737</v>
      </c>
      <c r="AS693" s="267"/>
      <c r="AT693" s="273"/>
      <c r="AU693" s="272"/>
      <c r="AV693" s="272"/>
      <c r="AW693" s="268"/>
      <c r="AX693" s="273"/>
      <c r="AY693" s="273"/>
      <c r="AZ693" s="275"/>
      <c r="BA693" s="268"/>
      <c r="BB693" s="268"/>
      <c r="BC693" s="268"/>
      <c r="BD693" s="268"/>
      <c r="BE693" s="267"/>
      <c r="BF693" s="275"/>
      <c r="BG693" s="275"/>
      <c r="BH693" s="275"/>
      <c r="BI693" s="275"/>
      <c r="BJ693" s="278">
        <v>45944</v>
      </c>
      <c r="BK693" s="305">
        <v>45944</v>
      </c>
      <c r="BL693" s="796" t="s">
        <v>6698</v>
      </c>
      <c r="BM693" s="795" t="s">
        <v>5673</v>
      </c>
      <c r="BN693" s="422">
        <v>6</v>
      </c>
      <c r="BO693" s="1381">
        <v>7</v>
      </c>
      <c r="BP693" s="303"/>
      <c r="BQ693" s="293">
        <v>45939</v>
      </c>
      <c r="BR693" s="284" t="s">
        <v>6699</v>
      </c>
      <c r="BS693" s="280" t="str">
        <f>IF(_DBcomps[[#This Row],[Problem]]="","Yes","No")</f>
        <v>Yes</v>
      </c>
      <c r="BT693" s="273"/>
      <c r="BU693" s="1399"/>
      <c r="BV693" s="794">
        <v>1</v>
      </c>
      <c r="BW693" s="802"/>
      <c r="BX693" s="794">
        <v>5</v>
      </c>
      <c r="BY693" s="803" t="s">
        <v>1259</v>
      </c>
      <c r="BZ693" s="267"/>
      <c r="CA693" s="279"/>
      <c r="CB693" s="279"/>
      <c r="CC693" s="279"/>
      <c r="CD693" s="1283"/>
      <c r="CE693" s="245"/>
      <c r="CF693" s="245"/>
      <c r="CG693" s="245"/>
    </row>
    <row r="694" spans="1:85">
      <c r="A694" s="265" t="s">
        <v>58</v>
      </c>
      <c r="B694" s="2" t="s">
        <v>2127</v>
      </c>
      <c r="C694" s="2" t="s">
        <v>503</v>
      </c>
      <c r="D694" s="265" t="s">
        <v>6663</v>
      </c>
      <c r="E694" s="265">
        <v>45940</v>
      </c>
      <c r="F694" s="266" t="str">
        <f>IF(_DBcomps[[#This Row],[Lab RTS]]="","No","Yes")</f>
        <v>Yes</v>
      </c>
      <c r="G694" s="783">
        <v>54.18</v>
      </c>
      <c r="H694" s="267"/>
      <c r="I694" s="267"/>
      <c r="J694" s="267"/>
      <c r="K694" s="267"/>
      <c r="L694" s="268"/>
      <c r="M694" s="275"/>
      <c r="N694" s="267"/>
      <c r="O694" s="267"/>
      <c r="P694" s="786">
        <v>9.91</v>
      </c>
      <c r="Q694" s="787">
        <v>1040</v>
      </c>
      <c r="R694" s="788">
        <v>1.3129999999999999</v>
      </c>
      <c r="S694" s="307"/>
      <c r="T694" s="789">
        <v>7.3</v>
      </c>
      <c r="U694" s="267"/>
      <c r="V694" s="268"/>
      <c r="W694" s="267"/>
      <c r="X694" s="270"/>
      <c r="Y694" s="274"/>
      <c r="Z694" s="290"/>
      <c r="AA694" s="274"/>
      <c r="AB694" s="275"/>
      <c r="AC694" s="274"/>
      <c r="AD694" s="265"/>
      <c r="AE694" s="791" t="s">
        <v>1505</v>
      </c>
      <c r="AF694" s="274"/>
      <c r="AG694" s="275"/>
      <c r="AH694" s="274"/>
      <c r="AI694" s="274"/>
      <c r="AJ694" s="275"/>
      <c r="AK694" s="270"/>
      <c r="AL694" s="274"/>
      <c r="AM694" s="275"/>
      <c r="AN694" s="274"/>
      <c r="AO694" s="275"/>
      <c r="AP694" s="274"/>
      <c r="AQ694" s="277">
        <f t="shared" si="95"/>
        <v>10</v>
      </c>
      <c r="AR694" s="785" t="s">
        <v>737</v>
      </c>
      <c r="AS694" s="267"/>
      <c r="AT694" s="273"/>
      <c r="AU694" s="272"/>
      <c r="AV694" s="272"/>
      <c r="AW694" s="268"/>
      <c r="AX694" s="273"/>
      <c r="AY694" s="273"/>
      <c r="AZ694" s="275"/>
      <c r="BA694" s="268"/>
      <c r="BB694" s="268"/>
      <c r="BC694" s="268"/>
      <c r="BD694" s="268"/>
      <c r="BE694" s="267"/>
      <c r="BF694" s="275"/>
      <c r="BG694" s="275"/>
      <c r="BH694" s="275"/>
      <c r="BI694" s="275"/>
      <c r="BJ694" s="278">
        <v>45944</v>
      </c>
      <c r="BK694" s="305">
        <v>45944</v>
      </c>
      <c r="BL694" s="431" t="s">
        <v>6702</v>
      </c>
      <c r="BM694" s="795" t="s">
        <v>5673</v>
      </c>
      <c r="BN694" s="422">
        <v>12</v>
      </c>
      <c r="BO694" s="1381">
        <v>7</v>
      </c>
      <c r="BP694" s="303"/>
      <c r="BQ694" s="293">
        <v>45938</v>
      </c>
      <c r="BR694" s="284" t="s">
        <v>6701</v>
      </c>
      <c r="BS694" s="280" t="str">
        <f>IF(_DBcomps[[#This Row],[Problem]]="","Yes","No")</f>
        <v>No</v>
      </c>
      <c r="BT694" s="273"/>
      <c r="BU694" s="273"/>
      <c r="BV694" s="273">
        <v>1</v>
      </c>
      <c r="BW694" s="294">
        <v>1</v>
      </c>
      <c r="BX694" s="273">
        <v>6</v>
      </c>
      <c r="BY694" s="803" t="s">
        <v>1259</v>
      </c>
      <c r="BZ694" s="271">
        <v>7.11</v>
      </c>
      <c r="CA694" s="279" t="s">
        <v>1342</v>
      </c>
      <c r="CB694" s="279" t="s">
        <v>1246</v>
      </c>
      <c r="CC694" s="279" t="s">
        <v>1378</v>
      </c>
      <c r="CD694" s="1283" t="s">
        <v>6700</v>
      </c>
      <c r="CE694" s="245"/>
      <c r="CF694" s="245"/>
      <c r="CG694" s="245"/>
    </row>
    <row r="695" spans="1:85">
      <c r="A695" s="265" t="s">
        <v>58</v>
      </c>
      <c r="B695" s="2" t="s">
        <v>2127</v>
      </c>
      <c r="C695" s="2" t="s">
        <v>503</v>
      </c>
      <c r="D695" s="265" t="s">
        <v>6709</v>
      </c>
      <c r="E695" s="265">
        <v>45944</v>
      </c>
      <c r="F695" s="266" t="str">
        <f>IF(_DBcomps[[#This Row],[Lab RTS]]="","No","Yes")</f>
        <v>Yes</v>
      </c>
      <c r="G695" s="267">
        <v>53.43</v>
      </c>
      <c r="H695" s="267"/>
      <c r="I695" s="267"/>
      <c r="J695" s="267"/>
      <c r="K695" s="267"/>
      <c r="L695" s="268"/>
      <c r="M695" s="275"/>
      <c r="N695" s="267"/>
      <c r="O695" s="267"/>
      <c r="P695" s="297">
        <v>9.6219999999999999</v>
      </c>
      <c r="Q695" s="269">
        <v>1128</v>
      </c>
      <c r="R695" s="307">
        <v>1.3260000000000001</v>
      </c>
      <c r="S695" s="307"/>
      <c r="T695" s="271">
        <v>7.41</v>
      </c>
      <c r="U695" s="267"/>
      <c r="V695" s="268"/>
      <c r="W695" s="267"/>
      <c r="X695" s="270"/>
      <c r="Y695" s="274"/>
      <c r="Z695" s="290"/>
      <c r="AA695" s="274"/>
      <c r="AB695" s="275"/>
      <c r="AC695" s="274"/>
      <c r="AD695" s="265"/>
      <c r="AE695" s="274" t="s">
        <v>1505</v>
      </c>
      <c r="AF695" s="274"/>
      <c r="AG695" s="275"/>
      <c r="AH695" s="274"/>
      <c r="AI695" s="274"/>
      <c r="AJ695" s="275"/>
      <c r="AK695" s="270"/>
      <c r="AL695" s="274"/>
      <c r="AM695" s="275"/>
      <c r="AN695" s="274"/>
      <c r="AO695" s="275"/>
      <c r="AP695" s="274"/>
      <c r="AQ695" s="277">
        <f t="shared" si="95"/>
        <v>10</v>
      </c>
      <c r="AR695" s="785" t="s">
        <v>737</v>
      </c>
      <c r="AS695" s="267"/>
      <c r="AT695" s="273"/>
      <c r="AU695" s="272"/>
      <c r="AV695" s="272"/>
      <c r="AW695" s="268"/>
      <c r="AX695" s="273"/>
      <c r="AY695" s="273"/>
      <c r="AZ695" s="275"/>
      <c r="BA695" s="268"/>
      <c r="BB695" s="268"/>
      <c r="BC695" s="268"/>
      <c r="BD695" s="268"/>
      <c r="BE695" s="267"/>
      <c r="BF695" s="275"/>
      <c r="BG695" s="275"/>
      <c r="BH695" s="275"/>
      <c r="BI695" s="275"/>
      <c r="BJ695" s="278">
        <v>45945</v>
      </c>
      <c r="BK695" s="305">
        <v>45945</v>
      </c>
      <c r="BL695" s="431" t="s">
        <v>6710</v>
      </c>
      <c r="BM695" s="795" t="s">
        <v>5673</v>
      </c>
      <c r="BN695" s="422">
        <v>7</v>
      </c>
      <c r="BO695" s="1381">
        <v>7</v>
      </c>
      <c r="BP695" s="303"/>
      <c r="BQ695" s="293">
        <v>45939</v>
      </c>
      <c r="BR695" s="284" t="s">
        <v>6711</v>
      </c>
      <c r="BS695" s="280" t="str">
        <f>IF(_DBcomps[[#This Row],[Problem]]="","Yes","No")</f>
        <v>Yes</v>
      </c>
      <c r="BT695" s="273"/>
      <c r="BU695" s="273"/>
      <c r="BV695" s="273">
        <v>1</v>
      </c>
      <c r="BW695" s="802"/>
      <c r="BX695" s="273">
        <v>6</v>
      </c>
      <c r="BY695" s="803" t="s">
        <v>1259</v>
      </c>
      <c r="BZ695" s="267"/>
      <c r="CA695" s="279"/>
      <c r="CB695" s="279"/>
      <c r="CC695" s="279"/>
      <c r="CD695" s="1283"/>
      <c r="CE695" s="245"/>
      <c r="CF695" s="245"/>
      <c r="CG695" s="245"/>
    </row>
    <row r="696" spans="1:85">
      <c r="A696" s="265" t="s">
        <v>58</v>
      </c>
      <c r="B696" s="2" t="s">
        <v>2127</v>
      </c>
      <c r="C696" s="2" t="s">
        <v>503</v>
      </c>
      <c r="D696" s="265" t="s">
        <v>6730</v>
      </c>
      <c r="E696" s="1493">
        <v>45944</v>
      </c>
      <c r="F696" s="1494" t="str">
        <f>IF(_DBcomps[[#This Row],[Lab RTS]]="","No","Yes")</f>
        <v>Yes</v>
      </c>
      <c r="G696" s="1495">
        <v>53.58</v>
      </c>
      <c r="H696" s="1495"/>
      <c r="I696" s="1495"/>
      <c r="J696" s="1495"/>
      <c r="K696" s="1495"/>
      <c r="L696" s="1496"/>
      <c r="M696" s="1497"/>
      <c r="N696" s="1495"/>
      <c r="O696" s="1495"/>
      <c r="P696" s="1498">
        <v>9.98</v>
      </c>
      <c r="Q696" s="1499">
        <v>1212</v>
      </c>
      <c r="R696" s="1500">
        <v>1.319</v>
      </c>
      <c r="S696" s="1500"/>
      <c r="T696" s="1501">
        <v>7.32</v>
      </c>
      <c r="U696" s="1495"/>
      <c r="V696" s="1496"/>
      <c r="W696" s="1495"/>
      <c r="X696" s="1502"/>
      <c r="Y696" s="1503"/>
      <c r="Z696" s="1504"/>
      <c r="AA696" s="1503"/>
      <c r="AB696" s="1497"/>
      <c r="AC696" s="1503"/>
      <c r="AD696" s="1493"/>
      <c r="AE696" s="274" t="s">
        <v>1505</v>
      </c>
      <c r="AF696" s="1503"/>
      <c r="AG696" s="1497"/>
      <c r="AH696" s="1503"/>
      <c r="AI696" s="1503"/>
      <c r="AJ696" s="1497"/>
      <c r="AK696" s="1502"/>
      <c r="AL696" s="1503"/>
      <c r="AM696" s="1497"/>
      <c r="AN696" s="1503"/>
      <c r="AO696" s="1497"/>
      <c r="AP696" s="1503"/>
      <c r="AQ696" s="1505">
        <f t="shared" si="95"/>
        <v>10</v>
      </c>
      <c r="AR696" s="785" t="s">
        <v>737</v>
      </c>
      <c r="AS696" s="1495"/>
      <c r="AT696" s="1506"/>
      <c r="AU696" s="1507"/>
      <c r="AV696" s="1507"/>
      <c r="AW696" s="1496"/>
      <c r="AX696" s="1506"/>
      <c r="AY696" s="1506"/>
      <c r="AZ696" s="1497"/>
      <c r="BA696" s="268"/>
      <c r="BB696" s="1496"/>
      <c r="BC696" s="1496"/>
      <c r="BD696" s="1496"/>
      <c r="BE696" s="1495"/>
      <c r="BF696" s="1497"/>
      <c r="BG696" s="1497"/>
      <c r="BH696" s="1497"/>
      <c r="BI696" s="1497"/>
      <c r="BJ696" s="1508">
        <v>45945</v>
      </c>
      <c r="BK696" s="1509">
        <v>45945</v>
      </c>
      <c r="BL696" s="431" t="s">
        <v>6731</v>
      </c>
      <c r="BM696" s="795" t="s">
        <v>5673</v>
      </c>
      <c r="BN696" s="1510">
        <v>7</v>
      </c>
      <c r="BO696" s="1511">
        <v>7</v>
      </c>
      <c r="BP696" s="1512"/>
      <c r="BQ696" s="1513">
        <v>45940</v>
      </c>
      <c r="BR696" s="284" t="s">
        <v>6732</v>
      </c>
      <c r="BS696" s="1514" t="str">
        <f>IF(_DBcomps[[#This Row],[Problem]]="","Yes","No")</f>
        <v>Yes</v>
      </c>
      <c r="BT696" s="273"/>
      <c r="BU696" s="1399"/>
      <c r="BV696" s="794">
        <v>1</v>
      </c>
      <c r="BW696" s="802"/>
      <c r="BX696" s="273">
        <v>5</v>
      </c>
      <c r="BY696" s="803" t="s">
        <v>1259</v>
      </c>
      <c r="BZ696" s="1495"/>
      <c r="CA696" s="1515"/>
      <c r="CB696" s="1515"/>
      <c r="CC696" s="1515"/>
      <c r="CD696" s="1516"/>
      <c r="CE696" s="245"/>
      <c r="CF696" s="245"/>
      <c r="CG696" s="245"/>
    </row>
    <row r="697" spans="1:85">
      <c r="A697" s="265" t="s">
        <v>58</v>
      </c>
      <c r="B697" s="2" t="s">
        <v>1637</v>
      </c>
      <c r="C697" s="2" t="s">
        <v>1638</v>
      </c>
      <c r="D697" s="265" t="s">
        <v>6740</v>
      </c>
      <c r="E697" s="265">
        <v>45945</v>
      </c>
      <c r="F697" s="266" t="str">
        <f>IF(_DBcomps[[#This Row],[Lab RTS]]="","No","Yes")</f>
        <v>Yes</v>
      </c>
      <c r="G697" s="267">
        <v>53.52</v>
      </c>
      <c r="H697" s="267"/>
      <c r="I697" s="267"/>
      <c r="J697" s="267"/>
      <c r="K697" s="267"/>
      <c r="L697" s="268"/>
      <c r="M697" s="275"/>
      <c r="N697" s="267"/>
      <c r="O697" s="267"/>
      <c r="P697" s="297">
        <v>8.92</v>
      </c>
      <c r="Q697" s="269">
        <v>1184</v>
      </c>
      <c r="R697" s="307">
        <v>1.3240000000000001</v>
      </c>
      <c r="S697" s="307"/>
      <c r="T697" s="271">
        <v>7.43</v>
      </c>
      <c r="U697" s="267"/>
      <c r="V697" s="268"/>
      <c r="W697" s="267"/>
      <c r="X697" s="270"/>
      <c r="Y697" s="274"/>
      <c r="Z697" s="290"/>
      <c r="AA697" s="274"/>
      <c r="AB697" s="275"/>
      <c r="AC697" s="274"/>
      <c r="AD697" s="265"/>
      <c r="AE697" s="274" t="s">
        <v>1505</v>
      </c>
      <c r="AF697" s="274"/>
      <c r="AG697" s="275"/>
      <c r="AH697" s="274"/>
      <c r="AI697" s="274"/>
      <c r="AJ697" s="275"/>
      <c r="AK697" s="270"/>
      <c r="AL697" s="274"/>
      <c r="AM697" s="275"/>
      <c r="AN697" s="274"/>
      <c r="AO697" s="275"/>
      <c r="AP697" s="274"/>
      <c r="AQ697" s="277">
        <f t="shared" ref="AQ697:AQ703" si="96">MONTH(E697)</f>
        <v>10</v>
      </c>
      <c r="AR697" s="785" t="s">
        <v>737</v>
      </c>
      <c r="AS697" s="267"/>
      <c r="AT697" s="273"/>
      <c r="AU697" s="272"/>
      <c r="AV697" s="272"/>
      <c r="AW697" s="268"/>
      <c r="AX697" s="273"/>
      <c r="AY697" s="273"/>
      <c r="AZ697" s="275"/>
      <c r="BA697" s="268"/>
      <c r="BB697" s="268"/>
      <c r="BC697" s="268"/>
      <c r="BD697" s="268"/>
      <c r="BE697" s="267"/>
      <c r="BF697" s="275"/>
      <c r="BG697" s="275"/>
      <c r="BH697" s="275"/>
      <c r="BI697" s="275"/>
      <c r="BJ697" s="278">
        <v>45946</v>
      </c>
      <c r="BK697" s="305">
        <v>45947</v>
      </c>
      <c r="BL697" s="431" t="s">
        <v>6741</v>
      </c>
      <c r="BM697" s="795" t="s">
        <v>5673</v>
      </c>
      <c r="BN697" s="422">
        <v>10</v>
      </c>
      <c r="BO697" s="1381">
        <v>7</v>
      </c>
      <c r="BP697" s="303"/>
      <c r="BQ697" s="293">
        <v>45940</v>
      </c>
      <c r="BR697" s="284" t="s">
        <v>6742</v>
      </c>
      <c r="BS697" s="280" t="str">
        <f>IF(_DBcomps[[#This Row],[Problem]]="","Yes","No")</f>
        <v>Yes</v>
      </c>
      <c r="BT697" s="273"/>
      <c r="BU697" s="273"/>
      <c r="BV697" s="273">
        <v>1</v>
      </c>
      <c r="BW697" s="294"/>
      <c r="BX697" s="273">
        <v>6</v>
      </c>
      <c r="BY697" s="803" t="s">
        <v>1259</v>
      </c>
      <c r="BZ697" s="267"/>
      <c r="CA697" s="279"/>
      <c r="CB697" s="279"/>
      <c r="CC697" s="279"/>
      <c r="CD697" s="1283"/>
      <c r="CE697" s="245"/>
      <c r="CF697" s="245"/>
      <c r="CG697" s="245"/>
    </row>
    <row r="698" spans="1:85">
      <c r="A698" s="265" t="s">
        <v>58</v>
      </c>
      <c r="B698" s="2" t="s">
        <v>1637</v>
      </c>
      <c r="C698" s="2" t="s">
        <v>1638</v>
      </c>
      <c r="D698" s="265" t="s">
        <v>6737</v>
      </c>
      <c r="E698" s="265">
        <v>45946</v>
      </c>
      <c r="F698" s="266" t="str">
        <f>IF(_DBcomps[[#This Row],[Lab RTS]]="","No","Yes")</f>
        <v>Yes</v>
      </c>
      <c r="G698" s="267">
        <v>54.08</v>
      </c>
      <c r="H698" s="267"/>
      <c r="I698" s="267"/>
      <c r="J698" s="267"/>
      <c r="K698" s="267"/>
      <c r="L698" s="268"/>
      <c r="M698" s="275"/>
      <c r="N698" s="267"/>
      <c r="O698" s="267"/>
      <c r="P698" s="297">
        <v>8.48</v>
      </c>
      <c r="Q698" s="269">
        <v>1044</v>
      </c>
      <c r="R698" s="307">
        <v>1.3180000000000001</v>
      </c>
      <c r="S698" s="307"/>
      <c r="T698" s="271">
        <v>7.43</v>
      </c>
      <c r="U698" s="267"/>
      <c r="V698" s="268"/>
      <c r="W698" s="267"/>
      <c r="X698" s="270"/>
      <c r="Y698" s="274"/>
      <c r="Z698" s="290"/>
      <c r="AA698" s="274"/>
      <c r="AB698" s="275"/>
      <c r="AC698" s="274"/>
      <c r="AD698" s="265"/>
      <c r="AE698" s="274">
        <v>1.9E-3</v>
      </c>
      <c r="AF698" s="274"/>
      <c r="AG698" s="275"/>
      <c r="AH698" s="274"/>
      <c r="AI698" s="274"/>
      <c r="AJ698" s="275"/>
      <c r="AK698" s="270"/>
      <c r="AL698" s="274"/>
      <c r="AM698" s="275"/>
      <c r="AN698" s="274"/>
      <c r="AO698" s="275"/>
      <c r="AP698" s="274"/>
      <c r="AQ698" s="277">
        <f t="shared" si="96"/>
        <v>10</v>
      </c>
      <c r="AR698" s="785" t="s">
        <v>737</v>
      </c>
      <c r="AS698" s="267"/>
      <c r="AT698" s="273"/>
      <c r="AU698" s="272"/>
      <c r="AV698" s="272"/>
      <c r="AW698" s="268"/>
      <c r="AX698" s="273"/>
      <c r="AY698" s="273"/>
      <c r="AZ698" s="275"/>
      <c r="BA698" s="268"/>
      <c r="BB698" s="268"/>
      <c r="BC698" s="268"/>
      <c r="BD698" s="268"/>
      <c r="BE698" s="267"/>
      <c r="BF698" s="275"/>
      <c r="BG698" s="275"/>
      <c r="BH698" s="275"/>
      <c r="BI698" s="275"/>
      <c r="BJ698" s="278">
        <v>45946</v>
      </c>
      <c r="BK698" s="305">
        <v>45947</v>
      </c>
      <c r="BL698" s="431" t="s">
        <v>6738</v>
      </c>
      <c r="BM698" s="795" t="s">
        <v>5673</v>
      </c>
      <c r="BN698" s="422">
        <v>6</v>
      </c>
      <c r="BO698" s="1381">
        <v>7</v>
      </c>
      <c r="BP698" s="303"/>
      <c r="BQ698" s="293">
        <v>45941</v>
      </c>
      <c r="BR698" s="284" t="s">
        <v>6739</v>
      </c>
      <c r="BS698" s="280" t="str">
        <f>IF(_DBcomps[[#This Row],[Problem]]="","Yes","No")</f>
        <v>Yes</v>
      </c>
      <c r="BT698" s="273"/>
      <c r="BU698" s="1399"/>
      <c r="BV698" s="794">
        <v>1</v>
      </c>
      <c r="BW698" s="802"/>
      <c r="BX698" s="273">
        <v>6</v>
      </c>
      <c r="BY698" s="803" t="s">
        <v>1259</v>
      </c>
      <c r="BZ698" s="267"/>
      <c r="CA698" s="279"/>
      <c r="CB698" s="279"/>
      <c r="CC698" s="279"/>
      <c r="CD698" s="1283"/>
      <c r="CE698" s="245"/>
      <c r="CF698" s="245"/>
      <c r="CG698" s="245"/>
    </row>
    <row r="699" spans="1:85">
      <c r="A699" s="265" t="s">
        <v>58</v>
      </c>
      <c r="B699" s="2" t="s">
        <v>1637</v>
      </c>
      <c r="C699" s="2" t="s">
        <v>1638</v>
      </c>
      <c r="D699" s="265" t="s">
        <v>6766</v>
      </c>
      <c r="E699" s="265">
        <v>45947</v>
      </c>
      <c r="F699" s="266" t="str">
        <f>IF(_DBcomps[[#This Row],[Lab RTS]]="","No","Yes")</f>
        <v>Yes</v>
      </c>
      <c r="G699" s="267">
        <v>53.61</v>
      </c>
      <c r="H699" s="267"/>
      <c r="I699" s="267"/>
      <c r="J699" s="267"/>
      <c r="K699" s="267"/>
      <c r="L699" s="268"/>
      <c r="M699" s="275"/>
      <c r="N699" s="267"/>
      <c r="O699" s="267"/>
      <c r="P699" s="297">
        <v>9.64</v>
      </c>
      <c r="Q699" s="269">
        <v>940</v>
      </c>
      <c r="R699" s="307">
        <v>1.3120000000000001</v>
      </c>
      <c r="S699" s="307"/>
      <c r="T699" s="271">
        <v>7.37</v>
      </c>
      <c r="U699" s="267"/>
      <c r="V699" s="268"/>
      <c r="W699" s="267"/>
      <c r="X699" s="270"/>
      <c r="Y699" s="274"/>
      <c r="Z699" s="290"/>
      <c r="AA699" s="274"/>
      <c r="AB699" s="275"/>
      <c r="AC699" s="274"/>
      <c r="AD699" s="265"/>
      <c r="AE699" s="274" t="s">
        <v>1505</v>
      </c>
      <c r="AF699" s="274"/>
      <c r="AG699" s="275"/>
      <c r="AH699" s="274"/>
      <c r="AI699" s="274"/>
      <c r="AJ699" s="275"/>
      <c r="AK699" s="270"/>
      <c r="AL699" s="274"/>
      <c r="AM699" s="275"/>
      <c r="AN699" s="274"/>
      <c r="AO699" s="275"/>
      <c r="AP699" s="274"/>
      <c r="AQ699" s="277">
        <f t="shared" si="96"/>
        <v>10</v>
      </c>
      <c r="AR699" s="785" t="s">
        <v>737</v>
      </c>
      <c r="AS699" s="267"/>
      <c r="AT699" s="273"/>
      <c r="AU699" s="272"/>
      <c r="AV699" s="272"/>
      <c r="AW699" s="268"/>
      <c r="AX699" s="273"/>
      <c r="AY699" s="273"/>
      <c r="AZ699" s="275"/>
      <c r="BA699" s="268"/>
      <c r="BB699" s="268"/>
      <c r="BC699" s="268"/>
      <c r="BD699" s="268"/>
      <c r="BE699" s="267"/>
      <c r="BF699" s="275"/>
      <c r="BG699" s="275"/>
      <c r="BH699" s="275"/>
      <c r="BI699" s="275"/>
      <c r="BJ699" s="278">
        <v>45947</v>
      </c>
      <c r="BK699" s="305">
        <v>45947</v>
      </c>
      <c r="BL699" s="431" t="s">
        <v>6767</v>
      </c>
      <c r="BM699" s="795" t="s">
        <v>5673</v>
      </c>
      <c r="BN699" s="422">
        <v>5</v>
      </c>
      <c r="BO699" s="1381">
        <v>7</v>
      </c>
      <c r="BP699" s="303"/>
      <c r="BQ699" s="293">
        <v>45942</v>
      </c>
      <c r="BR699" s="284" t="s">
        <v>6768</v>
      </c>
      <c r="BS699" s="280" t="str">
        <f>IF(_DBcomps[[#This Row],[Problem]]="","Yes","No")</f>
        <v>Yes</v>
      </c>
      <c r="BT699" s="273"/>
      <c r="BU699" s="1399"/>
      <c r="BV699" s="794">
        <v>1</v>
      </c>
      <c r="BW699" s="802"/>
      <c r="BX699" s="273">
        <v>6</v>
      </c>
      <c r="BY699" s="803" t="s">
        <v>1259</v>
      </c>
      <c r="BZ699" s="267"/>
      <c r="CA699" s="279"/>
      <c r="CB699" s="279"/>
      <c r="CC699" s="279"/>
      <c r="CD699" s="1283"/>
      <c r="CE699" s="245"/>
      <c r="CF699" s="245"/>
      <c r="CG699" s="245"/>
    </row>
    <row r="700" spans="1:85">
      <c r="A700" s="265" t="s">
        <v>58</v>
      </c>
      <c r="B700" s="2" t="s">
        <v>1489</v>
      </c>
      <c r="C700" s="2" t="s">
        <v>503</v>
      </c>
      <c r="D700" s="265" t="s">
        <v>6772</v>
      </c>
      <c r="E700" s="265">
        <v>45946</v>
      </c>
      <c r="F700" s="266" t="str">
        <f>IF(_DBcomps[[#This Row],[Lab RTS]]="","No","Yes")</f>
        <v>Yes</v>
      </c>
      <c r="G700" s="267">
        <v>53.8</v>
      </c>
      <c r="H700" s="267"/>
      <c r="I700" s="267"/>
      <c r="J700" s="267"/>
      <c r="K700" s="267"/>
      <c r="L700" s="268"/>
      <c r="M700" s="275"/>
      <c r="N700" s="267"/>
      <c r="O700" s="267"/>
      <c r="P700" s="297">
        <v>10.77</v>
      </c>
      <c r="Q700" s="269">
        <v>1144</v>
      </c>
      <c r="R700" s="307">
        <v>1.319</v>
      </c>
      <c r="S700" s="307"/>
      <c r="T700" s="271">
        <v>7.38</v>
      </c>
      <c r="U700" s="267"/>
      <c r="V700" s="268"/>
      <c r="W700" s="267"/>
      <c r="X700" s="270"/>
      <c r="Y700" s="274"/>
      <c r="Z700" s="290"/>
      <c r="AA700" s="274"/>
      <c r="AB700" s="275"/>
      <c r="AC700" s="274"/>
      <c r="AD700" s="265"/>
      <c r="AE700" s="274" t="s">
        <v>1505</v>
      </c>
      <c r="AF700" s="274"/>
      <c r="AG700" s="275"/>
      <c r="AH700" s="274"/>
      <c r="AI700" s="274"/>
      <c r="AJ700" s="275"/>
      <c r="AK700" s="270"/>
      <c r="AL700" s="274"/>
      <c r="AM700" s="275"/>
      <c r="AN700" s="274"/>
      <c r="AO700" s="275"/>
      <c r="AP700" s="274"/>
      <c r="AQ700" s="277">
        <f t="shared" si="96"/>
        <v>10</v>
      </c>
      <c r="AR700" s="785" t="s">
        <v>737</v>
      </c>
      <c r="AS700" s="267"/>
      <c r="AT700" s="273"/>
      <c r="AU700" s="272"/>
      <c r="AV700" s="272"/>
      <c r="AW700" s="268"/>
      <c r="AX700" s="273"/>
      <c r="AY700" s="273"/>
      <c r="AZ700" s="275"/>
      <c r="BA700" s="268"/>
      <c r="BB700" s="268"/>
      <c r="BC700" s="268"/>
      <c r="BD700" s="268"/>
      <c r="BE700" s="267"/>
      <c r="BF700" s="275"/>
      <c r="BG700" s="275"/>
      <c r="BH700" s="275"/>
      <c r="BI700" s="275"/>
      <c r="BJ700" s="278">
        <v>45947</v>
      </c>
      <c r="BK700" s="305">
        <v>45951</v>
      </c>
      <c r="BL700" s="431" t="s">
        <v>6773</v>
      </c>
      <c r="BM700" s="795" t="s">
        <v>5673</v>
      </c>
      <c r="BN700" s="422">
        <v>6</v>
      </c>
      <c r="BO700" s="1381">
        <v>7</v>
      </c>
      <c r="BP700" s="303"/>
      <c r="BQ700" s="293">
        <v>45940</v>
      </c>
      <c r="BR700" s="284" t="s">
        <v>6774</v>
      </c>
      <c r="BS700" s="280" t="str">
        <f>IF(_DBcomps[[#This Row],[Problem]]="","Yes","No")</f>
        <v>Yes</v>
      </c>
      <c r="BT700" s="273"/>
      <c r="BU700" s="1399"/>
      <c r="BV700" s="794">
        <v>1</v>
      </c>
      <c r="BW700" s="802"/>
      <c r="BX700" s="273">
        <v>5</v>
      </c>
      <c r="BY700" s="803" t="s">
        <v>1259</v>
      </c>
      <c r="BZ700" s="267"/>
      <c r="CA700" s="279"/>
      <c r="CB700" s="279"/>
      <c r="CC700" s="279"/>
      <c r="CD700" s="1283"/>
      <c r="CE700" s="245"/>
      <c r="CF700" s="245"/>
      <c r="CG700" s="245"/>
    </row>
    <row r="701" spans="1:85">
      <c r="A701" s="265" t="s">
        <v>58</v>
      </c>
      <c r="B701" s="2" t="s">
        <v>1489</v>
      </c>
      <c r="C701" s="2" t="s">
        <v>503</v>
      </c>
      <c r="D701" s="265" t="s">
        <v>6770</v>
      </c>
      <c r="E701" s="265">
        <v>45947</v>
      </c>
      <c r="F701" s="266" t="str">
        <f>IF(_DBcomps[[#This Row],[Lab RTS]]="","No","Yes")</f>
        <v>Yes</v>
      </c>
      <c r="G701" s="267">
        <v>53.53</v>
      </c>
      <c r="H701" s="267"/>
      <c r="I701" s="267"/>
      <c r="J701" s="267"/>
      <c r="K701" s="267"/>
      <c r="L701" s="268"/>
      <c r="M701" s="275"/>
      <c r="N701" s="267"/>
      <c r="O701" s="267"/>
      <c r="P701" s="297">
        <v>10.01</v>
      </c>
      <c r="Q701" s="269">
        <v>1244</v>
      </c>
      <c r="R701" s="307">
        <v>1.337</v>
      </c>
      <c r="S701" s="307"/>
      <c r="T701" s="271">
        <v>7.41</v>
      </c>
      <c r="U701" s="267"/>
      <c r="V701" s="268"/>
      <c r="W701" s="267"/>
      <c r="X701" s="270"/>
      <c r="Y701" s="274"/>
      <c r="Z701" s="290"/>
      <c r="AA701" s="274"/>
      <c r="AB701" s="275"/>
      <c r="AC701" s="274"/>
      <c r="AD701" s="265"/>
      <c r="AE701" s="274" t="s">
        <v>1505</v>
      </c>
      <c r="AF701" s="274"/>
      <c r="AG701" s="275"/>
      <c r="AH701" s="274"/>
      <c r="AI701" s="274"/>
      <c r="AJ701" s="275"/>
      <c r="AK701" s="270"/>
      <c r="AL701" s="274"/>
      <c r="AM701" s="275"/>
      <c r="AN701" s="274"/>
      <c r="AO701" s="275"/>
      <c r="AP701" s="274"/>
      <c r="AQ701" s="277">
        <f t="shared" si="96"/>
        <v>10</v>
      </c>
      <c r="AR701" s="785" t="s">
        <v>737</v>
      </c>
      <c r="AS701" s="267"/>
      <c r="AT701" s="273"/>
      <c r="AU701" s="272"/>
      <c r="AV701" s="272"/>
      <c r="AW701" s="268"/>
      <c r="AX701" s="273"/>
      <c r="AY701" s="273"/>
      <c r="AZ701" s="275"/>
      <c r="BA701" s="268"/>
      <c r="BB701" s="268"/>
      <c r="BC701" s="268"/>
      <c r="BD701" s="268"/>
      <c r="BE701" s="267"/>
      <c r="BF701" s="275"/>
      <c r="BG701" s="275"/>
      <c r="BH701" s="275"/>
      <c r="BI701" s="275"/>
      <c r="BJ701" s="278">
        <v>45947</v>
      </c>
      <c r="BK701" s="305">
        <v>45951</v>
      </c>
      <c r="BL701" s="431" t="s">
        <v>6769</v>
      </c>
      <c r="BM701" s="795" t="s">
        <v>5673</v>
      </c>
      <c r="BN701" s="422">
        <v>8</v>
      </c>
      <c r="BO701" s="1381">
        <v>7</v>
      </c>
      <c r="BP701" s="303"/>
      <c r="BQ701" s="293">
        <v>45942</v>
      </c>
      <c r="BR701" s="284" t="s">
        <v>6771</v>
      </c>
      <c r="BS701" s="280" t="str">
        <f>IF(_DBcomps[[#This Row],[Problem]]="","Yes","No")</f>
        <v>Yes</v>
      </c>
      <c r="BT701" s="273"/>
      <c r="BU701" s="1399"/>
      <c r="BV701" s="794">
        <v>1</v>
      </c>
      <c r="BW701" s="802"/>
      <c r="BX701" s="273">
        <v>5</v>
      </c>
      <c r="BY701" s="803" t="s">
        <v>1259</v>
      </c>
      <c r="BZ701" s="267"/>
      <c r="CA701" s="279"/>
      <c r="CB701" s="279"/>
      <c r="CC701" s="279"/>
      <c r="CD701" s="1283"/>
      <c r="CE701" s="245"/>
      <c r="CF701" s="245"/>
      <c r="CG701" s="245"/>
    </row>
    <row r="702" spans="1:85">
      <c r="A702" s="265" t="s">
        <v>58</v>
      </c>
      <c r="B702" s="2" t="s">
        <v>1637</v>
      </c>
      <c r="C702" s="2" t="s">
        <v>1638</v>
      </c>
      <c r="D702" s="265" t="s">
        <v>6812</v>
      </c>
      <c r="E702" s="265">
        <v>45950</v>
      </c>
      <c r="F702" s="266" t="str">
        <f>IF(_DBcomps[[#This Row],[Lab RTS]]="","No","Yes")</f>
        <v>Yes</v>
      </c>
      <c r="G702" s="267">
        <v>54.1</v>
      </c>
      <c r="H702" s="267"/>
      <c r="I702" s="267"/>
      <c r="J702" s="267"/>
      <c r="K702" s="267"/>
      <c r="L702" s="268"/>
      <c r="M702" s="275"/>
      <c r="N702" s="267"/>
      <c r="O702" s="267"/>
      <c r="P702" s="297">
        <v>9.34</v>
      </c>
      <c r="Q702" s="269">
        <v>1140</v>
      </c>
      <c r="R702" s="307">
        <v>1.333</v>
      </c>
      <c r="S702" s="307"/>
      <c r="T702" s="271">
        <v>7.24</v>
      </c>
      <c r="U702" s="267"/>
      <c r="V702" s="268"/>
      <c r="W702" s="267"/>
      <c r="X702" s="270"/>
      <c r="Y702" s="274"/>
      <c r="Z702" s="290"/>
      <c r="AA702" s="274"/>
      <c r="AB702" s="275"/>
      <c r="AC702" s="274"/>
      <c r="AD702" s="265"/>
      <c r="AE702" s="274" t="s">
        <v>1505</v>
      </c>
      <c r="AF702" s="274"/>
      <c r="AG702" s="275"/>
      <c r="AH702" s="274"/>
      <c r="AI702" s="274"/>
      <c r="AJ702" s="275"/>
      <c r="AK702" s="270"/>
      <c r="AL702" s="274"/>
      <c r="AM702" s="275"/>
      <c r="AN702" s="274"/>
      <c r="AO702" s="275"/>
      <c r="AP702" s="274"/>
      <c r="AQ702" s="277">
        <f t="shared" si="96"/>
        <v>10</v>
      </c>
      <c r="AR702" s="785" t="s">
        <v>737</v>
      </c>
      <c r="AS702" s="267"/>
      <c r="AT702" s="273"/>
      <c r="AU702" s="272"/>
      <c r="AV702" s="272"/>
      <c r="AW702" s="268"/>
      <c r="AX702" s="273"/>
      <c r="AY702" s="273"/>
      <c r="AZ702" s="275"/>
      <c r="BA702" s="268"/>
      <c r="BB702" s="268"/>
      <c r="BC702" s="268"/>
      <c r="BD702" s="268"/>
      <c r="BE702" s="267"/>
      <c r="BF702" s="275"/>
      <c r="BG702" s="275"/>
      <c r="BH702" s="275"/>
      <c r="BI702" s="275"/>
      <c r="BJ702" s="278">
        <v>45951</v>
      </c>
      <c r="BK702" s="305">
        <v>45951</v>
      </c>
      <c r="BL702" s="431" t="s">
        <v>6814</v>
      </c>
      <c r="BM702" s="795" t="s">
        <v>5673</v>
      </c>
      <c r="BN702" s="422">
        <v>9</v>
      </c>
      <c r="BO702" s="1381">
        <v>7</v>
      </c>
      <c r="BP702" s="303"/>
      <c r="BQ702" s="293">
        <v>45944</v>
      </c>
      <c r="BR702" s="284" t="s">
        <v>5508</v>
      </c>
      <c r="BS702" s="280" t="str">
        <f>IF(_DBcomps[[#This Row],[Problem]]="","Yes","No")</f>
        <v>Yes</v>
      </c>
      <c r="BT702" s="273"/>
      <c r="BU702" s="1399"/>
      <c r="BV702" s="794">
        <v>1</v>
      </c>
      <c r="BW702" s="802"/>
      <c r="BX702" s="273">
        <v>6</v>
      </c>
      <c r="BY702" s="803" t="s">
        <v>1259</v>
      </c>
      <c r="BZ702" s="267"/>
      <c r="CA702" s="279"/>
      <c r="CB702" s="279"/>
      <c r="CC702" s="279"/>
      <c r="CD702" s="1283"/>
      <c r="CE702" s="245"/>
      <c r="CF702" s="245"/>
      <c r="CG702" s="245"/>
    </row>
    <row r="703" spans="1:85">
      <c r="A703" s="265" t="s">
        <v>58</v>
      </c>
      <c r="B703" s="2" t="s">
        <v>1637</v>
      </c>
      <c r="C703" s="2" t="s">
        <v>1638</v>
      </c>
      <c r="D703" s="265" t="s">
        <v>6813</v>
      </c>
      <c r="E703" s="265">
        <v>45950</v>
      </c>
      <c r="F703" s="266" t="str">
        <f>IF(_DBcomps[[#This Row],[Lab RTS]]="","No","Yes")</f>
        <v>Yes</v>
      </c>
      <c r="G703" s="267">
        <v>53.55</v>
      </c>
      <c r="H703" s="267"/>
      <c r="I703" s="267"/>
      <c r="J703" s="267"/>
      <c r="K703" s="267"/>
      <c r="L703" s="268"/>
      <c r="M703" s="275"/>
      <c r="N703" s="267"/>
      <c r="O703" s="267"/>
      <c r="P703" s="297">
        <v>9.19</v>
      </c>
      <c r="Q703" s="269">
        <v>1132</v>
      </c>
      <c r="R703" s="307">
        <v>1.33</v>
      </c>
      <c r="S703" s="307"/>
      <c r="T703" s="271">
        <v>7.24</v>
      </c>
      <c r="U703" s="267"/>
      <c r="V703" s="268"/>
      <c r="W703" s="267"/>
      <c r="X703" s="270"/>
      <c r="Y703" s="274"/>
      <c r="Z703" s="290"/>
      <c r="AA703" s="274"/>
      <c r="AB703" s="275"/>
      <c r="AC703" s="274"/>
      <c r="AD703" s="265"/>
      <c r="AE703" s="274" t="s">
        <v>1505</v>
      </c>
      <c r="AF703" s="274"/>
      <c r="AG703" s="275"/>
      <c r="AH703" s="274"/>
      <c r="AI703" s="274"/>
      <c r="AJ703" s="275"/>
      <c r="AK703" s="270"/>
      <c r="AL703" s="274"/>
      <c r="AM703" s="275"/>
      <c r="AN703" s="274"/>
      <c r="AO703" s="275"/>
      <c r="AP703" s="274"/>
      <c r="AQ703" s="277">
        <f t="shared" si="96"/>
        <v>10</v>
      </c>
      <c r="AR703" s="785" t="s">
        <v>737</v>
      </c>
      <c r="AS703" s="267"/>
      <c r="AT703" s="273"/>
      <c r="AU703" s="272"/>
      <c r="AV703" s="272"/>
      <c r="AW703" s="268"/>
      <c r="AX703" s="273"/>
      <c r="AY703" s="273"/>
      <c r="AZ703" s="275"/>
      <c r="BA703" s="268"/>
      <c r="BB703" s="268"/>
      <c r="BC703" s="268"/>
      <c r="BD703" s="268"/>
      <c r="BE703" s="267"/>
      <c r="BF703" s="275"/>
      <c r="BG703" s="275"/>
      <c r="BH703" s="275"/>
      <c r="BI703" s="275"/>
      <c r="BJ703" s="278">
        <v>45951</v>
      </c>
      <c r="BK703" s="305">
        <v>45951</v>
      </c>
      <c r="BL703" s="431" t="s">
        <v>6815</v>
      </c>
      <c r="BM703" s="795" t="s">
        <v>5673</v>
      </c>
      <c r="BN703" s="422">
        <v>7</v>
      </c>
      <c r="BO703" s="1381">
        <v>7</v>
      </c>
      <c r="BP703" s="303"/>
      <c r="BQ703" s="293">
        <v>45945</v>
      </c>
      <c r="BR703" s="284" t="s">
        <v>6499</v>
      </c>
      <c r="BS703" s="280" t="str">
        <f>IF(_DBcomps[[#This Row],[Problem]]="","Yes","No")</f>
        <v>Yes</v>
      </c>
      <c r="BT703" s="273"/>
      <c r="BU703" s="1399"/>
      <c r="BV703" s="794">
        <v>1</v>
      </c>
      <c r="BW703" s="802"/>
      <c r="BX703" s="273">
        <v>6</v>
      </c>
      <c r="BY703" s="803" t="s">
        <v>1259</v>
      </c>
      <c r="BZ703" s="267"/>
      <c r="CA703" s="279"/>
      <c r="CB703" s="279"/>
      <c r="CC703" s="279"/>
      <c r="CD703" s="1283"/>
      <c r="CE703" s="245"/>
      <c r="CF703" s="245"/>
      <c r="CG703" s="245"/>
    </row>
    <row r="704" spans="1:85">
      <c r="A704" s="265" t="s">
        <v>58</v>
      </c>
      <c r="B704" s="2" t="s">
        <v>1637</v>
      </c>
      <c r="C704" s="2" t="s">
        <v>1638</v>
      </c>
      <c r="D704" s="265" t="s">
        <v>6842</v>
      </c>
      <c r="E704" s="265">
        <v>45951</v>
      </c>
      <c r="F704" s="266" t="str">
        <f>IF(_DBcomps[[#This Row],[Lab RTS]]="","No","Yes")</f>
        <v>Yes</v>
      </c>
      <c r="G704" s="267">
        <v>53.92</v>
      </c>
      <c r="H704" s="267"/>
      <c r="I704" s="267"/>
      <c r="J704" s="267"/>
      <c r="K704" s="267"/>
      <c r="L704" s="268"/>
      <c r="M704" s="275"/>
      <c r="N704" s="267"/>
      <c r="O704" s="267"/>
      <c r="P704" s="297">
        <v>9.6999999999999993</v>
      </c>
      <c r="Q704" s="269">
        <v>1140</v>
      </c>
      <c r="R704" s="307">
        <v>1.3120000000000001</v>
      </c>
      <c r="S704" s="307"/>
      <c r="T704" s="271">
        <v>7.32</v>
      </c>
      <c r="U704" s="267"/>
      <c r="V704" s="268"/>
      <c r="W704" s="267"/>
      <c r="X704" s="270"/>
      <c r="Y704" s="274"/>
      <c r="Z704" s="290"/>
      <c r="AA704" s="274"/>
      <c r="AB704" s="275"/>
      <c r="AC704" s="274"/>
      <c r="AD704" s="265"/>
      <c r="AE704" s="274" t="s">
        <v>1505</v>
      </c>
      <c r="AF704" s="274"/>
      <c r="AG704" s="275"/>
      <c r="AH704" s="274"/>
      <c r="AI704" s="274"/>
      <c r="AJ704" s="275"/>
      <c r="AK704" s="270"/>
      <c r="AL704" s="274"/>
      <c r="AM704" s="275"/>
      <c r="AN704" s="274"/>
      <c r="AO704" s="275"/>
      <c r="AP704" s="274"/>
      <c r="AQ704" s="277">
        <f t="shared" ref="AQ704:AQ709" si="97">MONTH(E704)</f>
        <v>10</v>
      </c>
      <c r="AR704" s="275" t="s">
        <v>737</v>
      </c>
      <c r="AS704" s="267"/>
      <c r="AT704" s="273"/>
      <c r="AU704" s="272"/>
      <c r="AV704" s="272"/>
      <c r="AW704" s="268"/>
      <c r="AX704" s="273"/>
      <c r="AY704" s="273"/>
      <c r="AZ704" s="275"/>
      <c r="BA704" s="268"/>
      <c r="BB704" s="268"/>
      <c r="BC704" s="268"/>
      <c r="BD704" s="268"/>
      <c r="BE704" s="267"/>
      <c r="BF704" s="275"/>
      <c r="BG704" s="275"/>
      <c r="BH704" s="275"/>
      <c r="BI704" s="275"/>
      <c r="BJ704" s="278">
        <v>45951</v>
      </c>
      <c r="BK704" s="305">
        <v>45953</v>
      </c>
      <c r="BL704" s="431" t="s">
        <v>6844</v>
      </c>
      <c r="BM704" s="272" t="s">
        <v>5673</v>
      </c>
      <c r="BN704" s="422">
        <v>5</v>
      </c>
      <c r="BO704" s="1381">
        <v>7</v>
      </c>
      <c r="BP704" s="303"/>
      <c r="BQ704" s="293">
        <v>45947</v>
      </c>
      <c r="BR704" s="284" t="s">
        <v>6846</v>
      </c>
      <c r="BS704" s="280" t="str">
        <f>IF(_DBcomps[[#This Row],[Problem]]="","Yes","No")</f>
        <v>Yes</v>
      </c>
      <c r="BT704" s="273"/>
      <c r="BU704" s="273"/>
      <c r="BV704" s="273">
        <v>1</v>
      </c>
      <c r="BW704" s="294"/>
      <c r="BX704" s="273">
        <v>6</v>
      </c>
      <c r="BY704" s="279" t="s">
        <v>1259</v>
      </c>
      <c r="BZ704" s="267"/>
      <c r="CA704" s="279"/>
      <c r="CB704" s="279"/>
      <c r="CC704" s="279"/>
      <c r="CD704" s="1283"/>
      <c r="CE704" s="245"/>
      <c r="CF704" s="245"/>
      <c r="CG704" s="245"/>
    </row>
    <row r="705" spans="1:85">
      <c r="A705" s="265" t="s">
        <v>58</v>
      </c>
      <c r="B705" s="2" t="s">
        <v>1637</v>
      </c>
      <c r="C705" s="2" t="s">
        <v>1638</v>
      </c>
      <c r="D705" s="265" t="s">
        <v>6843</v>
      </c>
      <c r="E705" s="265">
        <v>45952</v>
      </c>
      <c r="F705" s="266" t="str">
        <f>IF(_DBcomps[[#This Row],[Lab RTS]]="","No","Yes")</f>
        <v>Yes</v>
      </c>
      <c r="G705" s="267">
        <v>52.77</v>
      </c>
      <c r="H705" s="267"/>
      <c r="I705" s="267"/>
      <c r="J705" s="267"/>
      <c r="K705" s="267"/>
      <c r="L705" s="268"/>
      <c r="M705" s="275"/>
      <c r="N705" s="267"/>
      <c r="O705" s="267"/>
      <c r="P705" s="297">
        <v>10.15</v>
      </c>
      <c r="Q705" s="269">
        <v>1252</v>
      </c>
      <c r="R705" s="307">
        <v>1.3140000000000001</v>
      </c>
      <c r="S705" s="307"/>
      <c r="T705" s="271">
        <v>7.54</v>
      </c>
      <c r="U705" s="267"/>
      <c r="V705" s="268"/>
      <c r="W705" s="267"/>
      <c r="X705" s="270"/>
      <c r="Y705" s="274"/>
      <c r="Z705" s="290"/>
      <c r="AA705" s="274"/>
      <c r="AB705" s="275"/>
      <c r="AC705" s="274"/>
      <c r="AD705" s="265"/>
      <c r="AE705" s="274" t="s">
        <v>1505</v>
      </c>
      <c r="AF705" s="274"/>
      <c r="AG705" s="275"/>
      <c r="AH705" s="274"/>
      <c r="AI705" s="274"/>
      <c r="AJ705" s="275"/>
      <c r="AK705" s="270"/>
      <c r="AL705" s="274"/>
      <c r="AM705" s="275"/>
      <c r="AN705" s="274"/>
      <c r="AO705" s="275"/>
      <c r="AP705" s="274"/>
      <c r="AQ705" s="277">
        <f t="shared" si="97"/>
        <v>10</v>
      </c>
      <c r="AR705" s="275" t="s">
        <v>737</v>
      </c>
      <c r="AS705" s="267"/>
      <c r="AT705" s="273"/>
      <c r="AU705" s="272"/>
      <c r="AV705" s="272"/>
      <c r="AW705" s="268"/>
      <c r="AX705" s="273"/>
      <c r="AY705" s="273"/>
      <c r="AZ705" s="275"/>
      <c r="BA705" s="268"/>
      <c r="BB705" s="268"/>
      <c r="BC705" s="268"/>
      <c r="BD705" s="268"/>
      <c r="BE705" s="267"/>
      <c r="BF705" s="275"/>
      <c r="BG705" s="275"/>
      <c r="BH705" s="275"/>
      <c r="BI705" s="275"/>
      <c r="BJ705" s="278">
        <v>45952</v>
      </c>
      <c r="BK705" s="278">
        <v>45953</v>
      </c>
      <c r="BL705" s="431" t="s">
        <v>6845</v>
      </c>
      <c r="BM705" s="272" t="s">
        <v>5673</v>
      </c>
      <c r="BN705" s="422">
        <v>5</v>
      </c>
      <c r="BO705" s="1381">
        <v>7</v>
      </c>
      <c r="BP705" s="303"/>
      <c r="BQ705" s="293">
        <v>45948</v>
      </c>
      <c r="BR705" s="284" t="s">
        <v>6847</v>
      </c>
      <c r="BS705" s="280" t="str">
        <f>IF(_DBcomps[[#This Row],[Problem]]="","Yes","No")</f>
        <v>Yes</v>
      </c>
      <c r="BT705" s="273"/>
      <c r="BU705" s="273"/>
      <c r="BV705" s="273">
        <v>1</v>
      </c>
      <c r="BW705" s="294"/>
      <c r="BX705" s="273">
        <v>6</v>
      </c>
      <c r="BY705" s="279" t="s">
        <v>1259</v>
      </c>
      <c r="BZ705" s="267"/>
      <c r="CA705" s="279"/>
      <c r="CB705" s="279"/>
      <c r="CC705" s="279"/>
      <c r="CD705" s="1283"/>
      <c r="CE705" s="245"/>
      <c r="CF705" s="245"/>
      <c r="CG705" s="245"/>
    </row>
    <row r="706" spans="1:85">
      <c r="A706" s="265" t="s">
        <v>58</v>
      </c>
      <c r="B706" s="2" t="s">
        <v>1637</v>
      </c>
      <c r="C706" s="2" t="s">
        <v>1638</v>
      </c>
      <c r="D706" s="265" t="s">
        <v>6871</v>
      </c>
      <c r="E706" s="265">
        <v>45953</v>
      </c>
      <c r="F706" s="266" t="str">
        <f>IF(_DBcomps[[#This Row],[Lab RTS]]="","No","Yes")</f>
        <v>Yes</v>
      </c>
      <c r="G706" s="267">
        <v>53.46</v>
      </c>
      <c r="H706" s="267"/>
      <c r="I706" s="267"/>
      <c r="J706" s="267"/>
      <c r="K706" s="267"/>
      <c r="L706" s="268"/>
      <c r="M706" s="275"/>
      <c r="N706" s="267"/>
      <c r="O706" s="267"/>
      <c r="P706" s="297">
        <v>9.6750000000000007</v>
      </c>
      <c r="Q706" s="269">
        <v>1152</v>
      </c>
      <c r="R706" s="307">
        <v>1.3220000000000001</v>
      </c>
      <c r="S706" s="307"/>
      <c r="T706" s="271">
        <v>7.46</v>
      </c>
      <c r="U706" s="267"/>
      <c r="V706" s="268"/>
      <c r="W706" s="267"/>
      <c r="X706" s="270"/>
      <c r="Y706" s="274"/>
      <c r="Z706" s="290"/>
      <c r="AA706" s="274"/>
      <c r="AB706" s="275"/>
      <c r="AC706" s="274"/>
      <c r="AD706" s="265"/>
      <c r="AE706" s="274" t="s">
        <v>1505</v>
      </c>
      <c r="AF706" s="274"/>
      <c r="AG706" s="275"/>
      <c r="AH706" s="274"/>
      <c r="AI706" s="274"/>
      <c r="AJ706" s="275"/>
      <c r="AK706" s="270"/>
      <c r="AL706" s="274"/>
      <c r="AM706" s="275"/>
      <c r="AN706" s="274"/>
      <c r="AO706" s="275"/>
      <c r="AP706" s="274"/>
      <c r="AQ706" s="277">
        <f t="shared" si="97"/>
        <v>10</v>
      </c>
      <c r="AR706" s="275" t="s">
        <v>737</v>
      </c>
      <c r="AS706" s="267"/>
      <c r="AT706" s="273"/>
      <c r="AU706" s="272"/>
      <c r="AV706" s="272"/>
      <c r="AW706" s="268"/>
      <c r="AX706" s="273"/>
      <c r="AY706" s="273"/>
      <c r="AZ706" s="275"/>
      <c r="BA706" s="268"/>
      <c r="BB706" s="268"/>
      <c r="BC706" s="268"/>
      <c r="BD706" s="268"/>
      <c r="BE706" s="267"/>
      <c r="BF706" s="275"/>
      <c r="BG706" s="275"/>
      <c r="BH706" s="275"/>
      <c r="BI706" s="275"/>
      <c r="BJ706" s="278">
        <v>45953</v>
      </c>
      <c r="BK706" s="279">
        <v>45953</v>
      </c>
      <c r="BL706" s="431" t="s">
        <v>6870</v>
      </c>
      <c r="BM706" s="272" t="s">
        <v>5673</v>
      </c>
      <c r="BN706" s="422">
        <v>5</v>
      </c>
      <c r="BO706" s="1381">
        <v>7</v>
      </c>
      <c r="BP706" s="303"/>
      <c r="BQ706" s="293">
        <v>45949</v>
      </c>
      <c r="BR706" s="284" t="s">
        <v>1628</v>
      </c>
      <c r="BS706" s="280" t="str">
        <f>IF(_DBcomps[[#This Row],[Problem]]="","Yes","No")</f>
        <v>Yes</v>
      </c>
      <c r="BT706" s="273"/>
      <c r="BU706" s="273"/>
      <c r="BV706" s="273">
        <v>1</v>
      </c>
      <c r="BW706" s="294"/>
      <c r="BX706" s="273">
        <v>6</v>
      </c>
      <c r="BY706" s="279" t="s">
        <v>1259</v>
      </c>
      <c r="BZ706" s="267"/>
      <c r="CA706" s="279"/>
      <c r="CB706" s="279"/>
      <c r="CC706" s="279"/>
      <c r="CD706" s="1283"/>
      <c r="CE706" s="245"/>
      <c r="CF706" s="245"/>
      <c r="CG706" s="245"/>
    </row>
    <row r="707" spans="1:85">
      <c r="A707" s="265" t="s">
        <v>58</v>
      </c>
      <c r="B707" s="2" t="s">
        <v>1637</v>
      </c>
      <c r="C707" s="2" t="s">
        <v>1638</v>
      </c>
      <c r="D707" s="265" t="s">
        <v>6876</v>
      </c>
      <c r="E707" s="265">
        <v>45954</v>
      </c>
      <c r="F707" s="266" t="str">
        <f>IF(_DBcomps[[#This Row],[Lab RTS]]="","No","Yes")</f>
        <v>Yes</v>
      </c>
      <c r="G707" s="267">
        <v>53.13</v>
      </c>
      <c r="H707" s="267"/>
      <c r="I707" s="267"/>
      <c r="J707" s="267"/>
      <c r="K707" s="267"/>
      <c r="L707" s="268"/>
      <c r="M707" s="275"/>
      <c r="N707" s="267"/>
      <c r="O707" s="267"/>
      <c r="P707" s="297">
        <v>9.08</v>
      </c>
      <c r="Q707" s="269">
        <v>1120</v>
      </c>
      <c r="R707" s="307">
        <v>1.323</v>
      </c>
      <c r="S707" s="307"/>
      <c r="T707" s="271">
        <v>7.41</v>
      </c>
      <c r="U707" s="267"/>
      <c r="V707" s="268"/>
      <c r="W707" s="267"/>
      <c r="X707" s="270"/>
      <c r="Y707" s="274"/>
      <c r="Z707" s="290"/>
      <c r="AA707" s="274"/>
      <c r="AB707" s="275"/>
      <c r="AC707" s="274"/>
      <c r="AD707" s="265"/>
      <c r="AE707" s="274" t="s">
        <v>1505</v>
      </c>
      <c r="AF707" s="274"/>
      <c r="AG707" s="275"/>
      <c r="AH707" s="274"/>
      <c r="AI707" s="274"/>
      <c r="AJ707" s="275"/>
      <c r="AK707" s="270"/>
      <c r="AL707" s="274"/>
      <c r="AM707" s="275"/>
      <c r="AN707" s="274"/>
      <c r="AO707" s="275"/>
      <c r="AP707" s="274"/>
      <c r="AQ707" s="277">
        <f t="shared" si="97"/>
        <v>10</v>
      </c>
      <c r="AR707" s="275" t="s">
        <v>737</v>
      </c>
      <c r="AS707" s="267"/>
      <c r="AT707" s="273"/>
      <c r="AU707" s="272"/>
      <c r="AV707" s="272"/>
      <c r="AW707" s="268"/>
      <c r="AX707" s="273"/>
      <c r="AY707" s="273"/>
      <c r="AZ707" s="275"/>
      <c r="BA707" s="268"/>
      <c r="BB707" s="268"/>
      <c r="BC707" s="268"/>
      <c r="BD707" s="268"/>
      <c r="BE707" s="267"/>
      <c r="BF707" s="275"/>
      <c r="BG707" s="275"/>
      <c r="BH707" s="275"/>
      <c r="BI707" s="275"/>
      <c r="BJ707" s="278">
        <v>45954</v>
      </c>
      <c r="BK707" s="279">
        <v>45954</v>
      </c>
      <c r="BL707" s="431" t="s">
        <v>6877</v>
      </c>
      <c r="BM707" s="272" t="s">
        <v>5673</v>
      </c>
      <c r="BN707" s="422">
        <v>9</v>
      </c>
      <c r="BO707" s="1381">
        <v>7</v>
      </c>
      <c r="BP707" s="303"/>
      <c r="BQ707" s="293">
        <v>45950</v>
      </c>
      <c r="BR707" s="284" t="s">
        <v>6878</v>
      </c>
      <c r="BS707" s="280" t="str">
        <f>IF(_DBcomps[[#This Row],[Problem]]="","Yes","No")</f>
        <v>Yes</v>
      </c>
      <c r="BT707" s="273"/>
      <c r="BU707" s="273"/>
      <c r="BV707" s="273">
        <v>1</v>
      </c>
      <c r="BW707" s="294"/>
      <c r="BX707" s="273">
        <v>6</v>
      </c>
      <c r="BY707" s="279" t="s">
        <v>1259</v>
      </c>
      <c r="BZ707" s="267"/>
      <c r="CA707" s="279"/>
      <c r="CB707" s="279"/>
      <c r="CC707" s="279"/>
      <c r="CD707" s="1283"/>
      <c r="CE707" s="245"/>
      <c r="CF707" s="245"/>
      <c r="CG707" s="245"/>
    </row>
    <row r="708" spans="1:85">
      <c r="A708" s="265" t="s">
        <v>58</v>
      </c>
      <c r="B708" s="2" t="s">
        <v>1637</v>
      </c>
      <c r="C708" s="2" t="s">
        <v>1638</v>
      </c>
      <c r="D708" s="265" t="s">
        <v>6923</v>
      </c>
      <c r="E708" s="265">
        <v>45954</v>
      </c>
      <c r="F708" s="266" t="str">
        <f>IF(_DBcomps[[#This Row],[Lab RTS]]="","No","Yes")</f>
        <v>Yes</v>
      </c>
      <c r="G708" s="267">
        <v>52.96</v>
      </c>
      <c r="H708" s="267"/>
      <c r="I708" s="267"/>
      <c r="J708" s="267"/>
      <c r="K708" s="267"/>
      <c r="L708" s="268"/>
      <c r="M708" s="275"/>
      <c r="N708" s="267"/>
      <c r="O708" s="267"/>
      <c r="P708" s="297">
        <v>10</v>
      </c>
      <c r="Q708" s="269">
        <v>976</v>
      </c>
      <c r="R708" s="307">
        <v>1.3169999999999999</v>
      </c>
      <c r="S708" s="307"/>
      <c r="T708" s="271">
        <v>6.78</v>
      </c>
      <c r="U708" s="267"/>
      <c r="V708" s="268"/>
      <c r="W708" s="267"/>
      <c r="X708" s="270"/>
      <c r="Y708" s="274"/>
      <c r="Z708" s="290"/>
      <c r="AA708" s="274"/>
      <c r="AB708" s="275"/>
      <c r="AC708" s="274"/>
      <c r="AD708" s="265"/>
      <c r="AE708" s="274" t="s">
        <v>1505</v>
      </c>
      <c r="AF708" s="274"/>
      <c r="AG708" s="275"/>
      <c r="AH708" s="274"/>
      <c r="AI708" s="274"/>
      <c r="AJ708" s="275"/>
      <c r="AK708" s="270"/>
      <c r="AL708" s="274"/>
      <c r="AM708" s="275"/>
      <c r="AN708" s="274"/>
      <c r="AO708" s="275"/>
      <c r="AP708" s="274"/>
      <c r="AQ708" s="277">
        <f t="shared" si="97"/>
        <v>10</v>
      </c>
      <c r="AR708" s="275" t="s">
        <v>737</v>
      </c>
      <c r="AS708" s="267"/>
      <c r="AT708" s="273"/>
      <c r="AU708" s="272"/>
      <c r="AV708" s="272"/>
      <c r="AW708" s="268"/>
      <c r="AX708" s="273"/>
      <c r="AY708" s="273"/>
      <c r="AZ708" s="275"/>
      <c r="BA708" s="268"/>
      <c r="BB708" s="268"/>
      <c r="BC708" s="268"/>
      <c r="BD708" s="268"/>
      <c r="BE708" s="267"/>
      <c r="BF708" s="275"/>
      <c r="BG708" s="275"/>
      <c r="BH708" s="275"/>
      <c r="BI708" s="275"/>
      <c r="BJ708" s="278">
        <v>45957</v>
      </c>
      <c r="BK708" s="279">
        <v>45957</v>
      </c>
      <c r="BL708" s="431" t="s">
        <v>6924</v>
      </c>
      <c r="BM708" s="272" t="s">
        <v>5673</v>
      </c>
      <c r="BN708" s="422">
        <v>11</v>
      </c>
      <c r="BO708" s="1381">
        <v>7</v>
      </c>
      <c r="BP708" s="303"/>
      <c r="BQ708" s="293">
        <v>45952</v>
      </c>
      <c r="BR708" s="284" t="s">
        <v>6925</v>
      </c>
      <c r="BS708" s="280" t="str">
        <f>IF(_DBcomps[[#This Row],[Problem]]="","Yes","No")</f>
        <v>Yes</v>
      </c>
      <c r="BT708" s="273"/>
      <c r="BU708" s="273"/>
      <c r="BV708" s="273">
        <v>1</v>
      </c>
      <c r="BW708" s="294"/>
      <c r="BX708" s="273">
        <v>6</v>
      </c>
      <c r="BY708" s="279" t="s">
        <v>1259</v>
      </c>
      <c r="BZ708" s="267"/>
      <c r="CA708" s="279"/>
      <c r="CB708" s="279"/>
      <c r="CC708" s="279"/>
      <c r="CD708" s="1283"/>
      <c r="CE708" s="245"/>
      <c r="CF708" s="245"/>
      <c r="CG708" s="245"/>
    </row>
    <row r="709" spans="1:85">
      <c r="A709" s="265" t="s">
        <v>58</v>
      </c>
      <c r="B709" s="2" t="s">
        <v>1637</v>
      </c>
      <c r="C709" s="2" t="s">
        <v>1638</v>
      </c>
      <c r="D709" s="265" t="s">
        <v>6922</v>
      </c>
      <c r="E709" s="265">
        <v>45957</v>
      </c>
      <c r="F709" s="266" t="str">
        <f>IF(_DBcomps[[#This Row],[Lab RTS]]="","No","Yes")</f>
        <v>Yes</v>
      </c>
      <c r="G709" s="267">
        <v>53.8</v>
      </c>
      <c r="H709" s="267"/>
      <c r="I709" s="267"/>
      <c r="J709" s="267"/>
      <c r="K709" s="267"/>
      <c r="L709" s="268"/>
      <c r="M709" s="275"/>
      <c r="N709" s="267"/>
      <c r="O709" s="267"/>
      <c r="P709" s="297">
        <v>9.93</v>
      </c>
      <c r="Q709" s="269">
        <v>1076</v>
      </c>
      <c r="R709" s="307">
        <v>1.33</v>
      </c>
      <c r="S709" s="307"/>
      <c r="T709" s="271">
        <v>7.06</v>
      </c>
      <c r="U709" s="267"/>
      <c r="V709" s="268"/>
      <c r="W709" s="267"/>
      <c r="X709" s="270"/>
      <c r="Y709" s="274"/>
      <c r="Z709" s="290"/>
      <c r="AA709" s="274"/>
      <c r="AB709" s="275"/>
      <c r="AC709" s="274"/>
      <c r="AD709" s="265"/>
      <c r="AE709" s="274" t="s">
        <v>1505</v>
      </c>
      <c r="AF709" s="274"/>
      <c r="AG709" s="275"/>
      <c r="AH709" s="274"/>
      <c r="AI709" s="274"/>
      <c r="AJ709" s="275"/>
      <c r="AK709" s="270"/>
      <c r="AL709" s="274"/>
      <c r="AM709" s="275"/>
      <c r="AN709" s="274"/>
      <c r="AO709" s="275"/>
      <c r="AP709" s="274"/>
      <c r="AQ709" s="277">
        <f t="shared" si="97"/>
        <v>10</v>
      </c>
      <c r="AR709" s="275" t="s">
        <v>737</v>
      </c>
      <c r="AS709" s="267"/>
      <c r="AT709" s="273"/>
      <c r="AU709" s="272"/>
      <c r="AV709" s="272"/>
      <c r="AW709" s="268"/>
      <c r="AX709" s="273"/>
      <c r="AY709" s="273"/>
      <c r="AZ709" s="275"/>
      <c r="BA709" s="268"/>
      <c r="BB709" s="268"/>
      <c r="BC709" s="268"/>
      <c r="BD709" s="268"/>
      <c r="BE709" s="267"/>
      <c r="BF709" s="275"/>
      <c r="BG709" s="275"/>
      <c r="BH709" s="275"/>
      <c r="BI709" s="275"/>
      <c r="BJ709" s="278">
        <v>45957</v>
      </c>
      <c r="BK709" s="279">
        <v>45957</v>
      </c>
      <c r="BL709" s="431" t="s">
        <v>6921</v>
      </c>
      <c r="BM709" s="272" t="s">
        <v>5673</v>
      </c>
      <c r="BN709" s="422">
        <v>7</v>
      </c>
      <c r="BO709" s="1381">
        <v>7</v>
      </c>
      <c r="BP709" s="303"/>
      <c r="BQ709" s="293">
        <v>45952</v>
      </c>
      <c r="BR709" s="284" t="s">
        <v>6920</v>
      </c>
      <c r="BS709" s="280" t="str">
        <f>IF(_DBcomps[[#This Row],[Problem]]="","Yes","No")</f>
        <v>Yes</v>
      </c>
      <c r="BT709" s="273"/>
      <c r="BU709" s="273"/>
      <c r="BV709" s="273">
        <v>1</v>
      </c>
      <c r="BW709" s="294"/>
      <c r="BX709" s="273">
        <v>6</v>
      </c>
      <c r="BY709" s="279" t="s">
        <v>1259</v>
      </c>
      <c r="BZ709" s="267"/>
      <c r="CA709" s="279"/>
      <c r="CB709" s="279"/>
      <c r="CC709" s="279"/>
      <c r="CD709" s="1283"/>
      <c r="CE709" s="245"/>
      <c r="CF709" s="245"/>
      <c r="CG709" s="245"/>
    </row>
    <row r="710" spans="1:85">
      <c r="A710" s="265" t="s">
        <v>58</v>
      </c>
      <c r="B710" s="2" t="s">
        <v>1489</v>
      </c>
      <c r="C710" s="2" t="s">
        <v>503</v>
      </c>
      <c r="D710" s="265" t="s">
        <v>6944</v>
      </c>
      <c r="E710" s="265">
        <v>45957</v>
      </c>
      <c r="F710" s="266" t="str">
        <f>IF(_DBcomps[[#This Row],[Lab RTS]]="","No","Yes")</f>
        <v>Yes</v>
      </c>
      <c r="G710" s="267">
        <v>53.3</v>
      </c>
      <c r="H710" s="267"/>
      <c r="I710" s="267"/>
      <c r="J710" s="267"/>
      <c r="K710" s="267"/>
      <c r="L710" s="268"/>
      <c r="M710" s="275"/>
      <c r="N710" s="267"/>
      <c r="O710" s="267"/>
      <c r="P710" s="297">
        <v>9.4600000000000009</v>
      </c>
      <c r="Q710" s="269">
        <v>1220</v>
      </c>
      <c r="R710" s="307">
        <v>1.321</v>
      </c>
      <c r="S710" s="307"/>
      <c r="T710" s="271">
        <v>7.46</v>
      </c>
      <c r="U710" s="267"/>
      <c r="V710" s="268"/>
      <c r="W710" s="267"/>
      <c r="X710" s="270"/>
      <c r="Y710" s="274"/>
      <c r="Z710" s="290"/>
      <c r="AA710" s="274"/>
      <c r="AB710" s="275"/>
      <c r="AC710" s="274"/>
      <c r="AD710" s="265"/>
      <c r="AE710" s="274">
        <v>2.23E-2</v>
      </c>
      <c r="AF710" s="274"/>
      <c r="AG710" s="275"/>
      <c r="AH710" s="274"/>
      <c r="AI710" s="274"/>
      <c r="AJ710" s="275"/>
      <c r="AK710" s="270"/>
      <c r="AL710" s="274"/>
      <c r="AM710" s="275"/>
      <c r="AN710" s="274"/>
      <c r="AO710" s="275"/>
      <c r="AP710" s="274"/>
      <c r="AQ710" s="277">
        <f t="shared" ref="AQ710:AQ715" si="98">MONTH(E710)</f>
        <v>10</v>
      </c>
      <c r="AR710" s="275" t="s">
        <v>737</v>
      </c>
      <c r="AS710" s="267"/>
      <c r="AT710" s="273"/>
      <c r="AU710" s="272"/>
      <c r="AV710" s="272"/>
      <c r="AW710" s="268"/>
      <c r="AX710" s="273"/>
      <c r="AY710" s="273"/>
      <c r="AZ710" s="275"/>
      <c r="BA710" s="268"/>
      <c r="BB710" s="268"/>
      <c r="BC710" s="268"/>
      <c r="BD710" s="268"/>
      <c r="BE710" s="267"/>
      <c r="BF710" s="275"/>
      <c r="BG710" s="275"/>
      <c r="BH710" s="275"/>
      <c r="BI710" s="275"/>
      <c r="BJ710" s="278">
        <v>45958</v>
      </c>
      <c r="BK710" s="279">
        <v>45958</v>
      </c>
      <c r="BL710" s="431" t="s">
        <v>6945</v>
      </c>
      <c r="BM710" s="272" t="s">
        <v>5673</v>
      </c>
      <c r="BN710" s="422">
        <v>6</v>
      </c>
      <c r="BO710" s="1381">
        <v>7</v>
      </c>
      <c r="BP710" s="303"/>
      <c r="BQ710" s="293">
        <v>45953</v>
      </c>
      <c r="BR710" s="284" t="s">
        <v>6946</v>
      </c>
      <c r="BS710" s="280" t="str">
        <f>IF(_DBcomps[[#This Row],[Problem]]="","Yes","No")</f>
        <v>Yes</v>
      </c>
      <c r="BT710" s="273"/>
      <c r="BU710" s="273"/>
      <c r="BV710" s="273">
        <v>1</v>
      </c>
      <c r="BW710" s="294"/>
      <c r="BX710" s="273">
        <v>6</v>
      </c>
      <c r="BY710" s="279" t="s">
        <v>1259</v>
      </c>
      <c r="BZ710" s="267"/>
      <c r="CA710" s="279"/>
      <c r="CB710" s="279"/>
      <c r="CC710" s="279"/>
      <c r="CD710" s="1283"/>
      <c r="CE710" s="245"/>
      <c r="CF710" s="245"/>
      <c r="CG710" s="245"/>
    </row>
    <row r="711" spans="1:85">
      <c r="A711" s="265" t="s">
        <v>58</v>
      </c>
      <c r="B711" s="2" t="s">
        <v>1637</v>
      </c>
      <c r="C711" s="2" t="s">
        <v>1638</v>
      </c>
      <c r="D711" s="265" t="s">
        <v>6963</v>
      </c>
      <c r="E711" s="265">
        <v>45958</v>
      </c>
      <c r="F711" s="266" t="str">
        <f>IF(_DBcomps[[#This Row],[Lab RTS]]="","No","Yes")</f>
        <v>Yes</v>
      </c>
      <c r="G711" s="267">
        <v>53.3</v>
      </c>
      <c r="H711" s="267"/>
      <c r="I711" s="267"/>
      <c r="J711" s="267"/>
      <c r="K711" s="267"/>
      <c r="L711" s="268"/>
      <c r="M711" s="275"/>
      <c r="N711" s="267"/>
      <c r="O711" s="267"/>
      <c r="P711" s="297">
        <v>9.4600000000000009</v>
      </c>
      <c r="Q711" s="269">
        <v>1220</v>
      </c>
      <c r="R711" s="307">
        <v>1.321</v>
      </c>
      <c r="S711" s="307"/>
      <c r="T711" s="271">
        <v>7.46</v>
      </c>
      <c r="U711" s="267"/>
      <c r="V711" s="268"/>
      <c r="W711" s="267"/>
      <c r="X711" s="270"/>
      <c r="Y711" s="274"/>
      <c r="Z711" s="290"/>
      <c r="AA711" s="274"/>
      <c r="AB711" s="275"/>
      <c r="AC711" s="274"/>
      <c r="AD711" s="265"/>
      <c r="AE711" s="274">
        <v>2.23E-2</v>
      </c>
      <c r="AF711" s="274"/>
      <c r="AG711" s="275"/>
      <c r="AH711" s="274"/>
      <c r="AI711" s="274"/>
      <c r="AJ711" s="275"/>
      <c r="AK711" s="270"/>
      <c r="AL711" s="274"/>
      <c r="AM711" s="275"/>
      <c r="AN711" s="274"/>
      <c r="AO711" s="275"/>
      <c r="AP711" s="274"/>
      <c r="AQ711" s="277">
        <f t="shared" si="98"/>
        <v>10</v>
      </c>
      <c r="AR711" s="275" t="s">
        <v>737</v>
      </c>
      <c r="AS711" s="267"/>
      <c r="AT711" s="273"/>
      <c r="AU711" s="272"/>
      <c r="AV711" s="272"/>
      <c r="AW711" s="268"/>
      <c r="AX711" s="273"/>
      <c r="AY711" s="273"/>
      <c r="AZ711" s="275"/>
      <c r="BA711" s="268"/>
      <c r="BB711" s="268"/>
      <c r="BC711" s="268"/>
      <c r="BD711" s="268"/>
      <c r="BE711" s="267"/>
      <c r="BF711" s="275"/>
      <c r="BG711" s="275"/>
      <c r="BH711" s="275"/>
      <c r="BI711" s="275"/>
      <c r="BJ711" s="278">
        <v>45958</v>
      </c>
      <c r="BK711" s="279">
        <v>45959</v>
      </c>
      <c r="BL711" s="431" t="s">
        <v>6945</v>
      </c>
      <c r="BM711" s="272" t="s">
        <v>5673</v>
      </c>
      <c r="BN711" s="422">
        <v>6</v>
      </c>
      <c r="BO711" s="1381">
        <v>7</v>
      </c>
      <c r="BP711" s="303"/>
      <c r="BQ711" s="293">
        <v>45953</v>
      </c>
      <c r="BR711" s="284" t="s">
        <v>6946</v>
      </c>
      <c r="BS711" s="280" t="str">
        <f>IF(_DBcomps[[#This Row],[Problem]]="","Yes","No")</f>
        <v>Yes</v>
      </c>
      <c r="BT711" s="273"/>
      <c r="BU711" s="273"/>
      <c r="BV711" s="273">
        <v>0</v>
      </c>
      <c r="BW711" s="294"/>
      <c r="BX711" s="273">
        <v>6</v>
      </c>
      <c r="BY711" s="279" t="s">
        <v>1259</v>
      </c>
      <c r="BZ711" s="267"/>
      <c r="CA711" s="279"/>
      <c r="CB711" s="279"/>
      <c r="CC711" s="279"/>
      <c r="CD711" s="1283"/>
      <c r="CE711" s="245"/>
      <c r="CF711" s="245"/>
      <c r="CG711" s="245"/>
    </row>
    <row r="712" spans="1:85">
      <c r="A712" s="265" t="s">
        <v>58</v>
      </c>
      <c r="B712" s="2" t="s">
        <v>1637</v>
      </c>
      <c r="C712" s="2" t="s">
        <v>1638</v>
      </c>
      <c r="D712" s="265" t="s">
        <v>7019</v>
      </c>
      <c r="E712" s="265">
        <v>45960</v>
      </c>
      <c r="F712" s="266" t="str">
        <f>IF(_DBcomps[[#This Row],[Lab RTS]]="","No","Yes")</f>
        <v>Yes</v>
      </c>
      <c r="G712" s="267">
        <v>53.36</v>
      </c>
      <c r="H712" s="267"/>
      <c r="I712" s="267"/>
      <c r="J712" s="267"/>
      <c r="K712" s="267"/>
      <c r="L712" s="268"/>
      <c r="M712" s="275"/>
      <c r="N712" s="267"/>
      <c r="O712" s="267"/>
      <c r="P712" s="297">
        <v>9.76</v>
      </c>
      <c r="Q712" s="269">
        <v>1240</v>
      </c>
      <c r="R712" s="307">
        <v>1.321</v>
      </c>
      <c r="S712" s="307"/>
      <c r="T712" s="271">
        <v>7.33</v>
      </c>
      <c r="U712" s="267"/>
      <c r="V712" s="268"/>
      <c r="W712" s="267"/>
      <c r="X712" s="270"/>
      <c r="Y712" s="274"/>
      <c r="Z712" s="290"/>
      <c r="AA712" s="274"/>
      <c r="AB712" s="275"/>
      <c r="AC712" s="274"/>
      <c r="AD712" s="265"/>
      <c r="AE712" s="274" t="s">
        <v>1505</v>
      </c>
      <c r="AF712" s="274"/>
      <c r="AG712" s="275"/>
      <c r="AH712" s="274"/>
      <c r="AI712" s="274"/>
      <c r="AJ712" s="275"/>
      <c r="AK712" s="270"/>
      <c r="AL712" s="274"/>
      <c r="AM712" s="275"/>
      <c r="AN712" s="274"/>
      <c r="AO712" s="275"/>
      <c r="AP712" s="274"/>
      <c r="AQ712" s="277">
        <f t="shared" si="98"/>
        <v>10</v>
      </c>
      <c r="AR712" s="275" t="s">
        <v>737</v>
      </c>
      <c r="AS712" s="267"/>
      <c r="AT712" s="273"/>
      <c r="AU712" s="272"/>
      <c r="AV712" s="272"/>
      <c r="AW712" s="268"/>
      <c r="AX712" s="273"/>
      <c r="AY712" s="273"/>
      <c r="AZ712" s="275"/>
      <c r="BA712" s="268"/>
      <c r="BB712" s="268"/>
      <c r="BC712" s="268"/>
      <c r="BD712" s="268"/>
      <c r="BE712" s="267"/>
      <c r="BF712" s="275"/>
      <c r="BG712" s="275"/>
      <c r="BH712" s="275"/>
      <c r="BI712" s="275"/>
      <c r="BJ712" s="278">
        <v>45962</v>
      </c>
      <c r="BK712" s="279">
        <v>45962</v>
      </c>
      <c r="BL712" s="431" t="s">
        <v>7023</v>
      </c>
      <c r="BM712" s="272" t="s">
        <v>5673</v>
      </c>
      <c r="BN712" s="422">
        <v>6</v>
      </c>
      <c r="BO712" s="1381">
        <v>7</v>
      </c>
      <c r="BP712" s="303"/>
      <c r="BQ712" s="293">
        <v>45955</v>
      </c>
      <c r="BR712" s="284" t="s">
        <v>7025</v>
      </c>
      <c r="BS712" s="280" t="str">
        <f>IF(_DBcomps[[#This Row],[Problem]]="","Yes","No")</f>
        <v>Yes</v>
      </c>
      <c r="BT712" s="273"/>
      <c r="BU712" s="273"/>
      <c r="BV712" s="273">
        <v>1</v>
      </c>
      <c r="BW712" s="294"/>
      <c r="BX712" s="273">
        <v>5</v>
      </c>
      <c r="BY712" s="279" t="s">
        <v>1259</v>
      </c>
      <c r="BZ712" s="267"/>
      <c r="CA712" s="279"/>
      <c r="CB712" s="279"/>
      <c r="CC712" s="279"/>
      <c r="CD712" s="1283"/>
      <c r="CE712" s="245"/>
      <c r="CF712" s="245"/>
      <c r="CG712" s="245"/>
    </row>
    <row r="713" spans="1:85">
      <c r="A713" s="265" t="s">
        <v>58</v>
      </c>
      <c r="B713" s="2" t="s">
        <v>1637</v>
      </c>
      <c r="C713" s="2" t="s">
        <v>1638</v>
      </c>
      <c r="D713" s="265" t="s">
        <v>7020</v>
      </c>
      <c r="E713" s="265">
        <v>45960</v>
      </c>
      <c r="F713" s="266" t="str">
        <f>IF(_DBcomps[[#This Row],[Lab RTS]]="","No","Yes")</f>
        <v>Yes</v>
      </c>
      <c r="G713" s="267">
        <v>53.41</v>
      </c>
      <c r="H713" s="267"/>
      <c r="I713" s="267"/>
      <c r="J713" s="267"/>
      <c r="K713" s="267"/>
      <c r="L713" s="268"/>
      <c r="M713" s="275"/>
      <c r="N713" s="267"/>
      <c r="O713" s="267"/>
      <c r="P713" s="297">
        <v>8.84</v>
      </c>
      <c r="Q713" s="269">
        <v>1096</v>
      </c>
      <c r="R713" s="307">
        <v>1.321</v>
      </c>
      <c r="S713" s="307"/>
      <c r="T713" s="271">
        <v>7.36</v>
      </c>
      <c r="U713" s="267"/>
      <c r="V713" s="268"/>
      <c r="W713" s="267"/>
      <c r="X713" s="270"/>
      <c r="Y713" s="274"/>
      <c r="Z713" s="290"/>
      <c r="AA713" s="274"/>
      <c r="AB713" s="275"/>
      <c r="AC713" s="274"/>
      <c r="AD713" s="265"/>
      <c r="AE713" s="274" t="s">
        <v>1505</v>
      </c>
      <c r="AF713" s="274"/>
      <c r="AG713" s="275"/>
      <c r="AH713" s="274"/>
      <c r="AI713" s="274"/>
      <c r="AJ713" s="275"/>
      <c r="AK713" s="270"/>
      <c r="AL713" s="274"/>
      <c r="AM713" s="275"/>
      <c r="AN713" s="274"/>
      <c r="AO713" s="275"/>
      <c r="AP713" s="274"/>
      <c r="AQ713" s="277">
        <f t="shared" si="98"/>
        <v>10</v>
      </c>
      <c r="AR713" s="275" t="s">
        <v>737</v>
      </c>
      <c r="AS713" s="267"/>
      <c r="AT713" s="273"/>
      <c r="AU713" s="272"/>
      <c r="AV713" s="272"/>
      <c r="AW713" s="268"/>
      <c r="AX713" s="273"/>
      <c r="AY713" s="273"/>
      <c r="AZ713" s="275"/>
      <c r="BA713" s="268"/>
      <c r="BB713" s="268"/>
      <c r="BC713" s="268"/>
      <c r="BD713" s="268"/>
      <c r="BE713" s="267"/>
      <c r="BF713" s="275"/>
      <c r="BG713" s="275"/>
      <c r="BH713" s="275"/>
      <c r="BI713" s="275"/>
      <c r="BJ713" s="278">
        <v>45962</v>
      </c>
      <c r="BK713" s="279">
        <v>45962</v>
      </c>
      <c r="BL713" s="431" t="s">
        <v>7024</v>
      </c>
      <c r="BM713" s="272" t="s">
        <v>5673</v>
      </c>
      <c r="BN713" s="422">
        <v>8</v>
      </c>
      <c r="BO713" s="1381">
        <v>7</v>
      </c>
      <c r="BP713" s="303"/>
      <c r="BQ713" s="293">
        <v>45955</v>
      </c>
      <c r="BR713" s="284" t="s">
        <v>4940</v>
      </c>
      <c r="BS713" s="280" t="str">
        <f>IF(_DBcomps[[#This Row],[Problem]]="","Yes","No")</f>
        <v>Yes</v>
      </c>
      <c r="BT713" s="273"/>
      <c r="BU713" s="273"/>
      <c r="BV713" s="273">
        <v>1</v>
      </c>
      <c r="BW713" s="294"/>
      <c r="BX713" s="273">
        <v>5</v>
      </c>
      <c r="BY713" s="279" t="s">
        <v>1259</v>
      </c>
      <c r="BZ713" s="267"/>
      <c r="CA713" s="279"/>
      <c r="CB713" s="279"/>
      <c r="CC713" s="279"/>
      <c r="CD713" s="1283"/>
      <c r="CE713" s="245"/>
      <c r="CF713" s="245"/>
      <c r="CG713" s="245"/>
    </row>
    <row r="714" spans="1:85">
      <c r="A714" s="265" t="s">
        <v>58</v>
      </c>
      <c r="B714" s="2" t="s">
        <v>1637</v>
      </c>
      <c r="C714" s="2" t="s">
        <v>1638</v>
      </c>
      <c r="D714" s="265" t="s">
        <v>7021</v>
      </c>
      <c r="E714" s="265">
        <v>45961</v>
      </c>
      <c r="F714" s="266" t="str">
        <f>IF(_DBcomps[[#This Row],[Lab RTS]]="","No","Yes")</f>
        <v>Yes</v>
      </c>
      <c r="G714" s="267">
        <v>53.92</v>
      </c>
      <c r="H714" s="267"/>
      <c r="I714" s="267"/>
      <c r="J714" s="267"/>
      <c r="K714" s="267"/>
      <c r="L714" s="268"/>
      <c r="M714" s="275"/>
      <c r="N714" s="267"/>
      <c r="O714" s="267"/>
      <c r="P714" s="297">
        <v>8.5299999999999994</v>
      </c>
      <c r="Q714" s="269">
        <v>1000</v>
      </c>
      <c r="R714" s="307">
        <v>1.3460000000000001</v>
      </c>
      <c r="S714" s="307"/>
      <c r="T714" s="271">
        <v>7.52</v>
      </c>
      <c r="U714" s="267"/>
      <c r="V714" s="268"/>
      <c r="W714" s="267"/>
      <c r="X714" s="270"/>
      <c r="Y714" s="274"/>
      <c r="Z714" s="290"/>
      <c r="AA714" s="274"/>
      <c r="AB714" s="275"/>
      <c r="AC714" s="274"/>
      <c r="AD714" s="265"/>
      <c r="AE714" s="274" t="s">
        <v>1505</v>
      </c>
      <c r="AF714" s="274"/>
      <c r="AG714" s="275"/>
      <c r="AH714" s="274"/>
      <c r="AI714" s="274"/>
      <c r="AJ714" s="275"/>
      <c r="AK714" s="270"/>
      <c r="AL714" s="274"/>
      <c r="AM714" s="275"/>
      <c r="AN714" s="274"/>
      <c r="AO714" s="275"/>
      <c r="AP714" s="274"/>
      <c r="AQ714" s="277">
        <f t="shared" si="98"/>
        <v>10</v>
      </c>
      <c r="AR714" s="275" t="s">
        <v>737</v>
      </c>
      <c r="AS714" s="267"/>
      <c r="AT714" s="273"/>
      <c r="AU714" s="272"/>
      <c r="AV714" s="272"/>
      <c r="AW714" s="268"/>
      <c r="AX714" s="273"/>
      <c r="AY714" s="273"/>
      <c r="AZ714" s="275"/>
      <c r="BA714" s="268"/>
      <c r="BB714" s="268"/>
      <c r="BC714" s="268"/>
      <c r="BD714" s="268"/>
      <c r="BE714" s="267"/>
      <c r="BF714" s="275"/>
      <c r="BG714" s="275"/>
      <c r="BH714" s="275"/>
      <c r="BI714" s="275"/>
      <c r="BJ714" s="278">
        <v>45962</v>
      </c>
      <c r="BK714" s="279">
        <v>45962</v>
      </c>
      <c r="BL714" s="431" t="s">
        <v>7026</v>
      </c>
      <c r="BM714" s="272" t="s">
        <v>5673</v>
      </c>
      <c r="BN714" s="422">
        <v>9</v>
      </c>
      <c r="BO714" s="1381">
        <v>7</v>
      </c>
      <c r="BP714" s="303"/>
      <c r="BQ714" s="293">
        <v>45957</v>
      </c>
      <c r="BR714" s="284" t="s">
        <v>7028</v>
      </c>
      <c r="BS714" s="280" t="str">
        <f>IF(_DBcomps[[#This Row],[Problem]]="","Yes","No")</f>
        <v>Yes</v>
      </c>
      <c r="BT714" s="273"/>
      <c r="BU714" s="273"/>
      <c r="BV714" s="273">
        <v>1</v>
      </c>
      <c r="BW714" s="294"/>
      <c r="BX714" s="273">
        <v>5</v>
      </c>
      <c r="BY714" s="279" t="s">
        <v>1259</v>
      </c>
      <c r="BZ714" s="267"/>
      <c r="CA714" s="279"/>
      <c r="CB714" s="279"/>
      <c r="CC714" s="279"/>
      <c r="CD714" s="1283"/>
      <c r="CE714" s="245"/>
      <c r="CF714" s="245"/>
      <c r="CG714" s="245"/>
    </row>
    <row r="715" spans="1:85">
      <c r="A715" s="265" t="s">
        <v>58</v>
      </c>
      <c r="B715" s="2" t="s">
        <v>1637</v>
      </c>
      <c r="C715" s="2" t="s">
        <v>1638</v>
      </c>
      <c r="D715" s="265" t="s">
        <v>7022</v>
      </c>
      <c r="E715" s="265">
        <v>45961</v>
      </c>
      <c r="F715" s="266" t="str">
        <f>IF(_DBcomps[[#This Row],[Lab RTS]]="","No","Yes")</f>
        <v>Yes</v>
      </c>
      <c r="G715" s="267">
        <v>53.96</v>
      </c>
      <c r="H715" s="267"/>
      <c r="I715" s="267"/>
      <c r="J715" s="267"/>
      <c r="K715" s="267"/>
      <c r="L715" s="268"/>
      <c r="M715" s="275"/>
      <c r="N715" s="267"/>
      <c r="O715" s="267"/>
      <c r="P715" s="297">
        <v>9.56</v>
      </c>
      <c r="Q715" s="269">
        <v>1056</v>
      </c>
      <c r="R715" s="307">
        <v>1.33</v>
      </c>
      <c r="S715" s="307"/>
      <c r="T715" s="271">
        <v>7.26</v>
      </c>
      <c r="U715" s="267"/>
      <c r="V715" s="268"/>
      <c r="W715" s="267"/>
      <c r="X715" s="270"/>
      <c r="Y715" s="274"/>
      <c r="Z715" s="290"/>
      <c r="AA715" s="274"/>
      <c r="AB715" s="275"/>
      <c r="AC715" s="274"/>
      <c r="AD715" s="265"/>
      <c r="AE715" s="274">
        <v>2.4299999999999999E-2</v>
      </c>
      <c r="AF715" s="274"/>
      <c r="AG715" s="275"/>
      <c r="AH715" s="274"/>
      <c r="AI715" s="274"/>
      <c r="AJ715" s="275"/>
      <c r="AK715" s="270"/>
      <c r="AL715" s="274"/>
      <c r="AM715" s="275"/>
      <c r="AN715" s="274"/>
      <c r="AO715" s="275"/>
      <c r="AP715" s="274"/>
      <c r="AQ715" s="277">
        <f t="shared" si="98"/>
        <v>10</v>
      </c>
      <c r="AR715" s="275" t="s">
        <v>737</v>
      </c>
      <c r="AS715" s="267"/>
      <c r="AT715" s="273"/>
      <c r="AU715" s="272"/>
      <c r="AV715" s="272"/>
      <c r="AW715" s="268"/>
      <c r="AX715" s="273"/>
      <c r="AY715" s="273"/>
      <c r="AZ715" s="275"/>
      <c r="BA715" s="268"/>
      <c r="BB715" s="268"/>
      <c r="BC715" s="268"/>
      <c r="BD715" s="268"/>
      <c r="BE715" s="267"/>
      <c r="BF715" s="275"/>
      <c r="BG715" s="275"/>
      <c r="BH715" s="275"/>
      <c r="BI715" s="275"/>
      <c r="BJ715" s="278">
        <v>45962</v>
      </c>
      <c r="BK715" s="279">
        <v>45962</v>
      </c>
      <c r="BL715" s="431" t="s">
        <v>7027</v>
      </c>
      <c r="BM715" s="272" t="s">
        <v>5673</v>
      </c>
      <c r="BN715" s="422">
        <v>10</v>
      </c>
      <c r="BO715" s="1381">
        <v>7</v>
      </c>
      <c r="BP715" s="303"/>
      <c r="BQ715" s="293">
        <v>45959</v>
      </c>
      <c r="BR715" s="284" t="s">
        <v>7029</v>
      </c>
      <c r="BS715" s="280" t="str">
        <f>IF(_DBcomps[[#This Row],[Problem]]="","Yes","No")</f>
        <v>Yes</v>
      </c>
      <c r="BT715" s="273"/>
      <c r="BU715" s="273"/>
      <c r="BV715" s="273">
        <v>1</v>
      </c>
      <c r="BW715" s="294"/>
      <c r="BX715" s="273">
        <v>5</v>
      </c>
      <c r="BY715" s="279" t="s">
        <v>1259</v>
      </c>
      <c r="BZ715" s="1122">
        <v>12.54</v>
      </c>
      <c r="CA715" s="279"/>
      <c r="CB715" s="279"/>
      <c r="CC715" s="279"/>
      <c r="CD715" s="1283" t="s">
        <v>7030</v>
      </c>
      <c r="CE715" s="245"/>
      <c r="CF715" s="245"/>
      <c r="CG715" s="245"/>
    </row>
    <row r="716" spans="1:85">
      <c r="A716" s="265" t="s">
        <v>58</v>
      </c>
      <c r="B716" s="2" t="s">
        <v>1637</v>
      </c>
      <c r="C716" s="2" t="s">
        <v>1638</v>
      </c>
      <c r="D716" s="265" t="s">
        <v>7060</v>
      </c>
      <c r="E716" s="265">
        <v>45964</v>
      </c>
      <c r="F716" s="266" t="str">
        <f>IF(_DBcomps[[#This Row],[Lab RTS]]="","No","Yes")</f>
        <v>Yes</v>
      </c>
      <c r="G716" s="267">
        <v>53.24</v>
      </c>
      <c r="H716" s="267"/>
      <c r="I716" s="267"/>
      <c r="J716" s="267"/>
      <c r="K716" s="267"/>
      <c r="L716" s="268"/>
      <c r="M716" s="275"/>
      <c r="N716" s="267"/>
      <c r="O716" s="267"/>
      <c r="P716" s="297">
        <v>9.7200000000000006</v>
      </c>
      <c r="Q716" s="269">
        <v>1004</v>
      </c>
      <c r="R716" s="307">
        <v>1.321</v>
      </c>
      <c r="S716" s="307"/>
      <c r="T716" s="271">
        <v>7.13</v>
      </c>
      <c r="U716" s="267"/>
      <c r="V716" s="268"/>
      <c r="W716" s="267"/>
      <c r="X716" s="270"/>
      <c r="Y716" s="274"/>
      <c r="Z716" s="290"/>
      <c r="AA716" s="274"/>
      <c r="AB716" s="275"/>
      <c r="AC716" s="274"/>
      <c r="AD716" s="265"/>
      <c r="AE716" s="274" t="s">
        <v>1505</v>
      </c>
      <c r="AF716" s="274"/>
      <c r="AG716" s="275"/>
      <c r="AH716" s="274"/>
      <c r="AI716" s="274"/>
      <c r="AJ716" s="275"/>
      <c r="AK716" s="270"/>
      <c r="AL716" s="274"/>
      <c r="AM716" s="275"/>
      <c r="AN716" s="274"/>
      <c r="AO716" s="275"/>
      <c r="AP716" s="274"/>
      <c r="AQ716" s="277">
        <f t="shared" ref="AQ716:AQ722" si="99">MONTH(E716)</f>
        <v>11</v>
      </c>
      <c r="AR716" s="275" t="s">
        <v>737</v>
      </c>
      <c r="AS716" s="267"/>
      <c r="AT716" s="273"/>
      <c r="AU716" s="272"/>
      <c r="AV716" s="272"/>
      <c r="AW716" s="268"/>
      <c r="AX716" s="273"/>
      <c r="AY716" s="273"/>
      <c r="AZ716" s="275"/>
      <c r="BA716" s="268"/>
      <c r="BB716" s="268"/>
      <c r="BC716" s="268"/>
      <c r="BD716" s="268"/>
      <c r="BE716" s="267"/>
      <c r="BF716" s="275"/>
      <c r="BG716" s="275"/>
      <c r="BH716" s="275"/>
      <c r="BI716" s="275"/>
      <c r="BJ716" s="278">
        <v>45964</v>
      </c>
      <c r="BK716" s="279">
        <v>45965</v>
      </c>
      <c r="BL716" s="431" t="s">
        <v>7061</v>
      </c>
      <c r="BM716" s="272" t="s">
        <v>5673</v>
      </c>
      <c r="BN716" s="422">
        <v>11</v>
      </c>
      <c r="BO716" s="1381">
        <v>7</v>
      </c>
      <c r="BP716" s="303"/>
      <c r="BQ716" s="293">
        <v>45959</v>
      </c>
      <c r="BR716" s="284" t="s">
        <v>7062</v>
      </c>
      <c r="BS716" s="280" t="str">
        <f>IF(_DBcomps[[#This Row],[Problem]]="","Yes","No")</f>
        <v>Yes</v>
      </c>
      <c r="BT716" s="273"/>
      <c r="BU716" s="273"/>
      <c r="BV716" s="273">
        <v>1</v>
      </c>
      <c r="BW716" s="294"/>
      <c r="BX716" s="273">
        <v>5</v>
      </c>
      <c r="BY716" s="279" t="s">
        <v>1259</v>
      </c>
      <c r="BZ716" s="267"/>
      <c r="CA716" s="279"/>
      <c r="CB716" s="279"/>
      <c r="CC716" s="279"/>
      <c r="CD716" s="1283"/>
      <c r="CE716" s="245"/>
      <c r="CF716" s="245"/>
      <c r="CG716" s="245"/>
    </row>
    <row r="717" spans="1:85">
      <c r="A717" s="265" t="s">
        <v>58</v>
      </c>
      <c r="B717" s="2" t="s">
        <v>1489</v>
      </c>
      <c r="C717" s="2" t="s">
        <v>1638</v>
      </c>
      <c r="D717" s="265" t="s">
        <v>7063</v>
      </c>
      <c r="E717" s="265">
        <v>45964</v>
      </c>
      <c r="F717" s="266" t="str">
        <f>IF(_DBcomps[[#This Row],[Lab RTS]]="","No","Yes")</f>
        <v>Yes</v>
      </c>
      <c r="G717" s="267">
        <v>53.27</v>
      </c>
      <c r="H717" s="267"/>
      <c r="I717" s="267"/>
      <c r="J717" s="267"/>
      <c r="K717" s="267"/>
      <c r="L717" s="268"/>
      <c r="M717" s="275"/>
      <c r="N717" s="267"/>
      <c r="O717" s="267"/>
      <c r="P717" s="297">
        <v>9.2899999999999991</v>
      </c>
      <c r="Q717" s="269">
        <v>1240</v>
      </c>
      <c r="R717" s="307">
        <v>1.331</v>
      </c>
      <c r="S717" s="307"/>
      <c r="T717" s="271">
        <v>7.36</v>
      </c>
      <c r="U717" s="267"/>
      <c r="V717" s="268"/>
      <c r="W717" s="267"/>
      <c r="X717" s="270"/>
      <c r="Y717" s="274"/>
      <c r="Z717" s="290"/>
      <c r="AA717" s="274"/>
      <c r="AB717" s="275"/>
      <c r="AC717" s="274"/>
      <c r="AD717" s="265"/>
      <c r="AE717" s="274">
        <v>5.5199999999999999E-2</v>
      </c>
      <c r="AF717" s="274"/>
      <c r="AG717" s="275"/>
      <c r="AH717" s="274"/>
      <c r="AI717" s="274"/>
      <c r="AJ717" s="275"/>
      <c r="AK717" s="270"/>
      <c r="AL717" s="274"/>
      <c r="AM717" s="275"/>
      <c r="AN717" s="274"/>
      <c r="AO717" s="275"/>
      <c r="AP717" s="274"/>
      <c r="AQ717" s="277">
        <f t="shared" si="99"/>
        <v>11</v>
      </c>
      <c r="AR717" s="275" t="s">
        <v>737</v>
      </c>
      <c r="AS717" s="267"/>
      <c r="AT717" s="273"/>
      <c r="AU717" s="272"/>
      <c r="AV717" s="272"/>
      <c r="AW717" s="268"/>
      <c r="AX717" s="273"/>
      <c r="AY717" s="273"/>
      <c r="AZ717" s="275"/>
      <c r="BA717" s="268"/>
      <c r="BB717" s="268"/>
      <c r="BC717" s="268"/>
      <c r="BD717" s="268"/>
      <c r="BE717" s="267"/>
      <c r="BF717" s="275"/>
      <c r="BG717" s="275"/>
      <c r="BH717" s="275"/>
      <c r="BI717" s="275"/>
      <c r="BJ717" s="278">
        <v>45964</v>
      </c>
      <c r="BK717" s="279">
        <v>45965</v>
      </c>
      <c r="BL717" s="431" t="s">
        <v>7064</v>
      </c>
      <c r="BM717" s="272" t="s">
        <v>5673</v>
      </c>
      <c r="BN717" s="422">
        <v>8</v>
      </c>
      <c r="BO717" s="1381">
        <v>7</v>
      </c>
      <c r="BP717" s="303"/>
      <c r="BQ717" s="293">
        <v>45956</v>
      </c>
      <c r="BR717" s="284" t="s">
        <v>7065</v>
      </c>
      <c r="BS717" s="280" t="str">
        <f>IF(_DBcomps[[#This Row],[Problem]]="","Yes","No")</f>
        <v>Yes</v>
      </c>
      <c r="BT717" s="273"/>
      <c r="BU717" s="273"/>
      <c r="BV717" s="273">
        <v>1</v>
      </c>
      <c r="BW717" s="294"/>
      <c r="BX717" s="273">
        <v>5</v>
      </c>
      <c r="BY717" s="279" t="s">
        <v>1259</v>
      </c>
      <c r="BZ717" s="267"/>
      <c r="CA717" s="279"/>
      <c r="CB717" s="279"/>
      <c r="CC717" s="279"/>
      <c r="CD717" s="1283"/>
      <c r="CE717" s="245"/>
      <c r="CF717" s="245"/>
      <c r="CG717" s="245"/>
    </row>
    <row r="718" spans="1:85">
      <c r="A718" s="265" t="s">
        <v>58</v>
      </c>
      <c r="B718" s="2" t="s">
        <v>1489</v>
      </c>
      <c r="C718" s="2" t="s">
        <v>1638</v>
      </c>
      <c r="D718" s="265" t="s">
        <v>7067</v>
      </c>
      <c r="E718" s="265">
        <v>45964</v>
      </c>
      <c r="F718" s="266" t="str">
        <f>IF(_DBcomps[[#This Row],[Lab RTS]]="","No","Yes")</f>
        <v>Yes</v>
      </c>
      <c r="G718" s="267">
        <v>52.86</v>
      </c>
      <c r="H718" s="267"/>
      <c r="I718" s="267"/>
      <c r="J718" s="267"/>
      <c r="K718" s="267"/>
      <c r="L718" s="268"/>
      <c r="M718" s="275"/>
      <c r="N718" s="267"/>
      <c r="O718" s="267"/>
      <c r="P718" s="297">
        <v>9.48</v>
      </c>
      <c r="Q718" s="269">
        <v>1212</v>
      </c>
      <c r="R718" s="307">
        <v>1.3360000000000001</v>
      </c>
      <c r="S718" s="307"/>
      <c r="T718" s="271">
        <v>7.45</v>
      </c>
      <c r="U718" s="267"/>
      <c r="V718" s="268"/>
      <c r="W718" s="267"/>
      <c r="X718" s="270"/>
      <c r="Y718" s="274"/>
      <c r="Z718" s="290"/>
      <c r="AA718" s="274"/>
      <c r="AB718" s="275"/>
      <c r="AC718" s="274"/>
      <c r="AD718" s="265"/>
      <c r="AE718" s="274" t="s">
        <v>1505</v>
      </c>
      <c r="AF718" s="274"/>
      <c r="AG718" s="275"/>
      <c r="AH718" s="274"/>
      <c r="AI718" s="274"/>
      <c r="AJ718" s="275"/>
      <c r="AK718" s="270"/>
      <c r="AL718" s="274"/>
      <c r="AM718" s="275"/>
      <c r="AN718" s="274"/>
      <c r="AO718" s="275"/>
      <c r="AP718" s="274"/>
      <c r="AQ718" s="277">
        <f t="shared" si="99"/>
        <v>11</v>
      </c>
      <c r="AR718" s="275" t="s">
        <v>737</v>
      </c>
      <c r="AS718" s="267"/>
      <c r="AT718" s="273"/>
      <c r="AU718" s="272"/>
      <c r="AV718" s="272"/>
      <c r="AW718" s="268"/>
      <c r="AX718" s="273"/>
      <c r="AY718" s="273"/>
      <c r="AZ718" s="275"/>
      <c r="BA718" s="268"/>
      <c r="BB718" s="268"/>
      <c r="BC718" s="268"/>
      <c r="BD718" s="268"/>
      <c r="BE718" s="267"/>
      <c r="BF718" s="275"/>
      <c r="BG718" s="275"/>
      <c r="BH718" s="275"/>
      <c r="BI718" s="275"/>
      <c r="BJ718" s="278">
        <v>45964</v>
      </c>
      <c r="BK718" s="279">
        <v>45965</v>
      </c>
      <c r="BL718" s="431" t="s">
        <v>7068</v>
      </c>
      <c r="BM718" s="272" t="s">
        <v>5673</v>
      </c>
      <c r="BN718" s="422">
        <v>6</v>
      </c>
      <c r="BO718" s="1381">
        <v>7</v>
      </c>
      <c r="BP718" s="303"/>
      <c r="BQ718" s="293">
        <v>45957</v>
      </c>
      <c r="BR718" s="284" t="s">
        <v>7069</v>
      </c>
      <c r="BS718" s="280" t="str">
        <f>IF(_DBcomps[[#This Row],[Problem]]="","Yes","No")</f>
        <v>Yes</v>
      </c>
      <c r="BT718" s="273"/>
      <c r="BU718" s="273"/>
      <c r="BV718" s="273">
        <v>1</v>
      </c>
      <c r="BW718" s="294"/>
      <c r="BX718" s="273">
        <v>5</v>
      </c>
      <c r="BY718" s="279" t="s">
        <v>1259</v>
      </c>
      <c r="BZ718" s="267"/>
      <c r="CA718" s="279"/>
      <c r="CB718" s="279"/>
      <c r="CC718" s="279"/>
      <c r="CD718" s="1283"/>
      <c r="CE718" s="245"/>
      <c r="CF718" s="245"/>
      <c r="CG718" s="245"/>
    </row>
    <row r="719" spans="1:85">
      <c r="A719" s="265" t="s">
        <v>58</v>
      </c>
      <c r="B719" s="2" t="s">
        <v>1637</v>
      </c>
      <c r="C719" s="2" t="s">
        <v>1638</v>
      </c>
      <c r="D719" s="265" t="s">
        <v>7070</v>
      </c>
      <c r="E719" s="265">
        <v>45964</v>
      </c>
      <c r="F719" s="266" t="str">
        <f>IF(_DBcomps[[#This Row],[Lab RTS]]="","No","Yes")</f>
        <v>Yes</v>
      </c>
      <c r="G719" s="267">
        <v>53.39</v>
      </c>
      <c r="H719" s="267"/>
      <c r="I719" s="267"/>
      <c r="J719" s="267"/>
      <c r="K719" s="267"/>
      <c r="L719" s="268"/>
      <c r="M719" s="275"/>
      <c r="N719" s="267"/>
      <c r="O719" s="267"/>
      <c r="P719" s="297">
        <v>10.01</v>
      </c>
      <c r="Q719" s="269">
        <v>1128</v>
      </c>
      <c r="R719" s="307">
        <v>1.3120000000000001</v>
      </c>
      <c r="S719" s="307"/>
      <c r="T719" s="271">
        <v>7.15</v>
      </c>
      <c r="U719" s="267"/>
      <c r="V719" s="268"/>
      <c r="W719" s="267"/>
      <c r="X719" s="270"/>
      <c r="Y719" s="274"/>
      <c r="Z719" s="290"/>
      <c r="AA719" s="274"/>
      <c r="AB719" s="275"/>
      <c r="AC719" s="274"/>
      <c r="AD719" s="265"/>
      <c r="AE719" s="274">
        <v>2.41E-2</v>
      </c>
      <c r="AF719" s="274"/>
      <c r="AG719" s="275"/>
      <c r="AH719" s="274"/>
      <c r="AI719" s="274"/>
      <c r="AJ719" s="275"/>
      <c r="AK719" s="270"/>
      <c r="AL719" s="274"/>
      <c r="AM719" s="275"/>
      <c r="AN719" s="274"/>
      <c r="AO719" s="275"/>
      <c r="AP719" s="274"/>
      <c r="AQ719" s="277">
        <f t="shared" si="99"/>
        <v>11</v>
      </c>
      <c r="AR719" s="275" t="s">
        <v>737</v>
      </c>
      <c r="AS719" s="267"/>
      <c r="AT719" s="273"/>
      <c r="AU719" s="272"/>
      <c r="AV719" s="272"/>
      <c r="AW719" s="268"/>
      <c r="AX719" s="273"/>
      <c r="AY719" s="273"/>
      <c r="AZ719" s="275"/>
      <c r="BA719" s="268"/>
      <c r="BB719" s="268"/>
      <c r="BC719" s="268"/>
      <c r="BD719" s="268"/>
      <c r="BE719" s="267"/>
      <c r="BF719" s="275"/>
      <c r="BG719" s="275"/>
      <c r="BH719" s="275"/>
      <c r="BI719" s="275"/>
      <c r="BJ719" s="278">
        <v>45964</v>
      </c>
      <c r="BK719" s="279">
        <v>45965</v>
      </c>
      <c r="BL719" s="431" t="s">
        <v>7071</v>
      </c>
      <c r="BM719" s="272" t="s">
        <v>5673</v>
      </c>
      <c r="BN719" s="422">
        <v>5</v>
      </c>
      <c r="BO719" s="1381">
        <v>7</v>
      </c>
      <c r="BP719" s="303"/>
      <c r="BQ719" s="293">
        <v>45960</v>
      </c>
      <c r="BR719" s="284" t="s">
        <v>7072</v>
      </c>
      <c r="BS719" s="280" t="str">
        <f>IF(_DBcomps[[#This Row],[Problem]]="","Yes","No")</f>
        <v>Yes</v>
      </c>
      <c r="BT719" s="273"/>
      <c r="BU719" s="273"/>
      <c r="BV719" s="273">
        <v>1</v>
      </c>
      <c r="BW719" s="294"/>
      <c r="BX719" s="273">
        <v>5</v>
      </c>
      <c r="BY719" s="279" t="s">
        <v>1259</v>
      </c>
      <c r="BZ719" s="267"/>
      <c r="CA719" s="279"/>
      <c r="CB719" s="279"/>
      <c r="CC719" s="279"/>
      <c r="CD719" s="1283"/>
      <c r="CE719" s="245"/>
      <c r="CF719" s="245"/>
      <c r="CG719" s="245"/>
    </row>
    <row r="720" spans="1:85">
      <c r="A720" s="265" t="s">
        <v>58</v>
      </c>
      <c r="B720" s="2" t="s">
        <v>1637</v>
      </c>
      <c r="C720" s="2" t="s">
        <v>1638</v>
      </c>
      <c r="D720" s="265" t="s">
        <v>7089</v>
      </c>
      <c r="E720" s="265">
        <v>45966</v>
      </c>
      <c r="F720" s="266" t="str">
        <f>IF(_DBcomps[[#This Row],[Lab RTS]]="","No","Yes")</f>
        <v>No</v>
      </c>
      <c r="G720" s="267">
        <v>53.65</v>
      </c>
      <c r="H720" s="267"/>
      <c r="I720" s="267"/>
      <c r="J720" s="267"/>
      <c r="K720" s="267"/>
      <c r="L720" s="268"/>
      <c r="M720" s="275"/>
      <c r="N720" s="267"/>
      <c r="O720" s="267"/>
      <c r="P720" s="297">
        <v>10.029999999999999</v>
      </c>
      <c r="Q720" s="269">
        <v>1100</v>
      </c>
      <c r="R720" s="307">
        <v>1.335</v>
      </c>
      <c r="S720" s="307"/>
      <c r="T720" s="271">
        <v>7.14</v>
      </c>
      <c r="U720" s="267"/>
      <c r="V720" s="268"/>
      <c r="W720" s="267"/>
      <c r="X720" s="270"/>
      <c r="Y720" s="274"/>
      <c r="Z720" s="290"/>
      <c r="AA720" s="274"/>
      <c r="AB720" s="275"/>
      <c r="AC720" s="274"/>
      <c r="AD720" s="265"/>
      <c r="AE720" s="274" t="s">
        <v>1505</v>
      </c>
      <c r="AF720" s="274"/>
      <c r="AG720" s="275"/>
      <c r="AH720" s="274"/>
      <c r="AI720" s="274"/>
      <c r="AJ720" s="275"/>
      <c r="AK720" s="270"/>
      <c r="AL720" s="274"/>
      <c r="AM720" s="275"/>
      <c r="AN720" s="274"/>
      <c r="AO720" s="275"/>
      <c r="AP720" s="274"/>
      <c r="AQ720" s="277">
        <f t="shared" si="99"/>
        <v>11</v>
      </c>
      <c r="AR720" s="275" t="s">
        <v>737</v>
      </c>
      <c r="AS720" s="267"/>
      <c r="AT720" s="273"/>
      <c r="AU720" s="272"/>
      <c r="AV720" s="272"/>
      <c r="AW720" s="268"/>
      <c r="AX720" s="273"/>
      <c r="AY720" s="273"/>
      <c r="AZ720" s="275"/>
      <c r="BA720" s="268"/>
      <c r="BB720" s="268"/>
      <c r="BC720" s="268"/>
      <c r="BD720" s="268"/>
      <c r="BE720" s="267"/>
      <c r="BF720" s="275"/>
      <c r="BG720" s="275"/>
      <c r="BH720" s="275"/>
      <c r="BI720" s="275"/>
      <c r="BJ720" s="278">
        <v>45966</v>
      </c>
      <c r="BK720" s="279"/>
      <c r="BL720" s="431" t="s">
        <v>7090</v>
      </c>
      <c r="BM720" s="272" t="s">
        <v>5673</v>
      </c>
      <c r="BN720" s="422">
        <v>7</v>
      </c>
      <c r="BO720" s="1381">
        <v>7</v>
      </c>
      <c r="BP720" s="303"/>
      <c r="BQ720" s="293">
        <v>45961</v>
      </c>
      <c r="BR720" s="284" t="s">
        <v>7091</v>
      </c>
      <c r="BS720" s="280" t="str">
        <f>IF(_DBcomps[[#This Row],[Problem]]="","Yes","No")</f>
        <v>Yes</v>
      </c>
      <c r="BT720" s="273"/>
      <c r="BU720" s="273"/>
      <c r="BV720" s="273">
        <v>1</v>
      </c>
      <c r="BW720" s="294"/>
      <c r="BX720" s="273">
        <v>5</v>
      </c>
      <c r="BY720" s="279" t="s">
        <v>1259</v>
      </c>
      <c r="BZ720" s="267"/>
      <c r="CA720" s="279"/>
      <c r="CB720" s="279"/>
      <c r="CC720" s="279"/>
      <c r="CD720" s="1283"/>
      <c r="CE720" s="245"/>
      <c r="CF720" s="245"/>
      <c r="CG720" s="245"/>
    </row>
    <row r="721" spans="1:85">
      <c r="A721" s="265" t="s">
        <v>58</v>
      </c>
      <c r="B721" s="2" t="s">
        <v>1637</v>
      </c>
      <c r="C721" s="2" t="s">
        <v>1638</v>
      </c>
      <c r="D721" s="265" t="s">
        <v>7100</v>
      </c>
      <c r="E721" s="1574">
        <v>45966</v>
      </c>
      <c r="F721" s="1603" t="str">
        <f>IF(_DBcomps[[#This Row],[Lab RTS]]="","No","Yes")</f>
        <v>No</v>
      </c>
      <c r="G721" s="1575">
        <v>53.21</v>
      </c>
      <c r="H721" s="1575"/>
      <c r="I721" s="1575"/>
      <c r="J721" s="1575"/>
      <c r="K721" s="1575"/>
      <c r="L721" s="1576"/>
      <c r="M721" s="1577"/>
      <c r="N721" s="1575"/>
      <c r="O721" s="1575"/>
      <c r="P721" s="1604">
        <v>10.050000000000001</v>
      </c>
      <c r="Q721" s="1578">
        <v>1096</v>
      </c>
      <c r="R721" s="1599">
        <v>1.3140000000000001</v>
      </c>
      <c r="S721" s="1599"/>
      <c r="T721" s="1594">
        <v>7.38</v>
      </c>
      <c r="U721" s="1575"/>
      <c r="V721" s="1576"/>
      <c r="W721" s="1575"/>
      <c r="X721" s="1579"/>
      <c r="Y721" s="1581"/>
      <c r="Z721" s="1582"/>
      <c r="AA721" s="1581"/>
      <c r="AB721" s="1577"/>
      <c r="AC721" s="1581"/>
      <c r="AD721" s="1574"/>
      <c r="AE721" s="274" t="s">
        <v>1505</v>
      </c>
      <c r="AF721" s="1581"/>
      <c r="AG721" s="1577"/>
      <c r="AH721" s="1581"/>
      <c r="AI721" s="1581"/>
      <c r="AJ721" s="1577"/>
      <c r="AK721" s="1579"/>
      <c r="AL721" s="1581"/>
      <c r="AM721" s="1577"/>
      <c r="AN721" s="1581"/>
      <c r="AO721" s="1577"/>
      <c r="AP721" s="1581"/>
      <c r="AQ721" s="1583">
        <f t="shared" si="99"/>
        <v>11</v>
      </c>
      <c r="AR721" s="275" t="s">
        <v>737</v>
      </c>
      <c r="AS721" s="1575"/>
      <c r="AT721" s="1584"/>
      <c r="AU721" s="1585"/>
      <c r="AV721" s="1585"/>
      <c r="AW721" s="1576"/>
      <c r="AX721" s="1584"/>
      <c r="AY721" s="1584"/>
      <c r="AZ721" s="1577"/>
      <c r="BA721" s="268"/>
      <c r="BB721" s="1576"/>
      <c r="BC721" s="1576"/>
      <c r="BD721" s="1576"/>
      <c r="BE721" s="1575"/>
      <c r="BF721" s="1577"/>
      <c r="BG721" s="1577"/>
      <c r="BH721" s="1577"/>
      <c r="BI721" s="1577"/>
      <c r="BJ721" s="1595">
        <v>45967</v>
      </c>
      <c r="BK721" s="1587"/>
      <c r="BL721" s="431" t="s">
        <v>7102</v>
      </c>
      <c r="BM721" s="272" t="s">
        <v>5673</v>
      </c>
      <c r="BN721" s="1588">
        <v>6</v>
      </c>
      <c r="BO721" s="1381">
        <v>7</v>
      </c>
      <c r="BP721" s="1589"/>
      <c r="BQ721" s="1590">
        <v>45962</v>
      </c>
      <c r="BR721" s="284" t="s">
        <v>7103</v>
      </c>
      <c r="BS721" s="1596" t="str">
        <f>IF(_DBcomps[[#This Row],[Problem]]="","Yes","No")</f>
        <v>Yes</v>
      </c>
      <c r="BT721" s="273"/>
      <c r="BU721" s="273"/>
      <c r="BV721" s="273">
        <v>1</v>
      </c>
      <c r="BW721" s="294"/>
      <c r="BX721" s="273">
        <v>5</v>
      </c>
      <c r="BY721" s="279" t="s">
        <v>1259</v>
      </c>
      <c r="BZ721" s="1575"/>
      <c r="CA721" s="1587"/>
      <c r="CB721" s="1587"/>
      <c r="CC721" s="1587"/>
      <c r="CD721" s="1597"/>
      <c r="CE721" s="245"/>
      <c r="CF721" s="245"/>
      <c r="CG721" s="245"/>
    </row>
    <row r="722" spans="1:85">
      <c r="A722" s="265" t="s">
        <v>58</v>
      </c>
      <c r="B722" s="2" t="s">
        <v>1637</v>
      </c>
      <c r="C722" s="2" t="s">
        <v>1638</v>
      </c>
      <c r="D722" s="265" t="s">
        <v>7101</v>
      </c>
      <c r="E722" s="1574">
        <v>45966</v>
      </c>
      <c r="F722" s="1603" t="str">
        <f>IF(_DBcomps[[#This Row],[Lab RTS]]="","No","Yes")</f>
        <v>No</v>
      </c>
      <c r="G722" s="1575">
        <v>53.08</v>
      </c>
      <c r="H722" s="1575"/>
      <c r="I722" s="1575"/>
      <c r="J722" s="1575"/>
      <c r="K722" s="1575"/>
      <c r="L722" s="1576"/>
      <c r="M722" s="1577"/>
      <c r="N722" s="1575"/>
      <c r="O722" s="1575"/>
      <c r="P722" s="1604">
        <v>10.119999999999999</v>
      </c>
      <c r="Q722" s="1578">
        <v>980</v>
      </c>
      <c r="R722" s="1599">
        <v>1.3129999999999999</v>
      </c>
      <c r="S722" s="1599"/>
      <c r="T722" s="1594">
        <v>7.3</v>
      </c>
      <c r="U722" s="1575"/>
      <c r="V722" s="1576"/>
      <c r="W722" s="1575"/>
      <c r="X722" s="1579"/>
      <c r="Y722" s="1581"/>
      <c r="Z722" s="1582"/>
      <c r="AA722" s="1581"/>
      <c r="AB722" s="1577"/>
      <c r="AC722" s="1581"/>
      <c r="AD722" s="1574"/>
      <c r="AE722" s="274" t="s">
        <v>1505</v>
      </c>
      <c r="AF722" s="1581"/>
      <c r="AG722" s="1577"/>
      <c r="AH722" s="1581"/>
      <c r="AI722" s="1581"/>
      <c r="AJ722" s="1577"/>
      <c r="AK722" s="1579"/>
      <c r="AL722" s="1581"/>
      <c r="AM722" s="1577"/>
      <c r="AN722" s="1581"/>
      <c r="AO722" s="1577"/>
      <c r="AP722" s="1581"/>
      <c r="AQ722" s="1583">
        <f t="shared" si="99"/>
        <v>11</v>
      </c>
      <c r="AR722" s="275" t="s">
        <v>737</v>
      </c>
      <c r="AS722" s="1575"/>
      <c r="AT722" s="1584"/>
      <c r="AU722" s="1585"/>
      <c r="AV722" s="1585"/>
      <c r="AW722" s="1576"/>
      <c r="AX722" s="1584"/>
      <c r="AY722" s="1584"/>
      <c r="AZ722" s="1577"/>
      <c r="BA722" s="268"/>
      <c r="BB722" s="1576"/>
      <c r="BC722" s="1576"/>
      <c r="BD722" s="1576"/>
      <c r="BE722" s="1575"/>
      <c r="BF722" s="1577"/>
      <c r="BG722" s="1577"/>
      <c r="BH722" s="1577"/>
      <c r="BI722" s="1577"/>
      <c r="BJ722" s="1595">
        <v>45967</v>
      </c>
      <c r="BK722" s="1587"/>
      <c r="BL722" s="431" t="s">
        <v>7104</v>
      </c>
      <c r="BM722" s="272" t="s">
        <v>5673</v>
      </c>
      <c r="BN722" s="1588">
        <v>6</v>
      </c>
      <c r="BO722" s="1381">
        <v>7</v>
      </c>
      <c r="BP722" s="1589"/>
      <c r="BQ722" s="1590">
        <v>45962</v>
      </c>
      <c r="BR722" s="284" t="s">
        <v>7105</v>
      </c>
      <c r="BS722" s="1596" t="str">
        <f>IF(_DBcomps[[#This Row],[Problem]]="","Yes","No")</f>
        <v>Yes</v>
      </c>
      <c r="BT722" s="273"/>
      <c r="BU722" s="273"/>
      <c r="BV722" s="273">
        <v>1</v>
      </c>
      <c r="BW722" s="294"/>
      <c r="BX722" s="273">
        <v>5</v>
      </c>
      <c r="BY722" s="279" t="s">
        <v>1259</v>
      </c>
      <c r="BZ722" s="1122">
        <v>1.34</v>
      </c>
      <c r="CA722" s="1587"/>
      <c r="CB722" s="1587"/>
      <c r="CC722" s="1587"/>
      <c r="CD722" s="1283" t="s">
        <v>6481</v>
      </c>
      <c r="CE722" s="245"/>
      <c r="CF722" s="245"/>
      <c r="CG722" s="245"/>
    </row>
    <row r="723" spans="1:85">
      <c r="A723" s="265" t="s">
        <v>58</v>
      </c>
      <c r="B723" s="2" t="s">
        <v>1562</v>
      </c>
      <c r="C723" s="2" t="s">
        <v>158</v>
      </c>
      <c r="D723" s="265" t="s">
        <v>3013</v>
      </c>
      <c r="E723" s="265">
        <v>45744</v>
      </c>
      <c r="F723" s="266" t="str">
        <f>IF(_DBcomps[[#This Row],[Lab RTS]]="","No","Yes")</f>
        <v>Yes</v>
      </c>
      <c r="G723" s="267">
        <v>39.03</v>
      </c>
      <c r="H723" s="267"/>
      <c r="I723" s="267"/>
      <c r="J723" s="267"/>
      <c r="K723" s="267"/>
      <c r="L723" s="268"/>
      <c r="M723" s="275"/>
      <c r="N723" s="267">
        <v>2.87</v>
      </c>
      <c r="O723" s="267"/>
      <c r="P723" s="297">
        <v>8.02</v>
      </c>
      <c r="Q723" s="269">
        <v>1052</v>
      </c>
      <c r="R723" s="307">
        <v>1.3089999999999999</v>
      </c>
      <c r="S723" s="307"/>
      <c r="T723" s="271">
        <v>7.56</v>
      </c>
      <c r="U723" s="267"/>
      <c r="V723" s="268"/>
      <c r="W723" s="267"/>
      <c r="X723" s="270"/>
      <c r="Y723" s="274"/>
      <c r="Z723" s="290"/>
      <c r="AA723" s="274"/>
      <c r="AB723" s="275"/>
      <c r="AC723" s="274"/>
      <c r="AD723" s="265"/>
      <c r="AE723" s="274" t="s">
        <v>1505</v>
      </c>
      <c r="AF723" s="274"/>
      <c r="AG723" s="275"/>
      <c r="AH723" s="274"/>
      <c r="AI723" s="274"/>
      <c r="AJ723" s="275"/>
      <c r="AK723" s="270"/>
      <c r="AL723" s="274"/>
      <c r="AM723" s="275"/>
      <c r="AN723" s="274"/>
      <c r="AO723" s="275"/>
      <c r="AP723" s="274"/>
      <c r="AQ723" s="277">
        <f t="shared" si="56"/>
        <v>3</v>
      </c>
      <c r="AR723" s="275" t="s">
        <v>2989</v>
      </c>
      <c r="AS723" s="267"/>
      <c r="AT723" s="273"/>
      <c r="AU723" s="272"/>
      <c r="AV723" s="272"/>
      <c r="AW723" s="268"/>
      <c r="AX723" s="273"/>
      <c r="AY723" s="273"/>
      <c r="AZ723" s="275"/>
      <c r="BA723" s="268"/>
      <c r="BB723" s="268"/>
      <c r="BC723" s="268"/>
      <c r="BD723" s="268"/>
      <c r="BE723" s="267"/>
      <c r="BF723" s="275"/>
      <c r="BG723" s="275"/>
      <c r="BH723" s="275"/>
      <c r="BI723" s="275"/>
      <c r="BJ723" s="278">
        <v>45747</v>
      </c>
      <c r="BK723" s="305">
        <v>45747</v>
      </c>
      <c r="BL723" s="432" t="s">
        <v>3014</v>
      </c>
      <c r="BM723" s="272"/>
      <c r="BN723" s="422">
        <v>6</v>
      </c>
      <c r="BO723" s="422">
        <v>7</v>
      </c>
      <c r="BP723" s="303"/>
      <c r="BQ723" s="293">
        <v>45742</v>
      </c>
      <c r="BR723" s="284" t="s">
        <v>3015</v>
      </c>
      <c r="BS723" s="280" t="str">
        <f>IF(_DBcomps[[#This Row],[Problem]]="","Yes","No")</f>
        <v>Yes</v>
      </c>
      <c r="BT723" s="273"/>
      <c r="BU723" s="273"/>
      <c r="BV723" s="273">
        <v>1</v>
      </c>
      <c r="BW723" s="273"/>
      <c r="BX723" s="273">
        <v>5</v>
      </c>
      <c r="BY723" s="279" t="s">
        <v>1259</v>
      </c>
      <c r="BZ723" s="267"/>
      <c r="CA723" s="279"/>
      <c r="CB723" s="279"/>
      <c r="CC723" s="279"/>
      <c r="CD723" s="1283"/>
      <c r="CE723" s="245"/>
      <c r="CF723" s="245"/>
      <c r="CG723" s="245"/>
    </row>
    <row r="724" spans="1:85">
      <c r="A724" s="287" t="s">
        <v>58</v>
      </c>
      <c r="B724" s="288" t="s">
        <v>1562</v>
      </c>
      <c r="C724" s="288" t="s">
        <v>158</v>
      </c>
      <c r="D724" s="287" t="s">
        <v>2985</v>
      </c>
      <c r="E724" s="265">
        <v>45744</v>
      </c>
      <c r="F724" s="266" t="str">
        <f>IF(_DBcomps[[#This Row],[Lab RTS]]="","No","Yes")</f>
        <v>Yes</v>
      </c>
      <c r="G724" s="267">
        <v>38.33</v>
      </c>
      <c r="H724" s="267"/>
      <c r="I724" s="267"/>
      <c r="J724" s="267"/>
      <c r="K724" s="267"/>
      <c r="L724" s="268"/>
      <c r="M724" s="275"/>
      <c r="N724" s="267">
        <v>2.95</v>
      </c>
      <c r="O724" s="267"/>
      <c r="P724" s="297">
        <v>8.16</v>
      </c>
      <c r="Q724" s="269">
        <v>1210</v>
      </c>
      <c r="R724" s="582">
        <v>1.294</v>
      </c>
      <c r="S724" s="582"/>
      <c r="T724" s="271">
        <v>7.62</v>
      </c>
      <c r="U724" s="271"/>
      <c r="V724" s="268"/>
      <c r="W724" s="267"/>
      <c r="X724" s="270"/>
      <c r="Y724" s="274"/>
      <c r="Z724" s="290"/>
      <c r="AA724" s="274"/>
      <c r="AB724" s="275"/>
      <c r="AC724" s="274"/>
      <c r="AD724" s="265"/>
      <c r="AE724" s="274" t="s">
        <v>1505</v>
      </c>
      <c r="AF724" s="274"/>
      <c r="AG724" s="275"/>
      <c r="AH724" s="274"/>
      <c r="AI724" s="274"/>
      <c r="AJ724" s="275"/>
      <c r="AK724" s="270"/>
      <c r="AL724" s="274"/>
      <c r="AM724" s="275"/>
      <c r="AN724" s="274"/>
      <c r="AO724" s="275"/>
      <c r="AP724" s="274"/>
      <c r="AQ724" s="277">
        <f t="shared" ref="AQ724" si="100">MONTH(E724)</f>
        <v>3</v>
      </c>
      <c r="AR724" s="275" t="s">
        <v>2989</v>
      </c>
      <c r="AS724" s="267"/>
      <c r="AT724" s="273"/>
      <c r="AU724" s="272"/>
      <c r="AV724" s="272"/>
      <c r="AW724" s="268"/>
      <c r="AX724" s="273"/>
      <c r="AY724" s="273"/>
      <c r="AZ724" s="275"/>
      <c r="BA724" s="268"/>
      <c r="BB724" s="268"/>
      <c r="BC724" s="268"/>
      <c r="BD724" s="268"/>
      <c r="BE724" s="267"/>
      <c r="BF724" s="275"/>
      <c r="BG724" s="275"/>
      <c r="BH724" s="275"/>
      <c r="BI724" s="275"/>
      <c r="BJ724" s="278">
        <v>45746</v>
      </c>
      <c r="BK724" s="305">
        <v>45746</v>
      </c>
      <c r="BL724" s="432" t="s">
        <v>2987</v>
      </c>
      <c r="BM724" s="272"/>
      <c r="BN724" s="621">
        <v>10</v>
      </c>
      <c r="BO724" s="422">
        <v>7</v>
      </c>
      <c r="BP724" s="303"/>
      <c r="BQ724" s="623">
        <v>45744</v>
      </c>
      <c r="BR724" s="624" t="s">
        <v>2990</v>
      </c>
      <c r="BS724" s="280" t="str">
        <f>IF(_DBcomps[[#This Row],[Problem]]="","Yes","No")</f>
        <v>No</v>
      </c>
      <c r="BT724" s="273"/>
      <c r="BU724" s="273"/>
      <c r="BV724" s="273">
        <v>1</v>
      </c>
      <c r="BW724" s="273">
        <v>1</v>
      </c>
      <c r="BX724" s="273">
        <v>5</v>
      </c>
      <c r="BY724" s="279" t="s">
        <v>1259</v>
      </c>
      <c r="BZ724" s="267">
        <v>20.22</v>
      </c>
      <c r="CA724" s="279" t="s">
        <v>1334</v>
      </c>
      <c r="CB724" s="279" t="s">
        <v>1245</v>
      </c>
      <c r="CC724" s="279" t="s">
        <v>1249</v>
      </c>
      <c r="CD724" s="1283"/>
      <c r="CE724" s="245"/>
      <c r="CF724" s="245"/>
      <c r="CG724" s="245"/>
    </row>
    <row r="725" spans="1:85">
      <c r="A725" s="287" t="s">
        <v>58</v>
      </c>
      <c r="B725" s="288" t="s">
        <v>1562</v>
      </c>
      <c r="C725" s="288" t="s">
        <v>158</v>
      </c>
      <c r="D725" s="287" t="s">
        <v>2986</v>
      </c>
      <c r="E725" s="265">
        <v>45745</v>
      </c>
      <c r="F725" s="266" t="str">
        <f>IF(_DBcomps[[#This Row],[Lab RTS]]="","No","Yes")</f>
        <v>Yes</v>
      </c>
      <c r="G725" s="267">
        <v>37.97</v>
      </c>
      <c r="H725" s="267"/>
      <c r="I725" s="267"/>
      <c r="J725" s="267"/>
      <c r="K725" s="267"/>
      <c r="L725" s="268"/>
      <c r="M725" s="275"/>
      <c r="N725" s="267">
        <v>2.91</v>
      </c>
      <c r="O725" s="267"/>
      <c r="P725" s="297">
        <v>7.92</v>
      </c>
      <c r="Q725" s="269">
        <v>1204</v>
      </c>
      <c r="R725" s="582">
        <v>1.2929999999999999</v>
      </c>
      <c r="S725" s="582"/>
      <c r="T725" s="271">
        <v>8.2899999999999991</v>
      </c>
      <c r="U725" s="271"/>
      <c r="V725" s="268"/>
      <c r="W725" s="267"/>
      <c r="X725" s="270"/>
      <c r="Y725" s="274"/>
      <c r="Z725" s="290"/>
      <c r="AA725" s="274"/>
      <c r="AB725" s="275"/>
      <c r="AC725" s="274"/>
      <c r="AD725" s="265"/>
      <c r="AE725" s="274" t="s">
        <v>1505</v>
      </c>
      <c r="AF725" s="274"/>
      <c r="AG725" s="275"/>
      <c r="AH725" s="274"/>
      <c r="AI725" s="274"/>
      <c r="AJ725" s="275"/>
      <c r="AK725" s="270"/>
      <c r="AL725" s="274"/>
      <c r="AM725" s="275"/>
      <c r="AN725" s="274"/>
      <c r="AO725" s="275"/>
      <c r="AP725" s="274"/>
      <c r="AQ725" s="277">
        <f t="shared" ref="AQ725:AQ747" si="101">MONTH(E725)</f>
        <v>3</v>
      </c>
      <c r="AR725" s="275" t="s">
        <v>2989</v>
      </c>
      <c r="AS725" s="267"/>
      <c r="AT725" s="273"/>
      <c r="AU725" s="272"/>
      <c r="AV725" s="272"/>
      <c r="AW725" s="268"/>
      <c r="AX725" s="273"/>
      <c r="AY725" s="273"/>
      <c r="AZ725" s="275"/>
      <c r="BA725" s="268"/>
      <c r="BB725" s="268"/>
      <c r="BC725" s="268"/>
      <c r="BD725" s="268"/>
      <c r="BE725" s="267"/>
      <c r="BF725" s="275"/>
      <c r="BG725" s="275"/>
      <c r="BH725" s="275"/>
      <c r="BI725" s="275"/>
      <c r="BJ725" s="278">
        <v>45746</v>
      </c>
      <c r="BK725" s="305">
        <v>45746</v>
      </c>
      <c r="BL725" s="432" t="s">
        <v>2988</v>
      </c>
      <c r="BM725" s="272"/>
      <c r="BN725" s="621">
        <v>8</v>
      </c>
      <c r="BO725" s="422">
        <v>7</v>
      </c>
      <c r="BP725" s="303"/>
      <c r="BQ725" s="623">
        <v>45744</v>
      </c>
      <c r="BR725" s="624" t="s">
        <v>2991</v>
      </c>
      <c r="BS725" s="280" t="str">
        <f>IF(_DBcomps[[#This Row],[Problem]]="","Yes","No")</f>
        <v>Yes</v>
      </c>
      <c r="BT725" s="273"/>
      <c r="BU725" s="273"/>
      <c r="BV725" s="273">
        <v>1</v>
      </c>
      <c r="BW725" s="273"/>
      <c r="BX725" s="273">
        <v>5</v>
      </c>
      <c r="BY725" s="279" t="s">
        <v>1259</v>
      </c>
      <c r="BZ725" s="267"/>
      <c r="CA725" s="279"/>
      <c r="CB725" s="279"/>
      <c r="CC725" s="279"/>
      <c r="CD725" s="1283"/>
      <c r="CE725" s="245"/>
      <c r="CF725" s="245"/>
      <c r="CG725" s="245"/>
    </row>
    <row r="726" spans="1:85">
      <c r="A726" s="265" t="s">
        <v>58</v>
      </c>
      <c r="B726" s="2" t="s">
        <v>1562</v>
      </c>
      <c r="C726" s="2" t="s">
        <v>158</v>
      </c>
      <c r="D726" s="265" t="s">
        <v>3007</v>
      </c>
      <c r="E726" s="265">
        <v>45747</v>
      </c>
      <c r="F726" s="266" t="str">
        <f>IF(_DBcomps[[#This Row],[Lab RTS]]="","No","Yes")</f>
        <v>Yes</v>
      </c>
      <c r="G726" s="267">
        <v>38.6</v>
      </c>
      <c r="H726" s="267"/>
      <c r="I726" s="267"/>
      <c r="J726" s="267"/>
      <c r="K726" s="267"/>
      <c r="L726" s="268"/>
      <c r="M726" s="275"/>
      <c r="N726" s="267">
        <v>2.68</v>
      </c>
      <c r="O726" s="267"/>
      <c r="P726" s="297">
        <v>8.67</v>
      </c>
      <c r="Q726" s="269">
        <v>1168</v>
      </c>
      <c r="R726" s="307">
        <v>1.288</v>
      </c>
      <c r="S726" s="307"/>
      <c r="T726" s="271">
        <v>7.61</v>
      </c>
      <c r="U726" s="267"/>
      <c r="V726" s="268"/>
      <c r="W726" s="267"/>
      <c r="X726" s="270"/>
      <c r="Y726" s="274"/>
      <c r="Z726" s="290"/>
      <c r="AA726" s="274"/>
      <c r="AB726" s="275"/>
      <c r="AC726" s="274"/>
      <c r="AD726" s="265"/>
      <c r="AE726" s="274" t="s">
        <v>1505</v>
      </c>
      <c r="AF726" s="274"/>
      <c r="AG726" s="275"/>
      <c r="AH726" s="274"/>
      <c r="AI726" s="274"/>
      <c r="AJ726" s="275"/>
      <c r="AK726" s="270"/>
      <c r="AL726" s="274"/>
      <c r="AM726" s="275"/>
      <c r="AN726" s="274"/>
      <c r="AO726" s="275"/>
      <c r="AP726" s="274"/>
      <c r="AQ726" s="277">
        <f t="shared" ref="AQ726:AQ741" si="102">MONTH(E726)</f>
        <v>3</v>
      </c>
      <c r="AR726" s="275" t="s">
        <v>2989</v>
      </c>
      <c r="AS726" s="267"/>
      <c r="AT726" s="273"/>
      <c r="AU726" s="272"/>
      <c r="AV726" s="272"/>
      <c r="AW726" s="268"/>
      <c r="AX726" s="273"/>
      <c r="AY726" s="273"/>
      <c r="AZ726" s="275"/>
      <c r="BA726" s="268"/>
      <c r="BB726" s="268"/>
      <c r="BC726" s="268"/>
      <c r="BD726" s="268"/>
      <c r="BE726" s="267"/>
      <c r="BF726" s="275"/>
      <c r="BG726" s="275"/>
      <c r="BH726" s="275"/>
      <c r="BI726" s="275"/>
      <c r="BJ726" s="278">
        <v>45747</v>
      </c>
      <c r="BK726" s="305">
        <v>45747</v>
      </c>
      <c r="BL726" s="432" t="s">
        <v>3008</v>
      </c>
      <c r="BM726" s="272"/>
      <c r="BN726" s="422">
        <v>8</v>
      </c>
      <c r="BO726" s="422">
        <v>7</v>
      </c>
      <c r="BP726" s="303"/>
      <c r="BQ726" s="293">
        <v>45744</v>
      </c>
      <c r="BR726" s="284" t="s">
        <v>1370</v>
      </c>
      <c r="BS726" s="280" t="str">
        <f>IF(_DBcomps[[#This Row],[Problem]]="","Yes","No")</f>
        <v>Yes</v>
      </c>
      <c r="BT726" s="273"/>
      <c r="BU726" s="273"/>
      <c r="BV726" s="273">
        <v>1</v>
      </c>
      <c r="BW726" s="273"/>
      <c r="BX726" s="273">
        <v>5</v>
      </c>
      <c r="BY726" s="279" t="s">
        <v>1259</v>
      </c>
      <c r="BZ726" s="267"/>
      <c r="CA726" s="279"/>
      <c r="CB726" s="279"/>
      <c r="CC726" s="279"/>
      <c r="CD726" s="1283"/>
      <c r="CE726" s="245"/>
      <c r="CF726" s="245"/>
      <c r="CG726" s="245"/>
    </row>
    <row r="727" spans="1:85">
      <c r="A727" s="265" t="s">
        <v>58</v>
      </c>
      <c r="B727" s="2" t="s">
        <v>1562</v>
      </c>
      <c r="C727" s="2" t="s">
        <v>158</v>
      </c>
      <c r="D727" s="265" t="s">
        <v>3010</v>
      </c>
      <c r="E727" s="1091">
        <v>45747</v>
      </c>
      <c r="F727" s="1092" t="str">
        <f>IF(_DBcomps[[#This Row],[Lab RTS]]="","No","Yes")</f>
        <v>Yes</v>
      </c>
      <c r="G727" s="1093">
        <v>38.4</v>
      </c>
      <c r="H727" s="1093"/>
      <c r="I727" s="1093"/>
      <c r="J727" s="1093"/>
      <c r="K727" s="1093"/>
      <c r="L727" s="1094"/>
      <c r="M727" s="1095"/>
      <c r="N727" s="1093">
        <v>2.4</v>
      </c>
      <c r="O727" s="1093"/>
      <c r="P727" s="1096">
        <v>7.73</v>
      </c>
      <c r="Q727" s="1097">
        <v>1088</v>
      </c>
      <c r="R727" s="1098">
        <v>1.3069999999999999</v>
      </c>
      <c r="S727" s="1098"/>
      <c r="T727" s="1099">
        <v>7.21</v>
      </c>
      <c r="U727" s="1093"/>
      <c r="V727" s="1094"/>
      <c r="W727" s="1093"/>
      <c r="X727" s="1100"/>
      <c r="Y727" s="1101"/>
      <c r="Z727" s="1102"/>
      <c r="AA727" s="1101"/>
      <c r="AB727" s="1095"/>
      <c r="AC727" s="1101"/>
      <c r="AD727" s="1091"/>
      <c r="AE727" s="274" t="s">
        <v>1505</v>
      </c>
      <c r="AF727" s="1101"/>
      <c r="AG727" s="1095"/>
      <c r="AH727" s="1101"/>
      <c r="AI727" s="1101"/>
      <c r="AJ727" s="1095"/>
      <c r="AK727" s="1100"/>
      <c r="AL727" s="1101"/>
      <c r="AM727" s="1095"/>
      <c r="AN727" s="1101"/>
      <c r="AO727" s="1095"/>
      <c r="AP727" s="1101"/>
      <c r="AQ727" s="1103">
        <f t="shared" si="102"/>
        <v>3</v>
      </c>
      <c r="AR727" s="275" t="s">
        <v>2989</v>
      </c>
      <c r="AS727" s="1093"/>
      <c r="AT727" s="1104"/>
      <c r="AU727" s="1105"/>
      <c r="AV727" s="1105"/>
      <c r="AW727" s="1094"/>
      <c r="AX727" s="1104"/>
      <c r="AY727" s="1104"/>
      <c r="AZ727" s="1095"/>
      <c r="BA727" s="268"/>
      <c r="BB727" s="1094"/>
      <c r="BC727" s="1094"/>
      <c r="BD727" s="1094"/>
      <c r="BE727" s="1093"/>
      <c r="BF727" s="1095"/>
      <c r="BG727" s="1095"/>
      <c r="BH727" s="1095"/>
      <c r="BI727" s="1095"/>
      <c r="BJ727" s="1106">
        <v>45747</v>
      </c>
      <c r="BK727" s="1107">
        <v>45747</v>
      </c>
      <c r="BL727" s="432" t="s">
        <v>3011</v>
      </c>
      <c r="BM727" s="1105"/>
      <c r="BN727" s="1108">
        <v>12</v>
      </c>
      <c r="BO727" s="1108">
        <v>7</v>
      </c>
      <c r="BP727" s="1109"/>
      <c r="BQ727" s="1110">
        <v>45745</v>
      </c>
      <c r="BR727" s="284" t="s">
        <v>3012</v>
      </c>
      <c r="BS727" s="1111" t="str">
        <f>IF(_DBcomps[[#This Row],[Problem]]="","Yes","No")</f>
        <v>Yes</v>
      </c>
      <c r="BT727" s="273"/>
      <c r="BU727" s="1104"/>
      <c r="BV727" s="1104">
        <v>1</v>
      </c>
      <c r="BW727" s="1104"/>
      <c r="BX727" s="1104">
        <v>5</v>
      </c>
      <c r="BY727" s="279" t="s">
        <v>1259</v>
      </c>
      <c r="BZ727" s="1093"/>
      <c r="CA727" s="1112"/>
      <c r="CB727" s="1112"/>
      <c r="CC727" s="1112"/>
      <c r="CD727" s="1427"/>
      <c r="CE727" s="245"/>
      <c r="CF727" s="245"/>
      <c r="CG727" s="245"/>
    </row>
    <row r="728" spans="1:85">
      <c r="A728" s="265" t="s">
        <v>58</v>
      </c>
      <c r="B728" s="2" t="s">
        <v>1562</v>
      </c>
      <c r="C728" s="2" t="s">
        <v>158</v>
      </c>
      <c r="D728" s="265" t="s">
        <v>3016</v>
      </c>
      <c r="E728" s="1091">
        <v>45747</v>
      </c>
      <c r="F728" s="1092" t="str">
        <f>IF(_DBcomps[[#This Row],[Lab RTS]]="","No","Yes")</f>
        <v>Yes</v>
      </c>
      <c r="G728" s="1093">
        <v>38.229999999999997</v>
      </c>
      <c r="H728" s="1093"/>
      <c r="I728" s="1093"/>
      <c r="J728" s="1093"/>
      <c r="K728" s="1093"/>
      <c r="L728" s="1094"/>
      <c r="M728" s="1095"/>
      <c r="N728" s="1093">
        <v>2.29</v>
      </c>
      <c r="O728" s="1093"/>
      <c r="P728" s="1096">
        <v>7.34</v>
      </c>
      <c r="Q728" s="1097">
        <v>999</v>
      </c>
      <c r="R728" s="1098">
        <v>1.296</v>
      </c>
      <c r="S728" s="1098"/>
      <c r="T728" s="1099">
        <v>7.68</v>
      </c>
      <c r="U728" s="1093"/>
      <c r="V728" s="1094"/>
      <c r="W728" s="1093"/>
      <c r="X728" s="1100"/>
      <c r="Y728" s="1101"/>
      <c r="Z728" s="1102"/>
      <c r="AA728" s="1101"/>
      <c r="AB728" s="1095"/>
      <c r="AC728" s="1101"/>
      <c r="AD728" s="1091"/>
      <c r="AE728" s="274" t="s">
        <v>1505</v>
      </c>
      <c r="AF728" s="1101"/>
      <c r="AG728" s="1095"/>
      <c r="AH728" s="1101"/>
      <c r="AI728" s="1101"/>
      <c r="AJ728" s="1095"/>
      <c r="AK728" s="1100"/>
      <c r="AL728" s="1101"/>
      <c r="AM728" s="1095"/>
      <c r="AN728" s="1101"/>
      <c r="AO728" s="1095"/>
      <c r="AP728" s="1101"/>
      <c r="AQ728" s="1103">
        <f t="shared" si="102"/>
        <v>3</v>
      </c>
      <c r="AR728" s="275" t="s">
        <v>2989</v>
      </c>
      <c r="AS728" s="1093"/>
      <c r="AT728" s="1104"/>
      <c r="AU728" s="1105"/>
      <c r="AV728" s="1105"/>
      <c r="AW728" s="1094"/>
      <c r="AX728" s="1104"/>
      <c r="AY728" s="1104"/>
      <c r="AZ728" s="1095"/>
      <c r="BA728" s="268"/>
      <c r="BB728" s="1094"/>
      <c r="BC728" s="1094"/>
      <c r="BD728" s="1094"/>
      <c r="BE728" s="1093"/>
      <c r="BF728" s="1095"/>
      <c r="BG728" s="1095"/>
      <c r="BH728" s="1095"/>
      <c r="BI728" s="1095"/>
      <c r="BJ728" s="1106">
        <v>45747</v>
      </c>
      <c r="BK728" s="1107">
        <v>45747</v>
      </c>
      <c r="BL728" s="432" t="s">
        <v>3017</v>
      </c>
      <c r="BM728" s="1105"/>
      <c r="BN728" s="1108">
        <v>6</v>
      </c>
      <c r="BO728" s="1108">
        <v>7</v>
      </c>
      <c r="BP728" s="1109"/>
      <c r="BQ728" s="1110">
        <v>45746</v>
      </c>
      <c r="BR728" s="284" t="s">
        <v>3018</v>
      </c>
      <c r="BS728" s="1111" t="str">
        <f>IF(_DBcomps[[#This Row],[Problem]]="","Yes","No")</f>
        <v>Yes</v>
      </c>
      <c r="BT728" s="273"/>
      <c r="BU728" s="1104"/>
      <c r="BV728" s="1104">
        <v>1</v>
      </c>
      <c r="BW728" s="1104"/>
      <c r="BX728" s="1104">
        <v>5</v>
      </c>
      <c r="BY728" s="279" t="s">
        <v>1259</v>
      </c>
      <c r="BZ728" s="1093"/>
      <c r="CA728" s="1112"/>
      <c r="CB728" s="1112"/>
      <c r="CC728" s="1112"/>
      <c r="CD728" s="1427"/>
      <c r="CE728" s="245"/>
      <c r="CF728" s="245"/>
      <c r="CG728" s="245"/>
    </row>
    <row r="729" spans="1:85">
      <c r="A729" s="265" t="s">
        <v>58</v>
      </c>
      <c r="B729" s="2" t="s">
        <v>1562</v>
      </c>
      <c r="C729" s="2" t="s">
        <v>158</v>
      </c>
      <c r="D729" s="265" t="s">
        <v>3420</v>
      </c>
      <c r="E729" s="1091">
        <v>45764</v>
      </c>
      <c r="F729" s="1092" t="str">
        <f>IF(_DBcomps[[#This Row],[Lab RTS]]="","No","Yes")</f>
        <v>Yes</v>
      </c>
      <c r="G729" s="1093">
        <v>38.340000000000003</v>
      </c>
      <c r="H729" s="1093"/>
      <c r="I729" s="1093"/>
      <c r="J729" s="1093"/>
      <c r="K729" s="1093"/>
      <c r="L729" s="1094"/>
      <c r="M729" s="1095"/>
      <c r="N729" s="1093">
        <v>2.82</v>
      </c>
      <c r="O729" s="1093"/>
      <c r="P729" s="1096">
        <v>8.08</v>
      </c>
      <c r="Q729" s="1097">
        <v>924</v>
      </c>
      <c r="R729" s="1098">
        <v>1.2909999999999999</v>
      </c>
      <c r="S729" s="1098"/>
      <c r="T729" s="1099">
        <v>8.0399999999999991</v>
      </c>
      <c r="U729" s="1093"/>
      <c r="V729" s="1094"/>
      <c r="W729" s="1093"/>
      <c r="X729" s="1100"/>
      <c r="Y729" s="1101"/>
      <c r="Z729" s="1102"/>
      <c r="AA729" s="1101"/>
      <c r="AB729" s="1095"/>
      <c r="AC729" s="1101"/>
      <c r="AD729" s="1091"/>
      <c r="AE729" s="274" t="s">
        <v>1505</v>
      </c>
      <c r="AF729" s="1101"/>
      <c r="AG729" s="1095"/>
      <c r="AH729" s="1101"/>
      <c r="AI729" s="1101"/>
      <c r="AJ729" s="1095"/>
      <c r="AK729" s="1100"/>
      <c r="AL729" s="1101"/>
      <c r="AM729" s="1095"/>
      <c r="AN729" s="1101"/>
      <c r="AO729" s="1095"/>
      <c r="AP729" s="1101"/>
      <c r="AQ729" s="1103">
        <f t="shared" si="102"/>
        <v>4</v>
      </c>
      <c r="AR729" s="275" t="s">
        <v>2989</v>
      </c>
      <c r="AS729" s="1093"/>
      <c r="AT729" s="1104"/>
      <c r="AU729" s="1105"/>
      <c r="AV729" s="1105"/>
      <c r="AW729" s="1094"/>
      <c r="AX729" s="1104"/>
      <c r="AY729" s="1104"/>
      <c r="AZ729" s="1095"/>
      <c r="BA729" s="268"/>
      <c r="BB729" s="1094"/>
      <c r="BC729" s="1094"/>
      <c r="BD729" s="1094"/>
      <c r="BE729" s="1093"/>
      <c r="BF729" s="1095"/>
      <c r="BG729" s="1095"/>
      <c r="BH729" s="1095"/>
      <c r="BI729" s="1095"/>
      <c r="BJ729" s="1106">
        <v>45768</v>
      </c>
      <c r="BK729" s="1107">
        <v>45768</v>
      </c>
      <c r="BL729" s="432" t="s">
        <v>3423</v>
      </c>
      <c r="BM729" s="1105"/>
      <c r="BN729" s="1108">
        <v>11</v>
      </c>
      <c r="BO729" s="1108">
        <v>7</v>
      </c>
      <c r="BP729" s="1109"/>
      <c r="BQ729" s="1110">
        <v>45763</v>
      </c>
      <c r="BR729" s="284" t="s">
        <v>1291</v>
      </c>
      <c r="BS729" s="1111" t="str">
        <f>IF(_DBcomps[[#This Row],[Problem]]="","Yes","No")</f>
        <v>Yes</v>
      </c>
      <c r="BT729" s="273"/>
      <c r="BU729" s="1104"/>
      <c r="BV729" s="1104">
        <v>1</v>
      </c>
      <c r="BW729" s="1104"/>
      <c r="BX729" s="1104">
        <v>5</v>
      </c>
      <c r="BY729" s="279" t="s">
        <v>1259</v>
      </c>
      <c r="BZ729" s="1093"/>
      <c r="CA729" s="1112"/>
      <c r="CB729" s="1112"/>
      <c r="CC729" s="1112"/>
      <c r="CD729" s="1427"/>
      <c r="CE729" s="245"/>
      <c r="CF729" s="245"/>
      <c r="CG729" s="245"/>
    </row>
    <row r="730" spans="1:85">
      <c r="A730" s="265" t="s">
        <v>58</v>
      </c>
      <c r="B730" s="2" t="s">
        <v>1562</v>
      </c>
      <c r="C730" s="2" t="s">
        <v>158</v>
      </c>
      <c r="D730" s="265" t="s">
        <v>3421</v>
      </c>
      <c r="E730" s="1091">
        <v>45764</v>
      </c>
      <c r="F730" s="1092" t="str">
        <f>IF(_DBcomps[[#This Row],[Lab RTS]]="","No","Yes")</f>
        <v>Yes</v>
      </c>
      <c r="G730" s="1093">
        <v>38.11</v>
      </c>
      <c r="H730" s="1093"/>
      <c r="I730" s="1093"/>
      <c r="J730" s="1093"/>
      <c r="K730" s="1093"/>
      <c r="L730" s="1094"/>
      <c r="M730" s="1095"/>
      <c r="N730" s="1093">
        <v>2.64</v>
      </c>
      <c r="O730" s="1093"/>
      <c r="P730" s="1096">
        <v>6.86</v>
      </c>
      <c r="Q730" s="1097">
        <v>918</v>
      </c>
      <c r="R730" s="1098">
        <v>1.2849999999999999</v>
      </c>
      <c r="S730" s="1098"/>
      <c r="T730" s="1099">
        <v>7.94</v>
      </c>
      <c r="U730" s="1093"/>
      <c r="V730" s="1094"/>
      <c r="W730" s="1093"/>
      <c r="X730" s="1100"/>
      <c r="Y730" s="1101"/>
      <c r="Z730" s="1102"/>
      <c r="AA730" s="1101"/>
      <c r="AB730" s="1095"/>
      <c r="AC730" s="1101"/>
      <c r="AD730" s="1091"/>
      <c r="AE730" s="274" t="s">
        <v>1505</v>
      </c>
      <c r="AF730" s="1101"/>
      <c r="AG730" s="1095"/>
      <c r="AH730" s="1101"/>
      <c r="AI730" s="1101"/>
      <c r="AJ730" s="1095"/>
      <c r="AK730" s="1100"/>
      <c r="AL730" s="1101"/>
      <c r="AM730" s="1095"/>
      <c r="AN730" s="1101"/>
      <c r="AO730" s="1095"/>
      <c r="AP730" s="1101"/>
      <c r="AQ730" s="1103">
        <f t="shared" si="102"/>
        <v>4</v>
      </c>
      <c r="AR730" s="275" t="s">
        <v>2989</v>
      </c>
      <c r="AS730" s="1093"/>
      <c r="AT730" s="1104"/>
      <c r="AU730" s="1105"/>
      <c r="AV730" s="1105"/>
      <c r="AW730" s="1094"/>
      <c r="AX730" s="1104"/>
      <c r="AY730" s="1104"/>
      <c r="AZ730" s="1095"/>
      <c r="BA730" s="268"/>
      <c r="BB730" s="1094"/>
      <c r="BC730" s="1094"/>
      <c r="BD730" s="1094"/>
      <c r="BE730" s="1093"/>
      <c r="BF730" s="1095"/>
      <c r="BG730" s="1095"/>
      <c r="BH730" s="1095"/>
      <c r="BI730" s="1095"/>
      <c r="BJ730" s="1106">
        <v>45768</v>
      </c>
      <c r="BK730" s="1107">
        <v>45768</v>
      </c>
      <c r="BL730" s="432" t="s">
        <v>3424</v>
      </c>
      <c r="BM730" s="1105"/>
      <c r="BN730" s="1108">
        <v>10</v>
      </c>
      <c r="BO730" s="1108">
        <v>7</v>
      </c>
      <c r="BP730" s="1109"/>
      <c r="BQ730" s="1110">
        <v>45764</v>
      </c>
      <c r="BR730" s="284" t="s">
        <v>3426</v>
      </c>
      <c r="BS730" s="1111" t="str">
        <f>IF(_DBcomps[[#This Row],[Problem]]="","Yes","No")</f>
        <v>Yes</v>
      </c>
      <c r="BT730" s="273"/>
      <c r="BU730" s="1104"/>
      <c r="BV730" s="1104">
        <v>1</v>
      </c>
      <c r="BW730" s="1104"/>
      <c r="BX730" s="1104">
        <v>5</v>
      </c>
      <c r="BY730" s="279" t="s">
        <v>1259</v>
      </c>
      <c r="BZ730" s="1093"/>
      <c r="CA730" s="1112"/>
      <c r="CB730" s="1112"/>
      <c r="CC730" s="1112"/>
      <c r="CD730" s="1427"/>
      <c r="CE730" s="245"/>
      <c r="CF730" s="245"/>
      <c r="CG730" s="245"/>
    </row>
    <row r="731" spans="1:85">
      <c r="A731" s="265" t="s">
        <v>58</v>
      </c>
      <c r="B731" s="2" t="s">
        <v>1562</v>
      </c>
      <c r="C731" s="2" t="s">
        <v>158</v>
      </c>
      <c r="D731" s="265" t="s">
        <v>3422</v>
      </c>
      <c r="E731" s="1091">
        <v>45768</v>
      </c>
      <c r="F731" s="1092" t="str">
        <f>IF(_DBcomps[[#This Row],[Lab RTS]]="","No","Yes")</f>
        <v>Yes</v>
      </c>
      <c r="G731" s="1093">
        <v>38.090000000000003</v>
      </c>
      <c r="H731" s="1093"/>
      <c r="I731" s="1093"/>
      <c r="J731" s="1093"/>
      <c r="K731" s="1093"/>
      <c r="L731" s="1094"/>
      <c r="M731" s="1095"/>
      <c r="N731" s="1093">
        <v>2.61</v>
      </c>
      <c r="O731" s="1093"/>
      <c r="P731" s="1096">
        <v>7.61</v>
      </c>
      <c r="Q731" s="1097">
        <v>1156</v>
      </c>
      <c r="R731" s="1098">
        <v>1.294</v>
      </c>
      <c r="S731" s="1098"/>
      <c r="T731" s="1099">
        <v>8.35</v>
      </c>
      <c r="U731" s="1093"/>
      <c r="V731" s="1094"/>
      <c r="W731" s="1093"/>
      <c r="X731" s="1100"/>
      <c r="Y731" s="1101"/>
      <c r="Z731" s="1102"/>
      <c r="AA731" s="1101"/>
      <c r="AB731" s="1095"/>
      <c r="AC731" s="1101"/>
      <c r="AD731" s="1091"/>
      <c r="AE731" s="274" t="s">
        <v>1505</v>
      </c>
      <c r="AF731" s="1101"/>
      <c r="AG731" s="1095"/>
      <c r="AH731" s="1101"/>
      <c r="AI731" s="1101"/>
      <c r="AJ731" s="1095"/>
      <c r="AK731" s="1100"/>
      <c r="AL731" s="1101"/>
      <c r="AM731" s="1095"/>
      <c r="AN731" s="1101"/>
      <c r="AO731" s="1095"/>
      <c r="AP731" s="1101"/>
      <c r="AQ731" s="1103">
        <f t="shared" si="102"/>
        <v>4</v>
      </c>
      <c r="AR731" s="275" t="s">
        <v>2989</v>
      </c>
      <c r="AS731" s="1093"/>
      <c r="AT731" s="1104"/>
      <c r="AU731" s="1105"/>
      <c r="AV731" s="1105"/>
      <c r="AW731" s="1094"/>
      <c r="AX731" s="1104"/>
      <c r="AY731" s="1104"/>
      <c r="AZ731" s="1095"/>
      <c r="BA731" s="268"/>
      <c r="BB731" s="1094"/>
      <c r="BC731" s="1094"/>
      <c r="BD731" s="1094"/>
      <c r="BE731" s="1093"/>
      <c r="BF731" s="1095"/>
      <c r="BG731" s="1095"/>
      <c r="BH731" s="1095"/>
      <c r="BI731" s="1095"/>
      <c r="BJ731" s="1106">
        <v>45768</v>
      </c>
      <c r="BK731" s="1107">
        <v>45768</v>
      </c>
      <c r="BL731" s="432" t="s">
        <v>3425</v>
      </c>
      <c r="BM731" s="1105"/>
      <c r="BN731" s="1108">
        <v>5</v>
      </c>
      <c r="BO731" s="1108">
        <v>7</v>
      </c>
      <c r="BP731" s="1109"/>
      <c r="BQ731" s="1110">
        <v>45764</v>
      </c>
      <c r="BR731" s="284" t="s">
        <v>1687</v>
      </c>
      <c r="BS731" s="1111" t="str">
        <f>IF(_DBcomps[[#This Row],[Problem]]="","Yes","No")</f>
        <v>Yes</v>
      </c>
      <c r="BT731" s="273"/>
      <c r="BU731" s="1104"/>
      <c r="BV731" s="1104">
        <v>1</v>
      </c>
      <c r="BW731" s="1104"/>
      <c r="BX731" s="1104">
        <v>5</v>
      </c>
      <c r="BY731" s="279" t="s">
        <v>1259</v>
      </c>
      <c r="BZ731" s="1093"/>
      <c r="CA731" s="1112"/>
      <c r="CB731" s="1112"/>
      <c r="CC731" s="1112"/>
      <c r="CD731" s="1427"/>
      <c r="CE731" s="245"/>
      <c r="CF731" s="245"/>
      <c r="CG731" s="245"/>
    </row>
    <row r="732" spans="1:85">
      <c r="A732" s="265" t="s">
        <v>58</v>
      </c>
      <c r="B732" s="2" t="s">
        <v>1562</v>
      </c>
      <c r="C732" s="2" t="s">
        <v>158</v>
      </c>
      <c r="D732" s="265" t="s">
        <v>3432</v>
      </c>
      <c r="E732" s="1091">
        <v>45768</v>
      </c>
      <c r="F732" s="1092" t="str">
        <f>IF(_DBcomps[[#This Row],[Lab RTS]]="","No","Yes")</f>
        <v>Yes</v>
      </c>
      <c r="G732" s="1093">
        <v>38.04</v>
      </c>
      <c r="H732" s="1093"/>
      <c r="I732" s="1093"/>
      <c r="J732" s="1093"/>
      <c r="K732" s="1093"/>
      <c r="L732" s="1094"/>
      <c r="M732" s="1095"/>
      <c r="N732" s="1093">
        <v>2.72</v>
      </c>
      <c r="O732" s="1093"/>
      <c r="P732" s="1096">
        <v>8.48</v>
      </c>
      <c r="Q732" s="1097">
        <v>1200</v>
      </c>
      <c r="R732" s="1098">
        <v>1.292</v>
      </c>
      <c r="S732" s="1098"/>
      <c r="T732" s="1099">
        <v>8.17</v>
      </c>
      <c r="U732" s="1093"/>
      <c r="V732" s="1094"/>
      <c r="W732" s="1093"/>
      <c r="X732" s="1100"/>
      <c r="Y732" s="1101"/>
      <c r="Z732" s="1102"/>
      <c r="AA732" s="1101"/>
      <c r="AB732" s="1095"/>
      <c r="AC732" s="1101"/>
      <c r="AD732" s="1091"/>
      <c r="AE732" s="274" t="s">
        <v>1505</v>
      </c>
      <c r="AF732" s="1101"/>
      <c r="AG732" s="1095"/>
      <c r="AH732" s="1101"/>
      <c r="AI732" s="1101"/>
      <c r="AJ732" s="1095"/>
      <c r="AK732" s="1100"/>
      <c r="AL732" s="1101"/>
      <c r="AM732" s="1095"/>
      <c r="AN732" s="1101"/>
      <c r="AO732" s="1095"/>
      <c r="AP732" s="1101"/>
      <c r="AQ732" s="1103">
        <f>MONTH(E732)</f>
        <v>4</v>
      </c>
      <c r="AR732" s="275" t="s">
        <v>2989</v>
      </c>
      <c r="AS732" s="1093"/>
      <c r="AT732" s="1104"/>
      <c r="AU732" s="1105"/>
      <c r="AV732" s="1105"/>
      <c r="AW732" s="1094"/>
      <c r="AX732" s="1104"/>
      <c r="AY732" s="1104"/>
      <c r="AZ732" s="1095"/>
      <c r="BA732" s="268"/>
      <c r="BB732" s="1094"/>
      <c r="BC732" s="1094"/>
      <c r="BD732" s="1094"/>
      <c r="BE732" s="1093"/>
      <c r="BF732" s="1095"/>
      <c r="BG732" s="1095"/>
      <c r="BH732" s="1095"/>
      <c r="BI732" s="1095"/>
      <c r="BJ732" s="1106">
        <v>45768</v>
      </c>
      <c r="BK732" s="1107">
        <v>45768</v>
      </c>
      <c r="BL732" s="432" t="s">
        <v>3431</v>
      </c>
      <c r="BM732" s="1105"/>
      <c r="BN732" s="1108">
        <v>7</v>
      </c>
      <c r="BO732" s="1108">
        <v>7</v>
      </c>
      <c r="BP732" s="1109"/>
      <c r="BQ732" s="1110">
        <v>45765</v>
      </c>
      <c r="BR732" s="284" t="s">
        <v>3430</v>
      </c>
      <c r="BS732" s="1111" t="str">
        <f>IF(_DBcomps[[#This Row],[Problem]]="","Yes","No")</f>
        <v>Yes</v>
      </c>
      <c r="BT732" s="273"/>
      <c r="BU732" s="1104"/>
      <c r="BV732" s="1104">
        <v>1</v>
      </c>
      <c r="BW732" s="1104"/>
      <c r="BX732" s="1104">
        <v>5</v>
      </c>
      <c r="BY732" s="279" t="s">
        <v>1259</v>
      </c>
      <c r="BZ732" s="1093"/>
      <c r="CA732" s="1112"/>
      <c r="CB732" s="1112"/>
      <c r="CC732" s="1112"/>
      <c r="CD732" s="1427"/>
      <c r="CE732" s="245"/>
      <c r="CF732" s="245"/>
      <c r="CG732" s="245"/>
    </row>
    <row r="733" spans="1:85">
      <c r="A733" s="265" t="s">
        <v>58</v>
      </c>
      <c r="B733" s="2" t="s">
        <v>1562</v>
      </c>
      <c r="C733" s="2" t="s">
        <v>158</v>
      </c>
      <c r="D733" s="265" t="s">
        <v>3481</v>
      </c>
      <c r="E733" s="1091">
        <v>45769</v>
      </c>
      <c r="F733" s="1092" t="str">
        <f>IF(_DBcomps[[#This Row],[Lab RTS]]="","No","Yes")</f>
        <v>Yes</v>
      </c>
      <c r="G733" s="1093">
        <v>38.43</v>
      </c>
      <c r="H733" s="1093"/>
      <c r="I733" s="1093"/>
      <c r="J733" s="1093"/>
      <c r="K733" s="1093"/>
      <c r="L733" s="1094"/>
      <c r="M733" s="1095"/>
      <c r="N733" s="1093">
        <v>2.5099999999999998</v>
      </c>
      <c r="O733" s="1093"/>
      <c r="P733" s="1096">
        <v>8.1</v>
      </c>
      <c r="Q733" s="1097">
        <v>1180</v>
      </c>
      <c r="R733" s="1098">
        <v>1.2889999999999999</v>
      </c>
      <c r="S733" s="1098"/>
      <c r="T733" s="1099">
        <v>8.23</v>
      </c>
      <c r="U733" s="1093"/>
      <c r="V733" s="1094"/>
      <c r="W733" s="1093"/>
      <c r="X733" s="1100"/>
      <c r="Y733" s="1101"/>
      <c r="Z733" s="1102"/>
      <c r="AA733" s="1101"/>
      <c r="AB733" s="1095"/>
      <c r="AC733" s="1101"/>
      <c r="AD733" s="1091"/>
      <c r="AE733" s="274" t="s">
        <v>1505</v>
      </c>
      <c r="AF733" s="1101"/>
      <c r="AG733" s="1095"/>
      <c r="AH733" s="1101"/>
      <c r="AI733" s="1101"/>
      <c r="AJ733" s="1095"/>
      <c r="AK733" s="1100"/>
      <c r="AL733" s="1101"/>
      <c r="AM733" s="1095"/>
      <c r="AN733" s="1101"/>
      <c r="AO733" s="1095"/>
      <c r="AP733" s="1101"/>
      <c r="AQ733" s="1103">
        <f>MONTH(E733)</f>
        <v>4</v>
      </c>
      <c r="AR733" s="275" t="s">
        <v>2989</v>
      </c>
      <c r="AS733" s="1093"/>
      <c r="AT733" s="1104"/>
      <c r="AU733" s="1105"/>
      <c r="AV733" s="1105"/>
      <c r="AW733" s="1094"/>
      <c r="AX733" s="1104"/>
      <c r="AY733" s="1104"/>
      <c r="AZ733" s="1095"/>
      <c r="BA733" s="268"/>
      <c r="BB733" s="1094"/>
      <c r="BC733" s="1094"/>
      <c r="BD733" s="1094"/>
      <c r="BE733" s="1093"/>
      <c r="BF733" s="1095"/>
      <c r="BG733" s="1095"/>
      <c r="BH733" s="1095"/>
      <c r="BI733" s="1095"/>
      <c r="BJ733" s="1106">
        <v>45769</v>
      </c>
      <c r="BK733" s="1107">
        <v>45769</v>
      </c>
      <c r="BL733" s="432" t="s">
        <v>3482</v>
      </c>
      <c r="BM733" s="1105"/>
      <c r="BN733" s="1108">
        <v>9</v>
      </c>
      <c r="BO733" s="1108">
        <v>7</v>
      </c>
      <c r="BP733" s="1109"/>
      <c r="BQ733" s="1110">
        <v>45768</v>
      </c>
      <c r="BR733" s="284" t="s">
        <v>1880</v>
      </c>
      <c r="BS733" s="1111" t="str">
        <f>IF(_DBcomps[[#This Row],[Problem]]="","Yes","No")</f>
        <v>Yes</v>
      </c>
      <c r="BT733" s="273"/>
      <c r="BU733" s="1104"/>
      <c r="BV733" s="1104">
        <v>1</v>
      </c>
      <c r="BW733" s="1104"/>
      <c r="BX733" s="1104">
        <v>5</v>
      </c>
      <c r="BY733" s="279" t="s">
        <v>1259</v>
      </c>
      <c r="BZ733" s="1093"/>
      <c r="CA733" s="1112"/>
      <c r="CB733" s="1112"/>
      <c r="CC733" s="1112"/>
      <c r="CD733" s="1427"/>
      <c r="CE733" s="245"/>
      <c r="CF733" s="245"/>
      <c r="CG733" s="245"/>
    </row>
    <row r="734" spans="1:85">
      <c r="A734" s="265" t="s">
        <v>58</v>
      </c>
      <c r="B734" s="2" t="s">
        <v>1562</v>
      </c>
      <c r="C734" s="2" t="s">
        <v>158</v>
      </c>
      <c r="D734" s="265" t="s">
        <v>4929</v>
      </c>
      <c r="E734" s="1091">
        <v>45846</v>
      </c>
      <c r="F734" s="1092" t="str">
        <f>IF(_DBcomps[[#This Row],[Lab RTS]]="","No","Yes")</f>
        <v>Yes</v>
      </c>
      <c r="G734" s="1093">
        <v>39.299999999999997</v>
      </c>
      <c r="H734" s="1093"/>
      <c r="I734" s="1093"/>
      <c r="J734" s="1093"/>
      <c r="K734" s="1093"/>
      <c r="L734" s="1094"/>
      <c r="M734" s="1095"/>
      <c r="N734" s="1093">
        <v>2.5</v>
      </c>
      <c r="O734" s="1093"/>
      <c r="P734" s="1096">
        <v>7.55</v>
      </c>
      <c r="Q734" s="1097">
        <v>1244</v>
      </c>
      <c r="R734" s="1098">
        <v>1.294</v>
      </c>
      <c r="S734" s="1098"/>
      <c r="T734" s="1099">
        <v>8.1999999999999993</v>
      </c>
      <c r="U734" s="1093"/>
      <c r="V734" s="1094"/>
      <c r="W734" s="1093"/>
      <c r="X734" s="1100"/>
      <c r="Y734" s="1101"/>
      <c r="Z734" s="1102"/>
      <c r="AA734" s="1101"/>
      <c r="AB734" s="1095"/>
      <c r="AC734" s="1101"/>
      <c r="AD734" s="1091"/>
      <c r="AE734" s="274">
        <v>7.3599999999999999E-2</v>
      </c>
      <c r="AF734" s="1101"/>
      <c r="AG734" s="1095"/>
      <c r="AH734" s="1101"/>
      <c r="AI734" s="1101"/>
      <c r="AJ734" s="1095"/>
      <c r="AK734" s="1100"/>
      <c r="AL734" s="1101"/>
      <c r="AM734" s="1095"/>
      <c r="AN734" s="1101"/>
      <c r="AO734" s="1095"/>
      <c r="AP734" s="1101"/>
      <c r="AQ734" s="1103">
        <f>MONTH(E734)</f>
        <v>7</v>
      </c>
      <c r="AR734" s="275" t="s">
        <v>2989</v>
      </c>
      <c r="AS734" s="1093"/>
      <c r="AT734" s="1104"/>
      <c r="AU734" s="1105"/>
      <c r="AV734" s="1105"/>
      <c r="AW734" s="1094"/>
      <c r="AX734" s="1104"/>
      <c r="AY734" s="1104"/>
      <c r="AZ734" s="1095"/>
      <c r="BA734" s="268"/>
      <c r="BB734" s="1094"/>
      <c r="BC734" s="1094"/>
      <c r="BD734" s="1094"/>
      <c r="BE734" s="1093"/>
      <c r="BF734" s="1095"/>
      <c r="BG734" s="1095"/>
      <c r="BH734" s="1095"/>
      <c r="BI734" s="1095"/>
      <c r="BJ734" s="1106">
        <v>45846</v>
      </c>
      <c r="BK734" s="1107">
        <v>45846</v>
      </c>
      <c r="BL734" s="432" t="s">
        <v>4930</v>
      </c>
      <c r="BM734" s="272" t="s">
        <v>2726</v>
      </c>
      <c r="BN734" s="1108">
        <v>14</v>
      </c>
      <c r="BO734" s="1108">
        <v>7</v>
      </c>
      <c r="BP734" s="1109"/>
      <c r="BQ734" s="1110">
        <v>45841</v>
      </c>
      <c r="BR734" s="284" t="s">
        <v>4931</v>
      </c>
      <c r="BS734" s="1111" t="str">
        <f>IF(_DBcomps[[#This Row],[Problem]]="","Yes","No")</f>
        <v>Yes</v>
      </c>
      <c r="BT734" s="273"/>
      <c r="BU734" s="1104"/>
      <c r="BV734" s="1104">
        <v>2</v>
      </c>
      <c r="BW734" s="1104"/>
      <c r="BX734" s="1104">
        <v>5</v>
      </c>
      <c r="BY734" s="279" t="s">
        <v>1259</v>
      </c>
      <c r="BZ734" s="1093"/>
      <c r="CA734" s="1112"/>
      <c r="CB734" s="1112"/>
      <c r="CC734" s="1112"/>
      <c r="CD734" s="1427"/>
      <c r="CE734" s="245"/>
      <c r="CF734" s="245"/>
      <c r="CG734" s="245"/>
    </row>
    <row r="735" spans="1:85">
      <c r="A735" s="265" t="s">
        <v>58</v>
      </c>
      <c r="B735" s="2" t="s">
        <v>1562</v>
      </c>
      <c r="C735" s="2" t="s">
        <v>158</v>
      </c>
      <c r="D735" s="265" t="s">
        <v>4934</v>
      </c>
      <c r="E735" s="1091">
        <v>45846</v>
      </c>
      <c r="F735" s="1092" t="str">
        <f>IF(_DBcomps[[#This Row],[Lab RTS]]="","No","Yes")</f>
        <v>Yes</v>
      </c>
      <c r="G735" s="1093">
        <v>38.25</v>
      </c>
      <c r="H735" s="1093"/>
      <c r="I735" s="1093"/>
      <c r="J735" s="1093"/>
      <c r="K735" s="1093"/>
      <c r="L735" s="1094"/>
      <c r="M735" s="1095"/>
      <c r="N735" s="1093">
        <v>2.5499999999999998</v>
      </c>
      <c r="O735" s="1093"/>
      <c r="P735" s="1096">
        <v>8.01</v>
      </c>
      <c r="Q735" s="1097">
        <v>1004</v>
      </c>
      <c r="R735" s="1098">
        <v>1.2869999999999999</v>
      </c>
      <c r="S735" s="1098"/>
      <c r="T735" s="1099">
        <v>8.08</v>
      </c>
      <c r="U735" s="1093"/>
      <c r="V735" s="1094"/>
      <c r="W735" s="1093"/>
      <c r="X735" s="1100"/>
      <c r="Y735" s="1101"/>
      <c r="Z735" s="1102"/>
      <c r="AA735" s="1101"/>
      <c r="AB735" s="1095"/>
      <c r="AC735" s="1101"/>
      <c r="AD735" s="1091"/>
      <c r="AE735" s="274">
        <v>1.5E-3</v>
      </c>
      <c r="AF735" s="1101"/>
      <c r="AG735" s="1095"/>
      <c r="AH735" s="1101"/>
      <c r="AI735" s="1101"/>
      <c r="AJ735" s="1095"/>
      <c r="AK735" s="1100"/>
      <c r="AL735" s="1101"/>
      <c r="AM735" s="1095"/>
      <c r="AN735" s="1101"/>
      <c r="AO735" s="1095"/>
      <c r="AP735" s="1101"/>
      <c r="AQ735" s="1103">
        <f>MONTH(E735)</f>
        <v>7</v>
      </c>
      <c r="AR735" s="275" t="s">
        <v>2989</v>
      </c>
      <c r="AS735" s="1093"/>
      <c r="AT735" s="1104"/>
      <c r="AU735" s="1105"/>
      <c r="AV735" s="1105"/>
      <c r="AW735" s="1094"/>
      <c r="AX735" s="1104"/>
      <c r="AY735" s="1104"/>
      <c r="AZ735" s="1095"/>
      <c r="BA735" s="268"/>
      <c r="BB735" s="1094"/>
      <c r="BC735" s="1094"/>
      <c r="BD735" s="1094"/>
      <c r="BE735" s="1093"/>
      <c r="BF735" s="1095"/>
      <c r="BG735" s="1095"/>
      <c r="BH735" s="1095"/>
      <c r="BI735" s="1095"/>
      <c r="BJ735" s="1106">
        <v>45846</v>
      </c>
      <c r="BK735" s="1107">
        <v>45846</v>
      </c>
      <c r="BL735" s="432" t="s">
        <v>4935</v>
      </c>
      <c r="BM735" s="272"/>
      <c r="BN735" s="1108">
        <v>5</v>
      </c>
      <c r="BO735" s="1108">
        <v>7</v>
      </c>
      <c r="BP735" s="1109"/>
      <c r="BQ735" s="1110">
        <v>45845</v>
      </c>
      <c r="BR735" s="284" t="s">
        <v>2642</v>
      </c>
      <c r="BS735" s="1111" t="str">
        <f>IF(_DBcomps[[#This Row],[Problem]]="","Yes","No")</f>
        <v>Yes</v>
      </c>
      <c r="BT735" s="273"/>
      <c r="BU735" s="1104"/>
      <c r="BV735" s="1104">
        <v>1</v>
      </c>
      <c r="BW735" s="1104"/>
      <c r="BX735" s="1104">
        <v>5</v>
      </c>
      <c r="BY735" s="279" t="s">
        <v>1259</v>
      </c>
      <c r="BZ735" s="1093"/>
      <c r="CA735" s="1112"/>
      <c r="CB735" s="1112"/>
      <c r="CC735" s="1112"/>
      <c r="CD735" s="1427"/>
      <c r="CE735" s="245"/>
      <c r="CF735" s="245"/>
      <c r="CG735" s="245"/>
    </row>
    <row r="736" spans="1:85">
      <c r="A736" s="265" t="s">
        <v>58</v>
      </c>
      <c r="B736" s="2" t="s">
        <v>1562</v>
      </c>
      <c r="C736" s="2" t="s">
        <v>158</v>
      </c>
      <c r="D736" s="265" t="s">
        <v>4938</v>
      </c>
      <c r="E736" s="1091">
        <v>45846</v>
      </c>
      <c r="F736" s="1092" t="str">
        <f>IF(_DBcomps[[#This Row],[Lab RTS]]="","No","Yes")</f>
        <v>Yes</v>
      </c>
      <c r="G736" s="1093">
        <v>38.159999999999997</v>
      </c>
      <c r="H736" s="1093"/>
      <c r="I736" s="1093"/>
      <c r="J736" s="1093"/>
      <c r="K736" s="1093"/>
      <c r="L736" s="1094"/>
      <c r="M736" s="1095"/>
      <c r="N736" s="1093">
        <v>2.5099999999999998</v>
      </c>
      <c r="O736" s="1093"/>
      <c r="P736" s="1096">
        <v>8.0500000000000007</v>
      </c>
      <c r="Q736" s="1097">
        <v>1128</v>
      </c>
      <c r="R736" s="1098">
        <v>1.2829999999999999</v>
      </c>
      <c r="S736" s="1098"/>
      <c r="T736" s="1099">
        <v>8.0500000000000007</v>
      </c>
      <c r="U736" s="1093"/>
      <c r="V736" s="1094"/>
      <c r="W736" s="1093"/>
      <c r="X736" s="1100"/>
      <c r="Y736" s="1101"/>
      <c r="Z736" s="1102"/>
      <c r="AA736" s="1101"/>
      <c r="AB736" s="1095"/>
      <c r="AC736" s="1101"/>
      <c r="AD736" s="1091"/>
      <c r="AE736" s="274" t="s">
        <v>1505</v>
      </c>
      <c r="AF736" s="1101"/>
      <c r="AG736" s="1095"/>
      <c r="AH736" s="1101"/>
      <c r="AI736" s="1101"/>
      <c r="AJ736" s="1095"/>
      <c r="AK736" s="1100"/>
      <c r="AL736" s="1101"/>
      <c r="AM736" s="1095"/>
      <c r="AN736" s="1101"/>
      <c r="AO736" s="1095"/>
      <c r="AP736" s="1101"/>
      <c r="AQ736" s="1103">
        <f>MONTH(E736)</f>
        <v>7</v>
      </c>
      <c r="AR736" s="275" t="s">
        <v>2989</v>
      </c>
      <c r="AS736" s="1093"/>
      <c r="AT736" s="1104"/>
      <c r="AU736" s="1105"/>
      <c r="AV736" s="1105"/>
      <c r="AW736" s="1094"/>
      <c r="AX736" s="1104"/>
      <c r="AY736" s="1104"/>
      <c r="AZ736" s="1095"/>
      <c r="BA736" s="268"/>
      <c r="BB736" s="1094"/>
      <c r="BC736" s="1094"/>
      <c r="BD736" s="1094"/>
      <c r="BE736" s="1093"/>
      <c r="BF736" s="1095"/>
      <c r="BG736" s="1095"/>
      <c r="BH736" s="1095"/>
      <c r="BI736" s="1095"/>
      <c r="BJ736" s="278">
        <v>45847</v>
      </c>
      <c r="BK736" s="1107">
        <v>45847</v>
      </c>
      <c r="BL736" s="432" t="s">
        <v>4939</v>
      </c>
      <c r="BM736" s="272"/>
      <c r="BN736" s="1108">
        <v>6</v>
      </c>
      <c r="BO736" s="1108">
        <v>7</v>
      </c>
      <c r="BP736" s="1109"/>
      <c r="BQ736" s="1110">
        <v>45845</v>
      </c>
      <c r="BR736" s="284" t="s">
        <v>4940</v>
      </c>
      <c r="BS736" s="1111" t="str">
        <f>IF(_DBcomps[[#This Row],[Problem]]="","Yes","No")</f>
        <v>Yes</v>
      </c>
      <c r="BT736" s="273"/>
      <c r="BU736" s="1104"/>
      <c r="BV736" s="1104">
        <v>1</v>
      </c>
      <c r="BW736" s="1104"/>
      <c r="BX736" s="1104">
        <v>5</v>
      </c>
      <c r="BY736" s="279" t="s">
        <v>1259</v>
      </c>
      <c r="BZ736" s="1093"/>
      <c r="CA736" s="1112"/>
      <c r="CB736" s="1112"/>
      <c r="CC736" s="1112"/>
      <c r="CD736" s="1427"/>
      <c r="CE736" s="245"/>
      <c r="CF736" s="245"/>
      <c r="CG736" s="245"/>
    </row>
    <row r="737" spans="1:85">
      <c r="A737" s="265" t="s">
        <v>77</v>
      </c>
      <c r="B737" s="2" t="s">
        <v>3149</v>
      </c>
      <c r="C737" s="2" t="s">
        <v>503</v>
      </c>
      <c r="D737" s="265" t="s">
        <v>3150</v>
      </c>
      <c r="E737" s="265">
        <v>45737</v>
      </c>
      <c r="F737" s="266" t="s">
        <v>567</v>
      </c>
      <c r="G737" s="267">
        <v>14.79</v>
      </c>
      <c r="H737" s="267"/>
      <c r="I737" s="267"/>
      <c r="J737" s="267"/>
      <c r="K737" s="267"/>
      <c r="L737" s="268"/>
      <c r="M737" s="275"/>
      <c r="N737" s="267"/>
      <c r="O737" s="267">
        <v>4.7699999999999996</v>
      </c>
      <c r="P737" s="297"/>
      <c r="Q737" s="269">
        <v>1353</v>
      </c>
      <c r="R737" s="307">
        <v>1.056</v>
      </c>
      <c r="S737" s="307"/>
      <c r="T737" s="271">
        <v>5.12</v>
      </c>
      <c r="U737" s="267"/>
      <c r="V737" s="268"/>
      <c r="W737" s="267"/>
      <c r="X737" s="270"/>
      <c r="Y737" s="274"/>
      <c r="Z737" s="290"/>
      <c r="AA737" s="274"/>
      <c r="AB737" s="275"/>
      <c r="AC737" s="274">
        <v>0</v>
      </c>
      <c r="AD737" s="265"/>
      <c r="AE737" s="274"/>
      <c r="AF737" s="274"/>
      <c r="AG737" s="275"/>
      <c r="AH737" s="274"/>
      <c r="AI737" s="274"/>
      <c r="AJ737" s="275"/>
      <c r="AK737" s="270"/>
      <c r="AL737" s="274"/>
      <c r="AM737" s="275"/>
      <c r="AN737" s="274"/>
      <c r="AO737" s="275"/>
      <c r="AP737" s="274"/>
      <c r="AQ737" s="277">
        <f t="shared" si="102"/>
        <v>3</v>
      </c>
      <c r="AR737" s="275" t="s">
        <v>3151</v>
      </c>
      <c r="AS737" s="267"/>
      <c r="AT737" s="273"/>
      <c r="AU737" s="272"/>
      <c r="AV737" s="272"/>
      <c r="AW737" s="268"/>
      <c r="AX737" s="273"/>
      <c r="AY737" s="273"/>
      <c r="AZ737" s="275"/>
      <c r="BA737" s="268"/>
      <c r="BB737" s="268"/>
      <c r="BC737" s="268"/>
      <c r="BD737" s="268"/>
      <c r="BE737" s="267"/>
      <c r="BF737" s="275"/>
      <c r="BG737" s="275"/>
      <c r="BH737" s="275"/>
      <c r="BI737" s="275"/>
      <c r="BJ737" s="278">
        <v>45737</v>
      </c>
      <c r="BK737" s="305">
        <v>45737</v>
      </c>
      <c r="BL737" s="432" t="s">
        <v>3152</v>
      </c>
      <c r="BM737" s="272" t="s">
        <v>3154</v>
      </c>
      <c r="BN737" s="422">
        <v>29</v>
      </c>
      <c r="BO737" s="422">
        <v>7</v>
      </c>
      <c r="BP737" s="303"/>
      <c r="BQ737" s="293">
        <v>45736</v>
      </c>
      <c r="BR737" s="284">
        <v>0.59236111111111112</v>
      </c>
      <c r="BS737" s="280" t="s">
        <v>1798</v>
      </c>
      <c r="BT737" s="273"/>
      <c r="BU737" s="273"/>
      <c r="BV737" s="351">
        <v>3</v>
      </c>
      <c r="BW737" s="351">
        <v>3</v>
      </c>
      <c r="BX737" s="351">
        <v>3</v>
      </c>
      <c r="BY737" s="352" t="s">
        <v>1259</v>
      </c>
      <c r="BZ737" s="285">
        <v>28.1</v>
      </c>
      <c r="CA737" s="352" t="s">
        <v>1538</v>
      </c>
      <c r="CB737" s="352" t="s">
        <v>1447</v>
      </c>
      <c r="CC737" s="352" t="s">
        <v>1491</v>
      </c>
      <c r="CD737" s="1428" t="s">
        <v>3153</v>
      </c>
      <c r="CE737" s="245"/>
      <c r="CF737" s="245"/>
      <c r="CG737" s="245"/>
    </row>
    <row r="738" spans="1:85">
      <c r="A738" s="265" t="s">
        <v>58</v>
      </c>
      <c r="B738" s="2" t="s">
        <v>1292</v>
      </c>
      <c r="C738" s="2" t="s">
        <v>531</v>
      </c>
      <c r="D738" s="265" t="s">
        <v>2057</v>
      </c>
      <c r="E738" s="265">
        <v>45692</v>
      </c>
      <c r="F738" s="266" t="str">
        <f>IF(_DBcomps[[#This Row],[Lab RTS]]="","No","Yes")</f>
        <v>Yes</v>
      </c>
      <c r="G738" s="267">
        <v>39.75</v>
      </c>
      <c r="H738" s="267"/>
      <c r="I738" s="267"/>
      <c r="J738" s="267"/>
      <c r="K738" s="267"/>
      <c r="L738" s="268"/>
      <c r="M738" s="275"/>
      <c r="N738" s="267"/>
      <c r="O738" s="267"/>
      <c r="P738" s="326"/>
      <c r="Q738" s="269"/>
      <c r="R738" s="307">
        <v>1.0609999999999999</v>
      </c>
      <c r="S738" s="307"/>
      <c r="T738" s="271">
        <v>8.17</v>
      </c>
      <c r="U738" s="267"/>
      <c r="V738" s="268"/>
      <c r="W738" s="267"/>
      <c r="X738" s="270"/>
      <c r="Y738" s="274"/>
      <c r="Z738" s="290"/>
      <c r="AA738" s="274">
        <v>0</v>
      </c>
      <c r="AB738" s="275"/>
      <c r="AC738" s="274">
        <v>0</v>
      </c>
      <c r="AD738" s="265"/>
      <c r="AE738" s="274"/>
      <c r="AF738" s="274"/>
      <c r="AG738" s="275"/>
      <c r="AH738" s="274"/>
      <c r="AI738" s="274"/>
      <c r="AJ738" s="275"/>
      <c r="AK738" s="270"/>
      <c r="AL738" s="274"/>
      <c r="AM738" s="275"/>
      <c r="AN738" s="274"/>
      <c r="AO738" s="275"/>
      <c r="AP738" s="274"/>
      <c r="AQ738" s="277">
        <f t="shared" si="102"/>
        <v>2</v>
      </c>
      <c r="AR738" s="275" t="s">
        <v>2078</v>
      </c>
      <c r="AS738" s="267"/>
      <c r="AT738" s="273"/>
      <c r="AU738" s="272"/>
      <c r="AV738" s="272">
        <v>0</v>
      </c>
      <c r="AW738" s="268"/>
      <c r="AX738" s="273"/>
      <c r="AY738" s="273"/>
      <c r="AZ738" s="275"/>
      <c r="BA738" s="268"/>
      <c r="BB738" s="268"/>
      <c r="BC738" s="268"/>
      <c r="BD738" s="268"/>
      <c r="BE738" s="267"/>
      <c r="BF738" s="275"/>
      <c r="BG738" s="275"/>
      <c r="BH738" s="275"/>
      <c r="BI738" s="275"/>
      <c r="BJ738" s="278">
        <v>45693</v>
      </c>
      <c r="BK738" s="279">
        <v>45693</v>
      </c>
      <c r="BL738" s="431" t="s">
        <v>2058</v>
      </c>
      <c r="BM738" s="272"/>
      <c r="BN738" s="422">
        <v>2</v>
      </c>
      <c r="BO738" s="422">
        <v>7</v>
      </c>
      <c r="BP738" s="303"/>
      <c r="BQ738" s="293">
        <v>45672</v>
      </c>
      <c r="BR738" s="284" t="s">
        <v>2059</v>
      </c>
      <c r="BS738" s="280" t="str">
        <f>IF(_DBcomps[[#This Row],[Problem]]="","Yes","No")</f>
        <v>Yes</v>
      </c>
      <c r="BT738" s="273"/>
      <c r="BU738" s="273"/>
      <c r="BV738" s="273">
        <v>1</v>
      </c>
      <c r="BW738" s="273"/>
      <c r="BX738" s="273">
        <v>8</v>
      </c>
      <c r="BY738" s="279" t="s">
        <v>1276</v>
      </c>
      <c r="BZ738" s="267"/>
      <c r="CA738" s="279"/>
      <c r="CB738" s="279"/>
      <c r="CC738" s="279"/>
      <c r="CD738" s="1283"/>
      <c r="CE738" s="245"/>
      <c r="CF738" s="245"/>
      <c r="CG738" s="245"/>
    </row>
    <row r="739" spans="1:85">
      <c r="A739" s="265" t="s">
        <v>58</v>
      </c>
      <c r="B739" s="2" t="s">
        <v>1292</v>
      </c>
      <c r="C739" s="2" t="s">
        <v>531</v>
      </c>
      <c r="D739" s="265" t="s">
        <v>2123</v>
      </c>
      <c r="E739" s="265">
        <v>45695</v>
      </c>
      <c r="F739" s="266" t="str">
        <f>IF(_DBcomps[[#This Row],[Lab RTS]]="","No","Yes")</f>
        <v>Yes</v>
      </c>
      <c r="G739" s="267">
        <v>40.299999999999997</v>
      </c>
      <c r="H739" s="267"/>
      <c r="I739" s="267"/>
      <c r="J739" s="267"/>
      <c r="K739" s="267"/>
      <c r="L739" s="268"/>
      <c r="M739" s="275"/>
      <c r="N739" s="267"/>
      <c r="O739" s="267"/>
      <c r="P739" s="326"/>
      <c r="Q739" s="269"/>
      <c r="R739" s="307">
        <v>1.0740000000000001</v>
      </c>
      <c r="S739" s="307"/>
      <c r="T739" s="271">
        <v>7.8</v>
      </c>
      <c r="U739" s="267"/>
      <c r="V739" s="268"/>
      <c r="W739" s="267"/>
      <c r="X739" s="270"/>
      <c r="Y739" s="274"/>
      <c r="Z739" s="290"/>
      <c r="AA739" s="274">
        <v>0</v>
      </c>
      <c r="AB739" s="275"/>
      <c r="AC739" s="274">
        <v>0</v>
      </c>
      <c r="AD739" s="265"/>
      <c r="AE739" s="274"/>
      <c r="AF739" s="274"/>
      <c r="AG739" s="275"/>
      <c r="AH739" s="274"/>
      <c r="AI739" s="274"/>
      <c r="AJ739" s="275"/>
      <c r="AK739" s="270"/>
      <c r="AL739" s="274"/>
      <c r="AM739" s="275"/>
      <c r="AN739" s="274"/>
      <c r="AO739" s="275"/>
      <c r="AP739" s="274"/>
      <c r="AQ739" s="277">
        <f t="shared" si="102"/>
        <v>2</v>
      </c>
      <c r="AR739" s="275" t="s">
        <v>2078</v>
      </c>
      <c r="AS739" s="267"/>
      <c r="AT739" s="273"/>
      <c r="AU739" s="272"/>
      <c r="AV739" s="272">
        <v>0</v>
      </c>
      <c r="AW739" s="268"/>
      <c r="AX739" s="273"/>
      <c r="AY739" s="273"/>
      <c r="AZ739" s="275"/>
      <c r="BA739" s="268"/>
      <c r="BB739" s="268"/>
      <c r="BC739" s="268"/>
      <c r="BD739" s="268"/>
      <c r="BE739" s="267"/>
      <c r="BF739" s="275"/>
      <c r="BG739" s="275"/>
      <c r="BH739" s="275"/>
      <c r="BI739" s="275"/>
      <c r="BJ739" s="278">
        <v>45698</v>
      </c>
      <c r="BK739" s="279">
        <v>45698</v>
      </c>
      <c r="BL739" s="431" t="s">
        <v>2124</v>
      </c>
      <c r="BM739" s="272"/>
      <c r="BN739" s="422">
        <v>2</v>
      </c>
      <c r="BO739" s="422">
        <v>7</v>
      </c>
      <c r="BP739" s="303"/>
      <c r="BQ739" s="293">
        <v>45692</v>
      </c>
      <c r="BR739" s="284" t="s">
        <v>2125</v>
      </c>
      <c r="BS739" s="280" t="str">
        <f>IF(_DBcomps[[#This Row],[Problem]]="","Yes","No")</f>
        <v>Yes</v>
      </c>
      <c r="BT739" s="273"/>
      <c r="BU739" s="273"/>
      <c r="BV739" s="273">
        <v>1</v>
      </c>
      <c r="BW739" s="273"/>
      <c r="BX739" s="273">
        <v>8</v>
      </c>
      <c r="BY739" s="279" t="s">
        <v>1276</v>
      </c>
      <c r="BZ739" s="267"/>
      <c r="CA739" s="279"/>
      <c r="CB739" s="279"/>
      <c r="CC739" s="279"/>
      <c r="CD739" s="1283"/>
      <c r="CE739" s="245"/>
      <c r="CF739" s="245"/>
      <c r="CG739" s="245"/>
    </row>
    <row r="740" spans="1:85" ht="15" customHeight="1">
      <c r="A740" s="265" t="s">
        <v>58</v>
      </c>
      <c r="B740" s="2" t="s">
        <v>1292</v>
      </c>
      <c r="C740" s="2" t="s">
        <v>531</v>
      </c>
      <c r="D740" s="265" t="s">
        <v>2324</v>
      </c>
      <c r="E740" s="265">
        <v>45707</v>
      </c>
      <c r="F740" s="266" t="str">
        <f>IF(_DBcomps[[#This Row],[Lab RTS]]="","No","Yes")</f>
        <v>Yes</v>
      </c>
      <c r="G740" s="267">
        <v>40.020000000000003</v>
      </c>
      <c r="H740" s="267"/>
      <c r="I740" s="267"/>
      <c r="J740" s="267"/>
      <c r="K740" s="267"/>
      <c r="L740" s="268"/>
      <c r="M740" s="275"/>
      <c r="N740" s="267"/>
      <c r="O740" s="267"/>
      <c r="P740" s="326"/>
      <c r="Q740" s="269"/>
      <c r="R740" s="307">
        <v>1.06</v>
      </c>
      <c r="S740" s="307"/>
      <c r="T740" s="271">
        <v>5.79</v>
      </c>
      <c r="U740" s="267"/>
      <c r="V740" s="268"/>
      <c r="W740" s="267"/>
      <c r="X740" s="270"/>
      <c r="Y740" s="274"/>
      <c r="Z740" s="290"/>
      <c r="AA740" s="274">
        <v>0</v>
      </c>
      <c r="AB740" s="275"/>
      <c r="AC740" s="274">
        <v>0</v>
      </c>
      <c r="AD740" s="265"/>
      <c r="AE740" s="274"/>
      <c r="AF740" s="274"/>
      <c r="AG740" s="275"/>
      <c r="AH740" s="274"/>
      <c r="AI740" s="274"/>
      <c r="AJ740" s="275"/>
      <c r="AK740" s="270"/>
      <c r="AL740" s="274"/>
      <c r="AM740" s="275"/>
      <c r="AN740" s="274"/>
      <c r="AO740" s="275"/>
      <c r="AP740" s="274"/>
      <c r="AQ740" s="277">
        <f t="shared" si="102"/>
        <v>2</v>
      </c>
      <c r="AR740" s="275" t="s">
        <v>2078</v>
      </c>
      <c r="AS740" s="267"/>
      <c r="AT740" s="273"/>
      <c r="AU740" s="272"/>
      <c r="AV740" s="272">
        <v>0</v>
      </c>
      <c r="AW740" s="268"/>
      <c r="AX740" s="273"/>
      <c r="AY740" s="273"/>
      <c r="AZ740" s="275"/>
      <c r="BA740" s="268"/>
      <c r="BB740" s="268"/>
      <c r="BC740" s="268"/>
      <c r="BD740" s="268"/>
      <c r="BE740" s="267"/>
      <c r="BF740" s="275"/>
      <c r="BG740" s="275"/>
      <c r="BH740" s="275"/>
      <c r="BI740" s="275"/>
      <c r="BJ740" s="278">
        <v>45708</v>
      </c>
      <c r="BK740" s="279">
        <v>45708</v>
      </c>
      <c r="BL740" s="431" t="s">
        <v>2325</v>
      </c>
      <c r="BM740" s="272"/>
      <c r="BN740" s="422">
        <v>2</v>
      </c>
      <c r="BO740" s="422">
        <v>7</v>
      </c>
      <c r="BP740" s="303"/>
      <c r="BQ740" s="293">
        <v>45701</v>
      </c>
      <c r="BR740" s="284" t="s">
        <v>2326</v>
      </c>
      <c r="BS740" s="280" t="str">
        <f>IF(_DBcomps[[#This Row],[Problem]]="","Yes","No")</f>
        <v>Yes</v>
      </c>
      <c r="BT740" s="273"/>
      <c r="BU740" s="273"/>
      <c r="BV740" s="273">
        <v>1</v>
      </c>
      <c r="BW740" s="273"/>
      <c r="BX740" s="273">
        <v>8</v>
      </c>
      <c r="BY740" s="279" t="s">
        <v>1276</v>
      </c>
      <c r="BZ740" s="267"/>
      <c r="CA740" s="279"/>
      <c r="CB740" s="279"/>
      <c r="CC740" s="279"/>
      <c r="CD740" s="1283"/>
      <c r="CE740" s="245"/>
      <c r="CF740" s="245"/>
      <c r="CG740" s="245"/>
    </row>
    <row r="741" spans="1:85" ht="15" customHeight="1">
      <c r="A741" s="265" t="s">
        <v>58</v>
      </c>
      <c r="B741" s="2" t="s">
        <v>1292</v>
      </c>
      <c r="C741" s="2" t="s">
        <v>531</v>
      </c>
      <c r="D741" s="265" t="s">
        <v>2480</v>
      </c>
      <c r="E741" s="977">
        <v>45716</v>
      </c>
      <c r="F741" s="978" t="str">
        <f>IF(_DBcomps[[#This Row],[Lab RTS]]="","No","Yes")</f>
        <v>Yes</v>
      </c>
      <c r="G741" s="979">
        <v>39.76</v>
      </c>
      <c r="H741" s="979"/>
      <c r="I741" s="979"/>
      <c r="J741" s="979"/>
      <c r="K741" s="979"/>
      <c r="L741" s="980"/>
      <c r="M741" s="981"/>
      <c r="N741" s="979"/>
      <c r="O741" s="979"/>
      <c r="P741" s="982"/>
      <c r="Q741" s="983"/>
      <c r="R741" s="984">
        <v>1.06</v>
      </c>
      <c r="S741" s="984"/>
      <c r="T741" s="985">
        <v>6.36</v>
      </c>
      <c r="U741" s="979"/>
      <c r="V741" s="980"/>
      <c r="W741" s="979"/>
      <c r="X741" s="986"/>
      <c r="Y741" s="987"/>
      <c r="Z741" s="988"/>
      <c r="AA741" s="987">
        <v>0</v>
      </c>
      <c r="AB741" s="981"/>
      <c r="AC741" s="987">
        <v>0</v>
      </c>
      <c r="AD741" s="977"/>
      <c r="AE741" s="987"/>
      <c r="AF741" s="987"/>
      <c r="AG741" s="981"/>
      <c r="AH741" s="987"/>
      <c r="AI741" s="987"/>
      <c r="AJ741" s="981"/>
      <c r="AK741" s="986"/>
      <c r="AL741" s="987"/>
      <c r="AM741" s="981"/>
      <c r="AN741" s="987"/>
      <c r="AO741" s="981"/>
      <c r="AP741" s="987"/>
      <c r="AQ741" s="989">
        <f t="shared" si="102"/>
        <v>2</v>
      </c>
      <c r="AR741" s="275" t="s">
        <v>2078</v>
      </c>
      <c r="AS741" s="979"/>
      <c r="AT741" s="990"/>
      <c r="AU741" s="991"/>
      <c r="AV741" s="991">
        <v>0</v>
      </c>
      <c r="AW741" s="980"/>
      <c r="AX741" s="990"/>
      <c r="AY741" s="990"/>
      <c r="AZ741" s="981"/>
      <c r="BA741" s="268"/>
      <c r="BB741" s="980"/>
      <c r="BC741" s="980"/>
      <c r="BD741" s="980"/>
      <c r="BE741" s="979"/>
      <c r="BF741" s="981"/>
      <c r="BG741" s="981"/>
      <c r="BH741" s="981"/>
      <c r="BI741" s="981"/>
      <c r="BJ741" s="992">
        <v>45716</v>
      </c>
      <c r="BK741" s="993">
        <v>45716</v>
      </c>
      <c r="BL741" s="431" t="s">
        <v>2481</v>
      </c>
      <c r="BM741" s="991"/>
      <c r="BN741" s="994">
        <v>2</v>
      </c>
      <c r="BO741" s="994">
        <v>7</v>
      </c>
      <c r="BP741" s="995"/>
      <c r="BQ741" s="996">
        <v>45713</v>
      </c>
      <c r="BR741" s="284" t="s">
        <v>2482</v>
      </c>
      <c r="BS741" s="997" t="str">
        <f>IF(_DBcomps[[#This Row],[Problem]]="","Yes","No")</f>
        <v>Yes</v>
      </c>
      <c r="BT741" s="273"/>
      <c r="BU741" s="990"/>
      <c r="BV741" s="990">
        <v>1</v>
      </c>
      <c r="BW741" s="990"/>
      <c r="BX741" s="990">
        <v>8</v>
      </c>
      <c r="BY741" s="279" t="s">
        <v>1276</v>
      </c>
      <c r="BZ741" s="979"/>
      <c r="CA741" s="993"/>
      <c r="CB741" s="993"/>
      <c r="CC741" s="993"/>
      <c r="CD741" s="1425"/>
      <c r="CE741" s="245"/>
      <c r="CF741" s="245"/>
      <c r="CG741" s="245"/>
    </row>
    <row r="742" spans="1:85" ht="15" customHeight="1">
      <c r="A742" s="265" t="s">
        <v>58</v>
      </c>
      <c r="B742" s="2" t="s">
        <v>1292</v>
      </c>
      <c r="C742" s="2" t="s">
        <v>531</v>
      </c>
      <c r="D742" s="265" t="s">
        <v>3538</v>
      </c>
      <c r="E742" s="977">
        <v>45772</v>
      </c>
      <c r="F742" s="978" t="str">
        <f>IF(_DBcomps[[#This Row],[Lab RTS]]="","No","Yes")</f>
        <v>Yes</v>
      </c>
      <c r="G742" s="979">
        <v>40.229999999999997</v>
      </c>
      <c r="H742" s="979"/>
      <c r="I742" s="979"/>
      <c r="J742" s="979"/>
      <c r="K742" s="979"/>
      <c r="L742" s="980"/>
      <c r="M742" s="981"/>
      <c r="N742" s="979"/>
      <c r="O742" s="979"/>
      <c r="P742" s="982"/>
      <c r="Q742" s="983"/>
      <c r="R742" s="984">
        <v>1.0649999999999999</v>
      </c>
      <c r="S742" s="984"/>
      <c r="T742" s="985">
        <v>7.38</v>
      </c>
      <c r="U742" s="979"/>
      <c r="V742" s="980"/>
      <c r="W742" s="979"/>
      <c r="X742" s="986"/>
      <c r="Y742" s="987"/>
      <c r="Z742" s="988"/>
      <c r="AA742" s="987">
        <v>0</v>
      </c>
      <c r="AB742" s="981"/>
      <c r="AC742" s="987">
        <v>0</v>
      </c>
      <c r="AD742" s="977"/>
      <c r="AE742" s="987"/>
      <c r="AF742" s="987"/>
      <c r="AG742" s="981"/>
      <c r="AH742" s="987"/>
      <c r="AI742" s="987"/>
      <c r="AJ742" s="981"/>
      <c r="AK742" s="986"/>
      <c r="AL742" s="987"/>
      <c r="AM742" s="981"/>
      <c r="AN742" s="987"/>
      <c r="AO742" s="981"/>
      <c r="AP742" s="987"/>
      <c r="AQ742" s="989">
        <f>MONTH(E742)</f>
        <v>4</v>
      </c>
      <c r="AR742" s="275" t="s">
        <v>2078</v>
      </c>
      <c r="AS742" s="979"/>
      <c r="AT742" s="990"/>
      <c r="AU742" s="991"/>
      <c r="AV742" s="991">
        <v>0</v>
      </c>
      <c r="AW742" s="980"/>
      <c r="AX742" s="990"/>
      <c r="AY742" s="990"/>
      <c r="AZ742" s="981"/>
      <c r="BA742" s="268"/>
      <c r="BB742" s="980"/>
      <c r="BC742" s="980"/>
      <c r="BD742" s="980"/>
      <c r="BE742" s="979"/>
      <c r="BF742" s="981"/>
      <c r="BG742" s="981"/>
      <c r="BH742" s="981"/>
      <c r="BI742" s="981"/>
      <c r="BJ742" s="992">
        <v>45772</v>
      </c>
      <c r="BK742" s="993">
        <v>45772</v>
      </c>
      <c r="BL742" s="431" t="s">
        <v>3539</v>
      </c>
      <c r="BM742" s="991"/>
      <c r="BN742" s="994">
        <v>2</v>
      </c>
      <c r="BO742" s="994">
        <v>7</v>
      </c>
      <c r="BP742" s="995"/>
      <c r="BQ742" s="996">
        <v>45771</v>
      </c>
      <c r="BR742" s="284" t="s">
        <v>3540</v>
      </c>
      <c r="BS742" s="997" t="str">
        <f>IF(_DBcomps[[#This Row],[Problem]]="","Yes","No")</f>
        <v>Yes</v>
      </c>
      <c r="BT742" s="273"/>
      <c r="BU742" s="990"/>
      <c r="BV742" s="990">
        <v>1</v>
      </c>
      <c r="BW742" s="990"/>
      <c r="BX742" s="990">
        <v>8</v>
      </c>
      <c r="BY742" s="279" t="s">
        <v>1276</v>
      </c>
      <c r="BZ742" s="979"/>
      <c r="CA742" s="993"/>
      <c r="CB742" s="993"/>
      <c r="CC742" s="993"/>
      <c r="CD742" s="1425"/>
      <c r="CE742" s="245"/>
      <c r="CF742" s="245"/>
      <c r="CG742" s="245"/>
    </row>
    <row r="743" spans="1:85" ht="15" customHeight="1">
      <c r="A743" s="265" t="s">
        <v>58</v>
      </c>
      <c r="B743" s="2" t="s">
        <v>1292</v>
      </c>
      <c r="C743" s="2" t="s">
        <v>531</v>
      </c>
      <c r="D743" s="265" t="s">
        <v>3649</v>
      </c>
      <c r="E743" s="977">
        <v>45772</v>
      </c>
      <c r="F743" s="978" t="str">
        <f>IF(_DBcomps[[#This Row],[Lab RTS]]="","No","Yes")</f>
        <v>Yes</v>
      </c>
      <c r="G743" s="979">
        <v>40.229999999999997</v>
      </c>
      <c r="H743" s="979"/>
      <c r="I743" s="979"/>
      <c r="J743" s="979"/>
      <c r="K743" s="979"/>
      <c r="L743" s="980"/>
      <c r="M743" s="981"/>
      <c r="N743" s="979"/>
      <c r="O743" s="979"/>
      <c r="P743" s="982"/>
      <c r="Q743" s="983"/>
      <c r="R743" s="984">
        <v>1.0649999999999999</v>
      </c>
      <c r="S743" s="984"/>
      <c r="T743" s="985">
        <v>7.38</v>
      </c>
      <c r="U743" s="979"/>
      <c r="V743" s="980"/>
      <c r="W743" s="979"/>
      <c r="X743" s="986"/>
      <c r="Y743" s="987"/>
      <c r="Z743" s="988"/>
      <c r="AA743" s="987">
        <v>0</v>
      </c>
      <c r="AB743" s="981"/>
      <c r="AC743" s="987">
        <v>0</v>
      </c>
      <c r="AD743" s="977"/>
      <c r="AE743" s="987"/>
      <c r="AF743" s="987"/>
      <c r="AG743" s="981"/>
      <c r="AH743" s="987"/>
      <c r="AI743" s="987"/>
      <c r="AJ743" s="981"/>
      <c r="AK743" s="986"/>
      <c r="AL743" s="987"/>
      <c r="AM743" s="981"/>
      <c r="AN743" s="987"/>
      <c r="AO743" s="981"/>
      <c r="AP743" s="987"/>
      <c r="AQ743" s="989">
        <f>MONTH(E743)</f>
        <v>4</v>
      </c>
      <c r="AR743" s="275" t="s">
        <v>2078</v>
      </c>
      <c r="AS743" s="979"/>
      <c r="AT743" s="990"/>
      <c r="AU743" s="991"/>
      <c r="AV743" s="991">
        <v>0</v>
      </c>
      <c r="AW743" s="980"/>
      <c r="AX743" s="990"/>
      <c r="AY743" s="990"/>
      <c r="AZ743" s="981"/>
      <c r="BA743" s="268"/>
      <c r="BB743" s="980"/>
      <c r="BC743" s="980"/>
      <c r="BD743" s="980"/>
      <c r="BE743" s="979"/>
      <c r="BF743" s="981"/>
      <c r="BG743" s="981"/>
      <c r="BH743" s="981"/>
      <c r="BI743" s="981"/>
      <c r="BJ743" s="992">
        <v>45772</v>
      </c>
      <c r="BK743" s="993">
        <v>45772</v>
      </c>
      <c r="BL743" s="431" t="s">
        <v>3539</v>
      </c>
      <c r="BM743" s="991"/>
      <c r="BN743" s="994">
        <v>2</v>
      </c>
      <c r="BO743" s="994">
        <v>7</v>
      </c>
      <c r="BP743" s="995"/>
      <c r="BQ743" s="996">
        <v>45771</v>
      </c>
      <c r="BR743" s="284" t="s">
        <v>3540</v>
      </c>
      <c r="BS743" s="997" t="str">
        <f>IF(_DBcomps[[#This Row],[Problem]]="","Yes","No")</f>
        <v>Yes</v>
      </c>
      <c r="BT743" s="273"/>
      <c r="BU743" s="990"/>
      <c r="BV743" s="990">
        <v>1</v>
      </c>
      <c r="BW743" s="990"/>
      <c r="BX743" s="990">
        <v>8</v>
      </c>
      <c r="BY743" s="279" t="s">
        <v>1276</v>
      </c>
      <c r="BZ743" s="979"/>
      <c r="CA743" s="993"/>
      <c r="CB743" s="993"/>
      <c r="CC743" s="993"/>
      <c r="CD743" s="1425"/>
      <c r="CE743" s="245"/>
      <c r="CF743" s="245"/>
      <c r="CG743" s="245"/>
    </row>
    <row r="744" spans="1:85" ht="15" customHeight="1">
      <c r="A744" s="265" t="s">
        <v>58</v>
      </c>
      <c r="B744" s="2" t="s">
        <v>1292</v>
      </c>
      <c r="C744" s="2" t="s">
        <v>531</v>
      </c>
      <c r="D744" s="265" t="s">
        <v>3650</v>
      </c>
      <c r="E744" s="977">
        <v>45776</v>
      </c>
      <c r="F744" s="978" t="str">
        <f>IF(_DBcomps[[#This Row],[Lab RTS]]="","No","Yes")</f>
        <v>Yes</v>
      </c>
      <c r="G744" s="979">
        <v>40.479999999999997</v>
      </c>
      <c r="H744" s="979"/>
      <c r="I744" s="979"/>
      <c r="J744" s="979"/>
      <c r="K744" s="979"/>
      <c r="L744" s="980"/>
      <c r="M744" s="981"/>
      <c r="N744" s="979"/>
      <c r="O744" s="979"/>
      <c r="P744" s="982"/>
      <c r="Q744" s="983"/>
      <c r="R744" s="984">
        <v>1.06</v>
      </c>
      <c r="S744" s="984"/>
      <c r="T744" s="985">
        <v>7.99</v>
      </c>
      <c r="U744" s="979"/>
      <c r="V744" s="980"/>
      <c r="W744" s="979"/>
      <c r="X744" s="986"/>
      <c r="Y744" s="987"/>
      <c r="Z744" s="988"/>
      <c r="AA744" s="987">
        <v>0</v>
      </c>
      <c r="AB744" s="981"/>
      <c r="AC744" s="987">
        <v>0</v>
      </c>
      <c r="AD744" s="977"/>
      <c r="AE744" s="987"/>
      <c r="AF744" s="987"/>
      <c r="AG744" s="981"/>
      <c r="AH744" s="987"/>
      <c r="AI744" s="987"/>
      <c r="AJ744" s="981"/>
      <c r="AK744" s="986"/>
      <c r="AL744" s="987"/>
      <c r="AM744" s="981"/>
      <c r="AN744" s="987"/>
      <c r="AO744" s="981"/>
      <c r="AP744" s="987"/>
      <c r="AQ744" s="989">
        <f>MONTH(E744)</f>
        <v>4</v>
      </c>
      <c r="AR744" s="275" t="s">
        <v>2078</v>
      </c>
      <c r="AS744" s="979"/>
      <c r="AT744" s="990"/>
      <c r="AU744" s="991"/>
      <c r="AV744" s="991">
        <v>0</v>
      </c>
      <c r="AW744" s="980"/>
      <c r="AX744" s="990"/>
      <c r="AY744" s="990"/>
      <c r="AZ744" s="981"/>
      <c r="BA744" s="268"/>
      <c r="BB744" s="980"/>
      <c r="BC744" s="980"/>
      <c r="BD744" s="980"/>
      <c r="BE744" s="979"/>
      <c r="BF744" s="981"/>
      <c r="BG744" s="981"/>
      <c r="BH744" s="981"/>
      <c r="BI744" s="981"/>
      <c r="BJ744" s="992">
        <v>45778</v>
      </c>
      <c r="BK744" s="993">
        <v>45748</v>
      </c>
      <c r="BL744" s="431" t="s">
        <v>3651</v>
      </c>
      <c r="BM744" s="991"/>
      <c r="BN744" s="994">
        <v>2</v>
      </c>
      <c r="BO744" s="994">
        <v>7</v>
      </c>
      <c r="BP744" s="995"/>
      <c r="BQ744" s="996">
        <v>45775</v>
      </c>
      <c r="BR744" s="284" t="s">
        <v>3652</v>
      </c>
      <c r="BS744" s="997" t="str">
        <f>IF(_DBcomps[[#This Row],[Problem]]="","Yes","No")</f>
        <v>Yes</v>
      </c>
      <c r="BT744" s="273"/>
      <c r="BU744" s="990"/>
      <c r="BV744" s="990">
        <v>1</v>
      </c>
      <c r="BW744" s="990"/>
      <c r="BX744" s="990">
        <v>8</v>
      </c>
      <c r="BY744" s="279" t="s">
        <v>1276</v>
      </c>
      <c r="BZ744" s="979"/>
      <c r="CA744" s="993"/>
      <c r="CB744" s="993"/>
      <c r="CC744" s="993"/>
      <c r="CD744" s="1425"/>
      <c r="CE744" s="245"/>
      <c r="CF744" s="245"/>
      <c r="CG744" s="245"/>
    </row>
    <row r="745" spans="1:85" ht="15" customHeight="1">
      <c r="A745" s="265" t="s">
        <v>58</v>
      </c>
      <c r="B745" s="2" t="s">
        <v>1292</v>
      </c>
      <c r="C745" s="2" t="s">
        <v>531</v>
      </c>
      <c r="D745" s="265" t="s">
        <v>4609</v>
      </c>
      <c r="E745" s="265">
        <v>45829</v>
      </c>
      <c r="F745" s="266" t="str">
        <f>IF(_DBcomps[[#This Row],[Lab RTS]]="","No","Yes")</f>
        <v>Yes</v>
      </c>
      <c r="G745" s="267">
        <v>40.94</v>
      </c>
      <c r="H745" s="267"/>
      <c r="I745" s="267"/>
      <c r="J745" s="267"/>
      <c r="K745" s="267"/>
      <c r="L745" s="268"/>
      <c r="M745" s="275"/>
      <c r="N745" s="267"/>
      <c r="O745" s="267"/>
      <c r="P745" s="326"/>
      <c r="Q745" s="269"/>
      <c r="R745" s="307">
        <v>1.0629999999999999</v>
      </c>
      <c r="S745" s="307"/>
      <c r="T745" s="271">
        <v>8.6999999999999993</v>
      </c>
      <c r="U745" s="267"/>
      <c r="V745" s="268"/>
      <c r="W745" s="267"/>
      <c r="X745" s="270"/>
      <c r="Y745" s="274"/>
      <c r="Z745" s="290"/>
      <c r="AA745" s="274">
        <v>0</v>
      </c>
      <c r="AB745" s="275"/>
      <c r="AC745" s="274">
        <v>0</v>
      </c>
      <c r="AD745" s="265"/>
      <c r="AE745" s="274"/>
      <c r="AF745" s="274"/>
      <c r="AG745" s="275"/>
      <c r="AH745" s="274"/>
      <c r="AI745" s="274"/>
      <c r="AJ745" s="275"/>
      <c r="AK745" s="270"/>
      <c r="AL745" s="274"/>
      <c r="AM745" s="275"/>
      <c r="AN745" s="274"/>
      <c r="AO745" s="275"/>
      <c r="AP745" s="274"/>
      <c r="AQ745" s="277">
        <f>MONTH(E745)</f>
        <v>6</v>
      </c>
      <c r="AR745" s="275" t="s">
        <v>2078</v>
      </c>
      <c r="AS745" s="267"/>
      <c r="AT745" s="273"/>
      <c r="AU745" s="272"/>
      <c r="AV745" s="272">
        <v>0</v>
      </c>
      <c r="AW745" s="268"/>
      <c r="AX745" s="273"/>
      <c r="AY745" s="273"/>
      <c r="AZ745" s="275"/>
      <c r="BA745" s="268"/>
      <c r="BB745" s="268"/>
      <c r="BC745" s="268"/>
      <c r="BD745" s="268"/>
      <c r="BE745" s="267"/>
      <c r="BF745" s="275"/>
      <c r="BG745" s="275"/>
      <c r="BH745" s="275"/>
      <c r="BI745" s="275"/>
      <c r="BJ745" s="278">
        <v>45831</v>
      </c>
      <c r="BK745" s="279">
        <v>45831</v>
      </c>
      <c r="BL745" s="431" t="s">
        <v>4610</v>
      </c>
      <c r="BM745" s="272"/>
      <c r="BN745" s="422">
        <v>2</v>
      </c>
      <c r="BO745" s="422">
        <v>7</v>
      </c>
      <c r="BP745" s="303"/>
      <c r="BQ745" s="293">
        <v>45821</v>
      </c>
      <c r="BR745" s="284" t="s">
        <v>3317</v>
      </c>
      <c r="BS745" s="280" t="str">
        <f>IF(_DBcomps[[#This Row],[Problem]]="","Yes","No")</f>
        <v>Yes</v>
      </c>
      <c r="BT745" s="273"/>
      <c r="BU745" s="273"/>
      <c r="BV745" s="273">
        <v>1</v>
      </c>
      <c r="BW745" s="273"/>
      <c r="BX745" s="273">
        <v>8</v>
      </c>
      <c r="BY745" s="279" t="s">
        <v>1276</v>
      </c>
      <c r="BZ745" s="267"/>
      <c r="CA745" s="279"/>
      <c r="CB745" s="279"/>
      <c r="CC745" s="279"/>
      <c r="CD745" s="1283"/>
      <c r="CE745" s="245"/>
      <c r="CF745" s="245"/>
      <c r="CG745" s="245"/>
    </row>
    <row r="746" spans="1:85" ht="15" customHeight="1">
      <c r="A746" s="265" t="s">
        <v>58</v>
      </c>
      <c r="B746" s="2" t="s">
        <v>1292</v>
      </c>
      <c r="C746" s="2" t="s">
        <v>531</v>
      </c>
      <c r="D746" s="265" t="s">
        <v>4653</v>
      </c>
      <c r="E746" s="265">
        <v>45831</v>
      </c>
      <c r="F746" s="266" t="str">
        <f>IF(_DBcomps[[#This Row],[Lab RTS]]="","No","Yes")</f>
        <v>Yes</v>
      </c>
      <c r="G746" s="267">
        <v>39.68</v>
      </c>
      <c r="H746" s="267"/>
      <c r="I746" s="267"/>
      <c r="J746" s="267"/>
      <c r="K746" s="267"/>
      <c r="L746" s="268"/>
      <c r="M746" s="275"/>
      <c r="N746" s="267"/>
      <c r="O746" s="267"/>
      <c r="P746" s="326"/>
      <c r="Q746" s="269"/>
      <c r="R746" s="307">
        <v>1.0640000000000001</v>
      </c>
      <c r="S746" s="307"/>
      <c r="T746" s="271">
        <v>6.53</v>
      </c>
      <c r="U746" s="267"/>
      <c r="V746" s="268"/>
      <c r="W746" s="267"/>
      <c r="X746" s="270"/>
      <c r="Y746" s="274"/>
      <c r="Z746" s="290"/>
      <c r="AA746" s="274">
        <v>0</v>
      </c>
      <c r="AB746" s="275"/>
      <c r="AC746" s="274">
        <v>0</v>
      </c>
      <c r="AD746" s="265"/>
      <c r="AE746" s="274"/>
      <c r="AF746" s="274"/>
      <c r="AG746" s="275"/>
      <c r="AH746" s="274"/>
      <c r="AI746" s="274"/>
      <c r="AJ746" s="275"/>
      <c r="AK746" s="270"/>
      <c r="AL746" s="274"/>
      <c r="AM746" s="275"/>
      <c r="AN746" s="274"/>
      <c r="AO746" s="275"/>
      <c r="AP746" s="274"/>
      <c r="AQ746" s="277">
        <f>MONTH(E746)</f>
        <v>6</v>
      </c>
      <c r="AR746" s="275" t="s">
        <v>2078</v>
      </c>
      <c r="AS746" s="267"/>
      <c r="AT746" s="273"/>
      <c r="AU746" s="272"/>
      <c r="AV746" s="272">
        <v>0</v>
      </c>
      <c r="AW746" s="268"/>
      <c r="AX746" s="273"/>
      <c r="AY746" s="273"/>
      <c r="AZ746" s="275"/>
      <c r="BA746" s="268"/>
      <c r="BB746" s="268"/>
      <c r="BC746" s="268"/>
      <c r="BD746" s="268"/>
      <c r="BE746" s="267"/>
      <c r="BF746" s="275"/>
      <c r="BG746" s="275"/>
      <c r="BH746" s="275"/>
      <c r="BI746" s="275"/>
      <c r="BJ746" s="278">
        <v>45832</v>
      </c>
      <c r="BK746" s="279">
        <v>45832</v>
      </c>
      <c r="BL746" s="431" t="s">
        <v>4654</v>
      </c>
      <c r="BM746" s="272"/>
      <c r="BN746" s="422">
        <v>2</v>
      </c>
      <c r="BO746" s="422">
        <v>7</v>
      </c>
      <c r="BP746" s="303"/>
      <c r="BQ746" s="293">
        <v>45827</v>
      </c>
      <c r="BR746" s="284" t="s">
        <v>4655</v>
      </c>
      <c r="BS746" s="280" t="str">
        <f>IF(_DBcomps[[#This Row],[Problem]]="","Yes","No")</f>
        <v>Yes</v>
      </c>
      <c r="BT746" s="273"/>
      <c r="BU746" s="273"/>
      <c r="BV746" s="273">
        <v>1</v>
      </c>
      <c r="BW746" s="273"/>
      <c r="BX746" s="273">
        <v>8</v>
      </c>
      <c r="BY746" s="279" t="s">
        <v>1276</v>
      </c>
      <c r="BZ746" s="267"/>
      <c r="CA746" s="279"/>
      <c r="CB746" s="279"/>
      <c r="CC746" s="279"/>
      <c r="CD746" s="1283"/>
      <c r="CE746" s="245"/>
      <c r="CF746" s="245"/>
      <c r="CG746" s="245"/>
    </row>
    <row r="747" spans="1:85" s="804" customFormat="1" ht="25" customHeight="1">
      <c r="A747" s="1021" t="s">
        <v>58</v>
      </c>
      <c r="B747" s="1208" t="s">
        <v>1210</v>
      </c>
      <c r="C747" s="1208" t="s">
        <v>158</v>
      </c>
      <c r="D747" s="1021" t="s">
        <v>3549</v>
      </c>
      <c r="E747" s="780">
        <v>45773</v>
      </c>
      <c r="F747" s="782" t="str">
        <f>IF(_DBcomps[[#This Row],[Lab RTS]]="","No","Yes")</f>
        <v>Yes</v>
      </c>
      <c r="G747" s="783">
        <v>38.19</v>
      </c>
      <c r="H747" s="783"/>
      <c r="I747" s="783"/>
      <c r="J747" s="783"/>
      <c r="K747" s="783"/>
      <c r="L747" s="784"/>
      <c r="M747" s="785"/>
      <c r="N747" s="783"/>
      <c r="O747" s="783">
        <v>4.8899999999999997</v>
      </c>
      <c r="P747" s="785"/>
      <c r="Q747" s="787">
        <v>1980</v>
      </c>
      <c r="R747" s="1026"/>
      <c r="S747" s="1209">
        <v>10.419</v>
      </c>
      <c r="T747" s="789">
        <v>4.4400000000000004</v>
      </c>
      <c r="U747" s="789"/>
      <c r="V747" s="784"/>
      <c r="W747" s="783"/>
      <c r="X747" s="790"/>
      <c r="Y747" s="791"/>
      <c r="Z747" s="792"/>
      <c r="AA747" s="791" t="s">
        <v>1505</v>
      </c>
      <c r="AB747" s="785"/>
      <c r="AC747" s="791" t="s">
        <v>1505</v>
      </c>
      <c r="AD747" s="780"/>
      <c r="AE747" s="791"/>
      <c r="AF747" s="791"/>
      <c r="AG747" s="785"/>
      <c r="AH747" s="791"/>
      <c r="AI747" s="791"/>
      <c r="AJ747" s="785"/>
      <c r="AK747" s="790"/>
      <c r="AL747" s="791"/>
      <c r="AM747" s="785"/>
      <c r="AN747" s="791"/>
      <c r="AO747" s="785"/>
      <c r="AP747" s="791"/>
      <c r="AQ747" s="793">
        <f t="shared" si="101"/>
        <v>4</v>
      </c>
      <c r="AR747" s="785"/>
      <c r="AS747" s="783"/>
      <c r="AT747" s="794"/>
      <c r="AU747" s="795"/>
      <c r="AV747" s="783"/>
      <c r="AW747" s="784"/>
      <c r="AX747" s="794"/>
      <c r="AY747" s="794">
        <v>2</v>
      </c>
      <c r="AZ747" s="785"/>
      <c r="BA747" s="784"/>
      <c r="BB747" s="784"/>
      <c r="BC747" s="784"/>
      <c r="BD747" s="784"/>
      <c r="BE747" s="783"/>
      <c r="BF747" s="785"/>
      <c r="BG747" s="785"/>
      <c r="BH747" s="785"/>
      <c r="BI747" s="785"/>
      <c r="BJ747" s="814">
        <v>44679</v>
      </c>
      <c r="BK747" s="803">
        <v>44679</v>
      </c>
      <c r="BL747" s="796" t="s">
        <v>3550</v>
      </c>
      <c r="BM747" s="795"/>
      <c r="BN747" s="797">
        <v>5</v>
      </c>
      <c r="BO747" s="797">
        <v>7</v>
      </c>
      <c r="BP747" s="798"/>
      <c r="BQ747" s="799">
        <v>45773</v>
      </c>
      <c r="BR747" s="800" t="s">
        <v>3551</v>
      </c>
      <c r="BS747" s="801" t="str">
        <f>IF(_DBcomps[[#This Row],[Problem]]="","Yes","No")</f>
        <v>Yes</v>
      </c>
      <c r="BT747" s="273"/>
      <c r="BU747" s="794"/>
      <c r="BV747" s="794">
        <v>1</v>
      </c>
      <c r="BW747" s="794"/>
      <c r="BX747" s="794">
        <v>6</v>
      </c>
      <c r="BY747" s="803" t="s">
        <v>1259</v>
      </c>
      <c r="BZ747" s="1121">
        <v>5.15</v>
      </c>
      <c r="CA747" s="803"/>
      <c r="CB747" s="803"/>
      <c r="CC747" s="803"/>
      <c r="CD747" s="779" t="s">
        <v>3552</v>
      </c>
    </row>
    <row r="748" spans="1:85" s="804" customFormat="1" ht="15" customHeight="1">
      <c r="A748" s="1021" t="s">
        <v>58</v>
      </c>
      <c r="B748" s="1208" t="s">
        <v>1210</v>
      </c>
      <c r="C748" s="1208" t="s">
        <v>158</v>
      </c>
      <c r="D748" s="1021" t="s">
        <v>3611</v>
      </c>
      <c r="E748" s="780">
        <v>45775</v>
      </c>
      <c r="F748" s="782" t="str">
        <f>IF(_DBcomps[[#This Row],[Lab RTS]]="","No","Yes")</f>
        <v>Yes</v>
      </c>
      <c r="G748" s="783">
        <v>38.130000000000003</v>
      </c>
      <c r="H748" s="783"/>
      <c r="I748" s="783"/>
      <c r="J748" s="783"/>
      <c r="K748" s="783"/>
      <c r="L748" s="784"/>
      <c r="M748" s="785"/>
      <c r="N748" s="783"/>
      <c r="O748" s="783">
        <v>4.7699999999999996</v>
      </c>
      <c r="P748" s="785"/>
      <c r="Q748" s="787">
        <v>2100</v>
      </c>
      <c r="R748" s="1026"/>
      <c r="S748" s="1209">
        <v>10.521000000000001</v>
      </c>
      <c r="T748" s="789">
        <v>4.4800000000000004</v>
      </c>
      <c r="U748" s="789"/>
      <c r="V748" s="784"/>
      <c r="W748" s="783"/>
      <c r="X748" s="790"/>
      <c r="Y748" s="791"/>
      <c r="Z748" s="792"/>
      <c r="AA748" s="791" t="s">
        <v>1505</v>
      </c>
      <c r="AB748" s="785"/>
      <c r="AC748" s="791" t="s">
        <v>1505</v>
      </c>
      <c r="AD748" s="780"/>
      <c r="AE748" s="791"/>
      <c r="AF748" s="791"/>
      <c r="AG748" s="785"/>
      <c r="AH748" s="791"/>
      <c r="AI748" s="791"/>
      <c r="AJ748" s="785"/>
      <c r="AK748" s="790"/>
      <c r="AL748" s="791"/>
      <c r="AM748" s="785"/>
      <c r="AN748" s="791"/>
      <c r="AO748" s="785"/>
      <c r="AP748" s="791"/>
      <c r="AQ748" s="793">
        <f t="shared" ref="AQ748:AQ753" si="103">MONTH(E748)</f>
        <v>4</v>
      </c>
      <c r="AR748" s="785"/>
      <c r="AS748" s="783"/>
      <c r="AT748" s="794"/>
      <c r="AU748" s="795"/>
      <c r="AV748" s="783"/>
      <c r="AW748" s="784"/>
      <c r="AX748" s="794"/>
      <c r="AY748" s="794">
        <v>2</v>
      </c>
      <c r="AZ748" s="785"/>
      <c r="BA748" s="784"/>
      <c r="BB748" s="784"/>
      <c r="BC748" s="784"/>
      <c r="BD748" s="784"/>
      <c r="BE748" s="783"/>
      <c r="BF748" s="785"/>
      <c r="BG748" s="785"/>
      <c r="BH748" s="785"/>
      <c r="BI748" s="785"/>
      <c r="BJ748" s="814">
        <v>45776</v>
      </c>
      <c r="BK748" s="803">
        <v>45776</v>
      </c>
      <c r="BL748" s="796" t="s">
        <v>3612</v>
      </c>
      <c r="BM748" s="795"/>
      <c r="BN748" s="797">
        <v>10</v>
      </c>
      <c r="BO748" s="797">
        <v>7</v>
      </c>
      <c r="BP748" s="798"/>
      <c r="BQ748" s="799">
        <v>45773</v>
      </c>
      <c r="BR748" s="800" t="s">
        <v>3551</v>
      </c>
      <c r="BS748" s="801" t="str">
        <f>IF(_DBcomps[[#This Row],[Problem]]="","Yes","No")</f>
        <v>No</v>
      </c>
      <c r="BT748" s="273"/>
      <c r="BU748" s="794"/>
      <c r="BV748" s="794">
        <v>1</v>
      </c>
      <c r="BW748" s="794">
        <v>1</v>
      </c>
      <c r="BX748" s="1083">
        <v>6</v>
      </c>
      <c r="BY748" s="1085" t="s">
        <v>1259</v>
      </c>
      <c r="BZ748" s="1223">
        <v>38.270000000000003</v>
      </c>
      <c r="CA748" s="803" t="s">
        <v>1331</v>
      </c>
      <c r="CB748" s="803" t="s">
        <v>1245</v>
      </c>
      <c r="CC748" s="803" t="s">
        <v>1248</v>
      </c>
      <c r="CD748" s="779"/>
    </row>
    <row r="749" spans="1:85" s="804" customFormat="1" ht="15" customHeight="1">
      <c r="A749" s="1021" t="s">
        <v>58</v>
      </c>
      <c r="B749" s="1208" t="s">
        <v>1210</v>
      </c>
      <c r="C749" s="1208" t="s">
        <v>158</v>
      </c>
      <c r="D749" s="1021" t="s">
        <v>3616</v>
      </c>
      <c r="E749" s="780">
        <v>45776</v>
      </c>
      <c r="F749" s="782" t="str">
        <f>IF(_DBcomps[[#This Row],[Lab RTS]]="","No","Yes")</f>
        <v>Yes</v>
      </c>
      <c r="G749" s="783">
        <v>39.229999999999997</v>
      </c>
      <c r="H749" s="783"/>
      <c r="I749" s="783"/>
      <c r="J749" s="783"/>
      <c r="K749" s="783"/>
      <c r="L749" s="784"/>
      <c r="M749" s="785"/>
      <c r="N749" s="783"/>
      <c r="O749" s="783">
        <v>4.18</v>
      </c>
      <c r="P749" s="785"/>
      <c r="Q749" s="787">
        <v>2010</v>
      </c>
      <c r="R749" s="1026"/>
      <c r="S749" s="1209">
        <v>10.452999999999999</v>
      </c>
      <c r="T749" s="789">
        <v>4.54</v>
      </c>
      <c r="U749" s="789"/>
      <c r="V749" s="784"/>
      <c r="W749" s="783"/>
      <c r="X749" s="790"/>
      <c r="Y749" s="791"/>
      <c r="Z749" s="792"/>
      <c r="AA749" s="791" t="s">
        <v>1505</v>
      </c>
      <c r="AB749" s="785"/>
      <c r="AC749" s="791" t="s">
        <v>1505</v>
      </c>
      <c r="AD749" s="791" t="s">
        <v>1505</v>
      </c>
      <c r="AE749" s="791"/>
      <c r="AF749" s="791"/>
      <c r="AG749" s="785"/>
      <c r="AH749" s="791"/>
      <c r="AI749" s="791"/>
      <c r="AJ749" s="785"/>
      <c r="AK749" s="790"/>
      <c r="AL749" s="791"/>
      <c r="AM749" s="785"/>
      <c r="AN749" s="791"/>
      <c r="AO749" s="785"/>
      <c r="AP749" s="791"/>
      <c r="AQ749" s="793">
        <f t="shared" si="103"/>
        <v>4</v>
      </c>
      <c r="AR749" s="785"/>
      <c r="AS749" s="783"/>
      <c r="AT749" s="794"/>
      <c r="AU749" s="795"/>
      <c r="AV749" s="783"/>
      <c r="AW749" s="784"/>
      <c r="AX749" s="794"/>
      <c r="AY749" s="794">
        <v>2</v>
      </c>
      <c r="AZ749" s="785"/>
      <c r="BA749" s="784"/>
      <c r="BB749" s="784"/>
      <c r="BC749" s="784"/>
      <c r="BD749" s="784"/>
      <c r="BE749" s="783"/>
      <c r="BF749" s="785"/>
      <c r="BG749" s="785"/>
      <c r="BH749" s="785"/>
      <c r="BI749" s="785"/>
      <c r="BJ749" s="814">
        <v>45776</v>
      </c>
      <c r="BK749" s="803">
        <v>45776</v>
      </c>
      <c r="BL749" s="796" t="s">
        <v>3613</v>
      </c>
      <c r="BM749" s="795"/>
      <c r="BN749" s="797">
        <v>9</v>
      </c>
      <c r="BO749" s="797">
        <v>7</v>
      </c>
      <c r="BP749" s="798"/>
      <c r="BQ749" s="799">
        <v>45775</v>
      </c>
      <c r="BR749" s="800" t="s">
        <v>3614</v>
      </c>
      <c r="BS749" s="801" t="str">
        <f>IF(_DBcomps[[#This Row],[Problem]]="","Yes","No")</f>
        <v>No</v>
      </c>
      <c r="BT749" s="273"/>
      <c r="BU749" s="794"/>
      <c r="BV749" s="794">
        <v>1</v>
      </c>
      <c r="BW749" s="794">
        <v>1</v>
      </c>
      <c r="BX749" s="1083">
        <v>6</v>
      </c>
      <c r="BY749" s="1085" t="s">
        <v>1259</v>
      </c>
      <c r="BZ749" s="1223">
        <v>13.09</v>
      </c>
      <c r="CA749" s="803" t="s">
        <v>1331</v>
      </c>
      <c r="CB749" s="803" t="s">
        <v>1245</v>
      </c>
      <c r="CC749" s="803" t="s">
        <v>1248</v>
      </c>
      <c r="CD749" s="779"/>
    </row>
    <row r="750" spans="1:85" s="804" customFormat="1" ht="15" customHeight="1">
      <c r="A750" s="1021" t="s">
        <v>58</v>
      </c>
      <c r="B750" s="1208" t="s">
        <v>1210</v>
      </c>
      <c r="C750" s="1208" t="s">
        <v>158</v>
      </c>
      <c r="D750" s="1021" t="s">
        <v>3617</v>
      </c>
      <c r="E750" s="780">
        <v>45776</v>
      </c>
      <c r="F750" s="782" t="str">
        <f>IF(_DBcomps[[#This Row],[Lab RTS]]="","No","Yes")</f>
        <v>Yes</v>
      </c>
      <c r="G750" s="783">
        <v>38.450000000000003</v>
      </c>
      <c r="H750" s="783"/>
      <c r="I750" s="783"/>
      <c r="J750" s="783"/>
      <c r="K750" s="783"/>
      <c r="L750" s="784"/>
      <c r="M750" s="785"/>
      <c r="N750" s="783"/>
      <c r="O750" s="783">
        <v>4.5</v>
      </c>
      <c r="P750" s="785"/>
      <c r="Q750" s="787">
        <v>2032</v>
      </c>
      <c r="R750" s="1026"/>
      <c r="S750" s="1209">
        <v>10.481999999999999</v>
      </c>
      <c r="T750" s="789">
        <v>4.5999999999999996</v>
      </c>
      <c r="U750" s="789"/>
      <c r="V750" s="784"/>
      <c r="W750" s="783"/>
      <c r="X750" s="790"/>
      <c r="Y750" s="791"/>
      <c r="Z750" s="792"/>
      <c r="AA750" s="791" t="s">
        <v>1505</v>
      </c>
      <c r="AB750" s="785"/>
      <c r="AC750" s="791" t="s">
        <v>1505</v>
      </c>
      <c r="AD750" s="791" t="s">
        <v>1505</v>
      </c>
      <c r="AE750" s="791"/>
      <c r="AF750" s="791"/>
      <c r="AG750" s="785"/>
      <c r="AH750" s="791"/>
      <c r="AI750" s="791"/>
      <c r="AJ750" s="785"/>
      <c r="AK750" s="790"/>
      <c r="AL750" s="791"/>
      <c r="AM750" s="785"/>
      <c r="AN750" s="791"/>
      <c r="AO750" s="785"/>
      <c r="AP750" s="791"/>
      <c r="AQ750" s="793">
        <f t="shared" si="103"/>
        <v>4</v>
      </c>
      <c r="AR750" s="785"/>
      <c r="AS750" s="783"/>
      <c r="AT750" s="794"/>
      <c r="AU750" s="795"/>
      <c r="AV750" s="783"/>
      <c r="AW750" s="784"/>
      <c r="AX750" s="794"/>
      <c r="AY750" s="794">
        <v>2</v>
      </c>
      <c r="AZ750" s="785"/>
      <c r="BA750" s="784"/>
      <c r="BB750" s="784"/>
      <c r="BC750" s="784"/>
      <c r="BD750" s="784"/>
      <c r="BE750" s="783"/>
      <c r="BF750" s="785"/>
      <c r="BG750" s="785"/>
      <c r="BH750" s="785"/>
      <c r="BI750" s="785"/>
      <c r="BJ750" s="814">
        <v>45777</v>
      </c>
      <c r="BK750" s="803">
        <v>45777</v>
      </c>
      <c r="BL750" s="796" t="s">
        <v>3618</v>
      </c>
      <c r="BM750" s="795"/>
      <c r="BN750" s="797">
        <v>7</v>
      </c>
      <c r="BO750" s="797">
        <v>7</v>
      </c>
      <c r="BP750" s="798"/>
      <c r="BQ750" s="799">
        <v>45775</v>
      </c>
      <c r="BR750" s="800" t="s">
        <v>3619</v>
      </c>
      <c r="BS750" s="801" t="str">
        <f>IF(_DBcomps[[#This Row],[Problem]]="","Yes","No")</f>
        <v>Yes</v>
      </c>
      <c r="BT750" s="273"/>
      <c r="BU750" s="794"/>
      <c r="BV750" s="794">
        <v>1</v>
      </c>
      <c r="BW750" s="794"/>
      <c r="BX750" s="1083">
        <v>6</v>
      </c>
      <c r="BY750" s="1085" t="s">
        <v>1259</v>
      </c>
      <c r="BZ750" s="1224"/>
      <c r="CA750" s="803"/>
      <c r="CB750" s="803"/>
      <c r="CC750" s="803"/>
      <c r="CD750" s="779"/>
    </row>
    <row r="751" spans="1:85" s="804" customFormat="1" ht="15" customHeight="1">
      <c r="A751" s="1021" t="s">
        <v>58</v>
      </c>
      <c r="B751" s="1208" t="s">
        <v>1210</v>
      </c>
      <c r="C751" s="1208" t="s">
        <v>158</v>
      </c>
      <c r="D751" s="1021" t="s">
        <v>3756</v>
      </c>
      <c r="E751" s="780">
        <v>45779</v>
      </c>
      <c r="F751" s="782" t="str">
        <f>IF(_DBcomps[[#This Row],[Lab RTS]]="","No","Yes")</f>
        <v>Yes</v>
      </c>
      <c r="G751" s="783">
        <v>39.31</v>
      </c>
      <c r="H751" s="783"/>
      <c r="I751" s="783"/>
      <c r="J751" s="783"/>
      <c r="K751" s="783"/>
      <c r="L751" s="784"/>
      <c r="M751" s="785"/>
      <c r="N751" s="783"/>
      <c r="O751" s="783">
        <v>4.62</v>
      </c>
      <c r="P751" s="785"/>
      <c r="Q751" s="787">
        <v>2180</v>
      </c>
      <c r="R751" s="1026"/>
      <c r="S751" s="1209">
        <v>10.414999999999999</v>
      </c>
      <c r="T751" s="789">
        <v>4.88</v>
      </c>
      <c r="U751" s="789"/>
      <c r="V751" s="784"/>
      <c r="W751" s="783"/>
      <c r="X751" s="790"/>
      <c r="Y751" s="791"/>
      <c r="Z751" s="792"/>
      <c r="AA751" s="791" t="s">
        <v>1505</v>
      </c>
      <c r="AB751" s="785"/>
      <c r="AC751" s="791" t="s">
        <v>1505</v>
      </c>
      <c r="AD751" s="780"/>
      <c r="AE751" s="791"/>
      <c r="AF751" s="791"/>
      <c r="AG751" s="785"/>
      <c r="AH751" s="791"/>
      <c r="AI751" s="791"/>
      <c r="AJ751" s="785"/>
      <c r="AK751" s="790"/>
      <c r="AL751" s="791"/>
      <c r="AM751" s="785"/>
      <c r="AN751" s="791"/>
      <c r="AO751" s="785"/>
      <c r="AP751" s="791"/>
      <c r="AQ751" s="793">
        <f t="shared" si="103"/>
        <v>5</v>
      </c>
      <c r="AR751" s="785"/>
      <c r="AS751" s="783"/>
      <c r="AT751" s="794"/>
      <c r="AU751" s="795"/>
      <c r="AV751" s="783"/>
      <c r="AW751" s="784"/>
      <c r="AX751" s="794"/>
      <c r="AY751" s="794">
        <v>4</v>
      </c>
      <c r="AZ751" s="785"/>
      <c r="BA751" s="784"/>
      <c r="BB751" s="784"/>
      <c r="BC751" s="784"/>
      <c r="BD751" s="784"/>
      <c r="BE751" s="783"/>
      <c r="BF751" s="785"/>
      <c r="BG751" s="785"/>
      <c r="BH751" s="785"/>
      <c r="BI751" s="785"/>
      <c r="BJ751" s="814">
        <v>45783</v>
      </c>
      <c r="BK751" s="803">
        <v>45783</v>
      </c>
      <c r="BL751" s="796" t="s">
        <v>3759</v>
      </c>
      <c r="BM751" s="795"/>
      <c r="BN751" s="797">
        <v>8</v>
      </c>
      <c r="BO751" s="797">
        <v>7</v>
      </c>
      <c r="BP751" s="798"/>
      <c r="BQ751" s="799">
        <v>45779</v>
      </c>
      <c r="BR751" s="800" t="s">
        <v>3762</v>
      </c>
      <c r="BS751" s="801" t="str">
        <f>IF(_DBcomps[[#This Row],[Problem]]="","Yes","No")</f>
        <v>No</v>
      </c>
      <c r="BT751" s="273"/>
      <c r="BU751" s="794"/>
      <c r="BV751" s="794">
        <v>1</v>
      </c>
      <c r="BW751" s="794">
        <v>1</v>
      </c>
      <c r="BX751" s="1083">
        <v>6</v>
      </c>
      <c r="BY751" s="1085" t="s">
        <v>1259</v>
      </c>
      <c r="BZ751" s="1224">
        <v>7.24</v>
      </c>
      <c r="CA751" s="803" t="s">
        <v>1900</v>
      </c>
      <c r="CB751" s="803" t="s">
        <v>1245</v>
      </c>
      <c r="CC751" s="803" t="s">
        <v>1268</v>
      </c>
      <c r="CD751" s="779"/>
    </row>
    <row r="752" spans="1:85" s="804" customFormat="1" ht="15" customHeight="1">
      <c r="A752" s="1021" t="s">
        <v>58</v>
      </c>
      <c r="B752" s="1208" t="s">
        <v>1210</v>
      </c>
      <c r="C752" s="1208" t="s">
        <v>158</v>
      </c>
      <c r="D752" s="1021" t="s">
        <v>3757</v>
      </c>
      <c r="E752" s="780">
        <v>45780</v>
      </c>
      <c r="F752" s="782" t="str">
        <f>IF(_DBcomps[[#This Row],[Lab RTS]]="","No","Yes")</f>
        <v>Yes</v>
      </c>
      <c r="G752" s="783">
        <v>39.43</v>
      </c>
      <c r="H752" s="783"/>
      <c r="I752" s="783"/>
      <c r="J752" s="783"/>
      <c r="K752" s="783"/>
      <c r="L752" s="784"/>
      <c r="M752" s="785"/>
      <c r="N752" s="783"/>
      <c r="O752" s="783">
        <v>5.37</v>
      </c>
      <c r="P752" s="785"/>
      <c r="Q752" s="787">
        <v>2100</v>
      </c>
      <c r="R752" s="1026"/>
      <c r="S752" s="1209">
        <v>10.426</v>
      </c>
      <c r="T752" s="789">
        <v>4.6500000000000004</v>
      </c>
      <c r="U752" s="789"/>
      <c r="V752" s="784"/>
      <c r="W752" s="783"/>
      <c r="X752" s="790"/>
      <c r="Y752" s="791"/>
      <c r="Z752" s="792"/>
      <c r="AA752" s="791" t="s">
        <v>1505</v>
      </c>
      <c r="AB752" s="785"/>
      <c r="AC752" s="791" t="s">
        <v>1505</v>
      </c>
      <c r="AD752" s="780"/>
      <c r="AE752" s="791"/>
      <c r="AF752" s="791"/>
      <c r="AG752" s="785"/>
      <c r="AH752" s="791"/>
      <c r="AI752" s="791"/>
      <c r="AJ752" s="785"/>
      <c r="AK752" s="790"/>
      <c r="AL752" s="791"/>
      <c r="AM752" s="785"/>
      <c r="AN752" s="791"/>
      <c r="AO752" s="785"/>
      <c r="AP752" s="791"/>
      <c r="AQ752" s="793">
        <f t="shared" si="103"/>
        <v>5</v>
      </c>
      <c r="AR752" s="785"/>
      <c r="AS752" s="783"/>
      <c r="AT752" s="794"/>
      <c r="AU752" s="795"/>
      <c r="AV752" s="783"/>
      <c r="AW752" s="784"/>
      <c r="AX752" s="794"/>
      <c r="AY752" s="794">
        <v>3</v>
      </c>
      <c r="AZ752" s="785"/>
      <c r="BA752" s="784"/>
      <c r="BB752" s="784"/>
      <c r="BC752" s="784"/>
      <c r="BD752" s="784"/>
      <c r="BE752" s="783"/>
      <c r="BF752" s="785"/>
      <c r="BG752" s="785"/>
      <c r="BH752" s="785"/>
      <c r="BI752" s="785"/>
      <c r="BJ752" s="814">
        <v>45783</v>
      </c>
      <c r="BK752" s="803">
        <v>45783</v>
      </c>
      <c r="BL752" s="796" t="s">
        <v>3760</v>
      </c>
      <c r="BM752" s="795"/>
      <c r="BN752" s="797">
        <v>11</v>
      </c>
      <c r="BO752" s="797">
        <v>7</v>
      </c>
      <c r="BP752" s="798"/>
      <c r="BQ752" s="799">
        <v>45779</v>
      </c>
      <c r="BR752" s="800" t="s">
        <v>3120</v>
      </c>
      <c r="BS752" s="801" t="str">
        <f>IF(_DBcomps[[#This Row],[Problem]]="","Yes","No")</f>
        <v>No</v>
      </c>
      <c r="BT752" s="273"/>
      <c r="BU752" s="794"/>
      <c r="BV752" s="794">
        <v>1</v>
      </c>
      <c r="BW752" s="794">
        <v>1</v>
      </c>
      <c r="BX752" s="1083">
        <v>6</v>
      </c>
      <c r="BY752" s="1085" t="s">
        <v>1259</v>
      </c>
      <c r="BZ752" s="1224">
        <v>10.45</v>
      </c>
      <c r="CA752" s="803" t="s">
        <v>1900</v>
      </c>
      <c r="CB752" s="803" t="s">
        <v>1245</v>
      </c>
      <c r="CC752" s="803" t="s">
        <v>1268</v>
      </c>
      <c r="CD752" s="779"/>
    </row>
    <row r="753" spans="1:85" s="804" customFormat="1" ht="15" customHeight="1">
      <c r="A753" s="1021" t="s">
        <v>58</v>
      </c>
      <c r="B753" s="1208" t="s">
        <v>1210</v>
      </c>
      <c r="C753" s="1208" t="s">
        <v>158</v>
      </c>
      <c r="D753" s="1021" t="s">
        <v>3758</v>
      </c>
      <c r="E753" s="780">
        <v>45782</v>
      </c>
      <c r="F753" s="782" t="str">
        <f>IF(_DBcomps[[#This Row],[Lab RTS]]="","No","Yes")</f>
        <v>Yes</v>
      </c>
      <c r="G753" s="783">
        <v>39.26</v>
      </c>
      <c r="H753" s="783"/>
      <c r="I753" s="783"/>
      <c r="J753" s="783"/>
      <c r="K753" s="783"/>
      <c r="L753" s="784"/>
      <c r="M753" s="785"/>
      <c r="N753" s="783"/>
      <c r="O753" s="783">
        <v>5.46</v>
      </c>
      <c r="P753" s="785"/>
      <c r="Q753" s="787">
        <v>2130</v>
      </c>
      <c r="R753" s="1026"/>
      <c r="S753" s="1209">
        <v>10.435</v>
      </c>
      <c r="T753" s="789">
        <v>4.63</v>
      </c>
      <c r="U753" s="789"/>
      <c r="V753" s="784"/>
      <c r="W753" s="783"/>
      <c r="X753" s="790"/>
      <c r="Y753" s="791"/>
      <c r="Z753" s="792"/>
      <c r="AA753" s="791" t="s">
        <v>1505</v>
      </c>
      <c r="AB753" s="785"/>
      <c r="AC753" s="791" t="s">
        <v>1505</v>
      </c>
      <c r="AD753" s="780"/>
      <c r="AE753" s="791"/>
      <c r="AF753" s="791"/>
      <c r="AG753" s="785"/>
      <c r="AH753" s="791"/>
      <c r="AI753" s="791"/>
      <c r="AJ753" s="785"/>
      <c r="AK753" s="790"/>
      <c r="AL753" s="791"/>
      <c r="AM753" s="785"/>
      <c r="AN753" s="791"/>
      <c r="AO753" s="785"/>
      <c r="AP753" s="791"/>
      <c r="AQ753" s="793">
        <f t="shared" si="103"/>
        <v>5</v>
      </c>
      <c r="AR753" s="785"/>
      <c r="AS753" s="783"/>
      <c r="AT753" s="794"/>
      <c r="AU753" s="795"/>
      <c r="AV753" s="783"/>
      <c r="AW753" s="784"/>
      <c r="AX753" s="794"/>
      <c r="AY753" s="794">
        <v>2</v>
      </c>
      <c r="AZ753" s="785"/>
      <c r="BA753" s="784"/>
      <c r="BB753" s="784"/>
      <c r="BC753" s="784"/>
      <c r="BD753" s="784"/>
      <c r="BE753" s="783"/>
      <c r="BF753" s="785"/>
      <c r="BG753" s="785"/>
      <c r="BH753" s="785"/>
      <c r="BI753" s="785"/>
      <c r="BJ753" s="814">
        <v>45783</v>
      </c>
      <c r="BK753" s="803">
        <v>45783</v>
      </c>
      <c r="BL753" s="796" t="s">
        <v>3761</v>
      </c>
      <c r="BM753" s="795"/>
      <c r="BN753" s="797">
        <v>10</v>
      </c>
      <c r="BO753" s="797">
        <v>7</v>
      </c>
      <c r="BP753" s="798"/>
      <c r="BQ753" s="799">
        <v>45779</v>
      </c>
      <c r="BR753" s="800" t="s">
        <v>3763</v>
      </c>
      <c r="BS753" s="801" t="str">
        <f>IF(_DBcomps[[#This Row],[Problem]]="","Yes","No")</f>
        <v>No</v>
      </c>
      <c r="BT753" s="273"/>
      <c r="BU753" s="794"/>
      <c r="BV753" s="794">
        <v>1</v>
      </c>
      <c r="BW753" s="794">
        <v>1</v>
      </c>
      <c r="BX753" s="1083">
        <v>6</v>
      </c>
      <c r="BY753" s="1085" t="s">
        <v>1259</v>
      </c>
      <c r="BZ753" s="1224">
        <v>8.25</v>
      </c>
      <c r="CA753" s="803" t="s">
        <v>1331</v>
      </c>
      <c r="CB753" s="803" t="s">
        <v>1245</v>
      </c>
      <c r="CC753" s="803" t="s">
        <v>1248</v>
      </c>
      <c r="CD753" s="779"/>
    </row>
    <row r="754" spans="1:85" s="804" customFormat="1" ht="15" customHeight="1">
      <c r="A754" s="839" t="s">
        <v>58</v>
      </c>
      <c r="B754" s="840" t="s">
        <v>1210</v>
      </c>
      <c r="C754" s="840" t="s">
        <v>158</v>
      </c>
      <c r="D754" s="839" t="s">
        <v>3816</v>
      </c>
      <c r="E754" s="1228">
        <v>45785</v>
      </c>
      <c r="F754" s="1229" t="str">
        <f>IF(_DBcomps[[#This Row],[Lab RTS]]="","No","Yes")</f>
        <v>Yes</v>
      </c>
      <c r="G754" s="1230">
        <v>38.270000000000003</v>
      </c>
      <c r="H754" s="1230"/>
      <c r="I754" s="1230"/>
      <c r="J754" s="1230"/>
      <c r="K754" s="1230"/>
      <c r="L754" s="1231"/>
      <c r="M754" s="1232"/>
      <c r="N754" s="1230"/>
      <c r="O754" s="1230">
        <v>4.87</v>
      </c>
      <c r="P754" s="1232"/>
      <c r="Q754" s="347">
        <v>2560</v>
      </c>
      <c r="R754" s="1237"/>
      <c r="S754" s="1235">
        <v>10.321999999999999</v>
      </c>
      <c r="T754" s="1236">
        <v>4.7</v>
      </c>
      <c r="U754" s="1230"/>
      <c r="V754" s="1231"/>
      <c r="W754" s="1230"/>
      <c r="X754" s="1237"/>
      <c r="Y754" s="1238"/>
      <c r="Z754" s="1239"/>
      <c r="AA754" s="274" t="s">
        <v>1505</v>
      </c>
      <c r="AB754" s="1232"/>
      <c r="AC754" s="274" t="s">
        <v>1505</v>
      </c>
      <c r="AD754" s="1228"/>
      <c r="AE754" s="1238"/>
      <c r="AF754" s="1238"/>
      <c r="AG754" s="1232"/>
      <c r="AH754" s="1238"/>
      <c r="AI754" s="1238"/>
      <c r="AJ754" s="1232"/>
      <c r="AK754" s="1237"/>
      <c r="AL754" s="1238"/>
      <c r="AM754" s="1232"/>
      <c r="AN754" s="1238"/>
      <c r="AO754" s="1232"/>
      <c r="AP754" s="1238"/>
      <c r="AQ754" s="1240">
        <f t="shared" ref="AQ754:AQ759" si="104">MONTH(E754)</f>
        <v>5</v>
      </c>
      <c r="AR754" s="1232"/>
      <c r="AS754" s="1230"/>
      <c r="AT754" s="1241"/>
      <c r="AU754" s="1242"/>
      <c r="AV754" s="1230"/>
      <c r="AW754" s="1231"/>
      <c r="AX754" s="1241"/>
      <c r="AY754" s="1241">
        <v>2</v>
      </c>
      <c r="AZ754" s="1232"/>
      <c r="BA754" s="268"/>
      <c r="BB754" s="1231"/>
      <c r="BC754" s="1231"/>
      <c r="BD754" s="1231"/>
      <c r="BE754" s="1230"/>
      <c r="BF754" s="1232"/>
      <c r="BG754" s="1232"/>
      <c r="BH754" s="1232"/>
      <c r="BI754" s="1232"/>
      <c r="BJ754" s="1243">
        <v>45786</v>
      </c>
      <c r="BK754" s="1250">
        <v>45786</v>
      </c>
      <c r="BL754" s="431" t="s">
        <v>3817</v>
      </c>
      <c r="BM754" s="1242"/>
      <c r="BN754" s="1245">
        <v>7</v>
      </c>
      <c r="BO754" s="1245">
        <v>7</v>
      </c>
      <c r="BP754" s="1246"/>
      <c r="BQ754" s="1247">
        <v>45783</v>
      </c>
      <c r="BR754" s="284" t="s">
        <v>3059</v>
      </c>
      <c r="BS754" s="1248" t="str">
        <f>IF(_DBcomps[[#This Row],[Problem]]="","Yes","No")</f>
        <v>No</v>
      </c>
      <c r="BT754" s="273"/>
      <c r="BU754" s="1241"/>
      <c r="BV754" s="1241">
        <v>1</v>
      </c>
      <c r="BW754" s="1241">
        <v>1</v>
      </c>
      <c r="BX754" s="1241">
        <v>6</v>
      </c>
      <c r="BY754" s="279" t="s">
        <v>1259</v>
      </c>
      <c r="BZ754" s="1230">
        <v>25.45</v>
      </c>
      <c r="CA754" s="1250" t="s">
        <v>1333</v>
      </c>
      <c r="CB754" s="1250" t="s">
        <v>1245</v>
      </c>
      <c r="CC754" s="1250" t="s">
        <v>1326</v>
      </c>
      <c r="CD754" s="1283" t="s">
        <v>3826</v>
      </c>
    </row>
    <row r="755" spans="1:85" s="804" customFormat="1" ht="15" customHeight="1">
      <c r="A755" s="1021" t="s">
        <v>58</v>
      </c>
      <c r="B755" s="1208" t="s">
        <v>1210</v>
      </c>
      <c r="C755" s="1208" t="s">
        <v>158</v>
      </c>
      <c r="D755" s="1021" t="s">
        <v>3846</v>
      </c>
      <c r="E755" s="1228">
        <v>45787</v>
      </c>
      <c r="F755" s="1229" t="str">
        <f>IF(_DBcomps[[#This Row],[Lab RTS]]="","No","Yes")</f>
        <v>Yes</v>
      </c>
      <c r="G755" s="1230">
        <v>38.369999999999997</v>
      </c>
      <c r="H755" s="1230"/>
      <c r="I755" s="1230"/>
      <c r="J755" s="1230"/>
      <c r="K755" s="1230"/>
      <c r="L755" s="1231"/>
      <c r="M755" s="1232"/>
      <c r="N755" s="1230"/>
      <c r="O755" s="1230">
        <v>4.8600000000000003</v>
      </c>
      <c r="P755" s="1232"/>
      <c r="Q755" s="335">
        <v>2280</v>
      </c>
      <c r="R755" s="1237"/>
      <c r="S755" s="1235">
        <v>10.456</v>
      </c>
      <c r="T755" s="1236">
        <v>4.68</v>
      </c>
      <c r="U755" s="1230"/>
      <c r="V755" s="1231"/>
      <c r="W755" s="1230"/>
      <c r="X755" s="1237"/>
      <c r="Y755" s="1238"/>
      <c r="Z755" s="1239"/>
      <c r="AA755" s="274" t="s">
        <v>1505</v>
      </c>
      <c r="AB755" s="1232"/>
      <c r="AC755" s="274" t="s">
        <v>1505</v>
      </c>
      <c r="AD755" s="1228"/>
      <c r="AE755" s="1238"/>
      <c r="AF755" s="1238"/>
      <c r="AG755" s="1232"/>
      <c r="AH755" s="1238"/>
      <c r="AI755" s="1238"/>
      <c r="AJ755" s="1232"/>
      <c r="AK755" s="1237"/>
      <c r="AL755" s="1238"/>
      <c r="AM755" s="1232"/>
      <c r="AN755" s="1238"/>
      <c r="AO755" s="1232"/>
      <c r="AP755" s="1238"/>
      <c r="AQ755" s="1240">
        <f t="shared" si="104"/>
        <v>5</v>
      </c>
      <c r="AR755" s="1232"/>
      <c r="AS755" s="1230"/>
      <c r="AT755" s="1241"/>
      <c r="AU755" s="1242"/>
      <c r="AV755" s="1230"/>
      <c r="AW755" s="1231"/>
      <c r="AX755" s="1241"/>
      <c r="AY755" s="1241">
        <v>3</v>
      </c>
      <c r="AZ755" s="1232"/>
      <c r="BA755" s="268"/>
      <c r="BB755" s="1231"/>
      <c r="BC755" s="1231"/>
      <c r="BD755" s="1231"/>
      <c r="BE755" s="1230"/>
      <c r="BF755" s="1232"/>
      <c r="BG755" s="1232"/>
      <c r="BH755" s="1232"/>
      <c r="BI755" s="1232"/>
      <c r="BJ755" s="1243">
        <v>45790</v>
      </c>
      <c r="BK755" s="1250">
        <v>45790</v>
      </c>
      <c r="BL755" s="431" t="s">
        <v>3847</v>
      </c>
      <c r="BM755" s="1242"/>
      <c r="BN755" s="1245">
        <v>11</v>
      </c>
      <c r="BO755" s="1245">
        <v>7</v>
      </c>
      <c r="BP755" s="1246"/>
      <c r="BQ755" s="1247">
        <v>45784</v>
      </c>
      <c r="BR755" s="284" t="s">
        <v>3848</v>
      </c>
      <c r="BS755" s="1248" t="str">
        <f>IF(_DBcomps[[#This Row],[Problem]]="","Yes","No")</f>
        <v>No</v>
      </c>
      <c r="BT755" s="273"/>
      <c r="BU755" s="1241"/>
      <c r="BV755" s="1241">
        <v>1</v>
      </c>
      <c r="BW755" s="1241">
        <v>1</v>
      </c>
      <c r="BX755" s="1251">
        <v>6</v>
      </c>
      <c r="BY755" s="356" t="s">
        <v>1259</v>
      </c>
      <c r="BZ755" s="1230">
        <v>8.0399999999999991</v>
      </c>
      <c r="CA755" s="1250" t="s">
        <v>1333</v>
      </c>
      <c r="CB755" s="1250" t="s">
        <v>1245</v>
      </c>
      <c r="CC755" s="1250" t="s">
        <v>1249</v>
      </c>
      <c r="CD755" s="1283"/>
    </row>
    <row r="756" spans="1:85" s="804" customFormat="1" ht="15" customHeight="1">
      <c r="A756" s="1021" t="s">
        <v>58</v>
      </c>
      <c r="B756" s="1208" t="s">
        <v>1210</v>
      </c>
      <c r="C756" s="1208" t="s">
        <v>158</v>
      </c>
      <c r="D756" s="1021" t="s">
        <v>3886</v>
      </c>
      <c r="E756" s="1228">
        <v>45791</v>
      </c>
      <c r="F756" s="1229" t="str">
        <f>IF(_DBcomps[[#This Row],[Lab RTS]]="","No","Yes")</f>
        <v>Yes</v>
      </c>
      <c r="G756" s="1230">
        <v>38.909999999999997</v>
      </c>
      <c r="H756" s="1230"/>
      <c r="I756" s="1230"/>
      <c r="J756" s="1230"/>
      <c r="K756" s="1230"/>
      <c r="L756" s="1231"/>
      <c r="M756" s="1232"/>
      <c r="N756" s="1230"/>
      <c r="O756" s="1230">
        <v>5.29</v>
      </c>
      <c r="P756" s="1232"/>
      <c r="Q756" s="335">
        <v>2053</v>
      </c>
      <c r="R756" s="1237"/>
      <c r="S756" s="1235">
        <v>10.448</v>
      </c>
      <c r="T756" s="1236">
        <v>4.9000000000000004</v>
      </c>
      <c r="U756" s="1230"/>
      <c r="V756" s="1231"/>
      <c r="W756" s="1230"/>
      <c r="X756" s="1237"/>
      <c r="Y756" s="1238"/>
      <c r="Z756" s="1239"/>
      <c r="AA756" s="274">
        <v>1.9E-3</v>
      </c>
      <c r="AB756" s="1232"/>
      <c r="AC756" s="274" t="s">
        <v>1505</v>
      </c>
      <c r="AD756" s="1228"/>
      <c r="AE756" s="1238"/>
      <c r="AF756" s="1238"/>
      <c r="AG756" s="1232"/>
      <c r="AH756" s="1238"/>
      <c r="AI756" s="1238"/>
      <c r="AJ756" s="1232"/>
      <c r="AK756" s="1237"/>
      <c r="AL756" s="1238"/>
      <c r="AM756" s="1232"/>
      <c r="AN756" s="1238"/>
      <c r="AO756" s="1232"/>
      <c r="AP756" s="1238"/>
      <c r="AQ756" s="1240">
        <f t="shared" si="104"/>
        <v>5</v>
      </c>
      <c r="AR756" s="1232"/>
      <c r="AS756" s="1230"/>
      <c r="AT756" s="1241"/>
      <c r="AU756" s="1242"/>
      <c r="AV756" s="1230"/>
      <c r="AW756" s="1231"/>
      <c r="AX756" s="1241"/>
      <c r="AY756" s="1241">
        <v>1</v>
      </c>
      <c r="AZ756" s="1232"/>
      <c r="BA756" s="268"/>
      <c r="BB756" s="1231"/>
      <c r="BC756" s="1231"/>
      <c r="BD756" s="1231"/>
      <c r="BE756" s="1230"/>
      <c r="BF756" s="1232"/>
      <c r="BG756" s="1232"/>
      <c r="BH756" s="1232"/>
      <c r="BI756" s="1232"/>
      <c r="BJ756" s="1243">
        <v>45792</v>
      </c>
      <c r="BK756" s="1250">
        <v>45792</v>
      </c>
      <c r="BL756" s="431" t="s">
        <v>3887</v>
      </c>
      <c r="BM756" s="1242"/>
      <c r="BN756" s="1245">
        <v>7</v>
      </c>
      <c r="BO756" s="1245">
        <v>7</v>
      </c>
      <c r="BP756" s="1246"/>
      <c r="BQ756" s="1247">
        <v>45787</v>
      </c>
      <c r="BR756" s="284" t="s">
        <v>3888</v>
      </c>
      <c r="BS756" s="1248" t="str">
        <f>IF(_DBcomps[[#This Row],[Problem]]="","Yes","No")</f>
        <v>No</v>
      </c>
      <c r="BT756" s="273"/>
      <c r="BU756" s="1241"/>
      <c r="BV756" s="1241">
        <v>1</v>
      </c>
      <c r="BW756" s="1241">
        <v>1</v>
      </c>
      <c r="BX756" s="1251">
        <v>6</v>
      </c>
      <c r="BY756" s="356" t="s">
        <v>1259</v>
      </c>
      <c r="BZ756" s="1230">
        <v>5.01</v>
      </c>
      <c r="CA756" s="1250" t="s">
        <v>1334</v>
      </c>
      <c r="CB756" s="1250" t="s">
        <v>1245</v>
      </c>
      <c r="CC756" s="1250" t="s">
        <v>1249</v>
      </c>
      <c r="CD756" s="1283" t="s">
        <v>3889</v>
      </c>
    </row>
    <row r="757" spans="1:85" s="804" customFormat="1" ht="15" customHeight="1">
      <c r="A757" s="1021" t="s">
        <v>58</v>
      </c>
      <c r="B757" s="1208" t="s">
        <v>1210</v>
      </c>
      <c r="C757" s="1208" t="s">
        <v>158</v>
      </c>
      <c r="D757" s="1021" t="s">
        <v>3914</v>
      </c>
      <c r="E757" s="1228">
        <v>45792</v>
      </c>
      <c r="F757" s="1229" t="str">
        <f>IF(_DBcomps[[#This Row],[Lab RTS]]="","No","Yes")</f>
        <v>Yes</v>
      </c>
      <c r="G757" s="1230">
        <v>39.159999999999997</v>
      </c>
      <c r="H757" s="1230"/>
      <c r="I757" s="1230"/>
      <c r="J757" s="1230"/>
      <c r="K757" s="1230"/>
      <c r="L757" s="1231"/>
      <c r="M757" s="1232"/>
      <c r="N757" s="1230"/>
      <c r="O757" s="1230">
        <v>5.38</v>
      </c>
      <c r="P757" s="1232"/>
      <c r="Q757" s="335">
        <v>2040</v>
      </c>
      <c r="R757" s="1237"/>
      <c r="S757" s="1235">
        <v>10.371</v>
      </c>
      <c r="T757" s="1236">
        <v>4.8600000000000003</v>
      </c>
      <c r="U757" s="1230"/>
      <c r="V757" s="1231"/>
      <c r="W757" s="1230"/>
      <c r="X757" s="1237"/>
      <c r="Y757" s="1238"/>
      <c r="Z757" s="1239"/>
      <c r="AA757" s="274" t="s">
        <v>1505</v>
      </c>
      <c r="AB757" s="1232"/>
      <c r="AC757" s="274" t="s">
        <v>1505</v>
      </c>
      <c r="AD757" s="1228"/>
      <c r="AE757" s="1238"/>
      <c r="AF757" s="1238"/>
      <c r="AG757" s="1232"/>
      <c r="AH757" s="1238"/>
      <c r="AI757" s="1238"/>
      <c r="AJ757" s="1232"/>
      <c r="AK757" s="1237"/>
      <c r="AL757" s="1238"/>
      <c r="AM757" s="1232"/>
      <c r="AN757" s="1238"/>
      <c r="AO757" s="1232"/>
      <c r="AP757" s="1238"/>
      <c r="AQ757" s="1240">
        <f t="shared" si="104"/>
        <v>5</v>
      </c>
      <c r="AR757" s="1232"/>
      <c r="AS757" s="1230"/>
      <c r="AT757" s="1241"/>
      <c r="AU757" s="1242"/>
      <c r="AV757" s="1230"/>
      <c r="AW757" s="1231"/>
      <c r="AX757" s="1241"/>
      <c r="AY757" s="1241">
        <v>1</v>
      </c>
      <c r="AZ757" s="1232"/>
      <c r="BA757" s="268"/>
      <c r="BB757" s="1231"/>
      <c r="BC757" s="1231"/>
      <c r="BD757" s="1231"/>
      <c r="BE757" s="1230"/>
      <c r="BF757" s="1232"/>
      <c r="BG757" s="1232"/>
      <c r="BH757" s="1232"/>
      <c r="BI757" s="1232"/>
      <c r="BJ757" s="1243">
        <v>45793</v>
      </c>
      <c r="BK757" s="1250">
        <v>45793</v>
      </c>
      <c r="BL757" s="431" t="s">
        <v>3915</v>
      </c>
      <c r="BM757" s="1242"/>
      <c r="BN757" s="1245">
        <v>13</v>
      </c>
      <c r="BO757" s="1245">
        <v>7</v>
      </c>
      <c r="BP757" s="1246"/>
      <c r="BQ757" s="1247">
        <v>45786</v>
      </c>
      <c r="BR757" s="284" t="s">
        <v>2770</v>
      </c>
      <c r="BS757" s="1248" t="str">
        <f>IF(_DBcomps[[#This Row],[Problem]]="","Yes","No")</f>
        <v>No</v>
      </c>
      <c r="BT757" s="273"/>
      <c r="BU757" s="1241"/>
      <c r="BV757" s="1241">
        <v>2</v>
      </c>
      <c r="BW757" s="1241">
        <v>1</v>
      </c>
      <c r="BX757" s="1251">
        <v>6</v>
      </c>
      <c r="BY757" s="356" t="s">
        <v>1259</v>
      </c>
      <c r="BZ757" s="1230">
        <v>53.2</v>
      </c>
      <c r="CA757" s="1250" t="s">
        <v>1333</v>
      </c>
      <c r="CB757" s="1250" t="s">
        <v>1245</v>
      </c>
      <c r="CC757" s="1250" t="s">
        <v>1255</v>
      </c>
      <c r="CD757" s="1283" t="s">
        <v>3916</v>
      </c>
    </row>
    <row r="758" spans="1:85" s="804" customFormat="1" ht="15" customHeight="1">
      <c r="A758" s="1021" t="s">
        <v>58</v>
      </c>
      <c r="B758" s="1208" t="s">
        <v>1210</v>
      </c>
      <c r="C758" s="1208" t="s">
        <v>158</v>
      </c>
      <c r="D758" s="1021" t="s">
        <v>3935</v>
      </c>
      <c r="E758" s="1228">
        <v>45793</v>
      </c>
      <c r="F758" s="1229" t="str">
        <f>IF(_DBcomps[[#This Row],[Lab RTS]]="","No","Yes")</f>
        <v>Yes</v>
      </c>
      <c r="G758" s="1230">
        <v>39.15</v>
      </c>
      <c r="H758" s="1230"/>
      <c r="I758" s="1230"/>
      <c r="J758" s="1230"/>
      <c r="K758" s="1230"/>
      <c r="L758" s="1231"/>
      <c r="M758" s="1232"/>
      <c r="N758" s="1230"/>
      <c r="O758" s="1230">
        <v>4.71</v>
      </c>
      <c r="P758" s="1232"/>
      <c r="Q758" s="335">
        <v>1990</v>
      </c>
      <c r="R758" s="1237"/>
      <c r="S758" s="1235">
        <v>10.356</v>
      </c>
      <c r="T758" s="1236">
        <v>4.97</v>
      </c>
      <c r="U758" s="1230"/>
      <c r="V758" s="1231"/>
      <c r="W758" s="1230"/>
      <c r="X758" s="1237"/>
      <c r="Y758" s="1238"/>
      <c r="Z758" s="1239"/>
      <c r="AA758" s="274" t="s">
        <v>1505</v>
      </c>
      <c r="AB758" s="1232"/>
      <c r="AC758" s="274">
        <v>4.1000000000000003E-3</v>
      </c>
      <c r="AD758" s="1228"/>
      <c r="AE758" s="1238"/>
      <c r="AF758" s="1238"/>
      <c r="AG758" s="1232"/>
      <c r="AH758" s="1238"/>
      <c r="AI758" s="1238"/>
      <c r="AJ758" s="1232"/>
      <c r="AK758" s="1237"/>
      <c r="AL758" s="1238"/>
      <c r="AM758" s="1232"/>
      <c r="AN758" s="1238"/>
      <c r="AO758" s="1232"/>
      <c r="AP758" s="1238"/>
      <c r="AQ758" s="1240">
        <f t="shared" si="104"/>
        <v>5</v>
      </c>
      <c r="AR758" s="1232"/>
      <c r="AS758" s="1230"/>
      <c r="AT758" s="1241"/>
      <c r="AU758" s="1242"/>
      <c r="AV758" s="1230"/>
      <c r="AW758" s="1231"/>
      <c r="AX758" s="1241"/>
      <c r="AY758" s="1241">
        <v>1</v>
      </c>
      <c r="AZ758" s="1232"/>
      <c r="BA758" s="268"/>
      <c r="BB758" s="1231"/>
      <c r="BC758" s="1231"/>
      <c r="BD758" s="1231"/>
      <c r="BE758" s="1230"/>
      <c r="BF758" s="1232"/>
      <c r="BG758" s="1232"/>
      <c r="BH758" s="1232"/>
      <c r="BI758" s="1232"/>
      <c r="BJ758" s="1243">
        <v>45795</v>
      </c>
      <c r="BK758" s="1250">
        <v>45795</v>
      </c>
      <c r="BL758" s="431" t="s">
        <v>3937</v>
      </c>
      <c r="BM758" s="1242"/>
      <c r="BN758" s="1245">
        <v>8</v>
      </c>
      <c r="BO758" s="1245">
        <v>7</v>
      </c>
      <c r="BP758" s="1246"/>
      <c r="BQ758" s="1247">
        <v>45789</v>
      </c>
      <c r="BR758" s="284" t="s">
        <v>1297</v>
      </c>
      <c r="BS758" s="1248" t="str">
        <f>IF(_DBcomps[[#This Row],[Problem]]="","Yes","No")</f>
        <v>No</v>
      </c>
      <c r="BT758" s="273"/>
      <c r="BU758" s="1241"/>
      <c r="BV758" s="1241">
        <v>1</v>
      </c>
      <c r="BW758" s="1241">
        <v>1</v>
      </c>
      <c r="BX758" s="1251">
        <v>6</v>
      </c>
      <c r="BY758" s="356" t="s">
        <v>1259</v>
      </c>
      <c r="BZ758" s="1230">
        <v>8.0500000000000007</v>
      </c>
      <c r="CA758" s="1250" t="s">
        <v>1334</v>
      </c>
      <c r="CB758" s="1250" t="s">
        <v>1245</v>
      </c>
      <c r="CC758" s="1250" t="s">
        <v>1249</v>
      </c>
      <c r="CD758" s="1283" t="s">
        <v>3940</v>
      </c>
    </row>
    <row r="759" spans="1:85" s="804" customFormat="1" ht="15" customHeight="1">
      <c r="A759" s="1021" t="s">
        <v>58</v>
      </c>
      <c r="B759" s="1208" t="s">
        <v>1210</v>
      </c>
      <c r="C759" s="1208" t="s">
        <v>158</v>
      </c>
      <c r="D759" s="1021" t="s">
        <v>3936</v>
      </c>
      <c r="E759" s="1228">
        <v>45794</v>
      </c>
      <c r="F759" s="1229" t="str">
        <f>IF(_DBcomps[[#This Row],[Lab RTS]]="","No","Yes")</f>
        <v>Yes</v>
      </c>
      <c r="G759" s="1230">
        <v>38.76</v>
      </c>
      <c r="H759" s="1230"/>
      <c r="I759" s="1230"/>
      <c r="J759" s="1230"/>
      <c r="K759" s="1230"/>
      <c r="L759" s="1231"/>
      <c r="M759" s="1232"/>
      <c r="N759" s="1230"/>
      <c r="O759" s="1230">
        <v>4.93</v>
      </c>
      <c r="P759" s="1232"/>
      <c r="Q759" s="335">
        <v>2120</v>
      </c>
      <c r="R759" s="1237"/>
      <c r="S759" s="1235">
        <v>10.475</v>
      </c>
      <c r="T759" s="1236">
        <v>4.93</v>
      </c>
      <c r="U759" s="1230"/>
      <c r="V759" s="1231"/>
      <c r="W759" s="1230"/>
      <c r="X759" s="1237"/>
      <c r="Y759" s="1238"/>
      <c r="Z759" s="1239"/>
      <c r="AA759" s="274" t="s">
        <v>1505</v>
      </c>
      <c r="AB759" s="1232"/>
      <c r="AC759" s="274" t="s">
        <v>1505</v>
      </c>
      <c r="AD759" s="1228"/>
      <c r="AE759" s="1238"/>
      <c r="AF759" s="1238"/>
      <c r="AG759" s="1232"/>
      <c r="AH759" s="1238"/>
      <c r="AI759" s="1238"/>
      <c r="AJ759" s="1232"/>
      <c r="AK759" s="1237"/>
      <c r="AL759" s="1238"/>
      <c r="AM759" s="1232"/>
      <c r="AN759" s="1238"/>
      <c r="AO759" s="1232"/>
      <c r="AP759" s="1238"/>
      <c r="AQ759" s="1240">
        <f t="shared" si="104"/>
        <v>5</v>
      </c>
      <c r="AR759" s="1232"/>
      <c r="AS759" s="1230"/>
      <c r="AT759" s="1241"/>
      <c r="AU759" s="1242"/>
      <c r="AV759" s="1230"/>
      <c r="AW759" s="1231"/>
      <c r="AX759" s="1241"/>
      <c r="AY759" s="1241">
        <v>3</v>
      </c>
      <c r="AZ759" s="1232"/>
      <c r="BA759" s="268"/>
      <c r="BB759" s="1231"/>
      <c r="BC759" s="1231"/>
      <c r="BD759" s="1231"/>
      <c r="BE759" s="1230"/>
      <c r="BF759" s="1232"/>
      <c r="BG759" s="1232"/>
      <c r="BH759" s="1232"/>
      <c r="BI759" s="1232"/>
      <c r="BJ759" s="1243">
        <v>45795</v>
      </c>
      <c r="BK759" s="1250">
        <v>45795</v>
      </c>
      <c r="BL759" s="431" t="s">
        <v>3938</v>
      </c>
      <c r="BM759" s="1242"/>
      <c r="BN759" s="1245">
        <v>9</v>
      </c>
      <c r="BO759" s="1245">
        <v>7</v>
      </c>
      <c r="BP759" s="1246"/>
      <c r="BQ759" s="1247">
        <v>45791</v>
      </c>
      <c r="BR759" s="284" t="s">
        <v>3941</v>
      </c>
      <c r="BS759" s="1248" t="str">
        <f>IF(_DBcomps[[#This Row],[Problem]]="","Yes","No")</f>
        <v>No</v>
      </c>
      <c r="BT759" s="273"/>
      <c r="BU759" s="1241"/>
      <c r="BV759" s="1241">
        <v>1</v>
      </c>
      <c r="BW759" s="1241">
        <v>1</v>
      </c>
      <c r="BX759" s="1251">
        <v>6</v>
      </c>
      <c r="BY759" s="356" t="s">
        <v>1259</v>
      </c>
      <c r="BZ759" s="1230">
        <v>14.13</v>
      </c>
      <c r="CA759" s="1250" t="s">
        <v>1362</v>
      </c>
      <c r="CB759" s="1250" t="s">
        <v>1245</v>
      </c>
      <c r="CC759" s="1250" t="s">
        <v>1268</v>
      </c>
      <c r="CD759" s="1283" t="s">
        <v>3942</v>
      </c>
    </row>
    <row r="760" spans="1:85" s="804" customFormat="1" ht="15" customHeight="1">
      <c r="A760" s="1021" t="s">
        <v>58</v>
      </c>
      <c r="B760" s="1208" t="s">
        <v>1210</v>
      </c>
      <c r="C760" s="1208" t="s">
        <v>158</v>
      </c>
      <c r="D760" s="1021" t="s">
        <v>3956</v>
      </c>
      <c r="E760" s="1228">
        <v>45796</v>
      </c>
      <c r="F760" s="1229" t="str">
        <f>IF(_DBcomps[[#This Row],[Lab RTS]]="","No","Yes")</f>
        <v>Yes</v>
      </c>
      <c r="G760" s="1230">
        <v>38.020000000000003</v>
      </c>
      <c r="H760" s="1230"/>
      <c r="I760" s="1230"/>
      <c r="J760" s="1230"/>
      <c r="K760" s="1230"/>
      <c r="L760" s="1231"/>
      <c r="M760" s="1232"/>
      <c r="N760" s="1230"/>
      <c r="O760" s="1230">
        <v>4.3600000000000003</v>
      </c>
      <c r="P760" s="1232"/>
      <c r="Q760" s="335">
        <v>2080</v>
      </c>
      <c r="R760" s="1237"/>
      <c r="S760" s="1235">
        <v>10.420999999999999</v>
      </c>
      <c r="T760" s="1236">
        <v>4.54</v>
      </c>
      <c r="U760" s="1230"/>
      <c r="V760" s="1231"/>
      <c r="W760" s="1230"/>
      <c r="X760" s="1237"/>
      <c r="Y760" s="1238"/>
      <c r="Z760" s="1239"/>
      <c r="AA760" s="274">
        <v>1.9E-3</v>
      </c>
      <c r="AB760" s="1232"/>
      <c r="AC760" s="274" t="s">
        <v>1505</v>
      </c>
      <c r="AD760" s="1228"/>
      <c r="AE760" s="1238"/>
      <c r="AF760" s="1238"/>
      <c r="AG760" s="1232"/>
      <c r="AH760" s="1238"/>
      <c r="AI760" s="1238"/>
      <c r="AJ760" s="1232"/>
      <c r="AK760" s="1237"/>
      <c r="AL760" s="1238"/>
      <c r="AM760" s="1232"/>
      <c r="AN760" s="1238"/>
      <c r="AO760" s="1232"/>
      <c r="AP760" s="1238"/>
      <c r="AQ760" s="1240">
        <f>MONTH(E760)</f>
        <v>5</v>
      </c>
      <c r="AR760" s="1232"/>
      <c r="AS760" s="1230"/>
      <c r="AT760" s="1241"/>
      <c r="AU760" s="1242"/>
      <c r="AV760" s="1230"/>
      <c r="AW760" s="1231"/>
      <c r="AX760" s="1241"/>
      <c r="AY760" s="1241">
        <v>2</v>
      </c>
      <c r="AZ760" s="1232"/>
      <c r="BA760" s="268"/>
      <c r="BB760" s="1231"/>
      <c r="BC760" s="1231"/>
      <c r="BD760" s="1231"/>
      <c r="BE760" s="1230"/>
      <c r="BF760" s="1232"/>
      <c r="BG760" s="1232"/>
      <c r="BH760" s="1232"/>
      <c r="BI760" s="1232"/>
      <c r="BJ760" s="1243">
        <v>45796</v>
      </c>
      <c r="BK760" s="1250">
        <v>45796</v>
      </c>
      <c r="BL760" s="431" t="s">
        <v>3957</v>
      </c>
      <c r="BM760" s="1242"/>
      <c r="BN760" s="1245">
        <v>6</v>
      </c>
      <c r="BO760" s="1245">
        <v>7</v>
      </c>
      <c r="BP760" s="1246"/>
      <c r="BQ760" s="1247">
        <v>45793</v>
      </c>
      <c r="BR760" s="284" t="s">
        <v>3958</v>
      </c>
      <c r="BS760" s="1248" t="str">
        <f>IF(_DBcomps[[#This Row],[Problem]]="","Yes","No")</f>
        <v>No</v>
      </c>
      <c r="BT760" s="273"/>
      <c r="BU760" s="1241"/>
      <c r="BV760" s="1241">
        <v>1</v>
      </c>
      <c r="BW760" s="1241">
        <v>1</v>
      </c>
      <c r="BX760" s="1251">
        <v>6</v>
      </c>
      <c r="BY760" s="356" t="s">
        <v>1259</v>
      </c>
      <c r="BZ760" s="1230">
        <v>5.58</v>
      </c>
      <c r="CA760" s="1250" t="s">
        <v>1334</v>
      </c>
      <c r="CB760" s="1250" t="s">
        <v>1245</v>
      </c>
      <c r="CC760" s="1250" t="s">
        <v>1249</v>
      </c>
      <c r="CD760" s="1283"/>
    </row>
    <row r="761" spans="1:85" s="804" customFormat="1" ht="20" customHeight="1">
      <c r="A761" s="1021" t="s">
        <v>58</v>
      </c>
      <c r="B761" s="1208" t="s">
        <v>1210</v>
      </c>
      <c r="C761" s="1208" t="s">
        <v>158</v>
      </c>
      <c r="D761" s="1021" t="s">
        <v>4028</v>
      </c>
      <c r="E761" s="1228">
        <v>45799</v>
      </c>
      <c r="F761" s="1229" t="str">
        <f>IF(_DBcomps[[#This Row],[Lab RTS]]="","No","Yes")</f>
        <v>Yes</v>
      </c>
      <c r="G761" s="1230">
        <v>38.229999999999997</v>
      </c>
      <c r="H761" s="1230"/>
      <c r="I761" s="1230"/>
      <c r="J761" s="1230"/>
      <c r="K761" s="1230"/>
      <c r="L761" s="1231"/>
      <c r="M761" s="1232"/>
      <c r="N761" s="1230"/>
      <c r="O761" s="1230">
        <v>4.4400000000000004</v>
      </c>
      <c r="P761" s="1232"/>
      <c r="Q761" s="335">
        <v>2400</v>
      </c>
      <c r="R761" s="1237"/>
      <c r="S761" s="1235">
        <v>10.327999999999999</v>
      </c>
      <c r="T761" s="1236">
        <v>4.9000000000000004</v>
      </c>
      <c r="U761" s="1230"/>
      <c r="V761" s="1231"/>
      <c r="W761" s="1230"/>
      <c r="X761" s="1237"/>
      <c r="Y761" s="1238"/>
      <c r="Z761" s="1239"/>
      <c r="AA761" s="274">
        <v>4.3E-3</v>
      </c>
      <c r="AB761" s="1232"/>
      <c r="AC761" s="274" t="s">
        <v>1505</v>
      </c>
      <c r="AD761" s="1228"/>
      <c r="AE761" s="1238"/>
      <c r="AF761" s="1238"/>
      <c r="AG761" s="1232"/>
      <c r="AH761" s="1238"/>
      <c r="AI761" s="1238"/>
      <c r="AJ761" s="1232"/>
      <c r="AK761" s="1237"/>
      <c r="AL761" s="1238"/>
      <c r="AM761" s="1232"/>
      <c r="AN761" s="1238"/>
      <c r="AO761" s="1232"/>
      <c r="AP761" s="1238"/>
      <c r="AQ761" s="1240">
        <f>MONTH(E761)</f>
        <v>5</v>
      </c>
      <c r="AR761" s="1232"/>
      <c r="AS761" s="1230"/>
      <c r="AT761" s="1241"/>
      <c r="AU761" s="1242"/>
      <c r="AV761" s="1230"/>
      <c r="AW761" s="1231"/>
      <c r="AX761" s="1241"/>
      <c r="AY761" s="1241">
        <v>2</v>
      </c>
      <c r="AZ761" s="1232"/>
      <c r="BA761" s="268"/>
      <c r="BB761" s="1231"/>
      <c r="BC761" s="1231"/>
      <c r="BD761" s="1231"/>
      <c r="BE761" s="1230"/>
      <c r="BF761" s="1232"/>
      <c r="BG761" s="1232"/>
      <c r="BH761" s="1232"/>
      <c r="BI761" s="1232"/>
      <c r="BJ761" s="1243">
        <v>45804</v>
      </c>
      <c r="BK761" s="1250">
        <v>45804</v>
      </c>
      <c r="BL761" s="431" t="s">
        <v>4030</v>
      </c>
      <c r="BM761" s="1242"/>
      <c r="BN761" s="1245">
        <v>22</v>
      </c>
      <c r="BO761" s="1245">
        <v>7</v>
      </c>
      <c r="BP761" s="1246"/>
      <c r="BQ761" s="1247">
        <v>45797</v>
      </c>
      <c r="BR761" s="284" t="s">
        <v>4031</v>
      </c>
      <c r="BS761" s="1248" t="str">
        <f>IF(_DBcomps[[#This Row],[Problem]]="","Yes","No")</f>
        <v>No</v>
      </c>
      <c r="BT761" s="273"/>
      <c r="BU761" s="1241"/>
      <c r="BV761" s="1241">
        <v>2</v>
      </c>
      <c r="BW761" s="1241">
        <v>2</v>
      </c>
      <c r="BX761" s="1251">
        <v>6</v>
      </c>
      <c r="BY761" s="356" t="s">
        <v>1259</v>
      </c>
      <c r="BZ761" s="1230">
        <v>61.49</v>
      </c>
      <c r="CA761" s="1250" t="s">
        <v>1900</v>
      </c>
      <c r="CB761" s="1250" t="s">
        <v>1245</v>
      </c>
      <c r="CC761" s="1250" t="s">
        <v>4032</v>
      </c>
      <c r="CD761" s="779" t="s">
        <v>4034</v>
      </c>
    </row>
    <row r="762" spans="1:85" s="804" customFormat="1" ht="20" customHeight="1">
      <c r="A762" s="1021" t="s">
        <v>58</v>
      </c>
      <c r="B762" s="1208" t="s">
        <v>1210</v>
      </c>
      <c r="C762" s="1208" t="s">
        <v>158</v>
      </c>
      <c r="D762" s="1021" t="s">
        <v>4029</v>
      </c>
      <c r="E762" s="1228">
        <v>45801</v>
      </c>
      <c r="F762" s="1229" t="str">
        <f>IF(_DBcomps[[#This Row],[Lab RTS]]="","No","Yes")</f>
        <v>Yes</v>
      </c>
      <c r="G762" s="1230">
        <v>38.57</v>
      </c>
      <c r="H762" s="1230"/>
      <c r="I762" s="1230"/>
      <c r="J762" s="1230"/>
      <c r="K762" s="1230"/>
      <c r="L762" s="1231"/>
      <c r="M762" s="1232"/>
      <c r="N762" s="1230"/>
      <c r="O762" s="1230">
        <v>4.95</v>
      </c>
      <c r="P762" s="1232"/>
      <c r="Q762" s="335">
        <v>2350</v>
      </c>
      <c r="R762" s="1237"/>
      <c r="S762" s="1235">
        <v>10.521000000000001</v>
      </c>
      <c r="T762" s="1236">
        <v>5.0199999999999996</v>
      </c>
      <c r="U762" s="1230"/>
      <c r="V762" s="1231"/>
      <c r="W762" s="1230"/>
      <c r="X762" s="1237"/>
      <c r="Y762" s="1238"/>
      <c r="Z762" s="1239"/>
      <c r="AA762" s="274" t="s">
        <v>1505</v>
      </c>
      <c r="AB762" s="1232"/>
      <c r="AC762" s="274" t="s">
        <v>1505</v>
      </c>
      <c r="AD762" s="1228"/>
      <c r="AE762" s="1238"/>
      <c r="AF762" s="1238"/>
      <c r="AG762" s="1232"/>
      <c r="AH762" s="1238"/>
      <c r="AI762" s="1238"/>
      <c r="AJ762" s="1232"/>
      <c r="AK762" s="1237"/>
      <c r="AL762" s="1238"/>
      <c r="AM762" s="1232"/>
      <c r="AN762" s="1238"/>
      <c r="AO762" s="1232"/>
      <c r="AP762" s="1238"/>
      <c r="AQ762" s="1240">
        <f>MONTH(E762)</f>
        <v>5</v>
      </c>
      <c r="AR762" s="1232"/>
      <c r="AS762" s="1230"/>
      <c r="AT762" s="1241"/>
      <c r="AU762" s="1242"/>
      <c r="AV762" s="1230"/>
      <c r="AW762" s="1231"/>
      <c r="AX762" s="1241"/>
      <c r="AY762" s="1241">
        <v>2</v>
      </c>
      <c r="AZ762" s="1232"/>
      <c r="BA762" s="268"/>
      <c r="BB762" s="1231"/>
      <c r="BC762" s="1231"/>
      <c r="BD762" s="1231"/>
      <c r="BE762" s="1230"/>
      <c r="BF762" s="1232"/>
      <c r="BG762" s="1232"/>
      <c r="BH762" s="1232"/>
      <c r="BI762" s="1232"/>
      <c r="BJ762" s="1243">
        <v>45804</v>
      </c>
      <c r="BK762" s="1250">
        <v>45804</v>
      </c>
      <c r="BL762" s="431" t="s">
        <v>4033</v>
      </c>
      <c r="BM762" s="1242"/>
      <c r="BN762" s="1245">
        <v>15</v>
      </c>
      <c r="BO762" s="1245">
        <v>7</v>
      </c>
      <c r="BP762" s="1246"/>
      <c r="BQ762" s="1247">
        <v>45798</v>
      </c>
      <c r="BR762" s="284" t="s">
        <v>4035</v>
      </c>
      <c r="BS762" s="1248" t="str">
        <f>IF(_DBcomps[[#This Row],[Problem]]="","Yes","No")</f>
        <v>No</v>
      </c>
      <c r="BT762" s="273"/>
      <c r="BU762" s="1241"/>
      <c r="BV762" s="1241">
        <v>2</v>
      </c>
      <c r="BW762" s="1241">
        <v>2</v>
      </c>
      <c r="BX762" s="1251">
        <v>6</v>
      </c>
      <c r="BY762" s="356" t="s">
        <v>1259</v>
      </c>
      <c r="BZ762" s="1275">
        <v>22.44</v>
      </c>
      <c r="CA762" s="1250" t="s">
        <v>3465</v>
      </c>
      <c r="CB762" s="1250" t="s">
        <v>1245</v>
      </c>
      <c r="CC762" s="1250" t="s">
        <v>1433</v>
      </c>
      <c r="CD762" s="779" t="s">
        <v>4036</v>
      </c>
    </row>
    <row r="763" spans="1:85" s="804" customFormat="1" ht="20" customHeight="1">
      <c r="A763" s="1021" t="s">
        <v>58</v>
      </c>
      <c r="B763" s="1208" t="s">
        <v>4119</v>
      </c>
      <c r="C763" s="1208" t="s">
        <v>158</v>
      </c>
      <c r="D763" s="1021" t="s">
        <v>4120</v>
      </c>
      <c r="E763" s="1228">
        <v>45804</v>
      </c>
      <c r="F763" s="1229" t="str">
        <f>IF(_DBcomps[[#This Row],[Lab RTS]]="","No","Yes")</f>
        <v>Yes</v>
      </c>
      <c r="G763" s="1230">
        <v>38.57</v>
      </c>
      <c r="H763" s="1230"/>
      <c r="I763" s="1230"/>
      <c r="J763" s="1230"/>
      <c r="K763" s="1230"/>
      <c r="L763" s="1231"/>
      <c r="M763" s="1232"/>
      <c r="N763" s="1230"/>
      <c r="O763" s="1230">
        <v>4.96</v>
      </c>
      <c r="P763" s="1232"/>
      <c r="Q763" s="335">
        <v>2360</v>
      </c>
      <c r="R763" s="1237"/>
      <c r="S763" s="1235">
        <v>10.494</v>
      </c>
      <c r="T763" s="1236">
        <v>4.3499999999999996</v>
      </c>
      <c r="U763" s="1230"/>
      <c r="V763" s="1231"/>
      <c r="W763" s="1230"/>
      <c r="X763" s="1237"/>
      <c r="Y763" s="1238"/>
      <c r="Z763" s="1239"/>
      <c r="AA763" s="274">
        <v>3.8E-3</v>
      </c>
      <c r="AB763" s="1232"/>
      <c r="AC763" s="274">
        <v>2.7000000000000001E-3</v>
      </c>
      <c r="AD763" s="1228"/>
      <c r="AE763" s="1238"/>
      <c r="AF763" s="1238"/>
      <c r="AG763" s="1232"/>
      <c r="AH763" s="1238"/>
      <c r="AI763" s="1238"/>
      <c r="AJ763" s="1232"/>
      <c r="AK763" s="1237"/>
      <c r="AL763" s="1238"/>
      <c r="AM763" s="1232"/>
      <c r="AN763" s="1238"/>
      <c r="AO763" s="1232"/>
      <c r="AP763" s="1238"/>
      <c r="AQ763" s="1240">
        <f>MONTH(E763)</f>
        <v>5</v>
      </c>
      <c r="AR763" s="1232"/>
      <c r="AS763" s="1230"/>
      <c r="AT763" s="1241"/>
      <c r="AU763" s="1242"/>
      <c r="AV763" s="1230"/>
      <c r="AW763" s="1231"/>
      <c r="AX763" s="1241"/>
      <c r="AY763" s="1241">
        <v>2</v>
      </c>
      <c r="AZ763" s="1232"/>
      <c r="BA763" s="268"/>
      <c r="BB763" s="1231"/>
      <c r="BC763" s="1231"/>
      <c r="BD763" s="1231"/>
      <c r="BE763" s="1230"/>
      <c r="BF763" s="1232"/>
      <c r="BG763" s="1232"/>
      <c r="BH763" s="1232"/>
      <c r="BI763" s="1232"/>
      <c r="BJ763" s="1243">
        <v>45805</v>
      </c>
      <c r="BK763" s="1250">
        <v>45805</v>
      </c>
      <c r="BL763" s="431" t="s">
        <v>4122</v>
      </c>
      <c r="BM763" s="1242"/>
      <c r="BN763" s="1245">
        <v>11</v>
      </c>
      <c r="BO763" s="1245">
        <v>7</v>
      </c>
      <c r="BP763" s="1246"/>
      <c r="BQ763" s="1247">
        <v>45800</v>
      </c>
      <c r="BR763" s="284" t="s">
        <v>4124</v>
      </c>
      <c r="BS763" s="1248" t="str">
        <f>IF(_DBcomps[[#This Row],[Problem]]="","Yes","No")</f>
        <v>No</v>
      </c>
      <c r="BT763" s="273"/>
      <c r="BU763" s="1241"/>
      <c r="BV763" s="1241">
        <v>1</v>
      </c>
      <c r="BW763" s="1241">
        <v>1</v>
      </c>
      <c r="BX763" s="1251">
        <v>6</v>
      </c>
      <c r="BY763" s="356" t="s">
        <v>1259</v>
      </c>
      <c r="BZ763" s="1230">
        <v>29.15</v>
      </c>
      <c r="CA763" s="1250" t="s">
        <v>1334</v>
      </c>
      <c r="CB763" s="1250" t="s">
        <v>1245</v>
      </c>
      <c r="CC763" s="1250" t="s">
        <v>1249</v>
      </c>
      <c r="CD763" s="779"/>
    </row>
    <row r="764" spans="1:85" s="804" customFormat="1" ht="20" customHeight="1">
      <c r="A764" s="1021" t="s">
        <v>58</v>
      </c>
      <c r="B764" s="1208" t="s">
        <v>4119</v>
      </c>
      <c r="C764" s="1208" t="s">
        <v>158</v>
      </c>
      <c r="D764" s="1021" t="s">
        <v>4121</v>
      </c>
      <c r="E764" s="1228">
        <v>45805</v>
      </c>
      <c r="F764" s="1229" t="str">
        <f>IF(_DBcomps[[#This Row],[Lab RTS]]="","No","Yes")</f>
        <v>Yes</v>
      </c>
      <c r="G764" s="1230">
        <v>39.51</v>
      </c>
      <c r="H764" s="1230"/>
      <c r="I764" s="1230"/>
      <c r="J764" s="1230"/>
      <c r="K764" s="1230"/>
      <c r="L764" s="1231"/>
      <c r="M764" s="1232"/>
      <c r="N764" s="1230"/>
      <c r="O764" s="1230">
        <v>4.58</v>
      </c>
      <c r="P764" s="1232"/>
      <c r="Q764" s="335">
        <v>2250</v>
      </c>
      <c r="R764" s="1237"/>
      <c r="S764" s="1235">
        <v>10.407</v>
      </c>
      <c r="T764" s="1236">
        <v>4.29</v>
      </c>
      <c r="U764" s="1230"/>
      <c r="V764" s="1231"/>
      <c r="W764" s="1230"/>
      <c r="X764" s="1237"/>
      <c r="Y764" s="1238"/>
      <c r="Z764" s="1239"/>
      <c r="AA764" s="274" t="s">
        <v>1505</v>
      </c>
      <c r="AB764" s="1232"/>
      <c r="AC764" s="274" t="s">
        <v>1505</v>
      </c>
      <c r="AD764" s="1228"/>
      <c r="AE764" s="1238"/>
      <c r="AF764" s="1238"/>
      <c r="AG764" s="1232"/>
      <c r="AH764" s="1238"/>
      <c r="AI764" s="1238"/>
      <c r="AJ764" s="1232"/>
      <c r="AK764" s="1237"/>
      <c r="AL764" s="1238"/>
      <c r="AM764" s="1232"/>
      <c r="AN764" s="1238"/>
      <c r="AO764" s="1232"/>
      <c r="AP764" s="1238"/>
      <c r="AQ764" s="1240">
        <f>MONTH(E764)</f>
        <v>5</v>
      </c>
      <c r="AR764" s="1232"/>
      <c r="AS764" s="1230"/>
      <c r="AT764" s="1241"/>
      <c r="AU764" s="1242"/>
      <c r="AV764" s="1230"/>
      <c r="AW764" s="1231"/>
      <c r="AX764" s="1241"/>
      <c r="AY764" s="1241">
        <v>2</v>
      </c>
      <c r="AZ764" s="1232"/>
      <c r="BA764" s="268"/>
      <c r="BB764" s="1231"/>
      <c r="BC764" s="1231"/>
      <c r="BD764" s="1231"/>
      <c r="BE764" s="1230"/>
      <c r="BF764" s="1232"/>
      <c r="BG764" s="1232"/>
      <c r="BH764" s="1232"/>
      <c r="BI764" s="1232"/>
      <c r="BJ764" s="1243">
        <v>45805</v>
      </c>
      <c r="BK764" s="1250">
        <v>45805</v>
      </c>
      <c r="BL764" s="431" t="s">
        <v>4123</v>
      </c>
      <c r="BM764" s="1242"/>
      <c r="BN764" s="1245">
        <v>9</v>
      </c>
      <c r="BO764" s="1245">
        <v>7</v>
      </c>
      <c r="BP764" s="1246"/>
      <c r="BQ764" s="1247">
        <v>45800</v>
      </c>
      <c r="BR764" s="284" t="s">
        <v>3852</v>
      </c>
      <c r="BS764" s="1248" t="str">
        <f>IF(_DBcomps[[#This Row],[Problem]]="","Yes","No")</f>
        <v>No</v>
      </c>
      <c r="BT764" s="273"/>
      <c r="BU764" s="1241"/>
      <c r="BV764" s="1241">
        <v>1</v>
      </c>
      <c r="BW764" s="1241">
        <v>1</v>
      </c>
      <c r="BX764" s="1251">
        <v>6</v>
      </c>
      <c r="BY764" s="356" t="s">
        <v>1259</v>
      </c>
      <c r="BZ764" s="1230">
        <v>18.100000000000001</v>
      </c>
      <c r="CA764" s="1250" t="s">
        <v>1334</v>
      </c>
      <c r="CB764" s="1250" t="s">
        <v>1245</v>
      </c>
      <c r="CC764" s="1250" t="s">
        <v>1249</v>
      </c>
      <c r="CD764" s="779"/>
    </row>
    <row r="765" spans="1:85">
      <c r="A765" s="265" t="s">
        <v>58</v>
      </c>
      <c r="B765" s="2" t="s">
        <v>1358</v>
      </c>
      <c r="C765" s="2" t="s">
        <v>158</v>
      </c>
      <c r="D765" s="265" t="s">
        <v>1359</v>
      </c>
      <c r="E765" s="265">
        <v>44082</v>
      </c>
      <c r="F765" s="266" t="str">
        <f>IF(_DBcomps[[#This Row],[Lab RTS]]="","No","Yes")</f>
        <v>Yes</v>
      </c>
      <c r="G765" s="267">
        <v>78.430000000000007</v>
      </c>
      <c r="H765" s="267"/>
      <c r="I765" s="267"/>
      <c r="J765" s="267"/>
      <c r="K765" s="267"/>
      <c r="L765" s="268"/>
      <c r="M765" s="275"/>
      <c r="N765" s="267"/>
      <c r="O765" s="267">
        <v>2</v>
      </c>
      <c r="P765" s="326"/>
      <c r="Q765" s="269"/>
      <c r="R765" s="582"/>
      <c r="S765" s="582"/>
      <c r="T765" s="271">
        <v>9.1300000000000008</v>
      </c>
      <c r="U765" s="271">
        <v>62.44</v>
      </c>
      <c r="V765" s="268"/>
      <c r="W765" s="267"/>
      <c r="X765" s="270"/>
      <c r="Y765" s="274">
        <v>0.8</v>
      </c>
      <c r="Z765" s="290"/>
      <c r="AA765" s="274"/>
      <c r="AB765" s="275"/>
      <c r="AC765" s="274"/>
      <c r="AD765" s="265"/>
      <c r="AE765" s="274">
        <v>0.82569999999999999</v>
      </c>
      <c r="AF765" s="274">
        <v>7.4700000000000003E-2</v>
      </c>
      <c r="AG765" s="275"/>
      <c r="AH765" s="274"/>
      <c r="AI765" s="274"/>
      <c r="AJ765" s="275"/>
      <c r="AK765" s="270"/>
      <c r="AL765" s="274"/>
      <c r="AM765" s="275"/>
      <c r="AN765" s="274"/>
      <c r="AO765" s="275"/>
      <c r="AP765" s="274"/>
      <c r="AQ765" s="277">
        <f t="shared" ref="AQ765" si="105">MONTH(E765)</f>
        <v>9</v>
      </c>
      <c r="AR765" s="275" t="s">
        <v>1360</v>
      </c>
      <c r="AS765" s="267"/>
      <c r="AT765" s="273"/>
      <c r="AU765" s="272"/>
      <c r="AV765" s="272"/>
      <c r="AW765" s="268"/>
      <c r="AX765" s="273"/>
      <c r="AY765" s="273">
        <v>0</v>
      </c>
      <c r="AZ765" s="275"/>
      <c r="BA765" s="268"/>
      <c r="BB765" s="275"/>
      <c r="BC765" s="275"/>
      <c r="BD765" s="275"/>
      <c r="BE765" s="267"/>
      <c r="BF765" s="275"/>
      <c r="BG765" s="275"/>
      <c r="BH765" s="275"/>
      <c r="BI765" s="275"/>
      <c r="BJ765" s="278">
        <v>44084</v>
      </c>
      <c r="BK765" s="279">
        <v>44084</v>
      </c>
      <c r="BL765" s="431" t="s">
        <v>1589</v>
      </c>
      <c r="BM765" s="272" t="s">
        <v>1365</v>
      </c>
      <c r="BN765" s="422">
        <v>23</v>
      </c>
      <c r="BO765" s="422">
        <v>8</v>
      </c>
      <c r="BP765" s="303"/>
      <c r="BQ765" s="293"/>
      <c r="BR765" s="284"/>
      <c r="BS765" s="280" t="str">
        <f>IF(_DBcomps[[#This Row],[Problem]]="","Yes","No")</f>
        <v>Yes</v>
      </c>
      <c r="BT765" s="538">
        <v>8</v>
      </c>
      <c r="BU765" s="351"/>
      <c r="BV765" s="351"/>
      <c r="BW765" s="351"/>
      <c r="BX765" s="469">
        <v>1</v>
      </c>
      <c r="BY765" s="470" t="s">
        <v>989</v>
      </c>
      <c r="BZ765" s="267"/>
      <c r="CA765" s="352"/>
      <c r="CB765" s="352" t="s">
        <v>1349</v>
      </c>
      <c r="CC765" s="352"/>
      <c r="CD765" s="1422" t="s">
        <v>1361</v>
      </c>
      <c r="CE765" s="245"/>
      <c r="CF765" s="245"/>
      <c r="CG765" s="245"/>
    </row>
    <row r="766" spans="1:85" ht="15" customHeight="1">
      <c r="A766" s="327" t="s">
        <v>58</v>
      </c>
      <c r="B766" s="2" t="s">
        <v>1613</v>
      </c>
      <c r="C766" s="2" t="s">
        <v>531</v>
      </c>
      <c r="D766" s="265" t="s">
        <v>1257</v>
      </c>
      <c r="E766" s="265">
        <v>43854</v>
      </c>
      <c r="F766" s="266" t="str">
        <f>IF(_DBcomps[[#This Row],[Lab RTS]]="","No","Yes")</f>
        <v>Yes</v>
      </c>
      <c r="G766" s="267">
        <v>78.67</v>
      </c>
      <c r="H766" s="267"/>
      <c r="I766" s="267"/>
      <c r="J766" s="267"/>
      <c r="K766" s="267"/>
      <c r="L766" s="268"/>
      <c r="M766" s="275"/>
      <c r="N766" s="267"/>
      <c r="O766" s="267"/>
      <c r="P766" s="275"/>
      <c r="Q766" s="269"/>
      <c r="R766" s="336"/>
      <c r="S766" s="582"/>
      <c r="T766" s="271">
        <v>9.59</v>
      </c>
      <c r="U766" s="271">
        <v>85.19</v>
      </c>
      <c r="V766" s="268"/>
      <c r="W766" s="267"/>
      <c r="X766" s="270"/>
      <c r="Y766" s="274">
        <v>0.7</v>
      </c>
      <c r="Z766" s="290"/>
      <c r="AA766" s="274"/>
      <c r="AB766" s="275"/>
      <c r="AC766" s="274"/>
      <c r="AD766" s="265"/>
      <c r="AE766" s="274">
        <v>0.01</v>
      </c>
      <c r="AF766" s="274">
        <v>4.8899999999999999E-2</v>
      </c>
      <c r="AG766" s="275"/>
      <c r="AH766" s="274"/>
      <c r="AI766" s="274"/>
      <c r="AJ766" s="275"/>
      <c r="AK766" s="270"/>
      <c r="AL766" s="276"/>
      <c r="AM766" s="275"/>
      <c r="AN766" s="274"/>
      <c r="AO766" s="275"/>
      <c r="AP766" s="274"/>
      <c r="AQ766" s="277">
        <v>1</v>
      </c>
      <c r="AR766" s="275"/>
      <c r="AS766" s="267"/>
      <c r="AT766" s="273"/>
      <c r="AU766" s="272"/>
      <c r="AV766" s="267"/>
      <c r="AW766" s="275"/>
      <c r="AX766" s="273">
        <v>1</v>
      </c>
      <c r="AY766" s="268">
        <v>58</v>
      </c>
      <c r="AZ766" s="275"/>
      <c r="BA766" s="268"/>
      <c r="BB766" s="275"/>
      <c r="BC766" s="275"/>
      <c r="BD766" s="275"/>
      <c r="BE766" s="267"/>
      <c r="BF766" s="275"/>
      <c r="BG766" s="275"/>
      <c r="BH766" s="275"/>
      <c r="BI766" s="275"/>
      <c r="BJ766" s="278">
        <v>43858</v>
      </c>
      <c r="BK766" s="279">
        <v>43858</v>
      </c>
      <c r="BL766" s="431" t="s">
        <v>1588</v>
      </c>
      <c r="BM766" s="272" t="s">
        <v>1365</v>
      </c>
      <c r="BN766" s="422">
        <v>22</v>
      </c>
      <c r="BO766" s="422">
        <v>8</v>
      </c>
      <c r="BP766" s="303"/>
      <c r="BQ766" s="293"/>
      <c r="BR766" s="284"/>
      <c r="BS766" s="292" t="str">
        <f>IF(_DBcomps[[#This Row],[Problem]]="","Yes","No")</f>
        <v>Yes</v>
      </c>
      <c r="BT766" s="304">
        <v>8</v>
      </c>
      <c r="BU766" s="273"/>
      <c r="BV766" s="273"/>
      <c r="BW766" s="273"/>
      <c r="BX766" s="281">
        <v>1</v>
      </c>
      <c r="BY766" s="282" t="s">
        <v>989</v>
      </c>
      <c r="BZ766" s="267"/>
      <c r="CA766" s="279"/>
      <c r="CB766" s="279"/>
      <c r="CC766" s="279"/>
      <c r="CD766" s="1283"/>
      <c r="CE766" s="245"/>
      <c r="CF766" s="245"/>
      <c r="CG766" s="245"/>
    </row>
    <row r="767" spans="1:85">
      <c r="A767" s="265" t="s">
        <v>58</v>
      </c>
      <c r="B767" s="2" t="s">
        <v>504</v>
      </c>
      <c r="C767" s="2" t="s">
        <v>158</v>
      </c>
      <c r="D767" s="265" t="s">
        <v>1463</v>
      </c>
      <c r="E767" s="539">
        <v>44564</v>
      </c>
      <c r="F767" s="540" t="str">
        <f>IF(_DBcomps[[#This Row],[Lab RTS]]="","No","Yes")</f>
        <v>Yes</v>
      </c>
      <c r="G767" s="541">
        <v>79.92</v>
      </c>
      <c r="H767" s="541"/>
      <c r="I767" s="541"/>
      <c r="J767" s="541"/>
      <c r="K767" s="541"/>
      <c r="L767" s="542"/>
      <c r="M767" s="543"/>
      <c r="N767" s="541"/>
      <c r="O767" s="541"/>
      <c r="P767" s="543"/>
      <c r="Q767" s="559"/>
      <c r="R767" s="545"/>
      <c r="S767" s="545"/>
      <c r="T767" s="546">
        <v>9.14</v>
      </c>
      <c r="U767" s="541">
        <v>98.03</v>
      </c>
      <c r="V767" s="542"/>
      <c r="W767" s="541"/>
      <c r="X767" s="545"/>
      <c r="Y767" s="547">
        <v>0.2</v>
      </c>
      <c r="Z767" s="548"/>
      <c r="AA767" s="547"/>
      <c r="AB767" s="543"/>
      <c r="AC767" s="547"/>
      <c r="AD767" s="539"/>
      <c r="AE767" s="547">
        <v>5.4000000000000003E-3</v>
      </c>
      <c r="AF767" s="547">
        <v>5.1499999999999997E-2</v>
      </c>
      <c r="AG767" s="543"/>
      <c r="AH767" s="547"/>
      <c r="AI767" s="547"/>
      <c r="AJ767" s="543"/>
      <c r="AK767" s="545"/>
      <c r="AL767" s="547"/>
      <c r="AM767" s="543"/>
      <c r="AN767" s="547"/>
      <c r="AO767" s="543"/>
      <c r="AP767" s="547"/>
      <c r="AQ767" s="549">
        <f t="shared" ref="AQ767" si="106">MONTH(E767)</f>
        <v>1</v>
      </c>
      <c r="AR767" s="543"/>
      <c r="AS767" s="541"/>
      <c r="AT767" s="550"/>
      <c r="AU767" s="553"/>
      <c r="AV767" s="541"/>
      <c r="AW767" s="542"/>
      <c r="AX767" s="550">
        <v>0</v>
      </c>
      <c r="AY767" s="550">
        <v>45</v>
      </c>
      <c r="AZ767" s="543"/>
      <c r="BA767" s="542"/>
      <c r="BB767" s="542"/>
      <c r="BC767" s="542"/>
      <c r="BD767" s="542"/>
      <c r="BE767" s="541"/>
      <c r="BF767" s="543"/>
      <c r="BG767" s="543"/>
      <c r="BH767" s="543"/>
      <c r="BI767" s="543"/>
      <c r="BJ767" s="551">
        <v>44565</v>
      </c>
      <c r="BK767" s="552">
        <v>44565</v>
      </c>
      <c r="BL767" s="431" t="s">
        <v>1590</v>
      </c>
      <c r="BM767" s="553"/>
      <c r="BN767" s="554">
        <v>15</v>
      </c>
      <c r="BO767" s="554">
        <v>8</v>
      </c>
      <c r="BP767" s="560"/>
      <c r="BQ767" s="556"/>
      <c r="BR767" s="557"/>
      <c r="BS767" s="558" t="str">
        <f>IF(_DBcomps[[#This Row],[Problem]]="","Yes","No")</f>
        <v>Yes</v>
      </c>
      <c r="BT767" s="304">
        <v>8</v>
      </c>
      <c r="BU767" s="550"/>
      <c r="BV767" s="550"/>
      <c r="BW767" s="550"/>
      <c r="BX767" s="281">
        <v>1</v>
      </c>
      <c r="BY767" s="282" t="s">
        <v>989</v>
      </c>
      <c r="BZ767" s="541"/>
      <c r="CA767" s="552"/>
      <c r="CB767" s="552"/>
      <c r="CC767" s="552"/>
      <c r="CD767" s="1429"/>
      <c r="CE767" s="245"/>
      <c r="CF767" s="245"/>
      <c r="CG767" s="245"/>
    </row>
    <row r="768" spans="1:85">
      <c r="A768" s="265" t="s">
        <v>58</v>
      </c>
      <c r="B768" s="2" t="s">
        <v>1612</v>
      </c>
      <c r="C768" s="2" t="s">
        <v>158</v>
      </c>
      <c r="D768" s="265" t="s">
        <v>1396</v>
      </c>
      <c r="E768" s="265">
        <v>44272</v>
      </c>
      <c r="F768" s="266" t="str">
        <f>IF(_DBcomps[[#This Row],[Lab RTS]]="","No","Yes")</f>
        <v>Yes</v>
      </c>
      <c r="G768" s="271">
        <v>91.95</v>
      </c>
      <c r="H768" s="478" t="s">
        <v>1401</v>
      </c>
      <c r="I768" s="479"/>
      <c r="J768" s="310"/>
      <c r="K768" s="267"/>
      <c r="L768" s="311"/>
      <c r="M768" s="312"/>
      <c r="N768" s="267">
        <v>7.65</v>
      </c>
      <c r="O768" s="267">
        <v>22.35</v>
      </c>
      <c r="P768" s="312"/>
      <c r="Q768" s="328"/>
      <c r="R768" s="330"/>
      <c r="S768" s="330"/>
      <c r="T768" s="331"/>
      <c r="U768" s="310"/>
      <c r="V768" s="311"/>
      <c r="W768" s="310"/>
      <c r="X768" s="330"/>
      <c r="Y768" s="318"/>
      <c r="Z768" s="332"/>
      <c r="AA768" s="318"/>
      <c r="AB768" s="312"/>
      <c r="AC768" s="318"/>
      <c r="AD768" s="325"/>
      <c r="AE768" s="318"/>
      <c r="AF768" s="318"/>
      <c r="AG768" s="312"/>
      <c r="AH768" s="318"/>
      <c r="AI768" s="318"/>
      <c r="AJ768" s="312"/>
      <c r="AK768" s="330"/>
      <c r="AL768" s="276"/>
      <c r="AM768" s="312"/>
      <c r="AN768" s="318"/>
      <c r="AO768" s="312"/>
      <c r="AP768" s="318"/>
      <c r="AQ768" s="319">
        <f t="shared" ref="AQ768:AQ770" si="107">MONTH(E768)</f>
        <v>3</v>
      </c>
      <c r="AR768" s="312"/>
      <c r="AS768" s="310"/>
      <c r="AT768" s="273"/>
      <c r="AU768" s="329"/>
      <c r="AV768" s="310"/>
      <c r="AW768" s="311"/>
      <c r="AX768" s="320"/>
      <c r="AY768" s="320"/>
      <c r="AZ768" s="312"/>
      <c r="BA768" s="311"/>
      <c r="BB768" s="312"/>
      <c r="BC768" s="312"/>
      <c r="BD768" s="312"/>
      <c r="BE768" s="310"/>
      <c r="BF768" s="312"/>
      <c r="BG768" s="312"/>
      <c r="BH768" s="312"/>
      <c r="BI768" s="312"/>
      <c r="BJ768" s="291">
        <v>44272</v>
      </c>
      <c r="BK768" s="279">
        <v>44272</v>
      </c>
      <c r="BL768" s="431" t="s">
        <v>1571</v>
      </c>
      <c r="BM768" s="272"/>
      <c r="BN768" s="427">
        <v>20</v>
      </c>
      <c r="BO768" s="422">
        <v>1</v>
      </c>
      <c r="BP768" s="323"/>
      <c r="BQ768" s="414"/>
      <c r="BR768" s="324"/>
      <c r="BS768" s="280" t="str">
        <f>IF(_DBcomps[[#This Row],[Problem]]="","Yes","No")</f>
        <v>Yes</v>
      </c>
      <c r="BT768" s="304">
        <v>7</v>
      </c>
      <c r="BU768" s="273"/>
      <c r="BV768" s="273"/>
      <c r="BW768" s="273"/>
      <c r="BX768" s="281">
        <v>1</v>
      </c>
      <c r="BY768" s="282" t="s">
        <v>989</v>
      </c>
      <c r="BZ768" s="267"/>
      <c r="CA768" s="279"/>
      <c r="CB768" s="279"/>
      <c r="CC768" s="279"/>
      <c r="CD768" s="1424"/>
      <c r="CE768" s="245"/>
      <c r="CF768" s="245"/>
      <c r="CG768" s="245"/>
    </row>
    <row r="769" spans="1:85">
      <c r="A769" s="265" t="s">
        <v>58</v>
      </c>
      <c r="B769" s="2" t="s">
        <v>82</v>
      </c>
      <c r="C769" s="2" t="s">
        <v>61</v>
      </c>
      <c r="D769" s="265" t="s">
        <v>1460</v>
      </c>
      <c r="E769" s="512">
        <v>44496</v>
      </c>
      <c r="F769" s="513" t="str">
        <f>IF(_DBcomps[[#This Row],[Lab RTS]]="","No","Yes")</f>
        <v>Yes</v>
      </c>
      <c r="G769" s="514">
        <v>81.23</v>
      </c>
      <c r="H769" s="514"/>
      <c r="I769" s="514"/>
      <c r="J769" s="514"/>
      <c r="K769" s="514"/>
      <c r="L769" s="515"/>
      <c r="M769" s="516"/>
      <c r="N769" s="514">
        <v>1.78</v>
      </c>
      <c r="O769" s="514">
        <v>6.59</v>
      </c>
      <c r="P769" s="516"/>
      <c r="Q769" s="517"/>
      <c r="R769" s="519"/>
      <c r="S769" s="518">
        <v>0.79</v>
      </c>
      <c r="T769" s="520">
        <v>9.06</v>
      </c>
      <c r="U769" s="514">
        <v>98.7</v>
      </c>
      <c r="V769" s="515"/>
      <c r="W769" s="514"/>
      <c r="X769" s="518">
        <v>28</v>
      </c>
      <c r="Y769" s="521">
        <v>0.35</v>
      </c>
      <c r="Z769" s="522">
        <v>10</v>
      </c>
      <c r="AA769" s="521">
        <v>0</v>
      </c>
      <c r="AB769" s="516"/>
      <c r="AC769" s="521">
        <v>4.0000000000000002E-4</v>
      </c>
      <c r="AD769" s="512"/>
      <c r="AE769" s="521"/>
      <c r="AF769" s="521"/>
      <c r="AG769" s="514"/>
      <c r="AH769" s="521"/>
      <c r="AI769" s="521"/>
      <c r="AJ769" s="516"/>
      <c r="AK769" s="518"/>
      <c r="AL769" s="521"/>
      <c r="AM769" s="516"/>
      <c r="AN769" s="521"/>
      <c r="AO769" s="516"/>
      <c r="AP769" s="521"/>
      <c r="AQ769" s="523">
        <f t="shared" si="107"/>
        <v>10</v>
      </c>
      <c r="AR769" s="275" t="s">
        <v>1293</v>
      </c>
      <c r="AS769" s="514"/>
      <c r="AT769" s="524"/>
      <c r="AU769" s="525"/>
      <c r="AV769" s="514"/>
      <c r="AW769" s="515"/>
      <c r="AX769" s="524"/>
      <c r="AY769" s="524">
        <v>51</v>
      </c>
      <c r="AZ769" s="516"/>
      <c r="BA769" s="515"/>
      <c r="BB769" s="515"/>
      <c r="BC769" s="515"/>
      <c r="BD769" s="515"/>
      <c r="BE769" s="514"/>
      <c r="BF769" s="516"/>
      <c r="BG769" s="516"/>
      <c r="BH769" s="516"/>
      <c r="BI769" s="516"/>
      <c r="BJ769" s="526">
        <v>44497</v>
      </c>
      <c r="BK769" s="527">
        <v>44497</v>
      </c>
      <c r="BL769" s="431" t="s">
        <v>1572</v>
      </c>
      <c r="BM769" s="525"/>
      <c r="BN769" s="528">
        <v>2</v>
      </c>
      <c r="BO769" s="528">
        <v>12</v>
      </c>
      <c r="BP769" s="529"/>
      <c r="BQ769" s="530"/>
      <c r="BR769" s="531"/>
      <c r="BS769" s="532" t="str">
        <f>IF(_DBcomps[[#This Row],[Problem]]="","Yes","No")</f>
        <v>Yes</v>
      </c>
      <c r="BT769" s="536">
        <v>2</v>
      </c>
      <c r="BU769" s="524"/>
      <c r="BV769" s="524"/>
      <c r="BW769" s="524"/>
      <c r="BX769" s="524">
        <v>1</v>
      </c>
      <c r="BY769" s="527" t="s">
        <v>989</v>
      </c>
      <c r="BZ769" s="514"/>
      <c r="CA769" s="527"/>
      <c r="CB769" s="527"/>
      <c r="CC769" s="527"/>
      <c r="CD769" s="1430"/>
      <c r="CE769" s="245"/>
      <c r="CF769" s="245"/>
      <c r="CG769" s="245"/>
    </row>
    <row r="770" spans="1:85">
      <c r="A770" s="287" t="s">
        <v>77</v>
      </c>
      <c r="B770" s="288" t="s">
        <v>85</v>
      </c>
      <c r="C770" s="288" t="s">
        <v>531</v>
      </c>
      <c r="D770" s="287" t="s">
        <v>1294</v>
      </c>
      <c r="E770" s="287">
        <v>43517</v>
      </c>
      <c r="F770" s="266" t="str">
        <f>IF(_DBcomps[[#This Row],[Lab RTS]]="","No","Yes")</f>
        <v>Yes</v>
      </c>
      <c r="G770" s="271">
        <v>25.08</v>
      </c>
      <c r="H770" s="271"/>
      <c r="I770" s="267"/>
      <c r="J770" s="267"/>
      <c r="K770" s="267"/>
      <c r="L770" s="268"/>
      <c r="M770" s="275"/>
      <c r="N770" s="271"/>
      <c r="O770" s="271"/>
      <c r="P770" s="275"/>
      <c r="Q770" s="335"/>
      <c r="R770" s="336"/>
      <c r="S770" s="336">
        <v>8.1140000000000008</v>
      </c>
      <c r="T770" s="271"/>
      <c r="U770" s="271"/>
      <c r="V770" s="337"/>
      <c r="W770" s="271"/>
      <c r="X770" s="336"/>
      <c r="Y770" s="339">
        <v>0.17</v>
      </c>
      <c r="Z770" s="338"/>
      <c r="AA770" s="339"/>
      <c r="AB770" s="299"/>
      <c r="AC770" s="339"/>
      <c r="AD770" s="265"/>
      <c r="AE770" s="274"/>
      <c r="AF770" s="339"/>
      <c r="AG770" s="275"/>
      <c r="AH770" s="274"/>
      <c r="AI770" s="274"/>
      <c r="AJ770" s="275"/>
      <c r="AK770" s="270"/>
      <c r="AL770" s="276"/>
      <c r="AM770" s="275"/>
      <c r="AN770" s="274"/>
      <c r="AO770" s="275"/>
      <c r="AP770" s="274"/>
      <c r="AQ770" s="277">
        <f t="shared" si="107"/>
        <v>2</v>
      </c>
      <c r="AR770" s="299" t="s">
        <v>1295</v>
      </c>
      <c r="AS770" s="267"/>
      <c r="AT770" s="273"/>
      <c r="AU770" s="334"/>
      <c r="AV770" s="271">
        <v>0</v>
      </c>
      <c r="AW770" s="268"/>
      <c r="AX770" s="273"/>
      <c r="AY770" s="273"/>
      <c r="AZ770" s="275"/>
      <c r="BA770" s="268"/>
      <c r="BB770" s="275"/>
      <c r="BC770" s="275"/>
      <c r="BD770" s="275"/>
      <c r="BE770" s="267"/>
      <c r="BF770" s="275"/>
      <c r="BG770" s="275"/>
      <c r="BH770" s="275"/>
      <c r="BI770" s="275"/>
      <c r="BJ770" s="278">
        <v>43518</v>
      </c>
      <c r="BK770" s="340">
        <v>43518</v>
      </c>
      <c r="BL770" s="334" t="s">
        <v>1296</v>
      </c>
      <c r="BM770" s="272" t="s">
        <v>1365</v>
      </c>
      <c r="BN770" s="422">
        <v>2</v>
      </c>
      <c r="BO770" s="422">
        <v>5</v>
      </c>
      <c r="BP770" s="303"/>
      <c r="BQ770" s="293">
        <v>43514</v>
      </c>
      <c r="BR770" s="284" t="s">
        <v>1297</v>
      </c>
      <c r="BS770" s="280" t="str">
        <f>IF(_DBcomps[[#This Row],[Problem]]="","Yes","No")</f>
        <v>Yes</v>
      </c>
      <c r="BT770" s="273"/>
      <c r="BU770" s="273"/>
      <c r="BV770" s="273"/>
      <c r="BW770" s="273"/>
      <c r="BX770" s="273"/>
      <c r="BY770" s="279" t="s">
        <v>1276</v>
      </c>
      <c r="BZ770" s="267"/>
      <c r="CA770" s="279"/>
      <c r="CB770" s="279"/>
      <c r="CC770" s="279"/>
      <c r="CD770" s="1431"/>
      <c r="CE770" s="245"/>
      <c r="CF770" s="245"/>
      <c r="CG770" s="245"/>
    </row>
    <row r="771" spans="1:85">
      <c r="A771" s="287" t="s">
        <v>77</v>
      </c>
      <c r="B771" s="288" t="s">
        <v>1611</v>
      </c>
      <c r="C771" s="288" t="s">
        <v>158</v>
      </c>
      <c r="D771" s="287" t="s">
        <v>4077</v>
      </c>
      <c r="E771" s="287">
        <v>45797</v>
      </c>
      <c r="F771" s="266" t="str">
        <f>IF(_DBcomps[[#This Row],[Lab RTS]]="","No","Yes")</f>
        <v>Yes</v>
      </c>
      <c r="G771" s="267">
        <v>25.63</v>
      </c>
      <c r="H771" s="267"/>
      <c r="I771" s="267"/>
      <c r="J771" s="267"/>
      <c r="K771" s="267"/>
      <c r="L771" s="268"/>
      <c r="M771" s="275"/>
      <c r="N771" s="267"/>
      <c r="O771" s="267"/>
      <c r="P771" s="275"/>
      <c r="Q771" s="269"/>
      <c r="R771" s="270"/>
      <c r="S771" s="270">
        <v>8.032</v>
      </c>
      <c r="T771" s="271"/>
      <c r="U771" s="271"/>
      <c r="V771" s="337"/>
      <c r="W771" s="271"/>
      <c r="X771" s="336"/>
      <c r="Y771" s="776">
        <v>0.15</v>
      </c>
      <c r="Z771" s="290"/>
      <c r="AA771" s="274"/>
      <c r="AB771" s="275"/>
      <c r="AC771" s="274"/>
      <c r="AD771" s="265"/>
      <c r="AE771" s="274"/>
      <c r="AF771" s="274"/>
      <c r="AG771" s="275"/>
      <c r="AH771" s="274"/>
      <c r="AI771" s="274"/>
      <c r="AJ771" s="275"/>
      <c r="AK771" s="270"/>
      <c r="AL771" s="274"/>
      <c r="AM771" s="275"/>
      <c r="AN771" s="274"/>
      <c r="AO771" s="275"/>
      <c r="AP771" s="274"/>
      <c r="AQ771" s="277">
        <f t="shared" ref="AQ771:AQ779" si="108">MONTH(E771)</f>
        <v>5</v>
      </c>
      <c r="AR771" s="275" t="s">
        <v>1295</v>
      </c>
      <c r="AS771" s="267"/>
      <c r="AT771" s="273"/>
      <c r="AU771" s="272"/>
      <c r="AV771" s="267">
        <v>0</v>
      </c>
      <c r="AW771" s="268"/>
      <c r="AX771" s="273"/>
      <c r="AY771" s="273"/>
      <c r="AZ771" s="275"/>
      <c r="BA771" s="268"/>
      <c r="BB771" s="268"/>
      <c r="BC771" s="268"/>
      <c r="BD771" s="268"/>
      <c r="BE771" s="267"/>
      <c r="BF771" s="275"/>
      <c r="BG771" s="275"/>
      <c r="BH771" s="275"/>
      <c r="BI771" s="275"/>
      <c r="BJ771" s="278">
        <v>45797</v>
      </c>
      <c r="BK771" s="279">
        <v>45797</v>
      </c>
      <c r="BL771" s="431" t="s">
        <v>4078</v>
      </c>
      <c r="BM771" s="272"/>
      <c r="BN771" s="422">
        <v>2</v>
      </c>
      <c r="BO771" s="422">
        <v>5</v>
      </c>
      <c r="BP771" s="303"/>
      <c r="BQ771" s="293">
        <v>45792</v>
      </c>
      <c r="BR771" s="284" t="s">
        <v>4079</v>
      </c>
      <c r="BS771" s="280" t="str">
        <f>IF(_DBcomps[[#This Row],[Problem]]="","Yes","No")</f>
        <v>Yes</v>
      </c>
      <c r="BT771" s="272"/>
      <c r="BU771" s="273"/>
      <c r="BV771" s="273">
        <v>1</v>
      </c>
      <c r="BW771" s="273"/>
      <c r="BX771" s="273">
        <v>2</v>
      </c>
      <c r="BY771" s="279" t="s">
        <v>1276</v>
      </c>
      <c r="BZ771" s="267"/>
      <c r="CA771" s="279"/>
      <c r="CB771" s="279"/>
      <c r="CC771" s="279"/>
      <c r="CD771" s="1283"/>
      <c r="CE771" s="245"/>
      <c r="CF771" s="245"/>
      <c r="CG771" s="245"/>
    </row>
    <row r="772" spans="1:85">
      <c r="A772" s="287" t="s">
        <v>77</v>
      </c>
      <c r="B772" s="288" t="s">
        <v>1611</v>
      </c>
      <c r="C772" s="288" t="s">
        <v>158</v>
      </c>
      <c r="D772" s="287" t="s">
        <v>4082</v>
      </c>
      <c r="E772" s="287">
        <v>45798</v>
      </c>
      <c r="F772" s="266" t="str">
        <f>IF(_DBcomps[[#This Row],[Lab RTS]]="","No","Yes")</f>
        <v>Yes</v>
      </c>
      <c r="G772" s="267">
        <v>25.4</v>
      </c>
      <c r="H772" s="267"/>
      <c r="I772" s="267"/>
      <c r="J772" s="267"/>
      <c r="K772" s="267"/>
      <c r="L772" s="268"/>
      <c r="M772" s="275"/>
      <c r="N772" s="267"/>
      <c r="O772" s="267"/>
      <c r="P772" s="275"/>
      <c r="Q772" s="269"/>
      <c r="R772" s="270"/>
      <c r="S772" s="270">
        <v>8.07</v>
      </c>
      <c r="T772" s="271"/>
      <c r="U772" s="271"/>
      <c r="V772" s="337"/>
      <c r="W772" s="271"/>
      <c r="X772" s="336"/>
      <c r="Y772" s="776">
        <v>0.14000000000000001</v>
      </c>
      <c r="Z772" s="290"/>
      <c r="AA772" s="274"/>
      <c r="AB772" s="275"/>
      <c r="AC772" s="274"/>
      <c r="AD772" s="265"/>
      <c r="AE772" s="274"/>
      <c r="AF772" s="274"/>
      <c r="AG772" s="275"/>
      <c r="AH772" s="274"/>
      <c r="AI772" s="274"/>
      <c r="AJ772" s="275"/>
      <c r="AK772" s="270"/>
      <c r="AL772" s="274"/>
      <c r="AM772" s="275"/>
      <c r="AN772" s="274"/>
      <c r="AO772" s="275"/>
      <c r="AP772" s="274"/>
      <c r="AQ772" s="277">
        <f t="shared" si="108"/>
        <v>5</v>
      </c>
      <c r="AR772" s="275" t="s">
        <v>1295</v>
      </c>
      <c r="AS772" s="267"/>
      <c r="AT772" s="273"/>
      <c r="AU772" s="272"/>
      <c r="AV772" s="267">
        <v>0</v>
      </c>
      <c r="AW772" s="268"/>
      <c r="AX772" s="273"/>
      <c r="AY772" s="273"/>
      <c r="AZ772" s="275"/>
      <c r="BA772" s="268"/>
      <c r="BB772" s="268"/>
      <c r="BC772" s="268"/>
      <c r="BD772" s="268"/>
      <c r="BE772" s="267"/>
      <c r="BF772" s="275"/>
      <c r="BG772" s="275"/>
      <c r="BH772" s="275"/>
      <c r="BI772" s="275"/>
      <c r="BJ772" s="278">
        <v>45798</v>
      </c>
      <c r="BK772" s="279">
        <v>45798</v>
      </c>
      <c r="BL772" s="431" t="s">
        <v>4081</v>
      </c>
      <c r="BM772" s="272"/>
      <c r="BN772" s="422">
        <v>2</v>
      </c>
      <c r="BO772" s="422">
        <v>5</v>
      </c>
      <c r="BP772" s="303"/>
      <c r="BQ772" s="293">
        <v>45793</v>
      </c>
      <c r="BR772" s="284" t="s">
        <v>4080</v>
      </c>
      <c r="BS772" s="280" t="str">
        <f>IF(_DBcomps[[#This Row],[Problem]]="","Yes","No")</f>
        <v>Yes</v>
      </c>
      <c r="BT772" s="272"/>
      <c r="BU772" s="273"/>
      <c r="BV772" s="273">
        <v>1</v>
      </c>
      <c r="BW772" s="273"/>
      <c r="BX772" s="273">
        <v>2</v>
      </c>
      <c r="BY772" s="279" t="s">
        <v>1276</v>
      </c>
      <c r="BZ772" s="267"/>
      <c r="CA772" s="279"/>
      <c r="CB772" s="279"/>
      <c r="CC772" s="279"/>
      <c r="CD772" s="1283"/>
      <c r="CE772" s="245"/>
      <c r="CF772" s="245"/>
      <c r="CG772" s="245"/>
    </row>
    <row r="773" spans="1:85">
      <c r="A773" s="287" t="s">
        <v>77</v>
      </c>
      <c r="B773" s="288" t="s">
        <v>1611</v>
      </c>
      <c r="C773" s="288" t="s">
        <v>158</v>
      </c>
      <c r="D773" s="287" t="s">
        <v>4083</v>
      </c>
      <c r="E773" s="287">
        <v>45799</v>
      </c>
      <c r="F773" s="266" t="str">
        <f>IF(_DBcomps[[#This Row],[Lab RTS]]="","No","Yes")</f>
        <v>Yes</v>
      </c>
      <c r="G773" s="267">
        <v>26.23</v>
      </c>
      <c r="H773" s="267"/>
      <c r="I773" s="267"/>
      <c r="J773" s="267"/>
      <c r="K773" s="267"/>
      <c r="L773" s="268"/>
      <c r="M773" s="275"/>
      <c r="N773" s="267"/>
      <c r="O773" s="267"/>
      <c r="P773" s="275"/>
      <c r="Q773" s="269"/>
      <c r="R773" s="270"/>
      <c r="S773" s="270">
        <v>8.0190000000000001</v>
      </c>
      <c r="T773" s="271"/>
      <c r="U773" s="271"/>
      <c r="V773" s="337"/>
      <c r="W773" s="271"/>
      <c r="X773" s="336"/>
      <c r="Y773" s="776">
        <v>0.1</v>
      </c>
      <c r="Z773" s="290"/>
      <c r="AA773" s="274"/>
      <c r="AB773" s="275"/>
      <c r="AC773" s="274"/>
      <c r="AD773" s="265"/>
      <c r="AE773" s="274"/>
      <c r="AF773" s="274"/>
      <c r="AG773" s="275"/>
      <c r="AH773" s="274"/>
      <c r="AI773" s="274"/>
      <c r="AJ773" s="275"/>
      <c r="AK773" s="270"/>
      <c r="AL773" s="274"/>
      <c r="AM773" s="275"/>
      <c r="AN773" s="274"/>
      <c r="AO773" s="275"/>
      <c r="AP773" s="274"/>
      <c r="AQ773" s="277">
        <f t="shared" si="108"/>
        <v>5</v>
      </c>
      <c r="AR773" s="275" t="s">
        <v>1295</v>
      </c>
      <c r="AS773" s="267"/>
      <c r="AT773" s="273"/>
      <c r="AU773" s="272"/>
      <c r="AV773" s="267">
        <v>0</v>
      </c>
      <c r="AW773" s="268"/>
      <c r="AX773" s="273"/>
      <c r="AY773" s="273"/>
      <c r="AZ773" s="275"/>
      <c r="BA773" s="268"/>
      <c r="BB773" s="268"/>
      <c r="BC773" s="268"/>
      <c r="BD773" s="268"/>
      <c r="BE773" s="267"/>
      <c r="BF773" s="275"/>
      <c r="BG773" s="275"/>
      <c r="BH773" s="275"/>
      <c r="BI773" s="275"/>
      <c r="BJ773" s="278">
        <v>45799</v>
      </c>
      <c r="BK773" s="279">
        <v>45799</v>
      </c>
      <c r="BL773" s="431" t="s">
        <v>4084</v>
      </c>
      <c r="BM773" s="272"/>
      <c r="BN773" s="422">
        <v>2</v>
      </c>
      <c r="BO773" s="422">
        <v>5</v>
      </c>
      <c r="BP773" s="303"/>
      <c r="BQ773" s="293">
        <v>45796</v>
      </c>
      <c r="BR773" s="284" t="s">
        <v>4085</v>
      </c>
      <c r="BS773" s="280" t="str">
        <f>IF(_DBcomps[[#This Row],[Problem]]="","Yes","No")</f>
        <v>Yes</v>
      </c>
      <c r="BT773" s="272"/>
      <c r="BU773" s="273"/>
      <c r="BV773" s="273">
        <v>1</v>
      </c>
      <c r="BW773" s="273"/>
      <c r="BX773" s="273">
        <v>2</v>
      </c>
      <c r="BY773" s="279" t="s">
        <v>1276</v>
      </c>
      <c r="BZ773" s="267"/>
      <c r="CA773" s="279"/>
      <c r="CB773" s="279"/>
      <c r="CC773" s="279"/>
      <c r="CD773" s="1283"/>
      <c r="CE773" s="245"/>
      <c r="CF773" s="245"/>
      <c r="CG773" s="245"/>
    </row>
    <row r="774" spans="1:85">
      <c r="A774" s="287" t="s">
        <v>77</v>
      </c>
      <c r="B774" s="288" t="s">
        <v>1611</v>
      </c>
      <c r="C774" s="288" t="s">
        <v>158</v>
      </c>
      <c r="D774" s="287" t="s">
        <v>4088</v>
      </c>
      <c r="E774" s="287">
        <v>45800</v>
      </c>
      <c r="F774" s="266" t="str">
        <f>IF(_DBcomps[[#This Row],[Lab RTS]]="","No","Yes")</f>
        <v>Yes</v>
      </c>
      <c r="G774" s="267">
        <v>25.54</v>
      </c>
      <c r="H774" s="267"/>
      <c r="I774" s="267"/>
      <c r="J774" s="267"/>
      <c r="K774" s="267"/>
      <c r="L774" s="268"/>
      <c r="M774" s="275"/>
      <c r="N774" s="267"/>
      <c r="O774" s="267"/>
      <c r="P774" s="275"/>
      <c r="Q774" s="269"/>
      <c r="R774" s="270"/>
      <c r="S774" s="270">
        <v>8.0969999999999995</v>
      </c>
      <c r="T774" s="271"/>
      <c r="U774" s="271"/>
      <c r="V774" s="337"/>
      <c r="W774" s="271"/>
      <c r="X774" s="336"/>
      <c r="Y774" s="776">
        <v>0.1</v>
      </c>
      <c r="Z774" s="290"/>
      <c r="AA774" s="274"/>
      <c r="AB774" s="275"/>
      <c r="AC774" s="274"/>
      <c r="AD774" s="265"/>
      <c r="AE774" s="274"/>
      <c r="AF774" s="274"/>
      <c r="AG774" s="275"/>
      <c r="AH774" s="274"/>
      <c r="AI774" s="274"/>
      <c r="AJ774" s="275"/>
      <c r="AK774" s="270"/>
      <c r="AL774" s="274"/>
      <c r="AM774" s="275"/>
      <c r="AN774" s="274"/>
      <c r="AO774" s="275"/>
      <c r="AP774" s="274"/>
      <c r="AQ774" s="277">
        <f t="shared" si="108"/>
        <v>5</v>
      </c>
      <c r="AR774" s="275" t="s">
        <v>1295</v>
      </c>
      <c r="AS774" s="267"/>
      <c r="AT774" s="273"/>
      <c r="AU774" s="272"/>
      <c r="AV774" s="267">
        <v>0</v>
      </c>
      <c r="AW774" s="268"/>
      <c r="AX774" s="273"/>
      <c r="AY774" s="273"/>
      <c r="AZ774" s="275"/>
      <c r="BA774" s="268"/>
      <c r="BB774" s="268"/>
      <c r="BC774" s="268"/>
      <c r="BD774" s="268"/>
      <c r="BE774" s="267"/>
      <c r="BF774" s="275"/>
      <c r="BG774" s="275"/>
      <c r="BH774" s="275"/>
      <c r="BI774" s="275"/>
      <c r="BJ774" s="278">
        <v>45800</v>
      </c>
      <c r="BK774" s="279">
        <v>45800</v>
      </c>
      <c r="BL774" s="431" t="s">
        <v>4087</v>
      </c>
      <c r="BM774" s="272"/>
      <c r="BN774" s="422">
        <v>2</v>
      </c>
      <c r="BO774" s="422">
        <v>5</v>
      </c>
      <c r="BP774" s="303"/>
      <c r="BQ774" s="293">
        <v>45797</v>
      </c>
      <c r="BR774" s="284" t="s">
        <v>4086</v>
      </c>
      <c r="BS774" s="280" t="str">
        <f>IF(_DBcomps[[#This Row],[Problem]]="","Yes","No")</f>
        <v>Yes</v>
      </c>
      <c r="BT774" s="272"/>
      <c r="BU774" s="273"/>
      <c r="BV774" s="273">
        <v>1</v>
      </c>
      <c r="BW774" s="273"/>
      <c r="BX774" s="273">
        <v>2</v>
      </c>
      <c r="BY774" s="279" t="s">
        <v>1276</v>
      </c>
      <c r="BZ774" s="267"/>
      <c r="CA774" s="279"/>
      <c r="CB774" s="279"/>
      <c r="CC774" s="279"/>
      <c r="CD774" s="1283"/>
      <c r="CE774" s="245"/>
      <c r="CF774" s="245"/>
      <c r="CG774" s="245"/>
    </row>
    <row r="775" spans="1:85">
      <c r="A775" s="287" t="s">
        <v>77</v>
      </c>
      <c r="B775" s="288" t="s">
        <v>1611</v>
      </c>
      <c r="C775" s="288" t="s">
        <v>158</v>
      </c>
      <c r="D775" s="287" t="s">
        <v>4089</v>
      </c>
      <c r="E775" s="287">
        <v>45804</v>
      </c>
      <c r="F775" s="266" t="str">
        <f>IF(_DBcomps[[#This Row],[Lab RTS]]="","No","Yes")</f>
        <v>Yes</v>
      </c>
      <c r="G775" s="267">
        <v>25.56</v>
      </c>
      <c r="H775" s="267"/>
      <c r="I775" s="267"/>
      <c r="J775" s="267"/>
      <c r="K775" s="267"/>
      <c r="L775" s="268"/>
      <c r="M775" s="275"/>
      <c r="N775" s="267"/>
      <c r="O775" s="267"/>
      <c r="P775" s="275"/>
      <c r="Q775" s="269"/>
      <c r="R775" s="270"/>
      <c r="S775" s="270">
        <v>8.0389999999999997</v>
      </c>
      <c r="T775" s="271"/>
      <c r="U775" s="271"/>
      <c r="V775" s="337"/>
      <c r="W775" s="271"/>
      <c r="X775" s="336"/>
      <c r="Y775" s="776">
        <v>0.13</v>
      </c>
      <c r="Z775" s="290"/>
      <c r="AA775" s="274"/>
      <c r="AB775" s="275"/>
      <c r="AC775" s="274"/>
      <c r="AD775" s="265"/>
      <c r="AE775" s="274"/>
      <c r="AF775" s="274"/>
      <c r="AG775" s="275"/>
      <c r="AH775" s="274"/>
      <c r="AI775" s="274"/>
      <c r="AJ775" s="275"/>
      <c r="AK775" s="270"/>
      <c r="AL775" s="274"/>
      <c r="AM775" s="275"/>
      <c r="AN775" s="274"/>
      <c r="AO775" s="275"/>
      <c r="AP775" s="274"/>
      <c r="AQ775" s="277">
        <f t="shared" si="108"/>
        <v>5</v>
      </c>
      <c r="AR775" s="275" t="s">
        <v>1295</v>
      </c>
      <c r="AS775" s="267"/>
      <c r="AT775" s="273"/>
      <c r="AU775" s="272"/>
      <c r="AV775" s="267">
        <v>0</v>
      </c>
      <c r="AW775" s="268"/>
      <c r="AX775" s="273"/>
      <c r="AY775" s="273"/>
      <c r="AZ775" s="275"/>
      <c r="BA775" s="268"/>
      <c r="BB775" s="268"/>
      <c r="BC775" s="268"/>
      <c r="BD775" s="268"/>
      <c r="BE775" s="267"/>
      <c r="BF775" s="275"/>
      <c r="BG775" s="275"/>
      <c r="BH775" s="275"/>
      <c r="BI775" s="275"/>
      <c r="BJ775" s="278">
        <v>45804</v>
      </c>
      <c r="BK775" s="279">
        <v>45804</v>
      </c>
      <c r="BL775" s="431" t="s">
        <v>4090</v>
      </c>
      <c r="BM775" s="272"/>
      <c r="BN775" s="422">
        <v>2</v>
      </c>
      <c r="BO775" s="422">
        <v>5</v>
      </c>
      <c r="BP775" s="303"/>
      <c r="BQ775" s="293">
        <v>45804</v>
      </c>
      <c r="BR775" s="284" t="s">
        <v>4091</v>
      </c>
      <c r="BS775" s="280" t="str">
        <f>IF(_DBcomps[[#This Row],[Problem]]="","Yes","No")</f>
        <v>Yes</v>
      </c>
      <c r="BT775" s="272"/>
      <c r="BU775" s="273"/>
      <c r="BV775" s="273">
        <v>1</v>
      </c>
      <c r="BW775" s="273"/>
      <c r="BX775" s="273">
        <v>2</v>
      </c>
      <c r="BY775" s="279" t="s">
        <v>1276</v>
      </c>
      <c r="BZ775" s="267"/>
      <c r="CA775" s="279"/>
      <c r="CB775" s="279"/>
      <c r="CC775" s="279"/>
      <c r="CD775" s="1283"/>
      <c r="CE775" s="245"/>
      <c r="CF775" s="245"/>
      <c r="CG775" s="245"/>
    </row>
    <row r="776" spans="1:85">
      <c r="A776" s="287" t="s">
        <v>77</v>
      </c>
      <c r="B776" s="288" t="s">
        <v>1611</v>
      </c>
      <c r="C776" s="288" t="s">
        <v>158</v>
      </c>
      <c r="D776" s="287" t="s">
        <v>4169</v>
      </c>
      <c r="E776" s="287">
        <v>45805</v>
      </c>
      <c r="F776" s="266" t="s">
        <v>567</v>
      </c>
      <c r="G776" s="267">
        <v>25.72</v>
      </c>
      <c r="H776" s="267"/>
      <c r="I776" s="267"/>
      <c r="J776" s="267"/>
      <c r="K776" s="267"/>
      <c r="L776" s="268"/>
      <c r="M776" s="275"/>
      <c r="N776" s="267"/>
      <c r="O776" s="267"/>
      <c r="P776" s="275"/>
      <c r="Q776" s="269"/>
      <c r="R776" s="270"/>
      <c r="S776" s="270">
        <v>8.0139999999999993</v>
      </c>
      <c r="T776" s="271"/>
      <c r="U776" s="271"/>
      <c r="V776" s="337"/>
      <c r="W776" s="271"/>
      <c r="X776" s="336"/>
      <c r="Y776" s="776">
        <v>0.1</v>
      </c>
      <c r="Z776" s="290"/>
      <c r="AA776" s="274"/>
      <c r="AB776" s="275"/>
      <c r="AC776" s="274"/>
      <c r="AD776" s="265"/>
      <c r="AE776" s="274"/>
      <c r="AF776" s="274"/>
      <c r="AG776" s="275"/>
      <c r="AH776" s="274"/>
      <c r="AI776" s="274"/>
      <c r="AJ776" s="275"/>
      <c r="AK776" s="270"/>
      <c r="AL776" s="274"/>
      <c r="AM776" s="275"/>
      <c r="AN776" s="274"/>
      <c r="AO776" s="275"/>
      <c r="AP776" s="274"/>
      <c r="AQ776" s="277">
        <f t="shared" si="108"/>
        <v>5</v>
      </c>
      <c r="AR776" s="275" t="s">
        <v>1295</v>
      </c>
      <c r="AS776" s="267"/>
      <c r="AT776" s="273"/>
      <c r="AU776" s="272"/>
      <c r="AV776" s="267">
        <v>0</v>
      </c>
      <c r="AW776" s="268"/>
      <c r="AX776" s="273"/>
      <c r="AY776" s="273"/>
      <c r="AZ776" s="275"/>
      <c r="BA776" s="268"/>
      <c r="BB776" s="268"/>
      <c r="BC776" s="268"/>
      <c r="BD776" s="268"/>
      <c r="BE776" s="267"/>
      <c r="BF776" s="275"/>
      <c r="BG776" s="275"/>
      <c r="BH776" s="275"/>
      <c r="BI776" s="275"/>
      <c r="BJ776" s="278">
        <v>45805</v>
      </c>
      <c r="BK776" s="279">
        <v>45805</v>
      </c>
      <c r="BL776" s="431" t="s">
        <v>4092</v>
      </c>
      <c r="BM776" s="272"/>
      <c r="BN776" s="422">
        <v>2</v>
      </c>
      <c r="BO776" s="422">
        <v>5</v>
      </c>
      <c r="BP776" s="303"/>
      <c r="BQ776" s="293">
        <v>45799</v>
      </c>
      <c r="BR776" s="284" t="s">
        <v>1297</v>
      </c>
      <c r="BS776" s="280" t="str">
        <f>IF(_DBcomps[[#This Row],[Problem]]="","Yes","No")</f>
        <v>Yes</v>
      </c>
      <c r="BT776" s="272"/>
      <c r="BU776" s="273"/>
      <c r="BV776" s="273">
        <v>1</v>
      </c>
      <c r="BW776" s="273"/>
      <c r="BX776" s="273">
        <v>2</v>
      </c>
      <c r="BY776" s="279" t="s">
        <v>1276</v>
      </c>
      <c r="BZ776" s="267"/>
      <c r="CA776" s="279"/>
      <c r="CB776" s="279"/>
      <c r="CC776" s="279"/>
      <c r="CD776" s="1283"/>
      <c r="CE776" s="245"/>
      <c r="CF776" s="245"/>
      <c r="CG776" s="245"/>
    </row>
    <row r="777" spans="1:85">
      <c r="A777" s="287" t="s">
        <v>77</v>
      </c>
      <c r="B777" s="288" t="s">
        <v>1611</v>
      </c>
      <c r="C777" s="288" t="s">
        <v>158</v>
      </c>
      <c r="D777" s="287" t="s">
        <v>4171</v>
      </c>
      <c r="E777" s="287">
        <v>45806</v>
      </c>
      <c r="F777" s="266" t="str">
        <f>IF(_DBcomps[[#This Row],[Lab RTS]]="","No","Yes")</f>
        <v>Yes</v>
      </c>
      <c r="G777" s="267">
        <v>25.56</v>
      </c>
      <c r="H777" s="267"/>
      <c r="I777" s="267"/>
      <c r="J777" s="267"/>
      <c r="K777" s="267"/>
      <c r="L777" s="268"/>
      <c r="M777" s="275"/>
      <c r="N777" s="267"/>
      <c r="O777" s="267"/>
      <c r="P777" s="275"/>
      <c r="Q777" s="269"/>
      <c r="R777" s="270"/>
      <c r="S777" s="270">
        <v>8.0050000000000008</v>
      </c>
      <c r="T777" s="271"/>
      <c r="U777" s="271"/>
      <c r="V777" s="337"/>
      <c r="W777" s="271"/>
      <c r="X777" s="336"/>
      <c r="Y777" s="776">
        <v>0.13</v>
      </c>
      <c r="Z777" s="290"/>
      <c r="AA777" s="274"/>
      <c r="AB777" s="275"/>
      <c r="AC777" s="274"/>
      <c r="AD777" s="265"/>
      <c r="AE777" s="274"/>
      <c r="AF777" s="274"/>
      <c r="AG777" s="275"/>
      <c r="AH777" s="274"/>
      <c r="AI777" s="274"/>
      <c r="AJ777" s="275"/>
      <c r="AK777" s="270"/>
      <c r="AL777" s="274"/>
      <c r="AM777" s="275"/>
      <c r="AN777" s="274"/>
      <c r="AO777" s="275"/>
      <c r="AP777" s="274"/>
      <c r="AQ777" s="277">
        <v>5</v>
      </c>
      <c r="AR777" s="275" t="s">
        <v>1295</v>
      </c>
      <c r="AS777" s="267"/>
      <c r="AT777" s="273"/>
      <c r="AU777" s="272"/>
      <c r="AV777" s="267">
        <v>0</v>
      </c>
      <c r="AW777" s="268"/>
      <c r="AX777" s="273"/>
      <c r="AY777" s="273"/>
      <c r="AZ777" s="275"/>
      <c r="BA777" s="268"/>
      <c r="BB777" s="268"/>
      <c r="BC777" s="268"/>
      <c r="BD777" s="268"/>
      <c r="BE777" s="267"/>
      <c r="BF777" s="275"/>
      <c r="BG777" s="275"/>
      <c r="BH777" s="275"/>
      <c r="BI777" s="275"/>
      <c r="BJ777" s="278">
        <v>45806</v>
      </c>
      <c r="BK777" s="279">
        <v>45806</v>
      </c>
      <c r="BL777" s="431" t="s">
        <v>4170</v>
      </c>
      <c r="BM777" s="272"/>
      <c r="BN777" s="422">
        <v>2</v>
      </c>
      <c r="BO777" s="422">
        <v>5</v>
      </c>
      <c r="BP777" s="303"/>
      <c r="BQ777" s="293">
        <v>45800</v>
      </c>
      <c r="BR777" s="284">
        <v>0.88541666666666663</v>
      </c>
      <c r="BS777" s="280" t="str">
        <f>IF(_DBcomps[[#This Row],[Problem]]="","Yes","No")</f>
        <v>Yes</v>
      </c>
      <c r="BT777" s="272"/>
      <c r="BU777" s="273"/>
      <c r="BV777" s="273">
        <v>1</v>
      </c>
      <c r="BW777" s="273"/>
      <c r="BX777" s="273">
        <v>2</v>
      </c>
      <c r="BY777" s="279" t="s">
        <v>1276</v>
      </c>
      <c r="BZ777" s="267"/>
      <c r="CA777" s="279"/>
      <c r="CB777" s="279"/>
      <c r="CC777" s="279"/>
      <c r="CD777" s="1283"/>
      <c r="CE777" s="245"/>
      <c r="CF777" s="245"/>
      <c r="CG777" s="245"/>
    </row>
    <row r="778" spans="1:85">
      <c r="A778" s="287" t="s">
        <v>77</v>
      </c>
      <c r="B778" s="288" t="s">
        <v>1611</v>
      </c>
      <c r="C778" s="288" t="s">
        <v>158</v>
      </c>
      <c r="D778" s="287" t="s">
        <v>4093</v>
      </c>
      <c r="E778" s="287">
        <v>45800</v>
      </c>
      <c r="F778" s="266" t="str">
        <f>IF(_DBcomps[[#This Row],[Lab RTS]]="","No","Yes")</f>
        <v>Yes</v>
      </c>
      <c r="G778" s="267">
        <v>25.46</v>
      </c>
      <c r="H778" s="267"/>
      <c r="I778" s="267"/>
      <c r="J778" s="267"/>
      <c r="K778" s="267"/>
      <c r="L778" s="268"/>
      <c r="M778" s="275"/>
      <c r="N778" s="267"/>
      <c r="O778" s="267"/>
      <c r="P778" s="275"/>
      <c r="Q778" s="269"/>
      <c r="R778" s="270"/>
      <c r="S778" s="270">
        <v>8.0630000000000006</v>
      </c>
      <c r="T778" s="271"/>
      <c r="U778" s="271"/>
      <c r="V778" s="337"/>
      <c r="W778" s="271"/>
      <c r="X778" s="336"/>
      <c r="Y778" s="776">
        <v>0.15</v>
      </c>
      <c r="Z778" s="290"/>
      <c r="AA778" s="274"/>
      <c r="AB778" s="275"/>
      <c r="AC778" s="274"/>
      <c r="AD778" s="265"/>
      <c r="AE778" s="274"/>
      <c r="AF778" s="274"/>
      <c r="AG778" s="275"/>
      <c r="AH778" s="274"/>
      <c r="AI778" s="274"/>
      <c r="AJ778" s="275"/>
      <c r="AK778" s="270"/>
      <c r="AL778" s="274"/>
      <c r="AM778" s="275"/>
      <c r="AN778" s="274"/>
      <c r="AO778" s="275"/>
      <c r="AP778" s="274"/>
      <c r="AQ778" s="277">
        <f t="shared" si="108"/>
        <v>5</v>
      </c>
      <c r="AR778" s="275" t="s">
        <v>1295</v>
      </c>
      <c r="AS778" s="267"/>
      <c r="AT778" s="273"/>
      <c r="AU778" s="272"/>
      <c r="AV778" s="267">
        <v>0</v>
      </c>
      <c r="AW778" s="268"/>
      <c r="AX778" s="273"/>
      <c r="AY778" s="273"/>
      <c r="AZ778" s="275"/>
      <c r="BA778" s="268"/>
      <c r="BB778" s="268"/>
      <c r="BC778" s="268"/>
      <c r="BD778" s="268"/>
      <c r="BE778" s="267"/>
      <c r="BF778" s="275"/>
      <c r="BG778" s="275"/>
      <c r="BH778" s="275"/>
      <c r="BI778" s="275"/>
      <c r="BJ778" s="278">
        <v>45800</v>
      </c>
      <c r="BK778" s="279">
        <v>45800</v>
      </c>
      <c r="BL778" s="431" t="s">
        <v>4094</v>
      </c>
      <c r="BM778" s="272"/>
      <c r="BN778" s="422">
        <v>2</v>
      </c>
      <c r="BO778" s="422">
        <v>5</v>
      </c>
      <c r="BP778" s="303"/>
      <c r="BQ778" s="293">
        <v>45799</v>
      </c>
      <c r="BR778" s="284" t="s">
        <v>1297</v>
      </c>
      <c r="BS778" s="280" t="str">
        <f>IF(_DBcomps[[#This Row],[Problem]]="","Yes","No")</f>
        <v>Yes</v>
      </c>
      <c r="BT778" s="272"/>
      <c r="BU778" s="273"/>
      <c r="BV778" s="273">
        <v>1</v>
      </c>
      <c r="BW778" s="273"/>
      <c r="BX778" s="273">
        <v>22</v>
      </c>
      <c r="BY778" s="279" t="s">
        <v>1276</v>
      </c>
      <c r="BZ778" s="267"/>
      <c r="CA778" s="279"/>
      <c r="CB778" s="279"/>
      <c r="CC778" s="279"/>
      <c r="CD778" s="1283"/>
      <c r="CE778" s="245"/>
      <c r="CF778" s="245"/>
      <c r="CG778" s="245"/>
    </row>
    <row r="779" spans="1:85">
      <c r="A779" s="287" t="s">
        <v>77</v>
      </c>
      <c r="B779" s="288" t="s">
        <v>1611</v>
      </c>
      <c r="C779" s="288" t="s">
        <v>158</v>
      </c>
      <c r="D779" s="287" t="s">
        <v>4097</v>
      </c>
      <c r="E779" s="287">
        <v>45804</v>
      </c>
      <c r="F779" s="266" t="str">
        <f>IF(_DBcomps[[#This Row],[Lab RTS]]="","No","Yes")</f>
        <v>Yes</v>
      </c>
      <c r="G779" s="267">
        <v>25.38</v>
      </c>
      <c r="H779" s="267"/>
      <c r="I779" s="267"/>
      <c r="J779" s="267"/>
      <c r="K779" s="267"/>
      <c r="L779" s="268"/>
      <c r="M779" s="275"/>
      <c r="N779" s="267"/>
      <c r="O779" s="267"/>
      <c r="P779" s="275"/>
      <c r="Q779" s="269"/>
      <c r="R779" s="270"/>
      <c r="S779" s="270">
        <v>7.9429999999999996</v>
      </c>
      <c r="T779" s="271"/>
      <c r="U779" s="271"/>
      <c r="V779" s="337"/>
      <c r="W779" s="271"/>
      <c r="X779" s="336"/>
      <c r="Y779" s="776">
        <v>0.1</v>
      </c>
      <c r="Z779" s="290"/>
      <c r="AA779" s="274"/>
      <c r="AB779" s="275"/>
      <c r="AC779" s="274"/>
      <c r="AD779" s="265"/>
      <c r="AE779" s="274"/>
      <c r="AF779" s="274"/>
      <c r="AG779" s="275"/>
      <c r="AH779" s="274"/>
      <c r="AI779" s="274"/>
      <c r="AJ779" s="275"/>
      <c r="AK779" s="270"/>
      <c r="AL779" s="274"/>
      <c r="AM779" s="275"/>
      <c r="AN779" s="274"/>
      <c r="AO779" s="275"/>
      <c r="AP779" s="274"/>
      <c r="AQ779" s="277">
        <f t="shared" si="108"/>
        <v>5</v>
      </c>
      <c r="AR779" s="275" t="s">
        <v>1295</v>
      </c>
      <c r="AS779" s="267"/>
      <c r="AT779" s="273"/>
      <c r="AU779" s="272"/>
      <c r="AV779" s="267">
        <v>0</v>
      </c>
      <c r="AW779" s="268"/>
      <c r="AX779" s="273"/>
      <c r="AY779" s="273"/>
      <c r="AZ779" s="275"/>
      <c r="BA779" s="268"/>
      <c r="BB779" s="268"/>
      <c r="BC779" s="268"/>
      <c r="BD779" s="268"/>
      <c r="BE779" s="267"/>
      <c r="BF779" s="275"/>
      <c r="BG779" s="275"/>
      <c r="BH779" s="275"/>
      <c r="BI779" s="275"/>
      <c r="BJ779" s="278">
        <v>45804</v>
      </c>
      <c r="BK779" s="279">
        <v>45804</v>
      </c>
      <c r="BL779" s="431" t="s">
        <v>4096</v>
      </c>
      <c r="BM779" s="272"/>
      <c r="BN779" s="422">
        <v>2</v>
      </c>
      <c r="BO779" s="422">
        <v>5</v>
      </c>
      <c r="BP779" s="303"/>
      <c r="BQ779" s="293">
        <v>45800</v>
      </c>
      <c r="BR779" s="284" t="s">
        <v>4095</v>
      </c>
      <c r="BS779" s="280" t="str">
        <f>IF(_DBcomps[[#This Row],[Problem]]="","Yes","No")</f>
        <v>Yes</v>
      </c>
      <c r="BT779" s="272"/>
      <c r="BU779" s="273"/>
      <c r="BV779" s="273">
        <v>1</v>
      </c>
      <c r="BW779" s="273"/>
      <c r="BX779" s="273">
        <v>22</v>
      </c>
      <c r="BY779" s="279" t="s">
        <v>1276</v>
      </c>
      <c r="BZ779" s="267"/>
      <c r="CA779" s="279"/>
      <c r="CB779" s="279"/>
      <c r="CC779" s="279"/>
      <c r="CD779" s="1283"/>
      <c r="CE779" s="245"/>
      <c r="CF779" s="245"/>
      <c r="CG779" s="245"/>
    </row>
    <row r="780" spans="1:85">
      <c r="A780" s="287" t="s">
        <v>77</v>
      </c>
      <c r="B780" s="288" t="s">
        <v>1611</v>
      </c>
      <c r="C780" s="288" t="s">
        <v>158</v>
      </c>
      <c r="D780" s="265" t="s">
        <v>4172</v>
      </c>
      <c r="E780" s="265">
        <v>45806</v>
      </c>
      <c r="F780" s="266" t="s">
        <v>567</v>
      </c>
      <c r="G780" s="267">
        <v>25.86</v>
      </c>
      <c r="H780" s="267"/>
      <c r="I780" s="267"/>
      <c r="J780" s="267"/>
      <c r="K780" s="267"/>
      <c r="L780" s="268"/>
      <c r="M780" s="275"/>
      <c r="N780" s="267"/>
      <c r="O780" s="267"/>
      <c r="P780" s="275"/>
      <c r="Q780" s="269"/>
      <c r="R780" s="270"/>
      <c r="S780" s="270">
        <v>8.0190000000000001</v>
      </c>
      <c r="T780" s="271"/>
      <c r="U780" s="267"/>
      <c r="V780" s="268"/>
      <c r="W780" s="267"/>
      <c r="X780" s="270"/>
      <c r="Y780" s="298">
        <v>0.1</v>
      </c>
      <c r="Z780" s="290"/>
      <c r="AA780" s="274"/>
      <c r="AB780" s="275"/>
      <c r="AC780" s="274"/>
      <c r="AD780" s="265"/>
      <c r="AE780" s="274"/>
      <c r="AF780" s="274"/>
      <c r="AG780" s="275"/>
      <c r="AH780" s="274"/>
      <c r="AI780" s="274"/>
      <c r="AJ780" s="275"/>
      <c r="AK780" s="270"/>
      <c r="AL780" s="274"/>
      <c r="AM780" s="275"/>
      <c r="AN780" s="274"/>
      <c r="AO780" s="275"/>
      <c r="AP780" s="274"/>
      <c r="AQ780" s="277">
        <f>MONTH(E780)</f>
        <v>5</v>
      </c>
      <c r="AR780" s="275" t="s">
        <v>1295</v>
      </c>
      <c r="AS780" s="267"/>
      <c r="AT780" s="273"/>
      <c r="AU780" s="272"/>
      <c r="AV780" s="267">
        <v>0</v>
      </c>
      <c r="AW780" s="268"/>
      <c r="AX780" s="273"/>
      <c r="AY780" s="273"/>
      <c r="AZ780" s="275"/>
      <c r="BA780" s="268"/>
      <c r="BB780" s="268"/>
      <c r="BC780" s="268"/>
      <c r="BD780" s="268"/>
      <c r="BE780" s="267"/>
      <c r="BF780" s="275"/>
      <c r="BG780" s="275"/>
      <c r="BH780" s="275"/>
      <c r="BI780" s="275"/>
      <c r="BJ780" s="278">
        <v>45806</v>
      </c>
      <c r="BK780" s="279">
        <v>45806</v>
      </c>
      <c r="BL780" s="431" t="s">
        <v>4173</v>
      </c>
      <c r="BM780" s="272"/>
      <c r="BN780" s="422">
        <v>2</v>
      </c>
      <c r="BO780" s="422">
        <v>5</v>
      </c>
      <c r="BP780" s="303"/>
      <c r="BQ780" s="293">
        <v>45804</v>
      </c>
      <c r="BR780" s="284">
        <v>0.6430555555555556</v>
      </c>
      <c r="BS780" s="280" t="str">
        <f>IF(_DBcomps[[#This Row],[Problem]]="","Yes","No")</f>
        <v>Yes</v>
      </c>
      <c r="BT780" s="272"/>
      <c r="BU780" s="273"/>
      <c r="BV780" s="273">
        <v>1</v>
      </c>
      <c r="BW780" s="273"/>
      <c r="BX780" s="273">
        <v>22</v>
      </c>
      <c r="BY780" s="279" t="s">
        <v>1276</v>
      </c>
      <c r="BZ780" s="267"/>
      <c r="CA780" s="279"/>
      <c r="CB780" s="279"/>
      <c r="CC780" s="279"/>
      <c r="CD780" s="1283"/>
      <c r="CE780" s="245"/>
      <c r="CF780" s="245"/>
      <c r="CG780" s="245"/>
    </row>
    <row r="781" spans="1:85">
      <c r="A781" s="265" t="s">
        <v>58</v>
      </c>
      <c r="B781" s="2" t="s">
        <v>89</v>
      </c>
      <c r="C781" s="2" t="s">
        <v>61</v>
      </c>
      <c r="D781" s="265" t="s">
        <v>1883</v>
      </c>
      <c r="E781" s="265">
        <v>45683</v>
      </c>
      <c r="F781" s="266" t="str">
        <f>IF(_DBcomps[[#This Row],[Lab RTS]]="","No","Yes")</f>
        <v>Yes</v>
      </c>
      <c r="G781" s="267">
        <v>54.31</v>
      </c>
      <c r="H781" s="267"/>
      <c r="I781" s="267"/>
      <c r="J781" s="267"/>
      <c r="K781" s="267"/>
      <c r="L781" s="268"/>
      <c r="M781" s="275"/>
      <c r="N781" s="267">
        <v>2.6</v>
      </c>
      <c r="O781" s="267">
        <v>7.22</v>
      </c>
      <c r="P781" s="275"/>
      <c r="Q781" s="269">
        <v>29240</v>
      </c>
      <c r="R781" s="270">
        <v>11.254</v>
      </c>
      <c r="S781" s="270"/>
      <c r="T781" s="271">
        <v>7.7</v>
      </c>
      <c r="U781" s="267"/>
      <c r="V781" s="268"/>
      <c r="W781" s="267"/>
      <c r="X781" s="270"/>
      <c r="Y781" s="274"/>
      <c r="Z781" s="290"/>
      <c r="AA781" s="274" t="s">
        <v>1505</v>
      </c>
      <c r="AB781" s="274"/>
      <c r="AC781" s="274" t="s">
        <v>1505</v>
      </c>
      <c r="AD781" s="265"/>
      <c r="AE781" s="274"/>
      <c r="AF781" s="274"/>
      <c r="AG781" s="275"/>
      <c r="AH781" s="274"/>
      <c r="AI781" s="274"/>
      <c r="AJ781" s="275"/>
      <c r="AK781" s="270"/>
      <c r="AL781" s="274"/>
      <c r="AM781" s="275"/>
      <c r="AN781" s="274"/>
      <c r="AO781" s="275"/>
      <c r="AP781" s="274"/>
      <c r="AQ781" s="277">
        <f t="shared" ref="AQ781:AQ786" si="109">MONTH(E781)</f>
        <v>1</v>
      </c>
      <c r="AR781" s="275"/>
      <c r="AS781" s="267"/>
      <c r="AT781" s="273"/>
      <c r="AU781" s="272"/>
      <c r="AV781" s="267"/>
      <c r="AW781" s="268"/>
      <c r="AX781" s="273"/>
      <c r="AY781" s="273"/>
      <c r="AZ781" s="275"/>
      <c r="BA781" s="268"/>
      <c r="BB781" s="268"/>
      <c r="BC781" s="268"/>
      <c r="BD781" s="268"/>
      <c r="BE781" s="267"/>
      <c r="BF781" s="275"/>
      <c r="BG781" s="275"/>
      <c r="BH781" s="275"/>
      <c r="BI781" s="275"/>
      <c r="BJ781" s="278">
        <v>45684</v>
      </c>
      <c r="BK781" s="279">
        <v>45684</v>
      </c>
      <c r="BL781" s="431" t="s">
        <v>1884</v>
      </c>
      <c r="BM781" s="272"/>
      <c r="BN781" s="422">
        <v>5</v>
      </c>
      <c r="BO781" s="422">
        <v>8</v>
      </c>
      <c r="BP781" s="303"/>
      <c r="BQ781" s="293">
        <v>45682</v>
      </c>
      <c r="BR781" s="284" t="s">
        <v>1315</v>
      </c>
      <c r="BS781" s="280" t="str">
        <f>IF(_DBcomps[[#This Row],[Problem]]="","Yes","No")</f>
        <v>Yes</v>
      </c>
      <c r="BT781" s="795"/>
      <c r="BU781" s="273"/>
      <c r="BV781" s="273">
        <v>1</v>
      </c>
      <c r="BW781" s="273"/>
      <c r="BX781" s="273">
        <v>5</v>
      </c>
      <c r="BY781" s="279" t="s">
        <v>1259</v>
      </c>
      <c r="BZ781" s="267"/>
      <c r="CA781" s="279"/>
      <c r="CB781" s="279"/>
      <c r="CC781" s="279"/>
      <c r="CD781" s="1283"/>
      <c r="CE781" s="245"/>
      <c r="CF781" s="245"/>
      <c r="CG781" s="245"/>
    </row>
    <row r="782" spans="1:85">
      <c r="A782" s="265" t="s">
        <v>58</v>
      </c>
      <c r="B782" s="2" t="s">
        <v>89</v>
      </c>
      <c r="C782" s="2" t="s">
        <v>61</v>
      </c>
      <c r="D782" s="265" t="s">
        <v>1905</v>
      </c>
      <c r="E782" s="265">
        <v>45684</v>
      </c>
      <c r="F782" s="266" t="str">
        <f>IF(_DBcomps[[#This Row],[Lab RTS]]="","No","Yes")</f>
        <v>Yes</v>
      </c>
      <c r="G782" s="267">
        <v>53.94</v>
      </c>
      <c r="H782" s="267"/>
      <c r="I782" s="267"/>
      <c r="J782" s="267"/>
      <c r="K782" s="267"/>
      <c r="L782" s="268"/>
      <c r="M782" s="275"/>
      <c r="N782" s="267">
        <v>2.44</v>
      </c>
      <c r="O782" s="267">
        <v>6.58</v>
      </c>
      <c r="P782" s="275"/>
      <c r="Q782" s="269">
        <v>26720</v>
      </c>
      <c r="R782" s="270">
        <v>11.25</v>
      </c>
      <c r="S782" s="270"/>
      <c r="T782" s="271">
        <v>7.15</v>
      </c>
      <c r="U782" s="267"/>
      <c r="V782" s="268"/>
      <c r="W782" s="267"/>
      <c r="X782" s="270"/>
      <c r="Y782" s="274"/>
      <c r="Z782" s="290"/>
      <c r="AA782" s="274" t="s">
        <v>1505</v>
      </c>
      <c r="AB782" s="274"/>
      <c r="AC782" s="274" t="s">
        <v>1505</v>
      </c>
      <c r="AD782" s="265"/>
      <c r="AE782" s="274"/>
      <c r="AF782" s="274"/>
      <c r="AG782" s="275"/>
      <c r="AH782" s="274"/>
      <c r="AI782" s="274"/>
      <c r="AJ782" s="275"/>
      <c r="AK782" s="270"/>
      <c r="AL782" s="274"/>
      <c r="AM782" s="275"/>
      <c r="AN782" s="274"/>
      <c r="AO782" s="275"/>
      <c r="AP782" s="274"/>
      <c r="AQ782" s="277">
        <f t="shared" si="109"/>
        <v>1</v>
      </c>
      <c r="AR782" s="275"/>
      <c r="AS782" s="267"/>
      <c r="AT782" s="273"/>
      <c r="AU782" s="272"/>
      <c r="AV782" s="267"/>
      <c r="AW782" s="268"/>
      <c r="AX782" s="273"/>
      <c r="AY782" s="273"/>
      <c r="AZ782" s="275"/>
      <c r="BA782" s="268"/>
      <c r="BB782" s="268"/>
      <c r="BC782" s="268"/>
      <c r="BD782" s="268"/>
      <c r="BE782" s="267"/>
      <c r="BF782" s="275"/>
      <c r="BG782" s="275"/>
      <c r="BH782" s="275"/>
      <c r="BI782" s="275"/>
      <c r="BJ782" s="278">
        <v>45684</v>
      </c>
      <c r="BK782" s="279">
        <v>45684</v>
      </c>
      <c r="BL782" s="431" t="s">
        <v>1906</v>
      </c>
      <c r="BM782" s="272"/>
      <c r="BN782" s="422">
        <v>4</v>
      </c>
      <c r="BO782" s="422">
        <v>8</v>
      </c>
      <c r="BP782" s="303"/>
      <c r="BQ782" s="293">
        <v>45682</v>
      </c>
      <c r="BR782" s="284" t="s">
        <v>1907</v>
      </c>
      <c r="BS782" s="280" t="str">
        <f>IF(_DBcomps[[#This Row],[Problem]]="","Yes","No")</f>
        <v>Yes</v>
      </c>
      <c r="BT782" s="795"/>
      <c r="BU782" s="273"/>
      <c r="BV782" s="273">
        <v>1</v>
      </c>
      <c r="BW782" s="273"/>
      <c r="BX782" s="273">
        <v>5</v>
      </c>
      <c r="BY782" s="279" t="s">
        <v>1259</v>
      </c>
      <c r="BZ782" s="267"/>
      <c r="CA782" s="279"/>
      <c r="CB782" s="279"/>
      <c r="CC782" s="279"/>
      <c r="CD782" s="1283"/>
      <c r="CE782" s="245"/>
      <c r="CF782" s="245"/>
      <c r="CG782" s="245"/>
    </row>
    <row r="783" spans="1:85">
      <c r="A783" s="265" t="s">
        <v>58</v>
      </c>
      <c r="B783" s="2" t="s">
        <v>89</v>
      </c>
      <c r="C783" s="2" t="s">
        <v>61</v>
      </c>
      <c r="D783" s="265" t="s">
        <v>1911</v>
      </c>
      <c r="E783" s="265">
        <v>45684</v>
      </c>
      <c r="F783" s="266" t="str">
        <f>IF(_DBcomps[[#This Row],[Lab RTS]]="","No","Yes")</f>
        <v>Yes</v>
      </c>
      <c r="G783" s="267">
        <v>54.4</v>
      </c>
      <c r="H783" s="267"/>
      <c r="I783" s="267"/>
      <c r="J783" s="267"/>
      <c r="K783" s="267"/>
      <c r="L783" s="268"/>
      <c r="M783" s="275"/>
      <c r="N783" s="267">
        <v>2.57</v>
      </c>
      <c r="O783" s="267">
        <v>6.82</v>
      </c>
      <c r="P783" s="275"/>
      <c r="Q783" s="269">
        <v>27640</v>
      </c>
      <c r="R783" s="270">
        <v>11.208</v>
      </c>
      <c r="S783" s="270"/>
      <c r="T783" s="271">
        <v>7.17</v>
      </c>
      <c r="U783" s="267"/>
      <c r="V783" s="268"/>
      <c r="W783" s="267"/>
      <c r="X783" s="270"/>
      <c r="Y783" s="274"/>
      <c r="Z783" s="290"/>
      <c r="AA783" s="274" t="s">
        <v>1505</v>
      </c>
      <c r="AB783" s="274"/>
      <c r="AC783" s="274" t="s">
        <v>1505</v>
      </c>
      <c r="AD783" s="265"/>
      <c r="AE783" s="274"/>
      <c r="AF783" s="274"/>
      <c r="AG783" s="275"/>
      <c r="AH783" s="274"/>
      <c r="AI783" s="274"/>
      <c r="AJ783" s="275"/>
      <c r="AK783" s="270"/>
      <c r="AL783" s="274"/>
      <c r="AM783" s="275"/>
      <c r="AN783" s="274"/>
      <c r="AO783" s="275"/>
      <c r="AP783" s="274"/>
      <c r="AQ783" s="277">
        <f t="shared" si="109"/>
        <v>1</v>
      </c>
      <c r="AR783" s="275"/>
      <c r="AS783" s="267"/>
      <c r="AT783" s="273"/>
      <c r="AU783" s="272"/>
      <c r="AV783" s="267"/>
      <c r="AW783" s="268"/>
      <c r="AX783" s="273"/>
      <c r="AY783" s="273"/>
      <c r="AZ783" s="275"/>
      <c r="BA783" s="268"/>
      <c r="BB783" s="268"/>
      <c r="BC783" s="268"/>
      <c r="BD783" s="268"/>
      <c r="BE783" s="267"/>
      <c r="BF783" s="275"/>
      <c r="BG783" s="275"/>
      <c r="BH783" s="275"/>
      <c r="BI783" s="275"/>
      <c r="BJ783" s="278">
        <v>45685</v>
      </c>
      <c r="BK783" s="279">
        <v>45685</v>
      </c>
      <c r="BL783" s="431" t="s">
        <v>1913</v>
      </c>
      <c r="BM783" s="272"/>
      <c r="BN783" s="422">
        <v>7</v>
      </c>
      <c r="BO783" s="422">
        <v>8</v>
      </c>
      <c r="BP783" s="303"/>
      <c r="BQ783" s="293">
        <v>45682</v>
      </c>
      <c r="BR783" s="284" t="s">
        <v>1667</v>
      </c>
      <c r="BS783" s="280" t="str">
        <f>IF(_DBcomps[[#This Row],[Problem]]="","Yes","No")</f>
        <v>Yes</v>
      </c>
      <c r="BT783" s="795"/>
      <c r="BU783" s="273"/>
      <c r="BV783" s="273">
        <v>1</v>
      </c>
      <c r="BW783" s="273"/>
      <c r="BX783" s="273">
        <v>5</v>
      </c>
      <c r="BY783" s="279" t="s">
        <v>1259</v>
      </c>
      <c r="BZ783" s="267"/>
      <c r="CA783" s="279"/>
      <c r="CB783" s="279"/>
      <c r="CC783" s="279"/>
      <c r="CD783" s="1283"/>
      <c r="CE783" s="245"/>
      <c r="CF783" s="245"/>
      <c r="CG783" s="245"/>
    </row>
    <row r="784" spans="1:85">
      <c r="A784" s="265" t="s">
        <v>58</v>
      </c>
      <c r="B784" s="2" t="s">
        <v>89</v>
      </c>
      <c r="C784" s="2" t="s">
        <v>61</v>
      </c>
      <c r="D784" s="265" t="s">
        <v>1912</v>
      </c>
      <c r="E784" s="265">
        <v>45684</v>
      </c>
      <c r="F784" s="266" t="str">
        <f>IF(_DBcomps[[#This Row],[Lab RTS]]="","No","Yes")</f>
        <v>Yes</v>
      </c>
      <c r="G784" s="267">
        <v>53.69</v>
      </c>
      <c r="H784" s="267"/>
      <c r="I784" s="267"/>
      <c r="J784" s="267"/>
      <c r="K784" s="267"/>
      <c r="L784" s="268"/>
      <c r="M784" s="275"/>
      <c r="N784" s="267">
        <v>2.63</v>
      </c>
      <c r="O784" s="267">
        <v>6.89</v>
      </c>
      <c r="P784" s="275"/>
      <c r="Q784" s="269">
        <v>27200</v>
      </c>
      <c r="R784" s="270">
        <v>11.218</v>
      </c>
      <c r="S784" s="270"/>
      <c r="T784" s="271">
        <v>7.33</v>
      </c>
      <c r="U784" s="267"/>
      <c r="V784" s="268"/>
      <c r="W784" s="267"/>
      <c r="X784" s="270"/>
      <c r="Y784" s="274"/>
      <c r="Z784" s="290"/>
      <c r="AA784" s="274" t="s">
        <v>1505</v>
      </c>
      <c r="AB784" s="274"/>
      <c r="AC784" s="274" t="s">
        <v>1505</v>
      </c>
      <c r="AD784" s="265"/>
      <c r="AE784" s="274"/>
      <c r="AF784" s="274"/>
      <c r="AG784" s="275"/>
      <c r="AH784" s="274"/>
      <c r="AI784" s="274"/>
      <c r="AJ784" s="275"/>
      <c r="AK784" s="270"/>
      <c r="AL784" s="274"/>
      <c r="AM784" s="275"/>
      <c r="AN784" s="274"/>
      <c r="AO784" s="275"/>
      <c r="AP784" s="274"/>
      <c r="AQ784" s="277">
        <f t="shared" si="109"/>
        <v>1</v>
      </c>
      <c r="AR784" s="275"/>
      <c r="AS784" s="267"/>
      <c r="AT784" s="273"/>
      <c r="AU784" s="272"/>
      <c r="AV784" s="267"/>
      <c r="AW784" s="268"/>
      <c r="AX784" s="273"/>
      <c r="AY784" s="273"/>
      <c r="AZ784" s="275"/>
      <c r="BA784" s="268"/>
      <c r="BB784" s="268"/>
      <c r="BC784" s="268"/>
      <c r="BD784" s="268"/>
      <c r="BE784" s="267"/>
      <c r="BF784" s="275"/>
      <c r="BG784" s="275"/>
      <c r="BH784" s="275"/>
      <c r="BI784" s="275"/>
      <c r="BJ784" s="278">
        <v>45685</v>
      </c>
      <c r="BK784" s="279">
        <v>45685</v>
      </c>
      <c r="BL784" s="431" t="s">
        <v>1915</v>
      </c>
      <c r="BM784" s="272"/>
      <c r="BN784" s="422">
        <v>6</v>
      </c>
      <c r="BO784" s="422">
        <v>8</v>
      </c>
      <c r="BP784" s="303"/>
      <c r="BQ784" s="293">
        <v>45683</v>
      </c>
      <c r="BR784" s="284" t="s">
        <v>1914</v>
      </c>
      <c r="BS784" s="280" t="str">
        <f>IF(_DBcomps[[#This Row],[Problem]]="","Yes","No")</f>
        <v>Yes</v>
      </c>
      <c r="BT784" s="795"/>
      <c r="BU784" s="273"/>
      <c r="BV784" s="273">
        <v>1</v>
      </c>
      <c r="BW784" s="273"/>
      <c r="BX784" s="273">
        <v>5</v>
      </c>
      <c r="BY784" s="279" t="s">
        <v>1259</v>
      </c>
      <c r="BZ784" s="267"/>
      <c r="CA784" s="279"/>
      <c r="CB784" s="279"/>
      <c r="CC784" s="279"/>
      <c r="CD784" s="1283"/>
      <c r="CE784" s="245"/>
      <c r="CF784" s="245"/>
      <c r="CG784" s="245"/>
    </row>
    <row r="785" spans="1:85">
      <c r="A785" s="265" t="s">
        <v>58</v>
      </c>
      <c r="B785" s="2" t="s">
        <v>89</v>
      </c>
      <c r="C785" s="2" t="s">
        <v>61</v>
      </c>
      <c r="D785" s="265" t="s">
        <v>1916</v>
      </c>
      <c r="E785" s="265">
        <v>45685</v>
      </c>
      <c r="F785" s="266" t="str">
        <f>IF(_DBcomps[[#This Row],[Lab RTS]]="","No","Yes")</f>
        <v>Yes</v>
      </c>
      <c r="G785" s="267">
        <v>54.04</v>
      </c>
      <c r="H785" s="267"/>
      <c r="I785" s="267"/>
      <c r="J785" s="267"/>
      <c r="K785" s="267"/>
      <c r="L785" s="268"/>
      <c r="M785" s="275"/>
      <c r="N785" s="267">
        <v>2.4900000000000002</v>
      </c>
      <c r="O785" s="267">
        <v>6.41</v>
      </c>
      <c r="P785" s="275"/>
      <c r="Q785" s="269">
        <v>27760</v>
      </c>
      <c r="R785" s="270">
        <v>11.234999999999999</v>
      </c>
      <c r="S785" s="270"/>
      <c r="T785" s="271">
        <v>6.66</v>
      </c>
      <c r="U785" s="267"/>
      <c r="V785" s="268"/>
      <c r="W785" s="267"/>
      <c r="X785" s="270"/>
      <c r="Y785" s="274"/>
      <c r="Z785" s="290"/>
      <c r="AA785" s="274" t="s">
        <v>1505</v>
      </c>
      <c r="AB785" s="274"/>
      <c r="AC785" s="274" t="s">
        <v>1505</v>
      </c>
      <c r="AD785" s="265"/>
      <c r="AE785" s="274"/>
      <c r="AF785" s="274"/>
      <c r="AG785" s="275"/>
      <c r="AH785" s="274"/>
      <c r="AI785" s="274"/>
      <c r="AJ785" s="275"/>
      <c r="AK785" s="270"/>
      <c r="AL785" s="274"/>
      <c r="AM785" s="275"/>
      <c r="AN785" s="274"/>
      <c r="AO785" s="275"/>
      <c r="AP785" s="274"/>
      <c r="AQ785" s="277">
        <f t="shared" si="109"/>
        <v>1</v>
      </c>
      <c r="AR785" s="275"/>
      <c r="AS785" s="267"/>
      <c r="AT785" s="273"/>
      <c r="AU785" s="272"/>
      <c r="AV785" s="267"/>
      <c r="AW785" s="268"/>
      <c r="AX785" s="273"/>
      <c r="AY785" s="273"/>
      <c r="AZ785" s="275"/>
      <c r="BA785" s="268"/>
      <c r="BB785" s="268"/>
      <c r="BC785" s="268"/>
      <c r="BD785" s="268"/>
      <c r="BE785" s="267"/>
      <c r="BF785" s="275"/>
      <c r="BG785" s="275"/>
      <c r="BH785" s="275"/>
      <c r="BI785" s="275"/>
      <c r="BJ785" s="278">
        <v>45685</v>
      </c>
      <c r="BK785" s="279">
        <v>45685</v>
      </c>
      <c r="BL785" s="431" t="s">
        <v>1917</v>
      </c>
      <c r="BM785" s="272"/>
      <c r="BN785" s="422">
        <v>5</v>
      </c>
      <c r="BO785" s="422">
        <v>8</v>
      </c>
      <c r="BP785" s="303"/>
      <c r="BQ785" s="293">
        <v>45683</v>
      </c>
      <c r="BR785" s="284" t="s">
        <v>1918</v>
      </c>
      <c r="BS785" s="280" t="str">
        <f>IF(_DBcomps[[#This Row],[Problem]]="","Yes","No")</f>
        <v>Yes</v>
      </c>
      <c r="BT785" s="795"/>
      <c r="BU785" s="273"/>
      <c r="BV785" s="273">
        <v>1</v>
      </c>
      <c r="BW785" s="273"/>
      <c r="BX785" s="273">
        <v>5</v>
      </c>
      <c r="BY785" s="279" t="s">
        <v>1259</v>
      </c>
      <c r="BZ785" s="267"/>
      <c r="CA785" s="279"/>
      <c r="CB785" s="279"/>
      <c r="CC785" s="279"/>
      <c r="CD785" s="1283"/>
      <c r="CE785" s="245"/>
      <c r="CF785" s="245"/>
      <c r="CG785" s="245"/>
    </row>
    <row r="786" spans="1:85">
      <c r="A786" s="265" t="s">
        <v>58</v>
      </c>
      <c r="B786" s="2" t="s">
        <v>89</v>
      </c>
      <c r="C786" s="2" t="s">
        <v>61</v>
      </c>
      <c r="D786" s="265" t="s">
        <v>1919</v>
      </c>
      <c r="E786" s="265">
        <v>45685</v>
      </c>
      <c r="F786" s="266" t="str">
        <f>IF(_DBcomps[[#This Row],[Lab RTS]]="","No","Yes")</f>
        <v>Yes</v>
      </c>
      <c r="G786" s="267">
        <v>54.29</v>
      </c>
      <c r="H786" s="267"/>
      <c r="I786" s="267"/>
      <c r="J786" s="267"/>
      <c r="K786" s="267"/>
      <c r="L786" s="268"/>
      <c r="M786" s="275"/>
      <c r="N786" s="267">
        <v>2.83</v>
      </c>
      <c r="O786" s="267">
        <v>7.19</v>
      </c>
      <c r="P786" s="275"/>
      <c r="Q786" s="269">
        <v>32640</v>
      </c>
      <c r="R786" s="270">
        <v>11.212</v>
      </c>
      <c r="S786" s="270"/>
      <c r="T786" s="271">
        <v>7.49</v>
      </c>
      <c r="U786" s="267"/>
      <c r="V786" s="268"/>
      <c r="W786" s="267"/>
      <c r="X786" s="270"/>
      <c r="Y786" s="274"/>
      <c r="Z786" s="290"/>
      <c r="AA786" s="274" t="s">
        <v>1505</v>
      </c>
      <c r="AB786" s="274"/>
      <c r="AC786" s="274" t="s">
        <v>1505</v>
      </c>
      <c r="AD786" s="265"/>
      <c r="AE786" s="274"/>
      <c r="AF786" s="274"/>
      <c r="AG786" s="275"/>
      <c r="AH786" s="274"/>
      <c r="AI786" s="274"/>
      <c r="AJ786" s="275"/>
      <c r="AK786" s="270"/>
      <c r="AL786" s="274"/>
      <c r="AM786" s="275"/>
      <c r="AN786" s="274"/>
      <c r="AO786" s="275"/>
      <c r="AP786" s="274"/>
      <c r="AQ786" s="277">
        <f t="shared" si="109"/>
        <v>1</v>
      </c>
      <c r="AR786" s="275"/>
      <c r="AS786" s="267"/>
      <c r="AT786" s="273"/>
      <c r="AU786" s="272"/>
      <c r="AV786" s="267"/>
      <c r="AW786" s="268"/>
      <c r="AX786" s="273"/>
      <c r="AY786" s="273"/>
      <c r="AZ786" s="275"/>
      <c r="BA786" s="268"/>
      <c r="BB786" s="268"/>
      <c r="BC786" s="268"/>
      <c r="BD786" s="268"/>
      <c r="BE786" s="267"/>
      <c r="BF786" s="275"/>
      <c r="BG786" s="275"/>
      <c r="BH786" s="275"/>
      <c r="BI786" s="275"/>
      <c r="BJ786" s="278">
        <v>45685</v>
      </c>
      <c r="BK786" s="279">
        <v>45685</v>
      </c>
      <c r="BL786" s="431" t="s">
        <v>1920</v>
      </c>
      <c r="BM786" s="272"/>
      <c r="BN786" s="422">
        <v>5</v>
      </c>
      <c r="BO786" s="422">
        <v>8</v>
      </c>
      <c r="BP786" s="303"/>
      <c r="BQ786" s="293">
        <v>45684</v>
      </c>
      <c r="BR786" s="284" t="s">
        <v>1921</v>
      </c>
      <c r="BS786" s="280" t="str">
        <f>IF(_DBcomps[[#This Row],[Problem]]="","Yes","No")</f>
        <v>Yes</v>
      </c>
      <c r="BT786" s="795"/>
      <c r="BU786" s="273"/>
      <c r="BV786" s="273">
        <v>1</v>
      </c>
      <c r="BW786" s="273"/>
      <c r="BX786" s="273">
        <v>5</v>
      </c>
      <c r="BY786" s="279" t="s">
        <v>1259</v>
      </c>
      <c r="BZ786" s="267"/>
      <c r="CA786" s="279"/>
      <c r="CB786" s="279"/>
      <c r="CC786" s="279"/>
      <c r="CD786" s="1283"/>
      <c r="CE786" s="245"/>
      <c r="CF786" s="245"/>
      <c r="CG786" s="245"/>
    </row>
    <row r="787" spans="1:85">
      <c r="A787" s="265" t="s">
        <v>58</v>
      </c>
      <c r="B787" s="2" t="s">
        <v>89</v>
      </c>
      <c r="C787" s="2" t="s">
        <v>61</v>
      </c>
      <c r="D787" s="265" t="s">
        <v>1930</v>
      </c>
      <c r="E787" s="265">
        <v>45685</v>
      </c>
      <c r="F787" s="266" t="str">
        <f>IF(_DBcomps[[#This Row],[Lab RTS]]="","No","Yes")</f>
        <v>Yes</v>
      </c>
      <c r="G787" s="267">
        <v>53.18</v>
      </c>
      <c r="H787" s="267"/>
      <c r="I787" s="267"/>
      <c r="J787" s="267"/>
      <c r="K787" s="267"/>
      <c r="L787" s="268"/>
      <c r="M787" s="275"/>
      <c r="N787" s="267">
        <v>2.78</v>
      </c>
      <c r="O787" s="267">
        <v>7.15</v>
      </c>
      <c r="P787" s="275"/>
      <c r="Q787" s="269">
        <v>32160</v>
      </c>
      <c r="R787" s="270">
        <v>11.141</v>
      </c>
      <c r="S787" s="270"/>
      <c r="T787" s="271">
        <v>7.26</v>
      </c>
      <c r="U787" s="267"/>
      <c r="V787" s="268"/>
      <c r="W787" s="267"/>
      <c r="X787" s="270"/>
      <c r="Y787" s="274"/>
      <c r="Z787" s="290"/>
      <c r="AA787" s="274" t="s">
        <v>1505</v>
      </c>
      <c r="AB787" s="274"/>
      <c r="AC787" s="274" t="s">
        <v>1505</v>
      </c>
      <c r="AD787" s="265"/>
      <c r="AE787" s="274"/>
      <c r="AF787" s="274"/>
      <c r="AG787" s="275"/>
      <c r="AH787" s="274"/>
      <c r="AI787" s="274"/>
      <c r="AJ787" s="275"/>
      <c r="AK787" s="270"/>
      <c r="AL787" s="274"/>
      <c r="AM787" s="275"/>
      <c r="AN787" s="274"/>
      <c r="AO787" s="275"/>
      <c r="AP787" s="274"/>
      <c r="AQ787" s="277">
        <f t="shared" ref="AQ787:AQ792" si="110">MONTH(E787)</f>
        <v>1</v>
      </c>
      <c r="AR787" s="275"/>
      <c r="AS787" s="267"/>
      <c r="AT787" s="273"/>
      <c r="AU787" s="272"/>
      <c r="AV787" s="267"/>
      <c r="AW787" s="268"/>
      <c r="AX787" s="273"/>
      <c r="AY787" s="273"/>
      <c r="AZ787" s="275"/>
      <c r="BA787" s="268"/>
      <c r="BB787" s="268"/>
      <c r="BC787" s="268"/>
      <c r="BD787" s="268"/>
      <c r="BE787" s="267"/>
      <c r="BF787" s="275"/>
      <c r="BG787" s="275"/>
      <c r="BH787" s="275"/>
      <c r="BI787" s="275"/>
      <c r="BJ787" s="278">
        <v>45686</v>
      </c>
      <c r="BK787" s="279">
        <v>45686</v>
      </c>
      <c r="BL787" s="431" t="s">
        <v>1931</v>
      </c>
      <c r="BM787" s="272"/>
      <c r="BN787" s="422">
        <v>8</v>
      </c>
      <c r="BO787" s="422">
        <v>8</v>
      </c>
      <c r="BP787" s="303"/>
      <c r="BQ787" s="293">
        <v>45684</v>
      </c>
      <c r="BR787" s="284" t="s">
        <v>1932</v>
      </c>
      <c r="BS787" s="280" t="str">
        <f>IF(_DBcomps[[#This Row],[Problem]]="","Yes","No")</f>
        <v>Yes</v>
      </c>
      <c r="BT787" s="795"/>
      <c r="BU787" s="273"/>
      <c r="BV787" s="273">
        <v>1</v>
      </c>
      <c r="BW787" s="273"/>
      <c r="BX787" s="273">
        <v>5</v>
      </c>
      <c r="BY787" s="279" t="s">
        <v>1259</v>
      </c>
      <c r="BZ787" s="267"/>
      <c r="CA787" s="279"/>
      <c r="CB787" s="279"/>
      <c r="CC787" s="279"/>
      <c r="CD787" s="1283"/>
      <c r="CE787" s="245"/>
      <c r="CF787" s="245"/>
      <c r="CG787" s="245"/>
    </row>
    <row r="788" spans="1:85">
      <c r="A788" s="265" t="s">
        <v>58</v>
      </c>
      <c r="B788" s="2" t="s">
        <v>89</v>
      </c>
      <c r="C788" s="2" t="s">
        <v>61</v>
      </c>
      <c r="D788" s="265" t="s">
        <v>1944</v>
      </c>
      <c r="E788" s="265">
        <v>45686</v>
      </c>
      <c r="F788" s="266" t="str">
        <f>IF(_DBcomps[[#This Row],[Lab RTS]]="","No","Yes")</f>
        <v>Yes</v>
      </c>
      <c r="G788" s="267">
        <v>54.47</v>
      </c>
      <c r="H788" s="267"/>
      <c r="I788" s="267"/>
      <c r="J788" s="267"/>
      <c r="K788" s="267"/>
      <c r="L788" s="268"/>
      <c r="M788" s="275"/>
      <c r="N788" s="267">
        <v>2.74</v>
      </c>
      <c r="O788" s="267">
        <v>7.74</v>
      </c>
      <c r="P788" s="275"/>
      <c r="Q788" s="269">
        <v>29840</v>
      </c>
      <c r="R788" s="270">
        <v>11.21</v>
      </c>
      <c r="S788" s="270"/>
      <c r="T788" s="271">
        <v>7.21</v>
      </c>
      <c r="U788" s="267"/>
      <c r="V788" s="268"/>
      <c r="W788" s="267"/>
      <c r="X788" s="270"/>
      <c r="Y788" s="274"/>
      <c r="Z788" s="290"/>
      <c r="AA788" s="274" t="s">
        <v>1505</v>
      </c>
      <c r="AB788" s="274"/>
      <c r="AC788" s="274" t="s">
        <v>1505</v>
      </c>
      <c r="AD788" s="265"/>
      <c r="AE788" s="274"/>
      <c r="AF788" s="274"/>
      <c r="AG788" s="275"/>
      <c r="AH788" s="274"/>
      <c r="AI788" s="274"/>
      <c r="AJ788" s="275"/>
      <c r="AK788" s="270"/>
      <c r="AL788" s="274"/>
      <c r="AM788" s="275"/>
      <c r="AN788" s="274"/>
      <c r="AO788" s="275"/>
      <c r="AP788" s="274"/>
      <c r="AQ788" s="277">
        <f t="shared" si="110"/>
        <v>1</v>
      </c>
      <c r="AR788" s="275"/>
      <c r="AS788" s="267"/>
      <c r="AT788" s="273"/>
      <c r="AU788" s="272"/>
      <c r="AV788" s="267"/>
      <c r="AW788" s="268"/>
      <c r="AX788" s="273"/>
      <c r="AY788" s="273"/>
      <c r="AZ788" s="275"/>
      <c r="BA788" s="268"/>
      <c r="BB788" s="268"/>
      <c r="BC788" s="268"/>
      <c r="BD788" s="268"/>
      <c r="BE788" s="267"/>
      <c r="BF788" s="275"/>
      <c r="BG788" s="275"/>
      <c r="BH788" s="275"/>
      <c r="BI788" s="275"/>
      <c r="BJ788" s="278">
        <v>45687</v>
      </c>
      <c r="BK788" s="279">
        <v>45687</v>
      </c>
      <c r="BL788" s="431" t="s">
        <v>1945</v>
      </c>
      <c r="BM788" s="272"/>
      <c r="BN788" s="422">
        <v>9</v>
      </c>
      <c r="BO788" s="422">
        <v>8</v>
      </c>
      <c r="BP788" s="303"/>
      <c r="BQ788" s="293">
        <v>45685</v>
      </c>
      <c r="BR788" s="284" t="s">
        <v>1946</v>
      </c>
      <c r="BS788" s="280" t="str">
        <f>IF(_DBcomps[[#This Row],[Problem]]="","Yes","No")</f>
        <v>Yes</v>
      </c>
      <c r="BT788" s="795"/>
      <c r="BU788" s="273"/>
      <c r="BV788" s="273">
        <v>1</v>
      </c>
      <c r="BW788" s="273"/>
      <c r="BX788" s="273">
        <v>5</v>
      </c>
      <c r="BY788" s="279" t="s">
        <v>1259</v>
      </c>
      <c r="BZ788" s="267"/>
      <c r="CA788" s="279"/>
      <c r="CB788" s="279"/>
      <c r="CC788" s="279"/>
      <c r="CD788" s="1283"/>
      <c r="CE788" s="245"/>
      <c r="CF788" s="245"/>
      <c r="CG788" s="245"/>
    </row>
    <row r="789" spans="1:85">
      <c r="A789" s="265" t="s">
        <v>58</v>
      </c>
      <c r="B789" s="2" t="s">
        <v>89</v>
      </c>
      <c r="C789" s="2" t="s">
        <v>61</v>
      </c>
      <c r="D789" s="265" t="s">
        <v>1948</v>
      </c>
      <c r="E789" s="265">
        <v>45686</v>
      </c>
      <c r="F789" s="266" t="str">
        <f>IF(_DBcomps[[#This Row],[Lab RTS]]="","No","Yes")</f>
        <v>Yes</v>
      </c>
      <c r="G789" s="267">
        <v>54.6</v>
      </c>
      <c r="H789" s="267"/>
      <c r="I789" s="267"/>
      <c r="J789" s="267"/>
      <c r="K789" s="267"/>
      <c r="L789" s="268"/>
      <c r="M789" s="275"/>
      <c r="N789" s="267">
        <v>2.86</v>
      </c>
      <c r="O789" s="267">
        <v>8.15</v>
      </c>
      <c r="P789" s="275"/>
      <c r="Q789" s="269">
        <v>30120</v>
      </c>
      <c r="R789" s="270">
        <v>11.199</v>
      </c>
      <c r="S789" s="270"/>
      <c r="T789" s="271">
        <v>7.22</v>
      </c>
      <c r="U789" s="267"/>
      <c r="V789" s="268"/>
      <c r="W789" s="267"/>
      <c r="X789" s="270"/>
      <c r="Y789" s="274"/>
      <c r="Z789" s="290"/>
      <c r="AA789" s="274" t="s">
        <v>1505</v>
      </c>
      <c r="AB789" s="274"/>
      <c r="AC789" s="274" t="s">
        <v>1505</v>
      </c>
      <c r="AD789" s="265"/>
      <c r="AE789" s="274"/>
      <c r="AF789" s="274"/>
      <c r="AG789" s="275"/>
      <c r="AH789" s="274"/>
      <c r="AI789" s="274"/>
      <c r="AJ789" s="275"/>
      <c r="AK789" s="270"/>
      <c r="AL789" s="274"/>
      <c r="AM789" s="275"/>
      <c r="AN789" s="274"/>
      <c r="AO789" s="275"/>
      <c r="AP789" s="274"/>
      <c r="AQ789" s="277">
        <f t="shared" si="110"/>
        <v>1</v>
      </c>
      <c r="AR789" s="275"/>
      <c r="AS789" s="267"/>
      <c r="AT789" s="273"/>
      <c r="AU789" s="272"/>
      <c r="AV789" s="267"/>
      <c r="AW789" s="268"/>
      <c r="AX789" s="273"/>
      <c r="AY789" s="273"/>
      <c r="AZ789" s="275"/>
      <c r="BA789" s="268"/>
      <c r="BB789" s="268"/>
      <c r="BC789" s="268"/>
      <c r="BD789" s="268"/>
      <c r="BE789" s="267"/>
      <c r="BF789" s="275"/>
      <c r="BG789" s="275"/>
      <c r="BH789" s="275"/>
      <c r="BI789" s="275"/>
      <c r="BJ789" s="278">
        <v>45687</v>
      </c>
      <c r="BK789" s="279">
        <v>45687</v>
      </c>
      <c r="BL789" s="431" t="s">
        <v>1949</v>
      </c>
      <c r="BM789" s="272"/>
      <c r="BN789" s="422">
        <v>6</v>
      </c>
      <c r="BO789" s="422">
        <v>8</v>
      </c>
      <c r="BP789" s="303"/>
      <c r="BQ789" s="293">
        <v>45685</v>
      </c>
      <c r="BR789" s="284" t="s">
        <v>1291</v>
      </c>
      <c r="BS789" s="280" t="str">
        <f>IF(_DBcomps[[#This Row],[Problem]]="","Yes","No")</f>
        <v>Yes</v>
      </c>
      <c r="BT789" s="795"/>
      <c r="BU789" s="273"/>
      <c r="BV789" s="273">
        <v>1</v>
      </c>
      <c r="BW789" s="273"/>
      <c r="BX789" s="273">
        <v>5</v>
      </c>
      <c r="BY789" s="279" t="s">
        <v>1259</v>
      </c>
      <c r="BZ789" s="267"/>
      <c r="CA789" s="279"/>
      <c r="CB789" s="279"/>
      <c r="CC789" s="279"/>
      <c r="CD789" s="1283"/>
      <c r="CE789" s="245"/>
      <c r="CF789" s="245"/>
      <c r="CG789" s="245"/>
    </row>
    <row r="790" spans="1:85">
      <c r="A790" s="265" t="s">
        <v>58</v>
      </c>
      <c r="B790" s="2" t="s">
        <v>89</v>
      </c>
      <c r="C790" s="2" t="s">
        <v>61</v>
      </c>
      <c r="D790" s="265" t="s">
        <v>1956</v>
      </c>
      <c r="E790" s="265">
        <v>45686</v>
      </c>
      <c r="F790" s="266" t="str">
        <f>IF(_DBcomps[[#This Row],[Lab RTS]]="","No","Yes")</f>
        <v>Yes</v>
      </c>
      <c r="G790" s="267">
        <v>54.85</v>
      </c>
      <c r="H790" s="267"/>
      <c r="I790" s="267"/>
      <c r="J790" s="267"/>
      <c r="K790" s="267"/>
      <c r="L790" s="268"/>
      <c r="M790" s="275"/>
      <c r="N790" s="267">
        <v>2.76</v>
      </c>
      <c r="O790" s="267">
        <v>7.79</v>
      </c>
      <c r="P790" s="275"/>
      <c r="Q790" s="269">
        <v>28010</v>
      </c>
      <c r="R790" s="270">
        <v>11.215</v>
      </c>
      <c r="S790" s="270"/>
      <c r="T790" s="271">
        <v>7.44</v>
      </c>
      <c r="U790" s="267"/>
      <c r="V790" s="268"/>
      <c r="W790" s="267"/>
      <c r="X790" s="270"/>
      <c r="Y790" s="274"/>
      <c r="Z790" s="290"/>
      <c r="AA790" s="274" t="s">
        <v>1505</v>
      </c>
      <c r="AB790" s="274"/>
      <c r="AC790" s="274" t="s">
        <v>1505</v>
      </c>
      <c r="AD790" s="265"/>
      <c r="AE790" s="274"/>
      <c r="AF790" s="274"/>
      <c r="AG790" s="275"/>
      <c r="AH790" s="274"/>
      <c r="AI790" s="274"/>
      <c r="AJ790" s="275"/>
      <c r="AK790" s="270"/>
      <c r="AL790" s="274"/>
      <c r="AM790" s="275"/>
      <c r="AN790" s="274"/>
      <c r="AO790" s="275"/>
      <c r="AP790" s="274"/>
      <c r="AQ790" s="277">
        <f t="shared" si="110"/>
        <v>1</v>
      </c>
      <c r="AR790" s="275"/>
      <c r="AS790" s="267"/>
      <c r="AT790" s="273"/>
      <c r="AU790" s="272"/>
      <c r="AV790" s="267"/>
      <c r="AW790" s="268"/>
      <c r="AX790" s="273"/>
      <c r="AY790" s="273"/>
      <c r="AZ790" s="275"/>
      <c r="BA790" s="268"/>
      <c r="BB790" s="268"/>
      <c r="BC790" s="268"/>
      <c r="BD790" s="268"/>
      <c r="BE790" s="267"/>
      <c r="BF790" s="275"/>
      <c r="BG790" s="275"/>
      <c r="BH790" s="275"/>
      <c r="BI790" s="275"/>
      <c r="BJ790" s="278">
        <v>45687</v>
      </c>
      <c r="BK790" s="279">
        <v>45687</v>
      </c>
      <c r="BL790" s="431" t="s">
        <v>1957</v>
      </c>
      <c r="BM790" s="272"/>
      <c r="BN790" s="422">
        <v>8</v>
      </c>
      <c r="BO790" s="422">
        <v>8</v>
      </c>
      <c r="BP790" s="303"/>
      <c r="BQ790" s="293">
        <v>45686</v>
      </c>
      <c r="BR790" s="284" t="s">
        <v>1958</v>
      </c>
      <c r="BS790" s="280" t="str">
        <f>IF(_DBcomps[[#This Row],[Problem]]="","Yes","No")</f>
        <v>Yes</v>
      </c>
      <c r="BT790" s="795"/>
      <c r="BU790" s="273"/>
      <c r="BV790" s="273">
        <v>1</v>
      </c>
      <c r="BW790" s="273"/>
      <c r="BX790" s="273">
        <v>5</v>
      </c>
      <c r="BY790" s="279" t="s">
        <v>1259</v>
      </c>
      <c r="BZ790" s="267"/>
      <c r="CA790" s="279"/>
      <c r="CB790" s="279"/>
      <c r="CC790" s="279"/>
      <c r="CD790" s="1283"/>
      <c r="CE790" s="245"/>
      <c r="CF790" s="245"/>
      <c r="CG790" s="245"/>
    </row>
    <row r="791" spans="1:85">
      <c r="A791" s="265" t="s">
        <v>58</v>
      </c>
      <c r="B791" s="2" t="s">
        <v>89</v>
      </c>
      <c r="C791" s="2" t="s">
        <v>61</v>
      </c>
      <c r="D791" s="265" t="s">
        <v>5918</v>
      </c>
      <c r="E791" s="265">
        <v>45904</v>
      </c>
      <c r="F791" s="266" t="str">
        <f>IF(_DBcomps[[#This Row],[Lab RTS]]="","No","Yes")</f>
        <v>Yes</v>
      </c>
      <c r="G791" s="267">
        <v>54.15</v>
      </c>
      <c r="H791" s="267"/>
      <c r="I791" s="267"/>
      <c r="J791" s="267"/>
      <c r="K791" s="267"/>
      <c r="L791" s="268"/>
      <c r="M791" s="275"/>
      <c r="N791" s="267">
        <v>3.15</v>
      </c>
      <c r="O791" s="267">
        <v>6.99</v>
      </c>
      <c r="P791" s="275"/>
      <c r="Q791" s="269">
        <v>28160</v>
      </c>
      <c r="R791" s="270">
        <v>11.135999999999999</v>
      </c>
      <c r="S791" s="270"/>
      <c r="T791" s="271">
        <v>7.6</v>
      </c>
      <c r="U791" s="267"/>
      <c r="V791" s="268"/>
      <c r="W791" s="267"/>
      <c r="X791" s="270"/>
      <c r="Y791" s="274"/>
      <c r="Z791" s="290"/>
      <c r="AA791" s="274" t="s">
        <v>1505</v>
      </c>
      <c r="AB791" s="274"/>
      <c r="AC791" s="274" t="s">
        <v>1505</v>
      </c>
      <c r="AD791" s="265"/>
      <c r="AE791" s="274"/>
      <c r="AF791" s="274"/>
      <c r="AG791" s="275"/>
      <c r="AH791" s="274"/>
      <c r="AI791" s="274"/>
      <c r="AJ791" s="275"/>
      <c r="AK791" s="270"/>
      <c r="AL791" s="274"/>
      <c r="AM791" s="275"/>
      <c r="AN791" s="274"/>
      <c r="AO791" s="275"/>
      <c r="AP791" s="274"/>
      <c r="AQ791" s="277">
        <f t="shared" si="110"/>
        <v>9</v>
      </c>
      <c r="AR791" s="275"/>
      <c r="AS791" s="267"/>
      <c r="AT791" s="273"/>
      <c r="AU791" s="272"/>
      <c r="AV791" s="267"/>
      <c r="AW791" s="268"/>
      <c r="AX791" s="273"/>
      <c r="AY791" s="273"/>
      <c r="AZ791" s="275"/>
      <c r="BA791" s="268"/>
      <c r="BB791" s="268"/>
      <c r="BC791" s="268"/>
      <c r="BD791" s="268"/>
      <c r="BE791" s="267"/>
      <c r="BF791" s="275"/>
      <c r="BG791" s="275"/>
      <c r="BH791" s="275"/>
      <c r="BI791" s="275"/>
      <c r="BJ791" s="278">
        <v>45904</v>
      </c>
      <c r="BK791" s="279">
        <v>45904</v>
      </c>
      <c r="BL791" s="431" t="s">
        <v>5919</v>
      </c>
      <c r="BM791" s="272"/>
      <c r="BN791" s="422">
        <v>7</v>
      </c>
      <c r="BO791" s="422">
        <v>8</v>
      </c>
      <c r="BP791" s="303"/>
      <c r="BQ791" s="293">
        <v>45903</v>
      </c>
      <c r="BR791" s="284" t="s">
        <v>5920</v>
      </c>
      <c r="BS791" s="280" t="str">
        <f>IF(_DBcomps[[#This Row],[Problem]]="","Yes","No")</f>
        <v>Yes</v>
      </c>
      <c r="BT791" s="1408"/>
      <c r="BU791" s="273"/>
      <c r="BV791" s="273">
        <v>1</v>
      </c>
      <c r="BW791" s="273"/>
      <c r="BX791" s="273">
        <v>6</v>
      </c>
      <c r="BY791" s="279" t="s">
        <v>1259</v>
      </c>
      <c r="BZ791" s="267"/>
      <c r="CA791" s="279"/>
      <c r="CB791" s="279"/>
      <c r="CC791" s="279"/>
      <c r="CD791" s="1283"/>
      <c r="CE791" s="245"/>
      <c r="CF791" s="245"/>
      <c r="CG791" s="245"/>
    </row>
    <row r="792" spans="1:85">
      <c r="A792" s="265" t="s">
        <v>58</v>
      </c>
      <c r="B792" s="2" t="s">
        <v>89</v>
      </c>
      <c r="C792" s="2" t="s">
        <v>61</v>
      </c>
      <c r="D792" s="265" t="s">
        <v>5952</v>
      </c>
      <c r="E792" s="265">
        <v>45905</v>
      </c>
      <c r="F792" s="266" t="str">
        <f>IF(_DBcomps[[#This Row],[Lab RTS]]="","No","Yes")</f>
        <v>Yes</v>
      </c>
      <c r="G792" s="267">
        <v>53.89</v>
      </c>
      <c r="H792" s="267"/>
      <c r="I792" s="267"/>
      <c r="J792" s="267"/>
      <c r="K792" s="267"/>
      <c r="L792" s="268"/>
      <c r="M792" s="275"/>
      <c r="N792" s="267">
        <v>3.15</v>
      </c>
      <c r="O792" s="267">
        <v>7.02</v>
      </c>
      <c r="P792" s="275"/>
      <c r="Q792" s="269">
        <v>28080</v>
      </c>
      <c r="R792" s="270">
        <v>11.067</v>
      </c>
      <c r="S792" s="270"/>
      <c r="T792" s="271">
        <v>7.61</v>
      </c>
      <c r="U792" s="267"/>
      <c r="V792" s="268"/>
      <c r="W792" s="267"/>
      <c r="X792" s="270"/>
      <c r="Y792" s="274"/>
      <c r="Z792" s="290"/>
      <c r="AA792" s="274" t="s">
        <v>1505</v>
      </c>
      <c r="AB792" s="274"/>
      <c r="AC792" s="274" t="s">
        <v>1505</v>
      </c>
      <c r="AD792" s="265"/>
      <c r="AE792" s="274"/>
      <c r="AF792" s="274"/>
      <c r="AG792" s="275"/>
      <c r="AH792" s="274"/>
      <c r="AI792" s="274"/>
      <c r="AJ792" s="275"/>
      <c r="AK792" s="270"/>
      <c r="AL792" s="274"/>
      <c r="AM792" s="275"/>
      <c r="AN792" s="274"/>
      <c r="AO792" s="275"/>
      <c r="AP792" s="274"/>
      <c r="AQ792" s="277">
        <f t="shared" si="110"/>
        <v>9</v>
      </c>
      <c r="AR792" s="275"/>
      <c r="AS792" s="267"/>
      <c r="AT792" s="273"/>
      <c r="AU792" s="272"/>
      <c r="AV792" s="267"/>
      <c r="AW792" s="268"/>
      <c r="AX792" s="273"/>
      <c r="AY792" s="273"/>
      <c r="AZ792" s="275"/>
      <c r="BA792" s="268"/>
      <c r="BB792" s="268"/>
      <c r="BC792" s="268"/>
      <c r="BD792" s="268"/>
      <c r="BE792" s="267"/>
      <c r="BF792" s="275"/>
      <c r="BG792" s="275"/>
      <c r="BH792" s="275"/>
      <c r="BI792" s="275"/>
      <c r="BJ792" s="278">
        <v>45905</v>
      </c>
      <c r="BK792" s="279">
        <v>45905</v>
      </c>
      <c r="BL792" s="431" t="s">
        <v>5953</v>
      </c>
      <c r="BM792" s="272"/>
      <c r="BN792" s="422">
        <v>5</v>
      </c>
      <c r="BO792" s="422">
        <v>8</v>
      </c>
      <c r="BP792" s="303"/>
      <c r="BQ792" s="293">
        <v>45903</v>
      </c>
      <c r="BR792" s="284" t="s">
        <v>5954</v>
      </c>
      <c r="BS792" s="280" t="str">
        <f>IF(_DBcomps[[#This Row],[Problem]]="","Yes","No")</f>
        <v>Yes</v>
      </c>
      <c r="BT792" s="1408"/>
      <c r="BU792" s="273"/>
      <c r="BV792" s="273">
        <v>1</v>
      </c>
      <c r="BW792" s="273"/>
      <c r="BX792" s="273">
        <v>6</v>
      </c>
      <c r="BY792" s="279" t="s">
        <v>1259</v>
      </c>
      <c r="BZ792" s="267"/>
      <c r="CA792" s="279"/>
      <c r="CB792" s="279"/>
      <c r="CC792" s="279"/>
      <c r="CD792" s="1283"/>
      <c r="CE792" s="245"/>
      <c r="CF792" s="245"/>
      <c r="CG792" s="245"/>
    </row>
    <row r="793" spans="1:85">
      <c r="A793" s="265" t="s">
        <v>58</v>
      </c>
      <c r="B793" s="2" t="s">
        <v>89</v>
      </c>
      <c r="C793" s="2" t="s">
        <v>61</v>
      </c>
      <c r="D793" s="265" t="s">
        <v>5998</v>
      </c>
      <c r="E793" s="265">
        <v>45908</v>
      </c>
      <c r="F793" s="266" t="str">
        <f>IF(_DBcomps[[#This Row],[Lab RTS]]="","No","Yes")</f>
        <v>Yes</v>
      </c>
      <c r="G793" s="267">
        <v>54.19</v>
      </c>
      <c r="H793" s="267"/>
      <c r="I793" s="267"/>
      <c r="J793" s="267"/>
      <c r="K793" s="267"/>
      <c r="L793" s="268"/>
      <c r="M793" s="275"/>
      <c r="N793" s="267">
        <v>3.16</v>
      </c>
      <c r="O793" s="267">
        <v>7.15</v>
      </c>
      <c r="P793" s="275"/>
      <c r="Q793" s="269">
        <v>26720</v>
      </c>
      <c r="R793" s="270">
        <v>11.271000000000001</v>
      </c>
      <c r="S793" s="270"/>
      <c r="T793" s="271">
        <v>7.58</v>
      </c>
      <c r="U793" s="267"/>
      <c r="V793" s="268"/>
      <c r="W793" s="267"/>
      <c r="X793" s="270"/>
      <c r="Y793" s="274"/>
      <c r="Z793" s="290"/>
      <c r="AA793" s="274" t="s">
        <v>1505</v>
      </c>
      <c r="AB793" s="274"/>
      <c r="AC793" s="274" t="s">
        <v>1505</v>
      </c>
      <c r="AD793" s="265"/>
      <c r="AE793" s="274"/>
      <c r="AF793" s="274"/>
      <c r="AG793" s="275"/>
      <c r="AH793" s="274"/>
      <c r="AI793" s="274"/>
      <c r="AJ793" s="275"/>
      <c r="AK793" s="270"/>
      <c r="AL793" s="274"/>
      <c r="AM793" s="275"/>
      <c r="AN793" s="274"/>
      <c r="AO793" s="275"/>
      <c r="AP793" s="274"/>
      <c r="AQ793" s="277">
        <f t="shared" ref="AQ793:AQ799" si="111">MONTH(E793)</f>
        <v>9</v>
      </c>
      <c r="AR793" s="275"/>
      <c r="AS793" s="267"/>
      <c r="AT793" s="273"/>
      <c r="AU793" s="272"/>
      <c r="AV793" s="267"/>
      <c r="AW793" s="268"/>
      <c r="AX793" s="273"/>
      <c r="AY793" s="273"/>
      <c r="AZ793" s="275"/>
      <c r="BA793" s="268"/>
      <c r="BB793" s="268"/>
      <c r="BC793" s="268"/>
      <c r="BD793" s="268"/>
      <c r="BE793" s="267"/>
      <c r="BF793" s="275"/>
      <c r="BG793" s="275"/>
      <c r="BH793" s="275"/>
      <c r="BI793" s="275"/>
      <c r="BJ793" s="278">
        <v>45909</v>
      </c>
      <c r="BK793" s="279">
        <v>45909</v>
      </c>
      <c r="BL793" s="431" t="s">
        <v>6000</v>
      </c>
      <c r="BM793" s="272"/>
      <c r="BN793" s="422">
        <v>9</v>
      </c>
      <c r="BO793" s="422">
        <v>8</v>
      </c>
      <c r="BP793" s="303"/>
      <c r="BQ793" s="293">
        <v>45904</v>
      </c>
      <c r="BR793" s="284" t="s">
        <v>6002</v>
      </c>
      <c r="BS793" s="280" t="str">
        <f>IF(_DBcomps[[#This Row],[Problem]]="","Yes","No")</f>
        <v>Yes</v>
      </c>
      <c r="BT793" s="1408"/>
      <c r="BU793" s="273"/>
      <c r="BV793" s="273">
        <v>1</v>
      </c>
      <c r="BW793" s="273"/>
      <c r="BX793" s="273">
        <v>6</v>
      </c>
      <c r="BY793" s="279" t="s">
        <v>1259</v>
      </c>
      <c r="BZ793" s="267"/>
      <c r="CA793" s="279"/>
      <c r="CB793" s="279"/>
      <c r="CC793" s="279"/>
      <c r="CD793" s="1283"/>
      <c r="CE793" s="245"/>
      <c r="CF793" s="245"/>
      <c r="CG793" s="245"/>
    </row>
    <row r="794" spans="1:85">
      <c r="A794" s="265" t="s">
        <v>58</v>
      </c>
      <c r="B794" s="2" t="s">
        <v>89</v>
      </c>
      <c r="C794" s="2" t="s">
        <v>61</v>
      </c>
      <c r="D794" s="265" t="s">
        <v>5999</v>
      </c>
      <c r="E794" s="265">
        <v>45908</v>
      </c>
      <c r="F794" s="266" t="str">
        <f>IF(_DBcomps[[#This Row],[Lab RTS]]="","No","Yes")</f>
        <v>Yes</v>
      </c>
      <c r="G794" s="267">
        <v>54.36</v>
      </c>
      <c r="H794" s="267"/>
      <c r="I794" s="267"/>
      <c r="J794" s="267"/>
      <c r="K794" s="267"/>
      <c r="L794" s="268"/>
      <c r="M794" s="275"/>
      <c r="N794" s="267">
        <v>3.19</v>
      </c>
      <c r="O794" s="267">
        <v>7.15</v>
      </c>
      <c r="P794" s="275"/>
      <c r="Q794" s="269">
        <v>27520</v>
      </c>
      <c r="R794" s="270">
        <v>11.244</v>
      </c>
      <c r="S794" s="270"/>
      <c r="T794" s="271">
        <v>7.61</v>
      </c>
      <c r="U794" s="267"/>
      <c r="V794" s="268"/>
      <c r="W794" s="267"/>
      <c r="X794" s="270"/>
      <c r="Y794" s="274"/>
      <c r="Z794" s="290"/>
      <c r="AA794" s="274" t="s">
        <v>1505</v>
      </c>
      <c r="AB794" s="274"/>
      <c r="AC794" s="274" t="s">
        <v>1505</v>
      </c>
      <c r="AD794" s="265"/>
      <c r="AE794" s="274"/>
      <c r="AF794" s="274"/>
      <c r="AG794" s="275"/>
      <c r="AH794" s="274"/>
      <c r="AI794" s="274"/>
      <c r="AJ794" s="275"/>
      <c r="AK794" s="270"/>
      <c r="AL794" s="274"/>
      <c r="AM794" s="275"/>
      <c r="AN794" s="274"/>
      <c r="AO794" s="275"/>
      <c r="AP794" s="274"/>
      <c r="AQ794" s="277">
        <f t="shared" si="111"/>
        <v>9</v>
      </c>
      <c r="AR794" s="275"/>
      <c r="AS794" s="267"/>
      <c r="AT794" s="273"/>
      <c r="AU794" s="272"/>
      <c r="AV794" s="267"/>
      <c r="AW794" s="268"/>
      <c r="AX794" s="273"/>
      <c r="AY794" s="273"/>
      <c r="AZ794" s="275"/>
      <c r="BA794" s="268"/>
      <c r="BB794" s="268"/>
      <c r="BC794" s="268"/>
      <c r="BD794" s="268"/>
      <c r="BE794" s="267"/>
      <c r="BF794" s="275"/>
      <c r="BG794" s="275"/>
      <c r="BH794" s="275"/>
      <c r="BI794" s="275"/>
      <c r="BJ794" s="278">
        <v>45909</v>
      </c>
      <c r="BK794" s="279">
        <v>45909</v>
      </c>
      <c r="BL794" s="431" t="s">
        <v>6001</v>
      </c>
      <c r="BM794" s="272"/>
      <c r="BN794" s="422">
        <v>8</v>
      </c>
      <c r="BO794" s="422">
        <v>8</v>
      </c>
      <c r="BP794" s="303"/>
      <c r="BQ794" s="293">
        <v>45905</v>
      </c>
      <c r="BR794" s="284" t="s">
        <v>6003</v>
      </c>
      <c r="BS794" s="280" t="str">
        <f>IF(_DBcomps[[#This Row],[Problem]]="","Yes","No")</f>
        <v>Yes</v>
      </c>
      <c r="BT794" s="1408"/>
      <c r="BU794" s="273"/>
      <c r="BV794" s="273">
        <v>1</v>
      </c>
      <c r="BW794" s="273"/>
      <c r="BX794" s="273">
        <v>6</v>
      </c>
      <c r="BY794" s="279" t="s">
        <v>1259</v>
      </c>
      <c r="BZ794" s="267"/>
      <c r="CA794" s="279"/>
      <c r="CB794" s="279"/>
      <c r="CC794" s="279"/>
      <c r="CD794" s="1283"/>
      <c r="CE794" s="245"/>
      <c r="CF794" s="245"/>
      <c r="CG794" s="245"/>
    </row>
    <row r="795" spans="1:85">
      <c r="A795" s="265" t="s">
        <v>58</v>
      </c>
      <c r="B795" s="2" t="s">
        <v>89</v>
      </c>
      <c r="C795" s="2" t="s">
        <v>61</v>
      </c>
      <c r="D795" s="265" t="s">
        <v>6040</v>
      </c>
      <c r="E795" s="265">
        <v>45910</v>
      </c>
      <c r="F795" s="266" t="str">
        <f>IF(_DBcomps[[#This Row],[Lab RTS]]="","No","Yes")</f>
        <v>Yes</v>
      </c>
      <c r="G795" s="267">
        <v>54.68</v>
      </c>
      <c r="H795" s="267"/>
      <c r="I795" s="267"/>
      <c r="J795" s="267"/>
      <c r="K795" s="267"/>
      <c r="L795" s="268"/>
      <c r="M795" s="275"/>
      <c r="N795" s="267">
        <v>3.15</v>
      </c>
      <c r="O795" s="267">
        <v>6.99</v>
      </c>
      <c r="P795" s="275"/>
      <c r="Q795" s="269">
        <v>30800</v>
      </c>
      <c r="R795" s="270">
        <v>11.028</v>
      </c>
      <c r="S795" s="270"/>
      <c r="T795" s="271">
        <v>7.78</v>
      </c>
      <c r="U795" s="267"/>
      <c r="V795" s="268"/>
      <c r="W795" s="267"/>
      <c r="X795" s="270"/>
      <c r="Y795" s="274"/>
      <c r="Z795" s="290"/>
      <c r="AA795" s="274" t="s">
        <v>1505</v>
      </c>
      <c r="AB795" s="274"/>
      <c r="AC795" s="274" t="s">
        <v>1505</v>
      </c>
      <c r="AD795" s="265"/>
      <c r="AE795" s="274"/>
      <c r="AF795" s="274"/>
      <c r="AG795" s="275"/>
      <c r="AH795" s="274"/>
      <c r="AI795" s="274"/>
      <c r="AJ795" s="275"/>
      <c r="AK795" s="270"/>
      <c r="AL795" s="274"/>
      <c r="AM795" s="275"/>
      <c r="AN795" s="274"/>
      <c r="AO795" s="275"/>
      <c r="AP795" s="274"/>
      <c r="AQ795" s="277">
        <f t="shared" si="111"/>
        <v>9</v>
      </c>
      <c r="AR795" s="275"/>
      <c r="AS795" s="267"/>
      <c r="AT795" s="273"/>
      <c r="AU795" s="272"/>
      <c r="AV795" s="267"/>
      <c r="AW795" s="268"/>
      <c r="AX795" s="273"/>
      <c r="AY795" s="273"/>
      <c r="AZ795" s="275"/>
      <c r="BA795" s="268"/>
      <c r="BB795" s="268"/>
      <c r="BC795" s="268"/>
      <c r="BD795" s="268"/>
      <c r="BE795" s="267"/>
      <c r="BF795" s="275"/>
      <c r="BG795" s="275"/>
      <c r="BH795" s="275"/>
      <c r="BI795" s="275"/>
      <c r="BJ795" s="278">
        <v>45911</v>
      </c>
      <c r="BK795" s="279">
        <v>45911</v>
      </c>
      <c r="BL795" s="431" t="s">
        <v>6041</v>
      </c>
      <c r="BM795" s="272"/>
      <c r="BN795" s="422">
        <v>9</v>
      </c>
      <c r="BO795" s="422">
        <v>8</v>
      </c>
      <c r="BP795" s="303"/>
      <c r="BQ795" s="293">
        <v>45910</v>
      </c>
      <c r="BR795" s="284" t="s">
        <v>6008</v>
      </c>
      <c r="BS795" s="280" t="str">
        <f>IF(_DBcomps[[#This Row],[Problem]]="","Yes","No")</f>
        <v>Yes</v>
      </c>
      <c r="BT795" s="1408"/>
      <c r="BU795" s="273"/>
      <c r="BV795" s="273">
        <v>1</v>
      </c>
      <c r="BW795" s="273"/>
      <c r="BX795" s="273">
        <v>6</v>
      </c>
      <c r="BY795" s="279" t="s">
        <v>1259</v>
      </c>
      <c r="BZ795" s="267"/>
      <c r="CA795" s="279"/>
      <c r="CB795" s="279"/>
      <c r="CC795" s="279"/>
      <c r="CD795" s="1283"/>
      <c r="CE795" s="245"/>
      <c r="CF795" s="245"/>
      <c r="CG795" s="245"/>
    </row>
    <row r="796" spans="1:85">
      <c r="A796" s="265" t="s">
        <v>58</v>
      </c>
      <c r="B796" s="2" t="s">
        <v>89</v>
      </c>
      <c r="C796" s="2" t="s">
        <v>61</v>
      </c>
      <c r="D796" s="265" t="s">
        <v>6125</v>
      </c>
      <c r="E796" s="265">
        <v>45912</v>
      </c>
      <c r="F796" s="266" t="str">
        <f>IF(_DBcomps[[#This Row],[Lab RTS]]="","No","Yes")</f>
        <v>Yes</v>
      </c>
      <c r="G796" s="267">
        <v>53.96</v>
      </c>
      <c r="H796" s="267"/>
      <c r="I796" s="267"/>
      <c r="J796" s="267"/>
      <c r="K796" s="267"/>
      <c r="L796" s="268"/>
      <c r="M796" s="275"/>
      <c r="N796" s="267">
        <v>3.11</v>
      </c>
      <c r="O796" s="267">
        <v>6.84</v>
      </c>
      <c r="P796" s="275"/>
      <c r="Q796" s="269">
        <v>32100</v>
      </c>
      <c r="R796" s="270">
        <v>11.055</v>
      </c>
      <c r="S796" s="270"/>
      <c r="T796" s="271">
        <v>7.53</v>
      </c>
      <c r="U796" s="267"/>
      <c r="V796" s="268"/>
      <c r="W796" s="267"/>
      <c r="X796" s="270"/>
      <c r="Y796" s="274"/>
      <c r="Z796" s="290"/>
      <c r="AA796" s="274" t="s">
        <v>1505</v>
      </c>
      <c r="AB796" s="274"/>
      <c r="AC796" s="274" t="s">
        <v>1505</v>
      </c>
      <c r="AD796" s="265"/>
      <c r="AE796" s="274"/>
      <c r="AF796" s="274"/>
      <c r="AG796" s="275"/>
      <c r="AH796" s="274"/>
      <c r="AI796" s="274"/>
      <c r="AJ796" s="275"/>
      <c r="AK796" s="270"/>
      <c r="AL796" s="274"/>
      <c r="AM796" s="275"/>
      <c r="AN796" s="274"/>
      <c r="AO796" s="275"/>
      <c r="AP796" s="274"/>
      <c r="AQ796" s="277">
        <f t="shared" si="111"/>
        <v>9</v>
      </c>
      <c r="AR796" s="275"/>
      <c r="AS796" s="267"/>
      <c r="AT796" s="273"/>
      <c r="AU796" s="272"/>
      <c r="AV796" s="267"/>
      <c r="AW796" s="268"/>
      <c r="AX796" s="273"/>
      <c r="AY796" s="273"/>
      <c r="AZ796" s="275"/>
      <c r="BA796" s="268"/>
      <c r="BB796" s="268"/>
      <c r="BC796" s="268"/>
      <c r="BD796" s="268"/>
      <c r="BE796" s="267"/>
      <c r="BF796" s="275"/>
      <c r="BG796" s="275"/>
      <c r="BH796" s="275"/>
      <c r="BI796" s="275"/>
      <c r="BJ796" s="278">
        <v>45915</v>
      </c>
      <c r="BK796" s="279">
        <v>45915</v>
      </c>
      <c r="BL796" s="431" t="s">
        <v>6127</v>
      </c>
      <c r="BM796" s="272"/>
      <c r="BN796" s="422">
        <v>9</v>
      </c>
      <c r="BO796" s="422">
        <v>8</v>
      </c>
      <c r="BP796" s="303"/>
      <c r="BQ796" s="293">
        <v>45911</v>
      </c>
      <c r="BR796" s="284" t="s">
        <v>5093</v>
      </c>
      <c r="BS796" s="280" t="str">
        <f>IF(_DBcomps[[#This Row],[Problem]]="","Yes","No")</f>
        <v>Yes</v>
      </c>
      <c r="BT796" s="1408"/>
      <c r="BU796" s="273"/>
      <c r="BV796" s="273">
        <v>1</v>
      </c>
      <c r="BW796" s="273"/>
      <c r="BX796" s="273">
        <v>6</v>
      </c>
      <c r="BY796" s="279" t="s">
        <v>1259</v>
      </c>
      <c r="BZ796" s="267"/>
      <c r="CA796" s="279"/>
      <c r="CB796" s="279"/>
      <c r="CC796" s="279"/>
      <c r="CD796" s="1283"/>
      <c r="CE796" s="245"/>
      <c r="CF796" s="245"/>
      <c r="CG796" s="245"/>
    </row>
    <row r="797" spans="1:85">
      <c r="A797" s="265" t="s">
        <v>58</v>
      </c>
      <c r="B797" s="2" t="s">
        <v>89</v>
      </c>
      <c r="C797" s="2" t="s">
        <v>61</v>
      </c>
      <c r="D797" s="265" t="s">
        <v>6126</v>
      </c>
      <c r="E797" s="265">
        <v>45915</v>
      </c>
      <c r="F797" s="266" t="str">
        <f>IF(_DBcomps[[#This Row],[Lab RTS]]="","No","Yes")</f>
        <v>Yes</v>
      </c>
      <c r="G797" s="267">
        <v>53.67</v>
      </c>
      <c r="H797" s="267"/>
      <c r="I797" s="267"/>
      <c r="J797" s="267"/>
      <c r="K797" s="267"/>
      <c r="L797" s="268"/>
      <c r="M797" s="275"/>
      <c r="N797" s="267">
        <v>3.19</v>
      </c>
      <c r="O797" s="267">
        <v>7.2</v>
      </c>
      <c r="P797" s="275"/>
      <c r="Q797" s="269">
        <v>29520</v>
      </c>
      <c r="R797" s="270">
        <v>11.106999999999999</v>
      </c>
      <c r="S797" s="270"/>
      <c r="T797" s="271">
        <v>7.65</v>
      </c>
      <c r="U797" s="267"/>
      <c r="V797" s="268"/>
      <c r="W797" s="267"/>
      <c r="X797" s="270"/>
      <c r="Y797" s="274"/>
      <c r="Z797" s="290"/>
      <c r="AA797" s="274" t="s">
        <v>1505</v>
      </c>
      <c r="AB797" s="274"/>
      <c r="AC797" s="274" t="s">
        <v>1505</v>
      </c>
      <c r="AD797" s="265"/>
      <c r="AE797" s="274"/>
      <c r="AF797" s="274"/>
      <c r="AG797" s="275"/>
      <c r="AH797" s="274"/>
      <c r="AI797" s="274"/>
      <c r="AJ797" s="275"/>
      <c r="AK797" s="270"/>
      <c r="AL797" s="274"/>
      <c r="AM797" s="275"/>
      <c r="AN797" s="274"/>
      <c r="AO797" s="275"/>
      <c r="AP797" s="274"/>
      <c r="AQ797" s="277">
        <f t="shared" si="111"/>
        <v>9</v>
      </c>
      <c r="AR797" s="275"/>
      <c r="AS797" s="267"/>
      <c r="AT797" s="273"/>
      <c r="AU797" s="272"/>
      <c r="AV797" s="267"/>
      <c r="AW797" s="268"/>
      <c r="AX797" s="273"/>
      <c r="AY797" s="273"/>
      <c r="AZ797" s="275"/>
      <c r="BA797" s="268"/>
      <c r="BB797" s="268"/>
      <c r="BC797" s="268"/>
      <c r="BD797" s="268"/>
      <c r="BE797" s="267"/>
      <c r="BF797" s="275"/>
      <c r="BG797" s="275"/>
      <c r="BH797" s="275"/>
      <c r="BI797" s="275"/>
      <c r="BJ797" s="278">
        <v>45916</v>
      </c>
      <c r="BK797" s="279">
        <v>45916</v>
      </c>
      <c r="BL797" s="431" t="s">
        <v>6128</v>
      </c>
      <c r="BM797" s="272"/>
      <c r="BN797" s="422">
        <v>6</v>
      </c>
      <c r="BO797" s="422">
        <v>8</v>
      </c>
      <c r="BP797" s="303"/>
      <c r="BQ797" s="293">
        <v>45911</v>
      </c>
      <c r="BR797" s="284" t="s">
        <v>4677</v>
      </c>
      <c r="BS797" s="280" t="str">
        <f>IF(_DBcomps[[#This Row],[Problem]]="","Yes","No")</f>
        <v>Yes</v>
      </c>
      <c r="BT797" s="1408"/>
      <c r="BU797" s="273"/>
      <c r="BV797" s="273">
        <v>1</v>
      </c>
      <c r="BW797" s="273"/>
      <c r="BX797" s="273">
        <v>6</v>
      </c>
      <c r="BY797" s="279" t="s">
        <v>1259</v>
      </c>
      <c r="BZ797" s="267"/>
      <c r="CA797" s="279"/>
      <c r="CB797" s="279"/>
      <c r="CC797" s="279"/>
      <c r="CD797" s="1283"/>
      <c r="CE797" s="245"/>
      <c r="CF797" s="245"/>
      <c r="CG797" s="245"/>
    </row>
    <row r="798" spans="1:85">
      <c r="A798" s="265" t="s">
        <v>58</v>
      </c>
      <c r="B798" s="2" t="s">
        <v>89</v>
      </c>
      <c r="C798" s="2" t="s">
        <v>61</v>
      </c>
      <c r="D798" s="265" t="s">
        <v>6179</v>
      </c>
      <c r="E798" s="265">
        <v>45916</v>
      </c>
      <c r="F798" s="266" t="str">
        <f>IF(_DBcomps[[#This Row],[Lab RTS]]="","No","Yes")</f>
        <v>Yes</v>
      </c>
      <c r="G798" s="267">
        <v>53.29</v>
      </c>
      <c r="H798" s="267"/>
      <c r="I798" s="267"/>
      <c r="J798" s="267"/>
      <c r="K798" s="267"/>
      <c r="L798" s="268"/>
      <c r="M798" s="275"/>
      <c r="N798" s="267">
        <v>3.13</v>
      </c>
      <c r="O798" s="267">
        <v>7.18</v>
      </c>
      <c r="P798" s="275"/>
      <c r="Q798" s="269">
        <v>28160</v>
      </c>
      <c r="R798" s="270">
        <v>11.097</v>
      </c>
      <c r="S798" s="270"/>
      <c r="T798" s="271">
        <v>7.45</v>
      </c>
      <c r="U798" s="267"/>
      <c r="V798" s="268"/>
      <c r="W798" s="267"/>
      <c r="X798" s="270"/>
      <c r="Y798" s="274"/>
      <c r="Z798" s="290"/>
      <c r="AA798" s="274" t="s">
        <v>1505</v>
      </c>
      <c r="AB798" s="274"/>
      <c r="AC798" s="274" t="s">
        <v>1505</v>
      </c>
      <c r="AD798" s="265"/>
      <c r="AE798" s="274"/>
      <c r="AF798" s="274"/>
      <c r="AG798" s="275"/>
      <c r="AH798" s="274"/>
      <c r="AI798" s="274"/>
      <c r="AJ798" s="275"/>
      <c r="AK798" s="270"/>
      <c r="AL798" s="274"/>
      <c r="AM798" s="275"/>
      <c r="AN798" s="274"/>
      <c r="AO798" s="275"/>
      <c r="AP798" s="274"/>
      <c r="AQ798" s="277">
        <f t="shared" si="111"/>
        <v>9</v>
      </c>
      <c r="AR798" s="275"/>
      <c r="AS798" s="267"/>
      <c r="AT798" s="273"/>
      <c r="AU798" s="272"/>
      <c r="AV798" s="267"/>
      <c r="AW798" s="268"/>
      <c r="AX798" s="273"/>
      <c r="AY798" s="273"/>
      <c r="AZ798" s="275"/>
      <c r="BA798" s="268"/>
      <c r="BB798" s="268"/>
      <c r="BC798" s="268"/>
      <c r="BD798" s="268"/>
      <c r="BE798" s="267"/>
      <c r="BF798" s="275"/>
      <c r="BG798" s="275"/>
      <c r="BH798" s="275"/>
      <c r="BI798" s="275"/>
      <c r="BJ798" s="278">
        <v>45918</v>
      </c>
      <c r="BK798" s="279">
        <v>45918</v>
      </c>
      <c r="BL798" s="431" t="s">
        <v>6181</v>
      </c>
      <c r="BM798" s="272"/>
      <c r="BN798" s="422">
        <v>7</v>
      </c>
      <c r="BO798" s="422">
        <v>8</v>
      </c>
      <c r="BP798" s="303"/>
      <c r="BQ798" s="293">
        <v>45912</v>
      </c>
      <c r="BR798" s="284" t="s">
        <v>4378</v>
      </c>
      <c r="BS798" s="280" t="str">
        <f>IF(_DBcomps[[#This Row],[Problem]]="","Yes","No")</f>
        <v>Yes</v>
      </c>
      <c r="BT798" s="1408"/>
      <c r="BU798" s="273"/>
      <c r="BV798" s="273">
        <v>1</v>
      </c>
      <c r="BW798" s="273"/>
      <c r="BX798" s="273">
        <v>6</v>
      </c>
      <c r="BY798" s="279" t="s">
        <v>1259</v>
      </c>
      <c r="BZ798" s="267"/>
      <c r="CA798" s="279"/>
      <c r="CB798" s="279"/>
      <c r="CC798" s="279"/>
      <c r="CD798" s="1283"/>
      <c r="CE798" s="245"/>
      <c r="CF798" s="245"/>
      <c r="CG798" s="245"/>
    </row>
    <row r="799" spans="1:85">
      <c r="A799" s="265" t="s">
        <v>58</v>
      </c>
      <c r="B799" s="2" t="s">
        <v>89</v>
      </c>
      <c r="C799" s="2" t="s">
        <v>61</v>
      </c>
      <c r="D799" s="265" t="s">
        <v>6180</v>
      </c>
      <c r="E799" s="265">
        <v>45917</v>
      </c>
      <c r="F799" s="266" t="str">
        <f>IF(_DBcomps[[#This Row],[Lab RTS]]="","No","Yes")</f>
        <v>Yes</v>
      </c>
      <c r="G799" s="267">
        <v>54.06</v>
      </c>
      <c r="H799" s="267"/>
      <c r="I799" s="267"/>
      <c r="J799" s="267"/>
      <c r="K799" s="267"/>
      <c r="L799" s="268"/>
      <c r="M799" s="275"/>
      <c r="N799" s="267">
        <v>3.05</v>
      </c>
      <c r="O799" s="267">
        <v>6.88</v>
      </c>
      <c r="P799" s="275"/>
      <c r="Q799" s="269">
        <v>26960</v>
      </c>
      <c r="R799" s="270">
        <v>11.069000000000001</v>
      </c>
      <c r="S799" s="270"/>
      <c r="T799" s="271">
        <v>7.64</v>
      </c>
      <c r="U799" s="267"/>
      <c r="V799" s="268"/>
      <c r="W799" s="267"/>
      <c r="X799" s="270"/>
      <c r="Y799" s="274"/>
      <c r="Z799" s="290"/>
      <c r="AA799" s="274" t="s">
        <v>1505</v>
      </c>
      <c r="AB799" s="274"/>
      <c r="AC799" s="274" t="s">
        <v>1505</v>
      </c>
      <c r="AD799" s="265"/>
      <c r="AE799" s="274"/>
      <c r="AF799" s="274"/>
      <c r="AG799" s="275"/>
      <c r="AH799" s="274"/>
      <c r="AI799" s="274"/>
      <c r="AJ799" s="275"/>
      <c r="AK799" s="270"/>
      <c r="AL799" s="274"/>
      <c r="AM799" s="275"/>
      <c r="AN799" s="274"/>
      <c r="AO799" s="275"/>
      <c r="AP799" s="274"/>
      <c r="AQ799" s="277">
        <f t="shared" si="111"/>
        <v>9</v>
      </c>
      <c r="AR799" s="275"/>
      <c r="AS799" s="267"/>
      <c r="AT799" s="273"/>
      <c r="AU799" s="272"/>
      <c r="AV799" s="267"/>
      <c r="AW799" s="268"/>
      <c r="AX799" s="273"/>
      <c r="AY799" s="273"/>
      <c r="AZ799" s="275"/>
      <c r="BA799" s="268"/>
      <c r="BB799" s="268"/>
      <c r="BC799" s="268"/>
      <c r="BD799" s="268"/>
      <c r="BE799" s="267"/>
      <c r="BF799" s="275"/>
      <c r="BG799" s="275"/>
      <c r="BH799" s="275"/>
      <c r="BI799" s="275"/>
      <c r="BJ799" s="278">
        <v>45918</v>
      </c>
      <c r="BK799" s="279">
        <v>45918</v>
      </c>
      <c r="BL799" s="431" t="s">
        <v>6182</v>
      </c>
      <c r="BM799" s="272"/>
      <c r="BN799" s="422">
        <v>6</v>
      </c>
      <c r="BO799" s="422">
        <v>8</v>
      </c>
      <c r="BP799" s="303"/>
      <c r="BQ799" s="293">
        <v>45915</v>
      </c>
      <c r="BR799" s="284" t="s">
        <v>6183</v>
      </c>
      <c r="BS799" s="280" t="str">
        <f>IF(_DBcomps[[#This Row],[Problem]]="","Yes","No")</f>
        <v>Yes</v>
      </c>
      <c r="BT799" s="1408"/>
      <c r="BU799" s="273"/>
      <c r="BV799" s="273">
        <v>1</v>
      </c>
      <c r="BW799" s="273"/>
      <c r="BX799" s="273">
        <v>6</v>
      </c>
      <c r="BY799" s="279" t="s">
        <v>1259</v>
      </c>
      <c r="BZ799" s="267"/>
      <c r="CA799" s="279"/>
      <c r="CB799" s="279"/>
      <c r="CC799" s="279"/>
      <c r="CD799" s="1283"/>
      <c r="CE799" s="245"/>
      <c r="CF799" s="245"/>
      <c r="CG799" s="245"/>
    </row>
    <row r="800" spans="1:85">
      <c r="A800" s="265" t="s">
        <v>58</v>
      </c>
      <c r="B800" s="2" t="s">
        <v>89</v>
      </c>
      <c r="C800" s="2" t="s">
        <v>61</v>
      </c>
      <c r="D800" s="265" t="s">
        <v>6199</v>
      </c>
      <c r="E800" s="265">
        <v>45918</v>
      </c>
      <c r="F800" s="266" t="str">
        <f>IF(_DBcomps[[#This Row],[Lab RTS]]="","No","Yes")</f>
        <v>Yes</v>
      </c>
      <c r="G800" s="267">
        <v>54.37</v>
      </c>
      <c r="H800" s="267"/>
      <c r="I800" s="267"/>
      <c r="J800" s="267"/>
      <c r="K800" s="267"/>
      <c r="L800" s="268"/>
      <c r="M800" s="275"/>
      <c r="N800" s="267">
        <v>3.04</v>
      </c>
      <c r="O800" s="267">
        <v>6.76</v>
      </c>
      <c r="P800" s="275"/>
      <c r="Q800" s="269">
        <v>30320</v>
      </c>
      <c r="R800" s="270">
        <v>11.076000000000001</v>
      </c>
      <c r="S800" s="270"/>
      <c r="T800" s="271">
        <v>7.86</v>
      </c>
      <c r="U800" s="267"/>
      <c r="V800" s="268"/>
      <c r="W800" s="267"/>
      <c r="X800" s="270"/>
      <c r="Y800" s="274"/>
      <c r="Z800" s="290"/>
      <c r="AA800" s="274" t="s">
        <v>1505</v>
      </c>
      <c r="AB800" s="274"/>
      <c r="AC800" s="274" t="s">
        <v>1505</v>
      </c>
      <c r="AD800" s="265"/>
      <c r="AE800" s="274"/>
      <c r="AF800" s="274"/>
      <c r="AG800" s="275"/>
      <c r="AH800" s="274"/>
      <c r="AI800" s="274"/>
      <c r="AJ800" s="275"/>
      <c r="AK800" s="270"/>
      <c r="AL800" s="274"/>
      <c r="AM800" s="275"/>
      <c r="AN800" s="274"/>
      <c r="AO800" s="275"/>
      <c r="AP800" s="274"/>
      <c r="AQ800" s="277">
        <f t="shared" ref="AQ800:AQ807" si="112">MONTH(E800)</f>
        <v>9</v>
      </c>
      <c r="AR800" s="275"/>
      <c r="AS800" s="267"/>
      <c r="AT800" s="273"/>
      <c r="AU800" s="272"/>
      <c r="AV800" s="267"/>
      <c r="AW800" s="268"/>
      <c r="AX800" s="273"/>
      <c r="AY800" s="273"/>
      <c r="AZ800" s="275"/>
      <c r="BA800" s="268"/>
      <c r="BB800" s="268"/>
      <c r="BC800" s="268"/>
      <c r="BD800" s="268"/>
      <c r="BE800" s="267"/>
      <c r="BF800" s="275"/>
      <c r="BG800" s="275"/>
      <c r="BH800" s="275"/>
      <c r="BI800" s="275"/>
      <c r="BJ800" s="278">
        <v>45918</v>
      </c>
      <c r="BK800" s="279">
        <v>45919</v>
      </c>
      <c r="BL800" s="431" t="s">
        <v>6306</v>
      </c>
      <c r="BM800" s="272"/>
      <c r="BN800" s="422">
        <v>7</v>
      </c>
      <c r="BO800" s="422">
        <v>8</v>
      </c>
      <c r="BP800" s="303"/>
      <c r="BQ800" s="293">
        <v>45916</v>
      </c>
      <c r="BR800" s="284" t="s">
        <v>1381</v>
      </c>
      <c r="BS800" s="280" t="str">
        <f>IF(_DBcomps[[#This Row],[Problem]]="","Yes","No")</f>
        <v>Yes</v>
      </c>
      <c r="BT800" s="1408"/>
      <c r="BU800" s="273"/>
      <c r="BV800" s="273">
        <v>1</v>
      </c>
      <c r="BW800" s="273"/>
      <c r="BX800" s="273">
        <v>6</v>
      </c>
      <c r="BY800" s="279" t="s">
        <v>1259</v>
      </c>
      <c r="BZ800" s="267"/>
      <c r="CA800" s="279"/>
      <c r="CB800" s="279"/>
      <c r="CC800" s="279"/>
      <c r="CD800" s="1283"/>
      <c r="CE800" s="245"/>
      <c r="CF800" s="245"/>
      <c r="CG800" s="245"/>
    </row>
    <row r="801" spans="1:85">
      <c r="A801" s="265" t="s">
        <v>58</v>
      </c>
      <c r="B801" s="2" t="s">
        <v>89</v>
      </c>
      <c r="C801" s="2" t="s">
        <v>61</v>
      </c>
      <c r="D801" s="265" t="s">
        <v>6310</v>
      </c>
      <c r="E801" s="265">
        <v>45919</v>
      </c>
      <c r="F801" s="266" t="str">
        <f>IF(_DBcomps[[#This Row],[Lab RTS]]="","No","Yes")</f>
        <v>Yes</v>
      </c>
      <c r="G801" s="267">
        <v>53.96</v>
      </c>
      <c r="H801" s="267"/>
      <c r="I801" s="267"/>
      <c r="J801" s="267"/>
      <c r="K801" s="267"/>
      <c r="L801" s="268"/>
      <c r="M801" s="275"/>
      <c r="N801" s="267">
        <v>2.85</v>
      </c>
      <c r="O801" s="267">
        <v>6.67</v>
      </c>
      <c r="P801" s="275"/>
      <c r="Q801" s="269">
        <v>28640</v>
      </c>
      <c r="R801" s="270">
        <v>11.206</v>
      </c>
      <c r="S801" s="270"/>
      <c r="T801" s="271">
        <v>7.52</v>
      </c>
      <c r="U801" s="267"/>
      <c r="V801" s="268"/>
      <c r="W801" s="267"/>
      <c r="X801" s="270"/>
      <c r="Y801" s="274"/>
      <c r="Z801" s="290"/>
      <c r="AA801" s="274" t="s">
        <v>1505</v>
      </c>
      <c r="AB801" s="274"/>
      <c r="AC801" s="274" t="s">
        <v>1505</v>
      </c>
      <c r="AD801" s="265"/>
      <c r="AE801" s="274"/>
      <c r="AF801" s="274"/>
      <c r="AG801" s="275"/>
      <c r="AH801" s="274"/>
      <c r="AI801" s="274"/>
      <c r="AJ801" s="275"/>
      <c r="AK801" s="270"/>
      <c r="AL801" s="274"/>
      <c r="AM801" s="275"/>
      <c r="AN801" s="274"/>
      <c r="AO801" s="275"/>
      <c r="AP801" s="274"/>
      <c r="AQ801" s="277">
        <f t="shared" si="112"/>
        <v>9</v>
      </c>
      <c r="AR801" s="275"/>
      <c r="AS801" s="267"/>
      <c r="AT801" s="273"/>
      <c r="AU801" s="272"/>
      <c r="AV801" s="267"/>
      <c r="AW801" s="268"/>
      <c r="AX801" s="273"/>
      <c r="AY801" s="273"/>
      <c r="AZ801" s="275"/>
      <c r="BA801" s="268"/>
      <c r="BB801" s="268"/>
      <c r="BC801" s="268"/>
      <c r="BD801" s="268"/>
      <c r="BE801" s="267"/>
      <c r="BF801" s="275"/>
      <c r="BG801" s="275"/>
      <c r="BH801" s="275"/>
      <c r="BI801" s="275"/>
      <c r="BJ801" s="278">
        <v>45923</v>
      </c>
      <c r="BK801" s="279">
        <v>45923</v>
      </c>
      <c r="BL801" s="431" t="s">
        <v>6311</v>
      </c>
      <c r="BM801" s="272"/>
      <c r="BN801" s="422">
        <v>30</v>
      </c>
      <c r="BO801" s="422">
        <v>8</v>
      </c>
      <c r="BP801" s="303"/>
      <c r="BQ801" s="293">
        <v>45917</v>
      </c>
      <c r="BR801" s="284" t="s">
        <v>2326</v>
      </c>
      <c r="BS801" s="280" t="str">
        <f>IF(_DBcomps[[#This Row],[Problem]]="","Yes","No")</f>
        <v>No</v>
      </c>
      <c r="BT801" s="1408"/>
      <c r="BU801" s="273"/>
      <c r="BV801" s="273">
        <v>2</v>
      </c>
      <c r="BW801" s="273">
        <v>1</v>
      </c>
      <c r="BX801" s="273">
        <v>6</v>
      </c>
      <c r="BY801" s="279" t="s">
        <v>1259</v>
      </c>
      <c r="BZ801" s="267">
        <v>169.95</v>
      </c>
      <c r="CA801" s="279" t="s">
        <v>1333</v>
      </c>
      <c r="CB801" s="279" t="s">
        <v>1245</v>
      </c>
      <c r="CC801" s="279" t="s">
        <v>1255</v>
      </c>
      <c r="CD801" s="1283" t="s">
        <v>6312</v>
      </c>
      <c r="CE801" s="245"/>
      <c r="CF801" s="245"/>
      <c r="CG801" s="245"/>
    </row>
    <row r="802" spans="1:85">
      <c r="A802" s="265" t="s">
        <v>58</v>
      </c>
      <c r="B802" s="2" t="s">
        <v>89</v>
      </c>
      <c r="C802" s="2" t="s">
        <v>61</v>
      </c>
      <c r="D802" s="265" t="s">
        <v>6304</v>
      </c>
      <c r="E802" s="265">
        <v>45923</v>
      </c>
      <c r="F802" s="266" t="str">
        <f>IF(_DBcomps[[#This Row],[Lab RTS]]="","No","Yes")</f>
        <v>Yes</v>
      </c>
      <c r="G802" s="267">
        <v>54.07</v>
      </c>
      <c r="H802" s="267"/>
      <c r="I802" s="267"/>
      <c r="J802" s="267"/>
      <c r="K802" s="267"/>
      <c r="L802" s="268"/>
      <c r="M802" s="275"/>
      <c r="N802" s="267">
        <v>3.24</v>
      </c>
      <c r="O802" s="267">
        <v>7.33</v>
      </c>
      <c r="P802" s="275"/>
      <c r="Q802" s="269">
        <v>31040</v>
      </c>
      <c r="R802" s="270">
        <v>11.119</v>
      </c>
      <c r="S802" s="270"/>
      <c r="T802" s="271">
        <v>7.34</v>
      </c>
      <c r="U802" s="267"/>
      <c r="V802" s="268"/>
      <c r="W802" s="267"/>
      <c r="X802" s="270"/>
      <c r="Y802" s="274"/>
      <c r="Z802" s="290"/>
      <c r="AA802" s="274" t="s">
        <v>1505</v>
      </c>
      <c r="AB802" s="274"/>
      <c r="AC802" s="274" t="s">
        <v>1505</v>
      </c>
      <c r="AD802" s="265"/>
      <c r="AE802" s="274"/>
      <c r="AF802" s="274"/>
      <c r="AG802" s="275"/>
      <c r="AH802" s="274"/>
      <c r="AI802" s="274"/>
      <c r="AJ802" s="275"/>
      <c r="AK802" s="270"/>
      <c r="AL802" s="274"/>
      <c r="AM802" s="275"/>
      <c r="AN802" s="274"/>
      <c r="AO802" s="275"/>
      <c r="AP802" s="274"/>
      <c r="AQ802" s="277">
        <f t="shared" si="112"/>
        <v>9</v>
      </c>
      <c r="AR802" s="275"/>
      <c r="AS802" s="267"/>
      <c r="AT802" s="273"/>
      <c r="AU802" s="272"/>
      <c r="AV802" s="267"/>
      <c r="AW802" s="268"/>
      <c r="AX802" s="273"/>
      <c r="AY802" s="273"/>
      <c r="AZ802" s="275"/>
      <c r="BA802" s="268"/>
      <c r="BB802" s="268"/>
      <c r="BC802" s="268"/>
      <c r="BD802" s="268"/>
      <c r="BE802" s="267"/>
      <c r="BF802" s="275"/>
      <c r="BG802" s="275"/>
      <c r="BH802" s="275"/>
      <c r="BI802" s="275"/>
      <c r="BJ802" s="278">
        <v>45923</v>
      </c>
      <c r="BK802" s="279">
        <v>45923</v>
      </c>
      <c r="BL802" s="431" t="s">
        <v>6307</v>
      </c>
      <c r="BM802" s="272"/>
      <c r="BN802" s="422">
        <v>8</v>
      </c>
      <c r="BO802" s="422">
        <v>8</v>
      </c>
      <c r="BP802" s="303"/>
      <c r="BQ802" s="293">
        <v>45918</v>
      </c>
      <c r="BR802" s="284" t="s">
        <v>3112</v>
      </c>
      <c r="BS802" s="280" t="str">
        <f>IF(_DBcomps[[#This Row],[Problem]]="","Yes","No")</f>
        <v>Yes</v>
      </c>
      <c r="BT802" s="1408"/>
      <c r="BU802" s="273"/>
      <c r="BV802" s="273">
        <v>1</v>
      </c>
      <c r="BW802" s="273"/>
      <c r="BX802" s="273">
        <v>6</v>
      </c>
      <c r="BY802" s="279" t="s">
        <v>1259</v>
      </c>
      <c r="BZ802" s="267"/>
      <c r="CA802" s="279"/>
      <c r="CB802" s="279"/>
      <c r="CC802" s="279"/>
      <c r="CD802" s="1283"/>
      <c r="CE802" s="245"/>
      <c r="CF802" s="245"/>
      <c r="CG802" s="245"/>
    </row>
    <row r="803" spans="1:85">
      <c r="A803" s="265" t="s">
        <v>58</v>
      </c>
      <c r="B803" s="2" t="s">
        <v>89</v>
      </c>
      <c r="C803" s="2" t="s">
        <v>61</v>
      </c>
      <c r="D803" s="265" t="s">
        <v>6305</v>
      </c>
      <c r="E803" s="265">
        <v>45923</v>
      </c>
      <c r="F803" s="266" t="str">
        <f>IF(_DBcomps[[#This Row],[Lab RTS]]="","No","Yes")</f>
        <v>Yes</v>
      </c>
      <c r="G803" s="267">
        <v>53.78</v>
      </c>
      <c r="H803" s="267"/>
      <c r="I803" s="267"/>
      <c r="J803" s="267"/>
      <c r="K803" s="267"/>
      <c r="L803" s="268"/>
      <c r="M803" s="275"/>
      <c r="N803" s="267">
        <v>3.28</v>
      </c>
      <c r="O803" s="267">
        <v>7.36</v>
      </c>
      <c r="P803" s="275"/>
      <c r="Q803" s="269">
        <v>30400</v>
      </c>
      <c r="R803" s="270">
        <v>11.067</v>
      </c>
      <c r="S803" s="270"/>
      <c r="T803" s="271">
        <v>7.33</v>
      </c>
      <c r="U803" s="267"/>
      <c r="V803" s="268"/>
      <c r="W803" s="267"/>
      <c r="X803" s="270"/>
      <c r="Y803" s="274"/>
      <c r="Z803" s="290"/>
      <c r="AA803" s="274" t="s">
        <v>1505</v>
      </c>
      <c r="AB803" s="274"/>
      <c r="AC803" s="274" t="s">
        <v>1505</v>
      </c>
      <c r="AD803" s="265"/>
      <c r="AE803" s="274"/>
      <c r="AF803" s="274"/>
      <c r="AG803" s="275"/>
      <c r="AH803" s="274"/>
      <c r="AI803" s="274"/>
      <c r="AJ803" s="275"/>
      <c r="AK803" s="270"/>
      <c r="AL803" s="274"/>
      <c r="AM803" s="275"/>
      <c r="AN803" s="274"/>
      <c r="AO803" s="275"/>
      <c r="AP803" s="274"/>
      <c r="AQ803" s="277">
        <f t="shared" si="112"/>
        <v>9</v>
      </c>
      <c r="AR803" s="275"/>
      <c r="AS803" s="267"/>
      <c r="AT803" s="273"/>
      <c r="AU803" s="272"/>
      <c r="AV803" s="267"/>
      <c r="AW803" s="268"/>
      <c r="AX803" s="273"/>
      <c r="AY803" s="273"/>
      <c r="AZ803" s="275"/>
      <c r="BA803" s="268"/>
      <c r="BB803" s="268"/>
      <c r="BC803" s="268"/>
      <c r="BD803" s="268"/>
      <c r="BE803" s="267"/>
      <c r="BF803" s="275"/>
      <c r="BG803" s="275"/>
      <c r="BH803" s="275"/>
      <c r="BI803" s="275"/>
      <c r="BJ803" s="278">
        <v>45923</v>
      </c>
      <c r="BK803" s="279">
        <v>45923</v>
      </c>
      <c r="BL803" s="431" t="s">
        <v>6308</v>
      </c>
      <c r="BM803" s="272"/>
      <c r="BN803" s="422">
        <v>6</v>
      </c>
      <c r="BO803" s="422">
        <v>8</v>
      </c>
      <c r="BP803" s="303"/>
      <c r="BQ803" s="293">
        <v>45918</v>
      </c>
      <c r="BR803" s="284" t="s">
        <v>6309</v>
      </c>
      <c r="BS803" s="280" t="str">
        <f>IF(_DBcomps[[#This Row],[Problem]]="","Yes","No")</f>
        <v>Yes</v>
      </c>
      <c r="BT803" s="1408"/>
      <c r="BU803" s="273"/>
      <c r="BV803" s="273">
        <v>1</v>
      </c>
      <c r="BW803" s="273"/>
      <c r="BX803" s="273">
        <v>6</v>
      </c>
      <c r="BY803" s="279" t="s">
        <v>1259</v>
      </c>
      <c r="BZ803" s="267"/>
      <c r="CA803" s="279"/>
      <c r="CB803" s="279"/>
      <c r="CC803" s="279"/>
      <c r="CD803" s="1283"/>
      <c r="CE803" s="245"/>
      <c r="CF803" s="245"/>
      <c r="CG803" s="245"/>
    </row>
    <row r="804" spans="1:85">
      <c r="A804" s="265" t="s">
        <v>58</v>
      </c>
      <c r="B804" s="2" t="s">
        <v>89</v>
      </c>
      <c r="C804" s="2" t="s">
        <v>61</v>
      </c>
      <c r="D804" s="265" t="s">
        <v>6335</v>
      </c>
      <c r="E804" s="265">
        <v>45924</v>
      </c>
      <c r="F804" s="266" t="str">
        <f>IF(_DBcomps[[#This Row],[Lab RTS]]="","No","Yes")</f>
        <v>Yes</v>
      </c>
      <c r="G804" s="267">
        <v>53.27</v>
      </c>
      <c r="H804" s="267"/>
      <c r="I804" s="267"/>
      <c r="J804" s="267"/>
      <c r="K804" s="267"/>
      <c r="L804" s="268"/>
      <c r="M804" s="275"/>
      <c r="N804" s="267">
        <v>3.22</v>
      </c>
      <c r="O804" s="267">
        <v>7.25</v>
      </c>
      <c r="P804" s="275"/>
      <c r="Q804" s="269">
        <v>30320</v>
      </c>
      <c r="R804" s="270">
        <v>11.05</v>
      </c>
      <c r="S804" s="270"/>
      <c r="T804" s="271">
        <v>7.48</v>
      </c>
      <c r="U804" s="267"/>
      <c r="V804" s="268"/>
      <c r="W804" s="267"/>
      <c r="X804" s="270"/>
      <c r="Y804" s="274"/>
      <c r="Z804" s="290"/>
      <c r="AA804" s="274" t="s">
        <v>1505</v>
      </c>
      <c r="AB804" s="274"/>
      <c r="AC804" s="274" t="s">
        <v>1505</v>
      </c>
      <c r="AD804" s="265"/>
      <c r="AE804" s="274"/>
      <c r="AF804" s="274"/>
      <c r="AG804" s="275"/>
      <c r="AH804" s="274"/>
      <c r="AI804" s="274"/>
      <c r="AJ804" s="275"/>
      <c r="AK804" s="270"/>
      <c r="AL804" s="274"/>
      <c r="AM804" s="275"/>
      <c r="AN804" s="274"/>
      <c r="AO804" s="275"/>
      <c r="AP804" s="274"/>
      <c r="AQ804" s="277">
        <f t="shared" si="112"/>
        <v>9</v>
      </c>
      <c r="AR804" s="275"/>
      <c r="AS804" s="267"/>
      <c r="AT804" s="273"/>
      <c r="AU804" s="272"/>
      <c r="AV804" s="267"/>
      <c r="AW804" s="268"/>
      <c r="AX804" s="273"/>
      <c r="AY804" s="273"/>
      <c r="AZ804" s="275"/>
      <c r="BA804" s="268"/>
      <c r="BB804" s="268"/>
      <c r="BC804" s="268"/>
      <c r="BD804" s="268"/>
      <c r="BE804" s="267"/>
      <c r="BF804" s="275"/>
      <c r="BG804" s="275"/>
      <c r="BH804" s="275"/>
      <c r="BI804" s="275"/>
      <c r="BJ804" s="278">
        <v>45924</v>
      </c>
      <c r="BK804" s="279">
        <v>45924</v>
      </c>
      <c r="BL804" s="431" t="s">
        <v>6336</v>
      </c>
      <c r="BM804" s="272"/>
      <c r="BN804" s="422">
        <v>6</v>
      </c>
      <c r="BO804" s="422">
        <v>8</v>
      </c>
      <c r="BP804" s="303"/>
      <c r="BQ804" s="293">
        <v>45919</v>
      </c>
      <c r="BR804" s="284" t="s">
        <v>4833</v>
      </c>
      <c r="BS804" s="280" t="str">
        <f>IF(_DBcomps[[#This Row],[Problem]]="","Yes","No")</f>
        <v>Yes</v>
      </c>
      <c r="BT804" s="1408"/>
      <c r="BU804" s="273"/>
      <c r="BV804" s="273">
        <v>1</v>
      </c>
      <c r="BW804" s="273"/>
      <c r="BX804" s="273">
        <v>6</v>
      </c>
      <c r="BY804" s="279" t="s">
        <v>1259</v>
      </c>
      <c r="BZ804" s="267"/>
      <c r="CA804" s="279"/>
      <c r="CB804" s="279"/>
      <c r="CC804" s="279"/>
      <c r="CD804" s="1283"/>
      <c r="CE804" s="245"/>
      <c r="CF804" s="245"/>
      <c r="CG804" s="245"/>
    </row>
    <row r="805" spans="1:85">
      <c r="A805" s="265" t="s">
        <v>58</v>
      </c>
      <c r="B805" s="2" t="s">
        <v>89</v>
      </c>
      <c r="C805" s="2" t="s">
        <v>61</v>
      </c>
      <c r="D805" s="265" t="s">
        <v>6468</v>
      </c>
      <c r="E805" s="265">
        <v>45926</v>
      </c>
      <c r="F805" s="266" t="str">
        <f>IF(_DBcomps[[#This Row],[Lab RTS]]="","No","Yes")</f>
        <v>Yes</v>
      </c>
      <c r="G805" s="267">
        <v>54.53</v>
      </c>
      <c r="H805" s="267"/>
      <c r="I805" s="267"/>
      <c r="J805" s="267"/>
      <c r="K805" s="267"/>
      <c r="L805" s="268"/>
      <c r="M805" s="275"/>
      <c r="N805" s="267">
        <v>3.04</v>
      </c>
      <c r="O805" s="267">
        <v>6.97</v>
      </c>
      <c r="P805" s="275"/>
      <c r="Q805" s="269">
        <v>30800</v>
      </c>
      <c r="R805" s="270">
        <v>11.233000000000001</v>
      </c>
      <c r="S805" s="270"/>
      <c r="T805" s="271">
        <v>7.59</v>
      </c>
      <c r="U805" s="267"/>
      <c r="V805" s="268"/>
      <c r="W805" s="267"/>
      <c r="X805" s="270"/>
      <c r="Y805" s="274"/>
      <c r="Z805" s="290"/>
      <c r="AA805" s="274" t="s">
        <v>1505</v>
      </c>
      <c r="AB805" s="274"/>
      <c r="AC805" s="274" t="s">
        <v>1505</v>
      </c>
      <c r="AD805" s="265"/>
      <c r="AE805" s="274"/>
      <c r="AF805" s="274"/>
      <c r="AG805" s="275"/>
      <c r="AH805" s="274"/>
      <c r="AI805" s="274"/>
      <c r="AJ805" s="275"/>
      <c r="AK805" s="270"/>
      <c r="AL805" s="274"/>
      <c r="AM805" s="275"/>
      <c r="AN805" s="274"/>
      <c r="AO805" s="275"/>
      <c r="AP805" s="274"/>
      <c r="AQ805" s="277">
        <f t="shared" si="112"/>
        <v>9</v>
      </c>
      <c r="AR805" s="275"/>
      <c r="AS805" s="267"/>
      <c r="AT805" s="273"/>
      <c r="AU805" s="272"/>
      <c r="AV805" s="267"/>
      <c r="AW805" s="268"/>
      <c r="AX805" s="273"/>
      <c r="AY805" s="273"/>
      <c r="AZ805" s="275"/>
      <c r="BA805" s="268"/>
      <c r="BB805" s="268"/>
      <c r="BC805" s="268"/>
      <c r="BD805" s="268"/>
      <c r="BE805" s="267"/>
      <c r="BF805" s="275"/>
      <c r="BG805" s="275"/>
      <c r="BH805" s="275"/>
      <c r="BI805" s="275"/>
      <c r="BJ805" s="278">
        <v>45931</v>
      </c>
      <c r="BK805" s="279">
        <v>45931</v>
      </c>
      <c r="BL805" s="431" t="s">
        <v>6471</v>
      </c>
      <c r="BM805" s="272"/>
      <c r="BN805" s="422">
        <v>9</v>
      </c>
      <c r="BO805" s="422">
        <v>8</v>
      </c>
      <c r="BP805" s="303"/>
      <c r="BQ805" s="293">
        <v>45920</v>
      </c>
      <c r="BR805" s="284" t="s">
        <v>6474</v>
      </c>
      <c r="BS805" s="280" t="str">
        <f>IF(_DBcomps[[#This Row],[Problem]]="","Yes","No")</f>
        <v>Yes</v>
      </c>
      <c r="BT805" s="1408"/>
      <c r="BU805" s="273"/>
      <c r="BV805" s="273">
        <v>1</v>
      </c>
      <c r="BW805" s="273"/>
      <c r="BX805" s="273">
        <v>6</v>
      </c>
      <c r="BY805" s="279" t="s">
        <v>1259</v>
      </c>
      <c r="BZ805" s="267"/>
      <c r="CA805" s="279"/>
      <c r="CB805" s="279"/>
      <c r="CC805" s="279"/>
      <c r="CD805" s="1283"/>
      <c r="CE805" s="245"/>
      <c r="CF805" s="245"/>
      <c r="CG805" s="245"/>
    </row>
    <row r="806" spans="1:85">
      <c r="A806" s="265" t="s">
        <v>58</v>
      </c>
      <c r="B806" s="2" t="s">
        <v>89</v>
      </c>
      <c r="C806" s="2" t="s">
        <v>61</v>
      </c>
      <c r="D806" s="265" t="s">
        <v>6469</v>
      </c>
      <c r="E806" s="265">
        <v>45926</v>
      </c>
      <c r="F806" s="266" t="str">
        <f>IF(_DBcomps[[#This Row],[Lab RTS]]="","No","Yes")</f>
        <v>Yes</v>
      </c>
      <c r="G806" s="267">
        <v>54.43</v>
      </c>
      <c r="H806" s="267"/>
      <c r="I806" s="267"/>
      <c r="J806" s="267"/>
      <c r="K806" s="267"/>
      <c r="L806" s="268"/>
      <c r="M806" s="275"/>
      <c r="N806" s="267">
        <v>2.93</v>
      </c>
      <c r="O806" s="267">
        <v>7.06</v>
      </c>
      <c r="P806" s="275"/>
      <c r="Q806" s="269">
        <v>29680</v>
      </c>
      <c r="R806" s="270">
        <v>11.135</v>
      </c>
      <c r="S806" s="270"/>
      <c r="T806" s="271">
        <v>7.64</v>
      </c>
      <c r="U806" s="267"/>
      <c r="V806" s="268"/>
      <c r="W806" s="267"/>
      <c r="X806" s="270"/>
      <c r="Y806" s="274"/>
      <c r="Z806" s="290"/>
      <c r="AA806" s="274" t="s">
        <v>1505</v>
      </c>
      <c r="AB806" s="274"/>
      <c r="AC806" s="274" t="s">
        <v>1505</v>
      </c>
      <c r="AD806" s="265"/>
      <c r="AE806" s="274"/>
      <c r="AF806" s="274"/>
      <c r="AG806" s="275"/>
      <c r="AH806" s="274"/>
      <c r="AI806" s="274"/>
      <c r="AJ806" s="275"/>
      <c r="AK806" s="270"/>
      <c r="AL806" s="274"/>
      <c r="AM806" s="275"/>
      <c r="AN806" s="274"/>
      <c r="AO806" s="275"/>
      <c r="AP806" s="274"/>
      <c r="AQ806" s="277">
        <f t="shared" si="112"/>
        <v>9</v>
      </c>
      <c r="AR806" s="275"/>
      <c r="AS806" s="267"/>
      <c r="AT806" s="273"/>
      <c r="AU806" s="272"/>
      <c r="AV806" s="267"/>
      <c r="AW806" s="268"/>
      <c r="AX806" s="273"/>
      <c r="AY806" s="273"/>
      <c r="AZ806" s="275"/>
      <c r="BA806" s="268"/>
      <c r="BB806" s="268"/>
      <c r="BC806" s="268"/>
      <c r="BD806" s="268"/>
      <c r="BE806" s="267"/>
      <c r="BF806" s="275"/>
      <c r="BG806" s="275"/>
      <c r="BH806" s="275"/>
      <c r="BI806" s="275"/>
      <c r="BJ806" s="278">
        <v>45931</v>
      </c>
      <c r="BK806" s="279">
        <v>45931</v>
      </c>
      <c r="BL806" s="431" t="s">
        <v>6472</v>
      </c>
      <c r="BM806" s="272"/>
      <c r="BN806" s="422">
        <v>6</v>
      </c>
      <c r="BO806" s="422">
        <v>8</v>
      </c>
      <c r="BP806" s="303"/>
      <c r="BQ806" s="293">
        <v>45923</v>
      </c>
      <c r="BR806" s="284" t="s">
        <v>5606</v>
      </c>
      <c r="BS806" s="280" t="str">
        <f>IF(_DBcomps[[#This Row],[Problem]]="","Yes","No")</f>
        <v>Yes</v>
      </c>
      <c r="BT806" s="1408"/>
      <c r="BU806" s="273"/>
      <c r="BV806" s="273">
        <v>1</v>
      </c>
      <c r="BW806" s="273"/>
      <c r="BX806" s="273">
        <v>6</v>
      </c>
      <c r="BY806" s="279" t="s">
        <v>1259</v>
      </c>
      <c r="BZ806" s="267"/>
      <c r="CA806" s="279"/>
      <c r="CB806" s="279"/>
      <c r="CC806" s="279"/>
      <c r="CD806" s="1283"/>
      <c r="CE806" s="245"/>
      <c r="CF806" s="245"/>
      <c r="CG806" s="245"/>
    </row>
    <row r="807" spans="1:85" ht="24">
      <c r="A807" s="780" t="s">
        <v>58</v>
      </c>
      <c r="B807" s="781" t="s">
        <v>89</v>
      </c>
      <c r="C807" s="781" t="s">
        <v>61</v>
      </c>
      <c r="D807" s="780" t="s">
        <v>6470</v>
      </c>
      <c r="E807" s="780">
        <v>45930</v>
      </c>
      <c r="F807" s="782" t="str">
        <f>IF(_DBcomps[[#This Row],[Lab RTS]]="","No","Yes")</f>
        <v>Yes</v>
      </c>
      <c r="G807" s="783">
        <v>54.68</v>
      </c>
      <c r="H807" s="783"/>
      <c r="I807" s="783"/>
      <c r="J807" s="783"/>
      <c r="K807" s="783"/>
      <c r="L807" s="784"/>
      <c r="M807" s="785"/>
      <c r="N807" s="783">
        <v>3.17</v>
      </c>
      <c r="O807" s="783">
        <v>7.21</v>
      </c>
      <c r="P807" s="785"/>
      <c r="Q807" s="787">
        <v>27360</v>
      </c>
      <c r="R807" s="790">
        <v>11.128</v>
      </c>
      <c r="S807" s="790"/>
      <c r="T807" s="789">
        <v>7.34</v>
      </c>
      <c r="U807" s="783"/>
      <c r="V807" s="784"/>
      <c r="W807" s="783"/>
      <c r="X807" s="790"/>
      <c r="Y807" s="274"/>
      <c r="Z807" s="290"/>
      <c r="AA807" s="791" t="s">
        <v>1505</v>
      </c>
      <c r="AB807" s="791"/>
      <c r="AC807" s="791" t="s">
        <v>1505</v>
      </c>
      <c r="AD807" s="265"/>
      <c r="AE807" s="274"/>
      <c r="AF807" s="274"/>
      <c r="AG807" s="275"/>
      <c r="AH807" s="274"/>
      <c r="AI807" s="274"/>
      <c r="AJ807" s="275"/>
      <c r="AK807" s="270"/>
      <c r="AL807" s="274"/>
      <c r="AM807" s="275"/>
      <c r="AN807" s="274"/>
      <c r="AO807" s="275"/>
      <c r="AP807" s="274"/>
      <c r="AQ807" s="793">
        <f t="shared" si="112"/>
        <v>9</v>
      </c>
      <c r="AR807" s="275"/>
      <c r="AS807" s="267"/>
      <c r="AT807" s="273"/>
      <c r="AU807" s="272"/>
      <c r="AV807" s="267"/>
      <c r="AW807" s="268"/>
      <c r="AX807" s="273"/>
      <c r="AY807" s="273"/>
      <c r="AZ807" s="275"/>
      <c r="BA807" s="268"/>
      <c r="BB807" s="268"/>
      <c r="BC807" s="268"/>
      <c r="BD807" s="268"/>
      <c r="BE807" s="267"/>
      <c r="BF807" s="275"/>
      <c r="BG807" s="275"/>
      <c r="BH807" s="275"/>
      <c r="BI807" s="275"/>
      <c r="BJ807" s="814">
        <v>45931</v>
      </c>
      <c r="BK807" s="803">
        <v>45931</v>
      </c>
      <c r="BL807" s="796" t="s">
        <v>6473</v>
      </c>
      <c r="BM807" s="795"/>
      <c r="BN807" s="797">
        <v>10</v>
      </c>
      <c r="BO807" s="797">
        <v>8</v>
      </c>
      <c r="BP807" s="303"/>
      <c r="BQ807" s="1416">
        <v>45929</v>
      </c>
      <c r="BR807" s="1034" t="s">
        <v>3015</v>
      </c>
      <c r="BS807" s="801" t="str">
        <f>IF(_DBcomps[[#This Row],[Problem]]="","Yes","No")</f>
        <v>Yes</v>
      </c>
      <c r="BT807" s="1408"/>
      <c r="BU807" s="794"/>
      <c r="BV807" s="794">
        <v>1</v>
      </c>
      <c r="BW807" s="794"/>
      <c r="BX807" s="794">
        <v>6</v>
      </c>
      <c r="BY807" s="803" t="s">
        <v>1259</v>
      </c>
      <c r="BZ807" s="1121">
        <v>66.39</v>
      </c>
      <c r="CA807" s="279"/>
      <c r="CB807" s="279"/>
      <c r="CC807" s="279"/>
      <c r="CD807" s="779" t="s">
        <v>6475</v>
      </c>
      <c r="CE807" s="245"/>
      <c r="CF807" s="245"/>
      <c r="CG807" s="245"/>
    </row>
    <row r="808" spans="1:85">
      <c r="A808" s="287" t="s">
        <v>58</v>
      </c>
      <c r="B808" s="288" t="s">
        <v>1356</v>
      </c>
      <c r="C808" s="288" t="s">
        <v>531</v>
      </c>
      <c r="D808" s="287" t="s">
        <v>1553</v>
      </c>
      <c r="E808" s="287">
        <v>44707</v>
      </c>
      <c r="F808" s="266" t="str">
        <f>IF(_DBcomps[[#This Row],[Lab RTS]]="","No","Yes")</f>
        <v>Yes</v>
      </c>
      <c r="G808" s="267">
        <v>53.7</v>
      </c>
      <c r="H808" s="267"/>
      <c r="I808" s="267"/>
      <c r="J808" s="267"/>
      <c r="K808" s="267"/>
      <c r="L808" s="268"/>
      <c r="M808" s="275"/>
      <c r="N808" s="267">
        <v>2</v>
      </c>
      <c r="O808" s="267">
        <v>4.8600000000000003</v>
      </c>
      <c r="P808" s="275"/>
      <c r="Q808" s="269">
        <v>20560</v>
      </c>
      <c r="R808" s="270">
        <v>10.94</v>
      </c>
      <c r="S808" s="270"/>
      <c r="T808" s="271">
        <v>6.7</v>
      </c>
      <c r="U808" s="271"/>
      <c r="V808" s="337"/>
      <c r="W808" s="271"/>
      <c r="X808" s="336"/>
      <c r="Y808" s="339"/>
      <c r="Z808" s="290"/>
      <c r="AA808" s="274"/>
      <c r="AB808" s="274"/>
      <c r="AC808" s="274" t="s">
        <v>1505</v>
      </c>
      <c r="AD808" s="265"/>
      <c r="AE808" s="274"/>
      <c r="AF808" s="274"/>
      <c r="AG808" s="275"/>
      <c r="AH808" s="274"/>
      <c r="AI808" s="274"/>
      <c r="AJ808" s="275"/>
      <c r="AK808" s="270"/>
      <c r="AL808" s="274"/>
      <c r="AM808" s="275"/>
      <c r="AN808" s="274"/>
      <c r="AO808" s="275"/>
      <c r="AP808" s="274"/>
      <c r="AQ808" s="277">
        <f t="shared" ref="AQ808" si="113">MONTH(E808)</f>
        <v>5</v>
      </c>
      <c r="AR808" s="275"/>
      <c r="AS808" s="267"/>
      <c r="AT808" s="273"/>
      <c r="AU808" s="275"/>
      <c r="AV808" s="267"/>
      <c r="AW808" s="268"/>
      <c r="AX808" s="273"/>
      <c r="AY808" s="273"/>
      <c r="AZ808" s="275"/>
      <c r="BA808" s="268"/>
      <c r="BB808" s="268"/>
      <c r="BC808" s="268"/>
      <c r="BD808" s="268"/>
      <c r="BE808" s="267"/>
      <c r="BF808" s="275"/>
      <c r="BG808" s="275"/>
      <c r="BH808" s="275"/>
      <c r="BI808" s="275"/>
      <c r="BJ808" s="291">
        <v>44708</v>
      </c>
      <c r="BK808" s="279">
        <v>44708</v>
      </c>
      <c r="BL808" s="431" t="s">
        <v>1548</v>
      </c>
      <c r="BM808" s="272"/>
      <c r="BN808" s="422">
        <v>12</v>
      </c>
      <c r="BO808" s="422">
        <v>6</v>
      </c>
      <c r="BP808" s="303"/>
      <c r="BQ808" s="293">
        <v>44707</v>
      </c>
      <c r="BR808" s="284" t="s">
        <v>1549</v>
      </c>
      <c r="BS808" s="280" t="str">
        <f>IF(_DBcomps[[#This Row],[Problem]]="","Yes","No")</f>
        <v>No</v>
      </c>
      <c r="BT808" s="391"/>
      <c r="BU808" s="273"/>
      <c r="BV808" s="273">
        <v>1</v>
      </c>
      <c r="BW808" s="273">
        <v>1</v>
      </c>
      <c r="BX808" s="273">
        <v>5</v>
      </c>
      <c r="BY808" s="279" t="s">
        <v>1259</v>
      </c>
      <c r="BZ808" s="267"/>
      <c r="CA808" s="279" t="s">
        <v>1337</v>
      </c>
      <c r="CB808" s="279" t="s">
        <v>1245</v>
      </c>
      <c r="CC808" s="279" t="s">
        <v>1250</v>
      </c>
      <c r="CD808" s="1283"/>
      <c r="CE808" s="245"/>
      <c r="CF808" s="245"/>
      <c r="CG808" s="245"/>
    </row>
    <row r="809" spans="1:85">
      <c r="A809" s="265" t="s">
        <v>58</v>
      </c>
      <c r="B809" s="2" t="s">
        <v>92</v>
      </c>
      <c r="C809" s="2" t="s">
        <v>91</v>
      </c>
      <c r="D809" s="265" t="s">
        <v>1769</v>
      </c>
      <c r="E809" s="265">
        <v>45670</v>
      </c>
      <c r="F809" s="266" t="str">
        <f>IF(_DBcomps[[#This Row],[Lab RTS]]="","No","Yes")</f>
        <v>Yes</v>
      </c>
      <c r="G809" s="267">
        <v>9.1199999999999992</v>
      </c>
      <c r="H809" s="267"/>
      <c r="I809" s="267"/>
      <c r="J809" s="267"/>
      <c r="K809" s="267"/>
      <c r="L809" s="268"/>
      <c r="M809" s="275"/>
      <c r="N809" s="267"/>
      <c r="O809" s="267"/>
      <c r="P809" s="275"/>
      <c r="Q809" s="269">
        <v>47.4</v>
      </c>
      <c r="R809" s="270"/>
      <c r="S809" s="307">
        <v>9.98</v>
      </c>
      <c r="T809" s="271">
        <v>10.45</v>
      </c>
      <c r="U809" s="267"/>
      <c r="V809" s="268"/>
      <c r="W809" s="267"/>
      <c r="X809" s="270"/>
      <c r="Y809" s="274"/>
      <c r="Z809" s="290"/>
      <c r="AA809" s="274"/>
      <c r="AB809" s="275"/>
      <c r="AC809" s="274"/>
      <c r="AD809" s="265"/>
      <c r="AE809" s="274"/>
      <c r="AF809" s="274"/>
      <c r="AG809" s="275"/>
      <c r="AH809" s="274"/>
      <c r="AI809" s="274"/>
      <c r="AJ809" s="275"/>
      <c r="AK809" s="270"/>
      <c r="AL809" s="274"/>
      <c r="AM809" s="275"/>
      <c r="AN809" s="274"/>
      <c r="AO809" s="275"/>
      <c r="AP809" s="274"/>
      <c r="AQ809" s="277">
        <f t="shared" ref="AQ809:AQ814" si="114">MONTH(E809)</f>
        <v>1</v>
      </c>
      <c r="AR809" s="275" t="s">
        <v>1295</v>
      </c>
      <c r="AS809" s="267"/>
      <c r="AT809" s="273" t="s">
        <v>1402</v>
      </c>
      <c r="AU809" s="272"/>
      <c r="AV809" s="267"/>
      <c r="AW809" s="268"/>
      <c r="AX809" s="273"/>
      <c r="AY809" s="273"/>
      <c r="AZ809" s="275"/>
      <c r="BA809" s="268"/>
      <c r="BB809" s="268"/>
      <c r="BC809" s="268"/>
      <c r="BD809" s="268"/>
      <c r="BE809" s="267"/>
      <c r="BF809" s="275"/>
      <c r="BG809" s="275"/>
      <c r="BH809" s="275"/>
      <c r="BI809" s="275"/>
      <c r="BJ809" s="278">
        <v>45672</v>
      </c>
      <c r="BK809" s="279">
        <v>45672</v>
      </c>
      <c r="BL809" s="431" t="s">
        <v>1770</v>
      </c>
      <c r="BM809" s="272"/>
      <c r="BN809" s="422">
        <v>2</v>
      </c>
      <c r="BO809" s="422">
        <v>6</v>
      </c>
      <c r="BP809" s="303"/>
      <c r="BQ809" s="293">
        <v>45667</v>
      </c>
      <c r="BR809" s="284" t="s">
        <v>1771</v>
      </c>
      <c r="BS809" s="280" t="str">
        <f>IF(_DBcomps[[#This Row],[Problem]]="","Yes","No")</f>
        <v>Yes</v>
      </c>
      <c r="BT809" s="272"/>
      <c r="BU809" s="273"/>
      <c r="BV809" s="273">
        <v>1</v>
      </c>
      <c r="BW809" s="273"/>
      <c r="BX809" s="273">
        <v>15</v>
      </c>
      <c r="BY809" s="279" t="s">
        <v>1276</v>
      </c>
      <c r="BZ809" s="267"/>
      <c r="CA809" s="279"/>
      <c r="CB809" s="279"/>
      <c r="CC809" s="279"/>
      <c r="CD809" s="1283"/>
      <c r="CE809" s="245"/>
      <c r="CF809" s="245"/>
      <c r="CG809" s="245"/>
    </row>
    <row r="810" spans="1:85">
      <c r="A810" s="265" t="s">
        <v>58</v>
      </c>
      <c r="B810" s="2" t="s">
        <v>92</v>
      </c>
      <c r="C810" s="2" t="s">
        <v>91</v>
      </c>
      <c r="D810" s="265" t="s">
        <v>1857</v>
      </c>
      <c r="E810" s="265">
        <v>45678</v>
      </c>
      <c r="F810" s="266" t="str">
        <f>IF(_DBcomps[[#This Row],[Lab RTS]]="","No","Yes")</f>
        <v>Yes</v>
      </c>
      <c r="G810" s="267">
        <v>9.01</v>
      </c>
      <c r="H810" s="267"/>
      <c r="I810" s="267"/>
      <c r="J810" s="267"/>
      <c r="K810" s="267"/>
      <c r="L810" s="268"/>
      <c r="M810" s="275"/>
      <c r="N810" s="267"/>
      <c r="O810" s="267"/>
      <c r="P810" s="275"/>
      <c r="Q810" s="269">
        <v>46.9</v>
      </c>
      <c r="R810" s="270"/>
      <c r="S810" s="307">
        <v>9.9260000000000002</v>
      </c>
      <c r="T810" s="271">
        <v>10.49</v>
      </c>
      <c r="U810" s="267"/>
      <c r="V810" s="268"/>
      <c r="W810" s="267"/>
      <c r="X810" s="270"/>
      <c r="Y810" s="274"/>
      <c r="Z810" s="290"/>
      <c r="AA810" s="274"/>
      <c r="AB810" s="275"/>
      <c r="AC810" s="274"/>
      <c r="AD810" s="265"/>
      <c r="AE810" s="274"/>
      <c r="AF810" s="274"/>
      <c r="AG810" s="275"/>
      <c r="AH810" s="274"/>
      <c r="AI810" s="274"/>
      <c r="AJ810" s="275"/>
      <c r="AK810" s="270"/>
      <c r="AL810" s="274"/>
      <c r="AM810" s="275"/>
      <c r="AN810" s="274"/>
      <c r="AO810" s="275"/>
      <c r="AP810" s="274"/>
      <c r="AQ810" s="277">
        <f t="shared" si="114"/>
        <v>1</v>
      </c>
      <c r="AR810" s="275" t="s">
        <v>1295</v>
      </c>
      <c r="AS810" s="267"/>
      <c r="AT810" s="273" t="s">
        <v>1402</v>
      </c>
      <c r="AU810" s="272"/>
      <c r="AV810" s="267"/>
      <c r="AW810" s="268"/>
      <c r="AX810" s="273"/>
      <c r="AY810" s="273"/>
      <c r="AZ810" s="275"/>
      <c r="BA810" s="268"/>
      <c r="BB810" s="268"/>
      <c r="BC810" s="268"/>
      <c r="BD810" s="268"/>
      <c r="BE810" s="267"/>
      <c r="BF810" s="275"/>
      <c r="BG810" s="275"/>
      <c r="BH810" s="275"/>
      <c r="BI810" s="275"/>
      <c r="BJ810" s="278">
        <v>45681</v>
      </c>
      <c r="BK810" s="279">
        <v>45681</v>
      </c>
      <c r="BL810" s="431" t="s">
        <v>1858</v>
      </c>
      <c r="BM810" s="272"/>
      <c r="BN810" s="422">
        <v>2</v>
      </c>
      <c r="BO810" s="422">
        <v>6</v>
      </c>
      <c r="BP810" s="303"/>
      <c r="BQ810" s="293">
        <v>45677</v>
      </c>
      <c r="BR810" s="284" t="s">
        <v>1859</v>
      </c>
      <c r="BS810" s="280" t="str">
        <f>IF(_DBcomps[[#This Row],[Problem]]="","Yes","No")</f>
        <v>Yes</v>
      </c>
      <c r="BT810" s="272"/>
      <c r="BU810" s="273"/>
      <c r="BV810" s="273">
        <v>1</v>
      </c>
      <c r="BW810" s="273"/>
      <c r="BX810" s="273">
        <v>15</v>
      </c>
      <c r="BY810" s="279" t="s">
        <v>1276</v>
      </c>
      <c r="BZ810" s="267"/>
      <c r="CA810" s="279"/>
      <c r="CB810" s="279"/>
      <c r="CC810" s="279"/>
      <c r="CD810" s="1283"/>
      <c r="CE810" s="245"/>
      <c r="CF810" s="245"/>
      <c r="CG810" s="245"/>
    </row>
    <row r="811" spans="1:85">
      <c r="A811" s="265" t="s">
        <v>58</v>
      </c>
      <c r="B811" s="2" t="s">
        <v>92</v>
      </c>
      <c r="C811" s="2" t="s">
        <v>91</v>
      </c>
      <c r="D811" s="265" t="s">
        <v>1863</v>
      </c>
      <c r="E811" s="265">
        <v>45681</v>
      </c>
      <c r="F811" s="266" t="str">
        <f>IF(_DBcomps[[#This Row],[Lab RTS]]="","No","Yes")</f>
        <v>Yes</v>
      </c>
      <c r="G811" s="267">
        <v>9.14</v>
      </c>
      <c r="H811" s="267"/>
      <c r="I811" s="267"/>
      <c r="J811" s="267"/>
      <c r="K811" s="267"/>
      <c r="L811" s="268"/>
      <c r="M811" s="275"/>
      <c r="N811" s="267"/>
      <c r="O811" s="267"/>
      <c r="P811" s="275"/>
      <c r="Q811" s="269">
        <v>41.7</v>
      </c>
      <c r="R811" s="270"/>
      <c r="S811" s="307">
        <v>9.9209999999999994</v>
      </c>
      <c r="T811" s="271">
        <v>10.61</v>
      </c>
      <c r="U811" s="267"/>
      <c r="V811" s="268"/>
      <c r="W811" s="267"/>
      <c r="X811" s="270"/>
      <c r="Y811" s="274"/>
      <c r="Z811" s="290"/>
      <c r="AA811" s="274"/>
      <c r="AB811" s="275"/>
      <c r="AC811" s="274"/>
      <c r="AD811" s="265"/>
      <c r="AE811" s="274"/>
      <c r="AF811" s="274"/>
      <c r="AG811" s="275"/>
      <c r="AH811" s="274"/>
      <c r="AI811" s="274"/>
      <c r="AJ811" s="275"/>
      <c r="AK811" s="270"/>
      <c r="AL811" s="274"/>
      <c r="AM811" s="275"/>
      <c r="AN811" s="274"/>
      <c r="AO811" s="275"/>
      <c r="AP811" s="274"/>
      <c r="AQ811" s="277">
        <f t="shared" si="114"/>
        <v>1</v>
      </c>
      <c r="AR811" s="275" t="s">
        <v>1295</v>
      </c>
      <c r="AS811" s="267"/>
      <c r="AT811" s="273" t="s">
        <v>1402</v>
      </c>
      <c r="AU811" s="272"/>
      <c r="AV811" s="267"/>
      <c r="AW811" s="268"/>
      <c r="AX811" s="273"/>
      <c r="AY811" s="273"/>
      <c r="AZ811" s="275"/>
      <c r="BA811" s="268"/>
      <c r="BB811" s="268"/>
      <c r="BC811" s="268"/>
      <c r="BD811" s="268"/>
      <c r="BE811" s="267"/>
      <c r="BF811" s="275"/>
      <c r="BG811" s="275"/>
      <c r="BH811" s="275"/>
      <c r="BI811" s="275"/>
      <c r="BJ811" s="278">
        <v>45681</v>
      </c>
      <c r="BK811" s="279">
        <v>45681</v>
      </c>
      <c r="BL811" s="431" t="s">
        <v>1924</v>
      </c>
      <c r="BM811" s="272"/>
      <c r="BN811" s="422">
        <v>2</v>
      </c>
      <c r="BO811" s="422">
        <v>6</v>
      </c>
      <c r="BP811" s="303"/>
      <c r="BQ811" s="293">
        <v>45681</v>
      </c>
      <c r="BR811" s="284" t="s">
        <v>1864</v>
      </c>
      <c r="BS811" s="280" t="str">
        <f>IF(_DBcomps[[#This Row],[Problem]]="","Yes","No")</f>
        <v>Yes</v>
      </c>
      <c r="BT811" s="272"/>
      <c r="BU811" s="273"/>
      <c r="BV811" s="273">
        <v>1</v>
      </c>
      <c r="BW811" s="273"/>
      <c r="BX811" s="273">
        <v>15</v>
      </c>
      <c r="BY811" s="279" t="s">
        <v>1276</v>
      </c>
      <c r="BZ811" s="267"/>
      <c r="CA811" s="279"/>
      <c r="CB811" s="279"/>
      <c r="CC811" s="279"/>
      <c r="CD811" s="1283"/>
      <c r="CE811" s="245"/>
      <c r="CF811" s="245"/>
      <c r="CG811" s="245"/>
    </row>
    <row r="812" spans="1:85">
      <c r="A812" s="265" t="s">
        <v>58</v>
      </c>
      <c r="B812" s="2" t="s">
        <v>92</v>
      </c>
      <c r="C812" s="2" t="s">
        <v>91</v>
      </c>
      <c r="D812" s="265" t="s">
        <v>1923</v>
      </c>
      <c r="E812" s="265">
        <v>45685</v>
      </c>
      <c r="F812" s="266" t="str">
        <f>IF(_DBcomps[[#This Row],[Lab RTS]]="","No","Yes")</f>
        <v>Yes</v>
      </c>
      <c r="G812" s="267">
        <v>9.1</v>
      </c>
      <c r="H812" s="267"/>
      <c r="I812" s="267"/>
      <c r="J812" s="267"/>
      <c r="K812" s="267"/>
      <c r="L812" s="268"/>
      <c r="M812" s="275"/>
      <c r="N812" s="267"/>
      <c r="O812" s="267"/>
      <c r="P812" s="275"/>
      <c r="Q812" s="269">
        <v>45.9</v>
      </c>
      <c r="R812" s="270"/>
      <c r="S812" s="307">
        <v>9.9139999999999997</v>
      </c>
      <c r="T812" s="271">
        <v>10.42</v>
      </c>
      <c r="U812" s="267"/>
      <c r="V812" s="268"/>
      <c r="W812" s="267"/>
      <c r="X812" s="270"/>
      <c r="Y812" s="274"/>
      <c r="Z812" s="290"/>
      <c r="AA812" s="274"/>
      <c r="AB812" s="275"/>
      <c r="AC812" s="274"/>
      <c r="AD812" s="265"/>
      <c r="AE812" s="274"/>
      <c r="AF812" s="274"/>
      <c r="AG812" s="275"/>
      <c r="AH812" s="274"/>
      <c r="AI812" s="274"/>
      <c r="AJ812" s="275"/>
      <c r="AK812" s="270"/>
      <c r="AL812" s="274"/>
      <c r="AM812" s="275"/>
      <c r="AN812" s="274"/>
      <c r="AO812" s="275"/>
      <c r="AP812" s="274"/>
      <c r="AQ812" s="277">
        <f t="shared" si="114"/>
        <v>1</v>
      </c>
      <c r="AR812" s="275" t="s">
        <v>1295</v>
      </c>
      <c r="AS812" s="267"/>
      <c r="AT812" s="273" t="s">
        <v>1402</v>
      </c>
      <c r="AU812" s="272"/>
      <c r="AV812" s="267"/>
      <c r="AW812" s="268"/>
      <c r="AX812" s="273"/>
      <c r="AY812" s="273"/>
      <c r="AZ812" s="275"/>
      <c r="BA812" s="268"/>
      <c r="BB812" s="268"/>
      <c r="BC812" s="268"/>
      <c r="BD812" s="268"/>
      <c r="BE812" s="267"/>
      <c r="BF812" s="275"/>
      <c r="BG812" s="275"/>
      <c r="BH812" s="275"/>
      <c r="BI812" s="275"/>
      <c r="BJ812" s="278">
        <v>45686</v>
      </c>
      <c r="BK812" s="279">
        <v>45686</v>
      </c>
      <c r="BL812" s="431" t="s">
        <v>1925</v>
      </c>
      <c r="BM812" s="272"/>
      <c r="BN812" s="422">
        <v>2</v>
      </c>
      <c r="BO812" s="422">
        <v>6</v>
      </c>
      <c r="BP812" s="303"/>
      <c r="BQ812" s="293">
        <v>45685</v>
      </c>
      <c r="BR812" s="284" t="s">
        <v>1926</v>
      </c>
      <c r="BS812" s="280" t="str">
        <f>IF(_DBcomps[[#This Row],[Problem]]="","Yes","No")</f>
        <v>Yes</v>
      </c>
      <c r="BT812" s="272"/>
      <c r="BU812" s="273"/>
      <c r="BV812" s="273">
        <v>1</v>
      </c>
      <c r="BW812" s="273"/>
      <c r="BX812" s="273">
        <v>15</v>
      </c>
      <c r="BY812" s="279" t="s">
        <v>1276</v>
      </c>
      <c r="BZ812" s="267"/>
      <c r="CA812" s="279"/>
      <c r="CB812" s="279"/>
      <c r="CC812" s="279"/>
      <c r="CD812" s="1283"/>
      <c r="CE812" s="245"/>
      <c r="CF812" s="245"/>
      <c r="CG812" s="245"/>
    </row>
    <row r="813" spans="1:85">
      <c r="A813" s="265" t="s">
        <v>58</v>
      </c>
      <c r="B813" s="2" t="s">
        <v>92</v>
      </c>
      <c r="C813" s="2" t="s">
        <v>91</v>
      </c>
      <c r="D813" s="265" t="s">
        <v>2025</v>
      </c>
      <c r="E813" s="265">
        <v>45688</v>
      </c>
      <c r="F813" s="266" t="str">
        <f>IF(_DBcomps[[#This Row],[Lab RTS]]="","No","Yes")</f>
        <v>Yes</v>
      </c>
      <c r="G813" s="267">
        <v>9.07</v>
      </c>
      <c r="H813" s="267"/>
      <c r="I813" s="267"/>
      <c r="J813" s="267"/>
      <c r="K813" s="267"/>
      <c r="L813" s="268"/>
      <c r="M813" s="275"/>
      <c r="N813" s="267"/>
      <c r="O813" s="267"/>
      <c r="P813" s="275"/>
      <c r="Q813" s="269">
        <v>43.3</v>
      </c>
      <c r="R813" s="270"/>
      <c r="S813" s="307">
        <v>9.9589999999999996</v>
      </c>
      <c r="T813" s="271">
        <v>10.49</v>
      </c>
      <c r="U813" s="267"/>
      <c r="V813" s="268"/>
      <c r="W813" s="267"/>
      <c r="X813" s="270"/>
      <c r="Y813" s="274"/>
      <c r="Z813" s="290"/>
      <c r="AA813" s="274"/>
      <c r="AB813" s="275"/>
      <c r="AC813" s="274"/>
      <c r="AD813" s="265"/>
      <c r="AE813" s="274"/>
      <c r="AF813" s="274"/>
      <c r="AG813" s="275"/>
      <c r="AH813" s="274"/>
      <c r="AI813" s="274"/>
      <c r="AJ813" s="275"/>
      <c r="AK813" s="270"/>
      <c r="AL813" s="274"/>
      <c r="AM813" s="275"/>
      <c r="AN813" s="274"/>
      <c r="AO813" s="275"/>
      <c r="AP813" s="274"/>
      <c r="AQ813" s="277">
        <f t="shared" si="114"/>
        <v>1</v>
      </c>
      <c r="AR813" s="275" t="s">
        <v>1295</v>
      </c>
      <c r="AS813" s="267"/>
      <c r="AT813" s="273" t="s">
        <v>1402</v>
      </c>
      <c r="AU813" s="272"/>
      <c r="AV813" s="267"/>
      <c r="AW813" s="268"/>
      <c r="AX813" s="273"/>
      <c r="AY813" s="273"/>
      <c r="AZ813" s="275"/>
      <c r="BA813" s="268"/>
      <c r="BB813" s="268"/>
      <c r="BC813" s="268"/>
      <c r="BD813" s="268"/>
      <c r="BE813" s="267"/>
      <c r="BF813" s="275"/>
      <c r="BG813" s="275"/>
      <c r="BH813" s="275"/>
      <c r="BI813" s="275"/>
      <c r="BJ813" s="278">
        <v>45688</v>
      </c>
      <c r="BK813" s="279">
        <v>45688</v>
      </c>
      <c r="BL813" s="431" t="s">
        <v>2026</v>
      </c>
      <c r="BM813" s="272"/>
      <c r="BN813" s="422">
        <v>2</v>
      </c>
      <c r="BO813" s="422">
        <v>6</v>
      </c>
      <c r="BP813" s="303"/>
      <c r="BQ813" s="293">
        <v>45688</v>
      </c>
      <c r="BR813" s="284" t="s">
        <v>1687</v>
      </c>
      <c r="BS813" s="280" t="str">
        <f>IF(_DBcomps[[#This Row],[Problem]]="","Yes","No")</f>
        <v>Yes</v>
      </c>
      <c r="BT813" s="272"/>
      <c r="BU813" s="273"/>
      <c r="BV813" s="273">
        <v>1</v>
      </c>
      <c r="BW813" s="273"/>
      <c r="BX813" s="273">
        <v>15</v>
      </c>
      <c r="BY813" s="279" t="s">
        <v>1276</v>
      </c>
      <c r="BZ813" s="267"/>
      <c r="CA813" s="279"/>
      <c r="CB813" s="279"/>
      <c r="CC813" s="279"/>
      <c r="CD813" s="1283"/>
      <c r="CE813" s="245"/>
      <c r="CF813" s="245"/>
      <c r="CG813" s="245"/>
    </row>
    <row r="814" spans="1:85">
      <c r="A814" s="265" t="s">
        <v>58</v>
      </c>
      <c r="B814" s="2" t="s">
        <v>92</v>
      </c>
      <c r="C814" s="2" t="s">
        <v>91</v>
      </c>
      <c r="D814" s="265" t="s">
        <v>2079</v>
      </c>
      <c r="E814" s="265">
        <v>45692</v>
      </c>
      <c r="F814" s="266" t="str">
        <f>IF(_DBcomps[[#This Row],[Lab RTS]]="","No","Yes")</f>
        <v>Yes</v>
      </c>
      <c r="G814" s="267">
        <v>9.09</v>
      </c>
      <c r="H814" s="267"/>
      <c r="I814" s="267"/>
      <c r="J814" s="267"/>
      <c r="K814" s="267"/>
      <c r="L814" s="268"/>
      <c r="M814" s="275"/>
      <c r="N814" s="267"/>
      <c r="O814" s="267"/>
      <c r="P814" s="275"/>
      <c r="Q814" s="269">
        <v>44.5</v>
      </c>
      <c r="R814" s="270"/>
      <c r="S814" s="307">
        <v>9.9359999999999999</v>
      </c>
      <c r="T814" s="271">
        <v>10.61</v>
      </c>
      <c r="U814" s="267"/>
      <c r="V814" s="268"/>
      <c r="W814" s="267"/>
      <c r="X814" s="270"/>
      <c r="Y814" s="274"/>
      <c r="Z814" s="290"/>
      <c r="AA814" s="274"/>
      <c r="AB814" s="275"/>
      <c r="AC814" s="274"/>
      <c r="AD814" s="265"/>
      <c r="AE814" s="274"/>
      <c r="AF814" s="274"/>
      <c r="AG814" s="275"/>
      <c r="AH814" s="274"/>
      <c r="AI814" s="274"/>
      <c r="AJ814" s="275"/>
      <c r="AK814" s="270"/>
      <c r="AL814" s="274"/>
      <c r="AM814" s="275"/>
      <c r="AN814" s="274"/>
      <c r="AO814" s="275"/>
      <c r="AP814" s="274"/>
      <c r="AQ814" s="277">
        <f t="shared" si="114"/>
        <v>2</v>
      </c>
      <c r="AR814" s="275" t="s">
        <v>1295</v>
      </c>
      <c r="AS814" s="267"/>
      <c r="AT814" s="273" t="s">
        <v>1402</v>
      </c>
      <c r="AU814" s="272"/>
      <c r="AV814" s="267"/>
      <c r="AW814" s="268"/>
      <c r="AX814" s="273"/>
      <c r="AY814" s="273"/>
      <c r="AZ814" s="275"/>
      <c r="BA814" s="268"/>
      <c r="BB814" s="268"/>
      <c r="BC814" s="268"/>
      <c r="BD814" s="268"/>
      <c r="BE814" s="267"/>
      <c r="BF814" s="275"/>
      <c r="BG814" s="275"/>
      <c r="BH814" s="275"/>
      <c r="BI814" s="275"/>
      <c r="BJ814" s="278">
        <v>45693</v>
      </c>
      <c r="BK814" s="279">
        <v>45693</v>
      </c>
      <c r="BL814" s="431" t="s">
        <v>2060</v>
      </c>
      <c r="BM814" s="272"/>
      <c r="BN814" s="422">
        <v>2</v>
      </c>
      <c r="BO814" s="422">
        <v>6</v>
      </c>
      <c r="BP814" s="303"/>
      <c r="BQ814" s="293">
        <v>45692</v>
      </c>
      <c r="BR814" s="284" t="s">
        <v>2061</v>
      </c>
      <c r="BS814" s="280" t="str">
        <f>IF(_DBcomps[[#This Row],[Problem]]="","Yes","No")</f>
        <v>Yes</v>
      </c>
      <c r="BT814" s="273"/>
      <c r="BU814" s="273"/>
      <c r="BV814" s="273">
        <v>1</v>
      </c>
      <c r="BW814" s="273"/>
      <c r="BX814" s="273">
        <v>15</v>
      </c>
      <c r="BY814" s="279" t="s">
        <v>1276</v>
      </c>
      <c r="BZ814" s="267"/>
      <c r="CA814" s="279"/>
      <c r="CB814" s="279"/>
      <c r="CC814" s="279"/>
      <c r="CD814" s="1283"/>
      <c r="CE814" s="245"/>
      <c r="CF814" s="245"/>
      <c r="CG814" s="245"/>
    </row>
    <row r="815" spans="1:85">
      <c r="A815" s="265" t="s">
        <v>58</v>
      </c>
      <c r="B815" s="2" t="s">
        <v>92</v>
      </c>
      <c r="C815" s="2" t="s">
        <v>91</v>
      </c>
      <c r="D815" s="265" t="s">
        <v>2278</v>
      </c>
      <c r="E815" s="907">
        <v>45703</v>
      </c>
      <c r="F815" s="908" t="str">
        <f>IF(_DBcomps[[#This Row],[Lab RTS]]="","No","Yes")</f>
        <v>Yes</v>
      </c>
      <c r="G815" s="909">
        <v>8.99</v>
      </c>
      <c r="H815" s="909"/>
      <c r="I815" s="909"/>
      <c r="J815" s="909"/>
      <c r="K815" s="909"/>
      <c r="L815" s="910"/>
      <c r="M815" s="911"/>
      <c r="N815" s="909"/>
      <c r="O815" s="909"/>
      <c r="P815" s="911"/>
      <c r="Q815" s="913">
        <v>46.8</v>
      </c>
      <c r="R815" s="916"/>
      <c r="S815" s="914">
        <v>9.9309999999999992</v>
      </c>
      <c r="T815" s="915">
        <v>10.55</v>
      </c>
      <c r="U815" s="909"/>
      <c r="V815" s="910"/>
      <c r="W815" s="909"/>
      <c r="X815" s="916"/>
      <c r="Y815" s="917"/>
      <c r="Z815" s="918"/>
      <c r="AA815" s="917"/>
      <c r="AB815" s="911"/>
      <c r="AC815" s="917"/>
      <c r="AD815" s="907"/>
      <c r="AE815" s="917"/>
      <c r="AF815" s="917"/>
      <c r="AG815" s="911"/>
      <c r="AH815" s="917"/>
      <c r="AI815" s="917"/>
      <c r="AJ815" s="911"/>
      <c r="AK815" s="916"/>
      <c r="AL815" s="917"/>
      <c r="AM815" s="911"/>
      <c r="AN815" s="917"/>
      <c r="AO815" s="911"/>
      <c r="AP815" s="917"/>
      <c r="AQ815" s="919">
        <f t="shared" ref="AQ815:AQ820" si="115">MONTH(E815)</f>
        <v>2</v>
      </c>
      <c r="AR815" s="275" t="s">
        <v>1295</v>
      </c>
      <c r="AS815" s="909"/>
      <c r="AT815" s="273" t="s">
        <v>1402</v>
      </c>
      <c r="AU815" s="921"/>
      <c r="AV815" s="909"/>
      <c r="AW815" s="910"/>
      <c r="AX815" s="920"/>
      <c r="AY815" s="920"/>
      <c r="AZ815" s="911"/>
      <c r="BA815" s="268"/>
      <c r="BB815" s="910"/>
      <c r="BC815" s="910"/>
      <c r="BD815" s="910"/>
      <c r="BE815" s="909"/>
      <c r="BF815" s="911"/>
      <c r="BG815" s="911"/>
      <c r="BH815" s="911"/>
      <c r="BI815" s="911"/>
      <c r="BJ815" s="922">
        <v>45705</v>
      </c>
      <c r="BK815" s="929">
        <v>45705</v>
      </c>
      <c r="BL815" s="431" t="s">
        <v>2279</v>
      </c>
      <c r="BM815" s="921"/>
      <c r="BN815" s="924">
        <v>2</v>
      </c>
      <c r="BO815" s="924">
        <v>6</v>
      </c>
      <c r="BP815" s="925"/>
      <c r="BQ815" s="926">
        <v>45702</v>
      </c>
      <c r="BR815" s="284" t="s">
        <v>1619</v>
      </c>
      <c r="BS815" s="927" t="str">
        <f>IF(_DBcomps[[#This Row],[Problem]]="","Yes","No")</f>
        <v>Yes</v>
      </c>
      <c r="BT815" s="273"/>
      <c r="BU815" s="920"/>
      <c r="BV815" s="920">
        <v>1</v>
      </c>
      <c r="BW815" s="920"/>
      <c r="BX815" s="920">
        <v>15</v>
      </c>
      <c r="BY815" s="279" t="s">
        <v>1276</v>
      </c>
      <c r="BZ815" s="909"/>
      <c r="CA815" s="929"/>
      <c r="CB815" s="929"/>
      <c r="CC815" s="929"/>
      <c r="CD815" s="1432"/>
      <c r="CE815" s="245"/>
      <c r="CF815" s="245"/>
      <c r="CG815" s="245"/>
    </row>
    <row r="816" spans="1:85">
      <c r="A816" s="265" t="s">
        <v>58</v>
      </c>
      <c r="B816" s="2" t="s">
        <v>92</v>
      </c>
      <c r="C816" s="2" t="s">
        <v>91</v>
      </c>
      <c r="D816" s="265" t="s">
        <v>2350</v>
      </c>
      <c r="E816" s="907">
        <v>45708</v>
      </c>
      <c r="F816" s="908" t="str">
        <f>IF(_DBcomps[[#This Row],[Lab RTS]]="","No","Yes")</f>
        <v>Yes</v>
      </c>
      <c r="G816" s="909">
        <v>9.15</v>
      </c>
      <c r="H816" s="909"/>
      <c r="I816" s="909"/>
      <c r="J816" s="909"/>
      <c r="K816" s="909"/>
      <c r="L816" s="910"/>
      <c r="M816" s="911"/>
      <c r="N816" s="909"/>
      <c r="O816" s="909"/>
      <c r="P816" s="911"/>
      <c r="Q816" s="913">
        <v>47.3</v>
      </c>
      <c r="R816" s="916"/>
      <c r="S816" s="914">
        <v>9.9260000000000002</v>
      </c>
      <c r="T816" s="915">
        <v>10.68</v>
      </c>
      <c r="U816" s="909"/>
      <c r="V816" s="910"/>
      <c r="W816" s="909"/>
      <c r="X816" s="916"/>
      <c r="Y816" s="917"/>
      <c r="Z816" s="918"/>
      <c r="AA816" s="917"/>
      <c r="AB816" s="911"/>
      <c r="AC816" s="917"/>
      <c r="AD816" s="907"/>
      <c r="AE816" s="917"/>
      <c r="AF816" s="917"/>
      <c r="AG816" s="911"/>
      <c r="AH816" s="917"/>
      <c r="AI816" s="917"/>
      <c r="AJ816" s="911"/>
      <c r="AK816" s="916"/>
      <c r="AL816" s="917"/>
      <c r="AM816" s="911"/>
      <c r="AN816" s="917"/>
      <c r="AO816" s="911"/>
      <c r="AP816" s="917"/>
      <c r="AQ816" s="919">
        <f t="shared" si="115"/>
        <v>2</v>
      </c>
      <c r="AR816" s="275" t="s">
        <v>1295</v>
      </c>
      <c r="AS816" s="909"/>
      <c r="AT816" s="273" t="s">
        <v>1402</v>
      </c>
      <c r="AU816" s="921"/>
      <c r="AV816" s="909"/>
      <c r="AW816" s="910"/>
      <c r="AX816" s="920"/>
      <c r="AY816" s="920"/>
      <c r="AZ816" s="911"/>
      <c r="BA816" s="268"/>
      <c r="BB816" s="910"/>
      <c r="BC816" s="910"/>
      <c r="BD816" s="910"/>
      <c r="BE816" s="909"/>
      <c r="BF816" s="911"/>
      <c r="BG816" s="911"/>
      <c r="BH816" s="911"/>
      <c r="BI816" s="911"/>
      <c r="BJ816" s="922">
        <v>45708</v>
      </c>
      <c r="BK816" s="929">
        <v>45708</v>
      </c>
      <c r="BL816" s="431" t="s">
        <v>2351</v>
      </c>
      <c r="BM816" s="921"/>
      <c r="BN816" s="924">
        <v>2</v>
      </c>
      <c r="BO816" s="924">
        <v>6</v>
      </c>
      <c r="BP816" s="925"/>
      <c r="BQ816" s="926">
        <v>45707</v>
      </c>
      <c r="BR816" s="284" t="s">
        <v>2352</v>
      </c>
      <c r="BS816" s="927" t="str">
        <f>IF(_DBcomps[[#This Row],[Problem]]="","Yes","No")</f>
        <v>Yes</v>
      </c>
      <c r="BT816" s="273"/>
      <c r="BU816" s="920"/>
      <c r="BV816" s="920">
        <v>1</v>
      </c>
      <c r="BW816" s="920"/>
      <c r="BX816" s="920">
        <v>15</v>
      </c>
      <c r="BY816" s="279" t="s">
        <v>1276</v>
      </c>
      <c r="BZ816" s="909"/>
      <c r="CA816" s="929"/>
      <c r="CB816" s="929"/>
      <c r="CC816" s="929"/>
      <c r="CD816" s="1432"/>
      <c r="CE816" s="245"/>
      <c r="CF816" s="245"/>
      <c r="CG816" s="245"/>
    </row>
    <row r="817" spans="1:85">
      <c r="A817" s="265" t="s">
        <v>58</v>
      </c>
      <c r="B817" s="2" t="s">
        <v>92</v>
      </c>
      <c r="C817" s="2" t="s">
        <v>91</v>
      </c>
      <c r="D817" s="265" t="s">
        <v>2456</v>
      </c>
      <c r="E817" s="907">
        <v>45714</v>
      </c>
      <c r="F817" s="908" t="str">
        <f>IF(_DBcomps[[#This Row],[Lab RTS]]="","No","Yes")</f>
        <v>Yes</v>
      </c>
      <c r="G817" s="909">
        <v>9.06</v>
      </c>
      <c r="H817" s="909"/>
      <c r="I817" s="909"/>
      <c r="J817" s="909"/>
      <c r="K817" s="909"/>
      <c r="L817" s="910"/>
      <c r="M817" s="911"/>
      <c r="N817" s="909"/>
      <c r="O817" s="909"/>
      <c r="P817" s="911"/>
      <c r="Q817" s="913">
        <v>45</v>
      </c>
      <c r="R817" s="916"/>
      <c r="S817" s="914">
        <v>9.9499999999999993</v>
      </c>
      <c r="T817" s="915">
        <v>10.5</v>
      </c>
      <c r="U817" s="909"/>
      <c r="V817" s="910"/>
      <c r="W817" s="909"/>
      <c r="X817" s="916"/>
      <c r="Y817" s="917"/>
      <c r="Z817" s="918"/>
      <c r="AA817" s="917"/>
      <c r="AB817" s="911"/>
      <c r="AC817" s="917"/>
      <c r="AD817" s="907"/>
      <c r="AE817" s="917"/>
      <c r="AF817" s="917"/>
      <c r="AG817" s="911"/>
      <c r="AH817" s="917"/>
      <c r="AI817" s="917"/>
      <c r="AJ817" s="911"/>
      <c r="AK817" s="916"/>
      <c r="AL817" s="917"/>
      <c r="AM817" s="911"/>
      <c r="AN817" s="917"/>
      <c r="AO817" s="911"/>
      <c r="AP817" s="917"/>
      <c r="AQ817" s="919">
        <f t="shared" si="115"/>
        <v>2</v>
      </c>
      <c r="AR817" s="275" t="s">
        <v>1295</v>
      </c>
      <c r="AS817" s="909"/>
      <c r="AT817" s="273" t="s">
        <v>1402</v>
      </c>
      <c r="AU817" s="921"/>
      <c r="AV817" s="909"/>
      <c r="AW817" s="910"/>
      <c r="AX817" s="920"/>
      <c r="AY817" s="920"/>
      <c r="AZ817" s="911"/>
      <c r="BA817" s="268"/>
      <c r="BB817" s="910"/>
      <c r="BC817" s="910"/>
      <c r="BD817" s="910"/>
      <c r="BE817" s="909"/>
      <c r="BF817" s="911"/>
      <c r="BG817" s="911"/>
      <c r="BH817" s="911"/>
      <c r="BI817" s="911"/>
      <c r="BJ817" s="922">
        <v>45714</v>
      </c>
      <c r="BK817" s="929">
        <v>45714</v>
      </c>
      <c r="BL817" s="431" t="s">
        <v>2457</v>
      </c>
      <c r="BM817" s="921"/>
      <c r="BN817" s="924">
        <v>2</v>
      </c>
      <c r="BO817" s="924">
        <v>6</v>
      </c>
      <c r="BP817" s="925"/>
      <c r="BQ817" s="926">
        <v>45713</v>
      </c>
      <c r="BR817" s="284" t="s">
        <v>2352</v>
      </c>
      <c r="BS817" s="927" t="str">
        <f>IF(_DBcomps[[#This Row],[Problem]]="","Yes","No")</f>
        <v>Yes</v>
      </c>
      <c r="BT817" s="273"/>
      <c r="BU817" s="920"/>
      <c r="BV817" s="920">
        <v>1</v>
      </c>
      <c r="BW817" s="920"/>
      <c r="BX817" s="920">
        <v>15</v>
      </c>
      <c r="BY817" s="279" t="s">
        <v>1276</v>
      </c>
      <c r="BZ817" s="909"/>
      <c r="CA817" s="929"/>
      <c r="CB817" s="929"/>
      <c r="CC817" s="929"/>
      <c r="CD817" s="1432"/>
      <c r="CE817" s="245"/>
      <c r="CF817" s="245"/>
      <c r="CG817" s="245"/>
    </row>
    <row r="818" spans="1:85">
      <c r="A818" s="265" t="s">
        <v>58</v>
      </c>
      <c r="B818" s="2" t="s">
        <v>92</v>
      </c>
      <c r="C818" s="2" t="s">
        <v>91</v>
      </c>
      <c r="D818" s="265" t="s">
        <v>2491</v>
      </c>
      <c r="E818" s="907">
        <v>45716</v>
      </c>
      <c r="F818" s="908" t="str">
        <f>IF(_DBcomps[[#This Row],[Lab RTS]]="","No","Yes")</f>
        <v>Yes</v>
      </c>
      <c r="G818" s="909">
        <v>9.07</v>
      </c>
      <c r="H818" s="909"/>
      <c r="I818" s="909"/>
      <c r="J818" s="909"/>
      <c r="K818" s="909"/>
      <c r="L818" s="910"/>
      <c r="M818" s="911"/>
      <c r="N818" s="909"/>
      <c r="O818" s="909"/>
      <c r="P818" s="911"/>
      <c r="Q818" s="913">
        <v>40.700000000000003</v>
      </c>
      <c r="R818" s="916"/>
      <c r="S818" s="914">
        <v>9.9369999999999994</v>
      </c>
      <c r="T818" s="915">
        <v>10.87</v>
      </c>
      <c r="U818" s="909"/>
      <c r="V818" s="910"/>
      <c r="W818" s="909"/>
      <c r="X818" s="916"/>
      <c r="Y818" s="917"/>
      <c r="Z818" s="918"/>
      <c r="AA818" s="917"/>
      <c r="AB818" s="911"/>
      <c r="AC818" s="917"/>
      <c r="AD818" s="907"/>
      <c r="AE818" s="917"/>
      <c r="AF818" s="917"/>
      <c r="AG818" s="911"/>
      <c r="AH818" s="917"/>
      <c r="AI818" s="917"/>
      <c r="AJ818" s="911"/>
      <c r="AK818" s="916"/>
      <c r="AL818" s="917"/>
      <c r="AM818" s="911"/>
      <c r="AN818" s="917"/>
      <c r="AO818" s="911"/>
      <c r="AP818" s="917"/>
      <c r="AQ818" s="919">
        <f t="shared" si="115"/>
        <v>2</v>
      </c>
      <c r="AR818" s="275" t="s">
        <v>1295</v>
      </c>
      <c r="AS818" s="909"/>
      <c r="AT818" s="273" t="s">
        <v>1402</v>
      </c>
      <c r="AU818" s="921"/>
      <c r="AV818" s="909"/>
      <c r="AW818" s="910"/>
      <c r="AX818" s="920"/>
      <c r="AY818" s="920"/>
      <c r="AZ818" s="911"/>
      <c r="BA818" s="268"/>
      <c r="BB818" s="910"/>
      <c r="BC818" s="910"/>
      <c r="BD818" s="910"/>
      <c r="BE818" s="909"/>
      <c r="BF818" s="911"/>
      <c r="BG818" s="911"/>
      <c r="BH818" s="911"/>
      <c r="BI818" s="911"/>
      <c r="BJ818" s="922">
        <v>45716</v>
      </c>
      <c r="BK818" s="929">
        <v>45719</v>
      </c>
      <c r="BL818" s="431" t="s">
        <v>2492</v>
      </c>
      <c r="BM818" s="921"/>
      <c r="BN818" s="924">
        <v>2</v>
      </c>
      <c r="BO818" s="924">
        <v>6</v>
      </c>
      <c r="BP818" s="925"/>
      <c r="BQ818" s="926">
        <v>45716</v>
      </c>
      <c r="BR818" s="284" t="s">
        <v>2493</v>
      </c>
      <c r="BS818" s="927" t="str">
        <f>IF(_DBcomps[[#This Row],[Problem]]="","Yes","No")</f>
        <v>Yes</v>
      </c>
      <c r="BT818" s="273"/>
      <c r="BU818" s="920"/>
      <c r="BV818" s="920">
        <v>1</v>
      </c>
      <c r="BW818" s="920"/>
      <c r="BX818" s="920">
        <v>15</v>
      </c>
      <c r="BY818" s="279" t="s">
        <v>1276</v>
      </c>
      <c r="BZ818" s="909"/>
      <c r="CA818" s="929"/>
      <c r="CB818" s="929"/>
      <c r="CC818" s="929"/>
      <c r="CD818" s="1432"/>
      <c r="CE818" s="245"/>
      <c r="CF818" s="245"/>
      <c r="CG818" s="245"/>
    </row>
    <row r="819" spans="1:85">
      <c r="A819" s="265" t="s">
        <v>58</v>
      </c>
      <c r="B819" s="2" t="s">
        <v>92</v>
      </c>
      <c r="C819" s="2" t="s">
        <v>91</v>
      </c>
      <c r="D819" s="265" t="s">
        <v>2580</v>
      </c>
      <c r="E819" s="265">
        <v>45722</v>
      </c>
      <c r="F819" s="266" t="str">
        <f>IF(_DBcomps[[#This Row],[Lab RTS]]="","No","Yes")</f>
        <v>Yes</v>
      </c>
      <c r="G819" s="267">
        <v>9.1</v>
      </c>
      <c r="H819" s="267"/>
      <c r="I819" s="267"/>
      <c r="J819" s="267"/>
      <c r="K819" s="267"/>
      <c r="L819" s="268"/>
      <c r="M819" s="275"/>
      <c r="N819" s="267"/>
      <c r="O819" s="267"/>
      <c r="P819" s="275"/>
      <c r="Q819" s="269">
        <v>44.8</v>
      </c>
      <c r="R819" s="270"/>
      <c r="S819" s="307">
        <v>9.9120000000000008</v>
      </c>
      <c r="T819" s="271">
        <v>10.56</v>
      </c>
      <c r="U819" s="267"/>
      <c r="V819" s="268"/>
      <c r="W819" s="267"/>
      <c r="X819" s="270"/>
      <c r="Y819" s="274"/>
      <c r="Z819" s="290"/>
      <c r="AA819" s="274"/>
      <c r="AB819" s="275"/>
      <c r="AC819" s="274"/>
      <c r="AD819" s="265"/>
      <c r="AE819" s="274"/>
      <c r="AF819" s="274"/>
      <c r="AG819" s="275"/>
      <c r="AH819" s="274"/>
      <c r="AI819" s="274"/>
      <c r="AJ819" s="275"/>
      <c r="AK819" s="270"/>
      <c r="AL819" s="274"/>
      <c r="AM819" s="275"/>
      <c r="AN819" s="274"/>
      <c r="AO819" s="275"/>
      <c r="AP819" s="274"/>
      <c r="AQ819" s="277">
        <f t="shared" si="115"/>
        <v>3</v>
      </c>
      <c r="AR819" s="275" t="s">
        <v>1295</v>
      </c>
      <c r="AS819" s="267"/>
      <c r="AT819" s="273" t="s">
        <v>1402</v>
      </c>
      <c r="AU819" s="272"/>
      <c r="AV819" s="267"/>
      <c r="AW819" s="268"/>
      <c r="AX819" s="273"/>
      <c r="AY819" s="273"/>
      <c r="AZ819" s="275"/>
      <c r="BA819" s="268"/>
      <c r="BB819" s="268"/>
      <c r="BC819" s="268"/>
      <c r="BD819" s="268"/>
      <c r="BE819" s="267"/>
      <c r="BF819" s="275"/>
      <c r="BG819" s="275"/>
      <c r="BH819" s="275"/>
      <c r="BI819" s="275"/>
      <c r="BJ819" s="278">
        <v>45725</v>
      </c>
      <c r="BK819" s="279">
        <v>45725</v>
      </c>
      <c r="BL819" s="431" t="s">
        <v>2581</v>
      </c>
      <c r="BM819" s="272"/>
      <c r="BN819" s="422">
        <v>2</v>
      </c>
      <c r="BO819" s="422">
        <v>6</v>
      </c>
      <c r="BP819" s="303"/>
      <c r="BQ819" s="293">
        <v>45720</v>
      </c>
      <c r="BR819" s="284" t="s">
        <v>2582</v>
      </c>
      <c r="BS819" s="280" t="str">
        <f>IF(_DBcomps[[#This Row],[Problem]]="","Yes","No")</f>
        <v>Yes</v>
      </c>
      <c r="BT819" s="273"/>
      <c r="BU819" s="273"/>
      <c r="BV819" s="273">
        <v>1</v>
      </c>
      <c r="BW819" s="273"/>
      <c r="BX819" s="273">
        <v>15</v>
      </c>
      <c r="BY819" s="279" t="s">
        <v>1276</v>
      </c>
      <c r="BZ819" s="267"/>
      <c r="CA819" s="279"/>
      <c r="CB819" s="279"/>
      <c r="CC819" s="279"/>
      <c r="CD819" s="1283"/>
      <c r="CE819" s="245"/>
      <c r="CF819" s="245"/>
      <c r="CG819" s="245"/>
    </row>
    <row r="820" spans="1:85">
      <c r="A820" s="265" t="s">
        <v>58</v>
      </c>
      <c r="B820" s="2" t="s">
        <v>92</v>
      </c>
      <c r="C820" s="2" t="s">
        <v>91</v>
      </c>
      <c r="D820" s="265" t="s">
        <v>2643</v>
      </c>
      <c r="E820" s="265">
        <v>45728</v>
      </c>
      <c r="F820" s="266" t="str">
        <f>IF(_DBcomps[[#This Row],[Lab RTS]]="","No","Yes")</f>
        <v>Yes</v>
      </c>
      <c r="G820" s="267">
        <v>9.1</v>
      </c>
      <c r="H820" s="267"/>
      <c r="I820" s="267"/>
      <c r="J820" s="267"/>
      <c r="K820" s="267"/>
      <c r="L820" s="268"/>
      <c r="M820" s="275"/>
      <c r="N820" s="267"/>
      <c r="O820" s="267"/>
      <c r="P820" s="275"/>
      <c r="Q820" s="269">
        <v>44.5</v>
      </c>
      <c r="R820" s="270"/>
      <c r="S820" s="307">
        <v>9.9380000000000006</v>
      </c>
      <c r="T820" s="271">
        <v>10.57</v>
      </c>
      <c r="U820" s="267"/>
      <c r="V820" s="268"/>
      <c r="W820" s="267"/>
      <c r="X820" s="270"/>
      <c r="Y820" s="274"/>
      <c r="Z820" s="290"/>
      <c r="AA820" s="274"/>
      <c r="AB820" s="275"/>
      <c r="AC820" s="274"/>
      <c r="AD820" s="265"/>
      <c r="AE820" s="274"/>
      <c r="AF820" s="274"/>
      <c r="AG820" s="275"/>
      <c r="AH820" s="274"/>
      <c r="AI820" s="274"/>
      <c r="AJ820" s="275"/>
      <c r="AK820" s="270"/>
      <c r="AL820" s="274"/>
      <c r="AM820" s="275"/>
      <c r="AN820" s="274"/>
      <c r="AO820" s="275"/>
      <c r="AP820" s="274"/>
      <c r="AQ820" s="277">
        <f t="shared" si="115"/>
        <v>3</v>
      </c>
      <c r="AR820" s="275" t="s">
        <v>1295</v>
      </c>
      <c r="AS820" s="267"/>
      <c r="AT820" s="273" t="s">
        <v>1402</v>
      </c>
      <c r="AU820" s="272"/>
      <c r="AV820" s="267"/>
      <c r="AW820" s="268"/>
      <c r="AX820" s="273"/>
      <c r="AY820" s="273"/>
      <c r="AZ820" s="275"/>
      <c r="BA820" s="268"/>
      <c r="BB820" s="268"/>
      <c r="BC820" s="268"/>
      <c r="BD820" s="268"/>
      <c r="BE820" s="267"/>
      <c r="BF820" s="275"/>
      <c r="BG820" s="275"/>
      <c r="BH820" s="275"/>
      <c r="BI820" s="275"/>
      <c r="BJ820" s="278">
        <v>45728</v>
      </c>
      <c r="BK820" s="279">
        <v>45728</v>
      </c>
      <c r="BL820" s="431" t="s">
        <v>2644</v>
      </c>
      <c r="BM820" s="272"/>
      <c r="BN820" s="422">
        <v>2</v>
      </c>
      <c r="BO820" s="422">
        <v>6</v>
      </c>
      <c r="BP820" s="303"/>
      <c r="BQ820" s="293">
        <v>45728</v>
      </c>
      <c r="BR820" s="284" t="s">
        <v>2645</v>
      </c>
      <c r="BS820" s="280" t="str">
        <f>IF(_DBcomps[[#This Row],[Problem]]="","Yes","No")</f>
        <v>Yes</v>
      </c>
      <c r="BT820" s="273"/>
      <c r="BU820" s="273"/>
      <c r="BV820" s="273">
        <v>1</v>
      </c>
      <c r="BW820" s="273"/>
      <c r="BX820" s="273">
        <v>15</v>
      </c>
      <c r="BY820" s="279" t="s">
        <v>1276</v>
      </c>
      <c r="BZ820" s="267"/>
      <c r="CA820" s="279"/>
      <c r="CB820" s="279"/>
      <c r="CC820" s="279"/>
      <c r="CD820" s="1283"/>
      <c r="CE820" s="245"/>
      <c r="CF820" s="245"/>
      <c r="CG820" s="245"/>
    </row>
    <row r="821" spans="1:85">
      <c r="A821" s="265" t="s">
        <v>58</v>
      </c>
      <c r="B821" s="2" t="s">
        <v>92</v>
      </c>
      <c r="C821" s="2" t="s">
        <v>91</v>
      </c>
      <c r="D821" s="265" t="s">
        <v>2771</v>
      </c>
      <c r="E821" s="265">
        <v>45734</v>
      </c>
      <c r="F821" s="266" t="str">
        <f>IF(_DBcomps[[#This Row],[Lab RTS]]="","No","Yes")</f>
        <v>Yes</v>
      </c>
      <c r="G821" s="267">
        <v>8.9499999999999993</v>
      </c>
      <c r="H821" s="267"/>
      <c r="I821" s="267"/>
      <c r="J821" s="267"/>
      <c r="K821" s="267"/>
      <c r="L821" s="268"/>
      <c r="M821" s="275"/>
      <c r="N821" s="267"/>
      <c r="O821" s="267"/>
      <c r="P821" s="275"/>
      <c r="Q821" s="269">
        <v>39.5</v>
      </c>
      <c r="R821" s="270"/>
      <c r="S821" s="307">
        <v>9.9250000000000007</v>
      </c>
      <c r="T821" s="271">
        <v>10.59</v>
      </c>
      <c r="U821" s="267"/>
      <c r="V821" s="268"/>
      <c r="W821" s="267"/>
      <c r="X821" s="270"/>
      <c r="Y821" s="274"/>
      <c r="Z821" s="290"/>
      <c r="AA821" s="274"/>
      <c r="AB821" s="275"/>
      <c r="AC821" s="274"/>
      <c r="AD821" s="265"/>
      <c r="AE821" s="274"/>
      <c r="AF821" s="274"/>
      <c r="AG821" s="275"/>
      <c r="AH821" s="274"/>
      <c r="AI821" s="274"/>
      <c r="AJ821" s="275"/>
      <c r="AK821" s="270"/>
      <c r="AL821" s="274"/>
      <c r="AM821" s="275"/>
      <c r="AN821" s="274"/>
      <c r="AO821" s="275"/>
      <c r="AP821" s="274"/>
      <c r="AQ821" s="277">
        <f t="shared" ref="AQ821:AQ826" si="116">MONTH(E821)</f>
        <v>3</v>
      </c>
      <c r="AR821" s="275" t="s">
        <v>1295</v>
      </c>
      <c r="AS821" s="267"/>
      <c r="AT821" s="273" t="s">
        <v>1402</v>
      </c>
      <c r="AU821" s="272"/>
      <c r="AV821" s="267"/>
      <c r="AW821" s="268"/>
      <c r="AX821" s="273"/>
      <c r="AY821" s="273"/>
      <c r="AZ821" s="275"/>
      <c r="BA821" s="268"/>
      <c r="BB821" s="268"/>
      <c r="BC821" s="268"/>
      <c r="BD821" s="268"/>
      <c r="BE821" s="267"/>
      <c r="BF821" s="275"/>
      <c r="BG821" s="275"/>
      <c r="BH821" s="275"/>
      <c r="BI821" s="275"/>
      <c r="BJ821" s="278">
        <v>45735</v>
      </c>
      <c r="BK821" s="279">
        <v>45735</v>
      </c>
      <c r="BL821" s="431" t="s">
        <v>2772</v>
      </c>
      <c r="BM821" s="272"/>
      <c r="BN821" s="422">
        <v>2</v>
      </c>
      <c r="BO821" s="422">
        <v>6</v>
      </c>
      <c r="BP821" s="303"/>
      <c r="BQ821" s="293">
        <v>45731</v>
      </c>
      <c r="BR821" s="284" t="s">
        <v>2773</v>
      </c>
      <c r="BS821" s="280" t="str">
        <f>IF(_DBcomps[[#This Row],[Problem]]="","Yes","No")</f>
        <v>Yes</v>
      </c>
      <c r="BT821" s="273"/>
      <c r="BU821" s="273"/>
      <c r="BV821" s="273">
        <v>1</v>
      </c>
      <c r="BW821" s="273"/>
      <c r="BX821" s="273">
        <v>15</v>
      </c>
      <c r="BY821" s="279" t="s">
        <v>1276</v>
      </c>
      <c r="BZ821" s="267"/>
      <c r="CA821" s="279"/>
      <c r="CB821" s="279"/>
      <c r="CC821" s="279"/>
      <c r="CD821" s="1283"/>
      <c r="CE821" s="245"/>
      <c r="CF821" s="245"/>
      <c r="CG821" s="245"/>
    </row>
    <row r="822" spans="1:85">
      <c r="A822" s="265" t="s">
        <v>58</v>
      </c>
      <c r="B822" s="2" t="s">
        <v>92</v>
      </c>
      <c r="C822" s="2" t="s">
        <v>91</v>
      </c>
      <c r="D822" s="265" t="s">
        <v>2925</v>
      </c>
      <c r="E822" s="265">
        <v>45740</v>
      </c>
      <c r="F822" s="266" t="str">
        <f>IF(_DBcomps[[#This Row],[Lab RTS]]="","No","Yes")</f>
        <v>Yes</v>
      </c>
      <c r="G822" s="267">
        <v>9.1300000000000008</v>
      </c>
      <c r="H822" s="267"/>
      <c r="I822" s="267"/>
      <c r="J822" s="267"/>
      <c r="K822" s="267"/>
      <c r="L822" s="268"/>
      <c r="M822" s="275"/>
      <c r="N822" s="267"/>
      <c r="O822" s="267"/>
      <c r="P822" s="275"/>
      <c r="Q822" s="269">
        <v>46.5</v>
      </c>
      <c r="R822" s="270"/>
      <c r="S822" s="307">
        <v>9.9290000000000003</v>
      </c>
      <c r="T822" s="271">
        <v>10.67</v>
      </c>
      <c r="U822" s="267"/>
      <c r="V822" s="268"/>
      <c r="W822" s="267"/>
      <c r="X822" s="270"/>
      <c r="Y822" s="274"/>
      <c r="Z822" s="290"/>
      <c r="AA822" s="274"/>
      <c r="AB822" s="275"/>
      <c r="AC822" s="274"/>
      <c r="AD822" s="265"/>
      <c r="AE822" s="274"/>
      <c r="AF822" s="274"/>
      <c r="AG822" s="275"/>
      <c r="AH822" s="274"/>
      <c r="AI822" s="274"/>
      <c r="AJ822" s="275"/>
      <c r="AK822" s="270"/>
      <c r="AL822" s="274"/>
      <c r="AM822" s="275"/>
      <c r="AN822" s="274"/>
      <c r="AO822" s="275"/>
      <c r="AP822" s="274"/>
      <c r="AQ822" s="277">
        <f t="shared" si="116"/>
        <v>3</v>
      </c>
      <c r="AR822" s="275" t="s">
        <v>1295</v>
      </c>
      <c r="AS822" s="267"/>
      <c r="AT822" s="273" t="s">
        <v>1402</v>
      </c>
      <c r="AU822" s="272"/>
      <c r="AV822" s="267"/>
      <c r="AW822" s="268"/>
      <c r="AX822" s="273"/>
      <c r="AY822" s="273"/>
      <c r="AZ822" s="275"/>
      <c r="BA822" s="268"/>
      <c r="BB822" s="268"/>
      <c r="BC822" s="268"/>
      <c r="BD822" s="268"/>
      <c r="BE822" s="267"/>
      <c r="BF822" s="275"/>
      <c r="BG822" s="275"/>
      <c r="BH822" s="275"/>
      <c r="BI822" s="275"/>
      <c r="BJ822" s="278">
        <v>45742</v>
      </c>
      <c r="BK822" s="279">
        <v>45742</v>
      </c>
      <c r="BL822" s="431" t="s">
        <v>2926</v>
      </c>
      <c r="BM822" s="272"/>
      <c r="BN822" s="422">
        <v>2</v>
      </c>
      <c r="BO822" s="422">
        <v>6</v>
      </c>
      <c r="BP822" s="303"/>
      <c r="BQ822" s="293">
        <v>45741</v>
      </c>
      <c r="BR822" s="284" t="s">
        <v>2927</v>
      </c>
      <c r="BS822" s="280" t="str">
        <f>IF(_DBcomps[[#This Row],[Problem]]="","Yes","No")</f>
        <v>Yes</v>
      </c>
      <c r="BT822" s="273"/>
      <c r="BU822" s="273"/>
      <c r="BV822" s="273">
        <v>1</v>
      </c>
      <c r="BW822" s="273"/>
      <c r="BX822" s="273">
        <v>15</v>
      </c>
      <c r="BY822" s="279" t="s">
        <v>1276</v>
      </c>
      <c r="BZ822" s="267"/>
      <c r="CA822" s="279"/>
      <c r="CB822" s="279"/>
      <c r="CC822" s="279"/>
      <c r="CD822" s="1283"/>
      <c r="CE822" s="245"/>
      <c r="CF822" s="245"/>
      <c r="CG822" s="245"/>
    </row>
    <row r="823" spans="1:85">
      <c r="A823" s="265" t="s">
        <v>58</v>
      </c>
      <c r="B823" s="2" t="s">
        <v>92</v>
      </c>
      <c r="C823" s="2" t="s">
        <v>91</v>
      </c>
      <c r="D823" s="265" t="s">
        <v>3208</v>
      </c>
      <c r="E823" s="265">
        <v>45743</v>
      </c>
      <c r="F823" s="266" t="str">
        <f>IF(_DBcomps[[#This Row],[Lab RTS]]="","No","Yes")</f>
        <v>Yes</v>
      </c>
      <c r="G823" s="267">
        <v>9.11</v>
      </c>
      <c r="H823" s="267"/>
      <c r="I823" s="267"/>
      <c r="J823" s="267"/>
      <c r="K823" s="267"/>
      <c r="L823" s="268"/>
      <c r="M823" s="275"/>
      <c r="N823" s="267"/>
      <c r="O823" s="267"/>
      <c r="P823" s="275"/>
      <c r="Q823" s="269">
        <v>48.8</v>
      </c>
      <c r="R823" s="270"/>
      <c r="S823" s="307">
        <v>9.9239999999999995</v>
      </c>
      <c r="T823" s="271">
        <v>10.66</v>
      </c>
      <c r="U823" s="267"/>
      <c r="V823" s="268"/>
      <c r="W823" s="267"/>
      <c r="X823" s="270"/>
      <c r="Y823" s="274"/>
      <c r="Z823" s="290"/>
      <c r="AA823" s="274"/>
      <c r="AB823" s="275"/>
      <c r="AC823" s="274"/>
      <c r="AD823" s="265"/>
      <c r="AE823" s="274"/>
      <c r="AF823" s="274"/>
      <c r="AG823" s="275"/>
      <c r="AH823" s="274"/>
      <c r="AI823" s="274"/>
      <c r="AJ823" s="275"/>
      <c r="AK823" s="270"/>
      <c r="AL823" s="274"/>
      <c r="AM823" s="275"/>
      <c r="AN823" s="274"/>
      <c r="AO823" s="275"/>
      <c r="AP823" s="274"/>
      <c r="AQ823" s="277">
        <f t="shared" si="116"/>
        <v>3</v>
      </c>
      <c r="AR823" s="275" t="s">
        <v>1295</v>
      </c>
      <c r="AS823" s="267"/>
      <c r="AT823" s="273" t="s">
        <v>1402</v>
      </c>
      <c r="AU823" s="272"/>
      <c r="AV823" s="267"/>
      <c r="AW823" s="268"/>
      <c r="AX823" s="273"/>
      <c r="AY823" s="273"/>
      <c r="AZ823" s="275"/>
      <c r="BA823" s="268"/>
      <c r="BB823" s="268"/>
      <c r="BC823" s="268"/>
      <c r="BD823" s="268"/>
      <c r="BE823" s="267"/>
      <c r="BF823" s="275"/>
      <c r="BG823" s="275"/>
      <c r="BH823" s="275"/>
      <c r="BI823" s="275"/>
      <c r="BJ823" s="278">
        <v>45756</v>
      </c>
      <c r="BK823" s="279">
        <v>45756</v>
      </c>
      <c r="BL823" s="431" t="s">
        <v>3210</v>
      </c>
      <c r="BM823" s="272"/>
      <c r="BN823" s="422">
        <v>2</v>
      </c>
      <c r="BO823" s="422">
        <v>6</v>
      </c>
      <c r="BP823" s="303"/>
      <c r="BQ823" s="293">
        <v>45743</v>
      </c>
      <c r="BR823" s="284" t="s">
        <v>3212</v>
      </c>
      <c r="BS823" s="280" t="str">
        <f>IF(_DBcomps[[#This Row],[Problem]]="","Yes","No")</f>
        <v>Yes</v>
      </c>
      <c r="BT823" s="304"/>
      <c r="BU823" s="273"/>
      <c r="BV823" s="273">
        <v>1</v>
      </c>
      <c r="BW823" s="273"/>
      <c r="BX823" s="273">
        <v>15</v>
      </c>
      <c r="BY823" s="279" t="s">
        <v>1276</v>
      </c>
      <c r="BZ823" s="267"/>
      <c r="CA823" s="279"/>
      <c r="CB823" s="279"/>
      <c r="CC823" s="279"/>
      <c r="CD823" s="1283"/>
      <c r="CE823" s="245"/>
      <c r="CF823" s="245"/>
      <c r="CG823" s="245"/>
    </row>
    <row r="824" spans="1:85">
      <c r="A824" s="265" t="s">
        <v>58</v>
      </c>
      <c r="B824" s="2" t="s">
        <v>92</v>
      </c>
      <c r="C824" s="2" t="s">
        <v>91</v>
      </c>
      <c r="D824" s="265" t="s">
        <v>3209</v>
      </c>
      <c r="E824" s="265">
        <v>45748</v>
      </c>
      <c r="F824" s="266" t="str">
        <f>IF(_DBcomps[[#This Row],[Lab RTS]]="","No","Yes")</f>
        <v>Yes</v>
      </c>
      <c r="G824" s="267">
        <v>9.14</v>
      </c>
      <c r="H824" s="267"/>
      <c r="I824" s="267"/>
      <c r="J824" s="267"/>
      <c r="K824" s="267"/>
      <c r="L824" s="268"/>
      <c r="M824" s="275"/>
      <c r="N824" s="267"/>
      <c r="O824" s="267"/>
      <c r="P824" s="275"/>
      <c r="Q824" s="269">
        <v>42.9</v>
      </c>
      <c r="R824" s="270"/>
      <c r="S824" s="307">
        <v>9.9480000000000004</v>
      </c>
      <c r="T824" s="271">
        <v>10.73</v>
      </c>
      <c r="U824" s="267"/>
      <c r="V824" s="268"/>
      <c r="W824" s="267"/>
      <c r="X824" s="270"/>
      <c r="Y824" s="274"/>
      <c r="Z824" s="290"/>
      <c r="AA824" s="274"/>
      <c r="AB824" s="275"/>
      <c r="AC824" s="274"/>
      <c r="AD824" s="265"/>
      <c r="AE824" s="274"/>
      <c r="AF824" s="274"/>
      <c r="AG824" s="275"/>
      <c r="AH824" s="274"/>
      <c r="AI824" s="274"/>
      <c r="AJ824" s="275"/>
      <c r="AK824" s="270"/>
      <c r="AL824" s="274"/>
      <c r="AM824" s="275"/>
      <c r="AN824" s="274"/>
      <c r="AO824" s="275"/>
      <c r="AP824" s="274"/>
      <c r="AQ824" s="277">
        <f t="shared" si="116"/>
        <v>4</v>
      </c>
      <c r="AR824" s="275" t="s">
        <v>1295</v>
      </c>
      <c r="AS824" s="267"/>
      <c r="AT824" s="273" t="s">
        <v>1402</v>
      </c>
      <c r="AU824" s="272"/>
      <c r="AV824" s="267"/>
      <c r="AW824" s="268"/>
      <c r="AX824" s="273"/>
      <c r="AY824" s="273"/>
      <c r="AZ824" s="275"/>
      <c r="BA824" s="268"/>
      <c r="BB824" s="268"/>
      <c r="BC824" s="268"/>
      <c r="BD824" s="268"/>
      <c r="BE824" s="267"/>
      <c r="BF824" s="275"/>
      <c r="BG824" s="275"/>
      <c r="BH824" s="275"/>
      <c r="BI824" s="275"/>
      <c r="BJ824" s="278">
        <v>45756</v>
      </c>
      <c r="BK824" s="279">
        <v>45756</v>
      </c>
      <c r="BL824" s="431" t="s">
        <v>3211</v>
      </c>
      <c r="BM824" s="272"/>
      <c r="BN824" s="422">
        <v>2</v>
      </c>
      <c r="BO824" s="422">
        <v>6</v>
      </c>
      <c r="BP824" s="303"/>
      <c r="BQ824" s="293">
        <v>45747</v>
      </c>
      <c r="BR824" s="284" t="s">
        <v>3213</v>
      </c>
      <c r="BS824" s="280" t="str">
        <f>IF(_DBcomps[[#This Row],[Problem]]="","Yes","No")</f>
        <v>Yes</v>
      </c>
      <c r="BT824" s="304"/>
      <c r="BU824" s="273"/>
      <c r="BV824" s="273">
        <v>1</v>
      </c>
      <c r="BW824" s="273"/>
      <c r="BX824" s="273">
        <v>15</v>
      </c>
      <c r="BY824" s="279" t="s">
        <v>1276</v>
      </c>
      <c r="BZ824" s="267"/>
      <c r="CA824" s="279"/>
      <c r="CB824" s="279"/>
      <c r="CC824" s="279"/>
      <c r="CD824" s="1283"/>
      <c r="CE824" s="245"/>
      <c r="CF824" s="245"/>
      <c r="CG824" s="245"/>
    </row>
    <row r="825" spans="1:85">
      <c r="A825" s="265" t="s">
        <v>58</v>
      </c>
      <c r="B825" s="2" t="s">
        <v>92</v>
      </c>
      <c r="C825" s="2" t="s">
        <v>91</v>
      </c>
      <c r="D825" s="265" t="s">
        <v>3197</v>
      </c>
      <c r="E825" s="265">
        <v>45755</v>
      </c>
      <c r="F825" s="266" t="str">
        <f>IF(_DBcomps[[#This Row],[Lab RTS]]="","No","Yes")</f>
        <v>Yes</v>
      </c>
      <c r="G825" s="267">
        <v>9.0299999999999994</v>
      </c>
      <c r="H825" s="267"/>
      <c r="I825" s="267"/>
      <c r="J825" s="267"/>
      <c r="K825" s="267"/>
      <c r="L825" s="268"/>
      <c r="M825" s="275"/>
      <c r="N825" s="267"/>
      <c r="O825" s="267"/>
      <c r="P825" s="275"/>
      <c r="Q825" s="269">
        <v>48.8</v>
      </c>
      <c r="R825" s="270"/>
      <c r="S825" s="307">
        <v>9.9429999999999996</v>
      </c>
      <c r="T825" s="271">
        <v>10.41</v>
      </c>
      <c r="U825" s="267"/>
      <c r="V825" s="268"/>
      <c r="W825" s="267"/>
      <c r="X825" s="270"/>
      <c r="Y825" s="274"/>
      <c r="Z825" s="290"/>
      <c r="AA825" s="274"/>
      <c r="AB825" s="275"/>
      <c r="AC825" s="274"/>
      <c r="AD825" s="265"/>
      <c r="AE825" s="274"/>
      <c r="AF825" s="274"/>
      <c r="AG825" s="275"/>
      <c r="AH825" s="274"/>
      <c r="AI825" s="274"/>
      <c r="AJ825" s="275"/>
      <c r="AK825" s="270"/>
      <c r="AL825" s="274"/>
      <c r="AM825" s="275"/>
      <c r="AN825" s="274"/>
      <c r="AO825" s="275"/>
      <c r="AP825" s="274"/>
      <c r="AQ825" s="277">
        <f t="shared" si="116"/>
        <v>4</v>
      </c>
      <c r="AR825" s="275" t="s">
        <v>1295</v>
      </c>
      <c r="AS825" s="267"/>
      <c r="AT825" s="273" t="s">
        <v>1402</v>
      </c>
      <c r="AU825" s="272"/>
      <c r="AV825" s="267"/>
      <c r="AW825" s="268"/>
      <c r="AX825" s="273"/>
      <c r="AY825" s="273"/>
      <c r="AZ825" s="275"/>
      <c r="BA825" s="268"/>
      <c r="BB825" s="268"/>
      <c r="BC825" s="268"/>
      <c r="BD825" s="268"/>
      <c r="BE825" s="267"/>
      <c r="BF825" s="275"/>
      <c r="BG825" s="275"/>
      <c r="BH825" s="275"/>
      <c r="BI825" s="275"/>
      <c r="BJ825" s="278">
        <v>45755</v>
      </c>
      <c r="BK825" s="279">
        <v>45755</v>
      </c>
      <c r="BL825" s="431" t="s">
        <v>3198</v>
      </c>
      <c r="BM825" s="272"/>
      <c r="BN825" s="422">
        <v>2</v>
      </c>
      <c r="BO825" s="422">
        <v>6</v>
      </c>
      <c r="BP825" s="303"/>
      <c r="BQ825" s="293">
        <v>45755</v>
      </c>
      <c r="BR825" s="284" t="s">
        <v>3199</v>
      </c>
      <c r="BS825" s="280" t="str">
        <f>IF(_DBcomps[[#This Row],[Problem]]="","Yes","No")</f>
        <v>Yes</v>
      </c>
      <c r="BT825" s="304"/>
      <c r="BU825" s="273"/>
      <c r="BV825" s="273">
        <v>1</v>
      </c>
      <c r="BW825" s="273"/>
      <c r="BX825" s="273">
        <v>15</v>
      </c>
      <c r="BY825" s="279" t="s">
        <v>1276</v>
      </c>
      <c r="BZ825" s="267"/>
      <c r="CA825" s="279"/>
      <c r="CB825" s="279"/>
      <c r="CC825" s="279"/>
      <c r="CD825" s="1283"/>
      <c r="CE825" s="245"/>
      <c r="CF825" s="245"/>
      <c r="CG825" s="245"/>
    </row>
    <row r="826" spans="1:85">
      <c r="A826" s="265" t="s">
        <v>58</v>
      </c>
      <c r="B826" s="2" t="s">
        <v>92</v>
      </c>
      <c r="C826" s="2" t="s">
        <v>91</v>
      </c>
      <c r="D826" s="265" t="s">
        <v>3236</v>
      </c>
      <c r="E826" s="265">
        <v>45756</v>
      </c>
      <c r="F826" s="266" t="str">
        <f>IF(_DBcomps[[#This Row],[Lab RTS]]="","No","Yes")</f>
        <v>Yes</v>
      </c>
      <c r="G826" s="267">
        <v>9.09</v>
      </c>
      <c r="H826" s="267"/>
      <c r="I826" s="267"/>
      <c r="J826" s="267"/>
      <c r="K826" s="267"/>
      <c r="L826" s="268"/>
      <c r="M826" s="275"/>
      <c r="N826" s="267"/>
      <c r="O826" s="267"/>
      <c r="P826" s="275"/>
      <c r="Q826" s="269">
        <v>46.2</v>
      </c>
      <c r="R826" s="270"/>
      <c r="S826" s="307">
        <v>9.9529999999999994</v>
      </c>
      <c r="T826" s="271">
        <v>10.6</v>
      </c>
      <c r="U826" s="267"/>
      <c r="V826" s="268"/>
      <c r="W826" s="267"/>
      <c r="X826" s="270"/>
      <c r="Y826" s="274"/>
      <c r="Z826" s="290"/>
      <c r="AA826" s="274"/>
      <c r="AB826" s="275"/>
      <c r="AC826" s="274"/>
      <c r="AD826" s="265"/>
      <c r="AE826" s="274"/>
      <c r="AF826" s="274"/>
      <c r="AG826" s="275"/>
      <c r="AH826" s="274"/>
      <c r="AI826" s="274"/>
      <c r="AJ826" s="275"/>
      <c r="AK826" s="270"/>
      <c r="AL826" s="274"/>
      <c r="AM826" s="275"/>
      <c r="AN826" s="274"/>
      <c r="AO826" s="275"/>
      <c r="AP826" s="274"/>
      <c r="AQ826" s="277">
        <f t="shared" si="116"/>
        <v>4</v>
      </c>
      <c r="AR826" s="275" t="s">
        <v>1295</v>
      </c>
      <c r="AS826" s="267"/>
      <c r="AT826" s="273" t="s">
        <v>1402</v>
      </c>
      <c r="AU826" s="272"/>
      <c r="AV826" s="267"/>
      <c r="AW826" s="268"/>
      <c r="AX826" s="273"/>
      <c r="AY826" s="273"/>
      <c r="AZ826" s="275"/>
      <c r="BA826" s="268"/>
      <c r="BB826" s="268"/>
      <c r="BC826" s="268"/>
      <c r="BD826" s="268"/>
      <c r="BE826" s="267"/>
      <c r="BF826" s="275"/>
      <c r="BG826" s="275"/>
      <c r="BH826" s="275"/>
      <c r="BI826" s="275"/>
      <c r="BJ826" s="278">
        <v>45756</v>
      </c>
      <c r="BK826" s="279">
        <v>45756</v>
      </c>
      <c r="BL826" s="431" t="s">
        <v>3237</v>
      </c>
      <c r="BM826" s="272"/>
      <c r="BN826" s="422">
        <v>2</v>
      </c>
      <c r="BO826" s="422">
        <v>6</v>
      </c>
      <c r="BP826" s="303"/>
      <c r="BQ826" s="293">
        <v>45756</v>
      </c>
      <c r="BR826" s="284" t="s">
        <v>2927</v>
      </c>
      <c r="BS826" s="280" t="str">
        <f>IF(_DBcomps[[#This Row],[Problem]]="","Yes","No")</f>
        <v>Yes</v>
      </c>
      <c r="BT826" s="304"/>
      <c r="BU826" s="273"/>
      <c r="BV826" s="273">
        <v>1</v>
      </c>
      <c r="BW826" s="273"/>
      <c r="BX826" s="273">
        <v>15</v>
      </c>
      <c r="BY826" s="279" t="s">
        <v>1276</v>
      </c>
      <c r="BZ826" s="267"/>
      <c r="CA826" s="279"/>
      <c r="CB826" s="279"/>
      <c r="CC826" s="279"/>
      <c r="CD826" s="1283"/>
      <c r="CE826" s="245"/>
      <c r="CF826" s="245"/>
      <c r="CG826" s="245"/>
    </row>
    <row r="827" spans="1:85">
      <c r="A827" s="265" t="s">
        <v>58</v>
      </c>
      <c r="B827" s="2" t="s">
        <v>92</v>
      </c>
      <c r="C827" s="2" t="s">
        <v>91</v>
      </c>
      <c r="D827" s="265" t="s">
        <v>3274</v>
      </c>
      <c r="E827" s="265">
        <v>45757</v>
      </c>
      <c r="F827" s="266" t="str">
        <f>IF(_DBcomps[[#This Row],[Lab RTS]]="","No","Yes")</f>
        <v>Yes</v>
      </c>
      <c r="G827" s="267">
        <v>9.11</v>
      </c>
      <c r="H827" s="267"/>
      <c r="I827" s="267"/>
      <c r="J827" s="267"/>
      <c r="K827" s="267"/>
      <c r="L827" s="268"/>
      <c r="M827" s="275"/>
      <c r="N827" s="267"/>
      <c r="O827" s="267"/>
      <c r="P827" s="275"/>
      <c r="Q827" s="269">
        <v>53.4</v>
      </c>
      <c r="R827" s="270"/>
      <c r="S827" s="307">
        <v>9.9559999999999995</v>
      </c>
      <c r="T827" s="271">
        <v>10.69</v>
      </c>
      <c r="U827" s="267"/>
      <c r="V827" s="268"/>
      <c r="W827" s="267"/>
      <c r="X827" s="270"/>
      <c r="Y827" s="274"/>
      <c r="Z827" s="290"/>
      <c r="AA827" s="274"/>
      <c r="AB827" s="275"/>
      <c r="AC827" s="274"/>
      <c r="AD827" s="265"/>
      <c r="AE827" s="274"/>
      <c r="AF827" s="274"/>
      <c r="AG827" s="275"/>
      <c r="AH827" s="274"/>
      <c r="AI827" s="274"/>
      <c r="AJ827" s="275"/>
      <c r="AK827" s="270"/>
      <c r="AL827" s="274"/>
      <c r="AM827" s="275"/>
      <c r="AN827" s="274"/>
      <c r="AO827" s="275"/>
      <c r="AP827" s="274"/>
      <c r="AQ827" s="277">
        <f t="shared" ref="AQ827:AQ832" si="117">MONTH(E827)</f>
        <v>4</v>
      </c>
      <c r="AR827" s="275" t="s">
        <v>1295</v>
      </c>
      <c r="AS827" s="267"/>
      <c r="AT827" s="273" t="s">
        <v>1402</v>
      </c>
      <c r="AU827" s="272"/>
      <c r="AV827" s="267"/>
      <c r="AW827" s="268"/>
      <c r="AX827" s="273"/>
      <c r="AY827" s="273"/>
      <c r="AZ827" s="275"/>
      <c r="BA827" s="268"/>
      <c r="BB827" s="268"/>
      <c r="BC827" s="268"/>
      <c r="BD827" s="268"/>
      <c r="BE827" s="267"/>
      <c r="BF827" s="275"/>
      <c r="BG827" s="275"/>
      <c r="BH827" s="275"/>
      <c r="BI827" s="275"/>
      <c r="BJ827" s="278">
        <v>45757</v>
      </c>
      <c r="BK827" s="279">
        <v>45757</v>
      </c>
      <c r="BL827" s="431" t="s">
        <v>3275</v>
      </c>
      <c r="BM827" s="272"/>
      <c r="BN827" s="422">
        <v>2</v>
      </c>
      <c r="BO827" s="422">
        <v>6</v>
      </c>
      <c r="BP827" s="303"/>
      <c r="BQ827" s="293">
        <v>45757</v>
      </c>
      <c r="BR827" s="284" t="s">
        <v>3276</v>
      </c>
      <c r="BS827" s="280" t="str">
        <f>IF(_DBcomps[[#This Row],[Problem]]="","Yes","No")</f>
        <v>Yes</v>
      </c>
      <c r="BT827" s="304"/>
      <c r="BU827" s="273"/>
      <c r="BV827" s="273">
        <v>1</v>
      </c>
      <c r="BW827" s="273"/>
      <c r="BX827" s="273">
        <v>15</v>
      </c>
      <c r="BY827" s="279" t="s">
        <v>1276</v>
      </c>
      <c r="BZ827" s="267"/>
      <c r="CA827" s="279"/>
      <c r="CB827" s="279"/>
      <c r="CC827" s="279"/>
      <c r="CD827" s="1283"/>
      <c r="CE827" s="245"/>
      <c r="CF827" s="245"/>
      <c r="CG827" s="245"/>
    </row>
    <row r="828" spans="1:85">
      <c r="A828" s="265" t="s">
        <v>58</v>
      </c>
      <c r="B828" s="2" t="s">
        <v>92</v>
      </c>
      <c r="C828" s="2" t="s">
        <v>91</v>
      </c>
      <c r="D828" s="265" t="s">
        <v>3319</v>
      </c>
      <c r="E828" s="265">
        <v>45759</v>
      </c>
      <c r="F828" s="266" t="str">
        <f>IF(_DBcomps[[#This Row],[Lab RTS]]="","No","Yes")</f>
        <v>Yes</v>
      </c>
      <c r="G828" s="267">
        <v>9.09</v>
      </c>
      <c r="H828" s="267"/>
      <c r="I828" s="267"/>
      <c r="J828" s="267"/>
      <c r="K828" s="267"/>
      <c r="L828" s="268"/>
      <c r="M828" s="275"/>
      <c r="N828" s="267"/>
      <c r="O828" s="267"/>
      <c r="P828" s="275"/>
      <c r="Q828" s="269">
        <v>42</v>
      </c>
      <c r="R828" s="270"/>
      <c r="S828" s="307">
        <v>9.9459999999999997</v>
      </c>
      <c r="T828" s="271">
        <v>10.85</v>
      </c>
      <c r="U828" s="267"/>
      <c r="V828" s="268"/>
      <c r="W828" s="267"/>
      <c r="X828" s="270"/>
      <c r="Y828" s="274"/>
      <c r="Z828" s="290"/>
      <c r="AA828" s="274"/>
      <c r="AB828" s="275"/>
      <c r="AC828" s="274"/>
      <c r="AD828" s="265"/>
      <c r="AE828" s="274"/>
      <c r="AF828" s="274"/>
      <c r="AG828" s="275"/>
      <c r="AH828" s="274"/>
      <c r="AI828" s="274"/>
      <c r="AJ828" s="275"/>
      <c r="AK828" s="270"/>
      <c r="AL828" s="274"/>
      <c r="AM828" s="275"/>
      <c r="AN828" s="274"/>
      <c r="AO828" s="275"/>
      <c r="AP828" s="274"/>
      <c r="AQ828" s="277">
        <f t="shared" si="117"/>
        <v>4</v>
      </c>
      <c r="AR828" s="275" t="s">
        <v>1295</v>
      </c>
      <c r="AS828" s="267"/>
      <c r="AT828" s="273" t="s">
        <v>1402</v>
      </c>
      <c r="AU828" s="272"/>
      <c r="AV828" s="267"/>
      <c r="AW828" s="268"/>
      <c r="AX828" s="273"/>
      <c r="AY828" s="273"/>
      <c r="AZ828" s="275"/>
      <c r="BA828" s="268"/>
      <c r="BB828" s="268"/>
      <c r="BC828" s="268"/>
      <c r="BD828" s="268"/>
      <c r="BE828" s="267"/>
      <c r="BF828" s="275"/>
      <c r="BG828" s="275"/>
      <c r="BH828" s="275"/>
      <c r="BI828" s="275"/>
      <c r="BJ828" s="278">
        <v>45760</v>
      </c>
      <c r="BK828" s="279">
        <v>45760</v>
      </c>
      <c r="BL828" s="431" t="s">
        <v>3320</v>
      </c>
      <c r="BM828" s="272"/>
      <c r="BN828" s="422">
        <v>2</v>
      </c>
      <c r="BO828" s="422">
        <v>6</v>
      </c>
      <c r="BP828" s="303"/>
      <c r="BQ828" s="293">
        <v>45758</v>
      </c>
      <c r="BR828" s="284" t="s">
        <v>3321</v>
      </c>
      <c r="BS828" s="280" t="str">
        <f>IF(_DBcomps[[#This Row],[Problem]]="","Yes","No")</f>
        <v>Yes</v>
      </c>
      <c r="BT828" s="1083"/>
      <c r="BU828" s="273"/>
      <c r="BV828" s="273">
        <v>1</v>
      </c>
      <c r="BW828" s="273"/>
      <c r="BX828" s="273">
        <v>15</v>
      </c>
      <c r="BY828" s="279" t="s">
        <v>1276</v>
      </c>
      <c r="BZ828" s="267"/>
      <c r="CA828" s="279"/>
      <c r="CB828" s="279"/>
      <c r="CC828" s="279"/>
      <c r="CD828" s="1283"/>
      <c r="CE828" s="245"/>
      <c r="CF828" s="245"/>
      <c r="CG828" s="245"/>
    </row>
    <row r="829" spans="1:85">
      <c r="A829" s="265" t="s">
        <v>58</v>
      </c>
      <c r="B829" s="2" t="s">
        <v>92</v>
      </c>
      <c r="C829" s="2" t="s">
        <v>91</v>
      </c>
      <c r="D829" s="265" t="s">
        <v>3653</v>
      </c>
      <c r="E829" s="265">
        <v>45778</v>
      </c>
      <c r="F829" s="266" t="str">
        <f>IF(_DBcomps[[#This Row],[Lab RTS]]="","No","Yes")</f>
        <v>Yes</v>
      </c>
      <c r="G829" s="267">
        <v>9.0500000000000007</v>
      </c>
      <c r="H829" s="267"/>
      <c r="I829" s="267"/>
      <c r="J829" s="267"/>
      <c r="K829" s="267"/>
      <c r="L829" s="268"/>
      <c r="M829" s="275"/>
      <c r="N829" s="267"/>
      <c r="O829" s="267"/>
      <c r="P829" s="275"/>
      <c r="Q829" s="269">
        <v>50.7</v>
      </c>
      <c r="R829" s="270"/>
      <c r="S829" s="307">
        <v>9.9710000000000001</v>
      </c>
      <c r="T829" s="271">
        <v>10.54</v>
      </c>
      <c r="U829" s="267"/>
      <c r="V829" s="268"/>
      <c r="W829" s="267"/>
      <c r="X829" s="270"/>
      <c r="Y829" s="274"/>
      <c r="Z829" s="290"/>
      <c r="AA829" s="274"/>
      <c r="AB829" s="275"/>
      <c r="AC829" s="274"/>
      <c r="AD829" s="265"/>
      <c r="AE829" s="274"/>
      <c r="AF829" s="274"/>
      <c r="AG829" s="275"/>
      <c r="AH829" s="274"/>
      <c r="AI829" s="274"/>
      <c r="AJ829" s="275"/>
      <c r="AK829" s="270"/>
      <c r="AL829" s="274"/>
      <c r="AM829" s="275"/>
      <c r="AN829" s="274"/>
      <c r="AO829" s="275"/>
      <c r="AP829" s="274"/>
      <c r="AQ829" s="277">
        <f t="shared" si="117"/>
        <v>5</v>
      </c>
      <c r="AR829" s="275" t="s">
        <v>1295</v>
      </c>
      <c r="AS829" s="267"/>
      <c r="AT829" s="273" t="s">
        <v>1402</v>
      </c>
      <c r="AU829" s="272"/>
      <c r="AV829" s="267"/>
      <c r="AW829" s="268"/>
      <c r="AX829" s="273"/>
      <c r="AY829" s="273"/>
      <c r="AZ829" s="275"/>
      <c r="BA829" s="268"/>
      <c r="BB829" s="268"/>
      <c r="BC829" s="268"/>
      <c r="BD829" s="268"/>
      <c r="BE829" s="267"/>
      <c r="BF829" s="275"/>
      <c r="BG829" s="275"/>
      <c r="BH829" s="275"/>
      <c r="BI829" s="275"/>
      <c r="BJ829" s="278">
        <v>45779</v>
      </c>
      <c r="BK829" s="279">
        <v>45779</v>
      </c>
      <c r="BL829" s="431" t="s">
        <v>3654</v>
      </c>
      <c r="BM829" s="272"/>
      <c r="BN829" s="422">
        <v>2</v>
      </c>
      <c r="BO829" s="422">
        <v>6</v>
      </c>
      <c r="BP829" s="303"/>
      <c r="BQ829" s="293">
        <v>45777</v>
      </c>
      <c r="BR829" s="284" t="s">
        <v>3655</v>
      </c>
      <c r="BS829" s="280" t="str">
        <f>IF(_DBcomps[[#This Row],[Problem]]="","Yes","No")</f>
        <v>Yes</v>
      </c>
      <c r="BT829" s="1083"/>
      <c r="BU829" s="273"/>
      <c r="BV829" s="273">
        <v>1</v>
      </c>
      <c r="BW829" s="273"/>
      <c r="BX829" s="273">
        <v>15</v>
      </c>
      <c r="BY829" s="279" t="s">
        <v>1276</v>
      </c>
      <c r="BZ829" s="267"/>
      <c r="CA829" s="279"/>
      <c r="CB829" s="279"/>
      <c r="CC829" s="279"/>
      <c r="CD829" s="1283"/>
      <c r="CE829" s="245"/>
      <c r="CF829" s="245"/>
      <c r="CG829" s="245"/>
    </row>
    <row r="830" spans="1:85">
      <c r="A830" s="265" t="s">
        <v>58</v>
      </c>
      <c r="B830" s="2" t="s">
        <v>92</v>
      </c>
      <c r="C830" s="2" t="s">
        <v>91</v>
      </c>
      <c r="D830" s="265" t="s">
        <v>3839</v>
      </c>
      <c r="E830" s="265">
        <v>45783</v>
      </c>
      <c r="F830" s="266" t="str">
        <f>IF(_DBcomps[[#This Row],[Lab RTS]]="","No","Yes")</f>
        <v>Yes</v>
      </c>
      <c r="G830" s="267">
        <v>9.11</v>
      </c>
      <c r="H830" s="267"/>
      <c r="I830" s="267"/>
      <c r="J830" s="267"/>
      <c r="K830" s="267"/>
      <c r="L830" s="268"/>
      <c r="M830" s="275"/>
      <c r="N830" s="267"/>
      <c r="O830" s="267"/>
      <c r="P830" s="275"/>
      <c r="Q830" s="269">
        <v>48.1</v>
      </c>
      <c r="R830" s="270"/>
      <c r="S830" s="307">
        <v>9.9909999999999997</v>
      </c>
      <c r="T830" s="271">
        <v>10.53</v>
      </c>
      <c r="U830" s="267"/>
      <c r="V830" s="268"/>
      <c r="W830" s="267"/>
      <c r="X830" s="270"/>
      <c r="Y830" s="274"/>
      <c r="Z830" s="290"/>
      <c r="AA830" s="274"/>
      <c r="AB830" s="275"/>
      <c r="AC830" s="274"/>
      <c r="AD830" s="265"/>
      <c r="AE830" s="274"/>
      <c r="AF830" s="274"/>
      <c r="AG830" s="275"/>
      <c r="AH830" s="274"/>
      <c r="AI830" s="274"/>
      <c r="AJ830" s="275"/>
      <c r="AK830" s="270"/>
      <c r="AL830" s="274"/>
      <c r="AM830" s="275"/>
      <c r="AN830" s="274"/>
      <c r="AO830" s="275"/>
      <c r="AP830" s="274"/>
      <c r="AQ830" s="277">
        <f t="shared" si="117"/>
        <v>5</v>
      </c>
      <c r="AR830" s="275" t="s">
        <v>1295</v>
      </c>
      <c r="AS830" s="267"/>
      <c r="AT830" s="273" t="s">
        <v>1402</v>
      </c>
      <c r="AU830" s="272"/>
      <c r="AV830" s="267"/>
      <c r="AW830" s="268"/>
      <c r="AX830" s="273"/>
      <c r="AY830" s="273"/>
      <c r="AZ830" s="275"/>
      <c r="BA830" s="268"/>
      <c r="BB830" s="268"/>
      <c r="BC830" s="268"/>
      <c r="BD830" s="268"/>
      <c r="BE830" s="267"/>
      <c r="BF830" s="275"/>
      <c r="BG830" s="275"/>
      <c r="BH830" s="275"/>
      <c r="BI830" s="275"/>
      <c r="BJ830" s="278">
        <v>45789</v>
      </c>
      <c r="BK830" s="279">
        <v>45789</v>
      </c>
      <c r="BL830" s="431" t="s">
        <v>3840</v>
      </c>
      <c r="BM830" s="272"/>
      <c r="BN830" s="422">
        <v>2</v>
      </c>
      <c r="BO830" s="422">
        <v>6</v>
      </c>
      <c r="BP830" s="303"/>
      <c r="BQ830" s="293">
        <v>45782</v>
      </c>
      <c r="BR830" s="284" t="s">
        <v>3841</v>
      </c>
      <c r="BS830" s="280" t="str">
        <f>IF(_DBcomps[[#This Row],[Problem]]="","Yes","No")</f>
        <v>Yes</v>
      </c>
      <c r="BT830" s="1083"/>
      <c r="BU830" s="273"/>
      <c r="BV830" s="273">
        <v>1</v>
      </c>
      <c r="BW830" s="273"/>
      <c r="BX830" s="273">
        <v>15</v>
      </c>
      <c r="BY830" s="279" t="s">
        <v>1276</v>
      </c>
      <c r="BZ830" s="267"/>
      <c r="CA830" s="279"/>
      <c r="CB830" s="279"/>
      <c r="CC830" s="279"/>
      <c r="CD830" s="1283"/>
      <c r="CE830" s="245"/>
      <c r="CF830" s="245"/>
      <c r="CG830" s="245"/>
    </row>
    <row r="831" spans="1:85">
      <c r="A831" s="265" t="s">
        <v>58</v>
      </c>
      <c r="B831" s="2" t="s">
        <v>92</v>
      </c>
      <c r="C831" s="2" t="s">
        <v>91</v>
      </c>
      <c r="D831" s="265" t="s">
        <v>3837</v>
      </c>
      <c r="E831" s="265">
        <v>45789</v>
      </c>
      <c r="F831" s="266" t="str">
        <f>IF(_DBcomps[[#This Row],[Lab RTS]]="","No","Yes")</f>
        <v>Yes</v>
      </c>
      <c r="G831" s="267">
        <v>9.0399999999999991</v>
      </c>
      <c r="H831" s="267"/>
      <c r="I831" s="267"/>
      <c r="J831" s="267"/>
      <c r="K831" s="267"/>
      <c r="L831" s="268"/>
      <c r="M831" s="275"/>
      <c r="N831" s="267"/>
      <c r="O831" s="267"/>
      <c r="P831" s="275"/>
      <c r="Q831" s="269">
        <v>44</v>
      </c>
      <c r="R831" s="270"/>
      <c r="S831" s="307">
        <v>9.9559999999999995</v>
      </c>
      <c r="T831" s="271">
        <v>10.8</v>
      </c>
      <c r="U831" s="267"/>
      <c r="V831" s="268"/>
      <c r="W831" s="267"/>
      <c r="X831" s="270"/>
      <c r="Y831" s="274"/>
      <c r="Z831" s="290"/>
      <c r="AA831" s="274"/>
      <c r="AB831" s="275"/>
      <c r="AC831" s="274"/>
      <c r="AD831" s="265"/>
      <c r="AE831" s="274"/>
      <c r="AF831" s="274"/>
      <c r="AG831" s="275"/>
      <c r="AH831" s="274"/>
      <c r="AI831" s="274"/>
      <c r="AJ831" s="275"/>
      <c r="AK831" s="270"/>
      <c r="AL831" s="274"/>
      <c r="AM831" s="275"/>
      <c r="AN831" s="274"/>
      <c r="AO831" s="275"/>
      <c r="AP831" s="274"/>
      <c r="AQ831" s="277">
        <f t="shared" si="117"/>
        <v>5</v>
      </c>
      <c r="AR831" s="275" t="s">
        <v>1295</v>
      </c>
      <c r="AS831" s="267"/>
      <c r="AT831" s="273" t="s">
        <v>1402</v>
      </c>
      <c r="AU831" s="272"/>
      <c r="AV831" s="267"/>
      <c r="AW831" s="268"/>
      <c r="AX831" s="273"/>
      <c r="AY831" s="273"/>
      <c r="AZ831" s="275"/>
      <c r="BA831" s="268"/>
      <c r="BB831" s="268"/>
      <c r="BC831" s="268"/>
      <c r="BD831" s="268"/>
      <c r="BE831" s="267"/>
      <c r="BF831" s="275"/>
      <c r="BG831" s="275"/>
      <c r="BH831" s="275"/>
      <c r="BI831" s="275"/>
      <c r="BJ831" s="278">
        <v>45789</v>
      </c>
      <c r="BK831" s="279">
        <v>45789</v>
      </c>
      <c r="BL831" s="431" t="s">
        <v>3838</v>
      </c>
      <c r="BM831" s="272"/>
      <c r="BN831" s="422">
        <v>2</v>
      </c>
      <c r="BO831" s="422">
        <v>6</v>
      </c>
      <c r="BP831" s="303"/>
      <c r="BQ831" s="293">
        <v>45786</v>
      </c>
      <c r="BR831" s="284" t="s">
        <v>2927</v>
      </c>
      <c r="BS831" s="280" t="str">
        <f>IF(_DBcomps[[#This Row],[Problem]]="","Yes","No")</f>
        <v>Yes</v>
      </c>
      <c r="BT831" s="1083"/>
      <c r="BU831" s="273"/>
      <c r="BV831" s="273">
        <v>1</v>
      </c>
      <c r="BW831" s="273"/>
      <c r="BX831" s="273">
        <v>15</v>
      </c>
      <c r="BY831" s="279" t="s">
        <v>1276</v>
      </c>
      <c r="BZ831" s="267"/>
      <c r="CA831" s="279"/>
      <c r="CB831" s="279"/>
      <c r="CC831" s="279"/>
      <c r="CD831" s="1283"/>
      <c r="CE831" s="245"/>
      <c r="CF831" s="245"/>
      <c r="CG831" s="245"/>
    </row>
    <row r="832" spans="1:85">
      <c r="A832" s="265" t="s">
        <v>58</v>
      </c>
      <c r="B832" s="2" t="s">
        <v>92</v>
      </c>
      <c r="C832" s="2" t="s">
        <v>91</v>
      </c>
      <c r="D832" s="265" t="s">
        <v>3890</v>
      </c>
      <c r="E832" s="265">
        <v>45791</v>
      </c>
      <c r="F832" s="266" t="str">
        <f>IF(_DBcomps[[#This Row],[Lab RTS]]="","No","Yes")</f>
        <v>Yes</v>
      </c>
      <c r="G832" s="267">
        <v>9.0299999999999994</v>
      </c>
      <c r="H832" s="267"/>
      <c r="I832" s="267"/>
      <c r="J832" s="267"/>
      <c r="K832" s="267"/>
      <c r="L832" s="268"/>
      <c r="M832" s="275"/>
      <c r="N832" s="267"/>
      <c r="O832" s="267"/>
      <c r="P832" s="275"/>
      <c r="Q832" s="269">
        <v>51.1</v>
      </c>
      <c r="R832" s="270"/>
      <c r="S832" s="307">
        <v>9.98</v>
      </c>
      <c r="T832" s="271">
        <v>10.81</v>
      </c>
      <c r="U832" s="267"/>
      <c r="V832" s="268"/>
      <c r="W832" s="267"/>
      <c r="X832" s="270"/>
      <c r="Y832" s="274"/>
      <c r="Z832" s="290"/>
      <c r="AA832" s="274"/>
      <c r="AB832" s="275"/>
      <c r="AC832" s="274"/>
      <c r="AD832" s="265"/>
      <c r="AE832" s="274"/>
      <c r="AF832" s="274"/>
      <c r="AG832" s="275"/>
      <c r="AH832" s="274"/>
      <c r="AI832" s="274"/>
      <c r="AJ832" s="275"/>
      <c r="AK832" s="270"/>
      <c r="AL832" s="274"/>
      <c r="AM832" s="275"/>
      <c r="AN832" s="274"/>
      <c r="AO832" s="275"/>
      <c r="AP832" s="274"/>
      <c r="AQ832" s="277">
        <f t="shared" si="117"/>
        <v>5</v>
      </c>
      <c r="AR832" s="275" t="s">
        <v>1295</v>
      </c>
      <c r="AS832" s="267"/>
      <c r="AT832" s="273" t="s">
        <v>1402</v>
      </c>
      <c r="AU832" s="272"/>
      <c r="AV832" s="267"/>
      <c r="AW832" s="268"/>
      <c r="AX832" s="273"/>
      <c r="AY832" s="273"/>
      <c r="AZ832" s="275"/>
      <c r="BA832" s="268"/>
      <c r="BB832" s="268"/>
      <c r="BC832" s="268"/>
      <c r="BD832" s="268"/>
      <c r="BE832" s="267"/>
      <c r="BF832" s="275"/>
      <c r="BG832" s="275"/>
      <c r="BH832" s="275"/>
      <c r="BI832" s="275"/>
      <c r="BJ832" s="278">
        <v>45792</v>
      </c>
      <c r="BK832" s="279">
        <v>45792</v>
      </c>
      <c r="BL832" s="431" t="s">
        <v>3891</v>
      </c>
      <c r="BM832" s="272"/>
      <c r="BN832" s="422">
        <v>2</v>
      </c>
      <c r="BO832" s="422">
        <v>6</v>
      </c>
      <c r="BP832" s="303"/>
      <c r="BQ832" s="293">
        <v>45789</v>
      </c>
      <c r="BR832" s="284" t="s">
        <v>3892</v>
      </c>
      <c r="BS832" s="280" t="str">
        <f>IF(_DBcomps[[#This Row],[Problem]]="","Yes","No")</f>
        <v>Yes</v>
      </c>
      <c r="BT832" s="1083"/>
      <c r="BU832" s="273"/>
      <c r="BV832" s="273">
        <v>1</v>
      </c>
      <c r="BW832" s="273"/>
      <c r="BX832" s="273">
        <v>15</v>
      </c>
      <c r="BY832" s="279" t="s">
        <v>1276</v>
      </c>
      <c r="BZ832" s="267"/>
      <c r="CA832" s="279"/>
      <c r="CB832" s="279"/>
      <c r="CC832" s="279"/>
      <c r="CD832" s="1283"/>
      <c r="CE832" s="245"/>
      <c r="CF832" s="245"/>
      <c r="CG832" s="245"/>
    </row>
    <row r="833" spans="1:85">
      <c r="A833" s="265" t="s">
        <v>58</v>
      </c>
      <c r="B833" s="2" t="s">
        <v>92</v>
      </c>
      <c r="C833" s="2" t="s">
        <v>91</v>
      </c>
      <c r="D833" s="265" t="s">
        <v>3959</v>
      </c>
      <c r="E833" s="265">
        <v>45796</v>
      </c>
      <c r="F833" s="266" t="str">
        <f>IF(_DBcomps[[#This Row],[Lab RTS]]="","No","Yes")</f>
        <v>Yes</v>
      </c>
      <c r="G833" s="267">
        <v>9.09</v>
      </c>
      <c r="H833" s="267"/>
      <c r="I833" s="267"/>
      <c r="J833" s="267"/>
      <c r="K833" s="267"/>
      <c r="L833" s="268"/>
      <c r="M833" s="275"/>
      <c r="N833" s="267"/>
      <c r="O833" s="267"/>
      <c r="P833" s="275"/>
      <c r="Q833" s="269">
        <v>44.7</v>
      </c>
      <c r="R833" s="270"/>
      <c r="S833" s="307">
        <v>9.9580000000000002</v>
      </c>
      <c r="T833" s="271">
        <v>10.89</v>
      </c>
      <c r="U833" s="267"/>
      <c r="V833" s="268"/>
      <c r="W833" s="267"/>
      <c r="X833" s="270"/>
      <c r="Y833" s="274"/>
      <c r="Z833" s="290"/>
      <c r="AA833" s="274"/>
      <c r="AB833" s="275"/>
      <c r="AC833" s="274"/>
      <c r="AD833" s="265"/>
      <c r="AE833" s="274"/>
      <c r="AF833" s="274"/>
      <c r="AG833" s="275"/>
      <c r="AH833" s="274"/>
      <c r="AI833" s="274"/>
      <c r="AJ833" s="275"/>
      <c r="AK833" s="270"/>
      <c r="AL833" s="274"/>
      <c r="AM833" s="275"/>
      <c r="AN833" s="274"/>
      <c r="AO833" s="275"/>
      <c r="AP833" s="274"/>
      <c r="AQ833" s="277">
        <f t="shared" ref="AQ833:AQ838" si="118">MONTH(E833)</f>
        <v>5</v>
      </c>
      <c r="AR833" s="275" t="s">
        <v>1295</v>
      </c>
      <c r="AS833" s="267"/>
      <c r="AT833" s="273" t="s">
        <v>1402</v>
      </c>
      <c r="AU833" s="272"/>
      <c r="AV833" s="267"/>
      <c r="AW833" s="268"/>
      <c r="AX833" s="273"/>
      <c r="AY833" s="273"/>
      <c r="AZ833" s="275"/>
      <c r="BA833" s="268"/>
      <c r="BB833" s="268"/>
      <c r="BC833" s="268"/>
      <c r="BD833" s="268"/>
      <c r="BE833" s="267"/>
      <c r="BF833" s="275"/>
      <c r="BG833" s="275"/>
      <c r="BH833" s="275"/>
      <c r="BI833" s="275"/>
      <c r="BJ833" s="278">
        <v>45796</v>
      </c>
      <c r="BK833" s="279">
        <v>45796</v>
      </c>
      <c r="BL833" s="431" t="s">
        <v>3960</v>
      </c>
      <c r="BM833" s="272"/>
      <c r="BN833" s="422">
        <v>2</v>
      </c>
      <c r="BO833" s="422">
        <v>6</v>
      </c>
      <c r="BP833" s="303"/>
      <c r="BQ833" s="293">
        <v>45793</v>
      </c>
      <c r="BR833" s="284" t="s">
        <v>2352</v>
      </c>
      <c r="BS833" s="280" t="str">
        <f>IF(_DBcomps[[#This Row],[Problem]]="","Yes","No")</f>
        <v>Yes</v>
      </c>
      <c r="BT833" s="1083"/>
      <c r="BU833" s="273"/>
      <c r="BV833" s="273">
        <v>1</v>
      </c>
      <c r="BW833" s="273"/>
      <c r="BX833" s="273">
        <v>15</v>
      </c>
      <c r="BY833" s="279" t="s">
        <v>1276</v>
      </c>
      <c r="BZ833" s="267"/>
      <c r="CA833" s="279"/>
      <c r="CB833" s="279"/>
      <c r="CC833" s="279"/>
      <c r="CD833" s="1283"/>
      <c r="CE833" s="245"/>
      <c r="CF833" s="245"/>
      <c r="CG833" s="245"/>
    </row>
    <row r="834" spans="1:85">
      <c r="A834" s="265" t="s">
        <v>58</v>
      </c>
      <c r="B834" s="2" t="s">
        <v>92</v>
      </c>
      <c r="C834" s="2" t="s">
        <v>91</v>
      </c>
      <c r="D834" s="265" t="s">
        <v>3999</v>
      </c>
      <c r="E834" s="265">
        <v>45798</v>
      </c>
      <c r="F834" s="266" t="str">
        <f>IF(_DBcomps[[#This Row],[Lab RTS]]="","No","Yes")</f>
        <v>Yes</v>
      </c>
      <c r="G834" s="267">
        <v>9.11</v>
      </c>
      <c r="H834" s="267"/>
      <c r="I834" s="267"/>
      <c r="J834" s="267"/>
      <c r="K834" s="267"/>
      <c r="L834" s="268"/>
      <c r="M834" s="275"/>
      <c r="N834" s="267"/>
      <c r="O834" s="267"/>
      <c r="P834" s="275"/>
      <c r="Q834" s="269">
        <v>54.1</v>
      </c>
      <c r="R834" s="270"/>
      <c r="S834" s="307">
        <v>9.9710000000000001</v>
      </c>
      <c r="T834" s="271">
        <v>10.46</v>
      </c>
      <c r="U834" s="267"/>
      <c r="V834" s="268"/>
      <c r="W834" s="267"/>
      <c r="X834" s="270"/>
      <c r="Y834" s="274"/>
      <c r="Z834" s="290"/>
      <c r="AA834" s="274"/>
      <c r="AB834" s="275"/>
      <c r="AC834" s="274"/>
      <c r="AD834" s="265"/>
      <c r="AE834" s="274"/>
      <c r="AF834" s="274"/>
      <c r="AG834" s="275"/>
      <c r="AH834" s="274"/>
      <c r="AI834" s="274"/>
      <c r="AJ834" s="275"/>
      <c r="AK834" s="270"/>
      <c r="AL834" s="274"/>
      <c r="AM834" s="275"/>
      <c r="AN834" s="274"/>
      <c r="AO834" s="275"/>
      <c r="AP834" s="274"/>
      <c r="AQ834" s="277">
        <f t="shared" si="118"/>
        <v>5</v>
      </c>
      <c r="AR834" s="275" t="s">
        <v>1295</v>
      </c>
      <c r="AS834" s="267"/>
      <c r="AT834" s="273" t="s">
        <v>1402</v>
      </c>
      <c r="AU834" s="272"/>
      <c r="AV834" s="267"/>
      <c r="AW834" s="268"/>
      <c r="AX834" s="273"/>
      <c r="AY834" s="273"/>
      <c r="AZ834" s="275"/>
      <c r="BA834" s="268"/>
      <c r="BB834" s="268"/>
      <c r="BC834" s="268"/>
      <c r="BD834" s="268"/>
      <c r="BE834" s="267"/>
      <c r="BF834" s="275"/>
      <c r="BG834" s="275"/>
      <c r="BH834" s="275"/>
      <c r="BI834" s="275"/>
      <c r="BJ834" s="278">
        <v>45799</v>
      </c>
      <c r="BK834" s="279">
        <v>45799</v>
      </c>
      <c r="BL834" s="431" t="s">
        <v>4000</v>
      </c>
      <c r="BM834" s="272"/>
      <c r="BN834" s="422">
        <v>2</v>
      </c>
      <c r="BO834" s="422">
        <v>6</v>
      </c>
      <c r="BP834" s="303"/>
      <c r="BQ834" s="293">
        <v>45797</v>
      </c>
      <c r="BR834" s="284" t="s">
        <v>4001</v>
      </c>
      <c r="BS834" s="280" t="str">
        <f>IF(_DBcomps[[#This Row],[Problem]]="","Yes","No")</f>
        <v>Yes</v>
      </c>
      <c r="BT834" s="1083"/>
      <c r="BU834" s="273"/>
      <c r="BV834" s="273">
        <v>1</v>
      </c>
      <c r="BW834" s="273"/>
      <c r="BX834" s="273">
        <v>15</v>
      </c>
      <c r="BY834" s="279" t="s">
        <v>1276</v>
      </c>
      <c r="BZ834" s="267"/>
      <c r="CA834" s="279"/>
      <c r="CB834" s="279"/>
      <c r="CC834" s="279"/>
      <c r="CD834" s="1283"/>
      <c r="CE834" s="245"/>
      <c r="CF834" s="245"/>
      <c r="CG834" s="245"/>
    </row>
    <row r="835" spans="1:85" ht="14" customHeight="1">
      <c r="A835" s="265" t="s">
        <v>58</v>
      </c>
      <c r="B835" s="2" t="s">
        <v>92</v>
      </c>
      <c r="C835" s="2" t="s">
        <v>91</v>
      </c>
      <c r="D835" s="265" t="s">
        <v>4116</v>
      </c>
      <c r="E835" s="265">
        <v>45804</v>
      </c>
      <c r="F835" s="266" t="str">
        <f>IF(_DBcomps[[#This Row],[Lab RTS]]="","No","Yes")</f>
        <v>Yes</v>
      </c>
      <c r="G835" s="267">
        <v>9.0399999999999991</v>
      </c>
      <c r="H835" s="267"/>
      <c r="I835" s="267"/>
      <c r="J835" s="267"/>
      <c r="K835" s="267"/>
      <c r="L835" s="268"/>
      <c r="M835" s="275"/>
      <c r="N835" s="267"/>
      <c r="O835" s="267"/>
      <c r="P835" s="275"/>
      <c r="Q835" s="269">
        <v>37.700000000000003</v>
      </c>
      <c r="R835" s="270"/>
      <c r="S835" s="307">
        <v>9.9657</v>
      </c>
      <c r="T835" s="271">
        <v>10.63</v>
      </c>
      <c r="U835" s="267"/>
      <c r="V835" s="268"/>
      <c r="W835" s="267"/>
      <c r="X835" s="270"/>
      <c r="Y835" s="274"/>
      <c r="Z835" s="290"/>
      <c r="AA835" s="274"/>
      <c r="AB835" s="275"/>
      <c r="AC835" s="274"/>
      <c r="AD835" s="265"/>
      <c r="AE835" s="274"/>
      <c r="AF835" s="274"/>
      <c r="AG835" s="275"/>
      <c r="AH835" s="274"/>
      <c r="AI835" s="274"/>
      <c r="AJ835" s="275"/>
      <c r="AK835" s="270"/>
      <c r="AL835" s="274"/>
      <c r="AM835" s="275"/>
      <c r="AN835" s="274"/>
      <c r="AO835" s="275"/>
      <c r="AP835" s="274"/>
      <c r="AQ835" s="277">
        <f t="shared" si="118"/>
        <v>5</v>
      </c>
      <c r="AR835" s="275" t="s">
        <v>1295</v>
      </c>
      <c r="AS835" s="267"/>
      <c r="AT835" s="273" t="s">
        <v>1402</v>
      </c>
      <c r="AU835" s="272"/>
      <c r="AV835" s="267"/>
      <c r="AW835" s="268"/>
      <c r="AX835" s="273"/>
      <c r="AY835" s="273"/>
      <c r="AZ835" s="275"/>
      <c r="BA835" s="268"/>
      <c r="BB835" s="268"/>
      <c r="BC835" s="268"/>
      <c r="BD835" s="268"/>
      <c r="BE835" s="267"/>
      <c r="BF835" s="275"/>
      <c r="BG835" s="275"/>
      <c r="BH835" s="275"/>
      <c r="BI835" s="275"/>
      <c r="BJ835" s="278">
        <v>45805</v>
      </c>
      <c r="BK835" s="279">
        <v>45805</v>
      </c>
      <c r="BL835" s="431" t="s">
        <v>4117</v>
      </c>
      <c r="BM835" s="272"/>
      <c r="BN835" s="422">
        <v>2</v>
      </c>
      <c r="BO835" s="422">
        <v>6</v>
      </c>
      <c r="BP835" s="303"/>
      <c r="BQ835" s="293">
        <v>45800</v>
      </c>
      <c r="BR835" s="284" t="s">
        <v>4118</v>
      </c>
      <c r="BS835" s="280" t="str">
        <f>IF(_DBcomps[[#This Row],[Problem]]="","Yes","No")</f>
        <v>Yes</v>
      </c>
      <c r="BT835" s="1083"/>
      <c r="BU835" s="273"/>
      <c r="BV835" s="273">
        <v>1</v>
      </c>
      <c r="BW835" s="273"/>
      <c r="BX835" s="273">
        <v>15</v>
      </c>
      <c r="BY835" s="279" t="s">
        <v>1276</v>
      </c>
      <c r="BZ835" s="267"/>
      <c r="CA835" s="279"/>
      <c r="CB835" s="279"/>
      <c r="CC835" s="279"/>
      <c r="CD835" s="1283"/>
      <c r="CE835" s="245"/>
      <c r="CF835" s="245"/>
      <c r="CG835" s="245"/>
    </row>
    <row r="836" spans="1:85">
      <c r="A836" s="265" t="s">
        <v>58</v>
      </c>
      <c r="B836" s="2" t="s">
        <v>92</v>
      </c>
      <c r="C836" s="2" t="s">
        <v>91</v>
      </c>
      <c r="D836" s="265" t="s">
        <v>4318</v>
      </c>
      <c r="E836" s="1284">
        <v>45814</v>
      </c>
      <c r="F836" s="1285" t="str">
        <f>IF(_DBcomps[[#This Row],[Lab RTS]]="","No","Yes")</f>
        <v>Yes</v>
      </c>
      <c r="G836" s="1286">
        <v>9.1199999999999992</v>
      </c>
      <c r="H836" s="1286"/>
      <c r="I836" s="1286"/>
      <c r="J836" s="1286"/>
      <c r="K836" s="1286"/>
      <c r="L836" s="1287"/>
      <c r="M836" s="1288"/>
      <c r="N836" s="1286"/>
      <c r="O836" s="1286"/>
      <c r="P836" s="1288"/>
      <c r="Q836" s="1289">
        <v>42.3</v>
      </c>
      <c r="R836" s="1290"/>
      <c r="S836" s="1291">
        <v>9.98</v>
      </c>
      <c r="T836" s="1292">
        <v>10.59</v>
      </c>
      <c r="U836" s="1286"/>
      <c r="V836" s="1287"/>
      <c r="W836" s="1286"/>
      <c r="X836" s="1290"/>
      <c r="Y836" s="1293"/>
      <c r="Z836" s="1294"/>
      <c r="AA836" s="1293"/>
      <c r="AB836" s="1288"/>
      <c r="AC836" s="1293"/>
      <c r="AD836" s="1284"/>
      <c r="AE836" s="1293"/>
      <c r="AF836" s="1293"/>
      <c r="AG836" s="1288"/>
      <c r="AH836" s="1293"/>
      <c r="AI836" s="1293"/>
      <c r="AJ836" s="1288"/>
      <c r="AK836" s="1290"/>
      <c r="AL836" s="1293"/>
      <c r="AM836" s="1288"/>
      <c r="AN836" s="1293"/>
      <c r="AO836" s="1288"/>
      <c r="AP836" s="1293"/>
      <c r="AQ836" s="1295">
        <f t="shared" si="118"/>
        <v>6</v>
      </c>
      <c r="AR836" s="275" t="s">
        <v>1295</v>
      </c>
      <c r="AS836" s="1286"/>
      <c r="AT836" s="273" t="s">
        <v>1402</v>
      </c>
      <c r="AU836" s="1297"/>
      <c r="AV836" s="1286"/>
      <c r="AW836" s="1287"/>
      <c r="AX836" s="1296"/>
      <c r="AY836" s="1296"/>
      <c r="AZ836" s="1288"/>
      <c r="BA836" s="268"/>
      <c r="BB836" s="1287"/>
      <c r="BC836" s="1287"/>
      <c r="BD836" s="1287"/>
      <c r="BE836" s="1286"/>
      <c r="BF836" s="1288"/>
      <c r="BG836" s="1288"/>
      <c r="BH836" s="1288"/>
      <c r="BI836" s="1288"/>
      <c r="BJ836" s="1298">
        <v>45820</v>
      </c>
      <c r="BK836" s="1299">
        <v>45820</v>
      </c>
      <c r="BL836" s="431" t="s">
        <v>4371</v>
      </c>
      <c r="BM836" s="1297"/>
      <c r="BN836" s="1300">
        <v>2</v>
      </c>
      <c r="BO836" s="1300">
        <v>6</v>
      </c>
      <c r="BP836" s="1301"/>
      <c r="BQ836" s="1302">
        <v>45813</v>
      </c>
      <c r="BR836" s="284" t="s">
        <v>4320</v>
      </c>
      <c r="BS836" s="1303" t="str">
        <f>IF(_DBcomps[[#This Row],[Problem]]="","Yes","No")</f>
        <v>Yes</v>
      </c>
      <c r="BT836" s="1083"/>
      <c r="BU836" s="1296"/>
      <c r="BV836" s="1296">
        <v>1</v>
      </c>
      <c r="BW836" s="1296"/>
      <c r="BX836" s="1296">
        <v>15</v>
      </c>
      <c r="BY836" s="279" t="s">
        <v>1276</v>
      </c>
      <c r="BZ836" s="1286"/>
      <c r="CA836" s="1299"/>
      <c r="CB836" s="1299"/>
      <c r="CC836" s="1299"/>
      <c r="CD836" s="1433"/>
      <c r="CE836" s="245"/>
      <c r="CF836" s="245"/>
      <c r="CG836" s="245"/>
    </row>
    <row r="837" spans="1:85">
      <c r="A837" s="265" t="s">
        <v>58</v>
      </c>
      <c r="B837" s="2" t="s">
        <v>92</v>
      </c>
      <c r="C837" s="2" t="s">
        <v>91</v>
      </c>
      <c r="D837" s="265" t="s">
        <v>4369</v>
      </c>
      <c r="E837" s="1307">
        <v>45820</v>
      </c>
      <c r="F837" s="1308" t="str">
        <f>IF(_DBcomps[[#This Row],[Lab RTS]]="","No","Yes")</f>
        <v>Yes</v>
      </c>
      <c r="G837" s="1309">
        <v>9.18</v>
      </c>
      <c r="H837" s="1309"/>
      <c r="I837" s="1309"/>
      <c r="J837" s="1309"/>
      <c r="K837" s="1309"/>
      <c r="L837" s="1310"/>
      <c r="M837" s="1311"/>
      <c r="N837" s="1309"/>
      <c r="O837" s="1309"/>
      <c r="P837" s="1311"/>
      <c r="Q837" s="1312">
        <v>46.2</v>
      </c>
      <c r="R837" s="1313"/>
      <c r="S837" s="1314">
        <v>9.9789999999999992</v>
      </c>
      <c r="T837" s="1315">
        <v>10.25</v>
      </c>
      <c r="U837" s="1309"/>
      <c r="V837" s="1310"/>
      <c r="W837" s="1309"/>
      <c r="X837" s="1313"/>
      <c r="Y837" s="1316"/>
      <c r="Z837" s="1317"/>
      <c r="AA837" s="1316"/>
      <c r="AB837" s="1311"/>
      <c r="AC837" s="1316"/>
      <c r="AD837" s="1307"/>
      <c r="AE837" s="1316"/>
      <c r="AF837" s="1316"/>
      <c r="AG837" s="1311"/>
      <c r="AH837" s="1316"/>
      <c r="AI837" s="1316"/>
      <c r="AJ837" s="1311"/>
      <c r="AK837" s="1313"/>
      <c r="AL837" s="1316"/>
      <c r="AM837" s="1311"/>
      <c r="AN837" s="1316"/>
      <c r="AO837" s="1311"/>
      <c r="AP837" s="1316"/>
      <c r="AQ837" s="1318">
        <f t="shared" si="118"/>
        <v>6</v>
      </c>
      <c r="AR837" s="275" t="s">
        <v>1295</v>
      </c>
      <c r="AS837" s="1286"/>
      <c r="AT837" s="273" t="s">
        <v>1402</v>
      </c>
      <c r="AU837" s="1320"/>
      <c r="AV837" s="1309"/>
      <c r="AW837" s="1310"/>
      <c r="AX837" s="1319"/>
      <c r="AY837" s="1319"/>
      <c r="AZ837" s="1311"/>
      <c r="BA837" s="268"/>
      <c r="BB837" s="1310"/>
      <c r="BC837" s="1310"/>
      <c r="BD837" s="1310"/>
      <c r="BE837" s="1309"/>
      <c r="BF837" s="1311"/>
      <c r="BG837" s="1311"/>
      <c r="BH837" s="1311"/>
      <c r="BI837" s="1311"/>
      <c r="BJ837" s="1321">
        <v>45820</v>
      </c>
      <c r="BK837" s="1322">
        <v>45820</v>
      </c>
      <c r="BL837" s="431" t="s">
        <v>4370</v>
      </c>
      <c r="BM837" s="1320"/>
      <c r="BN837" s="1300">
        <v>3</v>
      </c>
      <c r="BO837" s="1300">
        <v>6</v>
      </c>
      <c r="BP837" s="1324"/>
      <c r="BQ837" s="1325">
        <v>45819</v>
      </c>
      <c r="BR837" s="284" t="s">
        <v>4372</v>
      </c>
      <c r="BS837" s="1327" t="str">
        <f>IF(_DBcomps[[#This Row],[Problem]]="","Yes","No")</f>
        <v>Yes</v>
      </c>
      <c r="BT837" s="1083"/>
      <c r="BU837" s="1319"/>
      <c r="BV837" s="1296">
        <v>1</v>
      </c>
      <c r="BW837" s="1296"/>
      <c r="BX837" s="1296">
        <v>15</v>
      </c>
      <c r="BY837" s="279" t="s">
        <v>1276</v>
      </c>
      <c r="BZ837" s="1309"/>
      <c r="CA837" s="1322"/>
      <c r="CB837" s="1322"/>
      <c r="CC837" s="1322"/>
      <c r="CD837" s="1434"/>
      <c r="CE837" s="245"/>
      <c r="CF837" s="245"/>
      <c r="CG837" s="245"/>
    </row>
    <row r="838" spans="1:85">
      <c r="A838" s="265" t="s">
        <v>58</v>
      </c>
      <c r="B838" s="2" t="s">
        <v>92</v>
      </c>
      <c r="C838" s="2" t="s">
        <v>91</v>
      </c>
      <c r="D838" s="265" t="s">
        <v>4506</v>
      </c>
      <c r="E838" s="1307">
        <v>45825</v>
      </c>
      <c r="F838" s="1308" t="str">
        <f>IF(_DBcomps[[#This Row],[Lab RTS]]="","No","Yes")</f>
        <v>Yes</v>
      </c>
      <c r="G838" s="1309">
        <v>9.0399999999999991</v>
      </c>
      <c r="H838" s="1309"/>
      <c r="I838" s="1309"/>
      <c r="J838" s="1309"/>
      <c r="K838" s="1309"/>
      <c r="L838" s="1310"/>
      <c r="M838" s="1311"/>
      <c r="N838" s="1309"/>
      <c r="O838" s="1309"/>
      <c r="P838" s="1311"/>
      <c r="Q838" s="1312">
        <v>39.200000000000003</v>
      </c>
      <c r="R838" s="1313"/>
      <c r="S838" s="1314">
        <v>9.907</v>
      </c>
      <c r="T838" s="1315">
        <v>10.56</v>
      </c>
      <c r="U838" s="1309"/>
      <c r="V838" s="1310"/>
      <c r="W838" s="1309"/>
      <c r="X838" s="1313"/>
      <c r="Y838" s="1316"/>
      <c r="Z838" s="1317"/>
      <c r="AA838" s="1316"/>
      <c r="AB838" s="1311"/>
      <c r="AC838" s="1316"/>
      <c r="AD838" s="1307"/>
      <c r="AE838" s="1316"/>
      <c r="AF838" s="1316"/>
      <c r="AG838" s="1311"/>
      <c r="AH838" s="1316"/>
      <c r="AI838" s="1316"/>
      <c r="AJ838" s="1311"/>
      <c r="AK838" s="1313"/>
      <c r="AL838" s="1316"/>
      <c r="AM838" s="1311"/>
      <c r="AN838" s="1316"/>
      <c r="AO838" s="1311"/>
      <c r="AP838" s="1316"/>
      <c r="AQ838" s="1318">
        <f t="shared" si="118"/>
        <v>6</v>
      </c>
      <c r="AR838" s="275" t="s">
        <v>1295</v>
      </c>
      <c r="AS838" s="1286"/>
      <c r="AT838" s="273" t="s">
        <v>1402</v>
      </c>
      <c r="AU838" s="1320"/>
      <c r="AV838" s="1309"/>
      <c r="AW838" s="1310"/>
      <c r="AX838" s="1319"/>
      <c r="AY838" s="1319"/>
      <c r="AZ838" s="1311"/>
      <c r="BA838" s="268"/>
      <c r="BB838" s="1310"/>
      <c r="BC838" s="1310"/>
      <c r="BD838" s="1310"/>
      <c r="BE838" s="1309"/>
      <c r="BF838" s="1311"/>
      <c r="BG838" s="1311"/>
      <c r="BH838" s="1311"/>
      <c r="BI838" s="1311"/>
      <c r="BJ838" s="1321">
        <v>45826</v>
      </c>
      <c r="BK838" s="1322">
        <v>45826</v>
      </c>
      <c r="BL838" s="431" t="s">
        <v>4507</v>
      </c>
      <c r="BM838" s="1320"/>
      <c r="BN838" s="1300">
        <v>2</v>
      </c>
      <c r="BO838" s="1300">
        <v>6</v>
      </c>
      <c r="BP838" s="1324"/>
      <c r="BQ838" s="1325">
        <v>45822</v>
      </c>
      <c r="BR838" s="284" t="s">
        <v>4508</v>
      </c>
      <c r="BS838" s="1327" t="str">
        <f>IF(_DBcomps[[#This Row],[Problem]]="","Yes","No")</f>
        <v>Yes</v>
      </c>
      <c r="BT838" s="1083"/>
      <c r="BU838" s="1319"/>
      <c r="BV838" s="1296">
        <v>1</v>
      </c>
      <c r="BW838" s="1296"/>
      <c r="BX838" s="1296">
        <v>15</v>
      </c>
      <c r="BY838" s="279" t="s">
        <v>1276</v>
      </c>
      <c r="BZ838" s="1309"/>
      <c r="CA838" s="1322"/>
      <c r="CB838" s="1322"/>
      <c r="CC838" s="1322"/>
      <c r="CD838" s="1434"/>
      <c r="CE838" s="245"/>
      <c r="CF838" s="245"/>
      <c r="CG838" s="245"/>
    </row>
    <row r="839" spans="1:85">
      <c r="A839" s="265" t="s">
        <v>58</v>
      </c>
      <c r="B839" s="2" t="s">
        <v>92</v>
      </c>
      <c r="C839" s="2" t="s">
        <v>91</v>
      </c>
      <c r="D839" s="265" t="s">
        <v>4722</v>
      </c>
      <c r="E839" s="1307">
        <v>45828</v>
      </c>
      <c r="F839" s="1308" t="str">
        <f>IF(_DBcomps[[#This Row],[Lab RTS]]="","No","Yes")</f>
        <v>Yes</v>
      </c>
      <c r="G839" s="1309">
        <v>9.06</v>
      </c>
      <c r="H839" s="1309"/>
      <c r="I839" s="1309"/>
      <c r="J839" s="1309"/>
      <c r="K839" s="1309"/>
      <c r="L839" s="1310"/>
      <c r="M839" s="1311"/>
      <c r="N839" s="1309"/>
      <c r="O839" s="1309"/>
      <c r="P839" s="1311"/>
      <c r="Q839" s="1312">
        <v>52.8</v>
      </c>
      <c r="R839" s="1313"/>
      <c r="S839" s="1314">
        <v>9.9610000000000003</v>
      </c>
      <c r="T839" s="1315">
        <v>10.5</v>
      </c>
      <c r="U839" s="1309"/>
      <c r="V839" s="1310"/>
      <c r="W839" s="1309"/>
      <c r="X839" s="1313"/>
      <c r="Y839" s="1316"/>
      <c r="Z839" s="1317"/>
      <c r="AA839" s="1316"/>
      <c r="AB839" s="1311"/>
      <c r="AC839" s="1316"/>
      <c r="AD839" s="1307"/>
      <c r="AE839" s="1316"/>
      <c r="AF839" s="1316"/>
      <c r="AG839" s="1311"/>
      <c r="AH839" s="1316"/>
      <c r="AI839" s="1316"/>
      <c r="AJ839" s="1311"/>
      <c r="AK839" s="1313"/>
      <c r="AL839" s="1316"/>
      <c r="AM839" s="1311"/>
      <c r="AN839" s="1316"/>
      <c r="AO839" s="1311"/>
      <c r="AP839" s="1316"/>
      <c r="AQ839" s="1318">
        <f t="shared" ref="AQ839:AQ844" si="119">MONTH(E839)</f>
        <v>6</v>
      </c>
      <c r="AR839" s="275" t="s">
        <v>1295</v>
      </c>
      <c r="AS839" s="1286"/>
      <c r="AT839" s="273" t="s">
        <v>1402</v>
      </c>
      <c r="AU839" s="1320"/>
      <c r="AV839" s="1309"/>
      <c r="AW839" s="1310"/>
      <c r="AX839" s="1319"/>
      <c r="AY839" s="1319"/>
      <c r="AZ839" s="1311"/>
      <c r="BA839" s="268"/>
      <c r="BB839" s="1310"/>
      <c r="BC839" s="1310"/>
      <c r="BD839" s="1310"/>
      <c r="BE839" s="1309"/>
      <c r="BF839" s="1311"/>
      <c r="BG839" s="1311"/>
      <c r="BH839" s="1311"/>
      <c r="BI839" s="1311"/>
      <c r="BJ839" s="1321">
        <v>45835</v>
      </c>
      <c r="BK839" s="1322">
        <v>45835</v>
      </c>
      <c r="BL839" s="431" t="s">
        <v>4724</v>
      </c>
      <c r="BM839" s="1320"/>
      <c r="BN839" s="1300">
        <v>2</v>
      </c>
      <c r="BO839" s="1300">
        <v>6</v>
      </c>
      <c r="BP839" s="1324"/>
      <c r="BQ839" s="1325">
        <v>45827</v>
      </c>
      <c r="BR839" s="284" t="s">
        <v>4726</v>
      </c>
      <c r="BS839" s="1327" t="str">
        <f>IF(_DBcomps[[#This Row],[Problem]]="","Yes","No")</f>
        <v>Yes</v>
      </c>
      <c r="BT839" s="1083"/>
      <c r="BU839" s="1319"/>
      <c r="BV839" s="1296">
        <v>1</v>
      </c>
      <c r="BW839" s="1296"/>
      <c r="BX839" s="1296">
        <v>15</v>
      </c>
      <c r="BY839" s="279" t="s">
        <v>1276</v>
      </c>
      <c r="BZ839" s="1309"/>
      <c r="CA839" s="1322"/>
      <c r="CB839" s="1322"/>
      <c r="CC839" s="1322"/>
      <c r="CD839" s="1434"/>
      <c r="CE839" s="245"/>
      <c r="CF839" s="245"/>
      <c r="CG839" s="245"/>
    </row>
    <row r="840" spans="1:85">
      <c r="A840" s="265" t="s">
        <v>58</v>
      </c>
      <c r="B840" s="2" t="s">
        <v>92</v>
      </c>
      <c r="C840" s="2" t="s">
        <v>91</v>
      </c>
      <c r="D840" s="265" t="s">
        <v>4723</v>
      </c>
      <c r="E840" s="1307">
        <v>45834</v>
      </c>
      <c r="F840" s="1308" t="str">
        <f>IF(_DBcomps[[#This Row],[Lab RTS]]="","No","Yes")</f>
        <v>Yes</v>
      </c>
      <c r="G840" s="1309">
        <v>9.09</v>
      </c>
      <c r="H840" s="1309"/>
      <c r="I840" s="1309"/>
      <c r="J840" s="1309"/>
      <c r="K840" s="1309"/>
      <c r="L840" s="1310"/>
      <c r="M840" s="1311"/>
      <c r="N840" s="1309"/>
      <c r="O840" s="1309"/>
      <c r="P840" s="1311"/>
      <c r="Q840" s="1312">
        <v>54.7</v>
      </c>
      <c r="R840" s="1313"/>
      <c r="S840" s="1314">
        <v>9.9190000000000005</v>
      </c>
      <c r="T840" s="1315">
        <v>10.4</v>
      </c>
      <c r="U840" s="1309"/>
      <c r="V840" s="1310"/>
      <c r="W840" s="1309"/>
      <c r="X840" s="1313"/>
      <c r="Y840" s="1316"/>
      <c r="Z840" s="1317"/>
      <c r="AA840" s="1316"/>
      <c r="AB840" s="1311"/>
      <c r="AC840" s="1316"/>
      <c r="AD840" s="1307"/>
      <c r="AE840" s="1316"/>
      <c r="AF840" s="1316"/>
      <c r="AG840" s="1311"/>
      <c r="AH840" s="1316"/>
      <c r="AI840" s="1316"/>
      <c r="AJ840" s="1311"/>
      <c r="AK840" s="1313"/>
      <c r="AL840" s="1316"/>
      <c r="AM840" s="1311"/>
      <c r="AN840" s="1316"/>
      <c r="AO840" s="1311"/>
      <c r="AP840" s="1316"/>
      <c r="AQ840" s="1318">
        <f t="shared" si="119"/>
        <v>6</v>
      </c>
      <c r="AR840" s="275" t="s">
        <v>1295</v>
      </c>
      <c r="AS840" s="1286"/>
      <c r="AT840" s="273" t="s">
        <v>1402</v>
      </c>
      <c r="AU840" s="1320"/>
      <c r="AV840" s="1309"/>
      <c r="AW840" s="1310"/>
      <c r="AX840" s="1319"/>
      <c r="AY840" s="1319"/>
      <c r="AZ840" s="1311"/>
      <c r="BA840" s="268"/>
      <c r="BB840" s="1310"/>
      <c r="BC840" s="1310"/>
      <c r="BD840" s="1310"/>
      <c r="BE840" s="1309"/>
      <c r="BF840" s="1311"/>
      <c r="BG840" s="1311"/>
      <c r="BH840" s="1311"/>
      <c r="BI840" s="1311"/>
      <c r="BJ840" s="1321">
        <v>45835</v>
      </c>
      <c r="BK840" s="1322">
        <v>45835</v>
      </c>
      <c r="BL840" s="431" t="s">
        <v>4725</v>
      </c>
      <c r="BM840" s="1320"/>
      <c r="BN840" s="1300">
        <v>2</v>
      </c>
      <c r="BO840" s="1300">
        <v>6</v>
      </c>
      <c r="BP840" s="1324"/>
      <c r="BQ840" s="1325">
        <v>45834</v>
      </c>
      <c r="BR840" s="284" t="s">
        <v>4727</v>
      </c>
      <c r="BS840" s="1327" t="str">
        <f>IF(_DBcomps[[#This Row],[Problem]]="","Yes","No")</f>
        <v>Yes</v>
      </c>
      <c r="BT840" s="1083"/>
      <c r="BU840" s="1319"/>
      <c r="BV840" s="1296">
        <v>1</v>
      </c>
      <c r="BW840" s="1296"/>
      <c r="BX840" s="1296">
        <v>15</v>
      </c>
      <c r="BY840" s="279" t="s">
        <v>1276</v>
      </c>
      <c r="BZ840" s="1309"/>
      <c r="CA840" s="1322"/>
      <c r="CB840" s="1322"/>
      <c r="CC840" s="1322"/>
      <c r="CD840" s="1434"/>
      <c r="CE840" s="245"/>
      <c r="CF840" s="245"/>
      <c r="CG840" s="245"/>
    </row>
    <row r="841" spans="1:85">
      <c r="A841" s="265" t="s">
        <v>58</v>
      </c>
      <c r="B841" s="2" t="s">
        <v>92</v>
      </c>
      <c r="C841" s="2" t="s">
        <v>91</v>
      </c>
      <c r="D841" s="265" t="s">
        <v>4941</v>
      </c>
      <c r="E841" s="1307">
        <v>45848</v>
      </c>
      <c r="F841" s="1308" t="str">
        <f>IF(_DBcomps[[#This Row],[Lab RTS]]="","No","Yes")</f>
        <v>Yes</v>
      </c>
      <c r="G841" s="1309">
        <v>8.9600000000000009</v>
      </c>
      <c r="H841" s="1309"/>
      <c r="I841" s="1309"/>
      <c r="J841" s="1309"/>
      <c r="K841" s="1309"/>
      <c r="L841" s="1310"/>
      <c r="M841" s="1311"/>
      <c r="N841" s="1309"/>
      <c r="O841" s="1309"/>
      <c r="P841" s="1311"/>
      <c r="Q841" s="1312">
        <v>47</v>
      </c>
      <c r="R841" s="1313"/>
      <c r="S841" s="1314">
        <v>9.8819999999999997</v>
      </c>
      <c r="T841" s="1315">
        <v>10.42</v>
      </c>
      <c r="U841" s="1309"/>
      <c r="V841" s="1310"/>
      <c r="W841" s="1309"/>
      <c r="X841" s="1313"/>
      <c r="Y841" s="1316"/>
      <c r="Z841" s="1317"/>
      <c r="AA841" s="1316"/>
      <c r="AB841" s="1311"/>
      <c r="AC841" s="1316"/>
      <c r="AD841" s="1307"/>
      <c r="AE841" s="1316"/>
      <c r="AF841" s="1316"/>
      <c r="AG841" s="1311"/>
      <c r="AH841" s="1316"/>
      <c r="AI841" s="1316"/>
      <c r="AJ841" s="1311"/>
      <c r="AK841" s="1313"/>
      <c r="AL841" s="1316"/>
      <c r="AM841" s="1311"/>
      <c r="AN841" s="1316"/>
      <c r="AO841" s="1311"/>
      <c r="AP841" s="1316"/>
      <c r="AQ841" s="1318">
        <f t="shared" si="119"/>
        <v>7</v>
      </c>
      <c r="AR841" s="275" t="s">
        <v>1295</v>
      </c>
      <c r="AS841" s="1286"/>
      <c r="AT841" s="273" t="s">
        <v>1402</v>
      </c>
      <c r="AU841" s="1320"/>
      <c r="AV841" s="1309"/>
      <c r="AW841" s="1310"/>
      <c r="AX841" s="1319"/>
      <c r="AY841" s="1319"/>
      <c r="AZ841" s="1311"/>
      <c r="BA841" s="268"/>
      <c r="BB841" s="1310"/>
      <c r="BC841" s="1310"/>
      <c r="BD841" s="1310"/>
      <c r="BE841" s="1309"/>
      <c r="BF841" s="1311"/>
      <c r="BG841" s="1311"/>
      <c r="BH841" s="1311"/>
      <c r="BI841" s="1311"/>
      <c r="BJ841" s="1321">
        <v>45849</v>
      </c>
      <c r="BK841" s="1322">
        <v>45849</v>
      </c>
      <c r="BL841" s="431" t="s">
        <v>4942</v>
      </c>
      <c r="BM841" s="1320"/>
      <c r="BN841" s="1300">
        <v>2</v>
      </c>
      <c r="BO841" s="1300">
        <v>6</v>
      </c>
      <c r="BP841" s="1324"/>
      <c r="BQ841" s="1325">
        <v>45847</v>
      </c>
      <c r="BR841" s="284" t="s">
        <v>4943</v>
      </c>
      <c r="BS841" s="1327" t="str">
        <f>IF(_DBcomps[[#This Row],[Problem]]="","Yes","No")</f>
        <v>Yes</v>
      </c>
      <c r="BT841" s="1083"/>
      <c r="BU841" s="1319"/>
      <c r="BV841" s="1296">
        <v>1</v>
      </c>
      <c r="BW841" s="1296"/>
      <c r="BX841" s="1296">
        <v>15</v>
      </c>
      <c r="BY841" s="279" t="s">
        <v>1276</v>
      </c>
      <c r="BZ841" s="1309"/>
      <c r="CA841" s="1322"/>
      <c r="CB841" s="1322"/>
      <c r="CC841" s="1322"/>
      <c r="CD841" s="1434"/>
      <c r="CE841" s="245"/>
      <c r="CF841" s="245"/>
      <c r="CG841" s="245"/>
    </row>
    <row r="842" spans="1:85">
      <c r="A842" s="265" t="s">
        <v>58</v>
      </c>
      <c r="B842" s="2" t="s">
        <v>92</v>
      </c>
      <c r="C842" s="2" t="s">
        <v>91</v>
      </c>
      <c r="D842" s="265" t="s">
        <v>5035</v>
      </c>
      <c r="E842" s="1307">
        <v>45852</v>
      </c>
      <c r="F842" s="1308" t="str">
        <f>IF(_DBcomps[[#This Row],[Lab RTS]]="","No","Yes")</f>
        <v>Yes</v>
      </c>
      <c r="G842" s="1309">
        <v>9.08</v>
      </c>
      <c r="H842" s="1309"/>
      <c r="I842" s="1309"/>
      <c r="J842" s="1309"/>
      <c r="K842" s="1309"/>
      <c r="L842" s="1310"/>
      <c r="M842" s="1311"/>
      <c r="N842" s="1309"/>
      <c r="O842" s="1309"/>
      <c r="P842" s="1311"/>
      <c r="Q842" s="1312">
        <v>65.099999999999994</v>
      </c>
      <c r="R842" s="1313"/>
      <c r="S842" s="1314">
        <v>9.9949999999999992</v>
      </c>
      <c r="T842" s="1315">
        <v>10.41</v>
      </c>
      <c r="U842" s="1309"/>
      <c r="V842" s="1310"/>
      <c r="W842" s="1309"/>
      <c r="X842" s="1313"/>
      <c r="Y842" s="1316"/>
      <c r="Z842" s="1317"/>
      <c r="AA842" s="1316"/>
      <c r="AB842" s="1311"/>
      <c r="AC842" s="1316"/>
      <c r="AD842" s="1307"/>
      <c r="AE842" s="1316"/>
      <c r="AF842" s="1316"/>
      <c r="AG842" s="1311"/>
      <c r="AH842" s="1316"/>
      <c r="AI842" s="1316"/>
      <c r="AJ842" s="1311"/>
      <c r="AK842" s="1313"/>
      <c r="AL842" s="1316"/>
      <c r="AM842" s="1311"/>
      <c r="AN842" s="1316"/>
      <c r="AO842" s="1311"/>
      <c r="AP842" s="1316"/>
      <c r="AQ842" s="1318">
        <f t="shared" si="119"/>
        <v>7</v>
      </c>
      <c r="AR842" s="275" t="s">
        <v>1295</v>
      </c>
      <c r="AS842" s="1286"/>
      <c r="AT842" s="273" t="s">
        <v>1402</v>
      </c>
      <c r="AU842" s="1320"/>
      <c r="AV842" s="1309"/>
      <c r="AW842" s="1310"/>
      <c r="AX842" s="1319"/>
      <c r="AY842" s="1319"/>
      <c r="AZ842" s="1311"/>
      <c r="BA842" s="268"/>
      <c r="BB842" s="1310"/>
      <c r="BC842" s="1310"/>
      <c r="BD842" s="1310"/>
      <c r="BE842" s="1309"/>
      <c r="BF842" s="1311"/>
      <c r="BG842" s="1311"/>
      <c r="BH842" s="1311"/>
      <c r="BI842" s="1311"/>
      <c r="BJ842" s="1321">
        <v>45854</v>
      </c>
      <c r="BK842" s="1322">
        <v>45854</v>
      </c>
      <c r="BL842" s="431" t="s">
        <v>5036</v>
      </c>
      <c r="BM842" s="1320"/>
      <c r="BN842" s="1300">
        <v>2</v>
      </c>
      <c r="BO842" s="1300">
        <v>6</v>
      </c>
      <c r="BP842" s="1324"/>
      <c r="BQ842" s="1325">
        <v>45850</v>
      </c>
      <c r="BR842" s="284" t="s">
        <v>5037</v>
      </c>
      <c r="BS842" s="1327" t="str">
        <f>IF(_DBcomps[[#This Row],[Problem]]="","Yes","No")</f>
        <v>Yes</v>
      </c>
      <c r="BT842" s="1083"/>
      <c r="BU842" s="1319"/>
      <c r="BV842" s="1296">
        <v>1</v>
      </c>
      <c r="BW842" s="1296"/>
      <c r="BX842" s="1296">
        <v>15</v>
      </c>
      <c r="BY842" s="279" t="s">
        <v>1276</v>
      </c>
      <c r="BZ842" s="1309"/>
      <c r="CA842" s="1322"/>
      <c r="CB842" s="1322"/>
      <c r="CC842" s="1322"/>
      <c r="CD842" s="1434"/>
      <c r="CE842" s="245"/>
      <c r="CF842" s="245"/>
      <c r="CG842" s="245"/>
    </row>
    <row r="843" spans="1:85">
      <c r="A843" s="265" t="s">
        <v>58</v>
      </c>
      <c r="B843" s="2" t="s">
        <v>92</v>
      </c>
      <c r="C843" s="2" t="s">
        <v>91</v>
      </c>
      <c r="D843" s="265" t="s">
        <v>5081</v>
      </c>
      <c r="E843" s="1307">
        <v>45854</v>
      </c>
      <c r="F843" s="1308" t="str">
        <f>IF(_DBcomps[[#This Row],[Lab RTS]]="","No","Yes")</f>
        <v>Yes</v>
      </c>
      <c r="G843" s="1309">
        <v>9.01</v>
      </c>
      <c r="H843" s="1309"/>
      <c r="I843" s="1309"/>
      <c r="J843" s="1309"/>
      <c r="K843" s="1309"/>
      <c r="L843" s="1310"/>
      <c r="M843" s="1311"/>
      <c r="N843" s="1309"/>
      <c r="O843" s="1309"/>
      <c r="P843" s="1311"/>
      <c r="Q843" s="1312">
        <v>37.4</v>
      </c>
      <c r="R843" s="1313"/>
      <c r="S843" s="1314">
        <v>9.9269999999999996</v>
      </c>
      <c r="T843" s="1315">
        <v>10.44</v>
      </c>
      <c r="U843" s="1309"/>
      <c r="V843" s="1310"/>
      <c r="W843" s="1309"/>
      <c r="X843" s="1313"/>
      <c r="Y843" s="1316"/>
      <c r="Z843" s="1317"/>
      <c r="AA843" s="1316"/>
      <c r="AB843" s="1311"/>
      <c r="AC843" s="1316"/>
      <c r="AD843" s="1307"/>
      <c r="AE843" s="1316"/>
      <c r="AF843" s="1316"/>
      <c r="AG843" s="1311"/>
      <c r="AH843" s="1316"/>
      <c r="AI843" s="1316"/>
      <c r="AJ843" s="1311"/>
      <c r="AK843" s="1313"/>
      <c r="AL843" s="1316"/>
      <c r="AM843" s="1311"/>
      <c r="AN843" s="1316"/>
      <c r="AO843" s="1311"/>
      <c r="AP843" s="1316"/>
      <c r="AQ843" s="1318">
        <f t="shared" si="119"/>
        <v>7</v>
      </c>
      <c r="AR843" s="275" t="s">
        <v>1295</v>
      </c>
      <c r="AS843" s="1286"/>
      <c r="AT843" s="273" t="s">
        <v>1402</v>
      </c>
      <c r="AU843" s="1320"/>
      <c r="AV843" s="1309"/>
      <c r="AW843" s="1310"/>
      <c r="AX843" s="1319"/>
      <c r="AY843" s="1319"/>
      <c r="AZ843" s="1311"/>
      <c r="BA843" s="268"/>
      <c r="BB843" s="1310"/>
      <c r="BC843" s="1310"/>
      <c r="BD843" s="1310"/>
      <c r="BE843" s="1309"/>
      <c r="BF843" s="1311"/>
      <c r="BG843" s="1311"/>
      <c r="BH843" s="1311"/>
      <c r="BI843" s="1311"/>
      <c r="BJ843" s="1321">
        <v>45859</v>
      </c>
      <c r="BK843" s="1322">
        <v>45859</v>
      </c>
      <c r="BL843" s="431" t="s">
        <v>5082</v>
      </c>
      <c r="BM843" s="1320"/>
      <c r="BN843" s="1300">
        <v>2</v>
      </c>
      <c r="BO843" s="1300">
        <v>6</v>
      </c>
      <c r="BP843" s="1324"/>
      <c r="BQ843" s="1325">
        <v>45853</v>
      </c>
      <c r="BR843" s="284" t="s">
        <v>4737</v>
      </c>
      <c r="BS843" s="1327" t="str">
        <f>IF(_DBcomps[[#This Row],[Problem]]="","Yes","No")</f>
        <v>Yes</v>
      </c>
      <c r="BT843" s="1083"/>
      <c r="BU843" s="1319"/>
      <c r="BV843" s="1296">
        <v>1</v>
      </c>
      <c r="BW843" s="1296"/>
      <c r="BX843" s="1296">
        <v>15</v>
      </c>
      <c r="BY843" s="279" t="s">
        <v>1276</v>
      </c>
      <c r="BZ843" s="1309"/>
      <c r="CA843" s="1322"/>
      <c r="CB843" s="1322"/>
      <c r="CC843" s="1322"/>
      <c r="CD843" s="1434"/>
      <c r="CE843" s="245"/>
      <c r="CF843" s="245"/>
      <c r="CG843" s="245"/>
    </row>
    <row r="844" spans="1:85">
      <c r="A844" s="265" t="s">
        <v>58</v>
      </c>
      <c r="B844" s="2" t="s">
        <v>92</v>
      </c>
      <c r="C844" s="2" t="s">
        <v>91</v>
      </c>
      <c r="D844" s="265" t="s">
        <v>5119</v>
      </c>
      <c r="E844" s="1307">
        <v>45860</v>
      </c>
      <c r="F844" s="1308" t="str">
        <f>IF(_DBcomps[[#This Row],[Lab RTS]]="","No","Yes")</f>
        <v>Yes</v>
      </c>
      <c r="G844" s="1309">
        <v>8.9499999999999993</v>
      </c>
      <c r="H844" s="1309"/>
      <c r="I844" s="1309"/>
      <c r="J844" s="1309"/>
      <c r="K844" s="1309"/>
      <c r="L844" s="1310"/>
      <c r="M844" s="1311"/>
      <c r="N844" s="1309"/>
      <c r="O844" s="1309"/>
      <c r="P844" s="1311"/>
      <c r="Q844" s="1312">
        <v>48.2</v>
      </c>
      <c r="R844" s="1313"/>
      <c r="S844" s="1314">
        <v>9.9570000000000007</v>
      </c>
      <c r="T844" s="1315">
        <v>10.49</v>
      </c>
      <c r="U844" s="1309"/>
      <c r="V844" s="1310"/>
      <c r="W844" s="1309"/>
      <c r="X844" s="1313"/>
      <c r="Y844" s="1316"/>
      <c r="Z844" s="1317"/>
      <c r="AA844" s="1316"/>
      <c r="AB844" s="1311"/>
      <c r="AC844" s="1316"/>
      <c r="AD844" s="1307"/>
      <c r="AE844" s="1316"/>
      <c r="AF844" s="1316"/>
      <c r="AG844" s="1311"/>
      <c r="AH844" s="1316"/>
      <c r="AI844" s="1316"/>
      <c r="AJ844" s="1311"/>
      <c r="AK844" s="1313"/>
      <c r="AL844" s="1316"/>
      <c r="AM844" s="1311"/>
      <c r="AN844" s="1316"/>
      <c r="AO844" s="1311"/>
      <c r="AP844" s="1316"/>
      <c r="AQ844" s="1318">
        <f t="shared" si="119"/>
        <v>7</v>
      </c>
      <c r="AR844" s="275" t="s">
        <v>1295</v>
      </c>
      <c r="AS844" s="1286"/>
      <c r="AT844" s="273" t="s">
        <v>1402</v>
      </c>
      <c r="AU844" s="1320"/>
      <c r="AV844" s="1309"/>
      <c r="AW844" s="1310"/>
      <c r="AX844" s="1319"/>
      <c r="AY844" s="1319"/>
      <c r="AZ844" s="1311"/>
      <c r="BA844" s="268"/>
      <c r="BB844" s="1310"/>
      <c r="BC844" s="1310"/>
      <c r="BD844" s="1310"/>
      <c r="BE844" s="1309"/>
      <c r="BF844" s="1311"/>
      <c r="BG844" s="1311"/>
      <c r="BH844" s="1311"/>
      <c r="BI844" s="1311"/>
      <c r="BJ844" s="1321">
        <v>45861</v>
      </c>
      <c r="BK844" s="1322">
        <v>45861</v>
      </c>
      <c r="BL844" s="431" t="s">
        <v>5120</v>
      </c>
      <c r="BM844" s="1320"/>
      <c r="BN844" s="1300">
        <v>2</v>
      </c>
      <c r="BO844" s="1300">
        <v>6</v>
      </c>
      <c r="BP844" s="1324"/>
      <c r="BQ844" s="1325">
        <v>45860</v>
      </c>
      <c r="BR844" s="284" t="s">
        <v>5121</v>
      </c>
      <c r="BS844" s="1327" t="str">
        <f>IF(_DBcomps[[#This Row],[Problem]]="","Yes","No")</f>
        <v>Yes</v>
      </c>
      <c r="BT844" s="1083"/>
      <c r="BU844" s="1319"/>
      <c r="BV844" s="1296">
        <v>1</v>
      </c>
      <c r="BW844" s="1296"/>
      <c r="BX844" s="1296">
        <v>15</v>
      </c>
      <c r="BY844" s="279" t="s">
        <v>1276</v>
      </c>
      <c r="BZ844" s="1309"/>
      <c r="CA844" s="1322"/>
      <c r="CB844" s="1322"/>
      <c r="CC844" s="1322"/>
      <c r="CD844" s="1434"/>
      <c r="CE844" s="245"/>
      <c r="CF844" s="245"/>
      <c r="CG844" s="245"/>
    </row>
    <row r="845" spans="1:85">
      <c r="A845" s="265" t="s">
        <v>58</v>
      </c>
      <c r="B845" s="2" t="s">
        <v>92</v>
      </c>
      <c r="C845" s="2" t="s">
        <v>91</v>
      </c>
      <c r="D845" s="265" t="s">
        <v>5168</v>
      </c>
      <c r="E845" s="1307">
        <v>45866</v>
      </c>
      <c r="F845" s="1308" t="str">
        <f>IF(_DBcomps[[#This Row],[Lab RTS]]="","No","Yes")</f>
        <v>Yes</v>
      </c>
      <c r="G845" s="1309">
        <v>9.15</v>
      </c>
      <c r="H845" s="1309"/>
      <c r="I845" s="1309"/>
      <c r="J845" s="1309"/>
      <c r="K845" s="1309"/>
      <c r="L845" s="1310"/>
      <c r="M845" s="1311"/>
      <c r="N845" s="1309"/>
      <c r="O845" s="1309"/>
      <c r="P845" s="1311"/>
      <c r="Q845" s="1312">
        <v>46.3</v>
      </c>
      <c r="R845" s="1313"/>
      <c r="S845" s="1314">
        <v>9.8810000000000002</v>
      </c>
      <c r="T845" s="1315">
        <v>10.46</v>
      </c>
      <c r="U845" s="1309"/>
      <c r="V845" s="1310"/>
      <c r="W845" s="1309"/>
      <c r="X845" s="1313"/>
      <c r="Y845" s="1316"/>
      <c r="Z845" s="1317"/>
      <c r="AA845" s="1316"/>
      <c r="AB845" s="1311"/>
      <c r="AC845" s="1316"/>
      <c r="AD845" s="1307"/>
      <c r="AE845" s="1316"/>
      <c r="AF845" s="1316"/>
      <c r="AG845" s="1311"/>
      <c r="AH845" s="1316"/>
      <c r="AI845" s="1316"/>
      <c r="AJ845" s="1311"/>
      <c r="AK845" s="1313"/>
      <c r="AL845" s="1316"/>
      <c r="AM845" s="1311"/>
      <c r="AN845" s="1316"/>
      <c r="AO845" s="1311"/>
      <c r="AP845" s="1316"/>
      <c r="AQ845" s="1318">
        <f t="shared" ref="AQ845:AQ850" si="120">MONTH(E845)</f>
        <v>7</v>
      </c>
      <c r="AR845" s="275" t="s">
        <v>1295</v>
      </c>
      <c r="AS845" s="1286"/>
      <c r="AT845" s="273" t="s">
        <v>1402</v>
      </c>
      <c r="AU845" s="1320"/>
      <c r="AV845" s="1309"/>
      <c r="AW845" s="1310"/>
      <c r="AX845" s="1319"/>
      <c r="AY845" s="1319"/>
      <c r="AZ845" s="1311"/>
      <c r="BA845" s="268"/>
      <c r="BB845" s="1310"/>
      <c r="BC845" s="1310"/>
      <c r="BD845" s="1310"/>
      <c r="BE845" s="1309"/>
      <c r="BF845" s="1311"/>
      <c r="BG845" s="1311"/>
      <c r="BH845" s="1311"/>
      <c r="BI845" s="1311"/>
      <c r="BJ845" s="1321">
        <v>45867</v>
      </c>
      <c r="BK845" s="1322">
        <v>45867</v>
      </c>
      <c r="BL845" s="431" t="s">
        <v>5169</v>
      </c>
      <c r="BM845" s="1320"/>
      <c r="BN845" s="1300">
        <v>2</v>
      </c>
      <c r="BO845" s="1300">
        <v>6</v>
      </c>
      <c r="BP845" s="1324"/>
      <c r="BQ845" s="1325">
        <v>45864</v>
      </c>
      <c r="BR845" s="284" t="s">
        <v>3750</v>
      </c>
      <c r="BS845" s="1327" t="str">
        <f>IF(_DBcomps[[#This Row],[Problem]]="","Yes","No")</f>
        <v>Yes</v>
      </c>
      <c r="BT845" s="1083"/>
      <c r="BU845" s="1319"/>
      <c r="BV845" s="1296">
        <v>1</v>
      </c>
      <c r="BW845" s="1296"/>
      <c r="BX845" s="1296">
        <v>15</v>
      </c>
      <c r="BY845" s="279" t="s">
        <v>1276</v>
      </c>
      <c r="BZ845" s="1309"/>
      <c r="CA845" s="1322"/>
      <c r="CB845" s="1322"/>
      <c r="CC845" s="1322"/>
      <c r="CD845" s="1434"/>
      <c r="CE845" s="245"/>
      <c r="CF845" s="245"/>
      <c r="CG845" s="245"/>
    </row>
    <row r="846" spans="1:85">
      <c r="A846" s="265" t="s">
        <v>58</v>
      </c>
      <c r="B846" s="2" t="s">
        <v>92</v>
      </c>
      <c r="C846" s="2" t="s">
        <v>91</v>
      </c>
      <c r="D846" s="265" t="s">
        <v>5270</v>
      </c>
      <c r="E846" s="1307">
        <v>45874</v>
      </c>
      <c r="F846" s="1308" t="str">
        <f>IF(_DBcomps[[#This Row],[Lab RTS]]="","No","Yes")</f>
        <v>Yes</v>
      </c>
      <c r="G846" s="1309">
        <v>9.1199999999999992</v>
      </c>
      <c r="H846" s="1309"/>
      <c r="I846" s="1309"/>
      <c r="J846" s="1309"/>
      <c r="K846" s="1309"/>
      <c r="L846" s="1310"/>
      <c r="M846" s="1311"/>
      <c r="N846" s="1309"/>
      <c r="O846" s="1309"/>
      <c r="P846" s="1311"/>
      <c r="Q846" s="1312">
        <v>41.9</v>
      </c>
      <c r="R846" s="1313"/>
      <c r="S846" s="1314">
        <v>9.9489999999999998</v>
      </c>
      <c r="T846" s="1315">
        <v>10.48</v>
      </c>
      <c r="U846" s="1309"/>
      <c r="V846" s="1310"/>
      <c r="W846" s="1309"/>
      <c r="X846" s="1313"/>
      <c r="Y846" s="1316"/>
      <c r="Z846" s="1317"/>
      <c r="AA846" s="1316"/>
      <c r="AB846" s="1311"/>
      <c r="AC846" s="1316"/>
      <c r="AD846" s="1307"/>
      <c r="AE846" s="1316"/>
      <c r="AF846" s="1316"/>
      <c r="AG846" s="1311"/>
      <c r="AH846" s="1316"/>
      <c r="AI846" s="1316"/>
      <c r="AJ846" s="1311"/>
      <c r="AK846" s="1313"/>
      <c r="AL846" s="1316"/>
      <c r="AM846" s="1311"/>
      <c r="AN846" s="1316"/>
      <c r="AO846" s="1311"/>
      <c r="AP846" s="1316"/>
      <c r="AQ846" s="1318">
        <f t="shared" si="120"/>
        <v>8</v>
      </c>
      <c r="AR846" s="275" t="s">
        <v>1295</v>
      </c>
      <c r="AS846" s="1286"/>
      <c r="AT846" s="273" t="s">
        <v>1402</v>
      </c>
      <c r="AU846" s="1320"/>
      <c r="AV846" s="1309"/>
      <c r="AW846" s="1310"/>
      <c r="AX846" s="1319"/>
      <c r="AY846" s="1319"/>
      <c r="AZ846" s="1311"/>
      <c r="BA846" s="268"/>
      <c r="BB846" s="1310"/>
      <c r="BC846" s="1310"/>
      <c r="BD846" s="1310"/>
      <c r="BE846" s="1309"/>
      <c r="BF846" s="1311"/>
      <c r="BG846" s="1311"/>
      <c r="BH846" s="1311"/>
      <c r="BI846" s="1311"/>
      <c r="BJ846" s="1321">
        <v>45875</v>
      </c>
      <c r="BK846" s="1322">
        <v>45875</v>
      </c>
      <c r="BL846" s="431" t="s">
        <v>5297</v>
      </c>
      <c r="BM846" s="1320"/>
      <c r="BN846" s="1300">
        <v>2</v>
      </c>
      <c r="BO846" s="1300">
        <v>6</v>
      </c>
      <c r="BP846" s="1324"/>
      <c r="BQ846" s="1325">
        <v>45873</v>
      </c>
      <c r="BR846" s="284" t="s">
        <v>5271</v>
      </c>
      <c r="BS846" s="1327" t="str">
        <f>IF(_DBcomps[[#This Row],[Problem]]="","Yes","No")</f>
        <v>Yes</v>
      </c>
      <c r="BT846" s="1083"/>
      <c r="BU846" s="1319"/>
      <c r="BV846" s="1296">
        <v>1</v>
      </c>
      <c r="BW846" s="1296"/>
      <c r="BX846" s="1296">
        <v>15</v>
      </c>
      <c r="BY846" s="279" t="s">
        <v>1276</v>
      </c>
      <c r="BZ846" s="1309"/>
      <c r="CA846" s="1322"/>
      <c r="CB846" s="1322"/>
      <c r="CC846" s="1322"/>
      <c r="CD846" s="1434"/>
      <c r="CE846" s="245"/>
      <c r="CF846" s="245"/>
      <c r="CG846" s="245"/>
    </row>
    <row r="847" spans="1:85">
      <c r="A847" s="265" t="s">
        <v>58</v>
      </c>
      <c r="B847" s="2" t="s">
        <v>92</v>
      </c>
      <c r="C847" s="2" t="s">
        <v>91</v>
      </c>
      <c r="D847" s="265" t="s">
        <v>5295</v>
      </c>
      <c r="E847" s="1307">
        <v>45876</v>
      </c>
      <c r="F847" s="1308" t="str">
        <f>IF(_DBcomps[[#This Row],[Lab RTS]]="","No","Yes")</f>
        <v>Yes</v>
      </c>
      <c r="G847" s="1309">
        <v>9.19</v>
      </c>
      <c r="H847" s="1309"/>
      <c r="I847" s="1309"/>
      <c r="J847" s="1309"/>
      <c r="K847" s="1309"/>
      <c r="L847" s="1310"/>
      <c r="M847" s="1311"/>
      <c r="N847" s="1309"/>
      <c r="O847" s="1309"/>
      <c r="P847" s="1311"/>
      <c r="Q847" s="1312">
        <v>42.5</v>
      </c>
      <c r="R847" s="1313"/>
      <c r="S847" s="1314">
        <v>9.9580000000000002</v>
      </c>
      <c r="T847" s="1315">
        <v>10.47</v>
      </c>
      <c r="U847" s="1309"/>
      <c r="V847" s="1310"/>
      <c r="W847" s="1309"/>
      <c r="X847" s="1313"/>
      <c r="Y847" s="1316"/>
      <c r="Z847" s="1317"/>
      <c r="AA847" s="1316"/>
      <c r="AB847" s="1311"/>
      <c r="AC847" s="1316"/>
      <c r="AD847" s="1307"/>
      <c r="AE847" s="1316"/>
      <c r="AF847" s="1316"/>
      <c r="AG847" s="1311"/>
      <c r="AH847" s="1316"/>
      <c r="AI847" s="1316"/>
      <c r="AJ847" s="1311"/>
      <c r="AK847" s="1313"/>
      <c r="AL847" s="1316"/>
      <c r="AM847" s="1311"/>
      <c r="AN847" s="1316"/>
      <c r="AO847" s="1311"/>
      <c r="AP847" s="1316"/>
      <c r="AQ847" s="1318">
        <f t="shared" si="120"/>
        <v>8</v>
      </c>
      <c r="AR847" s="275" t="s">
        <v>1295</v>
      </c>
      <c r="AS847" s="1286"/>
      <c r="AT847" s="273" t="s">
        <v>1402</v>
      </c>
      <c r="AU847" s="1320"/>
      <c r="AV847" s="1309"/>
      <c r="AW847" s="1310"/>
      <c r="AX847" s="1319"/>
      <c r="AY847" s="1319"/>
      <c r="AZ847" s="1311"/>
      <c r="BA847" s="268"/>
      <c r="BB847" s="1310"/>
      <c r="BC847" s="1310"/>
      <c r="BD847" s="1310"/>
      <c r="BE847" s="1309"/>
      <c r="BF847" s="1311"/>
      <c r="BG847" s="1311"/>
      <c r="BH847" s="1311"/>
      <c r="BI847" s="1311"/>
      <c r="BJ847" s="1321">
        <v>45877</v>
      </c>
      <c r="BK847" s="1322">
        <v>45877</v>
      </c>
      <c r="BL847" s="431" t="s">
        <v>5296</v>
      </c>
      <c r="BM847" s="1320"/>
      <c r="BN847" s="1300">
        <v>2</v>
      </c>
      <c r="BO847" s="1300">
        <v>6</v>
      </c>
      <c r="BP847" s="1324"/>
      <c r="BQ847" s="1325">
        <v>45875</v>
      </c>
      <c r="BR847" s="284" t="s">
        <v>2010</v>
      </c>
      <c r="BS847" s="1327" t="str">
        <f>IF(_DBcomps[[#This Row],[Problem]]="","Yes","No")</f>
        <v>Yes</v>
      </c>
      <c r="BT847" s="1083"/>
      <c r="BU847" s="1319"/>
      <c r="BV847" s="1296">
        <v>1</v>
      </c>
      <c r="BW847" s="1296"/>
      <c r="BX847" s="1296">
        <v>15</v>
      </c>
      <c r="BY847" s="279" t="s">
        <v>1276</v>
      </c>
      <c r="BZ847" s="1309"/>
      <c r="CA847" s="1322"/>
      <c r="CB847" s="1322"/>
      <c r="CC847" s="1322"/>
      <c r="CD847" s="1434"/>
      <c r="CE847" s="245"/>
      <c r="CF847" s="245"/>
      <c r="CG847" s="245"/>
    </row>
    <row r="848" spans="1:85">
      <c r="A848" s="265" t="s">
        <v>58</v>
      </c>
      <c r="B848" s="2" t="s">
        <v>92</v>
      </c>
      <c r="C848" s="2" t="s">
        <v>91</v>
      </c>
      <c r="D848" s="265" t="s">
        <v>5500</v>
      </c>
      <c r="E848" s="1307">
        <v>45880</v>
      </c>
      <c r="F848" s="1308" t="str">
        <f>IF(_DBcomps[[#This Row],[Lab RTS]]="","No","Yes")</f>
        <v>Yes</v>
      </c>
      <c r="G848" s="1309">
        <v>9.14</v>
      </c>
      <c r="H848" s="1309"/>
      <c r="I848" s="1309"/>
      <c r="J848" s="1309"/>
      <c r="K848" s="1309"/>
      <c r="L848" s="1310"/>
      <c r="M848" s="1311"/>
      <c r="N848" s="1309"/>
      <c r="O848" s="1309"/>
      <c r="P848" s="1311"/>
      <c r="Q848" s="1312">
        <v>43.1</v>
      </c>
      <c r="R848" s="1313"/>
      <c r="S848" s="1314">
        <v>9.9589999999999996</v>
      </c>
      <c r="T848" s="1315">
        <v>10.45</v>
      </c>
      <c r="U848" s="1309"/>
      <c r="V848" s="1310"/>
      <c r="W848" s="1309"/>
      <c r="X848" s="1313"/>
      <c r="Y848" s="1316"/>
      <c r="Z848" s="1317"/>
      <c r="AA848" s="1316"/>
      <c r="AB848" s="1311"/>
      <c r="AC848" s="1316"/>
      <c r="AD848" s="1307"/>
      <c r="AE848" s="1316"/>
      <c r="AF848" s="1316"/>
      <c r="AG848" s="1311"/>
      <c r="AH848" s="1316"/>
      <c r="AI848" s="1316"/>
      <c r="AJ848" s="1311"/>
      <c r="AK848" s="1313"/>
      <c r="AL848" s="1316"/>
      <c r="AM848" s="1311"/>
      <c r="AN848" s="1316"/>
      <c r="AO848" s="1311"/>
      <c r="AP848" s="1316"/>
      <c r="AQ848" s="1318">
        <f t="shared" si="120"/>
        <v>8</v>
      </c>
      <c r="AR848" s="275" t="s">
        <v>1295</v>
      </c>
      <c r="AS848" s="1286"/>
      <c r="AT848" s="273" t="s">
        <v>1402</v>
      </c>
      <c r="AU848" s="1320"/>
      <c r="AV848" s="1309"/>
      <c r="AW848" s="1310"/>
      <c r="AX848" s="1319"/>
      <c r="AY848" s="1319"/>
      <c r="AZ848" s="1311"/>
      <c r="BA848" s="268"/>
      <c r="BB848" s="1310"/>
      <c r="BC848" s="1310"/>
      <c r="BD848" s="1310"/>
      <c r="BE848" s="1309"/>
      <c r="BF848" s="1311"/>
      <c r="BG848" s="1311"/>
      <c r="BH848" s="1311"/>
      <c r="BI848" s="1311"/>
      <c r="BJ848" s="1321">
        <v>45886</v>
      </c>
      <c r="BK848" s="1322">
        <v>45886</v>
      </c>
      <c r="BL848" s="431" t="s">
        <v>5501</v>
      </c>
      <c r="BM848" s="1320"/>
      <c r="BN848" s="1300">
        <v>2</v>
      </c>
      <c r="BO848" s="1300">
        <v>6</v>
      </c>
      <c r="BP848" s="1324"/>
      <c r="BQ848" s="1325">
        <v>45877</v>
      </c>
      <c r="BR848" s="284" t="s">
        <v>5502</v>
      </c>
      <c r="BS848" s="1327" t="str">
        <f>IF(_DBcomps[[#This Row],[Problem]]="","Yes","No")</f>
        <v>Yes</v>
      </c>
      <c r="BT848" s="1083"/>
      <c r="BU848" s="1319"/>
      <c r="BV848" s="1296">
        <v>1</v>
      </c>
      <c r="BW848" s="1296"/>
      <c r="BX848" s="1296">
        <v>15</v>
      </c>
      <c r="BY848" s="279" t="s">
        <v>1276</v>
      </c>
      <c r="BZ848" s="1309"/>
      <c r="CA848" s="1322"/>
      <c r="CB848" s="1322"/>
      <c r="CC848" s="1322"/>
      <c r="CD848" s="1434"/>
      <c r="CE848" s="245"/>
      <c r="CF848" s="245"/>
      <c r="CG848" s="245"/>
    </row>
    <row r="849" spans="1:85">
      <c r="A849" s="265" t="s">
        <v>58</v>
      </c>
      <c r="B849" s="2" t="s">
        <v>92</v>
      </c>
      <c r="C849" s="2" t="s">
        <v>91</v>
      </c>
      <c r="D849" s="265" t="s">
        <v>5468</v>
      </c>
      <c r="E849" s="1307">
        <v>45884</v>
      </c>
      <c r="F849" s="1308" t="str">
        <f>IF(_DBcomps[[#This Row],[Lab RTS]]="","No","Yes")</f>
        <v>Yes</v>
      </c>
      <c r="G849" s="1309">
        <v>9.0299999999999994</v>
      </c>
      <c r="H849" s="1309"/>
      <c r="I849" s="1309"/>
      <c r="J849" s="1309"/>
      <c r="K849" s="1309"/>
      <c r="L849" s="1310"/>
      <c r="M849" s="1311"/>
      <c r="N849" s="1309"/>
      <c r="O849" s="1309"/>
      <c r="P849" s="1311"/>
      <c r="Q849" s="1312">
        <v>44.4</v>
      </c>
      <c r="R849" s="1313"/>
      <c r="S849" s="1314">
        <v>9.9659999999999993</v>
      </c>
      <c r="T849" s="1315">
        <v>10.48</v>
      </c>
      <c r="U849" s="1309"/>
      <c r="V849" s="1310"/>
      <c r="W849" s="1309"/>
      <c r="X849" s="1313"/>
      <c r="Y849" s="1316"/>
      <c r="Z849" s="1317"/>
      <c r="AA849" s="1316"/>
      <c r="AB849" s="1311"/>
      <c r="AC849" s="1316"/>
      <c r="AD849" s="1307"/>
      <c r="AE849" s="1316"/>
      <c r="AF849" s="1316"/>
      <c r="AG849" s="1311"/>
      <c r="AH849" s="1316"/>
      <c r="AI849" s="1316"/>
      <c r="AJ849" s="1311"/>
      <c r="AK849" s="1313"/>
      <c r="AL849" s="1316"/>
      <c r="AM849" s="1311"/>
      <c r="AN849" s="1316"/>
      <c r="AO849" s="1311"/>
      <c r="AP849" s="1316"/>
      <c r="AQ849" s="1318">
        <f t="shared" si="120"/>
        <v>8</v>
      </c>
      <c r="AR849" s="275" t="s">
        <v>1295</v>
      </c>
      <c r="AS849" s="1286"/>
      <c r="AT849" s="273" t="s">
        <v>1402</v>
      </c>
      <c r="AU849" s="1320"/>
      <c r="AV849" s="1309"/>
      <c r="AW849" s="1310"/>
      <c r="AX849" s="1319"/>
      <c r="AY849" s="1319"/>
      <c r="AZ849" s="1311"/>
      <c r="BA849" s="268"/>
      <c r="BB849" s="1310"/>
      <c r="BC849" s="1310"/>
      <c r="BD849" s="1310"/>
      <c r="BE849" s="1309"/>
      <c r="BF849" s="1311"/>
      <c r="BG849" s="1311"/>
      <c r="BH849" s="1311"/>
      <c r="BI849" s="1311"/>
      <c r="BJ849" s="1321">
        <v>45886</v>
      </c>
      <c r="BK849" s="1322">
        <v>45886</v>
      </c>
      <c r="BL849" s="431" t="s">
        <v>5469</v>
      </c>
      <c r="BM849" s="1320"/>
      <c r="BN849" s="1300">
        <v>2</v>
      </c>
      <c r="BO849" s="1300">
        <v>6</v>
      </c>
      <c r="BP849" s="1324"/>
      <c r="BQ849" s="1325">
        <v>45883</v>
      </c>
      <c r="BR849" s="284" t="s">
        <v>5470</v>
      </c>
      <c r="BS849" s="1327" t="str">
        <f>IF(_DBcomps[[#This Row],[Problem]]="","Yes","No")</f>
        <v>Yes</v>
      </c>
      <c r="BT849" s="1083"/>
      <c r="BU849" s="1319"/>
      <c r="BV849" s="1296">
        <v>1</v>
      </c>
      <c r="BW849" s="1296"/>
      <c r="BX849" s="1296">
        <v>15</v>
      </c>
      <c r="BY849" s="279" t="s">
        <v>1276</v>
      </c>
      <c r="BZ849" s="1309"/>
      <c r="CA849" s="1322"/>
      <c r="CB849" s="1322"/>
      <c r="CC849" s="1322"/>
      <c r="CD849" s="1434"/>
      <c r="CE849" s="245"/>
      <c r="CF849" s="245"/>
      <c r="CG849" s="245"/>
    </row>
    <row r="850" spans="1:85">
      <c r="A850" s="265" t="s">
        <v>58</v>
      </c>
      <c r="B850" s="2" t="s">
        <v>92</v>
      </c>
      <c r="C850" s="2" t="s">
        <v>91</v>
      </c>
      <c r="D850" s="265" t="s">
        <v>5546</v>
      </c>
      <c r="E850" s="1307">
        <v>45889</v>
      </c>
      <c r="F850" s="1308" t="str">
        <f>IF(_DBcomps[[#This Row],[Lab RTS]]="","No","Yes")</f>
        <v>Yes</v>
      </c>
      <c r="G850" s="1309">
        <v>8.9499999999999993</v>
      </c>
      <c r="H850" s="1309"/>
      <c r="I850" s="1309"/>
      <c r="J850" s="1309"/>
      <c r="K850" s="1309"/>
      <c r="L850" s="1310"/>
      <c r="M850" s="1311"/>
      <c r="N850" s="1309"/>
      <c r="O850" s="1309"/>
      <c r="P850" s="1311"/>
      <c r="Q850" s="1312">
        <v>41.7</v>
      </c>
      <c r="R850" s="1313"/>
      <c r="S850" s="1314">
        <v>9.9730000000000008</v>
      </c>
      <c r="T850" s="1315">
        <v>10.58</v>
      </c>
      <c r="U850" s="1309"/>
      <c r="V850" s="1310"/>
      <c r="W850" s="1309"/>
      <c r="X850" s="1313"/>
      <c r="Y850" s="1316"/>
      <c r="Z850" s="1317"/>
      <c r="AA850" s="1316"/>
      <c r="AB850" s="1311"/>
      <c r="AC850" s="1316"/>
      <c r="AD850" s="1307"/>
      <c r="AE850" s="1316"/>
      <c r="AF850" s="1316"/>
      <c r="AG850" s="1311"/>
      <c r="AH850" s="1316"/>
      <c r="AI850" s="1316"/>
      <c r="AJ850" s="1311"/>
      <c r="AK850" s="1313"/>
      <c r="AL850" s="1316"/>
      <c r="AM850" s="1311"/>
      <c r="AN850" s="1316"/>
      <c r="AO850" s="1311"/>
      <c r="AP850" s="1316"/>
      <c r="AQ850" s="1318">
        <f t="shared" si="120"/>
        <v>8</v>
      </c>
      <c r="AR850" s="275" t="s">
        <v>1295</v>
      </c>
      <c r="AS850" s="1286"/>
      <c r="AT850" s="273" t="s">
        <v>1402</v>
      </c>
      <c r="AU850" s="1320"/>
      <c r="AV850" s="1309"/>
      <c r="AW850" s="1310"/>
      <c r="AX850" s="1319"/>
      <c r="AY850" s="1319"/>
      <c r="AZ850" s="1311"/>
      <c r="BA850" s="268"/>
      <c r="BB850" s="1310"/>
      <c r="BC850" s="1310"/>
      <c r="BD850" s="1310"/>
      <c r="BE850" s="1309"/>
      <c r="BF850" s="1311"/>
      <c r="BG850" s="1311"/>
      <c r="BH850" s="1311"/>
      <c r="BI850" s="1311"/>
      <c r="BJ850" s="1321">
        <v>45889</v>
      </c>
      <c r="BK850" s="1322">
        <v>45889</v>
      </c>
      <c r="BL850" s="431" t="s">
        <v>5547</v>
      </c>
      <c r="BM850" s="1320"/>
      <c r="BN850" s="1300">
        <v>2</v>
      </c>
      <c r="BO850" s="1300">
        <v>6</v>
      </c>
      <c r="BP850" s="1324"/>
      <c r="BQ850" s="1325">
        <v>45888</v>
      </c>
      <c r="BR850" s="284" t="s">
        <v>5548</v>
      </c>
      <c r="BS850" s="1327" t="str">
        <f>IF(_DBcomps[[#This Row],[Problem]]="","Yes","No")</f>
        <v>Yes</v>
      </c>
      <c r="BT850" s="1083"/>
      <c r="BU850" s="1319"/>
      <c r="BV850" s="1296">
        <v>1</v>
      </c>
      <c r="BW850" s="1296"/>
      <c r="BX850" s="1296">
        <v>15</v>
      </c>
      <c r="BY850" s="279" t="s">
        <v>1276</v>
      </c>
      <c r="BZ850" s="1309"/>
      <c r="CA850" s="1322"/>
      <c r="CB850" s="1322"/>
      <c r="CC850" s="1322"/>
      <c r="CD850" s="1434"/>
      <c r="CE850" s="245"/>
      <c r="CF850" s="245"/>
      <c r="CG850" s="245"/>
    </row>
    <row r="851" spans="1:85">
      <c r="A851" s="265" t="s">
        <v>58</v>
      </c>
      <c r="B851" s="2" t="s">
        <v>92</v>
      </c>
      <c r="C851" s="2" t="s">
        <v>91</v>
      </c>
      <c r="D851" s="265" t="s">
        <v>6054</v>
      </c>
      <c r="E851" s="1307">
        <v>45910</v>
      </c>
      <c r="F851" s="1308" t="str">
        <f>IF(_DBcomps[[#This Row],[Lab RTS]]="","No","Yes")</f>
        <v>Yes</v>
      </c>
      <c r="G851" s="1309">
        <v>8.9600000000000009</v>
      </c>
      <c r="H851" s="1309"/>
      <c r="I851" s="1309"/>
      <c r="J851" s="1309"/>
      <c r="K851" s="1309"/>
      <c r="L851" s="1310"/>
      <c r="M851" s="1311"/>
      <c r="N851" s="1309"/>
      <c r="O851" s="1309"/>
      <c r="P851" s="1311"/>
      <c r="Q851" s="1312">
        <v>39.799999999999997</v>
      </c>
      <c r="R851" s="1313"/>
      <c r="S851" s="1314">
        <v>9.891</v>
      </c>
      <c r="T851" s="1315">
        <v>10.5</v>
      </c>
      <c r="U851" s="1309"/>
      <c r="V851" s="1310"/>
      <c r="W851" s="1309"/>
      <c r="X851" s="1313"/>
      <c r="Y851" s="1316"/>
      <c r="Z851" s="1317"/>
      <c r="AA851" s="1316"/>
      <c r="AB851" s="1311"/>
      <c r="AC851" s="1316"/>
      <c r="AD851" s="1307"/>
      <c r="AE851" s="1316"/>
      <c r="AF851" s="1316"/>
      <c r="AG851" s="1311"/>
      <c r="AH851" s="1316"/>
      <c r="AI851" s="1316"/>
      <c r="AJ851" s="1311"/>
      <c r="AK851" s="1313"/>
      <c r="AL851" s="1316"/>
      <c r="AM851" s="1311"/>
      <c r="AN851" s="1316"/>
      <c r="AO851" s="1311"/>
      <c r="AP851" s="1316"/>
      <c r="AQ851" s="1318">
        <f t="shared" ref="AQ851:AQ856" si="121">MONTH(E851)</f>
        <v>9</v>
      </c>
      <c r="AR851" s="275" t="s">
        <v>1295</v>
      </c>
      <c r="AS851" s="1286"/>
      <c r="AT851" s="273" t="s">
        <v>1402</v>
      </c>
      <c r="AU851" s="1320"/>
      <c r="AV851" s="1309"/>
      <c r="AW851" s="1310"/>
      <c r="AX851" s="1319"/>
      <c r="AY851" s="1319"/>
      <c r="AZ851" s="1311"/>
      <c r="BA851" s="268"/>
      <c r="BB851" s="1310"/>
      <c r="BC851" s="1310"/>
      <c r="BD851" s="1310"/>
      <c r="BE851" s="1309"/>
      <c r="BF851" s="1311"/>
      <c r="BG851" s="1311"/>
      <c r="BH851" s="1311"/>
      <c r="BI851" s="1311"/>
      <c r="BJ851" s="1321">
        <v>45911</v>
      </c>
      <c r="BK851" s="1322">
        <v>45911</v>
      </c>
      <c r="BL851" s="431" t="s">
        <v>6055</v>
      </c>
      <c r="BM851" s="1320"/>
      <c r="BN851" s="1300">
        <v>3</v>
      </c>
      <c r="BO851" s="1300">
        <v>6</v>
      </c>
      <c r="BP851" s="1324"/>
      <c r="BQ851" s="1325">
        <v>45910</v>
      </c>
      <c r="BR851" s="284" t="s">
        <v>6056</v>
      </c>
      <c r="BS851" s="1327" t="str">
        <f>IF(_DBcomps[[#This Row],[Problem]]="","Yes","No")</f>
        <v>No</v>
      </c>
      <c r="BT851" s="1083"/>
      <c r="BU851" s="1319"/>
      <c r="BV851" s="1296">
        <v>1</v>
      </c>
      <c r="BW851" s="1296">
        <v>1</v>
      </c>
      <c r="BX851" s="1296">
        <v>15</v>
      </c>
      <c r="BY851" s="279" t="s">
        <v>1276</v>
      </c>
      <c r="BZ851" s="1309">
        <v>21.34</v>
      </c>
      <c r="CA851" s="1322" t="s">
        <v>1332</v>
      </c>
      <c r="CB851" s="1322" t="s">
        <v>1245</v>
      </c>
      <c r="CC851" s="1322" t="s">
        <v>1326</v>
      </c>
      <c r="CD851" s="1434"/>
      <c r="CE851" s="245"/>
      <c r="CF851" s="245"/>
      <c r="CG851" s="245"/>
    </row>
    <row r="852" spans="1:85">
      <c r="A852" s="265" t="s">
        <v>58</v>
      </c>
      <c r="B852" s="2" t="s">
        <v>92</v>
      </c>
      <c r="C852" s="2" t="s">
        <v>91</v>
      </c>
      <c r="D852" s="265" t="s">
        <v>6123</v>
      </c>
      <c r="E852" s="1307">
        <v>45912</v>
      </c>
      <c r="F852" s="1308" t="str">
        <f>IF(_DBcomps[[#This Row],[Lab RTS]]="","No","Yes")</f>
        <v>Yes</v>
      </c>
      <c r="G852" s="1309">
        <v>9.02</v>
      </c>
      <c r="H852" s="1309"/>
      <c r="I852" s="1309"/>
      <c r="J852" s="1309"/>
      <c r="K852" s="1309"/>
      <c r="L852" s="1310"/>
      <c r="M852" s="1311"/>
      <c r="N852" s="1309"/>
      <c r="O852" s="1309"/>
      <c r="P852" s="1311"/>
      <c r="Q852" s="1312">
        <v>37.299999999999997</v>
      </c>
      <c r="R852" s="1313"/>
      <c r="S852" s="1314">
        <v>9.8569999999999993</v>
      </c>
      <c r="T852" s="1315">
        <v>10.52</v>
      </c>
      <c r="U852" s="1309"/>
      <c r="V852" s="1310"/>
      <c r="W852" s="1309"/>
      <c r="X852" s="1313"/>
      <c r="Y852" s="1316"/>
      <c r="Z852" s="1317"/>
      <c r="AA852" s="1316"/>
      <c r="AB852" s="1311"/>
      <c r="AC852" s="1316"/>
      <c r="AD852" s="1307"/>
      <c r="AE852" s="1316"/>
      <c r="AF852" s="1316"/>
      <c r="AG852" s="1311"/>
      <c r="AH852" s="1316"/>
      <c r="AI852" s="1316"/>
      <c r="AJ852" s="1311"/>
      <c r="AK852" s="1313"/>
      <c r="AL852" s="1316"/>
      <c r="AM852" s="1311"/>
      <c r="AN852" s="1316"/>
      <c r="AO852" s="1311"/>
      <c r="AP852" s="1316"/>
      <c r="AQ852" s="1318">
        <f t="shared" si="121"/>
        <v>9</v>
      </c>
      <c r="AR852" s="275" t="s">
        <v>1295</v>
      </c>
      <c r="AS852" s="1286"/>
      <c r="AT852" s="273" t="s">
        <v>1402</v>
      </c>
      <c r="AU852" s="1320"/>
      <c r="AV852" s="1309"/>
      <c r="AW852" s="1310"/>
      <c r="AX852" s="1319"/>
      <c r="AY852" s="1319"/>
      <c r="AZ852" s="1311"/>
      <c r="BA852" s="268"/>
      <c r="BB852" s="1310"/>
      <c r="BC852" s="1310"/>
      <c r="BD852" s="1310"/>
      <c r="BE852" s="1309"/>
      <c r="BF852" s="1311"/>
      <c r="BG852" s="1311"/>
      <c r="BH852" s="1311"/>
      <c r="BI852" s="1311"/>
      <c r="BJ852" s="1321">
        <v>45915</v>
      </c>
      <c r="BK852" s="1322">
        <v>45915</v>
      </c>
      <c r="BL852" s="431" t="s">
        <v>6124</v>
      </c>
      <c r="BM852" s="1320"/>
      <c r="BN852" s="1300">
        <v>2</v>
      </c>
      <c r="BO852" s="1300">
        <v>6</v>
      </c>
      <c r="BP852" s="1324"/>
      <c r="BQ852" s="1325">
        <v>45911</v>
      </c>
      <c r="BR852" s="284" t="s">
        <v>3783</v>
      </c>
      <c r="BS852" s="1327" t="str">
        <f>IF(_DBcomps[[#This Row],[Problem]]="","Yes","No")</f>
        <v>Yes</v>
      </c>
      <c r="BT852" s="1083"/>
      <c r="BU852" s="1319"/>
      <c r="BV852" s="1296">
        <v>1</v>
      </c>
      <c r="BW852" s="1296"/>
      <c r="BX852" s="1296">
        <v>15</v>
      </c>
      <c r="BY852" s="279" t="s">
        <v>1276</v>
      </c>
      <c r="BZ852" s="1309"/>
      <c r="CA852" s="1322"/>
      <c r="CB852" s="1322"/>
      <c r="CC852" s="1322"/>
      <c r="CD852" s="1434"/>
      <c r="CE852" s="245"/>
      <c r="CF852" s="245"/>
      <c r="CG852" s="245"/>
    </row>
    <row r="853" spans="1:85">
      <c r="A853" s="265" t="s">
        <v>58</v>
      </c>
      <c r="B853" s="2" t="s">
        <v>92</v>
      </c>
      <c r="C853" s="2" t="s">
        <v>91</v>
      </c>
      <c r="D853" s="265" t="s">
        <v>6200</v>
      </c>
      <c r="E853" s="265">
        <v>45917</v>
      </c>
      <c r="F853" s="266" t="str">
        <f>IF(_DBcomps[[#This Row],[Lab RTS]]="","No","Yes")</f>
        <v>Yes</v>
      </c>
      <c r="G853" s="267">
        <v>9.15</v>
      </c>
      <c r="H853" s="267"/>
      <c r="I853" s="267"/>
      <c r="J853" s="267"/>
      <c r="K853" s="267"/>
      <c r="L853" s="268"/>
      <c r="M853" s="275"/>
      <c r="N853" s="267"/>
      <c r="O853" s="267"/>
      <c r="P853" s="275"/>
      <c r="Q853" s="269">
        <v>46.8</v>
      </c>
      <c r="R853" s="270"/>
      <c r="S853" s="307">
        <v>9.9390000000000001</v>
      </c>
      <c r="T853" s="271">
        <v>10.7</v>
      </c>
      <c r="U853" s="267"/>
      <c r="V853" s="268"/>
      <c r="W853" s="267"/>
      <c r="X853" s="270"/>
      <c r="Y853" s="274"/>
      <c r="Z853" s="290"/>
      <c r="AA853" s="274"/>
      <c r="AB853" s="275"/>
      <c r="AC853" s="274"/>
      <c r="AD853" s="265"/>
      <c r="AE853" s="274"/>
      <c r="AF853" s="274"/>
      <c r="AG853" s="275"/>
      <c r="AH853" s="274"/>
      <c r="AI853" s="274"/>
      <c r="AJ853" s="275"/>
      <c r="AK853" s="270"/>
      <c r="AL853" s="274"/>
      <c r="AM853" s="275"/>
      <c r="AN853" s="274"/>
      <c r="AO853" s="275"/>
      <c r="AP853" s="274"/>
      <c r="AQ853" s="277">
        <f t="shared" si="121"/>
        <v>9</v>
      </c>
      <c r="AR853" s="275" t="s">
        <v>1295</v>
      </c>
      <c r="AS853" s="1286"/>
      <c r="AT853" s="273" t="s">
        <v>1402</v>
      </c>
      <c r="AU853" s="272"/>
      <c r="AV853" s="267"/>
      <c r="AW853" s="268"/>
      <c r="AX853" s="273"/>
      <c r="AY853" s="273"/>
      <c r="AZ853" s="275"/>
      <c r="BA853" s="268"/>
      <c r="BB853" s="268"/>
      <c r="BC853" s="268"/>
      <c r="BD853" s="268"/>
      <c r="BE853" s="267"/>
      <c r="BF853" s="275"/>
      <c r="BG853" s="275"/>
      <c r="BH853" s="275"/>
      <c r="BI853" s="275"/>
      <c r="BJ853" s="278">
        <v>45919</v>
      </c>
      <c r="BK853" s="279">
        <v>45919</v>
      </c>
      <c r="BL853" s="431" t="s">
        <v>4507</v>
      </c>
      <c r="BM853" s="272"/>
      <c r="BN853" s="422">
        <v>2</v>
      </c>
      <c r="BO853" s="422">
        <v>6</v>
      </c>
      <c r="BP853" s="303"/>
      <c r="BQ853" s="293">
        <v>45916</v>
      </c>
      <c r="BR853" s="284" t="s">
        <v>5093</v>
      </c>
      <c r="BS853" s="280" t="str">
        <f>IF(_DBcomps[[#This Row],[Problem]]="","Yes","No")</f>
        <v>Yes</v>
      </c>
      <c r="BT853" s="1083"/>
      <c r="BU853" s="1319"/>
      <c r="BV853" s="1296">
        <v>1</v>
      </c>
      <c r="BW853" s="1296"/>
      <c r="BX853" s="1296">
        <v>15</v>
      </c>
      <c r="BY853" s="279" t="s">
        <v>1276</v>
      </c>
      <c r="BZ853" s="267"/>
      <c r="CA853" s="279"/>
      <c r="CB853" s="279"/>
      <c r="CC853" s="279"/>
      <c r="CD853" s="1283"/>
      <c r="CE853" s="245"/>
      <c r="CF853" s="245"/>
      <c r="CG853" s="245"/>
    </row>
    <row r="854" spans="1:85">
      <c r="A854" s="265" t="s">
        <v>58</v>
      </c>
      <c r="B854" s="2" t="s">
        <v>92</v>
      </c>
      <c r="C854" s="2" t="s">
        <v>91</v>
      </c>
      <c r="D854" s="265" t="s">
        <v>6213</v>
      </c>
      <c r="E854" s="265">
        <v>45919</v>
      </c>
      <c r="F854" s="266" t="str">
        <f>IF(_DBcomps[[#This Row],[Lab RTS]]="","No","Yes")</f>
        <v>Yes</v>
      </c>
      <c r="G854" s="267">
        <v>9.0399999999999991</v>
      </c>
      <c r="H854" s="267"/>
      <c r="I854" s="267"/>
      <c r="J854" s="267"/>
      <c r="K854" s="267"/>
      <c r="L854" s="268"/>
      <c r="M854" s="275"/>
      <c r="N854" s="267"/>
      <c r="O854" s="267"/>
      <c r="P854" s="275"/>
      <c r="Q854" s="269">
        <v>47</v>
      </c>
      <c r="R854" s="270"/>
      <c r="S854" s="307">
        <v>9.9550000000000001</v>
      </c>
      <c r="T854" s="271">
        <v>10.53</v>
      </c>
      <c r="U854" s="267"/>
      <c r="V854" s="268"/>
      <c r="W854" s="267"/>
      <c r="X854" s="270"/>
      <c r="Y854" s="274"/>
      <c r="Z854" s="290"/>
      <c r="AA854" s="274"/>
      <c r="AB854" s="275"/>
      <c r="AC854" s="274"/>
      <c r="AD854" s="265"/>
      <c r="AE854" s="274"/>
      <c r="AF854" s="274"/>
      <c r="AG854" s="275"/>
      <c r="AH854" s="274"/>
      <c r="AI854" s="274"/>
      <c r="AJ854" s="275"/>
      <c r="AK854" s="270"/>
      <c r="AL854" s="274"/>
      <c r="AM854" s="275"/>
      <c r="AN854" s="274"/>
      <c r="AO854" s="275"/>
      <c r="AP854" s="274"/>
      <c r="AQ854" s="277">
        <f t="shared" si="121"/>
        <v>9</v>
      </c>
      <c r="AR854" s="275" t="s">
        <v>1295</v>
      </c>
      <c r="AS854" s="1286"/>
      <c r="AT854" s="273" t="s">
        <v>1402</v>
      </c>
      <c r="AU854" s="272"/>
      <c r="AV854" s="267"/>
      <c r="AW854" s="268"/>
      <c r="AX854" s="273"/>
      <c r="AY854" s="273"/>
      <c r="AZ854" s="275"/>
      <c r="BA854" s="268"/>
      <c r="BB854" s="268"/>
      <c r="BC854" s="268"/>
      <c r="BD854" s="268"/>
      <c r="BE854" s="267"/>
      <c r="BF854" s="275"/>
      <c r="BG854" s="275"/>
      <c r="BH854" s="275"/>
      <c r="BI854" s="275"/>
      <c r="BJ854" s="278">
        <v>45919</v>
      </c>
      <c r="BK854" s="279">
        <v>45922</v>
      </c>
      <c r="BL854" s="431" t="s">
        <v>4724</v>
      </c>
      <c r="BM854" s="272"/>
      <c r="BN854" s="422">
        <v>2</v>
      </c>
      <c r="BO854" s="422">
        <v>6</v>
      </c>
      <c r="BP854" s="303"/>
      <c r="BQ854" s="293">
        <v>45918</v>
      </c>
      <c r="BR854" s="284" t="s">
        <v>6214</v>
      </c>
      <c r="BS854" s="280" t="str">
        <f>IF(_DBcomps[[#This Row],[Problem]]="","Yes","No")</f>
        <v>Yes</v>
      </c>
      <c r="BT854" s="1083"/>
      <c r="BU854" s="1319"/>
      <c r="BV854" s="1296">
        <v>1</v>
      </c>
      <c r="BW854" s="1296"/>
      <c r="BX854" s="1296">
        <v>15</v>
      </c>
      <c r="BY854" s="279" t="s">
        <v>1276</v>
      </c>
      <c r="BZ854" s="267"/>
      <c r="CA854" s="279"/>
      <c r="CB854" s="279"/>
      <c r="CC854" s="279"/>
      <c r="CD854" s="1283"/>
      <c r="CE854" s="245"/>
      <c r="CF854" s="245"/>
      <c r="CG854" s="245"/>
    </row>
    <row r="855" spans="1:85">
      <c r="A855" s="265" t="s">
        <v>58</v>
      </c>
      <c r="B855" s="2" t="s">
        <v>92</v>
      </c>
      <c r="C855" s="2" t="s">
        <v>91</v>
      </c>
      <c r="D855" s="265" t="s">
        <v>6334</v>
      </c>
      <c r="E855" s="265">
        <v>45924</v>
      </c>
      <c r="F855" s="266" t="str">
        <f>IF(_DBcomps[[#This Row],[Lab RTS]]="","No","Yes")</f>
        <v>Yes</v>
      </c>
      <c r="G855" s="267">
        <v>9.14</v>
      </c>
      <c r="H855" s="267"/>
      <c r="I855" s="267"/>
      <c r="J855" s="267"/>
      <c r="K855" s="267"/>
      <c r="L855" s="268"/>
      <c r="M855" s="275"/>
      <c r="N855" s="267"/>
      <c r="O855" s="267"/>
      <c r="P855" s="275"/>
      <c r="Q855" s="269">
        <v>40.1</v>
      </c>
      <c r="R855" s="270"/>
      <c r="S855" s="307">
        <v>9.9209999999999994</v>
      </c>
      <c r="T855" s="271">
        <v>10.56</v>
      </c>
      <c r="U855" s="267"/>
      <c r="V855" s="268"/>
      <c r="W855" s="267"/>
      <c r="X855" s="270"/>
      <c r="Y855" s="274"/>
      <c r="Z855" s="290"/>
      <c r="AA855" s="274"/>
      <c r="AB855" s="275"/>
      <c r="AC855" s="274"/>
      <c r="AD855" s="265"/>
      <c r="AE855" s="274"/>
      <c r="AF855" s="274"/>
      <c r="AG855" s="275"/>
      <c r="AH855" s="274"/>
      <c r="AI855" s="274"/>
      <c r="AJ855" s="275"/>
      <c r="AK855" s="270"/>
      <c r="AL855" s="274"/>
      <c r="AM855" s="275"/>
      <c r="AN855" s="274"/>
      <c r="AO855" s="275"/>
      <c r="AP855" s="274"/>
      <c r="AQ855" s="277">
        <f t="shared" si="121"/>
        <v>9</v>
      </c>
      <c r="AR855" s="275" t="s">
        <v>1295</v>
      </c>
      <c r="AS855" s="1286"/>
      <c r="AT855" s="273" t="s">
        <v>1402</v>
      </c>
      <c r="AU855" s="272"/>
      <c r="AV855" s="267"/>
      <c r="AW855" s="268"/>
      <c r="AX855" s="273"/>
      <c r="AY855" s="273"/>
      <c r="AZ855" s="275"/>
      <c r="BA855" s="268"/>
      <c r="BB855" s="268"/>
      <c r="BC855" s="268"/>
      <c r="BD855" s="268"/>
      <c r="BE855" s="267"/>
      <c r="BF855" s="275"/>
      <c r="BG855" s="275"/>
      <c r="BH855" s="275"/>
      <c r="BI855" s="275"/>
      <c r="BJ855" s="278">
        <v>45924</v>
      </c>
      <c r="BK855" s="279">
        <v>45924</v>
      </c>
      <c r="BL855" s="431" t="s">
        <v>4725</v>
      </c>
      <c r="BM855" s="272"/>
      <c r="BN855" s="422">
        <v>2</v>
      </c>
      <c r="BO855" s="422">
        <v>6</v>
      </c>
      <c r="BP855" s="303"/>
      <c r="BQ855" s="293">
        <v>45923</v>
      </c>
      <c r="BR855" s="284" t="s">
        <v>3848</v>
      </c>
      <c r="BS855" s="280" t="str">
        <f>IF(_DBcomps[[#This Row],[Problem]]="","Yes","No")</f>
        <v>Yes</v>
      </c>
      <c r="BT855" s="1083"/>
      <c r="BU855" s="1319"/>
      <c r="BV855" s="1296">
        <v>1</v>
      </c>
      <c r="BW855" s="1296"/>
      <c r="BX855" s="1296">
        <v>15</v>
      </c>
      <c r="BY855" s="279" t="s">
        <v>1276</v>
      </c>
      <c r="BZ855" s="267"/>
      <c r="CA855" s="279"/>
      <c r="CB855" s="279"/>
      <c r="CC855" s="279"/>
      <c r="CD855" s="1283"/>
      <c r="CE855" s="245"/>
      <c r="CF855" s="245"/>
      <c r="CG855" s="245"/>
    </row>
    <row r="856" spans="1:85">
      <c r="A856" s="265" t="s">
        <v>58</v>
      </c>
      <c r="B856" s="2" t="s">
        <v>92</v>
      </c>
      <c r="C856" s="2" t="s">
        <v>91</v>
      </c>
      <c r="D856" s="265" t="s">
        <v>6517</v>
      </c>
      <c r="E856" s="265">
        <v>45934</v>
      </c>
      <c r="F856" s="266" t="str">
        <f>IF(_DBcomps[[#This Row],[Lab RTS]]="","No","Yes")</f>
        <v>Yes</v>
      </c>
      <c r="G856" s="267">
        <v>9.16</v>
      </c>
      <c r="H856" s="267"/>
      <c r="I856" s="267"/>
      <c r="J856" s="267"/>
      <c r="K856" s="267"/>
      <c r="L856" s="268"/>
      <c r="M856" s="275"/>
      <c r="N856" s="267"/>
      <c r="O856" s="267"/>
      <c r="P856" s="275"/>
      <c r="Q856" s="269">
        <v>41.4</v>
      </c>
      <c r="R856" s="270"/>
      <c r="S856" s="307">
        <v>9.93</v>
      </c>
      <c r="T856" s="271">
        <v>10.68</v>
      </c>
      <c r="U856" s="267"/>
      <c r="V856" s="268"/>
      <c r="W856" s="267"/>
      <c r="X856" s="270"/>
      <c r="Y856" s="274"/>
      <c r="Z856" s="290"/>
      <c r="AA856" s="274"/>
      <c r="AB856" s="275"/>
      <c r="AC856" s="274"/>
      <c r="AD856" s="265"/>
      <c r="AE856" s="274"/>
      <c r="AF856" s="274"/>
      <c r="AG856" s="275"/>
      <c r="AH856" s="274"/>
      <c r="AI856" s="274"/>
      <c r="AJ856" s="275"/>
      <c r="AK856" s="270"/>
      <c r="AL856" s="274"/>
      <c r="AM856" s="275"/>
      <c r="AN856" s="274"/>
      <c r="AO856" s="275"/>
      <c r="AP856" s="274"/>
      <c r="AQ856" s="277">
        <f t="shared" si="121"/>
        <v>10</v>
      </c>
      <c r="AR856" s="275" t="s">
        <v>1295</v>
      </c>
      <c r="AS856" s="1286"/>
      <c r="AT856" s="273" t="s">
        <v>1402</v>
      </c>
      <c r="AU856" s="272"/>
      <c r="AV856" s="267"/>
      <c r="AW856" s="268"/>
      <c r="AX856" s="273"/>
      <c r="AY856" s="273"/>
      <c r="AZ856" s="275"/>
      <c r="BA856" s="268"/>
      <c r="BB856" s="268"/>
      <c r="BC856" s="268"/>
      <c r="BD856" s="268"/>
      <c r="BE856" s="267"/>
      <c r="BF856" s="275"/>
      <c r="BG856" s="275"/>
      <c r="BH856" s="275"/>
      <c r="BI856" s="275"/>
      <c r="BJ856" s="278">
        <v>45935</v>
      </c>
      <c r="BK856" s="279">
        <v>45935</v>
      </c>
      <c r="BL856" s="431" t="s">
        <v>6518</v>
      </c>
      <c r="BM856" s="272"/>
      <c r="BN856" s="422">
        <v>2</v>
      </c>
      <c r="BO856" s="422">
        <v>6</v>
      </c>
      <c r="BP856" s="303"/>
      <c r="BQ856" s="293">
        <v>45932</v>
      </c>
      <c r="BR856" s="284" t="s">
        <v>5684</v>
      </c>
      <c r="BS856" s="280" t="str">
        <f>IF(_DBcomps[[#This Row],[Problem]]="","Yes","No")</f>
        <v>Yes</v>
      </c>
      <c r="BT856" s="1083"/>
      <c r="BU856" s="1319"/>
      <c r="BV856" s="1296">
        <v>1</v>
      </c>
      <c r="BW856" s="1296"/>
      <c r="BX856" s="1296">
        <v>15</v>
      </c>
      <c r="BY856" s="279" t="s">
        <v>1276</v>
      </c>
      <c r="BZ856" s="267"/>
      <c r="CA856" s="279"/>
      <c r="CB856" s="279"/>
      <c r="CC856" s="279"/>
      <c r="CD856" s="1283"/>
      <c r="CE856" s="245"/>
      <c r="CF856" s="245"/>
      <c r="CG856" s="245"/>
    </row>
    <row r="857" spans="1:85">
      <c r="A857" s="265" t="s">
        <v>58</v>
      </c>
      <c r="B857" s="2" t="s">
        <v>92</v>
      </c>
      <c r="C857" s="2" t="s">
        <v>91</v>
      </c>
      <c r="D857" s="265" t="s">
        <v>6661</v>
      </c>
      <c r="E857" s="265">
        <v>45940</v>
      </c>
      <c r="F857" s="266" t="str">
        <f>IF(_DBcomps[[#This Row],[Lab RTS]]="","No","Yes")</f>
        <v>Yes</v>
      </c>
      <c r="G857" s="267">
        <v>9.1199999999999992</v>
      </c>
      <c r="H857" s="267"/>
      <c r="I857" s="267"/>
      <c r="J857" s="267"/>
      <c r="K857" s="267"/>
      <c r="L857" s="268"/>
      <c r="M857" s="275"/>
      <c r="N857" s="267"/>
      <c r="O857" s="267"/>
      <c r="P857" s="275"/>
      <c r="Q857" s="269">
        <v>47.1</v>
      </c>
      <c r="R857" s="270"/>
      <c r="S857" s="307">
        <v>9.9350000000000005</v>
      </c>
      <c r="T857" s="271">
        <v>10.79</v>
      </c>
      <c r="U857" s="267"/>
      <c r="V857" s="268"/>
      <c r="W857" s="267"/>
      <c r="X857" s="270"/>
      <c r="Y857" s="274"/>
      <c r="Z857" s="290"/>
      <c r="AA857" s="274"/>
      <c r="AB857" s="275"/>
      <c r="AC857" s="274"/>
      <c r="AD857" s="265"/>
      <c r="AE857" s="274"/>
      <c r="AF857" s="274"/>
      <c r="AG857" s="275"/>
      <c r="AH857" s="274"/>
      <c r="AI857" s="274"/>
      <c r="AJ857" s="275"/>
      <c r="AK857" s="270"/>
      <c r="AL857" s="274"/>
      <c r="AM857" s="275"/>
      <c r="AN857" s="274"/>
      <c r="AO857" s="275"/>
      <c r="AP857" s="274"/>
      <c r="AQ857" s="277">
        <f>MONTH(E857)</f>
        <v>10</v>
      </c>
      <c r="AR857" s="275" t="s">
        <v>1295</v>
      </c>
      <c r="AS857" s="1286"/>
      <c r="AT857" s="273" t="s">
        <v>1402</v>
      </c>
      <c r="AU857" s="272"/>
      <c r="AV857" s="267"/>
      <c r="AW857" s="268"/>
      <c r="AX857" s="273"/>
      <c r="AY857" s="273"/>
      <c r="AZ857" s="275"/>
      <c r="BA857" s="268"/>
      <c r="BB857" s="268"/>
      <c r="BC857" s="268"/>
      <c r="BD857" s="268"/>
      <c r="BE857" s="267"/>
      <c r="BF857" s="275"/>
      <c r="BG857" s="275"/>
      <c r="BH857" s="275"/>
      <c r="BI857" s="275"/>
      <c r="BJ857" s="278">
        <v>45940</v>
      </c>
      <c r="BK857" s="279">
        <v>45940</v>
      </c>
      <c r="BL857" s="431" t="s">
        <v>6662</v>
      </c>
      <c r="BM857" s="272"/>
      <c r="BN857" s="422">
        <v>2</v>
      </c>
      <c r="BO857" s="422">
        <v>6</v>
      </c>
      <c r="BP857" s="303"/>
      <c r="BQ857" s="293">
        <v>45936</v>
      </c>
      <c r="BR857" s="284" t="s">
        <v>2479</v>
      </c>
      <c r="BS857" s="280" t="str">
        <f>IF(_DBcomps[[#This Row],[Problem]]="","Yes","No")</f>
        <v>Yes</v>
      </c>
      <c r="BT857" s="1083"/>
      <c r="BU857" s="1319"/>
      <c r="BV857" s="1296">
        <v>1</v>
      </c>
      <c r="BW857" s="1296"/>
      <c r="BX857" s="1296">
        <v>15</v>
      </c>
      <c r="BY857" s="279" t="s">
        <v>1276</v>
      </c>
      <c r="BZ857" s="267"/>
      <c r="CA857" s="279"/>
      <c r="CB857" s="279"/>
      <c r="CC857" s="279"/>
      <c r="CD857" s="1283"/>
      <c r="CE857" s="245"/>
      <c r="CF857" s="245"/>
      <c r="CG857" s="245"/>
    </row>
    <row r="858" spans="1:85">
      <c r="A858" s="265" t="s">
        <v>58</v>
      </c>
      <c r="B858" s="2" t="s">
        <v>92</v>
      </c>
      <c r="C858" s="2" t="s">
        <v>91</v>
      </c>
      <c r="D858" s="265" t="s">
        <v>6824</v>
      </c>
      <c r="E858" s="265">
        <v>45947</v>
      </c>
      <c r="F858" s="266" t="str">
        <f>IF(_DBcomps[[#This Row],[Lab RTS]]="","No","Yes")</f>
        <v>Yes</v>
      </c>
      <c r="G858" s="267">
        <v>8.98</v>
      </c>
      <c r="H858" s="267"/>
      <c r="I858" s="267"/>
      <c r="J858" s="267"/>
      <c r="K858" s="267"/>
      <c r="L858" s="268"/>
      <c r="M858" s="275"/>
      <c r="N858" s="267"/>
      <c r="O858" s="267"/>
      <c r="P858" s="275"/>
      <c r="Q858" s="269">
        <v>45</v>
      </c>
      <c r="R858" s="270"/>
      <c r="S858" s="307">
        <v>9.89</v>
      </c>
      <c r="T858" s="271">
        <v>10.49</v>
      </c>
      <c r="U858" s="267"/>
      <c r="V858" s="268"/>
      <c r="W858" s="267"/>
      <c r="X858" s="270"/>
      <c r="Y858" s="274"/>
      <c r="Z858" s="290"/>
      <c r="AA858" s="274"/>
      <c r="AB858" s="275"/>
      <c r="AC858" s="274"/>
      <c r="AD858" s="265"/>
      <c r="AE858" s="274"/>
      <c r="AF858" s="274"/>
      <c r="AG858" s="275"/>
      <c r="AH858" s="274"/>
      <c r="AI858" s="274"/>
      <c r="AJ858" s="275"/>
      <c r="AK858" s="270"/>
      <c r="AL858" s="274"/>
      <c r="AM858" s="275"/>
      <c r="AN858" s="274"/>
      <c r="AO858" s="275"/>
      <c r="AP858" s="274"/>
      <c r="AQ858" s="277">
        <f>MONTH(E858)</f>
        <v>10</v>
      </c>
      <c r="AR858" s="275" t="s">
        <v>1295</v>
      </c>
      <c r="AS858" s="1286"/>
      <c r="AT858" s="273" t="s">
        <v>1402</v>
      </c>
      <c r="AU858" s="272"/>
      <c r="AV858" s="267"/>
      <c r="AW858" s="268"/>
      <c r="AX858" s="273"/>
      <c r="AY858" s="273"/>
      <c r="AZ858" s="275"/>
      <c r="BA858" s="268"/>
      <c r="BB858" s="268"/>
      <c r="BC858" s="268"/>
      <c r="BD858" s="268"/>
      <c r="BE858" s="267"/>
      <c r="BF858" s="275"/>
      <c r="BG858" s="275"/>
      <c r="BH858" s="275"/>
      <c r="BI858" s="275"/>
      <c r="BJ858" s="278">
        <v>44490</v>
      </c>
      <c r="BK858" s="279">
        <v>44490</v>
      </c>
      <c r="BL858" s="431" t="s">
        <v>6825</v>
      </c>
      <c r="BM858" s="272"/>
      <c r="BN858" s="422">
        <v>2</v>
      </c>
      <c r="BO858" s="422">
        <v>6</v>
      </c>
      <c r="BP858" s="303"/>
      <c r="BQ858" s="293">
        <v>45946</v>
      </c>
      <c r="BR858" s="284" t="s">
        <v>6826</v>
      </c>
      <c r="BS858" s="280" t="str">
        <f>IF(_DBcomps[[#This Row],[Problem]]="","Yes","No")</f>
        <v>Yes</v>
      </c>
      <c r="BT858" s="1083"/>
      <c r="BU858" s="1319"/>
      <c r="BV858" s="1296">
        <v>1</v>
      </c>
      <c r="BW858" s="1296"/>
      <c r="BX858" s="1296">
        <v>15</v>
      </c>
      <c r="BY858" s="279" t="s">
        <v>1276</v>
      </c>
      <c r="BZ858" s="267"/>
      <c r="CA858" s="279"/>
      <c r="CB858" s="279"/>
      <c r="CC858" s="279"/>
      <c r="CD858" s="1283"/>
      <c r="CE858" s="245"/>
      <c r="CF858" s="245"/>
      <c r="CG858" s="245"/>
    </row>
    <row r="859" spans="1:85">
      <c r="A859" s="265" t="s">
        <v>58</v>
      </c>
      <c r="B859" s="2" t="s">
        <v>92</v>
      </c>
      <c r="C859" s="2" t="s">
        <v>91</v>
      </c>
      <c r="D859" s="265" t="s">
        <v>6947</v>
      </c>
      <c r="E859" s="265">
        <v>45951</v>
      </c>
      <c r="F859" s="266" t="str">
        <f>IF(_DBcomps[[#This Row],[Lab RTS]]="","No","Yes")</f>
        <v>Yes</v>
      </c>
      <c r="G859" s="267">
        <v>8.9499999999999993</v>
      </c>
      <c r="H859" s="267"/>
      <c r="I859" s="267"/>
      <c r="J859" s="267"/>
      <c r="K859" s="267"/>
      <c r="L859" s="268"/>
      <c r="M859" s="275"/>
      <c r="N859" s="267"/>
      <c r="O859" s="267"/>
      <c r="P859" s="275"/>
      <c r="Q859" s="269">
        <v>41.5</v>
      </c>
      <c r="R859" s="270"/>
      <c r="S859" s="307">
        <v>9.8670000000000009</v>
      </c>
      <c r="T859" s="271">
        <v>10.55</v>
      </c>
      <c r="U859" s="267"/>
      <c r="V859" s="268"/>
      <c r="W859" s="267"/>
      <c r="X859" s="270"/>
      <c r="Y859" s="274"/>
      <c r="Z859" s="290"/>
      <c r="AA859" s="274"/>
      <c r="AB859" s="275"/>
      <c r="AC859" s="274"/>
      <c r="AD859" s="265"/>
      <c r="AE859" s="274"/>
      <c r="AF859" s="274"/>
      <c r="AG859" s="275"/>
      <c r="AH859" s="274"/>
      <c r="AI859" s="274"/>
      <c r="AJ859" s="275"/>
      <c r="AK859" s="270"/>
      <c r="AL859" s="274"/>
      <c r="AM859" s="275"/>
      <c r="AN859" s="274"/>
      <c r="AO859" s="275"/>
      <c r="AP859" s="274"/>
      <c r="AQ859" s="277">
        <f>MONTH(E859)</f>
        <v>10</v>
      </c>
      <c r="AR859" s="275" t="s">
        <v>1295</v>
      </c>
      <c r="AS859" s="1286"/>
      <c r="AT859" s="273" t="s">
        <v>1402</v>
      </c>
      <c r="AU859" s="272"/>
      <c r="AV859" s="267"/>
      <c r="AW859" s="268"/>
      <c r="AX859" s="273"/>
      <c r="AY859" s="273"/>
      <c r="AZ859" s="275"/>
      <c r="BA859" s="268"/>
      <c r="BB859" s="268"/>
      <c r="BC859" s="268"/>
      <c r="BD859" s="268"/>
      <c r="BE859" s="267"/>
      <c r="BF859" s="275"/>
      <c r="BG859" s="275"/>
      <c r="BH859" s="275"/>
      <c r="BI859" s="275"/>
      <c r="BJ859" s="278">
        <v>45958</v>
      </c>
      <c r="BK859" s="279">
        <v>45958</v>
      </c>
      <c r="BL859" s="431" t="s">
        <v>6949</v>
      </c>
      <c r="BM859" s="272"/>
      <c r="BN859" s="422">
        <v>3</v>
      </c>
      <c r="BO859" s="422">
        <v>6</v>
      </c>
      <c r="BP859" s="303"/>
      <c r="BQ859" s="293">
        <v>45950</v>
      </c>
      <c r="BR859" s="284" t="s">
        <v>2479</v>
      </c>
      <c r="BS859" s="280" t="str">
        <f>IF(_DBcomps[[#This Row],[Problem]]="","Yes","No")</f>
        <v>No</v>
      </c>
      <c r="BT859" s="1083"/>
      <c r="BU859" s="1319"/>
      <c r="BV859" s="1296">
        <v>1</v>
      </c>
      <c r="BW859" s="1296">
        <v>1</v>
      </c>
      <c r="BX859" s="1296">
        <v>15</v>
      </c>
      <c r="BY859" s="279" t="s">
        <v>1276</v>
      </c>
      <c r="BZ859" s="267">
        <v>72.540000000000006</v>
      </c>
      <c r="CA859" s="279" t="s">
        <v>1338</v>
      </c>
      <c r="CB859" s="279" t="s">
        <v>1245</v>
      </c>
      <c r="CC859" s="279" t="s">
        <v>1378</v>
      </c>
      <c r="CD859" s="1283" t="s">
        <v>6952</v>
      </c>
      <c r="CE859" s="245"/>
      <c r="CF859" s="245"/>
      <c r="CG859" s="245"/>
    </row>
    <row r="860" spans="1:85">
      <c r="A860" s="265" t="s">
        <v>58</v>
      </c>
      <c r="B860" s="2" t="s">
        <v>92</v>
      </c>
      <c r="C860" s="2" t="s">
        <v>91</v>
      </c>
      <c r="D860" s="265" t="s">
        <v>6948</v>
      </c>
      <c r="E860" s="265">
        <v>45957</v>
      </c>
      <c r="F860" s="266" t="str">
        <f>IF(_DBcomps[[#This Row],[Lab RTS]]="","No","Yes")</f>
        <v>Yes</v>
      </c>
      <c r="G860" s="267">
        <v>8.8800000000000008</v>
      </c>
      <c r="H860" s="267"/>
      <c r="I860" s="267"/>
      <c r="J860" s="267"/>
      <c r="K860" s="267"/>
      <c r="L860" s="268"/>
      <c r="M860" s="275"/>
      <c r="N860" s="267"/>
      <c r="O860" s="267"/>
      <c r="P860" s="275"/>
      <c r="Q860" s="269">
        <v>42.8</v>
      </c>
      <c r="R860" s="270"/>
      <c r="S860" s="307">
        <v>9.8960000000000008</v>
      </c>
      <c r="T860" s="271">
        <v>10.52</v>
      </c>
      <c r="U860" s="267"/>
      <c r="V860" s="268"/>
      <c r="W860" s="267"/>
      <c r="X860" s="270"/>
      <c r="Y860" s="274"/>
      <c r="Z860" s="290"/>
      <c r="AA860" s="274"/>
      <c r="AB860" s="275"/>
      <c r="AC860" s="274"/>
      <c r="AD860" s="265"/>
      <c r="AE860" s="274"/>
      <c r="AF860" s="274"/>
      <c r="AG860" s="275"/>
      <c r="AH860" s="274"/>
      <c r="AI860" s="274"/>
      <c r="AJ860" s="275"/>
      <c r="AK860" s="270"/>
      <c r="AL860" s="274"/>
      <c r="AM860" s="275"/>
      <c r="AN860" s="274"/>
      <c r="AO860" s="275"/>
      <c r="AP860" s="274"/>
      <c r="AQ860" s="277">
        <f>MONTH(E860)</f>
        <v>10</v>
      </c>
      <c r="AR860" s="275" t="s">
        <v>1295</v>
      </c>
      <c r="AS860" s="1286"/>
      <c r="AT860" s="273" t="s">
        <v>1402</v>
      </c>
      <c r="AU860" s="272"/>
      <c r="AV860" s="267"/>
      <c r="AW860" s="268"/>
      <c r="AX860" s="273"/>
      <c r="AY860" s="273"/>
      <c r="AZ860" s="275"/>
      <c r="BA860" s="268"/>
      <c r="BB860" s="268"/>
      <c r="BC860" s="268"/>
      <c r="BD860" s="268"/>
      <c r="BE860" s="267"/>
      <c r="BF860" s="275"/>
      <c r="BG860" s="275"/>
      <c r="BH860" s="275"/>
      <c r="BI860" s="275"/>
      <c r="BJ860" s="278">
        <v>45958</v>
      </c>
      <c r="BK860" s="279">
        <v>45958</v>
      </c>
      <c r="BL860" s="431" t="s">
        <v>6950</v>
      </c>
      <c r="BM860" s="272"/>
      <c r="BN860" s="422">
        <v>2</v>
      </c>
      <c r="BO860" s="422">
        <v>6</v>
      </c>
      <c r="BP860" s="303"/>
      <c r="BQ860" s="293">
        <v>45954</v>
      </c>
      <c r="BR860" s="284" t="s">
        <v>6951</v>
      </c>
      <c r="BS860" s="280" t="str">
        <f>IF(_DBcomps[[#This Row],[Problem]]="","Yes","No")</f>
        <v>Yes</v>
      </c>
      <c r="BT860" s="1083"/>
      <c r="BU860" s="1319"/>
      <c r="BV860" s="1296">
        <v>1</v>
      </c>
      <c r="BW860" s="1296"/>
      <c r="BX860" s="1296">
        <v>15</v>
      </c>
      <c r="BY860" s="279" t="s">
        <v>1276</v>
      </c>
      <c r="BZ860" s="267"/>
      <c r="CA860" s="279"/>
      <c r="CB860" s="279"/>
      <c r="CC860" s="279"/>
      <c r="CD860" s="1283"/>
      <c r="CE860" s="245"/>
      <c r="CF860" s="245"/>
      <c r="CG860" s="245"/>
    </row>
    <row r="861" spans="1:85">
      <c r="A861" s="265" t="s">
        <v>58</v>
      </c>
      <c r="B861" s="2" t="s">
        <v>92</v>
      </c>
      <c r="C861" s="2" t="s">
        <v>91</v>
      </c>
      <c r="D861" s="265" t="s">
        <v>7092</v>
      </c>
      <c r="E861" s="265">
        <v>45966</v>
      </c>
      <c r="F861" s="266" t="str">
        <f>IF(_DBcomps[[#This Row],[Lab RTS]]="","No","Yes")</f>
        <v>No</v>
      </c>
      <c r="G861" s="267">
        <v>8.9600000000000009</v>
      </c>
      <c r="H861" s="267"/>
      <c r="I861" s="267"/>
      <c r="J861" s="267"/>
      <c r="K861" s="267"/>
      <c r="L861" s="268"/>
      <c r="M861" s="275"/>
      <c r="N861" s="267"/>
      <c r="O861" s="267"/>
      <c r="P861" s="275"/>
      <c r="Q861" s="269">
        <v>45.5</v>
      </c>
      <c r="R861" s="270"/>
      <c r="S861" s="307">
        <v>9.9060000000000006</v>
      </c>
      <c r="T861" s="271">
        <v>10.64</v>
      </c>
      <c r="U861" s="267"/>
      <c r="V861" s="268"/>
      <c r="W861" s="267"/>
      <c r="X861" s="270"/>
      <c r="Y861" s="274"/>
      <c r="Z861" s="290"/>
      <c r="AA861" s="274"/>
      <c r="AB861" s="275"/>
      <c r="AC861" s="274"/>
      <c r="AD861" s="265"/>
      <c r="AE861" s="274"/>
      <c r="AF861" s="274"/>
      <c r="AG861" s="275"/>
      <c r="AH861" s="274"/>
      <c r="AI861" s="274"/>
      <c r="AJ861" s="275"/>
      <c r="AK861" s="270"/>
      <c r="AL861" s="274"/>
      <c r="AM861" s="275"/>
      <c r="AN861" s="274"/>
      <c r="AO861" s="275"/>
      <c r="AP861" s="274"/>
      <c r="AQ861" s="277">
        <f>MONTH(E861)</f>
        <v>11</v>
      </c>
      <c r="AR861" s="275" t="s">
        <v>1295</v>
      </c>
      <c r="AS861" s="1286"/>
      <c r="AT861" s="273" t="s">
        <v>1402</v>
      </c>
      <c r="AU861" s="272"/>
      <c r="AV861" s="267"/>
      <c r="AW861" s="268"/>
      <c r="AX861" s="273"/>
      <c r="AY861" s="273"/>
      <c r="AZ861" s="275"/>
      <c r="BA861" s="268"/>
      <c r="BB861" s="268"/>
      <c r="BC861" s="268"/>
      <c r="BD861" s="268"/>
      <c r="BE861" s="267"/>
      <c r="BF861" s="275"/>
      <c r="BG861" s="275"/>
      <c r="BH861" s="275"/>
      <c r="BI861" s="275"/>
      <c r="BJ861" s="278">
        <v>45967</v>
      </c>
      <c r="BK861" s="279"/>
      <c r="BL861" s="431" t="s">
        <v>7093</v>
      </c>
      <c r="BM861" s="272"/>
      <c r="BN861" s="422">
        <v>2</v>
      </c>
      <c r="BO861" s="422">
        <v>6</v>
      </c>
      <c r="BP861" s="303"/>
      <c r="BQ861" s="293">
        <v>45965</v>
      </c>
      <c r="BR861" s="284" t="s">
        <v>7094</v>
      </c>
      <c r="BS861" s="280" t="str">
        <f>IF(_DBcomps[[#This Row],[Problem]]="","Yes","No")</f>
        <v>Yes</v>
      </c>
      <c r="BT861" s="1083"/>
      <c r="BU861" s="1319"/>
      <c r="BV861" s="1296">
        <v>1</v>
      </c>
      <c r="BW861" s="1296"/>
      <c r="BX861" s="1296">
        <v>15</v>
      </c>
      <c r="BY861" s="279" t="s">
        <v>1276</v>
      </c>
      <c r="BZ861" s="267"/>
      <c r="CA861" s="279"/>
      <c r="CB861" s="279"/>
      <c r="CC861" s="279"/>
      <c r="CD861" s="1283"/>
      <c r="CE861" s="245"/>
      <c r="CF861" s="245"/>
      <c r="CG861" s="245"/>
    </row>
    <row r="862" spans="1:85">
      <c r="A862" s="287" t="s">
        <v>77</v>
      </c>
      <c r="B862" s="288" t="s">
        <v>94</v>
      </c>
      <c r="C862" s="288" t="s">
        <v>503</v>
      </c>
      <c r="D862" s="265" t="s">
        <v>2256</v>
      </c>
      <c r="E862" s="265">
        <v>45701</v>
      </c>
      <c r="F862" s="266" t="s">
        <v>567</v>
      </c>
      <c r="G862" s="267">
        <v>41.81</v>
      </c>
      <c r="H862" s="267"/>
      <c r="I862" s="267"/>
      <c r="J862" s="267"/>
      <c r="K862" s="267"/>
      <c r="L862" s="268"/>
      <c r="M862" s="275"/>
      <c r="N862" s="267">
        <v>5.2</v>
      </c>
      <c r="O862" s="267">
        <v>14.75</v>
      </c>
      <c r="P862" s="275"/>
      <c r="Q862" s="269">
        <v>1696</v>
      </c>
      <c r="R862" s="270"/>
      <c r="S862" s="270">
        <v>9.2159999999999993</v>
      </c>
      <c r="T862" s="271">
        <v>8.42</v>
      </c>
      <c r="U862" s="267"/>
      <c r="V862" s="268"/>
      <c r="W862" s="267"/>
      <c r="X862" s="270"/>
      <c r="Y862" s="274"/>
      <c r="Z862" s="290"/>
      <c r="AA862" s="274">
        <v>0</v>
      </c>
      <c r="AB862" s="274"/>
      <c r="AC862" s="274">
        <v>0</v>
      </c>
      <c r="AD862" s="265"/>
      <c r="AE862" s="274"/>
      <c r="AF862" s="274"/>
      <c r="AG862" s="275"/>
      <c r="AH862" s="274"/>
      <c r="AI862" s="274"/>
      <c r="AJ862" s="275"/>
      <c r="AK862" s="270"/>
      <c r="AL862" s="274"/>
      <c r="AM862" s="275"/>
      <c r="AN862" s="274"/>
      <c r="AO862" s="275"/>
      <c r="AP862" s="274"/>
      <c r="AQ862" s="277">
        <f t="shared" ref="AQ862:AQ869" si="122">MONTH(E862)</f>
        <v>2</v>
      </c>
      <c r="AR862" s="275"/>
      <c r="AS862" s="267"/>
      <c r="AT862" s="273"/>
      <c r="AU862" s="272"/>
      <c r="AV862" s="267"/>
      <c r="AW862" s="268">
        <v>20</v>
      </c>
      <c r="AX862" s="273"/>
      <c r="AY862" s="273"/>
      <c r="AZ862" s="275"/>
      <c r="BA862" s="268"/>
      <c r="BB862" s="268"/>
      <c r="BC862" s="268"/>
      <c r="BD862" s="268"/>
      <c r="BE862" s="267"/>
      <c r="BF862" s="275"/>
      <c r="BG862" s="275"/>
      <c r="BH862" s="275"/>
      <c r="BI862" s="275"/>
      <c r="BJ862" s="278">
        <v>45701</v>
      </c>
      <c r="BK862" s="279">
        <v>45702</v>
      </c>
      <c r="BL862" s="431" t="s">
        <v>2257</v>
      </c>
      <c r="BM862" s="272"/>
      <c r="BN862" s="422">
        <v>32</v>
      </c>
      <c r="BO862" s="422">
        <v>9</v>
      </c>
      <c r="BP862" s="303"/>
      <c r="BQ862" s="293">
        <v>45701</v>
      </c>
      <c r="BR862" s="284">
        <v>0.31597222222222221</v>
      </c>
      <c r="BS862" s="280" t="s">
        <v>1798</v>
      </c>
      <c r="BT862" s="273"/>
      <c r="BU862" s="273"/>
      <c r="BV862" s="273">
        <v>3</v>
      </c>
      <c r="BW862" s="273">
        <v>3</v>
      </c>
      <c r="BX862" s="273">
        <v>1</v>
      </c>
      <c r="BY862" s="279" t="s">
        <v>1259</v>
      </c>
      <c r="BZ862" s="267">
        <v>45.4</v>
      </c>
      <c r="CA862" s="279" t="s">
        <v>1371</v>
      </c>
      <c r="CB862" s="279" t="s">
        <v>1245</v>
      </c>
      <c r="CC862" s="279" t="s">
        <v>2258</v>
      </c>
      <c r="CD862" s="1283" t="s">
        <v>2327</v>
      </c>
      <c r="CE862" s="245"/>
      <c r="CF862" s="245"/>
      <c r="CG862" s="245"/>
    </row>
    <row r="863" spans="1:85">
      <c r="A863" s="287" t="s">
        <v>77</v>
      </c>
      <c r="B863" s="288" t="s">
        <v>94</v>
      </c>
      <c r="C863" s="288" t="s">
        <v>503</v>
      </c>
      <c r="D863" s="265" t="s">
        <v>2303</v>
      </c>
      <c r="E863" s="265">
        <v>45705</v>
      </c>
      <c r="F863" s="266" t="s">
        <v>567</v>
      </c>
      <c r="G863" s="267">
        <v>41.88</v>
      </c>
      <c r="H863" s="267"/>
      <c r="I863" s="267"/>
      <c r="J863" s="267"/>
      <c r="K863" s="267"/>
      <c r="L863" s="268"/>
      <c r="M863" s="275"/>
      <c r="N863" s="267">
        <v>4.8099999999999996</v>
      </c>
      <c r="O863" s="267">
        <v>14.13</v>
      </c>
      <c r="P863" s="275"/>
      <c r="Q863" s="269">
        <v>1642</v>
      </c>
      <c r="R863" s="270"/>
      <c r="S863" s="270">
        <v>9.8049999999999997</v>
      </c>
      <c r="T863" s="271">
        <v>8.5</v>
      </c>
      <c r="U863" s="267"/>
      <c r="V863" s="268"/>
      <c r="W863" s="267"/>
      <c r="X863" s="270"/>
      <c r="Y863" s="274"/>
      <c r="Z863" s="290"/>
      <c r="AA863" s="274">
        <v>0</v>
      </c>
      <c r="AB863" s="274"/>
      <c r="AC863" s="274">
        <v>0</v>
      </c>
      <c r="AD863" s="265"/>
      <c r="AE863" s="274"/>
      <c r="AF863" s="274"/>
      <c r="AG863" s="275"/>
      <c r="AH863" s="274"/>
      <c r="AI863" s="274"/>
      <c r="AJ863" s="275"/>
      <c r="AK863" s="270"/>
      <c r="AL863" s="274"/>
      <c r="AM863" s="275"/>
      <c r="AN863" s="274"/>
      <c r="AO863" s="275"/>
      <c r="AP863" s="274"/>
      <c r="AQ863" s="277">
        <f t="shared" si="122"/>
        <v>2</v>
      </c>
      <c r="AR863" s="275"/>
      <c r="AS863" s="267"/>
      <c r="AT863" s="273"/>
      <c r="AU863" s="272"/>
      <c r="AV863" s="267"/>
      <c r="AW863" s="268">
        <v>21</v>
      </c>
      <c r="AX863" s="273"/>
      <c r="AY863" s="273"/>
      <c r="AZ863" s="275"/>
      <c r="BA863" s="268"/>
      <c r="BB863" s="268"/>
      <c r="BC863" s="268"/>
      <c r="BD863" s="268"/>
      <c r="BE863" s="267"/>
      <c r="BF863" s="275"/>
      <c r="BG863" s="275"/>
      <c r="BH863" s="275"/>
      <c r="BI863" s="275"/>
      <c r="BJ863" s="278">
        <v>45705</v>
      </c>
      <c r="BK863" s="279">
        <v>45705</v>
      </c>
      <c r="BL863" s="431" t="s">
        <v>2304</v>
      </c>
      <c r="BM863" s="272"/>
      <c r="BN863" s="422">
        <v>16</v>
      </c>
      <c r="BO863" s="422">
        <v>9</v>
      </c>
      <c r="BP863" s="303"/>
      <c r="BQ863" s="293">
        <v>45701</v>
      </c>
      <c r="BR863" s="284">
        <v>0.95833333333333337</v>
      </c>
      <c r="BS863" s="280" t="s">
        <v>1798</v>
      </c>
      <c r="BT863" s="273"/>
      <c r="BU863" s="273"/>
      <c r="BV863" s="273">
        <v>3</v>
      </c>
      <c r="BW863" s="273">
        <v>2</v>
      </c>
      <c r="BX863" s="273">
        <v>1</v>
      </c>
      <c r="BY863" s="279" t="s">
        <v>1259</v>
      </c>
      <c r="BZ863" s="267">
        <v>5.4</v>
      </c>
      <c r="CA863" s="279" t="s">
        <v>1334</v>
      </c>
      <c r="CB863" s="279" t="s">
        <v>1245</v>
      </c>
      <c r="CC863" s="279" t="s">
        <v>1249</v>
      </c>
      <c r="CD863" s="1283" t="s">
        <v>2328</v>
      </c>
      <c r="CE863" s="245"/>
      <c r="CF863" s="245"/>
      <c r="CG863" s="245"/>
    </row>
    <row r="864" spans="1:85">
      <c r="A864" s="287" t="s">
        <v>77</v>
      </c>
      <c r="B864" s="288" t="s">
        <v>94</v>
      </c>
      <c r="C864" s="288" t="s">
        <v>503</v>
      </c>
      <c r="D864" s="265" t="s">
        <v>2329</v>
      </c>
      <c r="E864" s="265">
        <v>45706</v>
      </c>
      <c r="F864" s="266" t="s">
        <v>567</v>
      </c>
      <c r="G864" s="267">
        <v>41.95</v>
      </c>
      <c r="H864" s="267"/>
      <c r="I864" s="267"/>
      <c r="J864" s="267"/>
      <c r="K864" s="267"/>
      <c r="L864" s="268"/>
      <c r="M864" s="275"/>
      <c r="N864" s="267">
        <v>4.7300000000000004</v>
      </c>
      <c r="O864" s="267">
        <v>13.78</v>
      </c>
      <c r="P864" s="275"/>
      <c r="Q864" s="269">
        <v>1616</v>
      </c>
      <c r="R864" s="270"/>
      <c r="S864" s="270">
        <v>9.282</v>
      </c>
      <c r="T864" s="271">
        <v>8.7100000000000009</v>
      </c>
      <c r="U864" s="267"/>
      <c r="V864" s="268"/>
      <c r="W864" s="267"/>
      <c r="X864" s="270"/>
      <c r="Y864" s="274"/>
      <c r="Z864" s="290"/>
      <c r="AA864" s="274">
        <v>0</v>
      </c>
      <c r="AB864" s="274"/>
      <c r="AC864" s="274">
        <v>0</v>
      </c>
      <c r="AD864" s="265"/>
      <c r="AE864" s="274"/>
      <c r="AF864" s="274"/>
      <c r="AG864" s="275"/>
      <c r="AH864" s="274"/>
      <c r="AI864" s="274"/>
      <c r="AJ864" s="275"/>
      <c r="AK864" s="270"/>
      <c r="AL864" s="274"/>
      <c r="AM864" s="275"/>
      <c r="AN864" s="274"/>
      <c r="AO864" s="275"/>
      <c r="AP864" s="274"/>
      <c r="AQ864" s="277">
        <f t="shared" si="122"/>
        <v>2</v>
      </c>
      <c r="AR864" s="275"/>
      <c r="AS864" s="267"/>
      <c r="AT864" s="273"/>
      <c r="AU864" s="272"/>
      <c r="AV864" s="267"/>
      <c r="AW864" s="268">
        <v>26</v>
      </c>
      <c r="AX864" s="273"/>
      <c r="AY864" s="273"/>
      <c r="AZ864" s="275"/>
      <c r="BA864" s="268"/>
      <c r="BB864" s="268"/>
      <c r="BC864" s="268"/>
      <c r="BD864" s="268"/>
      <c r="BE864" s="267"/>
      <c r="BF864" s="275"/>
      <c r="BG864" s="275"/>
      <c r="BH864" s="275"/>
      <c r="BI864" s="275"/>
      <c r="BJ864" s="278">
        <v>45708</v>
      </c>
      <c r="BK864" s="279">
        <v>45706</v>
      </c>
      <c r="BL864" s="431" t="s">
        <v>2330</v>
      </c>
      <c r="BM864" s="272"/>
      <c r="BN864" s="422">
        <v>17</v>
      </c>
      <c r="BO864" s="422">
        <v>9</v>
      </c>
      <c r="BP864" s="303"/>
      <c r="BQ864" s="293">
        <v>45702</v>
      </c>
      <c r="BR864" s="284" t="s">
        <v>2331</v>
      </c>
      <c r="BS864" s="280" t="s">
        <v>1798</v>
      </c>
      <c r="BT864" s="273"/>
      <c r="BU864" s="273"/>
      <c r="BV864" s="273">
        <v>3</v>
      </c>
      <c r="BW864" s="273">
        <v>2</v>
      </c>
      <c r="BX864" s="273">
        <v>1</v>
      </c>
      <c r="BY864" s="279" t="s">
        <v>1259</v>
      </c>
      <c r="BZ864" s="267">
        <v>6.33</v>
      </c>
      <c r="CA864" s="279" t="s">
        <v>1362</v>
      </c>
      <c r="CB864" s="279" t="s">
        <v>1245</v>
      </c>
      <c r="CC864" s="279" t="s">
        <v>1268</v>
      </c>
      <c r="CD864" s="1283" t="s">
        <v>2332</v>
      </c>
      <c r="CE864" s="245"/>
      <c r="CF864" s="245"/>
      <c r="CG864" s="245"/>
    </row>
    <row r="865" spans="1:85">
      <c r="A865" s="287" t="s">
        <v>77</v>
      </c>
      <c r="B865" s="288" t="s">
        <v>94</v>
      </c>
      <c r="C865" s="288" t="s">
        <v>503</v>
      </c>
      <c r="D865" s="265" t="s">
        <v>2333</v>
      </c>
      <c r="E865" s="265">
        <v>45707</v>
      </c>
      <c r="F865" s="266" t="s">
        <v>567</v>
      </c>
      <c r="G865" s="267">
        <v>42.72</v>
      </c>
      <c r="H865" s="267"/>
      <c r="I865" s="267"/>
      <c r="J865" s="267"/>
      <c r="K865" s="267"/>
      <c r="L865" s="268"/>
      <c r="M865" s="275"/>
      <c r="N865" s="267">
        <v>4.9400000000000004</v>
      </c>
      <c r="O865" s="267">
        <v>14.07</v>
      </c>
      <c r="P865" s="275"/>
      <c r="Q865" s="269">
        <v>1670</v>
      </c>
      <c r="R865" s="270"/>
      <c r="S865" s="270">
        <v>9.86</v>
      </c>
      <c r="T865" s="271">
        <v>8.6</v>
      </c>
      <c r="U865" s="267"/>
      <c r="V865" s="268"/>
      <c r="W865" s="267"/>
      <c r="X865" s="270"/>
      <c r="Y865" s="274"/>
      <c r="Z865" s="290"/>
      <c r="AA865" s="274">
        <v>0</v>
      </c>
      <c r="AB865" s="274"/>
      <c r="AC865" s="274">
        <v>0</v>
      </c>
      <c r="AD865" s="265"/>
      <c r="AE865" s="274"/>
      <c r="AF865" s="274"/>
      <c r="AG865" s="275"/>
      <c r="AH865" s="274"/>
      <c r="AI865" s="274"/>
      <c r="AJ865" s="275"/>
      <c r="AK865" s="270"/>
      <c r="AL865" s="274"/>
      <c r="AM865" s="275"/>
      <c r="AN865" s="274"/>
      <c r="AO865" s="275"/>
      <c r="AP865" s="274"/>
      <c r="AQ865" s="277">
        <f t="shared" si="122"/>
        <v>2</v>
      </c>
      <c r="AR865" s="275"/>
      <c r="AS865" s="267"/>
      <c r="AT865" s="273"/>
      <c r="AU865" s="272"/>
      <c r="AV865" s="267"/>
      <c r="AW865" s="268">
        <v>20</v>
      </c>
      <c r="AX865" s="273"/>
      <c r="AY865" s="273"/>
      <c r="AZ865" s="275"/>
      <c r="BA865" s="268"/>
      <c r="BB865" s="268"/>
      <c r="BC865" s="268"/>
      <c r="BD865" s="268"/>
      <c r="BE865" s="267"/>
      <c r="BF865" s="275"/>
      <c r="BG865" s="275"/>
      <c r="BH865" s="275"/>
      <c r="BI865" s="275"/>
      <c r="BJ865" s="278">
        <v>45708</v>
      </c>
      <c r="BK865" s="279">
        <v>45707</v>
      </c>
      <c r="BL865" s="431" t="s">
        <v>2334</v>
      </c>
      <c r="BM865" s="272"/>
      <c r="BN865" s="422">
        <v>10</v>
      </c>
      <c r="BO865" s="422">
        <v>9</v>
      </c>
      <c r="BP865" s="303"/>
      <c r="BQ865" s="293">
        <v>45705</v>
      </c>
      <c r="BR865" s="284">
        <v>0.78125</v>
      </c>
      <c r="BS865" s="280" t="s">
        <v>1798</v>
      </c>
      <c r="BT865" s="273"/>
      <c r="BU865" s="273"/>
      <c r="BV865" s="273">
        <v>2</v>
      </c>
      <c r="BW865" s="273">
        <v>1</v>
      </c>
      <c r="BX865" s="273">
        <v>1</v>
      </c>
      <c r="BY865" s="279" t="s">
        <v>1259</v>
      </c>
      <c r="BZ865" s="267">
        <v>1</v>
      </c>
      <c r="CA865" s="279" t="s">
        <v>1342</v>
      </c>
      <c r="CB865" s="279" t="s">
        <v>1245</v>
      </c>
      <c r="CC865" s="279" t="s">
        <v>1326</v>
      </c>
      <c r="CD865" s="1283" t="s">
        <v>2335</v>
      </c>
      <c r="CE865" s="245"/>
      <c r="CF865" s="245"/>
      <c r="CG865" s="245"/>
    </row>
    <row r="866" spans="1:85">
      <c r="A866" s="287" t="s">
        <v>77</v>
      </c>
      <c r="B866" s="288" t="s">
        <v>94</v>
      </c>
      <c r="C866" s="288" t="s">
        <v>503</v>
      </c>
      <c r="D866" s="265" t="s">
        <v>2368</v>
      </c>
      <c r="E866" s="265">
        <v>45708</v>
      </c>
      <c r="F866" s="266" t="str">
        <f>IF(_DBcomps[[#This Row],[Lab RTS]]="","No","Yes")</f>
        <v>Yes</v>
      </c>
      <c r="G866" s="267">
        <v>42.06</v>
      </c>
      <c r="H866" s="267"/>
      <c r="I866" s="267"/>
      <c r="J866" s="267"/>
      <c r="K866" s="267"/>
      <c r="L866" s="268"/>
      <c r="M866" s="275"/>
      <c r="N866" s="267">
        <v>4.41</v>
      </c>
      <c r="O866" s="267">
        <v>11.8</v>
      </c>
      <c r="P866" s="275"/>
      <c r="Q866" s="269">
        <v>1664</v>
      </c>
      <c r="R866" s="270"/>
      <c r="S866" s="270">
        <v>9.8350000000000009</v>
      </c>
      <c r="T866" s="271">
        <v>8.5</v>
      </c>
      <c r="U866" s="267"/>
      <c r="V866" s="268"/>
      <c r="W866" s="267"/>
      <c r="X866" s="270"/>
      <c r="Y866" s="274"/>
      <c r="Z866" s="290"/>
      <c r="AA866" s="274">
        <v>0</v>
      </c>
      <c r="AB866" s="274"/>
      <c r="AC866" s="274">
        <v>0</v>
      </c>
      <c r="AD866" s="265"/>
      <c r="AE866" s="274"/>
      <c r="AF866" s="274"/>
      <c r="AG866" s="275"/>
      <c r="AH866" s="274"/>
      <c r="AI866" s="274"/>
      <c r="AJ866" s="275"/>
      <c r="AK866" s="270"/>
      <c r="AL866" s="274"/>
      <c r="AM866" s="275"/>
      <c r="AN866" s="274"/>
      <c r="AO866" s="275"/>
      <c r="AP866" s="274"/>
      <c r="AQ866" s="277">
        <f>MONTH(E866)</f>
        <v>2</v>
      </c>
      <c r="AR866" s="275"/>
      <c r="AS866" s="267"/>
      <c r="AT866" s="273"/>
      <c r="AU866" s="272"/>
      <c r="AV866" s="267"/>
      <c r="AW866" s="268">
        <v>25</v>
      </c>
      <c r="AX866" s="273"/>
      <c r="AY866" s="273"/>
      <c r="AZ866" s="275"/>
      <c r="BA866" s="268"/>
      <c r="BB866" s="268"/>
      <c r="BC866" s="268"/>
      <c r="BD866" s="268"/>
      <c r="BE866" s="267"/>
      <c r="BF866" s="275"/>
      <c r="BG866" s="275"/>
      <c r="BH866" s="275"/>
      <c r="BI866" s="275"/>
      <c r="BJ866" s="278">
        <v>45708</v>
      </c>
      <c r="BK866" s="279">
        <v>45708</v>
      </c>
      <c r="BL866" s="431" t="s">
        <v>2369</v>
      </c>
      <c r="BM866" s="272"/>
      <c r="BN866" s="422">
        <v>15</v>
      </c>
      <c r="BO866" s="422">
        <v>9</v>
      </c>
      <c r="BP866" s="303"/>
      <c r="BQ866" s="293">
        <v>45706</v>
      </c>
      <c r="BR866" s="284" t="s">
        <v>2370</v>
      </c>
      <c r="BS866" s="280" t="str">
        <f>IF(_DBcomps[[#This Row],[Problem]]="","Yes","No")</f>
        <v>No</v>
      </c>
      <c r="BT866" s="273"/>
      <c r="BU866" s="273"/>
      <c r="BV866" s="273">
        <v>3</v>
      </c>
      <c r="BW866" s="273">
        <v>3</v>
      </c>
      <c r="BX866" s="273">
        <v>3</v>
      </c>
      <c r="BY866" s="279" t="s">
        <v>1259</v>
      </c>
      <c r="BZ866" s="267">
        <v>10.45</v>
      </c>
      <c r="CA866" s="279" t="s">
        <v>1362</v>
      </c>
      <c r="CB866" s="279" t="s">
        <v>1245</v>
      </c>
      <c r="CC866" s="279" t="s">
        <v>1268</v>
      </c>
      <c r="CD866" s="1283" t="s">
        <v>2371</v>
      </c>
      <c r="CE866" s="245"/>
      <c r="CF866" s="245"/>
      <c r="CG866" s="245"/>
    </row>
    <row r="867" spans="1:85">
      <c r="A867" s="287" t="s">
        <v>77</v>
      </c>
      <c r="B867" s="288" t="s">
        <v>94</v>
      </c>
      <c r="C867" s="288" t="s">
        <v>503</v>
      </c>
      <c r="D867" s="265" t="s">
        <v>2336</v>
      </c>
      <c r="E867" s="933">
        <v>45705</v>
      </c>
      <c r="F867" s="266" t="s">
        <v>567</v>
      </c>
      <c r="G867" s="934">
        <v>41.89</v>
      </c>
      <c r="H867" s="934"/>
      <c r="I867" s="934"/>
      <c r="J867" s="934"/>
      <c r="K867" s="934"/>
      <c r="L867" s="935"/>
      <c r="M867" s="936"/>
      <c r="N867" s="934">
        <v>4.26</v>
      </c>
      <c r="O867" s="934">
        <v>11.31</v>
      </c>
      <c r="P867" s="936"/>
      <c r="Q867" s="937">
        <v>1642</v>
      </c>
      <c r="R867" s="938"/>
      <c r="S867" s="938">
        <v>9.3829999999999991</v>
      </c>
      <c r="T867" s="939">
        <v>8.39</v>
      </c>
      <c r="U867" s="934"/>
      <c r="V867" s="935"/>
      <c r="W867" s="934"/>
      <c r="X867" s="938"/>
      <c r="Y867" s="940"/>
      <c r="Z867" s="941"/>
      <c r="AA867" s="940">
        <v>0</v>
      </c>
      <c r="AB867" s="940"/>
      <c r="AC867" s="940">
        <v>0</v>
      </c>
      <c r="AD867" s="933"/>
      <c r="AE867" s="940"/>
      <c r="AF867" s="940"/>
      <c r="AG867" s="936"/>
      <c r="AH867" s="940"/>
      <c r="AI867" s="940"/>
      <c r="AJ867" s="936"/>
      <c r="AK867" s="938"/>
      <c r="AL867" s="940"/>
      <c r="AM867" s="936"/>
      <c r="AN867" s="940"/>
      <c r="AO867" s="936"/>
      <c r="AP867" s="940"/>
      <c r="AQ867" s="942">
        <f t="shared" si="122"/>
        <v>2</v>
      </c>
      <c r="AR867" s="936"/>
      <c r="AS867" s="934"/>
      <c r="AT867" s="943"/>
      <c r="AU867" s="944"/>
      <c r="AV867" s="934"/>
      <c r="AW867" s="935">
        <v>24</v>
      </c>
      <c r="AX867" s="943"/>
      <c r="AY867" s="943"/>
      <c r="AZ867" s="936"/>
      <c r="BA867" s="268"/>
      <c r="BB867" s="935"/>
      <c r="BC867" s="935"/>
      <c r="BD867" s="935"/>
      <c r="BE867" s="934"/>
      <c r="BF867" s="936"/>
      <c r="BG867" s="936"/>
      <c r="BH867" s="936"/>
      <c r="BI867" s="936"/>
      <c r="BJ867" s="945">
        <v>45708</v>
      </c>
      <c r="BK867" s="946">
        <v>45705</v>
      </c>
      <c r="BL867" s="431" t="s">
        <v>2337</v>
      </c>
      <c r="BM867" s="272" t="s">
        <v>2341</v>
      </c>
      <c r="BN867" s="947">
        <v>14</v>
      </c>
      <c r="BO867" s="947">
        <v>9</v>
      </c>
      <c r="BP867" s="948"/>
      <c r="BQ867" s="949">
        <v>45701</v>
      </c>
      <c r="BR867" s="284" t="s">
        <v>2338</v>
      </c>
      <c r="BS867" s="280" t="s">
        <v>1798</v>
      </c>
      <c r="BT867" s="273"/>
      <c r="BU867" s="943"/>
      <c r="BV867" s="943">
        <v>3</v>
      </c>
      <c r="BW867" s="943">
        <v>3</v>
      </c>
      <c r="BX867" s="943">
        <v>3</v>
      </c>
      <c r="BY867" s="946" t="s">
        <v>1259</v>
      </c>
      <c r="BZ867" s="934">
        <v>14.15</v>
      </c>
      <c r="CA867" s="946" t="s">
        <v>2100</v>
      </c>
      <c r="CB867" s="946" t="s">
        <v>1383</v>
      </c>
      <c r="CC867" s="946" t="s">
        <v>2339</v>
      </c>
      <c r="CD867" s="1414" t="s">
        <v>2340</v>
      </c>
      <c r="CE867" s="245"/>
      <c r="CF867" s="245"/>
      <c r="CG867" s="245"/>
    </row>
    <row r="868" spans="1:85">
      <c r="A868" s="287" t="s">
        <v>77</v>
      </c>
      <c r="B868" s="288" t="s">
        <v>94</v>
      </c>
      <c r="C868" s="288" t="s">
        <v>503</v>
      </c>
      <c r="D868" s="265" t="s">
        <v>2342</v>
      </c>
      <c r="E868" s="265">
        <v>45706</v>
      </c>
      <c r="F868" s="266" t="s">
        <v>567</v>
      </c>
      <c r="G868" s="267">
        <v>42.52</v>
      </c>
      <c r="H868" s="267"/>
      <c r="I868" s="267"/>
      <c r="J868" s="267"/>
      <c r="K868" s="267"/>
      <c r="L868" s="268"/>
      <c r="M868" s="275"/>
      <c r="N868" s="267">
        <v>3.59</v>
      </c>
      <c r="O868" s="267">
        <v>8.82</v>
      </c>
      <c r="P868" s="275"/>
      <c r="Q868" s="269">
        <v>1450</v>
      </c>
      <c r="R868" s="270"/>
      <c r="S868" s="270">
        <v>9.5969999999999995</v>
      </c>
      <c r="T868" s="271">
        <v>8.59</v>
      </c>
      <c r="U868" s="267"/>
      <c r="V868" s="268"/>
      <c r="W868" s="267"/>
      <c r="X868" s="270"/>
      <c r="Y868" s="274"/>
      <c r="Z868" s="290"/>
      <c r="AA868" s="274">
        <v>0</v>
      </c>
      <c r="AB868" s="274"/>
      <c r="AC868" s="274">
        <v>0</v>
      </c>
      <c r="AD868" s="265"/>
      <c r="AE868" s="274"/>
      <c r="AF868" s="274"/>
      <c r="AG868" s="275"/>
      <c r="AH868" s="274"/>
      <c r="AI868" s="274"/>
      <c r="AJ868" s="275"/>
      <c r="AK868" s="270"/>
      <c r="AL868" s="274"/>
      <c r="AM868" s="275"/>
      <c r="AN868" s="274"/>
      <c r="AO868" s="275"/>
      <c r="AP868" s="274"/>
      <c r="AQ868" s="277">
        <f t="shared" si="122"/>
        <v>2</v>
      </c>
      <c r="AR868" s="275"/>
      <c r="AS868" s="267"/>
      <c r="AT868" s="273"/>
      <c r="AU868" s="272"/>
      <c r="AV868" s="267"/>
      <c r="AW868" s="268">
        <v>22</v>
      </c>
      <c r="AX868" s="273"/>
      <c r="AY868" s="273"/>
      <c r="AZ868" s="275"/>
      <c r="BA868" s="268"/>
      <c r="BB868" s="268"/>
      <c r="BC868" s="268"/>
      <c r="BD868" s="268"/>
      <c r="BE868" s="267"/>
      <c r="BF868" s="275"/>
      <c r="BG868" s="275"/>
      <c r="BH868" s="275"/>
      <c r="BI868" s="275"/>
      <c r="BJ868" s="278">
        <v>45708</v>
      </c>
      <c r="BK868" s="279">
        <v>45706</v>
      </c>
      <c r="BL868" s="431" t="s">
        <v>2343</v>
      </c>
      <c r="BM868" s="272" t="s">
        <v>2341</v>
      </c>
      <c r="BN868" s="422">
        <v>9</v>
      </c>
      <c r="BO868" s="422">
        <v>9</v>
      </c>
      <c r="BP868" s="303"/>
      <c r="BQ868" s="293">
        <v>45703</v>
      </c>
      <c r="BR868" s="284">
        <v>2.361111111111111E-2</v>
      </c>
      <c r="BS868" s="280" t="s">
        <v>1798</v>
      </c>
      <c r="BT868" s="273"/>
      <c r="BU868" s="273"/>
      <c r="BV868" s="273">
        <v>2</v>
      </c>
      <c r="BW868" s="273">
        <v>1</v>
      </c>
      <c r="BX868" s="273">
        <v>3</v>
      </c>
      <c r="BY868" s="279" t="s">
        <v>1259</v>
      </c>
      <c r="BZ868" s="267">
        <v>5.15</v>
      </c>
      <c r="CA868" s="279" t="s">
        <v>1371</v>
      </c>
      <c r="CB868" s="279" t="s">
        <v>1245</v>
      </c>
      <c r="CC868" s="279" t="s">
        <v>1433</v>
      </c>
      <c r="CD868" s="1435" t="s">
        <v>2344</v>
      </c>
      <c r="CE868" s="245"/>
      <c r="CF868" s="245"/>
      <c r="CG868" s="245"/>
    </row>
    <row r="869" spans="1:85">
      <c r="A869" s="265" t="s">
        <v>77</v>
      </c>
      <c r="B869" s="2" t="s">
        <v>1821</v>
      </c>
      <c r="C869" s="2" t="s">
        <v>503</v>
      </c>
      <c r="D869" s="265" t="s">
        <v>1822</v>
      </c>
      <c r="E869" s="265">
        <v>45674</v>
      </c>
      <c r="F869" s="266" t="s">
        <v>567</v>
      </c>
      <c r="G869" s="267">
        <v>90.44</v>
      </c>
      <c r="H869" s="267"/>
      <c r="I869" s="267"/>
      <c r="J869" s="267"/>
      <c r="K869" s="267"/>
      <c r="L869" s="268"/>
      <c r="M869" s="275"/>
      <c r="N869" s="267"/>
      <c r="O869" s="267"/>
      <c r="P869" s="275"/>
      <c r="Q869" s="269"/>
      <c r="R869" s="270">
        <v>1.1220000000000001</v>
      </c>
      <c r="S869" s="270"/>
      <c r="T869" s="271">
        <v>3.41</v>
      </c>
      <c r="U869" s="267"/>
      <c r="V869" s="268"/>
      <c r="W869" s="267"/>
      <c r="X869" s="270"/>
      <c r="Y869" s="274"/>
      <c r="Z869" s="290"/>
      <c r="AA869" s="274">
        <v>0</v>
      </c>
      <c r="AB869" s="274"/>
      <c r="AC869" s="274">
        <v>0</v>
      </c>
      <c r="AD869" s="265"/>
      <c r="AE869" s="274"/>
      <c r="AF869" s="274"/>
      <c r="AG869" s="275"/>
      <c r="AH869" s="274"/>
      <c r="AI869" s="274"/>
      <c r="AJ869" s="275"/>
      <c r="AK869" s="270"/>
      <c r="AL869" s="274"/>
      <c r="AM869" s="275"/>
      <c r="AN869" s="274"/>
      <c r="AO869" s="275"/>
      <c r="AP869" s="274"/>
      <c r="AQ869" s="277">
        <f t="shared" si="122"/>
        <v>1</v>
      </c>
      <c r="AR869" s="275" t="s">
        <v>1322</v>
      </c>
      <c r="AS869" s="267"/>
      <c r="AT869" s="273" t="s">
        <v>1823</v>
      </c>
      <c r="AU869" s="272"/>
      <c r="AV869" s="267" t="s">
        <v>1805</v>
      </c>
      <c r="AW869" s="268"/>
      <c r="AX869" s="273"/>
      <c r="AY869" s="273"/>
      <c r="AZ869" s="275"/>
      <c r="BA869" s="268"/>
      <c r="BB869" s="268"/>
      <c r="BC869" s="268"/>
      <c r="BD869" s="268"/>
      <c r="BE869" s="267"/>
      <c r="BF869" s="275"/>
      <c r="BG869" s="275"/>
      <c r="BH869" s="275"/>
      <c r="BI869" s="275"/>
      <c r="BJ869" s="278">
        <v>45674</v>
      </c>
      <c r="BK869" s="279">
        <v>45674</v>
      </c>
      <c r="BL869" s="431" t="s">
        <v>1824</v>
      </c>
      <c r="BM869" s="272"/>
      <c r="BN869" s="422">
        <v>2</v>
      </c>
      <c r="BO869" s="422">
        <v>7</v>
      </c>
      <c r="BP869" s="303"/>
      <c r="BQ869" s="293">
        <v>45674</v>
      </c>
      <c r="BR869" s="284">
        <v>2.7083333333333334E-2</v>
      </c>
      <c r="BS869" s="280" t="str">
        <f>IF(_DBcomps[[#This Row],[Problem]]="","Yes","No")</f>
        <v>Yes</v>
      </c>
      <c r="BT869" s="272"/>
      <c r="BU869" s="273"/>
      <c r="BV869" s="273">
        <v>1</v>
      </c>
      <c r="BW869" s="273"/>
      <c r="BX869" s="273">
        <v>2</v>
      </c>
      <c r="BY869" s="279" t="s">
        <v>1276</v>
      </c>
      <c r="BZ869" s="267"/>
      <c r="CA869" s="279"/>
      <c r="CB869" s="279"/>
      <c r="CC869" s="279"/>
      <c r="CD869" s="1283"/>
      <c r="CE869" s="245"/>
      <c r="CF869" s="245"/>
      <c r="CG869" s="245"/>
    </row>
    <row r="870" spans="1:85">
      <c r="A870" s="265" t="s">
        <v>77</v>
      </c>
      <c r="B870" s="2" t="s">
        <v>1821</v>
      </c>
      <c r="C870" s="2" t="s">
        <v>503</v>
      </c>
      <c r="D870" s="265" t="s">
        <v>1842</v>
      </c>
      <c r="E870" s="265">
        <v>45677</v>
      </c>
      <c r="F870" s="266" t="s">
        <v>567</v>
      </c>
      <c r="G870" s="267">
        <v>87.91</v>
      </c>
      <c r="H870" s="267"/>
      <c r="I870" s="267"/>
      <c r="J870" s="267"/>
      <c r="K870" s="267"/>
      <c r="L870" s="268"/>
      <c r="M870" s="275"/>
      <c r="N870" s="267"/>
      <c r="O870" s="267"/>
      <c r="P870" s="275"/>
      <c r="Q870" s="269"/>
      <c r="R870" s="270">
        <v>1.119</v>
      </c>
      <c r="S870" s="270"/>
      <c r="T870" s="271">
        <v>3.47</v>
      </c>
      <c r="U870" s="267"/>
      <c r="V870" s="268"/>
      <c r="W870" s="267"/>
      <c r="X870" s="270"/>
      <c r="Y870" s="274"/>
      <c r="Z870" s="290"/>
      <c r="AA870" s="274">
        <v>0</v>
      </c>
      <c r="AB870" s="274"/>
      <c r="AC870" s="274">
        <v>0</v>
      </c>
      <c r="AD870" s="265"/>
      <c r="AE870" s="274"/>
      <c r="AF870" s="274"/>
      <c r="AG870" s="275"/>
      <c r="AH870" s="274"/>
      <c r="AI870" s="274"/>
      <c r="AJ870" s="275"/>
      <c r="AK870" s="270"/>
      <c r="AL870" s="274"/>
      <c r="AM870" s="275"/>
      <c r="AN870" s="274"/>
      <c r="AO870" s="275"/>
      <c r="AP870" s="274"/>
      <c r="AQ870" s="277">
        <f t="shared" ref="AQ870:AQ871" si="123">MONTH(E870)</f>
        <v>1</v>
      </c>
      <c r="AR870" s="275" t="s">
        <v>1322</v>
      </c>
      <c r="AS870" s="267"/>
      <c r="AT870" s="273" t="s">
        <v>1823</v>
      </c>
      <c r="AU870" s="272"/>
      <c r="AV870" s="267" t="s">
        <v>1805</v>
      </c>
      <c r="AW870" s="268"/>
      <c r="AX870" s="273"/>
      <c r="AY870" s="273"/>
      <c r="AZ870" s="275"/>
      <c r="BA870" s="268"/>
      <c r="BB870" s="268"/>
      <c r="BC870" s="268"/>
      <c r="BD870" s="268"/>
      <c r="BE870" s="267"/>
      <c r="BF870" s="275"/>
      <c r="BG870" s="275"/>
      <c r="BH870" s="275"/>
      <c r="BI870" s="275"/>
      <c r="BJ870" s="278">
        <v>45680</v>
      </c>
      <c r="BK870" s="279">
        <v>45677</v>
      </c>
      <c r="BL870" s="431" t="s">
        <v>1844</v>
      </c>
      <c r="BM870" s="272"/>
      <c r="BN870" s="422">
        <v>2</v>
      </c>
      <c r="BO870" s="422">
        <v>7</v>
      </c>
      <c r="BP870" s="303"/>
      <c r="BQ870" s="293">
        <v>45674</v>
      </c>
      <c r="BR870" s="284">
        <v>0.53125</v>
      </c>
      <c r="BS870" s="280" t="str">
        <f>IF(_DBcomps[[#This Row],[Problem]]="","Yes","No")</f>
        <v>Yes</v>
      </c>
      <c r="BT870" s="272"/>
      <c r="BU870" s="273"/>
      <c r="BV870" s="273">
        <v>1</v>
      </c>
      <c r="BW870" s="273"/>
      <c r="BX870" s="273">
        <v>2</v>
      </c>
      <c r="BY870" s="279" t="s">
        <v>1276</v>
      </c>
      <c r="BZ870" s="267"/>
      <c r="CA870" s="279"/>
      <c r="CB870" s="279"/>
      <c r="CC870" s="279"/>
      <c r="CD870" s="1283"/>
      <c r="CE870" s="245"/>
      <c r="CF870" s="245"/>
      <c r="CG870" s="245"/>
    </row>
    <row r="871" spans="1:85">
      <c r="A871" s="265" t="s">
        <v>77</v>
      </c>
      <c r="B871" s="2" t="s">
        <v>1821</v>
      </c>
      <c r="C871" s="2" t="s">
        <v>503</v>
      </c>
      <c r="D871" s="265" t="s">
        <v>1843</v>
      </c>
      <c r="E871" s="265">
        <v>45677</v>
      </c>
      <c r="F871" s="266" t="s">
        <v>567</v>
      </c>
      <c r="G871" s="267">
        <v>87.91</v>
      </c>
      <c r="H871" s="267"/>
      <c r="I871" s="267"/>
      <c r="J871" s="267"/>
      <c r="K871" s="267"/>
      <c r="L871" s="302"/>
      <c r="M871" s="306"/>
      <c r="N871" s="267"/>
      <c r="O871" s="267"/>
      <c r="P871" s="275"/>
      <c r="Q871" s="269"/>
      <c r="R871" s="270">
        <v>1.119</v>
      </c>
      <c r="S871" s="270"/>
      <c r="T871" s="271">
        <v>3.47</v>
      </c>
      <c r="U871" s="267"/>
      <c r="V871" s="268"/>
      <c r="W871" s="267"/>
      <c r="X871" s="270"/>
      <c r="Y871" s="274"/>
      <c r="Z871" s="290"/>
      <c r="AA871" s="274">
        <v>0</v>
      </c>
      <c r="AB871" s="274"/>
      <c r="AC871" s="274">
        <v>0</v>
      </c>
      <c r="AD871" s="265"/>
      <c r="AE871" s="274"/>
      <c r="AF871" s="274"/>
      <c r="AG871" s="275"/>
      <c r="AH871" s="274"/>
      <c r="AI871" s="274"/>
      <c r="AJ871" s="275"/>
      <c r="AK871" s="270"/>
      <c r="AL871" s="274"/>
      <c r="AM871" s="275"/>
      <c r="AN871" s="274"/>
      <c r="AO871" s="275"/>
      <c r="AP871" s="274"/>
      <c r="AQ871" s="277">
        <f t="shared" si="123"/>
        <v>1</v>
      </c>
      <c r="AR871" s="275" t="s">
        <v>1322</v>
      </c>
      <c r="AS871" s="267"/>
      <c r="AT871" s="273" t="s">
        <v>1823</v>
      </c>
      <c r="AU871" s="272"/>
      <c r="AV871" s="267" t="s">
        <v>1805</v>
      </c>
      <c r="AW871" s="268"/>
      <c r="AX871" s="273"/>
      <c r="AY871" s="273"/>
      <c r="AZ871" s="275"/>
      <c r="BA871" s="268"/>
      <c r="BB871" s="268"/>
      <c r="BC871" s="268"/>
      <c r="BD871" s="268"/>
      <c r="BE871" s="267"/>
      <c r="BF871" s="275"/>
      <c r="BG871" s="275"/>
      <c r="BH871" s="275"/>
      <c r="BI871" s="275"/>
      <c r="BJ871" s="278">
        <v>45680</v>
      </c>
      <c r="BK871" s="279">
        <v>45677</v>
      </c>
      <c r="BL871" s="431" t="s">
        <v>1844</v>
      </c>
      <c r="BM871" s="272" t="s">
        <v>1845</v>
      </c>
      <c r="BN871" s="422">
        <v>0</v>
      </c>
      <c r="BO871" s="422">
        <v>7</v>
      </c>
      <c r="BP871" s="303"/>
      <c r="BQ871" s="293">
        <v>45674</v>
      </c>
      <c r="BR871" s="284">
        <v>0.53125</v>
      </c>
      <c r="BS871" s="280" t="str">
        <f>IF(_DBcomps[[#This Row],[Problem]]="","Yes","No")</f>
        <v>Yes</v>
      </c>
      <c r="BT871" s="272"/>
      <c r="BU871" s="273"/>
      <c r="BV871" s="273">
        <v>0</v>
      </c>
      <c r="BW871" s="273"/>
      <c r="BX871" s="273">
        <v>2</v>
      </c>
      <c r="BY871" s="279" t="s">
        <v>1276</v>
      </c>
      <c r="BZ871" s="809"/>
      <c r="CA871" s="279"/>
      <c r="CB871" s="279"/>
      <c r="CC871" s="279"/>
      <c r="CD871" s="1283"/>
      <c r="CE871" s="245"/>
      <c r="CF871" s="245"/>
      <c r="CG871" s="245"/>
    </row>
    <row r="872" spans="1:85">
      <c r="A872" s="265" t="s">
        <v>77</v>
      </c>
      <c r="B872" s="2" t="s">
        <v>1821</v>
      </c>
      <c r="C872" s="2" t="s">
        <v>503</v>
      </c>
      <c r="D872" s="265" t="s">
        <v>1846</v>
      </c>
      <c r="E872" s="265">
        <v>45678</v>
      </c>
      <c r="F872" s="266" t="s">
        <v>567</v>
      </c>
      <c r="G872" s="267">
        <v>85.8</v>
      </c>
      <c r="H872" s="267"/>
      <c r="I872" s="267"/>
      <c r="J872" s="267"/>
      <c r="K872" s="267"/>
      <c r="L872" s="268"/>
      <c r="M872" s="275"/>
      <c r="N872" s="267"/>
      <c r="O872" s="267"/>
      <c r="P872" s="275"/>
      <c r="Q872" s="269"/>
      <c r="R872" s="270">
        <v>1.121</v>
      </c>
      <c r="S872" s="270"/>
      <c r="T872" s="271">
        <v>3.99</v>
      </c>
      <c r="U872" s="267"/>
      <c r="V872" s="268"/>
      <c r="W872" s="267"/>
      <c r="X872" s="270"/>
      <c r="Y872" s="274"/>
      <c r="Z872" s="290"/>
      <c r="AA872" s="274">
        <v>0</v>
      </c>
      <c r="AB872" s="274"/>
      <c r="AC872" s="274">
        <v>0</v>
      </c>
      <c r="AD872" s="265"/>
      <c r="AE872" s="274"/>
      <c r="AF872" s="274"/>
      <c r="AG872" s="275"/>
      <c r="AH872" s="274"/>
      <c r="AI872" s="274"/>
      <c r="AJ872" s="275"/>
      <c r="AK872" s="270"/>
      <c r="AL872" s="274"/>
      <c r="AM872" s="275"/>
      <c r="AN872" s="274"/>
      <c r="AO872" s="275"/>
      <c r="AP872" s="274"/>
      <c r="AQ872" s="277">
        <f t="shared" ref="AQ872:AQ877" si="124">MONTH(E872)</f>
        <v>1</v>
      </c>
      <c r="AR872" s="275" t="s">
        <v>1322</v>
      </c>
      <c r="AS872" s="267"/>
      <c r="AT872" s="273" t="s">
        <v>1823</v>
      </c>
      <c r="AU872" s="272"/>
      <c r="AV872" s="267" t="s">
        <v>1805</v>
      </c>
      <c r="AW872" s="268"/>
      <c r="AX872" s="273"/>
      <c r="AY872" s="273"/>
      <c r="AZ872" s="275"/>
      <c r="BA872" s="268"/>
      <c r="BB872" s="268"/>
      <c r="BC872" s="268"/>
      <c r="BD872" s="268"/>
      <c r="BE872" s="267"/>
      <c r="BF872" s="275"/>
      <c r="BG872" s="275"/>
      <c r="BH872" s="275"/>
      <c r="BI872" s="275"/>
      <c r="BJ872" s="278">
        <v>45680</v>
      </c>
      <c r="BK872" s="279">
        <v>45678</v>
      </c>
      <c r="BL872" s="431" t="s">
        <v>1847</v>
      </c>
      <c r="BM872" s="272"/>
      <c r="BN872" s="422">
        <v>2</v>
      </c>
      <c r="BO872" s="422">
        <v>7</v>
      </c>
      <c r="BP872" s="303"/>
      <c r="BQ872" s="293">
        <v>45675</v>
      </c>
      <c r="BR872" s="284">
        <v>6.458333333333334E-2</v>
      </c>
      <c r="BS872" s="280" t="str">
        <f>IF(_DBcomps[[#This Row],[Problem]]="","Yes","No")</f>
        <v>Yes</v>
      </c>
      <c r="BT872" s="272"/>
      <c r="BU872" s="273"/>
      <c r="BV872" s="273">
        <v>1</v>
      </c>
      <c r="BW872" s="273"/>
      <c r="BX872" s="273">
        <v>2</v>
      </c>
      <c r="BY872" s="279" t="s">
        <v>1276</v>
      </c>
      <c r="BZ872" s="267"/>
      <c r="CA872" s="279"/>
      <c r="CB872" s="279"/>
      <c r="CC872" s="279"/>
      <c r="CD872" s="1283"/>
      <c r="CE872" s="245"/>
      <c r="CF872" s="245"/>
      <c r="CG872" s="245"/>
    </row>
    <row r="873" spans="1:85">
      <c r="A873" s="265" t="s">
        <v>77</v>
      </c>
      <c r="B873" s="2" t="s">
        <v>1821</v>
      </c>
      <c r="C873" s="2" t="s">
        <v>503</v>
      </c>
      <c r="D873" s="265" t="s">
        <v>1891</v>
      </c>
      <c r="E873" s="265">
        <v>45680</v>
      </c>
      <c r="F873" s="266" t="s">
        <v>567</v>
      </c>
      <c r="G873" s="267">
        <v>89.16</v>
      </c>
      <c r="H873" s="267"/>
      <c r="I873" s="267"/>
      <c r="J873" s="267"/>
      <c r="K873" s="267"/>
      <c r="L873" s="268"/>
      <c r="M873" s="275"/>
      <c r="N873" s="267"/>
      <c r="O873" s="267"/>
      <c r="P873" s="275"/>
      <c r="Q873" s="269"/>
      <c r="R873" s="270">
        <v>1.1240000000000001</v>
      </c>
      <c r="S873" s="270"/>
      <c r="T873" s="271">
        <v>3.47</v>
      </c>
      <c r="U873" s="267"/>
      <c r="V873" s="268"/>
      <c r="W873" s="267"/>
      <c r="X873" s="270"/>
      <c r="Y873" s="274"/>
      <c r="Z873" s="290"/>
      <c r="AA873" s="274">
        <v>0</v>
      </c>
      <c r="AB873" s="274"/>
      <c r="AC873" s="274">
        <v>0</v>
      </c>
      <c r="AD873" s="265"/>
      <c r="AE873" s="274"/>
      <c r="AF873" s="274"/>
      <c r="AG873" s="275"/>
      <c r="AH873" s="274"/>
      <c r="AI873" s="274"/>
      <c r="AJ873" s="275"/>
      <c r="AK873" s="270"/>
      <c r="AL873" s="274"/>
      <c r="AM873" s="275"/>
      <c r="AN873" s="274"/>
      <c r="AO873" s="275"/>
      <c r="AP873" s="274"/>
      <c r="AQ873" s="277">
        <f t="shared" si="124"/>
        <v>1</v>
      </c>
      <c r="AR873" s="275" t="s">
        <v>1322</v>
      </c>
      <c r="AS873" s="267"/>
      <c r="AT873" s="273" t="s">
        <v>1823</v>
      </c>
      <c r="AU873" s="272"/>
      <c r="AV873" s="267" t="s">
        <v>1805</v>
      </c>
      <c r="AW873" s="268"/>
      <c r="AX873" s="273"/>
      <c r="AY873" s="273"/>
      <c r="AZ873" s="275"/>
      <c r="BA873" s="268"/>
      <c r="BB873" s="268"/>
      <c r="BC873" s="268"/>
      <c r="BD873" s="268"/>
      <c r="BE873" s="267"/>
      <c r="BF873" s="275"/>
      <c r="BG873" s="275"/>
      <c r="BH873" s="275"/>
      <c r="BI873" s="275"/>
      <c r="BJ873" s="278">
        <v>45684</v>
      </c>
      <c r="BK873" s="279">
        <v>45680</v>
      </c>
      <c r="BL873" s="431" t="s">
        <v>1892</v>
      </c>
      <c r="BM873" s="272"/>
      <c r="BN873" s="422">
        <v>2</v>
      </c>
      <c r="BO873" s="422">
        <v>7</v>
      </c>
      <c r="BP873" s="303"/>
      <c r="BQ873" s="293">
        <v>45677</v>
      </c>
      <c r="BR873" s="284">
        <v>0.80902777777777779</v>
      </c>
      <c r="BS873" s="280" t="str">
        <f>IF(_DBcomps[[#This Row],[Problem]]="","Yes","No")</f>
        <v>Yes</v>
      </c>
      <c r="BT873" s="272"/>
      <c r="BU873" s="273"/>
      <c r="BV873" s="273">
        <v>1</v>
      </c>
      <c r="BW873" s="273"/>
      <c r="BX873" s="273">
        <v>2</v>
      </c>
      <c r="BY873" s="279" t="s">
        <v>1276</v>
      </c>
      <c r="BZ873" s="267"/>
      <c r="CA873" s="279"/>
      <c r="CB873" s="279"/>
      <c r="CC873" s="279"/>
      <c r="CD873" s="1283"/>
      <c r="CE873" s="245"/>
      <c r="CF873" s="245"/>
      <c r="CG873" s="245"/>
    </row>
    <row r="874" spans="1:85">
      <c r="A874" s="265" t="s">
        <v>77</v>
      </c>
      <c r="B874" s="2" t="s">
        <v>1821</v>
      </c>
      <c r="C874" s="2" t="s">
        <v>503</v>
      </c>
      <c r="D874" s="265" t="s">
        <v>1894</v>
      </c>
      <c r="E874" s="265">
        <v>45681</v>
      </c>
      <c r="F874" s="266" t="s">
        <v>567</v>
      </c>
      <c r="G874" s="267">
        <v>86.5</v>
      </c>
      <c r="H874" s="267"/>
      <c r="I874" s="267"/>
      <c r="J874" s="267"/>
      <c r="K874" s="267"/>
      <c r="L874" s="268"/>
      <c r="M874" s="275"/>
      <c r="N874" s="267"/>
      <c r="O874" s="267"/>
      <c r="P874" s="275"/>
      <c r="Q874" s="269"/>
      <c r="R874" s="270">
        <v>1.123</v>
      </c>
      <c r="S874" s="270"/>
      <c r="T874" s="271">
        <v>3.5</v>
      </c>
      <c r="U874" s="267"/>
      <c r="V874" s="268"/>
      <c r="W874" s="267"/>
      <c r="X874" s="270"/>
      <c r="Y874" s="274"/>
      <c r="Z874" s="290"/>
      <c r="AA874" s="274">
        <v>0</v>
      </c>
      <c r="AB874" s="274"/>
      <c r="AC874" s="274">
        <v>0</v>
      </c>
      <c r="AD874" s="265"/>
      <c r="AE874" s="274"/>
      <c r="AF874" s="274"/>
      <c r="AG874" s="275"/>
      <c r="AH874" s="274"/>
      <c r="AI874" s="274"/>
      <c r="AJ874" s="275"/>
      <c r="AK874" s="270"/>
      <c r="AL874" s="274"/>
      <c r="AM874" s="275"/>
      <c r="AN874" s="274"/>
      <c r="AO874" s="275"/>
      <c r="AP874" s="274"/>
      <c r="AQ874" s="277">
        <f t="shared" si="124"/>
        <v>1</v>
      </c>
      <c r="AR874" s="275" t="s">
        <v>1322</v>
      </c>
      <c r="AS874" s="267"/>
      <c r="AT874" s="273" t="s">
        <v>1823</v>
      </c>
      <c r="AU874" s="272"/>
      <c r="AV874" s="267" t="s">
        <v>1805</v>
      </c>
      <c r="AW874" s="268"/>
      <c r="AX874" s="273"/>
      <c r="AY874" s="273"/>
      <c r="AZ874" s="275"/>
      <c r="BA874" s="268"/>
      <c r="BB874" s="268"/>
      <c r="BC874" s="268"/>
      <c r="BD874" s="268"/>
      <c r="BE874" s="267"/>
      <c r="BF874" s="275"/>
      <c r="BG874" s="275"/>
      <c r="BH874" s="275"/>
      <c r="BI874" s="275"/>
      <c r="BJ874" s="278">
        <v>45684</v>
      </c>
      <c r="BK874" s="279">
        <v>45681</v>
      </c>
      <c r="BL874" s="431" t="s">
        <v>1895</v>
      </c>
      <c r="BM874" s="272"/>
      <c r="BN874" s="422">
        <v>2</v>
      </c>
      <c r="BO874" s="422">
        <v>7</v>
      </c>
      <c r="BP874" s="303"/>
      <c r="BQ874" s="293">
        <v>45678</v>
      </c>
      <c r="BR874" s="284">
        <v>0.22916666666666666</v>
      </c>
      <c r="BS874" s="280" t="str">
        <f>IF(_DBcomps[[#This Row],[Problem]]="","Yes","No")</f>
        <v>Yes</v>
      </c>
      <c r="BT874" s="272"/>
      <c r="BU874" s="273"/>
      <c r="BV874" s="273">
        <v>1</v>
      </c>
      <c r="BW874" s="273"/>
      <c r="BX874" s="273">
        <v>2</v>
      </c>
      <c r="BY874" s="279" t="s">
        <v>1276</v>
      </c>
      <c r="BZ874" s="267"/>
      <c r="CA874" s="279"/>
      <c r="CB874" s="279"/>
      <c r="CC874" s="279"/>
      <c r="CD874" s="1283"/>
      <c r="CE874" s="245"/>
      <c r="CF874" s="245"/>
      <c r="CG874" s="245"/>
    </row>
    <row r="875" spans="1:85">
      <c r="A875" s="265" t="s">
        <v>77</v>
      </c>
      <c r="B875" s="2" t="s">
        <v>1821</v>
      </c>
      <c r="C875" s="2" t="s">
        <v>503</v>
      </c>
      <c r="D875" s="265" t="s">
        <v>1995</v>
      </c>
      <c r="E875" s="265">
        <v>45682</v>
      </c>
      <c r="F875" s="266" t="str">
        <f>IF(_DBcomps[[#This Row],[Lab RTS]]="","No","Yes")</f>
        <v>Yes</v>
      </c>
      <c r="G875" s="267">
        <v>87.2</v>
      </c>
      <c r="H875" s="267"/>
      <c r="I875" s="267"/>
      <c r="J875" s="267"/>
      <c r="K875" s="267"/>
      <c r="L875" s="268"/>
      <c r="M875" s="275"/>
      <c r="N875" s="267"/>
      <c r="O875" s="267"/>
      <c r="P875" s="275"/>
      <c r="Q875" s="269"/>
      <c r="R875" s="270">
        <v>1.1240000000000001</v>
      </c>
      <c r="S875" s="270"/>
      <c r="T875" s="271">
        <v>3.47</v>
      </c>
      <c r="U875" s="267"/>
      <c r="V875" s="268"/>
      <c r="W875" s="267"/>
      <c r="X875" s="270"/>
      <c r="Y875" s="274"/>
      <c r="Z875" s="290"/>
      <c r="AA875" s="274">
        <v>0</v>
      </c>
      <c r="AB875" s="274"/>
      <c r="AC875" s="274">
        <v>0</v>
      </c>
      <c r="AD875" s="265"/>
      <c r="AE875" s="274"/>
      <c r="AF875" s="274"/>
      <c r="AG875" s="275"/>
      <c r="AH875" s="274"/>
      <c r="AI875" s="274"/>
      <c r="AJ875" s="275"/>
      <c r="AK875" s="270"/>
      <c r="AL875" s="274"/>
      <c r="AM875" s="275"/>
      <c r="AN875" s="274"/>
      <c r="AO875" s="275"/>
      <c r="AP875" s="274"/>
      <c r="AQ875" s="277">
        <f t="shared" si="124"/>
        <v>1</v>
      </c>
      <c r="AR875" s="275" t="s">
        <v>1322</v>
      </c>
      <c r="AS875" s="267"/>
      <c r="AT875" s="273" t="s">
        <v>1823</v>
      </c>
      <c r="AU875" s="272"/>
      <c r="AV875" s="267" t="s">
        <v>1805</v>
      </c>
      <c r="AW875" s="268"/>
      <c r="AX875" s="273"/>
      <c r="AY875" s="273"/>
      <c r="AZ875" s="275"/>
      <c r="BA875" s="268"/>
      <c r="BB875" s="268"/>
      <c r="BC875" s="268"/>
      <c r="BD875" s="268"/>
      <c r="BE875" s="267"/>
      <c r="BF875" s="275"/>
      <c r="BG875" s="275"/>
      <c r="BH875" s="275"/>
      <c r="BI875" s="275"/>
      <c r="BJ875" s="278">
        <v>45684</v>
      </c>
      <c r="BK875" s="279">
        <v>45682</v>
      </c>
      <c r="BL875" s="431" t="s">
        <v>1994</v>
      </c>
      <c r="BM875" s="272"/>
      <c r="BN875" s="422">
        <v>2</v>
      </c>
      <c r="BO875" s="422">
        <v>7</v>
      </c>
      <c r="BP875" s="303"/>
      <c r="BQ875" s="293">
        <v>45680</v>
      </c>
      <c r="BR875" s="284">
        <v>0.82291666666666663</v>
      </c>
      <c r="BS875" s="280" t="str">
        <f>IF(_DBcomps[[#This Row],[Problem]]="","Yes","No")</f>
        <v>Yes</v>
      </c>
      <c r="BT875" s="272"/>
      <c r="BU875" s="273"/>
      <c r="BV875" s="273">
        <v>1</v>
      </c>
      <c r="BW875" s="273"/>
      <c r="BX875" s="273">
        <v>2</v>
      </c>
      <c r="BY875" s="279" t="s">
        <v>1276</v>
      </c>
      <c r="BZ875" s="267"/>
      <c r="CA875" s="279"/>
      <c r="CB875" s="279"/>
      <c r="CC875" s="279"/>
      <c r="CD875" s="1283"/>
      <c r="CE875" s="245"/>
      <c r="CF875" s="245"/>
      <c r="CG875" s="245"/>
    </row>
    <row r="876" spans="1:85">
      <c r="A876" s="265" t="s">
        <v>77</v>
      </c>
      <c r="B876" s="2" t="s">
        <v>1821</v>
      </c>
      <c r="C876" s="2" t="s">
        <v>503</v>
      </c>
      <c r="D876" s="265" t="s">
        <v>1996</v>
      </c>
      <c r="E876" s="265">
        <v>45684</v>
      </c>
      <c r="F876" s="266" t="s">
        <v>567</v>
      </c>
      <c r="G876" s="267">
        <v>89.15</v>
      </c>
      <c r="H876" s="267"/>
      <c r="I876" s="267"/>
      <c r="J876" s="267"/>
      <c r="K876" s="267"/>
      <c r="L876" s="268"/>
      <c r="M876" s="275"/>
      <c r="N876" s="267"/>
      <c r="O876" s="267"/>
      <c r="P876" s="275"/>
      <c r="Q876" s="269"/>
      <c r="R876" s="270">
        <v>1.1220000000000001</v>
      </c>
      <c r="S876" s="270"/>
      <c r="T876" s="271">
        <v>3.59</v>
      </c>
      <c r="U876" s="267"/>
      <c r="V876" s="268"/>
      <c r="W876" s="267"/>
      <c r="X876" s="270"/>
      <c r="Y876" s="274"/>
      <c r="Z876" s="290"/>
      <c r="AA876" s="274">
        <v>0</v>
      </c>
      <c r="AB876" s="274"/>
      <c r="AC876" s="274">
        <v>0</v>
      </c>
      <c r="AD876" s="265"/>
      <c r="AE876" s="274"/>
      <c r="AF876" s="274"/>
      <c r="AG876" s="275"/>
      <c r="AH876" s="274"/>
      <c r="AI876" s="274"/>
      <c r="AJ876" s="275"/>
      <c r="AK876" s="270"/>
      <c r="AL876" s="274"/>
      <c r="AM876" s="275"/>
      <c r="AN876" s="274"/>
      <c r="AO876" s="275"/>
      <c r="AP876" s="274"/>
      <c r="AQ876" s="277">
        <f t="shared" si="124"/>
        <v>1</v>
      </c>
      <c r="AR876" s="275" t="s">
        <v>1322</v>
      </c>
      <c r="AS876" s="267"/>
      <c r="AT876" s="273" t="s">
        <v>1823</v>
      </c>
      <c r="AU876" s="272"/>
      <c r="AV876" s="267" t="s">
        <v>1805</v>
      </c>
      <c r="AW876" s="268"/>
      <c r="AX876" s="273"/>
      <c r="AY876" s="273"/>
      <c r="AZ876" s="275"/>
      <c r="BA876" s="268"/>
      <c r="BB876" s="268"/>
      <c r="BC876" s="268"/>
      <c r="BD876" s="268"/>
      <c r="BE876" s="267"/>
      <c r="BF876" s="275"/>
      <c r="BG876" s="275"/>
      <c r="BH876" s="275"/>
      <c r="BI876" s="275"/>
      <c r="BJ876" s="278">
        <v>45688</v>
      </c>
      <c r="BK876" s="279">
        <v>45684</v>
      </c>
      <c r="BL876" s="431" t="s">
        <v>1997</v>
      </c>
      <c r="BM876" s="272"/>
      <c r="BN876" s="422">
        <v>2</v>
      </c>
      <c r="BO876" s="422">
        <v>7</v>
      </c>
      <c r="BP876" s="303"/>
      <c r="BQ876" s="293">
        <v>45681</v>
      </c>
      <c r="BR876" s="284">
        <v>0.32361111111111113</v>
      </c>
      <c r="BS876" s="280" t="str">
        <f>IF(_DBcomps[[#This Row],[Problem]]="","Yes","No")</f>
        <v>Yes</v>
      </c>
      <c r="BT876" s="272"/>
      <c r="BU876" s="273"/>
      <c r="BV876" s="273">
        <v>1</v>
      </c>
      <c r="BW876" s="273"/>
      <c r="BX876" s="273">
        <v>2</v>
      </c>
      <c r="BY876" s="279" t="s">
        <v>1276</v>
      </c>
      <c r="BZ876" s="267"/>
      <c r="CA876" s="279"/>
      <c r="CB876" s="279"/>
      <c r="CC876" s="279"/>
      <c r="CD876" s="1283"/>
      <c r="CE876" s="245"/>
      <c r="CF876" s="245"/>
      <c r="CG876" s="245"/>
    </row>
    <row r="877" spans="1:85">
      <c r="A877" s="265" t="s">
        <v>77</v>
      </c>
      <c r="B877" s="2" t="s">
        <v>1821</v>
      </c>
      <c r="C877" s="2" t="s">
        <v>503</v>
      </c>
      <c r="D877" s="265" t="s">
        <v>2002</v>
      </c>
      <c r="E877" s="265">
        <v>45688</v>
      </c>
      <c r="F877" s="266" t="s">
        <v>567</v>
      </c>
      <c r="G877" s="267">
        <v>89.02</v>
      </c>
      <c r="H877" s="267"/>
      <c r="I877" s="267"/>
      <c r="J877" s="267"/>
      <c r="K877" s="267"/>
      <c r="L877" s="268"/>
      <c r="M877" s="275"/>
      <c r="N877" s="267"/>
      <c r="O877" s="267"/>
      <c r="P877" s="275"/>
      <c r="Q877" s="269"/>
      <c r="R877" s="270">
        <v>1.1240000000000001</v>
      </c>
      <c r="S877" s="270"/>
      <c r="T877" s="271">
        <v>3.68</v>
      </c>
      <c r="U877" s="267"/>
      <c r="V877" s="268"/>
      <c r="W877" s="267"/>
      <c r="X877" s="270"/>
      <c r="Y877" s="274"/>
      <c r="Z877" s="290"/>
      <c r="AA877" s="274">
        <v>0</v>
      </c>
      <c r="AB877" s="274"/>
      <c r="AC877" s="274">
        <v>0</v>
      </c>
      <c r="AD877" s="265"/>
      <c r="AE877" s="274"/>
      <c r="AF877" s="274"/>
      <c r="AG877" s="275"/>
      <c r="AH877" s="274"/>
      <c r="AI877" s="274"/>
      <c r="AJ877" s="275"/>
      <c r="AK877" s="270"/>
      <c r="AL877" s="274"/>
      <c r="AM877" s="275"/>
      <c r="AN877" s="274"/>
      <c r="AO877" s="275"/>
      <c r="AP877" s="274"/>
      <c r="AQ877" s="277">
        <f t="shared" si="124"/>
        <v>1</v>
      </c>
      <c r="AR877" s="275" t="s">
        <v>1322</v>
      </c>
      <c r="AS877" s="267"/>
      <c r="AT877" s="273" t="s">
        <v>1823</v>
      </c>
      <c r="AU877" s="272"/>
      <c r="AV877" s="267" t="s">
        <v>1805</v>
      </c>
      <c r="AW877" s="268"/>
      <c r="AX877" s="273"/>
      <c r="AY877" s="273"/>
      <c r="AZ877" s="275"/>
      <c r="BA877" s="268"/>
      <c r="BB877" s="268"/>
      <c r="BC877" s="268"/>
      <c r="BD877" s="268"/>
      <c r="BE877" s="267"/>
      <c r="BF877" s="275"/>
      <c r="BG877" s="275"/>
      <c r="BH877" s="275"/>
      <c r="BI877" s="275"/>
      <c r="BJ877" s="278">
        <v>45688</v>
      </c>
      <c r="BK877" s="279">
        <v>45682</v>
      </c>
      <c r="BL877" s="431" t="s">
        <v>2003</v>
      </c>
      <c r="BM877" s="272"/>
      <c r="BN877" s="422">
        <v>2</v>
      </c>
      <c r="BO877" s="422">
        <v>7</v>
      </c>
      <c r="BP877" s="303"/>
      <c r="BQ877" s="293">
        <v>45682</v>
      </c>
      <c r="BR877" s="284">
        <v>0.75347222222222221</v>
      </c>
      <c r="BS877" s="280" t="str">
        <f>IF(_DBcomps[[#This Row],[Problem]]="","Yes","No")</f>
        <v>Yes</v>
      </c>
      <c r="BT877" s="272"/>
      <c r="BU877" s="273"/>
      <c r="BV877" s="273">
        <v>1</v>
      </c>
      <c r="BW877" s="273"/>
      <c r="BX877" s="273">
        <v>2</v>
      </c>
      <c r="BY877" s="279" t="s">
        <v>1276</v>
      </c>
      <c r="BZ877" s="267"/>
      <c r="CA877" s="279"/>
      <c r="CB877" s="279"/>
      <c r="CC877" s="279"/>
      <c r="CD877" s="1283"/>
      <c r="CE877" s="245"/>
      <c r="CF877" s="245"/>
      <c r="CG877" s="245"/>
    </row>
    <row r="878" spans="1:85">
      <c r="A878" s="265" t="s">
        <v>77</v>
      </c>
      <c r="B878" s="2" t="s">
        <v>1821</v>
      </c>
      <c r="C878" s="2" t="s">
        <v>503</v>
      </c>
      <c r="D878" s="265" t="s">
        <v>2042</v>
      </c>
      <c r="E878" s="265">
        <v>45688</v>
      </c>
      <c r="F878" s="266" t="s">
        <v>567</v>
      </c>
      <c r="G878" s="267">
        <v>89.4</v>
      </c>
      <c r="H878" s="267"/>
      <c r="I878" s="267"/>
      <c r="J878" s="267"/>
      <c r="K878" s="267"/>
      <c r="L878" s="268"/>
      <c r="M878" s="275"/>
      <c r="N878" s="267"/>
      <c r="O878" s="267"/>
      <c r="P878" s="275"/>
      <c r="Q878" s="269"/>
      <c r="R878" s="270">
        <v>1.115</v>
      </c>
      <c r="S878" s="270"/>
      <c r="T878" s="271">
        <v>3.67</v>
      </c>
      <c r="U878" s="267"/>
      <c r="V878" s="268"/>
      <c r="W878" s="267"/>
      <c r="X878" s="270"/>
      <c r="Y878" s="274"/>
      <c r="Z878" s="290"/>
      <c r="AA878" s="274">
        <v>0</v>
      </c>
      <c r="AB878" s="274"/>
      <c r="AC878" s="274">
        <v>0</v>
      </c>
      <c r="AD878" s="265"/>
      <c r="AE878" s="274"/>
      <c r="AF878" s="274"/>
      <c r="AG878" s="275"/>
      <c r="AH878" s="274"/>
      <c r="AI878" s="274"/>
      <c r="AJ878" s="275"/>
      <c r="AK878" s="270"/>
      <c r="AL878" s="274"/>
      <c r="AM878" s="275"/>
      <c r="AN878" s="274"/>
      <c r="AO878" s="275"/>
      <c r="AP878" s="274"/>
      <c r="AQ878" s="277">
        <f t="shared" ref="AQ878:AQ887" si="125">MONTH(E878)</f>
        <v>1</v>
      </c>
      <c r="AR878" s="275" t="s">
        <v>1322</v>
      </c>
      <c r="AS878" s="267"/>
      <c r="AT878" s="273" t="s">
        <v>1823</v>
      </c>
      <c r="AU878" s="272"/>
      <c r="AV878" s="267" t="s">
        <v>1805</v>
      </c>
      <c r="AW878" s="268"/>
      <c r="AX878" s="273"/>
      <c r="AY878" s="273"/>
      <c r="AZ878" s="275"/>
      <c r="BA878" s="268"/>
      <c r="BB878" s="268"/>
      <c r="BC878" s="268"/>
      <c r="BD878" s="268"/>
      <c r="BE878" s="267"/>
      <c r="BF878" s="275"/>
      <c r="BG878" s="275"/>
      <c r="BH878" s="275"/>
      <c r="BI878" s="275"/>
      <c r="BJ878" s="278">
        <v>45692</v>
      </c>
      <c r="BK878" s="279">
        <v>45688</v>
      </c>
      <c r="BL878" s="431" t="s">
        <v>2043</v>
      </c>
      <c r="BM878" s="272"/>
      <c r="BN878" s="422">
        <v>2</v>
      </c>
      <c r="BO878" s="422">
        <v>7</v>
      </c>
      <c r="BP878" s="303"/>
      <c r="BQ878" s="293">
        <v>45688</v>
      </c>
      <c r="BR878" s="284">
        <v>0.22013888888888888</v>
      </c>
      <c r="BS878" s="280" t="str">
        <f>IF(_DBcomps[[#This Row],[Problem]]="","Yes","No")</f>
        <v>Yes</v>
      </c>
      <c r="BT878" s="272"/>
      <c r="BU878" s="273"/>
      <c r="BV878" s="273">
        <v>1</v>
      </c>
      <c r="BW878" s="273"/>
      <c r="BX878" s="273">
        <v>2</v>
      </c>
      <c r="BY878" s="279" t="s">
        <v>1276</v>
      </c>
      <c r="BZ878" s="267"/>
      <c r="CA878" s="279"/>
      <c r="CB878" s="279"/>
      <c r="CC878" s="279"/>
      <c r="CD878" s="1283"/>
      <c r="CE878" s="245"/>
      <c r="CF878" s="245"/>
      <c r="CG878" s="245"/>
    </row>
    <row r="879" spans="1:85">
      <c r="A879" s="265" t="s">
        <v>77</v>
      </c>
      <c r="B879" s="2" t="s">
        <v>1821</v>
      </c>
      <c r="C879" s="2" t="s">
        <v>503</v>
      </c>
      <c r="D879" s="265" t="s">
        <v>2044</v>
      </c>
      <c r="E879" s="265">
        <v>45691</v>
      </c>
      <c r="F879" s="266" t="s">
        <v>567</v>
      </c>
      <c r="G879" s="267">
        <v>88.4</v>
      </c>
      <c r="H879" s="267"/>
      <c r="I879" s="267"/>
      <c r="J879" s="267"/>
      <c r="K879" s="267"/>
      <c r="L879" s="268"/>
      <c r="M879" s="275"/>
      <c r="N879" s="267"/>
      <c r="O879" s="267"/>
      <c r="P879" s="275"/>
      <c r="Q879" s="269"/>
      <c r="R879" s="270">
        <v>1.1200000000000001</v>
      </c>
      <c r="S879" s="270"/>
      <c r="T879" s="271">
        <v>3.52</v>
      </c>
      <c r="U879" s="267"/>
      <c r="V879" s="268"/>
      <c r="W879" s="267"/>
      <c r="X879" s="270"/>
      <c r="Y879" s="274"/>
      <c r="Z879" s="290"/>
      <c r="AA879" s="274">
        <v>0</v>
      </c>
      <c r="AB879" s="274"/>
      <c r="AC879" s="274">
        <v>0</v>
      </c>
      <c r="AD879" s="265"/>
      <c r="AE879" s="274"/>
      <c r="AF879" s="274"/>
      <c r="AG879" s="275"/>
      <c r="AH879" s="274"/>
      <c r="AI879" s="274"/>
      <c r="AJ879" s="275"/>
      <c r="AK879" s="270"/>
      <c r="AL879" s="274"/>
      <c r="AM879" s="275"/>
      <c r="AN879" s="274"/>
      <c r="AO879" s="275"/>
      <c r="AP879" s="274"/>
      <c r="AQ879" s="277">
        <f t="shared" si="125"/>
        <v>2</v>
      </c>
      <c r="AR879" s="275" t="s">
        <v>1322</v>
      </c>
      <c r="AS879" s="267"/>
      <c r="AT879" s="273" t="s">
        <v>1823</v>
      </c>
      <c r="AU879" s="272"/>
      <c r="AV879" s="267" t="s">
        <v>1805</v>
      </c>
      <c r="AW879" s="268"/>
      <c r="AX879" s="273"/>
      <c r="AY879" s="273"/>
      <c r="AZ879" s="275"/>
      <c r="BA879" s="268"/>
      <c r="BB879" s="268"/>
      <c r="BC879" s="268"/>
      <c r="BD879" s="268"/>
      <c r="BE879" s="267"/>
      <c r="BF879" s="275"/>
      <c r="BG879" s="275"/>
      <c r="BH879" s="275"/>
      <c r="BI879" s="275"/>
      <c r="BJ879" s="278">
        <v>45692</v>
      </c>
      <c r="BK879" s="279">
        <v>45691</v>
      </c>
      <c r="BL879" s="431" t="s">
        <v>2045</v>
      </c>
      <c r="BM879" s="272"/>
      <c r="BN879" s="422">
        <v>2</v>
      </c>
      <c r="BO879" s="422">
        <v>7</v>
      </c>
      <c r="BP879" s="303"/>
      <c r="BQ879" s="293">
        <v>45688</v>
      </c>
      <c r="BR879" s="284">
        <v>0.88888888888888884</v>
      </c>
      <c r="BS879" s="280" t="str">
        <f>IF(_DBcomps[[#This Row],[Problem]]="","Yes","No")</f>
        <v>Yes</v>
      </c>
      <c r="BT879" s="273"/>
      <c r="BU879" s="273"/>
      <c r="BV879" s="273">
        <v>1</v>
      </c>
      <c r="BW879" s="273"/>
      <c r="BX879" s="273">
        <v>2</v>
      </c>
      <c r="BY879" s="279" t="s">
        <v>1276</v>
      </c>
      <c r="BZ879" s="267"/>
      <c r="CA879" s="279"/>
      <c r="CB879" s="279"/>
      <c r="CC879" s="279"/>
      <c r="CD879" s="1283"/>
      <c r="CE879" s="245"/>
      <c r="CF879" s="245"/>
      <c r="CG879" s="245"/>
    </row>
    <row r="880" spans="1:85">
      <c r="A880" s="265" t="s">
        <v>77</v>
      </c>
      <c r="B880" s="2" t="s">
        <v>1821</v>
      </c>
      <c r="C880" s="2" t="s">
        <v>503</v>
      </c>
      <c r="D880" s="265" t="s">
        <v>2046</v>
      </c>
      <c r="E880" s="265">
        <v>45691</v>
      </c>
      <c r="F880" s="266" t="s">
        <v>567</v>
      </c>
      <c r="G880" s="267">
        <v>89.05</v>
      </c>
      <c r="H880" s="267"/>
      <c r="I880" s="267"/>
      <c r="J880" s="267"/>
      <c r="K880" s="267"/>
      <c r="L880" s="268"/>
      <c r="M880" s="275"/>
      <c r="N880" s="267"/>
      <c r="O880" s="267"/>
      <c r="P880" s="275"/>
      <c r="Q880" s="269"/>
      <c r="R880" s="270">
        <v>1.1200000000000001</v>
      </c>
      <c r="S880" s="270"/>
      <c r="T880" s="271">
        <v>3.46</v>
      </c>
      <c r="U880" s="267"/>
      <c r="V880" s="268"/>
      <c r="W880" s="267"/>
      <c r="X880" s="270"/>
      <c r="Y880" s="274"/>
      <c r="Z880" s="290"/>
      <c r="AA880" s="274">
        <v>0</v>
      </c>
      <c r="AB880" s="274"/>
      <c r="AC880" s="274">
        <v>0</v>
      </c>
      <c r="AD880" s="265"/>
      <c r="AE880" s="274"/>
      <c r="AF880" s="274"/>
      <c r="AG880" s="275"/>
      <c r="AH880" s="274"/>
      <c r="AI880" s="274"/>
      <c r="AJ880" s="275"/>
      <c r="AK880" s="270"/>
      <c r="AL880" s="274"/>
      <c r="AM880" s="275"/>
      <c r="AN880" s="274"/>
      <c r="AO880" s="275"/>
      <c r="AP880" s="274"/>
      <c r="AQ880" s="277">
        <f t="shared" si="125"/>
        <v>2</v>
      </c>
      <c r="AR880" s="275" t="s">
        <v>1322</v>
      </c>
      <c r="AS880" s="267"/>
      <c r="AT880" s="273" t="s">
        <v>1823</v>
      </c>
      <c r="AU880" s="272"/>
      <c r="AV880" s="267" t="s">
        <v>1805</v>
      </c>
      <c r="AW880" s="268"/>
      <c r="AX880" s="273"/>
      <c r="AY880" s="273"/>
      <c r="AZ880" s="275"/>
      <c r="BA880" s="268"/>
      <c r="BB880" s="268"/>
      <c r="BC880" s="268"/>
      <c r="BD880" s="268"/>
      <c r="BE880" s="267"/>
      <c r="BF880" s="275"/>
      <c r="BG880" s="275"/>
      <c r="BH880" s="275"/>
      <c r="BI880" s="275"/>
      <c r="BJ880" s="278">
        <v>45692</v>
      </c>
      <c r="BK880" s="279">
        <v>45691</v>
      </c>
      <c r="BL880" s="431" t="s">
        <v>2047</v>
      </c>
      <c r="BM880" s="272"/>
      <c r="BN880" s="422">
        <v>2</v>
      </c>
      <c r="BO880" s="422">
        <v>7</v>
      </c>
      <c r="BP880" s="303"/>
      <c r="BQ880" s="293">
        <v>45691</v>
      </c>
      <c r="BR880" s="284">
        <v>0.36805555555555558</v>
      </c>
      <c r="BS880" s="280" t="str">
        <f>IF(_DBcomps[[#This Row],[Problem]]="","Yes","No")</f>
        <v>Yes</v>
      </c>
      <c r="BT880" s="273"/>
      <c r="BU880" s="273"/>
      <c r="BV880" s="273">
        <v>1</v>
      </c>
      <c r="BW880" s="273"/>
      <c r="BX880" s="273">
        <v>2</v>
      </c>
      <c r="BY880" s="279" t="s">
        <v>1276</v>
      </c>
      <c r="BZ880" s="267"/>
      <c r="CA880" s="279"/>
      <c r="CB880" s="279"/>
      <c r="CC880" s="279"/>
      <c r="CD880" s="1283"/>
      <c r="CE880" s="245"/>
      <c r="CF880" s="245"/>
      <c r="CG880" s="245"/>
    </row>
    <row r="881" spans="1:85">
      <c r="A881" s="265" t="s">
        <v>77</v>
      </c>
      <c r="B881" s="2" t="s">
        <v>1821</v>
      </c>
      <c r="C881" s="2" t="s">
        <v>503</v>
      </c>
      <c r="D881" s="265" t="s">
        <v>2154</v>
      </c>
      <c r="E881" s="265">
        <v>45692</v>
      </c>
      <c r="F881" s="266" t="s">
        <v>567</v>
      </c>
      <c r="G881" s="267">
        <v>89.07</v>
      </c>
      <c r="H881" s="267"/>
      <c r="I881" s="267"/>
      <c r="J881" s="267"/>
      <c r="K881" s="267"/>
      <c r="L881" s="268"/>
      <c r="M881" s="275"/>
      <c r="N881" s="267"/>
      <c r="O881" s="267"/>
      <c r="P881" s="275"/>
      <c r="Q881" s="269"/>
      <c r="R881" s="270">
        <v>1.1220000000000001</v>
      </c>
      <c r="S881" s="270"/>
      <c r="T881" s="271">
        <v>3.61</v>
      </c>
      <c r="U881" s="267"/>
      <c r="V881" s="268"/>
      <c r="W881" s="267"/>
      <c r="X881" s="270"/>
      <c r="Y881" s="274"/>
      <c r="Z881" s="290"/>
      <c r="AA881" s="274">
        <v>0</v>
      </c>
      <c r="AB881" s="274"/>
      <c r="AC881" s="274">
        <v>0</v>
      </c>
      <c r="AD881" s="265"/>
      <c r="AE881" s="274"/>
      <c r="AF881" s="274"/>
      <c r="AG881" s="275"/>
      <c r="AH881" s="274"/>
      <c r="AI881" s="274"/>
      <c r="AJ881" s="275"/>
      <c r="AK881" s="270"/>
      <c r="AL881" s="274"/>
      <c r="AM881" s="275"/>
      <c r="AN881" s="274"/>
      <c r="AO881" s="275"/>
      <c r="AP881" s="274"/>
      <c r="AQ881" s="277">
        <f t="shared" si="125"/>
        <v>2</v>
      </c>
      <c r="AR881" s="275" t="s">
        <v>1322</v>
      </c>
      <c r="AS881" s="267"/>
      <c r="AT881" s="273" t="s">
        <v>1823</v>
      </c>
      <c r="AU881" s="272"/>
      <c r="AV881" s="267" t="s">
        <v>1805</v>
      </c>
      <c r="AW881" s="268"/>
      <c r="AX881" s="273"/>
      <c r="AY881" s="273"/>
      <c r="AZ881" s="275"/>
      <c r="BA881" s="268"/>
      <c r="BB881" s="268"/>
      <c r="BC881" s="268"/>
      <c r="BD881" s="268"/>
      <c r="BE881" s="267"/>
      <c r="BF881" s="275"/>
      <c r="BG881" s="275"/>
      <c r="BH881" s="275"/>
      <c r="BI881" s="275"/>
      <c r="BJ881" s="278">
        <v>45698</v>
      </c>
      <c r="BK881" s="279">
        <v>45692</v>
      </c>
      <c r="BL881" s="431" t="s">
        <v>2155</v>
      </c>
      <c r="BM881" s="272"/>
      <c r="BN881" s="422">
        <v>2</v>
      </c>
      <c r="BO881" s="422">
        <v>7</v>
      </c>
      <c r="BP881" s="303"/>
      <c r="BQ881" s="293">
        <v>45691</v>
      </c>
      <c r="BR881" s="284">
        <v>0.79166666666666663</v>
      </c>
      <c r="BS881" s="280" t="str">
        <f>IF(_DBcomps[[#This Row],[Problem]]="","Yes","No")</f>
        <v>Yes</v>
      </c>
      <c r="BT881" s="273"/>
      <c r="BU881" s="273"/>
      <c r="BV881" s="273">
        <v>1</v>
      </c>
      <c r="BW881" s="273"/>
      <c r="BX881" s="273">
        <v>2</v>
      </c>
      <c r="BY881" s="279" t="s">
        <v>1276</v>
      </c>
      <c r="BZ881" s="267"/>
      <c r="CA881" s="279"/>
      <c r="CB881" s="279"/>
      <c r="CC881" s="279"/>
      <c r="CD881" s="1283"/>
      <c r="CE881" s="245"/>
      <c r="CF881" s="245"/>
      <c r="CG881" s="245"/>
    </row>
    <row r="882" spans="1:85">
      <c r="A882" s="265" t="s">
        <v>77</v>
      </c>
      <c r="B882" s="2" t="s">
        <v>1821</v>
      </c>
      <c r="C882" s="2" t="s">
        <v>503</v>
      </c>
      <c r="D882" s="265" t="s">
        <v>2156</v>
      </c>
      <c r="E882" s="265">
        <v>45693</v>
      </c>
      <c r="F882" s="266" t="s">
        <v>567</v>
      </c>
      <c r="G882" s="267">
        <v>87.38</v>
      </c>
      <c r="H882" s="267"/>
      <c r="I882" s="267"/>
      <c r="J882" s="267"/>
      <c r="K882" s="267"/>
      <c r="L882" s="268"/>
      <c r="M882" s="275"/>
      <c r="N882" s="267"/>
      <c r="O882" s="267"/>
      <c r="P882" s="275"/>
      <c r="Q882" s="269"/>
      <c r="R882" s="270">
        <v>1.1200000000000001</v>
      </c>
      <c r="S882" s="270"/>
      <c r="T882" s="271">
        <v>3.4</v>
      </c>
      <c r="U882" s="267"/>
      <c r="V882" s="268"/>
      <c r="W882" s="267"/>
      <c r="X882" s="270"/>
      <c r="Y882" s="274"/>
      <c r="Z882" s="290"/>
      <c r="AA882" s="274">
        <v>0</v>
      </c>
      <c r="AB882" s="274"/>
      <c r="AC882" s="274">
        <v>0</v>
      </c>
      <c r="AD882" s="265"/>
      <c r="AE882" s="274"/>
      <c r="AF882" s="274"/>
      <c r="AG882" s="275"/>
      <c r="AH882" s="274"/>
      <c r="AI882" s="274"/>
      <c r="AJ882" s="275"/>
      <c r="AK882" s="270"/>
      <c r="AL882" s="274"/>
      <c r="AM882" s="275"/>
      <c r="AN882" s="274"/>
      <c r="AO882" s="275"/>
      <c r="AP882" s="274"/>
      <c r="AQ882" s="277">
        <f t="shared" si="125"/>
        <v>2</v>
      </c>
      <c r="AR882" s="275" t="s">
        <v>1322</v>
      </c>
      <c r="AS882" s="267"/>
      <c r="AT882" s="273" t="s">
        <v>1823</v>
      </c>
      <c r="AU882" s="272"/>
      <c r="AV882" s="267" t="s">
        <v>1805</v>
      </c>
      <c r="AW882" s="268"/>
      <c r="AX882" s="273"/>
      <c r="AY882" s="273"/>
      <c r="AZ882" s="275"/>
      <c r="BA882" s="268"/>
      <c r="BB882" s="268"/>
      <c r="BC882" s="268"/>
      <c r="BD882" s="268"/>
      <c r="BE882" s="267"/>
      <c r="BF882" s="275"/>
      <c r="BG882" s="275"/>
      <c r="BH882" s="275"/>
      <c r="BI882" s="275"/>
      <c r="BJ882" s="278">
        <v>45698</v>
      </c>
      <c r="BK882" s="279">
        <v>45693</v>
      </c>
      <c r="BL882" s="431" t="s">
        <v>2157</v>
      </c>
      <c r="BM882" s="272"/>
      <c r="BN882" s="422">
        <v>2</v>
      </c>
      <c r="BO882" s="422">
        <v>7</v>
      </c>
      <c r="BP882" s="303"/>
      <c r="BQ882" s="293">
        <v>45692</v>
      </c>
      <c r="BR882" s="284">
        <v>0.77777777777777779</v>
      </c>
      <c r="BS882" s="280" t="str">
        <f>IF(_DBcomps[[#This Row],[Problem]]="","Yes","No")</f>
        <v>Yes</v>
      </c>
      <c r="BT882" s="273"/>
      <c r="BU882" s="273"/>
      <c r="BV882" s="273">
        <v>1</v>
      </c>
      <c r="BW882" s="273"/>
      <c r="BX882" s="273">
        <v>2</v>
      </c>
      <c r="BY882" s="279" t="s">
        <v>1276</v>
      </c>
      <c r="BZ882" s="267"/>
      <c r="CA882" s="279"/>
      <c r="CB882" s="279"/>
      <c r="CC882" s="279"/>
      <c r="CD882" s="1283"/>
      <c r="CE882" s="245"/>
      <c r="CF882" s="245"/>
      <c r="CG882" s="245"/>
    </row>
    <row r="883" spans="1:85">
      <c r="A883" s="265" t="s">
        <v>77</v>
      </c>
      <c r="B883" s="2" t="s">
        <v>1821</v>
      </c>
      <c r="C883" s="2" t="s">
        <v>503</v>
      </c>
      <c r="D883" s="265" t="s">
        <v>2158</v>
      </c>
      <c r="E883" s="265">
        <v>45693</v>
      </c>
      <c r="F883" s="266" t="s">
        <v>567</v>
      </c>
      <c r="G883" s="267">
        <v>88.41</v>
      </c>
      <c r="H883" s="267"/>
      <c r="I883" s="267"/>
      <c r="J883" s="267"/>
      <c r="K883" s="267"/>
      <c r="L883" s="268"/>
      <c r="M883" s="275"/>
      <c r="N883" s="267"/>
      <c r="O883" s="267"/>
      <c r="P883" s="275"/>
      <c r="Q883" s="269"/>
      <c r="R883" s="270">
        <v>1.121</v>
      </c>
      <c r="S883" s="270"/>
      <c r="T883" s="271">
        <v>3.51</v>
      </c>
      <c r="U883" s="267"/>
      <c r="V883" s="268"/>
      <c r="W883" s="267"/>
      <c r="X883" s="270"/>
      <c r="Y883" s="274"/>
      <c r="Z883" s="290"/>
      <c r="AA883" s="274">
        <v>0</v>
      </c>
      <c r="AB883" s="274"/>
      <c r="AC883" s="274">
        <v>0</v>
      </c>
      <c r="AD883" s="265"/>
      <c r="AE883" s="274"/>
      <c r="AF883" s="274"/>
      <c r="AG883" s="275"/>
      <c r="AH883" s="274"/>
      <c r="AI883" s="274"/>
      <c r="AJ883" s="275"/>
      <c r="AK883" s="270"/>
      <c r="AL883" s="274"/>
      <c r="AM883" s="275"/>
      <c r="AN883" s="274"/>
      <c r="AO883" s="275"/>
      <c r="AP883" s="274"/>
      <c r="AQ883" s="277">
        <f t="shared" si="125"/>
        <v>2</v>
      </c>
      <c r="AR883" s="275" t="s">
        <v>1322</v>
      </c>
      <c r="AS883" s="267"/>
      <c r="AT883" s="273" t="s">
        <v>1823</v>
      </c>
      <c r="AU883" s="272"/>
      <c r="AV883" s="267" t="s">
        <v>1805</v>
      </c>
      <c r="AW883" s="268"/>
      <c r="AX883" s="273"/>
      <c r="AY883" s="273"/>
      <c r="AZ883" s="275"/>
      <c r="BA883" s="268"/>
      <c r="BB883" s="268"/>
      <c r="BC883" s="268"/>
      <c r="BD883" s="268"/>
      <c r="BE883" s="267"/>
      <c r="BF883" s="275"/>
      <c r="BG883" s="275"/>
      <c r="BH883" s="275"/>
      <c r="BI883" s="275"/>
      <c r="BJ883" s="278">
        <v>45698</v>
      </c>
      <c r="BK883" s="279">
        <v>45693</v>
      </c>
      <c r="BL883" s="431" t="s">
        <v>2159</v>
      </c>
      <c r="BM883" s="272"/>
      <c r="BN883" s="422">
        <v>2</v>
      </c>
      <c r="BO883" s="422">
        <v>7</v>
      </c>
      <c r="BP883" s="303"/>
      <c r="BQ883" s="293">
        <v>45693</v>
      </c>
      <c r="BR883" s="284" t="s">
        <v>2160</v>
      </c>
      <c r="BS883" s="280" t="str">
        <f>IF(_DBcomps[[#This Row],[Problem]]="","Yes","No")</f>
        <v>Yes</v>
      </c>
      <c r="BT883" s="273"/>
      <c r="BU883" s="273"/>
      <c r="BV883" s="273">
        <v>1</v>
      </c>
      <c r="BW883" s="273"/>
      <c r="BX883" s="273">
        <v>2</v>
      </c>
      <c r="BY883" s="279" t="s">
        <v>1276</v>
      </c>
      <c r="BZ883" s="267"/>
      <c r="CA883" s="279"/>
      <c r="CB883" s="279"/>
      <c r="CC883" s="279"/>
      <c r="CD883" s="1283"/>
      <c r="CE883" s="245"/>
      <c r="CF883" s="245"/>
      <c r="CG883" s="245"/>
    </row>
    <row r="884" spans="1:85">
      <c r="A884" s="265" t="s">
        <v>77</v>
      </c>
      <c r="B884" s="2" t="s">
        <v>1821</v>
      </c>
      <c r="C884" s="2" t="s">
        <v>503</v>
      </c>
      <c r="D884" s="265" t="s">
        <v>2161</v>
      </c>
      <c r="E884" s="265">
        <v>45694</v>
      </c>
      <c r="F884" s="266" t="s">
        <v>567</v>
      </c>
      <c r="G884" s="267">
        <v>86.86</v>
      </c>
      <c r="H884" s="267"/>
      <c r="I884" s="267"/>
      <c r="J884" s="267"/>
      <c r="K884" s="267"/>
      <c r="L884" s="268"/>
      <c r="M884" s="275"/>
      <c r="N884" s="267"/>
      <c r="O884" s="267"/>
      <c r="P884" s="275"/>
      <c r="Q884" s="269"/>
      <c r="R884" s="270">
        <v>1.121</v>
      </c>
      <c r="S884" s="270"/>
      <c r="T884" s="271">
        <v>3.47</v>
      </c>
      <c r="U884" s="267"/>
      <c r="V884" s="268"/>
      <c r="W884" s="267"/>
      <c r="X884" s="270"/>
      <c r="Y884" s="274"/>
      <c r="Z884" s="290"/>
      <c r="AA884" s="274">
        <v>0</v>
      </c>
      <c r="AB884" s="274"/>
      <c r="AC884" s="274">
        <v>0</v>
      </c>
      <c r="AD884" s="265"/>
      <c r="AE884" s="274"/>
      <c r="AF884" s="274"/>
      <c r="AG884" s="275"/>
      <c r="AH884" s="274"/>
      <c r="AI884" s="274"/>
      <c r="AJ884" s="275"/>
      <c r="AK884" s="270"/>
      <c r="AL884" s="274"/>
      <c r="AM884" s="275"/>
      <c r="AN884" s="274"/>
      <c r="AO884" s="275"/>
      <c r="AP884" s="274"/>
      <c r="AQ884" s="277">
        <f t="shared" si="125"/>
        <v>2</v>
      </c>
      <c r="AR884" s="275" t="s">
        <v>1322</v>
      </c>
      <c r="AS884" s="267"/>
      <c r="AT884" s="273" t="s">
        <v>1823</v>
      </c>
      <c r="AU884" s="272"/>
      <c r="AV884" s="267" t="s">
        <v>1805</v>
      </c>
      <c r="AW884" s="268"/>
      <c r="AX884" s="273"/>
      <c r="AY884" s="273"/>
      <c r="AZ884" s="275"/>
      <c r="BA884" s="268"/>
      <c r="BB884" s="268"/>
      <c r="BC884" s="268"/>
      <c r="BD884" s="268"/>
      <c r="BE884" s="267"/>
      <c r="BF884" s="275"/>
      <c r="BG884" s="275"/>
      <c r="BH884" s="275"/>
      <c r="BI884" s="275"/>
      <c r="BJ884" s="278">
        <v>45698</v>
      </c>
      <c r="BK884" s="279">
        <v>45693</v>
      </c>
      <c r="BL884" s="431" t="s">
        <v>2162</v>
      </c>
      <c r="BM884" s="272"/>
      <c r="BN884" s="422">
        <v>2</v>
      </c>
      <c r="BO884" s="422">
        <v>7</v>
      </c>
      <c r="BP884" s="303"/>
      <c r="BQ884" s="293">
        <v>45693</v>
      </c>
      <c r="BR884" s="284">
        <v>0.82291666666666663</v>
      </c>
      <c r="BS884" s="280" t="str">
        <f>IF(_DBcomps[[#This Row],[Problem]]="","Yes","No")</f>
        <v>Yes</v>
      </c>
      <c r="BT884" s="273"/>
      <c r="BU884" s="273"/>
      <c r="BV884" s="273">
        <v>1</v>
      </c>
      <c r="BW884" s="273"/>
      <c r="BX884" s="273">
        <v>2</v>
      </c>
      <c r="BY884" s="279" t="s">
        <v>1276</v>
      </c>
      <c r="BZ884" s="267"/>
      <c r="CA884" s="279"/>
      <c r="CB884" s="279"/>
      <c r="CC884" s="279"/>
      <c r="CD884" s="1283"/>
      <c r="CE884" s="245"/>
      <c r="CF884" s="245"/>
      <c r="CG884" s="245"/>
    </row>
    <row r="885" spans="1:85">
      <c r="A885" s="265" t="s">
        <v>77</v>
      </c>
      <c r="B885" s="2" t="s">
        <v>1821</v>
      </c>
      <c r="C885" s="2" t="s">
        <v>503</v>
      </c>
      <c r="D885" s="265" t="s">
        <v>2163</v>
      </c>
      <c r="E885" s="265">
        <v>45694</v>
      </c>
      <c r="F885" s="266" t="s">
        <v>567</v>
      </c>
      <c r="G885" s="267">
        <v>86.82</v>
      </c>
      <c r="H885" s="267"/>
      <c r="I885" s="267"/>
      <c r="J885" s="267"/>
      <c r="K885" s="267"/>
      <c r="L885" s="268"/>
      <c r="M885" s="275"/>
      <c r="N885" s="267"/>
      <c r="O885" s="267"/>
      <c r="P885" s="275"/>
      <c r="Q885" s="269"/>
      <c r="R885" s="270">
        <v>1.1220000000000001</v>
      </c>
      <c r="S885" s="270"/>
      <c r="T885" s="271">
        <v>3.4</v>
      </c>
      <c r="U885" s="267"/>
      <c r="V885" s="268"/>
      <c r="W885" s="267"/>
      <c r="X885" s="270"/>
      <c r="Y885" s="274"/>
      <c r="Z885" s="290"/>
      <c r="AA885" s="274">
        <v>0</v>
      </c>
      <c r="AB885" s="274"/>
      <c r="AC885" s="274">
        <v>0</v>
      </c>
      <c r="AD885" s="265"/>
      <c r="AE885" s="274"/>
      <c r="AF885" s="274"/>
      <c r="AG885" s="275"/>
      <c r="AH885" s="274"/>
      <c r="AI885" s="274"/>
      <c r="AJ885" s="275"/>
      <c r="AK885" s="270"/>
      <c r="AL885" s="274"/>
      <c r="AM885" s="275"/>
      <c r="AN885" s="274"/>
      <c r="AO885" s="275"/>
      <c r="AP885" s="274"/>
      <c r="AQ885" s="277">
        <f t="shared" si="125"/>
        <v>2</v>
      </c>
      <c r="AR885" s="275" t="s">
        <v>1322</v>
      </c>
      <c r="AS885" s="267"/>
      <c r="AT885" s="273" t="s">
        <v>1823</v>
      </c>
      <c r="AU885" s="272"/>
      <c r="AV885" s="267" t="s">
        <v>1805</v>
      </c>
      <c r="AW885" s="268"/>
      <c r="AX885" s="273"/>
      <c r="AY885" s="273"/>
      <c r="AZ885" s="275"/>
      <c r="BA885" s="268"/>
      <c r="BB885" s="268"/>
      <c r="BC885" s="268"/>
      <c r="BD885" s="268"/>
      <c r="BE885" s="267"/>
      <c r="BF885" s="275"/>
      <c r="BG885" s="275"/>
      <c r="BH885" s="275"/>
      <c r="BI885" s="275"/>
      <c r="BJ885" s="278">
        <v>45698</v>
      </c>
      <c r="BK885" s="279">
        <v>45694</v>
      </c>
      <c r="BL885" s="431" t="s">
        <v>2165</v>
      </c>
      <c r="BM885" s="272" t="s">
        <v>2166</v>
      </c>
      <c r="BN885" s="422">
        <v>2</v>
      </c>
      <c r="BO885" s="422">
        <v>7</v>
      </c>
      <c r="BP885" s="303"/>
      <c r="BQ885" s="293">
        <v>45694</v>
      </c>
      <c r="BR885" s="284">
        <v>0.1173611111111111</v>
      </c>
      <c r="BS885" s="280" t="str">
        <f>IF(_DBcomps[[#This Row],[Problem]]="","Yes","No")</f>
        <v>Yes</v>
      </c>
      <c r="BT885" s="273"/>
      <c r="BU885" s="273"/>
      <c r="BV885" s="273">
        <v>1</v>
      </c>
      <c r="BW885" s="273"/>
      <c r="BX885" s="273">
        <v>2</v>
      </c>
      <c r="BY885" s="279" t="s">
        <v>1276</v>
      </c>
      <c r="BZ885" s="267"/>
      <c r="CA885" s="279"/>
      <c r="CB885" s="279"/>
      <c r="CC885" s="279"/>
      <c r="CD885" s="1283"/>
      <c r="CE885" s="245"/>
      <c r="CF885" s="245"/>
      <c r="CG885" s="245"/>
    </row>
    <row r="886" spans="1:85">
      <c r="A886" s="265" t="s">
        <v>77</v>
      </c>
      <c r="B886" s="2" t="s">
        <v>1821</v>
      </c>
      <c r="C886" s="2" t="s">
        <v>503</v>
      </c>
      <c r="D886" s="265" t="s">
        <v>2164</v>
      </c>
      <c r="E886" s="265">
        <v>45694</v>
      </c>
      <c r="F886" s="266" t="s">
        <v>567</v>
      </c>
      <c r="G886" s="267">
        <v>86.82</v>
      </c>
      <c r="H886" s="267"/>
      <c r="I886" s="267"/>
      <c r="J886" s="267"/>
      <c r="K886" s="267"/>
      <c r="L886" s="268"/>
      <c r="M886" s="275"/>
      <c r="N886" s="267"/>
      <c r="O886" s="267"/>
      <c r="P886" s="275"/>
      <c r="Q886" s="269"/>
      <c r="R886" s="270">
        <v>1.1220000000000001</v>
      </c>
      <c r="S886" s="270"/>
      <c r="T886" s="271">
        <v>3.4</v>
      </c>
      <c r="U886" s="267"/>
      <c r="V886" s="268"/>
      <c r="W886" s="267"/>
      <c r="X886" s="270"/>
      <c r="Y886" s="274"/>
      <c r="Z886" s="290"/>
      <c r="AA886" s="274">
        <v>0</v>
      </c>
      <c r="AB886" s="274"/>
      <c r="AC886" s="274">
        <v>0</v>
      </c>
      <c r="AD886" s="265"/>
      <c r="AE886" s="274"/>
      <c r="AF886" s="274"/>
      <c r="AG886" s="275"/>
      <c r="AH886" s="274"/>
      <c r="AI886" s="274"/>
      <c r="AJ886" s="275"/>
      <c r="AK886" s="270"/>
      <c r="AL886" s="274"/>
      <c r="AM886" s="275"/>
      <c r="AN886" s="274"/>
      <c r="AO886" s="275"/>
      <c r="AP886" s="274"/>
      <c r="AQ886" s="277">
        <f t="shared" si="125"/>
        <v>2</v>
      </c>
      <c r="AR886" s="275" t="s">
        <v>1322</v>
      </c>
      <c r="AS886" s="267"/>
      <c r="AT886" s="273" t="s">
        <v>1823</v>
      </c>
      <c r="AU886" s="272"/>
      <c r="AV886" s="267" t="s">
        <v>1805</v>
      </c>
      <c r="AW886" s="268"/>
      <c r="AX886" s="273"/>
      <c r="AY886" s="273"/>
      <c r="AZ886" s="275"/>
      <c r="BA886" s="268"/>
      <c r="BB886" s="268"/>
      <c r="BC886" s="268"/>
      <c r="BD886" s="268"/>
      <c r="BE886" s="267"/>
      <c r="BF886" s="275"/>
      <c r="BG886" s="275"/>
      <c r="BH886" s="275"/>
      <c r="BI886" s="275"/>
      <c r="BJ886" s="278">
        <v>45698</v>
      </c>
      <c r="BK886" s="279">
        <v>45694</v>
      </c>
      <c r="BL886" s="431" t="s">
        <v>2165</v>
      </c>
      <c r="BM886" s="272" t="s">
        <v>2167</v>
      </c>
      <c r="BN886" s="422">
        <v>2</v>
      </c>
      <c r="BO886" s="422">
        <v>7</v>
      </c>
      <c r="BP886" s="303"/>
      <c r="BQ886" s="293">
        <v>45694</v>
      </c>
      <c r="BR886" s="284">
        <v>0.1173611111111111</v>
      </c>
      <c r="BS886" s="280" t="str">
        <f>IF(_DBcomps[[#This Row],[Problem]]="","Yes","No")</f>
        <v>Yes</v>
      </c>
      <c r="BT886" s="273"/>
      <c r="BU886" s="273"/>
      <c r="BV886" s="273">
        <v>1</v>
      </c>
      <c r="BW886" s="273"/>
      <c r="BX886" s="273">
        <v>2</v>
      </c>
      <c r="BY886" s="279" t="s">
        <v>1276</v>
      </c>
      <c r="BZ886" s="267"/>
      <c r="CA886" s="279"/>
      <c r="CB886" s="279"/>
      <c r="CC886" s="279"/>
      <c r="CD886" s="1283"/>
      <c r="CE886" s="245"/>
      <c r="CF886" s="245"/>
      <c r="CG886" s="245"/>
    </row>
    <row r="887" spans="1:85">
      <c r="A887" s="265" t="s">
        <v>77</v>
      </c>
      <c r="B887" s="2" t="s">
        <v>1821</v>
      </c>
      <c r="C887" s="2" t="s">
        <v>503</v>
      </c>
      <c r="D887" s="265" t="s">
        <v>2168</v>
      </c>
      <c r="E887" s="265">
        <v>45698</v>
      </c>
      <c r="F887" s="266" t="s">
        <v>567</v>
      </c>
      <c r="G887" s="267">
        <v>87.06</v>
      </c>
      <c r="H887" s="267"/>
      <c r="I887" s="267"/>
      <c r="J887" s="267"/>
      <c r="K887" s="267"/>
      <c r="L887" s="268"/>
      <c r="M887" s="275"/>
      <c r="N887" s="267"/>
      <c r="O887" s="267"/>
      <c r="P887" s="275"/>
      <c r="Q887" s="269"/>
      <c r="R887" s="270">
        <v>1.1200000000000001</v>
      </c>
      <c r="S887" s="270"/>
      <c r="T887" s="271">
        <v>3.5</v>
      </c>
      <c r="U887" s="267"/>
      <c r="V887" s="268"/>
      <c r="W887" s="267"/>
      <c r="X887" s="270"/>
      <c r="Y887" s="274"/>
      <c r="Z887" s="290"/>
      <c r="AA887" s="274">
        <v>0</v>
      </c>
      <c r="AB887" s="274"/>
      <c r="AC887" s="274">
        <v>0</v>
      </c>
      <c r="AD887" s="265"/>
      <c r="AE887" s="274"/>
      <c r="AF887" s="274"/>
      <c r="AG887" s="275"/>
      <c r="AH887" s="274"/>
      <c r="AI887" s="274"/>
      <c r="AJ887" s="275"/>
      <c r="AK887" s="270"/>
      <c r="AL887" s="274"/>
      <c r="AM887" s="275"/>
      <c r="AN887" s="274"/>
      <c r="AO887" s="275"/>
      <c r="AP887" s="274"/>
      <c r="AQ887" s="277">
        <f t="shared" si="125"/>
        <v>2</v>
      </c>
      <c r="AR887" s="275" t="s">
        <v>1322</v>
      </c>
      <c r="AS887" s="267"/>
      <c r="AT887" s="273" t="s">
        <v>1823</v>
      </c>
      <c r="AU887" s="272"/>
      <c r="AV887" s="267" t="s">
        <v>1805</v>
      </c>
      <c r="AW887" s="268"/>
      <c r="AX887" s="273"/>
      <c r="AY887" s="273"/>
      <c r="AZ887" s="275"/>
      <c r="BA887" s="268"/>
      <c r="BB887" s="268"/>
      <c r="BC887" s="268"/>
      <c r="BD887" s="268"/>
      <c r="BE887" s="267"/>
      <c r="BF887" s="275"/>
      <c r="BG887" s="275"/>
      <c r="BH887" s="275"/>
      <c r="BI887" s="275"/>
      <c r="BJ887" s="278">
        <v>45698</v>
      </c>
      <c r="BK887" s="279">
        <v>45694</v>
      </c>
      <c r="BL887" s="431" t="s">
        <v>2169</v>
      </c>
      <c r="BM887" s="272"/>
      <c r="BN887" s="422">
        <v>2</v>
      </c>
      <c r="BO887" s="422">
        <v>7</v>
      </c>
      <c r="BP887" s="303"/>
      <c r="BQ887" s="293">
        <v>45694</v>
      </c>
      <c r="BR887" s="284">
        <v>0.69097222222222221</v>
      </c>
      <c r="BS887" s="280" t="str">
        <f>IF(_DBcomps[[#This Row],[Problem]]="","Yes","No")</f>
        <v>Yes</v>
      </c>
      <c r="BT887" s="273"/>
      <c r="BU887" s="273"/>
      <c r="BV887" s="273">
        <v>1</v>
      </c>
      <c r="BW887" s="273"/>
      <c r="BX887" s="273">
        <v>2</v>
      </c>
      <c r="BY887" s="279" t="s">
        <v>1276</v>
      </c>
      <c r="BZ887" s="267"/>
      <c r="CA887" s="279"/>
      <c r="CB887" s="279"/>
      <c r="CC887" s="279"/>
      <c r="CD887" s="1283"/>
      <c r="CE887" s="245"/>
      <c r="CF887" s="245"/>
      <c r="CG887" s="245"/>
    </row>
    <row r="888" spans="1:85">
      <c r="A888" s="265" t="s">
        <v>77</v>
      </c>
      <c r="B888" s="2" t="s">
        <v>1821</v>
      </c>
      <c r="C888" s="2" t="s">
        <v>503</v>
      </c>
      <c r="D888" s="265" t="s">
        <v>2230</v>
      </c>
      <c r="E888" s="265">
        <v>45699</v>
      </c>
      <c r="F888" s="266" t="s">
        <v>567</v>
      </c>
      <c r="G888" s="267">
        <v>90.05</v>
      </c>
      <c r="H888" s="267"/>
      <c r="I888" s="267"/>
      <c r="J888" s="267"/>
      <c r="K888" s="267"/>
      <c r="L888" s="268"/>
      <c r="M888" s="275"/>
      <c r="N888" s="267"/>
      <c r="O888" s="267"/>
      <c r="P888" s="275"/>
      <c r="Q888" s="269"/>
      <c r="R888" s="270">
        <v>1.1200000000000001</v>
      </c>
      <c r="S888" s="270"/>
      <c r="T888" s="271">
        <v>3.7</v>
      </c>
      <c r="U888" s="267"/>
      <c r="V888" s="268"/>
      <c r="W888" s="267"/>
      <c r="X888" s="270"/>
      <c r="Y888" s="274"/>
      <c r="Z888" s="290"/>
      <c r="AA888" s="274">
        <v>0</v>
      </c>
      <c r="AB888" s="274"/>
      <c r="AC888" s="274">
        <v>0</v>
      </c>
      <c r="AD888" s="265"/>
      <c r="AE888" s="274"/>
      <c r="AF888" s="274"/>
      <c r="AG888" s="275"/>
      <c r="AH888" s="274"/>
      <c r="AI888" s="274"/>
      <c r="AJ888" s="275"/>
      <c r="AK888" s="270"/>
      <c r="AL888" s="274"/>
      <c r="AM888" s="275"/>
      <c r="AN888" s="274"/>
      <c r="AO888" s="275"/>
      <c r="AP888" s="274"/>
      <c r="AQ888" s="277">
        <f t="shared" ref="AQ888:AQ896" si="126">MONTH(E888)</f>
        <v>2</v>
      </c>
      <c r="AR888" s="275" t="s">
        <v>1322</v>
      </c>
      <c r="AS888" s="267"/>
      <c r="AT888" s="273" t="s">
        <v>1823</v>
      </c>
      <c r="AU888" s="272"/>
      <c r="AV888" s="267" t="s">
        <v>2228</v>
      </c>
      <c r="AW888" s="268"/>
      <c r="AX888" s="273"/>
      <c r="AY888" s="273"/>
      <c r="AZ888" s="275"/>
      <c r="BA888" s="268"/>
      <c r="BB888" s="268"/>
      <c r="BC888" s="268"/>
      <c r="BD888" s="268"/>
      <c r="BE888" s="267"/>
      <c r="BF888" s="275"/>
      <c r="BG888" s="275"/>
      <c r="BH888" s="275"/>
      <c r="BI888" s="275"/>
      <c r="BJ888" s="278">
        <v>45701</v>
      </c>
      <c r="BK888" s="279">
        <v>45699</v>
      </c>
      <c r="BL888" s="431" t="s">
        <v>2231</v>
      </c>
      <c r="BM888" s="272"/>
      <c r="BN888" s="422">
        <v>2</v>
      </c>
      <c r="BO888" s="422">
        <v>7</v>
      </c>
      <c r="BP888" s="303"/>
      <c r="BQ888" s="293">
        <v>45695</v>
      </c>
      <c r="BR888" s="284">
        <v>9.6527777777777782E-2</v>
      </c>
      <c r="BS888" s="280" t="str">
        <f>IF(_DBcomps[[#This Row],[Problem]]="","Yes","No")</f>
        <v>Yes</v>
      </c>
      <c r="BT888" s="273"/>
      <c r="BU888" s="273"/>
      <c r="BV888" s="273">
        <v>1</v>
      </c>
      <c r="BW888" s="273"/>
      <c r="BX888" s="273">
        <v>2</v>
      </c>
      <c r="BY888" s="279" t="s">
        <v>1276</v>
      </c>
      <c r="BZ888" s="267"/>
      <c r="CA888" s="279"/>
      <c r="CB888" s="279"/>
      <c r="CC888" s="279"/>
      <c r="CD888" s="1283"/>
      <c r="CE888" s="245"/>
      <c r="CF888" s="245"/>
      <c r="CG888" s="245"/>
    </row>
    <row r="889" spans="1:85">
      <c r="A889" s="265" t="s">
        <v>77</v>
      </c>
      <c r="B889" s="2" t="s">
        <v>1821</v>
      </c>
      <c r="C889" s="2" t="s">
        <v>503</v>
      </c>
      <c r="D889" s="265" t="s">
        <v>2227</v>
      </c>
      <c r="E889" s="265">
        <v>45699</v>
      </c>
      <c r="F889" s="266" t="str">
        <f>IF(_DBcomps[[#This Row],[Lab RTS]]="","No","Yes")</f>
        <v>Yes</v>
      </c>
      <c r="G889" s="267">
        <v>87.14</v>
      </c>
      <c r="H889" s="267"/>
      <c r="I889" s="267"/>
      <c r="J889" s="267"/>
      <c r="K889" s="267"/>
      <c r="L889" s="268"/>
      <c r="M889" s="275"/>
      <c r="N889" s="267"/>
      <c r="O889" s="267"/>
      <c r="P889" s="275"/>
      <c r="Q889" s="269"/>
      <c r="R889" s="270">
        <v>1.1180000000000001</v>
      </c>
      <c r="S889" s="270"/>
      <c r="T889" s="271">
        <v>3.62</v>
      </c>
      <c r="U889" s="267"/>
      <c r="V889" s="268"/>
      <c r="W889" s="267"/>
      <c r="X889" s="270"/>
      <c r="Y889" s="274"/>
      <c r="Z889" s="290"/>
      <c r="AA889" s="274">
        <v>0</v>
      </c>
      <c r="AB889" s="274"/>
      <c r="AC889" s="274">
        <v>0</v>
      </c>
      <c r="AD889" s="265"/>
      <c r="AE889" s="274"/>
      <c r="AF889" s="274"/>
      <c r="AG889" s="275"/>
      <c r="AH889" s="274"/>
      <c r="AI889" s="274"/>
      <c r="AJ889" s="275"/>
      <c r="AK889" s="270"/>
      <c r="AL889" s="274"/>
      <c r="AM889" s="275"/>
      <c r="AN889" s="274"/>
      <c r="AO889" s="275"/>
      <c r="AP889" s="274"/>
      <c r="AQ889" s="277">
        <f t="shared" si="126"/>
        <v>2</v>
      </c>
      <c r="AR889" s="275" t="s">
        <v>1322</v>
      </c>
      <c r="AS889" s="267"/>
      <c r="AT889" s="273" t="s">
        <v>1823</v>
      </c>
      <c r="AU889" s="272"/>
      <c r="AV889" s="267" t="s">
        <v>2228</v>
      </c>
      <c r="AW889" s="268"/>
      <c r="AX889" s="273"/>
      <c r="AY889" s="273"/>
      <c r="AZ889" s="275"/>
      <c r="BA889" s="268"/>
      <c r="BB889" s="268"/>
      <c r="BC889" s="268"/>
      <c r="BD889" s="268"/>
      <c r="BE889" s="267"/>
      <c r="BF889" s="275"/>
      <c r="BG889" s="275"/>
      <c r="BH889" s="275"/>
      <c r="BI889" s="275"/>
      <c r="BJ889" s="278">
        <v>45701</v>
      </c>
      <c r="BK889" s="279">
        <v>45699</v>
      </c>
      <c r="BL889" s="431" t="s">
        <v>2229</v>
      </c>
      <c r="BM889" s="272"/>
      <c r="BN889" s="422">
        <v>2</v>
      </c>
      <c r="BO889" s="422">
        <v>7</v>
      </c>
      <c r="BP889" s="303"/>
      <c r="BQ889" s="293">
        <v>45695</v>
      </c>
      <c r="BR889" s="284">
        <v>0.95138888888888884</v>
      </c>
      <c r="BS889" s="280" t="str">
        <f>IF(_DBcomps[[#This Row],[Problem]]="","Yes","No")</f>
        <v>Yes</v>
      </c>
      <c r="BT889" s="273"/>
      <c r="BU889" s="273"/>
      <c r="BV889" s="273">
        <v>1</v>
      </c>
      <c r="BW889" s="273"/>
      <c r="BX889" s="273">
        <v>2</v>
      </c>
      <c r="BY889" s="279" t="s">
        <v>1276</v>
      </c>
      <c r="BZ889" s="267"/>
      <c r="CA889" s="279"/>
      <c r="CB889" s="279"/>
      <c r="CC889" s="279"/>
      <c r="CD889" s="1283"/>
      <c r="CE889" s="245"/>
      <c r="CF889" s="245"/>
      <c r="CG889" s="245"/>
    </row>
    <row r="890" spans="1:85">
      <c r="A890" s="265" t="s">
        <v>77</v>
      </c>
      <c r="B890" s="2" t="s">
        <v>1821</v>
      </c>
      <c r="C890" s="2" t="s">
        <v>503</v>
      </c>
      <c r="D890" s="265" t="s">
        <v>2394</v>
      </c>
      <c r="E890" s="265">
        <v>45708</v>
      </c>
      <c r="F890" s="266" t="s">
        <v>567</v>
      </c>
      <c r="G890" s="267">
        <v>88.47</v>
      </c>
      <c r="H890" s="267"/>
      <c r="I890" s="267"/>
      <c r="J890" s="267"/>
      <c r="K890" s="267"/>
      <c r="L890" s="268"/>
      <c r="M890" s="275"/>
      <c r="N890" s="267"/>
      <c r="O890" s="267"/>
      <c r="P890" s="275"/>
      <c r="Q890" s="269"/>
      <c r="R890" s="270">
        <v>1.121</v>
      </c>
      <c r="S890" s="270"/>
      <c r="T890" s="271">
        <v>3.54</v>
      </c>
      <c r="U890" s="267"/>
      <c r="V890" s="268"/>
      <c r="W890" s="267"/>
      <c r="X890" s="270"/>
      <c r="Y890" s="274"/>
      <c r="Z890" s="290"/>
      <c r="AA890" s="274">
        <v>0</v>
      </c>
      <c r="AB890" s="274"/>
      <c r="AC890" s="274">
        <v>0</v>
      </c>
      <c r="AD890" s="265"/>
      <c r="AE890" s="274"/>
      <c r="AF890" s="274"/>
      <c r="AG890" s="275"/>
      <c r="AH890" s="274"/>
      <c r="AI890" s="274"/>
      <c r="AJ890" s="275"/>
      <c r="AK890" s="270"/>
      <c r="AL890" s="274"/>
      <c r="AM890" s="275"/>
      <c r="AN890" s="274"/>
      <c r="AO890" s="275"/>
      <c r="AP890" s="274"/>
      <c r="AQ890" s="277">
        <f t="shared" si="126"/>
        <v>2</v>
      </c>
      <c r="AR890" s="275" t="s">
        <v>1322</v>
      </c>
      <c r="AS890" s="267"/>
      <c r="AT890" s="273" t="s">
        <v>1823</v>
      </c>
      <c r="AU890" s="272"/>
      <c r="AV890" s="267" t="s">
        <v>1805</v>
      </c>
      <c r="AW890" s="268"/>
      <c r="AX890" s="273"/>
      <c r="AY890" s="273"/>
      <c r="AZ890" s="275"/>
      <c r="BA890" s="268"/>
      <c r="BB890" s="268"/>
      <c r="BC890" s="268"/>
      <c r="BD890" s="268"/>
      <c r="BE890" s="267"/>
      <c r="BF890" s="275"/>
      <c r="BG890" s="275"/>
      <c r="BH890" s="275"/>
      <c r="BI890" s="275"/>
      <c r="BJ890" s="278">
        <v>45712</v>
      </c>
      <c r="BK890" s="279">
        <v>45708</v>
      </c>
      <c r="BL890" s="431" t="s">
        <v>2395</v>
      </c>
      <c r="BM890" s="272"/>
      <c r="BN890" s="422">
        <v>2</v>
      </c>
      <c r="BO890" s="422">
        <v>7</v>
      </c>
      <c r="BP890" s="303"/>
      <c r="BQ890" s="293">
        <v>45707</v>
      </c>
      <c r="BR890" s="284">
        <v>0.77083333333333337</v>
      </c>
      <c r="BS890" s="280" t="str">
        <f>IF(_DBcomps[[#This Row],[Problem]]="","Yes","No")</f>
        <v>Yes</v>
      </c>
      <c r="BT890" s="273"/>
      <c r="BU890" s="273"/>
      <c r="BV890" s="273">
        <v>1</v>
      </c>
      <c r="BW890" s="273"/>
      <c r="BX890" s="273">
        <v>2</v>
      </c>
      <c r="BY890" s="279" t="s">
        <v>1276</v>
      </c>
      <c r="BZ890" s="267"/>
      <c r="CA890" s="279"/>
      <c r="CB890" s="279"/>
      <c r="CC890" s="279"/>
      <c r="CD890" s="1283"/>
      <c r="CE890" s="245"/>
      <c r="CF890" s="245"/>
      <c r="CG890" s="245"/>
    </row>
    <row r="891" spans="1:85">
      <c r="A891" s="265" t="s">
        <v>77</v>
      </c>
      <c r="B891" s="2" t="s">
        <v>1821</v>
      </c>
      <c r="C891" s="2" t="s">
        <v>503</v>
      </c>
      <c r="D891" s="265" t="s">
        <v>2396</v>
      </c>
      <c r="E891" s="954">
        <v>45709</v>
      </c>
      <c r="F891" s="266" t="s">
        <v>567</v>
      </c>
      <c r="G891" s="955">
        <v>88.22</v>
      </c>
      <c r="H891" s="955"/>
      <c r="I891" s="955"/>
      <c r="J891" s="955"/>
      <c r="K891" s="955"/>
      <c r="L891" s="956"/>
      <c r="M891" s="957"/>
      <c r="N891" s="955"/>
      <c r="O891" s="955"/>
      <c r="P891" s="957"/>
      <c r="Q891" s="958"/>
      <c r="R891" s="959">
        <v>1.1180000000000001</v>
      </c>
      <c r="S891" s="959"/>
      <c r="T891" s="960">
        <v>3.71</v>
      </c>
      <c r="U891" s="955"/>
      <c r="V891" s="956"/>
      <c r="W891" s="955"/>
      <c r="X891" s="959"/>
      <c r="Y891" s="961"/>
      <c r="Z891" s="962"/>
      <c r="AA891" s="961">
        <v>0</v>
      </c>
      <c r="AB891" s="961"/>
      <c r="AC891" s="961">
        <v>0</v>
      </c>
      <c r="AD891" s="954"/>
      <c r="AE891" s="961"/>
      <c r="AF891" s="961"/>
      <c r="AG891" s="957"/>
      <c r="AH891" s="961"/>
      <c r="AI891" s="961"/>
      <c r="AJ891" s="957"/>
      <c r="AK891" s="959"/>
      <c r="AL891" s="961"/>
      <c r="AM891" s="957"/>
      <c r="AN891" s="961"/>
      <c r="AO891" s="957"/>
      <c r="AP891" s="961"/>
      <c r="AQ891" s="963">
        <f t="shared" si="126"/>
        <v>2</v>
      </c>
      <c r="AR891" s="275" t="s">
        <v>1322</v>
      </c>
      <c r="AS891" s="955"/>
      <c r="AT891" s="273" t="s">
        <v>1823</v>
      </c>
      <c r="AU891" s="965"/>
      <c r="AV891" s="267" t="s">
        <v>1805</v>
      </c>
      <c r="AW891" s="956"/>
      <c r="AX891" s="964"/>
      <c r="AY891" s="964"/>
      <c r="AZ891" s="957"/>
      <c r="BA891" s="268"/>
      <c r="BB891" s="956"/>
      <c r="BC891" s="956"/>
      <c r="BD891" s="956"/>
      <c r="BE891" s="955"/>
      <c r="BF891" s="957"/>
      <c r="BG891" s="957"/>
      <c r="BH891" s="957"/>
      <c r="BI891" s="957"/>
      <c r="BJ891" s="966">
        <v>45712</v>
      </c>
      <c r="BK891" s="967">
        <v>45709</v>
      </c>
      <c r="BL891" s="431" t="s">
        <v>2397</v>
      </c>
      <c r="BM891" s="965"/>
      <c r="BN891" s="968">
        <v>2</v>
      </c>
      <c r="BO891" s="968">
        <v>7</v>
      </c>
      <c r="BP891" s="969"/>
      <c r="BQ891" s="970">
        <v>45708</v>
      </c>
      <c r="BR891" s="971">
        <v>0.58263888888888882</v>
      </c>
      <c r="BS891" s="972" t="str">
        <f>IF(_DBcomps[[#This Row],[Problem]]="","Yes","No")</f>
        <v>Yes</v>
      </c>
      <c r="BT891" s="273"/>
      <c r="BU891" s="964"/>
      <c r="BV891" s="964">
        <v>1</v>
      </c>
      <c r="BW891" s="964"/>
      <c r="BX891" s="964">
        <v>2</v>
      </c>
      <c r="BY891" s="967" t="s">
        <v>1276</v>
      </c>
      <c r="BZ891" s="955"/>
      <c r="CA891" s="967"/>
      <c r="CB891" s="967"/>
      <c r="CC891" s="967"/>
      <c r="CD891" s="1436"/>
      <c r="CE891" s="245"/>
      <c r="CF891" s="245"/>
      <c r="CG891" s="245"/>
    </row>
    <row r="892" spans="1:85">
      <c r="A892" s="265" t="s">
        <v>77</v>
      </c>
      <c r="B892" s="2" t="s">
        <v>1821</v>
      </c>
      <c r="C892" s="2" t="s">
        <v>503</v>
      </c>
      <c r="D892" s="265" t="s">
        <v>2398</v>
      </c>
      <c r="E892" s="954">
        <v>45712</v>
      </c>
      <c r="F892" s="266" t="s">
        <v>567</v>
      </c>
      <c r="G892" s="955">
        <v>87.83</v>
      </c>
      <c r="H892" s="955"/>
      <c r="I892" s="955"/>
      <c r="J892" s="955"/>
      <c r="K892" s="955"/>
      <c r="L892" s="956"/>
      <c r="M892" s="957"/>
      <c r="N892" s="955"/>
      <c r="O892" s="955"/>
      <c r="P892" s="957"/>
      <c r="Q892" s="958"/>
      <c r="R892" s="959">
        <v>1.121</v>
      </c>
      <c r="S892" s="959"/>
      <c r="T892" s="960">
        <v>3.6</v>
      </c>
      <c r="U892" s="955"/>
      <c r="V892" s="956"/>
      <c r="W892" s="955"/>
      <c r="X892" s="959"/>
      <c r="Y892" s="961"/>
      <c r="Z892" s="962"/>
      <c r="AA892" s="961">
        <v>0</v>
      </c>
      <c r="AB892" s="961"/>
      <c r="AC892" s="961">
        <v>0</v>
      </c>
      <c r="AD892" s="954"/>
      <c r="AE892" s="961"/>
      <c r="AF892" s="961"/>
      <c r="AG892" s="957"/>
      <c r="AH892" s="961"/>
      <c r="AI892" s="961"/>
      <c r="AJ892" s="957"/>
      <c r="AK892" s="959"/>
      <c r="AL892" s="961"/>
      <c r="AM892" s="957"/>
      <c r="AN892" s="961"/>
      <c r="AO892" s="957"/>
      <c r="AP892" s="961"/>
      <c r="AQ892" s="963">
        <f t="shared" si="126"/>
        <v>2</v>
      </c>
      <c r="AR892" s="275" t="s">
        <v>1322</v>
      </c>
      <c r="AS892" s="955"/>
      <c r="AT892" s="273" t="s">
        <v>1823</v>
      </c>
      <c r="AU892" s="965"/>
      <c r="AV892" s="267" t="s">
        <v>1805</v>
      </c>
      <c r="AW892" s="956"/>
      <c r="AX892" s="964"/>
      <c r="AY892" s="964"/>
      <c r="AZ892" s="957"/>
      <c r="BA892" s="268"/>
      <c r="BB892" s="956"/>
      <c r="BC892" s="956"/>
      <c r="BD892" s="956"/>
      <c r="BE892" s="955"/>
      <c r="BF892" s="957"/>
      <c r="BG892" s="957"/>
      <c r="BH892" s="957"/>
      <c r="BI892" s="957"/>
      <c r="BJ892" s="966">
        <v>45712</v>
      </c>
      <c r="BK892" s="967">
        <v>45712</v>
      </c>
      <c r="BL892" s="431" t="s">
        <v>2399</v>
      </c>
      <c r="BM892" s="965"/>
      <c r="BN892" s="968">
        <v>2</v>
      </c>
      <c r="BO892" s="968">
        <v>7</v>
      </c>
      <c r="BP892" s="969"/>
      <c r="BQ892" s="970">
        <v>45709</v>
      </c>
      <c r="BR892" s="971">
        <v>5.9027777777777783E-2</v>
      </c>
      <c r="BS892" s="972" t="str">
        <f>IF(_DBcomps[[#This Row],[Problem]]="","Yes","No")</f>
        <v>Yes</v>
      </c>
      <c r="BT892" s="273"/>
      <c r="BU892" s="964"/>
      <c r="BV892" s="964">
        <v>1</v>
      </c>
      <c r="BW892" s="964"/>
      <c r="BX892" s="964">
        <v>2</v>
      </c>
      <c r="BY892" s="967" t="s">
        <v>1276</v>
      </c>
      <c r="BZ892" s="955"/>
      <c r="CA892" s="967"/>
      <c r="CB892" s="967"/>
      <c r="CC892" s="967"/>
      <c r="CD892" s="1436"/>
      <c r="CE892" s="245"/>
      <c r="CF892" s="245"/>
      <c r="CG892" s="245"/>
    </row>
    <row r="893" spans="1:85">
      <c r="A893" s="265" t="s">
        <v>77</v>
      </c>
      <c r="B893" s="2" t="s">
        <v>1821</v>
      </c>
      <c r="C893" s="2" t="s">
        <v>503</v>
      </c>
      <c r="D893" s="265" t="s">
        <v>2657</v>
      </c>
      <c r="E893" s="265">
        <v>45722</v>
      </c>
      <c r="F893" s="266" t="s">
        <v>567</v>
      </c>
      <c r="G893" s="267">
        <v>88.58</v>
      </c>
      <c r="H893" s="267"/>
      <c r="I893" s="267"/>
      <c r="J893" s="267"/>
      <c r="K893" s="267"/>
      <c r="L893" s="268"/>
      <c r="M893" s="275"/>
      <c r="N893" s="267"/>
      <c r="O893" s="267"/>
      <c r="P893" s="275"/>
      <c r="Q893" s="269"/>
      <c r="R893" s="270">
        <v>1.1142000000000001</v>
      </c>
      <c r="S893" s="270"/>
      <c r="T893" s="271">
        <v>3.31</v>
      </c>
      <c r="U893" s="267"/>
      <c r="V893" s="268"/>
      <c r="W893" s="267"/>
      <c r="X893" s="270"/>
      <c r="Y893" s="274"/>
      <c r="Z893" s="290"/>
      <c r="AA893" s="274">
        <v>0</v>
      </c>
      <c r="AB893" s="274"/>
      <c r="AC893" s="274">
        <v>0</v>
      </c>
      <c r="AD893" s="265"/>
      <c r="AE893" s="274"/>
      <c r="AF893" s="274"/>
      <c r="AG893" s="275"/>
      <c r="AH893" s="274"/>
      <c r="AI893" s="274"/>
      <c r="AJ893" s="275"/>
      <c r="AK893" s="270"/>
      <c r="AL893" s="274"/>
      <c r="AM893" s="275"/>
      <c r="AN893" s="274"/>
      <c r="AO893" s="275"/>
      <c r="AP893" s="274"/>
      <c r="AQ893" s="277">
        <f t="shared" si="126"/>
        <v>3</v>
      </c>
      <c r="AR893" s="275" t="s">
        <v>1322</v>
      </c>
      <c r="AS893" s="267"/>
      <c r="AT893" s="273" t="s">
        <v>1823</v>
      </c>
      <c r="AU893" s="272"/>
      <c r="AV893" s="267" t="s">
        <v>1805</v>
      </c>
      <c r="AW893" s="268"/>
      <c r="AX893" s="273"/>
      <c r="AY893" s="273"/>
      <c r="AZ893" s="275"/>
      <c r="BA893" s="268"/>
      <c r="BB893" s="268"/>
      <c r="BC893" s="268"/>
      <c r="BD893" s="268"/>
      <c r="BE893" s="267"/>
      <c r="BF893" s="275"/>
      <c r="BG893" s="275"/>
      <c r="BH893" s="275"/>
      <c r="BI893" s="275"/>
      <c r="BJ893" s="278">
        <v>45722</v>
      </c>
      <c r="BK893" s="279">
        <v>45721</v>
      </c>
      <c r="BL893" s="431" t="s">
        <v>2658</v>
      </c>
      <c r="BM893" s="272"/>
      <c r="BN893" s="422">
        <v>3</v>
      </c>
      <c r="BO893" s="422">
        <v>7</v>
      </c>
      <c r="BP893" s="303"/>
      <c r="BQ893" s="293">
        <v>45721</v>
      </c>
      <c r="BR893" s="284">
        <v>0.94097222222222221</v>
      </c>
      <c r="BS893" s="280" t="s">
        <v>1798</v>
      </c>
      <c r="BT893" s="273"/>
      <c r="BU893" s="273"/>
      <c r="BV893" s="273">
        <v>1</v>
      </c>
      <c r="BW893" s="472">
        <v>1</v>
      </c>
      <c r="BX893" s="273">
        <v>2</v>
      </c>
      <c r="BY893" s="279" t="s">
        <v>1276</v>
      </c>
      <c r="BZ893" s="267">
        <v>4</v>
      </c>
      <c r="CA893" s="279" t="s">
        <v>1467</v>
      </c>
      <c r="CB893" s="279" t="s">
        <v>1245</v>
      </c>
      <c r="CC893" s="279" t="s">
        <v>1326</v>
      </c>
      <c r="CD893" s="1283" t="s">
        <v>2659</v>
      </c>
      <c r="CE893" s="245"/>
      <c r="CF893" s="245"/>
      <c r="CG893" s="245"/>
    </row>
    <row r="894" spans="1:85">
      <c r="A894" s="265" t="s">
        <v>77</v>
      </c>
      <c r="B894" s="2" t="s">
        <v>1821</v>
      </c>
      <c r="C894" s="2" t="s">
        <v>503</v>
      </c>
      <c r="D894" s="265" t="s">
        <v>2660</v>
      </c>
      <c r="E894" s="265">
        <v>45723</v>
      </c>
      <c r="F894" s="266" t="s">
        <v>567</v>
      </c>
      <c r="G894" s="267">
        <v>88.45</v>
      </c>
      <c r="H894" s="267"/>
      <c r="I894" s="267"/>
      <c r="J894" s="267"/>
      <c r="K894" s="267"/>
      <c r="L894" s="268"/>
      <c r="M894" s="275"/>
      <c r="N894" s="267"/>
      <c r="O894" s="267"/>
      <c r="P894" s="275"/>
      <c r="Q894" s="269"/>
      <c r="R894" s="270">
        <v>1.121</v>
      </c>
      <c r="S894" s="270"/>
      <c r="T894" s="271">
        <v>3.45</v>
      </c>
      <c r="U894" s="267"/>
      <c r="V894" s="268"/>
      <c r="W894" s="267"/>
      <c r="X894" s="270"/>
      <c r="Y894" s="274"/>
      <c r="Z894" s="290"/>
      <c r="AA894" s="274">
        <v>0</v>
      </c>
      <c r="AB894" s="274"/>
      <c r="AC894" s="274">
        <v>0</v>
      </c>
      <c r="AD894" s="265"/>
      <c r="AE894" s="274"/>
      <c r="AF894" s="274"/>
      <c r="AG894" s="275"/>
      <c r="AH894" s="274"/>
      <c r="AI894" s="274"/>
      <c r="AJ894" s="275"/>
      <c r="AK894" s="270"/>
      <c r="AL894" s="274"/>
      <c r="AM894" s="275"/>
      <c r="AN894" s="274"/>
      <c r="AO894" s="275"/>
      <c r="AP894" s="274"/>
      <c r="AQ894" s="277">
        <f t="shared" si="126"/>
        <v>3</v>
      </c>
      <c r="AR894" s="275" t="s">
        <v>1322</v>
      </c>
      <c r="AS894" s="267"/>
      <c r="AT894" s="273" t="s">
        <v>1823</v>
      </c>
      <c r="AU894" s="272"/>
      <c r="AV894" s="267" t="s">
        <v>1805</v>
      </c>
      <c r="AW894" s="268"/>
      <c r="AX894" s="273"/>
      <c r="AY894" s="273"/>
      <c r="AZ894" s="275"/>
      <c r="BA894" s="268"/>
      <c r="BB894" s="268"/>
      <c r="BC894" s="268"/>
      <c r="BD894" s="268"/>
      <c r="BE894" s="267"/>
      <c r="BF894" s="275"/>
      <c r="BG894" s="275"/>
      <c r="BH894" s="275"/>
      <c r="BI894" s="275"/>
      <c r="BJ894" s="278">
        <v>45723</v>
      </c>
      <c r="BK894" s="279">
        <v>45723</v>
      </c>
      <c r="BL894" s="431" t="s">
        <v>2661</v>
      </c>
      <c r="BM894" s="272"/>
      <c r="BN894" s="422">
        <v>2</v>
      </c>
      <c r="BO894" s="422">
        <v>7</v>
      </c>
      <c r="BP894" s="303"/>
      <c r="BQ894" s="293">
        <v>45722</v>
      </c>
      <c r="BR894" s="284">
        <v>0.57291666666666663</v>
      </c>
      <c r="BS894" s="280" t="str">
        <f>IF(_DBcomps[[#This Row],[Problem]]="","Yes","No")</f>
        <v>Yes</v>
      </c>
      <c r="BT894" s="273"/>
      <c r="BU894" s="273"/>
      <c r="BV894" s="273">
        <v>1</v>
      </c>
      <c r="BW894" s="273"/>
      <c r="BX894" s="273">
        <v>2</v>
      </c>
      <c r="BY894" s="279" t="s">
        <v>1276</v>
      </c>
      <c r="BZ894" s="267"/>
      <c r="CA894" s="279"/>
      <c r="CB894" s="279"/>
      <c r="CC894" s="279"/>
      <c r="CD894" s="1283"/>
      <c r="CE894" s="245"/>
      <c r="CF894" s="245"/>
      <c r="CG894" s="245"/>
    </row>
    <row r="895" spans="1:85">
      <c r="A895" s="265" t="s">
        <v>77</v>
      </c>
      <c r="B895" s="2" t="s">
        <v>1821</v>
      </c>
      <c r="C895" s="2" t="s">
        <v>503</v>
      </c>
      <c r="D895" s="265" t="s">
        <v>2662</v>
      </c>
      <c r="E895" s="265">
        <v>45726</v>
      </c>
      <c r="F895" s="266" t="s">
        <v>567</v>
      </c>
      <c r="G895" s="267">
        <v>87.65</v>
      </c>
      <c r="H895" s="267"/>
      <c r="I895" s="267"/>
      <c r="J895" s="267"/>
      <c r="K895" s="267"/>
      <c r="L895" s="268"/>
      <c r="M895" s="275"/>
      <c r="N895" s="267"/>
      <c r="O895" s="267"/>
      <c r="P895" s="275"/>
      <c r="Q895" s="269"/>
      <c r="R895" s="270">
        <v>1.131</v>
      </c>
      <c r="S895" s="270"/>
      <c r="T895" s="271">
        <v>3.45</v>
      </c>
      <c r="U895" s="267"/>
      <c r="V895" s="268"/>
      <c r="W895" s="267"/>
      <c r="X895" s="270"/>
      <c r="Y895" s="274"/>
      <c r="Z895" s="290"/>
      <c r="AA895" s="274">
        <v>0</v>
      </c>
      <c r="AB895" s="274"/>
      <c r="AC895" s="274">
        <v>0</v>
      </c>
      <c r="AD895" s="265"/>
      <c r="AE895" s="274"/>
      <c r="AF895" s="274"/>
      <c r="AG895" s="275"/>
      <c r="AH895" s="274"/>
      <c r="AI895" s="274"/>
      <c r="AJ895" s="275"/>
      <c r="AK895" s="270"/>
      <c r="AL895" s="274"/>
      <c r="AM895" s="275"/>
      <c r="AN895" s="274"/>
      <c r="AO895" s="275"/>
      <c r="AP895" s="274"/>
      <c r="AQ895" s="277">
        <f t="shared" si="126"/>
        <v>3</v>
      </c>
      <c r="AR895" s="275" t="s">
        <v>2663</v>
      </c>
      <c r="AS895" s="267"/>
      <c r="AT895" s="273" t="s">
        <v>1823</v>
      </c>
      <c r="AU895" s="272"/>
      <c r="AV895" s="267" t="s">
        <v>1805</v>
      </c>
      <c r="AW895" s="268"/>
      <c r="AX895" s="273"/>
      <c r="AY895" s="273"/>
      <c r="AZ895" s="275"/>
      <c r="BA895" s="268"/>
      <c r="BB895" s="268"/>
      <c r="BC895" s="268"/>
      <c r="BD895" s="268"/>
      <c r="BE895" s="267"/>
      <c r="BF895" s="275"/>
      <c r="BG895" s="275"/>
      <c r="BH895" s="275"/>
      <c r="BI895" s="275"/>
      <c r="BJ895" s="278">
        <v>45726</v>
      </c>
      <c r="BK895" s="279">
        <v>45726</v>
      </c>
      <c r="BL895" s="431" t="s">
        <v>2664</v>
      </c>
      <c r="BM895" s="272" t="s">
        <v>2665</v>
      </c>
      <c r="BN895" s="422">
        <v>2</v>
      </c>
      <c r="BO895" s="422">
        <v>7</v>
      </c>
      <c r="BP895" s="303"/>
      <c r="BQ895" s="293">
        <v>45722</v>
      </c>
      <c r="BR895" s="284">
        <v>0.96180555555555547</v>
      </c>
      <c r="BS895" s="280" t="str">
        <f>IF(_DBcomps[[#This Row],[Problem]]="","Yes","No")</f>
        <v>Yes</v>
      </c>
      <c r="BT895" s="273"/>
      <c r="BU895" s="273"/>
      <c r="BV895" s="273">
        <v>1</v>
      </c>
      <c r="BW895" s="273"/>
      <c r="BX895" s="273">
        <v>2</v>
      </c>
      <c r="BY895" s="279" t="s">
        <v>1276</v>
      </c>
      <c r="BZ895" s="267"/>
      <c r="CA895" s="279"/>
      <c r="CB895" s="279"/>
      <c r="CC895" s="279"/>
      <c r="CD895" s="1283"/>
      <c r="CE895" s="245"/>
      <c r="CF895" s="245"/>
      <c r="CG895" s="245"/>
    </row>
    <row r="896" spans="1:85">
      <c r="A896" s="265" t="s">
        <v>77</v>
      </c>
      <c r="B896" s="2" t="s">
        <v>1821</v>
      </c>
      <c r="C896" s="2" t="s">
        <v>503</v>
      </c>
      <c r="D896" s="265" t="s">
        <v>2666</v>
      </c>
      <c r="E896" s="265">
        <v>45727</v>
      </c>
      <c r="F896" s="266" t="s">
        <v>567</v>
      </c>
      <c r="G896" s="267">
        <v>89.53</v>
      </c>
      <c r="H896" s="267"/>
      <c r="I896" s="267"/>
      <c r="J896" s="267"/>
      <c r="K896" s="267"/>
      <c r="L896" s="268"/>
      <c r="M896" s="275"/>
      <c r="N896" s="267"/>
      <c r="O896" s="267"/>
      <c r="P896" s="275"/>
      <c r="Q896" s="269"/>
      <c r="R896" s="270">
        <v>1.123</v>
      </c>
      <c r="S896" s="270"/>
      <c r="T896" s="271">
        <v>3.28</v>
      </c>
      <c r="U896" s="267"/>
      <c r="V896" s="268"/>
      <c r="W896" s="267"/>
      <c r="X896" s="270"/>
      <c r="Y896" s="274"/>
      <c r="Z896" s="290"/>
      <c r="AA896" s="274">
        <v>0</v>
      </c>
      <c r="AB896" s="274"/>
      <c r="AC896" s="274">
        <v>0</v>
      </c>
      <c r="AD896" s="265"/>
      <c r="AE896" s="274"/>
      <c r="AF896" s="274"/>
      <c r="AG896" s="275"/>
      <c r="AH896" s="274"/>
      <c r="AI896" s="274"/>
      <c r="AJ896" s="275"/>
      <c r="AK896" s="270"/>
      <c r="AL896" s="274"/>
      <c r="AM896" s="275"/>
      <c r="AN896" s="274"/>
      <c r="AO896" s="275"/>
      <c r="AP896" s="274"/>
      <c r="AQ896" s="277">
        <f t="shared" si="126"/>
        <v>3</v>
      </c>
      <c r="AR896" s="275" t="s">
        <v>2663</v>
      </c>
      <c r="AS896" s="267"/>
      <c r="AT896" s="273" t="s">
        <v>1823</v>
      </c>
      <c r="AU896" s="272"/>
      <c r="AV896" s="267" t="s">
        <v>1805</v>
      </c>
      <c r="AW896" s="268"/>
      <c r="AX896" s="273"/>
      <c r="AY896" s="273"/>
      <c r="AZ896" s="275"/>
      <c r="BA896" s="268"/>
      <c r="BB896" s="268"/>
      <c r="BC896" s="268"/>
      <c r="BD896" s="268"/>
      <c r="BE896" s="267"/>
      <c r="BF896" s="275"/>
      <c r="BG896" s="275"/>
      <c r="BH896" s="275"/>
      <c r="BI896" s="275"/>
      <c r="BJ896" s="278">
        <v>45727</v>
      </c>
      <c r="BK896" s="279">
        <v>45727</v>
      </c>
      <c r="BL896" s="431" t="s">
        <v>2667</v>
      </c>
      <c r="BM896" s="272" t="s">
        <v>2668</v>
      </c>
      <c r="BN896" s="422">
        <v>2</v>
      </c>
      <c r="BO896" s="422">
        <v>7</v>
      </c>
      <c r="BP896" s="303"/>
      <c r="BQ896" s="293">
        <v>45723</v>
      </c>
      <c r="BR896" s="284">
        <v>0.51388888888888895</v>
      </c>
      <c r="BS896" s="280" t="str">
        <f>IF(_DBcomps[[#This Row],[Problem]]="","Yes","No")</f>
        <v>Yes</v>
      </c>
      <c r="BT896" s="273"/>
      <c r="BU896" s="273"/>
      <c r="BV896" s="273">
        <v>1</v>
      </c>
      <c r="BW896" s="273"/>
      <c r="BX896" s="273">
        <v>2</v>
      </c>
      <c r="BY896" s="279" t="s">
        <v>1276</v>
      </c>
      <c r="BZ896" s="267"/>
      <c r="CA896" s="279"/>
      <c r="CB896" s="279"/>
      <c r="CC896" s="279"/>
      <c r="CD896" s="1283"/>
      <c r="CE896" s="245"/>
      <c r="CF896" s="245"/>
      <c r="CG896" s="245"/>
    </row>
    <row r="897" spans="1:85">
      <c r="A897" s="265" t="s">
        <v>77</v>
      </c>
      <c r="B897" s="2" t="s">
        <v>1821</v>
      </c>
      <c r="C897" s="2" t="s">
        <v>503</v>
      </c>
      <c r="D897" s="265" t="s">
        <v>2709</v>
      </c>
      <c r="E897" s="265">
        <v>45729</v>
      </c>
      <c r="F897" s="266" t="s">
        <v>567</v>
      </c>
      <c r="G897" s="267">
        <v>89.04</v>
      </c>
      <c r="H897" s="267"/>
      <c r="I897" s="267"/>
      <c r="J897" s="267"/>
      <c r="K897" s="267"/>
      <c r="L897" s="268"/>
      <c r="M897" s="275"/>
      <c r="N897" s="267"/>
      <c r="O897" s="267"/>
      <c r="P897" s="275"/>
      <c r="Q897" s="269"/>
      <c r="R897" s="270">
        <v>1.117</v>
      </c>
      <c r="S897" s="270"/>
      <c r="T897" s="271">
        <v>3.47</v>
      </c>
      <c r="U897" s="267"/>
      <c r="V897" s="268"/>
      <c r="W897" s="267"/>
      <c r="X897" s="270"/>
      <c r="Y897" s="274"/>
      <c r="Z897" s="290"/>
      <c r="AA897" s="274">
        <v>0</v>
      </c>
      <c r="AB897" s="274"/>
      <c r="AC897" s="274">
        <v>0</v>
      </c>
      <c r="AD897" s="265"/>
      <c r="AE897" s="274"/>
      <c r="AF897" s="274"/>
      <c r="AG897" s="275"/>
      <c r="AH897" s="274"/>
      <c r="AI897" s="274"/>
      <c r="AJ897" s="275"/>
      <c r="AK897" s="270"/>
      <c r="AL897" s="274"/>
      <c r="AM897" s="275"/>
      <c r="AN897" s="274"/>
      <c r="AO897" s="275"/>
      <c r="AP897" s="274"/>
      <c r="AQ897" s="277">
        <f>MONTH(E897)</f>
        <v>3</v>
      </c>
      <c r="AR897" s="275" t="s">
        <v>1322</v>
      </c>
      <c r="AS897" s="267"/>
      <c r="AT897" s="273" t="s">
        <v>1823</v>
      </c>
      <c r="AU897" s="272"/>
      <c r="AV897" s="267" t="s">
        <v>1805</v>
      </c>
      <c r="AW897" s="268"/>
      <c r="AX897" s="273"/>
      <c r="AY897" s="273"/>
      <c r="AZ897" s="275"/>
      <c r="BA897" s="268"/>
      <c r="BB897" s="268"/>
      <c r="BC897" s="268"/>
      <c r="BD897" s="268"/>
      <c r="BE897" s="267"/>
      <c r="BF897" s="275"/>
      <c r="BG897" s="275"/>
      <c r="BH897" s="275"/>
      <c r="BI897" s="275"/>
      <c r="BJ897" s="278">
        <v>45729</v>
      </c>
      <c r="BK897" s="279">
        <v>45729</v>
      </c>
      <c r="BL897" s="431" t="s">
        <v>2707</v>
      </c>
      <c r="BM897" s="272" t="s">
        <v>2710</v>
      </c>
      <c r="BN897" s="422">
        <v>2</v>
      </c>
      <c r="BO897" s="422">
        <v>7</v>
      </c>
      <c r="BP897" s="303"/>
      <c r="BQ897" s="293">
        <v>45726</v>
      </c>
      <c r="BR897" s="284">
        <v>0.74652777777777779</v>
      </c>
      <c r="BS897" s="280" t="str">
        <f>IF(_DBcomps[[#This Row],[Problem]]="","Yes","No")</f>
        <v>Yes</v>
      </c>
      <c r="BT897" s="273"/>
      <c r="BU897" s="273"/>
      <c r="BV897" s="273">
        <v>1</v>
      </c>
      <c r="BW897" s="273"/>
      <c r="BX897" s="273">
        <v>2</v>
      </c>
      <c r="BY897" s="279" t="s">
        <v>1276</v>
      </c>
      <c r="BZ897" s="267"/>
      <c r="CA897" s="279"/>
      <c r="CB897" s="279"/>
      <c r="CC897" s="279"/>
      <c r="CD897" s="1283"/>
      <c r="CE897" s="245"/>
      <c r="CF897" s="245"/>
      <c r="CG897" s="245"/>
    </row>
    <row r="898" spans="1:85">
      <c r="A898" s="265" t="s">
        <v>77</v>
      </c>
      <c r="B898" s="2" t="s">
        <v>1821</v>
      </c>
      <c r="C898" s="2" t="s">
        <v>503</v>
      </c>
      <c r="D898" s="265" t="s">
        <v>2803</v>
      </c>
      <c r="E898" s="265">
        <v>45730</v>
      </c>
      <c r="F898" s="266" t="s">
        <v>567</v>
      </c>
      <c r="G898" s="267">
        <v>87.36</v>
      </c>
      <c r="H898" s="267"/>
      <c r="I898" s="267"/>
      <c r="J898" s="267"/>
      <c r="K898" s="267"/>
      <c r="L898" s="268"/>
      <c r="M898" s="275"/>
      <c r="N898" s="267"/>
      <c r="O898" s="267"/>
      <c r="P898" s="275"/>
      <c r="Q898" s="269"/>
      <c r="R898" s="270">
        <v>1.1220000000000001</v>
      </c>
      <c r="S898" s="270"/>
      <c r="T898" s="271">
        <v>3.5</v>
      </c>
      <c r="U898" s="267"/>
      <c r="V898" s="268"/>
      <c r="W898" s="267"/>
      <c r="X898" s="270"/>
      <c r="Y898" s="274"/>
      <c r="Z898" s="290"/>
      <c r="AA898" s="274">
        <v>0</v>
      </c>
      <c r="AB898" s="274"/>
      <c r="AC898" s="274">
        <v>0</v>
      </c>
      <c r="AD898" s="265"/>
      <c r="AE898" s="274"/>
      <c r="AF898" s="274"/>
      <c r="AG898" s="275"/>
      <c r="AH898" s="274"/>
      <c r="AI898" s="274"/>
      <c r="AJ898" s="275"/>
      <c r="AK898" s="270"/>
      <c r="AL898" s="274"/>
      <c r="AM898" s="275"/>
      <c r="AN898" s="274"/>
      <c r="AO898" s="275"/>
      <c r="AP898" s="274"/>
      <c r="AQ898" s="277">
        <f>MONTH(E898)</f>
        <v>3</v>
      </c>
      <c r="AR898" s="275" t="s">
        <v>2663</v>
      </c>
      <c r="AS898" s="267"/>
      <c r="AT898" s="273" t="s">
        <v>1823</v>
      </c>
      <c r="AU898" s="272"/>
      <c r="AV898" s="267" t="s">
        <v>1805</v>
      </c>
      <c r="AW898" s="268"/>
      <c r="AX898" s="273"/>
      <c r="AY898" s="273"/>
      <c r="AZ898" s="275"/>
      <c r="BA898" s="268"/>
      <c r="BB898" s="268"/>
      <c r="BC898" s="268"/>
      <c r="BD898" s="268"/>
      <c r="BE898" s="267"/>
      <c r="BF898" s="275"/>
      <c r="BG898" s="275"/>
      <c r="BH898" s="275"/>
      <c r="BI898" s="275"/>
      <c r="BJ898" s="278">
        <v>45735</v>
      </c>
      <c r="BK898" s="279">
        <v>45730</v>
      </c>
      <c r="BL898" s="431" t="s">
        <v>2804</v>
      </c>
      <c r="BM898" s="272"/>
      <c r="BN898" s="422">
        <v>2</v>
      </c>
      <c r="BO898" s="422">
        <v>7</v>
      </c>
      <c r="BP898" s="303"/>
      <c r="BQ898" s="293">
        <v>45727</v>
      </c>
      <c r="BR898" s="284">
        <v>0.12222222222222223</v>
      </c>
      <c r="BS898" s="280" t="str">
        <f>IF(_DBcomps[[#This Row],[Problem]]="","Yes","No")</f>
        <v>Yes</v>
      </c>
      <c r="BT898" s="273"/>
      <c r="BU898" s="273"/>
      <c r="BV898" s="273">
        <v>1</v>
      </c>
      <c r="BW898" s="273"/>
      <c r="BX898" s="273">
        <v>2</v>
      </c>
      <c r="BY898" s="279" t="s">
        <v>1276</v>
      </c>
      <c r="BZ898" s="267"/>
      <c r="CA898" s="279"/>
      <c r="CB898" s="279"/>
      <c r="CC898" s="279"/>
      <c r="CD898" s="1283"/>
      <c r="CE898" s="245"/>
      <c r="CF898" s="245"/>
      <c r="CG898" s="245"/>
    </row>
    <row r="899" spans="1:85">
      <c r="A899" s="265" t="s">
        <v>77</v>
      </c>
      <c r="B899" s="2" t="s">
        <v>1821</v>
      </c>
      <c r="C899" s="2" t="s">
        <v>503</v>
      </c>
      <c r="D899" s="265" t="s">
        <v>2805</v>
      </c>
      <c r="E899" s="265">
        <v>45733</v>
      </c>
      <c r="F899" s="266" t="s">
        <v>567</v>
      </c>
      <c r="G899" s="267">
        <v>88.01</v>
      </c>
      <c r="H899" s="267"/>
      <c r="I899" s="267"/>
      <c r="J899" s="267"/>
      <c r="K899" s="267"/>
      <c r="L899" s="268"/>
      <c r="M899" s="275"/>
      <c r="N899" s="267"/>
      <c r="O899" s="267"/>
      <c r="P899" s="275"/>
      <c r="Q899" s="269"/>
      <c r="R899" s="270">
        <v>1.123</v>
      </c>
      <c r="S899" s="270"/>
      <c r="T899" s="271">
        <v>3.55</v>
      </c>
      <c r="U899" s="267"/>
      <c r="V899" s="268"/>
      <c r="W899" s="267"/>
      <c r="X899" s="270"/>
      <c r="Y899" s="274"/>
      <c r="Z899" s="290"/>
      <c r="AA899" s="274">
        <v>0</v>
      </c>
      <c r="AB899" s="274"/>
      <c r="AC899" s="274">
        <v>0</v>
      </c>
      <c r="AD899" s="265"/>
      <c r="AE899" s="274"/>
      <c r="AF899" s="274"/>
      <c r="AG899" s="275"/>
      <c r="AH899" s="274"/>
      <c r="AI899" s="274"/>
      <c r="AJ899" s="275"/>
      <c r="AK899" s="270"/>
      <c r="AL899" s="274"/>
      <c r="AM899" s="275"/>
      <c r="AN899" s="274"/>
      <c r="AO899" s="275"/>
      <c r="AP899" s="274"/>
      <c r="AQ899" s="277">
        <f>MONTH(E899)</f>
        <v>3</v>
      </c>
      <c r="AR899" s="275" t="s">
        <v>1322</v>
      </c>
      <c r="AS899" s="267"/>
      <c r="AT899" s="273" t="s">
        <v>1823</v>
      </c>
      <c r="AU899" s="272"/>
      <c r="AV899" s="267" t="s">
        <v>1805</v>
      </c>
      <c r="AW899" s="268"/>
      <c r="AX899" s="273"/>
      <c r="AY899" s="273"/>
      <c r="AZ899" s="275"/>
      <c r="BA899" s="268"/>
      <c r="BB899" s="268"/>
      <c r="BC899" s="268"/>
      <c r="BD899" s="268"/>
      <c r="BE899" s="267"/>
      <c r="BF899" s="275"/>
      <c r="BG899" s="275"/>
      <c r="BH899" s="275"/>
      <c r="BI899" s="275"/>
      <c r="BJ899" s="278">
        <v>45735</v>
      </c>
      <c r="BK899" s="279">
        <v>45733</v>
      </c>
      <c r="BL899" s="431" t="s">
        <v>2806</v>
      </c>
      <c r="BM899" s="272"/>
      <c r="BN899" s="422">
        <v>2</v>
      </c>
      <c r="BO899" s="422">
        <v>7</v>
      </c>
      <c r="BP899" s="303"/>
      <c r="BQ899" s="293">
        <v>45728</v>
      </c>
      <c r="BR899" s="284">
        <v>0.14305555555555557</v>
      </c>
      <c r="BS899" s="280" t="str">
        <f>IF(_DBcomps[[#This Row],[Problem]]="","Yes","No")</f>
        <v>Yes</v>
      </c>
      <c r="BT899" s="273"/>
      <c r="BU899" s="273"/>
      <c r="BV899" s="273">
        <v>1</v>
      </c>
      <c r="BW899" s="273"/>
      <c r="BX899" s="273">
        <v>2</v>
      </c>
      <c r="BY899" s="279" t="s">
        <v>1276</v>
      </c>
      <c r="BZ899" s="267"/>
      <c r="CA899" s="279"/>
      <c r="CB899" s="279"/>
      <c r="CC899" s="279"/>
      <c r="CD899" s="1283"/>
      <c r="CE899" s="245"/>
      <c r="CF899" s="245"/>
      <c r="CG899" s="245"/>
    </row>
    <row r="900" spans="1:85">
      <c r="A900" s="265" t="s">
        <v>77</v>
      </c>
      <c r="B900" s="2" t="s">
        <v>1821</v>
      </c>
      <c r="C900" s="2" t="s">
        <v>503</v>
      </c>
      <c r="D900" s="265" t="s">
        <v>2807</v>
      </c>
      <c r="E900" s="265">
        <v>45734</v>
      </c>
      <c r="F900" s="266" t="s">
        <v>567</v>
      </c>
      <c r="G900" s="267">
        <v>86.72</v>
      </c>
      <c r="H900" s="267"/>
      <c r="I900" s="267"/>
      <c r="J900" s="267"/>
      <c r="K900" s="267"/>
      <c r="L900" s="268"/>
      <c r="M900" s="275"/>
      <c r="N900" s="267"/>
      <c r="O900" s="267"/>
      <c r="P900" s="275"/>
      <c r="Q900" s="269"/>
      <c r="R900" s="270">
        <v>1.1240000000000001</v>
      </c>
      <c r="S900" s="270"/>
      <c r="T900" s="271">
        <v>3.5</v>
      </c>
      <c r="U900" s="267"/>
      <c r="V900" s="268"/>
      <c r="W900" s="267"/>
      <c r="X900" s="270"/>
      <c r="Y900" s="274"/>
      <c r="Z900" s="290"/>
      <c r="AA900" s="274">
        <v>0</v>
      </c>
      <c r="AB900" s="274"/>
      <c r="AC900" s="274">
        <v>0</v>
      </c>
      <c r="AD900" s="265"/>
      <c r="AE900" s="274"/>
      <c r="AF900" s="274"/>
      <c r="AG900" s="275"/>
      <c r="AH900" s="274"/>
      <c r="AI900" s="274"/>
      <c r="AJ900" s="275"/>
      <c r="AK900" s="270"/>
      <c r="AL900" s="274"/>
      <c r="AM900" s="275"/>
      <c r="AN900" s="274"/>
      <c r="AO900" s="275"/>
      <c r="AP900" s="274"/>
      <c r="AQ900" s="277">
        <f t="shared" ref="AQ900:AQ901" si="127">MONTH(E900)</f>
        <v>3</v>
      </c>
      <c r="AR900" s="275" t="s">
        <v>2663</v>
      </c>
      <c r="AS900" s="267"/>
      <c r="AT900" s="273" t="s">
        <v>1823</v>
      </c>
      <c r="AU900" s="272"/>
      <c r="AV900" s="267" t="s">
        <v>1805</v>
      </c>
      <c r="AW900" s="268"/>
      <c r="AX900" s="273"/>
      <c r="AY900" s="273"/>
      <c r="AZ900" s="275"/>
      <c r="BA900" s="268"/>
      <c r="BB900" s="268"/>
      <c r="BC900" s="268"/>
      <c r="BD900" s="268"/>
      <c r="BE900" s="267"/>
      <c r="BF900" s="275"/>
      <c r="BG900" s="275"/>
      <c r="BH900" s="275"/>
      <c r="BI900" s="275"/>
      <c r="BJ900" s="278">
        <v>45735</v>
      </c>
      <c r="BK900" s="279">
        <v>45734</v>
      </c>
      <c r="BL900" s="431" t="s">
        <v>2809</v>
      </c>
      <c r="BM900" s="272"/>
      <c r="BN900" s="422">
        <v>2</v>
      </c>
      <c r="BO900" s="422">
        <v>7</v>
      </c>
      <c r="BP900" s="303"/>
      <c r="BQ900" s="293">
        <v>45729</v>
      </c>
      <c r="BR900" s="284">
        <v>0.64583333333333337</v>
      </c>
      <c r="BS900" s="280" t="str">
        <f>IF(_DBcomps[[#This Row],[Problem]]="","Yes","No")</f>
        <v>Yes</v>
      </c>
      <c r="BT900" s="273"/>
      <c r="BU900" s="273"/>
      <c r="BV900" s="273">
        <v>1</v>
      </c>
      <c r="BW900" s="273"/>
      <c r="BX900" s="273">
        <v>2</v>
      </c>
      <c r="BY900" s="279" t="s">
        <v>1276</v>
      </c>
      <c r="BZ900" s="267"/>
      <c r="CA900" s="279"/>
      <c r="CB900" s="279"/>
      <c r="CC900" s="279"/>
      <c r="CD900" s="1283"/>
      <c r="CE900" s="245"/>
      <c r="CF900" s="245"/>
      <c r="CG900" s="245"/>
    </row>
    <row r="901" spans="1:85">
      <c r="A901" s="265" t="s">
        <v>77</v>
      </c>
      <c r="B901" s="2" t="s">
        <v>1821</v>
      </c>
      <c r="C901" s="2" t="s">
        <v>503</v>
      </c>
      <c r="D901" s="265" t="s">
        <v>2808</v>
      </c>
      <c r="E901" s="265">
        <v>45735</v>
      </c>
      <c r="F901" s="266" t="s">
        <v>567</v>
      </c>
      <c r="G901" s="267">
        <v>86.47</v>
      </c>
      <c r="H901" s="267"/>
      <c r="I901" s="267"/>
      <c r="J901" s="267"/>
      <c r="K901" s="267"/>
      <c r="L901" s="302"/>
      <c r="M901" s="306"/>
      <c r="N901" s="267"/>
      <c r="O901" s="267"/>
      <c r="P901" s="275"/>
      <c r="Q901" s="269"/>
      <c r="R901" s="270">
        <v>1.1220000000000001</v>
      </c>
      <c r="S901" s="270"/>
      <c r="T901" s="271">
        <v>3.5</v>
      </c>
      <c r="U901" s="267"/>
      <c r="V901" s="268"/>
      <c r="W901" s="267"/>
      <c r="X901" s="270"/>
      <c r="Y901" s="274"/>
      <c r="Z901" s="290"/>
      <c r="AA901" s="274">
        <v>0</v>
      </c>
      <c r="AB901" s="274"/>
      <c r="AC901" s="274">
        <v>0</v>
      </c>
      <c r="AD901" s="265"/>
      <c r="AE901" s="274"/>
      <c r="AF901" s="274"/>
      <c r="AG901" s="275"/>
      <c r="AH901" s="274"/>
      <c r="AI901" s="274"/>
      <c r="AJ901" s="275"/>
      <c r="AK901" s="270"/>
      <c r="AL901" s="274"/>
      <c r="AM901" s="275"/>
      <c r="AN901" s="274"/>
      <c r="AO901" s="275"/>
      <c r="AP901" s="274"/>
      <c r="AQ901" s="277">
        <f t="shared" si="127"/>
        <v>3</v>
      </c>
      <c r="AR901" s="275" t="s">
        <v>2663</v>
      </c>
      <c r="AS901" s="267"/>
      <c r="AT901" s="273" t="s">
        <v>1823</v>
      </c>
      <c r="AU901" s="272"/>
      <c r="AV901" s="267" t="s">
        <v>1805</v>
      </c>
      <c r="AW901" s="268"/>
      <c r="AX901" s="273"/>
      <c r="AY901" s="273"/>
      <c r="AZ901" s="275"/>
      <c r="BA901" s="268"/>
      <c r="BB901" s="268"/>
      <c r="BC901" s="268"/>
      <c r="BD901" s="268"/>
      <c r="BE901" s="267"/>
      <c r="BF901" s="275"/>
      <c r="BG901" s="275"/>
      <c r="BH901" s="275"/>
      <c r="BI901" s="275"/>
      <c r="BJ901" s="278">
        <v>45735</v>
      </c>
      <c r="BK901" s="279">
        <v>45735</v>
      </c>
      <c r="BL901" s="431" t="s">
        <v>2810</v>
      </c>
      <c r="BM901" s="272"/>
      <c r="BN901" s="422">
        <v>2</v>
      </c>
      <c r="BO901" s="422">
        <v>7</v>
      </c>
      <c r="BP901" s="303"/>
      <c r="BQ901" s="293">
        <v>45730</v>
      </c>
      <c r="BR901" s="284" t="s">
        <v>2811</v>
      </c>
      <c r="BS901" s="280" t="str">
        <f>IF(_DBcomps[[#This Row],[Problem]]="","Yes","No")</f>
        <v>Yes</v>
      </c>
      <c r="BT901" s="273"/>
      <c r="BU901" s="273"/>
      <c r="BV901" s="273">
        <v>1</v>
      </c>
      <c r="BW901" s="273"/>
      <c r="BX901" s="273">
        <v>2</v>
      </c>
      <c r="BY901" s="279" t="s">
        <v>1276</v>
      </c>
      <c r="BZ901" s="267"/>
      <c r="CA901" s="279"/>
      <c r="CB901" s="279"/>
      <c r="CC901" s="279"/>
      <c r="CD901" s="1283"/>
      <c r="CE901" s="245"/>
      <c r="CF901" s="245"/>
      <c r="CG901" s="245"/>
    </row>
    <row r="902" spans="1:85">
      <c r="A902" s="265" t="s">
        <v>77</v>
      </c>
      <c r="B902" s="2" t="s">
        <v>1821</v>
      </c>
      <c r="C902" s="2" t="s">
        <v>503</v>
      </c>
      <c r="D902" s="265" t="s">
        <v>3048</v>
      </c>
      <c r="E902" s="265">
        <v>45736</v>
      </c>
      <c r="F902" s="266" t="s">
        <v>567</v>
      </c>
      <c r="G902" s="267">
        <v>87.66</v>
      </c>
      <c r="H902" s="267"/>
      <c r="I902" s="267"/>
      <c r="J902" s="267"/>
      <c r="K902" s="267"/>
      <c r="L902" s="268"/>
      <c r="M902" s="275"/>
      <c r="N902" s="267"/>
      <c r="O902" s="267"/>
      <c r="P902" s="275"/>
      <c r="Q902" s="269"/>
      <c r="R902" s="270">
        <v>1.123</v>
      </c>
      <c r="S902" s="270"/>
      <c r="T902" s="271">
        <v>3.51</v>
      </c>
      <c r="U902" s="267"/>
      <c r="V902" s="268"/>
      <c r="W902" s="267"/>
      <c r="X902" s="270"/>
      <c r="Y902" s="274"/>
      <c r="Z902" s="290"/>
      <c r="AA902" s="274">
        <v>0</v>
      </c>
      <c r="AB902" s="274"/>
      <c r="AC902" s="274">
        <v>0</v>
      </c>
      <c r="AD902" s="265"/>
      <c r="AE902" s="274"/>
      <c r="AF902" s="274"/>
      <c r="AG902" s="275"/>
      <c r="AH902" s="274"/>
      <c r="AI902" s="274"/>
      <c r="AJ902" s="275"/>
      <c r="AK902" s="270"/>
      <c r="AL902" s="274"/>
      <c r="AM902" s="275"/>
      <c r="AN902" s="274"/>
      <c r="AO902" s="275"/>
      <c r="AP902" s="274"/>
      <c r="AQ902" s="277">
        <f t="shared" ref="AQ902:AQ908" si="128">MONTH(E902)</f>
        <v>3</v>
      </c>
      <c r="AR902" s="275" t="s">
        <v>2663</v>
      </c>
      <c r="AS902" s="267"/>
      <c r="AT902" s="273" t="s">
        <v>1823</v>
      </c>
      <c r="AU902" s="272"/>
      <c r="AV902" s="267" t="s">
        <v>2228</v>
      </c>
      <c r="AW902" s="268"/>
      <c r="AX902" s="273"/>
      <c r="AY902" s="273"/>
      <c r="AZ902" s="275"/>
      <c r="BA902" s="268"/>
      <c r="BB902" s="268"/>
      <c r="BC902" s="268"/>
      <c r="BD902" s="268"/>
      <c r="BE902" s="267"/>
      <c r="BF902" s="275"/>
      <c r="BG902" s="275"/>
      <c r="BH902" s="275"/>
      <c r="BI902" s="275"/>
      <c r="BJ902" s="278">
        <v>45736</v>
      </c>
      <c r="BK902" s="279">
        <v>45736</v>
      </c>
      <c r="BL902" s="431" t="s">
        <v>3049</v>
      </c>
      <c r="BM902" s="272"/>
      <c r="BN902" s="422">
        <v>2</v>
      </c>
      <c r="BO902" s="422">
        <v>7</v>
      </c>
      <c r="BP902" s="303"/>
      <c r="BQ902" s="293">
        <v>45735</v>
      </c>
      <c r="BR902" s="284" t="s">
        <v>3050</v>
      </c>
      <c r="BS902" s="280" t="str">
        <f>IF(_DBcomps[[#This Row],[Problem]]="","Yes","No")</f>
        <v>Yes</v>
      </c>
      <c r="BT902" s="273"/>
      <c r="BU902" s="273"/>
      <c r="BV902" s="273">
        <v>1</v>
      </c>
      <c r="BW902" s="273"/>
      <c r="BX902" s="273">
        <v>2</v>
      </c>
      <c r="BY902" s="279" t="s">
        <v>1276</v>
      </c>
      <c r="BZ902" s="267"/>
      <c r="CA902" s="279"/>
      <c r="CB902" s="279"/>
      <c r="CC902" s="279"/>
      <c r="CD902" s="1283"/>
      <c r="CE902" s="245"/>
      <c r="CF902" s="245"/>
      <c r="CG902" s="245"/>
    </row>
    <row r="903" spans="1:85">
      <c r="A903" s="265" t="s">
        <v>77</v>
      </c>
      <c r="B903" s="2" t="s">
        <v>1821</v>
      </c>
      <c r="C903" s="2" t="s">
        <v>503</v>
      </c>
      <c r="D903" s="265" t="s">
        <v>3051</v>
      </c>
      <c r="E903" s="265">
        <v>45736</v>
      </c>
      <c r="F903" s="266" t="s">
        <v>567</v>
      </c>
      <c r="G903" s="267">
        <v>87.28</v>
      </c>
      <c r="H903" s="267"/>
      <c r="I903" s="267"/>
      <c r="J903" s="267"/>
      <c r="K903" s="267"/>
      <c r="L903" s="268"/>
      <c r="M903" s="275"/>
      <c r="N903" s="267"/>
      <c r="O903" s="267"/>
      <c r="P903" s="275"/>
      <c r="Q903" s="269"/>
      <c r="R903" s="270">
        <v>1.117</v>
      </c>
      <c r="S903" s="270"/>
      <c r="T903" s="271">
        <v>3.51</v>
      </c>
      <c r="U903" s="267"/>
      <c r="V903" s="268"/>
      <c r="W903" s="267"/>
      <c r="X903" s="270"/>
      <c r="Y903" s="274"/>
      <c r="Z903" s="290"/>
      <c r="AA903" s="274">
        <v>0</v>
      </c>
      <c r="AB903" s="274"/>
      <c r="AC903" s="274">
        <v>0</v>
      </c>
      <c r="AD903" s="265"/>
      <c r="AE903" s="274"/>
      <c r="AF903" s="274"/>
      <c r="AG903" s="275"/>
      <c r="AH903" s="274"/>
      <c r="AI903" s="274"/>
      <c r="AJ903" s="275"/>
      <c r="AK903" s="270"/>
      <c r="AL903" s="274"/>
      <c r="AM903" s="275"/>
      <c r="AN903" s="274"/>
      <c r="AO903" s="275"/>
      <c r="AP903" s="274"/>
      <c r="AQ903" s="277">
        <f t="shared" si="128"/>
        <v>3</v>
      </c>
      <c r="AR903" s="275" t="s">
        <v>1322</v>
      </c>
      <c r="AS903" s="267"/>
      <c r="AT903" s="273" t="s">
        <v>1823</v>
      </c>
      <c r="AU903" s="272"/>
      <c r="AV903" s="267" t="s">
        <v>2228</v>
      </c>
      <c r="AW903" s="268"/>
      <c r="AX903" s="273"/>
      <c r="AY903" s="273"/>
      <c r="AZ903" s="275"/>
      <c r="BA903" s="268"/>
      <c r="BB903" s="268"/>
      <c r="BC903" s="268"/>
      <c r="BD903" s="268"/>
      <c r="BE903" s="267"/>
      <c r="BF903" s="275"/>
      <c r="BG903" s="275"/>
      <c r="BH903" s="275"/>
      <c r="BI903" s="275"/>
      <c r="BJ903" s="278">
        <v>45736</v>
      </c>
      <c r="BK903" s="279">
        <v>45736</v>
      </c>
      <c r="BL903" s="431" t="s">
        <v>3052</v>
      </c>
      <c r="BM903" s="272"/>
      <c r="BN903" s="422">
        <v>2</v>
      </c>
      <c r="BO903" s="422">
        <v>7</v>
      </c>
      <c r="BP903" s="303"/>
      <c r="BQ903" s="293">
        <v>45736</v>
      </c>
      <c r="BR903" s="284" t="s">
        <v>3053</v>
      </c>
      <c r="BS903" s="280" t="str">
        <f>IF(_DBcomps[[#This Row],[Problem]]="","Yes","No")</f>
        <v>Yes</v>
      </c>
      <c r="BT903" s="273"/>
      <c r="BU903" s="273"/>
      <c r="BV903" s="273">
        <v>1</v>
      </c>
      <c r="BW903" s="273"/>
      <c r="BX903" s="273">
        <v>2</v>
      </c>
      <c r="BY903" s="279" t="s">
        <v>1276</v>
      </c>
      <c r="BZ903" s="267"/>
      <c r="CA903" s="279"/>
      <c r="CB903" s="279"/>
      <c r="CC903" s="279"/>
      <c r="CD903" s="1283"/>
      <c r="CE903" s="245"/>
      <c r="CF903" s="245"/>
      <c r="CG903" s="245"/>
    </row>
    <row r="904" spans="1:85">
      <c r="A904" s="265" t="s">
        <v>77</v>
      </c>
      <c r="B904" s="2" t="s">
        <v>1821</v>
      </c>
      <c r="C904" s="2" t="s">
        <v>503</v>
      </c>
      <c r="D904" s="265" t="s">
        <v>3054</v>
      </c>
      <c r="E904" s="265">
        <v>45737</v>
      </c>
      <c r="F904" s="266" t="s">
        <v>567</v>
      </c>
      <c r="G904" s="267">
        <v>89.09</v>
      </c>
      <c r="H904" s="267"/>
      <c r="I904" s="267"/>
      <c r="J904" s="267"/>
      <c r="K904" s="267"/>
      <c r="L904" s="268"/>
      <c r="M904" s="275"/>
      <c r="N904" s="267"/>
      <c r="O904" s="267"/>
      <c r="P904" s="275"/>
      <c r="Q904" s="269"/>
      <c r="R904" s="270">
        <v>1.1240000000000001</v>
      </c>
      <c r="S904" s="270"/>
      <c r="T904" s="271">
        <v>3.47</v>
      </c>
      <c r="U904" s="267"/>
      <c r="V904" s="268"/>
      <c r="W904" s="267"/>
      <c r="X904" s="270"/>
      <c r="Y904" s="274"/>
      <c r="Z904" s="290"/>
      <c r="AA904" s="274">
        <v>0</v>
      </c>
      <c r="AB904" s="274"/>
      <c r="AC904" s="274">
        <v>0</v>
      </c>
      <c r="AD904" s="265"/>
      <c r="AE904" s="274"/>
      <c r="AF904" s="274"/>
      <c r="AG904" s="275"/>
      <c r="AH904" s="274"/>
      <c r="AI904" s="274"/>
      <c r="AJ904" s="275"/>
      <c r="AK904" s="270"/>
      <c r="AL904" s="274"/>
      <c r="AM904" s="275"/>
      <c r="AN904" s="274"/>
      <c r="AO904" s="275"/>
      <c r="AP904" s="274"/>
      <c r="AQ904" s="277">
        <f t="shared" si="128"/>
        <v>3</v>
      </c>
      <c r="AR904" s="275" t="s">
        <v>2663</v>
      </c>
      <c r="AS904" s="267"/>
      <c r="AT904" s="273" t="s">
        <v>1823</v>
      </c>
      <c r="AU904" s="272"/>
      <c r="AV904" s="267" t="s">
        <v>2228</v>
      </c>
      <c r="AW904" s="268"/>
      <c r="AX904" s="273"/>
      <c r="AY904" s="273"/>
      <c r="AZ904" s="275"/>
      <c r="BA904" s="268"/>
      <c r="BB904" s="268"/>
      <c r="BC904" s="268"/>
      <c r="BD904" s="268"/>
      <c r="BE904" s="267"/>
      <c r="BF904" s="275"/>
      <c r="BG904" s="275"/>
      <c r="BH904" s="275"/>
      <c r="BI904" s="275"/>
      <c r="BJ904" s="278">
        <v>45737</v>
      </c>
      <c r="BK904" s="279">
        <v>45737</v>
      </c>
      <c r="BL904" s="431" t="s">
        <v>3055</v>
      </c>
      <c r="BM904" s="272"/>
      <c r="BN904" s="422">
        <v>5</v>
      </c>
      <c r="BO904" s="422">
        <v>7</v>
      </c>
      <c r="BP904" s="303"/>
      <c r="BQ904" s="293">
        <v>45736</v>
      </c>
      <c r="BR904" s="284" t="s">
        <v>3056</v>
      </c>
      <c r="BS904" s="280" t="s">
        <v>1798</v>
      </c>
      <c r="BT904" s="273"/>
      <c r="BU904" s="273"/>
      <c r="BV904" s="273">
        <v>1</v>
      </c>
      <c r="BW904" s="273">
        <v>1</v>
      </c>
      <c r="BX904" s="273">
        <v>2</v>
      </c>
      <c r="BY904" s="279" t="s">
        <v>1276</v>
      </c>
      <c r="BZ904" s="267">
        <v>7</v>
      </c>
      <c r="CA904" s="279" t="s">
        <v>1332</v>
      </c>
      <c r="CB904" s="279" t="s">
        <v>1245</v>
      </c>
      <c r="CC904" s="279" t="s">
        <v>1248</v>
      </c>
      <c r="CD904" s="1283" t="s">
        <v>3090</v>
      </c>
      <c r="CE904" s="245"/>
      <c r="CF904" s="245"/>
      <c r="CG904" s="245"/>
    </row>
    <row r="905" spans="1:85">
      <c r="A905" s="265" t="s">
        <v>77</v>
      </c>
      <c r="B905" s="2" t="s">
        <v>1821</v>
      </c>
      <c r="C905" s="2" t="s">
        <v>503</v>
      </c>
      <c r="D905" s="265" t="s">
        <v>3057</v>
      </c>
      <c r="E905" s="265">
        <v>45737</v>
      </c>
      <c r="F905" s="266" t="s">
        <v>567</v>
      </c>
      <c r="G905" s="267">
        <v>89.51</v>
      </c>
      <c r="H905" s="267"/>
      <c r="I905" s="267"/>
      <c r="J905" s="267"/>
      <c r="K905" s="267"/>
      <c r="L905" s="268"/>
      <c r="M905" s="275"/>
      <c r="N905" s="267"/>
      <c r="O905" s="267"/>
      <c r="P905" s="275"/>
      <c r="Q905" s="269"/>
      <c r="R905" s="270">
        <v>1.119</v>
      </c>
      <c r="S905" s="270"/>
      <c r="T905" s="271">
        <v>3.54</v>
      </c>
      <c r="U905" s="267"/>
      <c r="V905" s="268"/>
      <c r="W905" s="267"/>
      <c r="X905" s="270"/>
      <c r="Y905" s="274"/>
      <c r="Z905" s="290"/>
      <c r="AA905" s="274">
        <v>0</v>
      </c>
      <c r="AB905" s="274"/>
      <c r="AC905" s="274">
        <v>0</v>
      </c>
      <c r="AD905" s="265"/>
      <c r="AE905" s="274"/>
      <c r="AF905" s="274"/>
      <c r="AG905" s="275"/>
      <c r="AH905" s="274"/>
      <c r="AI905" s="274"/>
      <c r="AJ905" s="275"/>
      <c r="AK905" s="270"/>
      <c r="AL905" s="274"/>
      <c r="AM905" s="275"/>
      <c r="AN905" s="274"/>
      <c r="AO905" s="275"/>
      <c r="AP905" s="274"/>
      <c r="AQ905" s="277">
        <f t="shared" si="128"/>
        <v>3</v>
      </c>
      <c r="AR905" s="275" t="s">
        <v>1322</v>
      </c>
      <c r="AS905" s="267"/>
      <c r="AT905" s="273" t="s">
        <v>1823</v>
      </c>
      <c r="AU905" s="272"/>
      <c r="AV905" s="267" t="s">
        <v>2228</v>
      </c>
      <c r="AW905" s="268"/>
      <c r="AX905" s="273"/>
      <c r="AY905" s="273"/>
      <c r="AZ905" s="275"/>
      <c r="BA905" s="268"/>
      <c r="BB905" s="268"/>
      <c r="BC905" s="268"/>
      <c r="BD905" s="268"/>
      <c r="BE905" s="267"/>
      <c r="BF905" s="275"/>
      <c r="BG905" s="275"/>
      <c r="BH905" s="275"/>
      <c r="BI905" s="275"/>
      <c r="BJ905" s="278">
        <v>45737</v>
      </c>
      <c r="BK905" s="279">
        <v>45737</v>
      </c>
      <c r="BL905" s="431" t="s">
        <v>3058</v>
      </c>
      <c r="BM905" s="272"/>
      <c r="BN905" s="422">
        <v>2</v>
      </c>
      <c r="BO905" s="422">
        <v>7</v>
      </c>
      <c r="BP905" s="303"/>
      <c r="BQ905" s="293">
        <v>45737</v>
      </c>
      <c r="BR905" s="284" t="s">
        <v>3059</v>
      </c>
      <c r="BS905" s="280" t="str">
        <f>IF(_DBcomps[[#This Row],[Problem]]="","Yes","No")</f>
        <v>Yes</v>
      </c>
      <c r="BT905" s="273"/>
      <c r="BU905" s="273"/>
      <c r="BV905" s="273">
        <v>1</v>
      </c>
      <c r="BW905" s="273"/>
      <c r="BX905" s="273">
        <v>2</v>
      </c>
      <c r="BY905" s="279" t="s">
        <v>1276</v>
      </c>
      <c r="BZ905" s="267"/>
      <c r="CA905" s="279"/>
      <c r="CB905" s="279"/>
      <c r="CC905" s="279"/>
      <c r="CD905" s="1283"/>
      <c r="CE905" s="245"/>
      <c r="CF905" s="245"/>
      <c r="CG905" s="245"/>
    </row>
    <row r="906" spans="1:85">
      <c r="A906" s="265" t="s">
        <v>77</v>
      </c>
      <c r="B906" s="2" t="s">
        <v>1821</v>
      </c>
      <c r="C906" s="2" t="s">
        <v>503</v>
      </c>
      <c r="D906" s="265" t="s">
        <v>3060</v>
      </c>
      <c r="E906" s="265">
        <v>45741</v>
      </c>
      <c r="F906" s="266" t="s">
        <v>567</v>
      </c>
      <c r="G906" s="267">
        <v>90.35</v>
      </c>
      <c r="H906" s="267"/>
      <c r="I906" s="267"/>
      <c r="J906" s="267"/>
      <c r="K906" s="267"/>
      <c r="L906" s="268"/>
      <c r="M906" s="275"/>
      <c r="N906" s="267"/>
      <c r="O906" s="267"/>
      <c r="P906" s="275"/>
      <c r="Q906" s="269"/>
      <c r="R906" s="270">
        <v>1.117</v>
      </c>
      <c r="S906" s="270"/>
      <c r="T906" s="271">
        <v>3.67</v>
      </c>
      <c r="U906" s="267"/>
      <c r="V906" s="268"/>
      <c r="W906" s="267"/>
      <c r="X906" s="270"/>
      <c r="Y906" s="274"/>
      <c r="Z906" s="290"/>
      <c r="AA906" s="274">
        <v>0</v>
      </c>
      <c r="AB906" s="274"/>
      <c r="AC906" s="274">
        <v>0</v>
      </c>
      <c r="AD906" s="265"/>
      <c r="AE906" s="274"/>
      <c r="AF906" s="274"/>
      <c r="AG906" s="275"/>
      <c r="AH906" s="274"/>
      <c r="AI906" s="274"/>
      <c r="AJ906" s="275"/>
      <c r="AK906" s="270"/>
      <c r="AL906" s="274"/>
      <c r="AM906" s="275"/>
      <c r="AN906" s="274"/>
      <c r="AO906" s="275"/>
      <c r="AP906" s="274"/>
      <c r="AQ906" s="277">
        <f t="shared" si="128"/>
        <v>3</v>
      </c>
      <c r="AR906" s="275" t="s">
        <v>1322</v>
      </c>
      <c r="AS906" s="267"/>
      <c r="AT906" s="273" t="s">
        <v>1823</v>
      </c>
      <c r="AU906" s="272"/>
      <c r="AV906" s="267" t="s">
        <v>2228</v>
      </c>
      <c r="AW906" s="268"/>
      <c r="AX906" s="273"/>
      <c r="AY906" s="273"/>
      <c r="AZ906" s="275"/>
      <c r="BA906" s="268"/>
      <c r="BB906" s="268"/>
      <c r="BC906" s="268"/>
      <c r="BD906" s="268"/>
      <c r="BE906" s="267"/>
      <c r="BF906" s="275"/>
      <c r="BG906" s="275"/>
      <c r="BH906" s="275"/>
      <c r="BI906" s="275"/>
      <c r="BJ906" s="278">
        <v>45741</v>
      </c>
      <c r="BK906" s="279">
        <v>45741</v>
      </c>
      <c r="BL906" s="431" t="s">
        <v>3062</v>
      </c>
      <c r="BM906" s="272"/>
      <c r="BN906" s="422">
        <v>2</v>
      </c>
      <c r="BO906" s="422">
        <v>7</v>
      </c>
      <c r="BP906" s="303"/>
      <c r="BQ906" s="293">
        <v>45741</v>
      </c>
      <c r="BR906" s="284" t="s">
        <v>3012</v>
      </c>
      <c r="BS906" s="280" t="str">
        <f>IF(_DBcomps[[#This Row],[Problem]]="","Yes","No")</f>
        <v>Yes</v>
      </c>
      <c r="BT906" s="273"/>
      <c r="BU906" s="273"/>
      <c r="BV906" s="273">
        <v>1</v>
      </c>
      <c r="BW906" s="273"/>
      <c r="BX906" s="273">
        <v>2</v>
      </c>
      <c r="BY906" s="279" t="s">
        <v>1276</v>
      </c>
      <c r="BZ906" s="267"/>
      <c r="CA906" s="279"/>
      <c r="CB906" s="279"/>
      <c r="CC906" s="279"/>
      <c r="CD906" s="1283"/>
      <c r="CE906" s="245"/>
      <c r="CF906" s="245"/>
      <c r="CG906" s="245"/>
    </row>
    <row r="907" spans="1:85">
      <c r="A907" s="265" t="s">
        <v>77</v>
      </c>
      <c r="B907" s="2" t="s">
        <v>1821</v>
      </c>
      <c r="C907" s="2" t="s">
        <v>503</v>
      </c>
      <c r="D907" s="265" t="s">
        <v>3061</v>
      </c>
      <c r="E907" s="1091">
        <v>45742</v>
      </c>
      <c r="F907" s="266" t="s">
        <v>567</v>
      </c>
      <c r="G907" s="1093">
        <v>88.56</v>
      </c>
      <c r="H907" s="1093"/>
      <c r="I907" s="1093"/>
      <c r="J907" s="1093"/>
      <c r="K907" s="1093"/>
      <c r="L907" s="1094"/>
      <c r="M907" s="1095"/>
      <c r="N907" s="1093"/>
      <c r="O907" s="1093"/>
      <c r="P907" s="1095"/>
      <c r="Q907" s="1097"/>
      <c r="R907" s="1100">
        <v>1.127</v>
      </c>
      <c r="S907" s="1100"/>
      <c r="T907" s="1099">
        <v>3.58</v>
      </c>
      <c r="U907" s="1093"/>
      <c r="V907" s="1094"/>
      <c r="W907" s="1093"/>
      <c r="X907" s="1100"/>
      <c r="Y907" s="1101"/>
      <c r="Z907" s="1102"/>
      <c r="AA907" s="1101">
        <v>0</v>
      </c>
      <c r="AB907" s="1101"/>
      <c r="AC907" s="1101">
        <v>0</v>
      </c>
      <c r="AD907" s="1091"/>
      <c r="AE907" s="1101"/>
      <c r="AF907" s="1101"/>
      <c r="AG907" s="1095"/>
      <c r="AH907" s="1101"/>
      <c r="AI907" s="1101"/>
      <c r="AJ907" s="1095"/>
      <c r="AK907" s="1100"/>
      <c r="AL907" s="1101"/>
      <c r="AM907" s="1095"/>
      <c r="AN907" s="1101"/>
      <c r="AO907" s="1095"/>
      <c r="AP907" s="1101"/>
      <c r="AQ907" s="1103">
        <f t="shared" si="128"/>
        <v>3</v>
      </c>
      <c r="AR907" s="275" t="s">
        <v>2663</v>
      </c>
      <c r="AS907" s="1093"/>
      <c r="AT907" s="273" t="s">
        <v>1823</v>
      </c>
      <c r="AU907" s="1105"/>
      <c r="AV907" s="267" t="s">
        <v>2228</v>
      </c>
      <c r="AW907" s="1094"/>
      <c r="AX907" s="1104"/>
      <c r="AY907" s="1104"/>
      <c r="AZ907" s="1095"/>
      <c r="BA907" s="268"/>
      <c r="BB907" s="1094"/>
      <c r="BC907" s="1094"/>
      <c r="BD907" s="1094"/>
      <c r="BE907" s="1093"/>
      <c r="BF907" s="1095"/>
      <c r="BG907" s="1095"/>
      <c r="BH907" s="1095"/>
      <c r="BI907" s="1095"/>
      <c r="BJ907" s="1106">
        <v>45742</v>
      </c>
      <c r="BK907" s="1112">
        <v>45742</v>
      </c>
      <c r="BL907" s="431" t="s">
        <v>3063</v>
      </c>
      <c r="BM907" s="1105"/>
      <c r="BN907" s="1108">
        <v>2</v>
      </c>
      <c r="BO907" s="1108">
        <v>7</v>
      </c>
      <c r="BP907" s="1109"/>
      <c r="BQ907" s="1110">
        <v>45741</v>
      </c>
      <c r="BR907" s="284" t="s">
        <v>2059</v>
      </c>
      <c r="BS907" s="1111" t="str">
        <f>IF(_DBcomps[[#This Row],[Problem]]="","Yes","No")</f>
        <v>Yes</v>
      </c>
      <c r="BT907" s="273"/>
      <c r="BU907" s="1104"/>
      <c r="BV907" s="1104">
        <v>1</v>
      </c>
      <c r="BW907" s="1104"/>
      <c r="BX907" s="1104">
        <v>2</v>
      </c>
      <c r="BY907" s="1112" t="s">
        <v>1276</v>
      </c>
      <c r="BZ907" s="1093"/>
      <c r="CA907" s="1112"/>
      <c r="CB907" s="1112"/>
      <c r="CC907" s="1112"/>
      <c r="CD907" s="1427"/>
      <c r="CE907" s="245"/>
      <c r="CF907" s="245"/>
      <c r="CG907" s="245"/>
    </row>
    <row r="908" spans="1:85">
      <c r="A908" s="265" t="s">
        <v>77</v>
      </c>
      <c r="B908" s="2" t="s">
        <v>1821</v>
      </c>
      <c r="C908" s="2" t="s">
        <v>503</v>
      </c>
      <c r="D908" s="265" t="s">
        <v>3064</v>
      </c>
      <c r="E908" s="1091">
        <v>45743</v>
      </c>
      <c r="F908" s="266" t="s">
        <v>567</v>
      </c>
      <c r="G908" s="1093">
        <v>89.7</v>
      </c>
      <c r="H908" s="1093"/>
      <c r="I908" s="1093"/>
      <c r="J908" s="1093"/>
      <c r="K908" s="1093"/>
      <c r="L908" s="1094"/>
      <c r="M908" s="1095"/>
      <c r="N908" s="1093"/>
      <c r="O908" s="1093"/>
      <c r="P908" s="1095"/>
      <c r="Q908" s="1097"/>
      <c r="R908" s="1100">
        <v>1.123</v>
      </c>
      <c r="S908" s="1100"/>
      <c r="T908" s="1099">
        <v>3.59</v>
      </c>
      <c r="U908" s="1093"/>
      <c r="V908" s="1094"/>
      <c r="W908" s="1093"/>
      <c r="X908" s="1100"/>
      <c r="Y908" s="1101"/>
      <c r="Z908" s="1102"/>
      <c r="AA908" s="1101">
        <v>0</v>
      </c>
      <c r="AB908" s="1101"/>
      <c r="AC908" s="1101">
        <v>0</v>
      </c>
      <c r="AD908" s="1091"/>
      <c r="AE908" s="1101"/>
      <c r="AF908" s="1101"/>
      <c r="AG908" s="1095"/>
      <c r="AH908" s="1101"/>
      <c r="AI908" s="1101"/>
      <c r="AJ908" s="1095"/>
      <c r="AK908" s="1100"/>
      <c r="AL908" s="1101"/>
      <c r="AM908" s="1095"/>
      <c r="AN908" s="1101"/>
      <c r="AO908" s="1095"/>
      <c r="AP908" s="1101"/>
      <c r="AQ908" s="1103">
        <f t="shared" si="128"/>
        <v>3</v>
      </c>
      <c r="AR908" s="275" t="s">
        <v>2663</v>
      </c>
      <c r="AS908" s="1093"/>
      <c r="AT908" s="273" t="s">
        <v>1823</v>
      </c>
      <c r="AU908" s="1105"/>
      <c r="AV908" s="267" t="s">
        <v>2228</v>
      </c>
      <c r="AW908" s="1094"/>
      <c r="AX908" s="1104"/>
      <c r="AY908" s="1104"/>
      <c r="AZ908" s="1095"/>
      <c r="BA908" s="268"/>
      <c r="BB908" s="1094"/>
      <c r="BC908" s="1094"/>
      <c r="BD908" s="1094"/>
      <c r="BE908" s="1093"/>
      <c r="BF908" s="1095"/>
      <c r="BG908" s="1095"/>
      <c r="BH908" s="1095"/>
      <c r="BI908" s="1095"/>
      <c r="BJ908" s="1106">
        <v>45743</v>
      </c>
      <c r="BK908" s="1112">
        <v>45743</v>
      </c>
      <c r="BL908" s="431" t="s">
        <v>3065</v>
      </c>
      <c r="BM908" s="1105"/>
      <c r="BN908" s="1108">
        <v>2</v>
      </c>
      <c r="BO908" s="1108">
        <v>7</v>
      </c>
      <c r="BP908" s="1109"/>
      <c r="BQ908" s="1110">
        <v>45741</v>
      </c>
      <c r="BR908" s="284" t="s">
        <v>3066</v>
      </c>
      <c r="BS908" s="1111" t="str">
        <f>IF(_DBcomps[[#This Row],[Problem]]="","Yes","No")</f>
        <v>Yes</v>
      </c>
      <c r="BT908" s="273"/>
      <c r="BU908" s="1104"/>
      <c r="BV908" s="1104">
        <v>1</v>
      </c>
      <c r="BW908" s="1104"/>
      <c r="BX908" s="1104">
        <v>2</v>
      </c>
      <c r="BY908" s="1112" t="s">
        <v>1276</v>
      </c>
      <c r="BZ908" s="1093"/>
      <c r="CA908" s="1112"/>
      <c r="CB908" s="1112"/>
      <c r="CC908" s="1112"/>
      <c r="CD908" s="1427"/>
      <c r="CE908" s="245"/>
      <c r="CF908" s="245"/>
      <c r="CG908" s="245"/>
    </row>
    <row r="909" spans="1:85">
      <c r="A909" s="265" t="s">
        <v>77</v>
      </c>
      <c r="B909" s="2" t="s">
        <v>1821</v>
      </c>
      <c r="C909" s="2" t="s">
        <v>503</v>
      </c>
      <c r="D909" s="265" t="s">
        <v>3067</v>
      </c>
      <c r="E909" s="265">
        <v>45744</v>
      </c>
      <c r="F909" s="266" t="s">
        <v>567</v>
      </c>
      <c r="G909" s="267">
        <v>87.89</v>
      </c>
      <c r="H909" s="267"/>
      <c r="I909" s="267"/>
      <c r="J909" s="267"/>
      <c r="K909" s="267"/>
      <c r="L909" s="268"/>
      <c r="M909" s="275"/>
      <c r="N909" s="267"/>
      <c r="O909" s="267"/>
      <c r="P909" s="275"/>
      <c r="Q909" s="269"/>
      <c r="R909" s="270">
        <v>1.1240000000000001</v>
      </c>
      <c r="S909" s="270"/>
      <c r="T909" s="271">
        <v>3.56</v>
      </c>
      <c r="U909" s="267"/>
      <c r="V909" s="268"/>
      <c r="W909" s="267"/>
      <c r="X909" s="270"/>
      <c r="Y909" s="274"/>
      <c r="Z909" s="290"/>
      <c r="AA909" s="274">
        <v>0</v>
      </c>
      <c r="AB909" s="274"/>
      <c r="AC909" s="274">
        <v>0</v>
      </c>
      <c r="AD909" s="265"/>
      <c r="AE909" s="274"/>
      <c r="AF909" s="274"/>
      <c r="AG909" s="275"/>
      <c r="AH909" s="274"/>
      <c r="AI909" s="274"/>
      <c r="AJ909" s="275"/>
      <c r="AK909" s="270"/>
      <c r="AL909" s="274"/>
      <c r="AM909" s="275"/>
      <c r="AN909" s="274"/>
      <c r="AO909" s="275"/>
      <c r="AP909" s="274"/>
      <c r="AQ909" s="277">
        <f t="shared" ref="AQ909:AQ916" si="129">MONTH(E909)</f>
        <v>3</v>
      </c>
      <c r="AR909" s="275" t="s">
        <v>1322</v>
      </c>
      <c r="AS909" s="267"/>
      <c r="AT909" s="273" t="s">
        <v>1823</v>
      </c>
      <c r="AU909" s="272"/>
      <c r="AV909" s="267" t="s">
        <v>2228</v>
      </c>
      <c r="AW909" s="268"/>
      <c r="AX909" s="273"/>
      <c r="AY909" s="273"/>
      <c r="AZ909" s="275"/>
      <c r="BA909" s="268"/>
      <c r="BB909" s="268"/>
      <c r="BC909" s="268"/>
      <c r="BD909" s="268"/>
      <c r="BE909" s="267"/>
      <c r="BF909" s="275"/>
      <c r="BG909" s="275"/>
      <c r="BH909" s="275"/>
      <c r="BI909" s="275"/>
      <c r="BJ909" s="278">
        <v>45744</v>
      </c>
      <c r="BK909" s="279">
        <v>45744</v>
      </c>
      <c r="BL909" s="431" t="s">
        <v>3068</v>
      </c>
      <c r="BM909" s="272"/>
      <c r="BN909" s="422">
        <v>2</v>
      </c>
      <c r="BO909" s="422">
        <v>7</v>
      </c>
      <c r="BP909" s="303"/>
      <c r="BQ909" s="293">
        <v>45742</v>
      </c>
      <c r="BR909" s="284" t="s">
        <v>3069</v>
      </c>
      <c r="BS909" s="280" t="str">
        <f>IF(_DBcomps[[#This Row],[Problem]]="","Yes","No")</f>
        <v>Yes</v>
      </c>
      <c r="BT909" s="273"/>
      <c r="BU909" s="273"/>
      <c r="BV909" s="273">
        <v>1</v>
      </c>
      <c r="BW909" s="273"/>
      <c r="BX909" s="273">
        <v>2</v>
      </c>
      <c r="BY909" s="279" t="s">
        <v>1276</v>
      </c>
      <c r="BZ909" s="267"/>
      <c r="CA909" s="279"/>
      <c r="CB909" s="279"/>
      <c r="CC909" s="279"/>
      <c r="CD909" s="1283"/>
      <c r="CE909" s="245"/>
      <c r="CF909" s="245"/>
      <c r="CG909" s="245"/>
    </row>
    <row r="910" spans="1:85">
      <c r="A910" s="265" t="s">
        <v>77</v>
      </c>
      <c r="B910" s="2" t="s">
        <v>1821</v>
      </c>
      <c r="C910" s="2" t="s">
        <v>503</v>
      </c>
      <c r="D910" s="265" t="s">
        <v>3070</v>
      </c>
      <c r="E910" s="265">
        <v>45744</v>
      </c>
      <c r="F910" s="266" t="s">
        <v>567</v>
      </c>
      <c r="G910" s="267">
        <v>87.92</v>
      </c>
      <c r="H910" s="267"/>
      <c r="I910" s="267"/>
      <c r="J910" s="267"/>
      <c r="K910" s="267"/>
      <c r="L910" s="268"/>
      <c r="M910" s="275"/>
      <c r="N910" s="267"/>
      <c r="O910" s="267"/>
      <c r="P910" s="275"/>
      <c r="Q910" s="269"/>
      <c r="R910" s="270">
        <v>1.121</v>
      </c>
      <c r="S910" s="270"/>
      <c r="T910" s="271">
        <v>3.84</v>
      </c>
      <c r="U910" s="267"/>
      <c r="V910" s="268"/>
      <c r="W910" s="267"/>
      <c r="X910" s="270"/>
      <c r="Y910" s="274"/>
      <c r="Z910" s="290"/>
      <c r="AA910" s="274">
        <v>0</v>
      </c>
      <c r="AB910" s="274"/>
      <c r="AC910" s="274">
        <v>0</v>
      </c>
      <c r="AD910" s="265"/>
      <c r="AE910" s="274"/>
      <c r="AF910" s="274"/>
      <c r="AG910" s="275"/>
      <c r="AH910" s="274"/>
      <c r="AI910" s="274"/>
      <c r="AJ910" s="275"/>
      <c r="AK910" s="270"/>
      <c r="AL910" s="274"/>
      <c r="AM910" s="275"/>
      <c r="AN910" s="274"/>
      <c r="AO910" s="275"/>
      <c r="AP910" s="274"/>
      <c r="AQ910" s="277">
        <f t="shared" si="129"/>
        <v>3</v>
      </c>
      <c r="AR910" s="275" t="s">
        <v>2663</v>
      </c>
      <c r="AS910" s="267"/>
      <c r="AT910" s="273" t="s">
        <v>1823</v>
      </c>
      <c r="AU910" s="272"/>
      <c r="AV910" s="267" t="s">
        <v>2228</v>
      </c>
      <c r="AW910" s="268"/>
      <c r="AX910" s="273"/>
      <c r="AY910" s="273"/>
      <c r="AZ910" s="275"/>
      <c r="BA910" s="268"/>
      <c r="BB910" s="268"/>
      <c r="BC910" s="268"/>
      <c r="BD910" s="268"/>
      <c r="BE910" s="267"/>
      <c r="BF910" s="275"/>
      <c r="BG910" s="275"/>
      <c r="BH910" s="275"/>
      <c r="BI910" s="275"/>
      <c r="BJ910" s="278">
        <v>45744</v>
      </c>
      <c r="BK910" s="279">
        <v>45744</v>
      </c>
      <c r="BL910" s="431" t="s">
        <v>3071</v>
      </c>
      <c r="BM910" s="272"/>
      <c r="BN910" s="422">
        <v>2</v>
      </c>
      <c r="BO910" s="422">
        <v>7</v>
      </c>
      <c r="BP910" s="303"/>
      <c r="BQ910" s="293">
        <v>45742</v>
      </c>
      <c r="BR910" s="284" t="s">
        <v>1297</v>
      </c>
      <c r="BS910" s="280" t="str">
        <f>IF(_DBcomps[[#This Row],[Problem]]="","Yes","No")</f>
        <v>Yes</v>
      </c>
      <c r="BT910" s="273"/>
      <c r="BU910" s="273"/>
      <c r="BV910" s="273">
        <v>1</v>
      </c>
      <c r="BW910" s="273"/>
      <c r="BX910" s="273">
        <v>2</v>
      </c>
      <c r="BY910" s="279" t="s">
        <v>1276</v>
      </c>
      <c r="BZ910" s="267"/>
      <c r="CA910" s="279"/>
      <c r="CB910" s="279"/>
      <c r="CC910" s="279"/>
      <c r="CD910" s="1283"/>
      <c r="CE910" s="245"/>
      <c r="CF910" s="245"/>
      <c r="CG910" s="245"/>
    </row>
    <row r="911" spans="1:85">
      <c r="A911" s="265" t="s">
        <v>77</v>
      </c>
      <c r="B911" s="2" t="s">
        <v>1821</v>
      </c>
      <c r="C911" s="2" t="s">
        <v>503</v>
      </c>
      <c r="D911" s="265" t="s">
        <v>3091</v>
      </c>
      <c r="E911" s="265">
        <v>45744</v>
      </c>
      <c r="F911" s="266" t="s">
        <v>567</v>
      </c>
      <c r="G911" s="267">
        <v>87.29</v>
      </c>
      <c r="H911" s="267"/>
      <c r="I911" s="267"/>
      <c r="J911" s="267"/>
      <c r="K911" s="267"/>
      <c r="L911" s="268"/>
      <c r="M911" s="275"/>
      <c r="N911" s="267"/>
      <c r="O911" s="267"/>
      <c r="P911" s="275"/>
      <c r="Q911" s="269"/>
      <c r="R911" s="270">
        <v>1.1200000000000001</v>
      </c>
      <c r="S911" s="270"/>
      <c r="T911" s="271">
        <v>3.76</v>
      </c>
      <c r="U911" s="267"/>
      <c r="V911" s="268"/>
      <c r="W911" s="267"/>
      <c r="X911" s="270"/>
      <c r="Y911" s="274"/>
      <c r="Z911" s="290"/>
      <c r="AA911" s="274">
        <v>0</v>
      </c>
      <c r="AB911" s="274"/>
      <c r="AC911" s="274">
        <v>0</v>
      </c>
      <c r="AD911" s="265"/>
      <c r="AE911" s="274"/>
      <c r="AF911" s="274"/>
      <c r="AG911" s="275"/>
      <c r="AH911" s="274"/>
      <c r="AI911" s="274"/>
      <c r="AJ911" s="275"/>
      <c r="AK911" s="270"/>
      <c r="AL911" s="274"/>
      <c r="AM911" s="275"/>
      <c r="AN911" s="274"/>
      <c r="AO911" s="275"/>
      <c r="AP911" s="274"/>
      <c r="AQ911" s="277">
        <f t="shared" si="129"/>
        <v>3</v>
      </c>
      <c r="AR911" s="275" t="s">
        <v>2663</v>
      </c>
      <c r="AS911" s="267"/>
      <c r="AT911" s="273" t="s">
        <v>1823</v>
      </c>
      <c r="AU911" s="272"/>
      <c r="AV911" s="267" t="s">
        <v>2228</v>
      </c>
      <c r="AW911" s="268"/>
      <c r="AX911" s="273"/>
      <c r="AY911" s="273"/>
      <c r="AZ911" s="275"/>
      <c r="BA911" s="268"/>
      <c r="BB911" s="268"/>
      <c r="BC911" s="268"/>
      <c r="BD911" s="268"/>
      <c r="BE911" s="267"/>
      <c r="BF911" s="275"/>
      <c r="BG911" s="275"/>
      <c r="BH911" s="275"/>
      <c r="BI911" s="275"/>
      <c r="BJ911" s="278">
        <v>45744</v>
      </c>
      <c r="BK911" s="279">
        <v>45744</v>
      </c>
      <c r="BL911" s="431" t="s">
        <v>3072</v>
      </c>
      <c r="BM911" s="272"/>
      <c r="BN911" s="422">
        <v>2</v>
      </c>
      <c r="BO911" s="422">
        <v>7</v>
      </c>
      <c r="BP911" s="303"/>
      <c r="BQ911" s="293">
        <v>45743</v>
      </c>
      <c r="BR911" s="284" t="s">
        <v>3073</v>
      </c>
      <c r="BS911" s="280" t="str">
        <f>IF(_DBcomps[[#This Row],[Problem]]="","Yes","No")</f>
        <v>Yes</v>
      </c>
      <c r="BT911" s="273"/>
      <c r="BU911" s="273"/>
      <c r="BV911" s="273">
        <v>1</v>
      </c>
      <c r="BW911" s="273"/>
      <c r="BX911" s="273">
        <v>2</v>
      </c>
      <c r="BY911" s="279" t="s">
        <v>1276</v>
      </c>
      <c r="BZ911" s="267"/>
      <c r="CA911" s="279"/>
      <c r="CB911" s="279"/>
      <c r="CC911" s="279"/>
      <c r="CD911" s="1283"/>
      <c r="CE911" s="245"/>
      <c r="CF911" s="245"/>
      <c r="CG911" s="245"/>
    </row>
    <row r="912" spans="1:85">
      <c r="A912" s="265" t="s">
        <v>77</v>
      </c>
      <c r="B912" s="2" t="s">
        <v>1821</v>
      </c>
      <c r="C912" s="2" t="s">
        <v>503</v>
      </c>
      <c r="D912" s="265" t="s">
        <v>3074</v>
      </c>
      <c r="E912" s="1091">
        <v>45744</v>
      </c>
      <c r="F912" s="266" t="s">
        <v>567</v>
      </c>
      <c r="G912" s="1093">
        <v>86.59</v>
      </c>
      <c r="H912" s="1093"/>
      <c r="I912" s="1093"/>
      <c r="J912" s="1093"/>
      <c r="K912" s="1093"/>
      <c r="L912" s="1094"/>
      <c r="M912" s="1095"/>
      <c r="N912" s="1093"/>
      <c r="O912" s="1093"/>
      <c r="P912" s="1095"/>
      <c r="Q912" s="1097"/>
      <c r="R912" s="1100">
        <v>1.1200000000000001</v>
      </c>
      <c r="S912" s="1100"/>
      <c r="T912" s="1099">
        <v>3.62</v>
      </c>
      <c r="U912" s="1093"/>
      <c r="V912" s="1094"/>
      <c r="W912" s="1093"/>
      <c r="X912" s="1100"/>
      <c r="Y912" s="1101"/>
      <c r="Z912" s="1102"/>
      <c r="AA912" s="1101">
        <v>0</v>
      </c>
      <c r="AB912" s="1101"/>
      <c r="AC912" s="1101">
        <v>0</v>
      </c>
      <c r="AD912" s="1091"/>
      <c r="AE912" s="1101"/>
      <c r="AF912" s="1101"/>
      <c r="AG912" s="1095"/>
      <c r="AH912" s="1101"/>
      <c r="AI912" s="1101"/>
      <c r="AJ912" s="1095"/>
      <c r="AK912" s="1100"/>
      <c r="AL912" s="1101"/>
      <c r="AM912" s="1095"/>
      <c r="AN912" s="1101"/>
      <c r="AO912" s="1095"/>
      <c r="AP912" s="1101"/>
      <c r="AQ912" s="1103">
        <f t="shared" si="129"/>
        <v>3</v>
      </c>
      <c r="AR912" s="275" t="s">
        <v>1322</v>
      </c>
      <c r="AS912" s="1093"/>
      <c r="AT912" s="273" t="s">
        <v>1823</v>
      </c>
      <c r="AU912" s="1105"/>
      <c r="AV912" s="267" t="s">
        <v>2228</v>
      </c>
      <c r="AW912" s="1094"/>
      <c r="AX912" s="1104"/>
      <c r="AY912" s="1104"/>
      <c r="AZ912" s="1095"/>
      <c r="BA912" s="268"/>
      <c r="BB912" s="1094"/>
      <c r="BC912" s="1094"/>
      <c r="BD912" s="1094"/>
      <c r="BE912" s="1093"/>
      <c r="BF912" s="1095"/>
      <c r="BG912" s="1095"/>
      <c r="BH912" s="1095"/>
      <c r="BI912" s="1095"/>
      <c r="BJ912" s="1106">
        <v>45744</v>
      </c>
      <c r="BK912" s="1112">
        <v>45744</v>
      </c>
      <c r="BL912" s="431" t="s">
        <v>3075</v>
      </c>
      <c r="BM912" s="1105"/>
      <c r="BN912" s="1108">
        <v>2</v>
      </c>
      <c r="BO912" s="1108">
        <v>7</v>
      </c>
      <c r="BP912" s="1109"/>
      <c r="BQ912" s="1110">
        <v>45744</v>
      </c>
      <c r="BR912" s="284" t="s">
        <v>3076</v>
      </c>
      <c r="BS912" s="1111" t="str">
        <f>IF(_DBcomps[[#This Row],[Problem]]="","Yes","No")</f>
        <v>Yes</v>
      </c>
      <c r="BT912" s="273"/>
      <c r="BU912" s="1104"/>
      <c r="BV912" s="1104">
        <v>1</v>
      </c>
      <c r="BW912" s="1104"/>
      <c r="BX912" s="1104">
        <v>2</v>
      </c>
      <c r="BY912" s="1112" t="s">
        <v>1276</v>
      </c>
      <c r="BZ912" s="1093"/>
      <c r="CA912" s="1112"/>
      <c r="CB912" s="1112"/>
      <c r="CC912" s="1112"/>
      <c r="CD912" s="1427"/>
      <c r="CE912" s="245"/>
      <c r="CF912" s="245"/>
      <c r="CG912" s="245"/>
    </row>
    <row r="913" spans="1:85">
      <c r="A913" s="265" t="s">
        <v>77</v>
      </c>
      <c r="B913" s="2" t="s">
        <v>1821</v>
      </c>
      <c r="C913" s="2" t="s">
        <v>503</v>
      </c>
      <c r="D913" s="265" t="s">
        <v>3077</v>
      </c>
      <c r="E913" s="1091">
        <v>45747</v>
      </c>
      <c r="F913" s="266" t="s">
        <v>567</v>
      </c>
      <c r="G913" s="1093">
        <v>86.36</v>
      </c>
      <c r="H913" s="1093"/>
      <c r="I913" s="1093"/>
      <c r="J913" s="1093"/>
      <c r="K913" s="1093"/>
      <c r="L913" s="1094"/>
      <c r="M913" s="1095"/>
      <c r="N913" s="1093"/>
      <c r="O913" s="1093"/>
      <c r="P913" s="1095"/>
      <c r="Q913" s="1097"/>
      <c r="R913" s="1100">
        <v>1.1279999999999999</v>
      </c>
      <c r="S913" s="1100"/>
      <c r="T913" s="1099">
        <v>3.62</v>
      </c>
      <c r="U913" s="1093"/>
      <c r="V913" s="1094"/>
      <c r="W913" s="1093"/>
      <c r="X913" s="1100"/>
      <c r="Y913" s="1101"/>
      <c r="Z913" s="1102"/>
      <c r="AA913" s="1101">
        <v>0</v>
      </c>
      <c r="AB913" s="1101"/>
      <c r="AC913" s="1101">
        <v>0</v>
      </c>
      <c r="AD913" s="1091"/>
      <c r="AE913" s="1101"/>
      <c r="AF913" s="1101"/>
      <c r="AG913" s="1095"/>
      <c r="AH913" s="1101"/>
      <c r="AI913" s="1101"/>
      <c r="AJ913" s="1095"/>
      <c r="AK913" s="1100"/>
      <c r="AL913" s="1101"/>
      <c r="AM913" s="1095"/>
      <c r="AN913" s="1101"/>
      <c r="AO913" s="1095"/>
      <c r="AP913" s="1101"/>
      <c r="AQ913" s="1103">
        <f t="shared" si="129"/>
        <v>3</v>
      </c>
      <c r="AR913" s="275" t="s">
        <v>2663</v>
      </c>
      <c r="AS913" s="1093"/>
      <c r="AT913" s="273" t="s">
        <v>1823</v>
      </c>
      <c r="AU913" s="1105"/>
      <c r="AV913" s="267" t="s">
        <v>2228</v>
      </c>
      <c r="AW913" s="1094"/>
      <c r="AX913" s="1104"/>
      <c r="AY913" s="1104"/>
      <c r="AZ913" s="1095"/>
      <c r="BA913" s="268"/>
      <c r="BB913" s="1094"/>
      <c r="BC913" s="1094"/>
      <c r="BD913" s="1094"/>
      <c r="BE913" s="1093"/>
      <c r="BF913" s="1095"/>
      <c r="BG913" s="1095"/>
      <c r="BH913" s="1095"/>
      <c r="BI913" s="1095"/>
      <c r="BJ913" s="1106">
        <v>45747</v>
      </c>
      <c r="BK913" s="1112">
        <v>45747</v>
      </c>
      <c r="BL913" s="431" t="s">
        <v>3078</v>
      </c>
      <c r="BM913" s="1105"/>
      <c r="BN913" s="1108">
        <v>2</v>
      </c>
      <c r="BO913" s="1108">
        <v>7</v>
      </c>
      <c r="BP913" s="1109"/>
      <c r="BQ913" s="1110">
        <v>45744</v>
      </c>
      <c r="BR913" s="284" t="s">
        <v>3079</v>
      </c>
      <c r="BS913" s="1111" t="str">
        <f>IF(_DBcomps[[#This Row],[Problem]]="","Yes","No")</f>
        <v>Yes</v>
      </c>
      <c r="BT913" s="273"/>
      <c r="BU913" s="1104"/>
      <c r="BV913" s="1104">
        <v>1</v>
      </c>
      <c r="BW913" s="1104"/>
      <c r="BX913" s="1104">
        <v>2</v>
      </c>
      <c r="BY913" s="1112" t="s">
        <v>1276</v>
      </c>
      <c r="BZ913" s="1093"/>
      <c r="CA913" s="1112"/>
      <c r="CB913" s="1112"/>
      <c r="CC913" s="1112"/>
      <c r="CD913" s="1427"/>
      <c r="CE913" s="245"/>
      <c r="CF913" s="245"/>
      <c r="CG913" s="245"/>
    </row>
    <row r="914" spans="1:85">
      <c r="A914" s="265" t="s">
        <v>77</v>
      </c>
      <c r="B914" s="2" t="s">
        <v>1821</v>
      </c>
      <c r="C914" s="2" t="s">
        <v>503</v>
      </c>
      <c r="D914" s="265" t="s">
        <v>3155</v>
      </c>
      <c r="E914" s="265">
        <v>45740</v>
      </c>
      <c r="F914" s="266" t="s">
        <v>567</v>
      </c>
      <c r="G914" s="267">
        <v>89.47</v>
      </c>
      <c r="H914" s="267"/>
      <c r="I914" s="267"/>
      <c r="J914" s="267"/>
      <c r="K914" s="267"/>
      <c r="L914" s="268"/>
      <c r="M914" s="275"/>
      <c r="N914" s="267"/>
      <c r="O914" s="267"/>
      <c r="P914" s="275"/>
      <c r="Q914" s="269"/>
      <c r="R914" s="270">
        <v>1.1220000000000001</v>
      </c>
      <c r="S914" s="270"/>
      <c r="T914" s="271">
        <v>3.67</v>
      </c>
      <c r="U914" s="267"/>
      <c r="V914" s="268"/>
      <c r="W914" s="267"/>
      <c r="X914" s="270"/>
      <c r="Y914" s="274"/>
      <c r="Z914" s="290"/>
      <c r="AA914" s="274">
        <v>0</v>
      </c>
      <c r="AB914" s="274"/>
      <c r="AC914" s="274">
        <v>0</v>
      </c>
      <c r="AD914" s="265"/>
      <c r="AE914" s="274"/>
      <c r="AF914" s="274"/>
      <c r="AG914" s="275"/>
      <c r="AH914" s="274"/>
      <c r="AI914" s="274"/>
      <c r="AJ914" s="275"/>
      <c r="AK914" s="270"/>
      <c r="AL914" s="274"/>
      <c r="AM914" s="275"/>
      <c r="AN914" s="274"/>
      <c r="AO914" s="275"/>
      <c r="AP914" s="274"/>
      <c r="AQ914" s="277">
        <f t="shared" si="129"/>
        <v>3</v>
      </c>
      <c r="AR914" s="275" t="s">
        <v>1322</v>
      </c>
      <c r="AS914" s="267"/>
      <c r="AT914" s="273" t="s">
        <v>1823</v>
      </c>
      <c r="AU914" s="272"/>
      <c r="AV914" s="267" t="s">
        <v>1805</v>
      </c>
      <c r="AW914" s="268"/>
      <c r="AX914" s="273"/>
      <c r="AY914" s="273"/>
      <c r="AZ914" s="275"/>
      <c r="BA914" s="268"/>
      <c r="BB914" s="268"/>
      <c r="BC914" s="268"/>
      <c r="BD914" s="268"/>
      <c r="BE914" s="267"/>
      <c r="BF914" s="275"/>
      <c r="BG914" s="275"/>
      <c r="BH914" s="275"/>
      <c r="BI914" s="275"/>
      <c r="BJ914" s="278">
        <v>45740</v>
      </c>
      <c r="BK914" s="279">
        <v>45740</v>
      </c>
      <c r="BL914" s="431" t="s">
        <v>3156</v>
      </c>
      <c r="BM914" s="272"/>
      <c r="BN914" s="422">
        <v>2</v>
      </c>
      <c r="BO914" s="422">
        <v>7</v>
      </c>
      <c r="BP914" s="303"/>
      <c r="BQ914" s="293">
        <v>45738</v>
      </c>
      <c r="BR914" s="284">
        <v>0.13194444444444445</v>
      </c>
      <c r="BS914" s="280" t="str">
        <f>IF(_DBcomps[[#This Row],[Problem]]="","Yes","No")</f>
        <v>Yes</v>
      </c>
      <c r="BT914" s="273"/>
      <c r="BU914" s="273"/>
      <c r="BV914" s="273">
        <v>1</v>
      </c>
      <c r="BW914" s="273"/>
      <c r="BX914" s="273">
        <v>22</v>
      </c>
      <c r="BY914" s="279" t="s">
        <v>1276</v>
      </c>
      <c r="BZ914" s="267"/>
      <c r="CA914" s="279"/>
      <c r="CB914" s="279"/>
      <c r="CC914" s="279"/>
      <c r="CD914" s="1283"/>
      <c r="CE914" s="245"/>
      <c r="CF914" s="245"/>
      <c r="CG914" s="245"/>
    </row>
    <row r="915" spans="1:85">
      <c r="A915" s="265" t="s">
        <v>77</v>
      </c>
      <c r="B915" s="2" t="s">
        <v>1821</v>
      </c>
      <c r="C915" s="2" t="s">
        <v>503</v>
      </c>
      <c r="D915" s="265" t="s">
        <v>3157</v>
      </c>
      <c r="E915" s="265">
        <v>45742</v>
      </c>
      <c r="F915" s="266" t="s">
        <v>567</v>
      </c>
      <c r="G915" s="267">
        <v>90.35</v>
      </c>
      <c r="H915" s="267"/>
      <c r="I915" s="267"/>
      <c r="J915" s="267"/>
      <c r="K915" s="267"/>
      <c r="L915" s="268"/>
      <c r="M915" s="275"/>
      <c r="N915" s="267"/>
      <c r="O915" s="267"/>
      <c r="P915" s="275"/>
      <c r="Q915" s="269"/>
      <c r="R915" s="270">
        <v>1.129</v>
      </c>
      <c r="S915" s="270"/>
      <c r="T915" s="271">
        <v>3.39</v>
      </c>
      <c r="U915" s="267"/>
      <c r="V915" s="268"/>
      <c r="W915" s="267"/>
      <c r="X915" s="270"/>
      <c r="Y915" s="274"/>
      <c r="Z915" s="290"/>
      <c r="AA915" s="274">
        <v>0</v>
      </c>
      <c r="AB915" s="274"/>
      <c r="AC915" s="274">
        <v>0</v>
      </c>
      <c r="AD915" s="265"/>
      <c r="AE915" s="274"/>
      <c r="AF915" s="274"/>
      <c r="AG915" s="275"/>
      <c r="AH915" s="274"/>
      <c r="AI915" s="274"/>
      <c r="AJ915" s="275"/>
      <c r="AK915" s="270"/>
      <c r="AL915" s="274"/>
      <c r="AM915" s="275"/>
      <c r="AN915" s="274"/>
      <c r="AO915" s="275"/>
      <c r="AP915" s="274"/>
      <c r="AQ915" s="277">
        <f t="shared" si="129"/>
        <v>3</v>
      </c>
      <c r="AR915" s="275" t="s">
        <v>2663</v>
      </c>
      <c r="AS915" s="267"/>
      <c r="AT915" s="273" t="s">
        <v>1823</v>
      </c>
      <c r="AU915" s="272"/>
      <c r="AV915" s="267" t="s">
        <v>1805</v>
      </c>
      <c r="AW915" s="268"/>
      <c r="AX915" s="273"/>
      <c r="AY915" s="273"/>
      <c r="AZ915" s="275"/>
      <c r="BA915" s="268"/>
      <c r="BB915" s="268"/>
      <c r="BC915" s="268"/>
      <c r="BD915" s="268"/>
      <c r="BE915" s="267"/>
      <c r="BF915" s="275"/>
      <c r="BG915" s="275"/>
      <c r="BH915" s="275"/>
      <c r="BI915" s="275"/>
      <c r="BJ915" s="278">
        <v>45742</v>
      </c>
      <c r="BK915" s="279">
        <v>45742</v>
      </c>
      <c r="BL915" s="431" t="s">
        <v>3158</v>
      </c>
      <c r="BM915" s="272"/>
      <c r="BN915" s="422">
        <v>2</v>
      </c>
      <c r="BO915" s="422">
        <v>7</v>
      </c>
      <c r="BP915" s="303"/>
      <c r="BQ915" s="293">
        <v>45741</v>
      </c>
      <c r="BR915" s="284">
        <v>0.63541666666666663</v>
      </c>
      <c r="BS915" s="280" t="str">
        <f>IF(_DBcomps[[#This Row],[Problem]]="","Yes","No")</f>
        <v>Yes</v>
      </c>
      <c r="BT915" s="273"/>
      <c r="BU915" s="273"/>
      <c r="BV915" s="273">
        <v>1</v>
      </c>
      <c r="BW915" s="273"/>
      <c r="BX915" s="273">
        <v>22</v>
      </c>
      <c r="BY915" s="279" t="s">
        <v>1276</v>
      </c>
      <c r="BZ915" s="267"/>
      <c r="CA915" s="279"/>
      <c r="CB915" s="279"/>
      <c r="CC915" s="279"/>
      <c r="CD915" s="1283"/>
      <c r="CE915" s="245"/>
      <c r="CF915" s="245"/>
      <c r="CG915" s="245"/>
    </row>
    <row r="916" spans="1:85">
      <c r="A916" s="265" t="s">
        <v>77</v>
      </c>
      <c r="B916" s="2" t="s">
        <v>1821</v>
      </c>
      <c r="C916" s="2" t="s">
        <v>503</v>
      </c>
      <c r="D916" s="265" t="s">
        <v>3571</v>
      </c>
      <c r="E916" s="265">
        <v>45772</v>
      </c>
      <c r="F916" s="266" t="s">
        <v>567</v>
      </c>
      <c r="G916" s="267">
        <v>88.94</v>
      </c>
      <c r="H916" s="267"/>
      <c r="I916" s="267"/>
      <c r="J916" s="267"/>
      <c r="K916" s="267"/>
      <c r="L916" s="268"/>
      <c r="M916" s="275"/>
      <c r="N916" s="267"/>
      <c r="O916" s="267"/>
      <c r="P916" s="275"/>
      <c r="Q916" s="269"/>
      <c r="R916" s="270">
        <v>1.125</v>
      </c>
      <c r="S916" s="270"/>
      <c r="T916" s="271">
        <v>3.51</v>
      </c>
      <c r="U916" s="267"/>
      <c r="V916" s="268"/>
      <c r="W916" s="267"/>
      <c r="X916" s="270"/>
      <c r="Y916" s="274"/>
      <c r="Z916" s="290"/>
      <c r="AA916" s="274">
        <v>0</v>
      </c>
      <c r="AB916" s="274"/>
      <c r="AC916" s="274">
        <v>0</v>
      </c>
      <c r="AD916" s="265"/>
      <c r="AE916" s="274"/>
      <c r="AF916" s="274"/>
      <c r="AG916" s="275"/>
      <c r="AH916" s="274"/>
      <c r="AI916" s="274"/>
      <c r="AJ916" s="275"/>
      <c r="AK916" s="270"/>
      <c r="AL916" s="274"/>
      <c r="AM916" s="275"/>
      <c r="AN916" s="274"/>
      <c r="AO916" s="275"/>
      <c r="AP916" s="274"/>
      <c r="AQ916" s="277">
        <f t="shared" si="129"/>
        <v>4</v>
      </c>
      <c r="AR916" s="275" t="s">
        <v>1322</v>
      </c>
      <c r="AS916" s="267"/>
      <c r="AT916" s="273" t="s">
        <v>1823</v>
      </c>
      <c r="AU916" s="272"/>
      <c r="AV916" s="267" t="s">
        <v>1805</v>
      </c>
      <c r="AW916" s="268"/>
      <c r="AX916" s="273"/>
      <c r="AY916" s="273"/>
      <c r="AZ916" s="275"/>
      <c r="BA916" s="268"/>
      <c r="BB916" s="268"/>
      <c r="BC916" s="268"/>
      <c r="BD916" s="268"/>
      <c r="BE916" s="267"/>
      <c r="BF916" s="275"/>
      <c r="BG916" s="275"/>
      <c r="BH916" s="275"/>
      <c r="BI916" s="275"/>
      <c r="BJ916" s="278">
        <v>45772</v>
      </c>
      <c r="BK916" s="279">
        <v>45772</v>
      </c>
      <c r="BL916" s="431" t="s">
        <v>3572</v>
      </c>
      <c r="BM916" s="272"/>
      <c r="BN916" s="422">
        <v>2</v>
      </c>
      <c r="BO916" s="422">
        <v>7</v>
      </c>
      <c r="BP916" s="303"/>
      <c r="BQ916" s="293">
        <v>45771</v>
      </c>
      <c r="BR916" s="284">
        <v>0.62847222222222221</v>
      </c>
      <c r="BS916" s="280" t="str">
        <f>IF(_DBcomps[[#This Row],[Problem]]="","Yes","No")</f>
        <v>Yes</v>
      </c>
      <c r="BT916" s="273"/>
      <c r="BU916" s="273"/>
      <c r="BV916" s="273">
        <v>1</v>
      </c>
      <c r="BW916" s="273"/>
      <c r="BX916" s="273">
        <v>2</v>
      </c>
      <c r="BY916" s="279" t="s">
        <v>1276</v>
      </c>
      <c r="BZ916" s="267"/>
      <c r="CA916" s="279"/>
      <c r="CB916" s="279"/>
      <c r="CC916" s="279"/>
      <c r="CD916" s="1283"/>
      <c r="CE916" s="245"/>
      <c r="CF916" s="245"/>
      <c r="CG916" s="245"/>
    </row>
    <row r="917" spans="1:85">
      <c r="A917" s="265" t="s">
        <v>77</v>
      </c>
      <c r="B917" s="2" t="s">
        <v>1821</v>
      </c>
      <c r="C917" s="2" t="s">
        <v>503</v>
      </c>
      <c r="D917" s="265" t="s">
        <v>3573</v>
      </c>
      <c r="E917" s="1188">
        <v>45775</v>
      </c>
      <c r="F917" s="266" t="s">
        <v>567</v>
      </c>
      <c r="G917" s="1189">
        <v>86.94</v>
      </c>
      <c r="H917" s="1189"/>
      <c r="I917" s="1189"/>
      <c r="J917" s="1189"/>
      <c r="K917" s="1189"/>
      <c r="L917" s="1190"/>
      <c r="M917" s="1191"/>
      <c r="N917" s="1189"/>
      <c r="O917" s="1189"/>
      <c r="P917" s="1191"/>
      <c r="Q917" s="1192"/>
      <c r="R917" s="1193">
        <v>1.125</v>
      </c>
      <c r="S917" s="1193"/>
      <c r="T917" s="1194">
        <v>3.29</v>
      </c>
      <c r="U917" s="1189"/>
      <c r="V917" s="1190"/>
      <c r="W917" s="1189"/>
      <c r="X917" s="1193"/>
      <c r="Y917" s="1195"/>
      <c r="Z917" s="1196"/>
      <c r="AA917" s="1195">
        <v>0</v>
      </c>
      <c r="AB917" s="1195"/>
      <c r="AC917" s="1195">
        <v>0</v>
      </c>
      <c r="AD917" s="1188"/>
      <c r="AE917" s="1195"/>
      <c r="AF917" s="1195"/>
      <c r="AG917" s="1191"/>
      <c r="AH917" s="1195"/>
      <c r="AI917" s="1195"/>
      <c r="AJ917" s="1191"/>
      <c r="AK917" s="1193"/>
      <c r="AL917" s="1195"/>
      <c r="AM917" s="1191"/>
      <c r="AN917" s="1195"/>
      <c r="AO917" s="1191"/>
      <c r="AP917" s="1195"/>
      <c r="AQ917" s="1197">
        <f t="shared" ref="AQ917:AQ929" si="130">MONTH(E917)</f>
        <v>4</v>
      </c>
      <c r="AR917" s="275" t="s">
        <v>1322</v>
      </c>
      <c r="AS917" s="1189"/>
      <c r="AT917" s="273" t="s">
        <v>1823</v>
      </c>
      <c r="AU917" s="1199"/>
      <c r="AV917" s="267" t="s">
        <v>1805</v>
      </c>
      <c r="AW917" s="1190"/>
      <c r="AX917" s="1198"/>
      <c r="AY917" s="1198"/>
      <c r="AZ917" s="1191"/>
      <c r="BA917" s="268"/>
      <c r="BB917" s="1190"/>
      <c r="BC917" s="1190"/>
      <c r="BD917" s="1190"/>
      <c r="BE917" s="1189"/>
      <c r="BF917" s="1191"/>
      <c r="BG917" s="1191"/>
      <c r="BH917" s="1191"/>
      <c r="BI917" s="1191"/>
      <c r="BJ917" s="1200">
        <v>45775</v>
      </c>
      <c r="BK917" s="1201">
        <v>45775</v>
      </c>
      <c r="BL917" s="431" t="s">
        <v>3574</v>
      </c>
      <c r="BM917" s="1199"/>
      <c r="BN917" s="1202">
        <v>2</v>
      </c>
      <c r="BO917" s="1202">
        <v>7</v>
      </c>
      <c r="BP917" s="1203"/>
      <c r="BQ917" s="1204">
        <v>45772</v>
      </c>
      <c r="BR917" s="1205">
        <v>0.12013888888888889</v>
      </c>
      <c r="BS917" s="1206" t="str">
        <f>IF(_DBcomps[[#This Row],[Problem]]="","Yes","No")</f>
        <v>Yes</v>
      </c>
      <c r="BT917" s="273"/>
      <c r="BU917" s="1198"/>
      <c r="BV917" s="1198">
        <v>1</v>
      </c>
      <c r="BW917" s="1198"/>
      <c r="BX917" s="1198">
        <v>2</v>
      </c>
      <c r="BY917" s="1201" t="s">
        <v>1276</v>
      </c>
      <c r="BZ917" s="1189"/>
      <c r="CA917" s="1201"/>
      <c r="CB917" s="1201"/>
      <c r="CC917" s="1201"/>
      <c r="CD917" s="1437"/>
      <c r="CE917" s="245"/>
      <c r="CF917" s="245"/>
      <c r="CG917" s="245"/>
    </row>
    <row r="918" spans="1:85">
      <c r="A918" s="265" t="s">
        <v>77</v>
      </c>
      <c r="B918" s="2" t="s">
        <v>1821</v>
      </c>
      <c r="C918" s="2" t="s">
        <v>503</v>
      </c>
      <c r="D918" s="265" t="s">
        <v>3575</v>
      </c>
      <c r="E918" s="1188">
        <v>45775</v>
      </c>
      <c r="F918" s="266" t="s">
        <v>567</v>
      </c>
      <c r="G918" s="1189">
        <v>86.9</v>
      </c>
      <c r="H918" s="1189"/>
      <c r="I918" s="1189"/>
      <c r="J918" s="1189"/>
      <c r="K918" s="1189"/>
      <c r="L918" s="1190"/>
      <c r="M918" s="1191"/>
      <c r="N918" s="1189"/>
      <c r="O918" s="1189"/>
      <c r="P918" s="1191"/>
      <c r="Q918" s="1192"/>
      <c r="R918" s="1193">
        <v>1.1259999999999999</v>
      </c>
      <c r="S918" s="1193"/>
      <c r="T918" s="1194">
        <v>3.7</v>
      </c>
      <c r="U918" s="1189"/>
      <c r="V918" s="1190"/>
      <c r="W918" s="1189"/>
      <c r="X918" s="1193"/>
      <c r="Y918" s="1195"/>
      <c r="Z918" s="1196"/>
      <c r="AA918" s="1195">
        <v>0</v>
      </c>
      <c r="AB918" s="1195"/>
      <c r="AC918" s="1195">
        <v>0</v>
      </c>
      <c r="AD918" s="1188"/>
      <c r="AE918" s="1195"/>
      <c r="AF918" s="1195"/>
      <c r="AG918" s="1191"/>
      <c r="AH918" s="1195"/>
      <c r="AI918" s="1195"/>
      <c r="AJ918" s="1191"/>
      <c r="AK918" s="1193"/>
      <c r="AL918" s="1195"/>
      <c r="AM918" s="1191"/>
      <c r="AN918" s="1195"/>
      <c r="AO918" s="1191"/>
      <c r="AP918" s="1195"/>
      <c r="AQ918" s="1197">
        <f t="shared" si="130"/>
        <v>4</v>
      </c>
      <c r="AR918" s="275" t="s">
        <v>1322</v>
      </c>
      <c r="AS918" s="1189"/>
      <c r="AT918" s="273" t="s">
        <v>1823</v>
      </c>
      <c r="AU918" s="1199"/>
      <c r="AV918" s="267" t="s">
        <v>1805</v>
      </c>
      <c r="AW918" s="1190"/>
      <c r="AX918" s="1198"/>
      <c r="AY918" s="1198"/>
      <c r="AZ918" s="1191"/>
      <c r="BA918" s="268"/>
      <c r="BB918" s="1190"/>
      <c r="BC918" s="1190"/>
      <c r="BD918" s="1190"/>
      <c r="BE918" s="1189"/>
      <c r="BF918" s="1191"/>
      <c r="BG918" s="1191"/>
      <c r="BH918" s="1191"/>
      <c r="BI918" s="1191"/>
      <c r="BJ918" s="1200">
        <v>45775</v>
      </c>
      <c r="BK918" s="1201">
        <v>45775</v>
      </c>
      <c r="BL918" s="431" t="s">
        <v>3576</v>
      </c>
      <c r="BM918" s="1199"/>
      <c r="BN918" s="1202">
        <v>2</v>
      </c>
      <c r="BO918" s="1202">
        <v>7</v>
      </c>
      <c r="BP918" s="1203"/>
      <c r="BQ918" s="1204">
        <v>45772</v>
      </c>
      <c r="BR918" s="1205">
        <v>0.6875</v>
      </c>
      <c r="BS918" s="1206" t="str">
        <f>IF(_DBcomps[[#This Row],[Problem]]="","Yes","No")</f>
        <v>Yes</v>
      </c>
      <c r="BT918" s="273"/>
      <c r="BU918" s="1198"/>
      <c r="BV918" s="1198">
        <v>1</v>
      </c>
      <c r="BW918" s="1198"/>
      <c r="BX918" s="1198">
        <v>2</v>
      </c>
      <c r="BY918" s="1201" t="s">
        <v>1276</v>
      </c>
      <c r="BZ918" s="1189"/>
      <c r="CA918" s="1201"/>
      <c r="CB918" s="1201"/>
      <c r="CC918" s="1201"/>
      <c r="CD918" s="1437"/>
      <c r="CE918" s="245"/>
      <c r="CF918" s="245"/>
      <c r="CG918" s="245"/>
    </row>
    <row r="919" spans="1:85">
      <c r="A919" s="265" t="s">
        <v>77</v>
      </c>
      <c r="B919" s="2" t="s">
        <v>1821</v>
      </c>
      <c r="C919" s="2" t="s">
        <v>503</v>
      </c>
      <c r="D919" s="265" t="s">
        <v>3677</v>
      </c>
      <c r="E919" s="1188">
        <v>45775</v>
      </c>
      <c r="F919" s="266" t="s">
        <v>567</v>
      </c>
      <c r="G919" s="1189">
        <v>88.18</v>
      </c>
      <c r="H919" s="1189"/>
      <c r="I919" s="1189"/>
      <c r="J919" s="1189"/>
      <c r="K919" s="1189"/>
      <c r="L919" s="1190"/>
      <c r="M919" s="1191"/>
      <c r="N919" s="1189"/>
      <c r="O919" s="1189"/>
      <c r="P919" s="1191"/>
      <c r="Q919" s="1192"/>
      <c r="R919" s="1193">
        <v>1.1240000000000001</v>
      </c>
      <c r="S919" s="1193"/>
      <c r="T919" s="1194">
        <v>3.56</v>
      </c>
      <c r="U919" s="1189"/>
      <c r="V919" s="1190"/>
      <c r="W919" s="1189"/>
      <c r="X919" s="1193"/>
      <c r="Y919" s="1195"/>
      <c r="Z919" s="1196"/>
      <c r="AA919" s="1195">
        <v>0</v>
      </c>
      <c r="AB919" s="1195"/>
      <c r="AC919" s="1195">
        <v>0</v>
      </c>
      <c r="AD919" s="1188"/>
      <c r="AE919" s="1195"/>
      <c r="AF919" s="1195"/>
      <c r="AG919" s="1191"/>
      <c r="AH919" s="1195"/>
      <c r="AI919" s="1195"/>
      <c r="AJ919" s="1191"/>
      <c r="AK919" s="1193"/>
      <c r="AL919" s="1195"/>
      <c r="AM919" s="1191"/>
      <c r="AN919" s="1195"/>
      <c r="AO919" s="1191"/>
      <c r="AP919" s="1195"/>
      <c r="AQ919" s="1197">
        <f t="shared" si="130"/>
        <v>4</v>
      </c>
      <c r="AR919" s="275" t="s">
        <v>1322</v>
      </c>
      <c r="AS919" s="1189"/>
      <c r="AT919" s="273" t="s">
        <v>1823</v>
      </c>
      <c r="AU919" s="1199"/>
      <c r="AV919" s="267" t="s">
        <v>1805</v>
      </c>
      <c r="AW919" s="1190"/>
      <c r="AX919" s="1198"/>
      <c r="AY919" s="1198"/>
      <c r="AZ919" s="1191"/>
      <c r="BA919" s="268"/>
      <c r="BB919" s="1190"/>
      <c r="BC919" s="1190"/>
      <c r="BD919" s="1190"/>
      <c r="BE919" s="1189"/>
      <c r="BF919" s="1191"/>
      <c r="BG919" s="1191"/>
      <c r="BH919" s="1191"/>
      <c r="BI919" s="1191"/>
      <c r="BJ919" s="1200">
        <v>45775</v>
      </c>
      <c r="BK919" s="1201">
        <v>45775</v>
      </c>
      <c r="BL919" s="431" t="s">
        <v>3678</v>
      </c>
      <c r="BM919" s="1199"/>
      <c r="BN919" s="1202">
        <v>2</v>
      </c>
      <c r="BO919" s="1202">
        <v>7</v>
      </c>
      <c r="BP919" s="1203"/>
      <c r="BQ919" s="1204">
        <v>45773</v>
      </c>
      <c r="BR919" s="1205">
        <v>0.17847222222222223</v>
      </c>
      <c r="BS919" s="1206" t="str">
        <f>IF(_DBcomps[[#This Row],[Problem]]="","Yes","No")</f>
        <v>Yes</v>
      </c>
      <c r="BT919" s="273"/>
      <c r="BU919" s="1198"/>
      <c r="BV919" s="1198">
        <v>1</v>
      </c>
      <c r="BW919" s="1198"/>
      <c r="BX919" s="1198">
        <v>2</v>
      </c>
      <c r="BY919" s="1201" t="s">
        <v>1276</v>
      </c>
      <c r="BZ919" s="1189"/>
      <c r="CA919" s="1201"/>
      <c r="CB919" s="1201"/>
      <c r="CC919" s="1201"/>
      <c r="CD919" s="1437"/>
      <c r="CE919" s="245"/>
      <c r="CF919" s="245"/>
      <c r="CG919" s="245"/>
    </row>
    <row r="920" spans="1:85">
      <c r="A920" s="265" t="s">
        <v>77</v>
      </c>
      <c r="B920" s="2" t="s">
        <v>1821</v>
      </c>
      <c r="C920" s="2" t="s">
        <v>503</v>
      </c>
      <c r="D920" s="265" t="s">
        <v>3679</v>
      </c>
      <c r="E920" s="1188">
        <v>45777</v>
      </c>
      <c r="F920" s="266" t="s">
        <v>567</v>
      </c>
      <c r="G920" s="1189">
        <v>88.4</v>
      </c>
      <c r="H920" s="1189"/>
      <c r="I920" s="1189"/>
      <c r="J920" s="1189"/>
      <c r="K920" s="1189"/>
      <c r="L920" s="1190"/>
      <c r="M920" s="1191"/>
      <c r="N920" s="1189"/>
      <c r="O920" s="1189"/>
      <c r="P920" s="1191"/>
      <c r="Q920" s="1192"/>
      <c r="R920" s="1193">
        <v>1.1240000000000001</v>
      </c>
      <c r="S920" s="1193"/>
      <c r="T920" s="1194">
        <v>3.75</v>
      </c>
      <c r="U920" s="1189"/>
      <c r="V920" s="1190"/>
      <c r="W920" s="1189"/>
      <c r="X920" s="1193"/>
      <c r="Y920" s="1195"/>
      <c r="Z920" s="1196"/>
      <c r="AA920" s="1195">
        <v>0</v>
      </c>
      <c r="AB920" s="1195"/>
      <c r="AC920" s="1195">
        <v>0</v>
      </c>
      <c r="AD920" s="1188"/>
      <c r="AE920" s="1195"/>
      <c r="AF920" s="1195"/>
      <c r="AG920" s="1191"/>
      <c r="AH920" s="1195"/>
      <c r="AI920" s="1195"/>
      <c r="AJ920" s="1191"/>
      <c r="AK920" s="1193"/>
      <c r="AL920" s="1195"/>
      <c r="AM920" s="1191"/>
      <c r="AN920" s="1195"/>
      <c r="AO920" s="1191"/>
      <c r="AP920" s="1195"/>
      <c r="AQ920" s="1197">
        <f t="shared" si="130"/>
        <v>4</v>
      </c>
      <c r="AR920" s="275" t="s">
        <v>1322</v>
      </c>
      <c r="AS920" s="1189"/>
      <c r="AT920" s="273" t="s">
        <v>1823</v>
      </c>
      <c r="AU920" s="1199"/>
      <c r="AV920" s="267" t="s">
        <v>1805</v>
      </c>
      <c r="AW920" s="1190"/>
      <c r="AX920" s="1198"/>
      <c r="AY920" s="1198"/>
      <c r="AZ920" s="1191"/>
      <c r="BA920" s="268"/>
      <c r="BB920" s="1190"/>
      <c r="BC920" s="1190"/>
      <c r="BD920" s="1190"/>
      <c r="BE920" s="1189"/>
      <c r="BF920" s="1191"/>
      <c r="BG920" s="1191"/>
      <c r="BH920" s="1191"/>
      <c r="BI920" s="1191"/>
      <c r="BJ920" s="1200">
        <v>45777</v>
      </c>
      <c r="BK920" s="1201">
        <v>45777</v>
      </c>
      <c r="BL920" s="431" t="s">
        <v>3680</v>
      </c>
      <c r="BM920" s="1199"/>
      <c r="BN920" s="1202">
        <v>2</v>
      </c>
      <c r="BO920" s="1202">
        <v>7</v>
      </c>
      <c r="BP920" s="1203"/>
      <c r="BQ920" s="1204">
        <v>45775</v>
      </c>
      <c r="BR920" s="1205">
        <v>0.50972222222222219</v>
      </c>
      <c r="BS920" s="1206" t="str">
        <f>IF(_DBcomps[[#This Row],[Problem]]="","Yes","No")</f>
        <v>Yes</v>
      </c>
      <c r="BT920" s="273"/>
      <c r="BU920" s="1198"/>
      <c r="BV920" s="1198">
        <v>1</v>
      </c>
      <c r="BW920" s="1198"/>
      <c r="BX920" s="1198">
        <v>2</v>
      </c>
      <c r="BY920" s="1201" t="s">
        <v>1276</v>
      </c>
      <c r="BZ920" s="1189"/>
      <c r="CA920" s="1201"/>
      <c r="CB920" s="1201"/>
      <c r="CC920" s="1201"/>
      <c r="CD920" s="1437"/>
      <c r="CE920" s="245"/>
      <c r="CF920" s="245"/>
      <c r="CG920" s="245"/>
    </row>
    <row r="921" spans="1:85">
      <c r="A921" s="265" t="s">
        <v>77</v>
      </c>
      <c r="B921" s="2" t="s">
        <v>1821</v>
      </c>
      <c r="C921" s="2" t="s">
        <v>503</v>
      </c>
      <c r="D921" s="265" t="s">
        <v>3681</v>
      </c>
      <c r="E921" s="1188">
        <v>45776</v>
      </c>
      <c r="F921" s="266" t="s">
        <v>567</v>
      </c>
      <c r="G921" s="1189">
        <v>88.74</v>
      </c>
      <c r="H921" s="1189"/>
      <c r="I921" s="1189"/>
      <c r="J921" s="1189"/>
      <c r="K921" s="1189"/>
      <c r="L921" s="1190"/>
      <c r="M921" s="1191"/>
      <c r="N921" s="1189"/>
      <c r="O921" s="1189"/>
      <c r="P921" s="1191"/>
      <c r="Q921" s="1192"/>
      <c r="R921" s="1193">
        <v>1.125</v>
      </c>
      <c r="S921" s="1193"/>
      <c r="T921" s="1194">
        <v>3.49</v>
      </c>
      <c r="U921" s="1189"/>
      <c r="V921" s="1190"/>
      <c r="W921" s="1189"/>
      <c r="X921" s="1193"/>
      <c r="Y921" s="1195"/>
      <c r="Z921" s="1196"/>
      <c r="AA921" s="1195">
        <v>0</v>
      </c>
      <c r="AB921" s="1195"/>
      <c r="AC921" s="1195">
        <v>0</v>
      </c>
      <c r="AD921" s="1188"/>
      <c r="AE921" s="1195"/>
      <c r="AF921" s="1195"/>
      <c r="AG921" s="1191"/>
      <c r="AH921" s="1195"/>
      <c r="AI921" s="1195"/>
      <c r="AJ921" s="1191"/>
      <c r="AK921" s="1193"/>
      <c r="AL921" s="1195"/>
      <c r="AM921" s="1191"/>
      <c r="AN921" s="1195"/>
      <c r="AO921" s="1191"/>
      <c r="AP921" s="1195"/>
      <c r="AQ921" s="1197">
        <f t="shared" si="130"/>
        <v>4</v>
      </c>
      <c r="AR921" s="275" t="s">
        <v>1322</v>
      </c>
      <c r="AS921" s="1189"/>
      <c r="AT921" s="273" t="s">
        <v>1823</v>
      </c>
      <c r="AU921" s="1199"/>
      <c r="AV921" s="267" t="s">
        <v>1805</v>
      </c>
      <c r="AW921" s="1190"/>
      <c r="AX921" s="1198"/>
      <c r="AY921" s="1198"/>
      <c r="AZ921" s="1191"/>
      <c r="BA921" s="268"/>
      <c r="BB921" s="1190"/>
      <c r="BC921" s="1190"/>
      <c r="BD921" s="1190"/>
      <c r="BE921" s="1189"/>
      <c r="BF921" s="1191"/>
      <c r="BG921" s="1191"/>
      <c r="BH921" s="1191"/>
      <c r="BI921" s="1191"/>
      <c r="BJ921" s="1200">
        <v>45776</v>
      </c>
      <c r="BK921" s="1201">
        <v>45776</v>
      </c>
      <c r="BL921" s="431" t="s">
        <v>3682</v>
      </c>
      <c r="BM921" s="1199"/>
      <c r="BN921" s="1202">
        <v>2</v>
      </c>
      <c r="BO921" s="1202">
        <v>7</v>
      </c>
      <c r="BP921" s="1203"/>
      <c r="BQ921" s="1204">
        <v>45775</v>
      </c>
      <c r="BR921" s="1205">
        <v>0.75</v>
      </c>
      <c r="BS921" s="1206" t="str">
        <f>IF(_DBcomps[[#This Row],[Problem]]="","Yes","No")</f>
        <v>Yes</v>
      </c>
      <c r="BT921" s="273"/>
      <c r="BU921" s="1198"/>
      <c r="BV921" s="1198">
        <v>1</v>
      </c>
      <c r="BW921" s="1198"/>
      <c r="BX921" s="1198">
        <v>2</v>
      </c>
      <c r="BY921" s="1201" t="s">
        <v>1276</v>
      </c>
      <c r="BZ921" s="1189"/>
      <c r="CA921" s="1201"/>
      <c r="CB921" s="1201"/>
      <c r="CC921" s="1201"/>
      <c r="CD921" s="1437"/>
      <c r="CE921" s="245"/>
      <c r="CF921" s="245"/>
      <c r="CG921" s="245"/>
    </row>
    <row r="922" spans="1:85">
      <c r="A922" s="265" t="s">
        <v>77</v>
      </c>
      <c r="B922" s="2" t="s">
        <v>1821</v>
      </c>
      <c r="C922" s="2" t="s">
        <v>503</v>
      </c>
      <c r="D922" s="265" t="s">
        <v>3701</v>
      </c>
      <c r="E922" s="1188">
        <v>45777</v>
      </c>
      <c r="F922" s="266" t="s">
        <v>567</v>
      </c>
      <c r="G922" s="1189">
        <v>89.79</v>
      </c>
      <c r="H922" s="1189"/>
      <c r="I922" s="1189"/>
      <c r="J922" s="1189"/>
      <c r="K922" s="1189"/>
      <c r="L922" s="1190"/>
      <c r="M922" s="1191"/>
      <c r="N922" s="1189"/>
      <c r="O922" s="1189"/>
      <c r="P922" s="1191"/>
      <c r="Q922" s="1192"/>
      <c r="R922" s="1193">
        <v>1.1240000000000001</v>
      </c>
      <c r="S922" s="1193"/>
      <c r="T922" s="1194">
        <v>3.47</v>
      </c>
      <c r="U922" s="1189"/>
      <c r="V922" s="1190"/>
      <c r="W922" s="1189"/>
      <c r="X922" s="1193"/>
      <c r="Y922" s="1195"/>
      <c r="Z922" s="1196"/>
      <c r="AA922" s="1195">
        <v>0</v>
      </c>
      <c r="AB922" s="1195"/>
      <c r="AC922" s="1195">
        <v>0</v>
      </c>
      <c r="AD922" s="1188"/>
      <c r="AE922" s="1195"/>
      <c r="AF922" s="1195"/>
      <c r="AG922" s="1191"/>
      <c r="AH922" s="1195"/>
      <c r="AI922" s="1195"/>
      <c r="AJ922" s="1191"/>
      <c r="AK922" s="1193"/>
      <c r="AL922" s="1195"/>
      <c r="AM922" s="1191"/>
      <c r="AN922" s="1195"/>
      <c r="AO922" s="1191"/>
      <c r="AP922" s="1195"/>
      <c r="AQ922" s="1197">
        <f t="shared" si="130"/>
        <v>4</v>
      </c>
      <c r="AR922" s="275" t="s">
        <v>1322</v>
      </c>
      <c r="AS922" s="1189"/>
      <c r="AT922" s="273" t="s">
        <v>1823</v>
      </c>
      <c r="AU922" s="1199"/>
      <c r="AV922" s="267" t="s">
        <v>1805</v>
      </c>
      <c r="AW922" s="1190"/>
      <c r="AX922" s="1198"/>
      <c r="AY922" s="1198"/>
      <c r="AZ922" s="1191"/>
      <c r="BA922" s="268"/>
      <c r="BB922" s="1190"/>
      <c r="BC922" s="1190"/>
      <c r="BD922" s="1190"/>
      <c r="BE922" s="1189"/>
      <c r="BF922" s="1191"/>
      <c r="BG922" s="1191"/>
      <c r="BH922" s="1191"/>
      <c r="BI922" s="1191"/>
      <c r="BJ922" s="1200">
        <v>45777</v>
      </c>
      <c r="BK922" s="1201">
        <v>45777</v>
      </c>
      <c r="BL922" s="431" t="s">
        <v>3702</v>
      </c>
      <c r="BM922" s="1199"/>
      <c r="BN922" s="1202">
        <v>2</v>
      </c>
      <c r="BO922" s="1202">
        <v>7</v>
      </c>
      <c r="BP922" s="1203"/>
      <c r="BQ922" s="1204">
        <v>45775</v>
      </c>
      <c r="BR922" s="284" t="s">
        <v>2264</v>
      </c>
      <c r="BS922" s="1206" t="str">
        <f>IF(_DBcomps[[#This Row],[Problem]]="","Yes","No")</f>
        <v>Yes</v>
      </c>
      <c r="BT922" s="273"/>
      <c r="BU922" s="1198"/>
      <c r="BV922" s="1198">
        <v>1</v>
      </c>
      <c r="BW922" s="1198"/>
      <c r="BX922" s="1198">
        <v>22</v>
      </c>
      <c r="BY922" s="1201" t="s">
        <v>1276</v>
      </c>
      <c r="BZ922" s="1189"/>
      <c r="CA922" s="1201"/>
      <c r="CB922" s="1201"/>
      <c r="CC922" s="1201"/>
      <c r="CD922" s="1437"/>
      <c r="CE922" s="245"/>
      <c r="CF922" s="245"/>
      <c r="CG922" s="245"/>
    </row>
    <row r="923" spans="1:85">
      <c r="A923" s="265" t="s">
        <v>77</v>
      </c>
      <c r="B923" s="2" t="s">
        <v>1821</v>
      </c>
      <c r="C923" s="2" t="s">
        <v>503</v>
      </c>
      <c r="D923" s="265" t="s">
        <v>3683</v>
      </c>
      <c r="E923" s="1188">
        <v>45776</v>
      </c>
      <c r="F923" s="266" t="s">
        <v>567</v>
      </c>
      <c r="G923" s="1189">
        <v>88.07</v>
      </c>
      <c r="H923" s="1189"/>
      <c r="I923" s="1189"/>
      <c r="J923" s="1189"/>
      <c r="K923" s="1189"/>
      <c r="L923" s="1190"/>
      <c r="M923" s="1191"/>
      <c r="N923" s="1189"/>
      <c r="O923" s="1189"/>
      <c r="P923" s="1191"/>
      <c r="Q923" s="1192"/>
      <c r="R923" s="1193">
        <v>1.1240000000000001</v>
      </c>
      <c r="S923" s="1193"/>
      <c r="T923" s="1194">
        <v>3.75</v>
      </c>
      <c r="U923" s="1189"/>
      <c r="V923" s="1190"/>
      <c r="W923" s="1189"/>
      <c r="X923" s="1193"/>
      <c r="Y923" s="1195"/>
      <c r="Z923" s="1196"/>
      <c r="AA923" s="1195">
        <v>0</v>
      </c>
      <c r="AB923" s="1195"/>
      <c r="AC923" s="1195">
        <v>0</v>
      </c>
      <c r="AD923" s="1188"/>
      <c r="AE923" s="1195"/>
      <c r="AF923" s="1195"/>
      <c r="AG923" s="1191"/>
      <c r="AH923" s="1195"/>
      <c r="AI923" s="1195"/>
      <c r="AJ923" s="1191"/>
      <c r="AK923" s="1193"/>
      <c r="AL923" s="1195"/>
      <c r="AM923" s="1191"/>
      <c r="AN923" s="1195"/>
      <c r="AO923" s="1191"/>
      <c r="AP923" s="1195"/>
      <c r="AQ923" s="1197">
        <f t="shared" si="130"/>
        <v>4</v>
      </c>
      <c r="AR923" s="275" t="s">
        <v>1322</v>
      </c>
      <c r="AS923" s="1189"/>
      <c r="AT923" s="273" t="s">
        <v>1823</v>
      </c>
      <c r="AU923" s="1199"/>
      <c r="AV923" s="267" t="s">
        <v>1805</v>
      </c>
      <c r="AW923" s="1190"/>
      <c r="AX923" s="1198"/>
      <c r="AY923" s="1198"/>
      <c r="AZ923" s="1191"/>
      <c r="BA923" s="268"/>
      <c r="BB923" s="1190"/>
      <c r="BC923" s="1190"/>
      <c r="BD923" s="1190"/>
      <c r="BE923" s="1189"/>
      <c r="BF923" s="1191"/>
      <c r="BG923" s="1191"/>
      <c r="BH923" s="1191"/>
      <c r="BI923" s="1191"/>
      <c r="BJ923" s="1200">
        <v>45776</v>
      </c>
      <c r="BK923" s="1201">
        <v>45776</v>
      </c>
      <c r="BL923" s="431" t="s">
        <v>3684</v>
      </c>
      <c r="BM923" s="1199"/>
      <c r="BN923" s="1202">
        <v>2</v>
      </c>
      <c r="BO923" s="1202">
        <v>7</v>
      </c>
      <c r="BP923" s="1203"/>
      <c r="BQ923" s="1204">
        <v>45776</v>
      </c>
      <c r="BR923" s="1205">
        <v>0.43055555555555558</v>
      </c>
      <c r="BS923" s="1206" t="str">
        <f>IF(_DBcomps[[#This Row],[Problem]]="","Yes","No")</f>
        <v>Yes</v>
      </c>
      <c r="BT923" s="273"/>
      <c r="BU923" s="1198"/>
      <c r="BV923" s="1198">
        <v>1</v>
      </c>
      <c r="BW923" s="1198"/>
      <c r="BX923" s="1198">
        <v>2</v>
      </c>
      <c r="BY923" s="1201" t="s">
        <v>1276</v>
      </c>
      <c r="BZ923" s="1189"/>
      <c r="CA923" s="1201"/>
      <c r="CB923" s="1201"/>
      <c r="CC923" s="1201"/>
      <c r="CD923" s="1437"/>
      <c r="CE923" s="245"/>
      <c r="CF923" s="245"/>
      <c r="CG923" s="245"/>
    </row>
    <row r="924" spans="1:85">
      <c r="A924" s="265" t="s">
        <v>77</v>
      </c>
      <c r="B924" s="2" t="s">
        <v>1821</v>
      </c>
      <c r="C924" s="2" t="s">
        <v>503</v>
      </c>
      <c r="D924" s="265" t="s">
        <v>3685</v>
      </c>
      <c r="E924" s="1188">
        <v>45776</v>
      </c>
      <c r="F924" s="266" t="s">
        <v>567</v>
      </c>
      <c r="G924" s="1189">
        <v>88.07</v>
      </c>
      <c r="H924" s="1189"/>
      <c r="I924" s="1189"/>
      <c r="J924" s="1189"/>
      <c r="K924" s="1189"/>
      <c r="L924" s="1190"/>
      <c r="M924" s="1191"/>
      <c r="N924" s="1189"/>
      <c r="O924" s="1189"/>
      <c r="P924" s="1191"/>
      <c r="Q924" s="1192"/>
      <c r="R924" s="1193">
        <v>1.1240000000000001</v>
      </c>
      <c r="S924" s="1193"/>
      <c r="T924" s="1194">
        <v>3.75</v>
      </c>
      <c r="U924" s="1189"/>
      <c r="V924" s="1190"/>
      <c r="W924" s="1189"/>
      <c r="X924" s="1193"/>
      <c r="Y924" s="1195"/>
      <c r="Z924" s="1196"/>
      <c r="AA924" s="1195">
        <v>0</v>
      </c>
      <c r="AB924" s="1195"/>
      <c r="AC924" s="1195">
        <v>0</v>
      </c>
      <c r="AD924" s="1188"/>
      <c r="AE924" s="1195"/>
      <c r="AF924" s="1195"/>
      <c r="AG924" s="1191"/>
      <c r="AH924" s="1195"/>
      <c r="AI924" s="1195"/>
      <c r="AJ924" s="1191"/>
      <c r="AK924" s="1193"/>
      <c r="AL924" s="1195"/>
      <c r="AM924" s="1191"/>
      <c r="AN924" s="1195"/>
      <c r="AO924" s="1191"/>
      <c r="AP924" s="1195"/>
      <c r="AQ924" s="1197">
        <f t="shared" si="130"/>
        <v>4</v>
      </c>
      <c r="AR924" s="275" t="s">
        <v>1322</v>
      </c>
      <c r="AS924" s="1189"/>
      <c r="AT924" s="273" t="s">
        <v>1823</v>
      </c>
      <c r="AU924" s="1199"/>
      <c r="AV924" s="267" t="s">
        <v>1805</v>
      </c>
      <c r="AW924" s="1190"/>
      <c r="AX924" s="1198"/>
      <c r="AY924" s="1198"/>
      <c r="AZ924" s="1191"/>
      <c r="BA924" s="268"/>
      <c r="BB924" s="1190"/>
      <c r="BC924" s="1190"/>
      <c r="BD924" s="1190"/>
      <c r="BE924" s="1189"/>
      <c r="BF924" s="1191"/>
      <c r="BG924" s="1191"/>
      <c r="BH924" s="1191"/>
      <c r="BI924" s="1191"/>
      <c r="BJ924" s="1200">
        <v>45776</v>
      </c>
      <c r="BK924" s="1201">
        <v>45776</v>
      </c>
      <c r="BL924" s="431" t="s">
        <v>3684</v>
      </c>
      <c r="BM924" s="272" t="s">
        <v>3686</v>
      </c>
      <c r="BN924" s="1202">
        <v>0</v>
      </c>
      <c r="BO924" s="1202">
        <v>7</v>
      </c>
      <c r="BP924" s="1203"/>
      <c r="BQ924" s="1204">
        <v>45776</v>
      </c>
      <c r="BR924" s="1205">
        <v>0.43055555555555558</v>
      </c>
      <c r="BS924" s="1206" t="str">
        <f>IF(_DBcomps[[#This Row],[Problem]]="","Yes","No")</f>
        <v>Yes</v>
      </c>
      <c r="BT924" s="273"/>
      <c r="BU924" s="1198"/>
      <c r="BV924" s="1198">
        <v>0</v>
      </c>
      <c r="BW924" s="1198"/>
      <c r="BX924" s="1198">
        <v>2</v>
      </c>
      <c r="BY924" s="1201" t="s">
        <v>1276</v>
      </c>
      <c r="BZ924" s="1189"/>
      <c r="CA924" s="1201"/>
      <c r="CB924" s="1201"/>
      <c r="CC924" s="1201"/>
      <c r="CD924" s="1437"/>
      <c r="CE924" s="245"/>
      <c r="CF924" s="245"/>
      <c r="CG924" s="245"/>
    </row>
    <row r="925" spans="1:85">
      <c r="A925" s="265" t="s">
        <v>77</v>
      </c>
      <c r="B925" s="2" t="s">
        <v>1821</v>
      </c>
      <c r="C925" s="2" t="s">
        <v>503</v>
      </c>
      <c r="D925" s="265" t="s">
        <v>3687</v>
      </c>
      <c r="E925" s="1188">
        <v>45777</v>
      </c>
      <c r="F925" s="266" t="s">
        <v>567</v>
      </c>
      <c r="G925" s="1189">
        <v>89.44</v>
      </c>
      <c r="H925" s="1189"/>
      <c r="I925" s="1189"/>
      <c r="J925" s="1189"/>
      <c r="K925" s="1189"/>
      <c r="L925" s="1190"/>
      <c r="M925" s="1191"/>
      <c r="N925" s="1189"/>
      <c r="O925" s="1189"/>
      <c r="P925" s="1191"/>
      <c r="Q925" s="1192"/>
      <c r="R925" s="1193">
        <v>1.1279999999999999</v>
      </c>
      <c r="S925" s="1193"/>
      <c r="T925" s="1194">
        <v>3.81</v>
      </c>
      <c r="U925" s="1189"/>
      <c r="V925" s="1190"/>
      <c r="W925" s="1189"/>
      <c r="X925" s="1193"/>
      <c r="Y925" s="1195"/>
      <c r="Z925" s="1196"/>
      <c r="AA925" s="1195">
        <v>0</v>
      </c>
      <c r="AB925" s="1195"/>
      <c r="AC925" s="1195">
        <v>0</v>
      </c>
      <c r="AD925" s="1188"/>
      <c r="AE925" s="1195"/>
      <c r="AF925" s="1195"/>
      <c r="AG925" s="1191"/>
      <c r="AH925" s="1195"/>
      <c r="AI925" s="1195"/>
      <c r="AJ925" s="1191"/>
      <c r="AK925" s="1193"/>
      <c r="AL925" s="1195"/>
      <c r="AM925" s="1191"/>
      <c r="AN925" s="1195"/>
      <c r="AO925" s="1191"/>
      <c r="AP925" s="1195"/>
      <c r="AQ925" s="1197">
        <f t="shared" si="130"/>
        <v>4</v>
      </c>
      <c r="AR925" s="275" t="s">
        <v>1322</v>
      </c>
      <c r="AS925" s="1189"/>
      <c r="AT925" s="273" t="s">
        <v>1823</v>
      </c>
      <c r="AU925" s="1199"/>
      <c r="AV925" s="267" t="s">
        <v>1805</v>
      </c>
      <c r="AW925" s="1190"/>
      <c r="AX925" s="1198"/>
      <c r="AY925" s="1198"/>
      <c r="AZ925" s="1191"/>
      <c r="BA925" s="268"/>
      <c r="BB925" s="1190"/>
      <c r="BC925" s="1190"/>
      <c r="BD925" s="1190"/>
      <c r="BE925" s="1189"/>
      <c r="BF925" s="1191"/>
      <c r="BG925" s="1191"/>
      <c r="BH925" s="1191"/>
      <c r="BI925" s="1191"/>
      <c r="BJ925" s="1200">
        <v>45777</v>
      </c>
      <c r="BK925" s="1201">
        <v>45777</v>
      </c>
      <c r="BL925" s="431" t="s">
        <v>3688</v>
      </c>
      <c r="BM925" s="1199"/>
      <c r="BN925" s="1202">
        <v>2</v>
      </c>
      <c r="BO925" s="1202">
        <v>7</v>
      </c>
      <c r="BP925" s="1203"/>
      <c r="BQ925" s="1204">
        <v>45776</v>
      </c>
      <c r="BR925" s="1205">
        <v>0.8125</v>
      </c>
      <c r="BS925" s="1206" t="str">
        <f>IF(_DBcomps[[#This Row],[Problem]]="","Yes","No")</f>
        <v>Yes</v>
      </c>
      <c r="BT925" s="273"/>
      <c r="BU925" s="1198"/>
      <c r="BV925" s="1198">
        <v>1</v>
      </c>
      <c r="BW925" s="1198"/>
      <c r="BX925" s="1198">
        <v>2</v>
      </c>
      <c r="BY925" s="1201" t="s">
        <v>1276</v>
      </c>
      <c r="BZ925" s="1189"/>
      <c r="CA925" s="1201"/>
      <c r="CB925" s="1201"/>
      <c r="CC925" s="1201"/>
      <c r="CD925" s="1437"/>
      <c r="CE925" s="245"/>
      <c r="CF925" s="245"/>
      <c r="CG925" s="245"/>
    </row>
    <row r="926" spans="1:85">
      <c r="A926" s="265" t="s">
        <v>77</v>
      </c>
      <c r="B926" s="2" t="s">
        <v>1821</v>
      </c>
      <c r="C926" s="2" t="s">
        <v>503</v>
      </c>
      <c r="D926" s="265" t="s">
        <v>3689</v>
      </c>
      <c r="E926" s="1188">
        <v>45777</v>
      </c>
      <c r="F926" s="266" t="s">
        <v>567</v>
      </c>
      <c r="G926" s="1189">
        <v>89.72</v>
      </c>
      <c r="H926" s="1189"/>
      <c r="I926" s="1189"/>
      <c r="J926" s="1189"/>
      <c r="K926" s="1189"/>
      <c r="L926" s="1190"/>
      <c r="M926" s="1191"/>
      <c r="N926" s="1189"/>
      <c r="O926" s="1189"/>
      <c r="P926" s="1191"/>
      <c r="Q926" s="1192"/>
      <c r="R926" s="1193">
        <v>1.121</v>
      </c>
      <c r="S926" s="1193"/>
      <c r="T926" s="1194">
        <v>3.51</v>
      </c>
      <c r="U926" s="1189"/>
      <c r="V926" s="1190"/>
      <c r="W926" s="1189"/>
      <c r="X926" s="1193"/>
      <c r="Y926" s="1195"/>
      <c r="Z926" s="1196"/>
      <c r="AA926" s="1195">
        <v>0</v>
      </c>
      <c r="AB926" s="1195"/>
      <c r="AC926" s="1195">
        <v>0</v>
      </c>
      <c r="AD926" s="1188"/>
      <c r="AE926" s="1195"/>
      <c r="AF926" s="1195"/>
      <c r="AG926" s="1191"/>
      <c r="AH926" s="1195"/>
      <c r="AI926" s="1195"/>
      <c r="AJ926" s="1191"/>
      <c r="AK926" s="1193"/>
      <c r="AL926" s="1195"/>
      <c r="AM926" s="1191"/>
      <c r="AN926" s="1195"/>
      <c r="AO926" s="1191"/>
      <c r="AP926" s="1195"/>
      <c r="AQ926" s="1197">
        <f t="shared" si="130"/>
        <v>4</v>
      </c>
      <c r="AR926" s="275" t="s">
        <v>1322</v>
      </c>
      <c r="AS926" s="1189"/>
      <c r="AT926" s="273" t="s">
        <v>1823</v>
      </c>
      <c r="AU926" s="1199"/>
      <c r="AV926" s="267" t="s">
        <v>1805</v>
      </c>
      <c r="AW926" s="1190"/>
      <c r="AX926" s="1198"/>
      <c r="AY926" s="1198"/>
      <c r="AZ926" s="1191"/>
      <c r="BA926" s="268"/>
      <c r="BB926" s="1190"/>
      <c r="BC926" s="1190"/>
      <c r="BD926" s="1190"/>
      <c r="BE926" s="1189"/>
      <c r="BF926" s="1191"/>
      <c r="BG926" s="275"/>
      <c r="BH926" s="1191"/>
      <c r="BI926" s="1191"/>
      <c r="BJ926" s="1200">
        <v>45777</v>
      </c>
      <c r="BK926" s="1201">
        <v>45777</v>
      </c>
      <c r="BL926" s="431" t="s">
        <v>3692</v>
      </c>
      <c r="BM926" s="1199"/>
      <c r="BN926" s="1202">
        <v>2</v>
      </c>
      <c r="BO926" s="1202">
        <v>7</v>
      </c>
      <c r="BP926" s="1203"/>
      <c r="BQ926" s="1204">
        <v>45777</v>
      </c>
      <c r="BR926" s="1205">
        <v>0.19652777777777777</v>
      </c>
      <c r="BS926" s="1206" t="str">
        <f>IF(_DBcomps[[#This Row],[Problem]]="","Yes","No")</f>
        <v>Yes</v>
      </c>
      <c r="BT926" s="273"/>
      <c r="BU926" s="1198"/>
      <c r="BV926" s="1198">
        <v>1</v>
      </c>
      <c r="BW926" s="1198"/>
      <c r="BX926" s="1198">
        <v>2</v>
      </c>
      <c r="BY926" s="1201" t="s">
        <v>1276</v>
      </c>
      <c r="BZ926" s="1189"/>
      <c r="CA926" s="1201"/>
      <c r="CB926" s="1201"/>
      <c r="CC926" s="1201"/>
      <c r="CD926" s="1437"/>
      <c r="CE926" s="245"/>
      <c r="CF926" s="245"/>
      <c r="CG926" s="245"/>
    </row>
    <row r="927" spans="1:85">
      <c r="A927" s="265" t="s">
        <v>77</v>
      </c>
      <c r="B927" s="2" t="s">
        <v>1821</v>
      </c>
      <c r="C927" s="2" t="s">
        <v>503</v>
      </c>
      <c r="D927" s="265" t="s">
        <v>3690</v>
      </c>
      <c r="E927" s="1188">
        <v>45777</v>
      </c>
      <c r="F927" s="266" t="s">
        <v>567</v>
      </c>
      <c r="G927" s="1189">
        <v>89.72</v>
      </c>
      <c r="H927" s="1189"/>
      <c r="I927" s="1189"/>
      <c r="J927" s="1189"/>
      <c r="K927" s="1189"/>
      <c r="L927" s="1190"/>
      <c r="M927" s="1191"/>
      <c r="N927" s="1189"/>
      <c r="O927" s="1189"/>
      <c r="P927" s="1191"/>
      <c r="Q927" s="1192"/>
      <c r="R927" s="1193">
        <v>1.121</v>
      </c>
      <c r="S927" s="1193"/>
      <c r="T927" s="1194">
        <v>3.51</v>
      </c>
      <c r="U927" s="1189"/>
      <c r="V927" s="1190"/>
      <c r="W927" s="1189"/>
      <c r="X927" s="1193"/>
      <c r="Y927" s="1195"/>
      <c r="Z927" s="1196"/>
      <c r="AA927" s="1195">
        <v>0</v>
      </c>
      <c r="AB927" s="1195"/>
      <c r="AC927" s="1195">
        <v>0</v>
      </c>
      <c r="AD927" s="1188"/>
      <c r="AE927" s="1195"/>
      <c r="AF927" s="1195"/>
      <c r="AG927" s="1191"/>
      <c r="AH927" s="1195"/>
      <c r="AI927" s="1195"/>
      <c r="AJ927" s="1191"/>
      <c r="AK927" s="1193"/>
      <c r="AL927" s="1195"/>
      <c r="AM927" s="1191"/>
      <c r="AN927" s="1195"/>
      <c r="AO927" s="1191"/>
      <c r="AP927" s="1195"/>
      <c r="AQ927" s="1197">
        <f t="shared" si="130"/>
        <v>4</v>
      </c>
      <c r="AR927" s="275" t="s">
        <v>1322</v>
      </c>
      <c r="AS927" s="1189"/>
      <c r="AT927" s="273" t="s">
        <v>1823</v>
      </c>
      <c r="AU927" s="1199"/>
      <c r="AV927" s="267" t="s">
        <v>3691</v>
      </c>
      <c r="AW927" s="1190"/>
      <c r="AX927" s="1198"/>
      <c r="AY927" s="1198"/>
      <c r="AZ927" s="1191"/>
      <c r="BA927" s="268"/>
      <c r="BB927" s="1190"/>
      <c r="BC927" s="1190"/>
      <c r="BD927" s="1190"/>
      <c r="BE927" s="1189"/>
      <c r="BF927" s="1191"/>
      <c r="BG927" s="1191"/>
      <c r="BH927" s="1191"/>
      <c r="BI927" s="1191"/>
      <c r="BJ927" s="1200">
        <v>45777</v>
      </c>
      <c r="BK927" s="1201">
        <v>45777</v>
      </c>
      <c r="BL927" s="431" t="s">
        <v>3692</v>
      </c>
      <c r="BM927" s="272" t="s">
        <v>3686</v>
      </c>
      <c r="BN927" s="1202">
        <v>0</v>
      </c>
      <c r="BO927" s="1202">
        <v>7</v>
      </c>
      <c r="BP927" s="1203"/>
      <c r="BQ927" s="1204">
        <v>45777</v>
      </c>
      <c r="BR927" s="1205">
        <v>0.19652777777777777</v>
      </c>
      <c r="BS927" s="1206" t="str">
        <f>IF(_DBcomps[[#This Row],[Problem]]="","Yes","No")</f>
        <v>Yes</v>
      </c>
      <c r="BT927" s="273"/>
      <c r="BU927" s="1198"/>
      <c r="BV927" s="1198">
        <v>0</v>
      </c>
      <c r="BW927" s="1198"/>
      <c r="BX927" s="1198">
        <v>2</v>
      </c>
      <c r="BY927" s="1201" t="s">
        <v>1276</v>
      </c>
      <c r="BZ927" s="1189"/>
      <c r="CA927" s="1201"/>
      <c r="CB927" s="1201"/>
      <c r="CC927" s="1201"/>
      <c r="CD927" s="1437"/>
      <c r="CE927" s="245"/>
      <c r="CF927" s="245"/>
      <c r="CG927" s="245"/>
    </row>
    <row r="928" spans="1:85">
      <c r="A928" s="265" t="s">
        <v>77</v>
      </c>
      <c r="B928" s="2" t="s">
        <v>1821</v>
      </c>
      <c r="C928" s="2" t="s">
        <v>503</v>
      </c>
      <c r="D928" s="265" t="s">
        <v>3693</v>
      </c>
      <c r="E928" s="1188">
        <v>45778</v>
      </c>
      <c r="F928" s="266" t="s">
        <v>567</v>
      </c>
      <c r="G928" s="1189">
        <v>90.01</v>
      </c>
      <c r="H928" s="1189"/>
      <c r="I928" s="1189"/>
      <c r="J928" s="1189"/>
      <c r="K928" s="1189"/>
      <c r="L928" s="1190"/>
      <c r="M928" s="1191"/>
      <c r="N928" s="1189"/>
      <c r="O928" s="1189"/>
      <c r="P928" s="1191"/>
      <c r="Q928" s="1192"/>
      <c r="R928" s="1193">
        <v>1.125</v>
      </c>
      <c r="S928" s="1193"/>
      <c r="T928" s="1194">
        <v>3.36</v>
      </c>
      <c r="U928" s="1189"/>
      <c r="V928" s="1190"/>
      <c r="W928" s="1189"/>
      <c r="X928" s="1193"/>
      <c r="Y928" s="1195"/>
      <c r="Z928" s="1196"/>
      <c r="AA928" s="1195">
        <v>0</v>
      </c>
      <c r="AB928" s="1195"/>
      <c r="AC928" s="1195">
        <v>0</v>
      </c>
      <c r="AD928" s="1188"/>
      <c r="AE928" s="1195"/>
      <c r="AF928" s="1195"/>
      <c r="AG928" s="1191"/>
      <c r="AH928" s="1195"/>
      <c r="AI928" s="1195"/>
      <c r="AJ928" s="1191"/>
      <c r="AK928" s="1193"/>
      <c r="AL928" s="1195"/>
      <c r="AM928" s="1191"/>
      <c r="AN928" s="1195"/>
      <c r="AO928" s="1191"/>
      <c r="AP928" s="1195"/>
      <c r="AQ928" s="1197">
        <f t="shared" si="130"/>
        <v>5</v>
      </c>
      <c r="AR928" s="275" t="s">
        <v>1322</v>
      </c>
      <c r="AS928" s="1189"/>
      <c r="AT928" s="273" t="s">
        <v>1823</v>
      </c>
      <c r="AU928" s="1199"/>
      <c r="AV928" s="267" t="s">
        <v>1805</v>
      </c>
      <c r="AW928" s="1190"/>
      <c r="AX928" s="1198"/>
      <c r="AY928" s="1198"/>
      <c r="AZ928" s="1191"/>
      <c r="BA928" s="268"/>
      <c r="BB928" s="1190"/>
      <c r="BC928" s="1190"/>
      <c r="BD928" s="1190"/>
      <c r="BE928" s="1189"/>
      <c r="BF928" s="1191"/>
      <c r="BG928" s="1191"/>
      <c r="BH928" s="1191"/>
      <c r="BI928" s="1191"/>
      <c r="BJ928" s="1200">
        <v>45778</v>
      </c>
      <c r="BK928" s="1201">
        <v>45778</v>
      </c>
      <c r="BL928" s="431" t="s">
        <v>3695</v>
      </c>
      <c r="BM928" s="1199"/>
      <c r="BN928" s="1202">
        <v>2</v>
      </c>
      <c r="BO928" s="1202">
        <v>7</v>
      </c>
      <c r="BP928" s="1203"/>
      <c r="BQ928" s="1204">
        <v>45777</v>
      </c>
      <c r="BR928" s="1205">
        <v>0.56597222222222221</v>
      </c>
      <c r="BS928" s="1206" t="str">
        <f>IF(_DBcomps[[#This Row],[Problem]]="","Yes","No")</f>
        <v>Yes</v>
      </c>
      <c r="BT928" s="273"/>
      <c r="BU928" s="1198"/>
      <c r="BV928" s="1198">
        <v>1</v>
      </c>
      <c r="BW928" s="1198"/>
      <c r="BX928" s="1198">
        <v>2</v>
      </c>
      <c r="BY928" s="1201" t="s">
        <v>1276</v>
      </c>
      <c r="BZ928" s="1189"/>
      <c r="CA928" s="1201"/>
      <c r="CB928" s="1201"/>
      <c r="CC928" s="1201"/>
      <c r="CD928" s="1437"/>
      <c r="CE928" s="245"/>
      <c r="CF928" s="245"/>
      <c r="CG928" s="245"/>
    </row>
    <row r="929" spans="1:85">
      <c r="A929" s="265" t="s">
        <v>77</v>
      </c>
      <c r="B929" s="2" t="s">
        <v>1821</v>
      </c>
      <c r="C929" s="2" t="s">
        <v>503</v>
      </c>
      <c r="D929" s="265" t="s">
        <v>3694</v>
      </c>
      <c r="E929" s="1188">
        <v>45778</v>
      </c>
      <c r="F929" s="266" t="s">
        <v>567</v>
      </c>
      <c r="G929" s="1189">
        <v>89.78</v>
      </c>
      <c r="H929" s="1189"/>
      <c r="I929" s="1189"/>
      <c r="J929" s="1189"/>
      <c r="K929" s="1189"/>
      <c r="L929" s="1190"/>
      <c r="M929" s="1191"/>
      <c r="N929" s="1189"/>
      <c r="O929" s="1189"/>
      <c r="P929" s="1191"/>
      <c r="Q929" s="1192"/>
      <c r="R929" s="1193">
        <v>1.1196999999999999</v>
      </c>
      <c r="S929" s="1193"/>
      <c r="T929" s="1194">
        <v>3.06</v>
      </c>
      <c r="U929" s="1189"/>
      <c r="V929" s="1190"/>
      <c r="W929" s="1189"/>
      <c r="X929" s="1193"/>
      <c r="Y929" s="1195"/>
      <c r="Z929" s="1196"/>
      <c r="AA929" s="1195">
        <v>0</v>
      </c>
      <c r="AB929" s="1195"/>
      <c r="AC929" s="1195">
        <v>0</v>
      </c>
      <c r="AD929" s="1188"/>
      <c r="AE929" s="1195"/>
      <c r="AF929" s="1195"/>
      <c r="AG929" s="1191"/>
      <c r="AH929" s="1195"/>
      <c r="AI929" s="1195"/>
      <c r="AJ929" s="1191"/>
      <c r="AK929" s="1193"/>
      <c r="AL929" s="1195"/>
      <c r="AM929" s="1191"/>
      <c r="AN929" s="1195"/>
      <c r="AO929" s="1191"/>
      <c r="AP929" s="1195"/>
      <c r="AQ929" s="1197">
        <f t="shared" si="130"/>
        <v>5</v>
      </c>
      <c r="AR929" s="275" t="s">
        <v>1322</v>
      </c>
      <c r="AS929" s="1189"/>
      <c r="AT929" s="273" t="s">
        <v>1823</v>
      </c>
      <c r="AU929" s="1199"/>
      <c r="AV929" s="267" t="s">
        <v>1805</v>
      </c>
      <c r="AW929" s="1190"/>
      <c r="AX929" s="1198"/>
      <c r="AY929" s="1198"/>
      <c r="AZ929" s="1191"/>
      <c r="BA929" s="268"/>
      <c r="BB929" s="1190"/>
      <c r="BC929" s="1190"/>
      <c r="BD929" s="1190"/>
      <c r="BE929" s="1189"/>
      <c r="BF929" s="1191"/>
      <c r="BG929" s="1191"/>
      <c r="BH929" s="1191"/>
      <c r="BI929" s="1191"/>
      <c r="BJ929" s="1200">
        <v>45778</v>
      </c>
      <c r="BK929" s="1201">
        <v>45778</v>
      </c>
      <c r="BL929" s="431" t="s">
        <v>3696</v>
      </c>
      <c r="BM929" s="1199"/>
      <c r="BN929" s="1202">
        <v>2</v>
      </c>
      <c r="BO929" s="1202">
        <v>7</v>
      </c>
      <c r="BP929" s="1203"/>
      <c r="BQ929" s="1204">
        <v>45777</v>
      </c>
      <c r="BR929" s="1205">
        <v>0.89583333333333337</v>
      </c>
      <c r="BS929" s="1206" t="str">
        <f>IF(_DBcomps[[#This Row],[Problem]]="","Yes","No")</f>
        <v>Yes</v>
      </c>
      <c r="BT929" s="273"/>
      <c r="BU929" s="1198"/>
      <c r="BV929" s="1198">
        <v>1</v>
      </c>
      <c r="BW929" s="1198"/>
      <c r="BX929" s="1198">
        <v>2</v>
      </c>
      <c r="BY929" s="1201" t="s">
        <v>1276</v>
      </c>
      <c r="BZ929" s="1189"/>
      <c r="CA929" s="1201"/>
      <c r="CB929" s="1201"/>
      <c r="CC929" s="1201"/>
      <c r="CD929" s="1437"/>
      <c r="CE929" s="245"/>
      <c r="CF929" s="245"/>
      <c r="CG929" s="245"/>
    </row>
    <row r="930" spans="1:85">
      <c r="A930" s="265" t="s">
        <v>77</v>
      </c>
      <c r="B930" s="2" t="s">
        <v>1821</v>
      </c>
      <c r="C930" s="2" t="s">
        <v>503</v>
      </c>
      <c r="D930" s="265" t="s">
        <v>3697</v>
      </c>
      <c r="E930" s="1188">
        <v>45779</v>
      </c>
      <c r="F930" s="266" t="s">
        <v>567</v>
      </c>
      <c r="G930" s="1189">
        <v>88.65</v>
      </c>
      <c r="H930" s="1189"/>
      <c r="I930" s="1189"/>
      <c r="J930" s="1189"/>
      <c r="K930" s="1189"/>
      <c r="L930" s="1190"/>
      <c r="M930" s="1191"/>
      <c r="N930" s="1189"/>
      <c r="O930" s="1189"/>
      <c r="P930" s="1191"/>
      <c r="Q930" s="1192"/>
      <c r="R930" s="1193">
        <v>1.117</v>
      </c>
      <c r="S930" s="1193"/>
      <c r="T930" s="1194">
        <v>3.51</v>
      </c>
      <c r="U930" s="1189"/>
      <c r="V930" s="1190"/>
      <c r="W930" s="1189"/>
      <c r="X930" s="1193"/>
      <c r="Y930" s="1195"/>
      <c r="Z930" s="1196"/>
      <c r="AA930" s="1195">
        <v>0</v>
      </c>
      <c r="AB930" s="1195"/>
      <c r="AC930" s="1195">
        <v>0</v>
      </c>
      <c r="AD930" s="1188"/>
      <c r="AE930" s="1195"/>
      <c r="AF930" s="1195"/>
      <c r="AG930" s="1191"/>
      <c r="AH930" s="1195"/>
      <c r="AI930" s="1195"/>
      <c r="AJ930" s="1191"/>
      <c r="AK930" s="1193"/>
      <c r="AL930" s="1195"/>
      <c r="AM930" s="1191"/>
      <c r="AN930" s="1195"/>
      <c r="AO930" s="1191"/>
      <c r="AP930" s="1195"/>
      <c r="AQ930" s="1197">
        <f t="shared" ref="AQ930:AQ931" si="131">MONTH(E930)</f>
        <v>5</v>
      </c>
      <c r="AR930" s="275" t="s">
        <v>1322</v>
      </c>
      <c r="AS930" s="1189"/>
      <c r="AT930" s="273" t="s">
        <v>1823</v>
      </c>
      <c r="AU930" s="1199"/>
      <c r="AV930" s="267" t="s">
        <v>1805</v>
      </c>
      <c r="AW930" s="1190"/>
      <c r="AX930" s="1198"/>
      <c r="AY930" s="1198"/>
      <c r="AZ930" s="1191"/>
      <c r="BA930" s="268"/>
      <c r="BB930" s="1190"/>
      <c r="BC930" s="1190"/>
      <c r="BD930" s="1190"/>
      <c r="BE930" s="1189"/>
      <c r="BF930" s="1191"/>
      <c r="BG930" s="1191"/>
      <c r="BH930" s="1191"/>
      <c r="BI930" s="1191"/>
      <c r="BJ930" s="1200">
        <v>45779</v>
      </c>
      <c r="BK930" s="1201">
        <v>45779</v>
      </c>
      <c r="BL930" s="431" t="s">
        <v>3699</v>
      </c>
      <c r="BM930" s="1199"/>
      <c r="BN930" s="1202">
        <v>2</v>
      </c>
      <c r="BO930" s="1202">
        <v>7</v>
      </c>
      <c r="BP930" s="1203"/>
      <c r="BQ930" s="1204">
        <v>45778</v>
      </c>
      <c r="BR930" s="1205">
        <v>0.29166666666666669</v>
      </c>
      <c r="BS930" s="1206" t="str">
        <f>IF(_DBcomps[[#This Row],[Problem]]="","Yes","No")</f>
        <v>Yes</v>
      </c>
      <c r="BT930" s="273"/>
      <c r="BU930" s="1198"/>
      <c r="BV930" s="1198">
        <v>1</v>
      </c>
      <c r="BW930" s="1198"/>
      <c r="BX930" s="1198">
        <v>2</v>
      </c>
      <c r="BY930" s="1201" t="s">
        <v>1276</v>
      </c>
      <c r="BZ930" s="1189"/>
      <c r="CA930" s="1201"/>
      <c r="CB930" s="1201"/>
      <c r="CC930" s="1201"/>
      <c r="CD930" s="1437"/>
      <c r="CE930" s="245"/>
      <c r="CF930" s="245"/>
      <c r="CG930" s="245"/>
    </row>
    <row r="931" spans="1:85">
      <c r="A931" s="265" t="s">
        <v>77</v>
      </c>
      <c r="B931" s="2" t="s">
        <v>1821</v>
      </c>
      <c r="C931" s="2" t="s">
        <v>503</v>
      </c>
      <c r="D931" s="265" t="s">
        <v>3698</v>
      </c>
      <c r="E931" s="1188">
        <v>45779</v>
      </c>
      <c r="F931" s="266" t="s">
        <v>567</v>
      </c>
      <c r="G931" s="1189">
        <v>88.78</v>
      </c>
      <c r="H931" s="1189"/>
      <c r="I931" s="1189"/>
      <c r="J931" s="1189"/>
      <c r="K931" s="1189"/>
      <c r="L931" s="1221"/>
      <c r="M931" s="1222"/>
      <c r="N931" s="1189"/>
      <c r="O931" s="1189"/>
      <c r="P931" s="1191"/>
      <c r="Q931" s="1192"/>
      <c r="R931" s="1193">
        <v>1.119</v>
      </c>
      <c r="S931" s="1193"/>
      <c r="T931" s="1194">
        <v>3.48</v>
      </c>
      <c r="U931" s="1189"/>
      <c r="V931" s="1190"/>
      <c r="W931" s="1189"/>
      <c r="X931" s="1193"/>
      <c r="Y931" s="1195"/>
      <c r="Z931" s="1196"/>
      <c r="AA931" s="1195">
        <v>0</v>
      </c>
      <c r="AB931" s="1195"/>
      <c r="AC931" s="1195">
        <v>0</v>
      </c>
      <c r="AD931" s="1188"/>
      <c r="AE931" s="1195"/>
      <c r="AF931" s="1195"/>
      <c r="AG931" s="1191"/>
      <c r="AH931" s="1195"/>
      <c r="AI931" s="1195"/>
      <c r="AJ931" s="1191"/>
      <c r="AK931" s="1193"/>
      <c r="AL931" s="1195"/>
      <c r="AM931" s="1191"/>
      <c r="AN931" s="1195"/>
      <c r="AO931" s="1191"/>
      <c r="AP931" s="1195"/>
      <c r="AQ931" s="1197">
        <f t="shared" si="131"/>
        <v>5</v>
      </c>
      <c r="AR931" s="275" t="s">
        <v>1322</v>
      </c>
      <c r="AS931" s="1189"/>
      <c r="AT931" s="273" t="s">
        <v>1823</v>
      </c>
      <c r="AU931" s="1199"/>
      <c r="AV931" s="267" t="s">
        <v>1805</v>
      </c>
      <c r="AW931" s="1190"/>
      <c r="AX931" s="1198"/>
      <c r="AY931" s="1198"/>
      <c r="AZ931" s="1191"/>
      <c r="BA931" s="268"/>
      <c r="BB931" s="1190"/>
      <c r="BC931" s="1190"/>
      <c r="BD931" s="1190"/>
      <c r="BE931" s="1189"/>
      <c r="BF931" s="1191"/>
      <c r="BG931" s="1191"/>
      <c r="BH931" s="1191"/>
      <c r="BI931" s="1191"/>
      <c r="BJ931" s="1200">
        <v>45779</v>
      </c>
      <c r="BK931" s="1201">
        <v>45779</v>
      </c>
      <c r="BL931" s="431" t="s">
        <v>3700</v>
      </c>
      <c r="BM931" s="1199"/>
      <c r="BN931" s="1202">
        <v>2</v>
      </c>
      <c r="BO931" s="1202">
        <v>7</v>
      </c>
      <c r="BP931" s="1203"/>
      <c r="BQ931" s="1204">
        <v>45778</v>
      </c>
      <c r="BR931" s="1205">
        <v>0.9458333333333333</v>
      </c>
      <c r="BS931" s="1206" t="str">
        <f>IF(_DBcomps[[#This Row],[Problem]]="","Yes","No")</f>
        <v>Yes</v>
      </c>
      <c r="BT931" s="273"/>
      <c r="BU931" s="1198"/>
      <c r="BV931" s="1198">
        <v>1</v>
      </c>
      <c r="BW931" s="1198"/>
      <c r="BX931" s="1198">
        <v>2</v>
      </c>
      <c r="BY931" s="1201" t="s">
        <v>1276</v>
      </c>
      <c r="BZ931" s="1189"/>
      <c r="CA931" s="1201"/>
      <c r="CB931" s="1201"/>
      <c r="CC931" s="1201"/>
      <c r="CD931" s="1437"/>
      <c r="CE931" s="245"/>
      <c r="CF931" s="245"/>
      <c r="CG931" s="245"/>
    </row>
    <row r="932" spans="1:85">
      <c r="A932" s="265" t="s">
        <v>77</v>
      </c>
      <c r="B932" s="2" t="s">
        <v>1821</v>
      </c>
      <c r="C932" s="2" t="s">
        <v>503</v>
      </c>
      <c r="D932" s="265" t="s">
        <v>3703</v>
      </c>
      <c r="E932" s="1188">
        <v>45782</v>
      </c>
      <c r="F932" s="266" t="s">
        <v>567</v>
      </c>
      <c r="G932" s="1189">
        <v>88.97</v>
      </c>
      <c r="H932" s="1189"/>
      <c r="I932" s="1189"/>
      <c r="J932" s="1189"/>
      <c r="K932" s="1189"/>
      <c r="L932" s="1190"/>
      <c r="M932" s="1191"/>
      <c r="N932" s="1189"/>
      <c r="O932" s="1189"/>
      <c r="P932" s="1191"/>
      <c r="Q932" s="1192"/>
      <c r="R932" s="1193">
        <v>1.1279999999999999</v>
      </c>
      <c r="S932" s="1193"/>
      <c r="T932" s="1194">
        <v>3.61</v>
      </c>
      <c r="U932" s="1189"/>
      <c r="V932" s="1190"/>
      <c r="W932" s="1189"/>
      <c r="X932" s="1193"/>
      <c r="Y932" s="1195"/>
      <c r="Z932" s="1196"/>
      <c r="AA932" s="1195">
        <v>0</v>
      </c>
      <c r="AB932" s="1195"/>
      <c r="AC932" s="1195">
        <v>0</v>
      </c>
      <c r="AD932" s="1188"/>
      <c r="AE932" s="1195"/>
      <c r="AF932" s="1195"/>
      <c r="AG932" s="1191"/>
      <c r="AH932" s="1195"/>
      <c r="AI932" s="1195"/>
      <c r="AJ932" s="1191"/>
      <c r="AK932" s="1193"/>
      <c r="AL932" s="1195"/>
      <c r="AM932" s="1191"/>
      <c r="AN932" s="1195"/>
      <c r="AO932" s="1191"/>
      <c r="AP932" s="1195"/>
      <c r="AQ932" s="1197">
        <f t="shared" ref="AQ932:AQ933" si="132">MONTH(E932)</f>
        <v>5</v>
      </c>
      <c r="AR932" s="275" t="s">
        <v>1322</v>
      </c>
      <c r="AS932" s="1189"/>
      <c r="AT932" s="273" t="s">
        <v>1823</v>
      </c>
      <c r="AU932" s="1199"/>
      <c r="AV932" s="267" t="s">
        <v>1805</v>
      </c>
      <c r="AW932" s="1190"/>
      <c r="AX932" s="1198"/>
      <c r="AY932" s="1198"/>
      <c r="AZ932" s="1191"/>
      <c r="BA932" s="268"/>
      <c r="BB932" s="1190"/>
      <c r="BC932" s="1190"/>
      <c r="BD932" s="1190"/>
      <c r="BE932" s="1189"/>
      <c r="BF932" s="1191"/>
      <c r="BG932" s="1191"/>
      <c r="BH932" s="1191"/>
      <c r="BI932" s="1191"/>
      <c r="BJ932" s="1200">
        <v>45782</v>
      </c>
      <c r="BK932" s="1201">
        <v>45782</v>
      </c>
      <c r="BL932" s="431" t="s">
        <v>3705</v>
      </c>
      <c r="BM932" s="1199"/>
      <c r="BN932" s="1202">
        <v>2</v>
      </c>
      <c r="BO932" s="1202">
        <v>7</v>
      </c>
      <c r="BP932" s="1203"/>
      <c r="BQ932" s="1204">
        <v>45778</v>
      </c>
      <c r="BR932" s="1205">
        <v>0.98055555555555562</v>
      </c>
      <c r="BS932" s="1206" t="str">
        <f>IF(_DBcomps[[#This Row],[Problem]]="","Yes","No")</f>
        <v>Yes</v>
      </c>
      <c r="BT932" s="273"/>
      <c r="BU932" s="1198"/>
      <c r="BV932" s="1198">
        <v>1</v>
      </c>
      <c r="BW932" s="1198"/>
      <c r="BX932" s="1198">
        <v>22</v>
      </c>
      <c r="BY932" s="1201" t="s">
        <v>1276</v>
      </c>
      <c r="BZ932" s="1189"/>
      <c r="CA932" s="1201"/>
      <c r="CB932" s="1201"/>
      <c r="CC932" s="1201"/>
      <c r="CD932" s="1437"/>
      <c r="CE932" s="245"/>
      <c r="CF932" s="245"/>
      <c r="CG932" s="245"/>
    </row>
    <row r="933" spans="1:85">
      <c r="A933" s="265" t="s">
        <v>77</v>
      </c>
      <c r="B933" s="2" t="s">
        <v>1821</v>
      </c>
      <c r="C933" s="2" t="s">
        <v>503</v>
      </c>
      <c r="D933" s="265" t="s">
        <v>3704</v>
      </c>
      <c r="E933" s="1188">
        <v>45782</v>
      </c>
      <c r="F933" s="266" t="s">
        <v>567</v>
      </c>
      <c r="G933" s="1189">
        <v>88.97</v>
      </c>
      <c r="H933" s="1189"/>
      <c r="I933" s="1189"/>
      <c r="J933" s="1189"/>
      <c r="K933" s="1189"/>
      <c r="L933" s="1221"/>
      <c r="M933" s="1222"/>
      <c r="N933" s="1189"/>
      <c r="O933" s="1189"/>
      <c r="P933" s="1191"/>
      <c r="Q933" s="1192"/>
      <c r="R933" s="1193">
        <v>1.1279999999999999</v>
      </c>
      <c r="S933" s="1193"/>
      <c r="T933" s="1194">
        <v>3.61</v>
      </c>
      <c r="U933" s="1189"/>
      <c r="V933" s="1190"/>
      <c r="W933" s="1189"/>
      <c r="X933" s="1193"/>
      <c r="Y933" s="1195"/>
      <c r="Z933" s="1196"/>
      <c r="AA933" s="1195">
        <v>0</v>
      </c>
      <c r="AB933" s="1195"/>
      <c r="AC933" s="1195">
        <v>0</v>
      </c>
      <c r="AD933" s="1188"/>
      <c r="AE933" s="1195"/>
      <c r="AF933" s="1195"/>
      <c r="AG933" s="1191"/>
      <c r="AH933" s="1195"/>
      <c r="AI933" s="1195"/>
      <c r="AJ933" s="1191"/>
      <c r="AK933" s="1193"/>
      <c r="AL933" s="1195"/>
      <c r="AM933" s="1191"/>
      <c r="AN933" s="1195"/>
      <c r="AO933" s="1191"/>
      <c r="AP933" s="1195"/>
      <c r="AQ933" s="1197">
        <f t="shared" si="132"/>
        <v>5</v>
      </c>
      <c r="AR933" s="275" t="s">
        <v>1322</v>
      </c>
      <c r="AS933" s="1189"/>
      <c r="AT933" s="273" t="s">
        <v>1823</v>
      </c>
      <c r="AU933" s="1199"/>
      <c r="AV933" s="267" t="s">
        <v>1805</v>
      </c>
      <c r="AW933" s="1190"/>
      <c r="AX933" s="1198"/>
      <c r="AY933" s="1198"/>
      <c r="AZ933" s="1191"/>
      <c r="BA933" s="268"/>
      <c r="BB933" s="1190"/>
      <c r="BC933" s="1190"/>
      <c r="BD933" s="1190"/>
      <c r="BE933" s="1189"/>
      <c r="BF933" s="1191"/>
      <c r="BG933" s="1191"/>
      <c r="BH933" s="1191"/>
      <c r="BI933" s="1191"/>
      <c r="BJ933" s="1200">
        <v>45782</v>
      </c>
      <c r="BK933" s="1201">
        <v>45782</v>
      </c>
      <c r="BL933" s="431" t="s">
        <v>3705</v>
      </c>
      <c r="BM933" s="272" t="s">
        <v>3686</v>
      </c>
      <c r="BN933" s="1202">
        <v>0</v>
      </c>
      <c r="BO933" s="1202">
        <v>7</v>
      </c>
      <c r="BP933" s="1203"/>
      <c r="BQ933" s="1204">
        <v>45778</v>
      </c>
      <c r="BR933" s="284" t="s">
        <v>3706</v>
      </c>
      <c r="BS933" s="1206" t="str">
        <f>IF(_DBcomps[[#This Row],[Problem]]="","Yes","No")</f>
        <v>Yes</v>
      </c>
      <c r="BT933" s="273"/>
      <c r="BU933" s="1198"/>
      <c r="BV933" s="1198">
        <v>0</v>
      </c>
      <c r="BW933" s="1198"/>
      <c r="BX933" s="1198">
        <v>22</v>
      </c>
      <c r="BY933" s="1201" t="s">
        <v>1276</v>
      </c>
      <c r="BZ933" s="1189"/>
      <c r="CA933" s="1201"/>
      <c r="CB933" s="1201"/>
      <c r="CC933" s="1201"/>
      <c r="CD933" s="1437"/>
      <c r="CE933" s="245"/>
      <c r="CF933" s="245"/>
      <c r="CG933" s="245"/>
    </row>
    <row r="934" spans="1:85">
      <c r="A934" s="265" t="s">
        <v>77</v>
      </c>
      <c r="B934" s="2" t="s">
        <v>1821</v>
      </c>
      <c r="C934" s="2" t="s">
        <v>503</v>
      </c>
      <c r="D934" s="265" t="s">
        <v>3853</v>
      </c>
      <c r="E934" s="265">
        <v>45783</v>
      </c>
      <c r="F934" s="266" t="s">
        <v>567</v>
      </c>
      <c r="G934" s="267">
        <v>90.43</v>
      </c>
      <c r="H934" s="267"/>
      <c r="I934" s="267"/>
      <c r="J934" s="267"/>
      <c r="K934" s="267"/>
      <c r="L934" s="268"/>
      <c r="M934" s="275"/>
      <c r="N934" s="267"/>
      <c r="O934" s="267"/>
      <c r="P934" s="275"/>
      <c r="Q934" s="269"/>
      <c r="R934" s="270">
        <v>1.1279999999999999</v>
      </c>
      <c r="S934" s="270"/>
      <c r="T934" s="271">
        <v>3.58</v>
      </c>
      <c r="U934" s="267"/>
      <c r="V934" s="268"/>
      <c r="W934" s="267"/>
      <c r="X934" s="270"/>
      <c r="Y934" s="274"/>
      <c r="Z934" s="290"/>
      <c r="AA934" s="274">
        <v>0</v>
      </c>
      <c r="AB934" s="274"/>
      <c r="AC934" s="274">
        <v>0</v>
      </c>
      <c r="AD934" s="265"/>
      <c r="AE934" s="274"/>
      <c r="AF934" s="274"/>
      <c r="AG934" s="275"/>
      <c r="AH934" s="274"/>
      <c r="AI934" s="274"/>
      <c r="AJ934" s="275"/>
      <c r="AK934" s="270"/>
      <c r="AL934" s="274"/>
      <c r="AM934" s="275"/>
      <c r="AN934" s="274"/>
      <c r="AO934" s="275"/>
      <c r="AP934" s="274"/>
      <c r="AQ934" s="277">
        <f>MONTH(E934)</f>
        <v>5</v>
      </c>
      <c r="AR934" s="275" t="s">
        <v>1322</v>
      </c>
      <c r="AS934" s="267"/>
      <c r="AT934" s="273" t="s">
        <v>1823</v>
      </c>
      <c r="AU934" s="272"/>
      <c r="AV934" s="267" t="s">
        <v>3691</v>
      </c>
      <c r="AW934" s="268"/>
      <c r="AX934" s="273"/>
      <c r="AY934" s="273"/>
      <c r="AZ934" s="275"/>
      <c r="BA934" s="268"/>
      <c r="BB934" s="268"/>
      <c r="BC934" s="268"/>
      <c r="BD934" s="268"/>
      <c r="BE934" s="267"/>
      <c r="BF934" s="275"/>
      <c r="BG934" s="275"/>
      <c r="BH934" s="275"/>
      <c r="BI934" s="275"/>
      <c r="BJ934" s="278">
        <v>45783</v>
      </c>
      <c r="BK934" s="279">
        <v>45783</v>
      </c>
      <c r="BL934" s="431" t="s">
        <v>3855</v>
      </c>
      <c r="BM934" s="272"/>
      <c r="BN934" s="422">
        <v>2</v>
      </c>
      <c r="BO934" s="422">
        <v>7</v>
      </c>
      <c r="BP934" s="303"/>
      <c r="BQ934" s="293">
        <v>45779</v>
      </c>
      <c r="BR934" s="284">
        <v>0.60069444444444442</v>
      </c>
      <c r="BS934" s="280" t="str">
        <f>IF(_DBcomps[[#This Row],[Problem]]="","Yes","No")</f>
        <v>Yes</v>
      </c>
      <c r="BT934" s="273"/>
      <c r="BU934" s="273"/>
      <c r="BV934" s="273">
        <v>1</v>
      </c>
      <c r="BW934" s="273"/>
      <c r="BX934" s="273">
        <v>2</v>
      </c>
      <c r="BY934" s="279" t="s">
        <v>1276</v>
      </c>
      <c r="BZ934" s="267"/>
      <c r="CA934" s="279"/>
      <c r="CB934" s="279"/>
      <c r="CC934" s="279"/>
      <c r="CD934" s="1283"/>
      <c r="CE934" s="245"/>
      <c r="CF934" s="245"/>
      <c r="CG934" s="245"/>
    </row>
    <row r="935" spans="1:85">
      <c r="A935" s="265" t="s">
        <v>77</v>
      </c>
      <c r="B935" s="2" t="s">
        <v>1821</v>
      </c>
      <c r="C935" s="2" t="s">
        <v>503</v>
      </c>
      <c r="D935" s="265" t="s">
        <v>3854</v>
      </c>
      <c r="E935" s="265">
        <v>45783</v>
      </c>
      <c r="F935" s="266" t="s">
        <v>567</v>
      </c>
      <c r="G935" s="267">
        <v>89.23</v>
      </c>
      <c r="H935" s="267"/>
      <c r="I935" s="267"/>
      <c r="J935" s="267"/>
      <c r="K935" s="267"/>
      <c r="L935" s="268"/>
      <c r="M935" s="275"/>
      <c r="N935" s="267"/>
      <c r="O935" s="267"/>
      <c r="P935" s="275"/>
      <c r="Q935" s="269"/>
      <c r="R935" s="270">
        <v>1.1240000000000001</v>
      </c>
      <c r="S935" s="270"/>
      <c r="T935" s="271">
        <v>3.6</v>
      </c>
      <c r="U935" s="267"/>
      <c r="V935" s="268"/>
      <c r="W935" s="267"/>
      <c r="X935" s="270"/>
      <c r="Y935" s="274"/>
      <c r="Z935" s="290"/>
      <c r="AA935" s="274">
        <v>0</v>
      </c>
      <c r="AB935" s="274"/>
      <c r="AC935" s="274">
        <v>0</v>
      </c>
      <c r="AD935" s="265"/>
      <c r="AE935" s="274"/>
      <c r="AF935" s="274"/>
      <c r="AG935" s="275"/>
      <c r="AH935" s="274"/>
      <c r="AI935" s="274"/>
      <c r="AJ935" s="275"/>
      <c r="AK935" s="270"/>
      <c r="AL935" s="274"/>
      <c r="AM935" s="275"/>
      <c r="AN935" s="274"/>
      <c r="AO935" s="275"/>
      <c r="AP935" s="274"/>
      <c r="AQ935" s="277">
        <f>MONTH(E935)</f>
        <v>5</v>
      </c>
      <c r="AR935" s="275" t="s">
        <v>1322</v>
      </c>
      <c r="AS935" s="267"/>
      <c r="AT935" s="273" t="s">
        <v>1823</v>
      </c>
      <c r="AU935" s="272"/>
      <c r="AV935" s="267" t="s">
        <v>1805</v>
      </c>
      <c r="AW935" s="268"/>
      <c r="AX935" s="273"/>
      <c r="AY935" s="273"/>
      <c r="AZ935" s="275"/>
      <c r="BA935" s="268"/>
      <c r="BB935" s="268"/>
      <c r="BC935" s="268"/>
      <c r="BD935" s="268"/>
      <c r="BE935" s="267"/>
      <c r="BF935" s="275"/>
      <c r="BG935" s="275"/>
      <c r="BH935" s="275"/>
      <c r="BI935" s="275"/>
      <c r="BJ935" s="278">
        <v>45783</v>
      </c>
      <c r="BK935" s="279">
        <v>45783</v>
      </c>
      <c r="BL935" s="431" t="s">
        <v>3856</v>
      </c>
      <c r="BM935" s="272"/>
      <c r="BN935" s="422">
        <v>2</v>
      </c>
      <c r="BO935" s="422">
        <v>7</v>
      </c>
      <c r="BP935" s="303"/>
      <c r="BQ935" s="293">
        <v>45780</v>
      </c>
      <c r="BR935" s="284">
        <v>0.20347222222222219</v>
      </c>
      <c r="BS935" s="280" t="str">
        <f>IF(_DBcomps[[#This Row],[Problem]]="","Yes","No")</f>
        <v>Yes</v>
      </c>
      <c r="BT935" s="273"/>
      <c r="BU935" s="273"/>
      <c r="BV935" s="273">
        <v>1</v>
      </c>
      <c r="BW935" s="273"/>
      <c r="BX935" s="273">
        <v>2</v>
      </c>
      <c r="BY935" s="279" t="s">
        <v>1276</v>
      </c>
      <c r="BZ935" s="267"/>
      <c r="CA935" s="279"/>
      <c r="CB935" s="279"/>
      <c r="CC935" s="279"/>
      <c r="CD935" s="1283"/>
      <c r="CE935" s="245"/>
      <c r="CF935" s="245"/>
      <c r="CG935" s="245"/>
    </row>
    <row r="936" spans="1:85">
      <c r="A936" s="265" t="s">
        <v>77</v>
      </c>
      <c r="B936" s="2" t="s">
        <v>1821</v>
      </c>
      <c r="C936" s="2" t="s">
        <v>503</v>
      </c>
      <c r="D936" s="265" t="s">
        <v>3857</v>
      </c>
      <c r="E936" s="265">
        <v>45784</v>
      </c>
      <c r="F936" s="266" t="s">
        <v>567</v>
      </c>
      <c r="G936" s="267">
        <v>89.99</v>
      </c>
      <c r="H936" s="267"/>
      <c r="I936" s="267"/>
      <c r="J936" s="267"/>
      <c r="K936" s="267"/>
      <c r="L936" s="268"/>
      <c r="M936" s="275"/>
      <c r="N936" s="267"/>
      <c r="O936" s="267"/>
      <c r="P936" s="275"/>
      <c r="Q936" s="269"/>
      <c r="R936" s="270">
        <v>1.1200000000000001</v>
      </c>
      <c r="S936" s="270"/>
      <c r="T936" s="271">
        <v>3.7</v>
      </c>
      <c r="U936" s="267"/>
      <c r="V936" s="268"/>
      <c r="W936" s="267"/>
      <c r="X936" s="270"/>
      <c r="Y936" s="274"/>
      <c r="Z936" s="290"/>
      <c r="AA936" s="274">
        <v>0</v>
      </c>
      <c r="AB936" s="274"/>
      <c r="AC936" s="274">
        <v>0</v>
      </c>
      <c r="AD936" s="265"/>
      <c r="AE936" s="274"/>
      <c r="AF936" s="274"/>
      <c r="AG936" s="275"/>
      <c r="AH936" s="274"/>
      <c r="AI936" s="274"/>
      <c r="AJ936" s="275"/>
      <c r="AK936" s="270"/>
      <c r="AL936" s="274"/>
      <c r="AM936" s="275"/>
      <c r="AN936" s="274"/>
      <c r="AO936" s="275"/>
      <c r="AP936" s="274"/>
      <c r="AQ936" s="277">
        <f t="shared" ref="AQ936:AQ937" si="133">MONTH(E936)</f>
        <v>5</v>
      </c>
      <c r="AR936" s="275" t="s">
        <v>1322</v>
      </c>
      <c r="AS936" s="267"/>
      <c r="AT936" s="273" t="s">
        <v>1823</v>
      </c>
      <c r="AU936" s="272"/>
      <c r="AV936" s="267" t="s">
        <v>1805</v>
      </c>
      <c r="AW936" s="268"/>
      <c r="AX936" s="273"/>
      <c r="AY936" s="273"/>
      <c r="AZ936" s="275"/>
      <c r="BA936" s="268"/>
      <c r="BB936" s="268"/>
      <c r="BC936" s="268"/>
      <c r="BD936" s="268"/>
      <c r="BE936" s="267"/>
      <c r="BF936" s="275"/>
      <c r="BG936" s="275"/>
      <c r="BH936" s="275"/>
      <c r="BI936" s="275"/>
      <c r="BJ936" s="278">
        <v>45784</v>
      </c>
      <c r="BK936" s="279">
        <v>45784</v>
      </c>
      <c r="BL936" s="431" t="s">
        <v>3859</v>
      </c>
      <c r="BM936" s="272"/>
      <c r="BN936" s="422">
        <v>2</v>
      </c>
      <c r="BO936" s="422">
        <v>7</v>
      </c>
      <c r="BP936" s="303"/>
      <c r="BQ936" s="293">
        <v>45783</v>
      </c>
      <c r="BR936" s="284">
        <v>0.60416666666666663</v>
      </c>
      <c r="BS936" s="280" t="str">
        <f>IF(_DBcomps[[#This Row],[Problem]]="","Yes","No")</f>
        <v>Yes</v>
      </c>
      <c r="BT936" s="273"/>
      <c r="BU936" s="273"/>
      <c r="BV936" s="273">
        <v>1</v>
      </c>
      <c r="BW936" s="273"/>
      <c r="BX936" s="273">
        <v>2</v>
      </c>
      <c r="BY936" s="279" t="s">
        <v>1276</v>
      </c>
      <c r="BZ936" s="267"/>
      <c r="CA936" s="279"/>
      <c r="CB936" s="279"/>
      <c r="CC936" s="279"/>
      <c r="CD936" s="1283"/>
      <c r="CE936" s="245"/>
      <c r="CF936" s="245"/>
      <c r="CG936" s="245"/>
    </row>
    <row r="937" spans="1:85">
      <c r="A937" s="265" t="s">
        <v>77</v>
      </c>
      <c r="B937" s="2" t="s">
        <v>1821</v>
      </c>
      <c r="C937" s="2" t="s">
        <v>503</v>
      </c>
      <c r="D937" s="265" t="s">
        <v>3858</v>
      </c>
      <c r="E937" s="265">
        <v>45785</v>
      </c>
      <c r="F937" s="266" t="s">
        <v>567</v>
      </c>
      <c r="G937" s="267">
        <v>89.4</v>
      </c>
      <c r="H937" s="267"/>
      <c r="I937" s="267"/>
      <c r="J937" s="267"/>
      <c r="K937" s="267"/>
      <c r="L937" s="268"/>
      <c r="M937" s="275"/>
      <c r="N937" s="267"/>
      <c r="O937" s="267"/>
      <c r="P937" s="275"/>
      <c r="Q937" s="269"/>
      <c r="R937" s="270">
        <v>1.127</v>
      </c>
      <c r="S937" s="270"/>
      <c r="T937" s="271">
        <v>3.37</v>
      </c>
      <c r="U937" s="267"/>
      <c r="V937" s="268"/>
      <c r="W937" s="267"/>
      <c r="X937" s="270"/>
      <c r="Y937" s="274"/>
      <c r="Z937" s="290"/>
      <c r="AA937" s="274">
        <v>0</v>
      </c>
      <c r="AB937" s="274"/>
      <c r="AC937" s="274">
        <v>0</v>
      </c>
      <c r="AD937" s="265"/>
      <c r="AE937" s="274"/>
      <c r="AF937" s="274"/>
      <c r="AG937" s="275"/>
      <c r="AH937" s="274"/>
      <c r="AI937" s="274"/>
      <c r="AJ937" s="275"/>
      <c r="AK937" s="270"/>
      <c r="AL937" s="274"/>
      <c r="AM937" s="275"/>
      <c r="AN937" s="274"/>
      <c r="AO937" s="275"/>
      <c r="AP937" s="274"/>
      <c r="AQ937" s="277">
        <f t="shared" si="133"/>
        <v>5</v>
      </c>
      <c r="AR937" s="275" t="s">
        <v>1322</v>
      </c>
      <c r="AS937" s="267"/>
      <c r="AT937" s="273" t="s">
        <v>1823</v>
      </c>
      <c r="AU937" s="272"/>
      <c r="AV937" s="267" t="s">
        <v>1805</v>
      </c>
      <c r="AW937" s="268"/>
      <c r="AX937" s="273"/>
      <c r="AY937" s="273"/>
      <c r="AZ937" s="275"/>
      <c r="BA937" s="268"/>
      <c r="BB937" s="268"/>
      <c r="BC937" s="268"/>
      <c r="BD937" s="268"/>
      <c r="BE937" s="267"/>
      <c r="BF937" s="275"/>
      <c r="BG937" s="275"/>
      <c r="BH937" s="275"/>
      <c r="BI937" s="275"/>
      <c r="BJ937" s="278">
        <v>45785</v>
      </c>
      <c r="BK937" s="279">
        <v>45785</v>
      </c>
      <c r="BL937" s="431" t="s">
        <v>3860</v>
      </c>
      <c r="BM937" s="272"/>
      <c r="BN937" s="422">
        <v>2</v>
      </c>
      <c r="BO937" s="422">
        <v>7</v>
      </c>
      <c r="BP937" s="303"/>
      <c r="BQ937" s="293">
        <v>45784</v>
      </c>
      <c r="BR937" s="284">
        <v>5.0694444444444452E-2</v>
      </c>
      <c r="BS937" s="280" t="str">
        <f>IF(_DBcomps[[#This Row],[Problem]]="","Yes","No")</f>
        <v>Yes</v>
      </c>
      <c r="BT937" s="273"/>
      <c r="BU937" s="273"/>
      <c r="BV937" s="273">
        <v>1</v>
      </c>
      <c r="BW937" s="273"/>
      <c r="BX937" s="273">
        <v>2</v>
      </c>
      <c r="BY937" s="279" t="s">
        <v>1276</v>
      </c>
      <c r="BZ937" s="267"/>
      <c r="CA937" s="279"/>
      <c r="CB937" s="279"/>
      <c r="CC937" s="279"/>
      <c r="CD937" s="1283"/>
      <c r="CE937" s="245"/>
      <c r="CF937" s="245"/>
      <c r="CG937" s="245"/>
    </row>
    <row r="938" spans="1:85">
      <c r="A938" s="265" t="s">
        <v>77</v>
      </c>
      <c r="B938" s="2" t="s">
        <v>1821</v>
      </c>
      <c r="C938" s="2" t="s">
        <v>503</v>
      </c>
      <c r="D938" s="265" t="s">
        <v>3861</v>
      </c>
      <c r="E938" s="265">
        <v>45785</v>
      </c>
      <c r="F938" s="266" t="s">
        <v>567</v>
      </c>
      <c r="G938" s="267">
        <v>89.79</v>
      </c>
      <c r="H938" s="267"/>
      <c r="I938" s="267"/>
      <c r="J938" s="267"/>
      <c r="K938" s="267"/>
      <c r="L938" s="268"/>
      <c r="M938" s="275"/>
      <c r="N938" s="267"/>
      <c r="O938" s="267"/>
      <c r="P938" s="275"/>
      <c r="Q938" s="269"/>
      <c r="R938" s="270">
        <v>1.1200000000000001</v>
      </c>
      <c r="S938" s="270"/>
      <c r="T938" s="271">
        <v>3.41</v>
      </c>
      <c r="U938" s="267"/>
      <c r="V938" s="268"/>
      <c r="W938" s="267"/>
      <c r="X938" s="270"/>
      <c r="Y938" s="274"/>
      <c r="Z938" s="290"/>
      <c r="AA938" s="274">
        <v>0</v>
      </c>
      <c r="AB938" s="274"/>
      <c r="AC938" s="274">
        <v>0</v>
      </c>
      <c r="AD938" s="265"/>
      <c r="AE938" s="274"/>
      <c r="AF938" s="274"/>
      <c r="AG938" s="275"/>
      <c r="AH938" s="274"/>
      <c r="AI938" s="274"/>
      <c r="AJ938" s="275"/>
      <c r="AK938" s="270"/>
      <c r="AL938" s="274"/>
      <c r="AM938" s="275"/>
      <c r="AN938" s="274"/>
      <c r="AO938" s="275"/>
      <c r="AP938" s="274"/>
      <c r="AQ938" s="277">
        <f t="shared" ref="AQ938:AQ940" si="134">MONTH(E938)</f>
        <v>5</v>
      </c>
      <c r="AR938" s="275" t="s">
        <v>1322</v>
      </c>
      <c r="AS938" s="267"/>
      <c r="AT938" s="273" t="s">
        <v>1823</v>
      </c>
      <c r="AU938" s="272"/>
      <c r="AV938" s="267" t="s">
        <v>1805</v>
      </c>
      <c r="AW938" s="268"/>
      <c r="AX938" s="273"/>
      <c r="AY938" s="273"/>
      <c r="AZ938" s="275"/>
      <c r="BA938" s="268"/>
      <c r="BB938" s="268"/>
      <c r="BC938" s="268"/>
      <c r="BD938" s="268"/>
      <c r="BE938" s="267"/>
      <c r="BF938" s="275"/>
      <c r="BG938" s="275"/>
      <c r="BH938" s="275"/>
      <c r="BI938" s="275"/>
      <c r="BJ938" s="278">
        <v>45785</v>
      </c>
      <c r="BK938" s="279">
        <v>45785</v>
      </c>
      <c r="BL938" s="431" t="s">
        <v>3865</v>
      </c>
      <c r="BM938" s="272"/>
      <c r="BN938" s="422">
        <v>2</v>
      </c>
      <c r="BO938" s="422">
        <v>7</v>
      </c>
      <c r="BP938" s="303"/>
      <c r="BQ938" s="293">
        <v>45784</v>
      </c>
      <c r="BR938" s="284">
        <v>0.64236111111111105</v>
      </c>
      <c r="BS938" s="280" t="str">
        <f>IF(_DBcomps[[#This Row],[Problem]]="","Yes","No")</f>
        <v>Yes</v>
      </c>
      <c r="BT938" s="273"/>
      <c r="BU938" s="273"/>
      <c r="BV938" s="273">
        <v>1</v>
      </c>
      <c r="BW938" s="273"/>
      <c r="BX938" s="273">
        <v>2</v>
      </c>
      <c r="BY938" s="279" t="s">
        <v>1276</v>
      </c>
      <c r="BZ938" s="267"/>
      <c r="CA938" s="279"/>
      <c r="CB938" s="279"/>
      <c r="CC938" s="279"/>
      <c r="CD938" s="1283"/>
      <c r="CE938" s="245"/>
      <c r="CF938" s="245"/>
      <c r="CG938" s="245"/>
    </row>
    <row r="939" spans="1:85">
      <c r="A939" s="265" t="s">
        <v>77</v>
      </c>
      <c r="B939" s="2" t="s">
        <v>1821</v>
      </c>
      <c r="C939" s="2" t="s">
        <v>503</v>
      </c>
      <c r="D939" s="265" t="s">
        <v>3862</v>
      </c>
      <c r="E939" s="265">
        <v>45786</v>
      </c>
      <c r="F939" s="266" t="s">
        <v>567</v>
      </c>
      <c r="G939" s="267">
        <v>89.06</v>
      </c>
      <c r="H939" s="267"/>
      <c r="I939" s="267"/>
      <c r="J939" s="267"/>
      <c r="K939" s="267"/>
      <c r="L939" s="268"/>
      <c r="M939" s="275"/>
      <c r="N939" s="267"/>
      <c r="O939" s="267"/>
      <c r="P939" s="275"/>
      <c r="Q939" s="269"/>
      <c r="R939" s="270">
        <v>1.1240000000000001</v>
      </c>
      <c r="S939" s="270"/>
      <c r="T939" s="271">
        <v>3.51</v>
      </c>
      <c r="U939" s="267"/>
      <c r="V939" s="268"/>
      <c r="W939" s="267"/>
      <c r="X939" s="270"/>
      <c r="Y939" s="274"/>
      <c r="Z939" s="290"/>
      <c r="AA939" s="274">
        <v>0</v>
      </c>
      <c r="AB939" s="274"/>
      <c r="AC939" s="274">
        <v>0</v>
      </c>
      <c r="AD939" s="265"/>
      <c r="AE939" s="274"/>
      <c r="AF939" s="274"/>
      <c r="AG939" s="275"/>
      <c r="AH939" s="274"/>
      <c r="AI939" s="274"/>
      <c r="AJ939" s="275"/>
      <c r="AK939" s="270"/>
      <c r="AL939" s="274"/>
      <c r="AM939" s="275"/>
      <c r="AN939" s="274"/>
      <c r="AO939" s="275"/>
      <c r="AP939" s="274"/>
      <c r="AQ939" s="277">
        <f t="shared" si="134"/>
        <v>5</v>
      </c>
      <c r="AR939" s="275" t="s">
        <v>1322</v>
      </c>
      <c r="AS939" s="267"/>
      <c r="AT939" s="273" t="s">
        <v>1823</v>
      </c>
      <c r="AU939" s="272"/>
      <c r="AV939" s="267" t="s">
        <v>1805</v>
      </c>
      <c r="AW939" s="268"/>
      <c r="AX939" s="273"/>
      <c r="AY939" s="273"/>
      <c r="AZ939" s="275"/>
      <c r="BA939" s="268"/>
      <c r="BB939" s="268"/>
      <c r="BC939" s="268"/>
      <c r="BD939" s="268"/>
      <c r="BE939" s="267"/>
      <c r="BF939" s="275"/>
      <c r="BG939" s="275"/>
      <c r="BH939" s="275"/>
      <c r="BI939" s="275"/>
      <c r="BJ939" s="278">
        <v>45786</v>
      </c>
      <c r="BK939" s="279">
        <v>45786</v>
      </c>
      <c r="BL939" s="431" t="s">
        <v>3866</v>
      </c>
      <c r="BM939" s="272"/>
      <c r="BN939" s="422">
        <v>2</v>
      </c>
      <c r="BO939" s="422">
        <v>7</v>
      </c>
      <c r="BP939" s="303"/>
      <c r="BQ939" s="293">
        <v>45784</v>
      </c>
      <c r="BR939" s="284">
        <v>0.99236111111111114</v>
      </c>
      <c r="BS939" s="280" t="str">
        <f>IF(_DBcomps[[#This Row],[Problem]]="","Yes","No")</f>
        <v>Yes</v>
      </c>
      <c r="BT939" s="273"/>
      <c r="BU939" s="273"/>
      <c r="BV939" s="273">
        <v>1</v>
      </c>
      <c r="BW939" s="273"/>
      <c r="BX939" s="273">
        <v>2</v>
      </c>
      <c r="BY939" s="279" t="s">
        <v>1276</v>
      </c>
      <c r="BZ939" s="267"/>
      <c r="CA939" s="279"/>
      <c r="CB939" s="279"/>
      <c r="CC939" s="279"/>
      <c r="CD939" s="1283"/>
      <c r="CE939" s="245"/>
      <c r="CF939" s="245"/>
      <c r="CG939" s="245"/>
    </row>
    <row r="940" spans="1:85">
      <c r="A940" s="265" t="s">
        <v>77</v>
      </c>
      <c r="B940" s="2" t="s">
        <v>1821</v>
      </c>
      <c r="C940" s="2" t="s">
        <v>503</v>
      </c>
      <c r="D940" s="265" t="s">
        <v>3863</v>
      </c>
      <c r="E940" s="265">
        <v>45786</v>
      </c>
      <c r="F940" s="266" t="s">
        <v>567</v>
      </c>
      <c r="G940" s="267">
        <v>89.66</v>
      </c>
      <c r="H940" s="267"/>
      <c r="I940" s="267"/>
      <c r="J940" s="267"/>
      <c r="K940" s="267"/>
      <c r="L940" s="268"/>
      <c r="M940" s="275"/>
      <c r="N940" s="267"/>
      <c r="O940" s="267"/>
      <c r="P940" s="275"/>
      <c r="Q940" s="269"/>
      <c r="R940" s="270">
        <v>1.1220000000000001</v>
      </c>
      <c r="S940" s="270"/>
      <c r="T940" s="271">
        <v>3.45</v>
      </c>
      <c r="U940" s="267"/>
      <c r="V940" s="268"/>
      <c r="W940" s="267"/>
      <c r="X940" s="270"/>
      <c r="Y940" s="274"/>
      <c r="Z940" s="290"/>
      <c r="AA940" s="274">
        <v>0</v>
      </c>
      <c r="AB940" s="274"/>
      <c r="AC940" s="274">
        <v>0</v>
      </c>
      <c r="AD940" s="265"/>
      <c r="AE940" s="274"/>
      <c r="AF940" s="274"/>
      <c r="AG940" s="275"/>
      <c r="AH940" s="274"/>
      <c r="AI940" s="274"/>
      <c r="AJ940" s="275"/>
      <c r="AK940" s="270"/>
      <c r="AL940" s="274"/>
      <c r="AM940" s="275"/>
      <c r="AN940" s="274"/>
      <c r="AO940" s="275"/>
      <c r="AP940" s="274"/>
      <c r="AQ940" s="277">
        <f t="shared" si="134"/>
        <v>5</v>
      </c>
      <c r="AR940" s="275" t="s">
        <v>1322</v>
      </c>
      <c r="AS940" s="267"/>
      <c r="AT940" s="273" t="s">
        <v>1823</v>
      </c>
      <c r="AU940" s="272"/>
      <c r="AV940" s="267" t="s">
        <v>1805</v>
      </c>
      <c r="AW940" s="268"/>
      <c r="AX940" s="273"/>
      <c r="AY940" s="273"/>
      <c r="AZ940" s="275"/>
      <c r="BA940" s="268"/>
      <c r="BB940" s="268"/>
      <c r="BC940" s="268"/>
      <c r="BD940" s="268"/>
      <c r="BE940" s="267"/>
      <c r="BF940" s="275"/>
      <c r="BG940" s="275"/>
      <c r="BH940" s="275"/>
      <c r="BI940" s="275"/>
      <c r="BJ940" s="278">
        <v>45786</v>
      </c>
      <c r="BK940" s="279">
        <v>45786</v>
      </c>
      <c r="BL940" s="431" t="s">
        <v>3867</v>
      </c>
      <c r="BM940" s="272"/>
      <c r="BN940" s="422">
        <v>2</v>
      </c>
      <c r="BO940" s="422">
        <v>7</v>
      </c>
      <c r="BP940" s="303"/>
      <c r="BQ940" s="293">
        <v>45785</v>
      </c>
      <c r="BR940" s="284">
        <v>0.4375</v>
      </c>
      <c r="BS940" s="280" t="str">
        <f>IF(_DBcomps[[#This Row],[Problem]]="","Yes","No")</f>
        <v>Yes</v>
      </c>
      <c r="BT940" s="273"/>
      <c r="BU940" s="273"/>
      <c r="BV940" s="273">
        <v>1</v>
      </c>
      <c r="BW940" s="273"/>
      <c r="BX940" s="273">
        <v>2</v>
      </c>
      <c r="BY940" s="279" t="s">
        <v>1276</v>
      </c>
      <c r="BZ940" s="267"/>
      <c r="CA940" s="279"/>
      <c r="CB940" s="279"/>
      <c r="CC940" s="279"/>
      <c r="CD940" s="1283"/>
      <c r="CE940" s="245"/>
      <c r="CF940" s="245"/>
      <c r="CG940" s="245"/>
    </row>
    <row r="941" spans="1:85">
      <c r="A941" s="265" t="s">
        <v>77</v>
      </c>
      <c r="B941" s="2" t="s">
        <v>1821</v>
      </c>
      <c r="C941" s="2" t="s">
        <v>503</v>
      </c>
      <c r="D941" s="265" t="s">
        <v>3864</v>
      </c>
      <c r="E941" s="265">
        <v>45786</v>
      </c>
      <c r="F941" s="266" t="s">
        <v>567</v>
      </c>
      <c r="G941" s="267">
        <v>89.66</v>
      </c>
      <c r="H941" s="267"/>
      <c r="I941" s="267"/>
      <c r="J941" s="267"/>
      <c r="K941" s="267"/>
      <c r="L941" s="268"/>
      <c r="M941" s="275"/>
      <c r="N941" s="267"/>
      <c r="O941" s="267"/>
      <c r="P941" s="275"/>
      <c r="Q941" s="269"/>
      <c r="R941" s="270">
        <v>1.1220000000000001</v>
      </c>
      <c r="S941" s="270"/>
      <c r="T941" s="271">
        <v>3.45</v>
      </c>
      <c r="U941" s="267"/>
      <c r="V941" s="268"/>
      <c r="W941" s="267"/>
      <c r="X941" s="270"/>
      <c r="Y941" s="274"/>
      <c r="Z941" s="290"/>
      <c r="AA941" s="274">
        <v>0</v>
      </c>
      <c r="AB941" s="274"/>
      <c r="AC941" s="274">
        <v>0</v>
      </c>
      <c r="AD941" s="265"/>
      <c r="AE941" s="274"/>
      <c r="AF941" s="274"/>
      <c r="AG941" s="275"/>
      <c r="AH941" s="274"/>
      <c r="AI941" s="274"/>
      <c r="AJ941" s="275"/>
      <c r="AK941" s="270"/>
      <c r="AL941" s="274"/>
      <c r="AM941" s="275"/>
      <c r="AN941" s="274"/>
      <c r="AO941" s="275"/>
      <c r="AP941" s="274"/>
      <c r="AQ941" s="277">
        <f t="shared" ref="AQ941:AQ959" si="135">MONTH(E941)</f>
        <v>5</v>
      </c>
      <c r="AR941" s="275" t="s">
        <v>1322</v>
      </c>
      <c r="AS941" s="267"/>
      <c r="AT941" s="273" t="s">
        <v>1823</v>
      </c>
      <c r="AU941" s="272"/>
      <c r="AV941" s="267" t="s">
        <v>1805</v>
      </c>
      <c r="AW941" s="268"/>
      <c r="AX941" s="273"/>
      <c r="AY941" s="273"/>
      <c r="AZ941" s="275"/>
      <c r="BA941" s="268"/>
      <c r="BB941" s="268"/>
      <c r="BC941" s="268"/>
      <c r="BD941" s="268"/>
      <c r="BE941" s="267"/>
      <c r="BF941" s="275"/>
      <c r="BG941" s="275"/>
      <c r="BH941" s="275"/>
      <c r="BI941" s="275"/>
      <c r="BJ941" s="278">
        <v>45786</v>
      </c>
      <c r="BK941" s="279">
        <v>45786</v>
      </c>
      <c r="BL941" s="431" t="s">
        <v>3867</v>
      </c>
      <c r="BM941" s="272" t="s">
        <v>3686</v>
      </c>
      <c r="BN941" s="422">
        <v>0</v>
      </c>
      <c r="BO941" s="422">
        <v>7</v>
      </c>
      <c r="BP941" s="303"/>
      <c r="BQ941" s="293">
        <v>45785</v>
      </c>
      <c r="BR941" s="284">
        <v>0.4375</v>
      </c>
      <c r="BS941" s="280" t="str">
        <f>IF(_DBcomps[[#This Row],[Problem]]="","Yes","No")</f>
        <v>Yes</v>
      </c>
      <c r="BT941" s="273"/>
      <c r="BU941" s="273"/>
      <c r="BV941" s="273">
        <v>0</v>
      </c>
      <c r="BW941" s="273"/>
      <c r="BX941" s="273">
        <v>2</v>
      </c>
      <c r="BY941" s="279" t="s">
        <v>1276</v>
      </c>
      <c r="BZ941" s="267"/>
      <c r="CA941" s="279"/>
      <c r="CB941" s="279"/>
      <c r="CC941" s="279"/>
      <c r="CD941" s="1283"/>
      <c r="CE941" s="245"/>
      <c r="CF941" s="245"/>
      <c r="CG941" s="245"/>
    </row>
    <row r="942" spans="1:85">
      <c r="A942" s="265" t="s">
        <v>77</v>
      </c>
      <c r="B942" s="2" t="s">
        <v>1821</v>
      </c>
      <c r="C942" s="2" t="s">
        <v>503</v>
      </c>
      <c r="D942" s="265" t="s">
        <v>3871</v>
      </c>
      <c r="E942" s="265">
        <v>45784</v>
      </c>
      <c r="F942" s="266" t="s">
        <v>567</v>
      </c>
      <c r="G942" s="267">
        <v>89.11</v>
      </c>
      <c r="H942" s="267"/>
      <c r="I942" s="267"/>
      <c r="J942" s="267"/>
      <c r="K942" s="267"/>
      <c r="L942" s="268"/>
      <c r="M942" s="275"/>
      <c r="N942" s="267"/>
      <c r="O942" s="267"/>
      <c r="P942" s="275"/>
      <c r="Q942" s="269"/>
      <c r="R942" s="270">
        <v>1.1240000000000001</v>
      </c>
      <c r="S942" s="270"/>
      <c r="T942" s="271">
        <v>3.5</v>
      </c>
      <c r="U942" s="267"/>
      <c r="V942" s="268"/>
      <c r="W942" s="267"/>
      <c r="X942" s="270"/>
      <c r="Y942" s="274"/>
      <c r="Z942" s="290"/>
      <c r="AA942" s="274">
        <v>0</v>
      </c>
      <c r="AB942" s="274"/>
      <c r="AC942" s="274">
        <v>0</v>
      </c>
      <c r="AD942" s="265"/>
      <c r="AE942" s="274"/>
      <c r="AF942" s="274"/>
      <c r="AG942" s="275"/>
      <c r="AH942" s="274"/>
      <c r="AI942" s="274"/>
      <c r="AJ942" s="275"/>
      <c r="AK942" s="270"/>
      <c r="AL942" s="274"/>
      <c r="AM942" s="275"/>
      <c r="AN942" s="274"/>
      <c r="AO942" s="275"/>
      <c r="AP942" s="274"/>
      <c r="AQ942" s="277">
        <f t="shared" si="135"/>
        <v>5</v>
      </c>
      <c r="AR942" s="275" t="s">
        <v>1322</v>
      </c>
      <c r="AS942" s="267"/>
      <c r="AT942" s="273" t="s">
        <v>1823</v>
      </c>
      <c r="AU942" s="272"/>
      <c r="AV942" s="267" t="s">
        <v>1805</v>
      </c>
      <c r="AW942" s="268"/>
      <c r="AX942" s="273"/>
      <c r="AY942" s="273"/>
      <c r="AZ942" s="275"/>
      <c r="BA942" s="268"/>
      <c r="BB942" s="268"/>
      <c r="BC942" s="268"/>
      <c r="BD942" s="268"/>
      <c r="BE942" s="267"/>
      <c r="BF942" s="275"/>
      <c r="BG942" s="275"/>
      <c r="BH942" s="275"/>
      <c r="BI942" s="275"/>
      <c r="BJ942" s="278">
        <v>45784</v>
      </c>
      <c r="BK942" s="279">
        <v>45784</v>
      </c>
      <c r="BL942" s="431" t="s">
        <v>3872</v>
      </c>
      <c r="BM942" s="272"/>
      <c r="BN942" s="422">
        <v>2</v>
      </c>
      <c r="BO942" s="422">
        <v>7</v>
      </c>
      <c r="BP942" s="303"/>
      <c r="BQ942" s="293">
        <v>45780</v>
      </c>
      <c r="BR942" s="284">
        <v>4.2361111111111106E-2</v>
      </c>
      <c r="BS942" s="280" t="str">
        <f>IF(_DBcomps[[#This Row],[Problem]]="","Yes","No")</f>
        <v>Yes</v>
      </c>
      <c r="BT942" s="273"/>
      <c r="BU942" s="273"/>
      <c r="BV942" s="273">
        <v>1</v>
      </c>
      <c r="BW942" s="273"/>
      <c r="BX942" s="273">
        <v>22</v>
      </c>
      <c r="BY942" s="279" t="s">
        <v>1276</v>
      </c>
      <c r="BZ942" s="267"/>
      <c r="CA942" s="279"/>
      <c r="CB942" s="279"/>
      <c r="CC942" s="279"/>
      <c r="CD942" s="1283"/>
      <c r="CE942" s="245"/>
      <c r="CF942" s="245"/>
      <c r="CG942" s="245"/>
    </row>
    <row r="943" spans="1:85">
      <c r="A943" s="265" t="s">
        <v>77</v>
      </c>
      <c r="B943" s="2" t="s">
        <v>1821</v>
      </c>
      <c r="C943" s="2" t="s">
        <v>503</v>
      </c>
      <c r="D943" s="265" t="s">
        <v>3873</v>
      </c>
      <c r="E943" s="265">
        <v>45790</v>
      </c>
      <c r="F943" s="266" t="s">
        <v>567</v>
      </c>
      <c r="G943" s="267">
        <v>89.08</v>
      </c>
      <c r="H943" s="267"/>
      <c r="I943" s="267"/>
      <c r="J943" s="267"/>
      <c r="K943" s="267"/>
      <c r="L943" s="268"/>
      <c r="M943" s="275"/>
      <c r="N943" s="267"/>
      <c r="O943" s="267"/>
      <c r="P943" s="275"/>
      <c r="Q943" s="269"/>
      <c r="R943" s="270">
        <v>1.123</v>
      </c>
      <c r="S943" s="270"/>
      <c r="T943" s="271">
        <v>3.61</v>
      </c>
      <c r="U943" s="267"/>
      <c r="V943" s="268"/>
      <c r="W943" s="267"/>
      <c r="X943" s="270"/>
      <c r="Y943" s="274"/>
      <c r="Z943" s="290"/>
      <c r="AA943" s="274">
        <v>0</v>
      </c>
      <c r="AB943" s="274"/>
      <c r="AC943" s="274">
        <v>0</v>
      </c>
      <c r="AD943" s="265"/>
      <c r="AE943" s="274"/>
      <c r="AF943" s="274"/>
      <c r="AG943" s="275"/>
      <c r="AH943" s="274"/>
      <c r="AI943" s="274"/>
      <c r="AJ943" s="275"/>
      <c r="AK943" s="270"/>
      <c r="AL943" s="274"/>
      <c r="AM943" s="275"/>
      <c r="AN943" s="274"/>
      <c r="AO943" s="275"/>
      <c r="AP943" s="274"/>
      <c r="AQ943" s="277">
        <f t="shared" si="135"/>
        <v>5</v>
      </c>
      <c r="AR943" s="275" t="s">
        <v>1322</v>
      </c>
      <c r="AS943" s="267"/>
      <c r="AT943" s="273" t="s">
        <v>1823</v>
      </c>
      <c r="AU943" s="272"/>
      <c r="AV943" s="267" t="s">
        <v>1805</v>
      </c>
      <c r="AW943" s="268"/>
      <c r="AX943" s="273"/>
      <c r="AY943" s="273"/>
      <c r="AZ943" s="275"/>
      <c r="BA943" s="268"/>
      <c r="BB943" s="268"/>
      <c r="BC943" s="268"/>
      <c r="BD943" s="268"/>
      <c r="BE943" s="267"/>
      <c r="BF943" s="275"/>
      <c r="BG943" s="275"/>
      <c r="BH943" s="275"/>
      <c r="BI943" s="275"/>
      <c r="BJ943" s="278">
        <v>45790</v>
      </c>
      <c r="BK943" s="279">
        <v>45790</v>
      </c>
      <c r="BL943" s="431" t="s">
        <v>3874</v>
      </c>
      <c r="BM943" s="272"/>
      <c r="BN943" s="422">
        <v>2</v>
      </c>
      <c r="BO943" s="422">
        <v>7</v>
      </c>
      <c r="BP943" s="303"/>
      <c r="BQ943" s="293">
        <v>45783</v>
      </c>
      <c r="BR943" s="284">
        <v>0.8125</v>
      </c>
      <c r="BS943" s="280" t="str">
        <f>IF(_DBcomps[[#This Row],[Problem]]="","Yes","No")</f>
        <v>Yes</v>
      </c>
      <c r="BT943" s="273"/>
      <c r="BU943" s="273"/>
      <c r="BV943" s="273">
        <v>1</v>
      </c>
      <c r="BW943" s="273"/>
      <c r="BX943" s="273">
        <v>22</v>
      </c>
      <c r="BY943" s="279" t="s">
        <v>1276</v>
      </c>
      <c r="BZ943" s="267"/>
      <c r="CA943" s="279"/>
      <c r="CB943" s="279"/>
      <c r="CC943" s="279"/>
      <c r="CD943" s="1283"/>
      <c r="CE943" s="245"/>
      <c r="CF943" s="245"/>
      <c r="CG943" s="245"/>
    </row>
    <row r="944" spans="1:85">
      <c r="A944" s="265" t="s">
        <v>77</v>
      </c>
      <c r="B944" s="2" t="s">
        <v>1821</v>
      </c>
      <c r="C944" s="2" t="s">
        <v>503</v>
      </c>
      <c r="D944" s="265" t="s">
        <v>3951</v>
      </c>
      <c r="E944" s="265">
        <v>45793</v>
      </c>
      <c r="F944" s="266" t="str">
        <f>IF(_DBcomps[[#This Row],[Lab RTS]]="","No","Yes")</f>
        <v>Yes</v>
      </c>
      <c r="G944" s="267">
        <v>88.24</v>
      </c>
      <c r="H944" s="267"/>
      <c r="I944" s="267"/>
      <c r="J944" s="267"/>
      <c r="K944" s="267"/>
      <c r="L944" s="268"/>
      <c r="M944" s="275"/>
      <c r="N944" s="267"/>
      <c r="O944" s="267"/>
      <c r="P944" s="275"/>
      <c r="Q944" s="269"/>
      <c r="R944" s="270">
        <v>1.113</v>
      </c>
      <c r="S944" s="270"/>
      <c r="T944" s="271">
        <v>3.62</v>
      </c>
      <c r="U944" s="267"/>
      <c r="V944" s="268"/>
      <c r="W944" s="267"/>
      <c r="X944" s="270"/>
      <c r="Y944" s="274"/>
      <c r="Z944" s="290"/>
      <c r="AA944" s="274">
        <v>0</v>
      </c>
      <c r="AB944" s="274"/>
      <c r="AC944" s="274">
        <v>0</v>
      </c>
      <c r="AD944" s="265"/>
      <c r="AE944" s="274"/>
      <c r="AF944" s="274"/>
      <c r="AG944" s="275"/>
      <c r="AH944" s="274"/>
      <c r="AI944" s="274"/>
      <c r="AJ944" s="275"/>
      <c r="AK944" s="270"/>
      <c r="AL944" s="274"/>
      <c r="AM944" s="275"/>
      <c r="AN944" s="274"/>
      <c r="AO944" s="275"/>
      <c r="AP944" s="274"/>
      <c r="AQ944" s="277">
        <f t="shared" si="135"/>
        <v>5</v>
      </c>
      <c r="AR944" s="275" t="s">
        <v>1322</v>
      </c>
      <c r="AS944" s="267"/>
      <c r="AT944" s="273" t="s">
        <v>1823</v>
      </c>
      <c r="AU944" s="272"/>
      <c r="AV944" s="267" t="s">
        <v>2228</v>
      </c>
      <c r="AW944" s="268"/>
      <c r="AX944" s="273"/>
      <c r="AY944" s="273"/>
      <c r="AZ944" s="275"/>
      <c r="BA944" s="268"/>
      <c r="BB944" s="268"/>
      <c r="BC944" s="268"/>
      <c r="BD944" s="268"/>
      <c r="BE944" s="267"/>
      <c r="BF944" s="275"/>
      <c r="BG944" s="275"/>
      <c r="BH944" s="275"/>
      <c r="BI944" s="275"/>
      <c r="BJ944" s="278">
        <v>45793</v>
      </c>
      <c r="BK944" s="279">
        <v>45793</v>
      </c>
      <c r="BL944" s="431" t="s">
        <v>3952</v>
      </c>
      <c r="BM944" s="272"/>
      <c r="BN944" s="422">
        <v>2</v>
      </c>
      <c r="BO944" s="422">
        <v>7</v>
      </c>
      <c r="BP944" s="303"/>
      <c r="BQ944" s="293">
        <v>45789</v>
      </c>
      <c r="BR944" s="284" t="s">
        <v>1739</v>
      </c>
      <c r="BS944" s="280" t="str">
        <f>IF(_DBcomps[[#This Row],[Problem]]="","Yes","No")</f>
        <v>Yes</v>
      </c>
      <c r="BT944" s="273"/>
      <c r="BU944" s="273"/>
      <c r="BV944" s="273">
        <v>1</v>
      </c>
      <c r="BW944" s="273"/>
      <c r="BX944" s="273">
        <v>2</v>
      </c>
      <c r="BY944" s="279" t="s">
        <v>1276</v>
      </c>
      <c r="BZ944" s="267"/>
      <c r="CA944" s="279"/>
      <c r="CB944" s="279"/>
      <c r="CC944" s="279"/>
      <c r="CD944" s="1283"/>
      <c r="CE944" s="245"/>
      <c r="CF944" s="245"/>
      <c r="CG944" s="245"/>
    </row>
    <row r="945" spans="1:85">
      <c r="A945" s="265" t="s">
        <v>77</v>
      </c>
      <c r="B945" s="2" t="s">
        <v>1821</v>
      </c>
      <c r="C945" s="2" t="s">
        <v>503</v>
      </c>
      <c r="D945" s="265" t="s">
        <v>3953</v>
      </c>
      <c r="E945" s="265">
        <v>45793</v>
      </c>
      <c r="F945" s="266" t="str">
        <f>IF(_DBcomps[[#This Row],[Lab RTS]]="","No","Yes")</f>
        <v>Yes</v>
      </c>
      <c r="G945" s="267">
        <v>87.57</v>
      </c>
      <c r="H945" s="267"/>
      <c r="I945" s="267"/>
      <c r="J945" s="267"/>
      <c r="K945" s="267"/>
      <c r="L945" s="268"/>
      <c r="M945" s="275"/>
      <c r="N945" s="267"/>
      <c r="O945" s="267"/>
      <c r="P945" s="275"/>
      <c r="Q945" s="269"/>
      <c r="R945" s="270">
        <v>1.1200000000000001</v>
      </c>
      <c r="S945" s="270"/>
      <c r="T945" s="271">
        <v>3.69</v>
      </c>
      <c r="U945" s="267"/>
      <c r="V945" s="268"/>
      <c r="W945" s="267"/>
      <c r="X945" s="270"/>
      <c r="Y945" s="274"/>
      <c r="Z945" s="290"/>
      <c r="AA945" s="274">
        <v>0</v>
      </c>
      <c r="AB945" s="274"/>
      <c r="AC945" s="274">
        <v>0</v>
      </c>
      <c r="AD945" s="265"/>
      <c r="AE945" s="274"/>
      <c r="AF945" s="274"/>
      <c r="AG945" s="275"/>
      <c r="AH945" s="274"/>
      <c r="AI945" s="274"/>
      <c r="AJ945" s="275"/>
      <c r="AK945" s="270"/>
      <c r="AL945" s="274"/>
      <c r="AM945" s="275"/>
      <c r="AN945" s="274"/>
      <c r="AO945" s="275"/>
      <c r="AP945" s="274"/>
      <c r="AQ945" s="277">
        <f t="shared" si="135"/>
        <v>5</v>
      </c>
      <c r="AR945" s="275" t="s">
        <v>1322</v>
      </c>
      <c r="AS945" s="267"/>
      <c r="AT945" s="273" t="s">
        <v>1823</v>
      </c>
      <c r="AU945" s="272"/>
      <c r="AV945" s="267" t="s">
        <v>2228</v>
      </c>
      <c r="AW945" s="268"/>
      <c r="AX945" s="273"/>
      <c r="AY945" s="273"/>
      <c r="AZ945" s="275"/>
      <c r="BA945" s="268"/>
      <c r="BB945" s="268"/>
      <c r="BC945" s="268"/>
      <c r="BD945" s="268"/>
      <c r="BE945" s="267"/>
      <c r="BF945" s="275"/>
      <c r="BG945" s="275"/>
      <c r="BH945" s="275"/>
      <c r="BI945" s="275"/>
      <c r="BJ945" s="278">
        <v>45793</v>
      </c>
      <c r="BK945" s="279">
        <v>45793</v>
      </c>
      <c r="BL945" s="431" t="s">
        <v>3954</v>
      </c>
      <c r="BM945" s="272"/>
      <c r="BN945" s="422">
        <v>2</v>
      </c>
      <c r="BO945" s="422">
        <v>7</v>
      </c>
      <c r="BP945" s="303"/>
      <c r="BQ945" s="293">
        <v>45790</v>
      </c>
      <c r="BR945" s="284" t="s">
        <v>2326</v>
      </c>
      <c r="BS945" s="280" t="str">
        <f>IF(_DBcomps[[#This Row],[Problem]]="","Yes","No")</f>
        <v>Yes</v>
      </c>
      <c r="BT945" s="273"/>
      <c r="BU945" s="273"/>
      <c r="BV945" s="273">
        <v>1</v>
      </c>
      <c r="BW945" s="273"/>
      <c r="BX945" s="273">
        <v>2</v>
      </c>
      <c r="BY945" s="279" t="s">
        <v>1276</v>
      </c>
      <c r="BZ945" s="267"/>
      <c r="CA945" s="279"/>
      <c r="CB945" s="279"/>
      <c r="CC945" s="279"/>
      <c r="CD945" s="1283"/>
      <c r="CE945" s="245"/>
      <c r="CF945" s="245"/>
      <c r="CG945" s="245"/>
    </row>
    <row r="946" spans="1:85">
      <c r="A946" s="265" t="s">
        <v>77</v>
      </c>
      <c r="B946" s="2" t="s">
        <v>1821</v>
      </c>
      <c r="C946" s="2" t="s">
        <v>503</v>
      </c>
      <c r="D946" s="265" t="s">
        <v>4259</v>
      </c>
      <c r="E946" s="265">
        <v>45810</v>
      </c>
      <c r="F946" s="266" t="str">
        <f>IF(_DBcomps[[#This Row],[Lab RTS]]="","No","Yes")</f>
        <v>Yes</v>
      </c>
      <c r="G946" s="267">
        <v>86.89</v>
      </c>
      <c r="H946" s="267"/>
      <c r="I946" s="267"/>
      <c r="J946" s="267"/>
      <c r="K946" s="267"/>
      <c r="L946" s="268"/>
      <c r="M946" s="275"/>
      <c r="N946" s="267"/>
      <c r="O946" s="267"/>
      <c r="P946" s="275"/>
      <c r="Q946" s="269"/>
      <c r="R946" s="270">
        <v>1.119</v>
      </c>
      <c r="S946" s="270"/>
      <c r="T946" s="271">
        <v>3.54</v>
      </c>
      <c r="U946" s="267"/>
      <c r="V946" s="268"/>
      <c r="W946" s="267"/>
      <c r="X946" s="270"/>
      <c r="Y946" s="274"/>
      <c r="Z946" s="290"/>
      <c r="AA946" s="274">
        <v>0</v>
      </c>
      <c r="AB946" s="274"/>
      <c r="AC946" s="274">
        <v>0</v>
      </c>
      <c r="AD946" s="265"/>
      <c r="AE946" s="274"/>
      <c r="AF946" s="274"/>
      <c r="AG946" s="275"/>
      <c r="AH946" s="274"/>
      <c r="AI946" s="274"/>
      <c r="AJ946" s="275"/>
      <c r="AK946" s="270"/>
      <c r="AL946" s="274"/>
      <c r="AM946" s="275"/>
      <c r="AN946" s="274"/>
      <c r="AO946" s="275"/>
      <c r="AP946" s="274"/>
      <c r="AQ946" s="277">
        <f t="shared" si="135"/>
        <v>6</v>
      </c>
      <c r="AR946" s="275" t="s">
        <v>1322</v>
      </c>
      <c r="AS946" s="267"/>
      <c r="AT946" s="273" t="s">
        <v>1823</v>
      </c>
      <c r="AU946" s="272"/>
      <c r="AV946" s="267">
        <v>0</v>
      </c>
      <c r="AW946" s="268"/>
      <c r="AX946" s="273"/>
      <c r="AY946" s="273"/>
      <c r="AZ946" s="275"/>
      <c r="BA946" s="268"/>
      <c r="BB946" s="268"/>
      <c r="BC946" s="268"/>
      <c r="BD946" s="268"/>
      <c r="BE946" s="267"/>
      <c r="BF946" s="275"/>
      <c r="BG946" s="275"/>
      <c r="BH946" s="275"/>
      <c r="BI946" s="275"/>
      <c r="BJ946" s="278">
        <v>45810</v>
      </c>
      <c r="BK946" s="279">
        <v>45810</v>
      </c>
      <c r="BL946" s="431" t="s">
        <v>4260</v>
      </c>
      <c r="BM946" s="272"/>
      <c r="BN946" s="422">
        <v>2</v>
      </c>
      <c r="BO946" s="422">
        <v>7</v>
      </c>
      <c r="BP946" s="303"/>
      <c r="BQ946" s="293">
        <v>45807</v>
      </c>
      <c r="BR946" s="284" t="s">
        <v>2271</v>
      </c>
      <c r="BS946" s="280" t="str">
        <f>IF(_DBcomps[[#This Row],[Problem]]="","Yes","No")</f>
        <v>Yes</v>
      </c>
      <c r="BT946" s="273"/>
      <c r="BU946" s="273"/>
      <c r="BV946" s="273">
        <v>1</v>
      </c>
      <c r="BW946" s="273"/>
      <c r="BX946" s="273">
        <v>2</v>
      </c>
      <c r="BY946" s="279" t="s">
        <v>1276</v>
      </c>
      <c r="BZ946" s="267"/>
      <c r="CA946" s="279"/>
      <c r="CB946" s="279"/>
      <c r="CC946" s="279"/>
      <c r="CD946" s="1283"/>
      <c r="CE946" s="245"/>
      <c r="CF946" s="245"/>
      <c r="CG946" s="245"/>
    </row>
    <row r="947" spans="1:85">
      <c r="A947" s="265" t="s">
        <v>77</v>
      </c>
      <c r="B947" s="2" t="s">
        <v>1821</v>
      </c>
      <c r="C947" s="2" t="s">
        <v>503</v>
      </c>
      <c r="D947" s="265" t="s">
        <v>4262</v>
      </c>
      <c r="E947" s="265">
        <v>45811</v>
      </c>
      <c r="F947" s="266" t="str">
        <f>IF(_DBcomps[[#This Row],[Lab RTS]]="","No","Yes")</f>
        <v>Yes</v>
      </c>
      <c r="G947" s="267">
        <v>86.4</v>
      </c>
      <c r="H947" s="267"/>
      <c r="I947" s="267"/>
      <c r="J947" s="267"/>
      <c r="K947" s="267"/>
      <c r="L947" s="268"/>
      <c r="M947" s="275"/>
      <c r="N947" s="267"/>
      <c r="O947" s="267"/>
      <c r="P947" s="275"/>
      <c r="Q947" s="269"/>
      <c r="R947" s="270">
        <v>1.1259999999999999</v>
      </c>
      <c r="S947" s="270"/>
      <c r="T947" s="271">
        <v>3.35</v>
      </c>
      <c r="U947" s="267"/>
      <c r="V947" s="268"/>
      <c r="W947" s="267"/>
      <c r="X947" s="270"/>
      <c r="Y947" s="274"/>
      <c r="Z947" s="290"/>
      <c r="AA947" s="274">
        <v>0</v>
      </c>
      <c r="AB947" s="274"/>
      <c r="AC947" s="274">
        <v>0</v>
      </c>
      <c r="AD947" s="265"/>
      <c r="AE947" s="274"/>
      <c r="AF947" s="274"/>
      <c r="AG947" s="275"/>
      <c r="AH947" s="274"/>
      <c r="AI947" s="274"/>
      <c r="AJ947" s="275"/>
      <c r="AK947" s="270"/>
      <c r="AL947" s="274"/>
      <c r="AM947" s="275"/>
      <c r="AN947" s="274"/>
      <c r="AO947" s="275"/>
      <c r="AP947" s="274"/>
      <c r="AQ947" s="277">
        <f t="shared" si="135"/>
        <v>6</v>
      </c>
      <c r="AR947" s="275" t="s">
        <v>1322</v>
      </c>
      <c r="AS947" s="267"/>
      <c r="AT947" s="273" t="s">
        <v>1823</v>
      </c>
      <c r="AU947" s="272"/>
      <c r="AV947" s="267">
        <v>0</v>
      </c>
      <c r="AW947" s="268"/>
      <c r="AX947" s="273"/>
      <c r="AY947" s="273"/>
      <c r="AZ947" s="275"/>
      <c r="BA947" s="268"/>
      <c r="BB947" s="268"/>
      <c r="BC947" s="268"/>
      <c r="BD947" s="268"/>
      <c r="BE947" s="267"/>
      <c r="BF947" s="275"/>
      <c r="BG947" s="275"/>
      <c r="BH947" s="275"/>
      <c r="BI947" s="275"/>
      <c r="BJ947" s="278">
        <v>45811</v>
      </c>
      <c r="BK947" s="279">
        <v>45811</v>
      </c>
      <c r="BL947" s="431" t="s">
        <v>4261</v>
      </c>
      <c r="BM947" s="272"/>
      <c r="BN947" s="422">
        <v>2</v>
      </c>
      <c r="BO947" s="422">
        <v>7</v>
      </c>
      <c r="BP947" s="303"/>
      <c r="BQ947" s="293">
        <v>45807</v>
      </c>
      <c r="BR947" s="284" t="s">
        <v>1393</v>
      </c>
      <c r="BS947" s="280" t="str">
        <f>IF(_DBcomps[[#This Row],[Problem]]="","Yes","No")</f>
        <v>Yes</v>
      </c>
      <c r="BT947" s="273"/>
      <c r="BU947" s="273"/>
      <c r="BV947" s="273">
        <v>1</v>
      </c>
      <c r="BW947" s="273"/>
      <c r="BX947" s="273">
        <v>2</v>
      </c>
      <c r="BY947" s="279" t="s">
        <v>1276</v>
      </c>
      <c r="BZ947" s="267"/>
      <c r="CA947" s="279"/>
      <c r="CB947" s="279"/>
      <c r="CC947" s="279"/>
      <c r="CD947" s="1283"/>
      <c r="CE947" s="245"/>
      <c r="CF947" s="245"/>
      <c r="CG947" s="245"/>
    </row>
    <row r="948" spans="1:85">
      <c r="A948" s="265" t="s">
        <v>77</v>
      </c>
      <c r="B948" s="2" t="s">
        <v>1821</v>
      </c>
      <c r="C948" s="2" t="s">
        <v>503</v>
      </c>
      <c r="D948" s="265" t="s">
        <v>4263</v>
      </c>
      <c r="E948" s="265">
        <v>45812</v>
      </c>
      <c r="F948" s="266" t="str">
        <f>IF(_DBcomps[[#This Row],[Lab RTS]]="","No","Yes")</f>
        <v>Yes</v>
      </c>
      <c r="G948" s="267">
        <v>87.31</v>
      </c>
      <c r="H948" s="267"/>
      <c r="I948" s="267"/>
      <c r="J948" s="267"/>
      <c r="K948" s="267"/>
      <c r="L948" s="268"/>
      <c r="M948" s="275"/>
      <c r="N948" s="267"/>
      <c r="O948" s="267"/>
      <c r="P948" s="275"/>
      <c r="Q948" s="269"/>
      <c r="R948" s="270">
        <v>1.1240000000000001</v>
      </c>
      <c r="S948" s="270"/>
      <c r="T948" s="271">
        <v>3.61</v>
      </c>
      <c r="U948" s="267"/>
      <c r="V948" s="268"/>
      <c r="W948" s="267"/>
      <c r="X948" s="270"/>
      <c r="Y948" s="274"/>
      <c r="Z948" s="290"/>
      <c r="AA948" s="274">
        <v>0</v>
      </c>
      <c r="AB948" s="274"/>
      <c r="AC948" s="274">
        <v>0</v>
      </c>
      <c r="AD948" s="265"/>
      <c r="AE948" s="274"/>
      <c r="AF948" s="274"/>
      <c r="AG948" s="275"/>
      <c r="AH948" s="274"/>
      <c r="AI948" s="274"/>
      <c r="AJ948" s="275"/>
      <c r="AK948" s="270"/>
      <c r="AL948" s="274"/>
      <c r="AM948" s="275"/>
      <c r="AN948" s="274"/>
      <c r="AO948" s="275"/>
      <c r="AP948" s="274"/>
      <c r="AQ948" s="277">
        <f t="shared" si="135"/>
        <v>6</v>
      </c>
      <c r="AR948" s="275" t="s">
        <v>1322</v>
      </c>
      <c r="AS948" s="267"/>
      <c r="AT948" s="273" t="s">
        <v>1823</v>
      </c>
      <c r="AU948" s="272"/>
      <c r="AV948" s="267">
        <v>0</v>
      </c>
      <c r="AW948" s="268"/>
      <c r="AX948" s="273"/>
      <c r="AY948" s="273"/>
      <c r="AZ948" s="275"/>
      <c r="BA948" s="268"/>
      <c r="BB948" s="268"/>
      <c r="BC948" s="268"/>
      <c r="BD948" s="268"/>
      <c r="BE948" s="267"/>
      <c r="BF948" s="275"/>
      <c r="BG948" s="275"/>
      <c r="BH948" s="275"/>
      <c r="BI948" s="275"/>
      <c r="BJ948" s="278">
        <v>45812</v>
      </c>
      <c r="BK948" s="279">
        <v>45812</v>
      </c>
      <c r="BL948" s="431" t="s">
        <v>4264</v>
      </c>
      <c r="BM948" s="272"/>
      <c r="BN948" s="422">
        <v>2</v>
      </c>
      <c r="BO948" s="422">
        <v>7</v>
      </c>
      <c r="BP948" s="303"/>
      <c r="BQ948" s="293">
        <v>45810</v>
      </c>
      <c r="BR948" s="284" t="s">
        <v>3403</v>
      </c>
      <c r="BS948" s="280" t="str">
        <f>IF(_DBcomps[[#This Row],[Problem]]="","Yes","No")</f>
        <v>Yes</v>
      </c>
      <c r="BT948" s="273"/>
      <c r="BU948" s="273"/>
      <c r="BV948" s="273">
        <v>1</v>
      </c>
      <c r="BW948" s="273"/>
      <c r="BX948" s="273">
        <v>2</v>
      </c>
      <c r="BY948" s="279" t="s">
        <v>1276</v>
      </c>
      <c r="BZ948" s="267"/>
      <c r="CA948" s="279"/>
      <c r="CB948" s="279"/>
      <c r="CC948" s="279"/>
      <c r="CD948" s="1283"/>
      <c r="CE948" s="245"/>
      <c r="CF948" s="245"/>
      <c r="CG948" s="245"/>
    </row>
    <row r="949" spans="1:85">
      <c r="A949" s="265" t="s">
        <v>77</v>
      </c>
      <c r="B949" s="2" t="s">
        <v>1821</v>
      </c>
      <c r="C949" s="2" t="s">
        <v>503</v>
      </c>
      <c r="D949" s="265" t="s">
        <v>4267</v>
      </c>
      <c r="E949" s="265">
        <v>45811</v>
      </c>
      <c r="F949" s="266" t="str">
        <f>IF(_DBcomps[[#This Row],[Lab RTS]]="","No","Yes")</f>
        <v>Yes</v>
      </c>
      <c r="G949" s="267">
        <v>88.79</v>
      </c>
      <c r="H949" s="267"/>
      <c r="I949" s="267"/>
      <c r="J949" s="267"/>
      <c r="K949" s="267"/>
      <c r="L949" s="268"/>
      <c r="M949" s="275"/>
      <c r="N949" s="267"/>
      <c r="O949" s="267"/>
      <c r="P949" s="275"/>
      <c r="Q949" s="269"/>
      <c r="R949" s="270">
        <v>1.1259999999999999</v>
      </c>
      <c r="S949" s="270"/>
      <c r="T949" s="271">
        <v>3.7</v>
      </c>
      <c r="U949" s="267"/>
      <c r="V949" s="268"/>
      <c r="W949" s="267"/>
      <c r="X949" s="270"/>
      <c r="Y949" s="274"/>
      <c r="Z949" s="290"/>
      <c r="AA949" s="274">
        <v>0</v>
      </c>
      <c r="AB949" s="274"/>
      <c r="AC949" s="274">
        <v>0</v>
      </c>
      <c r="AD949" s="265"/>
      <c r="AE949" s="274"/>
      <c r="AF949" s="274"/>
      <c r="AG949" s="275"/>
      <c r="AH949" s="274"/>
      <c r="AI949" s="274"/>
      <c r="AJ949" s="275"/>
      <c r="AK949" s="270"/>
      <c r="AL949" s="274"/>
      <c r="AM949" s="275"/>
      <c r="AN949" s="274"/>
      <c r="AO949" s="275"/>
      <c r="AP949" s="274"/>
      <c r="AQ949" s="277">
        <f t="shared" si="135"/>
        <v>6</v>
      </c>
      <c r="AR949" s="275" t="s">
        <v>1322</v>
      </c>
      <c r="AS949" s="267"/>
      <c r="AT949" s="273" t="s">
        <v>1823</v>
      </c>
      <c r="AU949" s="272"/>
      <c r="AV949" s="267">
        <v>0</v>
      </c>
      <c r="AW949" s="268"/>
      <c r="AX949" s="273"/>
      <c r="AY949" s="273"/>
      <c r="AZ949" s="275"/>
      <c r="BA949" s="268"/>
      <c r="BB949" s="268"/>
      <c r="BC949" s="268"/>
      <c r="BD949" s="268"/>
      <c r="BE949" s="267"/>
      <c r="BF949" s="275"/>
      <c r="BG949" s="275"/>
      <c r="BH949" s="275"/>
      <c r="BI949" s="275"/>
      <c r="BJ949" s="278">
        <v>45811</v>
      </c>
      <c r="BK949" s="279">
        <v>45811</v>
      </c>
      <c r="BL949" s="431" t="s">
        <v>4266</v>
      </c>
      <c r="BM949" s="272"/>
      <c r="BN949" s="422">
        <v>2</v>
      </c>
      <c r="BO949" s="422">
        <v>7</v>
      </c>
      <c r="BP949" s="303"/>
      <c r="BQ949" s="293">
        <v>45811</v>
      </c>
      <c r="BR949" s="284" t="s">
        <v>4265</v>
      </c>
      <c r="BS949" s="280" t="str">
        <f>IF(_DBcomps[[#This Row],[Problem]]="","Yes","No")</f>
        <v>Yes</v>
      </c>
      <c r="BT949" s="273"/>
      <c r="BU949" s="273"/>
      <c r="BV949" s="273">
        <v>1</v>
      </c>
      <c r="BW949" s="273"/>
      <c r="BX949" s="273">
        <v>2</v>
      </c>
      <c r="BY949" s="279" t="s">
        <v>1276</v>
      </c>
      <c r="BZ949" s="267"/>
      <c r="CA949" s="279"/>
      <c r="CB949" s="279"/>
      <c r="CC949" s="279"/>
      <c r="CD949" s="1283"/>
      <c r="CE949" s="245"/>
      <c r="CF949" s="245"/>
      <c r="CG949" s="245"/>
    </row>
    <row r="950" spans="1:85">
      <c r="A950" s="265" t="s">
        <v>77</v>
      </c>
      <c r="B950" s="2" t="s">
        <v>1821</v>
      </c>
      <c r="C950" s="2" t="s">
        <v>503</v>
      </c>
      <c r="D950" s="265" t="s">
        <v>4268</v>
      </c>
      <c r="E950" s="265">
        <v>45813</v>
      </c>
      <c r="F950" s="266" t="str">
        <f>IF(_DBcomps[[#This Row],[Lab RTS]]="","No","Yes")</f>
        <v>Yes</v>
      </c>
      <c r="G950" s="267">
        <v>87.85</v>
      </c>
      <c r="H950" s="267"/>
      <c r="I950" s="267"/>
      <c r="J950" s="267"/>
      <c r="K950" s="267"/>
      <c r="L950" s="268"/>
      <c r="M950" s="275"/>
      <c r="N950" s="267"/>
      <c r="O950" s="267"/>
      <c r="P950" s="275"/>
      <c r="Q950" s="269"/>
      <c r="R950" s="270">
        <v>1.123</v>
      </c>
      <c r="S950" s="270"/>
      <c r="T950" s="271">
        <v>3.4</v>
      </c>
      <c r="U950" s="267"/>
      <c r="V950" s="268"/>
      <c r="W950" s="267"/>
      <c r="X950" s="270"/>
      <c r="Y950" s="274"/>
      <c r="Z950" s="290"/>
      <c r="AA950" s="274">
        <v>0</v>
      </c>
      <c r="AB950" s="274"/>
      <c r="AC950" s="274">
        <v>0</v>
      </c>
      <c r="AD950" s="265"/>
      <c r="AE950" s="274"/>
      <c r="AF950" s="274"/>
      <c r="AG950" s="275"/>
      <c r="AH950" s="274"/>
      <c r="AI950" s="274"/>
      <c r="AJ950" s="275"/>
      <c r="AK950" s="270"/>
      <c r="AL950" s="274"/>
      <c r="AM950" s="275"/>
      <c r="AN950" s="274"/>
      <c r="AO950" s="275"/>
      <c r="AP950" s="274"/>
      <c r="AQ950" s="277">
        <f t="shared" si="135"/>
        <v>6</v>
      </c>
      <c r="AR950" s="275" t="s">
        <v>1322</v>
      </c>
      <c r="AS950" s="267"/>
      <c r="AT950" s="273" t="s">
        <v>1823</v>
      </c>
      <c r="AU950" s="272"/>
      <c r="AV950" s="267">
        <v>0</v>
      </c>
      <c r="AW950" s="268"/>
      <c r="AX950" s="273"/>
      <c r="AY950" s="273"/>
      <c r="AZ950" s="275"/>
      <c r="BA950" s="268"/>
      <c r="BB950" s="268"/>
      <c r="BC950" s="268"/>
      <c r="BD950" s="268"/>
      <c r="BE950" s="267"/>
      <c r="BF950" s="275"/>
      <c r="BG950" s="275"/>
      <c r="BH950" s="275"/>
      <c r="BI950" s="275"/>
      <c r="BJ950" s="278">
        <v>45813</v>
      </c>
      <c r="BK950" s="279">
        <v>45813</v>
      </c>
      <c r="BL950" s="431" t="s">
        <v>4269</v>
      </c>
      <c r="BM950" s="272"/>
      <c r="BN950" s="422">
        <v>2</v>
      </c>
      <c r="BO950" s="422">
        <v>7</v>
      </c>
      <c r="BP950" s="303"/>
      <c r="BQ950" s="293">
        <v>45811</v>
      </c>
      <c r="BR950" s="284" t="s">
        <v>1779</v>
      </c>
      <c r="BS950" s="280" t="str">
        <f>IF(_DBcomps[[#This Row],[Problem]]="","Yes","No")</f>
        <v>Yes</v>
      </c>
      <c r="BT950" s="273"/>
      <c r="BU950" s="273"/>
      <c r="BV950" s="273">
        <v>1</v>
      </c>
      <c r="BW950" s="273"/>
      <c r="BX950" s="273">
        <v>2</v>
      </c>
      <c r="BY950" s="279" t="s">
        <v>1276</v>
      </c>
      <c r="BZ950" s="267"/>
      <c r="CA950" s="279"/>
      <c r="CB950" s="279"/>
      <c r="CC950" s="279"/>
      <c r="CD950" s="1283"/>
      <c r="CE950" s="245"/>
      <c r="CF950" s="245"/>
      <c r="CG950" s="245"/>
    </row>
    <row r="951" spans="1:85">
      <c r="A951" s="265" t="s">
        <v>77</v>
      </c>
      <c r="B951" s="2" t="s">
        <v>1821</v>
      </c>
      <c r="C951" s="2" t="s">
        <v>503</v>
      </c>
      <c r="D951" s="265" t="s">
        <v>4272</v>
      </c>
      <c r="E951" s="265">
        <v>45812</v>
      </c>
      <c r="F951" s="266" t="str">
        <f>IF(_DBcomps[[#This Row],[Lab RTS]]="","No","Yes")</f>
        <v>Yes</v>
      </c>
      <c r="G951" s="267">
        <v>85.85</v>
      </c>
      <c r="H951" s="267"/>
      <c r="I951" s="267"/>
      <c r="J951" s="267"/>
      <c r="K951" s="267"/>
      <c r="L951" s="268"/>
      <c r="M951" s="275"/>
      <c r="N951" s="267"/>
      <c r="O951" s="267"/>
      <c r="P951" s="275"/>
      <c r="Q951" s="269"/>
      <c r="R951" s="270">
        <v>1.1220000000000001</v>
      </c>
      <c r="S951" s="270"/>
      <c r="T951" s="271">
        <v>3.6</v>
      </c>
      <c r="U951" s="267"/>
      <c r="V951" s="268"/>
      <c r="W951" s="267"/>
      <c r="X951" s="270"/>
      <c r="Y951" s="274"/>
      <c r="Z951" s="290"/>
      <c r="AA951" s="274">
        <v>0</v>
      </c>
      <c r="AB951" s="274"/>
      <c r="AC951" s="274">
        <v>0</v>
      </c>
      <c r="AD951" s="265"/>
      <c r="AE951" s="274"/>
      <c r="AF951" s="274"/>
      <c r="AG951" s="275"/>
      <c r="AH951" s="274"/>
      <c r="AI951" s="274"/>
      <c r="AJ951" s="275"/>
      <c r="AK951" s="270"/>
      <c r="AL951" s="274"/>
      <c r="AM951" s="275"/>
      <c r="AN951" s="274"/>
      <c r="AO951" s="275"/>
      <c r="AP951" s="274"/>
      <c r="AQ951" s="277">
        <f t="shared" si="135"/>
        <v>6</v>
      </c>
      <c r="AR951" s="275" t="s">
        <v>1322</v>
      </c>
      <c r="AS951" s="267"/>
      <c r="AT951" s="273" t="s">
        <v>1823</v>
      </c>
      <c r="AU951" s="272"/>
      <c r="AV951" s="267">
        <v>0</v>
      </c>
      <c r="AW951" s="268"/>
      <c r="AX951" s="273"/>
      <c r="AY951" s="273"/>
      <c r="AZ951" s="275"/>
      <c r="BA951" s="268"/>
      <c r="BB951" s="268"/>
      <c r="BC951" s="268"/>
      <c r="BD951" s="268"/>
      <c r="BE951" s="267"/>
      <c r="BF951" s="275"/>
      <c r="BG951" s="275"/>
      <c r="BH951" s="275"/>
      <c r="BI951" s="275"/>
      <c r="BJ951" s="278">
        <v>45812</v>
      </c>
      <c r="BK951" s="279">
        <v>45812</v>
      </c>
      <c r="BL951" s="431" t="s">
        <v>4271</v>
      </c>
      <c r="BM951" s="272"/>
      <c r="BN951" s="422">
        <v>2</v>
      </c>
      <c r="BO951" s="422">
        <v>7</v>
      </c>
      <c r="BP951" s="303"/>
      <c r="BQ951" s="293">
        <v>45812</v>
      </c>
      <c r="BR951" s="284" t="s">
        <v>4270</v>
      </c>
      <c r="BS951" s="280" t="str">
        <f>IF(_DBcomps[[#This Row],[Problem]]="","Yes","No")</f>
        <v>Yes</v>
      </c>
      <c r="BT951" s="273"/>
      <c r="BU951" s="273"/>
      <c r="BV951" s="273">
        <v>1</v>
      </c>
      <c r="BW951" s="273"/>
      <c r="BX951" s="273">
        <v>2</v>
      </c>
      <c r="BY951" s="279" t="s">
        <v>1276</v>
      </c>
      <c r="BZ951" s="267"/>
      <c r="CA951" s="279"/>
      <c r="CB951" s="279"/>
      <c r="CC951" s="279"/>
      <c r="CD951" s="1283"/>
      <c r="CE951" s="245"/>
      <c r="CF951" s="245"/>
      <c r="CG951" s="245"/>
    </row>
    <row r="952" spans="1:85">
      <c r="A952" s="265" t="s">
        <v>77</v>
      </c>
      <c r="B952" s="2" t="s">
        <v>1821</v>
      </c>
      <c r="C952" s="2" t="s">
        <v>503</v>
      </c>
      <c r="D952" s="265" t="s">
        <v>4273</v>
      </c>
      <c r="E952" s="265">
        <v>45813</v>
      </c>
      <c r="F952" s="266" t="str">
        <f>IF(_DBcomps[[#This Row],[Lab RTS]]="","No","Yes")</f>
        <v>Yes</v>
      </c>
      <c r="G952" s="267">
        <v>85.75</v>
      </c>
      <c r="H952" s="267"/>
      <c r="I952" s="267"/>
      <c r="J952" s="267"/>
      <c r="K952" s="267"/>
      <c r="L952" s="268"/>
      <c r="M952" s="275"/>
      <c r="N952" s="267"/>
      <c r="O952" s="267"/>
      <c r="P952" s="275"/>
      <c r="Q952" s="269"/>
      <c r="R952" s="270">
        <v>1.1200000000000001</v>
      </c>
      <c r="S952" s="270"/>
      <c r="T952" s="271">
        <v>3.5</v>
      </c>
      <c r="U952" s="267"/>
      <c r="V952" s="268"/>
      <c r="W952" s="267"/>
      <c r="X952" s="270"/>
      <c r="Y952" s="274"/>
      <c r="Z952" s="290"/>
      <c r="AA952" s="274">
        <v>0</v>
      </c>
      <c r="AB952" s="274"/>
      <c r="AC952" s="274">
        <v>0</v>
      </c>
      <c r="AD952" s="265"/>
      <c r="AE952" s="274"/>
      <c r="AF952" s="274"/>
      <c r="AG952" s="275"/>
      <c r="AH952" s="274"/>
      <c r="AI952" s="274"/>
      <c r="AJ952" s="275"/>
      <c r="AK952" s="270"/>
      <c r="AL952" s="274"/>
      <c r="AM952" s="275"/>
      <c r="AN952" s="274"/>
      <c r="AO952" s="275"/>
      <c r="AP952" s="274"/>
      <c r="AQ952" s="277">
        <f t="shared" si="135"/>
        <v>6</v>
      </c>
      <c r="AR952" s="275" t="s">
        <v>1322</v>
      </c>
      <c r="AS952" s="267"/>
      <c r="AT952" s="273" t="s">
        <v>1823</v>
      </c>
      <c r="AU952" s="272"/>
      <c r="AV952" s="267">
        <v>0</v>
      </c>
      <c r="AW952" s="268"/>
      <c r="AX952" s="273"/>
      <c r="AY952" s="273"/>
      <c r="AZ952" s="275"/>
      <c r="BA952" s="268"/>
      <c r="BB952" s="268"/>
      <c r="BC952" s="268"/>
      <c r="BD952" s="268"/>
      <c r="BE952" s="267"/>
      <c r="BF952" s="275"/>
      <c r="BG952" s="275"/>
      <c r="BH952" s="275"/>
      <c r="BI952" s="275"/>
      <c r="BJ952" s="278">
        <v>45813</v>
      </c>
      <c r="BK952" s="279">
        <v>45813</v>
      </c>
      <c r="BL952" s="431" t="s">
        <v>4274</v>
      </c>
      <c r="BM952" s="272"/>
      <c r="BN952" s="422">
        <v>2</v>
      </c>
      <c r="BO952" s="422">
        <v>7</v>
      </c>
      <c r="BP952" s="303"/>
      <c r="BQ952" s="293">
        <v>45812</v>
      </c>
      <c r="BR952" s="284" t="s">
        <v>2264</v>
      </c>
      <c r="BS952" s="280" t="str">
        <f>IF(_DBcomps[[#This Row],[Problem]]="","Yes","No")</f>
        <v>Yes</v>
      </c>
      <c r="BT952" s="273"/>
      <c r="BU952" s="273"/>
      <c r="BV952" s="273">
        <v>1</v>
      </c>
      <c r="BW952" s="273"/>
      <c r="BX952" s="273">
        <v>2</v>
      </c>
      <c r="BY952" s="279" t="s">
        <v>1276</v>
      </c>
      <c r="BZ952" s="267"/>
      <c r="CA952" s="279"/>
      <c r="CB952" s="279"/>
      <c r="CC952" s="279"/>
      <c r="CD952" s="1283"/>
      <c r="CE952" s="245"/>
      <c r="CF952" s="245"/>
      <c r="CG952" s="245"/>
    </row>
    <row r="953" spans="1:85">
      <c r="A953" s="265" t="s">
        <v>77</v>
      </c>
      <c r="B953" s="2" t="s">
        <v>1821</v>
      </c>
      <c r="C953" s="2" t="s">
        <v>503</v>
      </c>
      <c r="D953" s="265" t="s">
        <v>4276</v>
      </c>
      <c r="E953" s="265">
        <v>45813</v>
      </c>
      <c r="F953" s="266" t="str">
        <f>IF(_DBcomps[[#This Row],[Lab RTS]]="","No","Yes")</f>
        <v>Yes</v>
      </c>
      <c r="G953" s="267">
        <v>87.23</v>
      </c>
      <c r="H953" s="267"/>
      <c r="I953" s="267"/>
      <c r="J953" s="267"/>
      <c r="K953" s="267"/>
      <c r="L953" s="268"/>
      <c r="M953" s="275"/>
      <c r="N953" s="267"/>
      <c r="O953" s="267"/>
      <c r="P953" s="275"/>
      <c r="Q953" s="269"/>
      <c r="R953" s="270">
        <v>1.125</v>
      </c>
      <c r="S953" s="270"/>
      <c r="T953" s="271">
        <v>3.7</v>
      </c>
      <c r="U953" s="267"/>
      <c r="V953" s="268"/>
      <c r="W953" s="267"/>
      <c r="X953" s="270"/>
      <c r="Y953" s="274"/>
      <c r="Z953" s="290"/>
      <c r="AA953" s="274">
        <v>0</v>
      </c>
      <c r="AB953" s="274"/>
      <c r="AC953" s="274">
        <v>0</v>
      </c>
      <c r="AD953" s="265"/>
      <c r="AE953" s="274"/>
      <c r="AF953" s="274"/>
      <c r="AG953" s="275"/>
      <c r="AH953" s="274"/>
      <c r="AI953" s="274"/>
      <c r="AJ953" s="275"/>
      <c r="AK953" s="270"/>
      <c r="AL953" s="274"/>
      <c r="AM953" s="275"/>
      <c r="AN953" s="274"/>
      <c r="AO953" s="275"/>
      <c r="AP953" s="274"/>
      <c r="AQ953" s="277">
        <f t="shared" si="135"/>
        <v>6</v>
      </c>
      <c r="AR953" s="275" t="s">
        <v>1322</v>
      </c>
      <c r="AS953" s="267"/>
      <c r="AT953" s="273" t="s">
        <v>1823</v>
      </c>
      <c r="AU953" s="272"/>
      <c r="AV953" s="267">
        <v>0</v>
      </c>
      <c r="AW953" s="268"/>
      <c r="AX953" s="273"/>
      <c r="AY953" s="273"/>
      <c r="AZ953" s="275"/>
      <c r="BA953" s="268"/>
      <c r="BB953" s="268"/>
      <c r="BC953" s="268"/>
      <c r="BD953" s="268"/>
      <c r="BE953" s="267"/>
      <c r="BF953" s="275"/>
      <c r="BG953" s="275"/>
      <c r="BH953" s="275"/>
      <c r="BI953" s="275"/>
      <c r="BJ953" s="278">
        <v>45813</v>
      </c>
      <c r="BK953" s="279">
        <v>45813</v>
      </c>
      <c r="BL953" s="431" t="s">
        <v>4275</v>
      </c>
      <c r="BM953" s="272"/>
      <c r="BN953" s="422">
        <v>2</v>
      </c>
      <c r="BO953" s="422">
        <v>7</v>
      </c>
      <c r="BP953" s="303"/>
      <c r="BQ953" s="293">
        <v>45813</v>
      </c>
      <c r="BR953" s="284" t="s">
        <v>2271</v>
      </c>
      <c r="BS953" s="280" t="str">
        <f>IF(_DBcomps[[#This Row],[Problem]]="","Yes","No")</f>
        <v>Yes</v>
      </c>
      <c r="BT953" s="273"/>
      <c r="BU953" s="273"/>
      <c r="BV953" s="273">
        <v>1</v>
      </c>
      <c r="BW953" s="273"/>
      <c r="BX953" s="273">
        <v>2</v>
      </c>
      <c r="BY953" s="279" t="s">
        <v>1276</v>
      </c>
      <c r="BZ953" s="267"/>
      <c r="CA953" s="279"/>
      <c r="CB953" s="279"/>
      <c r="CC953" s="279"/>
      <c r="CD953" s="1283"/>
      <c r="CE953" s="245"/>
      <c r="CF953" s="245"/>
      <c r="CG953" s="245"/>
    </row>
    <row r="954" spans="1:85">
      <c r="A954" s="265" t="s">
        <v>77</v>
      </c>
      <c r="B954" s="2" t="s">
        <v>1821</v>
      </c>
      <c r="C954" s="2" t="s">
        <v>503</v>
      </c>
      <c r="D954" s="265" t="s">
        <v>4277</v>
      </c>
      <c r="E954" s="265">
        <v>45815</v>
      </c>
      <c r="F954" s="266" t="str">
        <f>IF(_DBcomps[[#This Row],[Lab RTS]]="","No","Yes")</f>
        <v>Yes</v>
      </c>
      <c r="G954" s="267">
        <v>87.62</v>
      </c>
      <c r="H954" s="267"/>
      <c r="I954" s="267"/>
      <c r="J954" s="267"/>
      <c r="K954" s="267"/>
      <c r="L954" s="268"/>
      <c r="M954" s="275"/>
      <c r="N954" s="267"/>
      <c r="O954" s="267"/>
      <c r="P954" s="275"/>
      <c r="Q954" s="269"/>
      <c r="R954" s="270">
        <v>1.1240000000000001</v>
      </c>
      <c r="S954" s="270"/>
      <c r="T954" s="271">
        <v>3.5</v>
      </c>
      <c r="U954" s="267"/>
      <c r="V954" s="268"/>
      <c r="W954" s="267"/>
      <c r="X954" s="270"/>
      <c r="Y954" s="274"/>
      <c r="Z954" s="290"/>
      <c r="AA954" s="274">
        <v>0</v>
      </c>
      <c r="AB954" s="274"/>
      <c r="AC954" s="274">
        <v>0</v>
      </c>
      <c r="AD954" s="265"/>
      <c r="AE954" s="274"/>
      <c r="AF954" s="274"/>
      <c r="AG954" s="275"/>
      <c r="AH954" s="274"/>
      <c r="AI954" s="274"/>
      <c r="AJ954" s="275"/>
      <c r="AK954" s="270"/>
      <c r="AL954" s="274"/>
      <c r="AM954" s="275"/>
      <c r="AN954" s="274"/>
      <c r="AO954" s="275"/>
      <c r="AP954" s="274"/>
      <c r="AQ954" s="277">
        <f t="shared" si="135"/>
        <v>6</v>
      </c>
      <c r="AR954" s="275" t="s">
        <v>1322</v>
      </c>
      <c r="AS954" s="267"/>
      <c r="AT954" s="273" t="s">
        <v>1823</v>
      </c>
      <c r="AU954" s="272"/>
      <c r="AV954" s="267" t="s">
        <v>1541</v>
      </c>
      <c r="AW954" s="268"/>
      <c r="AX954" s="273"/>
      <c r="AY954" s="273"/>
      <c r="AZ954" s="275"/>
      <c r="BA954" s="268"/>
      <c r="BB954" s="268"/>
      <c r="BC954" s="268"/>
      <c r="BD954" s="268"/>
      <c r="BE954" s="267"/>
      <c r="BF954" s="275"/>
      <c r="BG954" s="275"/>
      <c r="BH954" s="275"/>
      <c r="BI954" s="275"/>
      <c r="BJ954" s="278">
        <v>45815</v>
      </c>
      <c r="BK954" s="279">
        <v>45815</v>
      </c>
      <c r="BL954" s="431" t="s">
        <v>4278</v>
      </c>
      <c r="BM954" s="272"/>
      <c r="BN954" s="422">
        <v>2</v>
      </c>
      <c r="BO954" s="422">
        <v>7</v>
      </c>
      <c r="BP954" s="303"/>
      <c r="BQ954" s="293">
        <v>45813</v>
      </c>
      <c r="BR954" s="284" t="s">
        <v>3124</v>
      </c>
      <c r="BS954" s="280" t="str">
        <f>IF(_DBcomps[[#This Row],[Problem]]="","Yes","No")</f>
        <v>Yes</v>
      </c>
      <c r="BT954" s="273"/>
      <c r="BU954" s="273"/>
      <c r="BV954" s="273">
        <v>1</v>
      </c>
      <c r="BW954" s="273"/>
      <c r="BX954" s="273">
        <v>2</v>
      </c>
      <c r="BY954" s="279" t="s">
        <v>1276</v>
      </c>
      <c r="BZ954" s="267"/>
      <c r="CA954" s="279"/>
      <c r="CB954" s="279"/>
      <c r="CC954" s="279"/>
      <c r="CD954" s="1283"/>
      <c r="CE954" s="245"/>
      <c r="CF954" s="245"/>
      <c r="CG954" s="245"/>
    </row>
    <row r="955" spans="1:85">
      <c r="A955" s="265" t="s">
        <v>77</v>
      </c>
      <c r="B955" s="2" t="s">
        <v>1821</v>
      </c>
      <c r="C955" s="2" t="s">
        <v>503</v>
      </c>
      <c r="D955" s="265" t="s">
        <v>4280</v>
      </c>
      <c r="E955" s="265">
        <v>45814</v>
      </c>
      <c r="F955" s="266" t="str">
        <f>IF(_DBcomps[[#This Row],[Lab RTS]]="","No","Yes")</f>
        <v>Yes</v>
      </c>
      <c r="G955" s="267">
        <v>85.96</v>
      </c>
      <c r="H955" s="267"/>
      <c r="I955" s="267"/>
      <c r="J955" s="267"/>
      <c r="K955" s="267"/>
      <c r="L955" s="268"/>
      <c r="M955" s="275"/>
      <c r="N955" s="267"/>
      <c r="O955" s="267"/>
      <c r="P955" s="275"/>
      <c r="Q955" s="269"/>
      <c r="R955" s="270">
        <v>1.121</v>
      </c>
      <c r="S955" s="270"/>
      <c r="T955" s="271">
        <v>3.7</v>
      </c>
      <c r="U955" s="267"/>
      <c r="V955" s="268"/>
      <c r="W955" s="267"/>
      <c r="X955" s="270"/>
      <c r="Y955" s="274"/>
      <c r="Z955" s="290"/>
      <c r="AA955" s="274">
        <v>0</v>
      </c>
      <c r="AB955" s="274"/>
      <c r="AC955" s="274">
        <v>0</v>
      </c>
      <c r="AD955" s="265"/>
      <c r="AE955" s="274"/>
      <c r="AF955" s="274"/>
      <c r="AG955" s="275"/>
      <c r="AH955" s="274"/>
      <c r="AI955" s="274"/>
      <c r="AJ955" s="275"/>
      <c r="AK955" s="270"/>
      <c r="AL955" s="274"/>
      <c r="AM955" s="275"/>
      <c r="AN955" s="274"/>
      <c r="AO955" s="275"/>
      <c r="AP955" s="274"/>
      <c r="AQ955" s="277">
        <f t="shared" si="135"/>
        <v>6</v>
      </c>
      <c r="AR955" s="275" t="s">
        <v>1322</v>
      </c>
      <c r="AS955" s="267"/>
      <c r="AT955" s="273" t="s">
        <v>1823</v>
      </c>
      <c r="AU955" s="272"/>
      <c r="AV955" s="267">
        <v>0</v>
      </c>
      <c r="AW955" s="268"/>
      <c r="AX955" s="273"/>
      <c r="AY955" s="273"/>
      <c r="AZ955" s="275"/>
      <c r="BA955" s="268"/>
      <c r="BB955" s="268"/>
      <c r="BC955" s="268"/>
      <c r="BD955" s="268"/>
      <c r="BE955" s="267"/>
      <c r="BF955" s="275"/>
      <c r="BG955" s="275"/>
      <c r="BH955" s="275"/>
      <c r="BI955" s="275"/>
      <c r="BJ955" s="278">
        <v>45814</v>
      </c>
      <c r="BK955" s="279">
        <v>45814</v>
      </c>
      <c r="BL955" s="431" t="s">
        <v>4279</v>
      </c>
      <c r="BM955" s="272"/>
      <c r="BN955" s="422">
        <v>2</v>
      </c>
      <c r="BO955" s="422">
        <v>7</v>
      </c>
      <c r="BP955" s="303"/>
      <c r="BQ955" s="293">
        <v>45814</v>
      </c>
      <c r="BR955" s="284" t="s">
        <v>1672</v>
      </c>
      <c r="BS955" s="280" t="str">
        <f>IF(_DBcomps[[#This Row],[Problem]]="","Yes","No")</f>
        <v>Yes</v>
      </c>
      <c r="BT955" s="273"/>
      <c r="BU955" s="273"/>
      <c r="BV955" s="273">
        <v>1</v>
      </c>
      <c r="BW955" s="273"/>
      <c r="BX955" s="273">
        <v>2</v>
      </c>
      <c r="BY955" s="279" t="s">
        <v>1276</v>
      </c>
      <c r="BZ955" s="267"/>
      <c r="CA955" s="279"/>
      <c r="CB955" s="279"/>
      <c r="CC955" s="279"/>
      <c r="CD955" s="1283"/>
      <c r="CE955" s="245"/>
      <c r="CF955" s="245"/>
      <c r="CG955" s="245"/>
    </row>
    <row r="956" spans="1:85">
      <c r="A956" s="265" t="s">
        <v>77</v>
      </c>
      <c r="B956" s="2" t="s">
        <v>1821</v>
      </c>
      <c r="C956" s="2" t="s">
        <v>503</v>
      </c>
      <c r="D956" s="265" t="s">
        <v>4281</v>
      </c>
      <c r="E956" s="265">
        <v>45817</v>
      </c>
      <c r="F956" s="266" t="str">
        <f>IF(_DBcomps[[#This Row],[Lab RTS]]="","No","Yes")</f>
        <v>Yes</v>
      </c>
      <c r="G956" s="267">
        <v>86.51</v>
      </c>
      <c r="H956" s="267"/>
      <c r="I956" s="267"/>
      <c r="J956" s="267"/>
      <c r="K956" s="267"/>
      <c r="L956" s="268"/>
      <c r="M956" s="275"/>
      <c r="N956" s="267"/>
      <c r="O956" s="267"/>
      <c r="P956" s="275"/>
      <c r="Q956" s="269"/>
      <c r="R956" s="270">
        <v>1.123</v>
      </c>
      <c r="S956" s="270"/>
      <c r="T956" s="271">
        <v>3.51</v>
      </c>
      <c r="U956" s="267"/>
      <c r="V956" s="268"/>
      <c r="W956" s="267"/>
      <c r="X956" s="270"/>
      <c r="Y956" s="274"/>
      <c r="Z956" s="290"/>
      <c r="AA956" s="274">
        <v>0</v>
      </c>
      <c r="AB956" s="274"/>
      <c r="AC956" s="274">
        <v>0</v>
      </c>
      <c r="AD956" s="265"/>
      <c r="AE956" s="274"/>
      <c r="AF956" s="274"/>
      <c r="AG956" s="275"/>
      <c r="AH956" s="274"/>
      <c r="AI956" s="274"/>
      <c r="AJ956" s="275"/>
      <c r="AK956" s="270"/>
      <c r="AL956" s="274"/>
      <c r="AM956" s="275"/>
      <c r="AN956" s="274"/>
      <c r="AO956" s="275"/>
      <c r="AP956" s="274"/>
      <c r="AQ956" s="277">
        <f t="shared" si="135"/>
        <v>6</v>
      </c>
      <c r="AR956" s="275" t="s">
        <v>1322</v>
      </c>
      <c r="AS956" s="267"/>
      <c r="AT956" s="273" t="s">
        <v>1823</v>
      </c>
      <c r="AU956" s="272"/>
      <c r="AV956" s="267" t="s">
        <v>1541</v>
      </c>
      <c r="AW956" s="268"/>
      <c r="AX956" s="273"/>
      <c r="AY956" s="273"/>
      <c r="AZ956" s="275"/>
      <c r="BA956" s="268"/>
      <c r="BB956" s="268"/>
      <c r="BC956" s="268"/>
      <c r="BD956" s="268"/>
      <c r="BE956" s="267"/>
      <c r="BF956" s="275"/>
      <c r="BG956" s="275"/>
      <c r="BH956" s="275"/>
      <c r="BI956" s="275"/>
      <c r="BJ956" s="278">
        <v>45817</v>
      </c>
      <c r="BK956" s="279">
        <v>45817</v>
      </c>
      <c r="BL956" s="431" t="s">
        <v>4282</v>
      </c>
      <c r="BM956" s="272"/>
      <c r="BN956" s="422">
        <v>2</v>
      </c>
      <c r="BO956" s="422">
        <v>7</v>
      </c>
      <c r="BP956" s="303"/>
      <c r="BQ956" s="293">
        <v>45814</v>
      </c>
      <c r="BR956" s="284" t="s">
        <v>2438</v>
      </c>
      <c r="BS956" s="280" t="str">
        <f>IF(_DBcomps[[#This Row],[Problem]]="","Yes","No")</f>
        <v>Yes</v>
      </c>
      <c r="BT956" s="273"/>
      <c r="BU956" s="273"/>
      <c r="BV956" s="273">
        <v>1</v>
      </c>
      <c r="BW956" s="273"/>
      <c r="BX956" s="273">
        <v>2</v>
      </c>
      <c r="BY956" s="279" t="s">
        <v>1276</v>
      </c>
      <c r="BZ956" s="267"/>
      <c r="CA956" s="279"/>
      <c r="CB956" s="279"/>
      <c r="CC956" s="279"/>
      <c r="CD956" s="1283"/>
      <c r="CE956" s="245"/>
      <c r="CF956" s="245"/>
      <c r="CG956" s="245"/>
    </row>
    <row r="957" spans="1:85">
      <c r="A957" s="265" t="s">
        <v>77</v>
      </c>
      <c r="B957" s="2" t="s">
        <v>1821</v>
      </c>
      <c r="C957" s="2" t="s">
        <v>503</v>
      </c>
      <c r="D957" s="265" t="s">
        <v>4285</v>
      </c>
      <c r="E957" s="265">
        <v>45817</v>
      </c>
      <c r="F957" s="266" t="str">
        <f>IF(_DBcomps[[#This Row],[Lab RTS]]="","No","Yes")</f>
        <v>Yes</v>
      </c>
      <c r="G957" s="267">
        <v>86.06</v>
      </c>
      <c r="H957" s="267"/>
      <c r="I957" s="267"/>
      <c r="J957" s="267"/>
      <c r="K957" s="267"/>
      <c r="L957" s="268"/>
      <c r="M957" s="275"/>
      <c r="N957" s="267"/>
      <c r="O957" s="267"/>
      <c r="P957" s="275"/>
      <c r="Q957" s="269"/>
      <c r="R957" s="270">
        <v>1.123</v>
      </c>
      <c r="S957" s="270"/>
      <c r="T957" s="271">
        <v>3.73</v>
      </c>
      <c r="U957" s="267"/>
      <c r="V957" s="268"/>
      <c r="W957" s="267"/>
      <c r="X957" s="270"/>
      <c r="Y957" s="274"/>
      <c r="Z957" s="290"/>
      <c r="AA957" s="274">
        <v>0</v>
      </c>
      <c r="AB957" s="274"/>
      <c r="AC957" s="274">
        <v>0</v>
      </c>
      <c r="AD957" s="265"/>
      <c r="AE957" s="274"/>
      <c r="AF957" s="274"/>
      <c r="AG957" s="275"/>
      <c r="AH957" s="274"/>
      <c r="AI957" s="274"/>
      <c r="AJ957" s="275"/>
      <c r="AK957" s="270"/>
      <c r="AL957" s="274"/>
      <c r="AM957" s="275"/>
      <c r="AN957" s="274"/>
      <c r="AO957" s="275"/>
      <c r="AP957" s="274"/>
      <c r="AQ957" s="277">
        <f t="shared" si="135"/>
        <v>6</v>
      </c>
      <c r="AR957" s="275" t="s">
        <v>1322</v>
      </c>
      <c r="AS957" s="267"/>
      <c r="AT957" s="273" t="s">
        <v>1823</v>
      </c>
      <c r="AU957" s="272"/>
      <c r="AV957" s="267" t="s">
        <v>1541</v>
      </c>
      <c r="AW957" s="268"/>
      <c r="AX957" s="273"/>
      <c r="AY957" s="273"/>
      <c r="AZ957" s="275"/>
      <c r="BA957" s="268"/>
      <c r="BB957" s="268"/>
      <c r="BC957" s="268"/>
      <c r="BD957" s="268"/>
      <c r="BE957" s="267"/>
      <c r="BF957" s="275"/>
      <c r="BG957" s="275"/>
      <c r="BH957" s="275"/>
      <c r="BI957" s="275"/>
      <c r="BJ957" s="278">
        <v>45817</v>
      </c>
      <c r="BK957" s="279">
        <v>45817</v>
      </c>
      <c r="BL957" s="431" t="s">
        <v>4284</v>
      </c>
      <c r="BM957" s="272"/>
      <c r="BN957" s="422">
        <v>2</v>
      </c>
      <c r="BO957" s="422">
        <v>7</v>
      </c>
      <c r="BP957" s="303"/>
      <c r="BQ957" s="293">
        <v>45815</v>
      </c>
      <c r="BR957" s="284" t="s">
        <v>4283</v>
      </c>
      <c r="BS957" s="280" t="str">
        <f>IF(_DBcomps[[#This Row],[Problem]]="","Yes","No")</f>
        <v>Yes</v>
      </c>
      <c r="BT957" s="273"/>
      <c r="BU957" s="273"/>
      <c r="BV957" s="273">
        <v>1</v>
      </c>
      <c r="BW957" s="273"/>
      <c r="BX957" s="273">
        <v>2</v>
      </c>
      <c r="BY957" s="279" t="s">
        <v>1276</v>
      </c>
      <c r="BZ957" s="267"/>
      <c r="CA957" s="279"/>
      <c r="CB957" s="279"/>
      <c r="CC957" s="279"/>
      <c r="CD957" s="1283"/>
      <c r="CE957" s="245"/>
      <c r="CF957" s="245"/>
      <c r="CG957" s="245"/>
    </row>
    <row r="958" spans="1:85">
      <c r="A958" s="265" t="s">
        <v>77</v>
      </c>
      <c r="B958" s="2" t="s">
        <v>1821</v>
      </c>
      <c r="C958" s="2" t="s">
        <v>503</v>
      </c>
      <c r="D958" s="265" t="s">
        <v>4286</v>
      </c>
      <c r="E958" s="265">
        <v>45818</v>
      </c>
      <c r="F958" s="266" t="str">
        <f>IF(_DBcomps[[#This Row],[Lab RTS]]="","No","Yes")</f>
        <v>Yes</v>
      </c>
      <c r="G958" s="267">
        <v>87.81</v>
      </c>
      <c r="H958" s="267"/>
      <c r="I958" s="267"/>
      <c r="J958" s="267"/>
      <c r="K958" s="267"/>
      <c r="L958" s="268"/>
      <c r="M958" s="275"/>
      <c r="N958" s="267"/>
      <c r="O958" s="267"/>
      <c r="P958" s="275"/>
      <c r="Q958" s="269"/>
      <c r="R958" s="270">
        <v>1.1240000000000001</v>
      </c>
      <c r="S958" s="270"/>
      <c r="T958" s="271">
        <v>3.51</v>
      </c>
      <c r="U958" s="267"/>
      <c r="V958" s="268"/>
      <c r="W958" s="267"/>
      <c r="X958" s="270"/>
      <c r="Y958" s="274"/>
      <c r="Z958" s="290"/>
      <c r="AA958" s="274">
        <v>0</v>
      </c>
      <c r="AB958" s="274"/>
      <c r="AC958" s="274">
        <v>0</v>
      </c>
      <c r="AD958" s="265"/>
      <c r="AE958" s="274"/>
      <c r="AF958" s="274"/>
      <c r="AG958" s="275"/>
      <c r="AH958" s="274"/>
      <c r="AI958" s="274"/>
      <c r="AJ958" s="275"/>
      <c r="AK958" s="270"/>
      <c r="AL958" s="274"/>
      <c r="AM958" s="275"/>
      <c r="AN958" s="274"/>
      <c r="AO958" s="275"/>
      <c r="AP958" s="274"/>
      <c r="AQ958" s="277">
        <f t="shared" si="135"/>
        <v>6</v>
      </c>
      <c r="AR958" s="275" t="s">
        <v>1322</v>
      </c>
      <c r="AS958" s="267"/>
      <c r="AT958" s="273" t="s">
        <v>1823</v>
      </c>
      <c r="AU958" s="272"/>
      <c r="AV958" s="267">
        <v>0</v>
      </c>
      <c r="AW958" s="268"/>
      <c r="AX958" s="273"/>
      <c r="AY958" s="273"/>
      <c r="AZ958" s="275"/>
      <c r="BA958" s="268"/>
      <c r="BB958" s="268"/>
      <c r="BC958" s="268"/>
      <c r="BD958" s="268"/>
      <c r="BE958" s="267"/>
      <c r="BF958" s="275"/>
      <c r="BG958" s="275"/>
      <c r="BH958" s="275"/>
      <c r="BI958" s="275"/>
      <c r="BJ958" s="278">
        <v>45818</v>
      </c>
      <c r="BK958" s="279">
        <v>45818</v>
      </c>
      <c r="BL958" s="431" t="s">
        <v>4287</v>
      </c>
      <c r="BM958" s="272"/>
      <c r="BN958" s="422">
        <v>2</v>
      </c>
      <c r="BO958" s="422">
        <v>7</v>
      </c>
      <c r="BP958" s="303"/>
      <c r="BQ958" s="293">
        <v>45817</v>
      </c>
      <c r="BR958" s="284" t="s">
        <v>4288</v>
      </c>
      <c r="BS958" s="280" t="str">
        <f>IF(_DBcomps[[#This Row],[Problem]]="","Yes","No")</f>
        <v>Yes</v>
      </c>
      <c r="BT958" s="273"/>
      <c r="BU958" s="273"/>
      <c r="BV958" s="273">
        <v>1</v>
      </c>
      <c r="BW958" s="273"/>
      <c r="BX958" s="273">
        <v>2</v>
      </c>
      <c r="BY958" s="279" t="s">
        <v>1276</v>
      </c>
      <c r="BZ958" s="267"/>
      <c r="CA958" s="279"/>
      <c r="CB958" s="279"/>
      <c r="CC958" s="279"/>
      <c r="CD958" s="1283"/>
      <c r="CE958" s="245"/>
      <c r="CF958" s="245"/>
      <c r="CG958" s="245"/>
    </row>
    <row r="959" spans="1:85">
      <c r="A959" s="265" t="s">
        <v>77</v>
      </c>
      <c r="B959" s="2" t="s">
        <v>1821</v>
      </c>
      <c r="C959" s="2" t="s">
        <v>503</v>
      </c>
      <c r="D959" s="265" t="s">
        <v>4290</v>
      </c>
      <c r="E959" s="265">
        <v>45818</v>
      </c>
      <c r="F959" s="266" t="str">
        <f>IF(_DBcomps[[#This Row],[Lab RTS]]="","No","Yes")</f>
        <v>Yes</v>
      </c>
      <c r="G959" s="267">
        <v>86.17</v>
      </c>
      <c r="H959" s="267"/>
      <c r="I959" s="267"/>
      <c r="J959" s="267"/>
      <c r="K959" s="267"/>
      <c r="L959" s="268"/>
      <c r="M959" s="275"/>
      <c r="N959" s="267"/>
      <c r="O959" s="267"/>
      <c r="P959" s="275"/>
      <c r="Q959" s="269"/>
      <c r="R959" s="270">
        <v>1.121</v>
      </c>
      <c r="S959" s="270"/>
      <c r="T959" s="271">
        <v>3.71</v>
      </c>
      <c r="U959" s="267"/>
      <c r="V959" s="268"/>
      <c r="W959" s="267"/>
      <c r="X959" s="270"/>
      <c r="Y959" s="274"/>
      <c r="Z959" s="290"/>
      <c r="AA959" s="274">
        <v>0</v>
      </c>
      <c r="AB959" s="274"/>
      <c r="AC959" s="274">
        <v>0</v>
      </c>
      <c r="AD959" s="265"/>
      <c r="AE959" s="274"/>
      <c r="AF959" s="274"/>
      <c r="AG959" s="275"/>
      <c r="AH959" s="274"/>
      <c r="AI959" s="274"/>
      <c r="AJ959" s="275"/>
      <c r="AK959" s="270"/>
      <c r="AL959" s="274"/>
      <c r="AM959" s="275"/>
      <c r="AN959" s="274"/>
      <c r="AO959" s="275"/>
      <c r="AP959" s="274"/>
      <c r="AQ959" s="277">
        <f t="shared" si="135"/>
        <v>6</v>
      </c>
      <c r="AR959" s="275" t="s">
        <v>1322</v>
      </c>
      <c r="AS959" s="267"/>
      <c r="AT959" s="273" t="s">
        <v>1823</v>
      </c>
      <c r="AU959" s="272"/>
      <c r="AV959" s="267">
        <v>0</v>
      </c>
      <c r="AW959" s="268"/>
      <c r="AX959" s="273"/>
      <c r="AY959" s="273"/>
      <c r="AZ959" s="275"/>
      <c r="BA959" s="268"/>
      <c r="BB959" s="268"/>
      <c r="BC959" s="268"/>
      <c r="BD959" s="268"/>
      <c r="BE959" s="267"/>
      <c r="BF959" s="275"/>
      <c r="BG959" s="275"/>
      <c r="BH959" s="275"/>
      <c r="BI959" s="275"/>
      <c r="BJ959" s="278">
        <v>45818</v>
      </c>
      <c r="BK959" s="279">
        <v>45818</v>
      </c>
      <c r="BL959" s="431" t="s">
        <v>4289</v>
      </c>
      <c r="BM959" s="272"/>
      <c r="BN959" s="422">
        <v>2</v>
      </c>
      <c r="BO959" s="422">
        <v>7</v>
      </c>
      <c r="BP959" s="303"/>
      <c r="BQ959" s="293">
        <v>45817</v>
      </c>
      <c r="BR959" s="284" t="s">
        <v>3870</v>
      </c>
      <c r="BS959" s="280" t="str">
        <f>IF(_DBcomps[[#This Row],[Problem]]="","Yes","No")</f>
        <v>Yes</v>
      </c>
      <c r="BT959" s="273"/>
      <c r="BU959" s="273"/>
      <c r="BV959" s="273">
        <v>1</v>
      </c>
      <c r="BW959" s="273"/>
      <c r="BX959" s="273">
        <v>2</v>
      </c>
      <c r="BY959" s="279" t="s">
        <v>1276</v>
      </c>
      <c r="BZ959" s="267"/>
      <c r="CA959" s="279"/>
      <c r="CB959" s="279"/>
      <c r="CC959" s="279"/>
      <c r="CD959" s="1283"/>
      <c r="CE959" s="245"/>
      <c r="CF959" s="245"/>
      <c r="CG959" s="245"/>
    </row>
    <row r="960" spans="1:85">
      <c r="A960" s="265" t="s">
        <v>77</v>
      </c>
      <c r="B960" s="2" t="s">
        <v>1821</v>
      </c>
      <c r="C960" s="2" t="s">
        <v>503</v>
      </c>
      <c r="D960" s="265" t="s">
        <v>4389</v>
      </c>
      <c r="E960" s="265">
        <v>45819</v>
      </c>
      <c r="F960" s="266" t="str">
        <f>IF(_DBcomps[[#This Row],[Lab RTS]]="","No","Yes")</f>
        <v>Yes</v>
      </c>
      <c r="G960" s="267">
        <v>87.89</v>
      </c>
      <c r="H960" s="267"/>
      <c r="I960" s="267"/>
      <c r="J960" s="267"/>
      <c r="K960" s="267"/>
      <c r="L960" s="268"/>
      <c r="M960" s="275"/>
      <c r="N960" s="267"/>
      <c r="O960" s="267"/>
      <c r="P960" s="275"/>
      <c r="Q960" s="269"/>
      <c r="R960" s="270">
        <v>1.121</v>
      </c>
      <c r="S960" s="270"/>
      <c r="T960" s="271">
        <v>3.52</v>
      </c>
      <c r="U960" s="267"/>
      <c r="V960" s="268"/>
      <c r="W960" s="267"/>
      <c r="X960" s="270"/>
      <c r="Y960" s="274"/>
      <c r="Z960" s="290"/>
      <c r="AA960" s="274">
        <v>0</v>
      </c>
      <c r="AB960" s="274"/>
      <c r="AC960" s="274">
        <v>0</v>
      </c>
      <c r="AD960" s="265"/>
      <c r="AE960" s="274"/>
      <c r="AF960" s="274"/>
      <c r="AG960" s="275"/>
      <c r="AH960" s="274"/>
      <c r="AI960" s="274"/>
      <c r="AJ960" s="275"/>
      <c r="AK960" s="270"/>
      <c r="AL960" s="274"/>
      <c r="AM960" s="275"/>
      <c r="AN960" s="274"/>
      <c r="AO960" s="275"/>
      <c r="AP960" s="274"/>
      <c r="AQ960" s="277">
        <f t="shared" ref="AQ960:AQ967" si="136">MONTH(E960)</f>
        <v>6</v>
      </c>
      <c r="AR960" s="275" t="s">
        <v>1322</v>
      </c>
      <c r="AS960" s="267"/>
      <c r="AT960" s="273" t="s">
        <v>1823</v>
      </c>
      <c r="AU960" s="272"/>
      <c r="AV960" s="267" t="s">
        <v>1541</v>
      </c>
      <c r="AW960" s="268"/>
      <c r="AX960" s="273"/>
      <c r="AY960" s="273"/>
      <c r="AZ960" s="275"/>
      <c r="BA960" s="268"/>
      <c r="BB960" s="268"/>
      <c r="BC960" s="268"/>
      <c r="BD960" s="268"/>
      <c r="BE960" s="267"/>
      <c r="BF960" s="275"/>
      <c r="BG960" s="275"/>
      <c r="BH960" s="275"/>
      <c r="BI960" s="275"/>
      <c r="BJ960" s="278">
        <v>45819</v>
      </c>
      <c r="BK960" s="279">
        <v>45819</v>
      </c>
      <c r="BL960" s="431" t="s">
        <v>4390</v>
      </c>
      <c r="BM960" s="272"/>
      <c r="BN960" s="422">
        <v>2</v>
      </c>
      <c r="BO960" s="422">
        <v>7</v>
      </c>
      <c r="BP960" s="303"/>
      <c r="BQ960" s="293">
        <v>45818</v>
      </c>
      <c r="BR960" s="284" t="s">
        <v>4391</v>
      </c>
      <c r="BS960" s="280" t="str">
        <f>IF(_DBcomps[[#This Row],[Problem]]="","Yes","No")</f>
        <v>Yes</v>
      </c>
      <c r="BT960" s="273"/>
      <c r="BU960" s="273"/>
      <c r="BV960" s="273">
        <v>1</v>
      </c>
      <c r="BW960" s="273"/>
      <c r="BX960" s="273">
        <v>2</v>
      </c>
      <c r="BY960" s="279" t="s">
        <v>1276</v>
      </c>
      <c r="BZ960" s="267"/>
      <c r="CA960" s="279"/>
      <c r="CB960" s="279"/>
      <c r="CC960" s="279"/>
      <c r="CD960" s="1283"/>
      <c r="CE960" s="245"/>
      <c r="CF960" s="245"/>
      <c r="CG960" s="245"/>
    </row>
    <row r="961" spans="1:85">
      <c r="A961" s="265" t="s">
        <v>77</v>
      </c>
      <c r="B961" s="2" t="s">
        <v>1821</v>
      </c>
      <c r="C961" s="2" t="s">
        <v>503</v>
      </c>
      <c r="D961" s="265" t="s">
        <v>4394</v>
      </c>
      <c r="E961" s="265">
        <v>45819</v>
      </c>
      <c r="F961" s="266" t="str">
        <f>IF(_DBcomps[[#This Row],[Lab RTS]]="","No","Yes")</f>
        <v>Yes</v>
      </c>
      <c r="G961" s="267">
        <v>87.12</v>
      </c>
      <c r="H961" s="267"/>
      <c r="I961" s="267"/>
      <c r="J961" s="267"/>
      <c r="K961" s="267"/>
      <c r="L961" s="268"/>
      <c r="M961" s="275"/>
      <c r="N961" s="267"/>
      <c r="O961" s="267"/>
      <c r="P961" s="275"/>
      <c r="Q961" s="269"/>
      <c r="R961" s="270">
        <v>1.1240000000000001</v>
      </c>
      <c r="S961" s="270"/>
      <c r="T961" s="271">
        <v>3.44</v>
      </c>
      <c r="U961" s="267"/>
      <c r="V961" s="268"/>
      <c r="W961" s="267"/>
      <c r="X961" s="270"/>
      <c r="Y961" s="274"/>
      <c r="Z961" s="290"/>
      <c r="AA961" s="274">
        <v>0</v>
      </c>
      <c r="AB961" s="274"/>
      <c r="AC961" s="274">
        <v>0</v>
      </c>
      <c r="AD961" s="265"/>
      <c r="AE961" s="274"/>
      <c r="AF961" s="274"/>
      <c r="AG961" s="275"/>
      <c r="AH961" s="274"/>
      <c r="AI961" s="274"/>
      <c r="AJ961" s="275"/>
      <c r="AK961" s="270"/>
      <c r="AL961" s="274"/>
      <c r="AM961" s="275"/>
      <c r="AN961" s="274"/>
      <c r="AO961" s="275"/>
      <c r="AP961" s="274"/>
      <c r="AQ961" s="277">
        <f t="shared" si="136"/>
        <v>6</v>
      </c>
      <c r="AR961" s="275" t="s">
        <v>1322</v>
      </c>
      <c r="AS961" s="267"/>
      <c r="AT961" s="273" t="s">
        <v>1823</v>
      </c>
      <c r="AU961" s="272"/>
      <c r="AV961" s="267">
        <v>0</v>
      </c>
      <c r="AW961" s="268"/>
      <c r="AX961" s="273"/>
      <c r="AY961" s="273"/>
      <c r="AZ961" s="275"/>
      <c r="BA961" s="268"/>
      <c r="BB961" s="268"/>
      <c r="BC961" s="268"/>
      <c r="BD961" s="268"/>
      <c r="BE961" s="267"/>
      <c r="BF961" s="275"/>
      <c r="BG961" s="275"/>
      <c r="BH961" s="275"/>
      <c r="BI961" s="275"/>
      <c r="BJ961" s="278">
        <v>45819</v>
      </c>
      <c r="BK961" s="279">
        <v>45819</v>
      </c>
      <c r="BL961" s="431" t="s">
        <v>4393</v>
      </c>
      <c r="BM961" s="272"/>
      <c r="BN961" s="422">
        <v>2</v>
      </c>
      <c r="BO961" s="422">
        <v>7</v>
      </c>
      <c r="BP961" s="303"/>
      <c r="BQ961" s="293">
        <v>45818</v>
      </c>
      <c r="BR961" s="284" t="s">
        <v>4392</v>
      </c>
      <c r="BS961" s="280" t="str">
        <f>IF(_DBcomps[[#This Row],[Problem]]="","Yes","No")</f>
        <v>Yes</v>
      </c>
      <c r="BT961" s="273"/>
      <c r="BU961" s="273"/>
      <c r="BV961" s="273">
        <v>1</v>
      </c>
      <c r="BW961" s="273"/>
      <c r="BX961" s="273">
        <v>2</v>
      </c>
      <c r="BY961" s="279" t="s">
        <v>1276</v>
      </c>
      <c r="BZ961" s="267"/>
      <c r="CA961" s="279"/>
      <c r="CB961" s="279"/>
      <c r="CC961" s="279"/>
      <c r="CD961" s="1283"/>
      <c r="CE961" s="245"/>
      <c r="CF961" s="245"/>
      <c r="CG961" s="245"/>
    </row>
    <row r="962" spans="1:85">
      <c r="A962" s="265" t="s">
        <v>77</v>
      </c>
      <c r="B962" s="2" t="s">
        <v>1821</v>
      </c>
      <c r="C962" s="2" t="s">
        <v>503</v>
      </c>
      <c r="D962" s="265" t="s">
        <v>4395</v>
      </c>
      <c r="E962" s="265">
        <v>45820</v>
      </c>
      <c r="F962" s="266" t="str">
        <f>IF(_DBcomps[[#This Row],[Lab RTS]]="","No","Yes")</f>
        <v>Yes</v>
      </c>
      <c r="G962" s="267">
        <v>87.62</v>
      </c>
      <c r="H962" s="267"/>
      <c r="I962" s="267"/>
      <c r="J962" s="267"/>
      <c r="K962" s="267"/>
      <c r="L962" s="268"/>
      <c r="M962" s="275"/>
      <c r="N962" s="267"/>
      <c r="O962" s="267"/>
      <c r="P962" s="275"/>
      <c r="Q962" s="269"/>
      <c r="R962" s="270">
        <v>1.1259999999999999</v>
      </c>
      <c r="S962" s="270"/>
      <c r="T962" s="271">
        <v>3.64</v>
      </c>
      <c r="U962" s="267"/>
      <c r="V962" s="268"/>
      <c r="W962" s="267"/>
      <c r="X962" s="270"/>
      <c r="Y962" s="274"/>
      <c r="Z962" s="290"/>
      <c r="AA962" s="274">
        <v>0</v>
      </c>
      <c r="AB962" s="274"/>
      <c r="AC962" s="274">
        <v>0</v>
      </c>
      <c r="AD962" s="265"/>
      <c r="AE962" s="274"/>
      <c r="AF962" s="274"/>
      <c r="AG962" s="275"/>
      <c r="AH962" s="274"/>
      <c r="AI962" s="274"/>
      <c r="AJ962" s="275"/>
      <c r="AK962" s="270"/>
      <c r="AL962" s="274"/>
      <c r="AM962" s="275"/>
      <c r="AN962" s="274"/>
      <c r="AO962" s="275"/>
      <c r="AP962" s="274"/>
      <c r="AQ962" s="277">
        <f t="shared" si="136"/>
        <v>6</v>
      </c>
      <c r="AR962" s="275" t="s">
        <v>1322</v>
      </c>
      <c r="AS962" s="267"/>
      <c r="AT962" s="273" t="s">
        <v>1823</v>
      </c>
      <c r="AU962" s="272"/>
      <c r="AV962" s="267">
        <v>0</v>
      </c>
      <c r="AW962" s="268"/>
      <c r="AX962" s="273"/>
      <c r="AY962" s="273"/>
      <c r="AZ962" s="275"/>
      <c r="BA962" s="268"/>
      <c r="BB962" s="268"/>
      <c r="BC962" s="268"/>
      <c r="BD962" s="268"/>
      <c r="BE962" s="267"/>
      <c r="BF962" s="275"/>
      <c r="BG962" s="275"/>
      <c r="BH962" s="275"/>
      <c r="BI962" s="275"/>
      <c r="BJ962" s="278">
        <v>45820</v>
      </c>
      <c r="BK962" s="279">
        <v>45820</v>
      </c>
      <c r="BL962" s="431" t="s">
        <v>4396</v>
      </c>
      <c r="BM962" s="272"/>
      <c r="BN962" s="422">
        <v>2</v>
      </c>
      <c r="BO962" s="422">
        <v>7</v>
      </c>
      <c r="BP962" s="303"/>
      <c r="BQ962" s="293">
        <v>45819</v>
      </c>
      <c r="BR962" s="284" t="s">
        <v>4397</v>
      </c>
      <c r="BS962" s="280" t="str">
        <f>IF(_DBcomps[[#This Row],[Problem]]="","Yes","No")</f>
        <v>Yes</v>
      </c>
      <c r="BT962" s="273"/>
      <c r="BU962" s="273"/>
      <c r="BV962" s="273">
        <v>1</v>
      </c>
      <c r="BW962" s="273"/>
      <c r="BX962" s="273">
        <v>2</v>
      </c>
      <c r="BY962" s="279" t="s">
        <v>1276</v>
      </c>
      <c r="BZ962" s="267"/>
      <c r="CA962" s="279"/>
      <c r="CB962" s="279"/>
      <c r="CC962" s="279"/>
      <c r="CD962" s="1283"/>
      <c r="CE962" s="245"/>
      <c r="CF962" s="245"/>
      <c r="CG962" s="245"/>
    </row>
    <row r="963" spans="1:85">
      <c r="A963" s="265" t="s">
        <v>77</v>
      </c>
      <c r="B963" s="2" t="s">
        <v>1821</v>
      </c>
      <c r="C963" s="2" t="s">
        <v>503</v>
      </c>
      <c r="D963" s="265" t="s">
        <v>4399</v>
      </c>
      <c r="E963" s="265">
        <v>45820</v>
      </c>
      <c r="F963" s="266" t="s">
        <v>567</v>
      </c>
      <c r="G963" s="267">
        <v>87.66</v>
      </c>
      <c r="H963" s="267"/>
      <c r="I963" s="267"/>
      <c r="J963" s="267"/>
      <c r="K963" s="267"/>
      <c r="L963" s="268"/>
      <c r="M963" s="275"/>
      <c r="N963" s="267"/>
      <c r="O963" s="267"/>
      <c r="P963" s="275"/>
      <c r="Q963" s="269"/>
      <c r="R963" s="270">
        <v>1.1240000000000001</v>
      </c>
      <c r="S963" s="270"/>
      <c r="T963" s="271">
        <v>3.5</v>
      </c>
      <c r="U963" s="267"/>
      <c r="V963" s="268"/>
      <c r="W963" s="267"/>
      <c r="X963" s="270"/>
      <c r="Y963" s="274"/>
      <c r="Z963" s="290"/>
      <c r="AA963" s="274">
        <v>0</v>
      </c>
      <c r="AB963" s="274"/>
      <c r="AC963" s="274">
        <v>0</v>
      </c>
      <c r="AD963" s="265"/>
      <c r="AE963" s="274"/>
      <c r="AF963" s="274"/>
      <c r="AG963" s="275"/>
      <c r="AH963" s="274"/>
      <c r="AI963" s="274"/>
      <c r="AJ963" s="275"/>
      <c r="AK963" s="270"/>
      <c r="AL963" s="274"/>
      <c r="AM963" s="275"/>
      <c r="AN963" s="274"/>
      <c r="AO963" s="275"/>
      <c r="AP963" s="274"/>
      <c r="AQ963" s="277">
        <f t="shared" si="136"/>
        <v>6</v>
      </c>
      <c r="AR963" s="275" t="s">
        <v>1322</v>
      </c>
      <c r="AS963" s="267"/>
      <c r="AT963" s="273" t="s">
        <v>1823</v>
      </c>
      <c r="AU963" s="272"/>
      <c r="AV963" s="267">
        <v>0</v>
      </c>
      <c r="AW963" s="268"/>
      <c r="AX963" s="273"/>
      <c r="AY963" s="273"/>
      <c r="AZ963" s="275"/>
      <c r="BA963" s="268"/>
      <c r="BB963" s="268"/>
      <c r="BC963" s="268"/>
      <c r="BD963" s="268"/>
      <c r="BE963" s="267"/>
      <c r="BF963" s="275"/>
      <c r="BG963" s="275"/>
      <c r="BH963" s="275"/>
      <c r="BI963" s="275"/>
      <c r="BJ963" s="278">
        <v>45820</v>
      </c>
      <c r="BK963" s="279">
        <v>45820</v>
      </c>
      <c r="BL963" s="431" t="s">
        <v>4398</v>
      </c>
      <c r="BM963" s="272"/>
      <c r="BN963" s="422">
        <v>2</v>
      </c>
      <c r="BO963" s="422">
        <v>7</v>
      </c>
      <c r="BP963" s="303"/>
      <c r="BQ963" s="293">
        <v>45819</v>
      </c>
      <c r="BR963" s="284" t="s">
        <v>4392</v>
      </c>
      <c r="BS963" s="280" t="str">
        <f>IF(_DBcomps[[#This Row],[Problem]]="","Yes","No")</f>
        <v>Yes</v>
      </c>
      <c r="BT963" s="273"/>
      <c r="BU963" s="273"/>
      <c r="BV963" s="273">
        <v>1</v>
      </c>
      <c r="BW963" s="273"/>
      <c r="BX963" s="273">
        <v>2</v>
      </c>
      <c r="BY963" s="279" t="s">
        <v>1276</v>
      </c>
      <c r="BZ963" s="267"/>
      <c r="CA963" s="279"/>
      <c r="CB963" s="279"/>
      <c r="CC963" s="279"/>
      <c r="CD963" s="1283"/>
      <c r="CE963" s="245"/>
      <c r="CF963" s="245"/>
      <c r="CG963" s="245"/>
    </row>
    <row r="964" spans="1:85">
      <c r="A964" s="265" t="s">
        <v>77</v>
      </c>
      <c r="B964" s="2" t="s">
        <v>1821</v>
      </c>
      <c r="C964" s="2" t="s">
        <v>503</v>
      </c>
      <c r="D964" s="265" t="s">
        <v>4555</v>
      </c>
      <c r="E964" s="265">
        <v>45825</v>
      </c>
      <c r="F964" s="266" t="s">
        <v>567</v>
      </c>
      <c r="G964" s="267">
        <v>87.79</v>
      </c>
      <c r="H964" s="267"/>
      <c r="I964" s="267"/>
      <c r="J964" s="267"/>
      <c r="K964" s="267"/>
      <c r="L964" s="268"/>
      <c r="M964" s="275"/>
      <c r="N964" s="267"/>
      <c r="O964" s="267"/>
      <c r="P964" s="275"/>
      <c r="Q964" s="269"/>
      <c r="R964" s="270">
        <v>1.125</v>
      </c>
      <c r="S964" s="270"/>
      <c r="T964" s="271">
        <v>3.5</v>
      </c>
      <c r="U964" s="267"/>
      <c r="V964" s="268"/>
      <c r="W964" s="267"/>
      <c r="X964" s="270"/>
      <c r="Y964" s="274"/>
      <c r="Z964" s="290"/>
      <c r="AA964" s="274">
        <v>0</v>
      </c>
      <c r="AB964" s="274"/>
      <c r="AC964" s="274">
        <v>0</v>
      </c>
      <c r="AD964" s="265"/>
      <c r="AE964" s="274"/>
      <c r="AF964" s="274"/>
      <c r="AG964" s="275"/>
      <c r="AH964" s="274"/>
      <c r="AI964" s="274"/>
      <c r="AJ964" s="275"/>
      <c r="AK964" s="270"/>
      <c r="AL964" s="274"/>
      <c r="AM964" s="275"/>
      <c r="AN964" s="274"/>
      <c r="AO964" s="275"/>
      <c r="AP964" s="274"/>
      <c r="AQ964" s="277">
        <f t="shared" si="136"/>
        <v>6</v>
      </c>
      <c r="AR964" s="275" t="s">
        <v>1322</v>
      </c>
      <c r="AS964" s="267"/>
      <c r="AT964" s="273" t="s">
        <v>1823</v>
      </c>
      <c r="AU964" s="272"/>
      <c r="AV964" s="267" t="s">
        <v>1805</v>
      </c>
      <c r="AW964" s="268"/>
      <c r="AX964" s="273"/>
      <c r="AY964" s="273"/>
      <c r="AZ964" s="275"/>
      <c r="BA964" s="268"/>
      <c r="BB964" s="268"/>
      <c r="BC964" s="268"/>
      <c r="BD964" s="268"/>
      <c r="BE964" s="267"/>
      <c r="BF964" s="275"/>
      <c r="BG964" s="275"/>
      <c r="BH964" s="275"/>
      <c r="BI964" s="275"/>
      <c r="BJ964" s="278">
        <v>45825</v>
      </c>
      <c r="BK964" s="279">
        <v>45825</v>
      </c>
      <c r="BL964" s="431" t="s">
        <v>4556</v>
      </c>
      <c r="BM964" s="272"/>
      <c r="BN964" s="422">
        <v>2</v>
      </c>
      <c r="BO964" s="422">
        <v>7</v>
      </c>
      <c r="BP964" s="303"/>
      <c r="BQ964" s="293">
        <v>45821</v>
      </c>
      <c r="BR964" s="284">
        <v>0.19236111111111112</v>
      </c>
      <c r="BS964" s="280" t="str">
        <f>IF(_DBcomps[[#This Row],[Problem]]="","Yes","No")</f>
        <v>Yes</v>
      </c>
      <c r="BT964" s="273"/>
      <c r="BU964" s="273"/>
      <c r="BV964" s="273">
        <v>1</v>
      </c>
      <c r="BW964" s="273"/>
      <c r="BX964" s="273">
        <v>2</v>
      </c>
      <c r="BY964" s="279" t="s">
        <v>1276</v>
      </c>
      <c r="BZ964" s="267"/>
      <c r="CA964" s="279"/>
      <c r="CB964" s="279"/>
      <c r="CC964" s="279"/>
      <c r="CD964" s="1283"/>
      <c r="CE964" s="245"/>
      <c r="CF964" s="245"/>
      <c r="CG964" s="245"/>
    </row>
    <row r="965" spans="1:85">
      <c r="A965" s="265" t="s">
        <v>77</v>
      </c>
      <c r="B965" s="2" t="s">
        <v>1821</v>
      </c>
      <c r="C965" s="2" t="s">
        <v>503</v>
      </c>
      <c r="D965" s="265" t="s">
        <v>4557</v>
      </c>
      <c r="E965" s="265">
        <v>45826</v>
      </c>
      <c r="F965" s="266" t="s">
        <v>567</v>
      </c>
      <c r="G965" s="267">
        <v>88.38</v>
      </c>
      <c r="H965" s="267"/>
      <c r="I965" s="267"/>
      <c r="J965" s="267"/>
      <c r="K965" s="267"/>
      <c r="L965" s="268"/>
      <c r="M965" s="275"/>
      <c r="N965" s="267"/>
      <c r="O965" s="267"/>
      <c r="P965" s="275"/>
      <c r="Q965" s="269"/>
      <c r="R965" s="270">
        <v>1.1180000000000001</v>
      </c>
      <c r="S965" s="270"/>
      <c r="T965" s="271">
        <v>3.55</v>
      </c>
      <c r="U965" s="267"/>
      <c r="V965" s="268"/>
      <c r="W965" s="267"/>
      <c r="X965" s="270"/>
      <c r="Y965" s="274"/>
      <c r="Z965" s="290"/>
      <c r="AA965" s="274">
        <v>0</v>
      </c>
      <c r="AB965" s="274"/>
      <c r="AC965" s="274">
        <v>0</v>
      </c>
      <c r="AD965" s="265"/>
      <c r="AE965" s="274"/>
      <c r="AF965" s="274"/>
      <c r="AG965" s="275"/>
      <c r="AH965" s="274"/>
      <c r="AI965" s="274"/>
      <c r="AJ965" s="275"/>
      <c r="AK965" s="270"/>
      <c r="AL965" s="274"/>
      <c r="AM965" s="275"/>
      <c r="AN965" s="274"/>
      <c r="AO965" s="275"/>
      <c r="AP965" s="274"/>
      <c r="AQ965" s="277">
        <f t="shared" si="136"/>
        <v>6</v>
      </c>
      <c r="AR965" s="275" t="s">
        <v>1322</v>
      </c>
      <c r="AS965" s="267"/>
      <c r="AT965" s="273" t="s">
        <v>1823</v>
      </c>
      <c r="AU965" s="272"/>
      <c r="AV965" s="267">
        <v>0</v>
      </c>
      <c r="AW965" s="268"/>
      <c r="AX965" s="273"/>
      <c r="AY965" s="273"/>
      <c r="AZ965" s="275"/>
      <c r="BA965" s="268"/>
      <c r="BB965" s="268"/>
      <c r="BC965" s="268"/>
      <c r="BD965" s="268"/>
      <c r="BE965" s="267"/>
      <c r="BF965" s="275"/>
      <c r="BG965" s="275"/>
      <c r="BH965" s="275"/>
      <c r="BI965" s="275"/>
      <c r="BJ965" s="278">
        <v>45826</v>
      </c>
      <c r="BK965" s="279">
        <v>45826</v>
      </c>
      <c r="BL965" s="431" t="s">
        <v>4558</v>
      </c>
      <c r="BM965" s="272"/>
      <c r="BN965" s="422">
        <v>2</v>
      </c>
      <c r="BO965" s="422">
        <v>7</v>
      </c>
      <c r="BP965" s="303"/>
      <c r="BQ965" s="293">
        <v>45824</v>
      </c>
      <c r="BR965" s="284">
        <v>0.48888888888888887</v>
      </c>
      <c r="BS965" s="280" t="str">
        <f>IF(_DBcomps[[#This Row],[Problem]]="","Yes","No")</f>
        <v>Yes</v>
      </c>
      <c r="BT965" s="273"/>
      <c r="BU965" s="273"/>
      <c r="BV965" s="273">
        <v>1</v>
      </c>
      <c r="BW965" s="273"/>
      <c r="BX965" s="273">
        <v>2</v>
      </c>
      <c r="BY965" s="279" t="s">
        <v>1276</v>
      </c>
      <c r="BZ965" s="267"/>
      <c r="CA965" s="279"/>
      <c r="CB965" s="279"/>
      <c r="CC965" s="279"/>
      <c r="CD965" s="1283"/>
      <c r="CE965" s="245"/>
      <c r="CF965" s="245"/>
      <c r="CG965" s="245"/>
    </row>
    <row r="966" spans="1:85">
      <c r="A966" s="265" t="s">
        <v>77</v>
      </c>
      <c r="B966" s="2" t="s">
        <v>1821</v>
      </c>
      <c r="C966" s="2" t="s">
        <v>503</v>
      </c>
      <c r="D966" s="265" t="s">
        <v>4559</v>
      </c>
      <c r="E966" s="265">
        <v>45827</v>
      </c>
      <c r="F966" s="266" t="s">
        <v>567</v>
      </c>
      <c r="G966" s="267">
        <v>87.68</v>
      </c>
      <c r="H966" s="267"/>
      <c r="I966" s="267"/>
      <c r="J966" s="267"/>
      <c r="K966" s="267"/>
      <c r="L966" s="268"/>
      <c r="M966" s="275"/>
      <c r="N966" s="267"/>
      <c r="O966" s="267"/>
      <c r="P966" s="275"/>
      <c r="Q966" s="269"/>
      <c r="R966" s="270">
        <v>1.1180000000000001</v>
      </c>
      <c r="S966" s="270"/>
      <c r="T966" s="271">
        <v>3.53</v>
      </c>
      <c r="U966" s="267"/>
      <c r="V966" s="268"/>
      <c r="W966" s="267"/>
      <c r="X966" s="270"/>
      <c r="Y966" s="274"/>
      <c r="Z966" s="290"/>
      <c r="AA966" s="274">
        <v>0</v>
      </c>
      <c r="AB966" s="274"/>
      <c r="AC966" s="274">
        <v>0</v>
      </c>
      <c r="AD966" s="265"/>
      <c r="AE966" s="274"/>
      <c r="AF966" s="274"/>
      <c r="AG966" s="275"/>
      <c r="AH966" s="274"/>
      <c r="AI966" s="274"/>
      <c r="AJ966" s="275"/>
      <c r="AK966" s="270"/>
      <c r="AL966" s="274"/>
      <c r="AM966" s="275"/>
      <c r="AN966" s="274"/>
      <c r="AO966" s="275"/>
      <c r="AP966" s="274"/>
      <c r="AQ966" s="277">
        <f t="shared" si="136"/>
        <v>6</v>
      </c>
      <c r="AR966" s="275" t="s">
        <v>1322</v>
      </c>
      <c r="AS966" s="267"/>
      <c r="AT966" s="273" t="s">
        <v>1823</v>
      </c>
      <c r="AU966" s="272"/>
      <c r="AV966" s="267" t="s">
        <v>1805</v>
      </c>
      <c r="AW966" s="268"/>
      <c r="AX966" s="273"/>
      <c r="AY966" s="273"/>
      <c r="AZ966" s="275"/>
      <c r="BA966" s="268"/>
      <c r="BB966" s="268"/>
      <c r="BC966" s="268"/>
      <c r="BD966" s="268"/>
      <c r="BE966" s="267"/>
      <c r="BF966" s="275"/>
      <c r="BG966" s="275"/>
      <c r="BH966" s="275"/>
      <c r="BI966" s="275"/>
      <c r="BJ966" s="278">
        <v>45827</v>
      </c>
      <c r="BK966" s="279">
        <v>45827</v>
      </c>
      <c r="BL966" s="431" t="s">
        <v>4560</v>
      </c>
      <c r="BM966" s="272"/>
      <c r="BN966" s="422">
        <v>2</v>
      </c>
      <c r="BO966" s="422">
        <v>7</v>
      </c>
      <c r="BP966" s="303"/>
      <c r="BQ966" s="293">
        <v>45825</v>
      </c>
      <c r="BR966" s="284">
        <v>6.3888888888888884E-2</v>
      </c>
      <c r="BS966" s="280" t="str">
        <f>IF(_DBcomps[[#This Row],[Problem]]="","Yes","No")</f>
        <v>Yes</v>
      </c>
      <c r="BT966" s="273"/>
      <c r="BU966" s="273"/>
      <c r="BV966" s="273">
        <v>1</v>
      </c>
      <c r="BW966" s="273"/>
      <c r="BX966" s="273">
        <v>2</v>
      </c>
      <c r="BY966" s="279" t="s">
        <v>1276</v>
      </c>
      <c r="BZ966" s="267"/>
      <c r="CA966" s="279"/>
      <c r="CB966" s="279"/>
      <c r="CC966" s="279"/>
      <c r="CD966" s="1283"/>
      <c r="CE966" s="245"/>
      <c r="CF966" s="245"/>
      <c r="CG966" s="245"/>
    </row>
    <row r="967" spans="1:85">
      <c r="A967" s="265" t="s">
        <v>77</v>
      </c>
      <c r="B967" s="2" t="s">
        <v>1821</v>
      </c>
      <c r="C967" s="2" t="s">
        <v>503</v>
      </c>
      <c r="D967" s="265" t="s">
        <v>4561</v>
      </c>
      <c r="E967" s="265">
        <v>45828</v>
      </c>
      <c r="F967" s="266" t="s">
        <v>567</v>
      </c>
      <c r="G967" s="267">
        <v>85.85</v>
      </c>
      <c r="H967" s="267"/>
      <c r="I967" s="267"/>
      <c r="J967" s="267"/>
      <c r="K967" s="267"/>
      <c r="L967" s="268"/>
      <c r="M967" s="275"/>
      <c r="N967" s="267"/>
      <c r="O967" s="267"/>
      <c r="P967" s="275"/>
      <c r="Q967" s="269"/>
      <c r="R967" s="270">
        <v>1.121</v>
      </c>
      <c r="S967" s="270"/>
      <c r="T967" s="271">
        <v>3.46</v>
      </c>
      <c r="U967" s="267"/>
      <c r="V967" s="268"/>
      <c r="W967" s="267"/>
      <c r="X967" s="270"/>
      <c r="Y967" s="274"/>
      <c r="Z967" s="290"/>
      <c r="AA967" s="274">
        <v>0</v>
      </c>
      <c r="AB967" s="274"/>
      <c r="AC967" s="274">
        <v>0</v>
      </c>
      <c r="AD967" s="265"/>
      <c r="AE967" s="274"/>
      <c r="AF967" s="274"/>
      <c r="AG967" s="275"/>
      <c r="AH967" s="274"/>
      <c r="AI967" s="274"/>
      <c r="AJ967" s="275"/>
      <c r="AK967" s="270"/>
      <c r="AL967" s="274"/>
      <c r="AM967" s="275"/>
      <c r="AN967" s="274"/>
      <c r="AO967" s="275"/>
      <c r="AP967" s="274"/>
      <c r="AQ967" s="277">
        <f t="shared" si="136"/>
        <v>6</v>
      </c>
      <c r="AR967" s="275" t="s">
        <v>1322</v>
      </c>
      <c r="AS967" s="267"/>
      <c r="AT967" s="273" t="s">
        <v>1823</v>
      </c>
      <c r="AU967" s="272"/>
      <c r="AV967" s="267" t="s">
        <v>1805</v>
      </c>
      <c r="AW967" s="268"/>
      <c r="AX967" s="273"/>
      <c r="AY967" s="273"/>
      <c r="AZ967" s="275"/>
      <c r="BA967" s="268"/>
      <c r="BB967" s="268"/>
      <c r="BC967" s="268"/>
      <c r="BD967" s="268"/>
      <c r="BE967" s="267"/>
      <c r="BF967" s="275"/>
      <c r="BG967" s="275"/>
      <c r="BH967" s="275"/>
      <c r="BI967" s="275"/>
      <c r="BJ967" s="278">
        <v>45828</v>
      </c>
      <c r="BK967" s="279">
        <v>45828</v>
      </c>
      <c r="BL967" s="431" t="s">
        <v>4562</v>
      </c>
      <c r="BM967" s="272"/>
      <c r="BN967" s="422">
        <v>2</v>
      </c>
      <c r="BO967" s="422">
        <v>7</v>
      </c>
      <c r="BP967" s="303"/>
      <c r="BQ967" s="293">
        <v>45826</v>
      </c>
      <c r="BR967" s="284">
        <v>0.46180555555555558</v>
      </c>
      <c r="BS967" s="280" t="str">
        <f>IF(_DBcomps[[#This Row],[Problem]]="","Yes","No")</f>
        <v>Yes</v>
      </c>
      <c r="BT967" s="273"/>
      <c r="BU967" s="273"/>
      <c r="BV967" s="273">
        <v>1</v>
      </c>
      <c r="BW967" s="273"/>
      <c r="BX967" s="273">
        <v>2</v>
      </c>
      <c r="BY967" s="279" t="s">
        <v>1276</v>
      </c>
      <c r="BZ967" s="267"/>
      <c r="CA967" s="279"/>
      <c r="CB967" s="279"/>
      <c r="CC967" s="279"/>
      <c r="CD967" s="1283"/>
      <c r="CE967" s="245"/>
      <c r="CF967" s="245"/>
      <c r="CG967" s="245"/>
    </row>
    <row r="968" spans="1:85">
      <c r="A968" s="265" t="s">
        <v>77</v>
      </c>
      <c r="B968" s="2" t="s">
        <v>1821</v>
      </c>
      <c r="C968" s="2" t="s">
        <v>503</v>
      </c>
      <c r="D968" s="265" t="s">
        <v>4649</v>
      </c>
      <c r="E968" s="1331">
        <v>45831</v>
      </c>
      <c r="F968" s="266" t="s">
        <v>567</v>
      </c>
      <c r="G968" s="1332">
        <v>88.54</v>
      </c>
      <c r="H968" s="1332"/>
      <c r="I968" s="1332"/>
      <c r="J968" s="1332"/>
      <c r="K968" s="1332"/>
      <c r="L968" s="1333"/>
      <c r="M968" s="1334"/>
      <c r="N968" s="1332"/>
      <c r="O968" s="1332"/>
      <c r="P968" s="1334"/>
      <c r="Q968" s="1335"/>
      <c r="R968" s="1336">
        <v>1.125</v>
      </c>
      <c r="S968" s="1336"/>
      <c r="T968" s="1337">
        <v>3.51</v>
      </c>
      <c r="U968" s="1332"/>
      <c r="V968" s="1333"/>
      <c r="W968" s="1332"/>
      <c r="X968" s="1336"/>
      <c r="Y968" s="1338"/>
      <c r="Z968" s="1339"/>
      <c r="AA968" s="1338">
        <v>0</v>
      </c>
      <c r="AB968" s="1338"/>
      <c r="AC968" s="1338">
        <v>0</v>
      </c>
      <c r="AD968" s="1331"/>
      <c r="AE968" s="1338"/>
      <c r="AF968" s="1338"/>
      <c r="AG968" s="1334"/>
      <c r="AH968" s="1338"/>
      <c r="AI968" s="1338"/>
      <c r="AJ968" s="1334"/>
      <c r="AK968" s="1336"/>
      <c r="AL968" s="1338"/>
      <c r="AM968" s="1334"/>
      <c r="AN968" s="1338"/>
      <c r="AO968" s="1334"/>
      <c r="AP968" s="1338"/>
      <c r="AQ968" s="1340">
        <f t="shared" ref="AQ968:AQ973" si="137">MONTH(E968)</f>
        <v>6</v>
      </c>
      <c r="AR968" s="275" t="s">
        <v>1322</v>
      </c>
      <c r="AS968" s="1332"/>
      <c r="AT968" s="273" t="s">
        <v>1823</v>
      </c>
      <c r="AU968" s="1342"/>
      <c r="AV968" s="1332">
        <v>0</v>
      </c>
      <c r="AW968" s="1333"/>
      <c r="AX968" s="1341"/>
      <c r="AY968" s="1341"/>
      <c r="AZ968" s="1334"/>
      <c r="BA968" s="268"/>
      <c r="BB968" s="1333"/>
      <c r="BC968" s="1333"/>
      <c r="BD968" s="1333"/>
      <c r="BE968" s="1332"/>
      <c r="BF968" s="1334"/>
      <c r="BG968" s="1334"/>
      <c r="BH968" s="1334"/>
      <c r="BI968" s="1334"/>
      <c r="BJ968" s="1343">
        <v>45831</v>
      </c>
      <c r="BK968" s="1344">
        <v>45831</v>
      </c>
      <c r="BL968" s="431" t="s">
        <v>4650</v>
      </c>
      <c r="BM968" s="1342"/>
      <c r="BN968" s="1345">
        <v>2</v>
      </c>
      <c r="BO968" s="1345">
        <v>7</v>
      </c>
      <c r="BP968" s="1346"/>
      <c r="BQ968" s="1347">
        <v>45826</v>
      </c>
      <c r="BR968" s="1348">
        <v>0.89583333333333337</v>
      </c>
      <c r="BS968" s="1349" t="str">
        <f>IF(_DBcomps[[#This Row],[Problem]]="","Yes","No")</f>
        <v>Yes</v>
      </c>
      <c r="BT968" s="273"/>
      <c r="BU968" s="1341"/>
      <c r="BV968" s="1341">
        <v>1</v>
      </c>
      <c r="BW968" s="1341"/>
      <c r="BX968" s="1341">
        <v>2</v>
      </c>
      <c r="BY968" s="1344" t="s">
        <v>1276</v>
      </c>
      <c r="BZ968" s="1332"/>
      <c r="CA968" s="1344"/>
      <c r="CB968" s="1344"/>
      <c r="CC968" s="1344"/>
      <c r="CD968" s="1438"/>
      <c r="CE968" s="245"/>
      <c r="CF968" s="245"/>
      <c r="CG968" s="245"/>
    </row>
    <row r="969" spans="1:85">
      <c r="A969" s="265" t="s">
        <v>77</v>
      </c>
      <c r="B969" s="2" t="s">
        <v>1821</v>
      </c>
      <c r="C969" s="2" t="s">
        <v>503</v>
      </c>
      <c r="D969" s="265" t="s">
        <v>4695</v>
      </c>
      <c r="E969" s="1331">
        <v>45832</v>
      </c>
      <c r="F969" s="266" t="str">
        <f>IF(_DBcomps[[#This Row],[Lab RTS]]="","No","Yes")</f>
        <v>Yes</v>
      </c>
      <c r="G969" s="1332">
        <v>88.52</v>
      </c>
      <c r="H969" s="1332"/>
      <c r="I969" s="1332"/>
      <c r="J969" s="1332"/>
      <c r="K969" s="1332"/>
      <c r="L969" s="1333"/>
      <c r="M969" s="1334"/>
      <c r="N969" s="1332"/>
      <c r="O969" s="1332"/>
      <c r="P969" s="1334"/>
      <c r="Q969" s="1335"/>
      <c r="R969" s="1336">
        <v>1.125</v>
      </c>
      <c r="S969" s="1336"/>
      <c r="T969" s="1337">
        <v>3.5</v>
      </c>
      <c r="U969" s="1332"/>
      <c r="V969" s="1333"/>
      <c r="W969" s="1332"/>
      <c r="X969" s="1336"/>
      <c r="Y969" s="1338"/>
      <c r="Z969" s="1339"/>
      <c r="AA969" s="1338">
        <v>0</v>
      </c>
      <c r="AB969" s="1338"/>
      <c r="AC969" s="1338">
        <v>0</v>
      </c>
      <c r="AD969" s="1331"/>
      <c r="AE969" s="1338"/>
      <c r="AF969" s="1338"/>
      <c r="AG969" s="1334"/>
      <c r="AH969" s="1338"/>
      <c r="AI969" s="1338"/>
      <c r="AJ969" s="1334"/>
      <c r="AK969" s="1336"/>
      <c r="AL969" s="1338"/>
      <c r="AM969" s="1334"/>
      <c r="AN969" s="1338"/>
      <c r="AO969" s="1334"/>
      <c r="AP969" s="1338"/>
      <c r="AQ969" s="1340">
        <f t="shared" si="137"/>
        <v>6</v>
      </c>
      <c r="AR969" s="275" t="s">
        <v>1322</v>
      </c>
      <c r="AS969" s="1332"/>
      <c r="AT969" s="273" t="s">
        <v>1823</v>
      </c>
      <c r="AU969" s="1342"/>
      <c r="AV969" s="267" t="s">
        <v>1541</v>
      </c>
      <c r="AW969" s="1333"/>
      <c r="AX969" s="1341"/>
      <c r="AY969" s="1341"/>
      <c r="AZ969" s="1334"/>
      <c r="BA969" s="268"/>
      <c r="BB969" s="1333"/>
      <c r="BC969" s="1333"/>
      <c r="BD969" s="1333"/>
      <c r="BE969" s="1332"/>
      <c r="BF969" s="1334"/>
      <c r="BG969" s="1334"/>
      <c r="BH969" s="1334"/>
      <c r="BI969" s="1334"/>
      <c r="BJ969" s="1343">
        <v>45832</v>
      </c>
      <c r="BK969" s="1344">
        <v>45832</v>
      </c>
      <c r="BL969" s="431" t="s">
        <v>4696</v>
      </c>
      <c r="BM969" s="1342"/>
      <c r="BN969" s="1345">
        <v>2</v>
      </c>
      <c r="BO969" s="1345">
        <v>7</v>
      </c>
      <c r="BP969" s="1346"/>
      <c r="BQ969" s="1347">
        <v>45827</v>
      </c>
      <c r="BR969" s="284" t="s">
        <v>4697</v>
      </c>
      <c r="BS969" s="1349" t="str">
        <f>IF(_DBcomps[[#This Row],[Problem]]="","Yes","No")</f>
        <v>Yes</v>
      </c>
      <c r="BT969" s="273"/>
      <c r="BU969" s="1341"/>
      <c r="BV969" s="1341">
        <v>1</v>
      </c>
      <c r="BW969" s="1341"/>
      <c r="BX969" s="1341">
        <v>2</v>
      </c>
      <c r="BY969" s="1344" t="s">
        <v>1276</v>
      </c>
      <c r="BZ969" s="1332"/>
      <c r="CA969" s="1344"/>
      <c r="CB969" s="1344"/>
      <c r="CC969" s="1344"/>
      <c r="CD969" s="1438"/>
      <c r="CE969" s="245"/>
      <c r="CF969" s="245"/>
      <c r="CG969" s="245"/>
    </row>
    <row r="970" spans="1:85">
      <c r="A970" s="265" t="s">
        <v>77</v>
      </c>
      <c r="B970" s="2" t="s">
        <v>1821</v>
      </c>
      <c r="C970" s="2" t="s">
        <v>503</v>
      </c>
      <c r="D970" s="265" t="s">
        <v>4699</v>
      </c>
      <c r="E970" s="1331">
        <v>45833</v>
      </c>
      <c r="F970" s="266" t="str">
        <f>IF(_DBcomps[[#This Row],[Lab RTS]]="","No","Yes")</f>
        <v>Yes</v>
      </c>
      <c r="G970" s="1332">
        <v>88.54</v>
      </c>
      <c r="H970" s="1332"/>
      <c r="I970" s="1332"/>
      <c r="J970" s="1332"/>
      <c r="K970" s="1332"/>
      <c r="L970" s="1333"/>
      <c r="M970" s="1334"/>
      <c r="N970" s="1332"/>
      <c r="O970" s="1332"/>
      <c r="P970" s="1334"/>
      <c r="Q970" s="1335"/>
      <c r="R970" s="1336">
        <v>1.1240000000000001</v>
      </c>
      <c r="S970" s="1336"/>
      <c r="T970" s="1337">
        <v>3.76</v>
      </c>
      <c r="U970" s="1332"/>
      <c r="V970" s="1333"/>
      <c r="W970" s="1332"/>
      <c r="X970" s="1336"/>
      <c r="Y970" s="1338"/>
      <c r="Z970" s="1339"/>
      <c r="AA970" s="1338">
        <v>0</v>
      </c>
      <c r="AB970" s="1338"/>
      <c r="AC970" s="1338">
        <v>0</v>
      </c>
      <c r="AD970" s="1331"/>
      <c r="AE970" s="1338"/>
      <c r="AF970" s="1338"/>
      <c r="AG970" s="1334"/>
      <c r="AH970" s="1338"/>
      <c r="AI970" s="1338"/>
      <c r="AJ970" s="1334"/>
      <c r="AK970" s="1336"/>
      <c r="AL970" s="1338"/>
      <c r="AM970" s="1334"/>
      <c r="AN970" s="1338"/>
      <c r="AO970" s="1334"/>
      <c r="AP970" s="1338"/>
      <c r="AQ970" s="1340">
        <f t="shared" si="137"/>
        <v>6</v>
      </c>
      <c r="AR970" s="275" t="s">
        <v>1322</v>
      </c>
      <c r="AS970" s="1332"/>
      <c r="AT970" s="273" t="s">
        <v>1823</v>
      </c>
      <c r="AU970" s="1342"/>
      <c r="AV970" s="267" t="s">
        <v>1541</v>
      </c>
      <c r="AW970" s="1333"/>
      <c r="AX970" s="1341"/>
      <c r="AY970" s="1341"/>
      <c r="AZ970" s="1334"/>
      <c r="BA970" s="268"/>
      <c r="BB970" s="1333"/>
      <c r="BC970" s="1333"/>
      <c r="BD970" s="1333"/>
      <c r="BE970" s="1332"/>
      <c r="BF970" s="1334"/>
      <c r="BG970" s="1334"/>
      <c r="BH970" s="1334"/>
      <c r="BI970" s="1334"/>
      <c r="BJ970" s="1343">
        <v>45833</v>
      </c>
      <c r="BK970" s="1344">
        <v>45468</v>
      </c>
      <c r="BL970" s="431" t="s">
        <v>4698</v>
      </c>
      <c r="BM970" s="1342"/>
      <c r="BN970" s="1345">
        <v>2</v>
      </c>
      <c r="BO970" s="1345">
        <v>7</v>
      </c>
      <c r="BP970" s="1346"/>
      <c r="BQ970" s="1347">
        <v>45827</v>
      </c>
      <c r="BR970" s="284" t="s">
        <v>2496</v>
      </c>
      <c r="BS970" s="1349" t="str">
        <f>IF(_DBcomps[[#This Row],[Problem]]="","Yes","No")</f>
        <v>Yes</v>
      </c>
      <c r="BT970" s="273"/>
      <c r="BU970" s="1341"/>
      <c r="BV970" s="1341">
        <v>1</v>
      </c>
      <c r="BW970" s="1341"/>
      <c r="BX970" s="1341">
        <v>2</v>
      </c>
      <c r="BY970" s="1344" t="s">
        <v>1276</v>
      </c>
      <c r="BZ970" s="1332"/>
      <c r="CA970" s="1344"/>
      <c r="CB970" s="1344"/>
      <c r="CC970" s="1344"/>
      <c r="CD970" s="1438"/>
      <c r="CE970" s="245"/>
      <c r="CF970" s="245"/>
      <c r="CG970" s="245"/>
    </row>
    <row r="971" spans="1:85">
      <c r="A971" s="265" t="s">
        <v>77</v>
      </c>
      <c r="B971" s="2" t="s">
        <v>1821</v>
      </c>
      <c r="C971" s="2" t="s">
        <v>503</v>
      </c>
      <c r="D971" s="265" t="s">
        <v>4828</v>
      </c>
      <c r="E971" s="1331">
        <v>45838</v>
      </c>
      <c r="F971" s="266" t="str">
        <f>IF(_DBcomps[[#This Row],[Lab RTS]]="","No","Yes")</f>
        <v>Yes</v>
      </c>
      <c r="G971" s="1332">
        <v>87.89</v>
      </c>
      <c r="H971" s="1332"/>
      <c r="I971" s="1332"/>
      <c r="J971" s="1332"/>
      <c r="K971" s="1332"/>
      <c r="L971" s="1333"/>
      <c r="M971" s="1334"/>
      <c r="N971" s="1332"/>
      <c r="O971" s="1332"/>
      <c r="P971" s="1334"/>
      <c r="Q971" s="1335"/>
      <c r="R971" s="1336">
        <v>1.121</v>
      </c>
      <c r="S971" s="1336"/>
      <c r="T971" s="1337">
        <v>3.45</v>
      </c>
      <c r="U971" s="1332"/>
      <c r="V971" s="1333"/>
      <c r="W971" s="1332"/>
      <c r="X971" s="1336"/>
      <c r="Y971" s="1338"/>
      <c r="Z971" s="1339"/>
      <c r="AA971" s="1338">
        <v>0</v>
      </c>
      <c r="AB971" s="1338"/>
      <c r="AC971" s="1338">
        <v>0</v>
      </c>
      <c r="AD971" s="1331"/>
      <c r="AE971" s="1338"/>
      <c r="AF971" s="1338"/>
      <c r="AG971" s="1334"/>
      <c r="AH971" s="1338"/>
      <c r="AI971" s="1338"/>
      <c r="AJ971" s="1334"/>
      <c r="AK971" s="1336"/>
      <c r="AL971" s="1338"/>
      <c r="AM971" s="1334"/>
      <c r="AN971" s="1338"/>
      <c r="AO971" s="1334"/>
      <c r="AP971" s="1338"/>
      <c r="AQ971" s="1340">
        <f t="shared" si="137"/>
        <v>6</v>
      </c>
      <c r="AR971" s="275" t="s">
        <v>1322</v>
      </c>
      <c r="AS971" s="1332"/>
      <c r="AT971" s="273" t="s">
        <v>1823</v>
      </c>
      <c r="AU971" s="1342"/>
      <c r="AV971" s="267" t="s">
        <v>1541</v>
      </c>
      <c r="AW971" s="1333"/>
      <c r="AX971" s="1341"/>
      <c r="AY971" s="1341"/>
      <c r="AZ971" s="1334"/>
      <c r="BA971" s="268"/>
      <c r="BB971" s="1333"/>
      <c r="BC971" s="1333"/>
      <c r="BD971" s="1333"/>
      <c r="BE971" s="1332"/>
      <c r="BF971" s="1334"/>
      <c r="BG971" s="1334"/>
      <c r="BH971" s="1334"/>
      <c r="BI971" s="1334"/>
      <c r="BJ971" s="1343">
        <v>45838</v>
      </c>
      <c r="BK971" s="1344">
        <v>45839</v>
      </c>
      <c r="BL971" s="431" t="s">
        <v>4829</v>
      </c>
      <c r="BM971" s="1342"/>
      <c r="BN971" s="1345">
        <v>2</v>
      </c>
      <c r="BO971" s="1345">
        <v>7</v>
      </c>
      <c r="BP971" s="1346"/>
      <c r="BQ971" s="1347">
        <v>45833</v>
      </c>
      <c r="BR971" s="284" t="s">
        <v>4830</v>
      </c>
      <c r="BS971" s="1349" t="str">
        <f>IF(_DBcomps[[#This Row],[Problem]]="","Yes","No")</f>
        <v>Yes</v>
      </c>
      <c r="BT971" s="273"/>
      <c r="BU971" s="1341"/>
      <c r="BV971" s="1341">
        <v>1</v>
      </c>
      <c r="BW971" s="1341"/>
      <c r="BX971" s="1341">
        <v>2</v>
      </c>
      <c r="BY971" s="1344" t="s">
        <v>1276</v>
      </c>
      <c r="BZ971" s="1332"/>
      <c r="CA971" s="1344"/>
      <c r="CB971" s="1344"/>
      <c r="CC971" s="1344"/>
      <c r="CD971" s="1438"/>
      <c r="CE971" s="245"/>
      <c r="CF971" s="245"/>
      <c r="CG971" s="245"/>
    </row>
    <row r="972" spans="1:85">
      <c r="A972" s="265" t="s">
        <v>77</v>
      </c>
      <c r="B972" s="2" t="s">
        <v>1821</v>
      </c>
      <c r="C972" s="2" t="s">
        <v>503</v>
      </c>
      <c r="D972" s="265" t="s">
        <v>4924</v>
      </c>
      <c r="E972" s="265">
        <v>45845</v>
      </c>
      <c r="F972" s="266" t="s">
        <v>567</v>
      </c>
      <c r="G972" s="267">
        <v>87.06</v>
      </c>
      <c r="H972" s="267"/>
      <c r="I972" s="267"/>
      <c r="J972" s="267"/>
      <c r="K972" s="267"/>
      <c r="L972" s="268"/>
      <c r="M972" s="275"/>
      <c r="N972" s="267"/>
      <c r="O972" s="267"/>
      <c r="P972" s="275"/>
      <c r="Q972" s="269"/>
      <c r="R972" s="270">
        <v>1.1220000000000001</v>
      </c>
      <c r="S972" s="270"/>
      <c r="T972" s="271">
        <v>3.44</v>
      </c>
      <c r="U972" s="267"/>
      <c r="V972" s="268"/>
      <c r="W972" s="267"/>
      <c r="X972" s="270"/>
      <c r="Y972" s="274"/>
      <c r="Z972" s="290"/>
      <c r="AA972" s="274">
        <v>0</v>
      </c>
      <c r="AB972" s="274"/>
      <c r="AC972" s="274">
        <v>0</v>
      </c>
      <c r="AD972" s="265"/>
      <c r="AE972" s="274"/>
      <c r="AF972" s="274"/>
      <c r="AG972" s="275"/>
      <c r="AH972" s="274"/>
      <c r="AI972" s="274"/>
      <c r="AJ972" s="275"/>
      <c r="AK972" s="270"/>
      <c r="AL972" s="274"/>
      <c r="AM972" s="275"/>
      <c r="AN972" s="274"/>
      <c r="AO972" s="275"/>
      <c r="AP972" s="274"/>
      <c r="AQ972" s="277">
        <f t="shared" si="137"/>
        <v>7</v>
      </c>
      <c r="AR972" s="275" t="s">
        <v>1322</v>
      </c>
      <c r="AS972" s="267"/>
      <c r="AT972" s="273" t="s">
        <v>1823</v>
      </c>
      <c r="AU972" s="272"/>
      <c r="AV972" s="267" t="s">
        <v>1805</v>
      </c>
      <c r="AW972" s="268"/>
      <c r="AX972" s="273"/>
      <c r="AY972" s="273"/>
      <c r="AZ972" s="275"/>
      <c r="BA972" s="268"/>
      <c r="BB972" s="268"/>
      <c r="BC972" s="268"/>
      <c r="BD972" s="268"/>
      <c r="BE972" s="267"/>
      <c r="BF972" s="275"/>
      <c r="BG972" s="275"/>
      <c r="BH972" s="275"/>
      <c r="BI972" s="275"/>
      <c r="BJ972" s="278">
        <v>45845</v>
      </c>
      <c r="BK972" s="279">
        <v>45845</v>
      </c>
      <c r="BL972" s="431" t="s">
        <v>4926</v>
      </c>
      <c r="BM972" s="272"/>
      <c r="BN972" s="422">
        <v>3</v>
      </c>
      <c r="BO972" s="422">
        <v>7</v>
      </c>
      <c r="BP972" s="303"/>
      <c r="BQ972" s="293">
        <v>45840</v>
      </c>
      <c r="BR972" s="284" t="s">
        <v>4925</v>
      </c>
      <c r="BS972" s="280" t="str">
        <f>IF(_DBcomps[[#This Row],[Problem]]="","Yes","No")</f>
        <v>Yes</v>
      </c>
      <c r="BT972" s="273"/>
      <c r="BU972" s="273"/>
      <c r="BV972" s="273">
        <v>2</v>
      </c>
      <c r="BW972" s="273"/>
      <c r="BX972" s="273">
        <v>2</v>
      </c>
      <c r="BY972" s="279" t="s">
        <v>1276</v>
      </c>
      <c r="BZ972" s="267"/>
      <c r="CA972" s="279"/>
      <c r="CB972" s="279"/>
      <c r="CC972" s="279"/>
      <c r="CD972" s="1283"/>
      <c r="CE972" s="245"/>
      <c r="CF972" s="245"/>
      <c r="CG972" s="245"/>
    </row>
    <row r="973" spans="1:85">
      <c r="A973" s="265" t="s">
        <v>77</v>
      </c>
      <c r="B973" s="2" t="s">
        <v>1821</v>
      </c>
      <c r="C973" s="2" t="s">
        <v>503</v>
      </c>
      <c r="D973" s="265" t="s">
        <v>4927</v>
      </c>
      <c r="E973" s="265">
        <v>45845</v>
      </c>
      <c r="F973" s="266" t="s">
        <v>567</v>
      </c>
      <c r="G973" s="267">
        <v>86.51</v>
      </c>
      <c r="H973" s="267"/>
      <c r="I973" s="267"/>
      <c r="J973" s="267"/>
      <c r="K973" s="267"/>
      <c r="L973" s="268"/>
      <c r="M973" s="275"/>
      <c r="N973" s="267"/>
      <c r="O973" s="267"/>
      <c r="P973" s="275"/>
      <c r="Q973" s="269"/>
      <c r="R973" s="270">
        <v>1.1220000000000001</v>
      </c>
      <c r="S973" s="270"/>
      <c r="T973" s="271">
        <v>3.5</v>
      </c>
      <c r="U973" s="267"/>
      <c r="V973" s="268"/>
      <c r="W973" s="267"/>
      <c r="X973" s="270"/>
      <c r="Y973" s="274"/>
      <c r="Z973" s="290"/>
      <c r="AA973" s="274">
        <v>0</v>
      </c>
      <c r="AB973" s="274"/>
      <c r="AC973" s="274">
        <v>0</v>
      </c>
      <c r="AD973" s="265"/>
      <c r="AE973" s="274"/>
      <c r="AF973" s="274"/>
      <c r="AG973" s="275"/>
      <c r="AH973" s="274"/>
      <c r="AI973" s="274"/>
      <c r="AJ973" s="275"/>
      <c r="AK973" s="270"/>
      <c r="AL973" s="274"/>
      <c r="AM973" s="275"/>
      <c r="AN973" s="274"/>
      <c r="AO973" s="275"/>
      <c r="AP973" s="274"/>
      <c r="AQ973" s="277">
        <f t="shared" si="137"/>
        <v>7</v>
      </c>
      <c r="AR973" s="275" t="s">
        <v>1322</v>
      </c>
      <c r="AS973" s="267"/>
      <c r="AT973" s="273" t="s">
        <v>1823</v>
      </c>
      <c r="AU973" s="272"/>
      <c r="AV973" s="267" t="s">
        <v>1805</v>
      </c>
      <c r="AW973" s="268"/>
      <c r="AX973" s="273"/>
      <c r="AY973" s="273"/>
      <c r="AZ973" s="275"/>
      <c r="BA973" s="268"/>
      <c r="BB973" s="268"/>
      <c r="BC973" s="268"/>
      <c r="BD973" s="268"/>
      <c r="BE973" s="267"/>
      <c r="BF973" s="275"/>
      <c r="BG973" s="275"/>
      <c r="BH973" s="275"/>
      <c r="BI973" s="275"/>
      <c r="BJ973" s="278">
        <v>45845</v>
      </c>
      <c r="BK973" s="279">
        <v>45845</v>
      </c>
      <c r="BL973" s="431" t="s">
        <v>4928</v>
      </c>
      <c r="BM973" s="272"/>
      <c r="BN973" s="422">
        <v>2</v>
      </c>
      <c r="BO973" s="422">
        <v>7</v>
      </c>
      <c r="BP973" s="303"/>
      <c r="BQ973" s="293">
        <v>45841</v>
      </c>
      <c r="BR973" s="284">
        <v>0.70138888888888884</v>
      </c>
      <c r="BS973" s="280" t="str">
        <f>IF(_DBcomps[[#This Row],[Problem]]="","Yes","No")</f>
        <v>Yes</v>
      </c>
      <c r="BT973" s="273"/>
      <c r="BU973" s="273"/>
      <c r="BV973" s="273">
        <v>1</v>
      </c>
      <c r="BW973" s="273"/>
      <c r="BX973" s="273">
        <v>2</v>
      </c>
      <c r="BY973" s="279" t="s">
        <v>1276</v>
      </c>
      <c r="BZ973" s="267"/>
      <c r="CA973" s="279"/>
      <c r="CB973" s="279"/>
      <c r="CC973" s="279"/>
      <c r="CD973" s="1283"/>
      <c r="CE973" s="245"/>
      <c r="CF973" s="245"/>
      <c r="CG973" s="245"/>
    </row>
    <row r="974" spans="1:85">
      <c r="A974" s="265" t="s">
        <v>77</v>
      </c>
      <c r="B974" s="2" t="s">
        <v>1821</v>
      </c>
      <c r="C974" s="2" t="s">
        <v>503</v>
      </c>
      <c r="D974" s="265" t="s">
        <v>5074</v>
      </c>
      <c r="E974" s="265">
        <v>45855</v>
      </c>
      <c r="F974" s="266" t="str">
        <f>IF(_DBcomps[[#This Row],[Lab RTS]]="","No","Yes")</f>
        <v>Yes</v>
      </c>
      <c r="G974" s="267">
        <v>90.9</v>
      </c>
      <c r="H974" s="267"/>
      <c r="I974" s="267"/>
      <c r="J974" s="267"/>
      <c r="K974" s="267"/>
      <c r="L974" s="268"/>
      <c r="M974" s="275"/>
      <c r="N974" s="267"/>
      <c r="O974" s="267"/>
      <c r="P974" s="275"/>
      <c r="Q974" s="269"/>
      <c r="R974" s="270">
        <v>1.123</v>
      </c>
      <c r="S974" s="270"/>
      <c r="T974" s="271">
        <v>3.5</v>
      </c>
      <c r="U974" s="267"/>
      <c r="V974" s="268"/>
      <c r="W974" s="267"/>
      <c r="X974" s="270"/>
      <c r="Y974" s="274"/>
      <c r="Z974" s="290"/>
      <c r="AA974" s="274">
        <v>0</v>
      </c>
      <c r="AB974" s="274"/>
      <c r="AC974" s="274">
        <v>0</v>
      </c>
      <c r="AD974" s="265"/>
      <c r="AE974" s="274"/>
      <c r="AF974" s="274"/>
      <c r="AG974" s="275"/>
      <c r="AH974" s="274"/>
      <c r="AI974" s="274"/>
      <c r="AJ974" s="275"/>
      <c r="AK974" s="270"/>
      <c r="AL974" s="274"/>
      <c r="AM974" s="275"/>
      <c r="AN974" s="274"/>
      <c r="AO974" s="275"/>
      <c r="AP974" s="274"/>
      <c r="AQ974" s="277">
        <f t="shared" ref="AQ974:AQ980" si="138">MONTH(E974)</f>
        <v>7</v>
      </c>
      <c r="AR974" s="275" t="s">
        <v>1322</v>
      </c>
      <c r="AS974" s="267"/>
      <c r="AT974" s="273" t="s">
        <v>1823</v>
      </c>
      <c r="AU974" s="272"/>
      <c r="AV974" s="267">
        <v>0</v>
      </c>
      <c r="AW974" s="268"/>
      <c r="AX974" s="273"/>
      <c r="AY974" s="273"/>
      <c r="AZ974" s="275"/>
      <c r="BA974" s="268"/>
      <c r="BB974" s="268"/>
      <c r="BC974" s="268"/>
      <c r="BD974" s="268"/>
      <c r="BE974" s="267"/>
      <c r="BF974" s="275"/>
      <c r="BG974" s="275"/>
      <c r="BH974" s="275"/>
      <c r="BI974" s="275"/>
      <c r="BJ974" s="278">
        <v>45855</v>
      </c>
      <c r="BK974" s="279">
        <v>45855</v>
      </c>
      <c r="BL974" s="431" t="s">
        <v>5075</v>
      </c>
      <c r="BM974" s="272"/>
      <c r="BN974" s="422">
        <v>3</v>
      </c>
      <c r="BO974" s="422">
        <v>7</v>
      </c>
      <c r="BP974" s="303"/>
      <c r="BQ974" s="293">
        <v>45852</v>
      </c>
      <c r="BR974" s="284" t="s">
        <v>4021</v>
      </c>
      <c r="BS974" s="280" t="str">
        <f>IF(_DBcomps[[#This Row],[Problem]]="","Yes","No")</f>
        <v>Yes</v>
      </c>
      <c r="BT974" s="273"/>
      <c r="BU974" s="273"/>
      <c r="BV974" s="273">
        <v>2</v>
      </c>
      <c r="BW974" s="273"/>
      <c r="BX974" s="273">
        <v>2</v>
      </c>
      <c r="BY974" s="279" t="s">
        <v>1276</v>
      </c>
      <c r="BZ974" s="267"/>
      <c r="CA974" s="279"/>
      <c r="CB974" s="279"/>
      <c r="CC974" s="279"/>
      <c r="CD974" s="1283"/>
      <c r="CE974" s="245"/>
      <c r="CF974" s="245"/>
      <c r="CG974" s="245"/>
    </row>
    <row r="975" spans="1:85">
      <c r="A975" s="265" t="s">
        <v>77</v>
      </c>
      <c r="B975" s="2" t="s">
        <v>1821</v>
      </c>
      <c r="C975" s="2" t="s">
        <v>503</v>
      </c>
      <c r="D975" s="265" t="s">
        <v>5250</v>
      </c>
      <c r="E975" s="265">
        <v>45869</v>
      </c>
      <c r="F975" s="266" t="str">
        <f>IF(_DBcomps[[#This Row],[Lab RTS]]="","No","Yes")</f>
        <v>Yes</v>
      </c>
      <c r="G975" s="267">
        <v>90.84</v>
      </c>
      <c r="H975" s="267"/>
      <c r="I975" s="267"/>
      <c r="J975" s="267"/>
      <c r="K975" s="267"/>
      <c r="L975" s="268"/>
      <c r="M975" s="275"/>
      <c r="N975" s="267"/>
      <c r="O975" s="267"/>
      <c r="P975" s="275"/>
      <c r="Q975" s="269"/>
      <c r="R975" s="270">
        <v>1.1200000000000001</v>
      </c>
      <c r="S975" s="270"/>
      <c r="T975" s="271">
        <v>3.51</v>
      </c>
      <c r="U975" s="267"/>
      <c r="V975" s="268"/>
      <c r="W975" s="267"/>
      <c r="X975" s="270"/>
      <c r="Y975" s="274"/>
      <c r="Z975" s="290"/>
      <c r="AA975" s="274">
        <v>0</v>
      </c>
      <c r="AB975" s="274"/>
      <c r="AC975" s="274">
        <v>0</v>
      </c>
      <c r="AD975" s="265"/>
      <c r="AE975" s="274"/>
      <c r="AF975" s="274"/>
      <c r="AG975" s="275"/>
      <c r="AH975" s="274"/>
      <c r="AI975" s="274"/>
      <c r="AJ975" s="275"/>
      <c r="AK975" s="270"/>
      <c r="AL975" s="274"/>
      <c r="AM975" s="275"/>
      <c r="AN975" s="274"/>
      <c r="AO975" s="275"/>
      <c r="AP975" s="274"/>
      <c r="AQ975" s="277">
        <f t="shared" si="138"/>
        <v>7</v>
      </c>
      <c r="AR975" s="275" t="s">
        <v>1322</v>
      </c>
      <c r="AS975" s="267"/>
      <c r="AT975" s="273" t="s">
        <v>1823</v>
      </c>
      <c r="AU975" s="272"/>
      <c r="AV975" s="267" t="s">
        <v>1541</v>
      </c>
      <c r="AW975" s="268"/>
      <c r="AX975" s="273"/>
      <c r="AY975" s="273"/>
      <c r="AZ975" s="275"/>
      <c r="BA975" s="268"/>
      <c r="BB975" s="268"/>
      <c r="BC975" s="268"/>
      <c r="BD975" s="268"/>
      <c r="BE975" s="267"/>
      <c r="BF975" s="275"/>
      <c r="BG975" s="275"/>
      <c r="BH975" s="275"/>
      <c r="BI975" s="275"/>
      <c r="BJ975" s="278">
        <v>45869</v>
      </c>
      <c r="BK975" s="279">
        <v>45869</v>
      </c>
      <c r="BL975" s="431" t="s">
        <v>5251</v>
      </c>
      <c r="BM975" s="272"/>
      <c r="BN975" s="422">
        <v>2</v>
      </c>
      <c r="BO975" s="422">
        <v>7</v>
      </c>
      <c r="BP975" s="303"/>
      <c r="BQ975" s="293">
        <v>45868</v>
      </c>
      <c r="BR975" s="284" t="s">
        <v>4833</v>
      </c>
      <c r="BS975" s="280" t="str">
        <f>IF(_DBcomps[[#This Row],[Problem]]="","Yes","No")</f>
        <v>Yes</v>
      </c>
      <c r="BT975" s="273"/>
      <c r="BU975" s="273"/>
      <c r="BV975" s="273">
        <v>1</v>
      </c>
      <c r="BW975" s="273"/>
      <c r="BX975" s="273">
        <v>2</v>
      </c>
      <c r="BY975" s="279" t="s">
        <v>1276</v>
      </c>
      <c r="BZ975" s="267"/>
      <c r="CA975" s="279"/>
      <c r="CB975" s="279"/>
      <c r="CC975" s="279"/>
      <c r="CD975" s="1283"/>
      <c r="CE975" s="245"/>
      <c r="CF975" s="245"/>
      <c r="CG975" s="245"/>
    </row>
    <row r="976" spans="1:85">
      <c r="A976" s="265" t="s">
        <v>77</v>
      </c>
      <c r="B976" s="2" t="s">
        <v>1821</v>
      </c>
      <c r="C976" s="2" t="s">
        <v>503</v>
      </c>
      <c r="D976" s="265" t="s">
        <v>5254</v>
      </c>
      <c r="E976" s="265">
        <v>45873</v>
      </c>
      <c r="F976" s="266" t="str">
        <f>IF(_DBcomps[[#This Row],[Lab RTS]]="","No","Yes")</f>
        <v>Yes</v>
      </c>
      <c r="G976" s="267">
        <v>89.79</v>
      </c>
      <c r="H976" s="267"/>
      <c r="I976" s="267"/>
      <c r="J976" s="267"/>
      <c r="K976" s="267"/>
      <c r="L976" s="268"/>
      <c r="M976" s="275"/>
      <c r="N976" s="267"/>
      <c r="O976" s="267"/>
      <c r="P976" s="275"/>
      <c r="Q976" s="269"/>
      <c r="R976" s="274">
        <v>1.1257999999999999</v>
      </c>
      <c r="S976" s="270"/>
      <c r="T976" s="271">
        <v>3.4</v>
      </c>
      <c r="U976" s="267"/>
      <c r="V976" s="268"/>
      <c r="W976" s="267"/>
      <c r="X976" s="270"/>
      <c r="Y976" s="274"/>
      <c r="Z976" s="290"/>
      <c r="AA976" s="274">
        <v>0</v>
      </c>
      <c r="AB976" s="274"/>
      <c r="AC976" s="274">
        <v>0</v>
      </c>
      <c r="AD976" s="265"/>
      <c r="AE976" s="274"/>
      <c r="AF976" s="274"/>
      <c r="AG976" s="275"/>
      <c r="AH976" s="274"/>
      <c r="AI976" s="274"/>
      <c r="AJ976" s="275"/>
      <c r="AK976" s="270"/>
      <c r="AL976" s="274"/>
      <c r="AM976" s="275"/>
      <c r="AN976" s="274"/>
      <c r="AO976" s="275"/>
      <c r="AP976" s="274"/>
      <c r="AQ976" s="277">
        <f t="shared" si="138"/>
        <v>8</v>
      </c>
      <c r="AR976" s="275" t="s">
        <v>1322</v>
      </c>
      <c r="AS976" s="267"/>
      <c r="AT976" s="273" t="s">
        <v>1823</v>
      </c>
      <c r="AU976" s="272"/>
      <c r="AV976" s="267" t="s">
        <v>1541</v>
      </c>
      <c r="AW976" s="268"/>
      <c r="AX976" s="273"/>
      <c r="AY976" s="273"/>
      <c r="AZ976" s="275"/>
      <c r="BA976" s="268"/>
      <c r="BB976" s="268"/>
      <c r="BC976" s="268"/>
      <c r="BD976" s="268"/>
      <c r="BE976" s="267"/>
      <c r="BF976" s="275"/>
      <c r="BG976" s="275"/>
      <c r="BH976" s="275"/>
      <c r="BI976" s="275"/>
      <c r="BJ976" s="278">
        <v>45873</v>
      </c>
      <c r="BK976" s="279">
        <v>45873</v>
      </c>
      <c r="BL976" s="431" t="s">
        <v>5253</v>
      </c>
      <c r="BM976" s="272"/>
      <c r="BN976" s="422">
        <v>2</v>
      </c>
      <c r="BO976" s="422">
        <v>7</v>
      </c>
      <c r="BP976" s="303"/>
      <c r="BQ976" s="293">
        <v>45868</v>
      </c>
      <c r="BR976" s="284" t="s">
        <v>5252</v>
      </c>
      <c r="BS976" s="280" t="str">
        <f>IF(_DBcomps[[#This Row],[Problem]]="","Yes","No")</f>
        <v>Yes</v>
      </c>
      <c r="BT976" s="1083"/>
      <c r="BU976" s="273"/>
      <c r="BV976" s="273">
        <v>1</v>
      </c>
      <c r="BW976" s="273"/>
      <c r="BX976" s="273">
        <v>2</v>
      </c>
      <c r="BY976" s="279" t="s">
        <v>1276</v>
      </c>
      <c r="BZ976" s="267"/>
      <c r="CA976" s="279"/>
      <c r="CB976" s="279"/>
      <c r="CC976" s="279"/>
      <c r="CD976" s="1283"/>
      <c r="CE976" s="245"/>
      <c r="CF976" s="245"/>
      <c r="CG976" s="245"/>
    </row>
    <row r="977" spans="1:85">
      <c r="A977" s="265" t="s">
        <v>77</v>
      </c>
      <c r="B977" s="2" t="s">
        <v>1821</v>
      </c>
      <c r="C977" s="2" t="s">
        <v>503</v>
      </c>
      <c r="D977" s="265" t="s">
        <v>5255</v>
      </c>
      <c r="E977" s="265">
        <v>45873</v>
      </c>
      <c r="F977" s="266" t="str">
        <f>IF(_DBcomps[[#This Row],[Lab RTS]]="","No","Yes")</f>
        <v>Yes</v>
      </c>
      <c r="G977" s="267">
        <v>86.17</v>
      </c>
      <c r="H977" s="267"/>
      <c r="I977" s="267"/>
      <c r="J977" s="267"/>
      <c r="K977" s="267"/>
      <c r="L977" s="268"/>
      <c r="M977" s="275"/>
      <c r="N977" s="267"/>
      <c r="O977" s="267"/>
      <c r="P977" s="275"/>
      <c r="Q977" s="269"/>
      <c r="R977" s="270">
        <v>1.123</v>
      </c>
      <c r="S977" s="270"/>
      <c r="T977" s="271">
        <v>3.44</v>
      </c>
      <c r="U977" s="267"/>
      <c r="V977" s="268"/>
      <c r="W977" s="267"/>
      <c r="X977" s="270"/>
      <c r="Y977" s="274"/>
      <c r="Z977" s="290"/>
      <c r="AA977" s="274">
        <v>0</v>
      </c>
      <c r="AB977" s="274"/>
      <c r="AC977" s="274">
        <v>0</v>
      </c>
      <c r="AD977" s="265"/>
      <c r="AE977" s="274"/>
      <c r="AF977" s="274"/>
      <c r="AG977" s="275"/>
      <c r="AH977" s="274"/>
      <c r="AI977" s="274"/>
      <c r="AJ977" s="275"/>
      <c r="AK977" s="270"/>
      <c r="AL977" s="274"/>
      <c r="AM977" s="275"/>
      <c r="AN977" s="274"/>
      <c r="AO977" s="275"/>
      <c r="AP977" s="274"/>
      <c r="AQ977" s="277">
        <f t="shared" si="138"/>
        <v>8</v>
      </c>
      <c r="AR977" s="275" t="s">
        <v>1322</v>
      </c>
      <c r="AS977" s="267"/>
      <c r="AT977" s="273" t="s">
        <v>1823</v>
      </c>
      <c r="AU977" s="272"/>
      <c r="AV977" s="267" t="s">
        <v>1541</v>
      </c>
      <c r="AW977" s="268"/>
      <c r="AX977" s="273"/>
      <c r="AY977" s="273"/>
      <c r="AZ977" s="275"/>
      <c r="BA977" s="268"/>
      <c r="BB977" s="268"/>
      <c r="BC977" s="268"/>
      <c r="BD977" s="268"/>
      <c r="BE977" s="267"/>
      <c r="BF977" s="275"/>
      <c r="BG977" s="275"/>
      <c r="BH977" s="275"/>
      <c r="BI977" s="275"/>
      <c r="BJ977" s="278">
        <v>45873</v>
      </c>
      <c r="BK977" s="279">
        <v>45873</v>
      </c>
      <c r="BL977" s="431" t="s">
        <v>5256</v>
      </c>
      <c r="BM977" s="272"/>
      <c r="BN977" s="422">
        <v>2</v>
      </c>
      <c r="BO977" s="422">
        <v>7</v>
      </c>
      <c r="BP977" s="303"/>
      <c r="BQ977" s="293">
        <v>45869</v>
      </c>
      <c r="BR977" s="284" t="s">
        <v>1619</v>
      </c>
      <c r="BS977" s="280" t="str">
        <f>IF(_DBcomps[[#This Row],[Problem]]="","Yes","No")</f>
        <v>Yes</v>
      </c>
      <c r="BT977" s="1083"/>
      <c r="BU977" s="273"/>
      <c r="BV977" s="273">
        <v>1</v>
      </c>
      <c r="BW977" s="273"/>
      <c r="BX977" s="273">
        <v>2</v>
      </c>
      <c r="BY977" s="279" t="s">
        <v>1276</v>
      </c>
      <c r="BZ977" s="267"/>
      <c r="CA977" s="279"/>
      <c r="CB977" s="279"/>
      <c r="CC977" s="279"/>
      <c r="CD977" s="1283"/>
      <c r="CE977" s="245"/>
      <c r="CF977" s="245"/>
      <c r="CG977" s="245"/>
    </row>
    <row r="978" spans="1:85">
      <c r="A978" s="265" t="s">
        <v>77</v>
      </c>
      <c r="B978" s="2" t="s">
        <v>1821</v>
      </c>
      <c r="C978" s="2" t="s">
        <v>503</v>
      </c>
      <c r="D978" s="265" t="s">
        <v>5262</v>
      </c>
      <c r="E978" s="265">
        <v>45874</v>
      </c>
      <c r="F978" s="266" t="str">
        <f>IF(_DBcomps[[#This Row],[Lab RTS]]="","No","Yes")</f>
        <v>Yes</v>
      </c>
      <c r="G978" s="267">
        <v>87.16</v>
      </c>
      <c r="H978" s="267"/>
      <c r="I978" s="267"/>
      <c r="J978" s="267"/>
      <c r="K978" s="267"/>
      <c r="L978" s="268"/>
      <c r="M978" s="275"/>
      <c r="N978" s="267"/>
      <c r="O978" s="267"/>
      <c r="P978" s="275"/>
      <c r="Q978" s="269"/>
      <c r="R978" s="270">
        <v>1.125</v>
      </c>
      <c r="S978" s="270"/>
      <c r="T978" s="271">
        <v>3.44</v>
      </c>
      <c r="U978" s="267"/>
      <c r="V978" s="268"/>
      <c r="W978" s="267"/>
      <c r="X978" s="270"/>
      <c r="Y978" s="274"/>
      <c r="Z978" s="290"/>
      <c r="AA978" s="274">
        <v>0</v>
      </c>
      <c r="AB978" s="274"/>
      <c r="AC978" s="274">
        <v>0</v>
      </c>
      <c r="AD978" s="265"/>
      <c r="AE978" s="274"/>
      <c r="AF978" s="274"/>
      <c r="AG978" s="275"/>
      <c r="AH978" s="274"/>
      <c r="AI978" s="274"/>
      <c r="AJ978" s="275"/>
      <c r="AK978" s="270"/>
      <c r="AL978" s="274"/>
      <c r="AM978" s="275"/>
      <c r="AN978" s="274"/>
      <c r="AO978" s="275"/>
      <c r="AP978" s="274"/>
      <c r="AQ978" s="277">
        <f t="shared" si="138"/>
        <v>8</v>
      </c>
      <c r="AR978" s="275" t="s">
        <v>1322</v>
      </c>
      <c r="AS978" s="267"/>
      <c r="AT978" s="273" t="s">
        <v>1823</v>
      </c>
      <c r="AU978" s="272"/>
      <c r="AV978" s="267" t="s">
        <v>1541</v>
      </c>
      <c r="AW978" s="268"/>
      <c r="AX978" s="273"/>
      <c r="AY978" s="273"/>
      <c r="AZ978" s="275"/>
      <c r="BA978" s="268"/>
      <c r="BB978" s="268"/>
      <c r="BC978" s="268"/>
      <c r="BD978" s="268"/>
      <c r="BE978" s="267"/>
      <c r="BF978" s="275"/>
      <c r="BG978" s="275"/>
      <c r="BH978" s="275"/>
      <c r="BI978" s="275"/>
      <c r="BJ978" s="278">
        <v>45874</v>
      </c>
      <c r="BK978" s="279">
        <v>45874</v>
      </c>
      <c r="BL978" s="431" t="s">
        <v>5263</v>
      </c>
      <c r="BM978" s="272"/>
      <c r="BN978" s="422">
        <v>2</v>
      </c>
      <c r="BO978" s="422">
        <v>7</v>
      </c>
      <c r="BP978" s="303"/>
      <c r="BQ978" s="293">
        <v>45869</v>
      </c>
      <c r="BR978" s="284" t="s">
        <v>2741</v>
      </c>
      <c r="BS978" s="280" t="str">
        <f>IF(_DBcomps[[#This Row],[Problem]]="","Yes","No")</f>
        <v>Yes</v>
      </c>
      <c r="BT978" s="1083"/>
      <c r="BU978" s="273"/>
      <c r="BV978" s="273">
        <v>1</v>
      </c>
      <c r="BW978" s="273"/>
      <c r="BX978" s="273">
        <v>2</v>
      </c>
      <c r="BY978" s="279" t="s">
        <v>1276</v>
      </c>
      <c r="BZ978" s="267"/>
      <c r="CA978" s="279"/>
      <c r="CB978" s="279"/>
      <c r="CC978" s="279"/>
      <c r="CD978" s="1283"/>
      <c r="CE978" s="245"/>
      <c r="CF978" s="245"/>
      <c r="CG978" s="245"/>
    </row>
    <row r="979" spans="1:85">
      <c r="A979" s="265" t="s">
        <v>77</v>
      </c>
      <c r="B979" s="2" t="s">
        <v>1821</v>
      </c>
      <c r="C979" s="2" t="s">
        <v>503</v>
      </c>
      <c r="D979" s="265" t="s">
        <v>5265</v>
      </c>
      <c r="E979" s="265">
        <v>45873</v>
      </c>
      <c r="F979" s="266" t="str">
        <f>IF(_DBcomps[[#This Row],[Lab RTS]]="","No","Yes")</f>
        <v>Yes</v>
      </c>
      <c r="G979" s="267">
        <v>87.38</v>
      </c>
      <c r="H979" s="267"/>
      <c r="I979" s="267"/>
      <c r="J979" s="267"/>
      <c r="K979" s="267"/>
      <c r="L979" s="268"/>
      <c r="M979" s="275"/>
      <c r="N979" s="267"/>
      <c r="O979" s="267"/>
      <c r="P979" s="275"/>
      <c r="Q979" s="269"/>
      <c r="R979" s="270">
        <v>1.119</v>
      </c>
      <c r="S979" s="270"/>
      <c r="T979" s="271">
        <v>3.41</v>
      </c>
      <c r="U979" s="267"/>
      <c r="V979" s="268"/>
      <c r="W979" s="267"/>
      <c r="X979" s="270"/>
      <c r="Y979" s="274"/>
      <c r="Z979" s="290"/>
      <c r="AA979" s="274">
        <v>0</v>
      </c>
      <c r="AB979" s="274"/>
      <c r="AC979" s="274">
        <v>0</v>
      </c>
      <c r="AD979" s="265"/>
      <c r="AE979" s="274"/>
      <c r="AF979" s="274"/>
      <c r="AG979" s="275"/>
      <c r="AH979" s="274"/>
      <c r="AI979" s="274"/>
      <c r="AJ979" s="275"/>
      <c r="AK979" s="270"/>
      <c r="AL979" s="274"/>
      <c r="AM979" s="275"/>
      <c r="AN979" s="274"/>
      <c r="AO979" s="275"/>
      <c r="AP979" s="274"/>
      <c r="AQ979" s="277">
        <f t="shared" si="138"/>
        <v>8</v>
      </c>
      <c r="AR979" s="275" t="s">
        <v>1322</v>
      </c>
      <c r="AS979" s="267"/>
      <c r="AT979" s="273" t="s">
        <v>1823</v>
      </c>
      <c r="AU979" s="272"/>
      <c r="AV979" s="267" t="s">
        <v>1541</v>
      </c>
      <c r="AW979" s="268"/>
      <c r="AX979" s="273"/>
      <c r="AY979" s="273"/>
      <c r="AZ979" s="275"/>
      <c r="BA979" s="268"/>
      <c r="BB979" s="268"/>
      <c r="BC979" s="268"/>
      <c r="BD979" s="268"/>
      <c r="BE979" s="267"/>
      <c r="BF979" s="275"/>
      <c r="BG979" s="275"/>
      <c r="BH979" s="275"/>
      <c r="BI979" s="275"/>
      <c r="BJ979" s="278">
        <v>45873</v>
      </c>
      <c r="BK979" s="279">
        <v>45873</v>
      </c>
      <c r="BL979" s="431" t="s">
        <v>5264</v>
      </c>
      <c r="BM979" s="272"/>
      <c r="BN979" s="422">
        <v>2</v>
      </c>
      <c r="BO979" s="422">
        <v>7</v>
      </c>
      <c r="BP979" s="303"/>
      <c r="BQ979" s="293">
        <v>45870</v>
      </c>
      <c r="BR979" s="284" t="s">
        <v>3648</v>
      </c>
      <c r="BS979" s="280" t="str">
        <f>IF(_DBcomps[[#This Row],[Problem]]="","Yes","No")</f>
        <v>Yes</v>
      </c>
      <c r="BT979" s="1083"/>
      <c r="BU979" s="273"/>
      <c r="BV979" s="273">
        <v>1</v>
      </c>
      <c r="BW979" s="273"/>
      <c r="BX979" s="273">
        <v>2</v>
      </c>
      <c r="BY979" s="279" t="s">
        <v>1276</v>
      </c>
      <c r="BZ979" s="267"/>
      <c r="CA979" s="279"/>
      <c r="CB979" s="279"/>
      <c r="CC979" s="279"/>
      <c r="CD979" s="1283"/>
      <c r="CE979" s="245"/>
      <c r="CF979" s="245"/>
      <c r="CG979" s="245"/>
    </row>
    <row r="980" spans="1:85">
      <c r="A980" s="265" t="s">
        <v>77</v>
      </c>
      <c r="B980" s="2" t="s">
        <v>1821</v>
      </c>
      <c r="C980" s="2" t="s">
        <v>503</v>
      </c>
      <c r="D980" s="265" t="s">
        <v>5266</v>
      </c>
      <c r="E980" s="265">
        <v>45874</v>
      </c>
      <c r="F980" s="266" t="str">
        <f>IF(_DBcomps[[#This Row],[Lab RTS]]="","No","Yes")</f>
        <v>Yes</v>
      </c>
      <c r="G980" s="267">
        <v>86.57</v>
      </c>
      <c r="H980" s="267"/>
      <c r="I980" s="267"/>
      <c r="J980" s="267"/>
      <c r="K980" s="267"/>
      <c r="L980" s="268"/>
      <c r="M980" s="275"/>
      <c r="N980" s="267"/>
      <c r="O980" s="267"/>
      <c r="P980" s="275"/>
      <c r="Q980" s="269"/>
      <c r="R980" s="270">
        <v>1.121</v>
      </c>
      <c r="S980" s="270"/>
      <c r="T980" s="271">
        <v>3.5</v>
      </c>
      <c r="U980" s="267"/>
      <c r="V980" s="268"/>
      <c r="W980" s="267"/>
      <c r="X980" s="270"/>
      <c r="Y980" s="274"/>
      <c r="Z980" s="290"/>
      <c r="AA980" s="274">
        <v>0</v>
      </c>
      <c r="AB980" s="274"/>
      <c r="AC980" s="274">
        <v>0</v>
      </c>
      <c r="AD980" s="265"/>
      <c r="AE980" s="274"/>
      <c r="AF980" s="274"/>
      <c r="AG980" s="275"/>
      <c r="AH980" s="274"/>
      <c r="AI980" s="274"/>
      <c r="AJ980" s="275"/>
      <c r="AK980" s="270"/>
      <c r="AL980" s="274"/>
      <c r="AM980" s="275"/>
      <c r="AN980" s="274"/>
      <c r="AO980" s="275"/>
      <c r="AP980" s="274"/>
      <c r="AQ980" s="277">
        <f t="shared" si="138"/>
        <v>8</v>
      </c>
      <c r="AR980" s="275" t="s">
        <v>1322</v>
      </c>
      <c r="AS980" s="267"/>
      <c r="AT980" s="273" t="s">
        <v>1823</v>
      </c>
      <c r="AU980" s="272"/>
      <c r="AV980" s="267" t="s">
        <v>1541</v>
      </c>
      <c r="AW980" s="268"/>
      <c r="AX980" s="273"/>
      <c r="AY980" s="273"/>
      <c r="AZ980" s="275"/>
      <c r="BA980" s="268"/>
      <c r="BB980" s="268"/>
      <c r="BC980" s="268"/>
      <c r="BD980" s="268"/>
      <c r="BE980" s="267"/>
      <c r="BF980" s="275"/>
      <c r="BG980" s="275"/>
      <c r="BH980" s="275"/>
      <c r="BI980" s="275"/>
      <c r="BJ980" s="278">
        <v>45874</v>
      </c>
      <c r="BK980" s="279">
        <v>45874</v>
      </c>
      <c r="BL980" s="431" t="s">
        <v>5267</v>
      </c>
      <c r="BM980" s="272"/>
      <c r="BN980" s="422">
        <v>2</v>
      </c>
      <c r="BO980" s="422">
        <v>7</v>
      </c>
      <c r="BP980" s="303"/>
      <c r="BQ980" s="293">
        <v>45870</v>
      </c>
      <c r="BR980" s="284" t="s">
        <v>2338</v>
      </c>
      <c r="BS980" s="280" t="str">
        <f>IF(_DBcomps[[#This Row],[Problem]]="","Yes","No")</f>
        <v>Yes</v>
      </c>
      <c r="BT980" s="1083"/>
      <c r="BU980" s="273"/>
      <c r="BV980" s="273">
        <v>1</v>
      </c>
      <c r="BW980" s="273"/>
      <c r="BX980" s="273">
        <v>2</v>
      </c>
      <c r="BY980" s="279" t="s">
        <v>1276</v>
      </c>
      <c r="BZ980" s="267"/>
      <c r="CA980" s="279"/>
      <c r="CB980" s="279"/>
      <c r="CC980" s="279"/>
      <c r="CD980" s="1283"/>
      <c r="CE980" s="245"/>
      <c r="CF980" s="245"/>
      <c r="CG980" s="245"/>
    </row>
    <row r="981" spans="1:85">
      <c r="A981" s="265" t="s">
        <v>77</v>
      </c>
      <c r="B981" s="2" t="s">
        <v>1821</v>
      </c>
      <c r="C981" s="2" t="s">
        <v>503</v>
      </c>
      <c r="D981" s="265" t="s">
        <v>5313</v>
      </c>
      <c r="E981" s="265">
        <v>45875</v>
      </c>
      <c r="F981" s="266" t="str">
        <f>IF(_DBcomps[[#This Row],[Lab RTS]]="","No","Yes")</f>
        <v>Yes</v>
      </c>
      <c r="G981" s="267">
        <v>90.75</v>
      </c>
      <c r="H981" s="267"/>
      <c r="I981" s="267"/>
      <c r="J981" s="267"/>
      <c r="K981" s="267"/>
      <c r="L981" s="268"/>
      <c r="M981" s="275"/>
      <c r="N981" s="267"/>
      <c r="O981" s="267"/>
      <c r="P981" s="275"/>
      <c r="Q981" s="269"/>
      <c r="R981" s="274">
        <v>1.1248</v>
      </c>
      <c r="S981" s="270"/>
      <c r="T981" s="271">
        <v>3.48</v>
      </c>
      <c r="U981" s="267"/>
      <c r="V981" s="268"/>
      <c r="W981" s="267"/>
      <c r="X981" s="270"/>
      <c r="Y981" s="274"/>
      <c r="Z981" s="290"/>
      <c r="AA981" s="274">
        <v>0</v>
      </c>
      <c r="AB981" s="274"/>
      <c r="AC981" s="274">
        <v>0</v>
      </c>
      <c r="AD981" s="265"/>
      <c r="AE981" s="274"/>
      <c r="AF981" s="274"/>
      <c r="AG981" s="275"/>
      <c r="AH981" s="274"/>
      <c r="AI981" s="274"/>
      <c r="AJ981" s="275"/>
      <c r="AK981" s="270"/>
      <c r="AL981" s="274"/>
      <c r="AM981" s="275"/>
      <c r="AN981" s="274"/>
      <c r="AO981" s="275"/>
      <c r="AP981" s="274"/>
      <c r="AQ981" s="277">
        <f t="shared" ref="AQ981:AQ987" si="139">MONTH(E981)</f>
        <v>8</v>
      </c>
      <c r="AR981" s="275" t="s">
        <v>1322</v>
      </c>
      <c r="AS981" s="267"/>
      <c r="AT981" s="273" t="s">
        <v>1823</v>
      </c>
      <c r="AU981" s="272"/>
      <c r="AV981" s="267" t="s">
        <v>1541</v>
      </c>
      <c r="AW981" s="268"/>
      <c r="AX981" s="273"/>
      <c r="AY981" s="273"/>
      <c r="AZ981" s="275"/>
      <c r="BA981" s="268"/>
      <c r="BB981" s="268"/>
      <c r="BC981" s="268"/>
      <c r="BD981" s="268"/>
      <c r="BE981" s="267"/>
      <c r="BF981" s="275"/>
      <c r="BG981" s="275"/>
      <c r="BH981" s="275"/>
      <c r="BI981" s="275"/>
      <c r="BJ981" s="278">
        <v>45875</v>
      </c>
      <c r="BK981" s="279">
        <v>45875</v>
      </c>
      <c r="BL981" s="431" t="s">
        <v>5314</v>
      </c>
      <c r="BM981" s="272"/>
      <c r="BN981" s="422">
        <v>2</v>
      </c>
      <c r="BO981" s="422">
        <v>7</v>
      </c>
      <c r="BP981" s="303"/>
      <c r="BQ981" s="293">
        <v>45873</v>
      </c>
      <c r="BR981" s="284" t="s">
        <v>4392</v>
      </c>
      <c r="BS981" s="280" t="str">
        <f>IF(_DBcomps[[#This Row],[Problem]]="","Yes","No")</f>
        <v>Yes</v>
      </c>
      <c r="BT981" s="1083"/>
      <c r="BU981" s="273"/>
      <c r="BV981" s="273">
        <v>1</v>
      </c>
      <c r="BW981" s="273"/>
      <c r="BX981" s="273">
        <v>2</v>
      </c>
      <c r="BY981" s="279" t="s">
        <v>1276</v>
      </c>
      <c r="BZ981" s="267"/>
      <c r="CA981" s="279"/>
      <c r="CB981" s="279"/>
      <c r="CC981" s="279"/>
      <c r="CD981" s="1283"/>
      <c r="CE981" s="245"/>
      <c r="CF981" s="245"/>
      <c r="CG981" s="245"/>
    </row>
    <row r="982" spans="1:85">
      <c r="A982" s="265" t="s">
        <v>77</v>
      </c>
      <c r="B982" s="2" t="s">
        <v>1821</v>
      </c>
      <c r="C982" s="2" t="s">
        <v>503</v>
      </c>
      <c r="D982" s="265" t="s">
        <v>5317</v>
      </c>
      <c r="E982" s="265">
        <v>45875</v>
      </c>
      <c r="F982" s="266" t="str">
        <f>IF(_DBcomps[[#This Row],[Lab RTS]]="","No","Yes")</f>
        <v>Yes</v>
      </c>
      <c r="G982" s="267">
        <v>89.14</v>
      </c>
      <c r="H982" s="267"/>
      <c r="I982" s="267"/>
      <c r="J982" s="267"/>
      <c r="K982" s="267"/>
      <c r="L982" s="268"/>
      <c r="M982" s="275"/>
      <c r="N982" s="267"/>
      <c r="O982" s="267"/>
      <c r="P982" s="275"/>
      <c r="Q982" s="269"/>
      <c r="R982" s="270">
        <v>1.111</v>
      </c>
      <c r="S982" s="270"/>
      <c r="T982" s="271">
        <v>3.51</v>
      </c>
      <c r="U982" s="267"/>
      <c r="V982" s="268"/>
      <c r="W982" s="267"/>
      <c r="X982" s="270"/>
      <c r="Y982" s="274"/>
      <c r="Z982" s="290"/>
      <c r="AA982" s="274">
        <v>0</v>
      </c>
      <c r="AB982" s="274"/>
      <c r="AC982" s="274">
        <v>0</v>
      </c>
      <c r="AD982" s="265"/>
      <c r="AE982" s="274"/>
      <c r="AF982" s="274"/>
      <c r="AG982" s="275"/>
      <c r="AH982" s="274"/>
      <c r="AI982" s="274"/>
      <c r="AJ982" s="275"/>
      <c r="AK982" s="270"/>
      <c r="AL982" s="274"/>
      <c r="AM982" s="275"/>
      <c r="AN982" s="274"/>
      <c r="AO982" s="275"/>
      <c r="AP982" s="274"/>
      <c r="AQ982" s="277">
        <f t="shared" si="139"/>
        <v>8</v>
      </c>
      <c r="AR982" s="275" t="s">
        <v>1322</v>
      </c>
      <c r="AS982" s="267"/>
      <c r="AT982" s="273" t="s">
        <v>1823</v>
      </c>
      <c r="AU982" s="272"/>
      <c r="AV982" s="267" t="s">
        <v>1541</v>
      </c>
      <c r="AW982" s="268"/>
      <c r="AX982" s="273"/>
      <c r="AY982" s="273"/>
      <c r="AZ982" s="275"/>
      <c r="BA982" s="268"/>
      <c r="BB982" s="268"/>
      <c r="BC982" s="268"/>
      <c r="BD982" s="268"/>
      <c r="BE982" s="267"/>
      <c r="BF982" s="275"/>
      <c r="BG982" s="275"/>
      <c r="BH982" s="275"/>
      <c r="BI982" s="275"/>
      <c r="BJ982" s="278">
        <v>45875</v>
      </c>
      <c r="BK982" s="279">
        <v>45875</v>
      </c>
      <c r="BL982" s="431" t="s">
        <v>5316</v>
      </c>
      <c r="BM982" s="272"/>
      <c r="BN982" s="422">
        <v>2</v>
      </c>
      <c r="BO982" s="422">
        <v>7</v>
      </c>
      <c r="BP982" s="303"/>
      <c r="BQ982" s="293">
        <v>45874</v>
      </c>
      <c r="BR982" s="284" t="s">
        <v>5315</v>
      </c>
      <c r="BS982" s="280" t="str">
        <f>IF(_DBcomps[[#This Row],[Problem]]="","Yes","No")</f>
        <v>Yes</v>
      </c>
      <c r="BT982" s="1083"/>
      <c r="BU982" s="273"/>
      <c r="BV982" s="273">
        <v>1</v>
      </c>
      <c r="BW982" s="273"/>
      <c r="BX982" s="273">
        <v>2</v>
      </c>
      <c r="BY982" s="279" t="s">
        <v>1276</v>
      </c>
      <c r="BZ982" s="267"/>
      <c r="CA982" s="279"/>
      <c r="CB982" s="279"/>
      <c r="CC982" s="279"/>
      <c r="CD982" s="1283"/>
      <c r="CE982" s="245"/>
      <c r="CF982" s="245"/>
      <c r="CG982" s="245"/>
    </row>
    <row r="983" spans="1:85">
      <c r="A983" s="265" t="s">
        <v>77</v>
      </c>
      <c r="B983" s="2" t="s">
        <v>1821</v>
      </c>
      <c r="C983" s="2" t="s">
        <v>503</v>
      </c>
      <c r="D983" s="265" t="s">
        <v>5318</v>
      </c>
      <c r="E983" s="265">
        <v>45875</v>
      </c>
      <c r="F983" s="266" t="str">
        <f>IF(_DBcomps[[#This Row],[Lab RTS]]="","No","Yes")</f>
        <v>Yes</v>
      </c>
      <c r="G983" s="267">
        <v>88.9</v>
      </c>
      <c r="H983" s="267"/>
      <c r="I983" s="267"/>
      <c r="J983" s="267"/>
      <c r="K983" s="267"/>
      <c r="L983" s="268"/>
      <c r="M983" s="275"/>
      <c r="N983" s="267"/>
      <c r="O983" s="267"/>
      <c r="P983" s="275"/>
      <c r="Q983" s="269"/>
      <c r="R983" s="270">
        <v>1.1200000000000001</v>
      </c>
      <c r="S983" s="270"/>
      <c r="T983" s="271">
        <v>3.49</v>
      </c>
      <c r="U983" s="267"/>
      <c r="V983" s="268"/>
      <c r="W983" s="267"/>
      <c r="X983" s="270"/>
      <c r="Y983" s="274"/>
      <c r="Z983" s="290"/>
      <c r="AA983" s="274">
        <v>0</v>
      </c>
      <c r="AB983" s="274"/>
      <c r="AC983" s="274">
        <v>0</v>
      </c>
      <c r="AD983" s="265"/>
      <c r="AE983" s="274"/>
      <c r="AF983" s="274"/>
      <c r="AG983" s="275"/>
      <c r="AH983" s="274"/>
      <c r="AI983" s="274"/>
      <c r="AJ983" s="275"/>
      <c r="AK983" s="270"/>
      <c r="AL983" s="274"/>
      <c r="AM983" s="275"/>
      <c r="AN983" s="274"/>
      <c r="AO983" s="275"/>
      <c r="AP983" s="274"/>
      <c r="AQ983" s="277">
        <f t="shared" si="139"/>
        <v>8</v>
      </c>
      <c r="AR983" s="275" t="s">
        <v>1322</v>
      </c>
      <c r="AS983" s="267"/>
      <c r="AT983" s="273" t="s">
        <v>1823</v>
      </c>
      <c r="AU983" s="272"/>
      <c r="AV983" s="267" t="s">
        <v>1541</v>
      </c>
      <c r="AW983" s="268"/>
      <c r="AX983" s="273"/>
      <c r="AY983" s="273"/>
      <c r="AZ983" s="275"/>
      <c r="BA983" s="268"/>
      <c r="BB983" s="268"/>
      <c r="BC983" s="268"/>
      <c r="BD983" s="268"/>
      <c r="BE983" s="267"/>
      <c r="BF983" s="275"/>
      <c r="BG983" s="275"/>
      <c r="BH983" s="275"/>
      <c r="BI983" s="275"/>
      <c r="BJ983" s="278">
        <v>45875</v>
      </c>
      <c r="BK983" s="279">
        <v>45875</v>
      </c>
      <c r="BL983" s="431" t="s">
        <v>5319</v>
      </c>
      <c r="BM983" s="272"/>
      <c r="BN983" s="422">
        <v>2</v>
      </c>
      <c r="BO983" s="422">
        <v>7</v>
      </c>
      <c r="BP983" s="303"/>
      <c r="BQ983" s="293">
        <v>45874</v>
      </c>
      <c r="BR983" s="284" t="s">
        <v>2482</v>
      </c>
      <c r="BS983" s="280" t="str">
        <f>IF(_DBcomps[[#This Row],[Problem]]="","Yes","No")</f>
        <v>Yes</v>
      </c>
      <c r="BT983" s="1083"/>
      <c r="BU983" s="273"/>
      <c r="BV983" s="273">
        <v>1</v>
      </c>
      <c r="BW983" s="273"/>
      <c r="BX983" s="273">
        <v>2</v>
      </c>
      <c r="BY983" s="279" t="s">
        <v>1276</v>
      </c>
      <c r="BZ983" s="267"/>
      <c r="CA983" s="279"/>
      <c r="CB983" s="279"/>
      <c r="CC983" s="279"/>
      <c r="CD983" s="1283"/>
      <c r="CE983" s="245"/>
      <c r="CF983" s="245"/>
      <c r="CG983" s="245"/>
    </row>
    <row r="984" spans="1:85">
      <c r="A984" s="265" t="s">
        <v>77</v>
      </c>
      <c r="B984" s="2" t="s">
        <v>1821</v>
      </c>
      <c r="C984" s="2" t="s">
        <v>503</v>
      </c>
      <c r="D984" s="265" t="s">
        <v>5321</v>
      </c>
      <c r="E984" s="265">
        <v>45876</v>
      </c>
      <c r="F984" s="266" t="str">
        <f>IF(_DBcomps[[#This Row],[Lab RTS]]="","No","Yes")</f>
        <v>Yes</v>
      </c>
      <c r="G984" s="267">
        <v>90.02</v>
      </c>
      <c r="H984" s="267"/>
      <c r="I984" s="267"/>
      <c r="J984" s="267"/>
      <c r="K984" s="267"/>
      <c r="L984" s="268"/>
      <c r="M984" s="275"/>
      <c r="N984" s="267"/>
      <c r="O984" s="267"/>
      <c r="P984" s="275"/>
      <c r="Q984" s="269"/>
      <c r="R984" s="270">
        <v>1.121</v>
      </c>
      <c r="S984" s="270"/>
      <c r="T984" s="271">
        <v>3.47</v>
      </c>
      <c r="U984" s="267"/>
      <c r="V984" s="268"/>
      <c r="W984" s="267"/>
      <c r="X984" s="270"/>
      <c r="Y984" s="274"/>
      <c r="Z984" s="290"/>
      <c r="AA984" s="274">
        <v>0</v>
      </c>
      <c r="AB984" s="274"/>
      <c r="AC984" s="274">
        <v>0</v>
      </c>
      <c r="AD984" s="265"/>
      <c r="AE984" s="274"/>
      <c r="AF984" s="274"/>
      <c r="AG984" s="275"/>
      <c r="AH984" s="274"/>
      <c r="AI984" s="274"/>
      <c r="AJ984" s="275"/>
      <c r="AK984" s="270"/>
      <c r="AL984" s="274"/>
      <c r="AM984" s="275"/>
      <c r="AN984" s="274"/>
      <c r="AO984" s="275"/>
      <c r="AP984" s="274"/>
      <c r="AQ984" s="277">
        <f t="shared" si="139"/>
        <v>8</v>
      </c>
      <c r="AR984" s="275" t="s">
        <v>1322</v>
      </c>
      <c r="AS984" s="267"/>
      <c r="AT984" s="273" t="s">
        <v>1823</v>
      </c>
      <c r="AU984" s="272"/>
      <c r="AV984" s="267" t="s">
        <v>1541</v>
      </c>
      <c r="AW984" s="268"/>
      <c r="AX984" s="273"/>
      <c r="AY984" s="273"/>
      <c r="AZ984" s="275"/>
      <c r="BA984" s="268"/>
      <c r="BB984" s="268"/>
      <c r="BC984" s="268"/>
      <c r="BD984" s="268"/>
      <c r="BE984" s="267"/>
      <c r="BF984" s="275"/>
      <c r="BG984" s="275"/>
      <c r="BH984" s="275"/>
      <c r="BI984" s="275"/>
      <c r="BJ984" s="278">
        <v>45876</v>
      </c>
      <c r="BK984" s="279">
        <v>45876</v>
      </c>
      <c r="BL984" s="431" t="s">
        <v>5320</v>
      </c>
      <c r="BM984" s="272"/>
      <c r="BN984" s="422">
        <v>2</v>
      </c>
      <c r="BO984" s="422">
        <v>7</v>
      </c>
      <c r="BP984" s="303"/>
      <c r="BQ984" s="293">
        <v>45877</v>
      </c>
      <c r="BR984" s="284" t="s">
        <v>3745</v>
      </c>
      <c r="BS984" s="280" t="str">
        <f>IF(_DBcomps[[#This Row],[Problem]]="","Yes","No")</f>
        <v>Yes</v>
      </c>
      <c r="BT984" s="1083"/>
      <c r="BU984" s="273"/>
      <c r="BV984" s="273">
        <v>1</v>
      </c>
      <c r="BW984" s="273"/>
      <c r="BX984" s="273">
        <v>2</v>
      </c>
      <c r="BY984" s="279" t="s">
        <v>1276</v>
      </c>
      <c r="BZ984" s="267"/>
      <c r="CA984" s="279"/>
      <c r="CB984" s="279"/>
      <c r="CC984" s="279"/>
      <c r="CD984" s="1283"/>
      <c r="CE984" s="245"/>
      <c r="CF984" s="245"/>
      <c r="CG984" s="245"/>
    </row>
    <row r="985" spans="1:85">
      <c r="A985" s="265" t="s">
        <v>77</v>
      </c>
      <c r="B985" s="2" t="s">
        <v>1821</v>
      </c>
      <c r="C985" s="2" t="s">
        <v>503</v>
      </c>
      <c r="D985" s="265" t="s">
        <v>5322</v>
      </c>
      <c r="E985" s="265">
        <v>45876</v>
      </c>
      <c r="F985" s="266" t="str">
        <f>IF(_DBcomps[[#This Row],[Lab RTS]]="","No","Yes")</f>
        <v>Yes</v>
      </c>
      <c r="G985" s="267">
        <v>88.27</v>
      </c>
      <c r="H985" s="267"/>
      <c r="I985" s="267"/>
      <c r="J985" s="267"/>
      <c r="K985" s="267"/>
      <c r="L985" s="268"/>
      <c r="M985" s="275"/>
      <c r="N985" s="267"/>
      <c r="O985" s="267"/>
      <c r="P985" s="275"/>
      <c r="Q985" s="269"/>
      <c r="R985" s="270">
        <v>1.1200000000000001</v>
      </c>
      <c r="S985" s="270"/>
      <c r="T985" s="271">
        <v>3.55</v>
      </c>
      <c r="U985" s="267"/>
      <c r="V985" s="268"/>
      <c r="W985" s="267"/>
      <c r="X985" s="270"/>
      <c r="Y985" s="274"/>
      <c r="Z985" s="290"/>
      <c r="AA985" s="274">
        <v>0</v>
      </c>
      <c r="AB985" s="274"/>
      <c r="AC985" s="274">
        <v>0</v>
      </c>
      <c r="AD985" s="265"/>
      <c r="AE985" s="274"/>
      <c r="AF985" s="274"/>
      <c r="AG985" s="275"/>
      <c r="AH985" s="274"/>
      <c r="AI985" s="274"/>
      <c r="AJ985" s="275"/>
      <c r="AK985" s="270"/>
      <c r="AL985" s="274"/>
      <c r="AM985" s="275"/>
      <c r="AN985" s="274"/>
      <c r="AO985" s="275"/>
      <c r="AP985" s="274"/>
      <c r="AQ985" s="277">
        <f t="shared" si="139"/>
        <v>8</v>
      </c>
      <c r="AR985" s="275" t="s">
        <v>1322</v>
      </c>
      <c r="AS985" s="267"/>
      <c r="AT985" s="273" t="s">
        <v>1823</v>
      </c>
      <c r="AU985" s="272"/>
      <c r="AV985" s="267" t="s">
        <v>1541</v>
      </c>
      <c r="AW985" s="268"/>
      <c r="AX985" s="273"/>
      <c r="AY985" s="273"/>
      <c r="AZ985" s="275"/>
      <c r="BA985" s="268"/>
      <c r="BB985" s="268"/>
      <c r="BC985" s="268"/>
      <c r="BD985" s="268"/>
      <c r="BE985" s="267"/>
      <c r="BF985" s="275"/>
      <c r="BG985" s="275"/>
      <c r="BH985" s="275"/>
      <c r="BI985" s="275"/>
      <c r="BJ985" s="278">
        <v>45876</v>
      </c>
      <c r="BK985" s="279">
        <v>45876</v>
      </c>
      <c r="BL985" s="431" t="s">
        <v>5323</v>
      </c>
      <c r="BM985" s="272"/>
      <c r="BN985" s="422">
        <v>2</v>
      </c>
      <c r="BO985" s="422">
        <v>7</v>
      </c>
      <c r="BP985" s="303"/>
      <c r="BQ985" s="293">
        <v>45875</v>
      </c>
      <c r="BR985" s="284" t="s">
        <v>1771</v>
      </c>
      <c r="BS985" s="280" t="str">
        <f>IF(_DBcomps[[#This Row],[Problem]]="","Yes","No")</f>
        <v>Yes</v>
      </c>
      <c r="BT985" s="1083"/>
      <c r="BU985" s="273"/>
      <c r="BV985" s="273">
        <v>1</v>
      </c>
      <c r="BW985" s="273"/>
      <c r="BX985" s="273">
        <v>2</v>
      </c>
      <c r="BY985" s="279" t="s">
        <v>1276</v>
      </c>
      <c r="BZ985" s="267"/>
      <c r="CA985" s="279"/>
      <c r="CB985" s="279"/>
      <c r="CC985" s="279"/>
      <c r="CD985" s="1283"/>
      <c r="CE985" s="245"/>
      <c r="CF985" s="245"/>
      <c r="CG985" s="245"/>
    </row>
    <row r="986" spans="1:85">
      <c r="A986" s="265" t="s">
        <v>77</v>
      </c>
      <c r="B986" s="2" t="s">
        <v>1821</v>
      </c>
      <c r="C986" s="2" t="s">
        <v>503</v>
      </c>
      <c r="D986" s="265" t="s">
        <v>5325</v>
      </c>
      <c r="E986" s="265">
        <v>45877</v>
      </c>
      <c r="F986" s="266" t="str">
        <f>IF(_DBcomps[[#This Row],[Lab RTS]]="","No","Yes")</f>
        <v>Yes</v>
      </c>
      <c r="G986" s="267">
        <v>88.62</v>
      </c>
      <c r="H986" s="267"/>
      <c r="I986" s="267"/>
      <c r="J986" s="267"/>
      <c r="K986" s="267"/>
      <c r="L986" s="268"/>
      <c r="M986" s="275"/>
      <c r="N986" s="267"/>
      <c r="O986" s="267"/>
      <c r="P986" s="275"/>
      <c r="Q986" s="269"/>
      <c r="R986" s="270">
        <v>1.1240000000000001</v>
      </c>
      <c r="S986" s="270"/>
      <c r="T986" s="271">
        <v>3.59</v>
      </c>
      <c r="U986" s="267"/>
      <c r="V986" s="268"/>
      <c r="W986" s="267"/>
      <c r="X986" s="270"/>
      <c r="Y986" s="274"/>
      <c r="Z986" s="290"/>
      <c r="AA986" s="274">
        <v>0</v>
      </c>
      <c r="AB986" s="274"/>
      <c r="AC986" s="274">
        <v>0</v>
      </c>
      <c r="AD986" s="265"/>
      <c r="AE986" s="274"/>
      <c r="AF986" s="274"/>
      <c r="AG986" s="275"/>
      <c r="AH986" s="274"/>
      <c r="AI986" s="274"/>
      <c r="AJ986" s="275"/>
      <c r="AK986" s="270"/>
      <c r="AL986" s="274"/>
      <c r="AM986" s="275"/>
      <c r="AN986" s="274"/>
      <c r="AO986" s="275"/>
      <c r="AP986" s="274"/>
      <c r="AQ986" s="277">
        <f t="shared" si="139"/>
        <v>8</v>
      </c>
      <c r="AR986" s="275" t="s">
        <v>1322</v>
      </c>
      <c r="AS986" s="267"/>
      <c r="AT986" s="273" t="s">
        <v>1823</v>
      </c>
      <c r="AU986" s="272"/>
      <c r="AV986" s="267" t="s">
        <v>1541</v>
      </c>
      <c r="AW986" s="268"/>
      <c r="AX986" s="273"/>
      <c r="AY986" s="273"/>
      <c r="AZ986" s="275"/>
      <c r="BA986" s="268"/>
      <c r="BB986" s="268"/>
      <c r="BC986" s="268"/>
      <c r="BD986" s="268"/>
      <c r="BE986" s="267"/>
      <c r="BF986" s="275"/>
      <c r="BG986" s="275"/>
      <c r="BH986" s="275"/>
      <c r="BI986" s="275"/>
      <c r="BJ986" s="278">
        <v>45877</v>
      </c>
      <c r="BK986" s="279">
        <v>45877</v>
      </c>
      <c r="BL986" s="431" t="s">
        <v>5324</v>
      </c>
      <c r="BM986" s="272" t="s">
        <v>7006</v>
      </c>
      <c r="BN986" s="422">
        <v>2</v>
      </c>
      <c r="BO986" s="422">
        <v>7</v>
      </c>
      <c r="BP986" s="303"/>
      <c r="BQ986" s="293">
        <v>45875</v>
      </c>
      <c r="BR986" s="284" t="s">
        <v>1297</v>
      </c>
      <c r="BS986" s="280" t="str">
        <f>IF(_DBcomps[[#This Row],[Problem]]="","Yes","No")</f>
        <v>Yes</v>
      </c>
      <c r="BT986" s="1083"/>
      <c r="BU986" s="273"/>
      <c r="BV986" s="273">
        <v>1</v>
      </c>
      <c r="BW986" s="273"/>
      <c r="BX986" s="273">
        <v>2</v>
      </c>
      <c r="BY986" s="279" t="s">
        <v>1276</v>
      </c>
      <c r="BZ986" s="267"/>
      <c r="CA986" s="279"/>
      <c r="CB986" s="279"/>
      <c r="CC986" s="279"/>
      <c r="CD986" s="1283"/>
      <c r="CE986" s="245"/>
      <c r="CF986" s="245"/>
      <c r="CG986" s="245"/>
    </row>
    <row r="987" spans="1:85">
      <c r="A987" s="265" t="s">
        <v>77</v>
      </c>
      <c r="B987" s="2" t="s">
        <v>1821</v>
      </c>
      <c r="C987" s="2" t="s">
        <v>503</v>
      </c>
      <c r="D987" s="265" t="s">
        <v>5326</v>
      </c>
      <c r="E987" s="265">
        <v>45877</v>
      </c>
      <c r="F987" s="266" t="str">
        <f>IF(_DBcomps[[#This Row],[Lab RTS]]="","No","Yes")</f>
        <v>Yes</v>
      </c>
      <c r="G987" s="267">
        <v>87.02</v>
      </c>
      <c r="H987" s="267"/>
      <c r="I987" s="267"/>
      <c r="J987" s="267"/>
      <c r="K987" s="267"/>
      <c r="L987" s="268"/>
      <c r="M987" s="275"/>
      <c r="N987" s="267"/>
      <c r="O987" s="267"/>
      <c r="P987" s="275"/>
      <c r="Q987" s="269"/>
      <c r="R987" s="270">
        <v>1.119</v>
      </c>
      <c r="S987" s="270"/>
      <c r="T987" s="271">
        <v>3.42</v>
      </c>
      <c r="U987" s="267"/>
      <c r="V987" s="268"/>
      <c r="W987" s="267"/>
      <c r="X987" s="270"/>
      <c r="Y987" s="274"/>
      <c r="Z987" s="290"/>
      <c r="AA987" s="274">
        <v>0</v>
      </c>
      <c r="AB987" s="274"/>
      <c r="AC987" s="274">
        <v>0</v>
      </c>
      <c r="AD987" s="265"/>
      <c r="AE987" s="274"/>
      <c r="AF987" s="274"/>
      <c r="AG987" s="275"/>
      <c r="AH987" s="274"/>
      <c r="AI987" s="274"/>
      <c r="AJ987" s="275"/>
      <c r="AK987" s="270"/>
      <c r="AL987" s="274"/>
      <c r="AM987" s="275"/>
      <c r="AN987" s="274"/>
      <c r="AO987" s="275"/>
      <c r="AP987" s="274"/>
      <c r="AQ987" s="277">
        <f t="shared" si="139"/>
        <v>8</v>
      </c>
      <c r="AR987" s="275" t="s">
        <v>1322</v>
      </c>
      <c r="AS987" s="267"/>
      <c r="AT987" s="273" t="s">
        <v>1823</v>
      </c>
      <c r="AU987" s="272"/>
      <c r="AV987" s="267" t="s">
        <v>1541</v>
      </c>
      <c r="AW987" s="268"/>
      <c r="AX987" s="273"/>
      <c r="AY987" s="273"/>
      <c r="AZ987" s="275"/>
      <c r="BA987" s="268"/>
      <c r="BB987" s="268"/>
      <c r="BC987" s="268"/>
      <c r="BD987" s="268"/>
      <c r="BE987" s="267"/>
      <c r="BF987" s="275"/>
      <c r="BG987" s="275"/>
      <c r="BH987" s="275"/>
      <c r="BI987" s="275"/>
      <c r="BJ987" s="278">
        <v>45877</v>
      </c>
      <c r="BK987" s="279">
        <v>45880</v>
      </c>
      <c r="BL987" s="431" t="s">
        <v>5327</v>
      </c>
      <c r="BM987" s="272" t="s">
        <v>5328</v>
      </c>
      <c r="BN987" s="422">
        <v>2</v>
      </c>
      <c r="BO987" s="422">
        <v>7</v>
      </c>
      <c r="BP987" s="303"/>
      <c r="BQ987" s="293">
        <v>45876</v>
      </c>
      <c r="BR987" s="284" t="s">
        <v>2326</v>
      </c>
      <c r="BS987" s="280" t="str">
        <f>IF(_DBcomps[[#This Row],[Problem]]="","Yes","No")</f>
        <v>Yes</v>
      </c>
      <c r="BT987" s="1083"/>
      <c r="BU987" s="273"/>
      <c r="BV987" s="273">
        <v>1</v>
      </c>
      <c r="BW987" s="273"/>
      <c r="BX987" s="273">
        <v>2</v>
      </c>
      <c r="BY987" s="279" t="s">
        <v>1276</v>
      </c>
      <c r="BZ987" s="267"/>
      <c r="CA987" s="279"/>
      <c r="CB987" s="279"/>
      <c r="CC987" s="279"/>
      <c r="CD987" s="1283"/>
      <c r="CE987" s="245"/>
      <c r="CF987" s="245"/>
      <c r="CG987" s="245"/>
    </row>
    <row r="988" spans="1:85">
      <c r="A988" s="265" t="s">
        <v>77</v>
      </c>
      <c r="B988" s="2" t="s">
        <v>1821</v>
      </c>
      <c r="C988" s="2" t="s">
        <v>503</v>
      </c>
      <c r="D988" s="265" t="s">
        <v>5373</v>
      </c>
      <c r="E988" s="265">
        <v>45880</v>
      </c>
      <c r="F988" s="266" t="str">
        <f>IF(_DBcomps[[#This Row],[Lab RTS]]="","No","Yes")</f>
        <v>Yes</v>
      </c>
      <c r="G988" s="267">
        <v>88.49</v>
      </c>
      <c r="H988" s="267"/>
      <c r="I988" s="267"/>
      <c r="J988" s="267"/>
      <c r="K988" s="267"/>
      <c r="L988" s="268"/>
      <c r="M988" s="275"/>
      <c r="N988" s="267"/>
      <c r="O988" s="267"/>
      <c r="P988" s="275"/>
      <c r="Q988" s="269"/>
      <c r="R988" s="270">
        <v>1.123</v>
      </c>
      <c r="S988" s="270"/>
      <c r="T988" s="271">
        <v>3.46</v>
      </c>
      <c r="U988" s="267"/>
      <c r="V988" s="268"/>
      <c r="W988" s="267"/>
      <c r="X988" s="270"/>
      <c r="Y988" s="274"/>
      <c r="Z988" s="290"/>
      <c r="AA988" s="274">
        <v>0</v>
      </c>
      <c r="AB988" s="274"/>
      <c r="AC988" s="274">
        <v>0</v>
      </c>
      <c r="AD988" s="265"/>
      <c r="AE988" s="274"/>
      <c r="AF988" s="274"/>
      <c r="AG988" s="275"/>
      <c r="AH988" s="274"/>
      <c r="AI988" s="274"/>
      <c r="AJ988" s="275"/>
      <c r="AK988" s="270"/>
      <c r="AL988" s="274"/>
      <c r="AM988" s="275"/>
      <c r="AN988" s="274"/>
      <c r="AO988" s="275"/>
      <c r="AP988" s="274"/>
      <c r="AQ988" s="277">
        <f t="shared" ref="AQ988:AQ994" si="140">MONTH(E988)</f>
        <v>8</v>
      </c>
      <c r="AR988" s="275" t="s">
        <v>1322</v>
      </c>
      <c r="AS988" s="267"/>
      <c r="AT988" s="273" t="s">
        <v>1823</v>
      </c>
      <c r="AU988" s="272"/>
      <c r="AV988" s="267" t="s">
        <v>1541</v>
      </c>
      <c r="AW988" s="268"/>
      <c r="AX988" s="273"/>
      <c r="AY988" s="273"/>
      <c r="AZ988" s="275"/>
      <c r="BA988" s="268"/>
      <c r="BB988" s="268"/>
      <c r="BC988" s="268"/>
      <c r="BD988" s="268"/>
      <c r="BE988" s="267"/>
      <c r="BF988" s="275"/>
      <c r="BG988" s="275"/>
      <c r="BH988" s="275"/>
      <c r="BI988" s="275"/>
      <c r="BJ988" s="278">
        <v>45880</v>
      </c>
      <c r="BK988" s="279">
        <v>45880</v>
      </c>
      <c r="BL988" s="431" t="s">
        <v>5374</v>
      </c>
      <c r="BM988" s="272" t="s">
        <v>5375</v>
      </c>
      <c r="BN988" s="422">
        <v>2</v>
      </c>
      <c r="BO988" s="422">
        <v>7</v>
      </c>
      <c r="BP988" s="303"/>
      <c r="BQ988" s="293">
        <v>45876</v>
      </c>
      <c r="BR988" s="284" t="s">
        <v>2741</v>
      </c>
      <c r="BS988" s="280" t="str">
        <f>IF(_DBcomps[[#This Row],[Problem]]="","Yes","No")</f>
        <v>Yes</v>
      </c>
      <c r="BT988" s="1083"/>
      <c r="BU988" s="273"/>
      <c r="BV988" s="273">
        <v>1</v>
      </c>
      <c r="BW988" s="273"/>
      <c r="BX988" s="273">
        <v>2</v>
      </c>
      <c r="BY988" s="279" t="s">
        <v>1276</v>
      </c>
      <c r="BZ988" s="267"/>
      <c r="CA988" s="279"/>
      <c r="CB988" s="279"/>
      <c r="CC988" s="279"/>
      <c r="CD988" s="1283"/>
      <c r="CE988" s="245"/>
      <c r="CF988" s="245"/>
      <c r="CG988" s="245"/>
    </row>
    <row r="989" spans="1:85">
      <c r="A989" s="265" t="s">
        <v>77</v>
      </c>
      <c r="B989" s="2" t="s">
        <v>1821</v>
      </c>
      <c r="C989" s="2" t="s">
        <v>503</v>
      </c>
      <c r="D989" s="265" t="s">
        <v>5377</v>
      </c>
      <c r="E989" s="265">
        <v>45880</v>
      </c>
      <c r="F989" s="266" t="str">
        <f>IF(_DBcomps[[#This Row],[Lab RTS]]="","No","Yes")</f>
        <v>Yes</v>
      </c>
      <c r="G989" s="267">
        <v>88.1</v>
      </c>
      <c r="H989" s="267"/>
      <c r="I989" s="267"/>
      <c r="J989" s="267"/>
      <c r="K989" s="267"/>
      <c r="L989" s="268"/>
      <c r="M989" s="275"/>
      <c r="N989" s="267"/>
      <c r="O989" s="267"/>
      <c r="P989" s="275"/>
      <c r="Q989" s="269"/>
      <c r="R989" s="274">
        <v>1.1251</v>
      </c>
      <c r="S989" s="270"/>
      <c r="T989" s="271">
        <v>3.46</v>
      </c>
      <c r="U989" s="267"/>
      <c r="V989" s="268"/>
      <c r="W989" s="267"/>
      <c r="X989" s="270"/>
      <c r="Y989" s="274"/>
      <c r="Z989" s="290"/>
      <c r="AA989" s="274">
        <v>0</v>
      </c>
      <c r="AB989" s="274"/>
      <c r="AC989" s="274">
        <v>0</v>
      </c>
      <c r="AD989" s="265"/>
      <c r="AE989" s="274"/>
      <c r="AF989" s="274"/>
      <c r="AG989" s="275"/>
      <c r="AH989" s="274"/>
      <c r="AI989" s="274"/>
      <c r="AJ989" s="275"/>
      <c r="AK989" s="270"/>
      <c r="AL989" s="274"/>
      <c r="AM989" s="275"/>
      <c r="AN989" s="274"/>
      <c r="AO989" s="275"/>
      <c r="AP989" s="274"/>
      <c r="AQ989" s="277">
        <f t="shared" si="140"/>
        <v>8</v>
      </c>
      <c r="AR989" s="275" t="s">
        <v>1322</v>
      </c>
      <c r="AS989" s="267"/>
      <c r="AT989" s="273" t="s">
        <v>1823</v>
      </c>
      <c r="AU989" s="272"/>
      <c r="AV989" s="267" t="s">
        <v>1541</v>
      </c>
      <c r="AW989" s="268"/>
      <c r="AX989" s="273"/>
      <c r="AY989" s="273"/>
      <c r="AZ989" s="275"/>
      <c r="BA989" s="268"/>
      <c r="BB989" s="268"/>
      <c r="BC989" s="268"/>
      <c r="BD989" s="268"/>
      <c r="BE989" s="267"/>
      <c r="BF989" s="275"/>
      <c r="BG989" s="275"/>
      <c r="BH989" s="275"/>
      <c r="BI989" s="275"/>
      <c r="BJ989" s="278">
        <v>45880</v>
      </c>
      <c r="BK989" s="279">
        <v>45880</v>
      </c>
      <c r="BL989" s="431" t="s">
        <v>5376</v>
      </c>
      <c r="BM989" s="272" t="s">
        <v>5375</v>
      </c>
      <c r="BN989" s="422">
        <v>2</v>
      </c>
      <c r="BO989" s="422">
        <v>7</v>
      </c>
      <c r="BP989" s="303"/>
      <c r="BQ989" s="293">
        <v>45877</v>
      </c>
      <c r="BR989" s="284" t="s">
        <v>3112</v>
      </c>
      <c r="BS989" s="280" t="str">
        <f>IF(_DBcomps[[#This Row],[Problem]]="","Yes","No")</f>
        <v>Yes</v>
      </c>
      <c r="BT989" s="1083"/>
      <c r="BU989" s="273"/>
      <c r="BV989" s="273">
        <v>1</v>
      </c>
      <c r="BW989" s="273"/>
      <c r="BX989" s="273">
        <v>2</v>
      </c>
      <c r="BY989" s="279" t="s">
        <v>1276</v>
      </c>
      <c r="BZ989" s="267"/>
      <c r="CA989" s="279"/>
      <c r="CB989" s="279"/>
      <c r="CC989" s="279"/>
      <c r="CD989" s="1283"/>
      <c r="CE989" s="245"/>
      <c r="CF989" s="245"/>
      <c r="CG989" s="245"/>
    </row>
    <row r="990" spans="1:85">
      <c r="A990" s="265" t="s">
        <v>77</v>
      </c>
      <c r="B990" s="2" t="s">
        <v>1821</v>
      </c>
      <c r="C990" s="2" t="s">
        <v>503</v>
      </c>
      <c r="D990" s="265" t="s">
        <v>5380</v>
      </c>
      <c r="E990" s="265">
        <v>45881</v>
      </c>
      <c r="F990" s="266" t="str">
        <f>IF(_DBcomps[[#This Row],[Lab RTS]]="","No","Yes")</f>
        <v>Yes</v>
      </c>
      <c r="G990" s="267">
        <v>86.72</v>
      </c>
      <c r="H990" s="267"/>
      <c r="I990" s="267"/>
      <c r="J990" s="267"/>
      <c r="K990" s="267"/>
      <c r="L990" s="268"/>
      <c r="M990" s="275"/>
      <c r="N990" s="267"/>
      <c r="O990" s="267"/>
      <c r="P990" s="275"/>
      <c r="Q990" s="269"/>
      <c r="R990" s="274">
        <v>1.121</v>
      </c>
      <c r="S990" s="270"/>
      <c r="T990" s="271">
        <v>3.49</v>
      </c>
      <c r="U990" s="267"/>
      <c r="V990" s="268"/>
      <c r="W990" s="267"/>
      <c r="X990" s="270"/>
      <c r="Y990" s="274"/>
      <c r="Z990" s="290"/>
      <c r="AA990" s="274">
        <v>0</v>
      </c>
      <c r="AB990" s="274"/>
      <c r="AC990" s="274">
        <v>0</v>
      </c>
      <c r="AD990" s="265"/>
      <c r="AE990" s="274"/>
      <c r="AF990" s="274"/>
      <c r="AG990" s="275"/>
      <c r="AH990" s="274"/>
      <c r="AI990" s="274"/>
      <c r="AJ990" s="275"/>
      <c r="AK990" s="270"/>
      <c r="AL990" s="274"/>
      <c r="AM990" s="275"/>
      <c r="AN990" s="274"/>
      <c r="AO990" s="275"/>
      <c r="AP990" s="274"/>
      <c r="AQ990" s="277">
        <f t="shared" si="140"/>
        <v>8</v>
      </c>
      <c r="AR990" s="275" t="s">
        <v>1322</v>
      </c>
      <c r="AS990" s="267"/>
      <c r="AT990" s="273" t="s">
        <v>1823</v>
      </c>
      <c r="AU990" s="272"/>
      <c r="AV990" s="267" t="s">
        <v>1541</v>
      </c>
      <c r="AW990" s="268"/>
      <c r="AX990" s="273"/>
      <c r="AY990" s="273"/>
      <c r="AZ990" s="275"/>
      <c r="BA990" s="268"/>
      <c r="BB990" s="268"/>
      <c r="BC990" s="268"/>
      <c r="BD990" s="268"/>
      <c r="BE990" s="267"/>
      <c r="BF990" s="275"/>
      <c r="BG990" s="275"/>
      <c r="BH990" s="275"/>
      <c r="BI990" s="275"/>
      <c r="BJ990" s="278">
        <v>45881</v>
      </c>
      <c r="BK990" s="279">
        <v>45881</v>
      </c>
      <c r="BL990" s="431" t="s">
        <v>5381</v>
      </c>
      <c r="BM990" s="272" t="s">
        <v>5375</v>
      </c>
      <c r="BN990" s="422">
        <v>2</v>
      </c>
      <c r="BO990" s="422">
        <v>7</v>
      </c>
      <c r="BP990" s="303"/>
      <c r="BQ990" s="293">
        <v>45877</v>
      </c>
      <c r="BR990" s="284" t="s">
        <v>2741</v>
      </c>
      <c r="BS990" s="280" t="str">
        <f>IF(_DBcomps[[#This Row],[Problem]]="","Yes","No")</f>
        <v>Yes</v>
      </c>
      <c r="BT990" s="1083"/>
      <c r="BU990" s="273"/>
      <c r="BV990" s="273">
        <v>1</v>
      </c>
      <c r="BW990" s="273"/>
      <c r="BX990" s="273">
        <v>2</v>
      </c>
      <c r="BY990" s="279" t="s">
        <v>1276</v>
      </c>
      <c r="BZ990" s="267"/>
      <c r="CA990" s="279"/>
      <c r="CB990" s="279"/>
      <c r="CC990" s="279"/>
      <c r="CD990" s="1283"/>
      <c r="CE990" s="245"/>
      <c r="CF990" s="245"/>
      <c r="CG990" s="245"/>
    </row>
    <row r="991" spans="1:85">
      <c r="A991" s="265" t="s">
        <v>77</v>
      </c>
      <c r="B991" s="2" t="s">
        <v>1821</v>
      </c>
      <c r="C991" s="2" t="s">
        <v>503</v>
      </c>
      <c r="D991" s="265" t="s">
        <v>5378</v>
      </c>
      <c r="E991" s="265">
        <v>45881</v>
      </c>
      <c r="F991" s="266" t="str">
        <f>IF(_DBcomps[[#This Row],[Lab RTS]]="","No","Yes")</f>
        <v>Yes</v>
      </c>
      <c r="G991" s="267">
        <v>88.1</v>
      </c>
      <c r="H991" s="267"/>
      <c r="I991" s="267"/>
      <c r="J991" s="267"/>
      <c r="K991" s="267"/>
      <c r="L991" s="268"/>
      <c r="M991" s="275"/>
      <c r="N991" s="267"/>
      <c r="O991" s="267"/>
      <c r="P991" s="275"/>
      <c r="Q991" s="269"/>
      <c r="R991" s="274">
        <v>1.1259999999999999</v>
      </c>
      <c r="S991" s="270"/>
      <c r="T991" s="271">
        <v>3.5</v>
      </c>
      <c r="U991" s="267"/>
      <c r="V991" s="268"/>
      <c r="W991" s="267"/>
      <c r="X991" s="270"/>
      <c r="Y991" s="274"/>
      <c r="Z991" s="290"/>
      <c r="AA991" s="274">
        <v>0</v>
      </c>
      <c r="AB991" s="274"/>
      <c r="AC991" s="274">
        <v>0</v>
      </c>
      <c r="AD991" s="265"/>
      <c r="AE991" s="274"/>
      <c r="AF991" s="274"/>
      <c r="AG991" s="275"/>
      <c r="AH991" s="274"/>
      <c r="AI991" s="274"/>
      <c r="AJ991" s="275"/>
      <c r="AK991" s="270"/>
      <c r="AL991" s="274"/>
      <c r="AM991" s="275"/>
      <c r="AN991" s="274"/>
      <c r="AO991" s="275"/>
      <c r="AP991" s="274"/>
      <c r="AQ991" s="277">
        <f t="shared" si="140"/>
        <v>8</v>
      </c>
      <c r="AR991" s="275" t="s">
        <v>1322</v>
      </c>
      <c r="AS991" s="267"/>
      <c r="AT991" s="273" t="s">
        <v>1823</v>
      </c>
      <c r="AU991" s="272"/>
      <c r="AV991" s="267" t="s">
        <v>1541</v>
      </c>
      <c r="AW991" s="268"/>
      <c r="AX991" s="273"/>
      <c r="AY991" s="273"/>
      <c r="AZ991" s="275"/>
      <c r="BA991" s="268"/>
      <c r="BB991" s="268"/>
      <c r="BC991" s="268"/>
      <c r="BD991" s="268"/>
      <c r="BE991" s="267"/>
      <c r="BF991" s="275"/>
      <c r="BG991" s="275"/>
      <c r="BH991" s="275"/>
      <c r="BI991" s="275"/>
      <c r="BJ991" s="278">
        <v>45881</v>
      </c>
      <c r="BK991" s="279">
        <v>45881</v>
      </c>
      <c r="BL991" s="431" t="s">
        <v>5379</v>
      </c>
      <c r="BM991" s="272" t="s">
        <v>5375</v>
      </c>
      <c r="BN991" s="422">
        <v>2</v>
      </c>
      <c r="BO991" s="422">
        <v>7</v>
      </c>
      <c r="BP991" s="303"/>
      <c r="BQ991" s="293">
        <v>45880</v>
      </c>
      <c r="BR991" s="284" t="s">
        <v>1771</v>
      </c>
      <c r="BS991" s="280" t="str">
        <f>IF(_DBcomps[[#This Row],[Problem]]="","Yes","No")</f>
        <v>Yes</v>
      </c>
      <c r="BT991" s="1083"/>
      <c r="BU991" s="273"/>
      <c r="BV991" s="273">
        <v>1</v>
      </c>
      <c r="BW991" s="273"/>
      <c r="BX991" s="273">
        <v>2</v>
      </c>
      <c r="BY991" s="279" t="s">
        <v>1276</v>
      </c>
      <c r="BZ991" s="267"/>
      <c r="CA991" s="279"/>
      <c r="CB991" s="279"/>
      <c r="CC991" s="279"/>
      <c r="CD991" s="1283"/>
      <c r="CE991" s="245"/>
      <c r="CF991" s="245"/>
      <c r="CG991" s="245"/>
    </row>
    <row r="992" spans="1:85">
      <c r="A992" s="265" t="s">
        <v>77</v>
      </c>
      <c r="B992" s="2" t="s">
        <v>1821</v>
      </c>
      <c r="C992" s="2" t="s">
        <v>503</v>
      </c>
      <c r="D992" s="265" t="s">
        <v>5412</v>
      </c>
      <c r="E992" s="265">
        <v>45881</v>
      </c>
      <c r="F992" s="266" t="str">
        <f>IF(_DBcomps[[#This Row],[Lab RTS]]="","No","Yes")</f>
        <v>Yes</v>
      </c>
      <c r="G992" s="267">
        <v>88.92</v>
      </c>
      <c r="H992" s="267"/>
      <c r="I992" s="267"/>
      <c r="J992" s="267"/>
      <c r="K992" s="267"/>
      <c r="L992" s="268"/>
      <c r="M992" s="275"/>
      <c r="N992" s="267"/>
      <c r="O992" s="267"/>
      <c r="P992" s="275"/>
      <c r="Q992" s="269"/>
      <c r="R992" s="274">
        <v>1.1100000000000001</v>
      </c>
      <c r="S992" s="270"/>
      <c r="T992" s="271">
        <v>3.45</v>
      </c>
      <c r="U992" s="267"/>
      <c r="V992" s="268"/>
      <c r="W992" s="267"/>
      <c r="X992" s="270"/>
      <c r="Y992" s="274"/>
      <c r="Z992" s="290"/>
      <c r="AA992" s="274">
        <v>0</v>
      </c>
      <c r="AB992" s="274"/>
      <c r="AC992" s="274">
        <v>0</v>
      </c>
      <c r="AD992" s="265"/>
      <c r="AE992" s="274"/>
      <c r="AF992" s="274"/>
      <c r="AG992" s="275"/>
      <c r="AH992" s="274"/>
      <c r="AI992" s="274"/>
      <c r="AJ992" s="275"/>
      <c r="AK992" s="270"/>
      <c r="AL992" s="274"/>
      <c r="AM992" s="275"/>
      <c r="AN992" s="274"/>
      <c r="AO992" s="275"/>
      <c r="AP992" s="274"/>
      <c r="AQ992" s="277">
        <f t="shared" si="140"/>
        <v>8</v>
      </c>
      <c r="AR992" s="275" t="s">
        <v>1322</v>
      </c>
      <c r="AS992" s="267"/>
      <c r="AT992" s="273" t="s">
        <v>1823</v>
      </c>
      <c r="AU992" s="272"/>
      <c r="AV992" s="267" t="s">
        <v>5413</v>
      </c>
      <c r="AW992" s="268"/>
      <c r="AX992" s="273"/>
      <c r="AY992" s="273"/>
      <c r="AZ992" s="275"/>
      <c r="BA992" s="268"/>
      <c r="BB992" s="268"/>
      <c r="BC992" s="268"/>
      <c r="BD992" s="268"/>
      <c r="BE992" s="267"/>
      <c r="BF992" s="275"/>
      <c r="BG992" s="275"/>
      <c r="BH992" s="275"/>
      <c r="BI992" s="275"/>
      <c r="BJ992" s="278">
        <v>45881</v>
      </c>
      <c r="BK992" s="279">
        <v>45882</v>
      </c>
      <c r="BL992" s="431" t="s">
        <v>5414</v>
      </c>
      <c r="BM992" s="272" t="s">
        <v>5375</v>
      </c>
      <c r="BN992" s="422">
        <v>2</v>
      </c>
      <c r="BO992" s="422">
        <v>7</v>
      </c>
      <c r="BP992" s="303"/>
      <c r="BQ992" s="293">
        <v>45880</v>
      </c>
      <c r="BR992" s="284" t="s">
        <v>1739</v>
      </c>
      <c r="BS992" s="280" t="str">
        <f>IF(_DBcomps[[#This Row],[Problem]]="","Yes","No")</f>
        <v>Yes</v>
      </c>
      <c r="BT992" s="1083"/>
      <c r="BU992" s="273"/>
      <c r="BV992" s="273">
        <v>1</v>
      </c>
      <c r="BW992" s="273"/>
      <c r="BX992" s="273">
        <v>2</v>
      </c>
      <c r="BY992" s="279" t="s">
        <v>1276</v>
      </c>
      <c r="BZ992" s="267"/>
      <c r="CA992" s="279"/>
      <c r="CB992" s="279"/>
      <c r="CC992" s="279"/>
      <c r="CD992" s="1283"/>
      <c r="CE992" s="245"/>
      <c r="CF992" s="245"/>
      <c r="CG992" s="245"/>
    </row>
    <row r="993" spans="1:85">
      <c r="A993" s="265" t="s">
        <v>77</v>
      </c>
      <c r="B993" s="2" t="s">
        <v>1821</v>
      </c>
      <c r="C993" s="2" t="s">
        <v>503</v>
      </c>
      <c r="D993" s="265" t="s">
        <v>5416</v>
      </c>
      <c r="E993" s="265">
        <v>45882</v>
      </c>
      <c r="F993" s="266" t="str">
        <f>IF(_DBcomps[[#This Row],[Lab RTS]]="","No","Yes")</f>
        <v>Yes</v>
      </c>
      <c r="G993" s="267">
        <v>87.88</v>
      </c>
      <c r="H993" s="267"/>
      <c r="I993" s="267"/>
      <c r="J993" s="267"/>
      <c r="K993" s="267"/>
      <c r="L993" s="268"/>
      <c r="M993" s="275"/>
      <c r="N993" s="267"/>
      <c r="O993" s="267"/>
      <c r="P993" s="275"/>
      <c r="Q993" s="269"/>
      <c r="R993" s="274">
        <v>1.123</v>
      </c>
      <c r="S993" s="270"/>
      <c r="T993" s="271">
        <v>3.58</v>
      </c>
      <c r="U993" s="267"/>
      <c r="V993" s="268"/>
      <c r="W993" s="267"/>
      <c r="X993" s="270"/>
      <c r="Y993" s="274"/>
      <c r="Z993" s="290"/>
      <c r="AA993" s="274">
        <v>0</v>
      </c>
      <c r="AB993" s="274"/>
      <c r="AC993" s="274">
        <v>0</v>
      </c>
      <c r="AD993" s="265"/>
      <c r="AE993" s="274"/>
      <c r="AF993" s="274"/>
      <c r="AG993" s="275"/>
      <c r="AH993" s="274"/>
      <c r="AI993" s="274"/>
      <c r="AJ993" s="275"/>
      <c r="AK993" s="270"/>
      <c r="AL993" s="274"/>
      <c r="AM993" s="275"/>
      <c r="AN993" s="274"/>
      <c r="AO993" s="275"/>
      <c r="AP993" s="274"/>
      <c r="AQ993" s="277">
        <f t="shared" si="140"/>
        <v>8</v>
      </c>
      <c r="AR993" s="275" t="s">
        <v>1322</v>
      </c>
      <c r="AS993" s="267"/>
      <c r="AT993" s="273" t="s">
        <v>1823</v>
      </c>
      <c r="AU993" s="272"/>
      <c r="AV993" s="267" t="s">
        <v>1541</v>
      </c>
      <c r="AW993" s="268"/>
      <c r="AX993" s="273"/>
      <c r="AY993" s="273"/>
      <c r="AZ993" s="275"/>
      <c r="BA993" s="268"/>
      <c r="BB993" s="268"/>
      <c r="BC993" s="268"/>
      <c r="BD993" s="268"/>
      <c r="BE993" s="267"/>
      <c r="BF993" s="275"/>
      <c r="BG993" s="275"/>
      <c r="BH993" s="275"/>
      <c r="BI993" s="275"/>
      <c r="BJ993" s="278">
        <v>45882</v>
      </c>
      <c r="BK993" s="279">
        <v>45882</v>
      </c>
      <c r="BL993" s="431" t="s">
        <v>5415</v>
      </c>
      <c r="BM993" s="272" t="s">
        <v>5375</v>
      </c>
      <c r="BN993" s="422">
        <v>2</v>
      </c>
      <c r="BO993" s="422">
        <v>7</v>
      </c>
      <c r="BP993" s="303"/>
      <c r="BQ993" s="293">
        <v>45881</v>
      </c>
      <c r="BR993" s="284" t="s">
        <v>2473</v>
      </c>
      <c r="BS993" s="280" t="str">
        <f>IF(_DBcomps[[#This Row],[Problem]]="","Yes","No")</f>
        <v>Yes</v>
      </c>
      <c r="BT993" s="1083"/>
      <c r="BU993" s="273"/>
      <c r="BV993" s="273">
        <v>1</v>
      </c>
      <c r="BW993" s="273"/>
      <c r="BX993" s="273">
        <v>2</v>
      </c>
      <c r="BY993" s="279" t="s">
        <v>1276</v>
      </c>
      <c r="BZ993" s="267"/>
      <c r="CA993" s="279"/>
      <c r="CB993" s="279"/>
      <c r="CC993" s="279"/>
      <c r="CD993" s="1283"/>
      <c r="CE993" s="245"/>
      <c r="CF993" s="245"/>
      <c r="CG993" s="245"/>
    </row>
    <row r="994" spans="1:85">
      <c r="A994" s="265" t="s">
        <v>77</v>
      </c>
      <c r="B994" s="2" t="s">
        <v>1821</v>
      </c>
      <c r="C994" s="2" t="s">
        <v>503</v>
      </c>
      <c r="D994" s="265" t="s">
        <v>5417</v>
      </c>
      <c r="E994" s="265">
        <v>45882</v>
      </c>
      <c r="F994" s="266" t="str">
        <f>IF(_DBcomps[[#This Row],[Lab RTS]]="","No","Yes")</f>
        <v>Yes</v>
      </c>
      <c r="G994" s="267">
        <v>88.54</v>
      </c>
      <c r="H994" s="267"/>
      <c r="I994" s="267"/>
      <c r="J994" s="267"/>
      <c r="K994" s="267"/>
      <c r="L994" s="268"/>
      <c r="M994" s="275"/>
      <c r="N994" s="267"/>
      <c r="O994" s="267"/>
      <c r="P994" s="275"/>
      <c r="Q994" s="269"/>
      <c r="R994" s="274">
        <v>1.1115999999999999</v>
      </c>
      <c r="S994" s="270"/>
      <c r="T994" s="271">
        <v>3.55</v>
      </c>
      <c r="U994" s="267"/>
      <c r="V994" s="268"/>
      <c r="W994" s="267"/>
      <c r="X994" s="270"/>
      <c r="Y994" s="274"/>
      <c r="Z994" s="290"/>
      <c r="AA994" s="274">
        <v>0</v>
      </c>
      <c r="AB994" s="274"/>
      <c r="AC994" s="274">
        <v>0</v>
      </c>
      <c r="AD994" s="265"/>
      <c r="AE994" s="274"/>
      <c r="AF994" s="274"/>
      <c r="AG994" s="275"/>
      <c r="AH994" s="274"/>
      <c r="AI994" s="274"/>
      <c r="AJ994" s="275"/>
      <c r="AK994" s="270"/>
      <c r="AL994" s="274"/>
      <c r="AM994" s="275"/>
      <c r="AN994" s="274"/>
      <c r="AO994" s="275"/>
      <c r="AP994" s="274"/>
      <c r="AQ994" s="277">
        <f t="shared" si="140"/>
        <v>8</v>
      </c>
      <c r="AR994" s="275" t="s">
        <v>1322</v>
      </c>
      <c r="AS994" s="267"/>
      <c r="AT994" s="273" t="s">
        <v>1823</v>
      </c>
      <c r="AU994" s="272"/>
      <c r="AV994" s="267" t="s">
        <v>5418</v>
      </c>
      <c r="AW994" s="268"/>
      <c r="AX994" s="273"/>
      <c r="AY994" s="273"/>
      <c r="AZ994" s="275"/>
      <c r="BA994" s="268"/>
      <c r="BB994" s="268"/>
      <c r="BC994" s="268"/>
      <c r="BD994" s="268"/>
      <c r="BE994" s="267"/>
      <c r="BF994" s="275"/>
      <c r="BG994" s="275"/>
      <c r="BH994" s="275"/>
      <c r="BI994" s="275"/>
      <c r="BJ994" s="278">
        <v>45882</v>
      </c>
      <c r="BK994" s="279">
        <v>45883</v>
      </c>
      <c r="BL994" s="431" t="s">
        <v>5419</v>
      </c>
      <c r="BM994" s="272" t="s">
        <v>5375</v>
      </c>
      <c r="BN994" s="422">
        <v>2</v>
      </c>
      <c r="BO994" s="422">
        <v>7</v>
      </c>
      <c r="BP994" s="303"/>
      <c r="BQ994" s="293">
        <v>45882</v>
      </c>
      <c r="BR994" s="284" t="s">
        <v>5420</v>
      </c>
      <c r="BS994" s="280" t="str">
        <f>IF(_DBcomps[[#This Row],[Problem]]="","Yes","No")</f>
        <v>Yes</v>
      </c>
      <c r="BT994" s="1083"/>
      <c r="BU994" s="273"/>
      <c r="BV994" s="273">
        <v>1</v>
      </c>
      <c r="BW994" s="273"/>
      <c r="BX994" s="273">
        <v>2</v>
      </c>
      <c r="BY994" s="279" t="s">
        <v>1276</v>
      </c>
      <c r="BZ994" s="267"/>
      <c r="CA994" s="279"/>
      <c r="CB994" s="279"/>
      <c r="CC994" s="279"/>
      <c r="CD994" s="1283"/>
      <c r="CE994" s="245"/>
      <c r="CF994" s="245"/>
      <c r="CG994" s="245"/>
    </row>
    <row r="995" spans="1:85">
      <c r="A995" s="265" t="s">
        <v>77</v>
      </c>
      <c r="B995" s="2" t="s">
        <v>1821</v>
      </c>
      <c r="C995" s="2" t="s">
        <v>503</v>
      </c>
      <c r="D995" s="265" t="s">
        <v>5442</v>
      </c>
      <c r="E995" s="265">
        <v>45883</v>
      </c>
      <c r="F995" s="266" t="str">
        <f>IF(_DBcomps[[#This Row],[Lab RTS]]="","No","Yes")</f>
        <v>Yes</v>
      </c>
      <c r="G995" s="267">
        <v>89.19</v>
      </c>
      <c r="H995" s="267"/>
      <c r="I995" s="267"/>
      <c r="J995" s="267"/>
      <c r="K995" s="267"/>
      <c r="L995" s="268"/>
      <c r="M995" s="275"/>
      <c r="N995" s="267"/>
      <c r="O995" s="267"/>
      <c r="P995" s="275"/>
      <c r="Q995" s="269"/>
      <c r="R995" s="274">
        <v>1.123</v>
      </c>
      <c r="S995" s="270"/>
      <c r="T995" s="271">
        <v>3.56</v>
      </c>
      <c r="U995" s="267"/>
      <c r="V995" s="268"/>
      <c r="W995" s="267"/>
      <c r="X995" s="270"/>
      <c r="Y995" s="274"/>
      <c r="Z995" s="290"/>
      <c r="AA995" s="274">
        <v>0</v>
      </c>
      <c r="AB995" s="274"/>
      <c r="AC995" s="274">
        <v>0</v>
      </c>
      <c r="AD995" s="265"/>
      <c r="AE995" s="274"/>
      <c r="AF995" s="274"/>
      <c r="AG995" s="275"/>
      <c r="AH995" s="274"/>
      <c r="AI995" s="274"/>
      <c r="AJ995" s="275"/>
      <c r="AK995" s="270"/>
      <c r="AL995" s="274"/>
      <c r="AM995" s="275"/>
      <c r="AN995" s="274"/>
      <c r="AO995" s="275"/>
      <c r="AP995" s="274"/>
      <c r="AQ995" s="277">
        <f t="shared" ref="AQ995:AQ1001" si="141">MONTH(E995)</f>
        <v>8</v>
      </c>
      <c r="AR995" s="275" t="s">
        <v>1322</v>
      </c>
      <c r="AS995" s="267"/>
      <c r="AT995" s="273" t="s">
        <v>1823</v>
      </c>
      <c r="AU995" s="272"/>
      <c r="AV995" s="267" t="s">
        <v>1541</v>
      </c>
      <c r="AW995" s="268"/>
      <c r="AX995" s="273"/>
      <c r="AY995" s="273"/>
      <c r="AZ995" s="275"/>
      <c r="BA995" s="268"/>
      <c r="BB995" s="268"/>
      <c r="BC995" s="268"/>
      <c r="BD995" s="268"/>
      <c r="BE995" s="267"/>
      <c r="BF995" s="275"/>
      <c r="BG995" s="275"/>
      <c r="BH995" s="275"/>
      <c r="BI995" s="275"/>
      <c r="BJ995" s="278">
        <v>45883</v>
      </c>
      <c r="BK995" s="279">
        <v>45883</v>
      </c>
      <c r="BL995" s="431" t="s">
        <v>5443</v>
      </c>
      <c r="BM995" s="272" t="s">
        <v>5375</v>
      </c>
      <c r="BN995" s="422">
        <v>2</v>
      </c>
      <c r="BO995" s="422">
        <v>7</v>
      </c>
      <c r="BP995" s="303"/>
      <c r="BQ995" s="293">
        <v>45882</v>
      </c>
      <c r="BR995" s="284" t="s">
        <v>3035</v>
      </c>
      <c r="BS995" s="280" t="str">
        <f>IF(_DBcomps[[#This Row],[Problem]]="","Yes","No")</f>
        <v>Yes</v>
      </c>
      <c r="BT995" s="1083"/>
      <c r="BU995" s="273"/>
      <c r="BV995" s="273">
        <v>1</v>
      </c>
      <c r="BW995" s="273"/>
      <c r="BX995" s="273">
        <v>2</v>
      </c>
      <c r="BY995" s="279" t="s">
        <v>1276</v>
      </c>
      <c r="BZ995" s="267"/>
      <c r="CA995" s="279"/>
      <c r="CB995" s="279"/>
      <c r="CC995" s="279"/>
      <c r="CD995" s="1283"/>
      <c r="CE995" s="245"/>
      <c r="CF995" s="245"/>
      <c r="CG995" s="245"/>
    </row>
    <row r="996" spans="1:85">
      <c r="A996" s="265" t="s">
        <v>77</v>
      </c>
      <c r="B996" s="2" t="s">
        <v>1821</v>
      </c>
      <c r="C996" s="2" t="s">
        <v>503</v>
      </c>
      <c r="D996" s="265" t="s">
        <v>5446</v>
      </c>
      <c r="E996" s="265">
        <v>45883</v>
      </c>
      <c r="F996" s="266" t="str">
        <f>IF(_DBcomps[[#This Row],[Lab RTS]]="","No","Yes")</f>
        <v>Yes</v>
      </c>
      <c r="G996" s="267">
        <v>89.11</v>
      </c>
      <c r="H996" s="267"/>
      <c r="I996" s="267"/>
      <c r="J996" s="267"/>
      <c r="K996" s="267"/>
      <c r="L996" s="268"/>
      <c r="M996" s="275"/>
      <c r="N996" s="267"/>
      <c r="O996" s="267"/>
      <c r="P996" s="275"/>
      <c r="Q996" s="269"/>
      <c r="R996" s="274">
        <v>1.1140000000000001</v>
      </c>
      <c r="S996" s="270"/>
      <c r="T996" s="271">
        <v>3.51</v>
      </c>
      <c r="U996" s="267"/>
      <c r="V996" s="268"/>
      <c r="W996" s="267"/>
      <c r="X996" s="270"/>
      <c r="Y996" s="274"/>
      <c r="Z996" s="290"/>
      <c r="AA996" s="274">
        <v>0</v>
      </c>
      <c r="AB996" s="274"/>
      <c r="AC996" s="274">
        <v>0</v>
      </c>
      <c r="AD996" s="265"/>
      <c r="AE996" s="274"/>
      <c r="AF996" s="274"/>
      <c r="AG996" s="275"/>
      <c r="AH996" s="274"/>
      <c r="AI996" s="274"/>
      <c r="AJ996" s="275"/>
      <c r="AK996" s="270"/>
      <c r="AL996" s="274"/>
      <c r="AM996" s="275"/>
      <c r="AN996" s="274"/>
      <c r="AO996" s="275"/>
      <c r="AP996" s="274"/>
      <c r="AQ996" s="277">
        <f t="shared" si="141"/>
        <v>8</v>
      </c>
      <c r="AR996" s="275" t="s">
        <v>1322</v>
      </c>
      <c r="AS996" s="267"/>
      <c r="AT996" s="273" t="s">
        <v>1823</v>
      </c>
      <c r="AU996" s="272"/>
      <c r="AV996" s="267" t="s">
        <v>5413</v>
      </c>
      <c r="AW996" s="268"/>
      <c r="AX996" s="273"/>
      <c r="AY996" s="273"/>
      <c r="AZ996" s="275"/>
      <c r="BA996" s="268"/>
      <c r="BB996" s="268"/>
      <c r="BC996" s="268"/>
      <c r="BD996" s="268"/>
      <c r="BE996" s="267"/>
      <c r="BF996" s="275"/>
      <c r="BG996" s="275"/>
      <c r="BH996" s="275"/>
      <c r="BI996" s="275"/>
      <c r="BJ996" s="278">
        <v>45883</v>
      </c>
      <c r="BK996" s="279">
        <v>45883</v>
      </c>
      <c r="BL996" s="431" t="s">
        <v>5445</v>
      </c>
      <c r="BM996" s="272" t="s">
        <v>5375</v>
      </c>
      <c r="BN996" s="422">
        <v>2</v>
      </c>
      <c r="BO996" s="422">
        <v>7</v>
      </c>
      <c r="BP996" s="303"/>
      <c r="BQ996" s="293">
        <v>45883</v>
      </c>
      <c r="BR996" s="284" t="s">
        <v>5444</v>
      </c>
      <c r="BS996" s="280" t="str">
        <f>IF(_DBcomps[[#This Row],[Problem]]="","Yes","No")</f>
        <v>Yes</v>
      </c>
      <c r="BT996" s="1083"/>
      <c r="BU996" s="273"/>
      <c r="BV996" s="273">
        <v>1</v>
      </c>
      <c r="BW996" s="273"/>
      <c r="BX996" s="273">
        <v>2</v>
      </c>
      <c r="BY996" s="279" t="s">
        <v>1276</v>
      </c>
      <c r="BZ996" s="267"/>
      <c r="CA996" s="279"/>
      <c r="CB996" s="279"/>
      <c r="CC996" s="279"/>
      <c r="CD996" s="1283"/>
      <c r="CE996" s="245"/>
      <c r="CF996" s="245"/>
      <c r="CG996" s="245"/>
    </row>
    <row r="997" spans="1:85">
      <c r="A997" s="265" t="s">
        <v>77</v>
      </c>
      <c r="B997" s="2" t="s">
        <v>1821</v>
      </c>
      <c r="C997" s="2" t="s">
        <v>503</v>
      </c>
      <c r="D997" s="265" t="s">
        <v>5495</v>
      </c>
      <c r="E997" s="265">
        <v>45884</v>
      </c>
      <c r="F997" s="266" t="str">
        <f>IF(_DBcomps[[#This Row],[Lab RTS]]="","No","Yes")</f>
        <v>Yes</v>
      </c>
      <c r="G997" s="267">
        <v>88.74</v>
      </c>
      <c r="H997" s="267"/>
      <c r="I997" s="267"/>
      <c r="J997" s="267"/>
      <c r="K997" s="267"/>
      <c r="L997" s="268"/>
      <c r="M997" s="275"/>
      <c r="N997" s="267"/>
      <c r="O997" s="267"/>
      <c r="P997" s="275"/>
      <c r="Q997" s="269"/>
      <c r="R997" s="274">
        <v>1.127</v>
      </c>
      <c r="S997" s="270"/>
      <c r="T997" s="271">
        <v>3.47</v>
      </c>
      <c r="U997" s="267"/>
      <c r="V997" s="268"/>
      <c r="W997" s="267"/>
      <c r="X997" s="270"/>
      <c r="Y997" s="274"/>
      <c r="Z997" s="290"/>
      <c r="AA997" s="274">
        <v>0</v>
      </c>
      <c r="AB997" s="274"/>
      <c r="AC997" s="274">
        <v>0</v>
      </c>
      <c r="AD997" s="265"/>
      <c r="AE997" s="274"/>
      <c r="AF997" s="274"/>
      <c r="AG997" s="275"/>
      <c r="AH997" s="274"/>
      <c r="AI997" s="274"/>
      <c r="AJ997" s="275"/>
      <c r="AK997" s="270"/>
      <c r="AL997" s="274"/>
      <c r="AM997" s="275"/>
      <c r="AN997" s="274"/>
      <c r="AO997" s="275"/>
      <c r="AP997" s="274"/>
      <c r="AQ997" s="277">
        <f t="shared" si="141"/>
        <v>8</v>
      </c>
      <c r="AR997" s="275" t="s">
        <v>1322</v>
      </c>
      <c r="AS997" s="267"/>
      <c r="AT997" s="273" t="s">
        <v>1823</v>
      </c>
      <c r="AU997" s="272"/>
      <c r="AV997" s="267" t="s">
        <v>1541</v>
      </c>
      <c r="AW997" s="268"/>
      <c r="AX997" s="273"/>
      <c r="AY997" s="273"/>
      <c r="AZ997" s="275"/>
      <c r="BA997" s="268"/>
      <c r="BB997" s="268"/>
      <c r="BC997" s="268"/>
      <c r="BD997" s="268"/>
      <c r="BE997" s="267"/>
      <c r="BF997" s="275"/>
      <c r="BG997" s="275"/>
      <c r="BH997" s="275"/>
      <c r="BI997" s="275"/>
      <c r="BJ997" s="278">
        <v>45884</v>
      </c>
      <c r="BK997" s="279">
        <v>45884</v>
      </c>
      <c r="BL997" s="431" t="s">
        <v>5496</v>
      </c>
      <c r="BM997" s="272" t="s">
        <v>5375</v>
      </c>
      <c r="BN997" s="422">
        <v>2</v>
      </c>
      <c r="BO997" s="422">
        <v>7</v>
      </c>
      <c r="BP997" s="303"/>
      <c r="BQ997" s="293">
        <v>45883</v>
      </c>
      <c r="BR997" s="284">
        <v>0.49305555555555558</v>
      </c>
      <c r="BS997" s="280" t="str">
        <f>IF(_DBcomps[[#This Row],[Problem]]="","Yes","No")</f>
        <v>Yes</v>
      </c>
      <c r="BT997" s="1083"/>
      <c r="BU997" s="273"/>
      <c r="BV997" s="273">
        <v>1</v>
      </c>
      <c r="BW997" s="273"/>
      <c r="BX997" s="273">
        <v>2</v>
      </c>
      <c r="BY997" s="279" t="s">
        <v>1276</v>
      </c>
      <c r="BZ997" s="267"/>
      <c r="CA997" s="279"/>
      <c r="CB997" s="279"/>
      <c r="CC997" s="279"/>
      <c r="CD997" s="1283"/>
      <c r="CE997" s="245"/>
      <c r="CF997" s="245"/>
      <c r="CG997" s="245"/>
    </row>
    <row r="998" spans="1:85">
      <c r="A998" s="265" t="s">
        <v>77</v>
      </c>
      <c r="B998" s="2" t="s">
        <v>1821</v>
      </c>
      <c r="C998" s="2" t="s">
        <v>503</v>
      </c>
      <c r="D998" s="265" t="s">
        <v>5499</v>
      </c>
      <c r="E998" s="265">
        <v>45884</v>
      </c>
      <c r="F998" s="266" t="str">
        <f>IF(_DBcomps[[#This Row],[Lab RTS]]="","No","Yes")</f>
        <v>Yes</v>
      </c>
      <c r="G998" s="267">
        <v>87.74</v>
      </c>
      <c r="H998" s="267"/>
      <c r="I998" s="267"/>
      <c r="J998" s="267"/>
      <c r="K998" s="267"/>
      <c r="L998" s="268"/>
      <c r="M998" s="275"/>
      <c r="N998" s="267"/>
      <c r="O998" s="267"/>
      <c r="P998" s="275"/>
      <c r="Q998" s="269"/>
      <c r="R998" s="274">
        <v>1.121</v>
      </c>
      <c r="S998" s="270"/>
      <c r="T998" s="271">
        <v>3.5</v>
      </c>
      <c r="U998" s="267"/>
      <c r="V998" s="268"/>
      <c r="W998" s="267"/>
      <c r="X998" s="270"/>
      <c r="Y998" s="274"/>
      <c r="Z998" s="290"/>
      <c r="AA998" s="274">
        <v>0</v>
      </c>
      <c r="AB998" s="274"/>
      <c r="AC998" s="274">
        <v>0</v>
      </c>
      <c r="AD998" s="265"/>
      <c r="AE998" s="274"/>
      <c r="AF998" s="274"/>
      <c r="AG998" s="275"/>
      <c r="AH998" s="274"/>
      <c r="AI998" s="274"/>
      <c r="AJ998" s="275"/>
      <c r="AK998" s="270"/>
      <c r="AL998" s="274"/>
      <c r="AM998" s="275"/>
      <c r="AN998" s="274"/>
      <c r="AO998" s="275"/>
      <c r="AP998" s="274"/>
      <c r="AQ998" s="277">
        <f t="shared" si="141"/>
        <v>8</v>
      </c>
      <c r="AR998" s="275" t="s">
        <v>1322</v>
      </c>
      <c r="AS998" s="267"/>
      <c r="AT998" s="273" t="s">
        <v>1823</v>
      </c>
      <c r="AU998" s="272"/>
      <c r="AV998" s="267" t="s">
        <v>1541</v>
      </c>
      <c r="AW998" s="268"/>
      <c r="AX998" s="273"/>
      <c r="AY998" s="273"/>
      <c r="AZ998" s="275"/>
      <c r="BA998" s="268"/>
      <c r="BB998" s="268"/>
      <c r="BC998" s="268"/>
      <c r="BD998" s="268"/>
      <c r="BE998" s="267"/>
      <c r="BF998" s="275"/>
      <c r="BG998" s="275"/>
      <c r="BH998" s="275"/>
      <c r="BI998" s="275"/>
      <c r="BJ998" s="278">
        <v>45884</v>
      </c>
      <c r="BK998" s="279">
        <v>45884</v>
      </c>
      <c r="BL998" s="431" t="s">
        <v>5498</v>
      </c>
      <c r="BM998" s="272" t="s">
        <v>5375</v>
      </c>
      <c r="BN998" s="422">
        <v>2</v>
      </c>
      <c r="BO998" s="422">
        <v>7</v>
      </c>
      <c r="BP998" s="303"/>
      <c r="BQ998" s="293">
        <v>45884</v>
      </c>
      <c r="BR998" s="284" t="s">
        <v>5497</v>
      </c>
      <c r="BS998" s="280" t="str">
        <f>IF(_DBcomps[[#This Row],[Problem]]="","Yes","No")</f>
        <v>Yes</v>
      </c>
      <c r="BT998" s="1083"/>
      <c r="BU998" s="273"/>
      <c r="BV998" s="273">
        <v>1</v>
      </c>
      <c r="BW998" s="273"/>
      <c r="BX998" s="273">
        <v>2</v>
      </c>
      <c r="BY998" s="279" t="s">
        <v>1276</v>
      </c>
      <c r="BZ998" s="267"/>
      <c r="CA998" s="279"/>
      <c r="CB998" s="279"/>
      <c r="CC998" s="279"/>
      <c r="CD998" s="1283"/>
      <c r="CE998" s="245"/>
      <c r="CF998" s="245"/>
      <c r="CG998" s="245"/>
    </row>
    <row r="999" spans="1:85">
      <c r="A999" s="265" t="s">
        <v>77</v>
      </c>
      <c r="B999" s="2" t="s">
        <v>1821</v>
      </c>
      <c r="C999" s="2" t="s">
        <v>503</v>
      </c>
      <c r="D999" s="265" t="s">
        <v>5518</v>
      </c>
      <c r="E999" s="265">
        <v>45887</v>
      </c>
      <c r="F999" s="266" t="str">
        <f>IF(_DBcomps[[#This Row],[Lab RTS]]="","No","Yes")</f>
        <v>Yes</v>
      </c>
      <c r="G999" s="267">
        <v>87.52</v>
      </c>
      <c r="H999" s="267"/>
      <c r="I999" s="267"/>
      <c r="J999" s="267"/>
      <c r="K999" s="267"/>
      <c r="L999" s="268"/>
      <c r="M999" s="275"/>
      <c r="N999" s="267"/>
      <c r="O999" s="267"/>
      <c r="P999" s="275"/>
      <c r="Q999" s="269"/>
      <c r="R999" s="274">
        <v>1.119</v>
      </c>
      <c r="S999" s="270"/>
      <c r="T999" s="271">
        <v>3.47</v>
      </c>
      <c r="U999" s="267"/>
      <c r="V999" s="268"/>
      <c r="W999" s="267"/>
      <c r="X999" s="270"/>
      <c r="Y999" s="274"/>
      <c r="Z999" s="290"/>
      <c r="AA999" s="274">
        <v>0</v>
      </c>
      <c r="AB999" s="274"/>
      <c r="AC999" s="274">
        <v>0</v>
      </c>
      <c r="AD999" s="265"/>
      <c r="AE999" s="274"/>
      <c r="AF999" s="274"/>
      <c r="AG999" s="275"/>
      <c r="AH999" s="274"/>
      <c r="AI999" s="274"/>
      <c r="AJ999" s="275"/>
      <c r="AK999" s="270"/>
      <c r="AL999" s="274"/>
      <c r="AM999" s="275"/>
      <c r="AN999" s="274"/>
      <c r="AO999" s="275"/>
      <c r="AP999" s="274"/>
      <c r="AQ999" s="277">
        <f t="shared" si="141"/>
        <v>8</v>
      </c>
      <c r="AR999" s="275" t="s">
        <v>1322</v>
      </c>
      <c r="AS999" s="267"/>
      <c r="AT999" s="273" t="s">
        <v>1823</v>
      </c>
      <c r="AU999" s="272"/>
      <c r="AV999" s="267" t="s">
        <v>1541</v>
      </c>
      <c r="AW999" s="268"/>
      <c r="AX999" s="273"/>
      <c r="AY999" s="273"/>
      <c r="AZ999" s="275"/>
      <c r="BA999" s="268"/>
      <c r="BB999" s="268"/>
      <c r="BC999" s="268"/>
      <c r="BD999" s="268"/>
      <c r="BE999" s="267"/>
      <c r="BF999" s="275"/>
      <c r="BG999" s="275"/>
      <c r="BH999" s="275"/>
      <c r="BI999" s="275"/>
      <c r="BJ999" s="278">
        <v>45887</v>
      </c>
      <c r="BK999" s="279">
        <v>45888</v>
      </c>
      <c r="BL999" s="431" t="s">
        <v>5519</v>
      </c>
      <c r="BM999" s="272" t="s">
        <v>5375</v>
      </c>
      <c r="BN999" s="422">
        <v>2</v>
      </c>
      <c r="BO999" s="422">
        <v>7</v>
      </c>
      <c r="BP999" s="303"/>
      <c r="BQ999" s="293">
        <v>45884</v>
      </c>
      <c r="BR999" s="284" t="s">
        <v>2211</v>
      </c>
      <c r="BS999" s="280" t="str">
        <f>IF(_DBcomps[[#This Row],[Problem]]="","Yes","No")</f>
        <v>Yes</v>
      </c>
      <c r="BT999" s="1083"/>
      <c r="BU999" s="273"/>
      <c r="BV999" s="273">
        <v>1</v>
      </c>
      <c r="BW999" s="273"/>
      <c r="BX999" s="273">
        <v>2</v>
      </c>
      <c r="BY999" s="279" t="s">
        <v>1276</v>
      </c>
      <c r="BZ999" s="267"/>
      <c r="CA999" s="279"/>
      <c r="CB999" s="279"/>
      <c r="CC999" s="279"/>
      <c r="CD999" s="1283"/>
      <c r="CE999" s="245"/>
      <c r="CF999" s="245"/>
      <c r="CG999" s="245"/>
    </row>
    <row r="1000" spans="1:85">
      <c r="A1000" s="265" t="s">
        <v>77</v>
      </c>
      <c r="B1000" s="2" t="s">
        <v>1821</v>
      </c>
      <c r="C1000" s="2" t="s">
        <v>503</v>
      </c>
      <c r="D1000" s="265" t="s">
        <v>5562</v>
      </c>
      <c r="E1000" s="265">
        <v>45889</v>
      </c>
      <c r="F1000" s="266" t="str">
        <f>IF(_DBcomps[[#This Row],[Lab RTS]]="","No","Yes")</f>
        <v>Yes</v>
      </c>
      <c r="G1000" s="267">
        <v>87.06</v>
      </c>
      <c r="H1000" s="267"/>
      <c r="I1000" s="267"/>
      <c r="J1000" s="267"/>
      <c r="K1000" s="267"/>
      <c r="L1000" s="268"/>
      <c r="M1000" s="275"/>
      <c r="N1000" s="267"/>
      <c r="O1000" s="267"/>
      <c r="P1000" s="275"/>
      <c r="Q1000" s="269"/>
      <c r="R1000" s="274">
        <v>1.1251</v>
      </c>
      <c r="S1000" s="270"/>
      <c r="T1000" s="271">
        <v>3.39</v>
      </c>
      <c r="U1000" s="267"/>
      <c r="V1000" s="268"/>
      <c r="W1000" s="267"/>
      <c r="X1000" s="270"/>
      <c r="Y1000" s="274"/>
      <c r="Z1000" s="290"/>
      <c r="AA1000" s="274">
        <v>0</v>
      </c>
      <c r="AB1000" s="274"/>
      <c r="AC1000" s="274">
        <v>0</v>
      </c>
      <c r="AD1000" s="265"/>
      <c r="AE1000" s="274"/>
      <c r="AF1000" s="274"/>
      <c r="AG1000" s="275"/>
      <c r="AH1000" s="274"/>
      <c r="AI1000" s="274"/>
      <c r="AJ1000" s="275"/>
      <c r="AK1000" s="270"/>
      <c r="AL1000" s="274"/>
      <c r="AM1000" s="275"/>
      <c r="AN1000" s="274"/>
      <c r="AO1000" s="275"/>
      <c r="AP1000" s="274"/>
      <c r="AQ1000" s="277">
        <f t="shared" si="141"/>
        <v>8</v>
      </c>
      <c r="AR1000" s="275" t="s">
        <v>1322</v>
      </c>
      <c r="AS1000" s="267"/>
      <c r="AT1000" s="273" t="s">
        <v>1823</v>
      </c>
      <c r="AU1000" s="272"/>
      <c r="AV1000" s="267" t="s">
        <v>1541</v>
      </c>
      <c r="AW1000" s="268"/>
      <c r="AX1000" s="273"/>
      <c r="AY1000" s="273"/>
      <c r="AZ1000" s="275"/>
      <c r="BA1000" s="268"/>
      <c r="BB1000" s="268"/>
      <c r="BC1000" s="268"/>
      <c r="BD1000" s="268"/>
      <c r="BE1000" s="267"/>
      <c r="BF1000" s="275"/>
      <c r="BG1000" s="275"/>
      <c r="BH1000" s="275"/>
      <c r="BI1000" s="275"/>
      <c r="BJ1000" s="278">
        <v>45889</v>
      </c>
      <c r="BK1000" s="279">
        <v>45889</v>
      </c>
      <c r="BL1000" s="431" t="s">
        <v>5563</v>
      </c>
      <c r="BM1000" s="272" t="s">
        <v>5375</v>
      </c>
      <c r="BN1000" s="422">
        <v>2</v>
      </c>
      <c r="BO1000" s="422">
        <v>7</v>
      </c>
      <c r="BP1000" s="303"/>
      <c r="BQ1000" s="293">
        <v>45884</v>
      </c>
      <c r="BR1000" s="284" t="s">
        <v>1297</v>
      </c>
      <c r="BS1000" s="280" t="str">
        <f>IF(_DBcomps[[#This Row],[Problem]]="","Yes","No")</f>
        <v>Yes</v>
      </c>
      <c r="BT1000" s="1083"/>
      <c r="BU1000" s="273"/>
      <c r="BV1000" s="273">
        <v>1</v>
      </c>
      <c r="BW1000" s="273"/>
      <c r="BX1000" s="273">
        <v>2</v>
      </c>
      <c r="BY1000" s="279" t="s">
        <v>1276</v>
      </c>
      <c r="BZ1000" s="267"/>
      <c r="CA1000" s="279"/>
      <c r="CB1000" s="279"/>
      <c r="CC1000" s="279"/>
      <c r="CD1000" s="1283"/>
      <c r="CE1000" s="245"/>
      <c r="CF1000" s="245"/>
      <c r="CG1000" s="245"/>
    </row>
    <row r="1001" spans="1:85">
      <c r="A1001" s="265" t="s">
        <v>77</v>
      </c>
      <c r="B1001" s="2" t="s">
        <v>1821</v>
      </c>
      <c r="C1001" s="2" t="s">
        <v>503</v>
      </c>
      <c r="D1001" s="265" t="s">
        <v>5565</v>
      </c>
      <c r="E1001" s="265">
        <v>45889</v>
      </c>
      <c r="F1001" s="266" t="str">
        <f>IF(_DBcomps[[#This Row],[Lab RTS]]="","No","Yes")</f>
        <v>Yes</v>
      </c>
      <c r="G1001" s="267">
        <v>87.7</v>
      </c>
      <c r="H1001" s="267"/>
      <c r="I1001" s="267"/>
      <c r="J1001" s="267"/>
      <c r="K1001" s="267"/>
      <c r="L1001" s="268"/>
      <c r="M1001" s="275"/>
      <c r="N1001" s="267"/>
      <c r="O1001" s="267"/>
      <c r="P1001" s="275"/>
      <c r="Q1001" s="269"/>
      <c r="R1001" s="274">
        <v>1.121</v>
      </c>
      <c r="S1001" s="270"/>
      <c r="T1001" s="271">
        <v>3.51</v>
      </c>
      <c r="U1001" s="267"/>
      <c r="V1001" s="268"/>
      <c r="W1001" s="267"/>
      <c r="X1001" s="270"/>
      <c r="Y1001" s="274"/>
      <c r="Z1001" s="290"/>
      <c r="AA1001" s="274">
        <v>0</v>
      </c>
      <c r="AB1001" s="274"/>
      <c r="AC1001" s="274">
        <v>0</v>
      </c>
      <c r="AD1001" s="265"/>
      <c r="AE1001" s="274"/>
      <c r="AF1001" s="274"/>
      <c r="AG1001" s="275"/>
      <c r="AH1001" s="274"/>
      <c r="AI1001" s="274"/>
      <c r="AJ1001" s="275"/>
      <c r="AK1001" s="270"/>
      <c r="AL1001" s="274"/>
      <c r="AM1001" s="275"/>
      <c r="AN1001" s="274"/>
      <c r="AO1001" s="275"/>
      <c r="AP1001" s="274"/>
      <c r="AQ1001" s="277">
        <f t="shared" si="141"/>
        <v>8</v>
      </c>
      <c r="AR1001" s="275" t="s">
        <v>1322</v>
      </c>
      <c r="AS1001" s="267"/>
      <c r="AT1001" s="273" t="s">
        <v>1823</v>
      </c>
      <c r="AU1001" s="272"/>
      <c r="AV1001" s="267" t="s">
        <v>1541</v>
      </c>
      <c r="AW1001" s="268"/>
      <c r="AX1001" s="273"/>
      <c r="AY1001" s="273"/>
      <c r="AZ1001" s="275"/>
      <c r="BA1001" s="268"/>
      <c r="BB1001" s="268"/>
      <c r="BC1001" s="268"/>
      <c r="BD1001" s="268"/>
      <c r="BE1001" s="267"/>
      <c r="BF1001" s="275"/>
      <c r="BG1001" s="275"/>
      <c r="BH1001" s="275"/>
      <c r="BI1001" s="275"/>
      <c r="BJ1001" s="278">
        <v>45889</v>
      </c>
      <c r="BK1001" s="279">
        <v>45890</v>
      </c>
      <c r="BL1001" s="431" t="s">
        <v>5564</v>
      </c>
      <c r="BM1001" s="272" t="s">
        <v>5375</v>
      </c>
      <c r="BN1001" s="422">
        <v>2</v>
      </c>
      <c r="BO1001" s="422">
        <v>7</v>
      </c>
      <c r="BP1001" s="303"/>
      <c r="BQ1001" s="293">
        <v>45887</v>
      </c>
      <c r="BR1001" s="284" t="s">
        <v>1565</v>
      </c>
      <c r="BS1001" s="280" t="str">
        <f>IF(_DBcomps[[#This Row],[Problem]]="","Yes","No")</f>
        <v>Yes</v>
      </c>
      <c r="BT1001" s="1083"/>
      <c r="BU1001" s="273"/>
      <c r="BV1001" s="273">
        <v>1</v>
      </c>
      <c r="BW1001" s="273"/>
      <c r="BX1001" s="273">
        <v>2</v>
      </c>
      <c r="BY1001" s="279" t="s">
        <v>1276</v>
      </c>
      <c r="BZ1001" s="267"/>
      <c r="CA1001" s="279"/>
      <c r="CB1001" s="279"/>
      <c r="CC1001" s="279"/>
      <c r="CD1001" s="1283"/>
      <c r="CE1001" s="245"/>
      <c r="CF1001" s="245"/>
      <c r="CG1001" s="245"/>
    </row>
    <row r="1002" spans="1:85">
      <c r="A1002" s="265" t="s">
        <v>77</v>
      </c>
      <c r="B1002" s="2" t="s">
        <v>1821</v>
      </c>
      <c r="C1002" s="2" t="s">
        <v>503</v>
      </c>
      <c r="D1002" s="265" t="s">
        <v>5646</v>
      </c>
      <c r="E1002" s="265">
        <v>45891</v>
      </c>
      <c r="F1002" s="266" t="str">
        <f>IF(_DBcomps[[#This Row],[Lab RTS]]="","No","Yes")</f>
        <v>Yes</v>
      </c>
      <c r="G1002" s="267">
        <v>87.08</v>
      </c>
      <c r="H1002" s="267"/>
      <c r="I1002" s="267"/>
      <c r="J1002" s="267"/>
      <c r="K1002" s="267"/>
      <c r="L1002" s="268"/>
      <c r="M1002" s="275"/>
      <c r="N1002" s="267"/>
      <c r="O1002" s="267"/>
      <c r="P1002" s="275"/>
      <c r="Q1002" s="269"/>
      <c r="R1002" s="274">
        <v>1.1220000000000001</v>
      </c>
      <c r="S1002" s="270"/>
      <c r="T1002" s="271">
        <v>3.62</v>
      </c>
      <c r="U1002" s="267"/>
      <c r="V1002" s="268"/>
      <c r="W1002" s="267"/>
      <c r="X1002" s="270"/>
      <c r="Y1002" s="274"/>
      <c r="Z1002" s="290"/>
      <c r="AA1002" s="274">
        <v>0</v>
      </c>
      <c r="AB1002" s="274"/>
      <c r="AC1002" s="274">
        <v>0</v>
      </c>
      <c r="AD1002" s="265"/>
      <c r="AE1002" s="274"/>
      <c r="AF1002" s="274"/>
      <c r="AG1002" s="275"/>
      <c r="AH1002" s="274"/>
      <c r="AI1002" s="274"/>
      <c r="AJ1002" s="275"/>
      <c r="AK1002" s="270"/>
      <c r="AL1002" s="274"/>
      <c r="AM1002" s="275"/>
      <c r="AN1002" s="274"/>
      <c r="AO1002" s="275"/>
      <c r="AP1002" s="274"/>
      <c r="AQ1002" s="277">
        <f t="shared" ref="AQ1002:AQ1007" si="142">MONTH(E1002)</f>
        <v>8</v>
      </c>
      <c r="AR1002" s="275" t="s">
        <v>1322</v>
      </c>
      <c r="AS1002" s="267"/>
      <c r="AT1002" s="273" t="s">
        <v>1823</v>
      </c>
      <c r="AU1002" s="272"/>
      <c r="AV1002" s="267" t="s">
        <v>1541</v>
      </c>
      <c r="AW1002" s="268"/>
      <c r="AX1002" s="273"/>
      <c r="AY1002" s="273"/>
      <c r="AZ1002" s="275"/>
      <c r="BA1002" s="268"/>
      <c r="BB1002" s="268"/>
      <c r="BC1002" s="268"/>
      <c r="BD1002" s="268"/>
      <c r="BE1002" s="267"/>
      <c r="BF1002" s="275"/>
      <c r="BG1002" s="275"/>
      <c r="BH1002" s="275"/>
      <c r="BI1002" s="275"/>
      <c r="BJ1002" s="278">
        <v>45889</v>
      </c>
      <c r="BK1002" s="279">
        <v>45889</v>
      </c>
      <c r="BL1002" s="431" t="s">
        <v>5647</v>
      </c>
      <c r="BM1002" s="272" t="s">
        <v>5375</v>
      </c>
      <c r="BN1002" s="422">
        <v>2</v>
      </c>
      <c r="BO1002" s="422">
        <v>7</v>
      </c>
      <c r="BP1002" s="303"/>
      <c r="BQ1002" s="293">
        <v>45888</v>
      </c>
      <c r="BR1002" s="284" t="s">
        <v>5648</v>
      </c>
      <c r="BS1002" s="280" t="str">
        <f>IF(_DBcomps[[#This Row],[Problem]]="","Yes","No")</f>
        <v>Yes</v>
      </c>
      <c r="BT1002" s="1083"/>
      <c r="BU1002" s="273"/>
      <c r="BV1002" s="273">
        <v>1</v>
      </c>
      <c r="BW1002" s="273"/>
      <c r="BX1002" s="273">
        <v>2</v>
      </c>
      <c r="BY1002" s="279" t="s">
        <v>1276</v>
      </c>
      <c r="BZ1002" s="267"/>
      <c r="CA1002" s="279"/>
      <c r="CB1002" s="279"/>
      <c r="CC1002" s="279"/>
      <c r="CD1002" s="1283"/>
      <c r="CE1002" s="245"/>
      <c r="CF1002" s="245"/>
      <c r="CG1002" s="245"/>
    </row>
    <row r="1003" spans="1:85">
      <c r="A1003" s="265" t="s">
        <v>77</v>
      </c>
      <c r="B1003" s="2" t="s">
        <v>1821</v>
      </c>
      <c r="C1003" s="2" t="s">
        <v>503</v>
      </c>
      <c r="D1003" s="265" t="s">
        <v>5650</v>
      </c>
      <c r="E1003" s="265">
        <v>45889</v>
      </c>
      <c r="F1003" s="266" t="str">
        <f>IF(_DBcomps[[#This Row],[Lab RTS]]="","No","Yes")</f>
        <v>Yes</v>
      </c>
      <c r="G1003" s="267">
        <v>87.36</v>
      </c>
      <c r="H1003" s="267"/>
      <c r="I1003" s="267"/>
      <c r="J1003" s="267"/>
      <c r="K1003" s="267"/>
      <c r="L1003" s="268"/>
      <c r="M1003" s="275"/>
      <c r="N1003" s="267"/>
      <c r="O1003" s="267"/>
      <c r="P1003" s="275"/>
      <c r="Q1003" s="269"/>
      <c r="R1003" s="274">
        <v>1.123</v>
      </c>
      <c r="S1003" s="270"/>
      <c r="T1003" s="271">
        <v>3.51</v>
      </c>
      <c r="U1003" s="267"/>
      <c r="V1003" s="268"/>
      <c r="W1003" s="267"/>
      <c r="X1003" s="270"/>
      <c r="Y1003" s="274"/>
      <c r="Z1003" s="290"/>
      <c r="AA1003" s="274">
        <v>0</v>
      </c>
      <c r="AB1003" s="274"/>
      <c r="AC1003" s="274">
        <v>0</v>
      </c>
      <c r="AD1003" s="265"/>
      <c r="AE1003" s="274"/>
      <c r="AF1003" s="274"/>
      <c r="AG1003" s="275"/>
      <c r="AH1003" s="274"/>
      <c r="AI1003" s="274"/>
      <c r="AJ1003" s="275"/>
      <c r="AK1003" s="270"/>
      <c r="AL1003" s="274"/>
      <c r="AM1003" s="275"/>
      <c r="AN1003" s="274"/>
      <c r="AO1003" s="275"/>
      <c r="AP1003" s="274"/>
      <c r="AQ1003" s="277">
        <f t="shared" si="142"/>
        <v>8</v>
      </c>
      <c r="AR1003" s="275" t="s">
        <v>1322</v>
      </c>
      <c r="AS1003" s="267"/>
      <c r="AT1003" s="273" t="s">
        <v>1823</v>
      </c>
      <c r="AU1003" s="272"/>
      <c r="AV1003" s="267" t="s">
        <v>1541</v>
      </c>
      <c r="AW1003" s="268"/>
      <c r="AX1003" s="273"/>
      <c r="AY1003" s="273"/>
      <c r="AZ1003" s="275"/>
      <c r="BA1003" s="268"/>
      <c r="BB1003" s="268"/>
      <c r="BC1003" s="268"/>
      <c r="BD1003" s="268"/>
      <c r="BE1003" s="267"/>
      <c r="BF1003" s="275"/>
      <c r="BG1003" s="275"/>
      <c r="BH1003" s="275"/>
      <c r="BI1003" s="275"/>
      <c r="BJ1003" s="278">
        <v>45889</v>
      </c>
      <c r="BK1003" s="279">
        <v>45889</v>
      </c>
      <c r="BL1003" s="431" t="s">
        <v>5649</v>
      </c>
      <c r="BM1003" s="272" t="s">
        <v>5375</v>
      </c>
      <c r="BN1003" s="422">
        <v>2</v>
      </c>
      <c r="BO1003" s="422">
        <v>7</v>
      </c>
      <c r="BP1003" s="303"/>
      <c r="BQ1003" s="293">
        <v>45888</v>
      </c>
      <c r="BR1003" s="284" t="s">
        <v>5028</v>
      </c>
      <c r="BS1003" s="280" t="str">
        <f>IF(_DBcomps[[#This Row],[Problem]]="","Yes","No")</f>
        <v>Yes</v>
      </c>
      <c r="BT1003" s="1083"/>
      <c r="BU1003" s="273"/>
      <c r="BV1003" s="273">
        <v>1</v>
      </c>
      <c r="BW1003" s="273"/>
      <c r="BX1003" s="273">
        <v>2</v>
      </c>
      <c r="BY1003" s="279" t="s">
        <v>1276</v>
      </c>
      <c r="BZ1003" s="267"/>
      <c r="CA1003" s="279"/>
      <c r="CB1003" s="279"/>
      <c r="CC1003" s="279"/>
      <c r="CD1003" s="1283"/>
      <c r="CE1003" s="245"/>
      <c r="CF1003" s="245"/>
      <c r="CG1003" s="245"/>
    </row>
    <row r="1004" spans="1:85">
      <c r="A1004" s="265" t="s">
        <v>77</v>
      </c>
      <c r="B1004" s="2" t="s">
        <v>1821</v>
      </c>
      <c r="C1004" s="2" t="s">
        <v>503</v>
      </c>
      <c r="D1004" s="265" t="s">
        <v>5651</v>
      </c>
      <c r="E1004" s="265">
        <v>45889</v>
      </c>
      <c r="F1004" s="266" t="str">
        <f>IF(_DBcomps[[#This Row],[Lab RTS]]="","No","Yes")</f>
        <v>Yes</v>
      </c>
      <c r="G1004" s="267">
        <v>88.75</v>
      </c>
      <c r="H1004" s="267"/>
      <c r="I1004" s="267"/>
      <c r="J1004" s="267"/>
      <c r="K1004" s="267"/>
      <c r="L1004" s="268"/>
      <c r="M1004" s="275"/>
      <c r="N1004" s="267"/>
      <c r="O1004" s="267"/>
      <c r="P1004" s="275"/>
      <c r="Q1004" s="269"/>
      <c r="R1004" s="274">
        <v>1.119</v>
      </c>
      <c r="S1004" s="270"/>
      <c r="T1004" s="271">
        <v>3.47</v>
      </c>
      <c r="U1004" s="267"/>
      <c r="V1004" s="268"/>
      <c r="W1004" s="267"/>
      <c r="X1004" s="270"/>
      <c r="Y1004" s="274"/>
      <c r="Z1004" s="290"/>
      <c r="AA1004" s="274">
        <v>0</v>
      </c>
      <c r="AB1004" s="274"/>
      <c r="AC1004" s="274">
        <v>0</v>
      </c>
      <c r="AD1004" s="265"/>
      <c r="AE1004" s="274"/>
      <c r="AF1004" s="274"/>
      <c r="AG1004" s="275"/>
      <c r="AH1004" s="274"/>
      <c r="AI1004" s="274"/>
      <c r="AJ1004" s="275"/>
      <c r="AK1004" s="270"/>
      <c r="AL1004" s="274"/>
      <c r="AM1004" s="275"/>
      <c r="AN1004" s="274"/>
      <c r="AO1004" s="275"/>
      <c r="AP1004" s="274"/>
      <c r="AQ1004" s="277">
        <f t="shared" si="142"/>
        <v>8</v>
      </c>
      <c r="AR1004" s="275" t="s">
        <v>1322</v>
      </c>
      <c r="AS1004" s="267"/>
      <c r="AT1004" s="273" t="s">
        <v>1823</v>
      </c>
      <c r="AU1004" s="272"/>
      <c r="AV1004" s="267" t="s">
        <v>1541</v>
      </c>
      <c r="AW1004" s="268"/>
      <c r="AX1004" s="273"/>
      <c r="AY1004" s="273"/>
      <c r="AZ1004" s="275"/>
      <c r="BA1004" s="268"/>
      <c r="BB1004" s="268"/>
      <c r="BC1004" s="268"/>
      <c r="BD1004" s="268"/>
      <c r="BE1004" s="267"/>
      <c r="BF1004" s="275"/>
      <c r="BG1004" s="275"/>
      <c r="BH1004" s="275"/>
      <c r="BI1004" s="275"/>
      <c r="BJ1004" s="278">
        <v>45889</v>
      </c>
      <c r="BK1004" s="279">
        <v>45889</v>
      </c>
      <c r="BL1004" s="431" t="s">
        <v>5652</v>
      </c>
      <c r="BM1004" s="272" t="s">
        <v>5375</v>
      </c>
      <c r="BN1004" s="422">
        <v>2</v>
      </c>
      <c r="BO1004" s="422">
        <v>7</v>
      </c>
      <c r="BP1004" s="303"/>
      <c r="BQ1004" s="293">
        <v>45889</v>
      </c>
      <c r="BR1004" s="284" t="s">
        <v>5653</v>
      </c>
      <c r="BS1004" s="280" t="str">
        <f>IF(_DBcomps[[#This Row],[Problem]]="","Yes","No")</f>
        <v>Yes</v>
      </c>
      <c r="BT1004" s="1083"/>
      <c r="BU1004" s="273"/>
      <c r="BV1004" s="273">
        <v>1</v>
      </c>
      <c r="BW1004" s="273"/>
      <c r="BX1004" s="273">
        <v>2</v>
      </c>
      <c r="BY1004" s="279" t="s">
        <v>1276</v>
      </c>
      <c r="BZ1004" s="267"/>
      <c r="CA1004" s="279"/>
      <c r="CB1004" s="279"/>
      <c r="CC1004" s="279"/>
      <c r="CD1004" s="1283"/>
      <c r="CE1004" s="245"/>
      <c r="CF1004" s="245"/>
      <c r="CG1004" s="245"/>
    </row>
    <row r="1005" spans="1:85">
      <c r="A1005" s="265" t="s">
        <v>77</v>
      </c>
      <c r="B1005" s="2" t="s">
        <v>1821</v>
      </c>
      <c r="C1005" s="2" t="s">
        <v>503</v>
      </c>
      <c r="D1005" s="265" t="s">
        <v>5655</v>
      </c>
      <c r="E1005" s="265">
        <v>45891</v>
      </c>
      <c r="F1005" s="266" t="str">
        <f>IF(_DBcomps[[#This Row],[Lab RTS]]="","No","Yes")</f>
        <v>Yes</v>
      </c>
      <c r="G1005" s="267">
        <v>87.23</v>
      </c>
      <c r="H1005" s="267"/>
      <c r="I1005" s="267"/>
      <c r="J1005" s="267"/>
      <c r="K1005" s="267"/>
      <c r="L1005" s="268"/>
      <c r="M1005" s="275"/>
      <c r="N1005" s="267"/>
      <c r="O1005" s="267"/>
      <c r="P1005" s="275"/>
      <c r="Q1005" s="269"/>
      <c r="R1005" s="274">
        <v>1.1240000000000001</v>
      </c>
      <c r="S1005" s="270"/>
      <c r="T1005" s="271">
        <v>3.74</v>
      </c>
      <c r="U1005" s="267"/>
      <c r="V1005" s="268"/>
      <c r="W1005" s="267"/>
      <c r="X1005" s="270"/>
      <c r="Y1005" s="274"/>
      <c r="Z1005" s="290"/>
      <c r="AA1005" s="274">
        <v>0</v>
      </c>
      <c r="AB1005" s="274"/>
      <c r="AC1005" s="274">
        <v>0</v>
      </c>
      <c r="AD1005" s="265"/>
      <c r="AE1005" s="274"/>
      <c r="AF1005" s="274"/>
      <c r="AG1005" s="275"/>
      <c r="AH1005" s="274"/>
      <c r="AI1005" s="274"/>
      <c r="AJ1005" s="275"/>
      <c r="AK1005" s="270"/>
      <c r="AL1005" s="274"/>
      <c r="AM1005" s="275"/>
      <c r="AN1005" s="274"/>
      <c r="AO1005" s="275"/>
      <c r="AP1005" s="274"/>
      <c r="AQ1005" s="277">
        <f t="shared" si="142"/>
        <v>8</v>
      </c>
      <c r="AR1005" s="275" t="s">
        <v>1322</v>
      </c>
      <c r="AS1005" s="267"/>
      <c r="AT1005" s="273" t="s">
        <v>1823</v>
      </c>
      <c r="AU1005" s="272"/>
      <c r="AV1005" s="267" t="s">
        <v>1541</v>
      </c>
      <c r="AW1005" s="268"/>
      <c r="AX1005" s="273"/>
      <c r="AY1005" s="273"/>
      <c r="AZ1005" s="275"/>
      <c r="BA1005" s="268"/>
      <c r="BB1005" s="268"/>
      <c r="BC1005" s="268"/>
      <c r="BD1005" s="268"/>
      <c r="BE1005" s="267"/>
      <c r="BF1005" s="275"/>
      <c r="BG1005" s="275"/>
      <c r="BH1005" s="275"/>
      <c r="BI1005" s="275"/>
      <c r="BJ1005" s="278">
        <v>45891</v>
      </c>
      <c r="BK1005" s="279">
        <v>45894</v>
      </c>
      <c r="BL1005" s="431" t="s">
        <v>5654</v>
      </c>
      <c r="BM1005" s="272" t="s">
        <v>5375</v>
      </c>
      <c r="BN1005" s="422">
        <v>2</v>
      </c>
      <c r="BO1005" s="422">
        <v>7</v>
      </c>
      <c r="BP1005" s="303"/>
      <c r="BQ1005" s="293">
        <v>45890</v>
      </c>
      <c r="BR1005" s="284" t="s">
        <v>5239</v>
      </c>
      <c r="BS1005" s="280" t="str">
        <f>IF(_DBcomps[[#This Row],[Problem]]="","Yes","No")</f>
        <v>Yes</v>
      </c>
      <c r="BT1005" s="1083"/>
      <c r="BU1005" s="273"/>
      <c r="BV1005" s="273">
        <v>1</v>
      </c>
      <c r="BW1005" s="273"/>
      <c r="BX1005" s="273">
        <v>2</v>
      </c>
      <c r="BY1005" s="279" t="s">
        <v>1276</v>
      </c>
      <c r="BZ1005" s="267"/>
      <c r="CA1005" s="279"/>
      <c r="CB1005" s="279"/>
      <c r="CC1005" s="279"/>
      <c r="CD1005" s="1283"/>
      <c r="CE1005" s="245"/>
      <c r="CF1005" s="245"/>
      <c r="CG1005" s="245"/>
    </row>
    <row r="1006" spans="1:85">
      <c r="A1006" s="265" t="s">
        <v>77</v>
      </c>
      <c r="B1006" s="2" t="s">
        <v>1821</v>
      </c>
      <c r="C1006" s="2" t="s">
        <v>503</v>
      </c>
      <c r="D1006" s="265" t="s">
        <v>5656</v>
      </c>
      <c r="E1006" s="265">
        <v>45894</v>
      </c>
      <c r="F1006" s="266" t="str">
        <f>IF(_DBcomps[[#This Row],[Lab RTS]]="","No","Yes")</f>
        <v>Yes</v>
      </c>
      <c r="G1006" s="267">
        <v>88.91</v>
      </c>
      <c r="H1006" s="267"/>
      <c r="I1006" s="267"/>
      <c r="J1006" s="267"/>
      <c r="K1006" s="267"/>
      <c r="L1006" s="268"/>
      <c r="M1006" s="275"/>
      <c r="N1006" s="267"/>
      <c r="O1006" s="267"/>
      <c r="P1006" s="275"/>
      <c r="Q1006" s="269"/>
      <c r="R1006" s="274">
        <v>1.1240000000000001</v>
      </c>
      <c r="S1006" s="270"/>
      <c r="T1006" s="271">
        <v>3.57</v>
      </c>
      <c r="U1006" s="267"/>
      <c r="V1006" s="268"/>
      <c r="W1006" s="267"/>
      <c r="X1006" s="270"/>
      <c r="Y1006" s="274"/>
      <c r="Z1006" s="290"/>
      <c r="AA1006" s="274">
        <v>0</v>
      </c>
      <c r="AB1006" s="274"/>
      <c r="AC1006" s="274">
        <v>0</v>
      </c>
      <c r="AD1006" s="265"/>
      <c r="AE1006" s="274"/>
      <c r="AF1006" s="274"/>
      <c r="AG1006" s="275"/>
      <c r="AH1006" s="274"/>
      <c r="AI1006" s="274"/>
      <c r="AJ1006" s="275"/>
      <c r="AK1006" s="270"/>
      <c r="AL1006" s="274"/>
      <c r="AM1006" s="275"/>
      <c r="AN1006" s="274"/>
      <c r="AO1006" s="275"/>
      <c r="AP1006" s="274"/>
      <c r="AQ1006" s="277">
        <f t="shared" si="142"/>
        <v>8</v>
      </c>
      <c r="AR1006" s="275" t="s">
        <v>1322</v>
      </c>
      <c r="AS1006" s="267"/>
      <c r="AT1006" s="273" t="s">
        <v>1823</v>
      </c>
      <c r="AU1006" s="272"/>
      <c r="AV1006" s="267" t="s">
        <v>1541</v>
      </c>
      <c r="AW1006" s="268"/>
      <c r="AX1006" s="273"/>
      <c r="AY1006" s="273"/>
      <c r="AZ1006" s="275"/>
      <c r="BA1006" s="268"/>
      <c r="BB1006" s="268"/>
      <c r="BC1006" s="268"/>
      <c r="BD1006" s="268"/>
      <c r="BE1006" s="267"/>
      <c r="BF1006" s="275"/>
      <c r="BG1006" s="275"/>
      <c r="BH1006" s="275"/>
      <c r="BI1006" s="275"/>
      <c r="BJ1006" s="278">
        <v>45894</v>
      </c>
      <c r="BK1006" s="279">
        <v>45895</v>
      </c>
      <c r="BL1006" s="431" t="s">
        <v>5657</v>
      </c>
      <c r="BM1006" s="272" t="s">
        <v>5375</v>
      </c>
      <c r="BN1006" s="422">
        <v>2</v>
      </c>
      <c r="BO1006" s="422">
        <v>7</v>
      </c>
      <c r="BP1006" s="303"/>
      <c r="BQ1006" s="293">
        <v>45891</v>
      </c>
      <c r="BR1006" s="284" t="s">
        <v>5658</v>
      </c>
      <c r="BS1006" s="280" t="str">
        <f>IF(_DBcomps[[#This Row],[Problem]]="","Yes","No")</f>
        <v>Yes</v>
      </c>
      <c r="BT1006" s="1083"/>
      <c r="BU1006" s="273"/>
      <c r="BV1006" s="273">
        <v>1</v>
      </c>
      <c r="BW1006" s="273"/>
      <c r="BX1006" s="273">
        <v>2</v>
      </c>
      <c r="BY1006" s="279" t="s">
        <v>1276</v>
      </c>
      <c r="BZ1006" s="267"/>
      <c r="CA1006" s="279"/>
      <c r="CB1006" s="279"/>
      <c r="CC1006" s="279"/>
      <c r="CD1006" s="1283"/>
      <c r="CE1006" s="245"/>
      <c r="CF1006" s="245"/>
      <c r="CG1006" s="245"/>
    </row>
    <row r="1007" spans="1:85">
      <c r="A1007" s="265" t="s">
        <v>77</v>
      </c>
      <c r="B1007" s="2" t="s">
        <v>1821</v>
      </c>
      <c r="C1007" s="2" t="s">
        <v>503</v>
      </c>
      <c r="D1007" s="265" t="s">
        <v>5660</v>
      </c>
      <c r="E1007" s="265">
        <v>45894</v>
      </c>
      <c r="F1007" s="266" t="str">
        <f>IF(_DBcomps[[#This Row],[Lab RTS]]="","No","Yes")</f>
        <v>Yes</v>
      </c>
      <c r="G1007" s="267">
        <v>87.64</v>
      </c>
      <c r="H1007" s="267"/>
      <c r="I1007" s="267"/>
      <c r="J1007" s="267"/>
      <c r="K1007" s="267"/>
      <c r="L1007" s="268"/>
      <c r="M1007" s="275"/>
      <c r="N1007" s="267"/>
      <c r="O1007" s="267"/>
      <c r="P1007" s="275"/>
      <c r="Q1007" s="269"/>
      <c r="R1007" s="274">
        <v>1.125</v>
      </c>
      <c r="S1007" s="270"/>
      <c r="T1007" s="271">
        <v>3.59</v>
      </c>
      <c r="U1007" s="267"/>
      <c r="V1007" s="268"/>
      <c r="W1007" s="267"/>
      <c r="X1007" s="270"/>
      <c r="Y1007" s="274"/>
      <c r="Z1007" s="290"/>
      <c r="AA1007" s="274">
        <v>0</v>
      </c>
      <c r="AB1007" s="274"/>
      <c r="AC1007" s="274">
        <v>0</v>
      </c>
      <c r="AD1007" s="265"/>
      <c r="AE1007" s="274"/>
      <c r="AF1007" s="274"/>
      <c r="AG1007" s="275"/>
      <c r="AH1007" s="274"/>
      <c r="AI1007" s="274"/>
      <c r="AJ1007" s="275"/>
      <c r="AK1007" s="270"/>
      <c r="AL1007" s="274"/>
      <c r="AM1007" s="275"/>
      <c r="AN1007" s="274"/>
      <c r="AO1007" s="275"/>
      <c r="AP1007" s="274"/>
      <c r="AQ1007" s="277">
        <f t="shared" si="142"/>
        <v>8</v>
      </c>
      <c r="AR1007" s="275" t="s">
        <v>1322</v>
      </c>
      <c r="AS1007" s="267"/>
      <c r="AT1007" s="273" t="s">
        <v>1823</v>
      </c>
      <c r="AU1007" s="272"/>
      <c r="AV1007" s="267" t="s">
        <v>1541</v>
      </c>
      <c r="AW1007" s="268"/>
      <c r="AX1007" s="273"/>
      <c r="AY1007" s="273"/>
      <c r="AZ1007" s="275"/>
      <c r="BA1007" s="268"/>
      <c r="BB1007" s="268"/>
      <c r="BC1007" s="268"/>
      <c r="BD1007" s="268"/>
      <c r="BE1007" s="267"/>
      <c r="BF1007" s="275"/>
      <c r="BG1007" s="275"/>
      <c r="BH1007" s="275"/>
      <c r="BI1007" s="275"/>
      <c r="BJ1007" s="278">
        <v>45894</v>
      </c>
      <c r="BK1007" s="279">
        <v>45895</v>
      </c>
      <c r="BL1007" s="431" t="s">
        <v>5659</v>
      </c>
      <c r="BM1007" s="272" t="s">
        <v>5375</v>
      </c>
      <c r="BN1007" s="422">
        <v>2</v>
      </c>
      <c r="BO1007" s="422">
        <v>7</v>
      </c>
      <c r="BP1007" s="303"/>
      <c r="BQ1007" s="293">
        <v>45891</v>
      </c>
      <c r="BR1007" s="284" t="s">
        <v>3046</v>
      </c>
      <c r="BS1007" s="280" t="str">
        <f>IF(_DBcomps[[#This Row],[Problem]]="","Yes","No")</f>
        <v>Yes</v>
      </c>
      <c r="BT1007" s="1083"/>
      <c r="BU1007" s="273"/>
      <c r="BV1007" s="273">
        <v>1</v>
      </c>
      <c r="BW1007" s="273"/>
      <c r="BX1007" s="273">
        <v>2</v>
      </c>
      <c r="BY1007" s="279" t="s">
        <v>1276</v>
      </c>
      <c r="BZ1007" s="267"/>
      <c r="CA1007" s="279"/>
      <c r="CB1007" s="279"/>
      <c r="CC1007" s="279"/>
      <c r="CD1007" s="1283"/>
      <c r="CE1007" s="245"/>
      <c r="CF1007" s="245"/>
      <c r="CG1007" s="245"/>
    </row>
    <row r="1008" spans="1:85">
      <c r="A1008" s="265" t="s">
        <v>77</v>
      </c>
      <c r="B1008" s="2" t="s">
        <v>1821</v>
      </c>
      <c r="C1008" s="2" t="s">
        <v>503</v>
      </c>
      <c r="D1008" s="265" t="s">
        <v>5696</v>
      </c>
      <c r="E1008" s="265">
        <v>45895</v>
      </c>
      <c r="F1008" s="266" t="str">
        <f>IF(_DBcomps[[#This Row],[Lab RTS]]="","No","Yes")</f>
        <v>Yes</v>
      </c>
      <c r="G1008" s="267">
        <v>87.34</v>
      </c>
      <c r="H1008" s="267"/>
      <c r="I1008" s="267"/>
      <c r="J1008" s="267"/>
      <c r="K1008" s="267"/>
      <c r="L1008" s="268"/>
      <c r="M1008" s="275"/>
      <c r="N1008" s="267"/>
      <c r="O1008" s="267"/>
      <c r="P1008" s="275"/>
      <c r="Q1008" s="269"/>
      <c r="R1008" s="274">
        <v>1.1240000000000001</v>
      </c>
      <c r="S1008" s="270"/>
      <c r="T1008" s="271">
        <v>3.46</v>
      </c>
      <c r="U1008" s="267"/>
      <c r="V1008" s="268"/>
      <c r="W1008" s="267"/>
      <c r="X1008" s="270"/>
      <c r="Y1008" s="274"/>
      <c r="Z1008" s="290"/>
      <c r="AA1008" s="274">
        <v>0</v>
      </c>
      <c r="AB1008" s="274"/>
      <c r="AC1008" s="274">
        <v>0</v>
      </c>
      <c r="AD1008" s="265"/>
      <c r="AE1008" s="274"/>
      <c r="AF1008" s="274"/>
      <c r="AG1008" s="275"/>
      <c r="AH1008" s="274"/>
      <c r="AI1008" s="274"/>
      <c r="AJ1008" s="275"/>
      <c r="AK1008" s="270"/>
      <c r="AL1008" s="274"/>
      <c r="AM1008" s="275"/>
      <c r="AN1008" s="274"/>
      <c r="AO1008" s="275"/>
      <c r="AP1008" s="274"/>
      <c r="AQ1008" s="277">
        <f t="shared" ref="AQ1008:AQ1012" si="143">MONTH(E1008)</f>
        <v>8</v>
      </c>
      <c r="AR1008" s="275" t="s">
        <v>1322</v>
      </c>
      <c r="AS1008" s="267"/>
      <c r="AT1008" s="273" t="s">
        <v>1823</v>
      </c>
      <c r="AU1008" s="272"/>
      <c r="AV1008" s="267" t="s">
        <v>1541</v>
      </c>
      <c r="AW1008" s="268"/>
      <c r="AX1008" s="273"/>
      <c r="AY1008" s="273"/>
      <c r="AZ1008" s="275"/>
      <c r="BA1008" s="268"/>
      <c r="BB1008" s="268"/>
      <c r="BC1008" s="268"/>
      <c r="BD1008" s="268"/>
      <c r="BE1008" s="267"/>
      <c r="BF1008" s="275"/>
      <c r="BG1008" s="275"/>
      <c r="BH1008" s="275"/>
      <c r="BI1008" s="275"/>
      <c r="BJ1008" s="278">
        <v>45895</v>
      </c>
      <c r="BK1008" s="279">
        <v>45895</v>
      </c>
      <c r="BL1008" s="431" t="s">
        <v>5697</v>
      </c>
      <c r="BM1008" s="272" t="s">
        <v>5375</v>
      </c>
      <c r="BN1008" s="422">
        <v>2</v>
      </c>
      <c r="BO1008" s="422">
        <v>7</v>
      </c>
      <c r="BP1008" s="303"/>
      <c r="BQ1008" s="293">
        <v>45891</v>
      </c>
      <c r="BR1008" s="284" t="s">
        <v>1667</v>
      </c>
      <c r="BS1008" s="280" t="str">
        <f>IF(_DBcomps[[#This Row],[Problem]]="","Yes","No")</f>
        <v>Yes</v>
      </c>
      <c r="BT1008" s="1083"/>
      <c r="BU1008" s="273"/>
      <c r="BV1008" s="273">
        <v>1</v>
      </c>
      <c r="BW1008" s="273"/>
      <c r="BX1008" s="273">
        <v>2</v>
      </c>
      <c r="BY1008" s="279" t="s">
        <v>1276</v>
      </c>
      <c r="BZ1008" s="267"/>
      <c r="CA1008" s="279"/>
      <c r="CB1008" s="279"/>
      <c r="CC1008" s="279"/>
      <c r="CD1008" s="1283"/>
      <c r="CE1008" s="245"/>
      <c r="CF1008" s="245"/>
      <c r="CG1008" s="245"/>
    </row>
    <row r="1009" spans="1:85">
      <c r="A1009" s="265" t="s">
        <v>77</v>
      </c>
      <c r="B1009" s="2" t="s">
        <v>1821</v>
      </c>
      <c r="C1009" s="2" t="s">
        <v>503</v>
      </c>
      <c r="D1009" s="265" t="s">
        <v>5699</v>
      </c>
      <c r="E1009" s="265">
        <v>45895</v>
      </c>
      <c r="F1009" s="266" t="str">
        <f>IF(_DBcomps[[#This Row],[Lab RTS]]="","No","Yes")</f>
        <v>Yes</v>
      </c>
      <c r="G1009" s="267">
        <v>88.69</v>
      </c>
      <c r="H1009" s="267"/>
      <c r="I1009" s="267"/>
      <c r="J1009" s="267"/>
      <c r="K1009" s="267"/>
      <c r="L1009" s="268"/>
      <c r="M1009" s="275"/>
      <c r="N1009" s="267"/>
      <c r="O1009" s="267"/>
      <c r="P1009" s="275"/>
      <c r="Q1009" s="269"/>
      <c r="R1009" s="274">
        <v>1.1240000000000001</v>
      </c>
      <c r="S1009" s="270"/>
      <c r="T1009" s="271">
        <v>3.57</v>
      </c>
      <c r="U1009" s="267"/>
      <c r="V1009" s="268"/>
      <c r="W1009" s="267"/>
      <c r="X1009" s="270"/>
      <c r="Y1009" s="274"/>
      <c r="Z1009" s="290"/>
      <c r="AA1009" s="274">
        <v>0</v>
      </c>
      <c r="AB1009" s="274"/>
      <c r="AC1009" s="274">
        <v>0</v>
      </c>
      <c r="AD1009" s="265"/>
      <c r="AE1009" s="274"/>
      <c r="AF1009" s="274"/>
      <c r="AG1009" s="275"/>
      <c r="AH1009" s="274"/>
      <c r="AI1009" s="274"/>
      <c r="AJ1009" s="275"/>
      <c r="AK1009" s="270"/>
      <c r="AL1009" s="274"/>
      <c r="AM1009" s="275"/>
      <c r="AN1009" s="274"/>
      <c r="AO1009" s="275"/>
      <c r="AP1009" s="274"/>
      <c r="AQ1009" s="277">
        <f t="shared" si="143"/>
        <v>8</v>
      </c>
      <c r="AR1009" s="275" t="s">
        <v>1322</v>
      </c>
      <c r="AS1009" s="267"/>
      <c r="AT1009" s="273" t="s">
        <v>1823</v>
      </c>
      <c r="AU1009" s="272"/>
      <c r="AV1009" s="267" t="s">
        <v>1541</v>
      </c>
      <c r="AW1009" s="268"/>
      <c r="AX1009" s="273"/>
      <c r="AY1009" s="273"/>
      <c r="AZ1009" s="275"/>
      <c r="BA1009" s="268"/>
      <c r="BB1009" s="268"/>
      <c r="BC1009" s="268"/>
      <c r="BD1009" s="268"/>
      <c r="BE1009" s="267"/>
      <c r="BF1009" s="275"/>
      <c r="BG1009" s="275"/>
      <c r="BH1009" s="275"/>
      <c r="BI1009" s="275"/>
      <c r="BJ1009" s="278">
        <v>45895</v>
      </c>
      <c r="BK1009" s="279">
        <v>45895</v>
      </c>
      <c r="BL1009" s="431" t="s">
        <v>5698</v>
      </c>
      <c r="BM1009" s="272" t="s">
        <v>5375</v>
      </c>
      <c r="BN1009" s="422">
        <v>2</v>
      </c>
      <c r="BO1009" s="422">
        <v>7</v>
      </c>
      <c r="BP1009" s="303"/>
      <c r="BQ1009" s="293">
        <v>45894</v>
      </c>
      <c r="BR1009" s="284" t="s">
        <v>4079</v>
      </c>
      <c r="BS1009" s="280" t="str">
        <f>IF(_DBcomps[[#This Row],[Problem]]="","Yes","No")</f>
        <v>Yes</v>
      </c>
      <c r="BT1009" s="1083"/>
      <c r="BU1009" s="273"/>
      <c r="BV1009" s="273">
        <v>1</v>
      </c>
      <c r="BW1009" s="273"/>
      <c r="BX1009" s="273">
        <v>2</v>
      </c>
      <c r="BY1009" s="279" t="s">
        <v>1276</v>
      </c>
      <c r="BZ1009" s="267"/>
      <c r="CA1009" s="279"/>
      <c r="CB1009" s="279"/>
      <c r="CC1009" s="279"/>
      <c r="CD1009" s="1283"/>
      <c r="CE1009" s="245"/>
      <c r="CF1009" s="245"/>
      <c r="CG1009" s="245"/>
    </row>
    <row r="1010" spans="1:85">
      <c r="A1010" s="265" t="s">
        <v>77</v>
      </c>
      <c r="B1010" s="2" t="s">
        <v>1821</v>
      </c>
      <c r="C1010" s="2" t="s">
        <v>503</v>
      </c>
      <c r="D1010" s="265" t="s">
        <v>5700</v>
      </c>
      <c r="E1010" s="265">
        <v>45895</v>
      </c>
      <c r="F1010" s="266" t="str">
        <f>IF(_DBcomps[[#This Row],[Lab RTS]]="","No","Yes")</f>
        <v>Yes</v>
      </c>
      <c r="G1010" s="267">
        <v>87.23</v>
      </c>
      <c r="H1010" s="267"/>
      <c r="I1010" s="267"/>
      <c r="J1010" s="267"/>
      <c r="K1010" s="267"/>
      <c r="L1010" s="268"/>
      <c r="M1010" s="275"/>
      <c r="N1010" s="267"/>
      <c r="O1010" s="267"/>
      <c r="P1010" s="275"/>
      <c r="Q1010" s="269"/>
      <c r="R1010" s="274">
        <v>1.1200000000000001</v>
      </c>
      <c r="S1010" s="270"/>
      <c r="T1010" s="271">
        <v>3.61</v>
      </c>
      <c r="U1010" s="267"/>
      <c r="V1010" s="268"/>
      <c r="W1010" s="267"/>
      <c r="X1010" s="270"/>
      <c r="Y1010" s="274"/>
      <c r="Z1010" s="290"/>
      <c r="AA1010" s="274">
        <v>0</v>
      </c>
      <c r="AB1010" s="274"/>
      <c r="AC1010" s="274">
        <v>0</v>
      </c>
      <c r="AD1010" s="265"/>
      <c r="AE1010" s="274"/>
      <c r="AF1010" s="274"/>
      <c r="AG1010" s="275"/>
      <c r="AH1010" s="274"/>
      <c r="AI1010" s="274"/>
      <c r="AJ1010" s="275"/>
      <c r="AK1010" s="270"/>
      <c r="AL1010" s="274"/>
      <c r="AM1010" s="275"/>
      <c r="AN1010" s="274"/>
      <c r="AO1010" s="275"/>
      <c r="AP1010" s="274"/>
      <c r="AQ1010" s="277">
        <f t="shared" si="143"/>
        <v>8</v>
      </c>
      <c r="AR1010" s="275" t="s">
        <v>1322</v>
      </c>
      <c r="AS1010" s="267"/>
      <c r="AT1010" s="273" t="s">
        <v>1823</v>
      </c>
      <c r="AU1010" s="272"/>
      <c r="AV1010" s="267" t="s">
        <v>1541</v>
      </c>
      <c r="AW1010" s="268"/>
      <c r="AX1010" s="273"/>
      <c r="AY1010" s="273"/>
      <c r="AZ1010" s="275"/>
      <c r="BA1010" s="268"/>
      <c r="BB1010" s="268"/>
      <c r="BC1010" s="268"/>
      <c r="BD1010" s="268"/>
      <c r="BE1010" s="267"/>
      <c r="BF1010" s="275"/>
      <c r="BG1010" s="275"/>
      <c r="BH1010" s="275"/>
      <c r="BI1010" s="275"/>
      <c r="BJ1010" s="278">
        <v>45895</v>
      </c>
      <c r="BK1010" s="279">
        <v>45895</v>
      </c>
      <c r="BL1010" s="431" t="s">
        <v>5701</v>
      </c>
      <c r="BM1010" s="272" t="s">
        <v>5375</v>
      </c>
      <c r="BN1010" s="422">
        <v>2</v>
      </c>
      <c r="BO1010" s="422">
        <v>7</v>
      </c>
      <c r="BP1010" s="303"/>
      <c r="BQ1010" s="293">
        <v>45895</v>
      </c>
      <c r="BR1010" s="284" t="s">
        <v>5702</v>
      </c>
      <c r="BS1010" s="280" t="str">
        <f>IF(_DBcomps[[#This Row],[Problem]]="","Yes","No")</f>
        <v>Yes</v>
      </c>
      <c r="BT1010" s="1083"/>
      <c r="BU1010" s="273"/>
      <c r="BV1010" s="273">
        <v>1</v>
      </c>
      <c r="BW1010" s="273"/>
      <c r="BX1010" s="273">
        <v>2</v>
      </c>
      <c r="BY1010" s="279" t="s">
        <v>1276</v>
      </c>
      <c r="BZ1010" s="267"/>
      <c r="CA1010" s="279"/>
      <c r="CB1010" s="279"/>
      <c r="CC1010" s="279"/>
      <c r="CD1010" s="1283"/>
      <c r="CE1010" s="245"/>
      <c r="CF1010" s="245"/>
      <c r="CG1010" s="245"/>
    </row>
    <row r="1011" spans="1:85">
      <c r="A1011" s="265" t="s">
        <v>77</v>
      </c>
      <c r="B1011" s="2" t="s">
        <v>1821</v>
      </c>
      <c r="C1011" s="2" t="s">
        <v>503</v>
      </c>
      <c r="D1011" s="265" t="s">
        <v>5704</v>
      </c>
      <c r="E1011" s="265">
        <v>45896</v>
      </c>
      <c r="F1011" s="266" t="str">
        <f>IF(_DBcomps[[#This Row],[Lab RTS]]="","No","Yes")</f>
        <v>Yes</v>
      </c>
      <c r="G1011" s="267">
        <v>87.1</v>
      </c>
      <c r="H1011" s="267"/>
      <c r="I1011" s="267"/>
      <c r="J1011" s="267"/>
      <c r="K1011" s="267"/>
      <c r="L1011" s="268"/>
      <c r="M1011" s="275"/>
      <c r="N1011" s="267"/>
      <c r="O1011" s="267"/>
      <c r="P1011" s="275"/>
      <c r="Q1011" s="269"/>
      <c r="R1011" s="274">
        <v>1.1220000000000001</v>
      </c>
      <c r="S1011" s="270"/>
      <c r="T1011" s="271">
        <v>3.39</v>
      </c>
      <c r="U1011" s="267"/>
      <c r="V1011" s="268"/>
      <c r="W1011" s="267"/>
      <c r="X1011" s="270"/>
      <c r="Y1011" s="274"/>
      <c r="Z1011" s="290"/>
      <c r="AA1011" s="274">
        <v>0</v>
      </c>
      <c r="AB1011" s="274"/>
      <c r="AC1011" s="274">
        <v>0</v>
      </c>
      <c r="AD1011" s="265"/>
      <c r="AE1011" s="274"/>
      <c r="AF1011" s="274"/>
      <c r="AG1011" s="275"/>
      <c r="AH1011" s="274"/>
      <c r="AI1011" s="274"/>
      <c r="AJ1011" s="275"/>
      <c r="AK1011" s="270"/>
      <c r="AL1011" s="274"/>
      <c r="AM1011" s="275"/>
      <c r="AN1011" s="274"/>
      <c r="AO1011" s="275"/>
      <c r="AP1011" s="274"/>
      <c r="AQ1011" s="277">
        <f t="shared" si="143"/>
        <v>8</v>
      </c>
      <c r="AR1011" s="275" t="s">
        <v>1322</v>
      </c>
      <c r="AS1011" s="267"/>
      <c r="AT1011" s="273" t="s">
        <v>1823</v>
      </c>
      <c r="AU1011" s="272"/>
      <c r="AV1011" s="267" t="s">
        <v>1541</v>
      </c>
      <c r="AW1011" s="268"/>
      <c r="AX1011" s="273"/>
      <c r="AY1011" s="273"/>
      <c r="AZ1011" s="275"/>
      <c r="BA1011" s="268"/>
      <c r="BB1011" s="268"/>
      <c r="BC1011" s="268"/>
      <c r="BD1011" s="268"/>
      <c r="BE1011" s="267"/>
      <c r="BF1011" s="275"/>
      <c r="BG1011" s="275"/>
      <c r="BH1011" s="275"/>
      <c r="BI1011" s="275"/>
      <c r="BJ1011" s="278">
        <v>45896</v>
      </c>
      <c r="BK1011" s="279">
        <v>45896</v>
      </c>
      <c r="BL1011" s="431" t="s">
        <v>5703</v>
      </c>
      <c r="BM1011" s="272" t="s">
        <v>5375</v>
      </c>
      <c r="BN1011" s="422">
        <v>2</v>
      </c>
      <c r="BO1011" s="422">
        <v>7</v>
      </c>
      <c r="BP1011" s="303"/>
      <c r="BQ1011" s="293">
        <v>45895</v>
      </c>
      <c r="BR1011" s="284" t="s">
        <v>3046</v>
      </c>
      <c r="BS1011" s="280" t="str">
        <f>IF(_DBcomps[[#This Row],[Problem]]="","Yes","No")</f>
        <v>Yes</v>
      </c>
      <c r="BT1011" s="1083"/>
      <c r="BU1011" s="273"/>
      <c r="BV1011" s="273">
        <v>1</v>
      </c>
      <c r="BW1011" s="273"/>
      <c r="BX1011" s="273">
        <v>2</v>
      </c>
      <c r="BY1011" s="279" t="s">
        <v>1276</v>
      </c>
      <c r="BZ1011" s="267"/>
      <c r="CA1011" s="279"/>
      <c r="CB1011" s="279"/>
      <c r="CC1011" s="279"/>
      <c r="CD1011" s="1283"/>
      <c r="CE1011" s="245"/>
      <c r="CF1011" s="245"/>
      <c r="CG1011" s="245"/>
    </row>
    <row r="1012" spans="1:85">
      <c r="A1012" s="265" t="s">
        <v>77</v>
      </c>
      <c r="B1012" s="2" t="s">
        <v>5706</v>
      </c>
      <c r="C1012" s="2" t="s">
        <v>503</v>
      </c>
      <c r="D1012" s="265" t="s">
        <v>5707</v>
      </c>
      <c r="E1012" s="265">
        <v>45896</v>
      </c>
      <c r="F1012" s="266" t="str">
        <f>IF(_DBcomps[[#This Row],[Lab RTS]]="","No","Yes")</f>
        <v>Yes</v>
      </c>
      <c r="G1012" s="267">
        <v>88.95</v>
      </c>
      <c r="H1012" s="267"/>
      <c r="I1012" s="267"/>
      <c r="J1012" s="267"/>
      <c r="K1012" s="267"/>
      <c r="L1012" s="268"/>
      <c r="M1012" s="275"/>
      <c r="N1012" s="267"/>
      <c r="O1012" s="267"/>
      <c r="P1012" s="275"/>
      <c r="Q1012" s="269"/>
      <c r="R1012" s="274">
        <v>1.121</v>
      </c>
      <c r="S1012" s="270"/>
      <c r="T1012" s="271">
        <v>3.5</v>
      </c>
      <c r="U1012" s="267"/>
      <c r="V1012" s="268"/>
      <c r="W1012" s="267"/>
      <c r="X1012" s="270"/>
      <c r="Y1012" s="274"/>
      <c r="Z1012" s="290"/>
      <c r="AA1012" s="274">
        <v>0</v>
      </c>
      <c r="AB1012" s="274"/>
      <c r="AC1012" s="274">
        <v>0</v>
      </c>
      <c r="AD1012" s="265"/>
      <c r="AE1012" s="274"/>
      <c r="AF1012" s="274"/>
      <c r="AG1012" s="275"/>
      <c r="AH1012" s="274"/>
      <c r="AI1012" s="274"/>
      <c r="AJ1012" s="275"/>
      <c r="AK1012" s="270"/>
      <c r="AL1012" s="274"/>
      <c r="AM1012" s="275"/>
      <c r="AN1012" s="274"/>
      <c r="AO1012" s="275"/>
      <c r="AP1012" s="274"/>
      <c r="AQ1012" s="277">
        <f t="shared" si="143"/>
        <v>8</v>
      </c>
      <c r="AR1012" s="275" t="s">
        <v>1322</v>
      </c>
      <c r="AS1012" s="267"/>
      <c r="AT1012" s="273" t="s">
        <v>1823</v>
      </c>
      <c r="AU1012" s="272"/>
      <c r="AV1012" s="267" t="s">
        <v>1541</v>
      </c>
      <c r="AW1012" s="268"/>
      <c r="AX1012" s="273"/>
      <c r="AY1012" s="273"/>
      <c r="AZ1012" s="275"/>
      <c r="BA1012" s="268"/>
      <c r="BB1012" s="268"/>
      <c r="BC1012" s="268"/>
      <c r="BD1012" s="268"/>
      <c r="BE1012" s="267"/>
      <c r="BF1012" s="275"/>
      <c r="BG1012" s="275"/>
      <c r="BH1012" s="275"/>
      <c r="BI1012" s="275"/>
      <c r="BJ1012" s="278">
        <v>45896</v>
      </c>
      <c r="BK1012" s="279">
        <v>45897</v>
      </c>
      <c r="BL1012" s="431" t="s">
        <v>5708</v>
      </c>
      <c r="BM1012" s="272" t="s">
        <v>5375</v>
      </c>
      <c r="BN1012" s="422">
        <v>2</v>
      </c>
      <c r="BO1012" s="422">
        <v>7</v>
      </c>
      <c r="BP1012" s="303"/>
      <c r="BQ1012" s="293">
        <v>45895</v>
      </c>
      <c r="BR1012" s="284" t="s">
        <v>4940</v>
      </c>
      <c r="BS1012" s="280" t="str">
        <f>IF(_DBcomps[[#This Row],[Problem]]="","Yes","No")</f>
        <v>Yes</v>
      </c>
      <c r="BT1012" s="1083"/>
      <c r="BU1012" s="273"/>
      <c r="BV1012" s="273">
        <v>1</v>
      </c>
      <c r="BW1012" s="273"/>
      <c r="BX1012" s="273">
        <v>2</v>
      </c>
      <c r="BY1012" s="279" t="s">
        <v>1276</v>
      </c>
      <c r="BZ1012" s="267"/>
      <c r="CA1012" s="279"/>
      <c r="CB1012" s="279"/>
      <c r="CC1012" s="279"/>
      <c r="CD1012" s="1283"/>
      <c r="CE1012" s="245"/>
      <c r="CF1012" s="245"/>
      <c r="CG1012" s="245"/>
    </row>
    <row r="1013" spans="1:85">
      <c r="A1013" s="265" t="s">
        <v>77</v>
      </c>
      <c r="B1013" s="2" t="s">
        <v>5706</v>
      </c>
      <c r="C1013" s="2" t="s">
        <v>503</v>
      </c>
      <c r="D1013" s="265" t="s">
        <v>5782</v>
      </c>
      <c r="E1013" s="265">
        <v>45897</v>
      </c>
      <c r="F1013" s="266" t="str">
        <f>IF(_DBcomps[[#This Row],[Lab RTS]]="","No","Yes")</f>
        <v>Yes</v>
      </c>
      <c r="G1013" s="267">
        <v>88.8</v>
      </c>
      <c r="H1013" s="267"/>
      <c r="I1013" s="267"/>
      <c r="J1013" s="267"/>
      <c r="K1013" s="267"/>
      <c r="L1013" s="268"/>
      <c r="M1013" s="275"/>
      <c r="N1013" s="267"/>
      <c r="O1013" s="267"/>
      <c r="P1013" s="275"/>
      <c r="Q1013" s="269"/>
      <c r="R1013" s="274">
        <v>1.1240000000000001</v>
      </c>
      <c r="S1013" s="270"/>
      <c r="T1013" s="271">
        <v>3.54</v>
      </c>
      <c r="U1013" s="267"/>
      <c r="V1013" s="268"/>
      <c r="W1013" s="267"/>
      <c r="X1013" s="270"/>
      <c r="Y1013" s="274"/>
      <c r="Z1013" s="290"/>
      <c r="AA1013" s="274">
        <v>0</v>
      </c>
      <c r="AB1013" s="274"/>
      <c r="AC1013" s="274">
        <v>0</v>
      </c>
      <c r="AD1013" s="265"/>
      <c r="AE1013" s="274"/>
      <c r="AF1013" s="274"/>
      <c r="AG1013" s="275"/>
      <c r="AH1013" s="274"/>
      <c r="AI1013" s="274"/>
      <c r="AJ1013" s="275"/>
      <c r="AK1013" s="270"/>
      <c r="AL1013" s="274"/>
      <c r="AM1013" s="275"/>
      <c r="AN1013" s="274"/>
      <c r="AO1013" s="275"/>
      <c r="AP1013" s="274"/>
      <c r="AQ1013" s="277">
        <f t="shared" ref="AQ1013" si="144">MONTH(E1013)</f>
        <v>8</v>
      </c>
      <c r="AR1013" s="275" t="s">
        <v>1322</v>
      </c>
      <c r="AS1013" s="267"/>
      <c r="AT1013" s="273" t="s">
        <v>1823</v>
      </c>
      <c r="AU1013" s="272"/>
      <c r="AV1013" s="267" t="s">
        <v>5418</v>
      </c>
      <c r="AW1013" s="268"/>
      <c r="AX1013" s="273"/>
      <c r="AY1013" s="273"/>
      <c r="AZ1013" s="275"/>
      <c r="BA1013" s="268"/>
      <c r="BB1013" s="268"/>
      <c r="BC1013" s="268"/>
      <c r="BD1013" s="268"/>
      <c r="BE1013" s="267"/>
      <c r="BF1013" s="275"/>
      <c r="BG1013" s="275"/>
      <c r="BH1013" s="275"/>
      <c r="BI1013" s="275"/>
      <c r="BJ1013" s="278">
        <v>45897</v>
      </c>
      <c r="BK1013" s="279">
        <v>45898</v>
      </c>
      <c r="BL1013" s="431" t="s">
        <v>5781</v>
      </c>
      <c r="BM1013" s="272" t="s">
        <v>5375</v>
      </c>
      <c r="BN1013" s="422">
        <v>2</v>
      </c>
      <c r="BO1013" s="422">
        <v>7</v>
      </c>
      <c r="BP1013" s="303"/>
      <c r="BQ1013" s="293">
        <v>45897</v>
      </c>
      <c r="BR1013" s="284" t="s">
        <v>5780</v>
      </c>
      <c r="BS1013" s="280" t="str">
        <f>IF(_DBcomps[[#This Row],[Problem]]="","Yes","No")</f>
        <v>Yes</v>
      </c>
      <c r="BT1013" s="1083"/>
      <c r="BU1013" s="273"/>
      <c r="BV1013" s="273">
        <v>1</v>
      </c>
      <c r="BW1013" s="273"/>
      <c r="BX1013" s="273">
        <v>2</v>
      </c>
      <c r="BY1013" s="279" t="s">
        <v>1276</v>
      </c>
      <c r="BZ1013" s="267"/>
      <c r="CA1013" s="279"/>
      <c r="CB1013" s="279"/>
      <c r="CC1013" s="279"/>
      <c r="CD1013" s="1283"/>
      <c r="CE1013" s="245"/>
      <c r="CF1013" s="245"/>
      <c r="CG1013" s="245"/>
    </row>
    <row r="1014" spans="1:85">
      <c r="A1014" s="265" t="s">
        <v>77</v>
      </c>
      <c r="B1014" s="2" t="s">
        <v>5938</v>
      </c>
      <c r="C1014" s="2" t="s">
        <v>503</v>
      </c>
      <c r="D1014" s="265" t="s">
        <v>5943</v>
      </c>
      <c r="E1014" s="265">
        <v>45904</v>
      </c>
      <c r="F1014" s="266" t="str">
        <f>IF(_DBcomps[[#This Row],[Lab RTS]]="","No","Yes")</f>
        <v>Yes</v>
      </c>
      <c r="G1014" s="267">
        <v>88.58</v>
      </c>
      <c r="H1014" s="267"/>
      <c r="I1014" s="267"/>
      <c r="J1014" s="267"/>
      <c r="K1014" s="267"/>
      <c r="L1014" s="268"/>
      <c r="M1014" s="275"/>
      <c r="N1014" s="267"/>
      <c r="O1014" s="267"/>
      <c r="P1014" s="275"/>
      <c r="Q1014" s="269"/>
      <c r="R1014" s="274">
        <v>1.121</v>
      </c>
      <c r="S1014" s="270"/>
      <c r="T1014" s="271">
        <v>3.57</v>
      </c>
      <c r="U1014" s="267"/>
      <c r="V1014" s="268"/>
      <c r="W1014" s="267"/>
      <c r="X1014" s="270"/>
      <c r="Y1014" s="274"/>
      <c r="Z1014" s="290"/>
      <c r="AA1014" s="274">
        <v>0</v>
      </c>
      <c r="AB1014" s="274"/>
      <c r="AC1014" s="274">
        <v>0</v>
      </c>
      <c r="AD1014" s="265"/>
      <c r="AE1014" s="274"/>
      <c r="AF1014" s="274"/>
      <c r="AG1014" s="275"/>
      <c r="AH1014" s="274"/>
      <c r="AI1014" s="274"/>
      <c r="AJ1014" s="275"/>
      <c r="AK1014" s="270"/>
      <c r="AL1014" s="274"/>
      <c r="AM1014" s="275"/>
      <c r="AN1014" s="274"/>
      <c r="AO1014" s="275"/>
      <c r="AP1014" s="274"/>
      <c r="AQ1014" s="277">
        <f t="shared" ref="AQ1014" si="145">MONTH(E1014)</f>
        <v>9</v>
      </c>
      <c r="AR1014" s="275" t="s">
        <v>1322</v>
      </c>
      <c r="AS1014" s="267"/>
      <c r="AT1014" s="273" t="s">
        <v>1823</v>
      </c>
      <c r="AU1014" s="272"/>
      <c r="AV1014" s="267" t="s">
        <v>1541</v>
      </c>
      <c r="AW1014" s="268"/>
      <c r="AX1014" s="273"/>
      <c r="AY1014" s="273"/>
      <c r="AZ1014" s="275"/>
      <c r="BA1014" s="268"/>
      <c r="BB1014" s="268"/>
      <c r="BC1014" s="268"/>
      <c r="BD1014" s="268"/>
      <c r="BE1014" s="267"/>
      <c r="BF1014" s="275"/>
      <c r="BG1014" s="275"/>
      <c r="BH1014" s="275"/>
      <c r="BI1014" s="275"/>
      <c r="BJ1014" s="278">
        <v>45904</v>
      </c>
      <c r="BK1014" s="279">
        <v>45905</v>
      </c>
      <c r="BL1014" s="431" t="s">
        <v>5942</v>
      </c>
      <c r="BM1014" s="272" t="s">
        <v>5375</v>
      </c>
      <c r="BN1014" s="422">
        <v>2</v>
      </c>
      <c r="BO1014" s="422">
        <v>7</v>
      </c>
      <c r="BP1014" s="303"/>
      <c r="BQ1014" s="293">
        <v>45903</v>
      </c>
      <c r="BR1014" s="284" t="s">
        <v>5941</v>
      </c>
      <c r="BS1014" s="280" t="str">
        <f>IF(_DBcomps[[#This Row],[Problem]]="","Yes","No")</f>
        <v>Yes</v>
      </c>
      <c r="BT1014" s="1083"/>
      <c r="BU1014" s="273"/>
      <c r="BV1014" s="273">
        <v>1</v>
      </c>
      <c r="BW1014" s="273"/>
      <c r="BX1014" s="273">
        <v>2</v>
      </c>
      <c r="BY1014" s="279" t="s">
        <v>1276</v>
      </c>
      <c r="BZ1014" s="267"/>
      <c r="CA1014" s="279"/>
      <c r="CB1014" s="279"/>
      <c r="CC1014" s="279"/>
      <c r="CD1014" s="1283"/>
      <c r="CE1014" s="245"/>
      <c r="CF1014" s="245"/>
      <c r="CG1014" s="245"/>
    </row>
    <row r="1015" spans="1:85">
      <c r="A1015" s="265" t="s">
        <v>77</v>
      </c>
      <c r="B1015" s="2" t="s">
        <v>5938</v>
      </c>
      <c r="C1015" s="2" t="s">
        <v>503</v>
      </c>
      <c r="D1015" s="265" t="s">
        <v>6095</v>
      </c>
      <c r="E1015" s="265">
        <v>45912</v>
      </c>
      <c r="F1015" s="266" t="str">
        <f>IF(_DBcomps[[#This Row],[Lab RTS]]="","No","Yes")</f>
        <v>Yes</v>
      </c>
      <c r="G1015" s="267">
        <v>86.85</v>
      </c>
      <c r="H1015" s="267"/>
      <c r="I1015" s="267"/>
      <c r="J1015" s="267"/>
      <c r="K1015" s="267"/>
      <c r="L1015" s="268"/>
      <c r="M1015" s="275"/>
      <c r="N1015" s="267"/>
      <c r="O1015" s="267"/>
      <c r="P1015" s="275"/>
      <c r="Q1015" s="269"/>
      <c r="R1015" s="274">
        <v>1.1240000000000001</v>
      </c>
      <c r="S1015" s="270"/>
      <c r="T1015" s="271">
        <v>3.71</v>
      </c>
      <c r="U1015" s="267"/>
      <c r="V1015" s="268"/>
      <c r="W1015" s="267"/>
      <c r="X1015" s="270"/>
      <c r="Y1015" s="274"/>
      <c r="Z1015" s="290"/>
      <c r="AA1015" s="274">
        <v>0</v>
      </c>
      <c r="AB1015" s="274"/>
      <c r="AC1015" s="274">
        <v>0</v>
      </c>
      <c r="AD1015" s="265"/>
      <c r="AE1015" s="274"/>
      <c r="AF1015" s="274"/>
      <c r="AG1015" s="275"/>
      <c r="AH1015" s="274"/>
      <c r="AI1015" s="274"/>
      <c r="AJ1015" s="275"/>
      <c r="AK1015" s="270"/>
      <c r="AL1015" s="274"/>
      <c r="AM1015" s="275"/>
      <c r="AN1015" s="274"/>
      <c r="AO1015" s="275"/>
      <c r="AP1015" s="274"/>
      <c r="AQ1015" s="277">
        <f t="shared" ref="AQ1015:AQ1021" si="146">MONTH(E1015)</f>
        <v>9</v>
      </c>
      <c r="AR1015" s="275" t="s">
        <v>1322</v>
      </c>
      <c r="AS1015" s="267"/>
      <c r="AT1015" s="273" t="s">
        <v>1823</v>
      </c>
      <c r="AU1015" s="272"/>
      <c r="AV1015" s="267" t="s">
        <v>1541</v>
      </c>
      <c r="AW1015" s="268"/>
      <c r="AX1015" s="273"/>
      <c r="AY1015" s="273"/>
      <c r="AZ1015" s="275"/>
      <c r="BA1015" s="268"/>
      <c r="BB1015" s="268"/>
      <c r="BC1015" s="268"/>
      <c r="BD1015" s="268"/>
      <c r="BE1015" s="267"/>
      <c r="BF1015" s="275"/>
      <c r="BG1015" s="275"/>
      <c r="BH1015" s="275"/>
      <c r="BI1015" s="275"/>
      <c r="BJ1015" s="278">
        <v>45912</v>
      </c>
      <c r="BK1015" s="279">
        <v>45915</v>
      </c>
      <c r="BL1015" s="431" t="s">
        <v>6096</v>
      </c>
      <c r="BM1015" s="272" t="s">
        <v>5375</v>
      </c>
      <c r="BN1015" s="422">
        <v>2</v>
      </c>
      <c r="BO1015" s="422">
        <v>7</v>
      </c>
      <c r="BP1015" s="303"/>
      <c r="BQ1015" s="293">
        <v>45911</v>
      </c>
      <c r="BR1015" s="284" t="s">
        <v>2264</v>
      </c>
      <c r="BS1015" s="280" t="str">
        <f>IF(_DBcomps[[#This Row],[Problem]]="","Yes","No")</f>
        <v>Yes</v>
      </c>
      <c r="BT1015" s="1083"/>
      <c r="BU1015" s="273"/>
      <c r="BV1015" s="273">
        <v>1</v>
      </c>
      <c r="BW1015" s="273"/>
      <c r="BX1015" s="273">
        <v>2</v>
      </c>
      <c r="BY1015" s="279" t="s">
        <v>1276</v>
      </c>
      <c r="BZ1015" s="267"/>
      <c r="CA1015" s="279"/>
      <c r="CB1015" s="279"/>
      <c r="CC1015" s="279"/>
      <c r="CD1015" s="1283"/>
      <c r="CE1015" s="245"/>
      <c r="CF1015" s="245"/>
      <c r="CG1015" s="245"/>
    </row>
    <row r="1016" spans="1:85">
      <c r="A1016" s="265" t="s">
        <v>77</v>
      </c>
      <c r="B1016" s="2" t="s">
        <v>5938</v>
      </c>
      <c r="C1016" s="2" t="s">
        <v>503</v>
      </c>
      <c r="D1016" s="265" t="s">
        <v>6234</v>
      </c>
      <c r="E1016" s="265">
        <v>45915</v>
      </c>
      <c r="F1016" s="266" t="str">
        <f>IF(_DBcomps[[#This Row],[Lab RTS]]="","No","Yes")</f>
        <v>Yes</v>
      </c>
      <c r="G1016" s="267">
        <v>87.74</v>
      </c>
      <c r="H1016" s="267"/>
      <c r="I1016" s="267"/>
      <c r="J1016" s="267"/>
      <c r="K1016" s="267"/>
      <c r="L1016" s="268"/>
      <c r="M1016" s="275"/>
      <c r="N1016" s="267"/>
      <c r="O1016" s="267"/>
      <c r="P1016" s="275"/>
      <c r="Q1016" s="269"/>
      <c r="R1016" s="274">
        <v>1.1200000000000001</v>
      </c>
      <c r="S1016" s="270"/>
      <c r="T1016" s="271">
        <v>3.54</v>
      </c>
      <c r="U1016" s="267"/>
      <c r="V1016" s="268"/>
      <c r="W1016" s="267"/>
      <c r="X1016" s="270"/>
      <c r="Y1016" s="274"/>
      <c r="Z1016" s="290"/>
      <c r="AA1016" s="274">
        <v>0</v>
      </c>
      <c r="AB1016" s="274"/>
      <c r="AC1016" s="274">
        <v>0</v>
      </c>
      <c r="AD1016" s="265"/>
      <c r="AE1016" s="274"/>
      <c r="AF1016" s="274"/>
      <c r="AG1016" s="275"/>
      <c r="AH1016" s="274"/>
      <c r="AI1016" s="274"/>
      <c r="AJ1016" s="275"/>
      <c r="AK1016" s="270"/>
      <c r="AL1016" s="274"/>
      <c r="AM1016" s="275"/>
      <c r="AN1016" s="274"/>
      <c r="AO1016" s="275"/>
      <c r="AP1016" s="274"/>
      <c r="AQ1016" s="277">
        <f t="shared" si="146"/>
        <v>9</v>
      </c>
      <c r="AR1016" s="275" t="s">
        <v>1322</v>
      </c>
      <c r="AS1016" s="267"/>
      <c r="AT1016" s="273" t="s">
        <v>1823</v>
      </c>
      <c r="AU1016" s="272"/>
      <c r="AV1016" s="267" t="s">
        <v>1541</v>
      </c>
      <c r="AW1016" s="268"/>
      <c r="AX1016" s="273"/>
      <c r="AY1016" s="273"/>
      <c r="AZ1016" s="275"/>
      <c r="BA1016" s="268"/>
      <c r="BB1016" s="268"/>
      <c r="BC1016" s="268"/>
      <c r="BD1016" s="268"/>
      <c r="BE1016" s="267"/>
      <c r="BF1016" s="275"/>
      <c r="BG1016" s="275"/>
      <c r="BH1016" s="275"/>
      <c r="BI1016" s="275"/>
      <c r="BJ1016" s="278">
        <v>45915</v>
      </c>
      <c r="BK1016" s="279">
        <v>45916</v>
      </c>
      <c r="BL1016" s="431" t="s">
        <v>6235</v>
      </c>
      <c r="BM1016" s="272" t="s">
        <v>5375</v>
      </c>
      <c r="BN1016" s="422">
        <v>2</v>
      </c>
      <c r="BO1016" s="422">
        <v>7</v>
      </c>
      <c r="BP1016" s="303"/>
      <c r="BQ1016" s="293">
        <v>45912</v>
      </c>
      <c r="BR1016" s="284" t="s">
        <v>1980</v>
      </c>
      <c r="BS1016" s="280" t="str">
        <f>IF(_DBcomps[[#This Row],[Problem]]="","Yes","No")</f>
        <v>Yes</v>
      </c>
      <c r="BT1016" s="1083"/>
      <c r="BU1016" s="273"/>
      <c r="BV1016" s="273">
        <v>1</v>
      </c>
      <c r="BW1016" s="273"/>
      <c r="BX1016" s="273">
        <v>2</v>
      </c>
      <c r="BY1016" s="279" t="s">
        <v>1276</v>
      </c>
      <c r="BZ1016" s="267"/>
      <c r="CA1016" s="279"/>
      <c r="CB1016" s="279"/>
      <c r="CC1016" s="279"/>
      <c r="CD1016" s="1283"/>
      <c r="CE1016" s="245"/>
      <c r="CF1016" s="245"/>
      <c r="CG1016" s="245"/>
    </row>
    <row r="1017" spans="1:85">
      <c r="A1017" s="265" t="s">
        <v>77</v>
      </c>
      <c r="B1017" s="2" t="s">
        <v>5938</v>
      </c>
      <c r="C1017" s="2" t="s">
        <v>503</v>
      </c>
      <c r="D1017" s="265" t="s">
        <v>6238</v>
      </c>
      <c r="E1017" s="265">
        <v>45917</v>
      </c>
      <c r="F1017" s="266" t="str">
        <f>IF(_DBcomps[[#This Row],[Lab RTS]]="","No","Yes")</f>
        <v>Yes</v>
      </c>
      <c r="G1017" s="267">
        <v>87.65</v>
      </c>
      <c r="H1017" s="267"/>
      <c r="I1017" s="267"/>
      <c r="J1017" s="267"/>
      <c r="K1017" s="267"/>
      <c r="L1017" s="268"/>
      <c r="M1017" s="275"/>
      <c r="N1017" s="267"/>
      <c r="O1017" s="267"/>
      <c r="P1017" s="275"/>
      <c r="Q1017" s="269"/>
      <c r="R1017" s="274">
        <v>1.1220000000000001</v>
      </c>
      <c r="S1017" s="270"/>
      <c r="T1017" s="271">
        <v>3.69</v>
      </c>
      <c r="U1017" s="267"/>
      <c r="V1017" s="268"/>
      <c r="W1017" s="267"/>
      <c r="X1017" s="270"/>
      <c r="Y1017" s="274"/>
      <c r="Z1017" s="290"/>
      <c r="AA1017" s="274">
        <v>0</v>
      </c>
      <c r="AB1017" s="274"/>
      <c r="AC1017" s="274">
        <v>0</v>
      </c>
      <c r="AD1017" s="265"/>
      <c r="AE1017" s="274"/>
      <c r="AF1017" s="274"/>
      <c r="AG1017" s="275"/>
      <c r="AH1017" s="274"/>
      <c r="AI1017" s="274"/>
      <c r="AJ1017" s="275"/>
      <c r="AK1017" s="270"/>
      <c r="AL1017" s="274"/>
      <c r="AM1017" s="275"/>
      <c r="AN1017" s="274"/>
      <c r="AO1017" s="275"/>
      <c r="AP1017" s="274"/>
      <c r="AQ1017" s="277">
        <f t="shared" si="146"/>
        <v>9</v>
      </c>
      <c r="AR1017" s="275" t="s">
        <v>1322</v>
      </c>
      <c r="AS1017" s="267"/>
      <c r="AT1017" s="273" t="s">
        <v>1823</v>
      </c>
      <c r="AU1017" s="272"/>
      <c r="AV1017" s="267" t="s">
        <v>1541</v>
      </c>
      <c r="AW1017" s="268"/>
      <c r="AX1017" s="273"/>
      <c r="AY1017" s="273"/>
      <c r="AZ1017" s="275"/>
      <c r="BA1017" s="268"/>
      <c r="BB1017" s="268"/>
      <c r="BC1017" s="268"/>
      <c r="BD1017" s="268"/>
      <c r="BE1017" s="267"/>
      <c r="BF1017" s="275"/>
      <c r="BG1017" s="275"/>
      <c r="BH1017" s="275"/>
      <c r="BI1017" s="275"/>
      <c r="BJ1017" s="278">
        <v>45917</v>
      </c>
      <c r="BK1017" s="279">
        <v>45917</v>
      </c>
      <c r="BL1017" s="431" t="s">
        <v>6237</v>
      </c>
      <c r="BM1017" s="272" t="s">
        <v>5375</v>
      </c>
      <c r="BN1017" s="422">
        <v>2</v>
      </c>
      <c r="BO1017" s="422">
        <v>7</v>
      </c>
      <c r="BP1017" s="303"/>
      <c r="BQ1017" s="293">
        <v>45913</v>
      </c>
      <c r="BR1017" s="284" t="s">
        <v>6236</v>
      </c>
      <c r="BS1017" s="280" t="str">
        <f>IF(_DBcomps[[#This Row],[Problem]]="","Yes","No")</f>
        <v>Yes</v>
      </c>
      <c r="BT1017" s="1083"/>
      <c r="BU1017" s="273"/>
      <c r="BV1017" s="273">
        <v>1</v>
      </c>
      <c r="BW1017" s="273"/>
      <c r="BX1017" s="273">
        <v>2</v>
      </c>
      <c r="BY1017" s="279" t="s">
        <v>1276</v>
      </c>
      <c r="BZ1017" s="267"/>
      <c r="CA1017" s="279"/>
      <c r="CB1017" s="279"/>
      <c r="CC1017" s="279"/>
      <c r="CD1017" s="1283"/>
      <c r="CE1017" s="245"/>
      <c r="CF1017" s="245"/>
      <c r="CG1017" s="245"/>
    </row>
    <row r="1018" spans="1:85">
      <c r="A1018" s="265" t="s">
        <v>77</v>
      </c>
      <c r="B1018" s="2" t="s">
        <v>5938</v>
      </c>
      <c r="C1018" s="2" t="s">
        <v>503</v>
      </c>
      <c r="D1018" s="265" t="s">
        <v>6239</v>
      </c>
      <c r="E1018" s="265">
        <v>45916</v>
      </c>
      <c r="F1018" s="266" t="str">
        <f>IF(_DBcomps[[#This Row],[Lab RTS]]="","No","Yes")</f>
        <v>Yes</v>
      </c>
      <c r="G1018" s="267">
        <v>88.6</v>
      </c>
      <c r="H1018" s="267"/>
      <c r="I1018" s="267"/>
      <c r="J1018" s="267"/>
      <c r="K1018" s="267"/>
      <c r="L1018" s="268"/>
      <c r="M1018" s="275"/>
      <c r="N1018" s="267"/>
      <c r="O1018" s="267"/>
      <c r="P1018" s="275"/>
      <c r="Q1018" s="269"/>
      <c r="R1018" s="274">
        <v>1.117</v>
      </c>
      <c r="S1018" s="270"/>
      <c r="T1018" s="271">
        <v>3.3</v>
      </c>
      <c r="U1018" s="267"/>
      <c r="V1018" s="268"/>
      <c r="W1018" s="267"/>
      <c r="X1018" s="270"/>
      <c r="Y1018" s="274"/>
      <c r="Z1018" s="290"/>
      <c r="AA1018" s="274">
        <v>0</v>
      </c>
      <c r="AB1018" s="274"/>
      <c r="AC1018" s="274">
        <v>0</v>
      </c>
      <c r="AD1018" s="265"/>
      <c r="AE1018" s="274"/>
      <c r="AF1018" s="274"/>
      <c r="AG1018" s="275"/>
      <c r="AH1018" s="274"/>
      <c r="AI1018" s="274"/>
      <c r="AJ1018" s="275"/>
      <c r="AK1018" s="270"/>
      <c r="AL1018" s="274"/>
      <c r="AM1018" s="275"/>
      <c r="AN1018" s="274"/>
      <c r="AO1018" s="275"/>
      <c r="AP1018" s="274"/>
      <c r="AQ1018" s="277">
        <f t="shared" si="146"/>
        <v>9</v>
      </c>
      <c r="AR1018" s="275" t="s">
        <v>1322</v>
      </c>
      <c r="AS1018" s="267"/>
      <c r="AT1018" s="273" t="s">
        <v>1823</v>
      </c>
      <c r="AU1018" s="272"/>
      <c r="AV1018" s="267" t="s">
        <v>1541</v>
      </c>
      <c r="AW1018" s="268"/>
      <c r="AX1018" s="273"/>
      <c r="AY1018" s="273"/>
      <c r="AZ1018" s="275"/>
      <c r="BA1018" s="268"/>
      <c r="BB1018" s="268"/>
      <c r="BC1018" s="268"/>
      <c r="BD1018" s="268"/>
      <c r="BE1018" s="267"/>
      <c r="BF1018" s="275"/>
      <c r="BG1018" s="275"/>
      <c r="BH1018" s="275"/>
      <c r="BI1018" s="275"/>
      <c r="BJ1018" s="278">
        <v>45916</v>
      </c>
      <c r="BK1018" s="279">
        <v>45916</v>
      </c>
      <c r="BL1018" s="431" t="s">
        <v>6240</v>
      </c>
      <c r="BM1018" s="272" t="s">
        <v>5375</v>
      </c>
      <c r="BN1018" s="422">
        <v>2</v>
      </c>
      <c r="BO1018" s="422">
        <v>7</v>
      </c>
      <c r="BP1018" s="303"/>
      <c r="BQ1018" s="293">
        <v>45913</v>
      </c>
      <c r="BR1018" s="284" t="s">
        <v>3317</v>
      </c>
      <c r="BS1018" s="280" t="str">
        <f>IF(_DBcomps[[#This Row],[Problem]]="","Yes","No")</f>
        <v>Yes</v>
      </c>
      <c r="BT1018" s="1083"/>
      <c r="BU1018" s="273"/>
      <c r="BV1018" s="273">
        <v>1</v>
      </c>
      <c r="BW1018" s="273"/>
      <c r="BX1018" s="273">
        <v>2</v>
      </c>
      <c r="BY1018" s="279" t="s">
        <v>1276</v>
      </c>
      <c r="BZ1018" s="267"/>
      <c r="CA1018" s="279"/>
      <c r="CB1018" s="279"/>
      <c r="CC1018" s="279"/>
      <c r="CD1018" s="1283"/>
      <c r="CE1018" s="245"/>
      <c r="CF1018" s="245"/>
      <c r="CG1018" s="245"/>
    </row>
    <row r="1019" spans="1:85">
      <c r="A1019" s="265" t="s">
        <v>77</v>
      </c>
      <c r="B1019" s="2" t="s">
        <v>5938</v>
      </c>
      <c r="C1019" s="2" t="s">
        <v>503</v>
      </c>
      <c r="D1019" s="265" t="s">
        <v>6242</v>
      </c>
      <c r="E1019" s="265">
        <v>45917</v>
      </c>
      <c r="F1019" s="266" t="str">
        <f>IF(_DBcomps[[#This Row],[Lab RTS]]="","No","Yes")</f>
        <v>Yes</v>
      </c>
      <c r="G1019" s="267">
        <v>87.31</v>
      </c>
      <c r="H1019" s="267"/>
      <c r="I1019" s="267"/>
      <c r="J1019" s="267"/>
      <c r="K1019" s="267"/>
      <c r="L1019" s="268"/>
      <c r="M1019" s="275"/>
      <c r="N1019" s="267"/>
      <c r="O1019" s="267"/>
      <c r="P1019" s="275"/>
      <c r="Q1019" s="269"/>
      <c r="R1019" s="274">
        <v>1.1200000000000001</v>
      </c>
      <c r="S1019" s="270"/>
      <c r="T1019" s="271">
        <v>3.5</v>
      </c>
      <c r="U1019" s="267"/>
      <c r="V1019" s="268"/>
      <c r="W1019" s="267"/>
      <c r="X1019" s="270"/>
      <c r="Y1019" s="274"/>
      <c r="Z1019" s="290"/>
      <c r="AA1019" s="274">
        <v>0</v>
      </c>
      <c r="AB1019" s="274"/>
      <c r="AC1019" s="274">
        <v>0</v>
      </c>
      <c r="AD1019" s="265"/>
      <c r="AE1019" s="274"/>
      <c r="AF1019" s="274"/>
      <c r="AG1019" s="275"/>
      <c r="AH1019" s="274"/>
      <c r="AI1019" s="274"/>
      <c r="AJ1019" s="275"/>
      <c r="AK1019" s="270"/>
      <c r="AL1019" s="274"/>
      <c r="AM1019" s="275"/>
      <c r="AN1019" s="274"/>
      <c r="AO1019" s="275"/>
      <c r="AP1019" s="274"/>
      <c r="AQ1019" s="277">
        <f t="shared" si="146"/>
        <v>9</v>
      </c>
      <c r="AR1019" s="275" t="s">
        <v>1322</v>
      </c>
      <c r="AS1019" s="267"/>
      <c r="AT1019" s="273" t="s">
        <v>1823</v>
      </c>
      <c r="AU1019" s="272"/>
      <c r="AV1019" s="267" t="s">
        <v>1541</v>
      </c>
      <c r="AW1019" s="268"/>
      <c r="AX1019" s="273"/>
      <c r="AY1019" s="273"/>
      <c r="AZ1019" s="275"/>
      <c r="BA1019" s="268"/>
      <c r="BB1019" s="268"/>
      <c r="BC1019" s="268"/>
      <c r="BD1019" s="268"/>
      <c r="BE1019" s="267"/>
      <c r="BF1019" s="275"/>
      <c r="BG1019" s="275"/>
      <c r="BH1019" s="275"/>
      <c r="BI1019" s="275"/>
      <c r="BJ1019" s="278">
        <v>45917</v>
      </c>
      <c r="BK1019" s="279">
        <v>45917</v>
      </c>
      <c r="BL1019" s="431" t="s">
        <v>6241</v>
      </c>
      <c r="BM1019" s="272" t="s">
        <v>5375</v>
      </c>
      <c r="BN1019" s="422">
        <v>2</v>
      </c>
      <c r="BO1019" s="422">
        <v>7</v>
      </c>
      <c r="BP1019" s="303"/>
      <c r="BQ1019" s="293">
        <v>45915</v>
      </c>
      <c r="BR1019" s="284" t="s">
        <v>3870</v>
      </c>
      <c r="BS1019" s="280" t="str">
        <f>IF(_DBcomps[[#This Row],[Problem]]="","Yes","No")</f>
        <v>Yes</v>
      </c>
      <c r="BT1019" s="1083"/>
      <c r="BU1019" s="273"/>
      <c r="BV1019" s="273">
        <v>1</v>
      </c>
      <c r="BW1019" s="273"/>
      <c r="BX1019" s="273">
        <v>2</v>
      </c>
      <c r="BY1019" s="279" t="s">
        <v>1276</v>
      </c>
      <c r="BZ1019" s="267"/>
      <c r="CA1019" s="279"/>
      <c r="CB1019" s="279"/>
      <c r="CC1019" s="279"/>
      <c r="CD1019" s="1283"/>
      <c r="CE1019" s="245"/>
      <c r="CF1019" s="245"/>
      <c r="CG1019" s="245"/>
    </row>
    <row r="1020" spans="1:85">
      <c r="A1020" s="265" t="s">
        <v>77</v>
      </c>
      <c r="B1020" s="2" t="s">
        <v>5938</v>
      </c>
      <c r="C1020" s="2" t="s">
        <v>503</v>
      </c>
      <c r="D1020" s="265" t="s">
        <v>6246</v>
      </c>
      <c r="E1020" s="265">
        <v>45918</v>
      </c>
      <c r="F1020" s="266" t="str">
        <f>IF(_DBcomps[[#This Row],[Lab RTS]]="","No","Yes")</f>
        <v>Yes</v>
      </c>
      <c r="G1020" s="267">
        <v>87.36</v>
      </c>
      <c r="H1020" s="267"/>
      <c r="I1020" s="267"/>
      <c r="J1020" s="267"/>
      <c r="K1020" s="267"/>
      <c r="L1020" s="268"/>
      <c r="M1020" s="275"/>
      <c r="N1020" s="267"/>
      <c r="O1020" s="267"/>
      <c r="P1020" s="275"/>
      <c r="Q1020" s="269"/>
      <c r="R1020" s="274">
        <v>1.1220000000000001</v>
      </c>
      <c r="S1020" s="270"/>
      <c r="T1020" s="271">
        <v>3.51</v>
      </c>
      <c r="U1020" s="267"/>
      <c r="V1020" s="268"/>
      <c r="W1020" s="267"/>
      <c r="X1020" s="270"/>
      <c r="Y1020" s="274"/>
      <c r="Z1020" s="290"/>
      <c r="AA1020" s="274">
        <v>0</v>
      </c>
      <c r="AB1020" s="274"/>
      <c r="AC1020" s="274">
        <v>0</v>
      </c>
      <c r="AD1020" s="265"/>
      <c r="AE1020" s="274"/>
      <c r="AF1020" s="274"/>
      <c r="AG1020" s="275"/>
      <c r="AH1020" s="274"/>
      <c r="AI1020" s="274"/>
      <c r="AJ1020" s="275"/>
      <c r="AK1020" s="270"/>
      <c r="AL1020" s="274"/>
      <c r="AM1020" s="275"/>
      <c r="AN1020" s="274"/>
      <c r="AO1020" s="275"/>
      <c r="AP1020" s="274"/>
      <c r="AQ1020" s="277">
        <f t="shared" si="146"/>
        <v>9</v>
      </c>
      <c r="AR1020" s="275" t="s">
        <v>1322</v>
      </c>
      <c r="AS1020" s="267"/>
      <c r="AT1020" s="273" t="s">
        <v>1823</v>
      </c>
      <c r="AU1020" s="272"/>
      <c r="AV1020" s="267" t="s">
        <v>1541</v>
      </c>
      <c r="AW1020" s="268"/>
      <c r="AX1020" s="273"/>
      <c r="AY1020" s="273"/>
      <c r="AZ1020" s="275"/>
      <c r="BA1020" s="268"/>
      <c r="BB1020" s="268"/>
      <c r="BC1020" s="268"/>
      <c r="BD1020" s="268"/>
      <c r="BE1020" s="267"/>
      <c r="BF1020" s="275"/>
      <c r="BG1020" s="275"/>
      <c r="BH1020" s="275"/>
      <c r="BI1020" s="275"/>
      <c r="BJ1020" s="278">
        <v>45918</v>
      </c>
      <c r="BK1020" s="279">
        <v>45918</v>
      </c>
      <c r="BL1020" s="431" t="s">
        <v>6244</v>
      </c>
      <c r="BM1020" s="272" t="s">
        <v>6531</v>
      </c>
      <c r="BN1020" s="422">
        <v>2</v>
      </c>
      <c r="BO1020" s="422">
        <v>7</v>
      </c>
      <c r="BP1020" s="303"/>
      <c r="BQ1020" s="293">
        <v>45916</v>
      </c>
      <c r="BR1020" s="284" t="s">
        <v>6245</v>
      </c>
      <c r="BS1020" s="280" t="str">
        <f>IF(_DBcomps[[#This Row],[Problem]]="","Yes","No")</f>
        <v>Yes</v>
      </c>
      <c r="BT1020" s="1083"/>
      <c r="BU1020" s="273"/>
      <c r="BV1020" s="273">
        <v>0</v>
      </c>
      <c r="BW1020" s="273"/>
      <c r="BX1020" s="273">
        <v>2</v>
      </c>
      <c r="BY1020" s="279" t="s">
        <v>1276</v>
      </c>
      <c r="BZ1020" s="267"/>
      <c r="CA1020" s="279"/>
      <c r="CB1020" s="279"/>
      <c r="CC1020" s="279"/>
      <c r="CD1020" s="1283"/>
      <c r="CE1020" s="245"/>
      <c r="CF1020" s="245"/>
      <c r="CG1020" s="245"/>
    </row>
    <row r="1021" spans="1:85">
      <c r="A1021" s="265" t="s">
        <v>77</v>
      </c>
      <c r="B1021" s="2" t="s">
        <v>5938</v>
      </c>
      <c r="C1021" s="2" t="s">
        <v>503</v>
      </c>
      <c r="D1021" s="265" t="s">
        <v>6247</v>
      </c>
      <c r="E1021" s="265">
        <v>45918</v>
      </c>
      <c r="F1021" s="266" t="str">
        <f>IF(_DBcomps[[#This Row],[Lab RTS]]="","No","Yes")</f>
        <v>Yes</v>
      </c>
      <c r="G1021" s="267">
        <v>87.09</v>
      </c>
      <c r="H1021" s="267"/>
      <c r="I1021" s="267"/>
      <c r="J1021" s="267"/>
      <c r="K1021" s="267"/>
      <c r="L1021" s="268"/>
      <c r="M1021" s="275"/>
      <c r="N1021" s="267"/>
      <c r="O1021" s="267"/>
      <c r="P1021" s="275"/>
      <c r="Q1021" s="269"/>
      <c r="R1021" s="274">
        <v>1.1259999999999999</v>
      </c>
      <c r="S1021" s="270"/>
      <c r="T1021" s="271">
        <v>3.39</v>
      </c>
      <c r="U1021" s="267"/>
      <c r="V1021" s="268"/>
      <c r="W1021" s="267"/>
      <c r="X1021" s="270"/>
      <c r="Y1021" s="274"/>
      <c r="Z1021" s="290"/>
      <c r="AA1021" s="274">
        <v>0</v>
      </c>
      <c r="AB1021" s="274"/>
      <c r="AC1021" s="274">
        <v>0</v>
      </c>
      <c r="AD1021" s="265"/>
      <c r="AE1021" s="274"/>
      <c r="AF1021" s="274"/>
      <c r="AG1021" s="275"/>
      <c r="AH1021" s="274"/>
      <c r="AI1021" s="274"/>
      <c r="AJ1021" s="275"/>
      <c r="AK1021" s="270"/>
      <c r="AL1021" s="274"/>
      <c r="AM1021" s="275"/>
      <c r="AN1021" s="274"/>
      <c r="AO1021" s="275"/>
      <c r="AP1021" s="274"/>
      <c r="AQ1021" s="277">
        <f t="shared" si="146"/>
        <v>9</v>
      </c>
      <c r="AR1021" s="275" t="s">
        <v>1322</v>
      </c>
      <c r="AS1021" s="267"/>
      <c r="AT1021" s="273" t="s">
        <v>1823</v>
      </c>
      <c r="AU1021" s="272"/>
      <c r="AV1021" s="267" t="s">
        <v>1541</v>
      </c>
      <c r="AW1021" s="268"/>
      <c r="AX1021" s="273"/>
      <c r="AY1021" s="273"/>
      <c r="AZ1021" s="275"/>
      <c r="BA1021" s="268"/>
      <c r="BB1021" s="268"/>
      <c r="BC1021" s="268"/>
      <c r="BD1021" s="268"/>
      <c r="BE1021" s="267"/>
      <c r="BF1021" s="275"/>
      <c r="BG1021" s="275"/>
      <c r="BH1021" s="275"/>
      <c r="BI1021" s="275"/>
      <c r="BJ1021" s="278">
        <v>45918</v>
      </c>
      <c r="BK1021" s="279">
        <v>45918</v>
      </c>
      <c r="BL1021" s="431" t="s">
        <v>6248</v>
      </c>
      <c r="BM1021" s="272" t="s">
        <v>5375</v>
      </c>
      <c r="BN1021" s="422">
        <v>2</v>
      </c>
      <c r="BO1021" s="422">
        <v>7</v>
      </c>
      <c r="BP1021" s="303"/>
      <c r="BQ1021" s="293">
        <v>45916</v>
      </c>
      <c r="BR1021" s="284" t="s">
        <v>2264</v>
      </c>
      <c r="BS1021" s="280" t="str">
        <f>IF(_DBcomps[[#This Row],[Problem]]="","Yes","No")</f>
        <v>Yes</v>
      </c>
      <c r="BT1021" s="1083"/>
      <c r="BU1021" s="273"/>
      <c r="BV1021" s="273">
        <v>1</v>
      </c>
      <c r="BW1021" s="273"/>
      <c r="BX1021" s="273">
        <v>2</v>
      </c>
      <c r="BY1021" s="279" t="s">
        <v>1276</v>
      </c>
      <c r="BZ1021" s="267"/>
      <c r="CA1021" s="279"/>
      <c r="CB1021" s="279"/>
      <c r="CC1021" s="279"/>
      <c r="CD1021" s="1283"/>
      <c r="CE1021" s="245"/>
      <c r="CF1021" s="245"/>
      <c r="CG1021" s="245"/>
    </row>
    <row r="1022" spans="1:85">
      <c r="A1022" s="265" t="s">
        <v>77</v>
      </c>
      <c r="B1022" s="2" t="s">
        <v>6324</v>
      </c>
      <c r="C1022" s="2" t="s">
        <v>503</v>
      </c>
      <c r="D1022" s="265" t="s">
        <v>6325</v>
      </c>
      <c r="E1022" s="265">
        <v>45922</v>
      </c>
      <c r="F1022" s="266" t="str">
        <f>IF(_DBcomps[[#This Row],[Lab RTS]]="","No","Yes")</f>
        <v>Yes</v>
      </c>
      <c r="G1022" s="267">
        <v>88.12</v>
      </c>
      <c r="H1022" s="267"/>
      <c r="I1022" s="267"/>
      <c r="J1022" s="267"/>
      <c r="K1022" s="267"/>
      <c r="L1022" s="268"/>
      <c r="M1022" s="275"/>
      <c r="N1022" s="267"/>
      <c r="O1022" s="267"/>
      <c r="P1022" s="275"/>
      <c r="Q1022" s="269"/>
      <c r="R1022" s="274">
        <v>1.125</v>
      </c>
      <c r="S1022" s="270"/>
      <c r="T1022" s="271">
        <v>3.55</v>
      </c>
      <c r="U1022" s="267"/>
      <c r="V1022" s="268"/>
      <c r="W1022" s="267"/>
      <c r="X1022" s="270"/>
      <c r="Y1022" s="274"/>
      <c r="Z1022" s="290"/>
      <c r="AA1022" s="274">
        <v>0</v>
      </c>
      <c r="AB1022" s="274"/>
      <c r="AC1022" s="274">
        <v>0</v>
      </c>
      <c r="AD1022" s="265"/>
      <c r="AE1022" s="274"/>
      <c r="AF1022" s="274"/>
      <c r="AG1022" s="275"/>
      <c r="AH1022" s="274"/>
      <c r="AI1022" s="274"/>
      <c r="AJ1022" s="275"/>
      <c r="AK1022" s="270"/>
      <c r="AL1022" s="274"/>
      <c r="AM1022" s="275"/>
      <c r="AN1022" s="274"/>
      <c r="AO1022" s="275"/>
      <c r="AP1022" s="274"/>
      <c r="AQ1022" s="277">
        <f t="shared" ref="AQ1022:AQ1025" si="147">MONTH(E1022)</f>
        <v>9</v>
      </c>
      <c r="AR1022" s="275" t="s">
        <v>1322</v>
      </c>
      <c r="AS1022" s="267"/>
      <c r="AT1022" s="273" t="s">
        <v>1823</v>
      </c>
      <c r="AU1022" s="272"/>
      <c r="AV1022" s="267" t="s">
        <v>1541</v>
      </c>
      <c r="AW1022" s="268"/>
      <c r="AX1022" s="273"/>
      <c r="AY1022" s="273"/>
      <c r="AZ1022" s="275"/>
      <c r="BA1022" s="268"/>
      <c r="BB1022" s="268"/>
      <c r="BC1022" s="268"/>
      <c r="BD1022" s="268"/>
      <c r="BE1022" s="267"/>
      <c r="BF1022" s="275"/>
      <c r="BG1022" s="275"/>
      <c r="BH1022" s="275"/>
      <c r="BI1022" s="275"/>
      <c r="BJ1022" s="278">
        <v>45922</v>
      </c>
      <c r="BK1022" s="279">
        <v>45923</v>
      </c>
      <c r="BL1022" s="431" t="s">
        <v>6326</v>
      </c>
      <c r="BM1022" s="272" t="s">
        <v>5375</v>
      </c>
      <c r="BN1022" s="422">
        <v>2</v>
      </c>
      <c r="BO1022" s="422">
        <v>7</v>
      </c>
      <c r="BP1022" s="303"/>
      <c r="BQ1022" s="293">
        <v>45918</v>
      </c>
      <c r="BR1022" s="284" t="s">
        <v>4392</v>
      </c>
      <c r="BS1022" s="280" t="str">
        <f>IF(_DBcomps[[#This Row],[Problem]]="","Yes","No")</f>
        <v>Yes</v>
      </c>
      <c r="BT1022" s="1083"/>
      <c r="BU1022" s="273"/>
      <c r="BV1022" s="273">
        <v>1</v>
      </c>
      <c r="BW1022" s="273"/>
      <c r="BX1022" s="273">
        <v>2</v>
      </c>
      <c r="BY1022" s="279" t="s">
        <v>1276</v>
      </c>
      <c r="BZ1022" s="267"/>
      <c r="CA1022" s="279"/>
      <c r="CB1022" s="279"/>
      <c r="CC1022" s="279"/>
      <c r="CD1022" s="1283"/>
      <c r="CE1022" s="245"/>
      <c r="CF1022" s="245"/>
      <c r="CG1022" s="245"/>
    </row>
    <row r="1023" spans="1:85">
      <c r="A1023" s="265" t="s">
        <v>77</v>
      </c>
      <c r="B1023" s="2" t="s">
        <v>6324</v>
      </c>
      <c r="C1023" s="2" t="s">
        <v>503</v>
      </c>
      <c r="D1023" s="265" t="s">
        <v>6330</v>
      </c>
      <c r="E1023" s="265">
        <v>45922</v>
      </c>
      <c r="F1023" s="266" t="str">
        <f>IF(_DBcomps[[#This Row],[Lab RTS]]="","No","Yes")</f>
        <v>Yes</v>
      </c>
      <c r="G1023" s="267">
        <v>86.59</v>
      </c>
      <c r="H1023" s="267"/>
      <c r="I1023" s="267"/>
      <c r="J1023" s="267"/>
      <c r="K1023" s="267"/>
      <c r="L1023" s="268"/>
      <c r="M1023" s="275"/>
      <c r="N1023" s="267"/>
      <c r="O1023" s="267"/>
      <c r="P1023" s="275"/>
      <c r="Q1023" s="269"/>
      <c r="R1023" s="274">
        <v>1.119</v>
      </c>
      <c r="S1023" s="270"/>
      <c r="T1023" s="271">
        <v>3.72</v>
      </c>
      <c r="U1023" s="267"/>
      <c r="V1023" s="268"/>
      <c r="W1023" s="267"/>
      <c r="X1023" s="270"/>
      <c r="Y1023" s="274"/>
      <c r="Z1023" s="290"/>
      <c r="AA1023" s="274">
        <v>0</v>
      </c>
      <c r="AB1023" s="274"/>
      <c r="AC1023" s="274">
        <v>0</v>
      </c>
      <c r="AD1023" s="265"/>
      <c r="AE1023" s="274"/>
      <c r="AF1023" s="274"/>
      <c r="AG1023" s="275"/>
      <c r="AH1023" s="274"/>
      <c r="AI1023" s="274"/>
      <c r="AJ1023" s="275"/>
      <c r="AK1023" s="270"/>
      <c r="AL1023" s="274"/>
      <c r="AM1023" s="275"/>
      <c r="AN1023" s="274"/>
      <c r="AO1023" s="275"/>
      <c r="AP1023" s="274"/>
      <c r="AQ1023" s="277">
        <f t="shared" si="147"/>
        <v>9</v>
      </c>
      <c r="AR1023" s="275" t="s">
        <v>1322</v>
      </c>
      <c r="AS1023" s="267"/>
      <c r="AT1023" s="273" t="s">
        <v>1823</v>
      </c>
      <c r="AU1023" s="272"/>
      <c r="AV1023" s="267" t="s">
        <v>1541</v>
      </c>
      <c r="AW1023" s="268"/>
      <c r="AX1023" s="273"/>
      <c r="AY1023" s="273"/>
      <c r="AZ1023" s="275"/>
      <c r="BA1023" s="268"/>
      <c r="BB1023" s="268"/>
      <c r="BC1023" s="268"/>
      <c r="BD1023" s="268"/>
      <c r="BE1023" s="267"/>
      <c r="BF1023" s="275"/>
      <c r="BG1023" s="275"/>
      <c r="BH1023" s="275"/>
      <c r="BI1023" s="275"/>
      <c r="BJ1023" s="278">
        <v>45922</v>
      </c>
      <c r="BK1023" s="279">
        <v>45923</v>
      </c>
      <c r="BL1023" s="431" t="s">
        <v>6327</v>
      </c>
      <c r="BM1023" s="272" t="s">
        <v>5375</v>
      </c>
      <c r="BN1023" s="422">
        <v>2</v>
      </c>
      <c r="BO1023" s="422">
        <v>7</v>
      </c>
      <c r="BP1023" s="303"/>
      <c r="BQ1023" s="293">
        <v>45919</v>
      </c>
      <c r="BR1023" s="284" t="s">
        <v>2211</v>
      </c>
      <c r="BS1023" s="280" t="str">
        <f>IF(_DBcomps[[#This Row],[Problem]]="","Yes","No")</f>
        <v>Yes</v>
      </c>
      <c r="BT1023" s="1083"/>
      <c r="BU1023" s="273"/>
      <c r="BV1023" s="273">
        <v>0</v>
      </c>
      <c r="BW1023" s="273"/>
      <c r="BX1023" s="273">
        <v>2</v>
      </c>
      <c r="BY1023" s="279" t="s">
        <v>1276</v>
      </c>
      <c r="BZ1023" s="267"/>
      <c r="CA1023" s="279"/>
      <c r="CB1023" s="279"/>
      <c r="CC1023" s="279"/>
      <c r="CD1023" s="1283"/>
      <c r="CE1023" s="245"/>
      <c r="CF1023" s="245"/>
      <c r="CG1023" s="245"/>
    </row>
    <row r="1024" spans="1:85">
      <c r="A1024" s="265" t="s">
        <v>77</v>
      </c>
      <c r="B1024" s="2" t="s">
        <v>6324</v>
      </c>
      <c r="C1024" s="2" t="s">
        <v>503</v>
      </c>
      <c r="D1024" s="265" t="s">
        <v>6331</v>
      </c>
      <c r="E1024" s="265">
        <v>45923</v>
      </c>
      <c r="F1024" s="266" t="str">
        <f>IF(_DBcomps[[#This Row],[Lab RTS]]="","No","Yes")</f>
        <v>Yes</v>
      </c>
      <c r="G1024" s="267">
        <v>86.73</v>
      </c>
      <c r="H1024" s="267"/>
      <c r="I1024" s="267"/>
      <c r="J1024" s="267"/>
      <c r="K1024" s="267"/>
      <c r="L1024" s="268"/>
      <c r="M1024" s="275"/>
      <c r="N1024" s="267"/>
      <c r="O1024" s="267"/>
      <c r="P1024" s="275"/>
      <c r="Q1024" s="269"/>
      <c r="R1024" s="274">
        <v>1.1160000000000001</v>
      </c>
      <c r="S1024" s="270"/>
      <c r="T1024" s="271">
        <v>3.91</v>
      </c>
      <c r="U1024" s="267"/>
      <c r="V1024" s="268"/>
      <c r="W1024" s="267"/>
      <c r="X1024" s="270"/>
      <c r="Y1024" s="274"/>
      <c r="Z1024" s="290"/>
      <c r="AA1024" s="274">
        <v>0</v>
      </c>
      <c r="AB1024" s="274"/>
      <c r="AC1024" s="274">
        <v>0</v>
      </c>
      <c r="AD1024" s="265"/>
      <c r="AE1024" s="274"/>
      <c r="AF1024" s="274"/>
      <c r="AG1024" s="275"/>
      <c r="AH1024" s="274"/>
      <c r="AI1024" s="274"/>
      <c r="AJ1024" s="275"/>
      <c r="AK1024" s="270"/>
      <c r="AL1024" s="274"/>
      <c r="AM1024" s="275"/>
      <c r="AN1024" s="274"/>
      <c r="AO1024" s="275"/>
      <c r="AP1024" s="274"/>
      <c r="AQ1024" s="277">
        <f t="shared" si="147"/>
        <v>9</v>
      </c>
      <c r="AR1024" s="275" t="s">
        <v>1322</v>
      </c>
      <c r="AS1024" s="267"/>
      <c r="AT1024" s="273" t="s">
        <v>1823</v>
      </c>
      <c r="AU1024" s="272"/>
      <c r="AV1024" s="267" t="s">
        <v>1541</v>
      </c>
      <c r="AW1024" s="268"/>
      <c r="AX1024" s="273"/>
      <c r="AY1024" s="273"/>
      <c r="AZ1024" s="275"/>
      <c r="BA1024" s="268"/>
      <c r="BB1024" s="268"/>
      <c r="BC1024" s="268"/>
      <c r="BD1024" s="268"/>
      <c r="BE1024" s="267"/>
      <c r="BF1024" s="275"/>
      <c r="BG1024" s="275"/>
      <c r="BH1024" s="275"/>
      <c r="BI1024" s="275"/>
      <c r="BJ1024" s="278">
        <v>45923</v>
      </c>
      <c r="BK1024" s="279">
        <v>45924</v>
      </c>
      <c r="BL1024" s="431" t="s">
        <v>6328</v>
      </c>
      <c r="BM1024" s="272" t="s">
        <v>5375</v>
      </c>
      <c r="BN1024" s="422">
        <v>2</v>
      </c>
      <c r="BO1024" s="422">
        <v>7</v>
      </c>
      <c r="BP1024" s="303"/>
      <c r="BQ1024" s="293">
        <v>45919</v>
      </c>
      <c r="BR1024" s="284" t="s">
        <v>3056</v>
      </c>
      <c r="BS1024" s="280" t="str">
        <f>IF(_DBcomps[[#This Row],[Problem]]="","Yes","No")</f>
        <v>Yes</v>
      </c>
      <c r="BT1024" s="1083"/>
      <c r="BU1024" s="273"/>
      <c r="BV1024" s="273">
        <v>1</v>
      </c>
      <c r="BW1024" s="273"/>
      <c r="BX1024" s="273">
        <v>2</v>
      </c>
      <c r="BY1024" s="279" t="s">
        <v>1276</v>
      </c>
      <c r="BZ1024" s="267"/>
      <c r="CA1024" s="279"/>
      <c r="CB1024" s="279"/>
      <c r="CC1024" s="279"/>
      <c r="CD1024" s="1283"/>
      <c r="CE1024" s="245"/>
      <c r="CF1024" s="245"/>
      <c r="CG1024" s="245"/>
    </row>
    <row r="1025" spans="1:85">
      <c r="A1025" s="265" t="s">
        <v>77</v>
      </c>
      <c r="B1025" s="2" t="s">
        <v>6324</v>
      </c>
      <c r="C1025" s="2" t="s">
        <v>503</v>
      </c>
      <c r="D1025" s="265" t="s">
        <v>6332</v>
      </c>
      <c r="E1025" s="265">
        <v>45923</v>
      </c>
      <c r="F1025" s="266" t="str">
        <f>IF(_DBcomps[[#This Row],[Lab RTS]]="","No","Yes")</f>
        <v>Yes</v>
      </c>
      <c r="G1025" s="267">
        <v>86.48</v>
      </c>
      <c r="H1025" s="267"/>
      <c r="I1025" s="267"/>
      <c r="J1025" s="267"/>
      <c r="K1025" s="267"/>
      <c r="L1025" s="268"/>
      <c r="M1025" s="275"/>
      <c r="N1025" s="267"/>
      <c r="O1025" s="267"/>
      <c r="P1025" s="275"/>
      <c r="Q1025" s="269"/>
      <c r="R1025" s="274">
        <v>1.1180000000000001</v>
      </c>
      <c r="S1025" s="270"/>
      <c r="T1025" s="271">
        <v>3.74</v>
      </c>
      <c r="U1025" s="267"/>
      <c r="V1025" s="268"/>
      <c r="W1025" s="267"/>
      <c r="X1025" s="270"/>
      <c r="Y1025" s="274"/>
      <c r="Z1025" s="290"/>
      <c r="AA1025" s="274">
        <v>0</v>
      </c>
      <c r="AB1025" s="274"/>
      <c r="AC1025" s="274">
        <v>0</v>
      </c>
      <c r="AD1025" s="265"/>
      <c r="AE1025" s="274"/>
      <c r="AF1025" s="274"/>
      <c r="AG1025" s="275"/>
      <c r="AH1025" s="274"/>
      <c r="AI1025" s="274"/>
      <c r="AJ1025" s="275"/>
      <c r="AK1025" s="270"/>
      <c r="AL1025" s="274"/>
      <c r="AM1025" s="275"/>
      <c r="AN1025" s="274"/>
      <c r="AO1025" s="275"/>
      <c r="AP1025" s="274"/>
      <c r="AQ1025" s="277">
        <f t="shared" si="147"/>
        <v>9</v>
      </c>
      <c r="AR1025" s="275" t="s">
        <v>1322</v>
      </c>
      <c r="AS1025" s="267"/>
      <c r="AT1025" s="273" t="s">
        <v>1823</v>
      </c>
      <c r="AU1025" s="272"/>
      <c r="AV1025" s="267" t="s">
        <v>1541</v>
      </c>
      <c r="AW1025" s="268"/>
      <c r="AX1025" s="273"/>
      <c r="AY1025" s="273"/>
      <c r="AZ1025" s="275"/>
      <c r="BA1025" s="268"/>
      <c r="BB1025" s="268"/>
      <c r="BC1025" s="268"/>
      <c r="BD1025" s="268"/>
      <c r="BE1025" s="267"/>
      <c r="BF1025" s="275"/>
      <c r="BG1025" s="275"/>
      <c r="BH1025" s="275"/>
      <c r="BI1025" s="275"/>
      <c r="BJ1025" s="278">
        <v>45923</v>
      </c>
      <c r="BK1025" s="279">
        <v>45924</v>
      </c>
      <c r="BL1025" s="431" t="s">
        <v>6333</v>
      </c>
      <c r="BM1025" s="272" t="s">
        <v>5375</v>
      </c>
      <c r="BN1025" s="422">
        <v>2</v>
      </c>
      <c r="BO1025" s="422">
        <v>7</v>
      </c>
      <c r="BP1025" s="303"/>
      <c r="BQ1025" s="293">
        <v>45922</v>
      </c>
      <c r="BR1025" s="284" t="s">
        <v>2316</v>
      </c>
      <c r="BS1025" s="280" t="str">
        <f>IF(_DBcomps[[#This Row],[Problem]]="","Yes","No")</f>
        <v>Yes</v>
      </c>
      <c r="BT1025" s="1083"/>
      <c r="BU1025" s="273"/>
      <c r="BV1025" s="273">
        <v>1</v>
      </c>
      <c r="BW1025" s="273"/>
      <c r="BX1025" s="273">
        <v>2</v>
      </c>
      <c r="BY1025" s="279" t="s">
        <v>1276</v>
      </c>
      <c r="BZ1025" s="267"/>
      <c r="CA1025" s="279"/>
      <c r="CB1025" s="279"/>
      <c r="CC1025" s="279"/>
      <c r="CD1025" s="1283"/>
      <c r="CE1025" s="245"/>
      <c r="CF1025" s="245"/>
      <c r="CG1025" s="245"/>
    </row>
    <row r="1026" spans="1:85">
      <c r="A1026" s="265" t="s">
        <v>77</v>
      </c>
      <c r="B1026" s="2" t="s">
        <v>6324</v>
      </c>
      <c r="C1026" s="2" t="s">
        <v>503</v>
      </c>
      <c r="D1026" s="265" t="s">
        <v>6354</v>
      </c>
      <c r="E1026" s="265">
        <v>45924</v>
      </c>
      <c r="F1026" s="266" t="str">
        <f>IF(_DBcomps[[#This Row],[Lab RTS]]="","No","Yes")</f>
        <v>Yes</v>
      </c>
      <c r="G1026" s="267">
        <v>86.69</v>
      </c>
      <c r="H1026" s="267"/>
      <c r="I1026" s="267"/>
      <c r="J1026" s="267"/>
      <c r="K1026" s="267"/>
      <c r="L1026" s="268"/>
      <c r="M1026" s="275"/>
      <c r="N1026" s="267"/>
      <c r="O1026" s="267"/>
      <c r="P1026" s="275"/>
      <c r="Q1026" s="269"/>
      <c r="R1026" s="274">
        <v>1.121</v>
      </c>
      <c r="S1026" s="270"/>
      <c r="T1026" s="271">
        <v>3.71</v>
      </c>
      <c r="U1026" s="267"/>
      <c r="V1026" s="268"/>
      <c r="W1026" s="267"/>
      <c r="X1026" s="270"/>
      <c r="Y1026" s="274"/>
      <c r="Z1026" s="290"/>
      <c r="AA1026" s="274">
        <v>0</v>
      </c>
      <c r="AB1026" s="274"/>
      <c r="AC1026" s="274">
        <v>0</v>
      </c>
      <c r="AD1026" s="265"/>
      <c r="AE1026" s="274"/>
      <c r="AF1026" s="274"/>
      <c r="AG1026" s="275"/>
      <c r="AH1026" s="274"/>
      <c r="AI1026" s="274"/>
      <c r="AJ1026" s="275"/>
      <c r="AK1026" s="270"/>
      <c r="AL1026" s="274"/>
      <c r="AM1026" s="275"/>
      <c r="AN1026" s="274"/>
      <c r="AO1026" s="275"/>
      <c r="AP1026" s="274"/>
      <c r="AQ1026" s="277">
        <f t="shared" ref="AQ1026:AQ1031" si="148">MONTH(E1026)</f>
        <v>9</v>
      </c>
      <c r="AR1026" s="275" t="s">
        <v>1322</v>
      </c>
      <c r="AS1026" s="267"/>
      <c r="AT1026" s="273" t="s">
        <v>1823</v>
      </c>
      <c r="AU1026" s="272"/>
      <c r="AV1026" s="267" t="s">
        <v>1541</v>
      </c>
      <c r="AW1026" s="268"/>
      <c r="AX1026" s="273"/>
      <c r="AY1026" s="273"/>
      <c r="AZ1026" s="275"/>
      <c r="BA1026" s="268"/>
      <c r="BB1026" s="268"/>
      <c r="BC1026" s="268"/>
      <c r="BD1026" s="268"/>
      <c r="BE1026" s="267"/>
      <c r="BF1026" s="275"/>
      <c r="BG1026" s="275"/>
      <c r="BH1026" s="275"/>
      <c r="BI1026" s="275"/>
      <c r="BJ1026" s="278">
        <v>45924</v>
      </c>
      <c r="BK1026" s="279">
        <v>45925</v>
      </c>
      <c r="BL1026" s="431" t="s">
        <v>6355</v>
      </c>
      <c r="BM1026" s="272" t="s">
        <v>5375</v>
      </c>
      <c r="BN1026" s="422">
        <v>2</v>
      </c>
      <c r="BO1026" s="422">
        <v>7</v>
      </c>
      <c r="BP1026" s="303"/>
      <c r="BQ1026" s="293">
        <v>45923</v>
      </c>
      <c r="BR1026" s="284" t="s">
        <v>6356</v>
      </c>
      <c r="BS1026" s="280" t="str">
        <f>IF(_DBcomps[[#This Row],[Problem]]="","Yes","No")</f>
        <v>Yes</v>
      </c>
      <c r="BT1026" s="1083"/>
      <c r="BU1026" s="273"/>
      <c r="BV1026" s="273">
        <v>1</v>
      </c>
      <c r="BW1026" s="273"/>
      <c r="BX1026" s="273">
        <v>2</v>
      </c>
      <c r="BY1026" s="279" t="s">
        <v>1276</v>
      </c>
      <c r="BZ1026" s="267"/>
      <c r="CA1026" s="279"/>
      <c r="CB1026" s="279"/>
      <c r="CC1026" s="279"/>
      <c r="CD1026" s="1283"/>
      <c r="CE1026" s="245"/>
      <c r="CF1026" s="245"/>
      <c r="CG1026" s="245"/>
    </row>
    <row r="1027" spans="1:85">
      <c r="A1027" s="265" t="s">
        <v>77</v>
      </c>
      <c r="B1027" s="2" t="s">
        <v>6324</v>
      </c>
      <c r="C1027" s="2" t="s">
        <v>503</v>
      </c>
      <c r="D1027" s="265" t="s">
        <v>6367</v>
      </c>
      <c r="E1027" s="265">
        <v>45925</v>
      </c>
      <c r="F1027" s="266" t="str">
        <f>IF(_DBcomps[[#This Row],[Lab RTS]]="","No","Yes")</f>
        <v>Yes</v>
      </c>
      <c r="G1027" s="267">
        <v>86.67</v>
      </c>
      <c r="H1027" s="267"/>
      <c r="I1027" s="267"/>
      <c r="J1027" s="267"/>
      <c r="K1027" s="267"/>
      <c r="L1027" s="268"/>
      <c r="M1027" s="275"/>
      <c r="N1027" s="267"/>
      <c r="O1027" s="267"/>
      <c r="P1027" s="275"/>
      <c r="Q1027" s="269"/>
      <c r="R1027" s="274">
        <v>1.119</v>
      </c>
      <c r="S1027" s="270"/>
      <c r="T1027" s="271">
        <v>3.74</v>
      </c>
      <c r="U1027" s="267"/>
      <c r="V1027" s="268"/>
      <c r="W1027" s="267"/>
      <c r="X1027" s="270"/>
      <c r="Y1027" s="274"/>
      <c r="Z1027" s="290"/>
      <c r="AA1027" s="274">
        <v>0</v>
      </c>
      <c r="AB1027" s="274"/>
      <c r="AC1027" s="274">
        <v>0</v>
      </c>
      <c r="AD1027" s="265"/>
      <c r="AE1027" s="274"/>
      <c r="AF1027" s="274"/>
      <c r="AG1027" s="275"/>
      <c r="AH1027" s="274"/>
      <c r="AI1027" s="274"/>
      <c r="AJ1027" s="275"/>
      <c r="AK1027" s="270"/>
      <c r="AL1027" s="274"/>
      <c r="AM1027" s="275"/>
      <c r="AN1027" s="274"/>
      <c r="AO1027" s="275"/>
      <c r="AP1027" s="274"/>
      <c r="AQ1027" s="277">
        <f t="shared" si="148"/>
        <v>9</v>
      </c>
      <c r="AR1027" s="275" t="s">
        <v>1322</v>
      </c>
      <c r="AS1027" s="267"/>
      <c r="AT1027" s="273" t="s">
        <v>1823</v>
      </c>
      <c r="AU1027" s="272"/>
      <c r="AV1027" s="267" t="s">
        <v>1541</v>
      </c>
      <c r="AW1027" s="268"/>
      <c r="AX1027" s="273"/>
      <c r="AY1027" s="273"/>
      <c r="AZ1027" s="275"/>
      <c r="BA1027" s="268"/>
      <c r="BB1027" s="268"/>
      <c r="BC1027" s="268"/>
      <c r="BD1027" s="268"/>
      <c r="BE1027" s="267"/>
      <c r="BF1027" s="275"/>
      <c r="BG1027" s="275"/>
      <c r="BH1027" s="275"/>
      <c r="BI1027" s="275"/>
      <c r="BJ1027" s="278">
        <v>45925</v>
      </c>
      <c r="BK1027" s="279">
        <v>45926</v>
      </c>
      <c r="BL1027" s="431" t="s">
        <v>6368</v>
      </c>
      <c r="BM1027" s="272" t="s">
        <v>5375</v>
      </c>
      <c r="BN1027" s="422">
        <v>2</v>
      </c>
      <c r="BO1027" s="422">
        <v>7</v>
      </c>
      <c r="BP1027" s="303"/>
      <c r="BQ1027" s="293">
        <v>45924</v>
      </c>
      <c r="BR1027" s="284" t="s">
        <v>2473</v>
      </c>
      <c r="BS1027" s="280" t="str">
        <f>IF(_DBcomps[[#This Row],[Problem]]="","Yes","No")</f>
        <v>Yes</v>
      </c>
      <c r="BT1027" s="1083"/>
      <c r="BU1027" s="273"/>
      <c r="BV1027" s="273">
        <v>1</v>
      </c>
      <c r="BW1027" s="273"/>
      <c r="BX1027" s="273">
        <v>2</v>
      </c>
      <c r="BY1027" s="279" t="s">
        <v>1276</v>
      </c>
      <c r="BZ1027" s="267"/>
      <c r="CA1027" s="279"/>
      <c r="CB1027" s="279"/>
      <c r="CC1027" s="279"/>
      <c r="CD1027" s="1283"/>
      <c r="CE1027" s="245"/>
      <c r="CF1027" s="245"/>
      <c r="CG1027" s="245"/>
    </row>
    <row r="1028" spans="1:85">
      <c r="A1028" s="265" t="s">
        <v>77</v>
      </c>
      <c r="B1028" s="2" t="s">
        <v>6324</v>
      </c>
      <c r="C1028" s="2" t="s">
        <v>503</v>
      </c>
      <c r="D1028" s="265" t="s">
        <v>6395</v>
      </c>
      <c r="E1028" s="265">
        <v>45926</v>
      </c>
      <c r="F1028" s="266" t="str">
        <f>IF(_DBcomps[[#This Row],[Lab RTS]]="","No","Yes")</f>
        <v>Yes</v>
      </c>
      <c r="G1028" s="267">
        <v>86.28</v>
      </c>
      <c r="H1028" s="267"/>
      <c r="I1028" s="267"/>
      <c r="J1028" s="267"/>
      <c r="K1028" s="267"/>
      <c r="L1028" s="268"/>
      <c r="M1028" s="275"/>
      <c r="N1028" s="267"/>
      <c r="O1028" s="267"/>
      <c r="P1028" s="275"/>
      <c r="Q1028" s="269"/>
      <c r="R1028" s="274">
        <v>1.123</v>
      </c>
      <c r="S1028" s="270"/>
      <c r="T1028" s="271">
        <v>3.79</v>
      </c>
      <c r="U1028" s="267"/>
      <c r="V1028" s="268"/>
      <c r="W1028" s="267"/>
      <c r="X1028" s="270"/>
      <c r="Y1028" s="274"/>
      <c r="Z1028" s="290"/>
      <c r="AA1028" s="274">
        <v>0</v>
      </c>
      <c r="AB1028" s="274"/>
      <c r="AC1028" s="274">
        <v>0</v>
      </c>
      <c r="AD1028" s="265"/>
      <c r="AE1028" s="274"/>
      <c r="AF1028" s="274"/>
      <c r="AG1028" s="275"/>
      <c r="AH1028" s="274"/>
      <c r="AI1028" s="274"/>
      <c r="AJ1028" s="275"/>
      <c r="AK1028" s="270"/>
      <c r="AL1028" s="274"/>
      <c r="AM1028" s="275"/>
      <c r="AN1028" s="274"/>
      <c r="AO1028" s="275"/>
      <c r="AP1028" s="274"/>
      <c r="AQ1028" s="277">
        <f t="shared" si="148"/>
        <v>9</v>
      </c>
      <c r="AR1028" s="275" t="s">
        <v>1322</v>
      </c>
      <c r="AS1028" s="267"/>
      <c r="AT1028" s="273" t="s">
        <v>1823</v>
      </c>
      <c r="AU1028" s="272"/>
      <c r="AV1028" s="267" t="s">
        <v>1541</v>
      </c>
      <c r="AW1028" s="268"/>
      <c r="AX1028" s="273"/>
      <c r="AY1028" s="273"/>
      <c r="AZ1028" s="275"/>
      <c r="BA1028" s="268"/>
      <c r="BB1028" s="268"/>
      <c r="BC1028" s="268"/>
      <c r="BD1028" s="268"/>
      <c r="BE1028" s="267"/>
      <c r="BF1028" s="275"/>
      <c r="BG1028" s="275"/>
      <c r="BH1028" s="275"/>
      <c r="BI1028" s="275"/>
      <c r="BJ1028" s="278">
        <v>45926</v>
      </c>
      <c r="BK1028" s="279">
        <v>45929</v>
      </c>
      <c r="BL1028" s="431" t="s">
        <v>6396</v>
      </c>
      <c r="BM1028" s="272" t="s">
        <v>5375</v>
      </c>
      <c r="BN1028" s="422">
        <v>2</v>
      </c>
      <c r="BO1028" s="422">
        <v>7</v>
      </c>
      <c r="BP1028" s="303"/>
      <c r="BQ1028" s="293">
        <v>45924</v>
      </c>
      <c r="BR1028" s="284" t="s">
        <v>2316</v>
      </c>
      <c r="BS1028" s="280" t="str">
        <f>IF(_DBcomps[[#This Row],[Problem]]="","Yes","No")</f>
        <v>Yes</v>
      </c>
      <c r="BT1028" s="1083"/>
      <c r="BU1028" s="273"/>
      <c r="BV1028" s="273">
        <v>1</v>
      </c>
      <c r="BW1028" s="273"/>
      <c r="BX1028" s="273">
        <v>2</v>
      </c>
      <c r="BY1028" s="279" t="s">
        <v>1276</v>
      </c>
      <c r="BZ1028" s="267"/>
      <c r="CA1028" s="279"/>
      <c r="CB1028" s="279"/>
      <c r="CC1028" s="279"/>
      <c r="CD1028" s="1283"/>
      <c r="CE1028" s="245"/>
      <c r="CF1028" s="245"/>
      <c r="CG1028" s="245"/>
    </row>
    <row r="1029" spans="1:85">
      <c r="A1029" s="265" t="s">
        <v>77</v>
      </c>
      <c r="B1029" s="2" t="s">
        <v>5706</v>
      </c>
      <c r="C1029" s="2" t="s">
        <v>503</v>
      </c>
      <c r="D1029" s="265" t="s">
        <v>6511</v>
      </c>
      <c r="E1029" s="265">
        <v>45929</v>
      </c>
      <c r="F1029" s="266" t="s">
        <v>567</v>
      </c>
      <c r="G1029" s="267">
        <v>87.94</v>
      </c>
      <c r="H1029" s="267"/>
      <c r="I1029" s="267"/>
      <c r="J1029" s="267"/>
      <c r="K1029" s="267"/>
      <c r="L1029" s="268"/>
      <c r="M1029" s="275"/>
      <c r="N1029" s="267"/>
      <c r="O1029" s="267"/>
      <c r="P1029" s="275"/>
      <c r="Q1029" s="269"/>
      <c r="R1029" s="270">
        <v>1.1200000000000001</v>
      </c>
      <c r="S1029" s="270"/>
      <c r="T1029" s="271">
        <v>3.75</v>
      </c>
      <c r="U1029" s="267"/>
      <c r="V1029" s="268"/>
      <c r="W1029" s="267"/>
      <c r="X1029" s="270"/>
      <c r="Y1029" s="274"/>
      <c r="Z1029" s="290"/>
      <c r="AA1029" s="274">
        <v>0</v>
      </c>
      <c r="AB1029" s="274"/>
      <c r="AC1029" s="274">
        <v>0</v>
      </c>
      <c r="AD1029" s="265"/>
      <c r="AE1029" s="274"/>
      <c r="AF1029" s="274"/>
      <c r="AG1029" s="275"/>
      <c r="AH1029" s="274"/>
      <c r="AI1029" s="274"/>
      <c r="AJ1029" s="275"/>
      <c r="AK1029" s="270"/>
      <c r="AL1029" s="274"/>
      <c r="AM1029" s="275"/>
      <c r="AN1029" s="274"/>
      <c r="AO1029" s="275"/>
      <c r="AP1029" s="274"/>
      <c r="AQ1029" s="277">
        <f>MONTH(E1029)</f>
        <v>9</v>
      </c>
      <c r="AR1029" s="275" t="s">
        <v>1322</v>
      </c>
      <c r="AS1029" s="267"/>
      <c r="AT1029" s="273" t="s">
        <v>1823</v>
      </c>
      <c r="AU1029" s="272"/>
      <c r="AV1029" s="267" t="s">
        <v>1805</v>
      </c>
      <c r="AW1029" s="268"/>
      <c r="AX1029" s="273"/>
      <c r="AY1029" s="273"/>
      <c r="AZ1029" s="275"/>
      <c r="BA1029" s="268"/>
      <c r="BB1029" s="268"/>
      <c r="BC1029" s="268"/>
      <c r="BD1029" s="268"/>
      <c r="BE1029" s="267"/>
      <c r="BF1029" s="275"/>
      <c r="BG1029" s="275"/>
      <c r="BH1029" s="275"/>
      <c r="BI1029" s="275"/>
      <c r="BJ1029" s="278">
        <v>45929</v>
      </c>
      <c r="BK1029" s="279">
        <v>45930</v>
      </c>
      <c r="BL1029" s="431" t="s">
        <v>6408</v>
      </c>
      <c r="BM1029" s="272" t="s">
        <v>6512</v>
      </c>
      <c r="BN1029" s="422">
        <v>2</v>
      </c>
      <c r="BO1029" s="422">
        <v>7</v>
      </c>
      <c r="BP1029" s="303"/>
      <c r="BQ1029" s="293">
        <v>45926</v>
      </c>
      <c r="BR1029" s="284">
        <v>0.625</v>
      </c>
      <c r="BS1029" s="280" t="str">
        <f>IF(_DBcomps[[#This Row],[Problem]]="","Yes","No")</f>
        <v>Yes</v>
      </c>
      <c r="BT1029" s="1083"/>
      <c r="BU1029" s="273"/>
      <c r="BV1029" s="273">
        <v>0</v>
      </c>
      <c r="BW1029" s="273"/>
      <c r="BX1029" s="273">
        <v>2</v>
      </c>
      <c r="BY1029" s="279" t="s">
        <v>1276</v>
      </c>
      <c r="BZ1029" s="267"/>
      <c r="CA1029" s="279"/>
      <c r="CB1029" s="279"/>
      <c r="CC1029" s="279"/>
      <c r="CD1029" s="1283"/>
      <c r="CE1029" s="245"/>
      <c r="CF1029" s="245"/>
      <c r="CG1029" s="245"/>
    </row>
    <row r="1030" spans="1:85" ht="25">
      <c r="A1030" s="265" t="s">
        <v>77</v>
      </c>
      <c r="B1030" s="2" t="s">
        <v>6324</v>
      </c>
      <c r="C1030" s="2" t="s">
        <v>503</v>
      </c>
      <c r="D1030" s="265" t="s">
        <v>6505</v>
      </c>
      <c r="E1030" s="265">
        <v>45932</v>
      </c>
      <c r="F1030" s="266" t="str">
        <f>IF(_DBcomps[[#This Row],[Lab RTS]]="","No","Yes")</f>
        <v>Yes</v>
      </c>
      <c r="G1030" s="267">
        <v>88.41</v>
      </c>
      <c r="H1030" s="267"/>
      <c r="I1030" s="267"/>
      <c r="J1030" s="267"/>
      <c r="K1030" s="267"/>
      <c r="L1030" s="268"/>
      <c r="M1030" s="275"/>
      <c r="N1030" s="267"/>
      <c r="O1030" s="267"/>
      <c r="P1030" s="275"/>
      <c r="Q1030" s="269"/>
      <c r="R1030" s="274">
        <v>1.1200000000000001</v>
      </c>
      <c r="S1030" s="270"/>
      <c r="T1030" s="271">
        <v>3.55</v>
      </c>
      <c r="U1030" s="267"/>
      <c r="V1030" s="268"/>
      <c r="W1030" s="267"/>
      <c r="X1030" s="270"/>
      <c r="Y1030" s="274"/>
      <c r="Z1030" s="290"/>
      <c r="AA1030" s="274">
        <v>0</v>
      </c>
      <c r="AB1030" s="274"/>
      <c r="AC1030" s="274">
        <v>0</v>
      </c>
      <c r="AD1030" s="265"/>
      <c r="AE1030" s="274"/>
      <c r="AF1030" s="274"/>
      <c r="AG1030" s="275"/>
      <c r="AH1030" s="274"/>
      <c r="AI1030" s="274"/>
      <c r="AJ1030" s="275"/>
      <c r="AK1030" s="270"/>
      <c r="AL1030" s="274"/>
      <c r="AM1030" s="275"/>
      <c r="AN1030" s="274"/>
      <c r="AO1030" s="275"/>
      <c r="AP1030" s="274"/>
      <c r="AQ1030" s="277">
        <f t="shared" si="148"/>
        <v>10</v>
      </c>
      <c r="AR1030" s="275" t="s">
        <v>1322</v>
      </c>
      <c r="AS1030" s="267"/>
      <c r="AT1030" s="273" t="s">
        <v>1823</v>
      </c>
      <c r="AU1030" s="272"/>
      <c r="AV1030" s="267" t="s">
        <v>1541</v>
      </c>
      <c r="AW1030" s="268"/>
      <c r="AX1030" s="273"/>
      <c r="AY1030" s="273"/>
      <c r="AZ1030" s="275"/>
      <c r="BA1030" s="268"/>
      <c r="BB1030" s="268"/>
      <c r="BC1030" s="268"/>
      <c r="BD1030" s="268"/>
      <c r="BE1030" s="267"/>
      <c r="BF1030" s="275"/>
      <c r="BG1030" s="275"/>
      <c r="BH1030" s="275"/>
      <c r="BI1030" s="275"/>
      <c r="BJ1030" s="278">
        <v>45932</v>
      </c>
      <c r="BK1030" s="279">
        <v>45933</v>
      </c>
      <c r="BL1030" s="431" t="s">
        <v>6506</v>
      </c>
      <c r="BM1030" s="272" t="s">
        <v>5375</v>
      </c>
      <c r="BN1030" s="422">
        <v>2</v>
      </c>
      <c r="BO1030" s="422">
        <v>7</v>
      </c>
      <c r="BP1030" s="303"/>
      <c r="BQ1030" s="293">
        <v>45926</v>
      </c>
      <c r="BR1030" s="284" t="s">
        <v>2741</v>
      </c>
      <c r="BS1030" s="280" t="s">
        <v>1798</v>
      </c>
      <c r="BT1030" s="1083"/>
      <c r="BU1030" s="273"/>
      <c r="BV1030" s="273">
        <v>1</v>
      </c>
      <c r="BW1030" s="273">
        <v>1</v>
      </c>
      <c r="BX1030" s="273">
        <v>2</v>
      </c>
      <c r="BY1030" s="279" t="s">
        <v>1276</v>
      </c>
      <c r="BZ1030" s="267">
        <v>24.5</v>
      </c>
      <c r="CA1030" s="279" t="s">
        <v>1342</v>
      </c>
      <c r="CB1030" s="279" t="s">
        <v>1246</v>
      </c>
      <c r="CC1030" s="279" t="s">
        <v>1378</v>
      </c>
      <c r="CD1030" s="1414" t="s">
        <v>6513</v>
      </c>
      <c r="CE1030" s="245"/>
      <c r="CF1030" s="245"/>
      <c r="CG1030" s="245"/>
    </row>
    <row r="1031" spans="1:85">
      <c r="A1031" s="265" t="s">
        <v>77</v>
      </c>
      <c r="B1031" s="2" t="s">
        <v>6324</v>
      </c>
      <c r="C1031" s="2" t="s">
        <v>503</v>
      </c>
      <c r="D1031" s="265" t="s">
        <v>6508</v>
      </c>
      <c r="E1031" s="265">
        <v>45932</v>
      </c>
      <c r="F1031" s="266" t="str">
        <f>IF(_DBcomps[[#This Row],[Lab RTS]]="","No","Yes")</f>
        <v>Yes</v>
      </c>
      <c r="G1031" s="267">
        <v>86.43</v>
      </c>
      <c r="H1031" s="267"/>
      <c r="I1031" s="267"/>
      <c r="J1031" s="267"/>
      <c r="K1031" s="267"/>
      <c r="L1031" s="268"/>
      <c r="M1031" s="275"/>
      <c r="N1031" s="267"/>
      <c r="O1031" s="267"/>
      <c r="P1031" s="275"/>
      <c r="Q1031" s="269"/>
      <c r="R1031" s="274">
        <v>1.123</v>
      </c>
      <c r="S1031" s="270"/>
      <c r="T1031" s="271">
        <v>3.55</v>
      </c>
      <c r="U1031" s="267"/>
      <c r="V1031" s="268"/>
      <c r="W1031" s="267"/>
      <c r="X1031" s="270"/>
      <c r="Y1031" s="274"/>
      <c r="Z1031" s="290"/>
      <c r="AA1031" s="274">
        <v>0</v>
      </c>
      <c r="AB1031" s="274"/>
      <c r="AC1031" s="274">
        <v>0</v>
      </c>
      <c r="AD1031" s="265"/>
      <c r="AE1031" s="274"/>
      <c r="AF1031" s="274"/>
      <c r="AG1031" s="275"/>
      <c r="AH1031" s="274"/>
      <c r="AI1031" s="274"/>
      <c r="AJ1031" s="275"/>
      <c r="AK1031" s="270"/>
      <c r="AL1031" s="274"/>
      <c r="AM1031" s="275"/>
      <c r="AN1031" s="274"/>
      <c r="AO1031" s="275"/>
      <c r="AP1031" s="274"/>
      <c r="AQ1031" s="277">
        <f t="shared" si="148"/>
        <v>10</v>
      </c>
      <c r="AR1031" s="275" t="s">
        <v>1322</v>
      </c>
      <c r="AS1031" s="267"/>
      <c r="AT1031" s="273" t="s">
        <v>1823</v>
      </c>
      <c r="AU1031" s="272"/>
      <c r="AV1031" s="267" t="s">
        <v>1541</v>
      </c>
      <c r="AW1031" s="268"/>
      <c r="AX1031" s="273"/>
      <c r="AY1031" s="273"/>
      <c r="AZ1031" s="275"/>
      <c r="BA1031" s="268"/>
      <c r="BB1031" s="268"/>
      <c r="BC1031" s="268"/>
      <c r="BD1031" s="268"/>
      <c r="BE1031" s="267"/>
      <c r="BF1031" s="275"/>
      <c r="BG1031" s="275"/>
      <c r="BH1031" s="275"/>
      <c r="BI1031" s="275"/>
      <c r="BJ1031" s="278">
        <v>45932</v>
      </c>
      <c r="BK1031" s="279">
        <v>45933</v>
      </c>
      <c r="BL1031" s="431" t="s">
        <v>6507</v>
      </c>
      <c r="BM1031" s="272" t="s">
        <v>5375</v>
      </c>
      <c r="BN1031" s="422">
        <v>2</v>
      </c>
      <c r="BO1031" s="422">
        <v>7</v>
      </c>
      <c r="BP1031" s="303"/>
      <c r="BQ1031" s="293">
        <v>45929</v>
      </c>
      <c r="BR1031" s="284" t="s">
        <v>2211</v>
      </c>
      <c r="BS1031" s="280" t="str">
        <f>IF(_DBcomps[[#This Row],[Problem]]="","Yes","No")</f>
        <v>Yes</v>
      </c>
      <c r="BT1031" s="1083"/>
      <c r="BU1031" s="273"/>
      <c r="BV1031" s="273">
        <v>1</v>
      </c>
      <c r="BW1031" s="273"/>
      <c r="BX1031" s="273">
        <v>2</v>
      </c>
      <c r="BY1031" s="279" t="s">
        <v>1276</v>
      </c>
      <c r="BZ1031" s="267"/>
      <c r="CA1031" s="279"/>
      <c r="CB1031" s="279"/>
      <c r="CC1031" s="279"/>
      <c r="CD1031" s="1283"/>
      <c r="CE1031" s="245"/>
      <c r="CF1031" s="245"/>
      <c r="CG1031" s="245"/>
    </row>
    <row r="1032" spans="1:85">
      <c r="A1032" s="265" t="s">
        <v>77</v>
      </c>
      <c r="B1032" s="2" t="s">
        <v>6324</v>
      </c>
      <c r="C1032" s="2" t="s">
        <v>503</v>
      </c>
      <c r="D1032" s="265" t="s">
        <v>6577</v>
      </c>
      <c r="E1032" s="265">
        <v>45933</v>
      </c>
      <c r="F1032" s="266" t="str">
        <f>IF(_DBcomps[[#This Row],[Lab RTS]]="","No","Yes")</f>
        <v>Yes</v>
      </c>
      <c r="G1032" s="267">
        <v>88.2</v>
      </c>
      <c r="H1032" s="267"/>
      <c r="I1032" s="267"/>
      <c r="J1032" s="267"/>
      <c r="K1032" s="267"/>
      <c r="L1032" s="268"/>
      <c r="M1032" s="275"/>
      <c r="N1032" s="267"/>
      <c r="O1032" s="267"/>
      <c r="P1032" s="275"/>
      <c r="Q1032" s="269"/>
      <c r="R1032" s="274">
        <v>1.1259999999999999</v>
      </c>
      <c r="S1032" s="270"/>
      <c r="T1032" s="271">
        <v>3.44</v>
      </c>
      <c r="U1032" s="267"/>
      <c r="V1032" s="268"/>
      <c r="W1032" s="267"/>
      <c r="X1032" s="270"/>
      <c r="Y1032" s="274"/>
      <c r="Z1032" s="290"/>
      <c r="AA1032" s="274">
        <v>0</v>
      </c>
      <c r="AB1032" s="274"/>
      <c r="AC1032" s="274">
        <v>0</v>
      </c>
      <c r="AD1032" s="265"/>
      <c r="AE1032" s="274"/>
      <c r="AF1032" s="274"/>
      <c r="AG1032" s="275"/>
      <c r="AH1032" s="274"/>
      <c r="AI1032" s="274"/>
      <c r="AJ1032" s="275"/>
      <c r="AK1032" s="270"/>
      <c r="AL1032" s="274"/>
      <c r="AM1032" s="275"/>
      <c r="AN1032" s="274"/>
      <c r="AO1032" s="275"/>
      <c r="AP1032" s="274"/>
      <c r="AQ1032" s="277">
        <f t="shared" ref="AQ1032:AQ1037" si="149">MONTH(E1032)</f>
        <v>10</v>
      </c>
      <c r="AR1032" s="275" t="s">
        <v>1322</v>
      </c>
      <c r="AS1032" s="267"/>
      <c r="AT1032" s="273" t="s">
        <v>1823</v>
      </c>
      <c r="AU1032" s="272"/>
      <c r="AV1032" s="267" t="s">
        <v>1541</v>
      </c>
      <c r="AW1032" s="268"/>
      <c r="AX1032" s="273"/>
      <c r="AY1032" s="273"/>
      <c r="AZ1032" s="275"/>
      <c r="BA1032" s="268"/>
      <c r="BB1032" s="268"/>
      <c r="BC1032" s="268"/>
      <c r="BD1032" s="268"/>
      <c r="BE1032" s="267"/>
      <c r="BF1032" s="275"/>
      <c r="BG1032" s="275"/>
      <c r="BH1032" s="275"/>
      <c r="BI1032" s="275"/>
      <c r="BJ1032" s="278">
        <v>45933</v>
      </c>
      <c r="BK1032" s="279">
        <v>45934</v>
      </c>
      <c r="BL1032" s="431" t="s">
        <v>6555</v>
      </c>
      <c r="BM1032" s="272" t="s">
        <v>5375</v>
      </c>
      <c r="BN1032" s="422">
        <v>2</v>
      </c>
      <c r="BO1032" s="422">
        <v>7</v>
      </c>
      <c r="BP1032" s="303"/>
      <c r="BQ1032" s="293" t="s">
        <v>6556</v>
      </c>
      <c r="BR1032" s="284" t="s">
        <v>6557</v>
      </c>
      <c r="BS1032" s="280" t="str">
        <f>IF(_DBcomps[[#This Row],[Problem]]="","Yes","No")</f>
        <v>Yes</v>
      </c>
      <c r="BT1032" s="1083"/>
      <c r="BU1032" s="273"/>
      <c r="BV1032" s="273">
        <v>1</v>
      </c>
      <c r="BW1032" s="273"/>
      <c r="BX1032" s="273">
        <v>2</v>
      </c>
      <c r="BY1032" s="279" t="s">
        <v>1276</v>
      </c>
      <c r="BZ1032" s="267"/>
      <c r="CA1032" s="279"/>
      <c r="CB1032" s="279"/>
      <c r="CC1032" s="279"/>
      <c r="CD1032" s="1283"/>
      <c r="CE1032" s="245"/>
      <c r="CF1032" s="245"/>
      <c r="CG1032" s="245"/>
    </row>
    <row r="1033" spans="1:85">
      <c r="A1033" s="265" t="s">
        <v>77</v>
      </c>
      <c r="B1033" s="2" t="s">
        <v>6324</v>
      </c>
      <c r="C1033" s="2" t="s">
        <v>503</v>
      </c>
      <c r="D1033" s="265" t="s">
        <v>6578</v>
      </c>
      <c r="E1033" s="265">
        <v>45937</v>
      </c>
      <c r="F1033" s="266" t="str">
        <f>IF(_DBcomps[[#This Row],[Lab RTS]]="","No","Yes")</f>
        <v>Yes</v>
      </c>
      <c r="G1033" s="267">
        <v>86.3</v>
      </c>
      <c r="H1033" s="267"/>
      <c r="I1033" s="267"/>
      <c r="J1033" s="267"/>
      <c r="K1033" s="267"/>
      <c r="L1033" s="268"/>
      <c r="M1033" s="275"/>
      <c r="N1033" s="267"/>
      <c r="O1033" s="267"/>
      <c r="P1033" s="275"/>
      <c r="Q1033" s="269"/>
      <c r="R1033" s="274">
        <v>1.119</v>
      </c>
      <c r="S1033" s="270"/>
      <c r="T1033" s="271">
        <v>3.51</v>
      </c>
      <c r="U1033" s="267"/>
      <c r="V1033" s="268"/>
      <c r="W1033" s="267"/>
      <c r="X1033" s="270"/>
      <c r="Y1033" s="274"/>
      <c r="Z1033" s="290"/>
      <c r="AA1033" s="274">
        <v>0</v>
      </c>
      <c r="AB1033" s="274"/>
      <c r="AC1033" s="274">
        <v>0</v>
      </c>
      <c r="AD1033" s="265"/>
      <c r="AE1033" s="274"/>
      <c r="AF1033" s="274"/>
      <c r="AG1033" s="275"/>
      <c r="AH1033" s="274"/>
      <c r="AI1033" s="274"/>
      <c r="AJ1033" s="275"/>
      <c r="AK1033" s="270"/>
      <c r="AL1033" s="274"/>
      <c r="AM1033" s="275"/>
      <c r="AN1033" s="274"/>
      <c r="AO1033" s="275"/>
      <c r="AP1033" s="274"/>
      <c r="AQ1033" s="277">
        <f t="shared" si="149"/>
        <v>10</v>
      </c>
      <c r="AR1033" s="275" t="s">
        <v>1322</v>
      </c>
      <c r="AS1033" s="267"/>
      <c r="AT1033" s="273" t="s">
        <v>1823</v>
      </c>
      <c r="AU1033" s="272"/>
      <c r="AV1033" s="267" t="s">
        <v>1541</v>
      </c>
      <c r="AW1033" s="268"/>
      <c r="AX1033" s="273"/>
      <c r="AY1033" s="273"/>
      <c r="AZ1033" s="275"/>
      <c r="BA1033" s="268"/>
      <c r="BB1033" s="268"/>
      <c r="BC1033" s="268"/>
      <c r="BD1033" s="268"/>
      <c r="BE1033" s="267"/>
      <c r="BF1033" s="275"/>
      <c r="BG1033" s="275"/>
      <c r="BH1033" s="275"/>
      <c r="BI1033" s="275"/>
      <c r="BJ1033" s="278">
        <v>45937</v>
      </c>
      <c r="BK1033" s="279">
        <v>45938</v>
      </c>
      <c r="BL1033" s="431" t="s">
        <v>6579</v>
      </c>
      <c r="BM1033" s="272" t="s">
        <v>5375</v>
      </c>
      <c r="BN1033" s="422">
        <v>2</v>
      </c>
      <c r="BO1033" s="422">
        <v>7</v>
      </c>
      <c r="BP1033" s="303"/>
      <c r="BQ1033" s="293">
        <v>45931</v>
      </c>
      <c r="BR1033" s="284" t="s">
        <v>4392</v>
      </c>
      <c r="BS1033" s="280" t="str">
        <f>IF(_DBcomps[[#This Row],[Problem]]="","Yes","No")</f>
        <v>Yes</v>
      </c>
      <c r="BT1033" s="1083"/>
      <c r="BU1033" s="273"/>
      <c r="BV1033" s="273">
        <v>1</v>
      </c>
      <c r="BW1033" s="273"/>
      <c r="BX1033" s="273">
        <v>2</v>
      </c>
      <c r="BY1033" s="279" t="s">
        <v>1276</v>
      </c>
      <c r="BZ1033" s="267"/>
      <c r="CA1033" s="279"/>
      <c r="CB1033" s="279"/>
      <c r="CC1033" s="279"/>
      <c r="CD1033" s="1283"/>
      <c r="CE1033" s="245"/>
      <c r="CF1033" s="245"/>
      <c r="CG1033" s="245"/>
    </row>
    <row r="1034" spans="1:85">
      <c r="A1034" s="265" t="s">
        <v>77</v>
      </c>
      <c r="B1034" s="2" t="s">
        <v>6324</v>
      </c>
      <c r="C1034" s="2" t="s">
        <v>503</v>
      </c>
      <c r="D1034" s="265" t="s">
        <v>6581</v>
      </c>
      <c r="E1034" s="265">
        <v>45937</v>
      </c>
      <c r="F1034" s="266" t="str">
        <f>IF(_DBcomps[[#This Row],[Lab RTS]]="","No","Yes")</f>
        <v>Yes</v>
      </c>
      <c r="G1034" s="267">
        <v>86.69</v>
      </c>
      <c r="H1034" s="267"/>
      <c r="I1034" s="267"/>
      <c r="J1034" s="267"/>
      <c r="K1034" s="267"/>
      <c r="L1034" s="268"/>
      <c r="M1034" s="275"/>
      <c r="N1034" s="267"/>
      <c r="O1034" s="267"/>
      <c r="P1034" s="275"/>
      <c r="Q1034" s="269"/>
      <c r="R1034" s="274">
        <v>1.121</v>
      </c>
      <c r="S1034" s="270"/>
      <c r="T1034" s="271">
        <v>3.47</v>
      </c>
      <c r="U1034" s="267"/>
      <c r="V1034" s="268"/>
      <c r="W1034" s="267"/>
      <c r="X1034" s="270"/>
      <c r="Y1034" s="274"/>
      <c r="Z1034" s="290"/>
      <c r="AA1034" s="274">
        <v>0</v>
      </c>
      <c r="AB1034" s="274"/>
      <c r="AC1034" s="274">
        <v>0</v>
      </c>
      <c r="AD1034" s="265"/>
      <c r="AE1034" s="274"/>
      <c r="AF1034" s="274"/>
      <c r="AG1034" s="275"/>
      <c r="AH1034" s="274"/>
      <c r="AI1034" s="274"/>
      <c r="AJ1034" s="275"/>
      <c r="AK1034" s="270"/>
      <c r="AL1034" s="274"/>
      <c r="AM1034" s="275"/>
      <c r="AN1034" s="274"/>
      <c r="AO1034" s="275"/>
      <c r="AP1034" s="274"/>
      <c r="AQ1034" s="277">
        <f t="shared" si="149"/>
        <v>10</v>
      </c>
      <c r="AR1034" s="275" t="s">
        <v>1322</v>
      </c>
      <c r="AS1034" s="267"/>
      <c r="AT1034" s="273" t="s">
        <v>1823</v>
      </c>
      <c r="AU1034" s="272"/>
      <c r="AV1034" s="267" t="s">
        <v>1541</v>
      </c>
      <c r="AW1034" s="268"/>
      <c r="AX1034" s="273"/>
      <c r="AY1034" s="273"/>
      <c r="AZ1034" s="275"/>
      <c r="BA1034" s="268"/>
      <c r="BB1034" s="268"/>
      <c r="BC1034" s="268"/>
      <c r="BD1034" s="268"/>
      <c r="BE1034" s="267"/>
      <c r="BF1034" s="275"/>
      <c r="BG1034" s="275"/>
      <c r="BH1034" s="275"/>
      <c r="BI1034" s="275"/>
      <c r="BJ1034" s="278">
        <v>45937</v>
      </c>
      <c r="BK1034" s="279">
        <v>45938</v>
      </c>
      <c r="BL1034" s="431" t="s">
        <v>6580</v>
      </c>
      <c r="BM1034" s="272" t="s">
        <v>5375</v>
      </c>
      <c r="BN1034" s="422">
        <v>2</v>
      </c>
      <c r="BO1034" s="422">
        <v>7</v>
      </c>
      <c r="BP1034" s="303"/>
      <c r="BQ1034" s="293">
        <v>45932</v>
      </c>
      <c r="BR1034" s="284" t="s">
        <v>4021</v>
      </c>
      <c r="BS1034" s="280" t="str">
        <f>IF(_DBcomps[[#This Row],[Problem]]="","Yes","No")</f>
        <v>Yes</v>
      </c>
      <c r="BT1034" s="1083"/>
      <c r="BU1034" s="273"/>
      <c r="BV1034" s="273">
        <v>1</v>
      </c>
      <c r="BW1034" s="273"/>
      <c r="BX1034" s="273">
        <v>2</v>
      </c>
      <c r="BY1034" s="279" t="s">
        <v>1276</v>
      </c>
      <c r="BZ1034" s="267"/>
      <c r="CA1034" s="279"/>
      <c r="CB1034" s="279"/>
      <c r="CC1034" s="279"/>
      <c r="CD1034" s="1283"/>
      <c r="CE1034" s="245"/>
      <c r="CF1034" s="245"/>
      <c r="CG1034" s="245"/>
    </row>
    <row r="1035" spans="1:85" s="1572" customFormat="1">
      <c r="A1035" s="839" t="s">
        <v>77</v>
      </c>
      <c r="B1035" s="840" t="s">
        <v>6324</v>
      </c>
      <c r="C1035" s="840" t="s">
        <v>503</v>
      </c>
      <c r="D1035" s="839" t="s">
        <v>6827</v>
      </c>
      <c r="E1035" s="839">
        <v>45947</v>
      </c>
      <c r="F1035" s="266" t="s">
        <v>1798</v>
      </c>
      <c r="G1035" s="285"/>
      <c r="H1035" s="285"/>
      <c r="I1035" s="285"/>
      <c r="J1035" s="285"/>
      <c r="K1035" s="285"/>
      <c r="L1035" s="1559"/>
      <c r="M1035" s="1560"/>
      <c r="N1035" s="285"/>
      <c r="O1035" s="285"/>
      <c r="P1035" s="1560"/>
      <c r="Q1035" s="347"/>
      <c r="R1035" s="1561"/>
      <c r="S1035" s="1561"/>
      <c r="T1035" s="285"/>
      <c r="U1035" s="285"/>
      <c r="V1035" s="1559"/>
      <c r="W1035" s="285"/>
      <c r="X1035" s="1561"/>
      <c r="Y1035" s="1562"/>
      <c r="Z1035" s="1563"/>
      <c r="AA1035" s="1562"/>
      <c r="AB1035" s="1562"/>
      <c r="AC1035" s="1562"/>
      <c r="AD1035" s="839"/>
      <c r="AE1035" s="1562"/>
      <c r="AF1035" s="1562"/>
      <c r="AG1035" s="1560"/>
      <c r="AH1035" s="1562"/>
      <c r="AI1035" s="1562"/>
      <c r="AJ1035" s="1560"/>
      <c r="AK1035" s="1561"/>
      <c r="AL1035" s="1562"/>
      <c r="AM1035" s="1560"/>
      <c r="AN1035" s="1562"/>
      <c r="AO1035" s="1560"/>
      <c r="AP1035" s="1562"/>
      <c r="AQ1035" s="1564">
        <f t="shared" si="149"/>
        <v>10</v>
      </c>
      <c r="AR1035" s="1560"/>
      <c r="AS1035" s="285"/>
      <c r="AT1035" s="351"/>
      <c r="AU1035" s="1565"/>
      <c r="AV1035" s="285"/>
      <c r="AW1035" s="1559"/>
      <c r="AX1035" s="351"/>
      <c r="AY1035" s="351"/>
      <c r="AZ1035" s="1560"/>
      <c r="BA1035" s="1559"/>
      <c r="BB1035" s="1559"/>
      <c r="BC1035" s="1559"/>
      <c r="BD1035" s="1559"/>
      <c r="BE1035" s="285"/>
      <c r="BF1035" s="1560"/>
      <c r="BG1035" s="1560"/>
      <c r="BH1035" s="1560"/>
      <c r="BI1035" s="1560"/>
      <c r="BJ1035" s="1566"/>
      <c r="BK1035" s="352"/>
      <c r="BL1035" s="1567" t="s">
        <v>6836</v>
      </c>
      <c r="BM1035" s="1565" t="s">
        <v>6828</v>
      </c>
      <c r="BN1035" s="1568"/>
      <c r="BO1035" s="1568"/>
      <c r="BP1035" s="1569"/>
      <c r="BQ1035" s="1570"/>
      <c r="BR1035" s="1571"/>
      <c r="BS1035" s="839" t="s">
        <v>6829</v>
      </c>
      <c r="BT1035" s="1083"/>
      <c r="BU1035" s="351"/>
      <c r="BV1035" s="351">
        <v>1</v>
      </c>
      <c r="BW1035" s="351">
        <v>1</v>
      </c>
      <c r="BX1035" s="351">
        <v>2</v>
      </c>
      <c r="BY1035" s="352" t="s">
        <v>1276</v>
      </c>
      <c r="BZ1035" s="285" t="s">
        <v>7066</v>
      </c>
      <c r="CA1035" s="352" t="s">
        <v>1342</v>
      </c>
      <c r="CB1035" s="352" t="s">
        <v>1247</v>
      </c>
      <c r="CC1035" s="352" t="s">
        <v>1378</v>
      </c>
      <c r="CD1035" s="1428" t="s">
        <v>6830</v>
      </c>
    </row>
    <row r="1036" spans="1:85" s="1572" customFormat="1">
      <c r="A1036" s="839" t="s">
        <v>77</v>
      </c>
      <c r="B1036" s="840" t="s">
        <v>6324</v>
      </c>
      <c r="C1036" s="840" t="s">
        <v>503</v>
      </c>
      <c r="D1036" s="839" t="s">
        <v>6831</v>
      </c>
      <c r="E1036" s="839">
        <v>45947</v>
      </c>
      <c r="F1036" s="266" t="str">
        <f>IF(_DBcomps[[#This Row],[Lab RTS]]="","No","Yes")</f>
        <v>No</v>
      </c>
      <c r="G1036" s="285"/>
      <c r="H1036" s="285"/>
      <c r="I1036" s="285"/>
      <c r="J1036" s="285"/>
      <c r="K1036" s="285"/>
      <c r="L1036" s="1559"/>
      <c r="M1036" s="1560"/>
      <c r="N1036" s="285"/>
      <c r="O1036" s="285"/>
      <c r="P1036" s="1560"/>
      <c r="Q1036" s="347"/>
      <c r="R1036" s="1561"/>
      <c r="S1036" s="1561"/>
      <c r="T1036" s="285"/>
      <c r="U1036" s="285"/>
      <c r="V1036" s="1559"/>
      <c r="W1036" s="285"/>
      <c r="X1036" s="1561"/>
      <c r="Y1036" s="1562"/>
      <c r="Z1036" s="1563"/>
      <c r="AA1036" s="1562"/>
      <c r="AB1036" s="1562"/>
      <c r="AC1036" s="1562"/>
      <c r="AD1036" s="839"/>
      <c r="AE1036" s="1562"/>
      <c r="AF1036" s="1562"/>
      <c r="AG1036" s="1560"/>
      <c r="AH1036" s="1562"/>
      <c r="AI1036" s="1562"/>
      <c r="AJ1036" s="1560"/>
      <c r="AK1036" s="1561"/>
      <c r="AL1036" s="1562"/>
      <c r="AM1036" s="1560"/>
      <c r="AN1036" s="1562"/>
      <c r="AO1036" s="1560"/>
      <c r="AP1036" s="1562"/>
      <c r="AQ1036" s="1564">
        <f t="shared" si="149"/>
        <v>10</v>
      </c>
      <c r="AR1036" s="1560"/>
      <c r="AS1036" s="285"/>
      <c r="AT1036" s="351"/>
      <c r="AU1036" s="1565"/>
      <c r="AV1036" s="285"/>
      <c r="AW1036" s="1559"/>
      <c r="AX1036" s="351"/>
      <c r="AY1036" s="351"/>
      <c r="AZ1036" s="1560"/>
      <c r="BA1036" s="1559"/>
      <c r="BB1036" s="1559"/>
      <c r="BC1036" s="1559"/>
      <c r="BD1036" s="1559"/>
      <c r="BE1036" s="285"/>
      <c r="BF1036" s="1560"/>
      <c r="BG1036" s="1560"/>
      <c r="BH1036" s="1560"/>
      <c r="BI1036" s="1560"/>
      <c r="BJ1036" s="1566"/>
      <c r="BK1036" s="352"/>
      <c r="BL1036" s="1567" t="s">
        <v>6837</v>
      </c>
      <c r="BM1036" s="1565" t="s">
        <v>6828</v>
      </c>
      <c r="BN1036" s="1568"/>
      <c r="BO1036" s="1568"/>
      <c r="BP1036" s="1569"/>
      <c r="BQ1036" s="1570"/>
      <c r="BR1036" s="1571"/>
      <c r="BS1036" s="839" t="s">
        <v>1798</v>
      </c>
      <c r="BT1036" s="1083"/>
      <c r="BU1036" s="351"/>
      <c r="BV1036" s="351">
        <v>1</v>
      </c>
      <c r="BW1036" s="351">
        <v>1</v>
      </c>
      <c r="BX1036" s="351">
        <v>2</v>
      </c>
      <c r="BY1036" s="352" t="s">
        <v>1276</v>
      </c>
      <c r="BZ1036" s="285" t="s">
        <v>7066</v>
      </c>
      <c r="CA1036" s="352" t="s">
        <v>1342</v>
      </c>
      <c r="CB1036" s="352" t="s">
        <v>1247</v>
      </c>
      <c r="CC1036" s="352" t="s">
        <v>1378</v>
      </c>
      <c r="CD1036" s="1573" t="s">
        <v>6832</v>
      </c>
    </row>
    <row r="1037" spans="1:85" s="1572" customFormat="1">
      <c r="A1037" s="308" t="s">
        <v>77</v>
      </c>
      <c r="B1037" s="344" t="s">
        <v>6324</v>
      </c>
      <c r="C1037" s="344" t="s">
        <v>503</v>
      </c>
      <c r="D1037" s="265" t="s">
        <v>6833</v>
      </c>
      <c r="E1037" s="265">
        <v>45951</v>
      </c>
      <c r="F1037" s="266" t="s">
        <v>567</v>
      </c>
      <c r="G1037" s="267">
        <v>87.69</v>
      </c>
      <c r="H1037" s="267"/>
      <c r="I1037" s="267"/>
      <c r="J1037" s="267"/>
      <c r="K1037" s="267"/>
      <c r="L1037" s="268"/>
      <c r="M1037" s="275"/>
      <c r="N1037" s="267"/>
      <c r="O1037" s="267"/>
      <c r="P1037" s="275"/>
      <c r="Q1037" s="269"/>
      <c r="R1037" s="270">
        <v>1.1220000000000001</v>
      </c>
      <c r="S1037" s="270"/>
      <c r="T1037" s="271">
        <v>3.36</v>
      </c>
      <c r="U1037" s="267"/>
      <c r="V1037" s="268"/>
      <c r="W1037" s="267"/>
      <c r="X1037" s="270"/>
      <c r="Y1037" s="274"/>
      <c r="Z1037" s="290"/>
      <c r="AA1037" s="274">
        <v>0</v>
      </c>
      <c r="AB1037" s="274"/>
      <c r="AC1037" s="274">
        <v>0</v>
      </c>
      <c r="AD1037" s="265"/>
      <c r="AE1037" s="274"/>
      <c r="AF1037" s="274"/>
      <c r="AG1037" s="275"/>
      <c r="AH1037" s="274"/>
      <c r="AI1037" s="274"/>
      <c r="AJ1037" s="275"/>
      <c r="AK1037" s="270"/>
      <c r="AL1037" s="274"/>
      <c r="AM1037" s="275"/>
      <c r="AN1037" s="274"/>
      <c r="AO1037" s="275"/>
      <c r="AP1037" s="274"/>
      <c r="AQ1037" s="277">
        <f t="shared" si="149"/>
        <v>10</v>
      </c>
      <c r="AR1037" s="275" t="s">
        <v>1322</v>
      </c>
      <c r="AS1037" s="267"/>
      <c r="AT1037" s="273" t="s">
        <v>1823</v>
      </c>
      <c r="AU1037" s="272"/>
      <c r="AV1037" s="267" t="s">
        <v>1805</v>
      </c>
      <c r="AW1037" s="268"/>
      <c r="AX1037" s="273"/>
      <c r="AY1037" s="273"/>
      <c r="AZ1037" s="275"/>
      <c r="BA1037" s="268"/>
      <c r="BB1037" s="268"/>
      <c r="BC1037" s="268"/>
      <c r="BD1037" s="268"/>
      <c r="BE1037" s="267"/>
      <c r="BF1037" s="275"/>
      <c r="BG1037" s="275"/>
      <c r="BH1037" s="275"/>
      <c r="BI1037" s="275"/>
      <c r="BJ1037" s="278">
        <v>45952</v>
      </c>
      <c r="BK1037" s="279">
        <v>45952</v>
      </c>
      <c r="BL1037" s="431" t="s">
        <v>6834</v>
      </c>
      <c r="BM1037" s="272" t="s">
        <v>6835</v>
      </c>
      <c r="BN1037" s="422">
        <v>2</v>
      </c>
      <c r="BO1037" s="422">
        <v>7</v>
      </c>
      <c r="BP1037" s="303"/>
      <c r="BQ1037" s="293">
        <v>45947</v>
      </c>
      <c r="BR1037" s="284">
        <v>0.17083333333333334</v>
      </c>
      <c r="BS1037" s="280" t="str">
        <f>IF(_DBcomps[[#This Row],[Problem]]="","Yes","No")</f>
        <v>Yes</v>
      </c>
      <c r="BT1037" s="1083"/>
      <c r="BU1037" s="273"/>
      <c r="BV1037" s="273">
        <v>1</v>
      </c>
      <c r="BW1037" s="273"/>
      <c r="BX1037" s="273">
        <v>2</v>
      </c>
      <c r="BY1037" s="279" t="s">
        <v>1276</v>
      </c>
      <c r="BZ1037" s="267"/>
      <c r="CA1037" s="279"/>
      <c r="CB1037" s="279"/>
      <c r="CC1037" s="279"/>
      <c r="CD1037" s="1283"/>
    </row>
    <row r="1038" spans="1:85" s="1572" customFormat="1">
      <c r="A1038" s="308" t="s">
        <v>77</v>
      </c>
      <c r="B1038" s="344" t="s">
        <v>6324</v>
      </c>
      <c r="C1038" s="344" t="s">
        <v>503</v>
      </c>
      <c r="D1038" s="265" t="s">
        <v>6879</v>
      </c>
      <c r="E1038" s="265">
        <v>45952</v>
      </c>
      <c r="F1038" s="266" t="s">
        <v>567</v>
      </c>
      <c r="G1038" s="267">
        <v>87.93</v>
      </c>
      <c r="H1038" s="267"/>
      <c r="I1038" s="267"/>
      <c r="J1038" s="267"/>
      <c r="K1038" s="267"/>
      <c r="L1038" s="268"/>
      <c r="M1038" s="275"/>
      <c r="N1038" s="267"/>
      <c r="O1038" s="267"/>
      <c r="P1038" s="275"/>
      <c r="Q1038" s="269"/>
      <c r="R1038" s="270">
        <v>1.125</v>
      </c>
      <c r="S1038" s="270"/>
      <c r="T1038" s="271">
        <v>3.37</v>
      </c>
      <c r="U1038" s="267"/>
      <c r="V1038" s="268"/>
      <c r="W1038" s="267"/>
      <c r="X1038" s="270"/>
      <c r="Y1038" s="274"/>
      <c r="Z1038" s="290"/>
      <c r="AA1038" s="274">
        <v>0</v>
      </c>
      <c r="AB1038" s="274"/>
      <c r="AC1038" s="274">
        <v>0</v>
      </c>
      <c r="AD1038" s="265"/>
      <c r="AE1038" s="274"/>
      <c r="AF1038" s="274"/>
      <c r="AG1038" s="275"/>
      <c r="AH1038" s="274"/>
      <c r="AI1038" s="274"/>
      <c r="AJ1038" s="275"/>
      <c r="AK1038" s="270"/>
      <c r="AL1038" s="274"/>
      <c r="AM1038" s="275"/>
      <c r="AN1038" s="274"/>
      <c r="AO1038" s="275"/>
      <c r="AP1038" s="274"/>
      <c r="AQ1038" s="277">
        <f t="shared" ref="AQ1038:AQ1044" si="150">MONTH(E1038)</f>
        <v>10</v>
      </c>
      <c r="AR1038" s="275" t="s">
        <v>1322</v>
      </c>
      <c r="AS1038" s="267"/>
      <c r="AT1038" s="273" t="s">
        <v>1823</v>
      </c>
      <c r="AU1038" s="272"/>
      <c r="AV1038" s="267" t="s">
        <v>1805</v>
      </c>
      <c r="AW1038" s="268"/>
      <c r="AX1038" s="273"/>
      <c r="AY1038" s="273"/>
      <c r="AZ1038" s="275"/>
      <c r="BA1038" s="268"/>
      <c r="BB1038" s="268"/>
      <c r="BC1038" s="268"/>
      <c r="BD1038" s="268"/>
      <c r="BE1038" s="267"/>
      <c r="BF1038" s="275"/>
      <c r="BG1038" s="275"/>
      <c r="BH1038" s="275"/>
      <c r="BI1038" s="275"/>
      <c r="BJ1038" s="278">
        <v>45952</v>
      </c>
      <c r="BK1038" s="279">
        <v>45952</v>
      </c>
      <c r="BL1038" s="431" t="s">
        <v>6880</v>
      </c>
      <c r="BM1038" s="272" t="s">
        <v>6881</v>
      </c>
      <c r="BN1038" s="422">
        <v>2</v>
      </c>
      <c r="BO1038" s="422">
        <v>7</v>
      </c>
      <c r="BP1038" s="303"/>
      <c r="BQ1038" s="293">
        <v>45947</v>
      </c>
      <c r="BR1038" s="284">
        <v>0.67013888888888884</v>
      </c>
      <c r="BS1038" s="280" t="str">
        <f>IF(_DBcomps[[#This Row],[Problem]]="","Yes","No")</f>
        <v>Yes</v>
      </c>
      <c r="BT1038" s="1083"/>
      <c r="BU1038" s="273"/>
      <c r="BV1038" s="273">
        <v>1</v>
      </c>
      <c r="BW1038" s="273"/>
      <c r="BX1038" s="273">
        <v>2</v>
      </c>
      <c r="BY1038" s="279" t="s">
        <v>1276</v>
      </c>
      <c r="BZ1038" s="267"/>
      <c r="CA1038" s="279"/>
      <c r="CB1038" s="279"/>
      <c r="CC1038" s="279"/>
      <c r="CD1038" s="1283"/>
    </row>
    <row r="1039" spans="1:85" s="1572" customFormat="1">
      <c r="A1039" s="308" t="s">
        <v>77</v>
      </c>
      <c r="B1039" s="344" t="s">
        <v>6324</v>
      </c>
      <c r="C1039" s="344" t="s">
        <v>503</v>
      </c>
      <c r="D1039" s="265" t="s">
        <v>6882</v>
      </c>
      <c r="E1039" s="265">
        <v>45952</v>
      </c>
      <c r="F1039" s="266" t="s">
        <v>567</v>
      </c>
      <c r="G1039" s="267">
        <v>88.86</v>
      </c>
      <c r="H1039" s="267"/>
      <c r="I1039" s="267"/>
      <c r="J1039" s="267"/>
      <c r="K1039" s="267"/>
      <c r="L1039" s="268"/>
      <c r="M1039" s="275"/>
      <c r="N1039" s="267"/>
      <c r="O1039" s="267"/>
      <c r="P1039" s="275"/>
      <c r="Q1039" s="269"/>
      <c r="R1039" s="270">
        <v>1.1240000000000001</v>
      </c>
      <c r="S1039" s="270"/>
      <c r="T1039" s="271">
        <v>3.41</v>
      </c>
      <c r="U1039" s="267"/>
      <c r="V1039" s="268"/>
      <c r="W1039" s="267"/>
      <c r="X1039" s="270"/>
      <c r="Y1039" s="274"/>
      <c r="Z1039" s="290"/>
      <c r="AA1039" s="274">
        <v>0</v>
      </c>
      <c r="AB1039" s="274"/>
      <c r="AC1039" s="274">
        <v>0</v>
      </c>
      <c r="AD1039" s="265"/>
      <c r="AE1039" s="274"/>
      <c r="AF1039" s="274"/>
      <c r="AG1039" s="275"/>
      <c r="AH1039" s="274"/>
      <c r="AI1039" s="274"/>
      <c r="AJ1039" s="275"/>
      <c r="AK1039" s="270"/>
      <c r="AL1039" s="274"/>
      <c r="AM1039" s="275"/>
      <c r="AN1039" s="274"/>
      <c r="AO1039" s="275"/>
      <c r="AP1039" s="274"/>
      <c r="AQ1039" s="277">
        <f t="shared" si="150"/>
        <v>10</v>
      </c>
      <c r="AR1039" s="275" t="s">
        <v>1322</v>
      </c>
      <c r="AS1039" s="267"/>
      <c r="AT1039" s="273" t="s">
        <v>1823</v>
      </c>
      <c r="AU1039" s="272"/>
      <c r="AV1039" s="267" t="s">
        <v>1805</v>
      </c>
      <c r="AW1039" s="268"/>
      <c r="AX1039" s="273"/>
      <c r="AY1039" s="273"/>
      <c r="AZ1039" s="275"/>
      <c r="BA1039" s="268"/>
      <c r="BB1039" s="268"/>
      <c r="BC1039" s="268"/>
      <c r="BD1039" s="268"/>
      <c r="BE1039" s="267"/>
      <c r="BF1039" s="275"/>
      <c r="BG1039" s="275"/>
      <c r="BH1039" s="275"/>
      <c r="BI1039" s="275"/>
      <c r="BJ1039" s="278">
        <v>45952</v>
      </c>
      <c r="BK1039" s="279">
        <v>45952</v>
      </c>
      <c r="BL1039" s="431" t="s">
        <v>6883</v>
      </c>
      <c r="BM1039" s="272" t="s">
        <v>6884</v>
      </c>
      <c r="BN1039" s="422">
        <v>2</v>
      </c>
      <c r="BO1039" s="422">
        <v>7</v>
      </c>
      <c r="BP1039" s="303"/>
      <c r="BQ1039" s="293">
        <v>45950</v>
      </c>
      <c r="BR1039" s="284">
        <v>2.8472222222222222E-2</v>
      </c>
      <c r="BS1039" s="280" t="str">
        <f>IF(_DBcomps[[#This Row],[Problem]]="","Yes","No")</f>
        <v>Yes</v>
      </c>
      <c r="BT1039" s="1083"/>
      <c r="BU1039" s="273"/>
      <c r="BV1039" s="273">
        <v>1</v>
      </c>
      <c r="BW1039" s="273"/>
      <c r="BX1039" s="273">
        <v>2</v>
      </c>
      <c r="BY1039" s="279" t="s">
        <v>1276</v>
      </c>
      <c r="BZ1039" s="267"/>
      <c r="CA1039" s="279"/>
      <c r="CB1039" s="279"/>
      <c r="CC1039" s="279"/>
      <c r="CD1039" s="1283"/>
    </row>
    <row r="1040" spans="1:85" s="1572" customFormat="1">
      <c r="A1040" s="308" t="s">
        <v>77</v>
      </c>
      <c r="B1040" s="344" t="s">
        <v>6324</v>
      </c>
      <c r="C1040" s="344" t="s">
        <v>503</v>
      </c>
      <c r="D1040" s="265" t="s">
        <v>6885</v>
      </c>
      <c r="E1040" s="265">
        <v>45952</v>
      </c>
      <c r="F1040" s="266" t="s">
        <v>567</v>
      </c>
      <c r="G1040" s="267">
        <v>88.13</v>
      </c>
      <c r="H1040" s="267"/>
      <c r="I1040" s="267"/>
      <c r="J1040" s="267"/>
      <c r="K1040" s="267"/>
      <c r="L1040" s="268"/>
      <c r="M1040" s="275"/>
      <c r="N1040" s="267"/>
      <c r="O1040" s="267"/>
      <c r="P1040" s="275"/>
      <c r="Q1040" s="269"/>
      <c r="R1040" s="270">
        <v>1.121</v>
      </c>
      <c r="S1040" s="270"/>
      <c r="T1040" s="271">
        <v>3.48</v>
      </c>
      <c r="U1040" s="267"/>
      <c r="V1040" s="268"/>
      <c r="W1040" s="267"/>
      <c r="X1040" s="270"/>
      <c r="Y1040" s="274"/>
      <c r="Z1040" s="290"/>
      <c r="AA1040" s="274">
        <v>0</v>
      </c>
      <c r="AB1040" s="274"/>
      <c r="AC1040" s="274">
        <v>0</v>
      </c>
      <c r="AD1040" s="265"/>
      <c r="AE1040" s="274"/>
      <c r="AF1040" s="274"/>
      <c r="AG1040" s="275"/>
      <c r="AH1040" s="274"/>
      <c r="AI1040" s="274"/>
      <c r="AJ1040" s="275"/>
      <c r="AK1040" s="270"/>
      <c r="AL1040" s="274"/>
      <c r="AM1040" s="275"/>
      <c r="AN1040" s="274"/>
      <c r="AO1040" s="275"/>
      <c r="AP1040" s="274"/>
      <c r="AQ1040" s="277">
        <f t="shared" si="150"/>
        <v>10</v>
      </c>
      <c r="AR1040" s="275" t="s">
        <v>1322</v>
      </c>
      <c r="AS1040" s="267"/>
      <c r="AT1040" s="273" t="s">
        <v>1823</v>
      </c>
      <c r="AU1040" s="272"/>
      <c r="AV1040" s="267" t="s">
        <v>1805</v>
      </c>
      <c r="AW1040" s="268"/>
      <c r="AX1040" s="273"/>
      <c r="AY1040" s="273"/>
      <c r="AZ1040" s="275"/>
      <c r="BA1040" s="268"/>
      <c r="BB1040" s="268"/>
      <c r="BC1040" s="268"/>
      <c r="BD1040" s="268"/>
      <c r="BE1040" s="267"/>
      <c r="BF1040" s="275"/>
      <c r="BG1040" s="275"/>
      <c r="BH1040" s="275"/>
      <c r="BI1040" s="275"/>
      <c r="BJ1040" s="278">
        <v>45952</v>
      </c>
      <c r="BK1040" s="279">
        <v>45952</v>
      </c>
      <c r="BL1040" s="431" t="s">
        <v>6886</v>
      </c>
      <c r="BM1040" s="272" t="s">
        <v>6887</v>
      </c>
      <c r="BN1040" s="422">
        <v>2</v>
      </c>
      <c r="BO1040" s="422">
        <v>7</v>
      </c>
      <c r="BP1040" s="303"/>
      <c r="BQ1040" s="293">
        <v>45951</v>
      </c>
      <c r="BR1040" s="284">
        <v>0.67708333333333337</v>
      </c>
      <c r="BS1040" s="280" t="str">
        <f>IF(_DBcomps[[#This Row],[Problem]]="","Yes","No")</f>
        <v>Yes</v>
      </c>
      <c r="BT1040" s="1083"/>
      <c r="BU1040" s="273"/>
      <c r="BV1040" s="273">
        <v>1</v>
      </c>
      <c r="BW1040" s="273"/>
      <c r="BX1040" s="273">
        <v>2</v>
      </c>
      <c r="BY1040" s="279" t="s">
        <v>1276</v>
      </c>
      <c r="BZ1040" s="267"/>
      <c r="CA1040" s="279"/>
      <c r="CB1040" s="279"/>
      <c r="CC1040" s="279"/>
      <c r="CD1040" s="1283"/>
    </row>
    <row r="1041" spans="1:82" s="1572" customFormat="1">
      <c r="A1041" s="308" t="s">
        <v>77</v>
      </c>
      <c r="B1041" s="344" t="s">
        <v>6324</v>
      </c>
      <c r="C1041" s="344" t="s">
        <v>503</v>
      </c>
      <c r="D1041" s="265" t="s">
        <v>6888</v>
      </c>
      <c r="E1041" s="265">
        <v>45953</v>
      </c>
      <c r="F1041" s="266" t="s">
        <v>567</v>
      </c>
      <c r="G1041" s="267">
        <v>88.18</v>
      </c>
      <c r="H1041" s="267"/>
      <c r="I1041" s="267"/>
      <c r="J1041" s="267"/>
      <c r="K1041" s="267"/>
      <c r="L1041" s="268"/>
      <c r="M1041" s="275"/>
      <c r="N1041" s="267"/>
      <c r="O1041" s="267"/>
      <c r="P1041" s="275"/>
      <c r="Q1041" s="269"/>
      <c r="R1041" s="270">
        <v>1.129</v>
      </c>
      <c r="S1041" s="270"/>
      <c r="T1041" s="271">
        <v>3.37</v>
      </c>
      <c r="U1041" s="267"/>
      <c r="V1041" s="268"/>
      <c r="W1041" s="267"/>
      <c r="X1041" s="270"/>
      <c r="Y1041" s="274"/>
      <c r="Z1041" s="290"/>
      <c r="AA1041" s="274">
        <v>0</v>
      </c>
      <c r="AB1041" s="274"/>
      <c r="AC1041" s="274">
        <v>0</v>
      </c>
      <c r="AD1041" s="265"/>
      <c r="AE1041" s="274"/>
      <c r="AF1041" s="274"/>
      <c r="AG1041" s="275"/>
      <c r="AH1041" s="274"/>
      <c r="AI1041" s="274"/>
      <c r="AJ1041" s="275"/>
      <c r="AK1041" s="270"/>
      <c r="AL1041" s="274"/>
      <c r="AM1041" s="275"/>
      <c r="AN1041" s="274"/>
      <c r="AO1041" s="275"/>
      <c r="AP1041" s="274"/>
      <c r="AQ1041" s="277">
        <f t="shared" si="150"/>
        <v>10</v>
      </c>
      <c r="AR1041" s="275" t="s">
        <v>1322</v>
      </c>
      <c r="AS1041" s="267"/>
      <c r="AT1041" s="273" t="s">
        <v>1823</v>
      </c>
      <c r="AU1041" s="272"/>
      <c r="AV1041" s="267" t="s">
        <v>1805</v>
      </c>
      <c r="AW1041" s="268"/>
      <c r="AX1041" s="273"/>
      <c r="AY1041" s="273"/>
      <c r="AZ1041" s="275"/>
      <c r="BA1041" s="268"/>
      <c r="BB1041" s="268"/>
      <c r="BC1041" s="268"/>
      <c r="BD1041" s="268"/>
      <c r="BE1041" s="267"/>
      <c r="BF1041" s="275"/>
      <c r="BG1041" s="275"/>
      <c r="BH1041" s="275"/>
      <c r="BI1041" s="275"/>
      <c r="BJ1041" s="278">
        <v>45953</v>
      </c>
      <c r="BK1041" s="279">
        <v>45953</v>
      </c>
      <c r="BL1041" s="431" t="s">
        <v>6889</v>
      </c>
      <c r="BM1041" s="272" t="s">
        <v>6884</v>
      </c>
      <c r="BN1041" s="422">
        <v>2</v>
      </c>
      <c r="BO1041" s="422">
        <v>7</v>
      </c>
      <c r="BP1041" s="303"/>
      <c r="BQ1041" s="293">
        <v>45952</v>
      </c>
      <c r="BR1041" s="284">
        <v>0.18958333333333333</v>
      </c>
      <c r="BS1041" s="280" t="str">
        <f>IF(_DBcomps[[#This Row],[Problem]]="","Yes","No")</f>
        <v>Yes</v>
      </c>
      <c r="BT1041" s="1083"/>
      <c r="BU1041" s="273"/>
      <c r="BV1041" s="273">
        <v>1</v>
      </c>
      <c r="BW1041" s="273"/>
      <c r="BX1041" s="273">
        <v>2</v>
      </c>
      <c r="BY1041" s="279" t="s">
        <v>1276</v>
      </c>
      <c r="BZ1041" s="267"/>
      <c r="CA1041" s="279"/>
      <c r="CB1041" s="279"/>
      <c r="CC1041" s="279"/>
      <c r="CD1041" s="1283"/>
    </row>
    <row r="1042" spans="1:82" s="1572" customFormat="1">
      <c r="A1042" s="308" t="s">
        <v>77</v>
      </c>
      <c r="B1042" s="344" t="s">
        <v>6324</v>
      </c>
      <c r="C1042" s="344" t="s">
        <v>503</v>
      </c>
      <c r="D1042" s="265" t="s">
        <v>6890</v>
      </c>
      <c r="E1042" s="265">
        <v>45953</v>
      </c>
      <c r="F1042" s="266" t="s">
        <v>567</v>
      </c>
      <c r="G1042" s="267">
        <v>88.7</v>
      </c>
      <c r="H1042" s="267"/>
      <c r="I1042" s="267"/>
      <c r="J1042" s="267"/>
      <c r="K1042" s="267"/>
      <c r="L1042" s="268"/>
      <c r="M1042" s="275"/>
      <c r="N1042" s="267"/>
      <c r="O1042" s="267"/>
      <c r="P1042" s="275"/>
      <c r="Q1042" s="269"/>
      <c r="R1042" s="270">
        <v>1.1240000000000001</v>
      </c>
      <c r="S1042" s="270"/>
      <c r="T1042" s="271">
        <v>3.51</v>
      </c>
      <c r="U1042" s="267"/>
      <c r="V1042" s="268"/>
      <c r="W1042" s="267"/>
      <c r="X1042" s="270"/>
      <c r="Y1042" s="274"/>
      <c r="Z1042" s="290"/>
      <c r="AA1042" s="274">
        <v>0</v>
      </c>
      <c r="AB1042" s="274"/>
      <c r="AC1042" s="274">
        <v>0</v>
      </c>
      <c r="AD1042" s="265"/>
      <c r="AE1042" s="274"/>
      <c r="AF1042" s="274"/>
      <c r="AG1042" s="275"/>
      <c r="AH1042" s="274"/>
      <c r="AI1042" s="274"/>
      <c r="AJ1042" s="275"/>
      <c r="AK1042" s="270"/>
      <c r="AL1042" s="274"/>
      <c r="AM1042" s="275"/>
      <c r="AN1042" s="274"/>
      <c r="AO1042" s="275"/>
      <c r="AP1042" s="274"/>
      <c r="AQ1042" s="277">
        <f t="shared" si="150"/>
        <v>10</v>
      </c>
      <c r="AR1042" s="275" t="s">
        <v>1322</v>
      </c>
      <c r="AS1042" s="267"/>
      <c r="AT1042" s="273" t="s">
        <v>1823</v>
      </c>
      <c r="AU1042" s="272"/>
      <c r="AV1042" s="267" t="s">
        <v>1805</v>
      </c>
      <c r="AW1042" s="268"/>
      <c r="AX1042" s="273"/>
      <c r="AY1042" s="273"/>
      <c r="AZ1042" s="275"/>
      <c r="BA1042" s="268"/>
      <c r="BB1042" s="268"/>
      <c r="BC1042" s="268"/>
      <c r="BD1042" s="268"/>
      <c r="BE1042" s="267"/>
      <c r="BF1042" s="275"/>
      <c r="BG1042" s="275"/>
      <c r="BH1042" s="275"/>
      <c r="BI1042" s="275"/>
      <c r="BJ1042" s="278">
        <v>45953</v>
      </c>
      <c r="BK1042" s="279">
        <v>45953</v>
      </c>
      <c r="BL1042" s="431" t="s">
        <v>6893</v>
      </c>
      <c r="BM1042" s="272" t="s">
        <v>6884</v>
      </c>
      <c r="BN1042" s="422">
        <v>2</v>
      </c>
      <c r="BO1042" s="422">
        <v>7</v>
      </c>
      <c r="BP1042" s="303"/>
      <c r="BQ1042" s="293">
        <v>45952</v>
      </c>
      <c r="BR1042" s="284">
        <v>0.66666666666666663</v>
      </c>
      <c r="BS1042" s="280" t="str">
        <f>IF(_DBcomps[[#This Row],[Problem]]="","Yes","No")</f>
        <v>Yes</v>
      </c>
      <c r="BT1042" s="1083"/>
      <c r="BU1042" s="273"/>
      <c r="BV1042" s="273">
        <v>1</v>
      </c>
      <c r="BW1042" s="273"/>
      <c r="BX1042" s="273">
        <v>2</v>
      </c>
      <c r="BY1042" s="279" t="s">
        <v>1276</v>
      </c>
      <c r="BZ1042" s="267"/>
      <c r="CA1042" s="279"/>
      <c r="CB1042" s="279"/>
      <c r="CC1042" s="279"/>
      <c r="CD1042" s="1283"/>
    </row>
    <row r="1043" spans="1:82" s="1572" customFormat="1">
      <c r="A1043" s="308" t="s">
        <v>77</v>
      </c>
      <c r="B1043" s="344" t="s">
        <v>6324</v>
      </c>
      <c r="C1043" s="344" t="s">
        <v>503</v>
      </c>
      <c r="D1043" s="265" t="s">
        <v>6891</v>
      </c>
      <c r="E1043" s="265">
        <v>45954</v>
      </c>
      <c r="F1043" s="266" t="s">
        <v>567</v>
      </c>
      <c r="G1043" s="267">
        <v>87.06</v>
      </c>
      <c r="H1043" s="267"/>
      <c r="I1043" s="267"/>
      <c r="J1043" s="267"/>
      <c r="K1043" s="267"/>
      <c r="L1043" s="268"/>
      <c r="M1043" s="275"/>
      <c r="N1043" s="267"/>
      <c r="O1043" s="267"/>
      <c r="P1043" s="275"/>
      <c r="Q1043" s="269"/>
      <c r="R1043" s="270">
        <v>1.125</v>
      </c>
      <c r="S1043" s="270"/>
      <c r="T1043" s="271">
        <v>3.44</v>
      </c>
      <c r="U1043" s="267"/>
      <c r="V1043" s="268"/>
      <c r="W1043" s="267"/>
      <c r="X1043" s="270"/>
      <c r="Y1043" s="274"/>
      <c r="Z1043" s="290"/>
      <c r="AA1043" s="274">
        <v>0</v>
      </c>
      <c r="AB1043" s="274"/>
      <c r="AC1043" s="274">
        <v>0</v>
      </c>
      <c r="AD1043" s="265"/>
      <c r="AE1043" s="274"/>
      <c r="AF1043" s="274"/>
      <c r="AG1043" s="275"/>
      <c r="AH1043" s="274"/>
      <c r="AI1043" s="274"/>
      <c r="AJ1043" s="275"/>
      <c r="AK1043" s="270"/>
      <c r="AL1043" s="274"/>
      <c r="AM1043" s="275"/>
      <c r="AN1043" s="274"/>
      <c r="AO1043" s="275"/>
      <c r="AP1043" s="274"/>
      <c r="AQ1043" s="277">
        <f t="shared" si="150"/>
        <v>10</v>
      </c>
      <c r="AR1043" s="275" t="s">
        <v>1322</v>
      </c>
      <c r="AS1043" s="267"/>
      <c r="AT1043" s="273" t="s">
        <v>1823</v>
      </c>
      <c r="AU1043" s="272"/>
      <c r="AV1043" s="267" t="s">
        <v>1805</v>
      </c>
      <c r="AW1043" s="268"/>
      <c r="AX1043" s="273"/>
      <c r="AY1043" s="273"/>
      <c r="AZ1043" s="275"/>
      <c r="BA1043" s="268"/>
      <c r="BB1043" s="268"/>
      <c r="BC1043" s="268"/>
      <c r="BD1043" s="268"/>
      <c r="BE1043" s="267"/>
      <c r="BF1043" s="275"/>
      <c r="BG1043" s="275"/>
      <c r="BH1043" s="275"/>
      <c r="BI1043" s="275"/>
      <c r="BJ1043" s="278">
        <v>45954</v>
      </c>
      <c r="BK1043" s="279">
        <v>45954</v>
      </c>
      <c r="BL1043" s="431" t="s">
        <v>6892</v>
      </c>
      <c r="BM1043" s="272" t="s">
        <v>6884</v>
      </c>
      <c r="BN1043" s="422">
        <v>2</v>
      </c>
      <c r="BO1043" s="422">
        <v>7</v>
      </c>
      <c r="BP1043" s="303"/>
      <c r="BQ1043" s="293">
        <v>45953</v>
      </c>
      <c r="BR1043" s="284">
        <v>7.4305555555555555E-2</v>
      </c>
      <c r="BS1043" s="280" t="str">
        <f>IF(_DBcomps[[#This Row],[Problem]]="","Yes","No")</f>
        <v>Yes</v>
      </c>
      <c r="BT1043" s="1083"/>
      <c r="BU1043" s="273"/>
      <c r="BV1043" s="273">
        <v>1</v>
      </c>
      <c r="BW1043" s="273"/>
      <c r="BX1043" s="273">
        <v>2</v>
      </c>
      <c r="BY1043" s="279" t="s">
        <v>1276</v>
      </c>
      <c r="BZ1043" s="267"/>
      <c r="CA1043" s="279"/>
      <c r="CB1043" s="279"/>
      <c r="CC1043" s="279"/>
      <c r="CD1043" s="1283"/>
    </row>
    <row r="1044" spans="1:82" s="1572" customFormat="1">
      <c r="A1044" s="308" t="s">
        <v>77</v>
      </c>
      <c r="B1044" s="344" t="s">
        <v>6324</v>
      </c>
      <c r="C1044" s="344" t="s">
        <v>503</v>
      </c>
      <c r="D1044" s="265" t="s">
        <v>6894</v>
      </c>
      <c r="E1044" s="265">
        <v>45954</v>
      </c>
      <c r="F1044" s="266" t="s">
        <v>567</v>
      </c>
      <c r="G1044" s="267">
        <v>88.28</v>
      </c>
      <c r="H1044" s="267"/>
      <c r="I1044" s="267"/>
      <c r="J1044" s="267"/>
      <c r="K1044" s="267"/>
      <c r="L1044" s="268"/>
      <c r="M1044" s="275"/>
      <c r="N1044" s="267"/>
      <c r="O1044" s="267"/>
      <c r="P1044" s="275"/>
      <c r="Q1044" s="269"/>
      <c r="R1044" s="270">
        <v>1.1220000000000001</v>
      </c>
      <c r="S1044" s="270"/>
      <c r="T1044" s="271">
        <v>3.5</v>
      </c>
      <c r="U1044" s="267"/>
      <c r="V1044" s="268"/>
      <c r="W1044" s="267"/>
      <c r="X1044" s="270"/>
      <c r="Y1044" s="274"/>
      <c r="Z1044" s="290"/>
      <c r="AA1044" s="274">
        <v>0</v>
      </c>
      <c r="AB1044" s="274"/>
      <c r="AC1044" s="274">
        <v>0</v>
      </c>
      <c r="AD1044" s="265"/>
      <c r="AE1044" s="274"/>
      <c r="AF1044" s="274"/>
      <c r="AG1044" s="275"/>
      <c r="AH1044" s="274"/>
      <c r="AI1044" s="274"/>
      <c r="AJ1044" s="275"/>
      <c r="AK1044" s="270"/>
      <c r="AL1044" s="274"/>
      <c r="AM1044" s="275"/>
      <c r="AN1044" s="274"/>
      <c r="AO1044" s="275"/>
      <c r="AP1044" s="274"/>
      <c r="AQ1044" s="277">
        <f t="shared" si="150"/>
        <v>10</v>
      </c>
      <c r="AR1044" s="275" t="s">
        <v>1322</v>
      </c>
      <c r="AS1044" s="267"/>
      <c r="AT1044" s="273" t="s">
        <v>1823</v>
      </c>
      <c r="AU1044" s="272"/>
      <c r="AV1044" s="267" t="s">
        <v>1805</v>
      </c>
      <c r="AW1044" s="268"/>
      <c r="AX1044" s="273"/>
      <c r="AY1044" s="273"/>
      <c r="AZ1044" s="275"/>
      <c r="BA1044" s="268"/>
      <c r="BB1044" s="268"/>
      <c r="BC1044" s="268"/>
      <c r="BD1044" s="268"/>
      <c r="BE1044" s="267"/>
      <c r="BF1044" s="275"/>
      <c r="BG1044" s="275"/>
      <c r="BH1044" s="275"/>
      <c r="BI1044" s="275"/>
      <c r="BJ1044" s="278">
        <v>45954</v>
      </c>
      <c r="BK1044" s="279">
        <v>45954</v>
      </c>
      <c r="BL1044" s="431" t="s">
        <v>6895</v>
      </c>
      <c r="BM1044" s="272" t="s">
        <v>6896</v>
      </c>
      <c r="BN1044" s="422">
        <v>2</v>
      </c>
      <c r="BO1044" s="422">
        <v>7</v>
      </c>
      <c r="BP1044" s="303"/>
      <c r="BQ1044" s="293">
        <v>45953</v>
      </c>
      <c r="BR1044" s="284">
        <v>0.77083333333333337</v>
      </c>
      <c r="BS1044" s="280" t="str">
        <f>IF(_DBcomps[[#This Row],[Problem]]="","Yes","No")</f>
        <v>Yes</v>
      </c>
      <c r="BT1044" s="1083"/>
      <c r="BU1044" s="273"/>
      <c r="BV1044" s="273">
        <v>1</v>
      </c>
      <c r="BW1044" s="273"/>
      <c r="BX1044" s="273">
        <v>2</v>
      </c>
      <c r="BY1044" s="279" t="s">
        <v>1276</v>
      </c>
      <c r="BZ1044" s="267"/>
      <c r="CA1044" s="279"/>
      <c r="CB1044" s="279"/>
      <c r="CC1044" s="279"/>
      <c r="CD1044" s="1283"/>
    </row>
    <row r="1045" spans="1:82" s="1572" customFormat="1">
      <c r="A1045" s="308" t="s">
        <v>77</v>
      </c>
      <c r="B1045" s="344" t="s">
        <v>6324</v>
      </c>
      <c r="C1045" s="344" t="s">
        <v>503</v>
      </c>
      <c r="D1045" s="265" t="s">
        <v>6939</v>
      </c>
      <c r="E1045" s="265">
        <v>45957</v>
      </c>
      <c r="F1045" s="266" t="s">
        <v>567</v>
      </c>
      <c r="G1045" s="267">
        <v>88</v>
      </c>
      <c r="H1045" s="267"/>
      <c r="I1045" s="267"/>
      <c r="J1045" s="267"/>
      <c r="K1045" s="267"/>
      <c r="L1045" s="268"/>
      <c r="M1045" s="275"/>
      <c r="N1045" s="267"/>
      <c r="O1045" s="267"/>
      <c r="P1045" s="275"/>
      <c r="Q1045" s="269"/>
      <c r="R1045" s="270">
        <v>1.123</v>
      </c>
      <c r="S1045" s="270"/>
      <c r="T1045" s="271">
        <v>3.46</v>
      </c>
      <c r="U1045" s="267"/>
      <c r="V1045" s="268"/>
      <c r="W1045" s="267"/>
      <c r="X1045" s="270"/>
      <c r="Y1045" s="274"/>
      <c r="Z1045" s="290"/>
      <c r="AA1045" s="274">
        <v>0</v>
      </c>
      <c r="AB1045" s="274"/>
      <c r="AC1045" s="274">
        <v>0</v>
      </c>
      <c r="AD1045" s="265"/>
      <c r="AE1045" s="274"/>
      <c r="AF1045" s="274"/>
      <c r="AG1045" s="275"/>
      <c r="AH1045" s="274"/>
      <c r="AI1045" s="274"/>
      <c r="AJ1045" s="275"/>
      <c r="AK1045" s="270"/>
      <c r="AL1045" s="274"/>
      <c r="AM1045" s="275"/>
      <c r="AN1045" s="274"/>
      <c r="AO1045" s="275"/>
      <c r="AP1045" s="274"/>
      <c r="AQ1045" s="277">
        <f t="shared" ref="AQ1045:AQ1052" si="151">MONTH(E1045)</f>
        <v>10</v>
      </c>
      <c r="AR1045" s="275" t="s">
        <v>1322</v>
      </c>
      <c r="AS1045" s="267"/>
      <c r="AT1045" s="273" t="s">
        <v>1823</v>
      </c>
      <c r="AU1045" s="272"/>
      <c r="AV1045" s="267" t="s">
        <v>1805</v>
      </c>
      <c r="AW1045" s="268"/>
      <c r="AX1045" s="273"/>
      <c r="AY1045" s="273"/>
      <c r="AZ1045" s="275"/>
      <c r="BA1045" s="268"/>
      <c r="BB1045" s="268"/>
      <c r="BC1045" s="268"/>
      <c r="BD1045" s="268"/>
      <c r="BE1045" s="267"/>
      <c r="BF1045" s="275"/>
      <c r="BG1045" s="275"/>
      <c r="BH1045" s="275"/>
      <c r="BI1045" s="275"/>
      <c r="BJ1045" s="278">
        <v>45957</v>
      </c>
      <c r="BK1045" s="279">
        <v>45957</v>
      </c>
      <c r="BL1045" s="431" t="s">
        <v>6940</v>
      </c>
      <c r="BM1045" s="272" t="s">
        <v>6941</v>
      </c>
      <c r="BN1045" s="422">
        <v>2</v>
      </c>
      <c r="BO1045" s="422">
        <v>7</v>
      </c>
      <c r="BP1045" s="303"/>
      <c r="BQ1045" s="293">
        <v>45954</v>
      </c>
      <c r="BR1045" s="284">
        <v>7.013888888888889E-2</v>
      </c>
      <c r="BS1045" s="280" t="str">
        <f>IF(_DBcomps[[#This Row],[Problem]]="","Yes","No")</f>
        <v>Yes</v>
      </c>
      <c r="BT1045" s="1083"/>
      <c r="BU1045" s="273"/>
      <c r="BV1045" s="273">
        <v>1</v>
      </c>
      <c r="BW1045" s="273"/>
      <c r="BX1045" s="273">
        <v>2</v>
      </c>
      <c r="BY1045" s="279" t="s">
        <v>1276</v>
      </c>
      <c r="BZ1045" s="267"/>
      <c r="CA1045" s="279"/>
      <c r="CB1045" s="279"/>
      <c r="CC1045" s="279"/>
      <c r="CD1045" s="1283"/>
    </row>
    <row r="1046" spans="1:82" s="1572" customFormat="1">
      <c r="A1046" s="308" t="s">
        <v>77</v>
      </c>
      <c r="B1046" s="344" t="s">
        <v>6324</v>
      </c>
      <c r="C1046" s="344" t="s">
        <v>503</v>
      </c>
      <c r="D1046" s="265" t="s">
        <v>6942</v>
      </c>
      <c r="E1046" s="265">
        <v>45957</v>
      </c>
      <c r="F1046" s="266" t="s">
        <v>567</v>
      </c>
      <c r="G1046" s="267">
        <v>86.56</v>
      </c>
      <c r="H1046" s="267"/>
      <c r="I1046" s="267"/>
      <c r="J1046" s="267"/>
      <c r="K1046" s="267"/>
      <c r="L1046" s="268"/>
      <c r="M1046" s="275"/>
      <c r="N1046" s="267"/>
      <c r="O1046" s="267"/>
      <c r="P1046" s="275"/>
      <c r="Q1046" s="269"/>
      <c r="R1046" s="270">
        <v>1.121</v>
      </c>
      <c r="S1046" s="270"/>
      <c r="T1046" s="271">
        <v>3.51</v>
      </c>
      <c r="U1046" s="267"/>
      <c r="V1046" s="268"/>
      <c r="W1046" s="267"/>
      <c r="X1046" s="270"/>
      <c r="Y1046" s="274"/>
      <c r="Z1046" s="290"/>
      <c r="AA1046" s="274">
        <v>0</v>
      </c>
      <c r="AB1046" s="274"/>
      <c r="AC1046" s="274">
        <v>0</v>
      </c>
      <c r="AD1046" s="265"/>
      <c r="AE1046" s="274"/>
      <c r="AF1046" s="274"/>
      <c r="AG1046" s="275"/>
      <c r="AH1046" s="274"/>
      <c r="AI1046" s="274"/>
      <c r="AJ1046" s="275"/>
      <c r="AK1046" s="270"/>
      <c r="AL1046" s="274"/>
      <c r="AM1046" s="275"/>
      <c r="AN1046" s="274"/>
      <c r="AO1046" s="275"/>
      <c r="AP1046" s="274"/>
      <c r="AQ1046" s="277">
        <f t="shared" si="151"/>
        <v>10</v>
      </c>
      <c r="AR1046" s="275" t="s">
        <v>1322</v>
      </c>
      <c r="AS1046" s="267"/>
      <c r="AT1046" s="273" t="s">
        <v>1823</v>
      </c>
      <c r="AU1046" s="272"/>
      <c r="AV1046" s="267" t="s">
        <v>1805</v>
      </c>
      <c r="AW1046" s="268"/>
      <c r="AX1046" s="273"/>
      <c r="AY1046" s="273"/>
      <c r="AZ1046" s="275"/>
      <c r="BA1046" s="268"/>
      <c r="BB1046" s="268"/>
      <c r="BC1046" s="268"/>
      <c r="BD1046" s="268"/>
      <c r="BE1046" s="267"/>
      <c r="BF1046" s="275"/>
      <c r="BG1046" s="275"/>
      <c r="BH1046" s="275"/>
      <c r="BI1046" s="275"/>
      <c r="BJ1046" s="278">
        <v>45958</v>
      </c>
      <c r="BK1046" s="279">
        <v>45958</v>
      </c>
      <c r="BL1046" s="431" t="s">
        <v>6943</v>
      </c>
      <c r="BM1046" s="272" t="s">
        <v>6884</v>
      </c>
      <c r="BN1046" s="422">
        <v>2</v>
      </c>
      <c r="BO1046" s="422">
        <v>7</v>
      </c>
      <c r="BP1046" s="303"/>
      <c r="BQ1046" s="293">
        <v>45954</v>
      </c>
      <c r="BR1046" s="284">
        <v>0.66319444444444442</v>
      </c>
      <c r="BS1046" s="280" t="str">
        <f>IF(_DBcomps[[#This Row],[Problem]]="","Yes","No")</f>
        <v>Yes</v>
      </c>
      <c r="BT1046" s="1083"/>
      <c r="BU1046" s="273"/>
      <c r="BV1046" s="273">
        <v>1</v>
      </c>
      <c r="BW1046" s="273"/>
      <c r="BX1046" s="273">
        <v>2</v>
      </c>
      <c r="BY1046" s="279" t="s">
        <v>1276</v>
      </c>
      <c r="BZ1046" s="267"/>
      <c r="CA1046" s="279"/>
      <c r="CB1046" s="279"/>
      <c r="CC1046" s="279"/>
      <c r="CD1046" s="1283"/>
    </row>
    <row r="1047" spans="1:82" s="1572" customFormat="1">
      <c r="A1047" s="308" t="s">
        <v>77</v>
      </c>
      <c r="B1047" s="344" t="s">
        <v>6324</v>
      </c>
      <c r="C1047" s="344" t="s">
        <v>503</v>
      </c>
      <c r="D1047" s="265" t="s">
        <v>7000</v>
      </c>
      <c r="E1047" s="1574">
        <v>45958</v>
      </c>
      <c r="F1047" s="266" t="s">
        <v>567</v>
      </c>
      <c r="G1047" s="1575">
        <v>87.76</v>
      </c>
      <c r="H1047" s="1575"/>
      <c r="I1047" s="1575"/>
      <c r="J1047" s="1575"/>
      <c r="K1047" s="1575"/>
      <c r="L1047" s="1576"/>
      <c r="M1047" s="1577"/>
      <c r="N1047" s="1575"/>
      <c r="O1047" s="1575"/>
      <c r="P1047" s="1577"/>
      <c r="Q1047" s="1578"/>
      <c r="R1047" s="1579">
        <v>1.123</v>
      </c>
      <c r="S1047" s="1579"/>
      <c r="T1047" s="1594">
        <v>3.58</v>
      </c>
      <c r="U1047" s="1575"/>
      <c r="V1047" s="1576"/>
      <c r="W1047" s="1575"/>
      <c r="X1047" s="1579"/>
      <c r="Y1047" s="1581"/>
      <c r="Z1047" s="1582"/>
      <c r="AA1047" s="1581">
        <v>0</v>
      </c>
      <c r="AB1047" s="1581"/>
      <c r="AC1047" s="1581">
        <v>0</v>
      </c>
      <c r="AD1047" s="1574"/>
      <c r="AE1047" s="1581"/>
      <c r="AF1047" s="1581"/>
      <c r="AG1047" s="1577"/>
      <c r="AH1047" s="1581"/>
      <c r="AI1047" s="1581"/>
      <c r="AJ1047" s="1577"/>
      <c r="AK1047" s="1579"/>
      <c r="AL1047" s="1581"/>
      <c r="AM1047" s="1577"/>
      <c r="AN1047" s="1581"/>
      <c r="AO1047" s="1577"/>
      <c r="AP1047" s="1581"/>
      <c r="AQ1047" s="1583">
        <f t="shared" si="151"/>
        <v>10</v>
      </c>
      <c r="AR1047" s="275" t="s">
        <v>1322</v>
      </c>
      <c r="AS1047" s="1575"/>
      <c r="AT1047" s="273" t="s">
        <v>1823</v>
      </c>
      <c r="AU1047" s="1585"/>
      <c r="AV1047" s="267" t="s">
        <v>1805</v>
      </c>
      <c r="AW1047" s="1576"/>
      <c r="AX1047" s="1584"/>
      <c r="AY1047" s="1584"/>
      <c r="AZ1047" s="1577"/>
      <c r="BA1047" s="268"/>
      <c r="BB1047" s="1576"/>
      <c r="BC1047" s="1576"/>
      <c r="BD1047" s="1576"/>
      <c r="BE1047" s="1575"/>
      <c r="BF1047" s="1577"/>
      <c r="BG1047" s="1577"/>
      <c r="BH1047" s="1577"/>
      <c r="BI1047" s="1577"/>
      <c r="BJ1047" s="1595">
        <v>45958</v>
      </c>
      <c r="BK1047" s="1587">
        <v>45958</v>
      </c>
      <c r="BL1047" s="431" t="s">
        <v>7001</v>
      </c>
      <c r="BM1047" s="272" t="s">
        <v>6941</v>
      </c>
      <c r="BN1047" s="1588">
        <v>2</v>
      </c>
      <c r="BO1047" s="1588">
        <v>7</v>
      </c>
      <c r="BP1047" s="1589"/>
      <c r="BQ1047" s="1590">
        <v>45955</v>
      </c>
      <c r="BR1047" s="1591">
        <v>4.6527777777777779E-2</v>
      </c>
      <c r="BS1047" s="1596" t="str">
        <f>IF(_DBcomps[[#This Row],[Problem]]="","Yes","No")</f>
        <v>Yes</v>
      </c>
      <c r="BT1047" s="1083"/>
      <c r="BU1047" s="1584"/>
      <c r="BV1047" s="1584">
        <v>1</v>
      </c>
      <c r="BW1047" s="1584"/>
      <c r="BX1047" s="1584">
        <v>2</v>
      </c>
      <c r="BY1047" s="1587" t="s">
        <v>1276</v>
      </c>
      <c r="BZ1047" s="1575"/>
      <c r="CA1047" s="1587"/>
      <c r="CB1047" s="1587"/>
      <c r="CC1047" s="1587"/>
      <c r="CD1047" s="1597"/>
    </row>
    <row r="1048" spans="1:82" s="1572" customFormat="1">
      <c r="A1048" s="308" t="s">
        <v>77</v>
      </c>
      <c r="B1048" s="344" t="s">
        <v>6324</v>
      </c>
      <c r="C1048" s="344" t="s">
        <v>503</v>
      </c>
      <c r="D1048" s="265" t="s">
        <v>7002</v>
      </c>
      <c r="E1048" s="265">
        <v>45958</v>
      </c>
      <c r="F1048" s="266" t="s">
        <v>567</v>
      </c>
      <c r="G1048" s="267">
        <v>87.95</v>
      </c>
      <c r="H1048" s="267"/>
      <c r="I1048" s="267"/>
      <c r="J1048" s="267"/>
      <c r="K1048" s="267"/>
      <c r="L1048" s="268"/>
      <c r="M1048" s="275"/>
      <c r="N1048" s="267"/>
      <c r="O1048" s="267"/>
      <c r="P1048" s="275"/>
      <c r="Q1048" s="269"/>
      <c r="R1048" s="270">
        <v>1.1240000000000001</v>
      </c>
      <c r="S1048" s="270"/>
      <c r="T1048" s="271">
        <v>3.53</v>
      </c>
      <c r="U1048" s="267"/>
      <c r="V1048" s="268"/>
      <c r="W1048" s="267"/>
      <c r="X1048" s="270"/>
      <c r="Y1048" s="274"/>
      <c r="Z1048" s="290"/>
      <c r="AA1048" s="274">
        <v>0</v>
      </c>
      <c r="AB1048" s="274"/>
      <c r="AC1048" s="274">
        <v>0</v>
      </c>
      <c r="AD1048" s="265"/>
      <c r="AE1048" s="274"/>
      <c r="AF1048" s="274"/>
      <c r="AG1048" s="275"/>
      <c r="AH1048" s="274"/>
      <c r="AI1048" s="274"/>
      <c r="AJ1048" s="275"/>
      <c r="AK1048" s="270"/>
      <c r="AL1048" s="274"/>
      <c r="AM1048" s="275"/>
      <c r="AN1048" s="274"/>
      <c r="AO1048" s="275"/>
      <c r="AP1048" s="274"/>
      <c r="AQ1048" s="277">
        <f t="shared" si="151"/>
        <v>10</v>
      </c>
      <c r="AR1048" s="275" t="s">
        <v>1322</v>
      </c>
      <c r="AS1048" s="267"/>
      <c r="AT1048" s="273" t="s">
        <v>1823</v>
      </c>
      <c r="AU1048" s="272"/>
      <c r="AV1048" s="267" t="s">
        <v>1805</v>
      </c>
      <c r="AW1048" s="268"/>
      <c r="AX1048" s="273"/>
      <c r="AY1048" s="273"/>
      <c r="AZ1048" s="275"/>
      <c r="BA1048" s="268"/>
      <c r="BB1048" s="268"/>
      <c r="BC1048" s="268"/>
      <c r="BD1048" s="268"/>
      <c r="BE1048" s="267"/>
      <c r="BF1048" s="275"/>
      <c r="BG1048" s="275"/>
      <c r="BH1048" s="275"/>
      <c r="BI1048" s="275"/>
      <c r="BJ1048" s="278">
        <v>45958</v>
      </c>
      <c r="BK1048" s="279">
        <v>45958</v>
      </c>
      <c r="BL1048" s="431" t="s">
        <v>7003</v>
      </c>
      <c r="BM1048" s="272" t="s">
        <v>6887</v>
      </c>
      <c r="BN1048" s="422">
        <v>2</v>
      </c>
      <c r="BO1048" s="422">
        <v>7</v>
      </c>
      <c r="BP1048" s="303"/>
      <c r="BQ1048" s="293">
        <v>45957</v>
      </c>
      <c r="BR1048" s="284">
        <v>0.54166666666666663</v>
      </c>
      <c r="BS1048" s="280" t="str">
        <f>IF(_DBcomps[[#This Row],[Problem]]="","Yes","No")</f>
        <v>Yes</v>
      </c>
      <c r="BT1048" s="1083"/>
      <c r="BU1048" s="273"/>
      <c r="BV1048" s="273">
        <v>1</v>
      </c>
      <c r="BW1048" s="273"/>
      <c r="BX1048" s="273">
        <v>2</v>
      </c>
      <c r="BY1048" s="279" t="s">
        <v>1276</v>
      </c>
      <c r="BZ1048" s="267"/>
      <c r="CA1048" s="279"/>
      <c r="CB1048" s="279"/>
      <c r="CC1048" s="279"/>
      <c r="CD1048" s="1283"/>
    </row>
    <row r="1049" spans="1:82" s="1572" customFormat="1">
      <c r="A1049" s="308" t="s">
        <v>77</v>
      </c>
      <c r="B1049" s="344" t="s">
        <v>6324</v>
      </c>
      <c r="C1049" s="344" t="s">
        <v>503</v>
      </c>
      <c r="D1049" s="265" t="s">
        <v>7004</v>
      </c>
      <c r="E1049" s="265">
        <v>45959</v>
      </c>
      <c r="F1049" s="266" t="s">
        <v>567</v>
      </c>
      <c r="G1049" s="267">
        <v>87.39</v>
      </c>
      <c r="H1049" s="267"/>
      <c r="I1049" s="267"/>
      <c r="J1049" s="267"/>
      <c r="K1049" s="267"/>
      <c r="L1049" s="268"/>
      <c r="M1049" s="275"/>
      <c r="N1049" s="267"/>
      <c r="O1049" s="267"/>
      <c r="P1049" s="275"/>
      <c r="Q1049" s="269"/>
      <c r="R1049" s="270">
        <v>1.123</v>
      </c>
      <c r="S1049" s="270"/>
      <c r="T1049" s="271">
        <v>3.63</v>
      </c>
      <c r="U1049" s="267"/>
      <c r="V1049" s="268"/>
      <c r="W1049" s="267"/>
      <c r="X1049" s="270"/>
      <c r="Y1049" s="274"/>
      <c r="Z1049" s="290"/>
      <c r="AA1049" s="274">
        <v>0</v>
      </c>
      <c r="AB1049" s="274"/>
      <c r="AC1049" s="274">
        <v>0</v>
      </c>
      <c r="AD1049" s="265"/>
      <c r="AE1049" s="274"/>
      <c r="AF1049" s="274"/>
      <c r="AG1049" s="275"/>
      <c r="AH1049" s="274"/>
      <c r="AI1049" s="274"/>
      <c r="AJ1049" s="275"/>
      <c r="AK1049" s="270"/>
      <c r="AL1049" s="274"/>
      <c r="AM1049" s="275"/>
      <c r="AN1049" s="274"/>
      <c r="AO1049" s="275"/>
      <c r="AP1049" s="274"/>
      <c r="AQ1049" s="277">
        <f t="shared" si="151"/>
        <v>10</v>
      </c>
      <c r="AR1049" s="275" t="s">
        <v>1322</v>
      </c>
      <c r="AS1049" s="267"/>
      <c r="AT1049" s="273" t="s">
        <v>1823</v>
      </c>
      <c r="AU1049" s="272"/>
      <c r="AV1049" s="267" t="s">
        <v>1805</v>
      </c>
      <c r="AW1049" s="268"/>
      <c r="AX1049" s="273"/>
      <c r="AY1049" s="273"/>
      <c r="AZ1049" s="275"/>
      <c r="BA1049" s="268"/>
      <c r="BB1049" s="268"/>
      <c r="BC1049" s="268"/>
      <c r="BD1049" s="268"/>
      <c r="BE1049" s="267"/>
      <c r="BF1049" s="275"/>
      <c r="BG1049" s="275"/>
      <c r="BH1049" s="275"/>
      <c r="BI1049" s="275"/>
      <c r="BJ1049" s="278">
        <v>45959</v>
      </c>
      <c r="BK1049" s="279">
        <v>45959</v>
      </c>
      <c r="BL1049" s="431" t="s">
        <v>7005</v>
      </c>
      <c r="BM1049" s="272" t="s">
        <v>7007</v>
      </c>
      <c r="BN1049" s="422">
        <v>2</v>
      </c>
      <c r="BO1049" s="422">
        <v>7</v>
      </c>
      <c r="BP1049" s="303"/>
      <c r="BQ1049" s="293">
        <v>45957</v>
      </c>
      <c r="BR1049" s="284">
        <v>0.95833333333333337</v>
      </c>
      <c r="BS1049" s="280" t="str">
        <f>IF(_DBcomps[[#This Row],[Problem]]="","Yes","No")</f>
        <v>Yes</v>
      </c>
      <c r="BT1049" s="1083"/>
      <c r="BU1049" s="273"/>
      <c r="BV1049" s="273">
        <v>1</v>
      </c>
      <c r="BW1049" s="273"/>
      <c r="BX1049" s="273">
        <v>2</v>
      </c>
      <c r="BY1049" s="279" t="s">
        <v>1276</v>
      </c>
      <c r="BZ1049" s="267"/>
      <c r="CA1049" s="279"/>
      <c r="CB1049" s="279"/>
      <c r="CC1049" s="279"/>
      <c r="CD1049" s="1283"/>
    </row>
    <row r="1050" spans="1:82" s="1572" customFormat="1">
      <c r="A1050" s="308" t="s">
        <v>77</v>
      </c>
      <c r="B1050" s="344" t="s">
        <v>6324</v>
      </c>
      <c r="C1050" s="344" t="s">
        <v>503</v>
      </c>
      <c r="D1050" s="265" t="s">
        <v>7008</v>
      </c>
      <c r="E1050" s="265">
        <v>45959</v>
      </c>
      <c r="F1050" s="266" t="s">
        <v>567</v>
      </c>
      <c r="G1050" s="267">
        <v>88.95</v>
      </c>
      <c r="H1050" s="267"/>
      <c r="I1050" s="267"/>
      <c r="J1050" s="267"/>
      <c r="K1050" s="267"/>
      <c r="L1050" s="268"/>
      <c r="M1050" s="275"/>
      <c r="N1050" s="267"/>
      <c r="O1050" s="267"/>
      <c r="P1050" s="275"/>
      <c r="Q1050" s="269"/>
      <c r="R1050" s="270">
        <v>1.1240000000000001</v>
      </c>
      <c r="S1050" s="270"/>
      <c r="T1050" s="271">
        <v>3.51</v>
      </c>
      <c r="U1050" s="267"/>
      <c r="V1050" s="268"/>
      <c r="W1050" s="267"/>
      <c r="X1050" s="270"/>
      <c r="Y1050" s="274"/>
      <c r="Z1050" s="290"/>
      <c r="AA1050" s="274">
        <v>0</v>
      </c>
      <c r="AB1050" s="274"/>
      <c r="AC1050" s="274">
        <v>0</v>
      </c>
      <c r="AD1050" s="265"/>
      <c r="AE1050" s="274"/>
      <c r="AF1050" s="274"/>
      <c r="AG1050" s="275"/>
      <c r="AH1050" s="274"/>
      <c r="AI1050" s="274"/>
      <c r="AJ1050" s="275"/>
      <c r="AK1050" s="270"/>
      <c r="AL1050" s="274"/>
      <c r="AM1050" s="275"/>
      <c r="AN1050" s="274"/>
      <c r="AO1050" s="275"/>
      <c r="AP1050" s="274"/>
      <c r="AQ1050" s="277">
        <f t="shared" si="151"/>
        <v>10</v>
      </c>
      <c r="AR1050" s="275" t="s">
        <v>1322</v>
      </c>
      <c r="AS1050" s="267"/>
      <c r="AT1050" s="273" t="s">
        <v>1823</v>
      </c>
      <c r="AU1050" s="272"/>
      <c r="AV1050" s="267" t="s">
        <v>1805</v>
      </c>
      <c r="AW1050" s="268"/>
      <c r="AX1050" s="273"/>
      <c r="AY1050" s="273"/>
      <c r="AZ1050" s="275"/>
      <c r="BA1050" s="268"/>
      <c r="BB1050" s="268"/>
      <c r="BC1050" s="268"/>
      <c r="BD1050" s="268"/>
      <c r="BE1050" s="267"/>
      <c r="BF1050" s="275"/>
      <c r="BG1050" s="275"/>
      <c r="BH1050" s="275"/>
      <c r="BI1050" s="275"/>
      <c r="BJ1050" s="278">
        <v>45959</v>
      </c>
      <c r="BK1050" s="279">
        <v>45959</v>
      </c>
      <c r="BL1050" s="431" t="s">
        <v>7009</v>
      </c>
      <c r="BM1050" s="272" t="s">
        <v>7010</v>
      </c>
      <c r="BN1050" s="422">
        <v>2</v>
      </c>
      <c r="BO1050" s="422">
        <v>7</v>
      </c>
      <c r="BP1050" s="303"/>
      <c r="BQ1050" s="293">
        <v>45958</v>
      </c>
      <c r="BR1050" s="284">
        <v>0.8125</v>
      </c>
      <c r="BS1050" s="280" t="str">
        <f>IF(_DBcomps[[#This Row],[Problem]]="","Yes","No")</f>
        <v>Yes</v>
      </c>
      <c r="BT1050" s="1083"/>
      <c r="BU1050" s="273"/>
      <c r="BV1050" s="273">
        <v>1</v>
      </c>
      <c r="BW1050" s="273"/>
      <c r="BX1050" s="273">
        <v>2</v>
      </c>
      <c r="BY1050" s="279" t="s">
        <v>1276</v>
      </c>
      <c r="BZ1050" s="267"/>
      <c r="CA1050" s="279"/>
      <c r="CB1050" s="279"/>
      <c r="CC1050" s="279"/>
      <c r="CD1050" s="1283"/>
    </row>
    <row r="1051" spans="1:82" s="1572" customFormat="1">
      <c r="A1051" s="308" t="s">
        <v>77</v>
      </c>
      <c r="B1051" s="344" t="s">
        <v>6324</v>
      </c>
      <c r="C1051" s="344" t="s">
        <v>503</v>
      </c>
      <c r="D1051" s="265" t="s">
        <v>7011</v>
      </c>
      <c r="E1051" s="265">
        <v>45960</v>
      </c>
      <c r="F1051" s="266" t="s">
        <v>567</v>
      </c>
      <c r="G1051" s="267">
        <v>87.98</v>
      </c>
      <c r="H1051" s="267"/>
      <c r="I1051" s="267"/>
      <c r="J1051" s="267"/>
      <c r="K1051" s="267"/>
      <c r="L1051" s="268"/>
      <c r="M1051" s="275"/>
      <c r="N1051" s="267"/>
      <c r="O1051" s="267"/>
      <c r="P1051" s="275"/>
      <c r="Q1051" s="269"/>
      <c r="R1051" s="270">
        <v>1.119</v>
      </c>
      <c r="S1051" s="270"/>
      <c r="T1051" s="271">
        <v>3.48</v>
      </c>
      <c r="U1051" s="267"/>
      <c r="V1051" s="268"/>
      <c r="W1051" s="267"/>
      <c r="X1051" s="270"/>
      <c r="Y1051" s="274"/>
      <c r="Z1051" s="290"/>
      <c r="AA1051" s="274">
        <v>0</v>
      </c>
      <c r="AB1051" s="274"/>
      <c r="AC1051" s="274">
        <v>0</v>
      </c>
      <c r="AD1051" s="265"/>
      <c r="AE1051" s="274"/>
      <c r="AF1051" s="274"/>
      <c r="AG1051" s="275"/>
      <c r="AH1051" s="274"/>
      <c r="AI1051" s="274"/>
      <c r="AJ1051" s="275"/>
      <c r="AK1051" s="270"/>
      <c r="AL1051" s="274"/>
      <c r="AM1051" s="275"/>
      <c r="AN1051" s="274"/>
      <c r="AO1051" s="275"/>
      <c r="AP1051" s="274"/>
      <c r="AQ1051" s="277">
        <f t="shared" si="151"/>
        <v>10</v>
      </c>
      <c r="AR1051" s="275" t="s">
        <v>1322</v>
      </c>
      <c r="AS1051" s="267"/>
      <c r="AT1051" s="273" t="s">
        <v>1823</v>
      </c>
      <c r="AU1051" s="272"/>
      <c r="AV1051" s="267" t="s">
        <v>1805</v>
      </c>
      <c r="AW1051" s="268"/>
      <c r="AX1051" s="273"/>
      <c r="AY1051" s="273"/>
      <c r="AZ1051" s="275"/>
      <c r="BA1051" s="268"/>
      <c r="BB1051" s="268"/>
      <c r="BC1051" s="268"/>
      <c r="BD1051" s="268"/>
      <c r="BE1051" s="267"/>
      <c r="BF1051" s="275"/>
      <c r="BG1051" s="275"/>
      <c r="BH1051" s="275"/>
      <c r="BI1051" s="275"/>
      <c r="BJ1051" s="278">
        <v>45960</v>
      </c>
      <c r="BK1051" s="279">
        <v>45960</v>
      </c>
      <c r="BL1051" s="431" t="s">
        <v>7012</v>
      </c>
      <c r="BM1051" s="272"/>
      <c r="BN1051" s="422">
        <v>2</v>
      </c>
      <c r="BO1051" s="422">
        <v>7</v>
      </c>
      <c r="BP1051" s="303"/>
      <c r="BQ1051" s="293">
        <v>45959</v>
      </c>
      <c r="BR1051" s="284">
        <v>0.15347222222222223</v>
      </c>
      <c r="BS1051" s="280" t="str">
        <f>IF(_DBcomps[[#This Row],[Problem]]="","Yes","No")</f>
        <v>Yes</v>
      </c>
      <c r="BT1051" s="1083"/>
      <c r="BU1051" s="273"/>
      <c r="BV1051" s="273">
        <v>1</v>
      </c>
      <c r="BW1051" s="273"/>
      <c r="BX1051" s="273">
        <v>2</v>
      </c>
      <c r="BY1051" s="279" t="s">
        <v>1276</v>
      </c>
      <c r="BZ1051" s="267"/>
      <c r="CA1051" s="279"/>
      <c r="CB1051" s="279"/>
      <c r="CC1051" s="279"/>
      <c r="CD1051" s="1283"/>
    </row>
    <row r="1052" spans="1:82" s="1572" customFormat="1">
      <c r="A1052" s="308" t="s">
        <v>77</v>
      </c>
      <c r="B1052" s="344" t="s">
        <v>6324</v>
      </c>
      <c r="C1052" s="344" t="s">
        <v>503</v>
      </c>
      <c r="D1052" s="265" t="s">
        <v>7013</v>
      </c>
      <c r="E1052" s="265">
        <v>45960</v>
      </c>
      <c r="F1052" s="266" t="s">
        <v>567</v>
      </c>
      <c r="G1052" s="267">
        <v>86.81</v>
      </c>
      <c r="H1052" s="267"/>
      <c r="I1052" s="267"/>
      <c r="J1052" s="267"/>
      <c r="K1052" s="267"/>
      <c r="L1052" s="268"/>
      <c r="M1052" s="275"/>
      <c r="N1052" s="267"/>
      <c r="O1052" s="267"/>
      <c r="P1052" s="275"/>
      <c r="Q1052" s="269"/>
      <c r="R1052" s="270">
        <v>1.1200000000000001</v>
      </c>
      <c r="S1052" s="270"/>
      <c r="T1052" s="271">
        <v>3.46</v>
      </c>
      <c r="U1052" s="267"/>
      <c r="V1052" s="268"/>
      <c r="W1052" s="267"/>
      <c r="X1052" s="270"/>
      <c r="Y1052" s="274"/>
      <c r="Z1052" s="290"/>
      <c r="AA1052" s="274">
        <v>0</v>
      </c>
      <c r="AB1052" s="274"/>
      <c r="AC1052" s="274">
        <v>0</v>
      </c>
      <c r="AD1052" s="265"/>
      <c r="AE1052" s="274"/>
      <c r="AF1052" s="274"/>
      <c r="AG1052" s="275"/>
      <c r="AH1052" s="274"/>
      <c r="AI1052" s="274"/>
      <c r="AJ1052" s="275"/>
      <c r="AK1052" s="270"/>
      <c r="AL1052" s="274"/>
      <c r="AM1052" s="275"/>
      <c r="AN1052" s="274"/>
      <c r="AO1052" s="275"/>
      <c r="AP1052" s="274"/>
      <c r="AQ1052" s="277">
        <f t="shared" si="151"/>
        <v>10</v>
      </c>
      <c r="AR1052" s="275" t="s">
        <v>1322</v>
      </c>
      <c r="AS1052" s="267"/>
      <c r="AT1052" s="273" t="s">
        <v>1823</v>
      </c>
      <c r="AU1052" s="272"/>
      <c r="AV1052" s="267" t="s">
        <v>1805</v>
      </c>
      <c r="AW1052" s="268"/>
      <c r="AX1052" s="273"/>
      <c r="AY1052" s="273"/>
      <c r="AZ1052" s="275"/>
      <c r="BA1052" s="268"/>
      <c r="BB1052" s="268"/>
      <c r="BC1052" s="268"/>
      <c r="BD1052" s="268"/>
      <c r="BE1052" s="267"/>
      <c r="BF1052" s="275"/>
      <c r="BG1052" s="275"/>
      <c r="BH1052" s="275"/>
      <c r="BI1052" s="275"/>
      <c r="BJ1052" s="278">
        <v>45960</v>
      </c>
      <c r="BK1052" s="279">
        <v>45960</v>
      </c>
      <c r="BL1052" s="431" t="s">
        <v>7014</v>
      </c>
      <c r="BM1052" s="272"/>
      <c r="BN1052" s="422">
        <v>2</v>
      </c>
      <c r="BO1052" s="422">
        <v>7</v>
      </c>
      <c r="BP1052" s="303"/>
      <c r="BQ1052" s="293">
        <v>45959</v>
      </c>
      <c r="BR1052" s="284">
        <v>0.64583333333333337</v>
      </c>
      <c r="BS1052" s="280" t="str">
        <f>IF(_DBcomps[[#This Row],[Problem]]="","Yes","No")</f>
        <v>Yes</v>
      </c>
      <c r="BT1052" s="1083"/>
      <c r="BU1052" s="273"/>
      <c r="BV1052" s="273">
        <v>1</v>
      </c>
      <c r="BW1052" s="273"/>
      <c r="BX1052" s="273">
        <v>2</v>
      </c>
      <c r="BY1052" s="279" t="s">
        <v>1276</v>
      </c>
      <c r="BZ1052" s="267"/>
      <c r="CA1052" s="279"/>
      <c r="CB1052" s="279"/>
      <c r="CC1052" s="279"/>
      <c r="CD1052" s="1283"/>
    </row>
    <row r="1053" spans="1:82" s="1572" customFormat="1">
      <c r="A1053" s="308" t="s">
        <v>77</v>
      </c>
      <c r="B1053" s="344" t="s">
        <v>6324</v>
      </c>
      <c r="C1053" s="344" t="s">
        <v>503</v>
      </c>
      <c r="D1053" s="265" t="s">
        <v>7031</v>
      </c>
      <c r="E1053" s="265">
        <v>45961</v>
      </c>
      <c r="F1053" s="266" t="s">
        <v>567</v>
      </c>
      <c r="G1053" s="267">
        <v>87.2</v>
      </c>
      <c r="H1053" s="267"/>
      <c r="I1053" s="267"/>
      <c r="J1053" s="267"/>
      <c r="K1053" s="267"/>
      <c r="L1053" s="268"/>
      <c r="M1053" s="275"/>
      <c r="N1053" s="267"/>
      <c r="O1053" s="267"/>
      <c r="P1053" s="275"/>
      <c r="Q1053" s="269"/>
      <c r="R1053" s="270">
        <v>1.1240000000000001</v>
      </c>
      <c r="S1053" s="270"/>
      <c r="T1053" s="271">
        <v>3.4</v>
      </c>
      <c r="U1053" s="267"/>
      <c r="V1053" s="268"/>
      <c r="W1053" s="267"/>
      <c r="X1053" s="270"/>
      <c r="Y1053" s="274"/>
      <c r="Z1053" s="290"/>
      <c r="AA1053" s="274">
        <v>0</v>
      </c>
      <c r="AB1053" s="274"/>
      <c r="AC1053" s="274">
        <v>0</v>
      </c>
      <c r="AD1053" s="265"/>
      <c r="AE1053" s="274"/>
      <c r="AF1053" s="274"/>
      <c r="AG1053" s="275"/>
      <c r="AH1053" s="274"/>
      <c r="AI1053" s="274"/>
      <c r="AJ1053" s="275"/>
      <c r="AK1053" s="270"/>
      <c r="AL1053" s="274"/>
      <c r="AM1053" s="275"/>
      <c r="AN1053" s="274"/>
      <c r="AO1053" s="275"/>
      <c r="AP1053" s="274"/>
      <c r="AQ1053" s="277">
        <f t="shared" ref="AQ1053:AQ1061" si="152">MONTH(E1053)</f>
        <v>10</v>
      </c>
      <c r="AR1053" s="275" t="s">
        <v>1322</v>
      </c>
      <c r="AS1053" s="267"/>
      <c r="AT1053" s="273" t="s">
        <v>1823</v>
      </c>
      <c r="AU1053" s="272"/>
      <c r="AV1053" s="267" t="s">
        <v>1805</v>
      </c>
      <c r="AW1053" s="268"/>
      <c r="AX1053" s="273"/>
      <c r="AY1053" s="273"/>
      <c r="AZ1053" s="275"/>
      <c r="BA1053" s="268"/>
      <c r="BB1053" s="268"/>
      <c r="BC1053" s="268"/>
      <c r="BD1053" s="268"/>
      <c r="BE1053" s="267"/>
      <c r="BF1053" s="275"/>
      <c r="BG1053" s="275"/>
      <c r="BH1053" s="275"/>
      <c r="BI1053" s="275"/>
      <c r="BJ1053" s="278">
        <v>45961</v>
      </c>
      <c r="BK1053" s="279">
        <v>45961</v>
      </c>
      <c r="BL1053" s="431" t="s">
        <v>7032</v>
      </c>
      <c r="BM1053" s="272"/>
      <c r="BN1053" s="422">
        <v>2</v>
      </c>
      <c r="BO1053" s="422">
        <v>7</v>
      </c>
      <c r="BP1053" s="303"/>
      <c r="BQ1053" s="293">
        <v>45959</v>
      </c>
      <c r="BR1053" s="284">
        <v>0.9375</v>
      </c>
      <c r="BS1053" s="280" t="str">
        <f>IF(_DBcomps[[#This Row],[Problem]]="","Yes","No")</f>
        <v>Yes</v>
      </c>
      <c r="BT1053" s="1083"/>
      <c r="BU1053" s="273"/>
      <c r="BV1053" s="273">
        <v>1</v>
      </c>
      <c r="BW1053" s="273"/>
      <c r="BX1053" s="273">
        <v>2</v>
      </c>
      <c r="BY1053" s="279" t="s">
        <v>1276</v>
      </c>
      <c r="BZ1053" s="267"/>
      <c r="CA1053" s="279"/>
      <c r="CB1053" s="279"/>
      <c r="CC1053" s="279"/>
      <c r="CD1053" s="1283"/>
    </row>
    <row r="1054" spans="1:82" s="1572" customFormat="1">
      <c r="A1054" s="308" t="s">
        <v>77</v>
      </c>
      <c r="B1054" s="344" t="s">
        <v>6324</v>
      </c>
      <c r="C1054" s="344" t="s">
        <v>503</v>
      </c>
      <c r="D1054" s="265" t="s">
        <v>7033</v>
      </c>
      <c r="E1054" s="265">
        <v>45961</v>
      </c>
      <c r="F1054" s="266" t="s">
        <v>567</v>
      </c>
      <c r="G1054" s="267">
        <v>86.87</v>
      </c>
      <c r="H1054" s="267"/>
      <c r="I1054" s="267"/>
      <c r="J1054" s="267"/>
      <c r="K1054" s="267"/>
      <c r="L1054" s="268"/>
      <c r="M1054" s="275"/>
      <c r="N1054" s="267"/>
      <c r="O1054" s="267"/>
      <c r="P1054" s="275"/>
      <c r="Q1054" s="269"/>
      <c r="R1054" s="270">
        <v>1.1240000000000001</v>
      </c>
      <c r="S1054" s="270"/>
      <c r="T1054" s="271">
        <v>3.49</v>
      </c>
      <c r="U1054" s="267"/>
      <c r="V1054" s="268"/>
      <c r="W1054" s="267"/>
      <c r="X1054" s="270"/>
      <c r="Y1054" s="274"/>
      <c r="Z1054" s="290"/>
      <c r="AA1054" s="274">
        <v>0</v>
      </c>
      <c r="AB1054" s="274"/>
      <c r="AC1054" s="274">
        <v>0</v>
      </c>
      <c r="AD1054" s="265"/>
      <c r="AE1054" s="274"/>
      <c r="AF1054" s="274"/>
      <c r="AG1054" s="275"/>
      <c r="AH1054" s="274"/>
      <c r="AI1054" s="274"/>
      <c r="AJ1054" s="275"/>
      <c r="AK1054" s="270"/>
      <c r="AL1054" s="274"/>
      <c r="AM1054" s="275"/>
      <c r="AN1054" s="274"/>
      <c r="AO1054" s="275"/>
      <c r="AP1054" s="274"/>
      <c r="AQ1054" s="277">
        <f t="shared" si="152"/>
        <v>10</v>
      </c>
      <c r="AR1054" s="275" t="s">
        <v>1322</v>
      </c>
      <c r="AS1054" s="267"/>
      <c r="AT1054" s="273" t="s">
        <v>1823</v>
      </c>
      <c r="AU1054" s="272"/>
      <c r="AV1054" s="267" t="s">
        <v>1805</v>
      </c>
      <c r="AW1054" s="268"/>
      <c r="AX1054" s="273"/>
      <c r="AY1054" s="273"/>
      <c r="AZ1054" s="275"/>
      <c r="BA1054" s="268"/>
      <c r="BB1054" s="268"/>
      <c r="BC1054" s="268"/>
      <c r="BD1054" s="268"/>
      <c r="BE1054" s="267"/>
      <c r="BF1054" s="275"/>
      <c r="BG1054" s="275"/>
      <c r="BH1054" s="275"/>
      <c r="BI1054" s="275"/>
      <c r="BJ1054" s="278">
        <v>45961</v>
      </c>
      <c r="BK1054" s="279">
        <v>45961</v>
      </c>
      <c r="BL1054" s="431" t="s">
        <v>7034</v>
      </c>
      <c r="BM1054" s="272" t="s">
        <v>7010</v>
      </c>
      <c r="BN1054" s="422">
        <v>2</v>
      </c>
      <c r="BO1054" s="422">
        <v>7</v>
      </c>
      <c r="BP1054" s="303"/>
      <c r="BQ1054" s="293">
        <v>45960</v>
      </c>
      <c r="BR1054" s="284">
        <v>0.64583333333333337</v>
      </c>
      <c r="BS1054" s="280" t="str">
        <f>IF(_DBcomps[[#This Row],[Problem]]="","Yes","No")</f>
        <v>Yes</v>
      </c>
      <c r="BT1054" s="1083"/>
      <c r="BU1054" s="273"/>
      <c r="BV1054" s="273">
        <v>1</v>
      </c>
      <c r="BW1054" s="273"/>
      <c r="BX1054" s="273">
        <v>2</v>
      </c>
      <c r="BY1054" s="279" t="s">
        <v>1276</v>
      </c>
      <c r="BZ1054" s="267"/>
      <c r="CA1054" s="279"/>
      <c r="CB1054" s="279"/>
      <c r="CC1054" s="279"/>
      <c r="CD1054" s="1283"/>
    </row>
    <row r="1055" spans="1:82" s="1572" customFormat="1">
      <c r="A1055" s="308" t="s">
        <v>77</v>
      </c>
      <c r="B1055" s="344" t="s">
        <v>6324</v>
      </c>
      <c r="C1055" s="344" t="s">
        <v>503</v>
      </c>
      <c r="D1055" s="265" t="s">
        <v>7035</v>
      </c>
      <c r="E1055" s="265">
        <v>45961</v>
      </c>
      <c r="F1055" s="266" t="s">
        <v>567</v>
      </c>
      <c r="G1055" s="267">
        <v>87.77</v>
      </c>
      <c r="H1055" s="267"/>
      <c r="I1055" s="267"/>
      <c r="J1055" s="267"/>
      <c r="K1055" s="267"/>
      <c r="L1055" s="268"/>
      <c r="M1055" s="275"/>
      <c r="N1055" s="267"/>
      <c r="O1055" s="267"/>
      <c r="P1055" s="275"/>
      <c r="Q1055" s="269"/>
      <c r="R1055" s="270">
        <v>1.1220000000000001</v>
      </c>
      <c r="S1055" s="270"/>
      <c r="T1055" s="271">
        <v>3.51</v>
      </c>
      <c r="U1055" s="267"/>
      <c r="V1055" s="268"/>
      <c r="W1055" s="267"/>
      <c r="X1055" s="270"/>
      <c r="Y1055" s="274"/>
      <c r="Z1055" s="290"/>
      <c r="AA1055" s="274">
        <v>0</v>
      </c>
      <c r="AB1055" s="274"/>
      <c r="AC1055" s="274">
        <v>0</v>
      </c>
      <c r="AD1055" s="265"/>
      <c r="AE1055" s="274"/>
      <c r="AF1055" s="274"/>
      <c r="AG1055" s="275"/>
      <c r="AH1055" s="274"/>
      <c r="AI1055" s="274"/>
      <c r="AJ1055" s="275"/>
      <c r="AK1055" s="270"/>
      <c r="AL1055" s="274"/>
      <c r="AM1055" s="275"/>
      <c r="AN1055" s="274"/>
      <c r="AO1055" s="275"/>
      <c r="AP1055" s="274"/>
      <c r="AQ1055" s="277">
        <f t="shared" si="152"/>
        <v>10</v>
      </c>
      <c r="AR1055" s="275" t="s">
        <v>1322</v>
      </c>
      <c r="AS1055" s="267"/>
      <c r="AT1055" s="273" t="s">
        <v>1823</v>
      </c>
      <c r="AU1055" s="272"/>
      <c r="AV1055" s="267" t="s">
        <v>1805</v>
      </c>
      <c r="AW1055" s="268"/>
      <c r="AX1055" s="273"/>
      <c r="AY1055" s="273"/>
      <c r="AZ1055" s="275"/>
      <c r="BA1055" s="268"/>
      <c r="BB1055" s="268"/>
      <c r="BC1055" s="268"/>
      <c r="BD1055" s="268"/>
      <c r="BE1055" s="267"/>
      <c r="BF1055" s="275"/>
      <c r="BG1055" s="275"/>
      <c r="BH1055" s="275"/>
      <c r="BI1055" s="275"/>
      <c r="BJ1055" s="278">
        <v>45961</v>
      </c>
      <c r="BK1055" s="279">
        <v>45961</v>
      </c>
      <c r="BL1055" s="431" t="s">
        <v>7036</v>
      </c>
      <c r="BM1055" s="272" t="s">
        <v>7010</v>
      </c>
      <c r="BN1055" s="422">
        <v>2</v>
      </c>
      <c r="BO1055" s="422">
        <v>7</v>
      </c>
      <c r="BP1055" s="303"/>
      <c r="BQ1055" s="293">
        <v>45960</v>
      </c>
      <c r="BR1055" s="284">
        <v>0.95833333333333337</v>
      </c>
      <c r="BS1055" s="280" t="str">
        <f>IF(_DBcomps[[#This Row],[Problem]]="","Yes","No")</f>
        <v>Yes</v>
      </c>
      <c r="BT1055" s="1083"/>
      <c r="BU1055" s="273"/>
      <c r="BV1055" s="273">
        <v>1</v>
      </c>
      <c r="BW1055" s="273"/>
      <c r="BX1055" s="273">
        <v>2</v>
      </c>
      <c r="BY1055" s="279" t="s">
        <v>1276</v>
      </c>
      <c r="BZ1055" s="267"/>
      <c r="CA1055" s="279"/>
      <c r="CB1055" s="279"/>
      <c r="CC1055" s="279"/>
      <c r="CD1055" s="1283"/>
    </row>
    <row r="1056" spans="1:82" s="1572" customFormat="1">
      <c r="A1056" s="308" t="s">
        <v>77</v>
      </c>
      <c r="B1056" s="344" t="s">
        <v>6324</v>
      </c>
      <c r="C1056" s="344" t="s">
        <v>503</v>
      </c>
      <c r="D1056" s="265" t="s">
        <v>7037</v>
      </c>
      <c r="E1056" s="1574">
        <v>45961</v>
      </c>
      <c r="F1056" s="266" t="s">
        <v>567</v>
      </c>
      <c r="G1056" s="1575">
        <v>87.81</v>
      </c>
      <c r="H1056" s="1575"/>
      <c r="I1056" s="1575"/>
      <c r="J1056" s="1575"/>
      <c r="K1056" s="1575"/>
      <c r="L1056" s="1576"/>
      <c r="M1056" s="1577"/>
      <c r="N1056" s="1575"/>
      <c r="O1056" s="1575"/>
      <c r="P1056" s="1577"/>
      <c r="Q1056" s="1578"/>
      <c r="R1056" s="1579">
        <v>1.119</v>
      </c>
      <c r="S1056" s="1579"/>
      <c r="T1056" s="1594">
        <v>3.45</v>
      </c>
      <c r="U1056" s="1575"/>
      <c r="V1056" s="1576"/>
      <c r="W1056" s="1575"/>
      <c r="X1056" s="1579"/>
      <c r="Y1056" s="1581"/>
      <c r="Z1056" s="1582"/>
      <c r="AA1056" s="1581">
        <v>0</v>
      </c>
      <c r="AB1056" s="1581"/>
      <c r="AC1056" s="1581">
        <v>0</v>
      </c>
      <c r="AD1056" s="1574"/>
      <c r="AE1056" s="1581"/>
      <c r="AF1056" s="1581"/>
      <c r="AG1056" s="1577"/>
      <c r="AH1056" s="1581"/>
      <c r="AI1056" s="1581"/>
      <c r="AJ1056" s="1577"/>
      <c r="AK1056" s="1579"/>
      <c r="AL1056" s="1581"/>
      <c r="AM1056" s="1577"/>
      <c r="AN1056" s="1581"/>
      <c r="AO1056" s="1577"/>
      <c r="AP1056" s="1581"/>
      <c r="AQ1056" s="1583">
        <f t="shared" si="152"/>
        <v>10</v>
      </c>
      <c r="AR1056" s="275" t="s">
        <v>1322</v>
      </c>
      <c r="AS1056" s="1575"/>
      <c r="AT1056" s="273" t="s">
        <v>1823</v>
      </c>
      <c r="AU1056" s="1585"/>
      <c r="AV1056" s="267" t="s">
        <v>1805</v>
      </c>
      <c r="AW1056" s="1576"/>
      <c r="AX1056" s="1584"/>
      <c r="AY1056" s="1584"/>
      <c r="AZ1056" s="1577"/>
      <c r="BA1056" s="268"/>
      <c r="BB1056" s="1576"/>
      <c r="BC1056" s="1576"/>
      <c r="BD1056" s="1576"/>
      <c r="BE1056" s="1575"/>
      <c r="BF1056" s="1577"/>
      <c r="BG1056" s="1577"/>
      <c r="BH1056" s="1577"/>
      <c r="BI1056" s="1577"/>
      <c r="BJ1056" s="1595">
        <v>45961</v>
      </c>
      <c r="BK1056" s="1587">
        <v>45961</v>
      </c>
      <c r="BL1056" s="431" t="s">
        <v>7039</v>
      </c>
      <c r="BM1056" s="272" t="s">
        <v>7010</v>
      </c>
      <c r="BN1056" s="1588">
        <v>2</v>
      </c>
      <c r="BO1056" s="1588">
        <v>7</v>
      </c>
      <c r="BP1056" s="1589"/>
      <c r="BQ1056" s="1590">
        <v>45961</v>
      </c>
      <c r="BR1056" s="1591">
        <v>0.41944444444444445</v>
      </c>
      <c r="BS1056" s="1596" t="str">
        <f>IF(_DBcomps[[#This Row],[Problem]]="","Yes","No")</f>
        <v>Yes</v>
      </c>
      <c r="BT1056" s="1083"/>
      <c r="BU1056" s="1584"/>
      <c r="BV1056" s="1584">
        <v>1</v>
      </c>
      <c r="BW1056" s="1584"/>
      <c r="BX1056" s="1584">
        <v>2</v>
      </c>
      <c r="BY1056" s="1587" t="s">
        <v>1276</v>
      </c>
      <c r="BZ1056" s="1575"/>
      <c r="CA1056" s="1587"/>
      <c r="CB1056" s="1587"/>
      <c r="CC1056" s="1587"/>
      <c r="CD1056" s="1597"/>
    </row>
    <row r="1057" spans="1:85" s="1572" customFormat="1">
      <c r="A1057" s="308" t="s">
        <v>77</v>
      </c>
      <c r="B1057" s="344" t="s">
        <v>6324</v>
      </c>
      <c r="C1057" s="344" t="s">
        <v>503</v>
      </c>
      <c r="D1057" s="265" t="s">
        <v>7038</v>
      </c>
      <c r="E1057" s="1574">
        <v>45961</v>
      </c>
      <c r="F1057" s="266" t="s">
        <v>567</v>
      </c>
      <c r="G1057" s="1575">
        <v>87.81</v>
      </c>
      <c r="H1057" s="1575"/>
      <c r="I1057" s="1575"/>
      <c r="J1057" s="1575"/>
      <c r="K1057" s="1575"/>
      <c r="L1057" s="1576"/>
      <c r="M1057" s="1577"/>
      <c r="N1057" s="1575"/>
      <c r="O1057" s="1575"/>
      <c r="P1057" s="1577"/>
      <c r="Q1057" s="1578"/>
      <c r="R1057" s="1579">
        <v>1.119</v>
      </c>
      <c r="S1057" s="1579"/>
      <c r="T1057" s="1594">
        <v>3.45</v>
      </c>
      <c r="U1057" s="1575"/>
      <c r="V1057" s="1576"/>
      <c r="W1057" s="1575"/>
      <c r="X1057" s="1579"/>
      <c r="Y1057" s="1581"/>
      <c r="Z1057" s="1582"/>
      <c r="AA1057" s="1581">
        <v>0</v>
      </c>
      <c r="AB1057" s="1581"/>
      <c r="AC1057" s="1581">
        <v>0</v>
      </c>
      <c r="AD1057" s="1574"/>
      <c r="AE1057" s="1581"/>
      <c r="AF1057" s="1581"/>
      <c r="AG1057" s="1577"/>
      <c r="AH1057" s="1581"/>
      <c r="AI1057" s="1581"/>
      <c r="AJ1057" s="1577"/>
      <c r="AK1057" s="1579"/>
      <c r="AL1057" s="1581"/>
      <c r="AM1057" s="1577"/>
      <c r="AN1057" s="1581"/>
      <c r="AO1057" s="1577"/>
      <c r="AP1057" s="1581"/>
      <c r="AQ1057" s="1583">
        <f t="shared" si="152"/>
        <v>10</v>
      </c>
      <c r="AR1057" s="275" t="s">
        <v>1322</v>
      </c>
      <c r="AS1057" s="1575"/>
      <c r="AT1057" s="273" t="s">
        <v>1823</v>
      </c>
      <c r="AU1057" s="1585"/>
      <c r="AV1057" s="267" t="s">
        <v>1805</v>
      </c>
      <c r="AW1057" s="1576"/>
      <c r="AX1057" s="1584"/>
      <c r="AY1057" s="1584"/>
      <c r="AZ1057" s="1577"/>
      <c r="BA1057" s="268"/>
      <c r="BB1057" s="1576"/>
      <c r="BC1057" s="1576"/>
      <c r="BD1057" s="1576"/>
      <c r="BE1057" s="1575"/>
      <c r="BF1057" s="1577"/>
      <c r="BG1057" s="1577"/>
      <c r="BH1057" s="1577"/>
      <c r="BI1057" s="1577"/>
      <c r="BJ1057" s="1595">
        <v>45961</v>
      </c>
      <c r="BK1057" s="1587">
        <v>45961</v>
      </c>
      <c r="BL1057" s="431" t="s">
        <v>7039</v>
      </c>
      <c r="BM1057" s="1585"/>
      <c r="BN1057" s="1588">
        <v>0</v>
      </c>
      <c r="BO1057" s="1588">
        <v>0</v>
      </c>
      <c r="BP1057" s="1589"/>
      <c r="BQ1057" s="1590">
        <v>45961</v>
      </c>
      <c r="BR1057" s="1591">
        <v>0.41944444444444445</v>
      </c>
      <c r="BS1057" s="1596" t="str">
        <f>IF(_DBcomps[[#This Row],[Problem]]="","Yes","No")</f>
        <v>Yes</v>
      </c>
      <c r="BT1057" s="1083"/>
      <c r="BU1057" s="1584"/>
      <c r="BV1057" s="1584">
        <v>0</v>
      </c>
      <c r="BW1057" s="1584"/>
      <c r="BX1057" s="1584">
        <v>2</v>
      </c>
      <c r="BY1057" s="1587" t="s">
        <v>1276</v>
      </c>
      <c r="BZ1057" s="1575"/>
      <c r="CA1057" s="1587"/>
      <c r="CB1057" s="1587"/>
      <c r="CC1057" s="1587"/>
      <c r="CD1057" s="1597"/>
    </row>
    <row r="1058" spans="1:85" s="1572" customFormat="1">
      <c r="A1058" s="308" t="s">
        <v>77</v>
      </c>
      <c r="B1058" s="344" t="s">
        <v>6324</v>
      </c>
      <c r="C1058" s="344" t="s">
        <v>503</v>
      </c>
      <c r="D1058" s="265" t="s">
        <v>7082</v>
      </c>
      <c r="E1058" s="1574">
        <v>45964</v>
      </c>
      <c r="F1058" s="266" t="s">
        <v>567</v>
      </c>
      <c r="G1058" s="1575">
        <v>87.69</v>
      </c>
      <c r="H1058" s="1575"/>
      <c r="I1058" s="1575"/>
      <c r="J1058" s="1575"/>
      <c r="K1058" s="1575"/>
      <c r="L1058" s="1576"/>
      <c r="M1058" s="1577"/>
      <c r="N1058" s="1575"/>
      <c r="O1058" s="1575"/>
      <c r="P1058" s="1577"/>
      <c r="Q1058" s="1578"/>
      <c r="R1058" s="1579">
        <v>1.119</v>
      </c>
      <c r="S1058" s="1579"/>
      <c r="T1058" s="1594">
        <v>4.63</v>
      </c>
      <c r="U1058" s="1575"/>
      <c r="V1058" s="1576"/>
      <c r="W1058" s="1575"/>
      <c r="X1058" s="1579"/>
      <c r="Y1058" s="1581"/>
      <c r="Z1058" s="1582"/>
      <c r="AA1058" s="1581">
        <v>0</v>
      </c>
      <c r="AB1058" s="1581"/>
      <c r="AC1058" s="1581">
        <v>0</v>
      </c>
      <c r="AD1058" s="1574"/>
      <c r="AE1058" s="1581"/>
      <c r="AF1058" s="1581"/>
      <c r="AG1058" s="1577"/>
      <c r="AH1058" s="1581"/>
      <c r="AI1058" s="1581"/>
      <c r="AJ1058" s="1577"/>
      <c r="AK1058" s="1579"/>
      <c r="AL1058" s="1581"/>
      <c r="AM1058" s="1577"/>
      <c r="AN1058" s="1581"/>
      <c r="AO1058" s="1577"/>
      <c r="AP1058" s="1581"/>
      <c r="AQ1058" s="1583">
        <f t="shared" si="152"/>
        <v>11</v>
      </c>
      <c r="AR1058" s="275" t="s">
        <v>1322</v>
      </c>
      <c r="AS1058" s="1575"/>
      <c r="AT1058" s="273" t="s">
        <v>1823</v>
      </c>
      <c r="AU1058" s="1585"/>
      <c r="AV1058" s="267" t="s">
        <v>1805</v>
      </c>
      <c r="AW1058" s="1576"/>
      <c r="AX1058" s="1584"/>
      <c r="AY1058" s="1584"/>
      <c r="AZ1058" s="1577"/>
      <c r="BA1058" s="268"/>
      <c r="BB1058" s="1576"/>
      <c r="BC1058" s="1576"/>
      <c r="BD1058" s="1576"/>
      <c r="BE1058" s="1575"/>
      <c r="BF1058" s="1577"/>
      <c r="BG1058" s="1577"/>
      <c r="BH1058" s="1577"/>
      <c r="BI1058" s="1577"/>
      <c r="BJ1058" s="1595">
        <v>45964</v>
      </c>
      <c r="BK1058" s="1587">
        <v>45964</v>
      </c>
      <c r="BL1058" s="431" t="s">
        <v>7084</v>
      </c>
      <c r="BM1058" s="1585"/>
      <c r="BN1058" s="1588">
        <v>2</v>
      </c>
      <c r="BO1058" s="1588">
        <v>7</v>
      </c>
      <c r="BP1058" s="1589"/>
      <c r="BQ1058" s="1590">
        <v>45961</v>
      </c>
      <c r="BR1058" s="1591">
        <v>0.80208333333333337</v>
      </c>
      <c r="BS1058" s="1596" t="str">
        <f>IF(_DBcomps[[#This Row],[Problem]]="","Yes","No")</f>
        <v>Yes</v>
      </c>
      <c r="BT1058" s="1083"/>
      <c r="BU1058" s="1584"/>
      <c r="BV1058" s="1584">
        <v>1</v>
      </c>
      <c r="BW1058" s="1584"/>
      <c r="BX1058" s="1584">
        <v>2</v>
      </c>
      <c r="BY1058" s="1587" t="s">
        <v>1276</v>
      </c>
      <c r="BZ1058" s="1575"/>
      <c r="CA1058" s="1587"/>
      <c r="CB1058" s="1587"/>
      <c r="CC1058" s="1587"/>
      <c r="CD1058" s="1597"/>
    </row>
    <row r="1059" spans="1:85" s="1572" customFormat="1">
      <c r="A1059" s="308" t="s">
        <v>77</v>
      </c>
      <c r="B1059" s="344" t="s">
        <v>6324</v>
      </c>
      <c r="C1059" s="344" t="s">
        <v>503</v>
      </c>
      <c r="D1059" s="265" t="s">
        <v>7083</v>
      </c>
      <c r="E1059" s="1574">
        <v>45964</v>
      </c>
      <c r="F1059" s="266" t="s">
        <v>567</v>
      </c>
      <c r="G1059" s="1575">
        <v>87.69</v>
      </c>
      <c r="H1059" s="1575"/>
      <c r="I1059" s="1575"/>
      <c r="J1059" s="1575"/>
      <c r="K1059" s="1575"/>
      <c r="L1059" s="1576"/>
      <c r="M1059" s="1577"/>
      <c r="N1059" s="1575"/>
      <c r="O1059" s="1575"/>
      <c r="P1059" s="1577"/>
      <c r="Q1059" s="1578"/>
      <c r="R1059" s="1579">
        <v>1.119</v>
      </c>
      <c r="S1059" s="1579"/>
      <c r="T1059" s="1594">
        <v>4.63</v>
      </c>
      <c r="U1059" s="1575"/>
      <c r="V1059" s="1576"/>
      <c r="W1059" s="1575"/>
      <c r="X1059" s="1579"/>
      <c r="Y1059" s="1581"/>
      <c r="Z1059" s="1582"/>
      <c r="AA1059" s="1581">
        <v>0</v>
      </c>
      <c r="AB1059" s="1581"/>
      <c r="AC1059" s="1581">
        <v>0</v>
      </c>
      <c r="AD1059" s="1574"/>
      <c r="AE1059" s="1581"/>
      <c r="AF1059" s="1581"/>
      <c r="AG1059" s="1577"/>
      <c r="AH1059" s="1581"/>
      <c r="AI1059" s="1581"/>
      <c r="AJ1059" s="1577"/>
      <c r="AK1059" s="1579"/>
      <c r="AL1059" s="1581"/>
      <c r="AM1059" s="1577"/>
      <c r="AN1059" s="1581"/>
      <c r="AO1059" s="1577"/>
      <c r="AP1059" s="1581"/>
      <c r="AQ1059" s="1583">
        <f t="shared" si="152"/>
        <v>11</v>
      </c>
      <c r="AR1059" s="275" t="s">
        <v>1322</v>
      </c>
      <c r="AS1059" s="1575"/>
      <c r="AT1059" s="273" t="s">
        <v>1823</v>
      </c>
      <c r="AU1059" s="1585"/>
      <c r="AV1059" s="267" t="s">
        <v>1805</v>
      </c>
      <c r="AW1059" s="1576"/>
      <c r="AX1059" s="1584"/>
      <c r="AY1059" s="1584"/>
      <c r="AZ1059" s="1577"/>
      <c r="BA1059" s="268"/>
      <c r="BB1059" s="1576"/>
      <c r="BC1059" s="1576"/>
      <c r="BD1059" s="1576"/>
      <c r="BE1059" s="1575"/>
      <c r="BF1059" s="1577"/>
      <c r="BG1059" s="1577"/>
      <c r="BH1059" s="1577"/>
      <c r="BI1059" s="1577"/>
      <c r="BJ1059" s="1595">
        <v>45964</v>
      </c>
      <c r="BK1059" s="1587">
        <v>45964</v>
      </c>
      <c r="BL1059" s="431" t="s">
        <v>7084</v>
      </c>
      <c r="BM1059" s="1585"/>
      <c r="BN1059" s="1588">
        <v>0</v>
      </c>
      <c r="BO1059" s="1588">
        <v>0</v>
      </c>
      <c r="BP1059" s="1589"/>
      <c r="BQ1059" s="1590">
        <v>45961</v>
      </c>
      <c r="BR1059" s="1591">
        <v>0.80208333333333337</v>
      </c>
      <c r="BS1059" s="1596" t="str">
        <f>IF(_DBcomps[[#This Row],[Problem]]="","Yes","No")</f>
        <v>Yes</v>
      </c>
      <c r="BT1059" s="1083"/>
      <c r="BU1059" s="1584"/>
      <c r="BV1059" s="1584">
        <v>0</v>
      </c>
      <c r="BW1059" s="1584"/>
      <c r="BX1059" s="1584">
        <v>2</v>
      </c>
      <c r="BY1059" s="1587" t="s">
        <v>1276</v>
      </c>
      <c r="BZ1059" s="1575"/>
      <c r="CA1059" s="1587"/>
      <c r="CB1059" s="1587"/>
      <c r="CC1059" s="1587"/>
      <c r="CD1059" s="1597"/>
    </row>
    <row r="1060" spans="1:85" s="1572" customFormat="1">
      <c r="A1060" s="308" t="s">
        <v>77</v>
      </c>
      <c r="B1060" s="344" t="s">
        <v>6324</v>
      </c>
      <c r="C1060" s="344" t="s">
        <v>503</v>
      </c>
      <c r="D1060" s="265" t="s">
        <v>7085</v>
      </c>
      <c r="E1060" s="1574">
        <v>45965</v>
      </c>
      <c r="F1060" s="266" t="s">
        <v>567</v>
      </c>
      <c r="G1060" s="1575">
        <v>88.95</v>
      </c>
      <c r="H1060" s="1575"/>
      <c r="I1060" s="1575"/>
      <c r="J1060" s="1575"/>
      <c r="K1060" s="1575"/>
      <c r="L1060" s="1576"/>
      <c r="M1060" s="1577"/>
      <c r="N1060" s="1575"/>
      <c r="O1060" s="1575"/>
      <c r="P1060" s="1577"/>
      <c r="Q1060" s="1578"/>
      <c r="R1060" s="1579">
        <v>1.1240000000000001</v>
      </c>
      <c r="S1060" s="1579"/>
      <c r="T1060" s="1594">
        <v>3.48</v>
      </c>
      <c r="U1060" s="1575"/>
      <c r="V1060" s="1576"/>
      <c r="W1060" s="1575"/>
      <c r="X1060" s="1579"/>
      <c r="Y1060" s="1581"/>
      <c r="Z1060" s="1582"/>
      <c r="AA1060" s="1581">
        <v>0</v>
      </c>
      <c r="AB1060" s="1581"/>
      <c r="AC1060" s="1581">
        <v>0</v>
      </c>
      <c r="AD1060" s="1574"/>
      <c r="AE1060" s="1581"/>
      <c r="AF1060" s="1581"/>
      <c r="AG1060" s="1577"/>
      <c r="AH1060" s="1581"/>
      <c r="AI1060" s="1581"/>
      <c r="AJ1060" s="1577"/>
      <c r="AK1060" s="1579"/>
      <c r="AL1060" s="1581"/>
      <c r="AM1060" s="1577"/>
      <c r="AN1060" s="1581"/>
      <c r="AO1060" s="1577"/>
      <c r="AP1060" s="1581"/>
      <c r="AQ1060" s="1583">
        <f t="shared" si="152"/>
        <v>11</v>
      </c>
      <c r="AR1060" s="275" t="s">
        <v>1322</v>
      </c>
      <c r="AS1060" s="1575"/>
      <c r="AT1060" s="273" t="s">
        <v>1823</v>
      </c>
      <c r="AU1060" s="1585"/>
      <c r="AV1060" s="267" t="s">
        <v>1805</v>
      </c>
      <c r="AW1060" s="1576"/>
      <c r="AX1060" s="1584"/>
      <c r="AY1060" s="1584"/>
      <c r="AZ1060" s="1577"/>
      <c r="BA1060" s="268"/>
      <c r="BB1060" s="1576"/>
      <c r="BC1060" s="1576"/>
      <c r="BD1060" s="1576"/>
      <c r="BE1060" s="1575"/>
      <c r="BF1060" s="1577"/>
      <c r="BG1060" s="1577"/>
      <c r="BH1060" s="1577"/>
      <c r="BI1060" s="1577"/>
      <c r="BJ1060" s="1595">
        <v>45965</v>
      </c>
      <c r="BK1060" s="1587">
        <v>45965</v>
      </c>
      <c r="BL1060" s="431" t="s">
        <v>7086</v>
      </c>
      <c r="BM1060" s="1585"/>
      <c r="BN1060" s="1588">
        <v>2</v>
      </c>
      <c r="BO1060" s="1588">
        <v>7</v>
      </c>
      <c r="BP1060" s="1589"/>
      <c r="BQ1060" s="1590">
        <v>45964</v>
      </c>
      <c r="BR1060" s="1591">
        <v>0.95833333333333337</v>
      </c>
      <c r="BS1060" s="1596" t="str">
        <f>IF(_DBcomps[[#This Row],[Problem]]="","Yes","No")</f>
        <v>Yes</v>
      </c>
      <c r="BT1060" s="1083"/>
      <c r="BU1060" s="1584"/>
      <c r="BV1060" s="1584">
        <v>1</v>
      </c>
      <c r="BW1060" s="1584"/>
      <c r="BX1060" s="1584">
        <v>2</v>
      </c>
      <c r="BY1060" s="1587" t="s">
        <v>1276</v>
      </c>
      <c r="BZ1060" s="1575"/>
      <c r="CA1060" s="1587"/>
      <c r="CB1060" s="1587"/>
      <c r="CC1060" s="1587"/>
      <c r="CD1060" s="1597"/>
    </row>
    <row r="1061" spans="1:85" s="1572" customFormat="1">
      <c r="A1061" s="308" t="s">
        <v>77</v>
      </c>
      <c r="B1061" s="344" t="s">
        <v>6324</v>
      </c>
      <c r="C1061" s="344" t="s">
        <v>503</v>
      </c>
      <c r="D1061" s="265" t="s">
        <v>7087</v>
      </c>
      <c r="E1061" s="1574">
        <v>45965</v>
      </c>
      <c r="F1061" s="266" t="s">
        <v>567</v>
      </c>
      <c r="G1061" s="1575">
        <v>88.99</v>
      </c>
      <c r="H1061" s="1575"/>
      <c r="I1061" s="1575"/>
      <c r="J1061" s="1575"/>
      <c r="K1061" s="1575"/>
      <c r="L1061" s="1576"/>
      <c r="M1061" s="1577"/>
      <c r="N1061" s="1575"/>
      <c r="O1061" s="1575"/>
      <c r="P1061" s="1577"/>
      <c r="Q1061" s="1578"/>
      <c r="R1061" s="1579">
        <v>1.121</v>
      </c>
      <c r="S1061" s="1579"/>
      <c r="T1061" s="1594">
        <v>3.45</v>
      </c>
      <c r="U1061" s="1575"/>
      <c r="V1061" s="1576"/>
      <c r="W1061" s="1575"/>
      <c r="X1061" s="1579"/>
      <c r="Y1061" s="1581"/>
      <c r="Z1061" s="1582"/>
      <c r="AA1061" s="1581">
        <v>0</v>
      </c>
      <c r="AB1061" s="1581"/>
      <c r="AC1061" s="1581">
        <v>0</v>
      </c>
      <c r="AD1061" s="1574"/>
      <c r="AE1061" s="1581"/>
      <c r="AF1061" s="1581"/>
      <c r="AG1061" s="1577"/>
      <c r="AH1061" s="1581"/>
      <c r="AI1061" s="1581"/>
      <c r="AJ1061" s="1577"/>
      <c r="AK1061" s="1579"/>
      <c r="AL1061" s="1581"/>
      <c r="AM1061" s="1577"/>
      <c r="AN1061" s="1581"/>
      <c r="AO1061" s="1577"/>
      <c r="AP1061" s="1581"/>
      <c r="AQ1061" s="1583">
        <f t="shared" si="152"/>
        <v>11</v>
      </c>
      <c r="AR1061" s="275" t="s">
        <v>1322</v>
      </c>
      <c r="AS1061" s="1575"/>
      <c r="AT1061" s="273" t="s">
        <v>1823</v>
      </c>
      <c r="AU1061" s="1585"/>
      <c r="AV1061" s="267" t="s">
        <v>1805</v>
      </c>
      <c r="AW1061" s="1576"/>
      <c r="AX1061" s="1584"/>
      <c r="AY1061" s="1584"/>
      <c r="AZ1061" s="1577"/>
      <c r="BA1061" s="268"/>
      <c r="BB1061" s="1576"/>
      <c r="BC1061" s="1576"/>
      <c r="BD1061" s="1576"/>
      <c r="BE1061" s="1575"/>
      <c r="BF1061" s="1577"/>
      <c r="BG1061" s="1577"/>
      <c r="BH1061" s="1577"/>
      <c r="BI1061" s="1577"/>
      <c r="BJ1061" s="1595">
        <v>45965</v>
      </c>
      <c r="BK1061" s="1587">
        <v>45965</v>
      </c>
      <c r="BL1061" s="431" t="s">
        <v>7088</v>
      </c>
      <c r="BM1061" s="1585"/>
      <c r="BN1061" s="1588">
        <v>2</v>
      </c>
      <c r="BO1061" s="1588">
        <v>7</v>
      </c>
      <c r="BP1061" s="1589"/>
      <c r="BQ1061" s="1590">
        <v>45965</v>
      </c>
      <c r="BR1061" s="1591">
        <v>0.24930555555555556</v>
      </c>
      <c r="BS1061" s="1596" t="str">
        <f>IF(_DBcomps[[#This Row],[Problem]]="","Yes","No")</f>
        <v>Yes</v>
      </c>
      <c r="BT1061" s="1083"/>
      <c r="BU1061" s="1584"/>
      <c r="BV1061" s="1584">
        <v>1</v>
      </c>
      <c r="BW1061" s="1584"/>
      <c r="BX1061" s="1584">
        <v>2</v>
      </c>
      <c r="BY1061" s="1587" t="s">
        <v>1276</v>
      </c>
      <c r="BZ1061" s="1575"/>
      <c r="CA1061" s="1587"/>
      <c r="CB1061" s="1587"/>
      <c r="CC1061" s="1587"/>
      <c r="CD1061" s="1597"/>
    </row>
    <row r="1062" spans="1:85" s="1572" customFormat="1">
      <c r="A1062" s="308" t="s">
        <v>77</v>
      </c>
      <c r="B1062" s="344" t="s">
        <v>6324</v>
      </c>
      <c r="C1062" s="344" t="s">
        <v>503</v>
      </c>
      <c r="D1062" s="265" t="s">
        <v>7118</v>
      </c>
      <c r="E1062" s="265">
        <v>45966</v>
      </c>
      <c r="F1062" s="266" t="s">
        <v>567</v>
      </c>
      <c r="G1062" s="267">
        <v>87.3</v>
      </c>
      <c r="H1062" s="267"/>
      <c r="I1062" s="267"/>
      <c r="J1062" s="267"/>
      <c r="K1062" s="267"/>
      <c r="L1062" s="268"/>
      <c r="M1062" s="275"/>
      <c r="N1062" s="267"/>
      <c r="O1062" s="267"/>
      <c r="P1062" s="275"/>
      <c r="Q1062" s="269"/>
      <c r="R1062" s="270">
        <v>1.1180000000000001</v>
      </c>
      <c r="S1062" s="270"/>
      <c r="T1062" s="271">
        <v>3.57</v>
      </c>
      <c r="U1062" s="267"/>
      <c r="V1062" s="268"/>
      <c r="W1062" s="267"/>
      <c r="X1062" s="270"/>
      <c r="Y1062" s="274"/>
      <c r="Z1062" s="290"/>
      <c r="AA1062" s="274">
        <v>0</v>
      </c>
      <c r="AB1062" s="274"/>
      <c r="AC1062" s="274">
        <v>0</v>
      </c>
      <c r="AD1062" s="265"/>
      <c r="AE1062" s="274"/>
      <c r="AF1062" s="274"/>
      <c r="AG1062" s="275"/>
      <c r="AH1062" s="274"/>
      <c r="AI1062" s="274"/>
      <c r="AJ1062" s="275"/>
      <c r="AK1062" s="270"/>
      <c r="AL1062" s="274"/>
      <c r="AM1062" s="275"/>
      <c r="AN1062" s="274"/>
      <c r="AO1062" s="275"/>
      <c r="AP1062" s="274"/>
      <c r="AQ1062" s="277">
        <f>MONTH(E1062)</f>
        <v>11</v>
      </c>
      <c r="AR1062" s="275" t="s">
        <v>1322</v>
      </c>
      <c r="AS1062" s="267"/>
      <c r="AT1062" s="273" t="s">
        <v>1823</v>
      </c>
      <c r="AU1062" s="272"/>
      <c r="AV1062" s="267" t="s">
        <v>1805</v>
      </c>
      <c r="AW1062" s="268"/>
      <c r="AX1062" s="273"/>
      <c r="AY1062" s="273"/>
      <c r="AZ1062" s="275"/>
      <c r="BA1062" s="268"/>
      <c r="BB1062" s="268"/>
      <c r="BC1062" s="268"/>
      <c r="BD1062" s="268"/>
      <c r="BE1062" s="267"/>
      <c r="BF1062" s="275"/>
      <c r="BG1062" s="275"/>
      <c r="BH1062" s="275"/>
      <c r="BI1062" s="275"/>
      <c r="BJ1062" s="278">
        <v>45966</v>
      </c>
      <c r="BK1062" s="279">
        <v>45966</v>
      </c>
      <c r="BL1062" s="431" t="s">
        <v>7119</v>
      </c>
      <c r="BM1062" s="272"/>
      <c r="BN1062" s="422">
        <v>2</v>
      </c>
      <c r="BO1062" s="422">
        <v>7</v>
      </c>
      <c r="BP1062" s="303"/>
      <c r="BQ1062" s="293">
        <v>45965</v>
      </c>
      <c r="BR1062" s="284">
        <v>0.67708333333333337</v>
      </c>
      <c r="BS1062" s="280" t="str">
        <f>IF(_DBcomps[[#This Row],[Problem]]="","Yes","No")</f>
        <v>Yes</v>
      </c>
      <c r="BT1062" s="1083"/>
      <c r="BU1062" s="273"/>
      <c r="BV1062" s="273">
        <v>1</v>
      </c>
      <c r="BW1062" s="273"/>
      <c r="BX1062" s="273">
        <v>2</v>
      </c>
      <c r="BY1062" s="279" t="s">
        <v>1276</v>
      </c>
      <c r="BZ1062" s="267"/>
      <c r="CA1062" s="279"/>
      <c r="CB1062" s="279"/>
      <c r="CC1062" s="279"/>
      <c r="CD1062" s="1283"/>
    </row>
    <row r="1063" spans="1:85" s="1572" customFormat="1">
      <c r="A1063" s="308" t="s">
        <v>77</v>
      </c>
      <c r="B1063" s="344" t="s">
        <v>6324</v>
      </c>
      <c r="C1063" s="344" t="s">
        <v>503</v>
      </c>
      <c r="D1063" s="265" t="s">
        <v>7120</v>
      </c>
      <c r="E1063" s="265">
        <v>45966</v>
      </c>
      <c r="F1063" s="266" t="s">
        <v>567</v>
      </c>
      <c r="G1063" s="267">
        <v>88.57</v>
      </c>
      <c r="H1063" s="267"/>
      <c r="I1063" s="267"/>
      <c r="J1063" s="267"/>
      <c r="K1063" s="267"/>
      <c r="L1063" s="268"/>
      <c r="M1063" s="275"/>
      <c r="N1063" s="267"/>
      <c r="O1063" s="267"/>
      <c r="P1063" s="275"/>
      <c r="Q1063" s="269"/>
      <c r="R1063" s="270">
        <v>1.1220000000000001</v>
      </c>
      <c r="S1063" s="270"/>
      <c r="T1063" s="271">
        <v>3.47</v>
      </c>
      <c r="U1063" s="267"/>
      <c r="V1063" s="268"/>
      <c r="W1063" s="267"/>
      <c r="X1063" s="270"/>
      <c r="Y1063" s="274"/>
      <c r="Z1063" s="290"/>
      <c r="AA1063" s="274">
        <v>0</v>
      </c>
      <c r="AB1063" s="274"/>
      <c r="AC1063" s="274">
        <v>0</v>
      </c>
      <c r="AD1063" s="265"/>
      <c r="AE1063" s="274"/>
      <c r="AF1063" s="274"/>
      <c r="AG1063" s="275"/>
      <c r="AH1063" s="274"/>
      <c r="AI1063" s="274"/>
      <c r="AJ1063" s="275"/>
      <c r="AK1063" s="270"/>
      <c r="AL1063" s="274"/>
      <c r="AM1063" s="275"/>
      <c r="AN1063" s="274"/>
      <c r="AO1063" s="275"/>
      <c r="AP1063" s="274"/>
      <c r="AQ1063" s="277">
        <f>MONTH(E1063)</f>
        <v>11</v>
      </c>
      <c r="AR1063" s="275" t="s">
        <v>1322</v>
      </c>
      <c r="AS1063" s="267"/>
      <c r="AT1063" s="273" t="s">
        <v>1823</v>
      </c>
      <c r="AU1063" s="272"/>
      <c r="AV1063" s="267" t="s">
        <v>1805</v>
      </c>
      <c r="AW1063" s="268"/>
      <c r="AX1063" s="273"/>
      <c r="AY1063" s="273"/>
      <c r="AZ1063" s="275"/>
      <c r="BA1063" s="268"/>
      <c r="BB1063" s="268"/>
      <c r="BC1063" s="268"/>
      <c r="BD1063" s="268"/>
      <c r="BE1063" s="267"/>
      <c r="BF1063" s="275"/>
      <c r="BG1063" s="275"/>
      <c r="BH1063" s="275"/>
      <c r="BI1063" s="275"/>
      <c r="BJ1063" s="278">
        <v>45966</v>
      </c>
      <c r="BK1063" s="279">
        <v>45966</v>
      </c>
      <c r="BL1063" s="431" t="s">
        <v>7121</v>
      </c>
      <c r="BM1063" s="272"/>
      <c r="BN1063" s="422">
        <v>2</v>
      </c>
      <c r="BO1063" s="422">
        <v>7</v>
      </c>
      <c r="BP1063" s="303"/>
      <c r="BQ1063" s="293">
        <v>45966</v>
      </c>
      <c r="BR1063" s="284">
        <v>0.66666666666666663</v>
      </c>
      <c r="BS1063" s="280" t="str">
        <f>IF(_DBcomps[[#This Row],[Problem]]="","Yes","No")</f>
        <v>Yes</v>
      </c>
      <c r="BT1063" s="1083"/>
      <c r="BU1063" s="273"/>
      <c r="BV1063" s="273">
        <v>1</v>
      </c>
      <c r="BW1063" s="273"/>
      <c r="BX1063" s="273">
        <v>2</v>
      </c>
      <c r="BY1063" s="279" t="s">
        <v>1276</v>
      </c>
      <c r="BZ1063" s="267"/>
      <c r="CA1063" s="279"/>
      <c r="CB1063" s="279"/>
      <c r="CC1063" s="279"/>
      <c r="CD1063" s="1283"/>
    </row>
    <row r="1064" spans="1:85" s="1572" customFormat="1">
      <c r="A1064" s="308" t="s">
        <v>77</v>
      </c>
      <c r="B1064" s="344" t="s">
        <v>6324</v>
      </c>
      <c r="C1064" s="344" t="s">
        <v>503</v>
      </c>
      <c r="D1064" s="265" t="s">
        <v>7122</v>
      </c>
      <c r="E1064" s="265">
        <v>45968</v>
      </c>
      <c r="F1064" s="266" t="s">
        <v>567</v>
      </c>
      <c r="G1064" s="267">
        <v>86.69</v>
      </c>
      <c r="H1064" s="267"/>
      <c r="I1064" s="267"/>
      <c r="J1064" s="267"/>
      <c r="K1064" s="267"/>
      <c r="L1064" s="268"/>
      <c r="M1064" s="275"/>
      <c r="N1064" s="267"/>
      <c r="O1064" s="267"/>
      <c r="P1064" s="275"/>
      <c r="Q1064" s="269"/>
      <c r="R1064" s="270">
        <v>1.123</v>
      </c>
      <c r="S1064" s="270"/>
      <c r="T1064" s="271">
        <v>3.48</v>
      </c>
      <c r="U1064" s="267"/>
      <c r="V1064" s="268"/>
      <c r="W1064" s="267"/>
      <c r="X1064" s="270"/>
      <c r="Y1064" s="274"/>
      <c r="Z1064" s="290"/>
      <c r="AA1064" s="274">
        <v>0</v>
      </c>
      <c r="AB1064" s="274"/>
      <c r="AC1064" s="274">
        <v>0</v>
      </c>
      <c r="AD1064" s="265"/>
      <c r="AE1064" s="274"/>
      <c r="AF1064" s="274"/>
      <c r="AG1064" s="275"/>
      <c r="AH1064" s="274"/>
      <c r="AI1064" s="274"/>
      <c r="AJ1064" s="275"/>
      <c r="AK1064" s="270"/>
      <c r="AL1064" s="274"/>
      <c r="AM1064" s="275"/>
      <c r="AN1064" s="274"/>
      <c r="AO1064" s="275"/>
      <c r="AP1064" s="274"/>
      <c r="AQ1064" s="277">
        <f>MONTH(E1064)</f>
        <v>11</v>
      </c>
      <c r="AR1064" s="275" t="s">
        <v>1322</v>
      </c>
      <c r="AS1064" s="267"/>
      <c r="AT1064" s="273" t="s">
        <v>1823</v>
      </c>
      <c r="AU1064" s="272"/>
      <c r="AV1064" s="267" t="s">
        <v>1805</v>
      </c>
      <c r="AW1064" s="268"/>
      <c r="AX1064" s="273"/>
      <c r="AY1064" s="273"/>
      <c r="AZ1064" s="275"/>
      <c r="BA1064" s="268"/>
      <c r="BB1064" s="268"/>
      <c r="BC1064" s="268"/>
      <c r="BD1064" s="268"/>
      <c r="BE1064" s="267"/>
      <c r="BF1064" s="275"/>
      <c r="BG1064" s="275"/>
      <c r="BH1064" s="275"/>
      <c r="BI1064" s="275"/>
      <c r="BJ1064" s="278">
        <v>45968</v>
      </c>
      <c r="BK1064" s="279">
        <v>45968</v>
      </c>
      <c r="BL1064" s="431" t="s">
        <v>7123</v>
      </c>
      <c r="BM1064" s="272"/>
      <c r="BN1064" s="422">
        <v>2</v>
      </c>
      <c r="BO1064" s="422">
        <v>7</v>
      </c>
      <c r="BP1064" s="303"/>
      <c r="BQ1064" s="293">
        <v>45966</v>
      </c>
      <c r="BR1064" s="284">
        <v>0.97569444444444442</v>
      </c>
      <c r="BS1064" s="280" t="str">
        <f>IF(_DBcomps[[#This Row],[Problem]]="","Yes","No")</f>
        <v>Yes</v>
      </c>
      <c r="BT1064" s="1083"/>
      <c r="BU1064" s="273"/>
      <c r="BV1064" s="273">
        <v>1</v>
      </c>
      <c r="BW1064" s="273"/>
      <c r="BX1064" s="273">
        <v>2</v>
      </c>
      <c r="BY1064" s="279" t="s">
        <v>1276</v>
      </c>
      <c r="BZ1064" s="267"/>
      <c r="CA1064" s="279"/>
      <c r="CB1064" s="279"/>
      <c r="CC1064" s="279"/>
      <c r="CD1064" s="1283"/>
    </row>
    <row r="1065" spans="1:85" s="1572" customFormat="1">
      <c r="A1065" s="308" t="s">
        <v>77</v>
      </c>
      <c r="B1065" s="344" t="s">
        <v>6324</v>
      </c>
      <c r="C1065" s="344" t="s">
        <v>503</v>
      </c>
      <c r="D1065" s="265" t="s">
        <v>7124</v>
      </c>
      <c r="E1065" s="265">
        <v>45968</v>
      </c>
      <c r="F1065" s="266" t="s">
        <v>567</v>
      </c>
      <c r="G1065" s="267">
        <v>87.9</v>
      </c>
      <c r="H1065" s="267"/>
      <c r="I1065" s="267"/>
      <c r="J1065" s="267"/>
      <c r="K1065" s="267"/>
      <c r="L1065" s="268"/>
      <c r="M1065" s="275"/>
      <c r="N1065" s="267"/>
      <c r="O1065" s="267"/>
      <c r="P1065" s="275"/>
      <c r="Q1065" s="269"/>
      <c r="R1065" s="270">
        <v>1.121</v>
      </c>
      <c r="S1065" s="270"/>
      <c r="T1065" s="271">
        <v>3.61</v>
      </c>
      <c r="U1065" s="267"/>
      <c r="V1065" s="268"/>
      <c r="W1065" s="267"/>
      <c r="X1065" s="270"/>
      <c r="Y1065" s="274"/>
      <c r="Z1065" s="290"/>
      <c r="AA1065" s="274">
        <v>0</v>
      </c>
      <c r="AB1065" s="274"/>
      <c r="AC1065" s="274">
        <v>0</v>
      </c>
      <c r="AD1065" s="265"/>
      <c r="AE1065" s="274"/>
      <c r="AF1065" s="274"/>
      <c r="AG1065" s="275"/>
      <c r="AH1065" s="274"/>
      <c r="AI1065" s="274"/>
      <c r="AJ1065" s="275"/>
      <c r="AK1065" s="270"/>
      <c r="AL1065" s="274"/>
      <c r="AM1065" s="275"/>
      <c r="AN1065" s="274"/>
      <c r="AO1065" s="275"/>
      <c r="AP1065" s="274"/>
      <c r="AQ1065" s="277">
        <f>MONTH(E1065)</f>
        <v>11</v>
      </c>
      <c r="AR1065" s="275" t="s">
        <v>1322</v>
      </c>
      <c r="AS1065" s="267"/>
      <c r="AT1065" s="273" t="s">
        <v>1823</v>
      </c>
      <c r="AU1065" s="272"/>
      <c r="AV1065" s="267" t="s">
        <v>1805</v>
      </c>
      <c r="AW1065" s="268"/>
      <c r="AX1065" s="273"/>
      <c r="AY1065" s="273"/>
      <c r="AZ1065" s="275"/>
      <c r="BA1065" s="268"/>
      <c r="BB1065" s="268"/>
      <c r="BC1065" s="268"/>
      <c r="BD1065" s="268"/>
      <c r="BE1065" s="267"/>
      <c r="BF1065" s="275"/>
      <c r="BG1065" s="275"/>
      <c r="BH1065" s="275"/>
      <c r="BI1065" s="275"/>
      <c r="BJ1065" s="278">
        <v>45968</v>
      </c>
      <c r="BK1065" s="279">
        <v>45968</v>
      </c>
      <c r="BL1065" s="431" t="s">
        <v>7127</v>
      </c>
      <c r="BM1065" s="272"/>
      <c r="BN1065" s="422">
        <v>2</v>
      </c>
      <c r="BO1065" s="422">
        <v>7</v>
      </c>
      <c r="BP1065" s="303"/>
      <c r="BQ1065" s="293">
        <v>45967</v>
      </c>
      <c r="BR1065" s="284">
        <v>0.47916666666666669</v>
      </c>
      <c r="BS1065" s="280" t="str">
        <f>IF(_DBcomps[[#This Row],[Problem]]="","Yes","No")</f>
        <v>Yes</v>
      </c>
      <c r="BT1065" s="1083"/>
      <c r="BU1065" s="273"/>
      <c r="BV1065" s="273">
        <v>1</v>
      </c>
      <c r="BW1065" s="273"/>
      <c r="BX1065" s="273">
        <v>2</v>
      </c>
      <c r="BY1065" s="279" t="s">
        <v>1276</v>
      </c>
      <c r="BZ1065" s="267"/>
      <c r="CA1065" s="279"/>
      <c r="CB1065" s="279"/>
      <c r="CC1065" s="279"/>
      <c r="CD1065" s="1283"/>
    </row>
    <row r="1066" spans="1:85" s="1572" customFormat="1">
      <c r="A1066" s="308" t="s">
        <v>77</v>
      </c>
      <c r="B1066" s="344" t="s">
        <v>6324</v>
      </c>
      <c r="C1066" s="344" t="s">
        <v>503</v>
      </c>
      <c r="D1066" s="265" t="s">
        <v>7125</v>
      </c>
      <c r="E1066" s="265">
        <v>45968</v>
      </c>
      <c r="F1066" s="266" t="s">
        <v>567</v>
      </c>
      <c r="G1066" s="267">
        <v>86.82</v>
      </c>
      <c r="H1066" s="267"/>
      <c r="I1066" s="267"/>
      <c r="J1066" s="267"/>
      <c r="K1066" s="267"/>
      <c r="L1066" s="268"/>
      <c r="M1066" s="275"/>
      <c r="N1066" s="267"/>
      <c r="O1066" s="267"/>
      <c r="P1066" s="275"/>
      <c r="Q1066" s="269"/>
      <c r="R1066" s="270">
        <v>1.1180000000000001</v>
      </c>
      <c r="S1066" s="270"/>
      <c r="T1066" s="271">
        <v>3.49</v>
      </c>
      <c r="U1066" s="267"/>
      <c r="V1066" s="268"/>
      <c r="W1066" s="267"/>
      <c r="X1066" s="270"/>
      <c r="Y1066" s="274"/>
      <c r="Z1066" s="290"/>
      <c r="AA1066" s="274">
        <v>0</v>
      </c>
      <c r="AB1066" s="274"/>
      <c r="AC1066" s="274">
        <v>0</v>
      </c>
      <c r="AD1066" s="265"/>
      <c r="AE1066" s="274"/>
      <c r="AF1066" s="274"/>
      <c r="AG1066" s="275"/>
      <c r="AH1066" s="274"/>
      <c r="AI1066" s="274"/>
      <c r="AJ1066" s="275"/>
      <c r="AK1066" s="270"/>
      <c r="AL1066" s="274"/>
      <c r="AM1066" s="275"/>
      <c r="AN1066" s="274"/>
      <c r="AO1066" s="275"/>
      <c r="AP1066" s="274"/>
      <c r="AQ1066" s="277">
        <f>MONTH(E1066)</f>
        <v>11</v>
      </c>
      <c r="AR1066" s="275" t="s">
        <v>1322</v>
      </c>
      <c r="AS1066" s="267"/>
      <c r="AT1066" s="273" t="s">
        <v>1823</v>
      </c>
      <c r="AU1066" s="272"/>
      <c r="AV1066" s="267" t="s">
        <v>1805</v>
      </c>
      <c r="AW1066" s="268"/>
      <c r="AX1066" s="273"/>
      <c r="AY1066" s="273"/>
      <c r="AZ1066" s="275"/>
      <c r="BA1066" s="268"/>
      <c r="BB1066" s="268"/>
      <c r="BC1066" s="268"/>
      <c r="BD1066" s="268"/>
      <c r="BE1066" s="267"/>
      <c r="BF1066" s="275"/>
      <c r="BG1066" s="275"/>
      <c r="BH1066" s="275"/>
      <c r="BI1066" s="275"/>
      <c r="BJ1066" s="278">
        <v>45968</v>
      </c>
      <c r="BK1066" s="279">
        <v>45968</v>
      </c>
      <c r="BL1066" s="431" t="s">
        <v>7126</v>
      </c>
      <c r="BM1066" s="272"/>
      <c r="BN1066" s="422">
        <v>2</v>
      </c>
      <c r="BO1066" s="422">
        <v>7</v>
      </c>
      <c r="BP1066" s="303"/>
      <c r="BQ1066" s="293">
        <v>45968</v>
      </c>
      <c r="BR1066" s="284">
        <v>4.8611111111111112E-2</v>
      </c>
      <c r="BS1066" s="280" t="str">
        <f>IF(_DBcomps[[#This Row],[Problem]]="","Yes","No")</f>
        <v>Yes</v>
      </c>
      <c r="BT1066" s="1083"/>
      <c r="BU1066" s="273"/>
      <c r="BV1066" s="273">
        <v>1</v>
      </c>
      <c r="BW1066" s="273"/>
      <c r="BX1066" s="273">
        <v>2</v>
      </c>
      <c r="BY1066" s="279" t="s">
        <v>1276</v>
      </c>
      <c r="BZ1066" s="267"/>
      <c r="CA1066" s="279"/>
      <c r="CB1066" s="279"/>
      <c r="CC1066" s="279"/>
      <c r="CD1066" s="1283"/>
    </row>
    <row r="1067" spans="1:85">
      <c r="A1067" s="287" t="s">
        <v>77</v>
      </c>
      <c r="B1067" s="288" t="s">
        <v>1347</v>
      </c>
      <c r="C1067" s="288" t="s">
        <v>158</v>
      </c>
      <c r="D1067" s="265" t="s">
        <v>2400</v>
      </c>
      <c r="E1067" s="954">
        <v>45709</v>
      </c>
      <c r="F1067" s="266" t="s">
        <v>567</v>
      </c>
      <c r="G1067" s="955">
        <v>40.17</v>
      </c>
      <c r="H1067" s="955"/>
      <c r="I1067" s="955"/>
      <c r="J1067" s="955"/>
      <c r="K1067" s="955"/>
      <c r="L1067" s="956"/>
      <c r="M1067" s="957"/>
      <c r="N1067" s="955">
        <v>1.08</v>
      </c>
      <c r="O1067" s="955">
        <v>2.61</v>
      </c>
      <c r="P1067" s="957"/>
      <c r="Q1067" s="958">
        <v>1012</v>
      </c>
      <c r="R1067" s="959"/>
      <c r="S1067" s="973">
        <v>9.2949999999999999</v>
      </c>
      <c r="T1067" s="960">
        <v>6.54</v>
      </c>
      <c r="U1067" s="955"/>
      <c r="V1067" s="956"/>
      <c r="W1067" s="955"/>
      <c r="X1067" s="959"/>
      <c r="Y1067" s="961"/>
      <c r="Z1067" s="974"/>
      <c r="AA1067" s="961">
        <v>0</v>
      </c>
      <c r="AB1067" s="957"/>
      <c r="AC1067" s="961">
        <v>0</v>
      </c>
      <c r="AD1067" s="954"/>
      <c r="AE1067" s="961"/>
      <c r="AF1067" s="961"/>
      <c r="AG1067" s="957"/>
      <c r="AH1067" s="961"/>
      <c r="AI1067" s="961"/>
      <c r="AJ1067" s="957"/>
      <c r="AK1067" s="959"/>
      <c r="AL1067" s="961"/>
      <c r="AM1067" s="957"/>
      <c r="AN1067" s="961"/>
      <c r="AO1067" s="957"/>
      <c r="AP1067" s="961"/>
      <c r="AQ1067" s="963">
        <f t="shared" ref="AQ1067:AQ1074" si="153">MONTH(E1067)</f>
        <v>2</v>
      </c>
      <c r="AR1067" s="957"/>
      <c r="AS1067" s="957"/>
      <c r="AT1067" s="964"/>
      <c r="AU1067" s="957"/>
      <c r="AV1067" s="955"/>
      <c r="AW1067" s="975"/>
      <c r="AX1067" s="964"/>
      <c r="AY1067" s="964"/>
      <c r="AZ1067" s="957"/>
      <c r="BA1067" s="268"/>
      <c r="BB1067" s="956"/>
      <c r="BC1067" s="956"/>
      <c r="BD1067" s="956"/>
      <c r="BE1067" s="955"/>
      <c r="BF1067" s="957"/>
      <c r="BG1067" s="957"/>
      <c r="BH1067" s="957"/>
      <c r="BI1067" s="957"/>
      <c r="BJ1067" s="976">
        <v>45712</v>
      </c>
      <c r="BK1067" s="967">
        <v>45709</v>
      </c>
      <c r="BL1067" s="431" t="s">
        <v>2401</v>
      </c>
      <c r="BM1067" s="965"/>
      <c r="BN1067" s="968">
        <v>11</v>
      </c>
      <c r="BO1067" s="422">
        <v>8</v>
      </c>
      <c r="BP1067" s="969"/>
      <c r="BQ1067" s="970">
        <v>45708</v>
      </c>
      <c r="BR1067" s="971">
        <v>0.85416666666666663</v>
      </c>
      <c r="BS1067" s="280" t="s">
        <v>1798</v>
      </c>
      <c r="BT1067" s="273"/>
      <c r="BU1067" s="964"/>
      <c r="BV1067" s="964">
        <v>3</v>
      </c>
      <c r="BW1067" s="964">
        <v>1</v>
      </c>
      <c r="BX1067" s="964">
        <v>1</v>
      </c>
      <c r="BY1067" s="967" t="s">
        <v>1259</v>
      </c>
      <c r="BZ1067" s="1003">
        <v>20.45</v>
      </c>
      <c r="CA1067" s="967" t="s">
        <v>1332</v>
      </c>
      <c r="CB1067" s="967" t="s">
        <v>1245</v>
      </c>
      <c r="CC1067" s="967" t="s">
        <v>1255</v>
      </c>
      <c r="CD1067" s="1283" t="s">
        <v>2402</v>
      </c>
      <c r="CE1067" s="245"/>
      <c r="CF1067" s="245"/>
      <c r="CG1067" s="245"/>
    </row>
    <row r="1068" spans="1:85">
      <c r="A1068" s="287" t="s">
        <v>77</v>
      </c>
      <c r="B1068" s="288" t="s">
        <v>1347</v>
      </c>
      <c r="C1068" s="288" t="s">
        <v>158</v>
      </c>
      <c r="D1068" s="265" t="s">
        <v>2403</v>
      </c>
      <c r="E1068" s="954">
        <v>45712</v>
      </c>
      <c r="F1068" s="266" t="s">
        <v>567</v>
      </c>
      <c r="G1068" s="955">
        <v>40.08</v>
      </c>
      <c r="H1068" s="955"/>
      <c r="I1068" s="955"/>
      <c r="J1068" s="955"/>
      <c r="K1068" s="955"/>
      <c r="L1068" s="956"/>
      <c r="M1068" s="957"/>
      <c r="N1068" s="955">
        <v>3.44</v>
      </c>
      <c r="O1068" s="955">
        <v>6.98</v>
      </c>
      <c r="P1068" s="957"/>
      <c r="Q1068" s="958">
        <v>1348</v>
      </c>
      <c r="R1068" s="959"/>
      <c r="S1068" s="973">
        <v>9.41</v>
      </c>
      <c r="T1068" s="960">
        <v>6.4</v>
      </c>
      <c r="U1068" s="955"/>
      <c r="V1068" s="956"/>
      <c r="W1068" s="955"/>
      <c r="X1068" s="959"/>
      <c r="Y1068" s="961"/>
      <c r="Z1068" s="974"/>
      <c r="AA1068" s="961">
        <v>0</v>
      </c>
      <c r="AB1068" s="957"/>
      <c r="AC1068" s="961">
        <v>0</v>
      </c>
      <c r="AD1068" s="954"/>
      <c r="AE1068" s="961"/>
      <c r="AF1068" s="961"/>
      <c r="AG1068" s="957"/>
      <c r="AH1068" s="961"/>
      <c r="AI1068" s="961"/>
      <c r="AJ1068" s="957"/>
      <c r="AK1068" s="959"/>
      <c r="AL1068" s="961"/>
      <c r="AM1068" s="957"/>
      <c r="AN1068" s="961"/>
      <c r="AO1068" s="957"/>
      <c r="AP1068" s="961"/>
      <c r="AQ1068" s="963">
        <f t="shared" si="153"/>
        <v>2</v>
      </c>
      <c r="AR1068" s="957"/>
      <c r="AS1068" s="957"/>
      <c r="AT1068" s="964"/>
      <c r="AU1068" s="957"/>
      <c r="AV1068" s="955"/>
      <c r="AW1068" s="975"/>
      <c r="AX1068" s="964"/>
      <c r="AY1068" s="964"/>
      <c r="AZ1068" s="957"/>
      <c r="BA1068" s="268"/>
      <c r="BB1068" s="956"/>
      <c r="BC1068" s="956"/>
      <c r="BD1068" s="956"/>
      <c r="BE1068" s="955"/>
      <c r="BF1068" s="957"/>
      <c r="BG1068" s="957"/>
      <c r="BH1068" s="957"/>
      <c r="BI1068" s="957"/>
      <c r="BJ1068" s="976">
        <v>45712</v>
      </c>
      <c r="BK1068" s="967">
        <v>45712</v>
      </c>
      <c r="BL1068" s="431" t="s">
        <v>2404</v>
      </c>
      <c r="BM1068" s="965"/>
      <c r="BN1068" s="968">
        <v>6</v>
      </c>
      <c r="BO1068" s="968">
        <v>8</v>
      </c>
      <c r="BP1068" s="969"/>
      <c r="BQ1068" s="970">
        <v>45709</v>
      </c>
      <c r="BR1068" s="971">
        <v>5.9027777777777783E-2</v>
      </c>
      <c r="BS1068" s="972" t="str">
        <f>IF(_DBcomps[[#This Row],[Problem]]="","Yes","No")</f>
        <v>Yes</v>
      </c>
      <c r="BT1068" s="273"/>
      <c r="BU1068" s="964"/>
      <c r="BV1068" s="964">
        <v>2</v>
      </c>
      <c r="BW1068" s="964"/>
      <c r="BX1068" s="964">
        <v>1</v>
      </c>
      <c r="BY1068" s="967" t="s">
        <v>1259</v>
      </c>
      <c r="BZ1068" s="955"/>
      <c r="CA1068" s="967"/>
      <c r="CB1068" s="967"/>
      <c r="CC1068" s="967"/>
      <c r="CD1068" s="1436"/>
      <c r="CE1068" s="245"/>
      <c r="CF1068" s="245"/>
      <c r="CG1068" s="245"/>
    </row>
    <row r="1069" spans="1:85">
      <c r="A1069" s="287" t="s">
        <v>77</v>
      </c>
      <c r="B1069" s="288" t="s">
        <v>1347</v>
      </c>
      <c r="C1069" s="288" t="s">
        <v>158</v>
      </c>
      <c r="D1069" s="265" t="s">
        <v>2499</v>
      </c>
      <c r="E1069" s="265">
        <v>45713</v>
      </c>
      <c r="F1069" s="266" t="s">
        <v>567</v>
      </c>
      <c r="G1069" s="267">
        <v>40.700000000000003</v>
      </c>
      <c r="H1069" s="267"/>
      <c r="I1069" s="267"/>
      <c r="J1069" s="267"/>
      <c r="K1069" s="267"/>
      <c r="L1069" s="268"/>
      <c r="M1069" s="275"/>
      <c r="N1069" s="267">
        <v>1.21</v>
      </c>
      <c r="O1069" s="267">
        <v>3.79</v>
      </c>
      <c r="P1069" s="275"/>
      <c r="Q1069" s="269">
        <v>1412</v>
      </c>
      <c r="R1069" s="270"/>
      <c r="S1069" s="307">
        <v>9.8339999999999996</v>
      </c>
      <c r="T1069" s="271">
        <v>6.63</v>
      </c>
      <c r="U1069" s="267"/>
      <c r="V1069" s="268"/>
      <c r="W1069" s="267"/>
      <c r="X1069" s="270"/>
      <c r="Y1069" s="274"/>
      <c r="Z1069" s="342"/>
      <c r="AA1069" s="274">
        <v>0</v>
      </c>
      <c r="AB1069" s="275"/>
      <c r="AC1069" s="274">
        <v>0</v>
      </c>
      <c r="AD1069" s="265"/>
      <c r="AE1069" s="274"/>
      <c r="AF1069" s="274"/>
      <c r="AG1069" s="275"/>
      <c r="AH1069" s="274"/>
      <c r="AI1069" s="274"/>
      <c r="AJ1069" s="275"/>
      <c r="AK1069" s="270"/>
      <c r="AL1069" s="274"/>
      <c r="AM1069" s="275"/>
      <c r="AN1069" s="274"/>
      <c r="AO1069" s="275"/>
      <c r="AP1069" s="274"/>
      <c r="AQ1069" s="277">
        <f t="shared" si="153"/>
        <v>2</v>
      </c>
      <c r="AR1069" s="275"/>
      <c r="AS1069" s="275"/>
      <c r="AT1069" s="273"/>
      <c r="AU1069" s="275"/>
      <c r="AV1069" s="267"/>
      <c r="AW1069" s="326"/>
      <c r="AX1069" s="273"/>
      <c r="AY1069" s="273"/>
      <c r="AZ1069" s="275"/>
      <c r="BA1069" s="268"/>
      <c r="BB1069" s="268"/>
      <c r="BC1069" s="268"/>
      <c r="BD1069" s="268"/>
      <c r="BE1069" s="267"/>
      <c r="BF1069" s="275"/>
      <c r="BG1069" s="275"/>
      <c r="BH1069" s="275"/>
      <c r="BI1069" s="275"/>
      <c r="BJ1069" s="291">
        <v>45719</v>
      </c>
      <c r="BK1069" s="279">
        <v>45713</v>
      </c>
      <c r="BL1069" s="431" t="s">
        <v>2500</v>
      </c>
      <c r="BM1069" s="272"/>
      <c r="BN1069" s="422">
        <v>12</v>
      </c>
      <c r="BO1069" s="422">
        <v>8</v>
      </c>
      <c r="BP1069" s="303"/>
      <c r="BQ1069" s="293">
        <v>45710</v>
      </c>
      <c r="BR1069" s="284">
        <v>0.14652777777777778</v>
      </c>
      <c r="BS1069" s="280" t="s">
        <v>1798</v>
      </c>
      <c r="BT1069" s="273"/>
      <c r="BU1069" s="273"/>
      <c r="BV1069" s="273">
        <v>3</v>
      </c>
      <c r="BW1069" s="273">
        <v>1</v>
      </c>
      <c r="BX1069" s="1001">
        <v>1</v>
      </c>
      <c r="BY1069" s="279" t="s">
        <v>1259</v>
      </c>
      <c r="BZ1069" s="267">
        <v>1.3</v>
      </c>
      <c r="CA1069" s="279" t="s">
        <v>1333</v>
      </c>
      <c r="CB1069" s="279" t="s">
        <v>1245</v>
      </c>
      <c r="CC1069" s="279" t="s">
        <v>1255</v>
      </c>
      <c r="CD1069" s="1283" t="s">
        <v>2501</v>
      </c>
      <c r="CE1069" s="245"/>
      <c r="CF1069" s="245"/>
      <c r="CG1069" s="245"/>
    </row>
    <row r="1070" spans="1:85">
      <c r="A1070" s="287" t="s">
        <v>77</v>
      </c>
      <c r="B1070" s="288" t="s">
        <v>1347</v>
      </c>
      <c r="C1070" s="288" t="s">
        <v>158</v>
      </c>
      <c r="D1070" s="265" t="s">
        <v>2502</v>
      </c>
      <c r="E1070" s="977">
        <v>45713</v>
      </c>
      <c r="F1070" s="266" t="s">
        <v>567</v>
      </c>
      <c r="G1070" s="979">
        <v>41.62</v>
      </c>
      <c r="H1070" s="979"/>
      <c r="I1070" s="979"/>
      <c r="J1070" s="979"/>
      <c r="K1070" s="979"/>
      <c r="L1070" s="980"/>
      <c r="M1070" s="981"/>
      <c r="N1070" s="979">
        <v>0.67</v>
      </c>
      <c r="O1070" s="979">
        <v>1.92</v>
      </c>
      <c r="P1070" s="981"/>
      <c r="Q1070" s="983">
        <v>1332</v>
      </c>
      <c r="R1070" s="986"/>
      <c r="S1070" s="984">
        <v>9.093</v>
      </c>
      <c r="T1070" s="985">
        <v>6.54</v>
      </c>
      <c r="U1070" s="979"/>
      <c r="V1070" s="980"/>
      <c r="W1070" s="979"/>
      <c r="X1070" s="986"/>
      <c r="Y1070" s="987"/>
      <c r="Z1070" s="998"/>
      <c r="AA1070" s="987">
        <v>0</v>
      </c>
      <c r="AB1070" s="981"/>
      <c r="AC1070" s="987">
        <v>0</v>
      </c>
      <c r="AD1070" s="977"/>
      <c r="AE1070" s="987"/>
      <c r="AF1070" s="987"/>
      <c r="AG1070" s="981"/>
      <c r="AH1070" s="987"/>
      <c r="AI1070" s="987"/>
      <c r="AJ1070" s="981"/>
      <c r="AK1070" s="986"/>
      <c r="AL1070" s="987"/>
      <c r="AM1070" s="981"/>
      <c r="AN1070" s="987"/>
      <c r="AO1070" s="981"/>
      <c r="AP1070" s="987"/>
      <c r="AQ1070" s="989">
        <f t="shared" si="153"/>
        <v>2</v>
      </c>
      <c r="AR1070" s="981"/>
      <c r="AS1070" s="981"/>
      <c r="AT1070" s="990"/>
      <c r="AU1070" s="981"/>
      <c r="AV1070" s="979"/>
      <c r="AW1070" s="982"/>
      <c r="AX1070" s="990"/>
      <c r="AY1070" s="990"/>
      <c r="AZ1070" s="981"/>
      <c r="BA1070" s="268"/>
      <c r="BB1070" s="980"/>
      <c r="BC1070" s="980"/>
      <c r="BD1070" s="980"/>
      <c r="BE1070" s="979"/>
      <c r="BF1070" s="981"/>
      <c r="BG1070" s="981"/>
      <c r="BH1070" s="981"/>
      <c r="BI1070" s="981"/>
      <c r="BJ1070" s="999">
        <v>45719</v>
      </c>
      <c r="BK1070" s="993">
        <v>45713</v>
      </c>
      <c r="BL1070" s="431" t="s">
        <v>2503</v>
      </c>
      <c r="BM1070" s="991"/>
      <c r="BN1070" s="994">
        <v>4</v>
      </c>
      <c r="BO1070" s="994">
        <v>8</v>
      </c>
      <c r="BP1070" s="995"/>
      <c r="BQ1070" s="996">
        <v>45712</v>
      </c>
      <c r="BR1070" s="1000">
        <v>0.98611111111111116</v>
      </c>
      <c r="BS1070" s="280" t="s">
        <v>1798</v>
      </c>
      <c r="BT1070" s="273"/>
      <c r="BU1070" s="990"/>
      <c r="BV1070" s="990">
        <v>1</v>
      </c>
      <c r="BW1070" s="990">
        <v>1</v>
      </c>
      <c r="BX1070" s="1001">
        <v>1</v>
      </c>
      <c r="BY1070" s="993" t="s">
        <v>1259</v>
      </c>
      <c r="BZ1070" s="979">
        <v>3.3</v>
      </c>
      <c r="CA1070" s="993" t="s">
        <v>1334</v>
      </c>
      <c r="CB1070" s="993" t="s">
        <v>1245</v>
      </c>
      <c r="CC1070" s="993" t="s">
        <v>1249</v>
      </c>
      <c r="CD1070" s="1283" t="s">
        <v>2504</v>
      </c>
      <c r="CE1070" s="245"/>
      <c r="CF1070" s="245"/>
      <c r="CG1070" s="245"/>
    </row>
    <row r="1071" spans="1:85">
      <c r="A1071" s="287" t="s">
        <v>77</v>
      </c>
      <c r="B1071" s="288" t="s">
        <v>1347</v>
      </c>
      <c r="C1071" s="288" t="s">
        <v>158</v>
      </c>
      <c r="D1071" s="265" t="s">
        <v>3797</v>
      </c>
      <c r="E1071" s="265">
        <v>45783</v>
      </c>
      <c r="F1071" s="266" t="s">
        <v>567</v>
      </c>
      <c r="G1071" s="267">
        <v>40.86</v>
      </c>
      <c r="H1071" s="267"/>
      <c r="I1071" s="267"/>
      <c r="J1071" s="267"/>
      <c r="K1071" s="267"/>
      <c r="L1071" s="268"/>
      <c r="M1071" s="275"/>
      <c r="N1071" s="267">
        <v>2.67</v>
      </c>
      <c r="O1071" s="267">
        <v>5.63</v>
      </c>
      <c r="P1071" s="275"/>
      <c r="Q1071" s="269">
        <v>1340</v>
      </c>
      <c r="R1071" s="270"/>
      <c r="S1071" s="307">
        <v>9.3010000000000002</v>
      </c>
      <c r="T1071" s="271">
        <v>6.48</v>
      </c>
      <c r="U1071" s="267"/>
      <c r="V1071" s="268"/>
      <c r="W1071" s="267"/>
      <c r="X1071" s="270"/>
      <c r="Y1071" s="274"/>
      <c r="Z1071" s="342"/>
      <c r="AA1071" s="274">
        <v>0</v>
      </c>
      <c r="AB1071" s="275"/>
      <c r="AC1071" s="274">
        <v>0</v>
      </c>
      <c r="AD1071" s="265"/>
      <c r="AE1071" s="274"/>
      <c r="AF1071" s="274"/>
      <c r="AG1071" s="275"/>
      <c r="AH1071" s="274"/>
      <c r="AI1071" s="274"/>
      <c r="AJ1071" s="275"/>
      <c r="AK1071" s="270"/>
      <c r="AL1071" s="274"/>
      <c r="AM1071" s="275"/>
      <c r="AN1071" s="274"/>
      <c r="AO1071" s="275"/>
      <c r="AP1071" s="274"/>
      <c r="AQ1071" s="277">
        <f t="shared" si="153"/>
        <v>5</v>
      </c>
      <c r="AR1071" s="275"/>
      <c r="AS1071" s="275"/>
      <c r="AT1071" s="273"/>
      <c r="AU1071" s="275"/>
      <c r="AV1071" s="267"/>
      <c r="AW1071" s="326"/>
      <c r="AX1071" s="273"/>
      <c r="AY1071" s="273"/>
      <c r="AZ1071" s="275"/>
      <c r="BA1071" s="268"/>
      <c r="BB1071" s="268"/>
      <c r="BC1071" s="268"/>
      <c r="BD1071" s="268"/>
      <c r="BE1071" s="267"/>
      <c r="BF1071" s="275"/>
      <c r="BG1071" s="275"/>
      <c r="BH1071" s="275"/>
      <c r="BI1071" s="275"/>
      <c r="BJ1071" s="291">
        <v>45783</v>
      </c>
      <c r="BK1071" s="279">
        <v>45783</v>
      </c>
      <c r="BL1071" s="431" t="s">
        <v>3798</v>
      </c>
      <c r="BM1071" s="272"/>
      <c r="BN1071" s="422">
        <v>18</v>
      </c>
      <c r="BO1071" s="422">
        <v>8</v>
      </c>
      <c r="BP1071" s="303"/>
      <c r="BQ1071" s="293">
        <v>45779</v>
      </c>
      <c r="BR1071" s="284">
        <v>0.52916666666666667</v>
      </c>
      <c r="BS1071" s="280" t="s">
        <v>1798</v>
      </c>
      <c r="BT1071" s="273"/>
      <c r="BU1071" s="273"/>
      <c r="BV1071" s="273">
        <v>3</v>
      </c>
      <c r="BW1071" s="273">
        <v>2</v>
      </c>
      <c r="BX1071" s="1227">
        <v>1</v>
      </c>
      <c r="BY1071" s="279" t="s">
        <v>1259</v>
      </c>
      <c r="BZ1071" s="267">
        <v>6</v>
      </c>
      <c r="CA1071" s="279" t="s">
        <v>2100</v>
      </c>
      <c r="CB1071" s="279" t="s">
        <v>1245</v>
      </c>
      <c r="CC1071" s="279" t="s">
        <v>1433</v>
      </c>
      <c r="CD1071" s="1283" t="s">
        <v>3799</v>
      </c>
      <c r="CE1071" s="245"/>
      <c r="CF1071" s="245"/>
      <c r="CG1071" s="245"/>
    </row>
    <row r="1072" spans="1:85">
      <c r="A1072" s="287" t="s">
        <v>77</v>
      </c>
      <c r="B1072" s="288" t="s">
        <v>1347</v>
      </c>
      <c r="C1072" s="288" t="s">
        <v>158</v>
      </c>
      <c r="D1072" s="265" t="s">
        <v>3800</v>
      </c>
      <c r="E1072" s="265">
        <v>45783</v>
      </c>
      <c r="F1072" s="266" t="s">
        <v>567</v>
      </c>
      <c r="G1072" s="267">
        <v>41.05</v>
      </c>
      <c r="H1072" s="267"/>
      <c r="I1072" s="267"/>
      <c r="J1072" s="267"/>
      <c r="K1072" s="267"/>
      <c r="L1072" s="268"/>
      <c r="M1072" s="275"/>
      <c r="N1072" s="267">
        <v>2.13</v>
      </c>
      <c r="O1072" s="267">
        <v>4.6100000000000003</v>
      </c>
      <c r="P1072" s="275"/>
      <c r="Q1072" s="269">
        <v>1113</v>
      </c>
      <c r="R1072" s="270"/>
      <c r="S1072" s="307">
        <v>9.3420000000000005</v>
      </c>
      <c r="T1072" s="271">
        <v>6.67</v>
      </c>
      <c r="U1072" s="267"/>
      <c r="V1072" s="268"/>
      <c r="W1072" s="267"/>
      <c r="X1072" s="270"/>
      <c r="Y1072" s="274"/>
      <c r="Z1072" s="342"/>
      <c r="AA1072" s="274">
        <v>0</v>
      </c>
      <c r="AB1072" s="275"/>
      <c r="AC1072" s="274">
        <v>0</v>
      </c>
      <c r="AD1072" s="265"/>
      <c r="AE1072" s="274"/>
      <c r="AF1072" s="274"/>
      <c r="AG1072" s="275"/>
      <c r="AH1072" s="274"/>
      <c r="AI1072" s="274"/>
      <c r="AJ1072" s="275"/>
      <c r="AK1072" s="270"/>
      <c r="AL1072" s="274"/>
      <c r="AM1072" s="275"/>
      <c r="AN1072" s="274"/>
      <c r="AO1072" s="275"/>
      <c r="AP1072" s="274"/>
      <c r="AQ1072" s="277">
        <f t="shared" si="153"/>
        <v>5</v>
      </c>
      <c r="AR1072" s="275"/>
      <c r="AS1072" s="275"/>
      <c r="AT1072" s="273"/>
      <c r="AU1072" s="275"/>
      <c r="AV1072" s="267"/>
      <c r="AW1072" s="326"/>
      <c r="AX1072" s="273"/>
      <c r="AY1072" s="273"/>
      <c r="AZ1072" s="275"/>
      <c r="BA1072" s="268"/>
      <c r="BB1072" s="268"/>
      <c r="BC1072" s="268"/>
      <c r="BD1072" s="268"/>
      <c r="BE1072" s="267"/>
      <c r="BF1072" s="275"/>
      <c r="BG1072" s="275"/>
      <c r="BH1072" s="275"/>
      <c r="BI1072" s="275"/>
      <c r="BJ1072" s="291">
        <v>45783</v>
      </c>
      <c r="BK1072" s="279">
        <v>45783</v>
      </c>
      <c r="BL1072" s="431" t="s">
        <v>3801</v>
      </c>
      <c r="BM1072" s="272"/>
      <c r="BN1072" s="422">
        <v>17</v>
      </c>
      <c r="BO1072" s="422">
        <v>8</v>
      </c>
      <c r="BP1072" s="303"/>
      <c r="BQ1072" s="293">
        <v>45782</v>
      </c>
      <c r="BR1072" s="284">
        <v>0.90694444444444444</v>
      </c>
      <c r="BS1072" s="280" t="str">
        <f>IF(_DBcomps[[#This Row],[Problem]]="","Yes","No")</f>
        <v>Yes</v>
      </c>
      <c r="BT1072" s="273"/>
      <c r="BU1072" s="273"/>
      <c r="BV1072" s="273">
        <v>3</v>
      </c>
      <c r="BW1072" s="273"/>
      <c r="BX1072" s="1227">
        <v>1</v>
      </c>
      <c r="BY1072" s="279" t="s">
        <v>1259</v>
      </c>
      <c r="BZ1072" s="267"/>
      <c r="CA1072" s="279"/>
      <c r="CB1072" s="279"/>
      <c r="CC1072" s="279"/>
      <c r="CD1072" s="1283"/>
      <c r="CE1072" s="245"/>
      <c r="CF1072" s="245"/>
      <c r="CG1072" s="245"/>
    </row>
    <row r="1073" spans="1:85">
      <c r="A1073" s="287" t="s">
        <v>77</v>
      </c>
      <c r="B1073" s="288" t="s">
        <v>1347</v>
      </c>
      <c r="C1073" s="288" t="s">
        <v>158</v>
      </c>
      <c r="D1073" s="265" t="s">
        <v>3802</v>
      </c>
      <c r="E1073" s="265">
        <v>45785</v>
      </c>
      <c r="F1073" s="266" t="s">
        <v>567</v>
      </c>
      <c r="G1073" s="267">
        <v>41.06</v>
      </c>
      <c r="H1073" s="267"/>
      <c r="I1073" s="267"/>
      <c r="J1073" s="267"/>
      <c r="K1073" s="267"/>
      <c r="L1073" s="268"/>
      <c r="M1073" s="275"/>
      <c r="N1073" s="267">
        <v>1.6</v>
      </c>
      <c r="O1073" s="267">
        <v>3.49</v>
      </c>
      <c r="P1073" s="275"/>
      <c r="Q1073" s="269">
        <v>1322</v>
      </c>
      <c r="R1073" s="270"/>
      <c r="S1073" s="307">
        <v>9.3279999999999994</v>
      </c>
      <c r="T1073" s="271">
        <v>6.34</v>
      </c>
      <c r="U1073" s="267"/>
      <c r="V1073" s="268"/>
      <c r="W1073" s="267"/>
      <c r="X1073" s="270"/>
      <c r="Y1073" s="274"/>
      <c r="Z1073" s="342"/>
      <c r="AA1073" s="274">
        <v>0</v>
      </c>
      <c r="AB1073" s="275"/>
      <c r="AC1073" s="274">
        <v>0</v>
      </c>
      <c r="AD1073" s="265"/>
      <c r="AE1073" s="274"/>
      <c r="AF1073" s="274"/>
      <c r="AG1073" s="275"/>
      <c r="AH1073" s="274"/>
      <c r="AI1073" s="274"/>
      <c r="AJ1073" s="275"/>
      <c r="AK1073" s="270"/>
      <c r="AL1073" s="274"/>
      <c r="AM1073" s="275"/>
      <c r="AN1073" s="274"/>
      <c r="AO1073" s="275"/>
      <c r="AP1073" s="274"/>
      <c r="AQ1073" s="277">
        <f t="shared" si="153"/>
        <v>5</v>
      </c>
      <c r="AR1073" s="275"/>
      <c r="AS1073" s="275"/>
      <c r="AT1073" s="273"/>
      <c r="AU1073" s="275"/>
      <c r="AV1073" s="267"/>
      <c r="AW1073" s="326"/>
      <c r="AX1073" s="273"/>
      <c r="AY1073" s="273"/>
      <c r="AZ1073" s="275"/>
      <c r="BA1073" s="268"/>
      <c r="BB1073" s="268"/>
      <c r="BC1073" s="268"/>
      <c r="BD1073" s="268"/>
      <c r="BE1073" s="267"/>
      <c r="BF1073" s="275"/>
      <c r="BG1073" s="275"/>
      <c r="BH1073" s="275"/>
      <c r="BI1073" s="275"/>
      <c r="BJ1073" s="291">
        <v>45785</v>
      </c>
      <c r="BK1073" s="279">
        <v>45785</v>
      </c>
      <c r="BL1073" s="431" t="s">
        <v>3803</v>
      </c>
      <c r="BM1073" s="272"/>
      <c r="BN1073" s="422">
        <v>14</v>
      </c>
      <c r="BO1073" s="422">
        <v>8</v>
      </c>
      <c r="BP1073" s="303"/>
      <c r="BQ1073" s="293">
        <v>45783</v>
      </c>
      <c r="BR1073" s="284">
        <v>0.77777777777777779</v>
      </c>
      <c r="BS1073" s="280" t="str">
        <f>IF(_DBcomps[[#This Row],[Problem]]="","Yes","No")</f>
        <v>Yes</v>
      </c>
      <c r="BT1073" s="273"/>
      <c r="BU1073" s="273"/>
      <c r="BV1073" s="273">
        <v>3</v>
      </c>
      <c r="BW1073" s="273"/>
      <c r="BX1073" s="1227">
        <v>1</v>
      </c>
      <c r="BY1073" s="279" t="s">
        <v>1259</v>
      </c>
      <c r="BZ1073" s="267"/>
      <c r="CA1073" s="279"/>
      <c r="CB1073" s="279"/>
      <c r="CC1073" s="279"/>
      <c r="CD1073" s="1283"/>
      <c r="CE1073" s="245"/>
      <c r="CF1073" s="245"/>
      <c r="CG1073" s="245"/>
    </row>
    <row r="1074" spans="1:85">
      <c r="A1074" s="287" t="s">
        <v>77</v>
      </c>
      <c r="B1074" s="288" t="s">
        <v>1347</v>
      </c>
      <c r="C1074" s="288" t="s">
        <v>158</v>
      </c>
      <c r="D1074" s="265" t="s">
        <v>3804</v>
      </c>
      <c r="E1074" s="265">
        <v>45785</v>
      </c>
      <c r="F1074" s="266" t="s">
        <v>567</v>
      </c>
      <c r="G1074" s="267">
        <v>41.05</v>
      </c>
      <c r="H1074" s="267"/>
      <c r="I1074" s="267"/>
      <c r="J1074" s="267"/>
      <c r="K1074" s="267"/>
      <c r="L1074" s="268"/>
      <c r="M1074" s="275"/>
      <c r="N1074" s="267">
        <v>2.66</v>
      </c>
      <c r="O1074" s="267">
        <v>5.19</v>
      </c>
      <c r="P1074" s="275"/>
      <c r="Q1074" s="269">
        <v>1414</v>
      </c>
      <c r="R1074" s="270"/>
      <c r="S1074" s="307">
        <v>9.3360000000000003</v>
      </c>
      <c r="T1074" s="271">
        <v>6.32</v>
      </c>
      <c r="U1074" s="267"/>
      <c r="V1074" s="268"/>
      <c r="W1074" s="267"/>
      <c r="X1074" s="270"/>
      <c r="Y1074" s="274"/>
      <c r="Z1074" s="342"/>
      <c r="AA1074" s="274">
        <v>0</v>
      </c>
      <c r="AB1074" s="275"/>
      <c r="AC1074" s="274">
        <v>0</v>
      </c>
      <c r="AD1074" s="265"/>
      <c r="AE1074" s="274"/>
      <c r="AF1074" s="274"/>
      <c r="AG1074" s="275"/>
      <c r="AH1074" s="274"/>
      <c r="AI1074" s="274"/>
      <c r="AJ1074" s="275"/>
      <c r="AK1074" s="270"/>
      <c r="AL1074" s="274"/>
      <c r="AM1074" s="275"/>
      <c r="AN1074" s="274"/>
      <c r="AO1074" s="275"/>
      <c r="AP1074" s="274"/>
      <c r="AQ1074" s="277">
        <f t="shared" si="153"/>
        <v>5</v>
      </c>
      <c r="AR1074" s="275"/>
      <c r="AS1074" s="275"/>
      <c r="AT1074" s="273"/>
      <c r="AU1074" s="275"/>
      <c r="AV1074" s="267"/>
      <c r="AW1074" s="326"/>
      <c r="AX1074" s="273"/>
      <c r="AY1074" s="273"/>
      <c r="AZ1074" s="275"/>
      <c r="BA1074" s="268"/>
      <c r="BB1074" s="268"/>
      <c r="BC1074" s="268"/>
      <c r="BD1074" s="268"/>
      <c r="BE1074" s="267"/>
      <c r="BF1074" s="275"/>
      <c r="BG1074" s="275"/>
      <c r="BH1074" s="275"/>
      <c r="BI1074" s="275"/>
      <c r="BJ1074" s="291">
        <v>45785</v>
      </c>
      <c r="BK1074" s="279">
        <v>45785</v>
      </c>
      <c r="BL1074" s="431" t="s">
        <v>3805</v>
      </c>
      <c r="BM1074" s="272"/>
      <c r="BN1074" s="422">
        <v>11</v>
      </c>
      <c r="BO1074" s="422">
        <v>8</v>
      </c>
      <c r="BP1074" s="303"/>
      <c r="BQ1074" s="293">
        <v>45784</v>
      </c>
      <c r="BR1074" s="284">
        <v>0.93055555555555547</v>
      </c>
      <c r="BS1074" s="280" t="s">
        <v>1798</v>
      </c>
      <c r="BT1074" s="273"/>
      <c r="BU1074" s="273"/>
      <c r="BV1074" s="273">
        <v>2</v>
      </c>
      <c r="BW1074" s="273"/>
      <c r="BX1074" s="1227">
        <v>1</v>
      </c>
      <c r="BY1074" s="279" t="s">
        <v>1259</v>
      </c>
      <c r="BZ1074" s="267">
        <v>5.3</v>
      </c>
      <c r="CA1074" s="279" t="s">
        <v>1334</v>
      </c>
      <c r="CB1074" s="279" t="s">
        <v>1245</v>
      </c>
      <c r="CC1074" s="279" t="s">
        <v>1249</v>
      </c>
      <c r="CD1074" s="1283" t="s">
        <v>3806</v>
      </c>
      <c r="CE1074" s="245"/>
      <c r="CF1074" s="245"/>
      <c r="CG1074" s="245"/>
    </row>
    <row r="1075" spans="1:85">
      <c r="A1075" s="287" t="s">
        <v>77</v>
      </c>
      <c r="B1075" s="288" t="s">
        <v>1347</v>
      </c>
      <c r="C1075" s="288" t="s">
        <v>158</v>
      </c>
      <c r="D1075" s="265" t="s">
        <v>6975</v>
      </c>
      <c r="E1075" s="265">
        <v>45958</v>
      </c>
      <c r="F1075" s="266" t="s">
        <v>567</v>
      </c>
      <c r="G1075" s="267">
        <v>41.03</v>
      </c>
      <c r="H1075" s="267"/>
      <c r="I1075" s="267"/>
      <c r="J1075" s="267"/>
      <c r="K1075" s="267"/>
      <c r="L1075" s="268"/>
      <c r="M1075" s="275"/>
      <c r="N1075" s="267">
        <v>4.18</v>
      </c>
      <c r="O1075" s="267">
        <v>11.47</v>
      </c>
      <c r="P1075" s="275"/>
      <c r="Q1075" s="269">
        <v>1342</v>
      </c>
      <c r="R1075" s="270"/>
      <c r="S1075" s="307">
        <v>9.31</v>
      </c>
      <c r="T1075" s="271">
        <v>6.74</v>
      </c>
      <c r="U1075" s="267"/>
      <c r="V1075" s="268"/>
      <c r="W1075" s="267"/>
      <c r="X1075" s="270"/>
      <c r="Y1075" s="274"/>
      <c r="Z1075" s="342"/>
      <c r="AA1075" s="274">
        <v>0</v>
      </c>
      <c r="AB1075" s="275"/>
      <c r="AC1075" s="274">
        <v>0</v>
      </c>
      <c r="AD1075" s="265"/>
      <c r="AE1075" s="274"/>
      <c r="AF1075" s="274"/>
      <c r="AG1075" s="275"/>
      <c r="AH1075" s="274"/>
      <c r="AI1075" s="274"/>
      <c r="AJ1075" s="275"/>
      <c r="AK1075" s="270"/>
      <c r="AL1075" s="274"/>
      <c r="AM1075" s="275"/>
      <c r="AN1075" s="274"/>
      <c r="AO1075" s="275"/>
      <c r="AP1075" s="274"/>
      <c r="AQ1075" s="277">
        <f>MONTH(E1075)</f>
        <v>10</v>
      </c>
      <c r="AR1075" s="275"/>
      <c r="AS1075" s="275"/>
      <c r="AT1075" s="273"/>
      <c r="AU1075" s="275"/>
      <c r="AV1075" s="267"/>
      <c r="AW1075" s="326"/>
      <c r="AX1075" s="273"/>
      <c r="AY1075" s="273"/>
      <c r="AZ1075" s="275"/>
      <c r="BA1075" s="268"/>
      <c r="BB1075" s="268"/>
      <c r="BC1075" s="268"/>
      <c r="BD1075" s="268"/>
      <c r="BE1075" s="267"/>
      <c r="BF1075" s="275"/>
      <c r="BG1075" s="275"/>
      <c r="BH1075" s="275"/>
      <c r="BI1075" s="275"/>
      <c r="BJ1075" s="291">
        <v>45958</v>
      </c>
      <c r="BK1075" s="279">
        <v>45958</v>
      </c>
      <c r="BL1075" s="431" t="s">
        <v>6976</v>
      </c>
      <c r="BM1075" s="272"/>
      <c r="BN1075" s="422">
        <v>20</v>
      </c>
      <c r="BO1075" s="422">
        <v>8</v>
      </c>
      <c r="BP1075" s="303"/>
      <c r="BQ1075" s="293">
        <v>45954</v>
      </c>
      <c r="BR1075" s="284" t="s">
        <v>6977</v>
      </c>
      <c r="BS1075" s="280" t="str">
        <f>IF(_DBcomps[[#This Row],[Problem]]="","Yes","No")</f>
        <v>No</v>
      </c>
      <c r="BT1075" s="273"/>
      <c r="BU1075" s="273"/>
      <c r="BV1075" s="273">
        <v>3</v>
      </c>
      <c r="BW1075" s="273">
        <v>2</v>
      </c>
      <c r="BX1075" s="1584">
        <v>1</v>
      </c>
      <c r="BY1075" s="279" t="s">
        <v>1259</v>
      </c>
      <c r="BZ1075" s="267">
        <v>6.45</v>
      </c>
      <c r="CA1075" s="279" t="s">
        <v>1334</v>
      </c>
      <c r="CB1075" s="279" t="s">
        <v>1245</v>
      </c>
      <c r="CC1075" s="279" t="s">
        <v>1249</v>
      </c>
      <c r="CD1075" s="1283" t="s">
        <v>6978</v>
      </c>
      <c r="CE1075" s="245"/>
      <c r="CF1075" s="245"/>
      <c r="CG1075" s="245"/>
    </row>
    <row r="1076" spans="1:85">
      <c r="A1076" s="287" t="s">
        <v>77</v>
      </c>
      <c r="B1076" s="288" t="s">
        <v>1347</v>
      </c>
      <c r="C1076" s="288" t="s">
        <v>158</v>
      </c>
      <c r="D1076" s="265" t="s">
        <v>6979</v>
      </c>
      <c r="E1076" s="265">
        <v>45959</v>
      </c>
      <c r="F1076" s="266" t="s">
        <v>567</v>
      </c>
      <c r="G1076" s="267">
        <v>41.03</v>
      </c>
      <c r="H1076" s="267"/>
      <c r="I1076" s="267"/>
      <c r="J1076" s="267"/>
      <c r="K1076" s="267"/>
      <c r="L1076" s="268"/>
      <c r="M1076" s="275"/>
      <c r="N1076" s="267">
        <v>1.99</v>
      </c>
      <c r="O1076" s="267">
        <v>4.5999999999999996</v>
      </c>
      <c r="P1076" s="275"/>
      <c r="Q1076" s="269">
        <v>1394</v>
      </c>
      <c r="R1076" s="270"/>
      <c r="S1076" s="307">
        <v>9.4169999999999998</v>
      </c>
      <c r="T1076" s="271">
        <v>6.63</v>
      </c>
      <c r="U1076" s="267"/>
      <c r="V1076" s="268"/>
      <c r="W1076" s="267"/>
      <c r="X1076" s="270"/>
      <c r="Y1076" s="274"/>
      <c r="Z1076" s="342"/>
      <c r="AA1076" s="274">
        <v>0</v>
      </c>
      <c r="AB1076" s="275"/>
      <c r="AC1076" s="274">
        <v>0</v>
      </c>
      <c r="AD1076" s="265"/>
      <c r="AE1076" s="274"/>
      <c r="AF1076" s="274"/>
      <c r="AG1076" s="275"/>
      <c r="AH1076" s="274"/>
      <c r="AI1076" s="274"/>
      <c r="AJ1076" s="275"/>
      <c r="AK1076" s="270"/>
      <c r="AL1076" s="274"/>
      <c r="AM1076" s="275"/>
      <c r="AN1076" s="274"/>
      <c r="AO1076" s="275"/>
      <c r="AP1076" s="274"/>
      <c r="AQ1076" s="277">
        <f>MONTH(E1076)</f>
        <v>10</v>
      </c>
      <c r="AR1076" s="275"/>
      <c r="AS1076" s="275"/>
      <c r="AT1076" s="273"/>
      <c r="AU1076" s="275"/>
      <c r="AV1076" s="267"/>
      <c r="AW1076" s="326"/>
      <c r="AX1076" s="273"/>
      <c r="AY1076" s="273"/>
      <c r="AZ1076" s="275"/>
      <c r="BA1076" s="268"/>
      <c r="BB1076" s="268"/>
      <c r="BC1076" s="268"/>
      <c r="BD1076" s="268"/>
      <c r="BE1076" s="267"/>
      <c r="BF1076" s="275"/>
      <c r="BG1076" s="275"/>
      <c r="BH1076" s="275"/>
      <c r="BI1076" s="275"/>
      <c r="BJ1076" s="291">
        <v>45959</v>
      </c>
      <c r="BK1076" s="279">
        <v>45959</v>
      </c>
      <c r="BL1076" s="431" t="s">
        <v>6980</v>
      </c>
      <c r="BM1076" s="272"/>
      <c r="BN1076" s="422">
        <v>13</v>
      </c>
      <c r="BO1076" s="422">
        <v>8</v>
      </c>
      <c r="BP1076" s="303"/>
      <c r="BQ1076" s="293">
        <v>45957</v>
      </c>
      <c r="BR1076" s="284">
        <v>0.70138888888888884</v>
      </c>
      <c r="BS1076" s="280" t="s">
        <v>1798</v>
      </c>
      <c r="BT1076" s="273"/>
      <c r="BU1076" s="273"/>
      <c r="BV1076" s="273">
        <v>3</v>
      </c>
      <c r="BW1076" s="273">
        <v>1</v>
      </c>
      <c r="BX1076" s="1584">
        <v>1</v>
      </c>
      <c r="BY1076" s="279" t="s">
        <v>1259</v>
      </c>
      <c r="BZ1076" s="267">
        <v>2</v>
      </c>
      <c r="CA1076" s="279" t="s">
        <v>1333</v>
      </c>
      <c r="CB1076" s="279" t="s">
        <v>1245</v>
      </c>
      <c r="CC1076" s="279" t="s">
        <v>7076</v>
      </c>
      <c r="CD1076" s="1283" t="s">
        <v>6981</v>
      </c>
      <c r="CE1076" s="245"/>
      <c r="CF1076" s="245"/>
      <c r="CG1076" s="245"/>
    </row>
    <row r="1077" spans="1:85">
      <c r="A1077" s="287" t="s">
        <v>77</v>
      </c>
      <c r="B1077" s="288" t="s">
        <v>1347</v>
      </c>
      <c r="C1077" s="288" t="s">
        <v>158</v>
      </c>
      <c r="D1077" s="265" t="s">
        <v>6982</v>
      </c>
      <c r="E1077" s="265">
        <v>45959</v>
      </c>
      <c r="F1077" s="266" t="s">
        <v>567</v>
      </c>
      <c r="G1077" s="267">
        <v>41.25</v>
      </c>
      <c r="H1077" s="267"/>
      <c r="I1077" s="267"/>
      <c r="J1077" s="267"/>
      <c r="K1077" s="267"/>
      <c r="L1077" s="268"/>
      <c r="M1077" s="275"/>
      <c r="N1077" s="267">
        <v>1.02</v>
      </c>
      <c r="O1077" s="267">
        <v>3.85</v>
      </c>
      <c r="P1077" s="275"/>
      <c r="Q1077" s="269">
        <v>1186</v>
      </c>
      <c r="R1077" s="270"/>
      <c r="S1077" s="307">
        <v>9.31</v>
      </c>
      <c r="T1077" s="271">
        <v>6.61</v>
      </c>
      <c r="U1077" s="267"/>
      <c r="V1077" s="268"/>
      <c r="W1077" s="267"/>
      <c r="X1077" s="270"/>
      <c r="Y1077" s="274"/>
      <c r="Z1077" s="342"/>
      <c r="AA1077" s="274">
        <v>0</v>
      </c>
      <c r="AB1077" s="275"/>
      <c r="AC1077" s="274">
        <v>0</v>
      </c>
      <c r="AD1077" s="265"/>
      <c r="AE1077" s="274"/>
      <c r="AF1077" s="274"/>
      <c r="AG1077" s="275"/>
      <c r="AH1077" s="274"/>
      <c r="AI1077" s="274"/>
      <c r="AJ1077" s="275"/>
      <c r="AK1077" s="270"/>
      <c r="AL1077" s="274"/>
      <c r="AM1077" s="275"/>
      <c r="AN1077" s="274"/>
      <c r="AO1077" s="275"/>
      <c r="AP1077" s="274"/>
      <c r="AQ1077" s="277">
        <f>MONTH(E1077)</f>
        <v>10</v>
      </c>
      <c r="AR1077" s="275"/>
      <c r="AS1077" s="275"/>
      <c r="AT1077" s="273"/>
      <c r="AU1077" s="275"/>
      <c r="AV1077" s="267"/>
      <c r="AW1077" s="326"/>
      <c r="AX1077" s="273"/>
      <c r="AY1077" s="273"/>
      <c r="AZ1077" s="275"/>
      <c r="BA1077" s="268"/>
      <c r="BB1077" s="268"/>
      <c r="BC1077" s="268"/>
      <c r="BD1077" s="268"/>
      <c r="BE1077" s="267"/>
      <c r="BF1077" s="275"/>
      <c r="BG1077" s="275"/>
      <c r="BH1077" s="275"/>
      <c r="BI1077" s="275"/>
      <c r="BJ1077" s="291">
        <v>45959</v>
      </c>
      <c r="BK1077" s="279">
        <v>45959</v>
      </c>
      <c r="BL1077" s="431" t="s">
        <v>6983</v>
      </c>
      <c r="BM1077" s="272"/>
      <c r="BN1077" s="422">
        <v>4</v>
      </c>
      <c r="BO1077" s="422">
        <v>8</v>
      </c>
      <c r="BP1077" s="303"/>
      <c r="BQ1077" s="293">
        <v>45959</v>
      </c>
      <c r="BR1077" s="284">
        <v>0.36805555555555558</v>
      </c>
      <c r="BS1077" s="280" t="str">
        <f>IF(_DBcomps[[#This Row],[Problem]]="","Yes","No")</f>
        <v>Yes</v>
      </c>
      <c r="BT1077" s="273"/>
      <c r="BU1077" s="273"/>
      <c r="BV1077" s="273">
        <v>1</v>
      </c>
      <c r="BW1077" s="273"/>
      <c r="BX1077" s="1584">
        <v>1</v>
      </c>
      <c r="BY1077" s="279" t="s">
        <v>1259</v>
      </c>
      <c r="BZ1077" s="267"/>
      <c r="CA1077" s="279"/>
      <c r="CB1077" s="279"/>
      <c r="CC1077" s="279"/>
      <c r="CD1077" s="1283"/>
      <c r="CE1077" s="245"/>
      <c r="CF1077" s="245"/>
      <c r="CG1077" s="245"/>
    </row>
    <row r="1078" spans="1:85">
      <c r="A1078" s="287" t="s">
        <v>77</v>
      </c>
      <c r="B1078" s="288" t="s">
        <v>1347</v>
      </c>
      <c r="C1078" s="288" t="s">
        <v>158</v>
      </c>
      <c r="D1078" s="265" t="s">
        <v>7077</v>
      </c>
      <c r="E1078" s="265">
        <v>45964</v>
      </c>
      <c r="F1078" s="266" t="s">
        <v>567</v>
      </c>
      <c r="G1078" s="267">
        <v>41.44</v>
      </c>
      <c r="H1078" s="267"/>
      <c r="I1078" s="267"/>
      <c r="J1078" s="267"/>
      <c r="K1078" s="267"/>
      <c r="L1078" s="268"/>
      <c r="M1078" s="275"/>
      <c r="N1078" s="267">
        <v>4.57</v>
      </c>
      <c r="O1078" s="267">
        <v>8.86</v>
      </c>
      <c r="P1078" s="275"/>
      <c r="Q1078" s="269">
        <v>1233</v>
      </c>
      <c r="R1078" s="270"/>
      <c r="S1078" s="307">
        <v>9.3510000000000009</v>
      </c>
      <c r="T1078" s="271">
        <v>6.57</v>
      </c>
      <c r="U1078" s="267"/>
      <c r="V1078" s="268"/>
      <c r="W1078" s="267"/>
      <c r="X1078" s="270"/>
      <c r="Y1078" s="274"/>
      <c r="Z1078" s="342"/>
      <c r="AA1078" s="274">
        <v>0</v>
      </c>
      <c r="AB1078" s="275"/>
      <c r="AC1078" s="274">
        <v>0</v>
      </c>
      <c r="AD1078" s="265"/>
      <c r="AE1078" s="274"/>
      <c r="AF1078" s="274"/>
      <c r="AG1078" s="275"/>
      <c r="AH1078" s="274"/>
      <c r="AI1078" s="274"/>
      <c r="AJ1078" s="275"/>
      <c r="AK1078" s="270"/>
      <c r="AL1078" s="274"/>
      <c r="AM1078" s="275"/>
      <c r="AN1078" s="274"/>
      <c r="AO1078" s="275"/>
      <c r="AP1078" s="274"/>
      <c r="AQ1078" s="277">
        <f>MONTH(E1078)</f>
        <v>11</v>
      </c>
      <c r="AR1078" s="275"/>
      <c r="AS1078" s="275"/>
      <c r="AT1078" s="273"/>
      <c r="AU1078" s="275"/>
      <c r="AV1078" s="267"/>
      <c r="AW1078" s="326"/>
      <c r="AX1078" s="273"/>
      <c r="AY1078" s="273"/>
      <c r="AZ1078" s="275"/>
      <c r="BA1078" s="268"/>
      <c r="BB1078" s="268"/>
      <c r="BC1078" s="268"/>
      <c r="BD1078" s="268"/>
      <c r="BE1078" s="267"/>
      <c r="BF1078" s="275"/>
      <c r="BG1078" s="275"/>
      <c r="BH1078" s="275"/>
      <c r="BI1078" s="275"/>
      <c r="BJ1078" s="291">
        <v>45964</v>
      </c>
      <c r="BK1078" s="279">
        <v>45964</v>
      </c>
      <c r="BL1078" s="431" t="s">
        <v>7078</v>
      </c>
      <c r="BM1078" s="272"/>
      <c r="BN1078" s="422">
        <v>13</v>
      </c>
      <c r="BO1078" s="422">
        <v>8</v>
      </c>
      <c r="BP1078" s="303"/>
      <c r="BQ1078" s="293">
        <v>45961</v>
      </c>
      <c r="BR1078" s="284" t="s">
        <v>4554</v>
      </c>
      <c r="BS1078" s="280" t="s">
        <v>1798</v>
      </c>
      <c r="BT1078" s="273"/>
      <c r="BU1078" s="273"/>
      <c r="BV1078" s="273">
        <v>3</v>
      </c>
      <c r="BW1078" s="273">
        <v>2</v>
      </c>
      <c r="BX1078" s="273">
        <v>1</v>
      </c>
      <c r="BY1078" s="279" t="s">
        <v>1259</v>
      </c>
      <c r="BZ1078" s="267">
        <v>6.4</v>
      </c>
      <c r="CA1078" s="279" t="s">
        <v>1334</v>
      </c>
      <c r="CB1078" s="279" t="s">
        <v>1383</v>
      </c>
      <c r="CC1078" s="279" t="s">
        <v>1249</v>
      </c>
      <c r="CD1078" s="1283" t="s">
        <v>7079</v>
      </c>
      <c r="CE1078" s="245"/>
      <c r="CF1078" s="245"/>
      <c r="CG1078" s="245"/>
    </row>
    <row r="1079" spans="1:85">
      <c r="A1079" s="287" t="s">
        <v>77</v>
      </c>
      <c r="B1079" s="288" t="s">
        <v>1347</v>
      </c>
      <c r="C1079" s="288" t="s">
        <v>158</v>
      </c>
      <c r="D1079" s="265" t="s">
        <v>7080</v>
      </c>
      <c r="E1079" s="1574">
        <v>45965</v>
      </c>
      <c r="F1079" s="266" t="s">
        <v>567</v>
      </c>
      <c r="G1079" s="1575">
        <v>41.27</v>
      </c>
      <c r="H1079" s="1575"/>
      <c r="I1079" s="1575"/>
      <c r="J1079" s="1575"/>
      <c r="K1079" s="1575"/>
      <c r="L1079" s="1576"/>
      <c r="M1079" s="1577"/>
      <c r="N1079" s="1575">
        <v>1.88</v>
      </c>
      <c r="O1079" s="1575">
        <v>4.4000000000000004</v>
      </c>
      <c r="P1079" s="1577"/>
      <c r="Q1079" s="1578">
        <v>1500</v>
      </c>
      <c r="R1079" s="1579"/>
      <c r="S1079" s="1599">
        <v>9.3109999999999999</v>
      </c>
      <c r="T1079" s="1594">
        <v>6.5</v>
      </c>
      <c r="U1079" s="1575"/>
      <c r="V1079" s="1576"/>
      <c r="W1079" s="1575"/>
      <c r="X1079" s="1579"/>
      <c r="Y1079" s="1581"/>
      <c r="Z1079" s="1600"/>
      <c r="AA1079" s="1581">
        <v>0</v>
      </c>
      <c r="AB1079" s="1577"/>
      <c r="AC1079" s="1581">
        <v>0</v>
      </c>
      <c r="AD1079" s="1574"/>
      <c r="AE1079" s="1581"/>
      <c r="AF1079" s="1581"/>
      <c r="AG1079" s="1577"/>
      <c r="AH1079" s="1581"/>
      <c r="AI1079" s="1581"/>
      <c r="AJ1079" s="1577"/>
      <c r="AK1079" s="1579"/>
      <c r="AL1079" s="1581"/>
      <c r="AM1079" s="1577"/>
      <c r="AN1079" s="1581"/>
      <c r="AO1079" s="1577"/>
      <c r="AP1079" s="1581"/>
      <c r="AQ1079" s="1583">
        <f>MONTH(E1079)</f>
        <v>11</v>
      </c>
      <c r="AR1079" s="1577"/>
      <c r="AS1079" s="1577"/>
      <c r="AT1079" s="1584"/>
      <c r="AU1079" s="1577"/>
      <c r="AV1079" s="1575"/>
      <c r="AW1079" s="1601"/>
      <c r="AX1079" s="1584"/>
      <c r="AY1079" s="1584"/>
      <c r="AZ1079" s="1577"/>
      <c r="BA1079" s="268"/>
      <c r="BB1079" s="1576"/>
      <c r="BC1079" s="1576"/>
      <c r="BD1079" s="1576"/>
      <c r="BE1079" s="1575"/>
      <c r="BF1079" s="1577"/>
      <c r="BG1079" s="1577"/>
      <c r="BH1079" s="1577"/>
      <c r="BI1079" s="1577"/>
      <c r="BJ1079" s="1602">
        <v>45965</v>
      </c>
      <c r="BK1079" s="1587">
        <v>45965</v>
      </c>
      <c r="BL1079" s="431" t="s">
        <v>7081</v>
      </c>
      <c r="BM1079" s="1585"/>
      <c r="BN1079" s="1588">
        <v>6</v>
      </c>
      <c r="BO1079" s="1588">
        <v>8</v>
      </c>
      <c r="BP1079" s="1589"/>
      <c r="BQ1079" s="1590">
        <v>45964</v>
      </c>
      <c r="BR1079" s="1591">
        <v>0.85416666666666663</v>
      </c>
      <c r="BS1079" s="1596" t="str">
        <f>IF(_DBcomps[[#This Row],[Problem]]="","Yes","No")</f>
        <v>Yes</v>
      </c>
      <c r="BT1079" s="273"/>
      <c r="BU1079" s="1584"/>
      <c r="BV1079" s="1584">
        <v>2</v>
      </c>
      <c r="BW1079" s="1584"/>
      <c r="BX1079" s="1584">
        <v>1</v>
      </c>
      <c r="BY1079" s="1587" t="s">
        <v>1259</v>
      </c>
      <c r="BZ1079" s="1575"/>
      <c r="CA1079" s="1587"/>
      <c r="CB1079" s="1587"/>
      <c r="CC1079" s="1587"/>
      <c r="CD1079" s="1597"/>
      <c r="CE1079" s="245"/>
      <c r="CF1079" s="245"/>
      <c r="CG1079" s="245"/>
    </row>
    <row r="1080" spans="1:85">
      <c r="A1080" s="287" t="s">
        <v>77</v>
      </c>
      <c r="B1080" s="288" t="s">
        <v>100</v>
      </c>
      <c r="C1080" s="288" t="s">
        <v>158</v>
      </c>
      <c r="D1080" s="287" t="s">
        <v>1650</v>
      </c>
      <c r="E1080" s="287">
        <v>45660</v>
      </c>
      <c r="F1080" s="266" t="str">
        <f>IF(_DBcomps[[#This Row],[Lab RTS]]="","No","Yes")</f>
        <v>Yes</v>
      </c>
      <c r="G1080" s="267">
        <v>41.48</v>
      </c>
      <c r="H1080" s="267"/>
      <c r="I1080" s="267"/>
      <c r="J1080" s="267"/>
      <c r="K1080" s="267"/>
      <c r="L1080" s="302"/>
      <c r="M1080" s="275"/>
      <c r="N1080" s="267">
        <v>3.8</v>
      </c>
      <c r="O1080" s="267">
        <v>10.99</v>
      </c>
      <c r="P1080" s="275"/>
      <c r="Q1080" s="269">
        <v>982</v>
      </c>
      <c r="R1080" s="270"/>
      <c r="S1080" s="270">
        <v>9.891</v>
      </c>
      <c r="T1080" s="271">
        <v>8.06</v>
      </c>
      <c r="U1080" s="271"/>
      <c r="V1080" s="337"/>
      <c r="W1080" s="271"/>
      <c r="X1080" s="336"/>
      <c r="Y1080" s="339"/>
      <c r="Z1080" s="290"/>
      <c r="AA1080" s="274">
        <v>0</v>
      </c>
      <c r="AB1080" s="274"/>
      <c r="AC1080" s="274">
        <v>0</v>
      </c>
      <c r="AD1080" s="265"/>
      <c r="AE1080" s="274"/>
      <c r="AF1080" s="274"/>
      <c r="AG1080" s="275"/>
      <c r="AH1080" s="274"/>
      <c r="AI1080" s="274"/>
      <c r="AJ1080" s="275"/>
      <c r="AK1080" s="270"/>
      <c r="AL1080" s="276"/>
      <c r="AM1080" s="275"/>
      <c r="AN1080" s="274"/>
      <c r="AO1080" s="274"/>
      <c r="AP1080" s="274"/>
      <c r="AQ1080" s="277">
        <f t="shared" ref="AQ1080:AQ1086" si="154">MONTH(E1080)</f>
        <v>1</v>
      </c>
      <c r="AR1080" s="275"/>
      <c r="AS1080" s="267"/>
      <c r="AT1080" s="273"/>
      <c r="AU1080" s="272"/>
      <c r="AV1080" s="267"/>
      <c r="AW1080" s="275"/>
      <c r="AX1080" s="294"/>
      <c r="AY1080" s="294">
        <v>31</v>
      </c>
      <c r="AZ1080" s="275"/>
      <c r="BA1080" s="268"/>
      <c r="BB1080" s="275"/>
      <c r="BC1080" s="275"/>
      <c r="BD1080" s="275"/>
      <c r="BE1080" s="267"/>
      <c r="BF1080" s="275"/>
      <c r="BG1080" s="275"/>
      <c r="BH1080" s="275"/>
      <c r="BI1080" s="275"/>
      <c r="BJ1080" s="343">
        <v>45660</v>
      </c>
      <c r="BK1080" s="340">
        <v>45660</v>
      </c>
      <c r="BL1080" s="272" t="s">
        <v>1651</v>
      </c>
      <c r="BM1080" s="272"/>
      <c r="BN1080" s="422">
        <v>20</v>
      </c>
      <c r="BO1080" s="422">
        <v>9</v>
      </c>
      <c r="BP1080" s="303"/>
      <c r="BQ1080" s="293">
        <v>45659</v>
      </c>
      <c r="BR1080" s="284" t="s">
        <v>1652</v>
      </c>
      <c r="BS1080" s="292" t="str">
        <f>IF(_DBcomps[[#This Row],[Problem]]="","Yes","No")</f>
        <v>No</v>
      </c>
      <c r="BT1080" s="273"/>
      <c r="BU1080" s="273"/>
      <c r="BV1080" s="281">
        <v>3</v>
      </c>
      <c r="BW1080" s="273">
        <v>1</v>
      </c>
      <c r="BX1080" s="281">
        <v>1</v>
      </c>
      <c r="BY1080" s="282" t="s">
        <v>1259</v>
      </c>
      <c r="BZ1080" s="806">
        <v>1.1499999999999999</v>
      </c>
      <c r="CA1080" s="279" t="s">
        <v>1333</v>
      </c>
      <c r="CB1080" s="279" t="s">
        <v>1245</v>
      </c>
      <c r="CC1080" s="279" t="s">
        <v>1262</v>
      </c>
      <c r="CD1080" s="1283" t="s">
        <v>1796</v>
      </c>
      <c r="CE1080" s="245"/>
      <c r="CF1080" s="245"/>
      <c r="CG1080" s="245"/>
    </row>
    <row r="1081" spans="1:85">
      <c r="A1081" s="287" t="s">
        <v>77</v>
      </c>
      <c r="B1081" s="288" t="s">
        <v>100</v>
      </c>
      <c r="C1081" s="288" t="s">
        <v>158</v>
      </c>
      <c r="D1081" s="287" t="s">
        <v>1655</v>
      </c>
      <c r="E1081" s="287">
        <v>45663</v>
      </c>
      <c r="F1081" s="266" t="str">
        <f>IF(_DBcomps[[#This Row],[Lab RTS]]="","No","Yes")</f>
        <v>Yes</v>
      </c>
      <c r="G1081" s="267">
        <v>41.23</v>
      </c>
      <c r="H1081" s="267"/>
      <c r="I1081" s="267"/>
      <c r="J1081" s="267"/>
      <c r="K1081" s="267"/>
      <c r="L1081" s="302"/>
      <c r="M1081" s="275"/>
      <c r="N1081" s="267">
        <v>3.44</v>
      </c>
      <c r="O1081" s="267">
        <v>9.7200000000000006</v>
      </c>
      <c r="P1081" s="275"/>
      <c r="Q1081" s="269">
        <v>1074</v>
      </c>
      <c r="R1081" s="270"/>
      <c r="S1081" s="270">
        <v>9.8740000000000006</v>
      </c>
      <c r="T1081" s="271">
        <v>8.5</v>
      </c>
      <c r="U1081" s="271"/>
      <c r="V1081" s="337"/>
      <c r="W1081" s="271"/>
      <c r="X1081" s="336"/>
      <c r="Y1081" s="339"/>
      <c r="Z1081" s="290"/>
      <c r="AA1081" s="274">
        <v>0</v>
      </c>
      <c r="AB1081" s="274"/>
      <c r="AC1081" s="274">
        <v>0</v>
      </c>
      <c r="AD1081" s="265"/>
      <c r="AE1081" s="274"/>
      <c r="AF1081" s="274"/>
      <c r="AG1081" s="275"/>
      <c r="AH1081" s="274"/>
      <c r="AI1081" s="274"/>
      <c r="AJ1081" s="275"/>
      <c r="AK1081" s="270"/>
      <c r="AL1081" s="276"/>
      <c r="AM1081" s="275"/>
      <c r="AN1081" s="274"/>
      <c r="AO1081" s="274"/>
      <c r="AP1081" s="274"/>
      <c r="AQ1081" s="277">
        <f t="shared" si="154"/>
        <v>1</v>
      </c>
      <c r="AR1081" s="275"/>
      <c r="AS1081" s="267"/>
      <c r="AT1081" s="273"/>
      <c r="AU1081" s="272"/>
      <c r="AV1081" s="267"/>
      <c r="AW1081" s="275"/>
      <c r="AX1081" s="294"/>
      <c r="AY1081" s="294">
        <v>29</v>
      </c>
      <c r="AZ1081" s="275"/>
      <c r="BA1081" s="268"/>
      <c r="BB1081" s="275"/>
      <c r="BC1081" s="275"/>
      <c r="BD1081" s="275"/>
      <c r="BE1081" s="267"/>
      <c r="BF1081" s="275"/>
      <c r="BG1081" s="275"/>
      <c r="BH1081" s="275"/>
      <c r="BI1081" s="275"/>
      <c r="BJ1081" s="343">
        <v>45663</v>
      </c>
      <c r="BK1081" s="340">
        <v>45663</v>
      </c>
      <c r="BL1081" s="272" t="s">
        <v>1654</v>
      </c>
      <c r="BM1081" s="272"/>
      <c r="BN1081" s="422">
        <v>7</v>
      </c>
      <c r="BO1081" s="422">
        <v>9</v>
      </c>
      <c r="BP1081" s="303"/>
      <c r="BQ1081" s="293">
        <v>45660</v>
      </c>
      <c r="BR1081" s="284" t="s">
        <v>1653</v>
      </c>
      <c r="BS1081" s="292" t="str">
        <f>IF(_DBcomps[[#This Row],[Problem]]="","Yes","No")</f>
        <v>Yes</v>
      </c>
      <c r="BT1081" s="273"/>
      <c r="BU1081" s="273"/>
      <c r="BV1081" s="281">
        <v>2</v>
      </c>
      <c r="BW1081" s="273"/>
      <c r="BX1081" s="281">
        <v>1</v>
      </c>
      <c r="BY1081" s="282" t="s">
        <v>1259</v>
      </c>
      <c r="BZ1081" s="809"/>
      <c r="CA1081" s="279"/>
      <c r="CB1081" s="279"/>
      <c r="CC1081" s="279"/>
      <c r="CD1081" s="1283"/>
      <c r="CE1081" s="245"/>
      <c r="CF1081" s="245"/>
      <c r="CG1081" s="245"/>
    </row>
    <row r="1082" spans="1:85">
      <c r="A1082" s="287" t="s">
        <v>77</v>
      </c>
      <c r="B1082" s="288" t="s">
        <v>100</v>
      </c>
      <c r="C1082" s="288" t="s">
        <v>158</v>
      </c>
      <c r="D1082" s="287" t="s">
        <v>1746</v>
      </c>
      <c r="E1082" s="287">
        <v>45665</v>
      </c>
      <c r="F1082" s="266" t="str">
        <f>IF(_DBcomps[[#This Row],[Lab RTS]]="","No","Yes")</f>
        <v>Yes</v>
      </c>
      <c r="G1082" s="267">
        <v>41.65</v>
      </c>
      <c r="H1082" s="267"/>
      <c r="I1082" s="267"/>
      <c r="J1082" s="267"/>
      <c r="K1082" s="267"/>
      <c r="L1082" s="302"/>
      <c r="M1082" s="275"/>
      <c r="N1082" s="267">
        <v>3.5</v>
      </c>
      <c r="O1082" s="267">
        <v>9.91</v>
      </c>
      <c r="P1082" s="275"/>
      <c r="Q1082" s="269">
        <v>1074</v>
      </c>
      <c r="R1082" s="270"/>
      <c r="S1082" s="270">
        <v>9.8710000000000004</v>
      </c>
      <c r="T1082" s="271">
        <v>8</v>
      </c>
      <c r="U1082" s="271"/>
      <c r="V1082" s="337"/>
      <c r="W1082" s="271"/>
      <c r="X1082" s="336"/>
      <c r="Y1082" s="339"/>
      <c r="Z1082" s="290"/>
      <c r="AA1082" s="274">
        <v>0</v>
      </c>
      <c r="AB1082" s="274"/>
      <c r="AC1082" s="274">
        <v>0</v>
      </c>
      <c r="AD1082" s="265"/>
      <c r="AE1082" s="274"/>
      <c r="AF1082" s="274"/>
      <c r="AG1082" s="275"/>
      <c r="AH1082" s="274"/>
      <c r="AI1082" s="274"/>
      <c r="AJ1082" s="275"/>
      <c r="AK1082" s="270"/>
      <c r="AL1082" s="276"/>
      <c r="AM1082" s="275"/>
      <c r="AN1082" s="274"/>
      <c r="AO1082" s="274"/>
      <c r="AP1082" s="274"/>
      <c r="AQ1082" s="277">
        <f t="shared" si="154"/>
        <v>1</v>
      </c>
      <c r="AR1082" s="275"/>
      <c r="AS1082" s="267"/>
      <c r="AT1082" s="273"/>
      <c r="AU1082" s="272"/>
      <c r="AV1082" s="267"/>
      <c r="AW1082" s="275"/>
      <c r="AX1082" s="294"/>
      <c r="AY1082" s="294">
        <v>24</v>
      </c>
      <c r="AZ1082" s="275"/>
      <c r="BA1082" s="268"/>
      <c r="BB1082" s="275"/>
      <c r="BC1082" s="275"/>
      <c r="BD1082" s="275"/>
      <c r="BE1082" s="267"/>
      <c r="BF1082" s="275"/>
      <c r="BG1082" s="275"/>
      <c r="BH1082" s="275"/>
      <c r="BI1082" s="275"/>
      <c r="BJ1082" s="343">
        <v>45665</v>
      </c>
      <c r="BK1082" s="340">
        <v>45665</v>
      </c>
      <c r="BL1082" s="272" t="s">
        <v>1747</v>
      </c>
      <c r="BM1082" s="272"/>
      <c r="BN1082" s="422">
        <v>23</v>
      </c>
      <c r="BO1082" s="422">
        <v>9</v>
      </c>
      <c r="BP1082" s="303"/>
      <c r="BQ1082" s="293">
        <v>45663</v>
      </c>
      <c r="BR1082" s="284" t="s">
        <v>1410</v>
      </c>
      <c r="BS1082" s="292" t="str">
        <f>IF(_DBcomps[[#This Row],[Problem]]="","Yes","No")</f>
        <v>No</v>
      </c>
      <c r="BT1082" s="273"/>
      <c r="BU1082" s="273"/>
      <c r="BV1082" s="281">
        <v>3</v>
      </c>
      <c r="BW1082" s="273">
        <v>1</v>
      </c>
      <c r="BX1082" s="281">
        <v>1</v>
      </c>
      <c r="BY1082" s="282" t="s">
        <v>1259</v>
      </c>
      <c r="BZ1082" s="806">
        <v>0.4</v>
      </c>
      <c r="CA1082" s="279" t="s">
        <v>1333</v>
      </c>
      <c r="CB1082" s="279" t="s">
        <v>1245</v>
      </c>
      <c r="CC1082" s="279" t="s">
        <v>1262</v>
      </c>
      <c r="CD1082" s="1283" t="s">
        <v>1795</v>
      </c>
      <c r="CE1082" s="245"/>
      <c r="CF1082" s="245"/>
      <c r="CG1082" s="245"/>
    </row>
    <row r="1083" spans="1:85">
      <c r="A1083" s="287" t="s">
        <v>77</v>
      </c>
      <c r="B1083" s="288" t="s">
        <v>100</v>
      </c>
      <c r="C1083" s="288" t="s">
        <v>158</v>
      </c>
      <c r="D1083" s="287" t="s">
        <v>1750</v>
      </c>
      <c r="E1083" s="287">
        <v>45665</v>
      </c>
      <c r="F1083" s="266" t="str">
        <f>IF(_DBcomps[[#This Row],[Lab RTS]]="","No","Yes")</f>
        <v>Yes</v>
      </c>
      <c r="G1083" s="267">
        <v>41.47</v>
      </c>
      <c r="H1083" s="267"/>
      <c r="I1083" s="267"/>
      <c r="J1083" s="267"/>
      <c r="K1083" s="267"/>
      <c r="L1083" s="302"/>
      <c r="M1083" s="275"/>
      <c r="N1083" s="267">
        <v>4.1100000000000003</v>
      </c>
      <c r="O1083" s="267">
        <v>11.35</v>
      </c>
      <c r="P1083" s="275"/>
      <c r="Q1083" s="269">
        <v>1070</v>
      </c>
      <c r="R1083" s="270"/>
      <c r="S1083" s="270">
        <v>9.8729999999999993</v>
      </c>
      <c r="T1083" s="271">
        <v>8.07</v>
      </c>
      <c r="U1083" s="271"/>
      <c r="V1083" s="337"/>
      <c r="W1083" s="271"/>
      <c r="X1083" s="336"/>
      <c r="Y1083" s="339"/>
      <c r="Z1083" s="290"/>
      <c r="AA1083" s="274">
        <v>0</v>
      </c>
      <c r="AB1083" s="274"/>
      <c r="AC1083" s="274">
        <v>0</v>
      </c>
      <c r="AD1083" s="265"/>
      <c r="AE1083" s="274"/>
      <c r="AF1083" s="274"/>
      <c r="AG1083" s="275"/>
      <c r="AH1083" s="274"/>
      <c r="AI1083" s="274"/>
      <c r="AJ1083" s="275"/>
      <c r="AK1083" s="270"/>
      <c r="AL1083" s="276"/>
      <c r="AM1083" s="275"/>
      <c r="AN1083" s="274"/>
      <c r="AO1083" s="274"/>
      <c r="AP1083" s="274"/>
      <c r="AQ1083" s="277">
        <f t="shared" si="154"/>
        <v>1</v>
      </c>
      <c r="AR1083" s="275"/>
      <c r="AS1083" s="267"/>
      <c r="AT1083" s="273"/>
      <c r="AU1083" s="272"/>
      <c r="AV1083" s="267"/>
      <c r="AW1083" s="275"/>
      <c r="AX1083" s="294"/>
      <c r="AY1083" s="294">
        <v>29</v>
      </c>
      <c r="AZ1083" s="275"/>
      <c r="BA1083" s="268"/>
      <c r="BB1083" s="275"/>
      <c r="BC1083" s="275"/>
      <c r="BD1083" s="275"/>
      <c r="BE1083" s="267"/>
      <c r="BF1083" s="275"/>
      <c r="BG1083" s="275"/>
      <c r="BH1083" s="275"/>
      <c r="BI1083" s="275"/>
      <c r="BJ1083" s="343">
        <v>45665</v>
      </c>
      <c r="BK1083" s="340">
        <v>45665</v>
      </c>
      <c r="BL1083" s="272" t="s">
        <v>1749</v>
      </c>
      <c r="BM1083" s="272"/>
      <c r="BN1083" s="422">
        <v>16</v>
      </c>
      <c r="BO1083" s="422">
        <v>9</v>
      </c>
      <c r="BP1083" s="303"/>
      <c r="BQ1083" s="293">
        <v>45664</v>
      </c>
      <c r="BR1083" s="284" t="s">
        <v>1748</v>
      </c>
      <c r="BS1083" s="292" t="str">
        <f>IF(_DBcomps[[#This Row],[Problem]]="","Yes","No")</f>
        <v>Yes</v>
      </c>
      <c r="BT1083" s="273"/>
      <c r="BU1083" s="273"/>
      <c r="BV1083" s="281">
        <v>3</v>
      </c>
      <c r="BW1083" s="273"/>
      <c r="BX1083" s="281">
        <v>1</v>
      </c>
      <c r="BY1083" s="282" t="s">
        <v>1259</v>
      </c>
      <c r="BZ1083" s="809"/>
      <c r="CA1083" s="279"/>
      <c r="CB1083" s="279"/>
      <c r="CC1083" s="279"/>
      <c r="CD1083" s="1283"/>
      <c r="CE1083" s="245"/>
      <c r="CF1083" s="245"/>
      <c r="CG1083" s="245"/>
    </row>
    <row r="1084" spans="1:85">
      <c r="A1084" s="287" t="s">
        <v>77</v>
      </c>
      <c r="B1084" s="288" t="s">
        <v>100</v>
      </c>
      <c r="C1084" s="288" t="s">
        <v>158</v>
      </c>
      <c r="D1084" s="287" t="s">
        <v>1751</v>
      </c>
      <c r="E1084" s="287">
        <v>45666</v>
      </c>
      <c r="F1084" s="266" t="str">
        <f>IF(_DBcomps[[#This Row],[Lab RTS]]="","No","Yes")</f>
        <v>Yes</v>
      </c>
      <c r="G1084" s="267">
        <v>41.82</v>
      </c>
      <c r="H1084" s="267"/>
      <c r="I1084" s="267"/>
      <c r="J1084" s="267"/>
      <c r="K1084" s="267"/>
      <c r="L1084" s="302"/>
      <c r="M1084" s="275"/>
      <c r="N1084" s="267">
        <v>3.97</v>
      </c>
      <c r="O1084" s="267">
        <v>10.69</v>
      </c>
      <c r="P1084" s="275"/>
      <c r="Q1084" s="269">
        <v>936</v>
      </c>
      <c r="R1084" s="270"/>
      <c r="S1084" s="270">
        <v>9.7200000000000006</v>
      </c>
      <c r="T1084" s="271">
        <v>8.35</v>
      </c>
      <c r="U1084" s="271"/>
      <c r="V1084" s="337"/>
      <c r="W1084" s="271"/>
      <c r="X1084" s="336"/>
      <c r="Y1084" s="339"/>
      <c r="Z1084" s="290"/>
      <c r="AA1084" s="274">
        <v>0</v>
      </c>
      <c r="AB1084" s="274"/>
      <c r="AC1084" s="274">
        <v>0</v>
      </c>
      <c r="AD1084" s="265"/>
      <c r="AE1084" s="274"/>
      <c r="AF1084" s="274"/>
      <c r="AG1084" s="275"/>
      <c r="AH1084" s="274"/>
      <c r="AI1084" s="274"/>
      <c r="AJ1084" s="275"/>
      <c r="AK1084" s="270"/>
      <c r="AL1084" s="276"/>
      <c r="AM1084" s="275"/>
      <c r="AN1084" s="274"/>
      <c r="AO1084" s="274"/>
      <c r="AP1084" s="274"/>
      <c r="AQ1084" s="277">
        <f t="shared" si="154"/>
        <v>1</v>
      </c>
      <c r="AR1084" s="275"/>
      <c r="AS1084" s="267"/>
      <c r="AT1084" s="273"/>
      <c r="AU1084" s="272"/>
      <c r="AV1084" s="267"/>
      <c r="AW1084" s="275"/>
      <c r="AX1084" s="294"/>
      <c r="AY1084" s="294">
        <v>28</v>
      </c>
      <c r="AZ1084" s="275"/>
      <c r="BA1084" s="268"/>
      <c r="BB1084" s="275"/>
      <c r="BC1084" s="275"/>
      <c r="BD1084" s="275"/>
      <c r="BE1084" s="267"/>
      <c r="BF1084" s="275"/>
      <c r="BG1084" s="275"/>
      <c r="BH1084" s="275"/>
      <c r="BI1084" s="275"/>
      <c r="BJ1084" s="343">
        <v>45666</v>
      </c>
      <c r="BK1084" s="340">
        <v>45666</v>
      </c>
      <c r="BL1084" s="272" t="s">
        <v>1752</v>
      </c>
      <c r="BM1084" s="272"/>
      <c r="BN1084" s="422">
        <v>15</v>
      </c>
      <c r="BO1084" s="422">
        <v>9</v>
      </c>
      <c r="BP1084" s="303"/>
      <c r="BQ1084" s="293">
        <v>45666</v>
      </c>
      <c r="BR1084" s="284" t="s">
        <v>1753</v>
      </c>
      <c r="BS1084" s="292" t="str">
        <f>IF(_DBcomps[[#This Row],[Problem]]="","Yes","No")</f>
        <v>No</v>
      </c>
      <c r="BT1084" s="273"/>
      <c r="BU1084" s="273"/>
      <c r="BV1084" s="281">
        <v>3</v>
      </c>
      <c r="BW1084" s="273">
        <v>1</v>
      </c>
      <c r="BX1084" s="281">
        <v>1</v>
      </c>
      <c r="BY1084" s="282" t="s">
        <v>1259</v>
      </c>
      <c r="BZ1084" s="806">
        <v>0.45</v>
      </c>
      <c r="CA1084" s="279" t="s">
        <v>1333</v>
      </c>
      <c r="CB1084" s="279" t="s">
        <v>1245</v>
      </c>
      <c r="CC1084" s="279" t="s">
        <v>1262</v>
      </c>
      <c r="CD1084" s="1283" t="s">
        <v>1794</v>
      </c>
      <c r="CE1084" s="245"/>
      <c r="CF1084" s="245"/>
      <c r="CG1084" s="245"/>
    </row>
    <row r="1085" spans="1:85">
      <c r="A1085" s="287" t="s">
        <v>77</v>
      </c>
      <c r="B1085" s="288" t="s">
        <v>100</v>
      </c>
      <c r="C1085" s="288" t="s">
        <v>158</v>
      </c>
      <c r="D1085" s="287" t="s">
        <v>1755</v>
      </c>
      <c r="E1085" s="287">
        <v>45667</v>
      </c>
      <c r="F1085" s="266" t="str">
        <f>IF(_DBcomps[[#This Row],[Lab RTS]]="","No","Yes")</f>
        <v>Yes</v>
      </c>
      <c r="G1085" s="267">
        <v>41.13</v>
      </c>
      <c r="H1085" s="267"/>
      <c r="I1085" s="267"/>
      <c r="J1085" s="267"/>
      <c r="K1085" s="267"/>
      <c r="L1085" s="302"/>
      <c r="M1085" s="275"/>
      <c r="N1085" s="267">
        <v>3.99</v>
      </c>
      <c r="O1085" s="267">
        <v>11.3</v>
      </c>
      <c r="P1085" s="275"/>
      <c r="Q1085" s="269">
        <v>1100</v>
      </c>
      <c r="R1085" s="270"/>
      <c r="S1085" s="270">
        <v>9.8209999999999997</v>
      </c>
      <c r="T1085" s="271">
        <v>8.2899999999999991</v>
      </c>
      <c r="U1085" s="271"/>
      <c r="V1085" s="337"/>
      <c r="W1085" s="271"/>
      <c r="X1085" s="336"/>
      <c r="Y1085" s="339"/>
      <c r="Z1085" s="290"/>
      <c r="AA1085" s="274">
        <v>0</v>
      </c>
      <c r="AB1085" s="274"/>
      <c r="AC1085" s="274">
        <v>0</v>
      </c>
      <c r="AD1085" s="265"/>
      <c r="AE1085" s="274"/>
      <c r="AF1085" s="274"/>
      <c r="AG1085" s="275"/>
      <c r="AH1085" s="274"/>
      <c r="AI1085" s="274"/>
      <c r="AJ1085" s="275"/>
      <c r="AK1085" s="270"/>
      <c r="AL1085" s="276"/>
      <c r="AM1085" s="275"/>
      <c r="AN1085" s="274"/>
      <c r="AO1085" s="274"/>
      <c r="AP1085" s="274"/>
      <c r="AQ1085" s="277">
        <f t="shared" si="154"/>
        <v>1</v>
      </c>
      <c r="AR1085" s="275"/>
      <c r="AS1085" s="267"/>
      <c r="AT1085" s="273"/>
      <c r="AU1085" s="272"/>
      <c r="AV1085" s="267"/>
      <c r="AW1085" s="275"/>
      <c r="AX1085" s="294"/>
      <c r="AY1085" s="294">
        <v>20</v>
      </c>
      <c r="AZ1085" s="275"/>
      <c r="BA1085" s="268"/>
      <c r="BB1085" s="275"/>
      <c r="BC1085" s="275"/>
      <c r="BD1085" s="275"/>
      <c r="BE1085" s="267"/>
      <c r="BF1085" s="275"/>
      <c r="BG1085" s="275"/>
      <c r="BH1085" s="275"/>
      <c r="BI1085" s="275"/>
      <c r="BJ1085" s="343">
        <v>45667</v>
      </c>
      <c r="BK1085" s="340">
        <v>45667</v>
      </c>
      <c r="BL1085" s="272" t="s">
        <v>1754</v>
      </c>
      <c r="BM1085" s="272"/>
      <c r="BN1085" s="422">
        <v>12</v>
      </c>
      <c r="BO1085" s="422">
        <v>9</v>
      </c>
      <c r="BP1085" s="303"/>
      <c r="BQ1085" s="805">
        <v>45666</v>
      </c>
      <c r="BR1085" s="284">
        <v>45666</v>
      </c>
      <c r="BS1085" s="292" t="str">
        <f>IF(_DBcomps[[#This Row],[Problem]]="","Yes","No")</f>
        <v>No</v>
      </c>
      <c r="BT1085" s="273"/>
      <c r="BU1085" s="273"/>
      <c r="BV1085" s="281">
        <v>2</v>
      </c>
      <c r="BW1085" s="273">
        <v>1</v>
      </c>
      <c r="BX1085" s="281">
        <v>1</v>
      </c>
      <c r="BY1085" s="282" t="s">
        <v>1259</v>
      </c>
      <c r="BZ1085" s="806">
        <v>3.2</v>
      </c>
      <c r="CA1085" s="279" t="s">
        <v>1334</v>
      </c>
      <c r="CB1085" s="279" t="s">
        <v>1245</v>
      </c>
      <c r="CC1085" s="279" t="s">
        <v>1249</v>
      </c>
      <c r="CD1085" s="1283" t="s">
        <v>1792</v>
      </c>
      <c r="CE1085" s="245"/>
      <c r="CF1085" s="245"/>
      <c r="CG1085" s="245"/>
    </row>
    <row r="1086" spans="1:85">
      <c r="A1086" s="287" t="s">
        <v>77</v>
      </c>
      <c r="B1086" s="288" t="s">
        <v>100</v>
      </c>
      <c r="C1086" s="288" t="s">
        <v>158</v>
      </c>
      <c r="D1086" s="287" t="s">
        <v>1756</v>
      </c>
      <c r="E1086" s="287">
        <v>45670</v>
      </c>
      <c r="F1086" s="266" t="str">
        <f>IF(_DBcomps[[#This Row],[Lab RTS]]="","No","Yes")</f>
        <v>Yes</v>
      </c>
      <c r="G1086" s="267">
        <v>41.46</v>
      </c>
      <c r="H1086" s="267"/>
      <c r="I1086" s="267"/>
      <c r="J1086" s="267"/>
      <c r="K1086" s="267"/>
      <c r="L1086" s="302"/>
      <c r="M1086" s="275"/>
      <c r="N1086" s="267">
        <v>3.89</v>
      </c>
      <c r="O1086" s="267">
        <v>10.73</v>
      </c>
      <c r="P1086" s="275"/>
      <c r="Q1086" s="269">
        <v>958</v>
      </c>
      <c r="R1086" s="270"/>
      <c r="S1086" s="270">
        <v>9.8740000000000006</v>
      </c>
      <c r="T1086" s="271">
        <v>8.2799999999999994</v>
      </c>
      <c r="U1086" s="271"/>
      <c r="V1086" s="337"/>
      <c r="W1086" s="271"/>
      <c r="X1086" s="336"/>
      <c r="Y1086" s="339"/>
      <c r="Z1086" s="290"/>
      <c r="AA1086" s="274">
        <v>0</v>
      </c>
      <c r="AB1086" s="274"/>
      <c r="AC1086" s="274">
        <v>0</v>
      </c>
      <c r="AD1086" s="265"/>
      <c r="AE1086" s="274"/>
      <c r="AF1086" s="274"/>
      <c r="AG1086" s="275"/>
      <c r="AH1086" s="274"/>
      <c r="AI1086" s="274"/>
      <c r="AJ1086" s="275"/>
      <c r="AK1086" s="270"/>
      <c r="AL1086" s="276"/>
      <c r="AM1086" s="275"/>
      <c r="AN1086" s="274"/>
      <c r="AO1086" s="274"/>
      <c r="AP1086" s="274"/>
      <c r="AQ1086" s="277">
        <f t="shared" si="154"/>
        <v>1</v>
      </c>
      <c r="AR1086" s="275"/>
      <c r="AS1086" s="267"/>
      <c r="AT1086" s="273"/>
      <c r="AU1086" s="272"/>
      <c r="AV1086" s="267"/>
      <c r="AW1086" s="275"/>
      <c r="AX1086" s="294"/>
      <c r="AY1086" s="294">
        <v>25</v>
      </c>
      <c r="AZ1086" s="275"/>
      <c r="BA1086" s="268"/>
      <c r="BB1086" s="275"/>
      <c r="BC1086" s="275"/>
      <c r="BD1086" s="275"/>
      <c r="BE1086" s="267"/>
      <c r="BF1086" s="275"/>
      <c r="BG1086" s="275"/>
      <c r="BH1086" s="275"/>
      <c r="BI1086" s="275"/>
      <c r="BJ1086" s="343">
        <v>45670</v>
      </c>
      <c r="BK1086" s="340">
        <v>45670</v>
      </c>
      <c r="BL1086" s="272" t="s">
        <v>1757</v>
      </c>
      <c r="BM1086" s="272"/>
      <c r="BN1086" s="422">
        <v>10</v>
      </c>
      <c r="BO1086" s="422">
        <v>9</v>
      </c>
      <c r="BP1086" s="303"/>
      <c r="BQ1086" s="293">
        <v>45667</v>
      </c>
      <c r="BR1086" s="284" t="s">
        <v>1758</v>
      </c>
      <c r="BS1086" s="292" t="str">
        <f>IF(_DBcomps[[#This Row],[Problem]]="","Yes","No")</f>
        <v>No</v>
      </c>
      <c r="BT1086" s="273"/>
      <c r="BU1086" s="273"/>
      <c r="BV1086" s="281">
        <v>2</v>
      </c>
      <c r="BW1086" s="273">
        <v>1</v>
      </c>
      <c r="BX1086" s="281">
        <v>1</v>
      </c>
      <c r="BY1086" s="282" t="s">
        <v>1259</v>
      </c>
      <c r="BZ1086" s="806">
        <v>1</v>
      </c>
      <c r="CA1086" s="279" t="s">
        <v>1334</v>
      </c>
      <c r="CB1086" s="279" t="s">
        <v>1245</v>
      </c>
      <c r="CC1086" s="279" t="s">
        <v>1249</v>
      </c>
      <c r="CD1086" s="1283" t="s">
        <v>1793</v>
      </c>
      <c r="CE1086" s="245"/>
      <c r="CF1086" s="245"/>
      <c r="CG1086" s="245"/>
    </row>
    <row r="1087" spans="1:85">
      <c r="A1087" s="287" t="s">
        <v>77</v>
      </c>
      <c r="B1087" s="288" t="s">
        <v>100</v>
      </c>
      <c r="C1087" s="288" t="s">
        <v>158</v>
      </c>
      <c r="D1087" s="265" t="s">
        <v>1797</v>
      </c>
      <c r="E1087" s="265">
        <v>45672</v>
      </c>
      <c r="F1087" s="266" t="s">
        <v>567</v>
      </c>
      <c r="G1087" s="267">
        <v>40.86</v>
      </c>
      <c r="H1087" s="267"/>
      <c r="I1087" s="267"/>
      <c r="J1087" s="267"/>
      <c r="K1087" s="267"/>
      <c r="L1087" s="268"/>
      <c r="M1087" s="275"/>
      <c r="N1087" s="267">
        <v>4.24</v>
      </c>
      <c r="O1087" s="267">
        <v>10.43</v>
      </c>
      <c r="P1087" s="275"/>
      <c r="Q1087" s="269">
        <v>1095</v>
      </c>
      <c r="R1087" s="270"/>
      <c r="S1087" s="270">
        <v>9.9600000000000009</v>
      </c>
      <c r="T1087" s="271">
        <v>7.06</v>
      </c>
      <c r="U1087" s="267"/>
      <c r="V1087" s="268"/>
      <c r="W1087" s="267"/>
      <c r="X1087" s="270"/>
      <c r="Y1087" s="274"/>
      <c r="Z1087" s="290"/>
      <c r="AA1087" s="274">
        <v>0</v>
      </c>
      <c r="AB1087" s="274"/>
      <c r="AC1087" s="274">
        <v>0</v>
      </c>
      <c r="AD1087" s="265"/>
      <c r="AE1087" s="274"/>
      <c r="AF1087" s="274"/>
      <c r="AG1087" s="275"/>
      <c r="AH1087" s="274"/>
      <c r="AI1087" s="274"/>
      <c r="AJ1087" s="275"/>
      <c r="AK1087" s="270"/>
      <c r="AL1087" s="274"/>
      <c r="AM1087" s="275"/>
      <c r="AN1087" s="274"/>
      <c r="AO1087" s="274"/>
      <c r="AP1087" s="274"/>
      <c r="AQ1087" s="277">
        <f t="shared" ref="AQ1087:AQ1092" si="155">MONTH(E1087)</f>
        <v>1</v>
      </c>
      <c r="AR1087" s="275"/>
      <c r="AS1087" s="267"/>
      <c r="AT1087" s="273"/>
      <c r="AU1087" s="272"/>
      <c r="AV1087" s="267"/>
      <c r="AW1087" s="275"/>
      <c r="AX1087" s="294"/>
      <c r="AY1087" s="294">
        <v>32</v>
      </c>
      <c r="AZ1087" s="275"/>
      <c r="BA1087" s="268"/>
      <c r="BB1087" s="268"/>
      <c r="BC1087" s="268"/>
      <c r="BD1087" s="268"/>
      <c r="BE1087" s="267"/>
      <c r="BF1087" s="275"/>
      <c r="BG1087" s="275"/>
      <c r="BH1087" s="275"/>
      <c r="BI1087" s="275"/>
      <c r="BJ1087" s="278">
        <v>45674</v>
      </c>
      <c r="BK1087" s="279">
        <v>45673</v>
      </c>
      <c r="BL1087" s="431" t="s">
        <v>1813</v>
      </c>
      <c r="BM1087" s="272"/>
      <c r="BN1087" s="422">
        <v>13</v>
      </c>
      <c r="BO1087" s="422">
        <v>9</v>
      </c>
      <c r="BP1087" s="303"/>
      <c r="BQ1087" s="293">
        <v>45670</v>
      </c>
      <c r="BR1087" s="284">
        <v>0.40972222222222227</v>
      </c>
      <c r="BS1087" s="280" t="s">
        <v>1798</v>
      </c>
      <c r="BT1087" s="273"/>
      <c r="BU1087" s="273"/>
      <c r="BV1087" s="273">
        <v>3</v>
      </c>
      <c r="BW1087" s="273">
        <v>1</v>
      </c>
      <c r="BX1087" s="273">
        <v>1</v>
      </c>
      <c r="BY1087" s="279" t="s">
        <v>1259</v>
      </c>
      <c r="BZ1087" s="267">
        <v>1</v>
      </c>
      <c r="CA1087" s="279" t="s">
        <v>1334</v>
      </c>
      <c r="CB1087" s="279" t="s">
        <v>1245</v>
      </c>
      <c r="CC1087" s="279" t="s">
        <v>1249</v>
      </c>
      <c r="CD1087" s="1283" t="s">
        <v>1814</v>
      </c>
      <c r="CE1087" s="245"/>
      <c r="CF1087" s="245"/>
      <c r="CG1087" s="245"/>
    </row>
    <row r="1088" spans="1:85">
      <c r="A1088" s="287" t="s">
        <v>77</v>
      </c>
      <c r="B1088" s="288" t="s">
        <v>100</v>
      </c>
      <c r="C1088" s="288" t="s">
        <v>158</v>
      </c>
      <c r="D1088" s="265" t="s">
        <v>1815</v>
      </c>
      <c r="E1088" s="265">
        <v>45673</v>
      </c>
      <c r="F1088" s="266" t="s">
        <v>567</v>
      </c>
      <c r="G1088" s="267">
        <v>41.71</v>
      </c>
      <c r="H1088" s="267"/>
      <c r="I1088" s="267"/>
      <c r="J1088" s="267"/>
      <c r="K1088" s="267"/>
      <c r="L1088" s="268"/>
      <c r="M1088" s="275"/>
      <c r="N1088" s="267">
        <v>4.0599999999999996</v>
      </c>
      <c r="O1088" s="267">
        <v>10</v>
      </c>
      <c r="P1088" s="275"/>
      <c r="Q1088" s="269">
        <v>938</v>
      </c>
      <c r="R1088" s="270"/>
      <c r="S1088" s="270">
        <v>9.9019999999999992</v>
      </c>
      <c r="T1088" s="271">
        <v>7.58</v>
      </c>
      <c r="U1088" s="267"/>
      <c r="V1088" s="268"/>
      <c r="W1088" s="267"/>
      <c r="X1088" s="270"/>
      <c r="Y1088" s="274"/>
      <c r="Z1088" s="290"/>
      <c r="AA1088" s="274">
        <v>0</v>
      </c>
      <c r="AB1088" s="274"/>
      <c r="AC1088" s="274">
        <v>0</v>
      </c>
      <c r="AD1088" s="265"/>
      <c r="AE1088" s="274"/>
      <c r="AF1088" s="274"/>
      <c r="AG1088" s="275"/>
      <c r="AH1088" s="274"/>
      <c r="AI1088" s="274"/>
      <c r="AJ1088" s="275"/>
      <c r="AK1088" s="270"/>
      <c r="AL1088" s="274"/>
      <c r="AM1088" s="275"/>
      <c r="AN1088" s="274"/>
      <c r="AO1088" s="274"/>
      <c r="AP1088" s="274"/>
      <c r="AQ1088" s="277">
        <f t="shared" si="155"/>
        <v>1</v>
      </c>
      <c r="AR1088" s="275"/>
      <c r="AS1088" s="267"/>
      <c r="AT1088" s="273"/>
      <c r="AU1088" s="272"/>
      <c r="AV1088" s="267"/>
      <c r="AW1088" s="275"/>
      <c r="AX1088" s="294"/>
      <c r="AY1088" s="294">
        <v>27</v>
      </c>
      <c r="AZ1088" s="275"/>
      <c r="BA1088" s="268"/>
      <c r="BB1088" s="268"/>
      <c r="BC1088" s="268"/>
      <c r="BD1088" s="268"/>
      <c r="BE1088" s="267"/>
      <c r="BF1088" s="275"/>
      <c r="BG1088" s="275"/>
      <c r="BH1088" s="275"/>
      <c r="BI1088" s="275"/>
      <c r="BJ1088" s="278">
        <v>45674</v>
      </c>
      <c r="BK1088" s="279">
        <v>45674</v>
      </c>
      <c r="BL1088" s="431" t="s">
        <v>1816</v>
      </c>
      <c r="BM1088" s="272"/>
      <c r="BN1088" s="422">
        <v>13</v>
      </c>
      <c r="BO1088" s="422">
        <v>9</v>
      </c>
      <c r="BP1088" s="303"/>
      <c r="BQ1088" s="293">
        <v>45671</v>
      </c>
      <c r="BR1088" s="284" t="s">
        <v>1817</v>
      </c>
      <c r="BS1088" s="280" t="s">
        <v>1798</v>
      </c>
      <c r="BT1088" s="273"/>
      <c r="BU1088" s="273"/>
      <c r="BV1088" s="273">
        <v>3</v>
      </c>
      <c r="BW1088" s="273">
        <v>1</v>
      </c>
      <c r="BX1088" s="273">
        <v>1</v>
      </c>
      <c r="BY1088" s="279" t="s">
        <v>1259</v>
      </c>
      <c r="BZ1088" s="267">
        <v>1.4</v>
      </c>
      <c r="CA1088" s="279" t="s">
        <v>1334</v>
      </c>
      <c r="CB1088" s="279" t="s">
        <v>1245</v>
      </c>
      <c r="CC1088" s="279" t="s">
        <v>1249</v>
      </c>
      <c r="CD1088" s="1283" t="s">
        <v>1818</v>
      </c>
      <c r="CE1088" s="245"/>
      <c r="CF1088" s="245"/>
      <c r="CG1088" s="245"/>
    </row>
    <row r="1089" spans="1:85">
      <c r="A1089" s="287" t="s">
        <v>77</v>
      </c>
      <c r="B1089" s="288" t="s">
        <v>100</v>
      </c>
      <c r="C1089" s="288" t="s">
        <v>158</v>
      </c>
      <c r="D1089" s="265" t="s">
        <v>1819</v>
      </c>
      <c r="E1089" s="265">
        <v>45674</v>
      </c>
      <c r="F1089" s="266" t="s">
        <v>567</v>
      </c>
      <c r="G1089" s="267">
        <v>41.66</v>
      </c>
      <c r="H1089" s="267"/>
      <c r="I1089" s="267"/>
      <c r="J1089" s="267"/>
      <c r="K1089" s="267"/>
      <c r="L1089" s="268"/>
      <c r="M1089" s="275"/>
      <c r="N1089" s="267">
        <v>4.4400000000000004</v>
      </c>
      <c r="O1089" s="267">
        <v>10.44</v>
      </c>
      <c r="P1089" s="275"/>
      <c r="Q1089" s="269">
        <v>954</v>
      </c>
      <c r="R1089" s="270"/>
      <c r="S1089" s="270">
        <v>9.8729999999999993</v>
      </c>
      <c r="T1089" s="271">
        <v>8.4</v>
      </c>
      <c r="U1089" s="267"/>
      <c r="V1089" s="268"/>
      <c r="W1089" s="267"/>
      <c r="X1089" s="270"/>
      <c r="Y1089" s="274"/>
      <c r="Z1089" s="290"/>
      <c r="AA1089" s="274">
        <v>0</v>
      </c>
      <c r="AB1089" s="274"/>
      <c r="AC1089" s="274">
        <v>0</v>
      </c>
      <c r="AD1089" s="265"/>
      <c r="AE1089" s="274"/>
      <c r="AF1089" s="274"/>
      <c r="AG1089" s="275"/>
      <c r="AH1089" s="274"/>
      <c r="AI1089" s="274"/>
      <c r="AJ1089" s="275"/>
      <c r="AK1089" s="270"/>
      <c r="AL1089" s="274"/>
      <c r="AM1089" s="275"/>
      <c r="AN1089" s="274"/>
      <c r="AO1089" s="274"/>
      <c r="AP1089" s="274"/>
      <c r="AQ1089" s="277">
        <f t="shared" si="155"/>
        <v>1</v>
      </c>
      <c r="AR1089" s="275"/>
      <c r="AS1089" s="267"/>
      <c r="AT1089" s="273"/>
      <c r="AU1089" s="272"/>
      <c r="AV1089" s="267"/>
      <c r="AW1089" s="275"/>
      <c r="AX1089" s="294"/>
      <c r="AY1089" s="294">
        <v>23</v>
      </c>
      <c r="AZ1089" s="275"/>
      <c r="BA1089" s="268"/>
      <c r="BB1089" s="268"/>
      <c r="BC1089" s="268"/>
      <c r="BD1089" s="268"/>
      <c r="BE1089" s="267"/>
      <c r="BF1089" s="275"/>
      <c r="BG1089" s="275"/>
      <c r="BH1089" s="275"/>
      <c r="BI1089" s="275"/>
      <c r="BJ1089" s="278">
        <v>45674</v>
      </c>
      <c r="BK1089" s="279">
        <v>45674</v>
      </c>
      <c r="BL1089" s="431" t="s">
        <v>1820</v>
      </c>
      <c r="BM1089" s="272"/>
      <c r="BN1089" s="422">
        <v>8</v>
      </c>
      <c r="BO1089" s="422">
        <v>9</v>
      </c>
      <c r="BP1089" s="303"/>
      <c r="BQ1089" s="293">
        <v>45672</v>
      </c>
      <c r="BR1089" s="284">
        <v>0.97569444444444453</v>
      </c>
      <c r="BS1089" s="280" t="str">
        <f>IF(_DBcomps[[#This Row],[Problem]]="","Yes","No")</f>
        <v>Yes</v>
      </c>
      <c r="BT1089" s="273"/>
      <c r="BU1089" s="273"/>
      <c r="BV1089" s="273">
        <v>3</v>
      </c>
      <c r="BW1089" s="273"/>
      <c r="BX1089" s="273">
        <v>1</v>
      </c>
      <c r="BY1089" s="279" t="s">
        <v>1259</v>
      </c>
      <c r="BZ1089" s="267"/>
      <c r="CA1089" s="279"/>
      <c r="CB1089" s="279"/>
      <c r="CC1089" s="279"/>
      <c r="CD1089" s="1283"/>
      <c r="CE1089" s="245"/>
      <c r="CF1089" s="245"/>
      <c r="CG1089" s="245"/>
    </row>
    <row r="1090" spans="1:85">
      <c r="A1090" s="287" t="s">
        <v>77</v>
      </c>
      <c r="B1090" s="288" t="s">
        <v>100</v>
      </c>
      <c r="C1090" s="288" t="s">
        <v>158</v>
      </c>
      <c r="D1090" s="265" t="s">
        <v>1837</v>
      </c>
      <c r="E1090" s="265">
        <v>45680</v>
      </c>
      <c r="F1090" s="266" t="s">
        <v>567</v>
      </c>
      <c r="G1090" s="267">
        <v>41.62</v>
      </c>
      <c r="H1090" s="267"/>
      <c r="I1090" s="267"/>
      <c r="J1090" s="267"/>
      <c r="K1090" s="267"/>
      <c r="L1090" s="268"/>
      <c r="M1090" s="275"/>
      <c r="N1090" s="267">
        <v>4.29</v>
      </c>
      <c r="O1090" s="267">
        <v>10.38</v>
      </c>
      <c r="P1090" s="275"/>
      <c r="Q1090" s="269">
        <v>1092</v>
      </c>
      <c r="R1090" s="270"/>
      <c r="S1090" s="270">
        <v>9.9320000000000004</v>
      </c>
      <c r="T1090" s="271">
        <v>7.22</v>
      </c>
      <c r="U1090" s="267"/>
      <c r="V1090" s="268"/>
      <c r="W1090" s="267"/>
      <c r="X1090" s="270"/>
      <c r="Y1090" s="274"/>
      <c r="Z1090" s="290"/>
      <c r="AA1090" s="274">
        <v>0</v>
      </c>
      <c r="AB1090" s="274"/>
      <c r="AC1090" s="274">
        <v>0</v>
      </c>
      <c r="AD1090" s="265"/>
      <c r="AE1090" s="274"/>
      <c r="AF1090" s="274"/>
      <c r="AG1090" s="275"/>
      <c r="AH1090" s="274"/>
      <c r="AI1090" s="274"/>
      <c r="AJ1090" s="275"/>
      <c r="AK1090" s="270"/>
      <c r="AL1090" s="274"/>
      <c r="AM1090" s="275"/>
      <c r="AN1090" s="274"/>
      <c r="AO1090" s="274"/>
      <c r="AP1090" s="274"/>
      <c r="AQ1090" s="277">
        <f t="shared" si="155"/>
        <v>1</v>
      </c>
      <c r="AR1090" s="275"/>
      <c r="AS1090" s="267"/>
      <c r="AT1090" s="273"/>
      <c r="AU1090" s="272"/>
      <c r="AV1090" s="267"/>
      <c r="AW1090" s="275"/>
      <c r="AX1090" s="294"/>
      <c r="AY1090" s="294">
        <v>28</v>
      </c>
      <c r="AZ1090" s="275"/>
      <c r="BA1090" s="268"/>
      <c r="BB1090" s="268"/>
      <c r="BC1090" s="268"/>
      <c r="BD1090" s="268"/>
      <c r="BE1090" s="267"/>
      <c r="BF1090" s="275"/>
      <c r="BG1090" s="275"/>
      <c r="BH1090" s="275"/>
      <c r="BI1090" s="275"/>
      <c r="BJ1090" s="278">
        <v>45680</v>
      </c>
      <c r="BK1090" s="279">
        <v>45680</v>
      </c>
      <c r="BL1090" s="431" t="s">
        <v>1838</v>
      </c>
      <c r="BM1090" s="272"/>
      <c r="BN1090" s="422">
        <v>17</v>
      </c>
      <c r="BO1090" s="422">
        <v>9</v>
      </c>
      <c r="BP1090" s="303"/>
      <c r="BQ1090" s="293">
        <v>45675</v>
      </c>
      <c r="BR1090" s="284">
        <v>7.6388888888888895E-2</v>
      </c>
      <c r="BS1090" s="280" t="s">
        <v>1798</v>
      </c>
      <c r="BT1090" s="273"/>
      <c r="BU1090" s="273"/>
      <c r="BV1090" s="273">
        <v>3</v>
      </c>
      <c r="BW1090" s="273">
        <v>3</v>
      </c>
      <c r="BX1090" s="273">
        <v>1</v>
      </c>
      <c r="BY1090" s="279" t="s">
        <v>1259</v>
      </c>
      <c r="BZ1090" s="267">
        <v>21</v>
      </c>
      <c r="CA1090" s="279" t="s">
        <v>1839</v>
      </c>
      <c r="CB1090" s="279" t="s">
        <v>1245</v>
      </c>
      <c r="CC1090" s="279" t="s">
        <v>1840</v>
      </c>
      <c r="CD1090" s="1283" t="s">
        <v>1841</v>
      </c>
      <c r="CE1090" s="245"/>
      <c r="CF1090" s="245"/>
      <c r="CG1090" s="245"/>
    </row>
    <row r="1091" spans="1:85">
      <c r="A1091" s="287" t="s">
        <v>77</v>
      </c>
      <c r="B1091" s="288" t="s">
        <v>100</v>
      </c>
      <c r="C1091" s="288" t="s">
        <v>158</v>
      </c>
      <c r="D1091" s="265" t="s">
        <v>1885</v>
      </c>
      <c r="E1091" s="265">
        <v>45681</v>
      </c>
      <c r="F1091" s="266" t="s">
        <v>567</v>
      </c>
      <c r="G1091" s="267">
        <v>40.909999999999997</v>
      </c>
      <c r="H1091" s="267"/>
      <c r="I1091" s="267"/>
      <c r="J1091" s="267"/>
      <c r="K1091" s="267"/>
      <c r="L1091" s="268"/>
      <c r="M1091" s="275"/>
      <c r="N1091" s="267">
        <v>4.1100000000000003</v>
      </c>
      <c r="O1091" s="267">
        <v>11.66</v>
      </c>
      <c r="P1091" s="275"/>
      <c r="Q1091" s="269">
        <v>902</v>
      </c>
      <c r="R1091" s="270"/>
      <c r="S1091" s="270">
        <v>9.7490000000000006</v>
      </c>
      <c r="T1091" s="271">
        <v>8.31</v>
      </c>
      <c r="U1091" s="267"/>
      <c r="V1091" s="268"/>
      <c r="W1091" s="267"/>
      <c r="X1091" s="270"/>
      <c r="Y1091" s="274"/>
      <c r="Z1091" s="290"/>
      <c r="AA1091" s="274">
        <v>0</v>
      </c>
      <c r="AB1091" s="274"/>
      <c r="AC1091" s="274">
        <v>0</v>
      </c>
      <c r="AD1091" s="265"/>
      <c r="AE1091" s="274"/>
      <c r="AF1091" s="274"/>
      <c r="AG1091" s="275"/>
      <c r="AH1091" s="274"/>
      <c r="AI1091" s="274"/>
      <c r="AJ1091" s="275"/>
      <c r="AK1091" s="270"/>
      <c r="AL1091" s="274"/>
      <c r="AM1091" s="275"/>
      <c r="AN1091" s="274"/>
      <c r="AO1091" s="274"/>
      <c r="AP1091" s="274"/>
      <c r="AQ1091" s="277">
        <f t="shared" si="155"/>
        <v>1</v>
      </c>
      <c r="AR1091" s="275"/>
      <c r="AS1091" s="267"/>
      <c r="AT1091" s="273"/>
      <c r="AU1091" s="272"/>
      <c r="AV1091" s="267"/>
      <c r="AW1091" s="275"/>
      <c r="AX1091" s="294"/>
      <c r="AY1091" s="294">
        <v>30</v>
      </c>
      <c r="AZ1091" s="275"/>
      <c r="BA1091" s="268"/>
      <c r="BB1091" s="268"/>
      <c r="BC1091" s="268"/>
      <c r="BD1091" s="268"/>
      <c r="BE1091" s="267"/>
      <c r="BF1091" s="275"/>
      <c r="BG1091" s="275"/>
      <c r="BH1091" s="275"/>
      <c r="BI1091" s="275"/>
      <c r="BJ1091" s="278">
        <v>45684</v>
      </c>
      <c r="BK1091" s="279">
        <v>45681</v>
      </c>
      <c r="BL1091" s="431" t="s">
        <v>1886</v>
      </c>
      <c r="BM1091" s="272"/>
      <c r="BN1091" s="422">
        <v>14</v>
      </c>
      <c r="BO1091" s="422">
        <v>9</v>
      </c>
      <c r="BP1091" s="303"/>
      <c r="BQ1091" s="293">
        <v>45680</v>
      </c>
      <c r="BR1091" s="284">
        <v>0.64236111111111105</v>
      </c>
      <c r="BS1091" s="280" t="s">
        <v>1798</v>
      </c>
      <c r="BT1091" s="273"/>
      <c r="BU1091" s="273"/>
      <c r="BV1091" s="273">
        <v>3</v>
      </c>
      <c r="BW1091" s="273">
        <v>1</v>
      </c>
      <c r="BX1091" s="273">
        <v>1</v>
      </c>
      <c r="BY1091" s="279" t="s">
        <v>1259</v>
      </c>
      <c r="BZ1091" s="267">
        <v>6</v>
      </c>
      <c r="CA1091" s="279" t="s">
        <v>1362</v>
      </c>
      <c r="CB1091" s="279" t="s">
        <v>1245</v>
      </c>
      <c r="CC1091" s="279" t="s">
        <v>1268</v>
      </c>
      <c r="CD1091" s="1439" t="s">
        <v>1887</v>
      </c>
      <c r="CE1091" s="245"/>
      <c r="CF1091" s="245"/>
      <c r="CG1091" s="245"/>
    </row>
    <row r="1092" spans="1:85">
      <c r="A1092" s="287" t="s">
        <v>77</v>
      </c>
      <c r="B1092" s="288" t="s">
        <v>100</v>
      </c>
      <c r="C1092" s="288" t="s">
        <v>158</v>
      </c>
      <c r="D1092" s="265" t="s">
        <v>1888</v>
      </c>
      <c r="E1092" s="265">
        <v>45684</v>
      </c>
      <c r="F1092" s="266" t="s">
        <v>567</v>
      </c>
      <c r="G1092" s="267">
        <v>40.92</v>
      </c>
      <c r="H1092" s="267"/>
      <c r="I1092" s="267"/>
      <c r="J1092" s="267"/>
      <c r="K1092" s="267"/>
      <c r="L1092" s="268"/>
      <c r="M1092" s="275"/>
      <c r="N1092" s="267">
        <v>3.79</v>
      </c>
      <c r="O1092" s="267">
        <v>11.08</v>
      </c>
      <c r="P1092" s="275"/>
      <c r="Q1092" s="269">
        <v>1000</v>
      </c>
      <c r="R1092" s="270"/>
      <c r="S1092" s="270">
        <v>9.8439999999999994</v>
      </c>
      <c r="T1092" s="271">
        <v>8.1999999999999993</v>
      </c>
      <c r="U1092" s="267"/>
      <c r="V1092" s="268"/>
      <c r="W1092" s="267"/>
      <c r="X1092" s="270"/>
      <c r="Y1092" s="274"/>
      <c r="Z1092" s="290"/>
      <c r="AA1092" s="274">
        <v>0</v>
      </c>
      <c r="AB1092" s="274"/>
      <c r="AC1092" s="274">
        <v>0</v>
      </c>
      <c r="AD1092" s="265"/>
      <c r="AE1092" s="274"/>
      <c r="AF1092" s="274"/>
      <c r="AG1092" s="275"/>
      <c r="AH1092" s="274"/>
      <c r="AI1092" s="274"/>
      <c r="AJ1092" s="275"/>
      <c r="AK1092" s="270"/>
      <c r="AL1092" s="274"/>
      <c r="AM1092" s="275"/>
      <c r="AN1092" s="274"/>
      <c r="AO1092" s="274"/>
      <c r="AP1092" s="274"/>
      <c r="AQ1092" s="277">
        <f t="shared" si="155"/>
        <v>1</v>
      </c>
      <c r="AR1092" s="275"/>
      <c r="AS1092" s="267"/>
      <c r="AT1092" s="273"/>
      <c r="AU1092" s="272"/>
      <c r="AV1092" s="267"/>
      <c r="AW1092" s="275"/>
      <c r="AX1092" s="294"/>
      <c r="AY1092" s="294">
        <v>21</v>
      </c>
      <c r="AZ1092" s="275"/>
      <c r="BA1092" s="268"/>
      <c r="BB1092" s="268"/>
      <c r="BC1092" s="268"/>
      <c r="BD1092" s="268"/>
      <c r="BE1092" s="267"/>
      <c r="BF1092" s="275"/>
      <c r="BG1092" s="275"/>
      <c r="BH1092" s="275"/>
      <c r="BI1092" s="275"/>
      <c r="BJ1092" s="278">
        <v>45684</v>
      </c>
      <c r="BK1092" s="279">
        <v>45684</v>
      </c>
      <c r="BL1092" s="431" t="s">
        <v>1889</v>
      </c>
      <c r="BM1092" s="272"/>
      <c r="BN1092" s="422">
        <v>9</v>
      </c>
      <c r="BO1092" s="422">
        <v>9</v>
      </c>
      <c r="BP1092" s="303"/>
      <c r="BQ1092" s="293">
        <v>45681</v>
      </c>
      <c r="BR1092" s="284">
        <v>0.46319444444444446</v>
      </c>
      <c r="BS1092" s="280" t="s">
        <v>1798</v>
      </c>
      <c r="BT1092" s="273"/>
      <c r="BU1092" s="273"/>
      <c r="BV1092" s="273">
        <v>3</v>
      </c>
      <c r="BW1092" s="273">
        <v>1</v>
      </c>
      <c r="BX1092" s="273">
        <v>1</v>
      </c>
      <c r="BY1092" s="279" t="s">
        <v>1259</v>
      </c>
      <c r="BZ1092" s="267">
        <v>1</v>
      </c>
      <c r="CA1092" s="279" t="s">
        <v>1334</v>
      </c>
      <c r="CB1092" s="279" t="s">
        <v>1245</v>
      </c>
      <c r="CC1092" s="279" t="s">
        <v>1249</v>
      </c>
      <c r="CD1092" s="1283" t="s">
        <v>1890</v>
      </c>
      <c r="CE1092" s="245"/>
      <c r="CF1092" s="245"/>
      <c r="CG1092" s="245"/>
    </row>
    <row r="1093" spans="1:85">
      <c r="A1093" s="265" t="s">
        <v>77</v>
      </c>
      <c r="B1093" s="2" t="s">
        <v>100</v>
      </c>
      <c r="C1093" s="2" t="s">
        <v>158</v>
      </c>
      <c r="D1093" s="265" t="s">
        <v>1962</v>
      </c>
      <c r="E1093" s="265">
        <v>45685</v>
      </c>
      <c r="F1093" s="266" t="s">
        <v>567</v>
      </c>
      <c r="G1093" s="267">
        <v>41.51</v>
      </c>
      <c r="H1093" s="267"/>
      <c r="I1093" s="267"/>
      <c r="J1093" s="267"/>
      <c r="K1093" s="267"/>
      <c r="L1093" s="268"/>
      <c r="M1093" s="275"/>
      <c r="N1093" s="267">
        <v>3.99</v>
      </c>
      <c r="O1093" s="267">
        <v>10.99</v>
      </c>
      <c r="P1093" s="275"/>
      <c r="Q1093" s="269">
        <v>953</v>
      </c>
      <c r="R1093" s="270"/>
      <c r="S1093" s="270">
        <v>9.8699999999999992</v>
      </c>
      <c r="T1093" s="271">
        <v>8.7100000000000009</v>
      </c>
      <c r="U1093" s="267"/>
      <c r="V1093" s="268"/>
      <c r="W1093" s="267"/>
      <c r="X1093" s="270"/>
      <c r="Y1093" s="274"/>
      <c r="Z1093" s="290"/>
      <c r="AA1093" s="274">
        <v>0</v>
      </c>
      <c r="AB1093" s="274"/>
      <c r="AC1093" s="274">
        <v>0</v>
      </c>
      <c r="AD1093" s="265"/>
      <c r="AE1093" s="274"/>
      <c r="AF1093" s="274"/>
      <c r="AG1093" s="275"/>
      <c r="AH1093" s="274"/>
      <c r="AI1093" s="274"/>
      <c r="AJ1093" s="275"/>
      <c r="AK1093" s="270"/>
      <c r="AL1093" s="274"/>
      <c r="AM1093" s="275"/>
      <c r="AN1093" s="274"/>
      <c r="AO1093" s="274"/>
      <c r="AP1093" s="274"/>
      <c r="AQ1093" s="277">
        <f t="shared" ref="AQ1093:AQ1102" si="156">MONTH(E1093)</f>
        <v>1</v>
      </c>
      <c r="AR1093" s="275"/>
      <c r="AS1093" s="267"/>
      <c r="AT1093" s="273"/>
      <c r="AU1093" s="272"/>
      <c r="AV1093" s="267"/>
      <c r="AW1093" s="275"/>
      <c r="AX1093" s="294"/>
      <c r="AY1093" s="294">
        <v>20</v>
      </c>
      <c r="AZ1093" s="275"/>
      <c r="BA1093" s="268"/>
      <c r="BB1093" s="268"/>
      <c r="BC1093" s="268"/>
      <c r="BD1093" s="268"/>
      <c r="BE1093" s="267"/>
      <c r="BF1093" s="275"/>
      <c r="BG1093" s="275"/>
      <c r="BH1093" s="275"/>
      <c r="BI1093" s="275"/>
      <c r="BJ1093" s="278">
        <v>45687</v>
      </c>
      <c r="BK1093" s="279">
        <v>45685</v>
      </c>
      <c r="BL1093" s="431" t="s">
        <v>1963</v>
      </c>
      <c r="BM1093" s="272" t="s">
        <v>1964</v>
      </c>
      <c r="BN1093" s="422">
        <v>15</v>
      </c>
      <c r="BO1093" s="422">
        <v>9</v>
      </c>
      <c r="BP1093" s="303"/>
      <c r="BQ1093" s="293">
        <v>45682</v>
      </c>
      <c r="BR1093" s="284" t="s">
        <v>1689</v>
      </c>
      <c r="BS1093" s="280" t="str">
        <f>IF(_DBcomps[[#This Row],[Problem]]="","Yes","No")</f>
        <v>Yes</v>
      </c>
      <c r="BT1093" s="273"/>
      <c r="BU1093" s="273"/>
      <c r="BV1093" s="273">
        <v>3</v>
      </c>
      <c r="BW1093" s="273"/>
      <c r="BX1093" s="273">
        <v>1</v>
      </c>
      <c r="BY1093" s="279" t="s">
        <v>1259</v>
      </c>
      <c r="BZ1093" s="267"/>
      <c r="CA1093" s="279"/>
      <c r="CB1093" s="279"/>
      <c r="CC1093" s="279"/>
      <c r="CD1093" s="1283"/>
      <c r="CE1093" s="245"/>
      <c r="CF1093" s="245"/>
      <c r="CG1093" s="245"/>
    </row>
    <row r="1094" spans="1:85" ht="25">
      <c r="A1094" s="265" t="s">
        <v>77</v>
      </c>
      <c r="B1094" s="2" t="s">
        <v>100</v>
      </c>
      <c r="C1094" s="2" t="s">
        <v>158</v>
      </c>
      <c r="D1094" s="265" t="s">
        <v>1965</v>
      </c>
      <c r="E1094" s="265">
        <v>45686</v>
      </c>
      <c r="F1094" s="266" t="s">
        <v>567</v>
      </c>
      <c r="G1094" s="267">
        <v>41.3</v>
      </c>
      <c r="H1094" s="267"/>
      <c r="I1094" s="267"/>
      <c r="J1094" s="267"/>
      <c r="K1094" s="267"/>
      <c r="L1094" s="268"/>
      <c r="M1094" s="275"/>
      <c r="N1094" s="267">
        <v>4.01</v>
      </c>
      <c r="O1094" s="267">
        <v>11.71</v>
      </c>
      <c r="P1094" s="275"/>
      <c r="Q1094" s="269">
        <v>910</v>
      </c>
      <c r="R1094" s="270"/>
      <c r="S1094" s="270">
        <v>9.94</v>
      </c>
      <c r="T1094" s="271">
        <v>7.19</v>
      </c>
      <c r="U1094" s="267"/>
      <c r="V1094" s="268"/>
      <c r="W1094" s="267"/>
      <c r="X1094" s="270"/>
      <c r="Y1094" s="274"/>
      <c r="Z1094" s="290"/>
      <c r="AA1094" s="274">
        <v>0</v>
      </c>
      <c r="AB1094" s="274"/>
      <c r="AC1094" s="274">
        <v>0</v>
      </c>
      <c r="AD1094" s="265"/>
      <c r="AE1094" s="274"/>
      <c r="AF1094" s="274"/>
      <c r="AG1094" s="275"/>
      <c r="AH1094" s="274"/>
      <c r="AI1094" s="274"/>
      <c r="AJ1094" s="275"/>
      <c r="AK1094" s="270"/>
      <c r="AL1094" s="274"/>
      <c r="AM1094" s="275"/>
      <c r="AN1094" s="274"/>
      <c r="AO1094" s="274"/>
      <c r="AP1094" s="274"/>
      <c r="AQ1094" s="277">
        <f t="shared" si="156"/>
        <v>1</v>
      </c>
      <c r="AR1094" s="275"/>
      <c r="AS1094" s="267"/>
      <c r="AT1094" s="273"/>
      <c r="AU1094" s="272"/>
      <c r="AV1094" s="267"/>
      <c r="AW1094" s="275"/>
      <c r="AX1094" s="294"/>
      <c r="AY1094" s="294">
        <v>28</v>
      </c>
      <c r="AZ1094" s="275"/>
      <c r="BA1094" s="268"/>
      <c r="BB1094" s="268"/>
      <c r="BC1094" s="268"/>
      <c r="BD1094" s="268"/>
      <c r="BE1094" s="267"/>
      <c r="BF1094" s="275"/>
      <c r="BG1094" s="275"/>
      <c r="BH1094" s="275"/>
      <c r="BI1094" s="275"/>
      <c r="BJ1094" s="278">
        <v>45687</v>
      </c>
      <c r="BK1094" s="279">
        <v>45686</v>
      </c>
      <c r="BL1094" s="431" t="s">
        <v>1966</v>
      </c>
      <c r="BM1094" s="272"/>
      <c r="BN1094" s="422">
        <v>24</v>
      </c>
      <c r="BO1094" s="422">
        <v>9</v>
      </c>
      <c r="BP1094" s="303"/>
      <c r="BQ1094" s="293">
        <v>45684</v>
      </c>
      <c r="BR1094" s="284">
        <v>0.79513888888888884</v>
      </c>
      <c r="BS1094" s="280" t="s">
        <v>1798</v>
      </c>
      <c r="BT1094" s="273"/>
      <c r="BU1094" s="273"/>
      <c r="BV1094" s="273">
        <v>3</v>
      </c>
      <c r="BW1094" s="273">
        <v>3</v>
      </c>
      <c r="BX1094" s="273">
        <v>1</v>
      </c>
      <c r="BY1094" s="279" t="s">
        <v>1259</v>
      </c>
      <c r="BZ1094" s="267">
        <v>21.4</v>
      </c>
      <c r="CA1094" s="818" t="s">
        <v>1968</v>
      </c>
      <c r="CB1094" s="279" t="s">
        <v>1383</v>
      </c>
      <c r="CC1094" s="279" t="s">
        <v>1967</v>
      </c>
      <c r="CD1094" s="1414" t="s">
        <v>1969</v>
      </c>
      <c r="CE1094" s="245"/>
      <c r="CF1094" s="245"/>
      <c r="CG1094" s="245"/>
    </row>
    <row r="1095" spans="1:85">
      <c r="A1095" s="265" t="s">
        <v>77</v>
      </c>
      <c r="B1095" s="2" t="s">
        <v>100</v>
      </c>
      <c r="C1095" s="2" t="s">
        <v>1344</v>
      </c>
      <c r="D1095" s="265" t="s">
        <v>1970</v>
      </c>
      <c r="E1095" s="265">
        <v>45686</v>
      </c>
      <c r="F1095" s="266" t="s">
        <v>567</v>
      </c>
      <c r="G1095" s="267">
        <v>41.45</v>
      </c>
      <c r="H1095" s="267"/>
      <c r="I1095" s="267"/>
      <c r="J1095" s="267"/>
      <c r="K1095" s="267"/>
      <c r="L1095" s="268"/>
      <c r="M1095" s="275"/>
      <c r="N1095" s="267">
        <v>4.09</v>
      </c>
      <c r="O1095" s="267">
        <v>11.81</v>
      </c>
      <c r="P1095" s="275"/>
      <c r="Q1095" s="269">
        <v>1098</v>
      </c>
      <c r="R1095" s="270"/>
      <c r="S1095" s="270">
        <v>9.1880000000000006</v>
      </c>
      <c r="T1095" s="271">
        <v>8.1999999999999993</v>
      </c>
      <c r="U1095" s="267"/>
      <c r="V1095" s="268"/>
      <c r="W1095" s="267"/>
      <c r="X1095" s="270"/>
      <c r="Y1095" s="274"/>
      <c r="Z1095" s="290"/>
      <c r="AA1095" s="274">
        <v>0</v>
      </c>
      <c r="AB1095" s="274"/>
      <c r="AC1095" s="274">
        <v>0</v>
      </c>
      <c r="AD1095" s="265"/>
      <c r="AE1095" s="274"/>
      <c r="AF1095" s="274"/>
      <c r="AG1095" s="275"/>
      <c r="AH1095" s="274"/>
      <c r="AI1095" s="274"/>
      <c r="AJ1095" s="275"/>
      <c r="AK1095" s="270"/>
      <c r="AL1095" s="274"/>
      <c r="AM1095" s="275"/>
      <c r="AN1095" s="274"/>
      <c r="AO1095" s="274"/>
      <c r="AP1095" s="274"/>
      <c r="AQ1095" s="277">
        <f t="shared" si="156"/>
        <v>1</v>
      </c>
      <c r="AR1095" s="275"/>
      <c r="AS1095" s="267"/>
      <c r="AT1095" s="273"/>
      <c r="AU1095" s="272"/>
      <c r="AV1095" s="267"/>
      <c r="AW1095" s="275"/>
      <c r="AX1095" s="294"/>
      <c r="AY1095" s="294">
        <v>20</v>
      </c>
      <c r="AZ1095" s="275"/>
      <c r="BA1095" s="268"/>
      <c r="BB1095" s="268"/>
      <c r="BC1095" s="268"/>
      <c r="BD1095" s="268"/>
      <c r="BE1095" s="267"/>
      <c r="BF1095" s="275"/>
      <c r="BG1095" s="275"/>
      <c r="BH1095" s="275"/>
      <c r="BI1095" s="275"/>
      <c r="BJ1095" s="278">
        <v>45687</v>
      </c>
      <c r="BK1095" s="279">
        <v>45686</v>
      </c>
      <c r="BL1095" s="431" t="s">
        <v>1971</v>
      </c>
      <c r="BM1095" s="272"/>
      <c r="BN1095" s="422">
        <v>11</v>
      </c>
      <c r="BO1095" s="422">
        <v>9</v>
      </c>
      <c r="BP1095" s="303"/>
      <c r="BQ1095" s="293">
        <v>45686</v>
      </c>
      <c r="BR1095" s="284" t="s">
        <v>1972</v>
      </c>
      <c r="BS1095" s="280" t="s">
        <v>1798</v>
      </c>
      <c r="BT1095" s="273"/>
      <c r="BU1095" s="273"/>
      <c r="BV1095" s="273">
        <v>2</v>
      </c>
      <c r="BW1095" s="273">
        <v>2</v>
      </c>
      <c r="BX1095" s="273">
        <v>1</v>
      </c>
      <c r="BY1095" s="279" t="s">
        <v>1259</v>
      </c>
      <c r="BZ1095" s="267">
        <v>4.45</v>
      </c>
      <c r="CA1095" s="279" t="s">
        <v>1333</v>
      </c>
      <c r="CB1095" s="279" t="s">
        <v>1245</v>
      </c>
      <c r="CC1095" s="279" t="s">
        <v>1973</v>
      </c>
      <c r="CD1095" s="1435" t="s">
        <v>1974</v>
      </c>
      <c r="CE1095" s="245"/>
      <c r="CF1095" s="245"/>
      <c r="CG1095" s="245"/>
    </row>
    <row r="1096" spans="1:85">
      <c r="A1096" s="265" t="s">
        <v>77</v>
      </c>
      <c r="B1096" s="2" t="s">
        <v>100</v>
      </c>
      <c r="C1096" s="2" t="s">
        <v>1344</v>
      </c>
      <c r="D1096" s="265" t="s">
        <v>3031</v>
      </c>
      <c r="E1096" s="265">
        <v>45736</v>
      </c>
      <c r="F1096" s="266" t="str">
        <f>IF(_DBcomps[[#This Row],[Lab RTS]]="","No","Yes")</f>
        <v>Yes</v>
      </c>
      <c r="G1096" s="267">
        <v>41.33</v>
      </c>
      <c r="H1096" s="267"/>
      <c r="I1096" s="267"/>
      <c r="J1096" s="267"/>
      <c r="K1096" s="267"/>
      <c r="L1096" s="268"/>
      <c r="M1096" s="275"/>
      <c r="N1096" s="267">
        <v>3.87</v>
      </c>
      <c r="O1096" s="267">
        <v>11.12</v>
      </c>
      <c r="P1096" s="275"/>
      <c r="Q1096" s="269">
        <v>986</v>
      </c>
      <c r="R1096" s="270"/>
      <c r="S1096" s="270">
        <v>9.7959999999999994</v>
      </c>
      <c r="T1096" s="271">
        <v>8.42</v>
      </c>
      <c r="U1096" s="267"/>
      <c r="V1096" s="268"/>
      <c r="W1096" s="267"/>
      <c r="X1096" s="270"/>
      <c r="Y1096" s="274"/>
      <c r="Z1096" s="290"/>
      <c r="AA1096" s="274">
        <v>0</v>
      </c>
      <c r="AB1096" s="274"/>
      <c r="AC1096" s="274">
        <v>0</v>
      </c>
      <c r="AD1096" s="265"/>
      <c r="AE1096" s="274"/>
      <c r="AF1096" s="274"/>
      <c r="AG1096" s="275"/>
      <c r="AH1096" s="274"/>
      <c r="AI1096" s="274"/>
      <c r="AJ1096" s="275"/>
      <c r="AK1096" s="270"/>
      <c r="AL1096" s="274"/>
      <c r="AM1096" s="275"/>
      <c r="AN1096" s="274"/>
      <c r="AO1096" s="274"/>
      <c r="AP1096" s="274"/>
      <c r="AQ1096" s="277">
        <f t="shared" si="156"/>
        <v>3</v>
      </c>
      <c r="AR1096" s="275"/>
      <c r="AS1096" s="267"/>
      <c r="AT1096" s="273"/>
      <c r="AU1096" s="272"/>
      <c r="AV1096" s="267"/>
      <c r="AW1096" s="275"/>
      <c r="AX1096" s="294"/>
      <c r="AY1096" s="294">
        <v>22</v>
      </c>
      <c r="AZ1096" s="275"/>
      <c r="BA1096" s="268"/>
      <c r="BB1096" s="268"/>
      <c r="BC1096" s="268"/>
      <c r="BD1096" s="268"/>
      <c r="BE1096" s="267"/>
      <c r="BF1096" s="275"/>
      <c r="BG1096" s="275"/>
      <c r="BH1096" s="275"/>
      <c r="BI1096" s="275"/>
      <c r="BJ1096" s="278">
        <v>45736</v>
      </c>
      <c r="BK1096" s="279">
        <v>45736</v>
      </c>
      <c r="BL1096" s="431" t="s">
        <v>3032</v>
      </c>
      <c r="BM1096" s="272" t="s">
        <v>1964</v>
      </c>
      <c r="BN1096" s="422">
        <v>27</v>
      </c>
      <c r="BO1096" s="422">
        <v>9</v>
      </c>
      <c r="BP1096" s="303"/>
      <c r="BQ1096" s="293">
        <v>45735</v>
      </c>
      <c r="BR1096" s="284" t="s">
        <v>2211</v>
      </c>
      <c r="BS1096" s="280" t="s">
        <v>1798</v>
      </c>
      <c r="BT1096" s="273"/>
      <c r="BU1096" s="273"/>
      <c r="BV1096" s="273">
        <v>3</v>
      </c>
      <c r="BW1096" s="273">
        <v>3</v>
      </c>
      <c r="BX1096" s="273">
        <v>1</v>
      </c>
      <c r="BY1096" s="279" t="s">
        <v>1259</v>
      </c>
      <c r="BZ1096" s="267">
        <v>8</v>
      </c>
      <c r="CA1096" s="279" t="s">
        <v>1362</v>
      </c>
      <c r="CB1096" s="279" t="s">
        <v>1245</v>
      </c>
      <c r="CC1096" s="279" t="s">
        <v>1268</v>
      </c>
      <c r="CD1096" s="1435" t="s">
        <v>3092</v>
      </c>
      <c r="CE1096" s="245"/>
      <c r="CF1096" s="245"/>
      <c r="CG1096" s="245"/>
    </row>
    <row r="1097" spans="1:85">
      <c r="A1097" s="265" t="s">
        <v>77</v>
      </c>
      <c r="B1097" s="2" t="s">
        <v>100</v>
      </c>
      <c r="C1097" s="2" t="s">
        <v>1344</v>
      </c>
      <c r="D1097" s="265" t="s">
        <v>3033</v>
      </c>
      <c r="E1097" s="265">
        <v>45737</v>
      </c>
      <c r="F1097" s="266" t="s">
        <v>567</v>
      </c>
      <c r="G1097" s="267">
        <v>41.18</v>
      </c>
      <c r="H1097" s="267"/>
      <c r="I1097" s="267"/>
      <c r="J1097" s="267"/>
      <c r="K1097" s="267"/>
      <c r="L1097" s="268"/>
      <c r="M1097" s="275"/>
      <c r="N1097" s="267">
        <v>4.07</v>
      </c>
      <c r="O1097" s="267">
        <v>11.66</v>
      </c>
      <c r="P1097" s="275"/>
      <c r="Q1097" s="269">
        <v>1086</v>
      </c>
      <c r="R1097" s="270"/>
      <c r="S1097" s="270">
        <v>9.9909999999999997</v>
      </c>
      <c r="T1097" s="271">
        <v>7.52</v>
      </c>
      <c r="U1097" s="267"/>
      <c r="V1097" s="268"/>
      <c r="W1097" s="267"/>
      <c r="X1097" s="270"/>
      <c r="Y1097" s="274"/>
      <c r="Z1097" s="290"/>
      <c r="AA1097" s="274">
        <v>0</v>
      </c>
      <c r="AB1097" s="274"/>
      <c r="AC1097" s="274">
        <v>0</v>
      </c>
      <c r="AD1097" s="265"/>
      <c r="AE1097" s="274"/>
      <c r="AF1097" s="274"/>
      <c r="AG1097" s="275"/>
      <c r="AH1097" s="274"/>
      <c r="AI1097" s="274"/>
      <c r="AJ1097" s="275"/>
      <c r="AK1097" s="270"/>
      <c r="AL1097" s="274"/>
      <c r="AM1097" s="275"/>
      <c r="AN1097" s="274"/>
      <c r="AO1097" s="274"/>
      <c r="AP1097" s="274"/>
      <c r="AQ1097" s="277">
        <f t="shared" si="156"/>
        <v>3</v>
      </c>
      <c r="AR1097" s="275"/>
      <c r="AS1097" s="267"/>
      <c r="AT1097" s="273"/>
      <c r="AU1097" s="272"/>
      <c r="AV1097" s="267"/>
      <c r="AW1097" s="275"/>
      <c r="AX1097" s="294"/>
      <c r="AY1097" s="294">
        <v>22</v>
      </c>
      <c r="AZ1097" s="275"/>
      <c r="BA1097" s="268"/>
      <c r="BB1097" s="268"/>
      <c r="BC1097" s="268"/>
      <c r="BD1097" s="268"/>
      <c r="BE1097" s="267"/>
      <c r="BF1097" s="275"/>
      <c r="BG1097" s="275"/>
      <c r="BH1097" s="275"/>
      <c r="BI1097" s="275"/>
      <c r="BJ1097" s="278">
        <v>45737</v>
      </c>
      <c r="BK1097" s="279">
        <v>45737</v>
      </c>
      <c r="BL1097" s="431" t="s">
        <v>3034</v>
      </c>
      <c r="BM1097" s="272" t="s">
        <v>1964</v>
      </c>
      <c r="BN1097" s="422">
        <v>18</v>
      </c>
      <c r="BO1097" s="422">
        <v>9</v>
      </c>
      <c r="BP1097" s="303"/>
      <c r="BQ1097" s="293">
        <v>45736</v>
      </c>
      <c r="BR1097" s="284" t="s">
        <v>3035</v>
      </c>
      <c r="BS1097" s="280" t="s">
        <v>1798</v>
      </c>
      <c r="BT1097" s="273"/>
      <c r="BU1097" s="273"/>
      <c r="BV1097" s="273">
        <v>3</v>
      </c>
      <c r="BW1097" s="273">
        <v>1</v>
      </c>
      <c r="BX1097" s="273">
        <v>1</v>
      </c>
      <c r="BY1097" s="279" t="s">
        <v>1259</v>
      </c>
      <c r="BZ1097" s="267">
        <v>4.3</v>
      </c>
      <c r="CA1097" s="279" t="s">
        <v>1331</v>
      </c>
      <c r="CB1097" s="279" t="s">
        <v>1245</v>
      </c>
      <c r="CC1097" s="279" t="s">
        <v>1248</v>
      </c>
      <c r="CD1097" s="1435" t="s">
        <v>3093</v>
      </c>
      <c r="CE1097" s="245"/>
      <c r="CF1097" s="245"/>
      <c r="CG1097" s="245"/>
    </row>
    <row r="1098" spans="1:85">
      <c r="A1098" s="265" t="s">
        <v>77</v>
      </c>
      <c r="B1098" s="2" t="s">
        <v>100</v>
      </c>
      <c r="C1098" s="2" t="s">
        <v>1344</v>
      </c>
      <c r="D1098" s="265" t="s">
        <v>3036</v>
      </c>
      <c r="E1098" s="265">
        <v>45741</v>
      </c>
      <c r="F1098" s="266" t="s">
        <v>567</v>
      </c>
      <c r="G1098" s="267">
        <v>41.54</v>
      </c>
      <c r="H1098" s="267"/>
      <c r="I1098" s="267"/>
      <c r="J1098" s="267"/>
      <c r="K1098" s="267"/>
      <c r="L1098" s="268"/>
      <c r="M1098" s="275"/>
      <c r="N1098" s="267">
        <v>3.8</v>
      </c>
      <c r="O1098" s="267">
        <v>10.36</v>
      </c>
      <c r="P1098" s="275"/>
      <c r="Q1098" s="269">
        <v>988</v>
      </c>
      <c r="R1098" s="270"/>
      <c r="S1098" s="270">
        <v>9.8680000000000003</v>
      </c>
      <c r="T1098" s="271">
        <v>8.02</v>
      </c>
      <c r="U1098" s="267"/>
      <c r="V1098" s="268"/>
      <c r="W1098" s="267"/>
      <c r="X1098" s="270"/>
      <c r="Y1098" s="274"/>
      <c r="Z1098" s="290"/>
      <c r="AA1098" s="274">
        <v>0</v>
      </c>
      <c r="AB1098" s="274"/>
      <c r="AC1098" s="274">
        <v>0</v>
      </c>
      <c r="AD1098" s="265"/>
      <c r="AE1098" s="274"/>
      <c r="AF1098" s="274"/>
      <c r="AG1098" s="275"/>
      <c r="AH1098" s="274"/>
      <c r="AI1098" s="274"/>
      <c r="AJ1098" s="275"/>
      <c r="AK1098" s="270"/>
      <c r="AL1098" s="274"/>
      <c r="AM1098" s="275"/>
      <c r="AN1098" s="274"/>
      <c r="AO1098" s="274"/>
      <c r="AP1098" s="274"/>
      <c r="AQ1098" s="277">
        <f t="shared" si="156"/>
        <v>3</v>
      </c>
      <c r="AR1098" s="275"/>
      <c r="AS1098" s="267"/>
      <c r="AT1098" s="273"/>
      <c r="AU1098" s="272"/>
      <c r="AV1098" s="267"/>
      <c r="AW1098" s="275"/>
      <c r="AX1098" s="294"/>
      <c r="AY1098" s="294">
        <v>24</v>
      </c>
      <c r="AZ1098" s="275"/>
      <c r="BA1098" s="268"/>
      <c r="BB1098" s="268"/>
      <c r="BC1098" s="268"/>
      <c r="BD1098" s="268"/>
      <c r="BE1098" s="267"/>
      <c r="BF1098" s="275"/>
      <c r="BG1098" s="275"/>
      <c r="BH1098" s="275"/>
      <c r="BI1098" s="275"/>
      <c r="BJ1098" s="278">
        <v>45741</v>
      </c>
      <c r="BK1098" s="279">
        <v>45741</v>
      </c>
      <c r="BL1098" s="431" t="s">
        <v>3037</v>
      </c>
      <c r="BM1098" s="272" t="s">
        <v>1964</v>
      </c>
      <c r="BN1098" s="422">
        <v>14</v>
      </c>
      <c r="BO1098" s="422">
        <v>9</v>
      </c>
      <c r="BP1098" s="303"/>
      <c r="BQ1098" s="293">
        <v>45737</v>
      </c>
      <c r="BR1098" s="284" t="s">
        <v>3038</v>
      </c>
      <c r="BS1098" s="280" t="s">
        <v>1798</v>
      </c>
      <c r="BT1098" s="273"/>
      <c r="BU1098" s="273"/>
      <c r="BV1098" s="273">
        <v>3</v>
      </c>
      <c r="BW1098" s="273">
        <v>2</v>
      </c>
      <c r="BX1098" s="273">
        <v>1</v>
      </c>
      <c r="BY1098" s="279" t="s">
        <v>1259</v>
      </c>
      <c r="BZ1098" s="267">
        <v>3.15</v>
      </c>
      <c r="CA1098" s="279" t="s">
        <v>1333</v>
      </c>
      <c r="CB1098" s="279" t="s">
        <v>1245</v>
      </c>
      <c r="CC1098" s="279" t="s">
        <v>3095</v>
      </c>
      <c r="CD1098" s="1435" t="s">
        <v>3094</v>
      </c>
      <c r="CE1098" s="245"/>
      <c r="CF1098" s="245"/>
      <c r="CG1098" s="245"/>
    </row>
    <row r="1099" spans="1:85">
      <c r="A1099" s="265" t="s">
        <v>77</v>
      </c>
      <c r="B1099" s="2" t="s">
        <v>100</v>
      </c>
      <c r="C1099" s="2" t="s">
        <v>1344</v>
      </c>
      <c r="D1099" s="265" t="s">
        <v>3039</v>
      </c>
      <c r="E1099" s="265">
        <v>45742</v>
      </c>
      <c r="F1099" s="266" t="s">
        <v>567</v>
      </c>
      <c r="G1099" s="267">
        <v>41.48</v>
      </c>
      <c r="H1099" s="267"/>
      <c r="I1099" s="267"/>
      <c r="J1099" s="267"/>
      <c r="K1099" s="267"/>
      <c r="L1099" s="268"/>
      <c r="M1099" s="275"/>
      <c r="N1099" s="267">
        <v>4.0199999999999996</v>
      </c>
      <c r="O1099" s="267">
        <v>11.36</v>
      </c>
      <c r="P1099" s="275"/>
      <c r="Q1099" s="269">
        <v>1002</v>
      </c>
      <c r="R1099" s="270"/>
      <c r="S1099" s="270">
        <v>9.8409999999999993</v>
      </c>
      <c r="T1099" s="271">
        <v>8.31</v>
      </c>
      <c r="U1099" s="267"/>
      <c r="V1099" s="268"/>
      <c r="W1099" s="267"/>
      <c r="X1099" s="270"/>
      <c r="Y1099" s="274"/>
      <c r="Z1099" s="290"/>
      <c r="AA1099" s="274">
        <v>0</v>
      </c>
      <c r="AB1099" s="274"/>
      <c r="AC1099" s="274">
        <v>0</v>
      </c>
      <c r="AD1099" s="265"/>
      <c r="AE1099" s="274"/>
      <c r="AF1099" s="274"/>
      <c r="AG1099" s="275"/>
      <c r="AH1099" s="274"/>
      <c r="AI1099" s="274"/>
      <c r="AJ1099" s="275"/>
      <c r="AK1099" s="270"/>
      <c r="AL1099" s="274"/>
      <c r="AM1099" s="275"/>
      <c r="AN1099" s="274"/>
      <c r="AO1099" s="274"/>
      <c r="AP1099" s="274"/>
      <c r="AQ1099" s="277">
        <f t="shared" si="156"/>
        <v>3</v>
      </c>
      <c r="AR1099" s="275"/>
      <c r="AS1099" s="267"/>
      <c r="AT1099" s="273"/>
      <c r="AU1099" s="272"/>
      <c r="AV1099" s="267"/>
      <c r="AW1099" s="275"/>
      <c r="AX1099" s="294"/>
      <c r="AY1099" s="294">
        <v>21</v>
      </c>
      <c r="AZ1099" s="275"/>
      <c r="BA1099" s="268"/>
      <c r="BB1099" s="268"/>
      <c r="BC1099" s="268"/>
      <c r="BD1099" s="268"/>
      <c r="BE1099" s="267"/>
      <c r="BF1099" s="275"/>
      <c r="BG1099" s="275"/>
      <c r="BH1099" s="275"/>
      <c r="BI1099" s="275"/>
      <c r="BJ1099" s="278">
        <v>45742</v>
      </c>
      <c r="BK1099" s="279">
        <v>45741</v>
      </c>
      <c r="BL1099" s="431" t="s">
        <v>3040</v>
      </c>
      <c r="BM1099" s="272" t="s">
        <v>1964</v>
      </c>
      <c r="BN1099" s="422">
        <v>13</v>
      </c>
      <c r="BO1099" s="422">
        <v>9</v>
      </c>
      <c r="BP1099" s="303"/>
      <c r="BQ1099" s="293">
        <v>45740</v>
      </c>
      <c r="BR1099" s="284" t="s">
        <v>2024</v>
      </c>
      <c r="BS1099" s="280" t="s">
        <v>1798</v>
      </c>
      <c r="BT1099" s="273"/>
      <c r="BU1099" s="273"/>
      <c r="BV1099" s="273">
        <v>3</v>
      </c>
      <c r="BW1099" s="273">
        <v>2</v>
      </c>
      <c r="BX1099" s="273">
        <v>1</v>
      </c>
      <c r="BY1099" s="279" t="s">
        <v>1259</v>
      </c>
      <c r="BZ1099" s="267">
        <v>7.2</v>
      </c>
      <c r="CA1099" s="279" t="s">
        <v>1362</v>
      </c>
      <c r="CB1099" s="279" t="s">
        <v>1245</v>
      </c>
      <c r="CC1099" s="279" t="s">
        <v>1268</v>
      </c>
      <c r="CD1099" s="1435" t="s">
        <v>3096</v>
      </c>
      <c r="CE1099" s="245"/>
      <c r="CF1099" s="245"/>
      <c r="CG1099" s="245"/>
    </row>
    <row r="1100" spans="1:85">
      <c r="A1100" s="265" t="s">
        <v>77</v>
      </c>
      <c r="B1100" s="2" t="s">
        <v>100</v>
      </c>
      <c r="C1100" s="2" t="s">
        <v>1344</v>
      </c>
      <c r="D1100" s="265" t="s">
        <v>3041</v>
      </c>
      <c r="E1100" s="265">
        <v>45743</v>
      </c>
      <c r="F1100" s="266" t="s">
        <v>567</v>
      </c>
      <c r="G1100" s="267">
        <v>41.43</v>
      </c>
      <c r="H1100" s="267"/>
      <c r="I1100" s="267"/>
      <c r="J1100" s="267"/>
      <c r="K1100" s="267"/>
      <c r="L1100" s="268"/>
      <c r="M1100" s="275"/>
      <c r="N1100" s="267">
        <v>3.88</v>
      </c>
      <c r="O1100" s="267">
        <v>10.54</v>
      </c>
      <c r="P1100" s="275"/>
      <c r="Q1100" s="269">
        <v>1035</v>
      </c>
      <c r="R1100" s="270"/>
      <c r="S1100" s="270">
        <v>9.8219999999999992</v>
      </c>
      <c r="T1100" s="271">
        <v>8.1199999999999992</v>
      </c>
      <c r="U1100" s="267"/>
      <c r="V1100" s="268"/>
      <c r="W1100" s="267"/>
      <c r="X1100" s="270"/>
      <c r="Y1100" s="274"/>
      <c r="Z1100" s="290"/>
      <c r="AA1100" s="274">
        <v>0</v>
      </c>
      <c r="AB1100" s="274"/>
      <c r="AC1100" s="274">
        <v>0</v>
      </c>
      <c r="AD1100" s="265"/>
      <c r="AE1100" s="274"/>
      <c r="AF1100" s="274"/>
      <c r="AG1100" s="275"/>
      <c r="AH1100" s="274"/>
      <c r="AI1100" s="274"/>
      <c r="AJ1100" s="275"/>
      <c r="AK1100" s="270"/>
      <c r="AL1100" s="274"/>
      <c r="AM1100" s="275"/>
      <c r="AN1100" s="274"/>
      <c r="AO1100" s="274"/>
      <c r="AP1100" s="274"/>
      <c r="AQ1100" s="277">
        <f t="shared" si="156"/>
        <v>3</v>
      </c>
      <c r="AR1100" s="275"/>
      <c r="AS1100" s="267"/>
      <c r="AT1100" s="273"/>
      <c r="AU1100" s="272"/>
      <c r="AV1100" s="267"/>
      <c r="AW1100" s="275"/>
      <c r="AX1100" s="294"/>
      <c r="AY1100" s="294">
        <v>25</v>
      </c>
      <c r="AZ1100" s="275"/>
      <c r="BA1100" s="268"/>
      <c r="BB1100" s="268"/>
      <c r="BC1100" s="268"/>
      <c r="BD1100" s="268"/>
      <c r="BE1100" s="267"/>
      <c r="BF1100" s="275"/>
      <c r="BG1100" s="275"/>
      <c r="BH1100" s="275"/>
      <c r="BI1100" s="275"/>
      <c r="BJ1100" s="278">
        <v>45743</v>
      </c>
      <c r="BK1100" s="279">
        <v>45743</v>
      </c>
      <c r="BL1100" s="431" t="s">
        <v>3042</v>
      </c>
      <c r="BM1100" s="272" t="s">
        <v>1964</v>
      </c>
      <c r="BN1100" s="422">
        <v>12</v>
      </c>
      <c r="BO1100" s="422">
        <v>9</v>
      </c>
      <c r="BP1100" s="303"/>
      <c r="BQ1100" s="293">
        <v>45741</v>
      </c>
      <c r="BR1100" s="284" t="s">
        <v>3043</v>
      </c>
      <c r="BS1100" s="280" t="str">
        <f>IF(_DBcomps[[#This Row],[Problem]]="","Yes","No")</f>
        <v>Yes</v>
      </c>
      <c r="BT1100" s="273"/>
      <c r="BU1100" s="273"/>
      <c r="BV1100" s="273">
        <v>3</v>
      </c>
      <c r="BW1100" s="273"/>
      <c r="BX1100" s="273">
        <v>1</v>
      </c>
      <c r="BY1100" s="279" t="s">
        <v>1259</v>
      </c>
      <c r="BZ1100" s="267"/>
      <c r="CA1100" s="279"/>
      <c r="CB1100" s="279"/>
      <c r="CC1100" s="279"/>
      <c r="CD1100" s="1435"/>
      <c r="CE1100" s="245"/>
      <c r="CF1100" s="245"/>
      <c r="CG1100" s="245"/>
    </row>
    <row r="1101" spans="1:85">
      <c r="A1101" s="265" t="s">
        <v>77</v>
      </c>
      <c r="B1101" s="2" t="s">
        <v>100</v>
      </c>
      <c r="C1101" s="2" t="s">
        <v>1344</v>
      </c>
      <c r="D1101" s="265" t="s">
        <v>3044</v>
      </c>
      <c r="E1101" s="265">
        <v>45743</v>
      </c>
      <c r="F1101" s="266" t="s">
        <v>567</v>
      </c>
      <c r="G1101" s="267">
        <v>41.35</v>
      </c>
      <c r="H1101" s="267"/>
      <c r="I1101" s="267"/>
      <c r="J1101" s="267"/>
      <c r="K1101" s="267"/>
      <c r="L1101" s="268"/>
      <c r="M1101" s="275"/>
      <c r="N1101" s="267">
        <v>3.83</v>
      </c>
      <c r="O1101" s="267">
        <v>10.39</v>
      </c>
      <c r="P1101" s="275"/>
      <c r="Q1101" s="269">
        <v>982</v>
      </c>
      <c r="R1101" s="270"/>
      <c r="S1101" s="270">
        <v>9.8770000000000007</v>
      </c>
      <c r="T1101" s="271">
        <v>8.06</v>
      </c>
      <c r="U1101" s="267"/>
      <c r="V1101" s="268"/>
      <c r="W1101" s="267"/>
      <c r="X1101" s="270"/>
      <c r="Y1101" s="274"/>
      <c r="Z1101" s="290"/>
      <c r="AA1101" s="274">
        <v>0</v>
      </c>
      <c r="AB1101" s="274"/>
      <c r="AC1101" s="274">
        <v>0</v>
      </c>
      <c r="AD1101" s="265"/>
      <c r="AE1101" s="274"/>
      <c r="AF1101" s="274"/>
      <c r="AG1101" s="275"/>
      <c r="AH1101" s="274"/>
      <c r="AI1101" s="274"/>
      <c r="AJ1101" s="275"/>
      <c r="AK1101" s="270"/>
      <c r="AL1101" s="274"/>
      <c r="AM1101" s="275"/>
      <c r="AN1101" s="274"/>
      <c r="AO1101" s="274"/>
      <c r="AP1101" s="274"/>
      <c r="AQ1101" s="277">
        <f t="shared" si="156"/>
        <v>3</v>
      </c>
      <c r="AR1101" s="275"/>
      <c r="AS1101" s="267"/>
      <c r="AT1101" s="273"/>
      <c r="AU1101" s="272"/>
      <c r="AV1101" s="267"/>
      <c r="AW1101" s="275"/>
      <c r="AX1101" s="294"/>
      <c r="AY1101" s="294">
        <v>21</v>
      </c>
      <c r="AZ1101" s="275"/>
      <c r="BA1101" s="268"/>
      <c r="BB1101" s="268"/>
      <c r="BC1101" s="268"/>
      <c r="BD1101" s="268"/>
      <c r="BE1101" s="267"/>
      <c r="BF1101" s="275"/>
      <c r="BG1101" s="275"/>
      <c r="BH1101" s="275"/>
      <c r="BI1101" s="275"/>
      <c r="BJ1101" s="278">
        <v>45743</v>
      </c>
      <c r="BK1101" s="279">
        <v>45743</v>
      </c>
      <c r="BL1101" s="431" t="s">
        <v>3045</v>
      </c>
      <c r="BM1101" s="272"/>
      <c r="BN1101" s="422">
        <v>4</v>
      </c>
      <c r="BO1101" s="422">
        <v>9</v>
      </c>
      <c r="BP1101" s="303"/>
      <c r="BQ1101" s="293">
        <v>45742</v>
      </c>
      <c r="BR1101" s="284" t="s">
        <v>3046</v>
      </c>
      <c r="BS1101" s="280" t="str">
        <f>IF(_DBcomps[[#This Row],[Problem]]="","Yes","No")</f>
        <v>Yes</v>
      </c>
      <c r="BT1101" s="273"/>
      <c r="BU1101" s="273"/>
      <c r="BV1101" s="273">
        <v>1</v>
      </c>
      <c r="BW1101" s="273"/>
      <c r="BX1101" s="273">
        <v>1</v>
      </c>
      <c r="BY1101" s="279" t="s">
        <v>1259</v>
      </c>
      <c r="BZ1101" s="267"/>
      <c r="CA1101" s="279"/>
      <c r="CB1101" s="279"/>
      <c r="CC1101" s="279"/>
      <c r="CD1101" s="1435"/>
      <c r="CE1101" s="245"/>
      <c r="CF1101" s="245"/>
      <c r="CG1101" s="245"/>
    </row>
    <row r="1102" spans="1:85">
      <c r="A1102" s="265" t="s">
        <v>77</v>
      </c>
      <c r="B1102" s="2" t="s">
        <v>100</v>
      </c>
      <c r="C1102" s="2" t="s">
        <v>1344</v>
      </c>
      <c r="D1102" s="265" t="s">
        <v>3089</v>
      </c>
      <c r="E1102" s="265">
        <v>45747</v>
      </c>
      <c r="F1102" s="266" t="s">
        <v>567</v>
      </c>
      <c r="G1102" s="267">
        <v>40.76</v>
      </c>
      <c r="H1102" s="267"/>
      <c r="I1102" s="267"/>
      <c r="J1102" s="267"/>
      <c r="K1102" s="267"/>
      <c r="L1102" s="268"/>
      <c r="M1102" s="275"/>
      <c r="N1102" s="267">
        <v>4.1500000000000004</v>
      </c>
      <c r="O1102" s="267">
        <v>11.54</v>
      </c>
      <c r="P1102" s="275"/>
      <c r="Q1102" s="269">
        <v>929</v>
      </c>
      <c r="R1102" s="270"/>
      <c r="S1102" s="270">
        <v>9.8529999999999998</v>
      </c>
      <c r="T1102" s="271">
        <v>6.67</v>
      </c>
      <c r="U1102" s="267"/>
      <c r="V1102" s="268"/>
      <c r="W1102" s="267"/>
      <c r="X1102" s="270"/>
      <c r="Y1102" s="274"/>
      <c r="Z1102" s="290"/>
      <c r="AA1102" s="274">
        <v>0</v>
      </c>
      <c r="AB1102" s="274"/>
      <c r="AC1102" s="274">
        <v>0</v>
      </c>
      <c r="AD1102" s="265"/>
      <c r="AE1102" s="274"/>
      <c r="AF1102" s="274"/>
      <c r="AG1102" s="275"/>
      <c r="AH1102" s="274"/>
      <c r="AI1102" s="274"/>
      <c r="AJ1102" s="275"/>
      <c r="AK1102" s="270"/>
      <c r="AL1102" s="274"/>
      <c r="AM1102" s="275"/>
      <c r="AN1102" s="274"/>
      <c r="AO1102" s="274"/>
      <c r="AP1102" s="274"/>
      <c r="AQ1102" s="277">
        <f t="shared" si="156"/>
        <v>3</v>
      </c>
      <c r="AR1102" s="275"/>
      <c r="AS1102" s="267"/>
      <c r="AT1102" s="273"/>
      <c r="AU1102" s="272"/>
      <c r="AV1102" s="267"/>
      <c r="AW1102" s="275"/>
      <c r="AX1102" s="294"/>
      <c r="AY1102" s="294">
        <v>22</v>
      </c>
      <c r="AZ1102" s="275"/>
      <c r="BA1102" s="268"/>
      <c r="BB1102" s="268"/>
      <c r="BC1102" s="268"/>
      <c r="BD1102" s="268"/>
      <c r="BE1102" s="267"/>
      <c r="BF1102" s="275"/>
      <c r="BG1102" s="275"/>
      <c r="BH1102" s="275"/>
      <c r="BI1102" s="275"/>
      <c r="BJ1102" s="278">
        <v>45747</v>
      </c>
      <c r="BK1102" s="279">
        <v>45747</v>
      </c>
      <c r="BL1102" s="431" t="s">
        <v>3047</v>
      </c>
      <c r="BM1102" s="272" t="s">
        <v>1964</v>
      </c>
      <c r="BN1102" s="422">
        <v>13</v>
      </c>
      <c r="BO1102" s="422">
        <v>9</v>
      </c>
      <c r="BP1102" s="303"/>
      <c r="BQ1102" s="293">
        <v>45742</v>
      </c>
      <c r="BR1102" s="284" t="s">
        <v>2741</v>
      </c>
      <c r="BS1102" s="280" t="s">
        <v>1798</v>
      </c>
      <c r="BT1102" s="273"/>
      <c r="BU1102" s="273"/>
      <c r="BV1102" s="273">
        <v>3</v>
      </c>
      <c r="BW1102" s="273">
        <v>1</v>
      </c>
      <c r="BX1102" s="273">
        <v>1</v>
      </c>
      <c r="BY1102" s="279" t="s">
        <v>1259</v>
      </c>
      <c r="BZ1102" s="267">
        <v>2</v>
      </c>
      <c r="CA1102" s="279" t="s">
        <v>1334</v>
      </c>
      <c r="CB1102" s="279" t="s">
        <v>1245</v>
      </c>
      <c r="CC1102" s="279" t="s">
        <v>1249</v>
      </c>
      <c r="CD1102" s="1435" t="s">
        <v>3097</v>
      </c>
      <c r="CE1102" s="245"/>
      <c r="CF1102" s="245"/>
      <c r="CG1102" s="245"/>
    </row>
    <row r="1103" spans="1:85">
      <c r="A1103" s="265" t="s">
        <v>77</v>
      </c>
      <c r="B1103" s="2" t="s">
        <v>100</v>
      </c>
      <c r="C1103" s="2" t="s">
        <v>1344</v>
      </c>
      <c r="D1103" s="265" t="s">
        <v>3098</v>
      </c>
      <c r="E1103" s="1091">
        <v>45747</v>
      </c>
      <c r="F1103" s="266" t="s">
        <v>567</v>
      </c>
      <c r="G1103" s="1093">
        <v>41.11</v>
      </c>
      <c r="H1103" s="1093"/>
      <c r="I1103" s="1093"/>
      <c r="J1103" s="1093"/>
      <c r="K1103" s="1093"/>
      <c r="L1103" s="1094"/>
      <c r="M1103" s="1095"/>
      <c r="N1103" s="1093">
        <v>4.0599999999999996</v>
      </c>
      <c r="O1103" s="1093">
        <v>11.13</v>
      </c>
      <c r="P1103" s="1095"/>
      <c r="Q1103" s="1097">
        <v>1090</v>
      </c>
      <c r="R1103" s="1100"/>
      <c r="S1103" s="1100">
        <v>9.8960000000000008</v>
      </c>
      <c r="T1103" s="1099">
        <v>8.34</v>
      </c>
      <c r="U1103" s="1093"/>
      <c r="V1103" s="1094"/>
      <c r="W1103" s="1093"/>
      <c r="X1103" s="1100"/>
      <c r="Y1103" s="1101"/>
      <c r="Z1103" s="1102"/>
      <c r="AA1103" s="1101">
        <v>0</v>
      </c>
      <c r="AB1103" s="1101"/>
      <c r="AC1103" s="1101">
        <v>0</v>
      </c>
      <c r="AD1103" s="1091"/>
      <c r="AE1103" s="1101"/>
      <c r="AF1103" s="1101"/>
      <c r="AG1103" s="1095"/>
      <c r="AH1103" s="1101"/>
      <c r="AI1103" s="1101"/>
      <c r="AJ1103" s="1095"/>
      <c r="AK1103" s="1100"/>
      <c r="AL1103" s="1101"/>
      <c r="AM1103" s="1095"/>
      <c r="AN1103" s="1101"/>
      <c r="AO1103" s="1101"/>
      <c r="AP1103" s="1101"/>
      <c r="AQ1103" s="1103">
        <f t="shared" ref="AQ1103:AQ1108" si="157">MONTH(E1103)</f>
        <v>3</v>
      </c>
      <c r="AR1103" s="1095"/>
      <c r="AS1103" s="1093"/>
      <c r="AT1103" s="1104"/>
      <c r="AU1103" s="1105"/>
      <c r="AV1103" s="1093"/>
      <c r="AW1103" s="1095"/>
      <c r="AX1103" s="1114"/>
      <c r="AY1103" s="1114">
        <v>20</v>
      </c>
      <c r="AZ1103" s="1095"/>
      <c r="BA1103" s="268"/>
      <c r="BB1103" s="1094"/>
      <c r="BC1103" s="1094"/>
      <c r="BD1103" s="1094"/>
      <c r="BE1103" s="1093"/>
      <c r="BF1103" s="1095"/>
      <c r="BG1103" s="1095"/>
      <c r="BH1103" s="1095"/>
      <c r="BI1103" s="1095"/>
      <c r="BJ1103" s="1106">
        <v>45747</v>
      </c>
      <c r="BK1103" s="1112">
        <v>45747</v>
      </c>
      <c r="BL1103" s="431" t="s">
        <v>3099</v>
      </c>
      <c r="BM1103" s="1105"/>
      <c r="BN1103" s="1108">
        <v>4</v>
      </c>
      <c r="BO1103" s="422">
        <v>9</v>
      </c>
      <c r="BP1103" s="1109"/>
      <c r="BQ1103" s="1110">
        <v>45744</v>
      </c>
      <c r="BR1103" s="1116">
        <v>2.1527777777777781E-2</v>
      </c>
      <c r="BS1103" s="1111" t="str">
        <f>IF(_DBcomps[[#This Row],[Problem]]="","Yes","No")</f>
        <v>Yes</v>
      </c>
      <c r="BT1103" s="273"/>
      <c r="BU1103" s="1104"/>
      <c r="BV1103" s="1104">
        <v>1</v>
      </c>
      <c r="BW1103" s="1104"/>
      <c r="BX1103" s="1104">
        <v>1</v>
      </c>
      <c r="BY1103" s="1112" t="s">
        <v>1259</v>
      </c>
      <c r="BZ1103" s="1093"/>
      <c r="CA1103" s="1112"/>
      <c r="CB1103" s="1112"/>
      <c r="CC1103" s="1112"/>
      <c r="CD1103" s="1440"/>
      <c r="CE1103" s="245"/>
      <c r="CF1103" s="245"/>
      <c r="CG1103" s="245"/>
    </row>
    <row r="1104" spans="1:85">
      <c r="A1104" s="265" t="s">
        <v>77</v>
      </c>
      <c r="B1104" s="2" t="s">
        <v>100</v>
      </c>
      <c r="C1104" s="2" t="s">
        <v>1344</v>
      </c>
      <c r="D1104" s="265" t="s">
        <v>3100</v>
      </c>
      <c r="E1104" s="1091">
        <v>45748</v>
      </c>
      <c r="F1104" s="266" t="s">
        <v>567</v>
      </c>
      <c r="G1104" s="1093">
        <v>41.39</v>
      </c>
      <c r="H1104" s="1093"/>
      <c r="I1104" s="1093"/>
      <c r="J1104" s="1093"/>
      <c r="K1104" s="1093"/>
      <c r="L1104" s="1094"/>
      <c r="M1104" s="1095"/>
      <c r="N1104" s="1093">
        <v>4.0599999999999996</v>
      </c>
      <c r="O1104" s="1093">
        <v>10.54</v>
      </c>
      <c r="P1104" s="1095"/>
      <c r="Q1104" s="1097">
        <v>1098</v>
      </c>
      <c r="R1104" s="1100"/>
      <c r="S1104" s="1100">
        <v>9.4215</v>
      </c>
      <c r="T1104" s="1099">
        <v>5.52</v>
      </c>
      <c r="U1104" s="1093"/>
      <c r="V1104" s="1094"/>
      <c r="W1104" s="1093"/>
      <c r="X1104" s="1100"/>
      <c r="Y1104" s="1101"/>
      <c r="Z1104" s="1102"/>
      <c r="AA1104" s="1101">
        <v>0</v>
      </c>
      <c r="AB1104" s="1101"/>
      <c r="AC1104" s="1101">
        <v>0</v>
      </c>
      <c r="AD1104" s="1091"/>
      <c r="AE1104" s="1101"/>
      <c r="AF1104" s="1101"/>
      <c r="AG1104" s="1095"/>
      <c r="AH1104" s="1101"/>
      <c r="AI1104" s="1101"/>
      <c r="AJ1104" s="1095"/>
      <c r="AK1104" s="1100"/>
      <c r="AL1104" s="1101"/>
      <c r="AM1104" s="1095"/>
      <c r="AN1104" s="1101"/>
      <c r="AO1104" s="1101"/>
      <c r="AP1104" s="1101"/>
      <c r="AQ1104" s="1103">
        <f t="shared" si="157"/>
        <v>4</v>
      </c>
      <c r="AR1104" s="1095"/>
      <c r="AS1104" s="1093"/>
      <c r="AT1104" s="1104"/>
      <c r="AU1104" s="1105"/>
      <c r="AV1104" s="1093"/>
      <c r="AW1104" s="1095"/>
      <c r="AX1104" s="1114"/>
      <c r="AY1104" s="1114">
        <v>22</v>
      </c>
      <c r="AZ1104" s="1095"/>
      <c r="BA1104" s="268"/>
      <c r="BB1104" s="1094"/>
      <c r="BC1104" s="1094"/>
      <c r="BD1104" s="1094"/>
      <c r="BE1104" s="1093"/>
      <c r="BF1104" s="1095"/>
      <c r="BG1104" s="1095"/>
      <c r="BH1104" s="1095"/>
      <c r="BI1104" s="1095"/>
      <c r="BJ1104" s="1106">
        <v>45749</v>
      </c>
      <c r="BK1104" s="1112">
        <v>45748</v>
      </c>
      <c r="BL1104" s="431" t="s">
        <v>3101</v>
      </c>
      <c r="BM1104" s="272" t="s">
        <v>1964</v>
      </c>
      <c r="BN1104" s="1108">
        <v>16</v>
      </c>
      <c r="BO1104" s="422">
        <v>9</v>
      </c>
      <c r="BP1104" s="1109"/>
      <c r="BQ1104" s="293">
        <v>45744</v>
      </c>
      <c r="BR1104" s="1116">
        <v>0.53125</v>
      </c>
      <c r="BS1104" s="280" t="s">
        <v>1798</v>
      </c>
      <c r="BT1104" s="273"/>
      <c r="BU1104" s="1104"/>
      <c r="BV1104" s="1104">
        <v>3</v>
      </c>
      <c r="BW1104" s="1104">
        <v>1</v>
      </c>
      <c r="BX1104" s="1104">
        <v>1</v>
      </c>
      <c r="BY1104" s="1112" t="s">
        <v>1259</v>
      </c>
      <c r="BZ1104" s="1093">
        <v>4</v>
      </c>
      <c r="CA1104" s="1112" t="s">
        <v>1334</v>
      </c>
      <c r="CB1104" s="1112" t="s">
        <v>1245</v>
      </c>
      <c r="CC1104" s="1112" t="s">
        <v>1249</v>
      </c>
      <c r="CD1104" s="1435" t="s">
        <v>3102</v>
      </c>
      <c r="CE1104" s="245"/>
      <c r="CF1104" s="245"/>
      <c r="CG1104" s="245"/>
    </row>
    <row r="1105" spans="1:85">
      <c r="A1105" s="265" t="s">
        <v>77</v>
      </c>
      <c r="B1105" s="2" t="s">
        <v>100</v>
      </c>
      <c r="C1105" s="2" t="s">
        <v>1344</v>
      </c>
      <c r="D1105" s="265" t="s">
        <v>3163</v>
      </c>
      <c r="E1105" s="265">
        <v>45749</v>
      </c>
      <c r="F1105" s="266" t="s">
        <v>567</v>
      </c>
      <c r="G1105" s="267">
        <v>41.58</v>
      </c>
      <c r="H1105" s="267"/>
      <c r="I1105" s="267"/>
      <c r="J1105" s="267"/>
      <c r="K1105" s="267"/>
      <c r="L1105" s="268"/>
      <c r="M1105" s="275"/>
      <c r="N1105" s="267">
        <v>3.86</v>
      </c>
      <c r="O1105" s="267">
        <v>11.29</v>
      </c>
      <c r="P1105" s="275"/>
      <c r="Q1105" s="269">
        <v>1020</v>
      </c>
      <c r="R1105" s="270"/>
      <c r="S1105" s="270">
        <v>9.8190000000000008</v>
      </c>
      <c r="T1105" s="271">
        <v>6.19</v>
      </c>
      <c r="U1105" s="267"/>
      <c r="V1105" s="268"/>
      <c r="W1105" s="267"/>
      <c r="X1105" s="270"/>
      <c r="Y1105" s="274"/>
      <c r="Z1105" s="290"/>
      <c r="AA1105" s="274">
        <v>0</v>
      </c>
      <c r="AB1105" s="274"/>
      <c r="AC1105" s="274">
        <v>0</v>
      </c>
      <c r="AD1105" s="265"/>
      <c r="AE1105" s="274"/>
      <c r="AF1105" s="274"/>
      <c r="AG1105" s="275"/>
      <c r="AH1105" s="274"/>
      <c r="AI1105" s="274"/>
      <c r="AJ1105" s="275"/>
      <c r="AK1105" s="270"/>
      <c r="AL1105" s="274"/>
      <c r="AM1105" s="275"/>
      <c r="AN1105" s="274"/>
      <c r="AO1105" s="274"/>
      <c r="AP1105" s="274"/>
      <c r="AQ1105" s="277">
        <f t="shared" si="157"/>
        <v>4</v>
      </c>
      <c r="AR1105" s="275"/>
      <c r="AS1105" s="267"/>
      <c r="AT1105" s="273"/>
      <c r="AU1105" s="272"/>
      <c r="AV1105" s="267"/>
      <c r="AW1105" s="275"/>
      <c r="AX1105" s="294"/>
      <c r="AY1105" s="294">
        <v>21</v>
      </c>
      <c r="AZ1105" s="275"/>
      <c r="BA1105" s="268"/>
      <c r="BB1105" s="268"/>
      <c r="BC1105" s="268"/>
      <c r="BD1105" s="268"/>
      <c r="BE1105" s="267"/>
      <c r="BF1105" s="275"/>
      <c r="BG1105" s="275"/>
      <c r="BH1105" s="275"/>
      <c r="BI1105" s="275"/>
      <c r="BJ1105" s="278">
        <v>45749</v>
      </c>
      <c r="BK1105" s="279">
        <v>45749</v>
      </c>
      <c r="BL1105" s="431" t="s">
        <v>3164</v>
      </c>
      <c r="BM1105" s="272" t="s">
        <v>1964</v>
      </c>
      <c r="BN1105" s="422">
        <v>10</v>
      </c>
      <c r="BO1105" s="422">
        <v>9</v>
      </c>
      <c r="BP1105" s="303"/>
      <c r="BQ1105" s="293">
        <v>45747</v>
      </c>
      <c r="BR1105" s="284" t="s">
        <v>3165</v>
      </c>
      <c r="BS1105" s="280" t="str">
        <f>IF(_DBcomps[[#This Row],[Problem]]="","Yes","No")</f>
        <v>Yes</v>
      </c>
      <c r="BT1105" s="273"/>
      <c r="BU1105" s="273"/>
      <c r="BV1105" s="273">
        <v>3</v>
      </c>
      <c r="BW1105" s="273"/>
      <c r="BX1105" s="273">
        <v>1</v>
      </c>
      <c r="BY1105" s="279" t="s">
        <v>1259</v>
      </c>
      <c r="BZ1105" s="267"/>
      <c r="CA1105" s="279"/>
      <c r="CB1105" s="279"/>
      <c r="CC1105" s="279"/>
      <c r="CD1105" s="1435"/>
      <c r="CE1105" s="245"/>
      <c r="CF1105" s="245"/>
      <c r="CG1105" s="245"/>
    </row>
    <row r="1106" spans="1:85">
      <c r="A1106" s="265" t="s">
        <v>77</v>
      </c>
      <c r="B1106" s="2" t="s">
        <v>100</v>
      </c>
      <c r="C1106" s="2" t="s">
        <v>1344</v>
      </c>
      <c r="D1106" s="265" t="s">
        <v>3166</v>
      </c>
      <c r="E1106" s="265">
        <v>45750</v>
      </c>
      <c r="F1106" s="266" t="s">
        <v>567</v>
      </c>
      <c r="G1106" s="267">
        <v>41.4</v>
      </c>
      <c r="H1106" s="267"/>
      <c r="I1106" s="267"/>
      <c r="J1106" s="267"/>
      <c r="K1106" s="267"/>
      <c r="L1106" s="268"/>
      <c r="M1106" s="275"/>
      <c r="N1106" s="267">
        <v>4.04</v>
      </c>
      <c r="O1106" s="267">
        <v>11.5</v>
      </c>
      <c r="P1106" s="275"/>
      <c r="Q1106" s="269">
        <v>1000</v>
      </c>
      <c r="R1106" s="270"/>
      <c r="S1106" s="270">
        <v>9.8330000000000002</v>
      </c>
      <c r="T1106" s="271">
        <v>6.32</v>
      </c>
      <c r="U1106" s="267"/>
      <c r="V1106" s="268"/>
      <c r="W1106" s="267"/>
      <c r="X1106" s="270"/>
      <c r="Y1106" s="274"/>
      <c r="Z1106" s="290"/>
      <c r="AA1106" s="274">
        <v>0</v>
      </c>
      <c r="AB1106" s="274"/>
      <c r="AC1106" s="274">
        <v>0</v>
      </c>
      <c r="AD1106" s="265"/>
      <c r="AE1106" s="274"/>
      <c r="AF1106" s="274"/>
      <c r="AG1106" s="275"/>
      <c r="AH1106" s="274"/>
      <c r="AI1106" s="274"/>
      <c r="AJ1106" s="275"/>
      <c r="AK1106" s="270"/>
      <c r="AL1106" s="274"/>
      <c r="AM1106" s="275"/>
      <c r="AN1106" s="274"/>
      <c r="AO1106" s="274"/>
      <c r="AP1106" s="274"/>
      <c r="AQ1106" s="277">
        <f t="shared" si="157"/>
        <v>4</v>
      </c>
      <c r="AR1106" s="275"/>
      <c r="AS1106" s="267"/>
      <c r="AT1106" s="273"/>
      <c r="AU1106" s="272"/>
      <c r="AV1106" s="267"/>
      <c r="AW1106" s="275"/>
      <c r="AX1106" s="294"/>
      <c r="AY1106" s="294">
        <v>21</v>
      </c>
      <c r="AZ1106" s="275"/>
      <c r="BA1106" s="268"/>
      <c r="BB1106" s="268"/>
      <c r="BC1106" s="268"/>
      <c r="BD1106" s="268"/>
      <c r="BE1106" s="267"/>
      <c r="BF1106" s="275"/>
      <c r="BG1106" s="275"/>
      <c r="BH1106" s="275"/>
      <c r="BI1106" s="275"/>
      <c r="BJ1106" s="278">
        <v>45750</v>
      </c>
      <c r="BK1106" s="279">
        <v>45750</v>
      </c>
      <c r="BL1106" s="431" t="s">
        <v>3167</v>
      </c>
      <c r="BM1106" s="272" t="s">
        <v>1964</v>
      </c>
      <c r="BN1106" s="422">
        <v>14</v>
      </c>
      <c r="BO1106" s="422">
        <v>9</v>
      </c>
      <c r="BP1106" s="303"/>
      <c r="BQ1106" s="293">
        <v>45748</v>
      </c>
      <c r="BR1106" s="284">
        <v>0.64930555555555558</v>
      </c>
      <c r="BS1106" s="280" t="str">
        <f>IF(_DBcomps[[#This Row],[Problem]]="","Yes","No")</f>
        <v>Yes</v>
      </c>
      <c r="BT1106" s="273"/>
      <c r="BU1106" s="273"/>
      <c r="BV1106" s="273">
        <v>3</v>
      </c>
      <c r="BW1106" s="273"/>
      <c r="BX1106" s="273">
        <v>1</v>
      </c>
      <c r="BY1106" s="279" t="s">
        <v>1259</v>
      </c>
      <c r="BZ1106" s="267"/>
      <c r="CA1106" s="279"/>
      <c r="CB1106" s="279"/>
      <c r="CC1106" s="279"/>
      <c r="CD1106" s="1435"/>
      <c r="CE1106" s="245"/>
      <c r="CF1106" s="245"/>
      <c r="CG1106" s="245"/>
    </row>
    <row r="1107" spans="1:85">
      <c r="A1107" s="265" t="s">
        <v>77</v>
      </c>
      <c r="B1107" s="2" t="s">
        <v>100</v>
      </c>
      <c r="C1107" s="2" t="s">
        <v>1344</v>
      </c>
      <c r="D1107" s="265" t="s">
        <v>3168</v>
      </c>
      <c r="E1107" s="265">
        <v>45751</v>
      </c>
      <c r="F1107" s="266" t="s">
        <v>567</v>
      </c>
      <c r="G1107" s="267">
        <v>41.63</v>
      </c>
      <c r="H1107" s="267"/>
      <c r="I1107" s="267"/>
      <c r="J1107" s="267"/>
      <c r="K1107" s="267"/>
      <c r="L1107" s="268"/>
      <c r="M1107" s="275"/>
      <c r="N1107" s="267">
        <v>4.2</v>
      </c>
      <c r="O1107" s="267">
        <v>11.43</v>
      </c>
      <c r="P1107" s="275"/>
      <c r="Q1107" s="269">
        <v>1051</v>
      </c>
      <c r="R1107" s="270"/>
      <c r="S1107" s="270">
        <v>9.8729999999999993</v>
      </c>
      <c r="T1107" s="271">
        <v>6.61</v>
      </c>
      <c r="U1107" s="267"/>
      <c r="V1107" s="268"/>
      <c r="W1107" s="267"/>
      <c r="X1107" s="270"/>
      <c r="Y1107" s="274"/>
      <c r="Z1107" s="290"/>
      <c r="AA1107" s="274">
        <v>0</v>
      </c>
      <c r="AB1107" s="274"/>
      <c r="AC1107" s="274">
        <v>0</v>
      </c>
      <c r="AD1107" s="265"/>
      <c r="AE1107" s="274"/>
      <c r="AF1107" s="274"/>
      <c r="AG1107" s="275"/>
      <c r="AH1107" s="274"/>
      <c r="AI1107" s="274"/>
      <c r="AJ1107" s="275"/>
      <c r="AK1107" s="270"/>
      <c r="AL1107" s="274"/>
      <c r="AM1107" s="275"/>
      <c r="AN1107" s="274"/>
      <c r="AO1107" s="274"/>
      <c r="AP1107" s="274"/>
      <c r="AQ1107" s="277">
        <f t="shared" si="157"/>
        <v>4</v>
      </c>
      <c r="AR1107" s="275"/>
      <c r="AS1107" s="267"/>
      <c r="AT1107" s="273"/>
      <c r="AU1107" s="272"/>
      <c r="AV1107" s="267"/>
      <c r="AW1107" s="275"/>
      <c r="AX1107" s="294"/>
      <c r="AY1107" s="294">
        <v>30</v>
      </c>
      <c r="AZ1107" s="275"/>
      <c r="BA1107" s="268"/>
      <c r="BB1107" s="268"/>
      <c r="BC1107" s="268"/>
      <c r="BD1107" s="268"/>
      <c r="BE1107" s="267"/>
      <c r="BF1107" s="275"/>
      <c r="BG1107" s="275"/>
      <c r="BH1107" s="275"/>
      <c r="BI1107" s="275"/>
      <c r="BJ1107" s="278">
        <v>45751</v>
      </c>
      <c r="BK1107" s="279">
        <v>45751</v>
      </c>
      <c r="BL1107" s="431" t="s">
        <v>3169</v>
      </c>
      <c r="BM1107" s="272" t="s">
        <v>1964</v>
      </c>
      <c r="BN1107" s="422">
        <v>10</v>
      </c>
      <c r="BO1107" s="422">
        <v>9</v>
      </c>
      <c r="BP1107" s="303"/>
      <c r="BQ1107" s="293">
        <v>45749</v>
      </c>
      <c r="BR1107" s="284">
        <v>0.52083333333333337</v>
      </c>
      <c r="BS1107" s="280" t="str">
        <f>IF(_DBcomps[[#This Row],[Problem]]="","Yes","No")</f>
        <v>Yes</v>
      </c>
      <c r="BT1107" s="273"/>
      <c r="BU1107" s="273"/>
      <c r="BV1107" s="273">
        <v>3</v>
      </c>
      <c r="BW1107" s="273"/>
      <c r="BX1107" s="273">
        <v>1</v>
      </c>
      <c r="BY1107" s="279" t="s">
        <v>1259</v>
      </c>
      <c r="BZ1107" s="267"/>
      <c r="CA1107" s="279"/>
      <c r="CB1107" s="279"/>
      <c r="CC1107" s="279"/>
      <c r="CD1107" s="1435"/>
      <c r="CE1107" s="245"/>
      <c r="CF1107" s="245"/>
      <c r="CG1107" s="245"/>
    </row>
    <row r="1108" spans="1:85">
      <c r="A1108" s="265" t="s">
        <v>77</v>
      </c>
      <c r="B1108" s="2" t="s">
        <v>100</v>
      </c>
      <c r="C1108" s="2" t="s">
        <v>1344</v>
      </c>
      <c r="D1108" s="265" t="s">
        <v>3170</v>
      </c>
      <c r="E1108" s="1091">
        <v>45754</v>
      </c>
      <c r="F1108" s="266" t="s">
        <v>567</v>
      </c>
      <c r="G1108" s="1093">
        <v>41.58</v>
      </c>
      <c r="H1108" s="1093"/>
      <c r="I1108" s="1093"/>
      <c r="J1108" s="1093"/>
      <c r="K1108" s="1093"/>
      <c r="L1108" s="1094"/>
      <c r="M1108" s="1095"/>
      <c r="N1108" s="1093">
        <v>4.2699999999999996</v>
      </c>
      <c r="O1108" s="1093">
        <v>11.55</v>
      </c>
      <c r="P1108" s="1095"/>
      <c r="Q1108" s="1097">
        <v>1036</v>
      </c>
      <c r="R1108" s="1100"/>
      <c r="S1108" s="1100">
        <v>9.8770000000000007</v>
      </c>
      <c r="T1108" s="1099">
        <v>8</v>
      </c>
      <c r="U1108" s="1093"/>
      <c r="V1108" s="1094"/>
      <c r="W1108" s="1093"/>
      <c r="X1108" s="1100"/>
      <c r="Y1108" s="1101"/>
      <c r="Z1108" s="1102"/>
      <c r="AA1108" s="1101">
        <v>0</v>
      </c>
      <c r="AB1108" s="1101"/>
      <c r="AC1108" s="1101">
        <v>0</v>
      </c>
      <c r="AD1108" s="1091"/>
      <c r="AE1108" s="1101"/>
      <c r="AF1108" s="1101"/>
      <c r="AG1108" s="1095"/>
      <c r="AH1108" s="1101"/>
      <c r="AI1108" s="1101"/>
      <c r="AJ1108" s="1095"/>
      <c r="AK1108" s="1100"/>
      <c r="AL1108" s="1101"/>
      <c r="AM1108" s="1095"/>
      <c r="AN1108" s="1101"/>
      <c r="AO1108" s="1101"/>
      <c r="AP1108" s="1101"/>
      <c r="AQ1108" s="1103">
        <f t="shared" si="157"/>
        <v>4</v>
      </c>
      <c r="AR1108" s="1095"/>
      <c r="AS1108" s="1093"/>
      <c r="AT1108" s="1104"/>
      <c r="AU1108" s="1105"/>
      <c r="AV1108" s="1093"/>
      <c r="AW1108" s="1095"/>
      <c r="AX1108" s="1114"/>
      <c r="AY1108" s="1114">
        <v>24</v>
      </c>
      <c r="AZ1108" s="1095"/>
      <c r="BA1108" s="268"/>
      <c r="BB1108" s="1094"/>
      <c r="BC1108" s="1094"/>
      <c r="BD1108" s="1094"/>
      <c r="BE1108" s="1093"/>
      <c r="BF1108" s="1095"/>
      <c r="BG1108" s="1095"/>
      <c r="BH1108" s="1095"/>
      <c r="BI1108" s="1095"/>
      <c r="BJ1108" s="1106">
        <v>45754</v>
      </c>
      <c r="BK1108" s="1112">
        <v>45754</v>
      </c>
      <c r="BL1108" s="431" t="s">
        <v>3171</v>
      </c>
      <c r="BM1108" s="272" t="s">
        <v>1964</v>
      </c>
      <c r="BN1108" s="1108">
        <v>14</v>
      </c>
      <c r="BO1108" s="422">
        <v>9</v>
      </c>
      <c r="BP1108" s="1109"/>
      <c r="BQ1108" s="1110">
        <v>45750</v>
      </c>
      <c r="BR1108" s="1116">
        <v>0.42708333333333331</v>
      </c>
      <c r="BS1108" s="280" t="s">
        <v>1473</v>
      </c>
      <c r="BT1108" s="273"/>
      <c r="BU1108" s="1104"/>
      <c r="BV1108" s="1104">
        <v>3</v>
      </c>
      <c r="BW1108" s="1104">
        <v>1</v>
      </c>
      <c r="BX1108" s="1104">
        <v>1</v>
      </c>
      <c r="BY1108" s="1112" t="s">
        <v>1259</v>
      </c>
      <c r="BZ1108" s="1093">
        <v>2.1</v>
      </c>
      <c r="CA1108" s="1112" t="s">
        <v>1334</v>
      </c>
      <c r="CB1108" s="1112" t="s">
        <v>1245</v>
      </c>
      <c r="CC1108" s="1112" t="s">
        <v>1249</v>
      </c>
      <c r="CD1108" s="1435" t="s">
        <v>3172</v>
      </c>
      <c r="CE1108" s="245"/>
      <c r="CF1108" s="245"/>
      <c r="CG1108" s="245"/>
    </row>
    <row r="1109" spans="1:85">
      <c r="A1109" s="265" t="s">
        <v>77</v>
      </c>
      <c r="B1109" s="2" t="s">
        <v>100</v>
      </c>
      <c r="C1109" s="2" t="s">
        <v>1344</v>
      </c>
      <c r="D1109" s="265" t="s">
        <v>3289</v>
      </c>
      <c r="E1109" s="265">
        <v>45757</v>
      </c>
      <c r="F1109" s="266" t="s">
        <v>567</v>
      </c>
      <c r="G1109" s="267">
        <v>41.34</v>
      </c>
      <c r="H1109" s="267"/>
      <c r="I1109" s="267"/>
      <c r="J1109" s="267"/>
      <c r="K1109" s="267"/>
      <c r="L1109" s="268"/>
      <c r="M1109" s="275"/>
      <c r="N1109" s="267">
        <v>4.09</v>
      </c>
      <c r="O1109" s="267">
        <v>11.4</v>
      </c>
      <c r="P1109" s="275"/>
      <c r="Q1109" s="269">
        <v>1080</v>
      </c>
      <c r="R1109" s="270"/>
      <c r="S1109" s="270">
        <v>9.8260000000000005</v>
      </c>
      <c r="T1109" s="271">
        <v>8.1999999999999993</v>
      </c>
      <c r="U1109" s="267"/>
      <c r="V1109" s="268"/>
      <c r="W1109" s="267"/>
      <c r="X1109" s="270"/>
      <c r="Y1109" s="274"/>
      <c r="Z1109" s="290"/>
      <c r="AA1109" s="274">
        <v>0</v>
      </c>
      <c r="AB1109" s="274"/>
      <c r="AC1109" s="274">
        <v>0</v>
      </c>
      <c r="AD1109" s="265"/>
      <c r="AE1109" s="274"/>
      <c r="AF1109" s="274"/>
      <c r="AG1109" s="275"/>
      <c r="AH1109" s="274"/>
      <c r="AI1109" s="274"/>
      <c r="AJ1109" s="275"/>
      <c r="AK1109" s="270"/>
      <c r="AL1109" s="274"/>
      <c r="AM1109" s="275"/>
      <c r="AN1109" s="274"/>
      <c r="AO1109" s="274"/>
      <c r="AP1109" s="274"/>
      <c r="AQ1109" s="277">
        <f t="shared" ref="AQ1109:AQ1114" si="158">MONTH(E1109)</f>
        <v>4</v>
      </c>
      <c r="AR1109" s="275"/>
      <c r="AS1109" s="267"/>
      <c r="AT1109" s="273"/>
      <c r="AU1109" s="272"/>
      <c r="AV1109" s="267"/>
      <c r="AW1109" s="275"/>
      <c r="AX1109" s="294"/>
      <c r="AY1109" s="294">
        <v>24</v>
      </c>
      <c r="AZ1109" s="275"/>
      <c r="BA1109" s="268"/>
      <c r="BB1109" s="268"/>
      <c r="BC1109" s="268"/>
      <c r="BD1109" s="268"/>
      <c r="BE1109" s="267"/>
      <c r="BF1109" s="275"/>
      <c r="BG1109" s="275"/>
      <c r="BH1109" s="275"/>
      <c r="BI1109" s="275"/>
      <c r="BJ1109" s="278">
        <v>45757</v>
      </c>
      <c r="BK1109" s="279">
        <v>45757</v>
      </c>
      <c r="BL1109" s="431" t="s">
        <v>3290</v>
      </c>
      <c r="BM1109" s="272" t="s">
        <v>1964</v>
      </c>
      <c r="BN1109" s="422">
        <v>14</v>
      </c>
      <c r="BO1109" s="422">
        <v>9</v>
      </c>
      <c r="BP1109" s="303"/>
      <c r="BQ1109" s="293" t="s">
        <v>3291</v>
      </c>
      <c r="BR1109" s="284">
        <v>0.98611111111111116</v>
      </c>
      <c r="BS1109" s="280" t="str">
        <f>IF(_DBcomps[[#This Row],[Problem]]="","Yes","No")</f>
        <v>Yes</v>
      </c>
      <c r="BT1109" s="273"/>
      <c r="BU1109" s="273"/>
      <c r="BV1109" s="273">
        <v>3</v>
      </c>
      <c r="BW1109" s="273"/>
      <c r="BX1109" s="273">
        <v>1</v>
      </c>
      <c r="BY1109" s="279" t="s">
        <v>1259</v>
      </c>
      <c r="BZ1109" s="267"/>
      <c r="CA1109" s="279"/>
      <c r="CB1109" s="279"/>
      <c r="CC1109" s="279"/>
      <c r="CD1109" s="1435"/>
      <c r="CE1109" s="245"/>
      <c r="CF1109" s="245"/>
      <c r="CG1109" s="245"/>
    </row>
    <row r="1110" spans="1:85">
      <c r="A1110" s="265" t="s">
        <v>77</v>
      </c>
      <c r="B1110" s="2" t="s">
        <v>100</v>
      </c>
      <c r="C1110" s="2" t="s">
        <v>1344</v>
      </c>
      <c r="D1110" s="265" t="s">
        <v>3394</v>
      </c>
      <c r="E1110" s="1151">
        <v>45761</v>
      </c>
      <c r="F1110" s="266" t="s">
        <v>567</v>
      </c>
      <c r="G1110" s="1153">
        <v>41.64</v>
      </c>
      <c r="H1110" s="1153"/>
      <c r="I1110" s="1153"/>
      <c r="J1110" s="1153"/>
      <c r="K1110" s="1153"/>
      <c r="L1110" s="1154"/>
      <c r="M1110" s="1155"/>
      <c r="N1110" s="1153">
        <v>4.21</v>
      </c>
      <c r="O1110" s="1153">
        <v>11.63</v>
      </c>
      <c r="P1110" s="1155"/>
      <c r="Q1110" s="1156">
        <v>968</v>
      </c>
      <c r="R1110" s="1157"/>
      <c r="S1110" s="1157">
        <v>9.81</v>
      </c>
      <c r="T1110" s="1176">
        <v>8.34</v>
      </c>
      <c r="U1110" s="1153"/>
      <c r="V1110" s="1154"/>
      <c r="W1110" s="1153"/>
      <c r="X1110" s="1157"/>
      <c r="Y1110" s="1159"/>
      <c r="Z1110" s="1160"/>
      <c r="AA1110" s="1159">
        <v>0</v>
      </c>
      <c r="AB1110" s="1159"/>
      <c r="AC1110" s="1159">
        <v>0</v>
      </c>
      <c r="AD1110" s="1151"/>
      <c r="AE1110" s="1159"/>
      <c r="AF1110" s="1159"/>
      <c r="AG1110" s="1155"/>
      <c r="AH1110" s="1159"/>
      <c r="AI1110" s="1159"/>
      <c r="AJ1110" s="1155"/>
      <c r="AK1110" s="1157"/>
      <c r="AL1110" s="1159"/>
      <c r="AM1110" s="1155"/>
      <c r="AN1110" s="1159"/>
      <c r="AO1110" s="1159"/>
      <c r="AP1110" s="1159"/>
      <c r="AQ1110" s="1161">
        <f t="shared" si="158"/>
        <v>4</v>
      </c>
      <c r="AR1110" s="1155"/>
      <c r="AS1110" s="1153"/>
      <c r="AT1110" s="1162"/>
      <c r="AU1110" s="1163"/>
      <c r="AV1110" s="1153"/>
      <c r="AW1110" s="1155"/>
      <c r="AX1110" s="1164"/>
      <c r="AY1110" s="1164">
        <v>32</v>
      </c>
      <c r="AZ1110" s="1155"/>
      <c r="BA1110" s="268"/>
      <c r="BB1110" s="1154"/>
      <c r="BC1110" s="1154"/>
      <c r="BD1110" s="1154"/>
      <c r="BE1110" s="1153"/>
      <c r="BF1110" s="1155"/>
      <c r="BG1110" s="1155"/>
      <c r="BH1110" s="1155"/>
      <c r="BI1110" s="1155"/>
      <c r="BJ1110" s="1165">
        <v>45761</v>
      </c>
      <c r="BK1110" s="1166">
        <v>45761</v>
      </c>
      <c r="BL1110" s="431" t="s">
        <v>3395</v>
      </c>
      <c r="BM1110" s="1163"/>
      <c r="BN1110" s="1167">
        <v>22</v>
      </c>
      <c r="BO1110" s="422">
        <v>9</v>
      </c>
      <c r="BP1110" s="1168"/>
      <c r="BQ1110" s="1169">
        <v>45759</v>
      </c>
      <c r="BR1110" s="284" t="s">
        <v>3396</v>
      </c>
      <c r="BS1110" s="280" t="s">
        <v>1798</v>
      </c>
      <c r="BT1110" s="273"/>
      <c r="BU1110" s="1162"/>
      <c r="BV1110" s="1162">
        <v>3</v>
      </c>
      <c r="BW1110" s="1162">
        <v>1</v>
      </c>
      <c r="BX1110" s="1162">
        <v>1</v>
      </c>
      <c r="BY1110" s="1166" t="s">
        <v>1259</v>
      </c>
      <c r="BZ1110" s="1153">
        <v>5</v>
      </c>
      <c r="CA1110" s="1166" t="s">
        <v>1335</v>
      </c>
      <c r="CB1110" s="1166" t="s">
        <v>1245</v>
      </c>
      <c r="CC1110" s="1166" t="s">
        <v>1255</v>
      </c>
      <c r="CD1110" s="1435" t="s">
        <v>3397</v>
      </c>
      <c r="CE1110" s="245"/>
      <c r="CF1110" s="245"/>
      <c r="CG1110" s="245"/>
    </row>
    <row r="1111" spans="1:85">
      <c r="A1111" s="265" t="s">
        <v>77</v>
      </c>
      <c r="B1111" s="2" t="s">
        <v>100</v>
      </c>
      <c r="C1111" s="2" t="s">
        <v>1344</v>
      </c>
      <c r="D1111" s="265" t="s">
        <v>3458</v>
      </c>
      <c r="E1111" s="265">
        <v>45761</v>
      </c>
      <c r="F1111" s="266" t="s">
        <v>567</v>
      </c>
      <c r="G1111" s="267">
        <v>41.72</v>
      </c>
      <c r="H1111" s="267"/>
      <c r="I1111" s="267"/>
      <c r="J1111" s="267"/>
      <c r="K1111" s="267"/>
      <c r="L1111" s="268"/>
      <c r="M1111" s="275"/>
      <c r="N1111" s="267">
        <v>4.17</v>
      </c>
      <c r="O1111" s="267">
        <v>11.85</v>
      </c>
      <c r="P1111" s="275"/>
      <c r="Q1111" s="269">
        <v>1030</v>
      </c>
      <c r="R1111" s="270"/>
      <c r="S1111" s="270">
        <v>9.843</v>
      </c>
      <c r="T1111" s="271">
        <v>8.2100000000000009</v>
      </c>
      <c r="U1111" s="267"/>
      <c r="V1111" s="268"/>
      <c r="W1111" s="267"/>
      <c r="X1111" s="270"/>
      <c r="Y1111" s="274"/>
      <c r="Z1111" s="290"/>
      <c r="AA1111" s="274">
        <v>0</v>
      </c>
      <c r="AB1111" s="274"/>
      <c r="AC1111" s="274">
        <v>0</v>
      </c>
      <c r="AD1111" s="265"/>
      <c r="AE1111" s="274"/>
      <c r="AF1111" s="274"/>
      <c r="AG1111" s="275"/>
      <c r="AH1111" s="274"/>
      <c r="AI1111" s="274"/>
      <c r="AJ1111" s="275"/>
      <c r="AK1111" s="270"/>
      <c r="AL1111" s="274"/>
      <c r="AM1111" s="275"/>
      <c r="AN1111" s="274"/>
      <c r="AO1111" s="274"/>
      <c r="AP1111" s="274"/>
      <c r="AQ1111" s="277">
        <f t="shared" si="158"/>
        <v>4</v>
      </c>
      <c r="AR1111" s="275"/>
      <c r="AS1111" s="267"/>
      <c r="AT1111" s="273"/>
      <c r="AU1111" s="272"/>
      <c r="AV1111" s="267"/>
      <c r="AW1111" s="275"/>
      <c r="AX1111" s="294"/>
      <c r="AY1111" s="294">
        <v>23</v>
      </c>
      <c r="AZ1111" s="275"/>
      <c r="BA1111" s="268"/>
      <c r="BB1111" s="268"/>
      <c r="BC1111" s="268"/>
      <c r="BD1111" s="268"/>
      <c r="BE1111" s="267"/>
      <c r="BF1111" s="275"/>
      <c r="BG1111" s="275"/>
      <c r="BH1111" s="275"/>
      <c r="BI1111" s="275"/>
      <c r="BJ1111" s="278">
        <v>45761</v>
      </c>
      <c r="BK1111" s="279">
        <v>45761</v>
      </c>
      <c r="BL1111" s="431" t="s">
        <v>3459</v>
      </c>
      <c r="BM1111" s="272"/>
      <c r="BN1111" s="422">
        <v>7</v>
      </c>
      <c r="BO1111" s="422">
        <v>9</v>
      </c>
      <c r="BP1111" s="303"/>
      <c r="BQ1111" s="293">
        <v>45758</v>
      </c>
      <c r="BR1111" s="284">
        <v>0.41666666666666669</v>
      </c>
      <c r="BS1111" s="280" t="str">
        <f>IF(_DBcomps[[#This Row],[Problem]]="","Yes","No")</f>
        <v>Yes</v>
      </c>
      <c r="BT1111" s="273"/>
      <c r="BU1111" s="273"/>
      <c r="BV1111" s="273">
        <v>1</v>
      </c>
      <c r="BW1111" s="273"/>
      <c r="BX1111" s="273">
        <v>1</v>
      </c>
      <c r="BY1111" s="279" t="s">
        <v>1259</v>
      </c>
      <c r="BZ1111" s="267"/>
      <c r="CA1111" s="279"/>
      <c r="CB1111" s="279"/>
      <c r="CC1111" s="279"/>
      <c r="CD1111" s="1435"/>
      <c r="CE1111" s="245"/>
      <c r="CF1111" s="245"/>
      <c r="CG1111" s="245"/>
    </row>
    <row r="1112" spans="1:85">
      <c r="A1112" s="265" t="s">
        <v>77</v>
      </c>
      <c r="B1112" s="2" t="s">
        <v>100</v>
      </c>
      <c r="C1112" s="2" t="s">
        <v>1344</v>
      </c>
      <c r="D1112" s="265" t="s">
        <v>3460</v>
      </c>
      <c r="E1112" s="265">
        <v>45762</v>
      </c>
      <c r="F1112" s="266" t="s">
        <v>567</v>
      </c>
      <c r="G1112" s="267">
        <v>40.67</v>
      </c>
      <c r="H1112" s="267"/>
      <c r="I1112" s="267"/>
      <c r="J1112" s="267"/>
      <c r="K1112" s="267"/>
      <c r="L1112" s="268"/>
      <c r="M1112" s="275"/>
      <c r="N1112" s="267">
        <v>3.67</v>
      </c>
      <c r="O1112" s="267">
        <v>10.26</v>
      </c>
      <c r="P1112" s="275"/>
      <c r="Q1112" s="269">
        <v>1068</v>
      </c>
      <c r="R1112" s="270"/>
      <c r="S1112" s="270">
        <v>9.8729999999999993</v>
      </c>
      <c r="T1112" s="271">
        <v>8.41</v>
      </c>
      <c r="U1112" s="267"/>
      <c r="V1112" s="268"/>
      <c r="W1112" s="267"/>
      <c r="X1112" s="270"/>
      <c r="Y1112" s="274"/>
      <c r="Z1112" s="290"/>
      <c r="AA1112" s="274">
        <v>0</v>
      </c>
      <c r="AB1112" s="274"/>
      <c r="AC1112" s="274">
        <v>0</v>
      </c>
      <c r="AD1112" s="265"/>
      <c r="AE1112" s="274"/>
      <c r="AF1112" s="274"/>
      <c r="AG1112" s="275"/>
      <c r="AH1112" s="274"/>
      <c r="AI1112" s="274"/>
      <c r="AJ1112" s="275"/>
      <c r="AK1112" s="270"/>
      <c r="AL1112" s="274"/>
      <c r="AM1112" s="275"/>
      <c r="AN1112" s="274"/>
      <c r="AO1112" s="274"/>
      <c r="AP1112" s="274"/>
      <c r="AQ1112" s="277">
        <f t="shared" si="158"/>
        <v>4</v>
      </c>
      <c r="AR1112" s="275"/>
      <c r="AS1112" s="267"/>
      <c r="AT1112" s="273"/>
      <c r="AU1112" s="272"/>
      <c r="AV1112" s="267"/>
      <c r="AW1112" s="275"/>
      <c r="AX1112" s="294"/>
      <c r="AY1112" s="294">
        <v>22</v>
      </c>
      <c r="AZ1112" s="275"/>
      <c r="BA1112" s="268"/>
      <c r="BB1112" s="268"/>
      <c r="BC1112" s="268"/>
      <c r="BD1112" s="268"/>
      <c r="BE1112" s="267"/>
      <c r="BF1112" s="275"/>
      <c r="BG1112" s="275"/>
      <c r="BH1112" s="275"/>
      <c r="BI1112" s="275"/>
      <c r="BJ1112" s="278">
        <v>45762</v>
      </c>
      <c r="BK1112" s="279">
        <v>45762</v>
      </c>
      <c r="BL1112" s="431" t="s">
        <v>3461</v>
      </c>
      <c r="BM1112" s="272"/>
      <c r="BN1112" s="422">
        <v>11</v>
      </c>
      <c r="BO1112" s="422">
        <v>9</v>
      </c>
      <c r="BP1112" s="303"/>
      <c r="BQ1112" s="293">
        <v>45761</v>
      </c>
      <c r="BR1112" s="284">
        <v>0.8125</v>
      </c>
      <c r="BS1112" s="280" t="str">
        <f>IF(_DBcomps[[#This Row],[Problem]]="","Yes","No")</f>
        <v>No</v>
      </c>
      <c r="BT1112" s="273"/>
      <c r="BU1112" s="273"/>
      <c r="BV1112" s="273">
        <v>3</v>
      </c>
      <c r="BW1112" s="273">
        <v>1</v>
      </c>
      <c r="BX1112" s="273">
        <v>1</v>
      </c>
      <c r="BY1112" s="279" t="s">
        <v>1259</v>
      </c>
      <c r="BZ1112" s="267">
        <v>2.5</v>
      </c>
      <c r="CA1112" s="279" t="s">
        <v>1333</v>
      </c>
      <c r="CB1112" s="279" t="s">
        <v>1245</v>
      </c>
      <c r="CC1112" s="279" t="s">
        <v>1262</v>
      </c>
      <c r="CD1112" s="1435" t="s">
        <v>3462</v>
      </c>
      <c r="CE1112" s="245"/>
      <c r="CF1112" s="245"/>
      <c r="CG1112" s="245"/>
    </row>
    <row r="1113" spans="1:85">
      <c r="A1113" s="265" t="s">
        <v>77</v>
      </c>
      <c r="B1113" s="2" t="s">
        <v>100</v>
      </c>
      <c r="C1113" s="2" t="s">
        <v>1344</v>
      </c>
      <c r="D1113" s="265" t="s">
        <v>3463</v>
      </c>
      <c r="E1113" s="265">
        <v>45763</v>
      </c>
      <c r="F1113" s="266" t="s">
        <v>567</v>
      </c>
      <c r="G1113" s="267">
        <v>41.38</v>
      </c>
      <c r="H1113" s="267"/>
      <c r="I1113" s="267"/>
      <c r="J1113" s="267"/>
      <c r="K1113" s="267"/>
      <c r="L1113" s="268"/>
      <c r="M1113" s="275"/>
      <c r="N1113" s="267">
        <v>3.63</v>
      </c>
      <c r="O1113" s="267">
        <v>10.17</v>
      </c>
      <c r="P1113" s="275"/>
      <c r="Q1113" s="269">
        <v>1074</v>
      </c>
      <c r="R1113" s="270"/>
      <c r="S1113" s="270">
        <v>9.8740000000000006</v>
      </c>
      <c r="T1113" s="271">
        <v>8.3000000000000007</v>
      </c>
      <c r="U1113" s="267"/>
      <c r="V1113" s="268"/>
      <c r="W1113" s="267"/>
      <c r="X1113" s="270"/>
      <c r="Y1113" s="274"/>
      <c r="Z1113" s="290"/>
      <c r="AA1113" s="274">
        <v>0</v>
      </c>
      <c r="AB1113" s="274"/>
      <c r="AC1113" s="274">
        <v>0</v>
      </c>
      <c r="AD1113" s="265"/>
      <c r="AE1113" s="274"/>
      <c r="AF1113" s="274"/>
      <c r="AG1113" s="275"/>
      <c r="AH1113" s="274"/>
      <c r="AI1113" s="274"/>
      <c r="AJ1113" s="275"/>
      <c r="AK1113" s="270"/>
      <c r="AL1113" s="274"/>
      <c r="AM1113" s="275"/>
      <c r="AN1113" s="274"/>
      <c r="AO1113" s="274"/>
      <c r="AP1113" s="274"/>
      <c r="AQ1113" s="277">
        <f t="shared" si="158"/>
        <v>4</v>
      </c>
      <c r="AR1113" s="275"/>
      <c r="AS1113" s="267"/>
      <c r="AT1113" s="273"/>
      <c r="AU1113" s="272"/>
      <c r="AV1113" s="267"/>
      <c r="AW1113" s="275"/>
      <c r="AX1113" s="294"/>
      <c r="AY1113" s="294">
        <v>25</v>
      </c>
      <c r="AZ1113" s="275"/>
      <c r="BA1113" s="268"/>
      <c r="BB1113" s="268"/>
      <c r="BC1113" s="268"/>
      <c r="BD1113" s="268"/>
      <c r="BE1113" s="267"/>
      <c r="BF1113" s="275"/>
      <c r="BG1113" s="275"/>
      <c r="BH1113" s="275"/>
      <c r="BI1113" s="275"/>
      <c r="BJ1113" s="278">
        <v>45763</v>
      </c>
      <c r="BK1113" s="279">
        <v>45763</v>
      </c>
      <c r="BL1113" s="431" t="s">
        <v>3464</v>
      </c>
      <c r="BM1113" s="272"/>
      <c r="BN1113" s="422">
        <v>9</v>
      </c>
      <c r="BO1113" s="422">
        <v>9</v>
      </c>
      <c r="BP1113" s="303"/>
      <c r="BQ1113" s="293">
        <v>45762</v>
      </c>
      <c r="BR1113" s="284">
        <v>0.86805555555555547</v>
      </c>
      <c r="BS1113" s="280" t="s">
        <v>1798</v>
      </c>
      <c r="BT1113" s="273"/>
      <c r="BU1113" s="273"/>
      <c r="BV1113" s="273">
        <v>3</v>
      </c>
      <c r="BW1113" s="273">
        <v>2</v>
      </c>
      <c r="BX1113" s="273">
        <v>1</v>
      </c>
      <c r="BY1113" s="279" t="s">
        <v>1259</v>
      </c>
      <c r="BZ1113" s="267">
        <v>5</v>
      </c>
      <c r="CA1113" s="279" t="s">
        <v>3465</v>
      </c>
      <c r="CB1113" s="279" t="s">
        <v>1245</v>
      </c>
      <c r="CC1113" s="279" t="s">
        <v>1249</v>
      </c>
      <c r="CD1113" s="1435" t="s">
        <v>3466</v>
      </c>
      <c r="CE1113" s="245"/>
      <c r="CF1113" s="245"/>
      <c r="CG1113" s="245"/>
    </row>
    <row r="1114" spans="1:85">
      <c r="A1114" s="265" t="s">
        <v>77</v>
      </c>
      <c r="B1114" s="2" t="s">
        <v>100</v>
      </c>
      <c r="C1114" s="2" t="s">
        <v>1344</v>
      </c>
      <c r="D1114" s="265" t="s">
        <v>4054</v>
      </c>
      <c r="E1114" s="265">
        <v>45798</v>
      </c>
      <c r="F1114" s="266" t="s">
        <v>567</v>
      </c>
      <c r="G1114" s="267">
        <v>40.08</v>
      </c>
      <c r="H1114" s="267"/>
      <c r="I1114" s="267"/>
      <c r="J1114" s="267"/>
      <c r="K1114" s="267"/>
      <c r="L1114" s="268"/>
      <c r="M1114" s="275"/>
      <c r="N1114" s="267">
        <v>4.0599999999999996</v>
      </c>
      <c r="O1114" s="267">
        <v>11.36</v>
      </c>
      <c r="P1114" s="275"/>
      <c r="Q1114" s="269">
        <v>1051</v>
      </c>
      <c r="R1114" s="270"/>
      <c r="S1114" s="270">
        <v>9.7970000000000006</v>
      </c>
      <c r="T1114" s="271">
        <v>8.1</v>
      </c>
      <c r="U1114" s="267"/>
      <c r="V1114" s="268"/>
      <c r="W1114" s="267"/>
      <c r="X1114" s="270"/>
      <c r="Y1114" s="274"/>
      <c r="Z1114" s="290"/>
      <c r="AA1114" s="274">
        <v>0</v>
      </c>
      <c r="AB1114" s="274"/>
      <c r="AC1114" s="274">
        <v>0</v>
      </c>
      <c r="AD1114" s="265"/>
      <c r="AE1114" s="274"/>
      <c r="AF1114" s="274"/>
      <c r="AG1114" s="275"/>
      <c r="AH1114" s="274"/>
      <c r="AI1114" s="274"/>
      <c r="AJ1114" s="275"/>
      <c r="AK1114" s="270"/>
      <c r="AL1114" s="274"/>
      <c r="AM1114" s="275"/>
      <c r="AN1114" s="274"/>
      <c r="AO1114" s="274"/>
      <c r="AP1114" s="274"/>
      <c r="AQ1114" s="277">
        <f t="shared" si="158"/>
        <v>5</v>
      </c>
      <c r="AR1114" s="275"/>
      <c r="AS1114" s="267"/>
      <c r="AT1114" s="273"/>
      <c r="AU1114" s="272"/>
      <c r="AV1114" s="267"/>
      <c r="AW1114" s="275"/>
      <c r="AX1114" s="294"/>
      <c r="AY1114" s="294">
        <v>21</v>
      </c>
      <c r="AZ1114" s="275"/>
      <c r="BA1114" s="268"/>
      <c r="BB1114" s="268"/>
      <c r="BC1114" s="268"/>
      <c r="BD1114" s="268"/>
      <c r="BE1114" s="267"/>
      <c r="BF1114" s="275"/>
      <c r="BG1114" s="275"/>
      <c r="BH1114" s="275"/>
      <c r="BI1114" s="275"/>
      <c r="BJ1114" s="278">
        <v>45798</v>
      </c>
      <c r="BK1114" s="279">
        <v>45798</v>
      </c>
      <c r="BL1114" s="431" t="s">
        <v>4055</v>
      </c>
      <c r="BM1114" s="272"/>
      <c r="BN1114" s="422">
        <v>11</v>
      </c>
      <c r="BO1114" s="422">
        <v>9</v>
      </c>
      <c r="BP1114" s="303"/>
      <c r="BQ1114" s="293">
        <v>45797</v>
      </c>
      <c r="BR1114" s="284">
        <v>0.31944444444444448</v>
      </c>
      <c r="BS1114" s="280" t="s">
        <v>1798</v>
      </c>
      <c r="BT1114" s="273"/>
      <c r="BU1114" s="273"/>
      <c r="BV1114" s="273">
        <v>1</v>
      </c>
      <c r="BW1114" s="273">
        <v>1</v>
      </c>
      <c r="BX1114" s="273">
        <v>1</v>
      </c>
      <c r="BY1114" s="279" t="s">
        <v>1259</v>
      </c>
      <c r="BZ1114" s="267">
        <v>7.3</v>
      </c>
      <c r="CA1114" s="279" t="s">
        <v>1334</v>
      </c>
      <c r="CB1114" s="279" t="s">
        <v>1245</v>
      </c>
      <c r="CC1114" s="279" t="s">
        <v>1249</v>
      </c>
      <c r="CD1114" s="1435" t="s">
        <v>4056</v>
      </c>
      <c r="CE1114" s="245"/>
      <c r="CF1114" s="245"/>
      <c r="CG1114" s="245"/>
    </row>
    <row r="1115" spans="1:85">
      <c r="A1115" s="265" t="s">
        <v>77</v>
      </c>
      <c r="B1115" s="2" t="s">
        <v>100</v>
      </c>
      <c r="C1115" s="2" t="s">
        <v>1344</v>
      </c>
      <c r="D1115" s="265" t="s">
        <v>4484</v>
      </c>
      <c r="E1115" s="265">
        <v>45813</v>
      </c>
      <c r="F1115" s="266" t="s">
        <v>567</v>
      </c>
      <c r="G1115" s="267">
        <v>41.17</v>
      </c>
      <c r="H1115" s="267"/>
      <c r="I1115" s="267"/>
      <c r="J1115" s="267"/>
      <c r="K1115" s="267"/>
      <c r="L1115" s="268"/>
      <c r="M1115" s="275"/>
      <c r="N1115" s="267">
        <v>4.6100000000000003</v>
      </c>
      <c r="O1115" s="267">
        <v>11.73</v>
      </c>
      <c r="P1115" s="275"/>
      <c r="Q1115" s="269">
        <v>1045</v>
      </c>
      <c r="R1115" s="270"/>
      <c r="S1115" s="270">
        <v>9.8729999999999993</v>
      </c>
      <c r="T1115" s="271">
        <v>8</v>
      </c>
      <c r="U1115" s="267"/>
      <c r="V1115" s="268"/>
      <c r="W1115" s="267"/>
      <c r="X1115" s="270"/>
      <c r="Y1115" s="274"/>
      <c r="Z1115" s="290"/>
      <c r="AA1115" s="274">
        <v>0</v>
      </c>
      <c r="AB1115" s="274"/>
      <c r="AC1115" s="274">
        <v>0</v>
      </c>
      <c r="AD1115" s="265"/>
      <c r="AE1115" s="274"/>
      <c r="AF1115" s="274"/>
      <c r="AG1115" s="275"/>
      <c r="AH1115" s="274"/>
      <c r="AI1115" s="274"/>
      <c r="AJ1115" s="275"/>
      <c r="AK1115" s="270"/>
      <c r="AL1115" s="274"/>
      <c r="AM1115" s="275"/>
      <c r="AN1115" s="274"/>
      <c r="AO1115" s="274"/>
      <c r="AP1115" s="274"/>
      <c r="AQ1115" s="277">
        <f t="shared" ref="AQ1115:AQ1122" si="159">MONTH(E1115)</f>
        <v>6</v>
      </c>
      <c r="AR1115" s="275"/>
      <c r="AS1115" s="267"/>
      <c r="AT1115" s="273"/>
      <c r="AU1115" s="272"/>
      <c r="AV1115" s="267"/>
      <c r="AW1115" s="275"/>
      <c r="AX1115" s="294"/>
      <c r="AY1115" s="294">
        <v>21</v>
      </c>
      <c r="AZ1115" s="275"/>
      <c r="BA1115" s="268"/>
      <c r="BB1115" s="268"/>
      <c r="BC1115" s="268"/>
      <c r="BD1115" s="268"/>
      <c r="BE1115" s="267"/>
      <c r="BF1115" s="275"/>
      <c r="BG1115" s="275"/>
      <c r="BH1115" s="275"/>
      <c r="BI1115" s="275"/>
      <c r="BJ1115" s="278">
        <v>45813</v>
      </c>
      <c r="BK1115" s="279">
        <v>45813</v>
      </c>
      <c r="BL1115" s="431" t="s">
        <v>4485</v>
      </c>
      <c r="BM1115" s="272"/>
      <c r="BN1115" s="422">
        <v>13</v>
      </c>
      <c r="BO1115" s="422">
        <v>9</v>
      </c>
      <c r="BP1115" s="303"/>
      <c r="BQ1115" s="293">
        <v>45811</v>
      </c>
      <c r="BR1115" s="284">
        <v>0.85763888888888884</v>
      </c>
      <c r="BS1115" s="280" t="s">
        <v>1798</v>
      </c>
      <c r="BT1115" s="273"/>
      <c r="BU1115" s="273"/>
      <c r="BV1115" s="273">
        <v>3</v>
      </c>
      <c r="BW1115" s="273">
        <v>1</v>
      </c>
      <c r="BX1115" s="273">
        <v>1</v>
      </c>
      <c r="BY1115" s="279" t="s">
        <v>1259</v>
      </c>
      <c r="BZ1115" s="267">
        <v>3.02</v>
      </c>
      <c r="CA1115" s="279" t="s">
        <v>1334</v>
      </c>
      <c r="CB1115" s="279" t="s">
        <v>1245</v>
      </c>
      <c r="CC1115" s="279" t="s">
        <v>1249</v>
      </c>
      <c r="CD1115" s="1435" t="s">
        <v>4486</v>
      </c>
      <c r="CE1115" s="245"/>
      <c r="CF1115" s="245"/>
      <c r="CG1115" s="245"/>
    </row>
    <row r="1116" spans="1:85">
      <c r="A1116" s="265" t="s">
        <v>77</v>
      </c>
      <c r="B1116" s="2" t="s">
        <v>100</v>
      </c>
      <c r="C1116" s="2" t="s">
        <v>1344</v>
      </c>
      <c r="D1116" s="265" t="s">
        <v>5351</v>
      </c>
      <c r="E1116" s="265">
        <v>45868</v>
      </c>
      <c r="F1116" s="266" t="s">
        <v>567</v>
      </c>
      <c r="G1116" s="267">
        <v>40.369999999999997</v>
      </c>
      <c r="H1116" s="267"/>
      <c r="I1116" s="267"/>
      <c r="J1116" s="267"/>
      <c r="K1116" s="267"/>
      <c r="L1116" s="268"/>
      <c r="M1116" s="275"/>
      <c r="N1116" s="267">
        <v>4.13</v>
      </c>
      <c r="O1116" s="267">
        <v>10.54</v>
      </c>
      <c r="P1116" s="275"/>
      <c r="Q1116" s="269">
        <v>950</v>
      </c>
      <c r="R1116" s="270"/>
      <c r="S1116" s="270">
        <v>9.8350000000000009</v>
      </c>
      <c r="T1116" s="271">
        <v>8.49</v>
      </c>
      <c r="U1116" s="267"/>
      <c r="V1116" s="268"/>
      <c r="W1116" s="267"/>
      <c r="X1116" s="270"/>
      <c r="Y1116" s="274"/>
      <c r="Z1116" s="290"/>
      <c r="AA1116" s="274">
        <v>0</v>
      </c>
      <c r="AB1116" s="274"/>
      <c r="AC1116" s="274">
        <v>0</v>
      </c>
      <c r="AD1116" s="265"/>
      <c r="AE1116" s="274"/>
      <c r="AF1116" s="274"/>
      <c r="AG1116" s="275"/>
      <c r="AH1116" s="274"/>
      <c r="AI1116" s="274"/>
      <c r="AJ1116" s="275"/>
      <c r="AK1116" s="270"/>
      <c r="AL1116" s="274"/>
      <c r="AM1116" s="275"/>
      <c r="AN1116" s="274"/>
      <c r="AO1116" s="274"/>
      <c r="AP1116" s="274"/>
      <c r="AQ1116" s="277">
        <f t="shared" si="159"/>
        <v>7</v>
      </c>
      <c r="AR1116" s="275"/>
      <c r="AS1116" s="267"/>
      <c r="AT1116" s="273"/>
      <c r="AU1116" s="272"/>
      <c r="AV1116" s="267"/>
      <c r="AW1116" s="275"/>
      <c r="AX1116" s="294"/>
      <c r="AY1116" s="294">
        <v>19</v>
      </c>
      <c r="AZ1116" s="275"/>
      <c r="BA1116" s="268"/>
      <c r="BB1116" s="268"/>
      <c r="BC1116" s="268"/>
      <c r="BD1116" s="268"/>
      <c r="BE1116" s="267"/>
      <c r="BF1116" s="275"/>
      <c r="BG1116" s="275"/>
      <c r="BH1116" s="275"/>
      <c r="BI1116" s="275"/>
      <c r="BJ1116" s="278">
        <v>45868</v>
      </c>
      <c r="BK1116" s="279">
        <v>45868</v>
      </c>
      <c r="BL1116" s="431" t="s">
        <v>5352</v>
      </c>
      <c r="BM1116" s="272"/>
      <c r="BN1116" s="422">
        <v>13</v>
      </c>
      <c r="BO1116" s="422">
        <v>9</v>
      </c>
      <c r="BP1116" s="303"/>
      <c r="BQ1116" s="293">
        <v>45867</v>
      </c>
      <c r="BR1116" s="284">
        <v>0.96875</v>
      </c>
      <c r="BS1116" s="280" t="s">
        <v>1798</v>
      </c>
      <c r="BT1116" s="273"/>
      <c r="BU1116" s="273"/>
      <c r="BV1116" s="273">
        <v>2</v>
      </c>
      <c r="BW1116" s="273">
        <v>1</v>
      </c>
      <c r="BX1116" s="273">
        <v>3</v>
      </c>
      <c r="BY1116" s="279" t="s">
        <v>1259</v>
      </c>
      <c r="BZ1116" s="267">
        <v>13</v>
      </c>
      <c r="CA1116" s="279" t="s">
        <v>1538</v>
      </c>
      <c r="CB1116" s="279" t="s">
        <v>1383</v>
      </c>
      <c r="CC1116" s="279" t="s">
        <v>1268</v>
      </c>
      <c r="CD1116" s="1435" t="s">
        <v>5353</v>
      </c>
      <c r="CE1116" s="245"/>
      <c r="CF1116" s="245"/>
      <c r="CG1116" s="245"/>
    </row>
    <row r="1117" spans="1:85">
      <c r="A1117" s="265" t="s">
        <v>77</v>
      </c>
      <c r="B1117" s="2" t="s">
        <v>100</v>
      </c>
      <c r="C1117" s="2" t="s">
        <v>1344</v>
      </c>
      <c r="D1117" s="265" t="s">
        <v>5354</v>
      </c>
      <c r="E1117" s="265">
        <v>45874</v>
      </c>
      <c r="F1117" s="266" t="s">
        <v>567</v>
      </c>
      <c r="G1117" s="267">
        <v>41.13</v>
      </c>
      <c r="H1117" s="267"/>
      <c r="I1117" s="267"/>
      <c r="J1117" s="267"/>
      <c r="K1117" s="267"/>
      <c r="L1117" s="268"/>
      <c r="M1117" s="275"/>
      <c r="N1117" s="267">
        <v>4.07</v>
      </c>
      <c r="O1117" s="267">
        <v>9.9700000000000006</v>
      </c>
      <c r="P1117" s="275"/>
      <c r="Q1117" s="269">
        <v>1086</v>
      </c>
      <c r="R1117" s="270"/>
      <c r="S1117" s="270">
        <v>9.9280000000000008</v>
      </c>
      <c r="T1117" s="271">
        <v>8.14</v>
      </c>
      <c r="U1117" s="267"/>
      <c r="V1117" s="268"/>
      <c r="W1117" s="267"/>
      <c r="X1117" s="270"/>
      <c r="Y1117" s="274"/>
      <c r="Z1117" s="290"/>
      <c r="AA1117" s="274">
        <v>0</v>
      </c>
      <c r="AB1117" s="274"/>
      <c r="AC1117" s="274">
        <v>0</v>
      </c>
      <c r="AD1117" s="265"/>
      <c r="AE1117" s="274"/>
      <c r="AF1117" s="274"/>
      <c r="AG1117" s="275"/>
      <c r="AH1117" s="274"/>
      <c r="AI1117" s="274"/>
      <c r="AJ1117" s="275"/>
      <c r="AK1117" s="270"/>
      <c r="AL1117" s="274"/>
      <c r="AM1117" s="275"/>
      <c r="AN1117" s="274"/>
      <c r="AO1117" s="274"/>
      <c r="AP1117" s="274"/>
      <c r="AQ1117" s="277">
        <f t="shared" si="159"/>
        <v>8</v>
      </c>
      <c r="AR1117" s="275"/>
      <c r="AS1117" s="267"/>
      <c r="AT1117" s="273"/>
      <c r="AU1117" s="272"/>
      <c r="AV1117" s="267"/>
      <c r="AW1117" s="275"/>
      <c r="AX1117" s="294"/>
      <c r="AY1117" s="294">
        <v>17</v>
      </c>
      <c r="AZ1117" s="275"/>
      <c r="BA1117" s="268"/>
      <c r="BB1117" s="268"/>
      <c r="BC1117" s="268"/>
      <c r="BD1117" s="268"/>
      <c r="BE1117" s="267"/>
      <c r="BF1117" s="275"/>
      <c r="BG1117" s="275"/>
      <c r="BH1117" s="275"/>
      <c r="BI1117" s="275"/>
      <c r="BJ1117" s="278">
        <v>45874</v>
      </c>
      <c r="BK1117" s="279">
        <v>45874</v>
      </c>
      <c r="BL1117" s="431" t="s">
        <v>5355</v>
      </c>
      <c r="BM1117" s="272"/>
      <c r="BN1117" s="422">
        <v>13</v>
      </c>
      <c r="BO1117" s="422">
        <v>9</v>
      </c>
      <c r="BP1117" s="303"/>
      <c r="BQ1117" s="293">
        <v>45868</v>
      </c>
      <c r="BR1117" s="284">
        <v>0.36805555555555558</v>
      </c>
      <c r="BS1117" s="280" t="s">
        <v>1798</v>
      </c>
      <c r="BT1117" s="273"/>
      <c r="BU1117" s="273"/>
      <c r="BV1117" s="273">
        <v>2</v>
      </c>
      <c r="BW1117" s="273">
        <v>2</v>
      </c>
      <c r="BX1117" s="273">
        <v>3</v>
      </c>
      <c r="BY1117" s="279" t="s">
        <v>1259</v>
      </c>
      <c r="BZ1117" s="267">
        <v>8.4</v>
      </c>
      <c r="CA1117" s="279" t="s">
        <v>5356</v>
      </c>
      <c r="CB1117" s="279" t="s">
        <v>1245</v>
      </c>
      <c r="CC1117" s="279" t="s">
        <v>3176</v>
      </c>
      <c r="CD1117" s="1414" t="s">
        <v>5980</v>
      </c>
      <c r="CE1117" s="245"/>
      <c r="CF1117" s="245"/>
      <c r="CG1117" s="245"/>
    </row>
    <row r="1118" spans="1:85">
      <c r="A1118" s="265" t="s">
        <v>77</v>
      </c>
      <c r="B1118" s="2" t="s">
        <v>100</v>
      </c>
      <c r="C1118" s="2" t="s">
        <v>1344</v>
      </c>
      <c r="D1118" s="265" t="s">
        <v>6115</v>
      </c>
      <c r="E1118" s="265">
        <v>45903</v>
      </c>
      <c r="F1118" s="266" t="s">
        <v>567</v>
      </c>
      <c r="G1118" s="267">
        <v>40.83</v>
      </c>
      <c r="H1118" s="267"/>
      <c r="I1118" s="267"/>
      <c r="J1118" s="267"/>
      <c r="K1118" s="267"/>
      <c r="L1118" s="268"/>
      <c r="M1118" s="275"/>
      <c r="N1118" s="267">
        <v>3.93</v>
      </c>
      <c r="O1118" s="267">
        <v>11.89</v>
      </c>
      <c r="P1118" s="275"/>
      <c r="Q1118" s="269">
        <v>1090</v>
      </c>
      <c r="R1118" s="270"/>
      <c r="S1118" s="270">
        <v>9.8889999999999993</v>
      </c>
      <c r="T1118" s="271">
        <v>8.49</v>
      </c>
      <c r="U1118" s="267"/>
      <c r="V1118" s="268"/>
      <c r="W1118" s="267"/>
      <c r="X1118" s="270"/>
      <c r="Y1118" s="274"/>
      <c r="Z1118" s="290"/>
      <c r="AA1118" s="274">
        <v>0</v>
      </c>
      <c r="AB1118" s="274"/>
      <c r="AC1118" s="274">
        <v>0</v>
      </c>
      <c r="AD1118" s="265"/>
      <c r="AE1118" s="274"/>
      <c r="AF1118" s="274"/>
      <c r="AG1118" s="275"/>
      <c r="AH1118" s="274"/>
      <c r="AI1118" s="274"/>
      <c r="AJ1118" s="275"/>
      <c r="AK1118" s="270"/>
      <c r="AL1118" s="274"/>
      <c r="AM1118" s="275"/>
      <c r="AN1118" s="274"/>
      <c r="AO1118" s="274"/>
      <c r="AP1118" s="274"/>
      <c r="AQ1118" s="277">
        <f t="shared" si="159"/>
        <v>9</v>
      </c>
      <c r="AR1118" s="275"/>
      <c r="AS1118" s="267"/>
      <c r="AT1118" s="273"/>
      <c r="AU1118" s="272"/>
      <c r="AV1118" s="267"/>
      <c r="AW1118" s="275"/>
      <c r="AX1118" s="294"/>
      <c r="AY1118" s="294">
        <v>24</v>
      </c>
      <c r="AZ1118" s="275"/>
      <c r="BA1118" s="268"/>
      <c r="BB1118" s="268"/>
      <c r="BC1118" s="268"/>
      <c r="BD1118" s="268"/>
      <c r="BE1118" s="267"/>
      <c r="BF1118" s="275"/>
      <c r="BG1118" s="275"/>
      <c r="BH1118" s="275"/>
      <c r="BI1118" s="275"/>
      <c r="BJ1118" s="278">
        <v>45903</v>
      </c>
      <c r="BK1118" s="279">
        <v>45903</v>
      </c>
      <c r="BL1118" s="431" t="s">
        <v>6116</v>
      </c>
      <c r="BM1118" s="272"/>
      <c r="BN1118" s="422">
        <v>25</v>
      </c>
      <c r="BO1118" s="422">
        <v>9</v>
      </c>
      <c r="BP1118" s="303"/>
      <c r="BQ1118" s="293">
        <v>45899</v>
      </c>
      <c r="BR1118" s="284" t="s">
        <v>6117</v>
      </c>
      <c r="BS1118" s="280" t="s">
        <v>1798</v>
      </c>
      <c r="BT1118" s="273"/>
      <c r="BU1118" s="273"/>
      <c r="BV1118" s="273">
        <v>3</v>
      </c>
      <c r="BW1118" s="273">
        <v>3</v>
      </c>
      <c r="BX1118" s="273">
        <v>1</v>
      </c>
      <c r="BY1118" s="279" t="s">
        <v>1259</v>
      </c>
      <c r="BZ1118" s="267">
        <v>12.4</v>
      </c>
      <c r="CA1118" s="279" t="s">
        <v>1334</v>
      </c>
      <c r="CB1118" s="279" t="s">
        <v>1383</v>
      </c>
      <c r="CC1118" s="279" t="s">
        <v>1249</v>
      </c>
      <c r="CD1118" s="1435" t="s">
        <v>6118</v>
      </c>
      <c r="CE1118" s="245"/>
      <c r="CF1118" s="245"/>
      <c r="CG1118" s="245"/>
    </row>
    <row r="1119" spans="1:85">
      <c r="A1119" s="265" t="s">
        <v>77</v>
      </c>
      <c r="B1119" s="2" t="s">
        <v>100</v>
      </c>
      <c r="C1119" s="2" t="s">
        <v>1344</v>
      </c>
      <c r="D1119" s="265" t="s">
        <v>6119</v>
      </c>
      <c r="E1119" s="265">
        <v>45905</v>
      </c>
      <c r="F1119" s="266" t="s">
        <v>567</v>
      </c>
      <c r="G1119" s="267">
        <v>40.06</v>
      </c>
      <c r="H1119" s="267"/>
      <c r="I1119" s="267"/>
      <c r="J1119" s="267"/>
      <c r="K1119" s="267"/>
      <c r="L1119" s="268"/>
      <c r="M1119" s="275"/>
      <c r="N1119" s="267">
        <v>3.68</v>
      </c>
      <c r="O1119" s="267">
        <v>11.21</v>
      </c>
      <c r="P1119" s="275"/>
      <c r="Q1119" s="269">
        <v>1094</v>
      </c>
      <c r="R1119" s="270"/>
      <c r="S1119" s="270">
        <v>9.875</v>
      </c>
      <c r="T1119" s="271">
        <v>8.64</v>
      </c>
      <c r="U1119" s="267"/>
      <c r="V1119" s="268"/>
      <c r="W1119" s="267"/>
      <c r="X1119" s="270"/>
      <c r="Y1119" s="274"/>
      <c r="Z1119" s="290"/>
      <c r="AA1119" s="274">
        <v>0</v>
      </c>
      <c r="AB1119" s="274"/>
      <c r="AC1119" s="274">
        <v>0</v>
      </c>
      <c r="AD1119" s="265"/>
      <c r="AE1119" s="274"/>
      <c r="AF1119" s="274"/>
      <c r="AG1119" s="275"/>
      <c r="AH1119" s="274"/>
      <c r="AI1119" s="274"/>
      <c r="AJ1119" s="275"/>
      <c r="AK1119" s="270"/>
      <c r="AL1119" s="274"/>
      <c r="AM1119" s="275"/>
      <c r="AN1119" s="274"/>
      <c r="AO1119" s="274"/>
      <c r="AP1119" s="274"/>
      <c r="AQ1119" s="277">
        <f t="shared" si="159"/>
        <v>9</v>
      </c>
      <c r="AR1119" s="275"/>
      <c r="AS1119" s="267"/>
      <c r="AT1119" s="273"/>
      <c r="AU1119" s="272"/>
      <c r="AV1119" s="267"/>
      <c r="AW1119" s="275"/>
      <c r="AX1119" s="294"/>
      <c r="AY1119" s="294">
        <v>20</v>
      </c>
      <c r="AZ1119" s="275"/>
      <c r="BA1119" s="268"/>
      <c r="BB1119" s="268"/>
      <c r="BC1119" s="268"/>
      <c r="BD1119" s="268"/>
      <c r="BE1119" s="267"/>
      <c r="BF1119" s="275"/>
      <c r="BG1119" s="275"/>
      <c r="BH1119" s="275"/>
      <c r="BI1119" s="275"/>
      <c r="BJ1119" s="278">
        <v>45905</v>
      </c>
      <c r="BK1119" s="279">
        <v>45905</v>
      </c>
      <c r="BL1119" s="431" t="s">
        <v>6120</v>
      </c>
      <c r="BM1119" s="272"/>
      <c r="BN1119" s="422">
        <v>14</v>
      </c>
      <c r="BO1119" s="422">
        <v>9</v>
      </c>
      <c r="BP1119" s="303"/>
      <c r="BQ1119" s="293">
        <v>45903</v>
      </c>
      <c r="BR1119" s="284" t="s">
        <v>6121</v>
      </c>
      <c r="BS1119" s="280" t="s">
        <v>1798</v>
      </c>
      <c r="BT1119" s="273"/>
      <c r="BU1119" s="273"/>
      <c r="BV1119" s="273">
        <v>3</v>
      </c>
      <c r="BW1119" s="273">
        <v>1</v>
      </c>
      <c r="BX1119" s="273">
        <v>1</v>
      </c>
      <c r="BY1119" s="279" t="s">
        <v>1259</v>
      </c>
      <c r="BZ1119" s="267">
        <v>6</v>
      </c>
      <c r="CA1119" s="279" t="s">
        <v>1334</v>
      </c>
      <c r="CB1119" s="279" t="s">
        <v>1245</v>
      </c>
      <c r="CC1119" s="279" t="s">
        <v>1249</v>
      </c>
      <c r="CD1119" s="1435" t="s">
        <v>6122</v>
      </c>
      <c r="CE1119" s="245"/>
      <c r="CF1119" s="245"/>
      <c r="CG1119" s="245"/>
    </row>
    <row r="1120" spans="1:85">
      <c r="A1120" s="265" t="s">
        <v>77</v>
      </c>
      <c r="B1120" s="2" t="s">
        <v>100</v>
      </c>
      <c r="C1120" s="2" t="s">
        <v>1344</v>
      </c>
      <c r="D1120" s="265" t="s">
        <v>6288</v>
      </c>
      <c r="E1120" s="265">
        <v>45909</v>
      </c>
      <c r="F1120" s="266" t="s">
        <v>567</v>
      </c>
      <c r="G1120" s="267">
        <v>40.950000000000003</v>
      </c>
      <c r="H1120" s="267"/>
      <c r="I1120" s="267"/>
      <c r="J1120" s="267"/>
      <c r="K1120" s="267"/>
      <c r="L1120" s="268"/>
      <c r="M1120" s="275"/>
      <c r="N1120" s="267">
        <v>4.01</v>
      </c>
      <c r="O1120" s="267">
        <v>11.6</v>
      </c>
      <c r="P1120" s="275"/>
      <c r="Q1120" s="269">
        <v>980</v>
      </c>
      <c r="R1120" s="270"/>
      <c r="S1120" s="270">
        <v>9.9280000000000008</v>
      </c>
      <c r="T1120" s="271">
        <v>8.5</v>
      </c>
      <c r="U1120" s="267"/>
      <c r="V1120" s="268"/>
      <c r="W1120" s="267"/>
      <c r="X1120" s="270"/>
      <c r="Y1120" s="274"/>
      <c r="Z1120" s="290"/>
      <c r="AA1120" s="274">
        <v>0</v>
      </c>
      <c r="AB1120" s="274"/>
      <c r="AC1120" s="274">
        <v>0</v>
      </c>
      <c r="AD1120" s="265"/>
      <c r="AE1120" s="274"/>
      <c r="AF1120" s="274"/>
      <c r="AG1120" s="275"/>
      <c r="AH1120" s="274"/>
      <c r="AI1120" s="274"/>
      <c r="AJ1120" s="275"/>
      <c r="AK1120" s="270"/>
      <c r="AL1120" s="274"/>
      <c r="AM1120" s="275"/>
      <c r="AN1120" s="274"/>
      <c r="AO1120" s="274"/>
      <c r="AP1120" s="274"/>
      <c r="AQ1120" s="277">
        <f t="shared" si="159"/>
        <v>9</v>
      </c>
      <c r="AR1120" s="275"/>
      <c r="AS1120" s="267"/>
      <c r="AT1120" s="273"/>
      <c r="AU1120" s="272"/>
      <c r="AV1120" s="267"/>
      <c r="AW1120" s="275"/>
      <c r="AX1120" s="294"/>
      <c r="AY1120" s="294">
        <v>25</v>
      </c>
      <c r="AZ1120" s="275"/>
      <c r="BA1120" s="268"/>
      <c r="BB1120" s="268"/>
      <c r="BC1120" s="268"/>
      <c r="BD1120" s="268"/>
      <c r="BE1120" s="267"/>
      <c r="BF1120" s="275"/>
      <c r="BG1120" s="275"/>
      <c r="BH1120" s="275"/>
      <c r="BI1120" s="275"/>
      <c r="BJ1120" s="278">
        <v>45909</v>
      </c>
      <c r="BK1120" s="279">
        <v>45909</v>
      </c>
      <c r="BL1120" s="431" t="s">
        <v>6289</v>
      </c>
      <c r="BM1120" s="272"/>
      <c r="BN1120" s="422">
        <v>17</v>
      </c>
      <c r="BO1120" s="422">
        <v>9</v>
      </c>
      <c r="BP1120" s="303"/>
      <c r="BQ1120" s="293">
        <v>45905</v>
      </c>
      <c r="BR1120" s="284">
        <v>0.75</v>
      </c>
      <c r="BS1120" s="280" t="s">
        <v>1798</v>
      </c>
      <c r="BT1120" s="273"/>
      <c r="BU1120" s="273"/>
      <c r="BV1120" s="273">
        <v>3</v>
      </c>
      <c r="BW1120" s="273">
        <v>1</v>
      </c>
      <c r="BX1120" s="273">
        <v>1</v>
      </c>
      <c r="BY1120" s="279" t="s">
        <v>1259</v>
      </c>
      <c r="BZ1120" s="267">
        <v>2.2000000000000002</v>
      </c>
      <c r="CA1120" s="279" t="s">
        <v>1335</v>
      </c>
      <c r="CB1120" s="279" t="s">
        <v>1245</v>
      </c>
      <c r="CC1120" s="279" t="s">
        <v>1255</v>
      </c>
      <c r="CD1120" s="1435" t="s">
        <v>6290</v>
      </c>
      <c r="CE1120" s="245"/>
      <c r="CF1120" s="245"/>
      <c r="CG1120" s="245"/>
    </row>
    <row r="1121" spans="1:85">
      <c r="A1121" s="265" t="s">
        <v>77</v>
      </c>
      <c r="B1121" s="2" t="s">
        <v>100</v>
      </c>
      <c r="C1121" s="2" t="s">
        <v>1344</v>
      </c>
      <c r="D1121" s="265" t="s">
        <v>6291</v>
      </c>
      <c r="E1121" s="265">
        <v>45910</v>
      </c>
      <c r="F1121" s="266" t="s">
        <v>567</v>
      </c>
      <c r="G1121" s="267">
        <v>40.67</v>
      </c>
      <c r="H1121" s="267"/>
      <c r="I1121" s="267"/>
      <c r="J1121" s="267"/>
      <c r="K1121" s="267"/>
      <c r="L1121" s="268"/>
      <c r="M1121" s="275"/>
      <c r="N1121" s="267">
        <v>4.1399999999999997</v>
      </c>
      <c r="O1121" s="267">
        <v>11.82</v>
      </c>
      <c r="P1121" s="275"/>
      <c r="Q1121" s="269">
        <v>904</v>
      </c>
      <c r="R1121" s="270"/>
      <c r="S1121" s="270">
        <v>9.8160000000000007</v>
      </c>
      <c r="T1121" s="271">
        <v>8.5</v>
      </c>
      <c r="U1121" s="267"/>
      <c r="V1121" s="268"/>
      <c r="W1121" s="267"/>
      <c r="X1121" s="270"/>
      <c r="Y1121" s="274"/>
      <c r="Z1121" s="290"/>
      <c r="AA1121" s="274">
        <v>0</v>
      </c>
      <c r="AB1121" s="274"/>
      <c r="AC1121" s="274">
        <v>0</v>
      </c>
      <c r="AD1121" s="265"/>
      <c r="AE1121" s="274"/>
      <c r="AF1121" s="274"/>
      <c r="AG1121" s="275"/>
      <c r="AH1121" s="274"/>
      <c r="AI1121" s="274"/>
      <c r="AJ1121" s="275"/>
      <c r="AK1121" s="270"/>
      <c r="AL1121" s="274"/>
      <c r="AM1121" s="275"/>
      <c r="AN1121" s="274"/>
      <c r="AO1121" s="274"/>
      <c r="AP1121" s="274"/>
      <c r="AQ1121" s="277">
        <f t="shared" si="159"/>
        <v>9</v>
      </c>
      <c r="AR1121" s="275"/>
      <c r="AS1121" s="267"/>
      <c r="AT1121" s="273"/>
      <c r="AU1121" s="272"/>
      <c r="AV1121" s="267"/>
      <c r="AW1121" s="275"/>
      <c r="AX1121" s="294"/>
      <c r="AY1121" s="294">
        <v>20</v>
      </c>
      <c r="AZ1121" s="275"/>
      <c r="BA1121" s="268"/>
      <c r="BB1121" s="268"/>
      <c r="BC1121" s="268"/>
      <c r="BD1121" s="268"/>
      <c r="BE1121" s="267"/>
      <c r="BF1121" s="275"/>
      <c r="BG1121" s="275"/>
      <c r="BH1121" s="275"/>
      <c r="BI1121" s="275"/>
      <c r="BJ1121" s="278">
        <v>45910</v>
      </c>
      <c r="BK1121" s="279">
        <v>45910</v>
      </c>
      <c r="BL1121" s="431" t="s">
        <v>6293</v>
      </c>
      <c r="BM1121" s="272"/>
      <c r="BN1121" s="422">
        <v>9</v>
      </c>
      <c r="BO1121" s="422">
        <v>9</v>
      </c>
      <c r="BP1121" s="303"/>
      <c r="BQ1121" s="293">
        <v>45906</v>
      </c>
      <c r="BR1121" s="284">
        <v>0.96527777777777779</v>
      </c>
      <c r="BS1121" s="280" t="s">
        <v>1798</v>
      </c>
      <c r="BT1121" s="273"/>
      <c r="BU1121" s="273"/>
      <c r="BV1121" s="273">
        <v>2</v>
      </c>
      <c r="BW1121" s="273">
        <v>1</v>
      </c>
      <c r="BX1121" s="273">
        <v>1</v>
      </c>
      <c r="BY1121" s="279" t="s">
        <v>1259</v>
      </c>
      <c r="BZ1121" s="267">
        <v>4.0999999999999996</v>
      </c>
      <c r="CA1121" s="279" t="s">
        <v>1334</v>
      </c>
      <c r="CB1121" s="279" t="s">
        <v>1245</v>
      </c>
      <c r="CC1121" s="279" t="s">
        <v>1249</v>
      </c>
      <c r="CD1121" s="1435" t="s">
        <v>6294</v>
      </c>
      <c r="CE1121" s="245"/>
      <c r="CF1121" s="245"/>
      <c r="CG1121" s="245"/>
    </row>
    <row r="1122" spans="1:85">
      <c r="A1122" s="265" t="s">
        <v>77</v>
      </c>
      <c r="B1122" s="2" t="s">
        <v>100</v>
      </c>
      <c r="C1122" s="2" t="s">
        <v>1344</v>
      </c>
      <c r="D1122" s="265" t="s">
        <v>6292</v>
      </c>
      <c r="E1122" s="265">
        <v>45911</v>
      </c>
      <c r="F1122" s="266" t="s">
        <v>567</v>
      </c>
      <c r="G1122" s="267">
        <v>41.54</v>
      </c>
      <c r="H1122" s="267"/>
      <c r="I1122" s="267"/>
      <c r="J1122" s="267"/>
      <c r="K1122" s="267"/>
      <c r="L1122" s="268"/>
      <c r="M1122" s="275"/>
      <c r="N1122" s="267">
        <v>4.03</v>
      </c>
      <c r="O1122" s="267">
        <v>11.54</v>
      </c>
      <c r="P1122" s="275"/>
      <c r="Q1122" s="269">
        <v>915</v>
      </c>
      <c r="R1122" s="270"/>
      <c r="S1122" s="270">
        <v>9.8019999999999996</v>
      </c>
      <c r="T1122" s="271">
        <v>8.48</v>
      </c>
      <c r="U1122" s="267"/>
      <c r="V1122" s="268"/>
      <c r="W1122" s="267"/>
      <c r="X1122" s="270"/>
      <c r="Y1122" s="274"/>
      <c r="Z1122" s="290"/>
      <c r="AA1122" s="274">
        <v>0</v>
      </c>
      <c r="AB1122" s="274"/>
      <c r="AC1122" s="274">
        <v>0</v>
      </c>
      <c r="AD1122" s="265"/>
      <c r="AE1122" s="274"/>
      <c r="AF1122" s="274"/>
      <c r="AG1122" s="275"/>
      <c r="AH1122" s="274"/>
      <c r="AI1122" s="274"/>
      <c r="AJ1122" s="275"/>
      <c r="AK1122" s="270"/>
      <c r="AL1122" s="274"/>
      <c r="AM1122" s="275"/>
      <c r="AN1122" s="274"/>
      <c r="AO1122" s="274"/>
      <c r="AP1122" s="274"/>
      <c r="AQ1122" s="277">
        <f t="shared" si="159"/>
        <v>9</v>
      </c>
      <c r="AR1122" s="275"/>
      <c r="AS1122" s="267"/>
      <c r="AT1122" s="273"/>
      <c r="AU1122" s="272"/>
      <c r="AV1122" s="267"/>
      <c r="AW1122" s="275"/>
      <c r="AX1122" s="294"/>
      <c r="AY1122" s="294">
        <v>24</v>
      </c>
      <c r="AZ1122" s="275"/>
      <c r="BA1122" s="268"/>
      <c r="BB1122" s="268"/>
      <c r="BC1122" s="268"/>
      <c r="BD1122" s="268"/>
      <c r="BE1122" s="267"/>
      <c r="BF1122" s="275"/>
      <c r="BG1122" s="275"/>
      <c r="BH1122" s="275"/>
      <c r="BI1122" s="275"/>
      <c r="BJ1122" s="278">
        <v>45911</v>
      </c>
      <c r="BK1122" s="279">
        <v>45911</v>
      </c>
      <c r="BL1122" s="431" t="s">
        <v>6295</v>
      </c>
      <c r="BM1122" s="272"/>
      <c r="BN1122" s="422">
        <v>24</v>
      </c>
      <c r="BO1122" s="422">
        <v>9</v>
      </c>
      <c r="BP1122" s="303"/>
      <c r="BQ1122" s="293">
        <v>45909</v>
      </c>
      <c r="BR1122" s="284">
        <v>0.84027777777777779</v>
      </c>
      <c r="BS1122" s="280" t="s">
        <v>1473</v>
      </c>
      <c r="BT1122" s="273"/>
      <c r="BU1122" s="273"/>
      <c r="BV1122" s="273">
        <v>4</v>
      </c>
      <c r="BW1122" s="273">
        <v>1</v>
      </c>
      <c r="BX1122" s="273">
        <v>1</v>
      </c>
      <c r="BY1122" s="279" t="s">
        <v>1259</v>
      </c>
      <c r="BZ1122" s="267">
        <v>11</v>
      </c>
      <c r="CA1122" s="279" t="s">
        <v>1335</v>
      </c>
      <c r="CB1122" s="279" t="s">
        <v>1245</v>
      </c>
      <c r="CC1122" s="279" t="s">
        <v>1255</v>
      </c>
      <c r="CD1122" s="1435" t="s">
        <v>6296</v>
      </c>
      <c r="CE1122" s="245"/>
      <c r="CF1122" s="245"/>
      <c r="CG1122" s="245"/>
    </row>
    <row r="1123" spans="1:85">
      <c r="A1123" s="265" t="s">
        <v>77</v>
      </c>
      <c r="B1123" s="2" t="s">
        <v>100</v>
      </c>
      <c r="C1123" s="2" t="s">
        <v>1344</v>
      </c>
      <c r="D1123" s="265" t="s">
        <v>6369</v>
      </c>
      <c r="E1123" s="265">
        <v>45915</v>
      </c>
      <c r="F1123" s="266" t="s">
        <v>567</v>
      </c>
      <c r="G1123" s="267">
        <v>41.32</v>
      </c>
      <c r="H1123" s="267"/>
      <c r="I1123" s="267"/>
      <c r="J1123" s="267"/>
      <c r="K1123" s="267"/>
      <c r="L1123" s="268"/>
      <c r="M1123" s="275"/>
      <c r="N1123" s="267">
        <v>3.76</v>
      </c>
      <c r="O1123" s="267">
        <v>11.26</v>
      </c>
      <c r="P1123" s="275"/>
      <c r="Q1123" s="269">
        <v>984</v>
      </c>
      <c r="R1123" s="270"/>
      <c r="S1123" s="270">
        <v>9.8350000000000009</v>
      </c>
      <c r="T1123" s="271">
        <v>8.31</v>
      </c>
      <c r="U1123" s="267"/>
      <c r="V1123" s="268"/>
      <c r="W1123" s="267"/>
      <c r="X1123" s="270"/>
      <c r="Y1123" s="274"/>
      <c r="Z1123" s="290"/>
      <c r="AA1123" s="274">
        <v>0</v>
      </c>
      <c r="AB1123" s="274"/>
      <c r="AC1123" s="274">
        <v>0</v>
      </c>
      <c r="AD1123" s="265"/>
      <c r="AE1123" s="274"/>
      <c r="AF1123" s="274"/>
      <c r="AG1123" s="275"/>
      <c r="AH1123" s="274"/>
      <c r="AI1123" s="274"/>
      <c r="AJ1123" s="275"/>
      <c r="AK1123" s="270"/>
      <c r="AL1123" s="274"/>
      <c r="AM1123" s="275"/>
      <c r="AN1123" s="274"/>
      <c r="AO1123" s="274"/>
      <c r="AP1123" s="274"/>
      <c r="AQ1123" s="277">
        <f t="shared" ref="AQ1123:AQ1128" si="160">MONTH(E1123)</f>
        <v>9</v>
      </c>
      <c r="AR1123" s="275"/>
      <c r="AS1123" s="267"/>
      <c r="AT1123" s="273"/>
      <c r="AU1123" s="272"/>
      <c r="AV1123" s="267"/>
      <c r="AW1123" s="275"/>
      <c r="AX1123" s="294"/>
      <c r="AY1123" s="294">
        <v>19</v>
      </c>
      <c r="AZ1123" s="275"/>
      <c r="BA1123" s="268"/>
      <c r="BB1123" s="268"/>
      <c r="BC1123" s="268"/>
      <c r="BD1123" s="268"/>
      <c r="BE1123" s="267"/>
      <c r="BF1123" s="275"/>
      <c r="BG1123" s="275"/>
      <c r="BH1123" s="275"/>
      <c r="BI1123" s="275"/>
      <c r="BJ1123" s="278">
        <v>45915</v>
      </c>
      <c r="BK1123" s="279">
        <v>45915</v>
      </c>
      <c r="BL1123" s="431" t="s">
        <v>6370</v>
      </c>
      <c r="BM1123" s="272"/>
      <c r="BN1123" s="422">
        <v>20</v>
      </c>
      <c r="BO1123" s="422">
        <v>9</v>
      </c>
      <c r="BP1123" s="303"/>
      <c r="BQ1123" s="293">
        <v>45911</v>
      </c>
      <c r="BR1123" s="284">
        <v>0.44444444444444442</v>
      </c>
      <c r="BS1123" s="280" t="s">
        <v>1798</v>
      </c>
      <c r="BT1123" s="273"/>
      <c r="BU1123" s="273"/>
      <c r="BV1123" s="273">
        <v>3</v>
      </c>
      <c r="BW1123" s="273">
        <v>2</v>
      </c>
      <c r="BX1123" s="273">
        <v>1</v>
      </c>
      <c r="BY1123" s="279" t="s">
        <v>1259</v>
      </c>
      <c r="BZ1123" s="267">
        <v>6</v>
      </c>
      <c r="CA1123" s="279" t="s">
        <v>1334</v>
      </c>
      <c r="CB1123" s="279" t="s">
        <v>1245</v>
      </c>
      <c r="CC1123" s="279" t="s">
        <v>1249</v>
      </c>
      <c r="CD1123" s="1435" t="s">
        <v>6371</v>
      </c>
      <c r="CE1123" s="245"/>
      <c r="CF1123" s="245"/>
      <c r="CG1123" s="245"/>
    </row>
    <row r="1124" spans="1:85">
      <c r="A1124" s="265" t="s">
        <v>77</v>
      </c>
      <c r="B1124" s="2" t="s">
        <v>100</v>
      </c>
      <c r="C1124" s="2" t="s">
        <v>1344</v>
      </c>
      <c r="D1124" s="265" t="s">
        <v>6372</v>
      </c>
      <c r="E1124" s="265">
        <v>45916</v>
      </c>
      <c r="F1124" s="266" t="s">
        <v>567</v>
      </c>
      <c r="G1124" s="267">
        <v>40.99</v>
      </c>
      <c r="H1124" s="267"/>
      <c r="I1124" s="267"/>
      <c r="J1124" s="267"/>
      <c r="K1124" s="267"/>
      <c r="L1124" s="268"/>
      <c r="M1124" s="275"/>
      <c r="N1124" s="267">
        <v>3.57</v>
      </c>
      <c r="O1124" s="267">
        <v>10.77</v>
      </c>
      <c r="P1124" s="275"/>
      <c r="Q1124" s="269">
        <v>900</v>
      </c>
      <c r="R1124" s="270"/>
      <c r="S1124" s="270">
        <v>9.9060000000000006</v>
      </c>
      <c r="T1124" s="271">
        <v>8.4700000000000006</v>
      </c>
      <c r="U1124" s="267"/>
      <c r="V1124" s="268"/>
      <c r="W1124" s="267"/>
      <c r="X1124" s="270"/>
      <c r="Y1124" s="274"/>
      <c r="Z1124" s="290"/>
      <c r="AA1124" s="274">
        <v>0</v>
      </c>
      <c r="AB1124" s="274"/>
      <c r="AC1124" s="274">
        <v>0</v>
      </c>
      <c r="AD1124" s="265"/>
      <c r="AE1124" s="274"/>
      <c r="AF1124" s="274"/>
      <c r="AG1124" s="275"/>
      <c r="AH1124" s="274"/>
      <c r="AI1124" s="274"/>
      <c r="AJ1124" s="275"/>
      <c r="AK1124" s="270"/>
      <c r="AL1124" s="274"/>
      <c r="AM1124" s="275"/>
      <c r="AN1124" s="274"/>
      <c r="AO1124" s="274"/>
      <c r="AP1124" s="274"/>
      <c r="AQ1124" s="277">
        <f t="shared" si="160"/>
        <v>9</v>
      </c>
      <c r="AR1124" s="275"/>
      <c r="AS1124" s="267"/>
      <c r="AT1124" s="273"/>
      <c r="AU1124" s="272"/>
      <c r="AV1124" s="267"/>
      <c r="AW1124" s="275"/>
      <c r="AX1124" s="294"/>
      <c r="AY1124" s="294">
        <v>21</v>
      </c>
      <c r="AZ1124" s="275"/>
      <c r="BA1124" s="268"/>
      <c r="BB1124" s="268"/>
      <c r="BC1124" s="268"/>
      <c r="BD1124" s="268"/>
      <c r="BE1124" s="267"/>
      <c r="BF1124" s="275"/>
      <c r="BG1124" s="275"/>
      <c r="BH1124" s="275"/>
      <c r="BI1124" s="275"/>
      <c r="BJ1124" s="278">
        <v>45916</v>
      </c>
      <c r="BK1124" s="279">
        <v>45916</v>
      </c>
      <c r="BL1124" s="431" t="s">
        <v>6373</v>
      </c>
      <c r="BM1124" s="272"/>
      <c r="BN1124" s="422">
        <v>13</v>
      </c>
      <c r="BO1124" s="422">
        <v>9</v>
      </c>
      <c r="BP1124" s="303"/>
      <c r="BQ1124" s="293">
        <v>45913</v>
      </c>
      <c r="BR1124" s="284">
        <v>0.24722222222222223</v>
      </c>
      <c r="BS1124" s="280" t="str">
        <f>IF(_DBcomps[[#This Row],[Problem]]="","Yes","No")</f>
        <v>Yes</v>
      </c>
      <c r="BT1124" s="273"/>
      <c r="BU1124" s="273"/>
      <c r="BV1124" s="273">
        <v>3</v>
      </c>
      <c r="BW1124" s="273"/>
      <c r="BX1124" s="273">
        <v>1</v>
      </c>
      <c r="BY1124" s="279" t="s">
        <v>1259</v>
      </c>
      <c r="BZ1124" s="267"/>
      <c r="CA1124" s="279"/>
      <c r="CB1124" s="279"/>
      <c r="CC1124" s="279"/>
      <c r="CD1124" s="1435"/>
      <c r="CE1124" s="245"/>
      <c r="CF1124" s="245"/>
      <c r="CG1124" s="245"/>
    </row>
    <row r="1125" spans="1:85">
      <c r="A1125" s="265" t="s">
        <v>77</v>
      </c>
      <c r="B1125" s="2" t="s">
        <v>100</v>
      </c>
      <c r="C1125" s="2" t="s">
        <v>1344</v>
      </c>
      <c r="D1125" s="265" t="s">
        <v>6374</v>
      </c>
      <c r="E1125" s="265">
        <v>45917</v>
      </c>
      <c r="F1125" s="266" t="s">
        <v>567</v>
      </c>
      <c r="G1125" s="267">
        <v>41.5</v>
      </c>
      <c r="H1125" s="267"/>
      <c r="I1125" s="267"/>
      <c r="J1125" s="267"/>
      <c r="K1125" s="267"/>
      <c r="L1125" s="268"/>
      <c r="M1125" s="275"/>
      <c r="N1125" s="267">
        <v>3.86</v>
      </c>
      <c r="O1125" s="267">
        <v>11.38</v>
      </c>
      <c r="P1125" s="275"/>
      <c r="Q1125" s="269">
        <v>900</v>
      </c>
      <c r="R1125" s="270"/>
      <c r="S1125" s="270">
        <v>9.7420000000000009</v>
      </c>
      <c r="T1125" s="271">
        <v>8.48</v>
      </c>
      <c r="U1125" s="267"/>
      <c r="V1125" s="268"/>
      <c r="W1125" s="267"/>
      <c r="X1125" s="270"/>
      <c r="Y1125" s="274"/>
      <c r="Z1125" s="290"/>
      <c r="AA1125" s="274">
        <v>0</v>
      </c>
      <c r="AB1125" s="274"/>
      <c r="AC1125" s="274">
        <v>0</v>
      </c>
      <c r="AD1125" s="265"/>
      <c r="AE1125" s="274"/>
      <c r="AF1125" s="274"/>
      <c r="AG1125" s="275"/>
      <c r="AH1125" s="274"/>
      <c r="AI1125" s="274"/>
      <c r="AJ1125" s="275"/>
      <c r="AK1125" s="270"/>
      <c r="AL1125" s="274"/>
      <c r="AM1125" s="275"/>
      <c r="AN1125" s="274"/>
      <c r="AO1125" s="274"/>
      <c r="AP1125" s="274"/>
      <c r="AQ1125" s="277">
        <f t="shared" si="160"/>
        <v>9</v>
      </c>
      <c r="AR1125" s="275"/>
      <c r="AS1125" s="267"/>
      <c r="AT1125" s="273"/>
      <c r="AU1125" s="272"/>
      <c r="AV1125" s="267"/>
      <c r="AW1125" s="275"/>
      <c r="AX1125" s="294"/>
      <c r="AY1125" s="294">
        <v>21</v>
      </c>
      <c r="AZ1125" s="275"/>
      <c r="BA1125" s="268"/>
      <c r="BB1125" s="268"/>
      <c r="BC1125" s="268"/>
      <c r="BD1125" s="268"/>
      <c r="BE1125" s="267"/>
      <c r="BF1125" s="275"/>
      <c r="BG1125" s="275"/>
      <c r="BH1125" s="275"/>
      <c r="BI1125" s="275"/>
      <c r="BJ1125" s="278">
        <v>45917</v>
      </c>
      <c r="BK1125" s="279">
        <v>45917</v>
      </c>
      <c r="BL1125" s="431" t="s">
        <v>6375</v>
      </c>
      <c r="BM1125" s="272"/>
      <c r="BN1125" s="422">
        <v>18</v>
      </c>
      <c r="BO1125" s="422">
        <v>9</v>
      </c>
      <c r="BP1125" s="303"/>
      <c r="BQ1125" s="293">
        <v>45916</v>
      </c>
      <c r="BR1125" s="284">
        <v>0.13263888888888889</v>
      </c>
      <c r="BS1125" s="280" t="s">
        <v>1798</v>
      </c>
      <c r="BT1125" s="273"/>
      <c r="BU1125" s="273"/>
      <c r="BV1125" s="273">
        <v>3</v>
      </c>
      <c r="BW1125" s="273">
        <v>2</v>
      </c>
      <c r="BX1125" s="273">
        <v>1</v>
      </c>
      <c r="BY1125" s="279" t="s">
        <v>1259</v>
      </c>
      <c r="BZ1125" s="267">
        <v>3.45</v>
      </c>
      <c r="CA1125" s="279" t="s">
        <v>1488</v>
      </c>
      <c r="CB1125" s="279" t="s">
        <v>1245</v>
      </c>
      <c r="CC1125" s="279" t="s">
        <v>2258</v>
      </c>
      <c r="CD1125" s="1435" t="s">
        <v>6376</v>
      </c>
      <c r="CE1125" s="245"/>
      <c r="CF1125" s="245"/>
      <c r="CG1125" s="245"/>
    </row>
    <row r="1126" spans="1:85">
      <c r="A1126" s="265" t="s">
        <v>77</v>
      </c>
      <c r="B1126" s="2" t="s">
        <v>100</v>
      </c>
      <c r="C1126" s="2" t="s">
        <v>1344</v>
      </c>
      <c r="D1126" s="265" t="s">
        <v>6377</v>
      </c>
      <c r="E1126" s="265">
        <v>45918</v>
      </c>
      <c r="F1126" s="266" t="s">
        <v>567</v>
      </c>
      <c r="G1126" s="267">
        <v>40.450000000000003</v>
      </c>
      <c r="H1126" s="267"/>
      <c r="I1126" s="267"/>
      <c r="J1126" s="267"/>
      <c r="K1126" s="267"/>
      <c r="L1126" s="268"/>
      <c r="M1126" s="275"/>
      <c r="N1126" s="267">
        <v>4.5999999999999996</v>
      </c>
      <c r="O1126" s="267">
        <v>12</v>
      </c>
      <c r="P1126" s="275"/>
      <c r="Q1126" s="269">
        <v>900</v>
      </c>
      <c r="R1126" s="270"/>
      <c r="S1126" s="270">
        <v>9.7739999999999991</v>
      </c>
      <c r="T1126" s="271">
        <v>7.32</v>
      </c>
      <c r="U1126" s="267"/>
      <c r="V1126" s="268"/>
      <c r="W1126" s="267"/>
      <c r="X1126" s="270"/>
      <c r="Y1126" s="274"/>
      <c r="Z1126" s="290"/>
      <c r="AA1126" s="274">
        <v>0</v>
      </c>
      <c r="AB1126" s="274"/>
      <c r="AC1126" s="274">
        <v>0</v>
      </c>
      <c r="AD1126" s="265"/>
      <c r="AE1126" s="274"/>
      <c r="AF1126" s="274"/>
      <c r="AG1126" s="275"/>
      <c r="AH1126" s="274"/>
      <c r="AI1126" s="274"/>
      <c r="AJ1126" s="275"/>
      <c r="AK1126" s="270"/>
      <c r="AL1126" s="274"/>
      <c r="AM1126" s="275"/>
      <c r="AN1126" s="274"/>
      <c r="AO1126" s="274"/>
      <c r="AP1126" s="274"/>
      <c r="AQ1126" s="277">
        <f t="shared" si="160"/>
        <v>9</v>
      </c>
      <c r="AR1126" s="275"/>
      <c r="AS1126" s="267"/>
      <c r="AT1126" s="273"/>
      <c r="AU1126" s="272"/>
      <c r="AV1126" s="267"/>
      <c r="AW1126" s="275"/>
      <c r="AX1126" s="294"/>
      <c r="AY1126" s="294">
        <v>21</v>
      </c>
      <c r="AZ1126" s="275"/>
      <c r="BA1126" s="268"/>
      <c r="BB1126" s="268"/>
      <c r="BC1126" s="268"/>
      <c r="BD1126" s="268"/>
      <c r="BE1126" s="267"/>
      <c r="BF1126" s="275"/>
      <c r="BG1126" s="275"/>
      <c r="BH1126" s="275"/>
      <c r="BI1126" s="275"/>
      <c r="BJ1126" s="278">
        <v>45918</v>
      </c>
      <c r="BK1126" s="279">
        <v>45918</v>
      </c>
      <c r="BL1126" s="431" t="s">
        <v>6378</v>
      </c>
      <c r="BM1126" s="272"/>
      <c r="BN1126" s="422">
        <v>15</v>
      </c>
      <c r="BO1126" s="422">
        <v>9</v>
      </c>
      <c r="BP1126" s="303"/>
      <c r="BQ1126" s="293">
        <v>45917</v>
      </c>
      <c r="BR1126" s="284">
        <v>0.55208333333333337</v>
      </c>
      <c r="BS1126" s="280" t="s">
        <v>1798</v>
      </c>
      <c r="BT1126" s="273"/>
      <c r="BU1126" s="273"/>
      <c r="BV1126" s="273">
        <v>3</v>
      </c>
      <c r="BW1126" s="273">
        <v>2</v>
      </c>
      <c r="BX1126" s="273">
        <v>1</v>
      </c>
      <c r="BY1126" s="279" t="s">
        <v>1259</v>
      </c>
      <c r="BZ1126" s="267">
        <v>3.15</v>
      </c>
      <c r="CA1126" s="279" t="s">
        <v>1362</v>
      </c>
      <c r="CB1126" s="279" t="s">
        <v>1245</v>
      </c>
      <c r="CC1126" s="279" t="s">
        <v>1268</v>
      </c>
      <c r="CD1126" s="1435" t="s">
        <v>6379</v>
      </c>
      <c r="CE1126" s="245"/>
      <c r="CF1126" s="245"/>
      <c r="CG1126" s="245"/>
    </row>
    <row r="1127" spans="1:85">
      <c r="A1127" s="265" t="s">
        <v>77</v>
      </c>
      <c r="B1127" s="2" t="s">
        <v>100</v>
      </c>
      <c r="C1127" s="2" t="s">
        <v>1344</v>
      </c>
      <c r="D1127" s="265" t="s">
        <v>6380</v>
      </c>
      <c r="E1127" s="265">
        <v>45919</v>
      </c>
      <c r="F1127" s="266" t="s">
        <v>567</v>
      </c>
      <c r="G1127" s="267">
        <v>41.26</v>
      </c>
      <c r="H1127" s="267"/>
      <c r="I1127" s="267"/>
      <c r="J1127" s="267"/>
      <c r="K1127" s="267"/>
      <c r="L1127" s="268"/>
      <c r="M1127" s="275"/>
      <c r="N1127" s="267">
        <v>3.9</v>
      </c>
      <c r="O1127" s="267">
        <v>11.63</v>
      </c>
      <c r="P1127" s="275"/>
      <c r="Q1127" s="269">
        <v>906</v>
      </c>
      <c r="R1127" s="270"/>
      <c r="S1127" s="270">
        <v>9.907</v>
      </c>
      <c r="T1127" s="271">
        <v>7.51</v>
      </c>
      <c r="U1127" s="267"/>
      <c r="V1127" s="268"/>
      <c r="W1127" s="267"/>
      <c r="X1127" s="270"/>
      <c r="Y1127" s="274"/>
      <c r="Z1127" s="290"/>
      <c r="AA1127" s="274">
        <v>0</v>
      </c>
      <c r="AB1127" s="274"/>
      <c r="AC1127" s="274">
        <v>0</v>
      </c>
      <c r="AD1127" s="265"/>
      <c r="AE1127" s="274"/>
      <c r="AF1127" s="274"/>
      <c r="AG1127" s="275"/>
      <c r="AH1127" s="274"/>
      <c r="AI1127" s="274"/>
      <c r="AJ1127" s="275"/>
      <c r="AK1127" s="270"/>
      <c r="AL1127" s="274"/>
      <c r="AM1127" s="275"/>
      <c r="AN1127" s="274"/>
      <c r="AO1127" s="274"/>
      <c r="AP1127" s="274"/>
      <c r="AQ1127" s="277">
        <f t="shared" si="160"/>
        <v>9</v>
      </c>
      <c r="AR1127" s="275"/>
      <c r="AS1127" s="267"/>
      <c r="AT1127" s="273"/>
      <c r="AU1127" s="272"/>
      <c r="AV1127" s="267"/>
      <c r="AW1127" s="275"/>
      <c r="AX1127" s="294"/>
      <c r="AY1127" s="294">
        <v>24</v>
      </c>
      <c r="AZ1127" s="275"/>
      <c r="BA1127" s="268"/>
      <c r="BB1127" s="268"/>
      <c r="BC1127" s="268"/>
      <c r="BD1127" s="268"/>
      <c r="BE1127" s="267"/>
      <c r="BF1127" s="275"/>
      <c r="BG1127" s="275"/>
      <c r="BH1127" s="275"/>
      <c r="BI1127" s="275"/>
      <c r="BJ1127" s="278">
        <v>45919</v>
      </c>
      <c r="BK1127" s="279">
        <v>45919</v>
      </c>
      <c r="BL1127" s="431" t="s">
        <v>6381</v>
      </c>
      <c r="BM1127" s="272"/>
      <c r="BN1127" s="422">
        <v>19</v>
      </c>
      <c r="BO1127" s="422">
        <v>9</v>
      </c>
      <c r="BP1127" s="303"/>
      <c r="BQ1127" s="293">
        <v>45918</v>
      </c>
      <c r="BR1127" s="284">
        <v>0.39861111111111114</v>
      </c>
      <c r="BS1127" s="280" t="s">
        <v>1798</v>
      </c>
      <c r="BT1127" s="273"/>
      <c r="BU1127" s="273"/>
      <c r="BV1127" s="273">
        <v>3</v>
      </c>
      <c r="BW1127" s="273">
        <v>2</v>
      </c>
      <c r="BX1127" s="273">
        <v>1</v>
      </c>
      <c r="BY1127" s="279" t="s">
        <v>1259</v>
      </c>
      <c r="BZ1127" s="267">
        <v>8.0500000000000007</v>
      </c>
      <c r="CA1127" s="279" t="s">
        <v>1334</v>
      </c>
      <c r="CB1127" s="279" t="s">
        <v>1245</v>
      </c>
      <c r="CC1127" s="279" t="s">
        <v>1249</v>
      </c>
      <c r="CD1127" s="1435" t="s">
        <v>6382</v>
      </c>
      <c r="CE1127" s="245"/>
      <c r="CF1127" s="245"/>
      <c r="CG1127" s="245"/>
    </row>
    <row r="1128" spans="1:85">
      <c r="A1128" s="265" t="s">
        <v>77</v>
      </c>
      <c r="B1128" s="2" t="s">
        <v>100</v>
      </c>
      <c r="C1128" s="2" t="s">
        <v>1344</v>
      </c>
      <c r="D1128" s="265" t="s">
        <v>6383</v>
      </c>
      <c r="E1128" s="265">
        <v>45922</v>
      </c>
      <c r="F1128" s="266" t="s">
        <v>567</v>
      </c>
      <c r="G1128" s="267">
        <v>41.15</v>
      </c>
      <c r="H1128" s="267"/>
      <c r="I1128" s="267"/>
      <c r="J1128" s="267"/>
      <c r="K1128" s="267"/>
      <c r="L1128" s="268"/>
      <c r="M1128" s="275"/>
      <c r="N1128" s="267">
        <v>3.85</v>
      </c>
      <c r="O1128" s="267">
        <v>11.19</v>
      </c>
      <c r="P1128" s="275"/>
      <c r="Q1128" s="269">
        <v>1100</v>
      </c>
      <c r="R1128" s="270"/>
      <c r="S1128" s="270">
        <v>9.9139999999999997</v>
      </c>
      <c r="T1128" s="271">
        <v>8.48</v>
      </c>
      <c r="U1128" s="267"/>
      <c r="V1128" s="268"/>
      <c r="W1128" s="267"/>
      <c r="X1128" s="270"/>
      <c r="Y1128" s="274"/>
      <c r="Z1128" s="290"/>
      <c r="AA1128" s="274">
        <v>0</v>
      </c>
      <c r="AB1128" s="274"/>
      <c r="AC1128" s="274">
        <v>0</v>
      </c>
      <c r="AD1128" s="265"/>
      <c r="AE1128" s="274"/>
      <c r="AF1128" s="274"/>
      <c r="AG1128" s="275"/>
      <c r="AH1128" s="274"/>
      <c r="AI1128" s="274"/>
      <c r="AJ1128" s="275"/>
      <c r="AK1128" s="270"/>
      <c r="AL1128" s="274"/>
      <c r="AM1128" s="275"/>
      <c r="AN1128" s="274"/>
      <c r="AO1128" s="274"/>
      <c r="AP1128" s="274"/>
      <c r="AQ1128" s="277">
        <f t="shared" si="160"/>
        <v>9</v>
      </c>
      <c r="AR1128" s="275"/>
      <c r="AS1128" s="267"/>
      <c r="AT1128" s="273"/>
      <c r="AU1128" s="272"/>
      <c r="AV1128" s="267"/>
      <c r="AW1128" s="275"/>
      <c r="AX1128" s="294"/>
      <c r="AY1128" s="294">
        <v>31</v>
      </c>
      <c r="AZ1128" s="275"/>
      <c r="BA1128" s="268"/>
      <c r="BB1128" s="268"/>
      <c r="BC1128" s="268"/>
      <c r="BD1128" s="268"/>
      <c r="BE1128" s="267"/>
      <c r="BF1128" s="275"/>
      <c r="BG1128" s="275"/>
      <c r="BH1128" s="275"/>
      <c r="BI1128" s="275"/>
      <c r="BJ1128" s="278">
        <v>45922</v>
      </c>
      <c r="BK1128" s="279">
        <v>45922</v>
      </c>
      <c r="BL1128" s="431" t="s">
        <v>6384</v>
      </c>
      <c r="BM1128" s="272"/>
      <c r="BN1128" s="422">
        <v>19</v>
      </c>
      <c r="BO1128" s="422">
        <v>9</v>
      </c>
      <c r="BP1128" s="303"/>
      <c r="BQ1128" s="293">
        <v>45920</v>
      </c>
      <c r="BR1128" s="284">
        <v>4.8611111111111112E-2</v>
      </c>
      <c r="BS1128" s="280" t="s">
        <v>1798</v>
      </c>
      <c r="BT1128" s="273"/>
      <c r="BU1128" s="273"/>
      <c r="BV1128" s="273">
        <v>3</v>
      </c>
      <c r="BW1128" s="273">
        <v>2</v>
      </c>
      <c r="BX1128" s="273">
        <v>1</v>
      </c>
      <c r="BY1128" s="279" t="s">
        <v>1259</v>
      </c>
      <c r="BZ1128" s="267">
        <v>10.5</v>
      </c>
      <c r="CA1128" s="279" t="s">
        <v>1334</v>
      </c>
      <c r="CB1128" s="279" t="s">
        <v>1245</v>
      </c>
      <c r="CC1128" s="279" t="s">
        <v>1249</v>
      </c>
      <c r="CD1128" s="1435" t="s">
        <v>6385</v>
      </c>
      <c r="CE1128" s="245"/>
      <c r="CF1128" s="245"/>
      <c r="CG1128" s="245"/>
    </row>
    <row r="1129" spans="1:85">
      <c r="A1129" s="265" t="s">
        <v>77</v>
      </c>
      <c r="B1129" s="2" t="s">
        <v>100</v>
      </c>
      <c r="C1129" s="2" t="s">
        <v>1344</v>
      </c>
      <c r="D1129" s="265" t="s">
        <v>6431</v>
      </c>
      <c r="E1129" s="265">
        <v>45924</v>
      </c>
      <c r="F1129" s="266" t="s">
        <v>567</v>
      </c>
      <c r="G1129" s="267">
        <v>41.74</v>
      </c>
      <c r="H1129" s="267"/>
      <c r="I1129" s="267"/>
      <c r="J1129" s="267"/>
      <c r="K1129" s="267"/>
      <c r="L1129" s="268"/>
      <c r="M1129" s="275"/>
      <c r="N1129" s="267">
        <v>3.89</v>
      </c>
      <c r="O1129" s="267">
        <v>11.68</v>
      </c>
      <c r="P1129" s="275"/>
      <c r="Q1129" s="269">
        <v>966</v>
      </c>
      <c r="R1129" s="270"/>
      <c r="S1129" s="270">
        <v>9.8979999999999997</v>
      </c>
      <c r="T1129" s="271">
        <v>8.5</v>
      </c>
      <c r="U1129" s="267"/>
      <c r="V1129" s="268"/>
      <c r="W1129" s="267"/>
      <c r="X1129" s="270"/>
      <c r="Y1129" s="274"/>
      <c r="Z1129" s="290"/>
      <c r="AA1129" s="274">
        <v>0</v>
      </c>
      <c r="AB1129" s="274"/>
      <c r="AC1129" s="274">
        <v>0</v>
      </c>
      <c r="AD1129" s="265"/>
      <c r="AE1129" s="274"/>
      <c r="AF1129" s="274"/>
      <c r="AG1129" s="275"/>
      <c r="AH1129" s="274"/>
      <c r="AI1129" s="274"/>
      <c r="AJ1129" s="275"/>
      <c r="AK1129" s="270"/>
      <c r="AL1129" s="274"/>
      <c r="AM1129" s="275"/>
      <c r="AN1129" s="274"/>
      <c r="AO1129" s="274"/>
      <c r="AP1129" s="274"/>
      <c r="AQ1129" s="277">
        <f>MONTH(E1129)</f>
        <v>9</v>
      </c>
      <c r="AR1129" s="275"/>
      <c r="AS1129" s="267"/>
      <c r="AT1129" s="273"/>
      <c r="AU1129" s="272"/>
      <c r="AV1129" s="267"/>
      <c r="AW1129" s="275"/>
      <c r="AX1129" s="294"/>
      <c r="AY1129" s="294">
        <v>25</v>
      </c>
      <c r="AZ1129" s="275"/>
      <c r="BA1129" s="268"/>
      <c r="BB1129" s="268"/>
      <c r="BC1129" s="268"/>
      <c r="BD1129" s="268"/>
      <c r="BE1129" s="267"/>
      <c r="BF1129" s="275"/>
      <c r="BG1129" s="275"/>
      <c r="BH1129" s="275"/>
      <c r="BI1129" s="275"/>
      <c r="BJ1129" s="278">
        <v>45924</v>
      </c>
      <c r="BK1129" s="279">
        <v>45924</v>
      </c>
      <c r="BL1129" s="431" t="s">
        <v>6432</v>
      </c>
      <c r="BM1129" s="272"/>
      <c r="BN1129" s="422">
        <v>11</v>
      </c>
      <c r="BO1129" s="422">
        <v>9</v>
      </c>
      <c r="BP1129" s="303"/>
      <c r="BQ1129" s="293">
        <v>45920</v>
      </c>
      <c r="BR1129" s="284">
        <v>0.95486111111111116</v>
      </c>
      <c r="BS1129" s="280" t="s">
        <v>1798</v>
      </c>
      <c r="BT1129" s="273"/>
      <c r="BU1129" s="273"/>
      <c r="BV1129" s="273">
        <v>3</v>
      </c>
      <c r="BW1129" s="273">
        <v>2</v>
      </c>
      <c r="BX1129" s="273">
        <v>1</v>
      </c>
      <c r="BY1129" s="279" t="s">
        <v>1259</v>
      </c>
      <c r="BZ1129" s="267">
        <v>22.55</v>
      </c>
      <c r="CA1129" s="279" t="s">
        <v>2052</v>
      </c>
      <c r="CB1129" s="279" t="s">
        <v>1245</v>
      </c>
      <c r="CC1129" s="279" t="s">
        <v>1433</v>
      </c>
      <c r="CD1129" s="1435" t="s">
        <v>6433</v>
      </c>
      <c r="CE1129" s="245"/>
      <c r="CF1129" s="245"/>
      <c r="CG1129" s="245"/>
    </row>
    <row r="1130" spans="1:85">
      <c r="A1130" s="265" t="s">
        <v>77</v>
      </c>
      <c r="B1130" s="2" t="s">
        <v>100</v>
      </c>
      <c r="C1130" s="2" t="s">
        <v>1344</v>
      </c>
      <c r="D1130" s="265" t="s">
        <v>6434</v>
      </c>
      <c r="E1130" s="265">
        <v>45925</v>
      </c>
      <c r="F1130" s="266" t="s">
        <v>567</v>
      </c>
      <c r="G1130" s="267">
        <v>41.4</v>
      </c>
      <c r="H1130" s="267"/>
      <c r="I1130" s="267"/>
      <c r="J1130" s="267"/>
      <c r="K1130" s="267"/>
      <c r="L1130" s="268"/>
      <c r="M1130" s="275"/>
      <c r="N1130" s="267">
        <v>3.9</v>
      </c>
      <c r="O1130" s="267">
        <v>11.52</v>
      </c>
      <c r="P1130" s="275"/>
      <c r="Q1130" s="269">
        <v>1098</v>
      </c>
      <c r="R1130" s="270"/>
      <c r="S1130" s="270">
        <v>9.8960000000000008</v>
      </c>
      <c r="T1130" s="271">
        <v>7.81</v>
      </c>
      <c r="U1130" s="267"/>
      <c r="V1130" s="268"/>
      <c r="W1130" s="267"/>
      <c r="X1130" s="270"/>
      <c r="Y1130" s="274"/>
      <c r="Z1130" s="290"/>
      <c r="AA1130" s="274">
        <v>0</v>
      </c>
      <c r="AB1130" s="274"/>
      <c r="AC1130" s="274">
        <v>0</v>
      </c>
      <c r="AD1130" s="265"/>
      <c r="AE1130" s="274"/>
      <c r="AF1130" s="274"/>
      <c r="AG1130" s="275"/>
      <c r="AH1130" s="274"/>
      <c r="AI1130" s="274"/>
      <c r="AJ1130" s="275"/>
      <c r="AK1130" s="270"/>
      <c r="AL1130" s="274"/>
      <c r="AM1130" s="275"/>
      <c r="AN1130" s="274"/>
      <c r="AO1130" s="274"/>
      <c r="AP1130" s="274"/>
      <c r="AQ1130" s="277">
        <f>MONTH(E1130)</f>
        <v>9</v>
      </c>
      <c r="AR1130" s="275"/>
      <c r="AS1130" s="267"/>
      <c r="AT1130" s="273"/>
      <c r="AU1130" s="272"/>
      <c r="AV1130" s="267"/>
      <c r="AW1130" s="275"/>
      <c r="AX1130" s="294"/>
      <c r="AY1130" s="294">
        <v>21</v>
      </c>
      <c r="AZ1130" s="275"/>
      <c r="BA1130" s="268"/>
      <c r="BB1130" s="268"/>
      <c r="BC1130" s="268"/>
      <c r="BD1130" s="268"/>
      <c r="BE1130" s="267"/>
      <c r="BF1130" s="275"/>
      <c r="BG1130" s="275"/>
      <c r="BH1130" s="275"/>
      <c r="BI1130" s="275"/>
      <c r="BJ1130" s="278">
        <v>45925</v>
      </c>
      <c r="BK1130" s="279">
        <v>45925</v>
      </c>
      <c r="BL1130" s="431" t="s">
        <v>6435</v>
      </c>
      <c r="BM1130" s="272"/>
      <c r="BN1130" s="422">
        <v>20</v>
      </c>
      <c r="BO1130" s="422">
        <v>9</v>
      </c>
      <c r="BP1130" s="303"/>
      <c r="BQ1130" s="293">
        <v>45924</v>
      </c>
      <c r="BR1130" s="284">
        <v>0.30972222222222223</v>
      </c>
      <c r="BS1130" s="280" t="s">
        <v>1798</v>
      </c>
      <c r="BT1130" s="273"/>
      <c r="BU1130" s="273"/>
      <c r="BV1130" s="273">
        <v>3</v>
      </c>
      <c r="BW1130" s="273">
        <v>3</v>
      </c>
      <c r="BX1130" s="273">
        <v>1</v>
      </c>
      <c r="BY1130" s="279" t="s">
        <v>1259</v>
      </c>
      <c r="BZ1130" s="267">
        <v>11</v>
      </c>
      <c r="CA1130" s="279" t="s">
        <v>1334</v>
      </c>
      <c r="CB1130" s="279" t="s">
        <v>1245</v>
      </c>
      <c r="CC1130" s="279" t="s">
        <v>1249</v>
      </c>
      <c r="CD1130" s="1435" t="s">
        <v>6436</v>
      </c>
      <c r="CE1130" s="245"/>
      <c r="CF1130" s="245"/>
      <c r="CG1130" s="245"/>
    </row>
    <row r="1131" spans="1:85">
      <c r="A1131" s="265" t="s">
        <v>77</v>
      </c>
      <c r="B1131" s="2" t="s">
        <v>100</v>
      </c>
      <c r="C1131" s="2" t="s">
        <v>1344</v>
      </c>
      <c r="D1131" s="265" t="s">
        <v>6437</v>
      </c>
      <c r="E1131" s="265">
        <v>45926</v>
      </c>
      <c r="F1131" s="266" t="s">
        <v>567</v>
      </c>
      <c r="G1131" s="267">
        <v>41.57</v>
      </c>
      <c r="H1131" s="267"/>
      <c r="I1131" s="267"/>
      <c r="J1131" s="267"/>
      <c r="K1131" s="267"/>
      <c r="L1131" s="268"/>
      <c r="M1131" s="275"/>
      <c r="N1131" s="267">
        <v>3.64</v>
      </c>
      <c r="O1131" s="267">
        <v>10.8</v>
      </c>
      <c r="P1131" s="275"/>
      <c r="Q1131" s="269">
        <v>1080</v>
      </c>
      <c r="R1131" s="270"/>
      <c r="S1131" s="270">
        <v>9.9429999999999996</v>
      </c>
      <c r="T1131" s="271">
        <v>7.32</v>
      </c>
      <c r="U1131" s="267"/>
      <c r="V1131" s="268"/>
      <c r="W1131" s="267"/>
      <c r="X1131" s="270"/>
      <c r="Y1131" s="274"/>
      <c r="Z1131" s="290"/>
      <c r="AA1131" s="274">
        <v>0</v>
      </c>
      <c r="AB1131" s="274"/>
      <c r="AC1131" s="274">
        <v>0</v>
      </c>
      <c r="AD1131" s="265"/>
      <c r="AE1131" s="274"/>
      <c r="AF1131" s="274"/>
      <c r="AG1131" s="275"/>
      <c r="AH1131" s="274"/>
      <c r="AI1131" s="274"/>
      <c r="AJ1131" s="275"/>
      <c r="AK1131" s="270"/>
      <c r="AL1131" s="274"/>
      <c r="AM1131" s="275"/>
      <c r="AN1131" s="274"/>
      <c r="AO1131" s="274"/>
      <c r="AP1131" s="274"/>
      <c r="AQ1131" s="277">
        <f>MONTH(E1131)</f>
        <v>9</v>
      </c>
      <c r="AR1131" s="275"/>
      <c r="AS1131" s="267"/>
      <c r="AT1131" s="273"/>
      <c r="AU1131" s="272"/>
      <c r="AV1131" s="267"/>
      <c r="AW1131" s="275"/>
      <c r="AX1131" s="294"/>
      <c r="AY1131" s="294">
        <v>21</v>
      </c>
      <c r="AZ1131" s="275"/>
      <c r="BA1131" s="268"/>
      <c r="BB1131" s="268"/>
      <c r="BC1131" s="268"/>
      <c r="BD1131" s="268"/>
      <c r="BE1131" s="267"/>
      <c r="BF1131" s="275"/>
      <c r="BG1131" s="275"/>
      <c r="BH1131" s="275"/>
      <c r="BI1131" s="275"/>
      <c r="BJ1131" s="278">
        <v>45926</v>
      </c>
      <c r="BK1131" s="279">
        <v>45926</v>
      </c>
      <c r="BL1131" s="431" t="s">
        <v>6438</v>
      </c>
      <c r="BM1131" s="272"/>
      <c r="BN1131" s="422">
        <v>18</v>
      </c>
      <c r="BO1131" s="422">
        <v>9</v>
      </c>
      <c r="BP1131" s="303"/>
      <c r="BQ1131" s="293">
        <v>45925</v>
      </c>
      <c r="BR1131" s="284">
        <v>0.34444444444444444</v>
      </c>
      <c r="BS1131" s="280" t="s">
        <v>1798</v>
      </c>
      <c r="BT1131" s="273"/>
      <c r="BU1131" s="273"/>
      <c r="BV1131" s="273">
        <v>3</v>
      </c>
      <c r="BW1131" s="273">
        <v>3</v>
      </c>
      <c r="BX1131" s="273">
        <v>1</v>
      </c>
      <c r="BY1131" s="279" t="s">
        <v>1259</v>
      </c>
      <c r="BZ1131" s="267">
        <v>6.5</v>
      </c>
      <c r="CA1131" s="279" t="s">
        <v>2100</v>
      </c>
      <c r="CB1131" s="279" t="s">
        <v>1245</v>
      </c>
      <c r="CC1131" s="279" t="s">
        <v>1249</v>
      </c>
      <c r="CD1131" s="1435" t="s">
        <v>6439</v>
      </c>
      <c r="CE1131" s="245"/>
      <c r="CF1131" s="245"/>
      <c r="CG1131" s="245"/>
    </row>
    <row r="1132" spans="1:85">
      <c r="A1132" s="265" t="s">
        <v>77</v>
      </c>
      <c r="B1132" s="2" t="s">
        <v>100</v>
      </c>
      <c r="C1132" s="2" t="s">
        <v>1344</v>
      </c>
      <c r="D1132" s="265" t="s">
        <v>6440</v>
      </c>
      <c r="E1132" s="265">
        <v>45929</v>
      </c>
      <c r="F1132" s="266" t="s">
        <v>567</v>
      </c>
      <c r="G1132" s="267">
        <v>40.83</v>
      </c>
      <c r="H1132" s="267"/>
      <c r="I1132" s="267"/>
      <c r="J1132" s="267"/>
      <c r="K1132" s="267"/>
      <c r="L1132" s="268"/>
      <c r="M1132" s="275"/>
      <c r="N1132" s="267">
        <v>3.59</v>
      </c>
      <c r="O1132" s="267">
        <v>11.76</v>
      </c>
      <c r="P1132" s="275"/>
      <c r="Q1132" s="269">
        <v>1024</v>
      </c>
      <c r="R1132" s="270"/>
      <c r="S1132" s="270">
        <v>9.8010000000000002</v>
      </c>
      <c r="T1132" s="271">
        <v>6.59</v>
      </c>
      <c r="U1132" s="267"/>
      <c r="V1132" s="268"/>
      <c r="W1132" s="267"/>
      <c r="X1132" s="270"/>
      <c r="Y1132" s="274"/>
      <c r="Z1132" s="290"/>
      <c r="AA1132" s="274">
        <v>0</v>
      </c>
      <c r="AB1132" s="274"/>
      <c r="AC1132" s="274">
        <v>0</v>
      </c>
      <c r="AD1132" s="265"/>
      <c r="AE1132" s="274"/>
      <c r="AF1132" s="274"/>
      <c r="AG1132" s="275"/>
      <c r="AH1132" s="274"/>
      <c r="AI1132" s="274"/>
      <c r="AJ1132" s="275"/>
      <c r="AK1132" s="270"/>
      <c r="AL1132" s="274"/>
      <c r="AM1132" s="275"/>
      <c r="AN1132" s="274"/>
      <c r="AO1132" s="274"/>
      <c r="AP1132" s="274"/>
      <c r="AQ1132" s="277">
        <f>MONTH(E1132)</f>
        <v>9</v>
      </c>
      <c r="AR1132" s="275"/>
      <c r="AS1132" s="267"/>
      <c r="AT1132" s="273"/>
      <c r="AU1132" s="272"/>
      <c r="AV1132" s="267"/>
      <c r="AW1132" s="275"/>
      <c r="AX1132" s="294"/>
      <c r="AY1132" s="294">
        <v>24</v>
      </c>
      <c r="AZ1132" s="275"/>
      <c r="BA1132" s="268"/>
      <c r="BB1132" s="268"/>
      <c r="BC1132" s="268"/>
      <c r="BD1132" s="268"/>
      <c r="BE1132" s="267"/>
      <c r="BF1132" s="275"/>
      <c r="BG1132" s="275"/>
      <c r="BH1132" s="275"/>
      <c r="BI1132" s="275"/>
      <c r="BJ1132" s="278">
        <v>45929</v>
      </c>
      <c r="BK1132" s="279">
        <v>45929</v>
      </c>
      <c r="BL1132" s="431" t="s">
        <v>6441</v>
      </c>
      <c r="BM1132" s="272"/>
      <c r="BN1132" s="422">
        <v>11</v>
      </c>
      <c r="BO1132" s="422">
        <v>9</v>
      </c>
      <c r="BP1132" s="303"/>
      <c r="BQ1132" s="293">
        <v>45926</v>
      </c>
      <c r="BR1132" s="284">
        <v>0.36805555555555558</v>
      </c>
      <c r="BS1132" s="280" t="s">
        <v>1798</v>
      </c>
      <c r="BT1132" s="272"/>
      <c r="BU1132" s="273"/>
      <c r="BV1132" s="273">
        <v>3</v>
      </c>
      <c r="BW1132" s="273">
        <v>2</v>
      </c>
      <c r="BX1132" s="273">
        <v>1</v>
      </c>
      <c r="BY1132" s="279" t="s">
        <v>1259</v>
      </c>
      <c r="BZ1132" s="267">
        <v>3.25</v>
      </c>
      <c r="CA1132" s="279" t="s">
        <v>1334</v>
      </c>
      <c r="CB1132" s="279" t="s">
        <v>1245</v>
      </c>
      <c r="CC1132" s="279" t="s">
        <v>1249</v>
      </c>
      <c r="CD1132" s="1435" t="s">
        <v>6442</v>
      </c>
      <c r="CE1132" s="245"/>
      <c r="CF1132" s="245"/>
      <c r="CG1132" s="245"/>
    </row>
    <row r="1133" spans="1:85">
      <c r="A1133" s="265" t="s">
        <v>77</v>
      </c>
      <c r="B1133" s="2" t="s">
        <v>100</v>
      </c>
      <c r="C1133" s="2" t="s">
        <v>1344</v>
      </c>
      <c r="D1133" s="265" t="s">
        <v>6594</v>
      </c>
      <c r="E1133" s="265">
        <v>45931</v>
      </c>
      <c r="F1133" s="266" t="s">
        <v>567</v>
      </c>
      <c r="G1133" s="267">
        <v>41.89</v>
      </c>
      <c r="H1133" s="267"/>
      <c r="I1133" s="267"/>
      <c r="J1133" s="267"/>
      <c r="K1133" s="267"/>
      <c r="L1133" s="268"/>
      <c r="M1133" s="275"/>
      <c r="N1133" s="267">
        <v>4.1399999999999997</v>
      </c>
      <c r="O1133" s="267">
        <v>11.86</v>
      </c>
      <c r="P1133" s="275"/>
      <c r="Q1133" s="269">
        <v>1100</v>
      </c>
      <c r="R1133" s="270"/>
      <c r="S1133" s="270">
        <v>9.8699999999999992</v>
      </c>
      <c r="T1133" s="271">
        <v>7.91</v>
      </c>
      <c r="U1133" s="267"/>
      <c r="V1133" s="268"/>
      <c r="W1133" s="267"/>
      <c r="X1133" s="270"/>
      <c r="Y1133" s="274"/>
      <c r="Z1133" s="290"/>
      <c r="AA1133" s="274">
        <v>0</v>
      </c>
      <c r="AB1133" s="274"/>
      <c r="AC1133" s="274">
        <v>0</v>
      </c>
      <c r="AD1133" s="265"/>
      <c r="AE1133" s="274"/>
      <c r="AF1133" s="274"/>
      <c r="AG1133" s="275"/>
      <c r="AH1133" s="274"/>
      <c r="AI1133" s="274"/>
      <c r="AJ1133" s="275"/>
      <c r="AK1133" s="270"/>
      <c r="AL1133" s="274"/>
      <c r="AM1133" s="275"/>
      <c r="AN1133" s="274"/>
      <c r="AO1133" s="274"/>
      <c r="AP1133" s="274"/>
      <c r="AQ1133" s="277">
        <f t="shared" ref="AQ1133:AQ1135" si="161">MONTH(E1133)</f>
        <v>10</v>
      </c>
      <c r="AR1133" s="275"/>
      <c r="AS1133" s="267"/>
      <c r="AT1133" s="273"/>
      <c r="AU1133" s="272"/>
      <c r="AV1133" s="267"/>
      <c r="AW1133" s="275"/>
      <c r="AX1133" s="294"/>
      <c r="AY1133" s="294">
        <v>21</v>
      </c>
      <c r="AZ1133" s="275"/>
      <c r="BA1133" s="268"/>
      <c r="BB1133" s="268"/>
      <c r="BC1133" s="268"/>
      <c r="BD1133" s="268"/>
      <c r="BE1133" s="267"/>
      <c r="BF1133" s="275"/>
      <c r="BG1133" s="275"/>
      <c r="BH1133" s="275"/>
      <c r="BI1133" s="275"/>
      <c r="BJ1133" s="278">
        <v>45931</v>
      </c>
      <c r="BK1133" s="279">
        <v>45931</v>
      </c>
      <c r="BL1133" s="431" t="s">
        <v>6595</v>
      </c>
      <c r="BM1133" s="272"/>
      <c r="BN1133" s="422">
        <v>19</v>
      </c>
      <c r="BO1133" s="422">
        <v>9</v>
      </c>
      <c r="BP1133" s="303"/>
      <c r="BQ1133" s="293">
        <v>45926</v>
      </c>
      <c r="BR1133" s="284">
        <v>1.0416666666666666E-2</v>
      </c>
      <c r="BS1133" s="280" t="s">
        <v>1798</v>
      </c>
      <c r="BT1133" s="272"/>
      <c r="BU1133" s="273"/>
      <c r="BV1133" s="273">
        <v>3</v>
      </c>
      <c r="BW1133" s="273">
        <v>2</v>
      </c>
      <c r="BX1133" s="273">
        <v>1</v>
      </c>
      <c r="BY1133" s="279" t="s">
        <v>1259</v>
      </c>
      <c r="BZ1133" s="267">
        <v>14.15</v>
      </c>
      <c r="CA1133" s="279" t="s">
        <v>2100</v>
      </c>
      <c r="CB1133" s="279" t="s">
        <v>1245</v>
      </c>
      <c r="CC1133" s="279" t="s">
        <v>1433</v>
      </c>
      <c r="CD1133" s="1435" t="s">
        <v>6596</v>
      </c>
      <c r="CE1133" s="245"/>
      <c r="CF1133" s="245"/>
      <c r="CG1133" s="245"/>
    </row>
    <row r="1134" spans="1:85">
      <c r="A1134" s="265" t="s">
        <v>77</v>
      </c>
      <c r="B1134" s="2" t="s">
        <v>100</v>
      </c>
      <c r="C1134" s="2" t="s">
        <v>1344</v>
      </c>
      <c r="D1134" s="265" t="s">
        <v>6599</v>
      </c>
      <c r="E1134" s="265">
        <v>45931</v>
      </c>
      <c r="F1134" s="266" t="s">
        <v>567</v>
      </c>
      <c r="G1134" s="267">
        <v>41.46</v>
      </c>
      <c r="H1134" s="267"/>
      <c r="I1134" s="267"/>
      <c r="J1134" s="267"/>
      <c r="K1134" s="267"/>
      <c r="L1134" s="268"/>
      <c r="M1134" s="275"/>
      <c r="N1134" s="267">
        <v>3.92</v>
      </c>
      <c r="O1134" s="267">
        <v>11.06</v>
      </c>
      <c r="P1134" s="275"/>
      <c r="Q1134" s="269">
        <v>1040</v>
      </c>
      <c r="R1134" s="270"/>
      <c r="S1134" s="270">
        <v>9.8209999999999997</v>
      </c>
      <c r="T1134" s="271">
        <v>8.49</v>
      </c>
      <c r="U1134" s="267"/>
      <c r="V1134" s="268"/>
      <c r="W1134" s="267"/>
      <c r="X1134" s="270"/>
      <c r="Y1134" s="274"/>
      <c r="Z1134" s="290"/>
      <c r="AA1134" s="274">
        <v>0</v>
      </c>
      <c r="AB1134" s="274"/>
      <c r="AC1134" s="274">
        <v>0</v>
      </c>
      <c r="AD1134" s="265"/>
      <c r="AE1134" s="274"/>
      <c r="AF1134" s="274"/>
      <c r="AG1134" s="275"/>
      <c r="AH1134" s="274"/>
      <c r="AI1134" s="274"/>
      <c r="AJ1134" s="275"/>
      <c r="AK1134" s="270"/>
      <c r="AL1134" s="274"/>
      <c r="AM1134" s="275"/>
      <c r="AN1134" s="274"/>
      <c r="AO1134" s="274"/>
      <c r="AP1134" s="274"/>
      <c r="AQ1134" s="277">
        <f t="shared" si="161"/>
        <v>10</v>
      </c>
      <c r="AR1134" s="275"/>
      <c r="AS1134" s="267"/>
      <c r="AT1134" s="273"/>
      <c r="AU1134" s="272"/>
      <c r="AV1134" s="267"/>
      <c r="AW1134" s="275"/>
      <c r="AX1134" s="294"/>
      <c r="AY1134" s="294">
        <v>26</v>
      </c>
      <c r="AZ1134" s="275"/>
      <c r="BA1134" s="268"/>
      <c r="BB1134" s="268"/>
      <c r="BC1134" s="268"/>
      <c r="BD1134" s="268"/>
      <c r="BE1134" s="267"/>
      <c r="BF1134" s="275"/>
      <c r="BG1134" s="275"/>
      <c r="BH1134" s="275"/>
      <c r="BI1134" s="275"/>
      <c r="BJ1134" s="278">
        <v>45931</v>
      </c>
      <c r="BK1134" s="279">
        <v>45931</v>
      </c>
      <c r="BL1134" s="431" t="s">
        <v>6597</v>
      </c>
      <c r="BM1134" s="272"/>
      <c r="BN1134" s="422">
        <v>6</v>
      </c>
      <c r="BO1134" s="422">
        <v>9</v>
      </c>
      <c r="BP1134" s="303"/>
      <c r="BQ1134" s="293">
        <v>45931</v>
      </c>
      <c r="BR1134" s="284">
        <v>0.34652777777777777</v>
      </c>
      <c r="BS1134" s="280" t="s">
        <v>1798</v>
      </c>
      <c r="BT1134" s="272"/>
      <c r="BU1134" s="273"/>
      <c r="BV1134" s="273">
        <v>1</v>
      </c>
      <c r="BW1134" s="273">
        <v>1</v>
      </c>
      <c r="BX1134" s="273">
        <v>1</v>
      </c>
      <c r="BY1134" s="279" t="s">
        <v>1259</v>
      </c>
      <c r="BZ1134" s="267">
        <v>1.21</v>
      </c>
      <c r="CA1134" s="279" t="s">
        <v>1334</v>
      </c>
      <c r="CB1134" s="279" t="s">
        <v>1245</v>
      </c>
      <c r="CC1134" s="279" t="s">
        <v>1249</v>
      </c>
      <c r="CD1134" s="1435" t="s">
        <v>6598</v>
      </c>
      <c r="CE1134" s="245"/>
      <c r="CF1134" s="245"/>
      <c r="CG1134" s="245"/>
    </row>
    <row r="1135" spans="1:85">
      <c r="A1135" s="265" t="s">
        <v>77</v>
      </c>
      <c r="B1135" s="2" t="s">
        <v>100</v>
      </c>
      <c r="C1135" s="2" t="s">
        <v>1344</v>
      </c>
      <c r="D1135" s="265" t="s">
        <v>6600</v>
      </c>
      <c r="E1135" s="265">
        <v>45933</v>
      </c>
      <c r="F1135" s="266" t="s">
        <v>567</v>
      </c>
      <c r="G1135" s="267">
        <v>41.65</v>
      </c>
      <c r="H1135" s="267"/>
      <c r="I1135" s="267"/>
      <c r="J1135" s="267"/>
      <c r="K1135" s="267"/>
      <c r="L1135" s="268"/>
      <c r="M1135" s="275"/>
      <c r="N1135" s="267">
        <v>3.99</v>
      </c>
      <c r="O1135" s="267">
        <v>11.28</v>
      </c>
      <c r="P1135" s="275"/>
      <c r="Q1135" s="269">
        <v>1100</v>
      </c>
      <c r="R1135" s="270"/>
      <c r="S1135" s="270">
        <v>9.8759999999999994</v>
      </c>
      <c r="T1135" s="271">
        <v>8.48</v>
      </c>
      <c r="U1135" s="267"/>
      <c r="V1135" s="268"/>
      <c r="W1135" s="267"/>
      <c r="X1135" s="270"/>
      <c r="Y1135" s="274"/>
      <c r="Z1135" s="290"/>
      <c r="AA1135" s="274">
        <v>0</v>
      </c>
      <c r="AB1135" s="274"/>
      <c r="AC1135" s="274">
        <v>0</v>
      </c>
      <c r="AD1135" s="265"/>
      <c r="AE1135" s="274"/>
      <c r="AF1135" s="274"/>
      <c r="AG1135" s="275"/>
      <c r="AH1135" s="274"/>
      <c r="AI1135" s="274"/>
      <c r="AJ1135" s="275"/>
      <c r="AK1135" s="270"/>
      <c r="AL1135" s="274"/>
      <c r="AM1135" s="275"/>
      <c r="AN1135" s="274"/>
      <c r="AO1135" s="274"/>
      <c r="AP1135" s="274"/>
      <c r="AQ1135" s="277">
        <f t="shared" si="161"/>
        <v>10</v>
      </c>
      <c r="AR1135" s="275"/>
      <c r="AS1135" s="267"/>
      <c r="AT1135" s="273"/>
      <c r="AU1135" s="272"/>
      <c r="AV1135" s="267"/>
      <c r="AW1135" s="275"/>
      <c r="AX1135" s="294"/>
      <c r="AY1135" s="294">
        <v>19</v>
      </c>
      <c r="AZ1135" s="275"/>
      <c r="BA1135" s="268"/>
      <c r="BB1135" s="268"/>
      <c r="BC1135" s="268"/>
      <c r="BD1135" s="268"/>
      <c r="BE1135" s="267"/>
      <c r="BF1135" s="275"/>
      <c r="BG1135" s="275"/>
      <c r="BH1135" s="275"/>
      <c r="BI1135" s="275"/>
      <c r="BJ1135" s="278">
        <v>45933</v>
      </c>
      <c r="BK1135" s="279">
        <v>45933</v>
      </c>
      <c r="BL1135" s="431" t="s">
        <v>6601</v>
      </c>
      <c r="BM1135" s="272"/>
      <c r="BN1135" s="422">
        <v>13</v>
      </c>
      <c r="BO1135" s="422">
        <v>9</v>
      </c>
      <c r="BP1135" s="303"/>
      <c r="BQ1135" s="293">
        <v>45932</v>
      </c>
      <c r="BR1135" s="284">
        <v>4.8611111111111112E-2</v>
      </c>
      <c r="BS1135" s="280" t="s">
        <v>1798</v>
      </c>
      <c r="BT1135" s="272"/>
      <c r="BU1135" s="273"/>
      <c r="BV1135" s="273">
        <v>3</v>
      </c>
      <c r="BW1135" s="273">
        <v>2</v>
      </c>
      <c r="BX1135" s="273">
        <v>1</v>
      </c>
      <c r="BY1135" s="279" t="s">
        <v>1259</v>
      </c>
      <c r="BZ1135" s="267">
        <v>8.27</v>
      </c>
      <c r="CA1135" s="279" t="s">
        <v>6602</v>
      </c>
      <c r="CB1135" s="279" t="s">
        <v>1245</v>
      </c>
      <c r="CC1135" s="279" t="s">
        <v>3176</v>
      </c>
      <c r="CD1135" s="1435" t="s">
        <v>6603</v>
      </c>
      <c r="CE1135" s="245"/>
      <c r="CF1135" s="245"/>
      <c r="CG1135" s="245"/>
    </row>
    <row r="1136" spans="1:85">
      <c r="A1136" s="265" t="s">
        <v>77</v>
      </c>
      <c r="B1136" s="2" t="s">
        <v>100</v>
      </c>
      <c r="C1136" s="2" t="s">
        <v>1344</v>
      </c>
      <c r="D1136" s="265" t="s">
        <v>6604</v>
      </c>
      <c r="E1136" s="265">
        <v>45936</v>
      </c>
      <c r="F1136" s="266" t="s">
        <v>567</v>
      </c>
      <c r="G1136" s="267">
        <v>41.22</v>
      </c>
      <c r="H1136" s="267"/>
      <c r="I1136" s="267"/>
      <c r="J1136" s="267"/>
      <c r="K1136" s="267"/>
      <c r="L1136" s="268"/>
      <c r="M1136" s="275"/>
      <c r="N1136" s="267">
        <v>3.85</v>
      </c>
      <c r="O1136" s="267">
        <v>11.3</v>
      </c>
      <c r="P1136" s="275"/>
      <c r="Q1136" s="269">
        <v>1094</v>
      </c>
      <c r="R1136" s="270"/>
      <c r="S1136" s="270">
        <v>9.8789999999999996</v>
      </c>
      <c r="T1136" s="271">
        <v>8.48</v>
      </c>
      <c r="U1136" s="267"/>
      <c r="V1136" s="268"/>
      <c r="W1136" s="267"/>
      <c r="X1136" s="270"/>
      <c r="Y1136" s="274"/>
      <c r="Z1136" s="290"/>
      <c r="AA1136" s="274">
        <v>0</v>
      </c>
      <c r="AB1136" s="274"/>
      <c r="AC1136" s="274">
        <v>0</v>
      </c>
      <c r="AD1136" s="265"/>
      <c r="AE1136" s="274"/>
      <c r="AF1136" s="274"/>
      <c r="AG1136" s="275"/>
      <c r="AH1136" s="274"/>
      <c r="AI1136" s="274"/>
      <c r="AJ1136" s="275"/>
      <c r="AK1136" s="270"/>
      <c r="AL1136" s="274"/>
      <c r="AM1136" s="275"/>
      <c r="AN1136" s="274"/>
      <c r="AO1136" s="274"/>
      <c r="AP1136" s="274"/>
      <c r="AQ1136" s="277">
        <f t="shared" ref="AQ1136:AQ1137" si="162">MONTH(E1136)</f>
        <v>10</v>
      </c>
      <c r="AR1136" s="275"/>
      <c r="AS1136" s="267"/>
      <c r="AT1136" s="273"/>
      <c r="AU1136" s="272"/>
      <c r="AV1136" s="267"/>
      <c r="AW1136" s="275"/>
      <c r="AX1136" s="294"/>
      <c r="AY1136" s="294">
        <v>24</v>
      </c>
      <c r="AZ1136" s="275"/>
      <c r="BA1136" s="268"/>
      <c r="BB1136" s="268"/>
      <c r="BC1136" s="268"/>
      <c r="BD1136" s="268"/>
      <c r="BE1136" s="267"/>
      <c r="BF1136" s="275"/>
      <c r="BG1136" s="275"/>
      <c r="BH1136" s="275"/>
      <c r="BI1136" s="275"/>
      <c r="BJ1136" s="278">
        <v>45936</v>
      </c>
      <c r="BK1136" s="279">
        <v>45936</v>
      </c>
      <c r="BL1136" s="431" t="s">
        <v>6605</v>
      </c>
      <c r="BM1136" s="272"/>
      <c r="BN1136" s="422">
        <v>11</v>
      </c>
      <c r="BO1136" s="422">
        <v>9</v>
      </c>
      <c r="BP1136" s="303"/>
      <c r="BQ1136" s="293">
        <v>45933</v>
      </c>
      <c r="BR1136" s="284">
        <v>8.7499999999999994E-2</v>
      </c>
      <c r="BS1136" s="280" t="s">
        <v>1798</v>
      </c>
      <c r="BT1136" s="272"/>
      <c r="BU1136" s="273"/>
      <c r="BV1136" s="273">
        <v>3</v>
      </c>
      <c r="BW1136" s="273">
        <v>1</v>
      </c>
      <c r="BX1136" s="273">
        <v>1</v>
      </c>
      <c r="BY1136" s="279" t="s">
        <v>1259</v>
      </c>
      <c r="BZ1136" s="267">
        <v>3</v>
      </c>
      <c r="CA1136" s="279" t="s">
        <v>1334</v>
      </c>
      <c r="CB1136" s="279" t="s">
        <v>1245</v>
      </c>
      <c r="CC1136" s="279" t="s">
        <v>1249</v>
      </c>
      <c r="CD1136" s="1435" t="s">
        <v>6606</v>
      </c>
      <c r="CE1136" s="245"/>
      <c r="CF1136" s="245"/>
      <c r="CG1136" s="245"/>
    </row>
    <row r="1137" spans="1:85">
      <c r="A1137" s="265" t="s">
        <v>77</v>
      </c>
      <c r="B1137" s="2" t="s">
        <v>100</v>
      </c>
      <c r="C1137" s="2" t="s">
        <v>1344</v>
      </c>
      <c r="D1137" s="265" t="s">
        <v>6607</v>
      </c>
      <c r="E1137" s="265">
        <v>45937</v>
      </c>
      <c r="F1137" s="266" t="s">
        <v>567</v>
      </c>
      <c r="G1137" s="267">
        <v>40.61</v>
      </c>
      <c r="H1137" s="267"/>
      <c r="I1137" s="267"/>
      <c r="J1137" s="267"/>
      <c r="K1137" s="267"/>
      <c r="L1137" s="268"/>
      <c r="M1137" s="275"/>
      <c r="N1137" s="267">
        <v>4.0999999999999996</v>
      </c>
      <c r="O1137" s="267">
        <v>11.8</v>
      </c>
      <c r="P1137" s="275"/>
      <c r="Q1137" s="269">
        <v>1086</v>
      </c>
      <c r="R1137" s="270"/>
      <c r="S1137" s="270">
        <v>9.9239999999999995</v>
      </c>
      <c r="T1137" s="271">
        <v>8.41</v>
      </c>
      <c r="U1137" s="267"/>
      <c r="V1137" s="268"/>
      <c r="W1137" s="267"/>
      <c r="X1137" s="270"/>
      <c r="Y1137" s="274"/>
      <c r="Z1137" s="290"/>
      <c r="AA1137" s="274">
        <v>0</v>
      </c>
      <c r="AB1137" s="274"/>
      <c r="AC1137" s="274">
        <v>0</v>
      </c>
      <c r="AD1137" s="265"/>
      <c r="AE1137" s="274"/>
      <c r="AF1137" s="274"/>
      <c r="AG1137" s="275"/>
      <c r="AH1137" s="274"/>
      <c r="AI1137" s="274"/>
      <c r="AJ1137" s="275"/>
      <c r="AK1137" s="270"/>
      <c r="AL1137" s="274"/>
      <c r="AM1137" s="275"/>
      <c r="AN1137" s="274"/>
      <c r="AO1137" s="274"/>
      <c r="AP1137" s="274"/>
      <c r="AQ1137" s="277">
        <f t="shared" si="162"/>
        <v>10</v>
      </c>
      <c r="AR1137" s="275"/>
      <c r="AS1137" s="267"/>
      <c r="AT1137" s="273"/>
      <c r="AU1137" s="272"/>
      <c r="AV1137" s="267"/>
      <c r="AW1137" s="275"/>
      <c r="AX1137" s="294"/>
      <c r="AY1137" s="294">
        <v>28</v>
      </c>
      <c r="AZ1137" s="275"/>
      <c r="BA1137" s="268"/>
      <c r="BB1137" s="268"/>
      <c r="BC1137" s="268"/>
      <c r="BD1137" s="268"/>
      <c r="BE1137" s="267"/>
      <c r="BF1137" s="275"/>
      <c r="BG1137" s="275"/>
      <c r="BH1137" s="275"/>
      <c r="BI1137" s="275"/>
      <c r="BJ1137" s="278">
        <v>45937</v>
      </c>
      <c r="BK1137" s="279">
        <v>45937</v>
      </c>
      <c r="BL1137" s="431" t="s">
        <v>6608</v>
      </c>
      <c r="BM1137" s="272"/>
      <c r="BN1137" s="422">
        <v>13</v>
      </c>
      <c r="BO1137" s="422">
        <v>9</v>
      </c>
      <c r="BP1137" s="303"/>
      <c r="BQ1137" s="293">
        <v>45936</v>
      </c>
      <c r="BR1137" s="284">
        <v>0.46527777777777779</v>
      </c>
      <c r="BS1137" s="280" t="s">
        <v>1798</v>
      </c>
      <c r="BT1137" s="272"/>
      <c r="BU1137" s="273"/>
      <c r="BV1137" s="273">
        <v>3</v>
      </c>
      <c r="BW1137" s="273">
        <v>3</v>
      </c>
      <c r="BX1137" s="273">
        <v>1</v>
      </c>
      <c r="BY1137" s="279" t="s">
        <v>1259</v>
      </c>
      <c r="BZ1137" s="267">
        <v>6.45</v>
      </c>
      <c r="CA1137" s="279" t="s">
        <v>2100</v>
      </c>
      <c r="CB1137" s="279" t="s">
        <v>1245</v>
      </c>
      <c r="CC1137" s="279" t="s">
        <v>3176</v>
      </c>
      <c r="CD1137" s="1435" t="s">
        <v>6609</v>
      </c>
      <c r="CE1137" s="245"/>
      <c r="CF1137" s="245"/>
      <c r="CG1137" s="245"/>
    </row>
    <row r="1138" spans="1:85">
      <c r="A1138" s="265" t="s">
        <v>77</v>
      </c>
      <c r="B1138" s="2" t="s">
        <v>100</v>
      </c>
      <c r="C1138" s="2" t="s">
        <v>1344</v>
      </c>
      <c r="D1138" s="265" t="s">
        <v>6618</v>
      </c>
      <c r="E1138" s="265">
        <v>45939</v>
      </c>
      <c r="F1138" s="266" t="s">
        <v>567</v>
      </c>
      <c r="G1138" s="267">
        <v>41.23</v>
      </c>
      <c r="H1138" s="267"/>
      <c r="I1138" s="267"/>
      <c r="J1138" s="267"/>
      <c r="K1138" s="267"/>
      <c r="L1138" s="268"/>
      <c r="M1138" s="275"/>
      <c r="N1138" s="267">
        <v>4</v>
      </c>
      <c r="O1138" s="267">
        <v>11.86</v>
      </c>
      <c r="P1138" s="275"/>
      <c r="Q1138" s="269">
        <v>1096</v>
      </c>
      <c r="R1138" s="270"/>
      <c r="S1138" s="270">
        <v>9.8840000000000003</v>
      </c>
      <c r="T1138" s="271">
        <v>6.65</v>
      </c>
      <c r="U1138" s="267"/>
      <c r="V1138" s="268"/>
      <c r="W1138" s="267"/>
      <c r="X1138" s="270"/>
      <c r="Y1138" s="274"/>
      <c r="Z1138" s="290"/>
      <c r="AA1138" s="274">
        <v>0</v>
      </c>
      <c r="AB1138" s="274"/>
      <c r="AC1138" s="274">
        <v>0</v>
      </c>
      <c r="AD1138" s="265"/>
      <c r="AE1138" s="274"/>
      <c r="AF1138" s="274"/>
      <c r="AG1138" s="275"/>
      <c r="AH1138" s="274"/>
      <c r="AI1138" s="274"/>
      <c r="AJ1138" s="275"/>
      <c r="AK1138" s="270"/>
      <c r="AL1138" s="274"/>
      <c r="AM1138" s="275"/>
      <c r="AN1138" s="274"/>
      <c r="AO1138" s="274"/>
      <c r="AP1138" s="274"/>
      <c r="AQ1138" s="277">
        <f t="shared" ref="AQ1138:AQ1143" si="163">MONTH(E1138)</f>
        <v>10</v>
      </c>
      <c r="AR1138" s="275"/>
      <c r="AS1138" s="267"/>
      <c r="AT1138" s="273"/>
      <c r="AU1138" s="272"/>
      <c r="AV1138" s="267"/>
      <c r="AW1138" s="275"/>
      <c r="AX1138" s="294"/>
      <c r="AY1138" s="294">
        <v>26</v>
      </c>
      <c r="AZ1138" s="275"/>
      <c r="BA1138" s="268"/>
      <c r="BB1138" s="268"/>
      <c r="BC1138" s="268"/>
      <c r="BD1138" s="268"/>
      <c r="BE1138" s="267"/>
      <c r="BF1138" s="275"/>
      <c r="BG1138" s="275"/>
      <c r="BH1138" s="275"/>
      <c r="BI1138" s="275"/>
      <c r="BJ1138" s="278">
        <v>45940</v>
      </c>
      <c r="BK1138" s="279">
        <v>45940</v>
      </c>
      <c r="BL1138" s="431" t="s">
        <v>6619</v>
      </c>
      <c r="BM1138" s="272"/>
      <c r="BN1138" s="422">
        <v>14</v>
      </c>
      <c r="BO1138" s="422">
        <v>9</v>
      </c>
      <c r="BP1138" s="303"/>
      <c r="BQ1138" s="293">
        <v>45938</v>
      </c>
      <c r="BR1138" s="284">
        <v>0.59027777777777779</v>
      </c>
      <c r="BS1138" s="280" t="s">
        <v>1798</v>
      </c>
      <c r="BT1138" s="272"/>
      <c r="BU1138" s="273"/>
      <c r="BV1138" s="273">
        <v>3</v>
      </c>
      <c r="BW1138" s="273">
        <v>3</v>
      </c>
      <c r="BX1138" s="273">
        <v>1</v>
      </c>
      <c r="BY1138" s="279" t="s">
        <v>1259</v>
      </c>
      <c r="BZ1138" s="267">
        <v>31.1</v>
      </c>
      <c r="CA1138" s="279" t="s">
        <v>6620</v>
      </c>
      <c r="CB1138" s="279" t="s">
        <v>1245</v>
      </c>
      <c r="CC1138" s="279" t="s">
        <v>6621</v>
      </c>
      <c r="CD1138" s="1414" t="s">
        <v>6622</v>
      </c>
      <c r="CE1138" s="245"/>
      <c r="CF1138" s="245"/>
      <c r="CG1138" s="245"/>
    </row>
    <row r="1139" spans="1:85">
      <c r="A1139" s="265" t="s">
        <v>77</v>
      </c>
      <c r="B1139" s="2" t="s">
        <v>100</v>
      </c>
      <c r="C1139" s="2" t="s">
        <v>1344</v>
      </c>
      <c r="D1139" s="265" t="s">
        <v>6694</v>
      </c>
      <c r="E1139" s="1467">
        <v>45940</v>
      </c>
      <c r="F1139" s="266" t="s">
        <v>567</v>
      </c>
      <c r="G1139" s="1468">
        <v>40.880000000000003</v>
      </c>
      <c r="H1139" s="1468"/>
      <c r="I1139" s="1468"/>
      <c r="J1139" s="1468"/>
      <c r="K1139" s="1468"/>
      <c r="L1139" s="1469"/>
      <c r="M1139" s="1470"/>
      <c r="N1139" s="1468">
        <v>4.09</v>
      </c>
      <c r="O1139" s="1468">
        <v>11.5</v>
      </c>
      <c r="P1139" s="1470"/>
      <c r="Q1139" s="1471">
        <v>1096</v>
      </c>
      <c r="R1139" s="1472"/>
      <c r="S1139" s="1472">
        <v>9.8819999999999997</v>
      </c>
      <c r="T1139" s="1474">
        <v>7.45</v>
      </c>
      <c r="U1139" s="1468"/>
      <c r="V1139" s="1469"/>
      <c r="W1139" s="1468"/>
      <c r="X1139" s="1472"/>
      <c r="Y1139" s="1477"/>
      <c r="Z1139" s="1478"/>
      <c r="AA1139" s="1477">
        <v>0</v>
      </c>
      <c r="AB1139" s="1477"/>
      <c r="AC1139" s="1477">
        <v>0</v>
      </c>
      <c r="AD1139" s="1467"/>
      <c r="AE1139" s="1477"/>
      <c r="AF1139" s="1477"/>
      <c r="AG1139" s="1470"/>
      <c r="AH1139" s="1477"/>
      <c r="AI1139" s="1477"/>
      <c r="AJ1139" s="1470"/>
      <c r="AK1139" s="1472"/>
      <c r="AL1139" s="1477"/>
      <c r="AM1139" s="1470"/>
      <c r="AN1139" s="1477"/>
      <c r="AO1139" s="1477"/>
      <c r="AP1139" s="1477"/>
      <c r="AQ1139" s="1479">
        <f t="shared" si="163"/>
        <v>10</v>
      </c>
      <c r="AR1139" s="1470"/>
      <c r="AS1139" s="1468"/>
      <c r="AT1139" s="1480"/>
      <c r="AU1139" s="1481"/>
      <c r="AV1139" s="1468"/>
      <c r="AW1139" s="1470"/>
      <c r="AX1139" s="1482"/>
      <c r="AY1139" s="1482">
        <v>28</v>
      </c>
      <c r="AZ1139" s="1470"/>
      <c r="BA1139" s="268"/>
      <c r="BB1139" s="1469"/>
      <c r="BC1139" s="1469"/>
      <c r="BD1139" s="1469"/>
      <c r="BE1139" s="1468"/>
      <c r="BF1139" s="1470"/>
      <c r="BG1139" s="1470"/>
      <c r="BH1139" s="1470"/>
      <c r="BI1139" s="1470"/>
      <c r="BJ1139" s="1492">
        <v>45940</v>
      </c>
      <c r="BK1139" s="1484">
        <v>45940</v>
      </c>
      <c r="BL1139" s="431" t="s">
        <v>6695</v>
      </c>
      <c r="BM1139" s="1481"/>
      <c r="BN1139" s="1485">
        <v>11</v>
      </c>
      <c r="BO1139" s="1485">
        <v>9</v>
      </c>
      <c r="BP1139" s="1486"/>
      <c r="BQ1139" s="1487">
        <v>45939</v>
      </c>
      <c r="BR1139" s="1488">
        <v>0.2673611111111111</v>
      </c>
      <c r="BS1139" s="280" t="s">
        <v>1798</v>
      </c>
      <c r="BT1139" s="272"/>
      <c r="BU1139" s="1480"/>
      <c r="BV1139" s="1480">
        <v>3</v>
      </c>
      <c r="BW1139" s="1480">
        <v>2</v>
      </c>
      <c r="BX1139" s="1480">
        <v>1</v>
      </c>
      <c r="BY1139" s="1484" t="s">
        <v>1259</v>
      </c>
      <c r="BZ1139" s="1468">
        <v>6.5</v>
      </c>
      <c r="CA1139" s="1484" t="s">
        <v>1334</v>
      </c>
      <c r="CB1139" s="1484" t="s">
        <v>1245</v>
      </c>
      <c r="CC1139" s="1484" t="s">
        <v>1249</v>
      </c>
      <c r="CD1139" s="1435" t="s">
        <v>6696</v>
      </c>
      <c r="CE1139" s="245"/>
      <c r="CF1139" s="245"/>
      <c r="CG1139" s="245"/>
    </row>
    <row r="1140" spans="1:85" ht="25">
      <c r="A1140" s="265" t="s">
        <v>77</v>
      </c>
      <c r="B1140" s="2" t="s">
        <v>100</v>
      </c>
      <c r="C1140" s="2" t="s">
        <v>1344</v>
      </c>
      <c r="D1140" s="265" t="s">
        <v>6756</v>
      </c>
      <c r="E1140" s="265">
        <v>45944</v>
      </c>
      <c r="F1140" s="266" t="s">
        <v>567</v>
      </c>
      <c r="G1140" s="267">
        <v>40.65</v>
      </c>
      <c r="H1140" s="267"/>
      <c r="I1140" s="267"/>
      <c r="J1140" s="267"/>
      <c r="K1140" s="267"/>
      <c r="L1140" s="268"/>
      <c r="M1140" s="275"/>
      <c r="N1140" s="267">
        <v>3.98</v>
      </c>
      <c r="O1140" s="267">
        <v>11.38</v>
      </c>
      <c r="P1140" s="275"/>
      <c r="Q1140" s="269">
        <v>1100</v>
      </c>
      <c r="R1140" s="270"/>
      <c r="S1140" s="270">
        <v>9.8800000000000008</v>
      </c>
      <c r="T1140" s="271">
        <v>5.91</v>
      </c>
      <c r="U1140" s="267"/>
      <c r="V1140" s="268"/>
      <c r="W1140" s="267"/>
      <c r="X1140" s="270"/>
      <c r="Y1140" s="274"/>
      <c r="Z1140" s="290"/>
      <c r="AA1140" s="274">
        <v>0</v>
      </c>
      <c r="AB1140" s="274"/>
      <c r="AC1140" s="274">
        <v>0</v>
      </c>
      <c r="AD1140" s="265"/>
      <c r="AE1140" s="274"/>
      <c r="AF1140" s="274"/>
      <c r="AG1140" s="275"/>
      <c r="AH1140" s="274"/>
      <c r="AI1140" s="274"/>
      <c r="AJ1140" s="275"/>
      <c r="AK1140" s="270"/>
      <c r="AL1140" s="274"/>
      <c r="AM1140" s="275"/>
      <c r="AN1140" s="274"/>
      <c r="AO1140" s="274"/>
      <c r="AP1140" s="274"/>
      <c r="AQ1140" s="277">
        <f t="shared" si="163"/>
        <v>10</v>
      </c>
      <c r="AR1140" s="275"/>
      <c r="AS1140" s="267"/>
      <c r="AT1140" s="273"/>
      <c r="AU1140" s="272"/>
      <c r="AV1140" s="267"/>
      <c r="AW1140" s="275"/>
      <c r="AX1140" s="294"/>
      <c r="AY1140" s="294">
        <v>25</v>
      </c>
      <c r="AZ1140" s="275"/>
      <c r="BA1140" s="268"/>
      <c r="BB1140" s="268"/>
      <c r="BC1140" s="268"/>
      <c r="BD1140" s="268"/>
      <c r="BE1140" s="267"/>
      <c r="BF1140" s="275"/>
      <c r="BG1140" s="275"/>
      <c r="BH1140" s="275"/>
      <c r="BI1140" s="275"/>
      <c r="BJ1140" s="278">
        <v>45945</v>
      </c>
      <c r="BK1140" s="279">
        <v>45945</v>
      </c>
      <c r="BL1140" s="431" t="s">
        <v>6757</v>
      </c>
      <c r="BM1140" s="272"/>
      <c r="BN1140" s="422">
        <v>9</v>
      </c>
      <c r="BO1140" s="422">
        <v>9</v>
      </c>
      <c r="BP1140" s="303"/>
      <c r="BQ1140" s="293">
        <v>45940</v>
      </c>
      <c r="BR1140" s="284">
        <v>0.41111111111111109</v>
      </c>
      <c r="BS1140" s="280" t="s">
        <v>1798</v>
      </c>
      <c r="BT1140" s="272"/>
      <c r="BU1140" s="273"/>
      <c r="BV1140" s="273">
        <v>3</v>
      </c>
      <c r="BW1140" s="273">
        <v>2</v>
      </c>
      <c r="BX1140" s="273">
        <v>1</v>
      </c>
      <c r="BY1140" s="279" t="s">
        <v>1259</v>
      </c>
      <c r="BZ1140" s="267">
        <v>1.3</v>
      </c>
      <c r="CA1140" s="279" t="s">
        <v>1334</v>
      </c>
      <c r="CB1140" s="279" t="s">
        <v>1790</v>
      </c>
      <c r="CC1140" s="279" t="s">
        <v>6758</v>
      </c>
      <c r="CD1140" s="1414" t="s">
        <v>6761</v>
      </c>
      <c r="CE1140" s="245"/>
      <c r="CF1140" s="245"/>
      <c r="CG1140" s="245"/>
    </row>
    <row r="1141" spans="1:85" ht="25">
      <c r="A1141" s="265" t="s">
        <v>77</v>
      </c>
      <c r="B1141" s="2" t="s">
        <v>100</v>
      </c>
      <c r="C1141" s="2" t="s">
        <v>1344</v>
      </c>
      <c r="D1141" s="265" t="s">
        <v>6759</v>
      </c>
      <c r="E1141" s="265">
        <v>45946</v>
      </c>
      <c r="F1141" s="266" t="s">
        <v>567</v>
      </c>
      <c r="G1141" s="267">
        <v>41.44</v>
      </c>
      <c r="H1141" s="267"/>
      <c r="I1141" s="267"/>
      <c r="J1141" s="267"/>
      <c r="K1141" s="267"/>
      <c r="L1141" s="268"/>
      <c r="M1141" s="275"/>
      <c r="N1141" s="267">
        <v>4.05</v>
      </c>
      <c r="O1141" s="267">
        <v>11.93</v>
      </c>
      <c r="P1141" s="275"/>
      <c r="Q1141" s="269">
        <v>1100</v>
      </c>
      <c r="R1141" s="270"/>
      <c r="S1141" s="270">
        <v>9.8770000000000007</v>
      </c>
      <c r="T1141" s="271">
        <v>5.77</v>
      </c>
      <c r="U1141" s="267"/>
      <c r="V1141" s="268"/>
      <c r="W1141" s="267"/>
      <c r="X1141" s="270"/>
      <c r="Y1141" s="274"/>
      <c r="Z1141" s="290"/>
      <c r="AA1141" s="274">
        <v>0</v>
      </c>
      <c r="AB1141" s="274"/>
      <c r="AC1141" s="274">
        <v>0</v>
      </c>
      <c r="AD1141" s="265"/>
      <c r="AE1141" s="274"/>
      <c r="AF1141" s="274"/>
      <c r="AG1141" s="275"/>
      <c r="AH1141" s="274"/>
      <c r="AI1141" s="274"/>
      <c r="AJ1141" s="275"/>
      <c r="AK1141" s="270"/>
      <c r="AL1141" s="274"/>
      <c r="AM1141" s="275"/>
      <c r="AN1141" s="274"/>
      <c r="AO1141" s="274"/>
      <c r="AP1141" s="274"/>
      <c r="AQ1141" s="277">
        <f t="shared" si="163"/>
        <v>10</v>
      </c>
      <c r="AR1141" s="275"/>
      <c r="AS1141" s="267"/>
      <c r="AT1141" s="273"/>
      <c r="AU1141" s="272"/>
      <c r="AV1141" s="267"/>
      <c r="AW1141" s="275"/>
      <c r="AX1141" s="294"/>
      <c r="AY1141" s="294">
        <v>21</v>
      </c>
      <c r="AZ1141" s="275"/>
      <c r="BA1141" s="268"/>
      <c r="BB1141" s="268"/>
      <c r="BC1141" s="268"/>
      <c r="BD1141" s="268"/>
      <c r="BE1141" s="267"/>
      <c r="BF1141" s="275"/>
      <c r="BG1141" s="275"/>
      <c r="BH1141" s="275"/>
      <c r="BI1141" s="275"/>
      <c r="BJ1141" s="278">
        <v>45946</v>
      </c>
      <c r="BK1141" s="279">
        <v>45946</v>
      </c>
      <c r="BL1141" s="431" t="s">
        <v>6760</v>
      </c>
      <c r="BM1141" s="272"/>
      <c r="BN1141" s="422">
        <v>14</v>
      </c>
      <c r="BO1141" s="422">
        <v>9</v>
      </c>
      <c r="BP1141" s="303"/>
      <c r="BQ1141" s="293">
        <v>45945</v>
      </c>
      <c r="BR1141" s="284">
        <v>0.29097222222222224</v>
      </c>
      <c r="BS1141" s="280" t="s">
        <v>1798</v>
      </c>
      <c r="BT1141" s="272"/>
      <c r="BU1141" s="273"/>
      <c r="BV1141" s="273">
        <v>3</v>
      </c>
      <c r="BW1141" s="273">
        <v>3</v>
      </c>
      <c r="BX1141" s="273">
        <v>1</v>
      </c>
      <c r="BY1141" s="279" t="s">
        <v>1259</v>
      </c>
      <c r="BZ1141" s="267">
        <v>28</v>
      </c>
      <c r="CA1141" s="279" t="s">
        <v>2554</v>
      </c>
      <c r="CB1141" s="279" t="s">
        <v>1245</v>
      </c>
      <c r="CC1141" s="279" t="s">
        <v>2339</v>
      </c>
      <c r="CD1141" s="1414" t="s">
        <v>6762</v>
      </c>
      <c r="CE1141" s="245"/>
      <c r="CF1141" s="245"/>
      <c r="CG1141" s="245"/>
    </row>
    <row r="1142" spans="1:85">
      <c r="A1142" s="265" t="s">
        <v>77</v>
      </c>
      <c r="B1142" s="2" t="s">
        <v>100</v>
      </c>
      <c r="C1142" s="2" t="s">
        <v>1344</v>
      </c>
      <c r="D1142" s="265" t="s">
        <v>6787</v>
      </c>
      <c r="E1142" s="1537">
        <v>45947</v>
      </c>
      <c r="F1142" s="266" t="s">
        <v>567</v>
      </c>
      <c r="G1142" s="1538">
        <v>40.450000000000003</v>
      </c>
      <c r="H1142" s="1538"/>
      <c r="I1142" s="1538"/>
      <c r="J1142" s="1538"/>
      <c r="K1142" s="1538"/>
      <c r="L1142" s="1539"/>
      <c r="M1142" s="1540"/>
      <c r="N1142" s="1538">
        <v>3.93</v>
      </c>
      <c r="O1142" s="1538">
        <v>11.26</v>
      </c>
      <c r="P1142" s="1540"/>
      <c r="Q1142" s="1541">
        <v>1012</v>
      </c>
      <c r="R1142" s="1542"/>
      <c r="S1142" s="1542">
        <v>9.7789999999999999</v>
      </c>
      <c r="T1142" s="1543">
        <v>7.57</v>
      </c>
      <c r="U1142" s="1538"/>
      <c r="V1142" s="1539"/>
      <c r="W1142" s="1538"/>
      <c r="X1142" s="1542"/>
      <c r="Y1142" s="1544"/>
      <c r="Z1142" s="1545"/>
      <c r="AA1142" s="1544">
        <v>0</v>
      </c>
      <c r="AB1142" s="1544"/>
      <c r="AC1142" s="1544">
        <v>0</v>
      </c>
      <c r="AD1142" s="1537"/>
      <c r="AE1142" s="1544"/>
      <c r="AF1142" s="1544"/>
      <c r="AG1142" s="1540"/>
      <c r="AH1142" s="1544"/>
      <c r="AI1142" s="1544"/>
      <c r="AJ1142" s="1540"/>
      <c r="AK1142" s="1542"/>
      <c r="AL1142" s="1544"/>
      <c r="AM1142" s="1540"/>
      <c r="AN1142" s="1544"/>
      <c r="AO1142" s="1544"/>
      <c r="AP1142" s="1544"/>
      <c r="AQ1142" s="1546">
        <f t="shared" si="163"/>
        <v>10</v>
      </c>
      <c r="AR1142" s="1540"/>
      <c r="AS1142" s="1538"/>
      <c r="AT1142" s="1547"/>
      <c r="AU1142" s="1548"/>
      <c r="AV1142" s="1538"/>
      <c r="AW1142" s="1540"/>
      <c r="AX1142" s="1549"/>
      <c r="AY1142" s="1549">
        <v>21</v>
      </c>
      <c r="AZ1142" s="1540"/>
      <c r="BA1142" s="268"/>
      <c r="BB1142" s="1539"/>
      <c r="BC1142" s="1539"/>
      <c r="BD1142" s="1539"/>
      <c r="BE1142" s="1538"/>
      <c r="BF1142" s="1540"/>
      <c r="BG1142" s="1540"/>
      <c r="BH1142" s="1540"/>
      <c r="BI1142" s="1540"/>
      <c r="BJ1142" s="1550">
        <v>45947</v>
      </c>
      <c r="BK1142" s="1551">
        <v>45947</v>
      </c>
      <c r="BL1142" s="431" t="s">
        <v>6788</v>
      </c>
      <c r="BM1142" s="1548"/>
      <c r="BN1142" s="1552">
        <v>17</v>
      </c>
      <c r="BO1142" s="1552">
        <v>9</v>
      </c>
      <c r="BP1142" s="1553"/>
      <c r="BQ1142" s="1554">
        <v>45946</v>
      </c>
      <c r="BR1142" s="1555">
        <v>0.10486111111111111</v>
      </c>
      <c r="BS1142" s="280" t="s">
        <v>1798</v>
      </c>
      <c r="BT1142" s="272"/>
      <c r="BU1142" s="1547"/>
      <c r="BV1142" s="1547">
        <v>3</v>
      </c>
      <c r="BW1142" s="1547">
        <v>2</v>
      </c>
      <c r="BX1142" s="1547">
        <v>1</v>
      </c>
      <c r="BY1142" s="1551" t="s">
        <v>1259</v>
      </c>
      <c r="BZ1142" s="1538">
        <v>17.55</v>
      </c>
      <c r="CA1142" s="1551" t="s">
        <v>6789</v>
      </c>
      <c r="CB1142" s="1551" t="s">
        <v>1245</v>
      </c>
      <c r="CC1142" s="1551" t="s">
        <v>2339</v>
      </c>
      <c r="CD1142" s="1435" t="s">
        <v>6790</v>
      </c>
      <c r="CE1142" s="245"/>
      <c r="CF1142" s="245"/>
      <c r="CG1142" s="245"/>
    </row>
    <row r="1143" spans="1:85">
      <c r="A1143" s="265" t="s">
        <v>77</v>
      </c>
      <c r="B1143" s="2" t="s">
        <v>100</v>
      </c>
      <c r="C1143" s="2" t="s">
        <v>1344</v>
      </c>
      <c r="D1143" s="265" t="s">
        <v>6791</v>
      </c>
      <c r="E1143" s="1537">
        <v>45950</v>
      </c>
      <c r="F1143" s="266" t="s">
        <v>567</v>
      </c>
      <c r="G1143" s="1538">
        <v>41.19</v>
      </c>
      <c r="H1143" s="1538"/>
      <c r="I1143" s="1538"/>
      <c r="J1143" s="1538"/>
      <c r="K1143" s="1538"/>
      <c r="L1143" s="1539"/>
      <c r="M1143" s="1540"/>
      <c r="N1143" s="1538">
        <v>3.81</v>
      </c>
      <c r="O1143" s="1538">
        <v>11.12</v>
      </c>
      <c r="P1143" s="1540"/>
      <c r="Q1143" s="1541">
        <v>1058</v>
      </c>
      <c r="R1143" s="1542"/>
      <c r="S1143" s="1542">
        <v>9.8810000000000002</v>
      </c>
      <c r="T1143" s="1543">
        <v>5.51</v>
      </c>
      <c r="U1143" s="1538"/>
      <c r="V1143" s="1539"/>
      <c r="W1143" s="1538"/>
      <c r="X1143" s="1542"/>
      <c r="Y1143" s="1544"/>
      <c r="Z1143" s="1545"/>
      <c r="AA1143" s="1544">
        <v>0</v>
      </c>
      <c r="AB1143" s="1544"/>
      <c r="AC1143" s="1544">
        <v>0</v>
      </c>
      <c r="AD1143" s="1537"/>
      <c r="AE1143" s="1544"/>
      <c r="AF1143" s="1544"/>
      <c r="AG1143" s="1540"/>
      <c r="AH1143" s="1544"/>
      <c r="AI1143" s="1544"/>
      <c r="AJ1143" s="1540"/>
      <c r="AK1143" s="1542"/>
      <c r="AL1143" s="1544"/>
      <c r="AM1143" s="1540"/>
      <c r="AN1143" s="1544"/>
      <c r="AO1143" s="1544"/>
      <c r="AP1143" s="1544"/>
      <c r="AQ1143" s="1546">
        <f t="shared" si="163"/>
        <v>10</v>
      </c>
      <c r="AR1143" s="1540"/>
      <c r="AS1143" s="1538"/>
      <c r="AT1143" s="1547"/>
      <c r="AU1143" s="1548"/>
      <c r="AV1143" s="1538"/>
      <c r="AW1143" s="1540"/>
      <c r="AX1143" s="1549"/>
      <c r="AY1143" s="1549">
        <v>24</v>
      </c>
      <c r="AZ1143" s="1540"/>
      <c r="BA1143" s="268"/>
      <c r="BB1143" s="1539"/>
      <c r="BC1143" s="1539"/>
      <c r="BD1143" s="1539"/>
      <c r="BE1143" s="1538"/>
      <c r="BF1143" s="1540"/>
      <c r="BG1143" s="1540"/>
      <c r="BH1143" s="1540"/>
      <c r="BI1143" s="1540"/>
      <c r="BJ1143" s="1550">
        <v>45950</v>
      </c>
      <c r="BK1143" s="1551">
        <v>45950</v>
      </c>
      <c r="BL1143" s="431" t="s">
        <v>6792</v>
      </c>
      <c r="BM1143" s="1558" t="s">
        <v>6793</v>
      </c>
      <c r="BN1143" s="1552">
        <v>4</v>
      </c>
      <c r="BO1143" s="1552">
        <v>9</v>
      </c>
      <c r="BP1143" s="1553"/>
      <c r="BQ1143" s="1554">
        <v>45947</v>
      </c>
      <c r="BR1143" s="1555">
        <v>0.55208333333333337</v>
      </c>
      <c r="BS1143" s="1556" t="str">
        <f>IF(_DBcomps[[#This Row],[Problem]]="","Yes","No")</f>
        <v>Yes</v>
      </c>
      <c r="BT1143" s="272"/>
      <c r="BU1143" s="1547"/>
      <c r="BV1143" s="1547">
        <v>3</v>
      </c>
      <c r="BW1143" s="1547"/>
      <c r="BX1143" s="1547">
        <v>1</v>
      </c>
      <c r="BY1143" s="1551" t="s">
        <v>1259</v>
      </c>
      <c r="BZ1143" s="1538"/>
      <c r="CA1143" s="1551"/>
      <c r="CB1143" s="1551"/>
      <c r="CC1143" s="1551"/>
      <c r="CD1143" s="1557"/>
      <c r="CE1143" s="245"/>
      <c r="CF1143" s="245"/>
      <c r="CG1143" s="245"/>
    </row>
    <row r="1144" spans="1:85">
      <c r="A1144" s="265" t="s">
        <v>77</v>
      </c>
      <c r="B1144" s="2" t="s">
        <v>100</v>
      </c>
      <c r="C1144" s="2" t="s">
        <v>1344</v>
      </c>
      <c r="D1144" s="265" t="s">
        <v>6848</v>
      </c>
      <c r="E1144" s="265">
        <v>45951</v>
      </c>
      <c r="F1144" s="266" t="s">
        <v>567</v>
      </c>
      <c r="G1144" s="267">
        <v>41.65</v>
      </c>
      <c r="H1144" s="267"/>
      <c r="I1144" s="267"/>
      <c r="J1144" s="267"/>
      <c r="K1144" s="267"/>
      <c r="L1144" s="268"/>
      <c r="M1144" s="275"/>
      <c r="N1144" s="267">
        <v>3.94</v>
      </c>
      <c r="O1144" s="267">
        <v>11.94</v>
      </c>
      <c r="P1144" s="275"/>
      <c r="Q1144" s="269">
        <v>1080</v>
      </c>
      <c r="R1144" s="270"/>
      <c r="S1144" s="270">
        <v>9.8170000000000002</v>
      </c>
      <c r="T1144" s="271">
        <v>8.5</v>
      </c>
      <c r="U1144" s="267"/>
      <c r="V1144" s="268"/>
      <c r="W1144" s="267"/>
      <c r="X1144" s="270"/>
      <c r="Y1144" s="274"/>
      <c r="Z1144" s="290"/>
      <c r="AA1144" s="274">
        <v>0</v>
      </c>
      <c r="AB1144" s="274"/>
      <c r="AC1144" s="274">
        <v>0</v>
      </c>
      <c r="AD1144" s="265"/>
      <c r="AE1144" s="274"/>
      <c r="AF1144" s="274"/>
      <c r="AG1144" s="275"/>
      <c r="AH1144" s="274"/>
      <c r="AI1144" s="274"/>
      <c r="AJ1144" s="275"/>
      <c r="AK1144" s="270"/>
      <c r="AL1144" s="274"/>
      <c r="AM1144" s="275"/>
      <c r="AN1144" s="274"/>
      <c r="AO1144" s="274"/>
      <c r="AP1144" s="274"/>
      <c r="AQ1144" s="277">
        <f>MONTH(E1144)</f>
        <v>10</v>
      </c>
      <c r="AR1144" s="275"/>
      <c r="AS1144" s="267"/>
      <c r="AT1144" s="273"/>
      <c r="AU1144" s="272"/>
      <c r="AV1144" s="267"/>
      <c r="AW1144" s="275"/>
      <c r="AX1144" s="294"/>
      <c r="AY1144" s="294">
        <v>27</v>
      </c>
      <c r="AZ1144" s="275"/>
      <c r="BA1144" s="268"/>
      <c r="BB1144" s="268"/>
      <c r="BC1144" s="268"/>
      <c r="BD1144" s="268"/>
      <c r="BE1144" s="267"/>
      <c r="BF1144" s="275"/>
      <c r="BG1144" s="275"/>
      <c r="BH1144" s="275"/>
      <c r="BI1144" s="275"/>
      <c r="BJ1144" s="278">
        <v>45951</v>
      </c>
      <c r="BK1144" s="279">
        <v>45951</v>
      </c>
      <c r="BL1144" s="431" t="s">
        <v>6849</v>
      </c>
      <c r="BM1144" s="272"/>
      <c r="BN1144" s="422">
        <v>17</v>
      </c>
      <c r="BO1144" s="422">
        <v>9</v>
      </c>
      <c r="BP1144" s="303"/>
      <c r="BQ1144" s="293">
        <v>45948</v>
      </c>
      <c r="BR1144" s="284" t="s">
        <v>2426</v>
      </c>
      <c r="BS1144" s="280" t="s">
        <v>1798</v>
      </c>
      <c r="BT1144" s="272"/>
      <c r="BU1144" s="273"/>
      <c r="BV1144" s="273">
        <v>3</v>
      </c>
      <c r="BW1144" s="273">
        <v>3</v>
      </c>
      <c r="BX1144" s="273">
        <v>1</v>
      </c>
      <c r="BY1144" s="279" t="s">
        <v>1259</v>
      </c>
      <c r="BZ1144" s="267">
        <v>17.100000000000001</v>
      </c>
      <c r="CA1144" s="279" t="s">
        <v>1334</v>
      </c>
      <c r="CB1144" s="279" t="s">
        <v>1245</v>
      </c>
      <c r="CC1144" s="279" t="s">
        <v>1249</v>
      </c>
      <c r="CD1144" s="1414" t="s">
        <v>6850</v>
      </c>
      <c r="CE1144" s="245"/>
      <c r="CF1144" s="245"/>
      <c r="CG1144" s="245"/>
    </row>
    <row r="1145" spans="1:85">
      <c r="A1145" s="265" t="s">
        <v>77</v>
      </c>
      <c r="B1145" s="2" t="s">
        <v>100</v>
      </c>
      <c r="C1145" s="2" t="s">
        <v>1344</v>
      </c>
      <c r="D1145" s="265" t="s">
        <v>6851</v>
      </c>
      <c r="E1145" s="265">
        <v>45952</v>
      </c>
      <c r="F1145" s="266" t="s">
        <v>567</v>
      </c>
      <c r="G1145" s="267">
        <v>41.33</v>
      </c>
      <c r="H1145" s="267"/>
      <c r="I1145" s="267"/>
      <c r="J1145" s="267"/>
      <c r="K1145" s="267"/>
      <c r="L1145" s="268"/>
      <c r="M1145" s="275"/>
      <c r="N1145" s="267">
        <v>4.07</v>
      </c>
      <c r="O1145" s="267">
        <v>11.72</v>
      </c>
      <c r="P1145" s="275"/>
      <c r="Q1145" s="269">
        <v>1068</v>
      </c>
      <c r="R1145" s="270"/>
      <c r="S1145" s="270">
        <v>9.8179999999999996</v>
      </c>
      <c r="T1145" s="271">
        <v>8.01</v>
      </c>
      <c r="U1145" s="267"/>
      <c r="V1145" s="268"/>
      <c r="W1145" s="267"/>
      <c r="X1145" s="270"/>
      <c r="Y1145" s="274"/>
      <c r="Z1145" s="290"/>
      <c r="AA1145" s="274">
        <v>0</v>
      </c>
      <c r="AB1145" s="274"/>
      <c r="AC1145" s="274">
        <v>0</v>
      </c>
      <c r="AD1145" s="265"/>
      <c r="AE1145" s="274"/>
      <c r="AF1145" s="274"/>
      <c r="AG1145" s="275"/>
      <c r="AH1145" s="274"/>
      <c r="AI1145" s="274"/>
      <c r="AJ1145" s="275"/>
      <c r="AK1145" s="270"/>
      <c r="AL1145" s="274"/>
      <c r="AM1145" s="275"/>
      <c r="AN1145" s="274"/>
      <c r="AO1145" s="274"/>
      <c r="AP1145" s="274"/>
      <c r="AQ1145" s="277">
        <f>MONTH(E1145)</f>
        <v>10</v>
      </c>
      <c r="AR1145" s="275"/>
      <c r="AS1145" s="267"/>
      <c r="AT1145" s="273"/>
      <c r="AU1145" s="272"/>
      <c r="AV1145" s="267"/>
      <c r="AW1145" s="275"/>
      <c r="AX1145" s="294"/>
      <c r="AY1145" s="294">
        <v>21</v>
      </c>
      <c r="AZ1145" s="275"/>
      <c r="BA1145" s="268"/>
      <c r="BB1145" s="268"/>
      <c r="BC1145" s="268"/>
      <c r="BD1145" s="268"/>
      <c r="BE1145" s="267"/>
      <c r="BF1145" s="275"/>
      <c r="BG1145" s="275"/>
      <c r="BH1145" s="275"/>
      <c r="BI1145" s="275"/>
      <c r="BJ1145" s="278">
        <v>45952</v>
      </c>
      <c r="BK1145" s="279">
        <v>45952</v>
      </c>
      <c r="BL1145" s="431" t="s">
        <v>6852</v>
      </c>
      <c r="BM1145" s="272"/>
      <c r="BN1145" s="422">
        <v>12</v>
      </c>
      <c r="BO1145" s="422">
        <v>9</v>
      </c>
      <c r="BP1145" s="303"/>
      <c r="BQ1145" s="293">
        <v>45951</v>
      </c>
      <c r="BR1145" s="284">
        <v>0.77430555555555558</v>
      </c>
      <c r="BS1145" s="280" t="s">
        <v>1798</v>
      </c>
      <c r="BT1145" s="272"/>
      <c r="BU1145" s="273"/>
      <c r="BV1145" s="273">
        <v>3</v>
      </c>
      <c r="BW1145" s="273">
        <v>1</v>
      </c>
      <c r="BX1145" s="273">
        <v>1</v>
      </c>
      <c r="BY1145" s="279" t="s">
        <v>1259</v>
      </c>
      <c r="BZ1145" s="267">
        <v>6</v>
      </c>
      <c r="CA1145" s="279" t="s">
        <v>1334</v>
      </c>
      <c r="CB1145" s="279" t="s">
        <v>1245</v>
      </c>
      <c r="CC1145" s="279" t="s">
        <v>1249</v>
      </c>
      <c r="CD1145" s="1435" t="s">
        <v>6853</v>
      </c>
      <c r="CE1145" s="245"/>
      <c r="CF1145" s="245"/>
      <c r="CG1145" s="245"/>
    </row>
    <row r="1146" spans="1:85">
      <c r="A1146" s="265" t="s">
        <v>77</v>
      </c>
      <c r="B1146" s="2" t="s">
        <v>100</v>
      </c>
      <c r="C1146" s="2" t="s">
        <v>1344</v>
      </c>
      <c r="D1146" s="265" t="s">
        <v>6854</v>
      </c>
      <c r="E1146" s="265">
        <v>45952</v>
      </c>
      <c r="F1146" s="266" t="s">
        <v>567</v>
      </c>
      <c r="G1146" s="267">
        <v>41.5</v>
      </c>
      <c r="H1146" s="267"/>
      <c r="I1146" s="267"/>
      <c r="J1146" s="267"/>
      <c r="K1146" s="267"/>
      <c r="L1146" s="268"/>
      <c r="M1146" s="275"/>
      <c r="N1146" s="267">
        <v>4.07</v>
      </c>
      <c r="O1146" s="267">
        <v>11.54</v>
      </c>
      <c r="P1146" s="275"/>
      <c r="Q1146" s="269">
        <v>1032</v>
      </c>
      <c r="R1146" s="270"/>
      <c r="S1146" s="270">
        <v>9.8610000000000007</v>
      </c>
      <c r="T1146" s="271">
        <v>8.5</v>
      </c>
      <c r="U1146" s="267"/>
      <c r="V1146" s="268"/>
      <c r="W1146" s="267"/>
      <c r="X1146" s="270"/>
      <c r="Y1146" s="274"/>
      <c r="Z1146" s="290"/>
      <c r="AA1146" s="274">
        <v>0</v>
      </c>
      <c r="AB1146" s="274"/>
      <c r="AC1146" s="274">
        <v>0</v>
      </c>
      <c r="AD1146" s="265"/>
      <c r="AE1146" s="274"/>
      <c r="AF1146" s="274"/>
      <c r="AG1146" s="275"/>
      <c r="AH1146" s="274"/>
      <c r="AI1146" s="274"/>
      <c r="AJ1146" s="275"/>
      <c r="AK1146" s="270"/>
      <c r="AL1146" s="274"/>
      <c r="AM1146" s="275"/>
      <c r="AN1146" s="274"/>
      <c r="AO1146" s="274"/>
      <c r="AP1146" s="274"/>
      <c r="AQ1146" s="277">
        <f>MONTH(E1146)</f>
        <v>10</v>
      </c>
      <c r="AR1146" s="275"/>
      <c r="AS1146" s="267"/>
      <c r="AT1146" s="273"/>
      <c r="AU1146" s="272"/>
      <c r="AV1146" s="267"/>
      <c r="AW1146" s="275"/>
      <c r="AX1146" s="294"/>
      <c r="AY1146" s="294">
        <v>27</v>
      </c>
      <c r="AZ1146" s="275"/>
      <c r="BA1146" s="268"/>
      <c r="BB1146" s="268"/>
      <c r="BC1146" s="268"/>
      <c r="BD1146" s="268"/>
      <c r="BE1146" s="267"/>
      <c r="BF1146" s="275"/>
      <c r="BG1146" s="275"/>
      <c r="BH1146" s="275"/>
      <c r="BI1146" s="275"/>
      <c r="BJ1146" s="278">
        <v>45952</v>
      </c>
      <c r="BK1146" s="279">
        <v>45952</v>
      </c>
      <c r="BL1146" s="431" t="s">
        <v>6855</v>
      </c>
      <c r="BM1146" s="272"/>
      <c r="BN1146" s="422">
        <v>14</v>
      </c>
      <c r="BO1146" s="422">
        <v>9</v>
      </c>
      <c r="BP1146" s="303"/>
      <c r="BQ1146" s="293">
        <v>45952</v>
      </c>
      <c r="BR1146" s="284" t="s">
        <v>6856</v>
      </c>
      <c r="BS1146" s="280" t="s">
        <v>1798</v>
      </c>
      <c r="BT1146" s="272"/>
      <c r="BU1146" s="273"/>
      <c r="BV1146" s="273">
        <v>2</v>
      </c>
      <c r="BW1146" s="273">
        <v>2</v>
      </c>
      <c r="BX1146" s="273">
        <v>1</v>
      </c>
      <c r="BY1146" s="279" t="s">
        <v>1259</v>
      </c>
      <c r="BZ1146" s="267">
        <v>4.3499999999999996</v>
      </c>
      <c r="CA1146" s="279" t="s">
        <v>1334</v>
      </c>
      <c r="CB1146" s="279" t="s">
        <v>1245</v>
      </c>
      <c r="CC1146" s="279" t="s">
        <v>1249</v>
      </c>
      <c r="CD1146" s="1435" t="s">
        <v>6857</v>
      </c>
      <c r="CE1146" s="245"/>
      <c r="CF1146" s="245"/>
      <c r="CG1146" s="245"/>
    </row>
    <row r="1147" spans="1:85">
      <c r="A1147" s="482" t="s">
        <v>77</v>
      </c>
      <c r="B1147" s="288" t="s">
        <v>105</v>
      </c>
      <c r="C1147" s="288" t="s">
        <v>91</v>
      </c>
      <c r="D1147" s="265" t="s">
        <v>2048</v>
      </c>
      <c r="E1147" s="265">
        <v>45688</v>
      </c>
      <c r="F1147" s="266" t="s">
        <v>567</v>
      </c>
      <c r="G1147" s="267">
        <v>40.729999999999997</v>
      </c>
      <c r="H1147" s="267"/>
      <c r="I1147" s="267"/>
      <c r="J1147" s="267"/>
      <c r="K1147" s="267"/>
      <c r="L1147" s="268"/>
      <c r="M1147" s="275"/>
      <c r="N1147" s="267">
        <v>3.94</v>
      </c>
      <c r="O1147" s="267">
        <v>10.75</v>
      </c>
      <c r="P1147" s="275"/>
      <c r="Q1147" s="269">
        <v>1026</v>
      </c>
      <c r="R1147" s="270"/>
      <c r="S1147" s="270">
        <v>9.9710000000000001</v>
      </c>
      <c r="T1147" s="345">
        <v>8.5</v>
      </c>
      <c r="U1147" s="267"/>
      <c r="V1147" s="268"/>
      <c r="W1147" s="267"/>
      <c r="X1147" s="270"/>
      <c r="Y1147" s="274"/>
      <c r="Z1147" s="290"/>
      <c r="AA1147" s="274">
        <v>0</v>
      </c>
      <c r="AB1147" s="275"/>
      <c r="AC1147" s="274">
        <v>0</v>
      </c>
      <c r="AD1147" s="265"/>
      <c r="AE1147" s="274"/>
      <c r="AF1147" s="274"/>
      <c r="AG1147" s="275"/>
      <c r="AH1147" s="274"/>
      <c r="AI1147" s="274"/>
      <c r="AJ1147" s="275"/>
      <c r="AK1147" s="270"/>
      <c r="AL1147" s="274"/>
      <c r="AM1147" s="275"/>
      <c r="AN1147" s="274"/>
      <c r="AO1147" s="275"/>
      <c r="AP1147" s="274"/>
      <c r="AQ1147" s="277">
        <f t="shared" ref="AQ1147:AQ1154" si="164">MONTH(E1147)</f>
        <v>1</v>
      </c>
      <c r="AR1147" s="275"/>
      <c r="AS1147" s="275"/>
      <c r="AT1147" s="273"/>
      <c r="AU1147" s="272"/>
      <c r="AV1147" s="267"/>
      <c r="AW1147" s="294">
        <v>23</v>
      </c>
      <c r="AX1147" s="273"/>
      <c r="AY1147" s="273"/>
      <c r="AZ1147" s="275"/>
      <c r="BA1147" s="268"/>
      <c r="BB1147" s="268"/>
      <c r="BC1147" s="268"/>
      <c r="BD1147" s="268"/>
      <c r="BE1147" s="267"/>
      <c r="BF1147" s="275"/>
      <c r="BG1147" s="275"/>
      <c r="BH1147" s="275"/>
      <c r="BI1147" s="275"/>
      <c r="BJ1147" s="278">
        <v>45692</v>
      </c>
      <c r="BK1147" s="279">
        <v>45688</v>
      </c>
      <c r="BL1147" s="431" t="s">
        <v>2049</v>
      </c>
      <c r="BM1147" s="272"/>
      <c r="BN1147" s="422">
        <v>14</v>
      </c>
      <c r="BO1147" s="422">
        <v>9</v>
      </c>
      <c r="BP1147" s="303"/>
      <c r="BQ1147" s="293">
        <v>45687</v>
      </c>
      <c r="BR1147" s="284" t="s">
        <v>1584</v>
      </c>
      <c r="BS1147" s="280" t="str">
        <f>IF(_DBcomps[[#This Row],[Problem]]="","Yes","No")</f>
        <v>Yes</v>
      </c>
      <c r="BT1147" s="273"/>
      <c r="BU1147" s="273"/>
      <c r="BV1147" s="273">
        <v>3</v>
      </c>
      <c r="BW1147" s="273"/>
      <c r="BX1147" s="273">
        <v>1</v>
      </c>
      <c r="BY1147" s="279" t="s">
        <v>1259</v>
      </c>
      <c r="BZ1147" s="267"/>
      <c r="CA1147" s="279"/>
      <c r="CB1147" s="279"/>
      <c r="CC1147" s="279"/>
      <c r="CD1147" s="1283"/>
      <c r="CE1147" s="245"/>
      <c r="CF1147" s="245"/>
      <c r="CG1147" s="245"/>
    </row>
    <row r="1148" spans="1:85">
      <c r="A1148" s="482" t="s">
        <v>77</v>
      </c>
      <c r="B1148" s="288" t="s">
        <v>105</v>
      </c>
      <c r="C1148" s="288" t="s">
        <v>91</v>
      </c>
      <c r="D1148" s="265" t="s">
        <v>2050</v>
      </c>
      <c r="E1148" s="265">
        <v>45692</v>
      </c>
      <c r="F1148" s="266" t="s">
        <v>567</v>
      </c>
      <c r="G1148" s="267">
        <v>41.11</v>
      </c>
      <c r="H1148" s="267"/>
      <c r="I1148" s="267"/>
      <c r="J1148" s="267"/>
      <c r="K1148" s="267"/>
      <c r="L1148" s="268"/>
      <c r="M1148" s="275"/>
      <c r="N1148" s="267">
        <v>4.1100000000000003</v>
      </c>
      <c r="O1148" s="267">
        <v>11.99</v>
      </c>
      <c r="P1148" s="275"/>
      <c r="Q1148" s="269">
        <v>954</v>
      </c>
      <c r="R1148" s="270"/>
      <c r="S1148" s="270">
        <v>9.9380000000000006</v>
      </c>
      <c r="T1148" s="345">
        <v>8.1999999999999993</v>
      </c>
      <c r="U1148" s="267"/>
      <c r="V1148" s="268"/>
      <c r="W1148" s="267"/>
      <c r="X1148" s="270"/>
      <c r="Y1148" s="274"/>
      <c r="Z1148" s="290"/>
      <c r="AA1148" s="274">
        <v>0</v>
      </c>
      <c r="AB1148" s="275"/>
      <c r="AC1148" s="274">
        <v>0</v>
      </c>
      <c r="AD1148" s="265"/>
      <c r="AE1148" s="274"/>
      <c r="AF1148" s="274"/>
      <c r="AG1148" s="275"/>
      <c r="AH1148" s="274"/>
      <c r="AI1148" s="274"/>
      <c r="AJ1148" s="275"/>
      <c r="AK1148" s="270"/>
      <c r="AL1148" s="274"/>
      <c r="AM1148" s="275"/>
      <c r="AN1148" s="274"/>
      <c r="AO1148" s="275"/>
      <c r="AP1148" s="274"/>
      <c r="AQ1148" s="277">
        <f t="shared" si="164"/>
        <v>2</v>
      </c>
      <c r="AR1148" s="275"/>
      <c r="AS1148" s="275"/>
      <c r="AT1148" s="273"/>
      <c r="AU1148" s="272"/>
      <c r="AV1148" s="267"/>
      <c r="AW1148" s="294">
        <v>22</v>
      </c>
      <c r="AX1148" s="273"/>
      <c r="AY1148" s="273"/>
      <c r="AZ1148" s="275"/>
      <c r="BA1148" s="268"/>
      <c r="BB1148" s="268"/>
      <c r="BC1148" s="268"/>
      <c r="BD1148" s="268"/>
      <c r="BE1148" s="267"/>
      <c r="BF1148" s="275"/>
      <c r="BG1148" s="275"/>
      <c r="BH1148" s="275"/>
      <c r="BI1148" s="275"/>
      <c r="BJ1148" s="278">
        <v>45692</v>
      </c>
      <c r="BK1148" s="279">
        <v>45692</v>
      </c>
      <c r="BL1148" s="431" t="s">
        <v>2051</v>
      </c>
      <c r="BM1148" s="272"/>
      <c r="BN1148" s="422">
        <v>21</v>
      </c>
      <c r="BO1148" s="422">
        <v>9</v>
      </c>
      <c r="BP1148" s="303"/>
      <c r="BQ1148" s="293">
        <v>45688</v>
      </c>
      <c r="BR1148" s="284">
        <v>0.65972222222222221</v>
      </c>
      <c r="BS1148" s="280" t="s">
        <v>1798</v>
      </c>
      <c r="BT1148" s="273"/>
      <c r="BU1148" s="273"/>
      <c r="BV1148" s="273">
        <v>3</v>
      </c>
      <c r="BW1148" s="273">
        <v>2</v>
      </c>
      <c r="BX1148" s="273">
        <v>1</v>
      </c>
      <c r="BY1148" s="279" t="s">
        <v>1259</v>
      </c>
      <c r="BZ1148" s="267">
        <v>21.45</v>
      </c>
      <c r="CA1148" s="279" t="s">
        <v>2052</v>
      </c>
      <c r="CB1148" s="279" t="s">
        <v>1245</v>
      </c>
      <c r="CC1148" s="279" t="s">
        <v>2053</v>
      </c>
      <c r="CD1148" s="1283" t="s">
        <v>2054</v>
      </c>
      <c r="CE1148" s="245"/>
      <c r="CF1148" s="245"/>
      <c r="CG1148" s="245"/>
    </row>
    <row r="1149" spans="1:85">
      <c r="A1149" s="482" t="s">
        <v>77</v>
      </c>
      <c r="B1149" s="288" t="s">
        <v>105</v>
      </c>
      <c r="C1149" s="288" t="s">
        <v>91</v>
      </c>
      <c r="D1149" s="265" t="s">
        <v>2098</v>
      </c>
      <c r="E1149" s="265">
        <v>45693</v>
      </c>
      <c r="F1149" s="266" t="s">
        <v>567</v>
      </c>
      <c r="G1149" s="267">
        <v>40.799999999999997</v>
      </c>
      <c r="H1149" s="267"/>
      <c r="I1149" s="267"/>
      <c r="J1149" s="267"/>
      <c r="K1149" s="267"/>
      <c r="L1149" s="268"/>
      <c r="M1149" s="275"/>
      <c r="N1149" s="267">
        <v>4.03</v>
      </c>
      <c r="O1149" s="267">
        <v>10.77</v>
      </c>
      <c r="P1149" s="275"/>
      <c r="Q1149" s="269">
        <v>970</v>
      </c>
      <c r="R1149" s="270"/>
      <c r="S1149" s="270">
        <v>9.7959999999999994</v>
      </c>
      <c r="T1149" s="345">
        <v>7.42</v>
      </c>
      <c r="U1149" s="267"/>
      <c r="V1149" s="268"/>
      <c r="W1149" s="267"/>
      <c r="X1149" s="270"/>
      <c r="Y1149" s="274"/>
      <c r="Z1149" s="290"/>
      <c r="AA1149" s="274">
        <v>0</v>
      </c>
      <c r="AB1149" s="275"/>
      <c r="AC1149" s="274">
        <v>0</v>
      </c>
      <c r="AD1149" s="265"/>
      <c r="AE1149" s="274"/>
      <c r="AF1149" s="274"/>
      <c r="AG1149" s="275"/>
      <c r="AH1149" s="274"/>
      <c r="AI1149" s="274"/>
      <c r="AJ1149" s="275"/>
      <c r="AK1149" s="270"/>
      <c r="AL1149" s="274"/>
      <c r="AM1149" s="275"/>
      <c r="AN1149" s="274"/>
      <c r="AO1149" s="275"/>
      <c r="AP1149" s="274"/>
      <c r="AQ1149" s="277">
        <f t="shared" si="164"/>
        <v>2</v>
      </c>
      <c r="AR1149" s="275"/>
      <c r="AS1149" s="275"/>
      <c r="AT1149" s="273"/>
      <c r="AU1149" s="272"/>
      <c r="AV1149" s="267"/>
      <c r="AW1149" s="294">
        <v>22</v>
      </c>
      <c r="AX1149" s="273"/>
      <c r="AY1149" s="273"/>
      <c r="AZ1149" s="275"/>
      <c r="BA1149" s="268"/>
      <c r="BB1149" s="268"/>
      <c r="BC1149" s="268"/>
      <c r="BD1149" s="268"/>
      <c r="BE1149" s="267"/>
      <c r="BF1149" s="275"/>
      <c r="BG1149" s="275"/>
      <c r="BH1149" s="275"/>
      <c r="BI1149" s="275"/>
      <c r="BJ1149" s="278">
        <v>45694</v>
      </c>
      <c r="BK1149" s="279">
        <v>45693</v>
      </c>
      <c r="BL1149" s="431" t="s">
        <v>2099</v>
      </c>
      <c r="BM1149" s="272"/>
      <c r="BN1149" s="422">
        <v>28</v>
      </c>
      <c r="BO1149" s="422">
        <v>9</v>
      </c>
      <c r="BP1149" s="303"/>
      <c r="BQ1149" s="293">
        <v>45693</v>
      </c>
      <c r="BR1149" s="284">
        <v>0.36805555555555558</v>
      </c>
      <c r="BS1149" s="280" t="s">
        <v>1798</v>
      </c>
      <c r="BT1149" s="273"/>
      <c r="BU1149" s="273"/>
      <c r="BV1149" s="273">
        <v>3</v>
      </c>
      <c r="BW1149" s="273">
        <v>3</v>
      </c>
      <c r="BX1149" s="273">
        <v>1</v>
      </c>
      <c r="BY1149" s="279" t="s">
        <v>1259</v>
      </c>
      <c r="BZ1149" s="267">
        <v>15.3</v>
      </c>
      <c r="CA1149" s="279" t="s">
        <v>2100</v>
      </c>
      <c r="CB1149" s="279" t="s">
        <v>1383</v>
      </c>
      <c r="CC1149" s="279" t="s">
        <v>2101</v>
      </c>
      <c r="CD1149" s="1283" t="s">
        <v>2102</v>
      </c>
      <c r="CE1149" s="245"/>
      <c r="CF1149" s="245"/>
      <c r="CG1149" s="245"/>
    </row>
    <row r="1150" spans="1:85">
      <c r="A1150" s="482" t="s">
        <v>77</v>
      </c>
      <c r="B1150" s="288" t="s">
        <v>105</v>
      </c>
      <c r="C1150" s="288" t="s">
        <v>91</v>
      </c>
      <c r="D1150" s="265" t="s">
        <v>2103</v>
      </c>
      <c r="E1150" s="265">
        <v>45694</v>
      </c>
      <c r="F1150" s="266" t="s">
        <v>567</v>
      </c>
      <c r="G1150" s="267">
        <v>40.9</v>
      </c>
      <c r="H1150" s="267"/>
      <c r="I1150" s="267"/>
      <c r="J1150" s="267"/>
      <c r="K1150" s="267"/>
      <c r="L1150" s="268"/>
      <c r="M1150" s="275"/>
      <c r="N1150" s="267">
        <v>4</v>
      </c>
      <c r="O1150" s="267">
        <v>10.87</v>
      </c>
      <c r="P1150" s="275"/>
      <c r="Q1150" s="269">
        <v>1040</v>
      </c>
      <c r="R1150" s="270"/>
      <c r="S1150" s="270">
        <v>9.9550000000000001</v>
      </c>
      <c r="T1150" s="345">
        <v>8.25</v>
      </c>
      <c r="U1150" s="267"/>
      <c r="V1150" s="268"/>
      <c r="W1150" s="267"/>
      <c r="X1150" s="270"/>
      <c r="Y1150" s="274"/>
      <c r="Z1150" s="290"/>
      <c r="AA1150" s="274">
        <v>0</v>
      </c>
      <c r="AB1150" s="275"/>
      <c r="AC1150" s="274">
        <v>0</v>
      </c>
      <c r="AD1150" s="265"/>
      <c r="AE1150" s="274"/>
      <c r="AF1150" s="274"/>
      <c r="AG1150" s="275"/>
      <c r="AH1150" s="274"/>
      <c r="AI1150" s="274"/>
      <c r="AJ1150" s="275"/>
      <c r="AK1150" s="270"/>
      <c r="AL1150" s="274"/>
      <c r="AM1150" s="275"/>
      <c r="AN1150" s="274"/>
      <c r="AO1150" s="275"/>
      <c r="AP1150" s="274"/>
      <c r="AQ1150" s="277">
        <f t="shared" si="164"/>
        <v>2</v>
      </c>
      <c r="AR1150" s="275"/>
      <c r="AS1150" s="275"/>
      <c r="AT1150" s="273"/>
      <c r="AU1150" s="272"/>
      <c r="AV1150" s="267"/>
      <c r="AW1150" s="294">
        <v>22</v>
      </c>
      <c r="AX1150" s="273"/>
      <c r="AY1150" s="273"/>
      <c r="AZ1150" s="275"/>
      <c r="BA1150" s="268"/>
      <c r="BB1150" s="268"/>
      <c r="BC1150" s="268"/>
      <c r="BD1150" s="268"/>
      <c r="BE1150" s="267"/>
      <c r="BF1150" s="275"/>
      <c r="BG1150" s="275"/>
      <c r="BH1150" s="275"/>
      <c r="BI1150" s="275"/>
      <c r="BJ1150" s="278">
        <v>45694</v>
      </c>
      <c r="BK1150" s="279">
        <v>45694</v>
      </c>
      <c r="BL1150" s="431" t="s">
        <v>2104</v>
      </c>
      <c r="BM1150" s="272"/>
      <c r="BN1150" s="422">
        <v>12</v>
      </c>
      <c r="BO1150" s="422">
        <v>9</v>
      </c>
      <c r="BP1150" s="303"/>
      <c r="BQ1150" s="293">
        <v>45694</v>
      </c>
      <c r="BR1150" s="284" t="s">
        <v>2105</v>
      </c>
      <c r="BS1150" s="280" t="s">
        <v>1798</v>
      </c>
      <c r="BT1150" s="273"/>
      <c r="BU1150" s="273"/>
      <c r="BV1150" s="273">
        <v>3</v>
      </c>
      <c r="BW1150" s="273">
        <v>3</v>
      </c>
      <c r="BX1150" s="273">
        <v>1</v>
      </c>
      <c r="BY1150" s="279" t="s">
        <v>1259</v>
      </c>
      <c r="BZ1150" s="267">
        <v>8.36</v>
      </c>
      <c r="CA1150" s="279" t="s">
        <v>1334</v>
      </c>
      <c r="CB1150" s="279" t="s">
        <v>1245</v>
      </c>
      <c r="CC1150" s="279" t="s">
        <v>1249</v>
      </c>
      <c r="CD1150" s="1283" t="s">
        <v>2106</v>
      </c>
      <c r="CE1150" s="245"/>
      <c r="CF1150" s="245"/>
      <c r="CG1150" s="245"/>
    </row>
    <row r="1151" spans="1:85">
      <c r="A1151" s="265" t="s">
        <v>77</v>
      </c>
      <c r="B1151" s="2" t="s">
        <v>105</v>
      </c>
      <c r="C1151" s="2" t="s">
        <v>91</v>
      </c>
      <c r="D1151" s="265" t="s">
        <v>2182</v>
      </c>
      <c r="E1151" s="265">
        <v>45695</v>
      </c>
      <c r="F1151" s="266" t="s">
        <v>567</v>
      </c>
      <c r="G1151" s="267">
        <v>40.630000000000003</v>
      </c>
      <c r="H1151" s="267"/>
      <c r="I1151" s="267"/>
      <c r="J1151" s="267"/>
      <c r="K1151" s="267"/>
      <c r="L1151" s="268"/>
      <c r="M1151" s="275"/>
      <c r="N1151" s="267">
        <v>3.98</v>
      </c>
      <c r="O1151" s="267">
        <v>11.63</v>
      </c>
      <c r="P1151" s="275"/>
      <c r="Q1151" s="269">
        <v>932</v>
      </c>
      <c r="R1151" s="270"/>
      <c r="S1151" s="270">
        <v>9.9149999999999991</v>
      </c>
      <c r="T1151" s="345">
        <v>7.25</v>
      </c>
      <c r="U1151" s="267"/>
      <c r="V1151" s="268"/>
      <c r="W1151" s="267"/>
      <c r="X1151" s="270"/>
      <c r="Y1151" s="274"/>
      <c r="Z1151" s="290"/>
      <c r="AA1151" s="274">
        <v>0</v>
      </c>
      <c r="AB1151" s="275"/>
      <c r="AC1151" s="274">
        <v>0</v>
      </c>
      <c r="AD1151" s="265"/>
      <c r="AE1151" s="274"/>
      <c r="AF1151" s="274"/>
      <c r="AG1151" s="275"/>
      <c r="AH1151" s="274"/>
      <c r="AI1151" s="274"/>
      <c r="AJ1151" s="275"/>
      <c r="AK1151" s="270"/>
      <c r="AL1151" s="274"/>
      <c r="AM1151" s="275"/>
      <c r="AN1151" s="274"/>
      <c r="AO1151" s="275"/>
      <c r="AP1151" s="274"/>
      <c r="AQ1151" s="277">
        <f t="shared" si="164"/>
        <v>2</v>
      </c>
      <c r="AR1151" s="275"/>
      <c r="AS1151" s="275"/>
      <c r="AT1151" s="273"/>
      <c r="AU1151" s="272"/>
      <c r="AV1151" s="267"/>
      <c r="AW1151" s="294">
        <v>28</v>
      </c>
      <c r="AX1151" s="273"/>
      <c r="AY1151" s="273"/>
      <c r="AZ1151" s="275"/>
      <c r="BA1151" s="268"/>
      <c r="BB1151" s="268"/>
      <c r="BC1151" s="268"/>
      <c r="BD1151" s="268"/>
      <c r="BE1151" s="267"/>
      <c r="BF1151" s="275"/>
      <c r="BG1151" s="275"/>
      <c r="BH1151" s="275"/>
      <c r="BI1151" s="275"/>
      <c r="BJ1151" s="278">
        <v>45699</v>
      </c>
      <c r="BK1151" s="279">
        <v>45695</v>
      </c>
      <c r="BL1151" s="431" t="s">
        <v>2183</v>
      </c>
      <c r="BM1151" s="272"/>
      <c r="BN1151" s="422">
        <v>17</v>
      </c>
      <c r="BO1151" s="422">
        <v>9</v>
      </c>
      <c r="BP1151" s="303"/>
      <c r="BQ1151" s="293">
        <v>45694</v>
      </c>
      <c r="BR1151" s="284" t="s">
        <v>2184</v>
      </c>
      <c r="BS1151" s="280" t="s">
        <v>1798</v>
      </c>
      <c r="BT1151" s="273"/>
      <c r="BU1151" s="273"/>
      <c r="BV1151" s="273">
        <v>3</v>
      </c>
      <c r="BW1151" s="273">
        <v>1</v>
      </c>
      <c r="BX1151" s="273">
        <v>1</v>
      </c>
      <c r="BY1151" s="279" t="s">
        <v>1259</v>
      </c>
      <c r="BZ1151" s="267">
        <v>4.4000000000000004</v>
      </c>
      <c r="CA1151" s="279" t="s">
        <v>1334</v>
      </c>
      <c r="CB1151" s="279" t="s">
        <v>1245</v>
      </c>
      <c r="CC1151" s="279" t="s">
        <v>1249</v>
      </c>
      <c r="CD1151" s="1283" t="s">
        <v>2185</v>
      </c>
      <c r="CE1151" s="245"/>
      <c r="CF1151" s="245"/>
      <c r="CG1151" s="245"/>
    </row>
    <row r="1152" spans="1:85">
      <c r="A1152" s="265" t="s">
        <v>77</v>
      </c>
      <c r="B1152" s="2" t="s">
        <v>105</v>
      </c>
      <c r="C1152" s="2" t="s">
        <v>91</v>
      </c>
      <c r="D1152" s="265" t="s">
        <v>2186</v>
      </c>
      <c r="E1152" s="887">
        <v>45698</v>
      </c>
      <c r="F1152" s="266" t="s">
        <v>567</v>
      </c>
      <c r="G1152" s="888">
        <v>41.07</v>
      </c>
      <c r="H1152" s="888"/>
      <c r="I1152" s="888"/>
      <c r="J1152" s="888"/>
      <c r="K1152" s="888"/>
      <c r="L1152" s="889"/>
      <c r="M1152" s="890"/>
      <c r="N1152" s="888">
        <v>4.05</v>
      </c>
      <c r="O1152" s="888">
        <v>10.8</v>
      </c>
      <c r="P1152" s="890"/>
      <c r="Q1152" s="891">
        <v>1074</v>
      </c>
      <c r="R1152" s="892"/>
      <c r="S1152" s="892">
        <v>9.9</v>
      </c>
      <c r="T1152" s="893">
        <v>8</v>
      </c>
      <c r="U1152" s="888"/>
      <c r="V1152" s="889"/>
      <c r="W1152" s="888"/>
      <c r="X1152" s="892"/>
      <c r="Y1152" s="894"/>
      <c r="Z1152" s="895"/>
      <c r="AA1152" s="894">
        <v>0</v>
      </c>
      <c r="AB1152" s="890"/>
      <c r="AC1152" s="894">
        <v>0</v>
      </c>
      <c r="AD1152" s="887"/>
      <c r="AE1152" s="894"/>
      <c r="AF1152" s="894"/>
      <c r="AG1152" s="890"/>
      <c r="AH1152" s="894"/>
      <c r="AI1152" s="894"/>
      <c r="AJ1152" s="890"/>
      <c r="AK1152" s="892"/>
      <c r="AL1152" s="894"/>
      <c r="AM1152" s="890"/>
      <c r="AN1152" s="894"/>
      <c r="AO1152" s="890"/>
      <c r="AP1152" s="894"/>
      <c r="AQ1152" s="896">
        <f t="shared" si="164"/>
        <v>2</v>
      </c>
      <c r="AR1152" s="890"/>
      <c r="AS1152" s="890"/>
      <c r="AT1152" s="897"/>
      <c r="AU1152" s="898"/>
      <c r="AV1152" s="888"/>
      <c r="AW1152" s="899">
        <v>25</v>
      </c>
      <c r="AX1152" s="897"/>
      <c r="AY1152" s="897"/>
      <c r="AZ1152" s="890"/>
      <c r="BA1152" s="268"/>
      <c r="BB1152" s="889"/>
      <c r="BC1152" s="889"/>
      <c r="BD1152" s="889"/>
      <c r="BE1152" s="888"/>
      <c r="BF1152" s="890"/>
      <c r="BG1152" s="890"/>
      <c r="BH1152" s="890"/>
      <c r="BI1152" s="890"/>
      <c r="BJ1152" s="900">
        <v>45699</v>
      </c>
      <c r="BK1152" s="901">
        <v>45698</v>
      </c>
      <c r="BL1152" s="431" t="s">
        <v>2187</v>
      </c>
      <c r="BM1152" s="898"/>
      <c r="BN1152" s="902">
        <v>15</v>
      </c>
      <c r="BO1152" s="422">
        <v>9</v>
      </c>
      <c r="BP1152" s="903"/>
      <c r="BQ1152" s="904">
        <v>45694</v>
      </c>
      <c r="BR1152" s="905">
        <v>0.95486111111111116</v>
      </c>
      <c r="BS1152" s="280" t="s">
        <v>1798</v>
      </c>
      <c r="BT1152" s="273"/>
      <c r="BU1152" s="897"/>
      <c r="BV1152" s="897">
        <v>3</v>
      </c>
      <c r="BW1152" s="897">
        <v>2</v>
      </c>
      <c r="BX1152" s="897">
        <v>1</v>
      </c>
      <c r="BY1152" s="901" t="s">
        <v>1259</v>
      </c>
      <c r="BZ1152" s="888">
        <v>6.55</v>
      </c>
      <c r="CA1152" s="901" t="s">
        <v>1334</v>
      </c>
      <c r="CB1152" s="901" t="s">
        <v>1245</v>
      </c>
      <c r="CC1152" s="901" t="s">
        <v>1249</v>
      </c>
      <c r="CD1152" s="1283" t="s">
        <v>2188</v>
      </c>
      <c r="CE1152" s="245"/>
      <c r="CF1152" s="245"/>
      <c r="CG1152" s="245"/>
    </row>
    <row r="1153" spans="1:85">
      <c r="A1153" s="265" t="s">
        <v>77</v>
      </c>
      <c r="B1153" s="2" t="s">
        <v>105</v>
      </c>
      <c r="C1153" s="2" t="s">
        <v>91</v>
      </c>
      <c r="D1153" s="265" t="s">
        <v>2189</v>
      </c>
      <c r="E1153" s="887">
        <v>45698</v>
      </c>
      <c r="F1153" s="266" t="s">
        <v>567</v>
      </c>
      <c r="G1153" s="888">
        <v>40.54</v>
      </c>
      <c r="H1153" s="888"/>
      <c r="I1153" s="888"/>
      <c r="J1153" s="888"/>
      <c r="K1153" s="888"/>
      <c r="L1153" s="889"/>
      <c r="M1153" s="890"/>
      <c r="N1153" s="888">
        <v>3.83</v>
      </c>
      <c r="O1153" s="888">
        <v>10.06</v>
      </c>
      <c r="P1153" s="890"/>
      <c r="Q1153" s="891">
        <v>1003</v>
      </c>
      <c r="R1153" s="892"/>
      <c r="S1153" s="892">
        <v>9.85</v>
      </c>
      <c r="T1153" s="893">
        <v>8.4499999999999993</v>
      </c>
      <c r="U1153" s="888"/>
      <c r="V1153" s="889"/>
      <c r="W1153" s="888"/>
      <c r="X1153" s="892"/>
      <c r="Y1153" s="894"/>
      <c r="Z1153" s="895"/>
      <c r="AA1153" s="894">
        <v>0</v>
      </c>
      <c r="AB1153" s="890"/>
      <c r="AC1153" s="894">
        <v>0</v>
      </c>
      <c r="AD1153" s="887"/>
      <c r="AE1153" s="894"/>
      <c r="AF1153" s="894"/>
      <c r="AG1153" s="890"/>
      <c r="AH1153" s="894"/>
      <c r="AI1153" s="894"/>
      <c r="AJ1153" s="890"/>
      <c r="AK1153" s="892"/>
      <c r="AL1153" s="894"/>
      <c r="AM1153" s="890"/>
      <c r="AN1153" s="894"/>
      <c r="AO1153" s="890"/>
      <c r="AP1153" s="894"/>
      <c r="AQ1153" s="896">
        <f t="shared" si="164"/>
        <v>2</v>
      </c>
      <c r="AR1153" s="890"/>
      <c r="AS1153" s="890"/>
      <c r="AT1153" s="897"/>
      <c r="AU1153" s="898"/>
      <c r="AV1153" s="888"/>
      <c r="AW1153" s="899">
        <v>22</v>
      </c>
      <c r="AX1153" s="897"/>
      <c r="AY1153" s="897"/>
      <c r="AZ1153" s="890"/>
      <c r="BA1153" s="268"/>
      <c r="BB1153" s="889"/>
      <c r="BC1153" s="889"/>
      <c r="BD1153" s="889"/>
      <c r="BE1153" s="888"/>
      <c r="BF1153" s="890"/>
      <c r="BG1153" s="890"/>
      <c r="BH1153" s="890"/>
      <c r="BI1153" s="890"/>
      <c r="BJ1153" s="900">
        <v>45699</v>
      </c>
      <c r="BK1153" s="901">
        <v>45698</v>
      </c>
      <c r="BL1153" s="431" t="s">
        <v>2190</v>
      </c>
      <c r="BM1153" s="898"/>
      <c r="BN1153" s="902">
        <v>13</v>
      </c>
      <c r="BO1153" s="422">
        <v>9</v>
      </c>
      <c r="BP1153" s="903"/>
      <c r="BQ1153" s="904">
        <v>45696</v>
      </c>
      <c r="BR1153" s="284" t="s">
        <v>2191</v>
      </c>
      <c r="BS1153" s="280" t="s">
        <v>1798</v>
      </c>
      <c r="BT1153" s="273"/>
      <c r="BU1153" s="897"/>
      <c r="BV1153" s="897">
        <v>3</v>
      </c>
      <c r="BW1153" s="897">
        <v>2</v>
      </c>
      <c r="BX1153" s="897">
        <v>1</v>
      </c>
      <c r="BY1153" s="901" t="s">
        <v>1259</v>
      </c>
      <c r="BZ1153" s="888">
        <v>4.3899999999999997</v>
      </c>
      <c r="CA1153" s="901" t="s">
        <v>1334</v>
      </c>
      <c r="CB1153" s="901" t="s">
        <v>1245</v>
      </c>
      <c r="CC1153" s="901" t="s">
        <v>1249</v>
      </c>
      <c r="CD1153" s="1283" t="s">
        <v>2192</v>
      </c>
      <c r="CE1153" s="245"/>
      <c r="CF1153" s="245"/>
      <c r="CG1153" s="245"/>
    </row>
    <row r="1154" spans="1:85">
      <c r="A1154" s="265" t="s">
        <v>77</v>
      </c>
      <c r="B1154" s="2" t="s">
        <v>105</v>
      </c>
      <c r="C1154" s="2" t="s">
        <v>91</v>
      </c>
      <c r="D1154" s="265" t="s">
        <v>2193</v>
      </c>
      <c r="E1154" s="887">
        <v>45699</v>
      </c>
      <c r="F1154" s="266" t="s">
        <v>567</v>
      </c>
      <c r="G1154" s="888">
        <v>40.53</v>
      </c>
      <c r="H1154" s="888"/>
      <c r="I1154" s="888"/>
      <c r="J1154" s="888"/>
      <c r="K1154" s="888"/>
      <c r="L1154" s="889"/>
      <c r="M1154" s="890"/>
      <c r="N1154" s="888">
        <v>3.76</v>
      </c>
      <c r="O1154" s="888">
        <v>10.210000000000001</v>
      </c>
      <c r="P1154" s="890"/>
      <c r="Q1154" s="891">
        <v>1100</v>
      </c>
      <c r="R1154" s="892"/>
      <c r="S1154" s="892">
        <v>9.9030000000000005</v>
      </c>
      <c r="T1154" s="893">
        <v>6.38</v>
      </c>
      <c r="U1154" s="888"/>
      <c r="V1154" s="889"/>
      <c r="W1154" s="888"/>
      <c r="X1154" s="892"/>
      <c r="Y1154" s="894"/>
      <c r="Z1154" s="895"/>
      <c r="AA1154" s="894">
        <v>0</v>
      </c>
      <c r="AB1154" s="890"/>
      <c r="AC1154" s="894">
        <v>0</v>
      </c>
      <c r="AD1154" s="887"/>
      <c r="AE1154" s="894"/>
      <c r="AF1154" s="894"/>
      <c r="AG1154" s="890"/>
      <c r="AH1154" s="894"/>
      <c r="AI1154" s="894"/>
      <c r="AJ1154" s="890"/>
      <c r="AK1154" s="892"/>
      <c r="AL1154" s="894"/>
      <c r="AM1154" s="890"/>
      <c r="AN1154" s="894"/>
      <c r="AO1154" s="890"/>
      <c r="AP1154" s="894"/>
      <c r="AQ1154" s="896">
        <f t="shared" si="164"/>
        <v>2</v>
      </c>
      <c r="AR1154" s="890"/>
      <c r="AS1154" s="890"/>
      <c r="AT1154" s="897"/>
      <c r="AU1154" s="898"/>
      <c r="AV1154" s="888"/>
      <c r="AW1154" s="899">
        <v>22</v>
      </c>
      <c r="AX1154" s="897"/>
      <c r="AY1154" s="897"/>
      <c r="AZ1154" s="890"/>
      <c r="BA1154" s="268"/>
      <c r="BB1154" s="889"/>
      <c r="BC1154" s="889"/>
      <c r="BD1154" s="889"/>
      <c r="BE1154" s="888"/>
      <c r="BF1154" s="890"/>
      <c r="BG1154" s="890"/>
      <c r="BH1154" s="890"/>
      <c r="BI1154" s="890"/>
      <c r="BJ1154" s="900">
        <v>45699</v>
      </c>
      <c r="BK1154" s="901">
        <v>45699</v>
      </c>
      <c r="BL1154" s="431" t="s">
        <v>2194</v>
      </c>
      <c r="BM1154" s="898"/>
      <c r="BN1154" s="902">
        <v>9</v>
      </c>
      <c r="BO1154" s="422">
        <v>9</v>
      </c>
      <c r="BP1154" s="903"/>
      <c r="BQ1154" s="904">
        <v>45698</v>
      </c>
      <c r="BR1154" s="905">
        <v>0.51736111111111105</v>
      </c>
      <c r="BS1154" s="280" t="s">
        <v>1798</v>
      </c>
      <c r="BT1154" s="273"/>
      <c r="BU1154" s="897"/>
      <c r="BV1154" s="897">
        <v>2</v>
      </c>
      <c r="BW1154" s="897">
        <v>1</v>
      </c>
      <c r="BX1154" s="897">
        <v>1</v>
      </c>
      <c r="BY1154" s="901" t="s">
        <v>1259</v>
      </c>
      <c r="BZ1154" s="888">
        <v>5.2</v>
      </c>
      <c r="CA1154" s="901" t="s">
        <v>1334</v>
      </c>
      <c r="CB1154" s="901" t="s">
        <v>1245</v>
      </c>
      <c r="CC1154" s="901" t="s">
        <v>1249</v>
      </c>
      <c r="CD1154" s="1283" t="s">
        <v>2195</v>
      </c>
      <c r="CE1154" s="245"/>
      <c r="CF1154" s="245"/>
      <c r="CG1154" s="245"/>
    </row>
    <row r="1155" spans="1:85">
      <c r="A1155" s="265" t="s">
        <v>77</v>
      </c>
      <c r="B1155" s="2" t="s">
        <v>105</v>
      </c>
      <c r="C1155" s="2" t="s">
        <v>91</v>
      </c>
      <c r="D1155" s="265" t="s">
        <v>4125</v>
      </c>
      <c r="E1155" s="265">
        <v>45799</v>
      </c>
      <c r="F1155" s="266" t="s">
        <v>567</v>
      </c>
      <c r="G1155" s="267">
        <v>40.96</v>
      </c>
      <c r="H1155" s="267"/>
      <c r="I1155" s="267"/>
      <c r="J1155" s="267"/>
      <c r="K1155" s="267"/>
      <c r="L1155" s="268"/>
      <c r="M1155" s="275"/>
      <c r="N1155" s="267">
        <v>3.98</v>
      </c>
      <c r="O1155" s="267">
        <v>11.32</v>
      </c>
      <c r="P1155" s="275"/>
      <c r="Q1155" s="269">
        <v>1015</v>
      </c>
      <c r="R1155" s="270"/>
      <c r="S1155" s="270">
        <v>9.8610000000000007</v>
      </c>
      <c r="T1155" s="345">
        <v>8.5</v>
      </c>
      <c r="U1155" s="267"/>
      <c r="V1155" s="268"/>
      <c r="W1155" s="267"/>
      <c r="X1155" s="270"/>
      <c r="Y1155" s="274"/>
      <c r="Z1155" s="290"/>
      <c r="AA1155" s="274">
        <v>0</v>
      </c>
      <c r="AB1155" s="275"/>
      <c r="AC1155" s="274">
        <v>0</v>
      </c>
      <c r="AD1155" s="265"/>
      <c r="AE1155" s="274"/>
      <c r="AF1155" s="274"/>
      <c r="AG1155" s="275"/>
      <c r="AH1155" s="274"/>
      <c r="AI1155" s="274"/>
      <c r="AJ1155" s="275"/>
      <c r="AK1155" s="270"/>
      <c r="AL1155" s="274"/>
      <c r="AM1155" s="275"/>
      <c r="AN1155" s="274"/>
      <c r="AO1155" s="275"/>
      <c r="AP1155" s="274"/>
      <c r="AQ1155" s="277">
        <f t="shared" ref="AQ1155:AQ1160" si="165">MONTH(E1155)</f>
        <v>5</v>
      </c>
      <c r="AR1155" s="275"/>
      <c r="AS1155" s="275"/>
      <c r="AT1155" s="273"/>
      <c r="AU1155" s="272"/>
      <c r="AV1155" s="267"/>
      <c r="AW1155" s="294">
        <v>21</v>
      </c>
      <c r="AX1155" s="273"/>
      <c r="AY1155" s="273"/>
      <c r="AZ1155" s="275"/>
      <c r="BA1155" s="268"/>
      <c r="BB1155" s="268"/>
      <c r="BC1155" s="268"/>
      <c r="BD1155" s="268"/>
      <c r="BE1155" s="267"/>
      <c r="BF1155" s="275"/>
      <c r="BG1155" s="275"/>
      <c r="BH1155" s="275"/>
      <c r="BI1155" s="275"/>
      <c r="BJ1155" s="278">
        <v>45799</v>
      </c>
      <c r="BK1155" s="279">
        <v>45799</v>
      </c>
      <c r="BL1155" s="431" t="s">
        <v>4126</v>
      </c>
      <c r="BM1155" s="272"/>
      <c r="BN1155" s="422">
        <v>14</v>
      </c>
      <c r="BO1155" s="422">
        <v>9</v>
      </c>
      <c r="BP1155" s="303"/>
      <c r="BQ1155" s="293">
        <v>45798</v>
      </c>
      <c r="BR1155" s="284">
        <v>0.69444444444444453</v>
      </c>
      <c r="BS1155" s="280" t="s">
        <v>1798</v>
      </c>
      <c r="BT1155" s="273"/>
      <c r="BU1155" s="273"/>
      <c r="BV1155" s="273">
        <v>3</v>
      </c>
      <c r="BW1155" s="273">
        <v>2</v>
      </c>
      <c r="BX1155" s="273">
        <v>1</v>
      </c>
      <c r="BY1155" s="279" t="s">
        <v>1259</v>
      </c>
      <c r="BZ1155" s="267">
        <v>3.3</v>
      </c>
      <c r="CA1155" s="279" t="s">
        <v>1334</v>
      </c>
      <c r="CB1155" s="279" t="s">
        <v>1245</v>
      </c>
      <c r="CC1155" s="279" t="s">
        <v>1249</v>
      </c>
      <c r="CD1155" s="1283" t="s">
        <v>4127</v>
      </c>
      <c r="CE1155" s="245"/>
      <c r="CF1155" s="245"/>
      <c r="CG1155" s="245"/>
    </row>
    <row r="1156" spans="1:85">
      <c r="A1156" s="265" t="s">
        <v>77</v>
      </c>
      <c r="B1156" s="2" t="s">
        <v>105</v>
      </c>
      <c r="C1156" s="2" t="s">
        <v>91</v>
      </c>
      <c r="D1156" s="265" t="s">
        <v>4128</v>
      </c>
      <c r="E1156" s="1254">
        <v>45804</v>
      </c>
      <c r="F1156" s="266" t="s">
        <v>567</v>
      </c>
      <c r="G1156" s="1255">
        <v>40.75</v>
      </c>
      <c r="H1156" s="1255"/>
      <c r="I1156" s="1255"/>
      <c r="J1156" s="1255"/>
      <c r="K1156" s="1255"/>
      <c r="L1156" s="1256"/>
      <c r="M1156" s="1257"/>
      <c r="N1156" s="1255">
        <v>2.76</v>
      </c>
      <c r="O1156" s="1255">
        <v>9.8699999999999992</v>
      </c>
      <c r="P1156" s="1257"/>
      <c r="Q1156" s="1258">
        <v>1022</v>
      </c>
      <c r="R1156" s="1259"/>
      <c r="S1156" s="1259">
        <v>9.9510000000000005</v>
      </c>
      <c r="T1156" s="1260">
        <v>6.81</v>
      </c>
      <c r="U1156" s="1255"/>
      <c r="V1156" s="1256"/>
      <c r="W1156" s="1255"/>
      <c r="X1156" s="1259"/>
      <c r="Y1156" s="1261"/>
      <c r="Z1156" s="1262"/>
      <c r="AA1156" s="1261">
        <v>0</v>
      </c>
      <c r="AB1156" s="1257"/>
      <c r="AC1156" s="1261">
        <v>0</v>
      </c>
      <c r="AD1156" s="1254"/>
      <c r="AE1156" s="1261"/>
      <c r="AF1156" s="1261"/>
      <c r="AG1156" s="1257"/>
      <c r="AH1156" s="1261"/>
      <c r="AI1156" s="1261"/>
      <c r="AJ1156" s="1257"/>
      <c r="AK1156" s="1259"/>
      <c r="AL1156" s="1261"/>
      <c r="AM1156" s="1257"/>
      <c r="AN1156" s="1261"/>
      <c r="AO1156" s="1257"/>
      <c r="AP1156" s="1261"/>
      <c r="AQ1156" s="1263">
        <f t="shared" si="165"/>
        <v>5</v>
      </c>
      <c r="AR1156" s="1257"/>
      <c r="AS1156" s="1257"/>
      <c r="AT1156" s="1264"/>
      <c r="AU1156" s="1265"/>
      <c r="AV1156" s="1255"/>
      <c r="AW1156" s="1266">
        <v>21</v>
      </c>
      <c r="AX1156" s="1264"/>
      <c r="AY1156" s="1264"/>
      <c r="AZ1156" s="1257"/>
      <c r="BA1156" s="268"/>
      <c r="BB1156" s="1256"/>
      <c r="BC1156" s="1256"/>
      <c r="BD1156" s="1256"/>
      <c r="BE1156" s="1255"/>
      <c r="BF1156" s="1257"/>
      <c r="BG1156" s="1257"/>
      <c r="BH1156" s="1257"/>
      <c r="BI1156" s="1257"/>
      <c r="BJ1156" s="1267">
        <v>45804</v>
      </c>
      <c r="BK1156" s="1268">
        <v>45804</v>
      </c>
      <c r="BL1156" s="431" t="s">
        <v>4129</v>
      </c>
      <c r="BM1156" s="1265"/>
      <c r="BN1156" s="1269">
        <v>17</v>
      </c>
      <c r="BO1156" s="422">
        <v>9</v>
      </c>
      <c r="BP1156" s="1270"/>
      <c r="BQ1156" s="1271">
        <v>45799</v>
      </c>
      <c r="BR1156" s="1272">
        <v>0.96319444444444446</v>
      </c>
      <c r="BS1156" s="280" t="s">
        <v>1798</v>
      </c>
      <c r="BT1156" s="273"/>
      <c r="BU1156" s="1264"/>
      <c r="BV1156" s="1264">
        <v>3</v>
      </c>
      <c r="BW1156" s="1264">
        <v>2</v>
      </c>
      <c r="BX1156" s="1264">
        <v>1</v>
      </c>
      <c r="BY1156" s="1268" t="s">
        <v>1259</v>
      </c>
      <c r="BZ1156" s="1255">
        <v>4.3</v>
      </c>
      <c r="CA1156" s="1268" t="s">
        <v>1334</v>
      </c>
      <c r="CB1156" s="1268" t="s">
        <v>1383</v>
      </c>
      <c r="CC1156" s="1268" t="s">
        <v>2339</v>
      </c>
      <c r="CD1156" s="1283" t="s">
        <v>4130</v>
      </c>
      <c r="CE1156" s="245"/>
      <c r="CF1156" s="245"/>
      <c r="CG1156" s="245"/>
    </row>
    <row r="1157" spans="1:85">
      <c r="A1157" s="265" t="s">
        <v>77</v>
      </c>
      <c r="B1157" s="2" t="s">
        <v>105</v>
      </c>
      <c r="C1157" s="2" t="s">
        <v>91</v>
      </c>
      <c r="D1157" s="265" t="s">
        <v>4131</v>
      </c>
      <c r="E1157" s="1254">
        <v>45805</v>
      </c>
      <c r="F1157" s="266" t="s">
        <v>567</v>
      </c>
      <c r="G1157" s="1255">
        <v>41.54</v>
      </c>
      <c r="H1157" s="1255"/>
      <c r="I1157" s="1255"/>
      <c r="J1157" s="1255"/>
      <c r="K1157" s="1255"/>
      <c r="L1157" s="1256"/>
      <c r="M1157" s="1257"/>
      <c r="N1157" s="1255">
        <v>4.07</v>
      </c>
      <c r="O1157" s="1255">
        <v>11.38</v>
      </c>
      <c r="P1157" s="1257"/>
      <c r="Q1157" s="1258">
        <v>1073</v>
      </c>
      <c r="R1157" s="1259"/>
      <c r="S1157" s="1259">
        <v>9.8789999999999996</v>
      </c>
      <c r="T1157" s="1260">
        <v>8.61</v>
      </c>
      <c r="U1157" s="1255"/>
      <c r="V1157" s="1256"/>
      <c r="W1157" s="1255"/>
      <c r="X1157" s="1259"/>
      <c r="Y1157" s="1261"/>
      <c r="Z1157" s="1262"/>
      <c r="AA1157" s="1261">
        <v>0</v>
      </c>
      <c r="AB1157" s="1257"/>
      <c r="AC1157" s="1261">
        <v>0</v>
      </c>
      <c r="AD1157" s="1254"/>
      <c r="AE1157" s="1261"/>
      <c r="AF1157" s="1261"/>
      <c r="AG1157" s="1257"/>
      <c r="AH1157" s="1261"/>
      <c r="AI1157" s="1261"/>
      <c r="AJ1157" s="1257"/>
      <c r="AK1157" s="1259"/>
      <c r="AL1157" s="1261"/>
      <c r="AM1157" s="1257"/>
      <c r="AN1157" s="1261"/>
      <c r="AO1157" s="1257"/>
      <c r="AP1157" s="1261"/>
      <c r="AQ1157" s="1263">
        <f t="shared" si="165"/>
        <v>5</v>
      </c>
      <c r="AR1157" s="1257"/>
      <c r="AS1157" s="1257"/>
      <c r="AT1157" s="1264"/>
      <c r="AU1157" s="1265"/>
      <c r="AV1157" s="1255"/>
      <c r="AW1157" s="1266">
        <v>21</v>
      </c>
      <c r="AX1157" s="1264"/>
      <c r="AY1157" s="1264"/>
      <c r="AZ1157" s="1257"/>
      <c r="BA1157" s="268"/>
      <c r="BB1157" s="1256"/>
      <c r="BC1157" s="1256"/>
      <c r="BD1157" s="1256"/>
      <c r="BE1157" s="1255"/>
      <c r="BF1157" s="1257"/>
      <c r="BG1157" s="1257"/>
      <c r="BH1157" s="1257"/>
      <c r="BI1157" s="1257"/>
      <c r="BJ1157" s="1267">
        <v>45805</v>
      </c>
      <c r="BK1157" s="1268">
        <v>45805</v>
      </c>
      <c r="BL1157" s="431" t="s">
        <v>4132</v>
      </c>
      <c r="BM1157" s="1265"/>
      <c r="BN1157" s="1269">
        <v>21</v>
      </c>
      <c r="BO1157" s="422">
        <v>9</v>
      </c>
      <c r="BP1157" s="1270"/>
      <c r="BQ1157" s="1271">
        <v>45804</v>
      </c>
      <c r="BR1157" s="284" t="s">
        <v>2040</v>
      </c>
      <c r="BS1157" s="280" t="s">
        <v>1798</v>
      </c>
      <c r="BT1157" s="273"/>
      <c r="BU1157" s="1264"/>
      <c r="BV1157" s="1264">
        <v>3</v>
      </c>
      <c r="BW1157" s="1264">
        <v>1</v>
      </c>
      <c r="BX1157" s="1264">
        <v>1</v>
      </c>
      <c r="BY1157" s="1268" t="s">
        <v>1259</v>
      </c>
      <c r="BZ1157" s="1255">
        <v>8.4499999999999993</v>
      </c>
      <c r="CA1157" s="1268" t="s">
        <v>1333</v>
      </c>
      <c r="CB1157" s="1268" t="s">
        <v>1245</v>
      </c>
      <c r="CC1157" s="1268" t="s">
        <v>1262</v>
      </c>
      <c r="CD1157" s="1283" t="s">
        <v>4133</v>
      </c>
      <c r="CE1157" s="245"/>
      <c r="CF1157" s="245"/>
      <c r="CG1157" s="245"/>
    </row>
    <row r="1158" spans="1:85">
      <c r="A1158" s="265" t="s">
        <v>77</v>
      </c>
      <c r="B1158" s="2" t="s">
        <v>105</v>
      </c>
      <c r="C1158" s="2" t="s">
        <v>91</v>
      </c>
      <c r="D1158" s="265" t="s">
        <v>4197</v>
      </c>
      <c r="E1158" s="1254">
        <v>45806</v>
      </c>
      <c r="F1158" s="266" t="s">
        <v>567</v>
      </c>
      <c r="G1158" s="1255">
        <v>40.700000000000003</v>
      </c>
      <c r="H1158" s="1255"/>
      <c r="I1158" s="1255"/>
      <c r="J1158" s="1255"/>
      <c r="K1158" s="1255"/>
      <c r="L1158" s="1256"/>
      <c r="M1158" s="1257"/>
      <c r="N1158" s="1255">
        <v>4.3099999999999996</v>
      </c>
      <c r="O1158" s="1255">
        <v>10.71</v>
      </c>
      <c r="P1158" s="1257"/>
      <c r="Q1158" s="1258">
        <v>1073</v>
      </c>
      <c r="R1158" s="1259"/>
      <c r="S1158" s="1259">
        <v>9.8610000000000007</v>
      </c>
      <c r="T1158" s="1260">
        <v>8.5</v>
      </c>
      <c r="U1158" s="1255"/>
      <c r="V1158" s="1256"/>
      <c r="W1158" s="1255"/>
      <c r="X1158" s="1259"/>
      <c r="Y1158" s="1261"/>
      <c r="Z1158" s="1262"/>
      <c r="AA1158" s="1261">
        <v>0</v>
      </c>
      <c r="AB1158" s="1257"/>
      <c r="AC1158" s="1261">
        <v>0</v>
      </c>
      <c r="AD1158" s="1254"/>
      <c r="AE1158" s="1261"/>
      <c r="AF1158" s="1261"/>
      <c r="AG1158" s="1257"/>
      <c r="AH1158" s="1261"/>
      <c r="AI1158" s="1261"/>
      <c r="AJ1158" s="1257"/>
      <c r="AK1158" s="1259"/>
      <c r="AL1158" s="1261"/>
      <c r="AM1158" s="1257"/>
      <c r="AN1158" s="1261"/>
      <c r="AO1158" s="1257"/>
      <c r="AP1158" s="1261"/>
      <c r="AQ1158" s="1263">
        <f t="shared" si="165"/>
        <v>5</v>
      </c>
      <c r="AR1158" s="1257"/>
      <c r="AS1158" s="1257"/>
      <c r="AT1158" s="1264"/>
      <c r="AU1158" s="1265"/>
      <c r="AV1158" s="1255"/>
      <c r="AW1158" s="1266">
        <v>19</v>
      </c>
      <c r="AX1158" s="1264"/>
      <c r="AY1158" s="1264"/>
      <c r="AZ1158" s="1257"/>
      <c r="BA1158" s="268"/>
      <c r="BB1158" s="1256"/>
      <c r="BC1158" s="1256"/>
      <c r="BD1158" s="1256"/>
      <c r="BE1158" s="1255"/>
      <c r="BF1158" s="1257"/>
      <c r="BG1158" s="1257"/>
      <c r="BH1158" s="1257"/>
      <c r="BI1158" s="1257"/>
      <c r="BJ1158" s="1267">
        <v>45806</v>
      </c>
      <c r="BK1158" s="1268">
        <v>45806</v>
      </c>
      <c r="BL1158" s="431" t="s">
        <v>4198</v>
      </c>
      <c r="BM1158" s="1265"/>
      <c r="BN1158" s="1269">
        <v>17</v>
      </c>
      <c r="BO1158" s="422">
        <v>9</v>
      </c>
      <c r="BP1158" s="1270"/>
      <c r="BQ1158" s="1271">
        <v>45805</v>
      </c>
      <c r="BR1158" s="1272">
        <v>0.74305555555555547</v>
      </c>
      <c r="BS1158" s="280" t="s">
        <v>1798</v>
      </c>
      <c r="BT1158" s="273"/>
      <c r="BU1158" s="1264"/>
      <c r="BV1158" s="1264">
        <v>3</v>
      </c>
      <c r="BW1158" s="1264">
        <v>2</v>
      </c>
      <c r="BX1158" s="1264">
        <v>1</v>
      </c>
      <c r="BY1158" s="1268" t="s">
        <v>1259</v>
      </c>
      <c r="BZ1158" s="1255">
        <v>4.4000000000000004</v>
      </c>
      <c r="CA1158" s="1268" t="s">
        <v>1334</v>
      </c>
      <c r="CB1158" s="1268" t="s">
        <v>1245</v>
      </c>
      <c r="CC1158" s="1268" t="s">
        <v>1249</v>
      </c>
      <c r="CD1158" s="1283" t="s">
        <v>4199</v>
      </c>
      <c r="CE1158" s="245"/>
      <c r="CF1158" s="245"/>
      <c r="CG1158" s="245"/>
    </row>
    <row r="1159" spans="1:85">
      <c r="A1159" s="265" t="s">
        <v>77</v>
      </c>
      <c r="B1159" s="2" t="s">
        <v>105</v>
      </c>
      <c r="C1159" s="2" t="s">
        <v>91</v>
      </c>
      <c r="D1159" s="265" t="s">
        <v>4200</v>
      </c>
      <c r="E1159" s="1254">
        <v>45807</v>
      </c>
      <c r="F1159" s="266" t="s">
        <v>567</v>
      </c>
      <c r="G1159" s="1255">
        <v>40.14</v>
      </c>
      <c r="H1159" s="1255"/>
      <c r="I1159" s="1255"/>
      <c r="J1159" s="1255"/>
      <c r="K1159" s="1255"/>
      <c r="L1159" s="1256"/>
      <c r="M1159" s="1257"/>
      <c r="N1159" s="1255">
        <v>3.27</v>
      </c>
      <c r="O1159" s="1255">
        <v>10.36</v>
      </c>
      <c r="P1159" s="1257"/>
      <c r="Q1159" s="1258">
        <v>920</v>
      </c>
      <c r="R1159" s="1259"/>
      <c r="S1159" s="1259">
        <v>9.8350000000000009</v>
      </c>
      <c r="T1159" s="1260">
        <v>8.6300000000000008</v>
      </c>
      <c r="U1159" s="1255"/>
      <c r="V1159" s="1256"/>
      <c r="W1159" s="1255"/>
      <c r="X1159" s="1259"/>
      <c r="Y1159" s="1261"/>
      <c r="Z1159" s="1262"/>
      <c r="AA1159" s="1261">
        <v>0</v>
      </c>
      <c r="AB1159" s="1257"/>
      <c r="AC1159" s="1261">
        <v>0</v>
      </c>
      <c r="AD1159" s="1254"/>
      <c r="AE1159" s="1261"/>
      <c r="AF1159" s="1261"/>
      <c r="AG1159" s="1257"/>
      <c r="AH1159" s="1261"/>
      <c r="AI1159" s="1261"/>
      <c r="AJ1159" s="1257"/>
      <c r="AK1159" s="1259"/>
      <c r="AL1159" s="1261"/>
      <c r="AM1159" s="1257"/>
      <c r="AN1159" s="1261"/>
      <c r="AO1159" s="1257"/>
      <c r="AP1159" s="1261"/>
      <c r="AQ1159" s="1263">
        <f t="shared" si="165"/>
        <v>5</v>
      </c>
      <c r="AR1159" s="1257"/>
      <c r="AS1159" s="1257"/>
      <c r="AT1159" s="1264"/>
      <c r="AU1159" s="1265"/>
      <c r="AV1159" s="1255"/>
      <c r="AW1159" s="1266">
        <v>18</v>
      </c>
      <c r="AX1159" s="1264"/>
      <c r="AY1159" s="1264"/>
      <c r="AZ1159" s="1257"/>
      <c r="BA1159" s="268"/>
      <c r="BB1159" s="1256"/>
      <c r="BC1159" s="1256"/>
      <c r="BD1159" s="1256"/>
      <c r="BE1159" s="1255"/>
      <c r="BF1159" s="1257"/>
      <c r="BG1159" s="1257"/>
      <c r="BH1159" s="1257"/>
      <c r="BI1159" s="1257"/>
      <c r="BJ1159" s="1267">
        <v>45807</v>
      </c>
      <c r="BK1159" s="1268">
        <v>45807</v>
      </c>
      <c r="BL1159" s="431" t="s">
        <v>4201</v>
      </c>
      <c r="BM1159" s="1265"/>
      <c r="BN1159" s="1269">
        <v>12</v>
      </c>
      <c r="BO1159" s="422">
        <v>9</v>
      </c>
      <c r="BP1159" s="1270"/>
      <c r="BQ1159" s="1271">
        <v>45806</v>
      </c>
      <c r="BR1159" s="1272">
        <v>0.80902777777777779</v>
      </c>
      <c r="BS1159" s="280" t="s">
        <v>1798</v>
      </c>
      <c r="BT1159" s="273"/>
      <c r="BU1159" s="1264"/>
      <c r="BV1159" s="1264">
        <v>2</v>
      </c>
      <c r="BW1159" s="1264">
        <v>1</v>
      </c>
      <c r="BX1159" s="1264">
        <v>1</v>
      </c>
      <c r="BY1159" s="1268" t="s">
        <v>1259</v>
      </c>
      <c r="BZ1159" s="1255">
        <v>7.15</v>
      </c>
      <c r="CA1159" s="1268" t="s">
        <v>2052</v>
      </c>
      <c r="CB1159" s="1268" t="s">
        <v>1245</v>
      </c>
      <c r="CC1159" s="1268" t="s">
        <v>2053</v>
      </c>
      <c r="CD1159" s="1283" t="s">
        <v>4202</v>
      </c>
      <c r="CE1159" s="245"/>
      <c r="CF1159" s="245"/>
      <c r="CG1159" s="245"/>
    </row>
    <row r="1160" spans="1:85">
      <c r="A1160" s="265" t="s">
        <v>77</v>
      </c>
      <c r="B1160" s="2" t="s">
        <v>105</v>
      </c>
      <c r="C1160" s="2" t="s">
        <v>91</v>
      </c>
      <c r="D1160" s="265" t="s">
        <v>4475</v>
      </c>
      <c r="E1160" s="265">
        <v>45811</v>
      </c>
      <c r="F1160" s="266" t="s">
        <v>567</v>
      </c>
      <c r="G1160" s="267">
        <v>41.91</v>
      </c>
      <c r="H1160" s="267"/>
      <c r="I1160" s="267"/>
      <c r="J1160" s="267"/>
      <c r="K1160" s="267"/>
      <c r="L1160" s="268"/>
      <c r="M1160" s="275"/>
      <c r="N1160" s="267">
        <v>3.68</v>
      </c>
      <c r="O1160" s="267">
        <v>10.82</v>
      </c>
      <c r="P1160" s="275"/>
      <c r="Q1160" s="269">
        <v>1100</v>
      </c>
      <c r="R1160" s="270"/>
      <c r="S1160" s="270">
        <v>9.8550000000000004</v>
      </c>
      <c r="T1160" s="345">
        <v>8.5</v>
      </c>
      <c r="U1160" s="267"/>
      <c r="V1160" s="268"/>
      <c r="W1160" s="267"/>
      <c r="X1160" s="270"/>
      <c r="Y1160" s="274"/>
      <c r="Z1160" s="290"/>
      <c r="AA1160" s="274">
        <v>0</v>
      </c>
      <c r="AB1160" s="275"/>
      <c r="AC1160" s="274">
        <v>0</v>
      </c>
      <c r="AD1160" s="265"/>
      <c r="AE1160" s="274"/>
      <c r="AF1160" s="274"/>
      <c r="AG1160" s="275"/>
      <c r="AH1160" s="274"/>
      <c r="AI1160" s="274"/>
      <c r="AJ1160" s="275"/>
      <c r="AK1160" s="270"/>
      <c r="AL1160" s="274"/>
      <c r="AM1160" s="275"/>
      <c r="AN1160" s="274"/>
      <c r="AO1160" s="275"/>
      <c r="AP1160" s="274"/>
      <c r="AQ1160" s="277">
        <f t="shared" si="165"/>
        <v>6</v>
      </c>
      <c r="AR1160" s="275"/>
      <c r="AS1160" s="275"/>
      <c r="AT1160" s="273"/>
      <c r="AU1160" s="272"/>
      <c r="AV1160" s="267"/>
      <c r="AW1160" s="294">
        <v>24</v>
      </c>
      <c r="AX1160" s="273"/>
      <c r="AY1160" s="273"/>
      <c r="AZ1160" s="275"/>
      <c r="BA1160" s="268"/>
      <c r="BB1160" s="268"/>
      <c r="BC1160" s="268"/>
      <c r="BD1160" s="268"/>
      <c r="BE1160" s="267"/>
      <c r="BF1160" s="275"/>
      <c r="BG1160" s="275"/>
      <c r="BH1160" s="275"/>
      <c r="BI1160" s="275"/>
      <c r="BJ1160" s="278">
        <v>45811</v>
      </c>
      <c r="BK1160" s="279">
        <v>45811</v>
      </c>
      <c r="BL1160" s="431" t="s">
        <v>4476</v>
      </c>
      <c r="BM1160" s="272"/>
      <c r="BN1160" s="422">
        <v>17</v>
      </c>
      <c r="BO1160" s="422">
        <v>9</v>
      </c>
      <c r="BP1160" s="303"/>
      <c r="BQ1160" s="293">
        <v>45808</v>
      </c>
      <c r="BR1160" s="284">
        <v>7.4305555555555555E-2</v>
      </c>
      <c r="BS1160" s="280" t="s">
        <v>1798</v>
      </c>
      <c r="BT1160" s="273"/>
      <c r="BU1160" s="273"/>
      <c r="BV1160" s="273">
        <v>3</v>
      </c>
      <c r="BW1160" s="273">
        <v>2</v>
      </c>
      <c r="BX1160" s="273">
        <v>1</v>
      </c>
      <c r="BY1160" s="279" t="s">
        <v>1259</v>
      </c>
      <c r="BZ1160" s="267">
        <v>21</v>
      </c>
      <c r="CA1160" s="279" t="s">
        <v>1839</v>
      </c>
      <c r="CB1160" s="279" t="s">
        <v>1245</v>
      </c>
      <c r="CC1160" s="279" t="s">
        <v>2258</v>
      </c>
      <c r="CD1160" s="1283" t="s">
        <v>4477</v>
      </c>
      <c r="CE1160" s="245"/>
      <c r="CF1160" s="245"/>
      <c r="CG1160" s="245"/>
    </row>
    <row r="1161" spans="1:85">
      <c r="A1161" s="265" t="s">
        <v>77</v>
      </c>
      <c r="B1161" s="2" t="s">
        <v>3000</v>
      </c>
      <c r="C1161" s="2" t="s">
        <v>503</v>
      </c>
      <c r="D1161" s="265" t="s">
        <v>3001</v>
      </c>
      <c r="E1161" s="265">
        <v>45744</v>
      </c>
      <c r="F1161" s="266" t="s">
        <v>567</v>
      </c>
      <c r="G1161" s="267">
        <v>39.57</v>
      </c>
      <c r="H1161" s="267"/>
      <c r="I1161" s="267"/>
      <c r="J1161" s="267"/>
      <c r="K1161" s="267"/>
      <c r="L1161" s="268"/>
      <c r="M1161" s="275"/>
      <c r="N1161" s="267"/>
      <c r="O1161" s="267">
        <v>6.19</v>
      </c>
      <c r="P1161" s="275"/>
      <c r="Q1161" s="269">
        <v>1100</v>
      </c>
      <c r="R1161" s="270">
        <v>1.1786000000000001</v>
      </c>
      <c r="S1161" s="270"/>
      <c r="T1161" s="345">
        <v>9.43</v>
      </c>
      <c r="U1161" s="267">
        <v>99.99</v>
      </c>
      <c r="V1161" s="268"/>
      <c r="W1161" s="267"/>
      <c r="X1161" s="270"/>
      <c r="Y1161" s="274"/>
      <c r="Z1161" s="290"/>
      <c r="AA1161" s="274"/>
      <c r="AB1161" s="275"/>
      <c r="AC1161" s="274"/>
      <c r="AD1161" s="265"/>
      <c r="AE1161" s="274">
        <v>0</v>
      </c>
      <c r="AF1161" s="274"/>
      <c r="AG1161" s="275"/>
      <c r="AH1161" s="274"/>
      <c r="AI1161" s="274"/>
      <c r="AJ1161" s="275"/>
      <c r="AK1161" s="270"/>
      <c r="AL1161" s="274"/>
      <c r="AM1161" s="275"/>
      <c r="AN1161" s="274"/>
      <c r="AO1161" s="275"/>
      <c r="AP1161" s="274"/>
      <c r="AQ1161" s="277">
        <f t="shared" ref="AQ1161:AQ1166" si="166">MONTH(E1161)</f>
        <v>3</v>
      </c>
      <c r="AR1161" s="275" t="s">
        <v>3002</v>
      </c>
      <c r="AS1161" s="275"/>
      <c r="AT1161" s="273" t="s">
        <v>2778</v>
      </c>
      <c r="AU1161" s="272"/>
      <c r="AV1161" s="267"/>
      <c r="AW1161" s="294"/>
      <c r="AX1161" s="273"/>
      <c r="AY1161" s="273"/>
      <c r="AZ1161" s="275"/>
      <c r="BA1161" s="268"/>
      <c r="BB1161" s="268"/>
      <c r="BC1161" s="268"/>
      <c r="BD1161" s="268"/>
      <c r="BE1161" s="267"/>
      <c r="BF1161" s="275"/>
      <c r="BG1161" s="275"/>
      <c r="BH1161" s="275"/>
      <c r="BI1161" s="275"/>
      <c r="BJ1161" s="278">
        <v>45747</v>
      </c>
      <c r="BK1161" s="279">
        <v>45744</v>
      </c>
      <c r="BL1161" s="431" t="s">
        <v>3003</v>
      </c>
      <c r="BM1161" s="272"/>
      <c r="BN1161" s="422">
        <v>42</v>
      </c>
      <c r="BO1161" s="422">
        <v>8</v>
      </c>
      <c r="BP1161" s="303"/>
      <c r="BQ1161" s="293">
        <v>45742</v>
      </c>
      <c r="BR1161" s="284">
        <v>0.4861111111111111</v>
      </c>
      <c r="BS1161" s="280" t="s">
        <v>1798</v>
      </c>
      <c r="BT1161" s="273"/>
      <c r="BU1161" s="273"/>
      <c r="BV1161" s="273">
        <v>3</v>
      </c>
      <c r="BW1161" s="273">
        <v>3</v>
      </c>
      <c r="BX1161" s="273">
        <v>3</v>
      </c>
      <c r="BY1161" s="279" t="s">
        <v>1259</v>
      </c>
      <c r="BZ1161" s="267">
        <v>22.1</v>
      </c>
      <c r="CA1161" s="818" t="s">
        <v>3004</v>
      </c>
      <c r="CB1161" s="279" t="s">
        <v>1245</v>
      </c>
      <c r="CC1161" s="279" t="s">
        <v>3005</v>
      </c>
      <c r="CD1161" s="1441" t="s">
        <v>3006</v>
      </c>
      <c r="CE1161" s="245"/>
      <c r="CF1161" s="245"/>
      <c r="CG1161" s="245"/>
    </row>
    <row r="1162" spans="1:85">
      <c r="A1162" s="265" t="s">
        <v>77</v>
      </c>
      <c r="B1162" s="2" t="s">
        <v>3000</v>
      </c>
      <c r="C1162" s="2" t="s">
        <v>503</v>
      </c>
      <c r="D1162" s="265" t="s">
        <v>3173</v>
      </c>
      <c r="E1162" s="1091">
        <v>45747</v>
      </c>
      <c r="F1162" s="266" t="s">
        <v>567</v>
      </c>
      <c r="G1162" s="1093">
        <v>40.07</v>
      </c>
      <c r="H1162" s="1093"/>
      <c r="I1162" s="1093"/>
      <c r="J1162" s="1093"/>
      <c r="K1162" s="1093"/>
      <c r="L1162" s="1094"/>
      <c r="M1162" s="1095"/>
      <c r="N1162" s="1093"/>
      <c r="O1162" s="1093">
        <v>6.36</v>
      </c>
      <c r="P1162" s="1095"/>
      <c r="Q1162" s="1097">
        <v>1261</v>
      </c>
      <c r="R1162" s="1100">
        <v>1.127</v>
      </c>
      <c r="S1162" s="1100"/>
      <c r="T1162" s="1119">
        <v>9.02</v>
      </c>
      <c r="U1162" s="1093">
        <v>99.52</v>
      </c>
      <c r="V1162" s="1094"/>
      <c r="W1162" s="1093"/>
      <c r="X1162" s="1100"/>
      <c r="Y1162" s="1101"/>
      <c r="Z1162" s="1102"/>
      <c r="AA1162" s="1101"/>
      <c r="AB1162" s="1095"/>
      <c r="AC1162" s="1101"/>
      <c r="AD1162" s="1091"/>
      <c r="AE1162" s="1101">
        <v>0</v>
      </c>
      <c r="AF1162" s="1101"/>
      <c r="AG1162" s="1095"/>
      <c r="AH1162" s="1101"/>
      <c r="AI1162" s="1101"/>
      <c r="AJ1162" s="1095"/>
      <c r="AK1162" s="1100"/>
      <c r="AL1162" s="1101"/>
      <c r="AM1162" s="1095"/>
      <c r="AN1162" s="1101"/>
      <c r="AO1162" s="1095"/>
      <c r="AP1162" s="1101"/>
      <c r="AQ1162" s="1103">
        <f t="shared" si="166"/>
        <v>3</v>
      </c>
      <c r="AR1162" s="275" t="s">
        <v>3002</v>
      </c>
      <c r="AS1162" s="1095"/>
      <c r="AT1162" s="273" t="s">
        <v>1454</v>
      </c>
      <c r="AU1162" s="1105"/>
      <c r="AV1162" s="1093"/>
      <c r="AW1162" s="1114"/>
      <c r="AX1162" s="1104"/>
      <c r="AY1162" s="1104"/>
      <c r="AZ1162" s="1095"/>
      <c r="BA1162" s="268"/>
      <c r="BB1162" s="1094"/>
      <c r="BC1162" s="1094"/>
      <c r="BD1162" s="1094"/>
      <c r="BE1162" s="1093"/>
      <c r="BF1162" s="1095"/>
      <c r="BG1162" s="1095"/>
      <c r="BH1162" s="1095"/>
      <c r="BI1162" s="1095"/>
      <c r="BJ1162" s="1106">
        <v>45747</v>
      </c>
      <c r="BK1162" s="1112">
        <v>45747</v>
      </c>
      <c r="BL1162" s="431" t="s">
        <v>3174</v>
      </c>
      <c r="BM1162" s="1105"/>
      <c r="BN1162" s="1108">
        <v>19</v>
      </c>
      <c r="BO1162" s="1108">
        <v>8</v>
      </c>
      <c r="BP1162" s="1109"/>
      <c r="BQ1162" s="1110">
        <v>45744</v>
      </c>
      <c r="BR1162" s="1116">
        <v>0.53611111111111109</v>
      </c>
      <c r="BS1162" s="280" t="s">
        <v>1798</v>
      </c>
      <c r="BT1162" s="273"/>
      <c r="BU1162" s="1104"/>
      <c r="BV1162" s="1104">
        <v>2</v>
      </c>
      <c r="BW1162" s="1104">
        <v>2</v>
      </c>
      <c r="BX1162" s="1104">
        <v>3</v>
      </c>
      <c r="BY1162" s="1112" t="s">
        <v>1259</v>
      </c>
      <c r="BZ1162" s="1093">
        <v>16.05</v>
      </c>
      <c r="CA1162" s="1112" t="s">
        <v>3175</v>
      </c>
      <c r="CB1162" s="1112" t="s">
        <v>1245</v>
      </c>
      <c r="CC1162" s="1112" t="s">
        <v>3176</v>
      </c>
      <c r="CD1162" s="1283" t="s">
        <v>3177</v>
      </c>
      <c r="CE1162" s="245"/>
      <c r="CF1162" s="245"/>
      <c r="CG1162" s="245"/>
    </row>
    <row r="1163" spans="1:85">
      <c r="A1163" s="265" t="s">
        <v>77</v>
      </c>
      <c r="B1163" s="2" t="s">
        <v>3000</v>
      </c>
      <c r="C1163" s="2" t="s">
        <v>503</v>
      </c>
      <c r="D1163" s="265" t="s">
        <v>3178</v>
      </c>
      <c r="E1163" s="1091">
        <v>45748</v>
      </c>
      <c r="F1163" s="266" t="s">
        <v>567</v>
      </c>
      <c r="G1163" s="1093">
        <v>40.85</v>
      </c>
      <c r="H1163" s="1093"/>
      <c r="I1163" s="1093"/>
      <c r="J1163" s="1093"/>
      <c r="K1163" s="1093"/>
      <c r="L1163" s="1094"/>
      <c r="M1163" s="1095"/>
      <c r="N1163" s="1093"/>
      <c r="O1163" s="1093">
        <v>5.84</v>
      </c>
      <c r="P1163" s="1095"/>
      <c r="Q1163" s="1097">
        <v>1165</v>
      </c>
      <c r="R1163" s="1100">
        <v>1.177</v>
      </c>
      <c r="S1163" s="1100"/>
      <c r="T1163" s="1119">
        <v>8.85</v>
      </c>
      <c r="U1163" s="1093">
        <v>99.9</v>
      </c>
      <c r="V1163" s="1094"/>
      <c r="W1163" s="1093"/>
      <c r="X1163" s="1100"/>
      <c r="Y1163" s="1101"/>
      <c r="Z1163" s="1102"/>
      <c r="AA1163" s="1101"/>
      <c r="AB1163" s="1095"/>
      <c r="AC1163" s="1101"/>
      <c r="AD1163" s="1091"/>
      <c r="AE1163" s="1101">
        <v>0</v>
      </c>
      <c r="AF1163" s="1101"/>
      <c r="AG1163" s="1095"/>
      <c r="AH1163" s="1101"/>
      <c r="AI1163" s="1101"/>
      <c r="AJ1163" s="1095"/>
      <c r="AK1163" s="1100"/>
      <c r="AL1163" s="1101"/>
      <c r="AM1163" s="1095"/>
      <c r="AN1163" s="1101"/>
      <c r="AO1163" s="1095"/>
      <c r="AP1163" s="1101"/>
      <c r="AQ1163" s="1103">
        <f t="shared" si="166"/>
        <v>4</v>
      </c>
      <c r="AR1163" s="275" t="s">
        <v>3002</v>
      </c>
      <c r="AS1163" s="1095"/>
      <c r="AT1163" s="273" t="s">
        <v>1454</v>
      </c>
      <c r="AU1163" s="1105"/>
      <c r="AV1163" s="1093"/>
      <c r="AW1163" s="1114"/>
      <c r="AX1163" s="1104"/>
      <c r="AY1163" s="1104"/>
      <c r="AZ1163" s="1095"/>
      <c r="BA1163" s="268"/>
      <c r="BB1163" s="1094"/>
      <c r="BC1163" s="1094"/>
      <c r="BD1163" s="1094"/>
      <c r="BE1163" s="1093"/>
      <c r="BF1163" s="1095"/>
      <c r="BG1163" s="1095"/>
      <c r="BH1163" s="1095"/>
      <c r="BI1163" s="1095"/>
      <c r="BJ1163" s="1106">
        <v>45748</v>
      </c>
      <c r="BK1163" s="1112">
        <v>45748</v>
      </c>
      <c r="BL1163" s="431" t="s">
        <v>3179</v>
      </c>
      <c r="BM1163" s="1105"/>
      <c r="BN1163" s="1108">
        <v>24</v>
      </c>
      <c r="BO1163" s="1108">
        <v>8</v>
      </c>
      <c r="BP1163" s="1109"/>
      <c r="BQ1163" s="1110">
        <v>45747</v>
      </c>
      <c r="BR1163" s="1116">
        <v>0.85069444444444453</v>
      </c>
      <c r="BS1163" s="280" t="s">
        <v>1798</v>
      </c>
      <c r="BT1163" s="273"/>
      <c r="BU1163" s="1104"/>
      <c r="BV1163" s="1104">
        <v>2</v>
      </c>
      <c r="BW1163" s="1104">
        <v>2</v>
      </c>
      <c r="BX1163" s="1104">
        <v>3</v>
      </c>
      <c r="BY1163" s="1112" t="s">
        <v>1259</v>
      </c>
      <c r="BZ1163" s="1093">
        <v>14.3</v>
      </c>
      <c r="CA1163" s="1112" t="s">
        <v>3180</v>
      </c>
      <c r="CB1163" s="1112" t="s">
        <v>1245</v>
      </c>
      <c r="CC1163" s="1112" t="s">
        <v>3181</v>
      </c>
      <c r="CD1163" s="1283" t="s">
        <v>3182</v>
      </c>
      <c r="CE1163" s="245"/>
      <c r="CF1163" s="245"/>
      <c r="CG1163" s="245"/>
    </row>
    <row r="1164" spans="1:85">
      <c r="A1164" s="265" t="s">
        <v>77</v>
      </c>
      <c r="B1164" s="2" t="s">
        <v>3000</v>
      </c>
      <c r="C1164" s="2" t="s">
        <v>503</v>
      </c>
      <c r="D1164" s="265" t="s">
        <v>3183</v>
      </c>
      <c r="E1164" s="1091">
        <v>45749</v>
      </c>
      <c r="F1164" s="266" t="s">
        <v>567</v>
      </c>
      <c r="G1164" s="1093">
        <v>40.380000000000003</v>
      </c>
      <c r="H1164" s="1093"/>
      <c r="I1164" s="1093"/>
      <c r="J1164" s="1093"/>
      <c r="K1164" s="1093"/>
      <c r="L1164" s="1094"/>
      <c r="M1164" s="1095"/>
      <c r="N1164" s="1093"/>
      <c r="O1164" s="1093">
        <v>6.26</v>
      </c>
      <c r="P1164" s="1095"/>
      <c r="Q1164" s="1097">
        <v>1420</v>
      </c>
      <c r="R1164" s="1100">
        <v>1.173</v>
      </c>
      <c r="S1164" s="1100"/>
      <c r="T1164" s="1119">
        <v>9.1999999999999993</v>
      </c>
      <c r="U1164" s="1093">
        <v>99.9</v>
      </c>
      <c r="V1164" s="1094"/>
      <c r="W1164" s="1093"/>
      <c r="X1164" s="1100"/>
      <c r="Y1164" s="1101"/>
      <c r="Z1164" s="1102"/>
      <c r="AA1164" s="1101"/>
      <c r="AB1164" s="1095"/>
      <c r="AC1164" s="1101"/>
      <c r="AD1164" s="1091"/>
      <c r="AE1164" s="1101">
        <v>0</v>
      </c>
      <c r="AF1164" s="1101"/>
      <c r="AG1164" s="1095"/>
      <c r="AH1164" s="1101"/>
      <c r="AI1164" s="1101"/>
      <c r="AJ1164" s="1095"/>
      <c r="AK1164" s="1100"/>
      <c r="AL1164" s="1101"/>
      <c r="AM1164" s="1095"/>
      <c r="AN1164" s="1101"/>
      <c r="AO1164" s="1095"/>
      <c r="AP1164" s="1101"/>
      <c r="AQ1164" s="1103">
        <f t="shared" si="166"/>
        <v>4</v>
      </c>
      <c r="AR1164" s="275" t="s">
        <v>3002</v>
      </c>
      <c r="AS1164" s="1095"/>
      <c r="AT1164" s="273" t="s">
        <v>1454</v>
      </c>
      <c r="AU1164" s="1105"/>
      <c r="AV1164" s="1093"/>
      <c r="AW1164" s="1114"/>
      <c r="AX1164" s="1104"/>
      <c r="AY1164" s="1104"/>
      <c r="AZ1164" s="1095"/>
      <c r="BA1164" s="268"/>
      <c r="BB1164" s="1094"/>
      <c r="BC1164" s="1094"/>
      <c r="BD1164" s="1094"/>
      <c r="BE1164" s="1093"/>
      <c r="BF1164" s="1095"/>
      <c r="BG1164" s="1095"/>
      <c r="BH1164" s="1095"/>
      <c r="BI1164" s="1095"/>
      <c r="BJ1164" s="1106">
        <v>45749</v>
      </c>
      <c r="BK1164" s="1112">
        <v>45749</v>
      </c>
      <c r="BL1164" s="431" t="s">
        <v>3184</v>
      </c>
      <c r="BM1164" s="1105"/>
      <c r="BN1164" s="1108">
        <v>23</v>
      </c>
      <c r="BO1164" s="1108">
        <v>8</v>
      </c>
      <c r="BP1164" s="1109"/>
      <c r="BQ1164" s="1110">
        <v>45748</v>
      </c>
      <c r="BR1164" s="1116">
        <v>0.74652777777777779</v>
      </c>
      <c r="BS1164" s="1111" t="str">
        <f>IF(_DBcomps[[#This Row],[Problem]]="","Yes","No")</f>
        <v>No</v>
      </c>
      <c r="BT1164" s="273"/>
      <c r="BU1164" s="1104"/>
      <c r="BV1164" s="1104">
        <v>2</v>
      </c>
      <c r="BW1164" s="1104">
        <v>1</v>
      </c>
      <c r="BX1164" s="1104">
        <v>3</v>
      </c>
      <c r="BY1164" s="1112" t="s">
        <v>1259</v>
      </c>
      <c r="BZ1164" s="1093">
        <v>5</v>
      </c>
      <c r="CA1164" s="1112" t="s">
        <v>3185</v>
      </c>
      <c r="CB1164" s="1112" t="s">
        <v>1245</v>
      </c>
      <c r="CC1164" s="1112" t="s">
        <v>3186</v>
      </c>
      <c r="CD1164" s="1283" t="s">
        <v>3187</v>
      </c>
      <c r="CE1164" s="245"/>
      <c r="CF1164" s="245"/>
      <c r="CG1164" s="245"/>
    </row>
    <row r="1165" spans="1:85">
      <c r="A1165" s="265" t="s">
        <v>77</v>
      </c>
      <c r="B1165" s="2" t="s">
        <v>3000</v>
      </c>
      <c r="C1165" s="2" t="s">
        <v>503</v>
      </c>
      <c r="D1165" s="265" t="s">
        <v>3188</v>
      </c>
      <c r="E1165" s="1091">
        <v>45751</v>
      </c>
      <c r="F1165" s="266" t="s">
        <v>567</v>
      </c>
      <c r="G1165" s="1093">
        <v>40.799999999999997</v>
      </c>
      <c r="H1165" s="1093"/>
      <c r="I1165" s="1093"/>
      <c r="J1165" s="1093"/>
      <c r="K1165" s="1093"/>
      <c r="L1165" s="1094"/>
      <c r="M1165" s="1095"/>
      <c r="N1165" s="1093"/>
      <c r="O1165" s="1093">
        <v>6.98</v>
      </c>
      <c r="P1165" s="1095"/>
      <c r="Q1165" s="1097">
        <v>1109</v>
      </c>
      <c r="R1165" s="1100">
        <v>1.171</v>
      </c>
      <c r="S1165" s="1100"/>
      <c r="T1165" s="1119">
        <v>8.7100000000000009</v>
      </c>
      <c r="U1165" s="1093">
        <v>99.13</v>
      </c>
      <c r="V1165" s="1094"/>
      <c r="W1165" s="1093"/>
      <c r="X1165" s="1100"/>
      <c r="Y1165" s="1101"/>
      <c r="Z1165" s="1102"/>
      <c r="AA1165" s="1101"/>
      <c r="AB1165" s="1095"/>
      <c r="AC1165" s="1101"/>
      <c r="AD1165" s="1091"/>
      <c r="AE1165" s="1101">
        <v>0</v>
      </c>
      <c r="AF1165" s="1101"/>
      <c r="AG1165" s="1095"/>
      <c r="AH1165" s="1101"/>
      <c r="AI1165" s="1101"/>
      <c r="AJ1165" s="1095"/>
      <c r="AK1165" s="1100"/>
      <c r="AL1165" s="1101"/>
      <c r="AM1165" s="1095"/>
      <c r="AN1165" s="1101"/>
      <c r="AO1165" s="1095"/>
      <c r="AP1165" s="1101"/>
      <c r="AQ1165" s="1103">
        <f t="shared" si="166"/>
        <v>4</v>
      </c>
      <c r="AR1165" s="275" t="s">
        <v>3002</v>
      </c>
      <c r="AS1165" s="1095"/>
      <c r="AT1165" s="273" t="s">
        <v>2778</v>
      </c>
      <c r="AU1165" s="1105"/>
      <c r="AV1165" s="1093"/>
      <c r="AW1165" s="1114"/>
      <c r="AX1165" s="1104"/>
      <c r="AY1165" s="1104"/>
      <c r="AZ1165" s="1095"/>
      <c r="BA1165" s="268"/>
      <c r="BB1165" s="1094"/>
      <c r="BC1165" s="1094"/>
      <c r="BD1165" s="1094"/>
      <c r="BE1165" s="1093"/>
      <c r="BF1165" s="1095"/>
      <c r="BG1165" s="1095"/>
      <c r="BH1165" s="1095"/>
      <c r="BI1165" s="1095"/>
      <c r="BJ1165" s="1106">
        <v>45751</v>
      </c>
      <c r="BK1165" s="1112">
        <v>45751</v>
      </c>
      <c r="BL1165" s="431" t="s">
        <v>3184</v>
      </c>
      <c r="BM1165" s="1105"/>
      <c r="BN1165" s="1108">
        <v>21</v>
      </c>
      <c r="BO1165" s="1108">
        <v>8</v>
      </c>
      <c r="BP1165" s="1109"/>
      <c r="BQ1165" s="1110">
        <v>45749</v>
      </c>
      <c r="BR1165" s="1116">
        <v>0.9375</v>
      </c>
      <c r="BS1165" s="280" t="s">
        <v>1473</v>
      </c>
      <c r="BT1165" s="273"/>
      <c r="BU1165" s="1104"/>
      <c r="BV1165" s="1104">
        <v>2</v>
      </c>
      <c r="BW1165" s="1104">
        <v>2</v>
      </c>
      <c r="BX1165" s="1104">
        <v>3</v>
      </c>
      <c r="BY1165" s="1112" t="s">
        <v>1259</v>
      </c>
      <c r="BZ1165" s="1093">
        <v>4.3</v>
      </c>
      <c r="CA1165" s="1112" t="s">
        <v>3189</v>
      </c>
      <c r="CB1165" s="1112" t="s">
        <v>1245</v>
      </c>
      <c r="CC1165" s="1112" t="s">
        <v>3190</v>
      </c>
      <c r="CD1165" s="1283" t="s">
        <v>3191</v>
      </c>
      <c r="CE1165" s="245"/>
      <c r="CF1165" s="245"/>
      <c r="CG1165" s="245"/>
    </row>
    <row r="1166" spans="1:85">
      <c r="A1166" s="265" t="s">
        <v>77</v>
      </c>
      <c r="B1166" s="2" t="s">
        <v>3000</v>
      </c>
      <c r="C1166" s="2" t="s">
        <v>503</v>
      </c>
      <c r="D1166" s="265" t="s">
        <v>3192</v>
      </c>
      <c r="E1166" s="1091">
        <v>45754</v>
      </c>
      <c r="F1166" s="266" t="s">
        <v>567</v>
      </c>
      <c r="G1166" s="1093">
        <v>40.92</v>
      </c>
      <c r="H1166" s="1093"/>
      <c r="I1166" s="1093"/>
      <c r="J1166" s="1093"/>
      <c r="K1166" s="1093"/>
      <c r="L1166" s="1094"/>
      <c r="M1166" s="1095"/>
      <c r="N1166" s="1093"/>
      <c r="O1166" s="1093">
        <v>6.94</v>
      </c>
      <c r="P1166" s="1095"/>
      <c r="Q1166" s="1097">
        <v>1125</v>
      </c>
      <c r="R1166" s="1100">
        <v>1.1639999999999999</v>
      </c>
      <c r="S1166" s="1100"/>
      <c r="T1166" s="1119">
        <v>9.4700000000000006</v>
      </c>
      <c r="U1166" s="1093">
        <v>99.99</v>
      </c>
      <c r="V1166" s="1094"/>
      <c r="W1166" s="1093"/>
      <c r="X1166" s="1100"/>
      <c r="Y1166" s="1101"/>
      <c r="Z1166" s="1102"/>
      <c r="AA1166" s="1101"/>
      <c r="AB1166" s="1095"/>
      <c r="AC1166" s="1101"/>
      <c r="AD1166" s="1091"/>
      <c r="AE1166" s="1101">
        <v>0</v>
      </c>
      <c r="AF1166" s="1101"/>
      <c r="AG1166" s="1095"/>
      <c r="AH1166" s="1101"/>
      <c r="AI1166" s="1101"/>
      <c r="AJ1166" s="1095"/>
      <c r="AK1166" s="1100"/>
      <c r="AL1166" s="1101"/>
      <c r="AM1166" s="1095"/>
      <c r="AN1166" s="1101"/>
      <c r="AO1166" s="1095"/>
      <c r="AP1166" s="1101"/>
      <c r="AQ1166" s="1103">
        <f t="shared" si="166"/>
        <v>4</v>
      </c>
      <c r="AR1166" s="275" t="s">
        <v>3002</v>
      </c>
      <c r="AS1166" s="1095"/>
      <c r="AT1166" s="273" t="s">
        <v>2778</v>
      </c>
      <c r="AU1166" s="1105"/>
      <c r="AV1166" s="1093"/>
      <c r="AW1166" s="1114"/>
      <c r="AX1166" s="1104"/>
      <c r="AY1166" s="1104"/>
      <c r="AZ1166" s="1095"/>
      <c r="BA1166" s="268"/>
      <c r="BB1166" s="1094"/>
      <c r="BC1166" s="1094"/>
      <c r="BD1166" s="1094"/>
      <c r="BE1166" s="1093"/>
      <c r="BF1166" s="1095"/>
      <c r="BG1166" s="1095"/>
      <c r="BH1166" s="1095"/>
      <c r="BI1166" s="1095"/>
      <c r="BJ1166" s="1106">
        <v>45754</v>
      </c>
      <c r="BK1166" s="1112">
        <v>45754</v>
      </c>
      <c r="BL1166" s="431" t="s">
        <v>3193</v>
      </c>
      <c r="BM1166" s="1105"/>
      <c r="BN1166" s="1108">
        <v>15</v>
      </c>
      <c r="BO1166" s="1108">
        <v>8</v>
      </c>
      <c r="BP1166" s="1109"/>
      <c r="BQ1166" s="1110">
        <v>45751</v>
      </c>
      <c r="BR1166" s="1116">
        <v>0.58680555555555558</v>
      </c>
      <c r="BS1166" s="280" t="s">
        <v>1798</v>
      </c>
      <c r="BT1166" s="273"/>
      <c r="BU1166" s="1104"/>
      <c r="BV1166" s="1104">
        <v>2</v>
      </c>
      <c r="BW1166" s="1104">
        <v>1</v>
      </c>
      <c r="BX1166" s="1104">
        <v>3</v>
      </c>
      <c r="BY1166" s="1112" t="s">
        <v>1259</v>
      </c>
      <c r="BZ1166" s="1093">
        <v>1.4</v>
      </c>
      <c r="CA1166" s="1112" t="s">
        <v>1331</v>
      </c>
      <c r="CB1166" s="1112" t="s">
        <v>1245</v>
      </c>
      <c r="CC1166" s="1112" t="s">
        <v>1248</v>
      </c>
      <c r="CD1166" s="1283" t="s">
        <v>3366</v>
      </c>
      <c r="CE1166" s="245"/>
      <c r="CF1166" s="245"/>
      <c r="CG1166" s="245"/>
    </row>
    <row r="1167" spans="1:85">
      <c r="A1167" s="265" t="s">
        <v>77</v>
      </c>
      <c r="B1167" s="2" t="s">
        <v>3000</v>
      </c>
      <c r="C1167" s="2" t="s">
        <v>503</v>
      </c>
      <c r="D1167" s="265" t="s">
        <v>3363</v>
      </c>
      <c r="E1167" s="265">
        <v>45758</v>
      </c>
      <c r="F1167" s="266" t="s">
        <v>567</v>
      </c>
      <c r="G1167" s="267">
        <v>41.1</v>
      </c>
      <c r="H1167" s="267"/>
      <c r="I1167" s="267"/>
      <c r="J1167" s="267"/>
      <c r="K1167" s="267"/>
      <c r="L1167" s="268"/>
      <c r="M1167" s="275"/>
      <c r="N1167" s="267"/>
      <c r="O1167" s="267">
        <v>6.96</v>
      </c>
      <c r="P1167" s="275"/>
      <c r="Q1167" s="269">
        <v>1200</v>
      </c>
      <c r="R1167" s="270">
        <v>1.1739999999999999</v>
      </c>
      <c r="S1167" s="270"/>
      <c r="T1167" s="345">
        <v>9.48</v>
      </c>
      <c r="U1167" s="267">
        <v>99.9</v>
      </c>
      <c r="V1167" s="268"/>
      <c r="W1167" s="267"/>
      <c r="X1167" s="270"/>
      <c r="Y1167" s="274"/>
      <c r="Z1167" s="290"/>
      <c r="AA1167" s="274"/>
      <c r="AB1167" s="275"/>
      <c r="AC1167" s="274"/>
      <c r="AD1167" s="265"/>
      <c r="AE1167" s="274">
        <v>0</v>
      </c>
      <c r="AF1167" s="274"/>
      <c r="AG1167" s="275"/>
      <c r="AH1167" s="274"/>
      <c r="AI1167" s="274"/>
      <c r="AJ1167" s="275"/>
      <c r="AK1167" s="270"/>
      <c r="AL1167" s="274"/>
      <c r="AM1167" s="275"/>
      <c r="AN1167" s="274"/>
      <c r="AO1167" s="275"/>
      <c r="AP1167" s="274"/>
      <c r="AQ1167" s="277">
        <f>MONTH(E1167)</f>
        <v>4</v>
      </c>
      <c r="AR1167" s="275" t="s">
        <v>3002</v>
      </c>
      <c r="AS1167" s="275"/>
      <c r="AT1167" s="273" t="s">
        <v>2778</v>
      </c>
      <c r="AU1167" s="272"/>
      <c r="AV1167" s="267"/>
      <c r="AW1167" s="294"/>
      <c r="AX1167" s="273"/>
      <c r="AY1167" s="273"/>
      <c r="AZ1167" s="275"/>
      <c r="BA1167" s="268"/>
      <c r="BB1167" s="268"/>
      <c r="BC1167" s="268"/>
      <c r="BD1167" s="268"/>
      <c r="BE1167" s="267"/>
      <c r="BF1167" s="275"/>
      <c r="BG1167" s="275"/>
      <c r="BH1167" s="275"/>
      <c r="BI1167" s="275"/>
      <c r="BJ1167" s="278">
        <v>45758</v>
      </c>
      <c r="BK1167" s="279">
        <v>45758</v>
      </c>
      <c r="BL1167" s="431" t="s">
        <v>3364</v>
      </c>
      <c r="BM1167" s="272"/>
      <c r="BN1167" s="422">
        <v>17</v>
      </c>
      <c r="BO1167" s="1108">
        <v>8</v>
      </c>
      <c r="BP1167" s="303"/>
      <c r="BQ1167" s="293">
        <v>45755</v>
      </c>
      <c r="BR1167" s="284">
        <v>0.9819444444444444</v>
      </c>
      <c r="BS1167" s="280" t="s">
        <v>1798</v>
      </c>
      <c r="BT1167" s="273"/>
      <c r="BU1167" s="273"/>
      <c r="BV1167" s="273">
        <v>2</v>
      </c>
      <c r="BW1167" s="273">
        <v>1</v>
      </c>
      <c r="BX1167" s="273">
        <v>3</v>
      </c>
      <c r="BY1167" s="279" t="s">
        <v>1259</v>
      </c>
      <c r="BZ1167" s="267">
        <v>4.2</v>
      </c>
      <c r="CA1167" s="279" t="s">
        <v>1331</v>
      </c>
      <c r="CB1167" s="279" t="s">
        <v>1245</v>
      </c>
      <c r="CC1167" s="279" t="s">
        <v>1248</v>
      </c>
      <c r="CD1167" s="1283" t="s">
        <v>3365</v>
      </c>
      <c r="CE1167" s="245"/>
      <c r="CF1167" s="245"/>
      <c r="CG1167" s="245"/>
    </row>
    <row r="1168" spans="1:85">
      <c r="A1168" s="265" t="s">
        <v>77</v>
      </c>
      <c r="B1168" s="2" t="s">
        <v>3000</v>
      </c>
      <c r="C1168" s="2" t="s">
        <v>503</v>
      </c>
      <c r="D1168" s="265" t="s">
        <v>3367</v>
      </c>
      <c r="E1168" s="265">
        <v>45758</v>
      </c>
      <c r="F1168" s="266" t="s">
        <v>567</v>
      </c>
      <c r="G1168" s="267">
        <v>40.89</v>
      </c>
      <c r="H1168" s="267"/>
      <c r="I1168" s="267"/>
      <c r="J1168" s="267"/>
      <c r="K1168" s="267"/>
      <c r="L1168" s="268"/>
      <c r="M1168" s="275"/>
      <c r="N1168" s="267"/>
      <c r="O1168" s="267">
        <v>6.83</v>
      </c>
      <c r="P1168" s="275"/>
      <c r="Q1168" s="269">
        <v>1095</v>
      </c>
      <c r="R1168" s="270">
        <v>1.1579999999999999</v>
      </c>
      <c r="S1168" s="270"/>
      <c r="T1168" s="345">
        <v>9.36</v>
      </c>
      <c r="U1168" s="267">
        <v>99.86</v>
      </c>
      <c r="V1168" s="268"/>
      <c r="W1168" s="267"/>
      <c r="X1168" s="270"/>
      <c r="Y1168" s="274"/>
      <c r="Z1168" s="290"/>
      <c r="AA1168" s="274"/>
      <c r="AB1168" s="275"/>
      <c r="AC1168" s="274"/>
      <c r="AD1168" s="265"/>
      <c r="AE1168" s="274">
        <v>0</v>
      </c>
      <c r="AF1168" s="274"/>
      <c r="AG1168" s="275"/>
      <c r="AH1168" s="274"/>
      <c r="AI1168" s="274"/>
      <c r="AJ1168" s="275"/>
      <c r="AK1168" s="270"/>
      <c r="AL1168" s="274"/>
      <c r="AM1168" s="275"/>
      <c r="AN1168" s="274"/>
      <c r="AO1168" s="275"/>
      <c r="AP1168" s="274"/>
      <c r="AQ1168" s="277">
        <f>MONTH(E1168)</f>
        <v>4</v>
      </c>
      <c r="AR1168" s="275" t="s">
        <v>3002</v>
      </c>
      <c r="AS1168" s="275"/>
      <c r="AT1168" s="273" t="s">
        <v>1454</v>
      </c>
      <c r="AU1168" s="272"/>
      <c r="AV1168" s="267"/>
      <c r="AW1168" s="294"/>
      <c r="AX1168" s="273"/>
      <c r="AY1168" s="273"/>
      <c r="AZ1168" s="275"/>
      <c r="BA1168" s="268"/>
      <c r="BB1168" s="268"/>
      <c r="BC1168" s="268"/>
      <c r="BD1168" s="268"/>
      <c r="BE1168" s="267"/>
      <c r="BF1168" s="275"/>
      <c r="BG1168" s="275"/>
      <c r="BH1168" s="275"/>
      <c r="BI1168" s="275"/>
      <c r="BJ1168" s="278">
        <v>45758</v>
      </c>
      <c r="BK1168" s="279">
        <v>45758</v>
      </c>
      <c r="BL1168" s="431" t="s">
        <v>3368</v>
      </c>
      <c r="BM1168" s="272"/>
      <c r="BN1168" s="422">
        <v>25</v>
      </c>
      <c r="BO1168" s="1108">
        <v>8</v>
      </c>
      <c r="BP1168" s="303"/>
      <c r="BQ1168" s="293">
        <v>45756</v>
      </c>
      <c r="BR1168" s="284">
        <v>0.26319444444444445</v>
      </c>
      <c r="BS1168" s="280" t="s">
        <v>1798</v>
      </c>
      <c r="BT1168" s="273"/>
      <c r="BU1168" s="273"/>
      <c r="BV1168" s="273">
        <v>3</v>
      </c>
      <c r="BW1168" s="273">
        <v>2</v>
      </c>
      <c r="BX1168" s="273">
        <v>3</v>
      </c>
      <c r="BY1168" s="279" t="s">
        <v>1259</v>
      </c>
      <c r="BZ1168" s="267">
        <v>5</v>
      </c>
      <c r="CA1168" s="279" t="s">
        <v>3369</v>
      </c>
      <c r="CB1168" s="279" t="s">
        <v>1245</v>
      </c>
      <c r="CC1168" s="279" t="s">
        <v>3370</v>
      </c>
      <c r="CD1168" s="1283" t="s">
        <v>3371</v>
      </c>
      <c r="CE1168" s="245"/>
      <c r="CF1168" s="245"/>
      <c r="CG1168" s="245"/>
    </row>
    <row r="1169" spans="1:85">
      <c r="A1169" s="265" t="s">
        <v>77</v>
      </c>
      <c r="B1169" s="2" t="s">
        <v>3000</v>
      </c>
      <c r="C1169" s="2" t="s">
        <v>503</v>
      </c>
      <c r="D1169" s="265" t="s">
        <v>3374</v>
      </c>
      <c r="E1169" s="1151">
        <v>45761</v>
      </c>
      <c r="F1169" s="1152" t="str">
        <f>IF(_DBcomps[[#This Row],[Lab RTS]]="","No","Yes")</f>
        <v>Yes</v>
      </c>
      <c r="G1169" s="1153">
        <v>41.07</v>
      </c>
      <c r="H1169" s="1153"/>
      <c r="I1169" s="1153"/>
      <c r="J1169" s="1153"/>
      <c r="K1169" s="1153"/>
      <c r="L1169" s="1154"/>
      <c r="M1169" s="1155"/>
      <c r="N1169" s="1153"/>
      <c r="O1169" s="1153">
        <v>6.95</v>
      </c>
      <c r="P1169" s="1155"/>
      <c r="Q1169" s="1156">
        <v>1073</v>
      </c>
      <c r="R1169" s="1157">
        <v>1.1579999999999999</v>
      </c>
      <c r="S1169" s="1157"/>
      <c r="T1169" s="1158">
        <v>9.3699999999999992</v>
      </c>
      <c r="U1169" s="1153">
        <v>99.05</v>
      </c>
      <c r="V1169" s="1154"/>
      <c r="W1169" s="1153"/>
      <c r="X1169" s="1157"/>
      <c r="Y1169" s="1159"/>
      <c r="Z1169" s="1160"/>
      <c r="AA1169" s="1159"/>
      <c r="AB1169" s="1155"/>
      <c r="AC1169" s="1159"/>
      <c r="AD1169" s="1151"/>
      <c r="AE1169" s="1159">
        <v>0</v>
      </c>
      <c r="AF1169" s="1159"/>
      <c r="AG1169" s="1155"/>
      <c r="AH1169" s="1159"/>
      <c r="AI1169" s="1159"/>
      <c r="AJ1169" s="1155"/>
      <c r="AK1169" s="1157"/>
      <c r="AL1169" s="1159"/>
      <c r="AM1169" s="1155"/>
      <c r="AN1169" s="1159"/>
      <c r="AO1169" s="1155"/>
      <c r="AP1169" s="1159"/>
      <c r="AQ1169" s="1161">
        <v>4</v>
      </c>
      <c r="AR1169" s="275" t="s">
        <v>3002</v>
      </c>
      <c r="AS1169" s="1155"/>
      <c r="AT1169" s="273" t="s">
        <v>1454</v>
      </c>
      <c r="AU1169" s="1163"/>
      <c r="AV1169" s="1153"/>
      <c r="AW1169" s="1164"/>
      <c r="AX1169" s="1162"/>
      <c r="AY1169" s="1162"/>
      <c r="AZ1169" s="1155"/>
      <c r="BA1169" s="268"/>
      <c r="BB1169" s="1154"/>
      <c r="BC1169" s="1154"/>
      <c r="BD1169" s="1154"/>
      <c r="BE1169" s="1153"/>
      <c r="BF1169" s="1155"/>
      <c r="BG1169" s="1155"/>
      <c r="BH1169" s="1155"/>
      <c r="BI1169" s="1155"/>
      <c r="BJ1169" s="1165">
        <v>45761</v>
      </c>
      <c r="BK1169" s="279">
        <v>45761</v>
      </c>
      <c r="BL1169" s="431" t="s">
        <v>3373</v>
      </c>
      <c r="BM1169" s="1163"/>
      <c r="BN1169" s="1167">
        <v>27</v>
      </c>
      <c r="BO1169" s="1108">
        <v>8</v>
      </c>
      <c r="BP1169" s="1168"/>
      <c r="BQ1169" s="1169">
        <v>45757</v>
      </c>
      <c r="BR1169" s="1170">
        <v>0.95833333333333337</v>
      </c>
      <c r="BS1169" s="1171" t="str">
        <f>IF(_DBcomps[[#This Row],[Problem]]="","Yes","No")</f>
        <v>No</v>
      </c>
      <c r="BT1169" s="273"/>
      <c r="BU1169" s="1162"/>
      <c r="BV1169" s="1162">
        <v>3</v>
      </c>
      <c r="BW1169" s="1162">
        <v>3</v>
      </c>
      <c r="BX1169" s="1162">
        <v>3</v>
      </c>
      <c r="BY1169" s="1166" t="s">
        <v>1259</v>
      </c>
      <c r="BZ1169" s="1153">
        <v>13.45</v>
      </c>
      <c r="CA1169" s="1166" t="s">
        <v>1331</v>
      </c>
      <c r="CB1169" s="1166" t="s">
        <v>1245</v>
      </c>
      <c r="CC1169" s="1166" t="s">
        <v>3370</v>
      </c>
      <c r="CD1169" s="1283" t="s">
        <v>3372</v>
      </c>
      <c r="CE1169" s="245"/>
      <c r="CF1169" s="245"/>
      <c r="CG1169" s="245"/>
    </row>
    <row r="1170" spans="1:85">
      <c r="A1170" s="265" t="s">
        <v>77</v>
      </c>
      <c r="B1170" s="2" t="s">
        <v>3000</v>
      </c>
      <c r="C1170" s="2" t="s">
        <v>503</v>
      </c>
      <c r="D1170" s="265" t="s">
        <v>3467</v>
      </c>
      <c r="E1170" s="1151">
        <v>45763</v>
      </c>
      <c r="F1170" s="266" t="s">
        <v>567</v>
      </c>
      <c r="G1170" s="1153">
        <v>40.93</v>
      </c>
      <c r="H1170" s="1153"/>
      <c r="I1170" s="1153"/>
      <c r="J1170" s="1153"/>
      <c r="K1170" s="1153"/>
      <c r="L1170" s="1154"/>
      <c r="M1170" s="1155"/>
      <c r="N1170" s="1153"/>
      <c r="O1170" s="1153">
        <v>6.19</v>
      </c>
      <c r="P1170" s="1155"/>
      <c r="Q1170" s="1156">
        <v>1353</v>
      </c>
      <c r="R1170" s="1157">
        <v>1.115</v>
      </c>
      <c r="S1170" s="1157"/>
      <c r="T1170" s="1158">
        <v>9.41</v>
      </c>
      <c r="U1170" s="1153">
        <v>99.1</v>
      </c>
      <c r="V1170" s="1154"/>
      <c r="W1170" s="1153"/>
      <c r="X1170" s="1157"/>
      <c r="Y1170" s="1159"/>
      <c r="Z1170" s="1160"/>
      <c r="AA1170" s="1159"/>
      <c r="AB1170" s="1155"/>
      <c r="AC1170" s="1159"/>
      <c r="AD1170" s="1151"/>
      <c r="AE1170" s="1159">
        <v>0</v>
      </c>
      <c r="AF1170" s="1159"/>
      <c r="AG1170" s="1155"/>
      <c r="AH1170" s="1159"/>
      <c r="AI1170" s="1159"/>
      <c r="AJ1170" s="1155"/>
      <c r="AK1170" s="1157"/>
      <c r="AL1170" s="1159"/>
      <c r="AM1170" s="1155"/>
      <c r="AN1170" s="1159"/>
      <c r="AO1170" s="1155"/>
      <c r="AP1170" s="1159"/>
      <c r="AQ1170" s="1161">
        <f t="shared" ref="AQ1170:AQ1192" si="167">MONTH(E1170)</f>
        <v>4</v>
      </c>
      <c r="AR1170" s="275" t="s">
        <v>3002</v>
      </c>
      <c r="AS1170" s="1155"/>
      <c r="AT1170" s="273" t="s">
        <v>2778</v>
      </c>
      <c r="AU1170" s="1163"/>
      <c r="AV1170" s="1153"/>
      <c r="AW1170" s="1164"/>
      <c r="AX1170" s="1162"/>
      <c r="AY1170" s="1162"/>
      <c r="AZ1170" s="1155"/>
      <c r="BA1170" s="268"/>
      <c r="BB1170" s="1154"/>
      <c r="BC1170" s="1154"/>
      <c r="BD1170" s="1154"/>
      <c r="BE1170" s="1153"/>
      <c r="BF1170" s="1155"/>
      <c r="BG1170" s="1155"/>
      <c r="BH1170" s="1155"/>
      <c r="BI1170" s="1155"/>
      <c r="BJ1170" s="1165">
        <v>45763</v>
      </c>
      <c r="BK1170" s="1166">
        <v>45763</v>
      </c>
      <c r="BL1170" s="431" t="s">
        <v>3468</v>
      </c>
      <c r="BM1170" s="1163"/>
      <c r="BN1170" s="1167">
        <v>24</v>
      </c>
      <c r="BO1170" s="1108">
        <v>8</v>
      </c>
      <c r="BP1170" s="1168"/>
      <c r="BQ1170" s="1169">
        <v>45761</v>
      </c>
      <c r="BR1170" s="1170">
        <v>0.83333333333333337</v>
      </c>
      <c r="BS1170" s="280" t="s">
        <v>1798</v>
      </c>
      <c r="BT1170" s="273"/>
      <c r="BU1170" s="1162"/>
      <c r="BV1170" s="1162">
        <v>3</v>
      </c>
      <c r="BW1170" s="1162">
        <v>3</v>
      </c>
      <c r="BX1170" s="1162">
        <v>3</v>
      </c>
      <c r="BY1170" s="1166" t="s">
        <v>1259</v>
      </c>
      <c r="BZ1170" s="1153">
        <v>7.4</v>
      </c>
      <c r="CA1170" s="1166" t="s">
        <v>3469</v>
      </c>
      <c r="CB1170" s="1166" t="s">
        <v>1245</v>
      </c>
      <c r="CC1170" s="1166" t="s">
        <v>3470</v>
      </c>
      <c r="CD1170" s="1283" t="s">
        <v>3471</v>
      </c>
      <c r="CE1170" s="245"/>
      <c r="CF1170" s="245"/>
      <c r="CG1170" s="245"/>
    </row>
    <row r="1171" spans="1:85">
      <c r="A1171" s="265" t="s">
        <v>77</v>
      </c>
      <c r="B1171" s="2" t="s">
        <v>3000</v>
      </c>
      <c r="C1171" s="2" t="s">
        <v>503</v>
      </c>
      <c r="D1171" s="265" t="s">
        <v>3472</v>
      </c>
      <c r="E1171" s="1151">
        <v>45764</v>
      </c>
      <c r="F1171" s="266" t="s">
        <v>567</v>
      </c>
      <c r="G1171" s="1153">
        <v>39.799999999999997</v>
      </c>
      <c r="H1171" s="1153"/>
      <c r="I1171" s="1153"/>
      <c r="J1171" s="1153"/>
      <c r="K1171" s="1153"/>
      <c r="L1171" s="1154"/>
      <c r="M1171" s="1155"/>
      <c r="N1171" s="1153"/>
      <c r="O1171" s="1153">
        <v>6.96</v>
      </c>
      <c r="P1171" s="1155"/>
      <c r="Q1171" s="1156">
        <v>1591</v>
      </c>
      <c r="R1171" s="1157">
        <v>1.181</v>
      </c>
      <c r="S1171" s="1157"/>
      <c r="T1171" s="1158">
        <v>9.27</v>
      </c>
      <c r="U1171" s="1153">
        <v>99.42</v>
      </c>
      <c r="V1171" s="1154"/>
      <c r="W1171" s="1153"/>
      <c r="X1171" s="1157"/>
      <c r="Y1171" s="1159"/>
      <c r="Z1171" s="1160"/>
      <c r="AA1171" s="1159"/>
      <c r="AB1171" s="1155"/>
      <c r="AC1171" s="1159"/>
      <c r="AD1171" s="1151"/>
      <c r="AE1171" s="1159">
        <v>0</v>
      </c>
      <c r="AF1171" s="1159"/>
      <c r="AG1171" s="1155"/>
      <c r="AH1171" s="1159"/>
      <c r="AI1171" s="1159"/>
      <c r="AJ1171" s="1155"/>
      <c r="AK1171" s="1157"/>
      <c r="AL1171" s="1159"/>
      <c r="AM1171" s="1155"/>
      <c r="AN1171" s="1159"/>
      <c r="AO1171" s="1155"/>
      <c r="AP1171" s="1159"/>
      <c r="AQ1171" s="1161">
        <f t="shared" si="167"/>
        <v>4</v>
      </c>
      <c r="AR1171" s="275" t="s">
        <v>3002</v>
      </c>
      <c r="AS1171" s="1155"/>
      <c r="AT1171" s="273" t="s">
        <v>2778</v>
      </c>
      <c r="AU1171" s="1163"/>
      <c r="AV1171" s="1153"/>
      <c r="AW1171" s="1164"/>
      <c r="AX1171" s="1162"/>
      <c r="AY1171" s="1162"/>
      <c r="AZ1171" s="1155"/>
      <c r="BA1171" s="268"/>
      <c r="BB1171" s="1154"/>
      <c r="BC1171" s="1154"/>
      <c r="BD1171" s="1154"/>
      <c r="BE1171" s="1153"/>
      <c r="BF1171" s="1155"/>
      <c r="BG1171" s="1155"/>
      <c r="BH1171" s="1155"/>
      <c r="BI1171" s="1155"/>
      <c r="BJ1171" s="1165">
        <v>45764</v>
      </c>
      <c r="BK1171" s="1166">
        <v>45764</v>
      </c>
      <c r="BL1171" s="431" t="s">
        <v>3473</v>
      </c>
      <c r="BM1171" s="1163"/>
      <c r="BN1171" s="1167">
        <v>17</v>
      </c>
      <c r="BO1171" s="1108">
        <v>8</v>
      </c>
      <c r="BP1171" s="1168"/>
      <c r="BQ1171" s="1169">
        <v>45763</v>
      </c>
      <c r="BR1171" s="1170">
        <v>0.14305555555555557</v>
      </c>
      <c r="BS1171" s="280" t="s">
        <v>1798</v>
      </c>
      <c r="BT1171" s="273"/>
      <c r="BU1171" s="1162"/>
      <c r="BV1171" s="1162">
        <v>2</v>
      </c>
      <c r="BW1171" s="1162">
        <v>1</v>
      </c>
      <c r="BX1171" s="1162">
        <v>3</v>
      </c>
      <c r="BY1171" s="1166" t="s">
        <v>1259</v>
      </c>
      <c r="BZ1171" s="1153">
        <v>6.05</v>
      </c>
      <c r="CA1171" s="1166" t="s">
        <v>3474</v>
      </c>
      <c r="CB1171" s="1166" t="s">
        <v>1245</v>
      </c>
      <c r="CC1171" s="1166" t="s">
        <v>1267</v>
      </c>
      <c r="CD1171" s="1283" t="s">
        <v>3475</v>
      </c>
      <c r="CE1171" s="245"/>
      <c r="CF1171" s="245"/>
      <c r="CG1171" s="245"/>
    </row>
    <row r="1172" spans="1:85">
      <c r="A1172" s="265" t="s">
        <v>77</v>
      </c>
      <c r="B1172" s="2" t="s">
        <v>3000</v>
      </c>
      <c r="C1172" s="2" t="s">
        <v>503</v>
      </c>
      <c r="D1172" s="265" t="s">
        <v>3476</v>
      </c>
      <c r="E1172" s="1151">
        <v>45765</v>
      </c>
      <c r="F1172" s="266" t="s">
        <v>567</v>
      </c>
      <c r="G1172" s="1153">
        <v>40.630000000000003</v>
      </c>
      <c r="H1172" s="1153"/>
      <c r="I1172" s="1153"/>
      <c r="J1172" s="1153"/>
      <c r="K1172" s="1153"/>
      <c r="L1172" s="1154"/>
      <c r="M1172" s="1155"/>
      <c r="N1172" s="1153"/>
      <c r="O1172" s="1153">
        <v>6.94</v>
      </c>
      <c r="P1172" s="1155"/>
      <c r="Q1172" s="1156">
        <v>1340</v>
      </c>
      <c r="R1172" s="1157">
        <v>1.1879999999999999</v>
      </c>
      <c r="S1172" s="1157"/>
      <c r="T1172" s="1158">
        <v>8.9499999999999993</v>
      </c>
      <c r="U1172" s="1153">
        <v>99.9</v>
      </c>
      <c r="V1172" s="1154"/>
      <c r="W1172" s="1153"/>
      <c r="X1172" s="1157"/>
      <c r="Y1172" s="1159"/>
      <c r="Z1172" s="1160"/>
      <c r="AA1172" s="1159"/>
      <c r="AB1172" s="1155"/>
      <c r="AC1172" s="1159"/>
      <c r="AD1172" s="1151"/>
      <c r="AE1172" s="1159">
        <v>0</v>
      </c>
      <c r="AF1172" s="1159"/>
      <c r="AG1172" s="1155"/>
      <c r="AH1172" s="1159"/>
      <c r="AI1172" s="1159"/>
      <c r="AJ1172" s="1155"/>
      <c r="AK1172" s="1157"/>
      <c r="AL1172" s="1159"/>
      <c r="AM1172" s="1155"/>
      <c r="AN1172" s="1159"/>
      <c r="AO1172" s="1155"/>
      <c r="AP1172" s="1159"/>
      <c r="AQ1172" s="1161">
        <f t="shared" si="167"/>
        <v>4</v>
      </c>
      <c r="AR1172" s="275" t="s">
        <v>3002</v>
      </c>
      <c r="AS1172" s="1155"/>
      <c r="AT1172" s="273" t="s">
        <v>2778</v>
      </c>
      <c r="AU1172" s="1163"/>
      <c r="AV1172" s="1153"/>
      <c r="AW1172" s="1164"/>
      <c r="AX1172" s="1162"/>
      <c r="AY1172" s="1162"/>
      <c r="AZ1172" s="1155"/>
      <c r="BA1172" s="268"/>
      <c r="BB1172" s="1154"/>
      <c r="BC1172" s="1154"/>
      <c r="BD1172" s="1154"/>
      <c r="BE1172" s="1153"/>
      <c r="BF1172" s="1155"/>
      <c r="BG1172" s="1155"/>
      <c r="BH1172" s="1155"/>
      <c r="BI1172" s="1155"/>
      <c r="BJ1172" s="1165">
        <v>45765</v>
      </c>
      <c r="BK1172" s="1166">
        <v>45765</v>
      </c>
      <c r="BL1172" s="431" t="s">
        <v>3477</v>
      </c>
      <c r="BM1172" s="1163"/>
      <c r="BN1172" s="1167">
        <v>30</v>
      </c>
      <c r="BO1172" s="1108">
        <v>8</v>
      </c>
      <c r="BP1172" s="1168"/>
      <c r="BQ1172" s="1169">
        <v>45764</v>
      </c>
      <c r="BR1172" s="1170">
        <v>0.64583333333333337</v>
      </c>
      <c r="BS1172" s="280" t="s">
        <v>1798</v>
      </c>
      <c r="BT1172" s="273"/>
      <c r="BU1172" s="1162"/>
      <c r="BV1172" s="1162">
        <v>3</v>
      </c>
      <c r="BW1172" s="1162">
        <v>3</v>
      </c>
      <c r="BX1172" s="1162">
        <v>3</v>
      </c>
      <c r="BY1172" s="1166" t="s">
        <v>1259</v>
      </c>
      <c r="BZ1172" s="1153">
        <v>12.35</v>
      </c>
      <c r="CA1172" s="1166" t="s">
        <v>3478</v>
      </c>
      <c r="CB1172" s="1166" t="s">
        <v>1245</v>
      </c>
      <c r="CC1172" s="1166" t="s">
        <v>3479</v>
      </c>
      <c r="CD1172" s="1283" t="s">
        <v>3480</v>
      </c>
      <c r="CE1172" s="245"/>
      <c r="CF1172" s="245"/>
      <c r="CG1172" s="245"/>
    </row>
    <row r="1173" spans="1:85">
      <c r="A1173" s="265" t="s">
        <v>77</v>
      </c>
      <c r="B1173" s="2" t="s">
        <v>3000</v>
      </c>
      <c r="C1173" s="2" t="s">
        <v>503</v>
      </c>
      <c r="D1173" s="265" t="s">
        <v>3598</v>
      </c>
      <c r="E1173" s="1188">
        <v>45769</v>
      </c>
      <c r="F1173" s="266" t="s">
        <v>567</v>
      </c>
      <c r="G1173" s="1189">
        <v>40.99</v>
      </c>
      <c r="H1173" s="1189"/>
      <c r="I1173" s="1189"/>
      <c r="J1173" s="1189"/>
      <c r="K1173" s="1189"/>
      <c r="L1173" s="1190"/>
      <c r="M1173" s="1191"/>
      <c r="N1173" s="1189"/>
      <c r="O1173" s="1189">
        <v>6.68</v>
      </c>
      <c r="P1173" s="1191"/>
      <c r="Q1173" s="1192">
        <v>1245</v>
      </c>
      <c r="R1173" s="1193">
        <v>1.1890000000000001</v>
      </c>
      <c r="S1173" s="1193"/>
      <c r="T1173" s="1220">
        <v>9.36</v>
      </c>
      <c r="U1173" s="1189">
        <v>99.9</v>
      </c>
      <c r="V1173" s="1190"/>
      <c r="W1173" s="1189"/>
      <c r="X1173" s="1193"/>
      <c r="Y1173" s="1195"/>
      <c r="Z1173" s="1196"/>
      <c r="AA1173" s="1195"/>
      <c r="AB1173" s="1191"/>
      <c r="AC1173" s="1195"/>
      <c r="AD1173" s="1188"/>
      <c r="AE1173" s="1195">
        <v>0</v>
      </c>
      <c r="AF1173" s="1195"/>
      <c r="AG1173" s="1191"/>
      <c r="AH1173" s="1195"/>
      <c r="AI1173" s="1195"/>
      <c r="AJ1173" s="1191"/>
      <c r="AK1173" s="1193"/>
      <c r="AL1173" s="1195"/>
      <c r="AM1173" s="1191"/>
      <c r="AN1173" s="1195"/>
      <c r="AO1173" s="1191"/>
      <c r="AP1173" s="1195"/>
      <c r="AQ1173" s="1197">
        <f t="shared" si="167"/>
        <v>4</v>
      </c>
      <c r="AR1173" s="275" t="s">
        <v>3002</v>
      </c>
      <c r="AS1173" s="1191"/>
      <c r="AT1173" s="273" t="s">
        <v>2778</v>
      </c>
      <c r="AU1173" s="1199"/>
      <c r="AV1173" s="1189"/>
      <c r="AW1173" s="1218"/>
      <c r="AX1173" s="1198"/>
      <c r="AY1173" s="1198"/>
      <c r="AZ1173" s="1191"/>
      <c r="BA1173" s="268"/>
      <c r="BB1173" s="1190"/>
      <c r="BC1173" s="1190"/>
      <c r="BD1173" s="1190"/>
      <c r="BE1173" s="1189"/>
      <c r="BF1173" s="1191"/>
      <c r="BG1173" s="1191"/>
      <c r="BH1173" s="1191"/>
      <c r="BI1173" s="1191"/>
      <c r="BJ1173" s="1200">
        <v>45769</v>
      </c>
      <c r="BK1173" s="1201">
        <v>45769</v>
      </c>
      <c r="BL1173" s="431" t="s">
        <v>3599</v>
      </c>
      <c r="BM1173" s="1199"/>
      <c r="BN1173" s="1202">
        <v>17</v>
      </c>
      <c r="BO1173" s="1108">
        <v>8</v>
      </c>
      <c r="BP1173" s="1203"/>
      <c r="BQ1173" s="1204">
        <v>45768</v>
      </c>
      <c r="BR1173" s="1205">
        <v>0.77777777777777779</v>
      </c>
      <c r="BS1173" s="1206" t="str">
        <f>IF(_DBcomps[[#This Row],[Problem]]="","Yes","No")</f>
        <v>Yes</v>
      </c>
      <c r="BT1173" s="273"/>
      <c r="BU1173" s="1198"/>
      <c r="BV1173" s="1198">
        <v>2</v>
      </c>
      <c r="BW1173" s="1198"/>
      <c r="BX1173" s="1198">
        <v>3</v>
      </c>
      <c r="BY1173" s="1201" t="s">
        <v>1259</v>
      </c>
      <c r="BZ1173" s="1189"/>
      <c r="CA1173" s="1201"/>
      <c r="CB1173" s="1201"/>
      <c r="CC1173" s="1201"/>
      <c r="CD1173" s="1437"/>
      <c r="CE1173" s="245"/>
      <c r="CF1173" s="245"/>
      <c r="CG1173" s="245"/>
    </row>
    <row r="1174" spans="1:85">
      <c r="A1174" s="265" t="s">
        <v>77</v>
      </c>
      <c r="B1174" s="2" t="s">
        <v>3000</v>
      </c>
      <c r="C1174" s="2" t="s">
        <v>503</v>
      </c>
      <c r="D1174" s="265" t="s">
        <v>3600</v>
      </c>
      <c r="E1174" s="1188">
        <v>45770</v>
      </c>
      <c r="F1174" s="266" t="s">
        <v>567</v>
      </c>
      <c r="G1174" s="1189">
        <v>40.83</v>
      </c>
      <c r="H1174" s="1189"/>
      <c r="I1174" s="1189"/>
      <c r="J1174" s="1189"/>
      <c r="K1174" s="1189"/>
      <c r="L1174" s="1190"/>
      <c r="M1174" s="1191"/>
      <c r="N1174" s="1189"/>
      <c r="O1174" s="1189">
        <v>6.49</v>
      </c>
      <c r="P1174" s="1191"/>
      <c r="Q1174" s="1192">
        <v>1223</v>
      </c>
      <c r="R1174" s="1193">
        <v>1.165</v>
      </c>
      <c r="S1174" s="1193"/>
      <c r="T1174" s="1220">
        <v>9.31</v>
      </c>
      <c r="U1174" s="1189">
        <v>99.9</v>
      </c>
      <c r="V1174" s="1190"/>
      <c r="W1174" s="1189"/>
      <c r="X1174" s="1193"/>
      <c r="Y1174" s="1195"/>
      <c r="Z1174" s="1196"/>
      <c r="AA1174" s="1195"/>
      <c r="AB1174" s="1191"/>
      <c r="AC1174" s="1195"/>
      <c r="AD1174" s="1188"/>
      <c r="AE1174" s="1195">
        <v>0</v>
      </c>
      <c r="AF1174" s="1195"/>
      <c r="AG1174" s="1191"/>
      <c r="AH1174" s="1195"/>
      <c r="AI1174" s="1195"/>
      <c r="AJ1174" s="1191"/>
      <c r="AK1174" s="1193"/>
      <c r="AL1174" s="1195"/>
      <c r="AM1174" s="1191"/>
      <c r="AN1174" s="1195"/>
      <c r="AO1174" s="1191"/>
      <c r="AP1174" s="1195"/>
      <c r="AQ1174" s="1197">
        <f t="shared" si="167"/>
        <v>4</v>
      </c>
      <c r="AR1174" s="275" t="s">
        <v>3002</v>
      </c>
      <c r="AS1174" s="1191"/>
      <c r="AT1174" s="273" t="s">
        <v>2778</v>
      </c>
      <c r="AU1174" s="1199"/>
      <c r="AV1174" s="1189"/>
      <c r="AW1174" s="1218"/>
      <c r="AX1174" s="1198"/>
      <c r="AY1174" s="1198"/>
      <c r="AZ1174" s="1191"/>
      <c r="BA1174" s="268"/>
      <c r="BB1174" s="1190"/>
      <c r="BC1174" s="1190"/>
      <c r="BD1174" s="1190"/>
      <c r="BE1174" s="1189"/>
      <c r="BF1174" s="1191"/>
      <c r="BG1174" s="1191"/>
      <c r="BH1174" s="1191"/>
      <c r="BI1174" s="1191"/>
      <c r="BJ1174" s="1200">
        <v>45770</v>
      </c>
      <c r="BK1174" s="1201">
        <v>45770</v>
      </c>
      <c r="BL1174" s="431" t="s">
        <v>3601</v>
      </c>
      <c r="BM1174" s="1199"/>
      <c r="BN1174" s="1202">
        <v>15</v>
      </c>
      <c r="BO1174" s="1108">
        <v>8</v>
      </c>
      <c r="BP1174" s="1203"/>
      <c r="BQ1174" s="1204">
        <v>45769</v>
      </c>
      <c r="BR1174" s="1205">
        <v>0.95694444444444438</v>
      </c>
      <c r="BS1174" s="1206" t="str">
        <f>IF(_DBcomps[[#This Row],[Problem]]="","Yes","No")</f>
        <v>Yes</v>
      </c>
      <c r="BT1174" s="273"/>
      <c r="BU1174" s="1198"/>
      <c r="BV1174" s="1198">
        <v>2</v>
      </c>
      <c r="BW1174" s="1198"/>
      <c r="BX1174" s="1198">
        <v>3</v>
      </c>
      <c r="BY1174" s="1201" t="s">
        <v>1259</v>
      </c>
      <c r="BZ1174" s="1189"/>
      <c r="CA1174" s="1201"/>
      <c r="CB1174" s="1201"/>
      <c r="CC1174" s="1201"/>
      <c r="CD1174" s="1437"/>
      <c r="CE1174" s="245"/>
      <c r="CF1174" s="245"/>
      <c r="CG1174" s="245"/>
    </row>
    <row r="1175" spans="1:85">
      <c r="A1175" s="265" t="s">
        <v>77</v>
      </c>
      <c r="B1175" s="2" t="s">
        <v>3000</v>
      </c>
      <c r="C1175" s="2" t="s">
        <v>503</v>
      </c>
      <c r="D1175" s="265" t="s">
        <v>3602</v>
      </c>
      <c r="E1175" s="1188">
        <v>45775</v>
      </c>
      <c r="F1175" s="266" t="s">
        <v>567</v>
      </c>
      <c r="G1175" s="1189">
        <v>39.44</v>
      </c>
      <c r="H1175" s="1189"/>
      <c r="I1175" s="1189"/>
      <c r="J1175" s="1189"/>
      <c r="K1175" s="1189"/>
      <c r="L1175" s="1190"/>
      <c r="M1175" s="1191"/>
      <c r="N1175" s="1189"/>
      <c r="O1175" s="1189">
        <v>6.91</v>
      </c>
      <c r="P1175" s="1191"/>
      <c r="Q1175" s="1192">
        <v>1203</v>
      </c>
      <c r="R1175" s="1193">
        <v>1.179</v>
      </c>
      <c r="S1175" s="1193"/>
      <c r="T1175" s="1220">
        <v>9.33</v>
      </c>
      <c r="U1175" s="1189">
        <v>99.81</v>
      </c>
      <c r="V1175" s="1190"/>
      <c r="W1175" s="1189"/>
      <c r="X1175" s="1193"/>
      <c r="Y1175" s="1195"/>
      <c r="Z1175" s="1196"/>
      <c r="AA1175" s="1195"/>
      <c r="AB1175" s="1191"/>
      <c r="AC1175" s="1195"/>
      <c r="AD1175" s="1188"/>
      <c r="AE1175" s="1195">
        <v>0</v>
      </c>
      <c r="AF1175" s="1195"/>
      <c r="AG1175" s="1191"/>
      <c r="AH1175" s="1195"/>
      <c r="AI1175" s="1195"/>
      <c r="AJ1175" s="1191"/>
      <c r="AK1175" s="1193"/>
      <c r="AL1175" s="1195"/>
      <c r="AM1175" s="1191"/>
      <c r="AN1175" s="1195"/>
      <c r="AO1175" s="1191"/>
      <c r="AP1175" s="1195"/>
      <c r="AQ1175" s="1197">
        <f t="shared" si="167"/>
        <v>4</v>
      </c>
      <c r="AR1175" s="275" t="s">
        <v>3002</v>
      </c>
      <c r="AS1175" s="1191"/>
      <c r="AT1175" s="273" t="s">
        <v>2778</v>
      </c>
      <c r="AU1175" s="1199"/>
      <c r="AV1175" s="1189"/>
      <c r="AW1175" s="1218"/>
      <c r="AX1175" s="1198"/>
      <c r="AY1175" s="1198"/>
      <c r="AZ1175" s="1191"/>
      <c r="BA1175" s="268"/>
      <c r="BB1175" s="1190"/>
      <c r="BC1175" s="1190"/>
      <c r="BD1175" s="1190"/>
      <c r="BE1175" s="1189"/>
      <c r="BF1175" s="1191"/>
      <c r="BG1175" s="1191"/>
      <c r="BH1175" s="1191"/>
      <c r="BI1175" s="1191"/>
      <c r="BJ1175" s="1200">
        <v>45775</v>
      </c>
      <c r="BK1175" s="1201">
        <v>45775</v>
      </c>
      <c r="BL1175" s="431" t="s">
        <v>3603</v>
      </c>
      <c r="BM1175" s="1199"/>
      <c r="BN1175" s="1202">
        <v>13</v>
      </c>
      <c r="BO1175" s="1108">
        <v>8</v>
      </c>
      <c r="BP1175" s="1203"/>
      <c r="BQ1175" s="1204">
        <v>45771</v>
      </c>
      <c r="BR1175" s="284" t="s">
        <v>3604</v>
      </c>
      <c r="BS1175" s="280" t="s">
        <v>1798</v>
      </c>
      <c r="BT1175" s="273"/>
      <c r="BU1175" s="1198"/>
      <c r="BV1175" s="1198">
        <v>2</v>
      </c>
      <c r="BW1175" s="1198">
        <v>1</v>
      </c>
      <c r="BX1175" s="1198">
        <v>3</v>
      </c>
      <c r="BY1175" s="1201" t="s">
        <v>1259</v>
      </c>
      <c r="BZ1175" s="1189">
        <v>3</v>
      </c>
      <c r="CA1175" s="1201" t="s">
        <v>1338</v>
      </c>
      <c r="CB1175" s="1201" t="s">
        <v>1245</v>
      </c>
      <c r="CC1175" s="1201" t="s">
        <v>1250</v>
      </c>
      <c r="CD1175" s="1283" t="s">
        <v>3605</v>
      </c>
      <c r="CE1175" s="245"/>
      <c r="CF1175" s="245"/>
      <c r="CG1175" s="245"/>
    </row>
    <row r="1176" spans="1:85">
      <c r="A1176" s="265" t="s">
        <v>77</v>
      </c>
      <c r="B1176" s="2" t="s">
        <v>3000</v>
      </c>
      <c r="C1176" s="2" t="s">
        <v>503</v>
      </c>
      <c r="D1176" s="265" t="s">
        <v>3606</v>
      </c>
      <c r="E1176" s="1188">
        <v>45775</v>
      </c>
      <c r="F1176" s="266" t="s">
        <v>567</v>
      </c>
      <c r="G1176" s="1189">
        <v>39.54</v>
      </c>
      <c r="H1176" s="1189"/>
      <c r="I1176" s="1189"/>
      <c r="J1176" s="1189"/>
      <c r="K1176" s="1189"/>
      <c r="L1176" s="1190"/>
      <c r="M1176" s="1191"/>
      <c r="N1176" s="1189"/>
      <c r="O1176" s="1189">
        <v>6.95</v>
      </c>
      <c r="P1176" s="1191"/>
      <c r="Q1176" s="1192">
        <v>1158</v>
      </c>
      <c r="R1176" s="1193">
        <v>1.1579999999999999</v>
      </c>
      <c r="S1176" s="1193"/>
      <c r="T1176" s="1220">
        <v>8.84</v>
      </c>
      <c r="U1176" s="1189">
        <v>99.9</v>
      </c>
      <c r="V1176" s="1190"/>
      <c r="W1176" s="1189"/>
      <c r="X1176" s="1193"/>
      <c r="Y1176" s="1195"/>
      <c r="Z1176" s="1196"/>
      <c r="AA1176" s="1195"/>
      <c r="AB1176" s="1191"/>
      <c r="AC1176" s="1195"/>
      <c r="AD1176" s="1188"/>
      <c r="AE1176" s="1195">
        <v>0</v>
      </c>
      <c r="AF1176" s="1195"/>
      <c r="AG1176" s="1191"/>
      <c r="AH1176" s="1195"/>
      <c r="AI1176" s="1195"/>
      <c r="AJ1176" s="1191"/>
      <c r="AK1176" s="1193"/>
      <c r="AL1176" s="1195"/>
      <c r="AM1176" s="1191"/>
      <c r="AN1176" s="1195"/>
      <c r="AO1176" s="1191"/>
      <c r="AP1176" s="1195"/>
      <c r="AQ1176" s="1197">
        <f t="shared" si="167"/>
        <v>4</v>
      </c>
      <c r="AR1176" s="275" t="s">
        <v>3002</v>
      </c>
      <c r="AS1176" s="1191"/>
      <c r="AT1176" s="273" t="s">
        <v>2778</v>
      </c>
      <c r="AU1176" s="1199"/>
      <c r="AV1176" s="1189"/>
      <c r="AW1176" s="1218"/>
      <c r="AX1176" s="1198"/>
      <c r="AY1176" s="1198"/>
      <c r="AZ1176" s="1191"/>
      <c r="BA1176" s="268"/>
      <c r="BB1176" s="1190"/>
      <c r="BC1176" s="1190"/>
      <c r="BD1176" s="1190"/>
      <c r="BE1176" s="1189"/>
      <c r="BF1176" s="1191"/>
      <c r="BG1176" s="1191"/>
      <c r="BH1176" s="1191"/>
      <c r="BI1176" s="1191"/>
      <c r="BJ1176" s="1200">
        <v>45775</v>
      </c>
      <c r="BK1176" s="1201">
        <v>45775</v>
      </c>
      <c r="BL1176" s="431" t="s">
        <v>3607</v>
      </c>
      <c r="BM1176" s="1199"/>
      <c r="BN1176" s="1202">
        <v>13</v>
      </c>
      <c r="BO1176" s="1108">
        <v>8</v>
      </c>
      <c r="BP1176" s="1203"/>
      <c r="BQ1176" s="1204">
        <v>45771</v>
      </c>
      <c r="BR1176" s="1205">
        <v>0.79166666666666663</v>
      </c>
      <c r="BS1176" s="280" t="s">
        <v>1798</v>
      </c>
      <c r="BT1176" s="273"/>
      <c r="BU1176" s="1198"/>
      <c r="BV1176" s="1198">
        <v>2</v>
      </c>
      <c r="BW1176" s="1198">
        <v>2</v>
      </c>
      <c r="BX1176" s="1198">
        <v>3</v>
      </c>
      <c r="BY1176" s="1201" t="s">
        <v>1259</v>
      </c>
      <c r="BZ1176" s="1189">
        <v>5.3</v>
      </c>
      <c r="CA1176" s="1201" t="s">
        <v>1338</v>
      </c>
      <c r="CB1176" s="1201" t="s">
        <v>1245</v>
      </c>
      <c r="CC1176" s="1201" t="s">
        <v>1250</v>
      </c>
      <c r="CD1176" s="1283" t="s">
        <v>3608</v>
      </c>
      <c r="CE1176" s="245"/>
      <c r="CF1176" s="245"/>
      <c r="CG1176" s="245"/>
    </row>
    <row r="1177" spans="1:85">
      <c r="A1177" s="265" t="s">
        <v>77</v>
      </c>
      <c r="B1177" s="2" t="s">
        <v>3000</v>
      </c>
      <c r="C1177" s="2" t="s">
        <v>503</v>
      </c>
      <c r="D1177" s="265" t="s">
        <v>3721</v>
      </c>
      <c r="E1177" s="1188">
        <v>45776</v>
      </c>
      <c r="F1177" s="266" t="s">
        <v>567</v>
      </c>
      <c r="G1177" s="1189">
        <v>40.85</v>
      </c>
      <c r="H1177" s="1189"/>
      <c r="I1177" s="1189"/>
      <c r="J1177" s="1189"/>
      <c r="K1177" s="1189"/>
      <c r="L1177" s="1190"/>
      <c r="M1177" s="1191"/>
      <c r="N1177" s="1189"/>
      <c r="O1177" s="1189">
        <v>6.31</v>
      </c>
      <c r="P1177" s="1191"/>
      <c r="Q1177" s="1192">
        <v>1195</v>
      </c>
      <c r="R1177" s="1193">
        <v>1.18</v>
      </c>
      <c r="S1177" s="1193"/>
      <c r="T1177" s="1220">
        <v>9.16</v>
      </c>
      <c r="U1177" s="1189">
        <v>99.76</v>
      </c>
      <c r="V1177" s="1190"/>
      <c r="W1177" s="1189"/>
      <c r="X1177" s="1193"/>
      <c r="Y1177" s="1195"/>
      <c r="Z1177" s="1196"/>
      <c r="AA1177" s="1195"/>
      <c r="AB1177" s="1191"/>
      <c r="AC1177" s="1195"/>
      <c r="AD1177" s="1188"/>
      <c r="AE1177" s="1195">
        <v>0</v>
      </c>
      <c r="AF1177" s="1195"/>
      <c r="AG1177" s="1191"/>
      <c r="AH1177" s="1195"/>
      <c r="AI1177" s="1195"/>
      <c r="AJ1177" s="1191"/>
      <c r="AK1177" s="1193"/>
      <c r="AL1177" s="1195"/>
      <c r="AM1177" s="1191"/>
      <c r="AN1177" s="1195"/>
      <c r="AO1177" s="1191"/>
      <c r="AP1177" s="1195"/>
      <c r="AQ1177" s="1197">
        <f t="shared" ref="AQ1177:AQ1182" si="168">MONTH(E1177)</f>
        <v>4</v>
      </c>
      <c r="AR1177" s="275" t="s">
        <v>3002</v>
      </c>
      <c r="AS1177" s="1191"/>
      <c r="AT1177" s="273" t="s">
        <v>2778</v>
      </c>
      <c r="AU1177" s="1199"/>
      <c r="AV1177" s="1189"/>
      <c r="AW1177" s="1218"/>
      <c r="AX1177" s="1198"/>
      <c r="AY1177" s="1198"/>
      <c r="AZ1177" s="1191"/>
      <c r="BA1177" s="268"/>
      <c r="BB1177" s="1190"/>
      <c r="BC1177" s="1190"/>
      <c r="BD1177" s="1190"/>
      <c r="BE1177" s="1189"/>
      <c r="BF1177" s="1191"/>
      <c r="BG1177" s="1191"/>
      <c r="BH1177" s="1191"/>
      <c r="BI1177" s="1191"/>
      <c r="BJ1177" s="1200">
        <v>45776</v>
      </c>
      <c r="BK1177" s="1201">
        <v>45776</v>
      </c>
      <c r="BL1177" s="431" t="s">
        <v>3722</v>
      </c>
      <c r="BM1177" s="1199"/>
      <c r="BN1177" s="1202">
        <v>21</v>
      </c>
      <c r="BO1177" s="1108">
        <v>8</v>
      </c>
      <c r="BP1177" s="1203"/>
      <c r="BQ1177" s="1204">
        <v>45773</v>
      </c>
      <c r="BR1177" s="1205">
        <v>0.51111111111111118</v>
      </c>
      <c r="BS1177" s="280" t="s">
        <v>1798</v>
      </c>
      <c r="BT1177" s="273"/>
      <c r="BU1177" s="1198"/>
      <c r="BV1177" s="1198">
        <v>3</v>
      </c>
      <c r="BW1177" s="1198">
        <v>3</v>
      </c>
      <c r="BX1177" s="1198">
        <v>3</v>
      </c>
      <c r="BY1177" s="1201" t="s">
        <v>1259</v>
      </c>
      <c r="BZ1177" s="1189">
        <v>5.3</v>
      </c>
      <c r="CA1177" s="1201" t="s">
        <v>1338</v>
      </c>
      <c r="CB1177" s="1201" t="s">
        <v>1245</v>
      </c>
      <c r="CC1177" s="1201" t="s">
        <v>1250</v>
      </c>
      <c r="CD1177" s="1283" t="s">
        <v>3723</v>
      </c>
      <c r="CE1177" s="245"/>
      <c r="CF1177" s="245"/>
      <c r="CG1177" s="245"/>
    </row>
    <row r="1178" spans="1:85">
      <c r="A1178" s="265" t="s">
        <v>77</v>
      </c>
      <c r="B1178" s="2" t="s">
        <v>3000</v>
      </c>
      <c r="C1178" s="2" t="s">
        <v>503</v>
      </c>
      <c r="D1178" s="265" t="s">
        <v>3724</v>
      </c>
      <c r="E1178" s="1188">
        <v>45777</v>
      </c>
      <c r="F1178" s="266" t="s">
        <v>567</v>
      </c>
      <c r="G1178" s="1189">
        <v>39.840000000000003</v>
      </c>
      <c r="H1178" s="1189"/>
      <c r="I1178" s="1189"/>
      <c r="J1178" s="1189"/>
      <c r="K1178" s="1189"/>
      <c r="L1178" s="1190"/>
      <c r="M1178" s="1191"/>
      <c r="N1178" s="1189"/>
      <c r="O1178" s="1189">
        <v>6.94</v>
      </c>
      <c r="P1178" s="1191"/>
      <c r="Q1178" s="1192">
        <v>1485</v>
      </c>
      <c r="R1178" s="1193">
        <v>1.1140000000000001</v>
      </c>
      <c r="S1178" s="1193"/>
      <c r="T1178" s="1220">
        <v>9.17</v>
      </c>
      <c r="U1178" s="1189">
        <v>99.7</v>
      </c>
      <c r="V1178" s="1190"/>
      <c r="W1178" s="1189"/>
      <c r="X1178" s="1193"/>
      <c r="Y1178" s="1195"/>
      <c r="Z1178" s="1196"/>
      <c r="AA1178" s="1195"/>
      <c r="AB1178" s="1191"/>
      <c r="AC1178" s="1195"/>
      <c r="AD1178" s="1188"/>
      <c r="AE1178" s="1195">
        <v>0</v>
      </c>
      <c r="AF1178" s="1195"/>
      <c r="AG1178" s="1191"/>
      <c r="AH1178" s="1195"/>
      <c r="AI1178" s="1195"/>
      <c r="AJ1178" s="1191"/>
      <c r="AK1178" s="1193"/>
      <c r="AL1178" s="1195"/>
      <c r="AM1178" s="1191"/>
      <c r="AN1178" s="1195"/>
      <c r="AO1178" s="1191"/>
      <c r="AP1178" s="1195"/>
      <c r="AQ1178" s="1197">
        <f t="shared" si="168"/>
        <v>4</v>
      </c>
      <c r="AR1178" s="275" t="s">
        <v>3002</v>
      </c>
      <c r="AS1178" s="1191"/>
      <c r="AT1178" s="273" t="s">
        <v>2778</v>
      </c>
      <c r="AU1178" s="1199"/>
      <c r="AV1178" s="1189"/>
      <c r="AW1178" s="1218"/>
      <c r="AX1178" s="1198"/>
      <c r="AY1178" s="1198"/>
      <c r="AZ1178" s="1191"/>
      <c r="BA1178" s="268"/>
      <c r="BB1178" s="1190"/>
      <c r="BC1178" s="1190"/>
      <c r="BD1178" s="1190"/>
      <c r="BE1178" s="1189"/>
      <c r="BF1178" s="1191"/>
      <c r="BG1178" s="1191"/>
      <c r="BH1178" s="1191"/>
      <c r="BI1178" s="1191"/>
      <c r="BJ1178" s="1200">
        <v>45777</v>
      </c>
      <c r="BK1178" s="1201">
        <v>45777</v>
      </c>
      <c r="BL1178" s="431" t="s">
        <v>3725</v>
      </c>
      <c r="BM1178" s="1199"/>
      <c r="BN1178" s="1202">
        <v>19</v>
      </c>
      <c r="BO1178" s="1108">
        <v>8</v>
      </c>
      <c r="BP1178" s="1203"/>
      <c r="BQ1178" s="1204">
        <v>45776</v>
      </c>
      <c r="BR1178" s="1205">
        <v>0.17222222222222225</v>
      </c>
      <c r="BS1178" s="280" t="s">
        <v>1798</v>
      </c>
      <c r="BT1178" s="273"/>
      <c r="BU1178" s="1198"/>
      <c r="BV1178" s="1198">
        <v>3</v>
      </c>
      <c r="BW1178" s="1198">
        <v>1</v>
      </c>
      <c r="BX1178" s="1198">
        <v>3</v>
      </c>
      <c r="BY1178" s="1201" t="s">
        <v>1259</v>
      </c>
      <c r="BZ1178" s="1189">
        <v>1.4</v>
      </c>
      <c r="CA1178" s="1201" t="s">
        <v>1338</v>
      </c>
      <c r="CB1178" s="1201" t="s">
        <v>1245</v>
      </c>
      <c r="CC1178" s="1201" t="s">
        <v>1250</v>
      </c>
      <c r="CD1178" s="1283" t="s">
        <v>3726</v>
      </c>
      <c r="CE1178" s="245"/>
      <c r="CF1178" s="245"/>
      <c r="CG1178" s="245"/>
    </row>
    <row r="1179" spans="1:85">
      <c r="A1179" s="265" t="s">
        <v>77</v>
      </c>
      <c r="B1179" s="2" t="s">
        <v>3000</v>
      </c>
      <c r="C1179" s="2" t="s">
        <v>503</v>
      </c>
      <c r="D1179" s="265" t="s">
        <v>3727</v>
      </c>
      <c r="E1179" s="1188">
        <v>45779</v>
      </c>
      <c r="F1179" s="266" t="s">
        <v>567</v>
      </c>
      <c r="G1179" s="1189">
        <v>40.68</v>
      </c>
      <c r="H1179" s="1189"/>
      <c r="I1179" s="1189"/>
      <c r="J1179" s="1189"/>
      <c r="K1179" s="1189"/>
      <c r="L1179" s="1190"/>
      <c r="M1179" s="1191"/>
      <c r="N1179" s="1189"/>
      <c r="O1179" s="1189">
        <v>7</v>
      </c>
      <c r="P1179" s="1191"/>
      <c r="Q1179" s="1192">
        <v>1230</v>
      </c>
      <c r="R1179" s="1193">
        <v>1.167</v>
      </c>
      <c r="S1179" s="1193"/>
      <c r="T1179" s="1220">
        <v>8.86</v>
      </c>
      <c r="U1179" s="1189">
        <v>99.51</v>
      </c>
      <c r="V1179" s="1190"/>
      <c r="W1179" s="1189"/>
      <c r="X1179" s="1193"/>
      <c r="Y1179" s="1195"/>
      <c r="Z1179" s="1196"/>
      <c r="AA1179" s="1195"/>
      <c r="AB1179" s="1191"/>
      <c r="AC1179" s="1195"/>
      <c r="AD1179" s="1188"/>
      <c r="AE1179" s="1195">
        <v>0</v>
      </c>
      <c r="AF1179" s="1195"/>
      <c r="AG1179" s="1191"/>
      <c r="AH1179" s="1195"/>
      <c r="AI1179" s="1195"/>
      <c r="AJ1179" s="1191"/>
      <c r="AK1179" s="1193"/>
      <c r="AL1179" s="1195"/>
      <c r="AM1179" s="1191"/>
      <c r="AN1179" s="1195"/>
      <c r="AO1179" s="1191"/>
      <c r="AP1179" s="1195"/>
      <c r="AQ1179" s="1197">
        <f t="shared" si="168"/>
        <v>5</v>
      </c>
      <c r="AR1179" s="275" t="s">
        <v>3002</v>
      </c>
      <c r="AS1179" s="1191"/>
      <c r="AT1179" s="273" t="s">
        <v>2778</v>
      </c>
      <c r="AU1179" s="1199"/>
      <c r="AV1179" s="1189"/>
      <c r="AW1179" s="1218"/>
      <c r="AX1179" s="1198"/>
      <c r="AY1179" s="1198"/>
      <c r="AZ1179" s="1191"/>
      <c r="BA1179" s="268"/>
      <c r="BB1179" s="1190"/>
      <c r="BC1179" s="1190"/>
      <c r="BD1179" s="1190"/>
      <c r="BE1179" s="1189"/>
      <c r="BF1179" s="1191"/>
      <c r="BG1179" s="1191"/>
      <c r="BH1179" s="1191"/>
      <c r="BI1179" s="1191"/>
      <c r="BJ1179" s="1200">
        <v>45779</v>
      </c>
      <c r="BK1179" s="1201">
        <v>45779</v>
      </c>
      <c r="BL1179" s="431" t="s">
        <v>3728</v>
      </c>
      <c r="BM1179" s="1199"/>
      <c r="BN1179" s="1202">
        <v>28</v>
      </c>
      <c r="BO1179" s="1108">
        <v>8</v>
      </c>
      <c r="BP1179" s="1203"/>
      <c r="BQ1179" s="1204">
        <v>45777</v>
      </c>
      <c r="BR1179" s="1205">
        <v>0.47222222222222227</v>
      </c>
      <c r="BS1179" s="280" t="s">
        <v>1798</v>
      </c>
      <c r="BT1179" s="273"/>
      <c r="BU1179" s="1198"/>
      <c r="BV1179" s="1198">
        <v>3</v>
      </c>
      <c r="BW1179" s="1198">
        <v>1</v>
      </c>
      <c r="BX1179" s="1198">
        <v>3</v>
      </c>
      <c r="BY1179" s="1201" t="s">
        <v>1259</v>
      </c>
      <c r="BZ1179" s="1189">
        <v>1.3</v>
      </c>
      <c r="CA1179" s="1201" t="s">
        <v>3729</v>
      </c>
      <c r="CB1179" s="1201" t="s">
        <v>1245</v>
      </c>
      <c r="CC1179" s="1201" t="s">
        <v>3730</v>
      </c>
      <c r="CD1179" s="1283" t="s">
        <v>3731</v>
      </c>
      <c r="CE1179" s="245"/>
      <c r="CF1179" s="245"/>
      <c r="CG1179" s="245"/>
    </row>
    <row r="1180" spans="1:85">
      <c r="A1180" s="265" t="s">
        <v>77</v>
      </c>
      <c r="B1180" s="2" t="s">
        <v>3000</v>
      </c>
      <c r="C1180" s="2" t="s">
        <v>503</v>
      </c>
      <c r="D1180" s="265" t="s">
        <v>3732</v>
      </c>
      <c r="E1180" s="1188">
        <v>45779</v>
      </c>
      <c r="F1180" s="266" t="s">
        <v>567</v>
      </c>
      <c r="G1180" s="1189">
        <v>39.61</v>
      </c>
      <c r="H1180" s="1189"/>
      <c r="I1180" s="1189"/>
      <c r="J1180" s="1189"/>
      <c r="K1180" s="1189"/>
      <c r="L1180" s="1190"/>
      <c r="M1180" s="1191"/>
      <c r="N1180" s="1189"/>
      <c r="O1180" s="1189">
        <v>7</v>
      </c>
      <c r="P1180" s="1191"/>
      <c r="Q1180" s="1192">
        <v>1100</v>
      </c>
      <c r="R1180" s="1193">
        <v>1.1719999999999999</v>
      </c>
      <c r="S1180" s="1193"/>
      <c r="T1180" s="1220">
        <v>8.6999999999999993</v>
      </c>
      <c r="U1180" s="1189">
        <v>99.21</v>
      </c>
      <c r="V1180" s="1190"/>
      <c r="W1180" s="1189"/>
      <c r="X1180" s="1193"/>
      <c r="Y1180" s="1195"/>
      <c r="Z1180" s="1196"/>
      <c r="AA1180" s="1195"/>
      <c r="AB1180" s="1191"/>
      <c r="AC1180" s="1195"/>
      <c r="AD1180" s="1188"/>
      <c r="AE1180" s="1195">
        <v>0</v>
      </c>
      <c r="AF1180" s="1195"/>
      <c r="AG1180" s="1191"/>
      <c r="AH1180" s="1195"/>
      <c r="AI1180" s="1195"/>
      <c r="AJ1180" s="1191"/>
      <c r="AK1180" s="1193"/>
      <c r="AL1180" s="1195"/>
      <c r="AM1180" s="1191"/>
      <c r="AN1180" s="1195"/>
      <c r="AO1180" s="1191"/>
      <c r="AP1180" s="1195"/>
      <c r="AQ1180" s="1197">
        <f t="shared" si="168"/>
        <v>5</v>
      </c>
      <c r="AR1180" s="275" t="s">
        <v>3002</v>
      </c>
      <c r="AS1180" s="1191"/>
      <c r="AT1180" s="273" t="s">
        <v>2778</v>
      </c>
      <c r="AU1180" s="1199"/>
      <c r="AV1180" s="1189"/>
      <c r="AW1180" s="1218"/>
      <c r="AX1180" s="1198"/>
      <c r="AY1180" s="1198"/>
      <c r="AZ1180" s="1191"/>
      <c r="BA1180" s="268"/>
      <c r="BB1180" s="1190"/>
      <c r="BC1180" s="1190"/>
      <c r="BD1180" s="1190"/>
      <c r="BE1180" s="1189"/>
      <c r="BF1180" s="1191"/>
      <c r="BG1180" s="1191"/>
      <c r="BH1180" s="1191"/>
      <c r="BI1180" s="1191"/>
      <c r="BJ1180" s="1200">
        <v>45779</v>
      </c>
      <c r="BK1180" s="1201">
        <v>45779</v>
      </c>
      <c r="BL1180" s="431" t="s">
        <v>3733</v>
      </c>
      <c r="BM1180" s="1199"/>
      <c r="BN1180" s="1202">
        <v>12</v>
      </c>
      <c r="BO1180" s="1108">
        <v>8</v>
      </c>
      <c r="BP1180" s="1203"/>
      <c r="BQ1180" s="1204">
        <v>45778</v>
      </c>
      <c r="BR1180" s="1205">
        <v>0.93611111111111101</v>
      </c>
      <c r="BS1180" s="1206" t="str">
        <f>IF(_DBcomps[[#This Row],[Problem]]="","Yes","No")</f>
        <v>Yes</v>
      </c>
      <c r="BT1180" s="273"/>
      <c r="BU1180" s="1198"/>
      <c r="BV1180" s="1198">
        <v>2</v>
      </c>
      <c r="BW1180" s="1198"/>
      <c r="BX1180" s="1198">
        <v>3</v>
      </c>
      <c r="BY1180" s="1201" t="s">
        <v>1259</v>
      </c>
      <c r="BZ1180" s="1189"/>
      <c r="CA1180" s="1201"/>
      <c r="CB1180" s="1201"/>
      <c r="CC1180" s="1201"/>
      <c r="CD1180" s="1437"/>
      <c r="CE1180" s="245"/>
      <c r="CF1180" s="245"/>
      <c r="CG1180" s="245"/>
    </row>
    <row r="1181" spans="1:85">
      <c r="A1181" s="265" t="s">
        <v>77</v>
      </c>
      <c r="B1181" s="2" t="s">
        <v>3000</v>
      </c>
      <c r="C1181" s="2" t="s">
        <v>503</v>
      </c>
      <c r="D1181" s="265" t="s">
        <v>3734</v>
      </c>
      <c r="E1181" s="1188">
        <v>45782</v>
      </c>
      <c r="F1181" s="266" t="s">
        <v>567</v>
      </c>
      <c r="G1181" s="1189">
        <v>39.14</v>
      </c>
      <c r="H1181" s="1189"/>
      <c r="I1181" s="1189"/>
      <c r="J1181" s="1189"/>
      <c r="K1181" s="1189"/>
      <c r="L1181" s="1190"/>
      <c r="M1181" s="1191"/>
      <c r="N1181" s="1189"/>
      <c r="O1181" s="1189">
        <v>6.83</v>
      </c>
      <c r="P1181" s="1191"/>
      <c r="Q1181" s="1192">
        <v>1486</v>
      </c>
      <c r="R1181" s="1193">
        <v>1.1779999999999999</v>
      </c>
      <c r="S1181" s="1193"/>
      <c r="T1181" s="1220">
        <v>8.7100000000000009</v>
      </c>
      <c r="U1181" s="1189">
        <v>99.91</v>
      </c>
      <c r="V1181" s="1190"/>
      <c r="W1181" s="1189"/>
      <c r="X1181" s="1193"/>
      <c r="Y1181" s="1195"/>
      <c r="Z1181" s="1196"/>
      <c r="AA1181" s="1195"/>
      <c r="AB1181" s="1191"/>
      <c r="AC1181" s="1195"/>
      <c r="AD1181" s="1188"/>
      <c r="AE1181" s="1195">
        <v>0</v>
      </c>
      <c r="AF1181" s="1195"/>
      <c r="AG1181" s="1191"/>
      <c r="AH1181" s="1195"/>
      <c r="AI1181" s="1195"/>
      <c r="AJ1181" s="1191"/>
      <c r="AK1181" s="1193"/>
      <c r="AL1181" s="1195"/>
      <c r="AM1181" s="1191"/>
      <c r="AN1181" s="1195"/>
      <c r="AO1181" s="1191"/>
      <c r="AP1181" s="1195"/>
      <c r="AQ1181" s="1197">
        <f t="shared" si="168"/>
        <v>5</v>
      </c>
      <c r="AR1181" s="275" t="s">
        <v>3002</v>
      </c>
      <c r="AS1181" s="1191"/>
      <c r="AT1181" s="273" t="s">
        <v>2778</v>
      </c>
      <c r="AU1181" s="1199"/>
      <c r="AV1181" s="1189"/>
      <c r="AW1181" s="1218"/>
      <c r="AX1181" s="1198"/>
      <c r="AY1181" s="1198"/>
      <c r="AZ1181" s="1191"/>
      <c r="BA1181" s="268"/>
      <c r="BB1181" s="1190"/>
      <c r="BC1181" s="1190"/>
      <c r="BD1181" s="1190"/>
      <c r="BE1181" s="1189"/>
      <c r="BF1181" s="1191"/>
      <c r="BG1181" s="1191"/>
      <c r="BH1181" s="1191"/>
      <c r="BI1181" s="1191"/>
      <c r="BJ1181" s="1200">
        <v>45782</v>
      </c>
      <c r="BK1181" s="1201">
        <v>45782</v>
      </c>
      <c r="BL1181" s="431" t="s">
        <v>3735</v>
      </c>
      <c r="BM1181" s="1199"/>
      <c r="BN1181" s="1202">
        <v>12</v>
      </c>
      <c r="BO1181" s="1108">
        <v>8</v>
      </c>
      <c r="BP1181" s="1203"/>
      <c r="BQ1181" s="1204">
        <v>45779</v>
      </c>
      <c r="BR1181" s="1205">
        <v>0.61319444444444449</v>
      </c>
      <c r="BS1181" s="280" t="s">
        <v>1798</v>
      </c>
      <c r="BT1181" s="273"/>
      <c r="BU1181" s="1198"/>
      <c r="BV1181" s="1198">
        <v>2</v>
      </c>
      <c r="BW1181" s="1198">
        <v>1</v>
      </c>
      <c r="BX1181" s="1198">
        <v>3</v>
      </c>
      <c r="BY1181" s="1201" t="s">
        <v>1259</v>
      </c>
      <c r="BZ1181" s="1189">
        <v>1.3</v>
      </c>
      <c r="CA1181" s="1201" t="s">
        <v>1338</v>
      </c>
      <c r="CB1181" s="1201" t="s">
        <v>1245</v>
      </c>
      <c r="CC1181" s="1201" t="s">
        <v>1250</v>
      </c>
      <c r="CD1181" s="1283" t="s">
        <v>3736</v>
      </c>
      <c r="CE1181" s="245"/>
      <c r="CF1181" s="245"/>
      <c r="CG1181" s="245"/>
    </row>
    <row r="1182" spans="1:85">
      <c r="A1182" s="265" t="s">
        <v>77</v>
      </c>
      <c r="B1182" s="2" t="s">
        <v>3000</v>
      </c>
      <c r="C1182" s="2" t="s">
        <v>503</v>
      </c>
      <c r="D1182" s="265" t="s">
        <v>6614</v>
      </c>
      <c r="E1182" s="265">
        <v>45938</v>
      </c>
      <c r="F1182" s="266" t="s">
        <v>567</v>
      </c>
      <c r="G1182" s="267">
        <v>40.44</v>
      </c>
      <c r="H1182" s="267"/>
      <c r="I1182" s="267"/>
      <c r="J1182" s="267"/>
      <c r="K1182" s="267"/>
      <c r="L1182" s="268"/>
      <c r="M1182" s="275"/>
      <c r="N1182" s="267"/>
      <c r="O1182" s="267">
        <v>6.9829999999999997</v>
      </c>
      <c r="P1182" s="275"/>
      <c r="Q1182" s="269">
        <v>1070</v>
      </c>
      <c r="R1182" s="270">
        <v>1.1879999999999999</v>
      </c>
      <c r="S1182" s="270"/>
      <c r="T1182" s="345">
        <v>8.85</v>
      </c>
      <c r="U1182" s="267">
        <v>99.9</v>
      </c>
      <c r="V1182" s="268"/>
      <c r="W1182" s="267"/>
      <c r="X1182" s="270"/>
      <c r="Y1182" s="274"/>
      <c r="Z1182" s="290"/>
      <c r="AA1182" s="274"/>
      <c r="AB1182" s="275"/>
      <c r="AC1182" s="274"/>
      <c r="AD1182" s="265"/>
      <c r="AE1182" s="274">
        <v>0</v>
      </c>
      <c r="AF1182" s="274"/>
      <c r="AG1182" s="275"/>
      <c r="AH1182" s="274"/>
      <c r="AI1182" s="274"/>
      <c r="AJ1182" s="275"/>
      <c r="AK1182" s="270"/>
      <c r="AL1182" s="274"/>
      <c r="AM1182" s="275"/>
      <c r="AN1182" s="274"/>
      <c r="AO1182" s="275"/>
      <c r="AP1182" s="274"/>
      <c r="AQ1182" s="277">
        <f t="shared" si="168"/>
        <v>10</v>
      </c>
      <c r="AR1182" s="275" t="s">
        <v>3002</v>
      </c>
      <c r="AS1182" s="275"/>
      <c r="AT1182" s="273" t="s">
        <v>2778</v>
      </c>
      <c r="AU1182" s="272"/>
      <c r="AV1182" s="267"/>
      <c r="AW1182" s="294"/>
      <c r="AX1182" s="273"/>
      <c r="AY1182" s="273"/>
      <c r="AZ1182" s="275"/>
      <c r="BA1182" s="268"/>
      <c r="BB1182" s="268"/>
      <c r="BC1182" s="268"/>
      <c r="BD1182" s="268"/>
      <c r="BE1182" s="267"/>
      <c r="BF1182" s="275"/>
      <c r="BG1182" s="275"/>
      <c r="BH1182" s="275"/>
      <c r="BI1182" s="275"/>
      <c r="BJ1182" s="278">
        <v>45940</v>
      </c>
      <c r="BK1182" s="279">
        <v>45939</v>
      </c>
      <c r="BL1182" s="431" t="s">
        <v>6615</v>
      </c>
      <c r="BM1182" s="272" t="s">
        <v>6616</v>
      </c>
      <c r="BN1182" s="422">
        <v>33</v>
      </c>
      <c r="BO1182" s="422">
        <v>8</v>
      </c>
      <c r="BP1182" s="303"/>
      <c r="BQ1182" s="293">
        <v>45936</v>
      </c>
      <c r="BR1182" s="284">
        <v>0.73958333333333337</v>
      </c>
      <c r="BS1182" s="280" t="s">
        <v>1798</v>
      </c>
      <c r="BT1182" s="273"/>
      <c r="BU1182" s="273"/>
      <c r="BV1182" s="273">
        <v>3</v>
      </c>
      <c r="BW1182" s="273">
        <v>2</v>
      </c>
      <c r="BX1182" s="273">
        <v>3</v>
      </c>
      <c r="BY1182" s="279" t="s">
        <v>1259</v>
      </c>
      <c r="BZ1182" s="267">
        <v>5.3</v>
      </c>
      <c r="CA1182" s="279" t="s">
        <v>3185</v>
      </c>
      <c r="CB1182" s="279" t="s">
        <v>1383</v>
      </c>
      <c r="CC1182" s="279" t="s">
        <v>1491</v>
      </c>
      <c r="CD1182" s="1283" t="s">
        <v>6617</v>
      </c>
      <c r="CE1182" s="245"/>
      <c r="CF1182" s="245"/>
      <c r="CG1182" s="245"/>
    </row>
    <row r="1183" spans="1:85">
      <c r="A1183" s="265" t="s">
        <v>77</v>
      </c>
      <c r="B1183" s="2" t="s">
        <v>3000</v>
      </c>
      <c r="C1183" s="2" t="s">
        <v>503</v>
      </c>
      <c r="D1183" s="265" t="s">
        <v>6678</v>
      </c>
      <c r="E1183" s="265">
        <v>45940</v>
      </c>
      <c r="F1183" s="266" t="s">
        <v>567</v>
      </c>
      <c r="G1183" s="267">
        <v>40.25</v>
      </c>
      <c r="H1183" s="267"/>
      <c r="I1183" s="267"/>
      <c r="J1183" s="267"/>
      <c r="K1183" s="267"/>
      <c r="L1183" s="268"/>
      <c r="M1183" s="275"/>
      <c r="N1183" s="267"/>
      <c r="O1183" s="267">
        <v>6.16</v>
      </c>
      <c r="P1183" s="275"/>
      <c r="Q1183" s="269">
        <v>1068</v>
      </c>
      <c r="R1183" s="270">
        <v>1.1779999999999999</v>
      </c>
      <c r="S1183" s="270"/>
      <c r="T1183" s="345">
        <v>8.59</v>
      </c>
      <c r="U1183" s="267">
        <v>99.99</v>
      </c>
      <c r="V1183" s="268"/>
      <c r="W1183" s="267"/>
      <c r="X1183" s="270"/>
      <c r="Y1183" s="274"/>
      <c r="Z1183" s="290"/>
      <c r="AA1183" s="274"/>
      <c r="AB1183" s="275"/>
      <c r="AC1183" s="274"/>
      <c r="AD1183" s="265"/>
      <c r="AE1183" s="274">
        <v>0</v>
      </c>
      <c r="AF1183" s="274"/>
      <c r="AG1183" s="275"/>
      <c r="AH1183" s="274"/>
      <c r="AI1183" s="274"/>
      <c r="AJ1183" s="275"/>
      <c r="AK1183" s="270"/>
      <c r="AL1183" s="274"/>
      <c r="AM1183" s="275"/>
      <c r="AN1183" s="274"/>
      <c r="AO1183" s="275"/>
      <c r="AP1183" s="274"/>
      <c r="AQ1183" s="277">
        <f t="shared" ref="AQ1183:AQ1188" si="169">MONTH(E1183)</f>
        <v>10</v>
      </c>
      <c r="AR1183" s="275" t="s">
        <v>3002</v>
      </c>
      <c r="AS1183" s="275"/>
      <c r="AT1183" s="273" t="s">
        <v>1454</v>
      </c>
      <c r="AU1183" s="272"/>
      <c r="AV1183" s="267"/>
      <c r="AW1183" s="294"/>
      <c r="AX1183" s="273"/>
      <c r="AY1183" s="273"/>
      <c r="AZ1183" s="275"/>
      <c r="BA1183" s="268"/>
      <c r="BB1183" s="268"/>
      <c r="BC1183" s="268"/>
      <c r="BD1183" s="268"/>
      <c r="BE1183" s="267"/>
      <c r="BF1183" s="275"/>
      <c r="BG1183" s="275"/>
      <c r="BH1183" s="275"/>
      <c r="BI1183" s="275"/>
      <c r="BJ1183" s="278">
        <v>45940</v>
      </c>
      <c r="BK1183" s="279">
        <v>45940</v>
      </c>
      <c r="BL1183" s="431" t="s">
        <v>6679</v>
      </c>
      <c r="BM1183" s="272" t="s">
        <v>6616</v>
      </c>
      <c r="BN1183" s="422">
        <v>26</v>
      </c>
      <c r="BO1183" s="422">
        <v>8</v>
      </c>
      <c r="BP1183" s="303"/>
      <c r="BQ1183" s="293">
        <v>45938</v>
      </c>
      <c r="BR1183" s="284">
        <v>0.59722222222222221</v>
      </c>
      <c r="BS1183" s="280" t="s">
        <v>1798</v>
      </c>
      <c r="BT1183" s="273"/>
      <c r="BU1183" s="273"/>
      <c r="BV1183" s="273">
        <v>3</v>
      </c>
      <c r="BW1183" s="273">
        <v>2</v>
      </c>
      <c r="BX1183" s="273">
        <v>3</v>
      </c>
      <c r="BY1183" s="279" t="s">
        <v>1259</v>
      </c>
      <c r="BZ1183" s="267">
        <v>7</v>
      </c>
      <c r="CA1183" s="279" t="s">
        <v>1338</v>
      </c>
      <c r="CB1183" s="279" t="s">
        <v>1245</v>
      </c>
      <c r="CC1183" s="279" t="s">
        <v>1250</v>
      </c>
      <c r="CD1183" s="1283" t="s">
        <v>6680</v>
      </c>
      <c r="CE1183" s="245"/>
      <c r="CF1183" s="245"/>
      <c r="CG1183" s="245"/>
    </row>
    <row r="1184" spans="1:85">
      <c r="A1184" s="265" t="s">
        <v>77</v>
      </c>
      <c r="B1184" s="2" t="s">
        <v>3000</v>
      </c>
      <c r="C1184" s="2" t="s">
        <v>503</v>
      </c>
      <c r="D1184" s="265" t="s">
        <v>6763</v>
      </c>
      <c r="E1184" s="1517">
        <v>45946</v>
      </c>
      <c r="F1184" s="266" t="s">
        <v>567</v>
      </c>
      <c r="G1184" s="1518">
        <v>40.880000000000003</v>
      </c>
      <c r="H1184" s="1518"/>
      <c r="I1184" s="1518"/>
      <c r="J1184" s="1518"/>
      <c r="K1184" s="1518"/>
      <c r="L1184" s="1519"/>
      <c r="M1184" s="1520"/>
      <c r="N1184" s="1518"/>
      <c r="O1184" s="285">
        <v>10.32</v>
      </c>
      <c r="P1184" s="1520"/>
      <c r="Q1184" s="1521">
        <v>1064</v>
      </c>
      <c r="R1184" s="1522">
        <v>1.181</v>
      </c>
      <c r="S1184" s="1522"/>
      <c r="T1184" s="1523">
        <v>9.11</v>
      </c>
      <c r="U1184" s="1518">
        <v>99.9</v>
      </c>
      <c r="V1184" s="1519"/>
      <c r="W1184" s="1518"/>
      <c r="X1184" s="1522"/>
      <c r="Y1184" s="1524"/>
      <c r="Z1184" s="1525"/>
      <c r="AA1184" s="1524"/>
      <c r="AB1184" s="1520"/>
      <c r="AC1184" s="1524"/>
      <c r="AD1184" s="1517"/>
      <c r="AE1184" s="1524">
        <v>0</v>
      </c>
      <c r="AF1184" s="1524"/>
      <c r="AG1184" s="1520"/>
      <c r="AH1184" s="1524"/>
      <c r="AI1184" s="1524"/>
      <c r="AJ1184" s="1520"/>
      <c r="AK1184" s="1522"/>
      <c r="AL1184" s="1524"/>
      <c r="AM1184" s="1520"/>
      <c r="AN1184" s="1524"/>
      <c r="AO1184" s="1520"/>
      <c r="AP1184" s="1524"/>
      <c r="AQ1184" s="1526">
        <f t="shared" si="169"/>
        <v>10</v>
      </c>
      <c r="AR1184" s="275" t="s">
        <v>3002</v>
      </c>
      <c r="AS1184" s="1520"/>
      <c r="AT1184" s="273" t="s">
        <v>1454</v>
      </c>
      <c r="AU1184" s="1528"/>
      <c r="AV1184" s="1518"/>
      <c r="AW1184" s="1529"/>
      <c r="AX1184" s="1527"/>
      <c r="AY1184" s="1527"/>
      <c r="AZ1184" s="1520"/>
      <c r="BA1184" s="268"/>
      <c r="BB1184" s="1519"/>
      <c r="BC1184" s="1519"/>
      <c r="BD1184" s="1519"/>
      <c r="BE1184" s="1518"/>
      <c r="BF1184" s="1520"/>
      <c r="BG1184" s="1520"/>
      <c r="BH1184" s="1520"/>
      <c r="BI1184" s="1520"/>
      <c r="BJ1184" s="1530">
        <v>45946</v>
      </c>
      <c r="BK1184" s="1531">
        <v>45946</v>
      </c>
      <c r="BL1184" s="431" t="s">
        <v>6764</v>
      </c>
      <c r="BM1184" s="272" t="s">
        <v>6765</v>
      </c>
      <c r="BN1184" s="1532">
        <v>34</v>
      </c>
      <c r="BO1184" s="1532">
        <v>8</v>
      </c>
      <c r="BP1184" s="1533"/>
      <c r="BQ1184" s="1534">
        <v>45940</v>
      </c>
      <c r="BR1184" s="1535">
        <v>0.3576388888888889</v>
      </c>
      <c r="BS1184" s="280" t="s">
        <v>1798</v>
      </c>
      <c r="BT1184" s="273"/>
      <c r="BU1184" s="1527"/>
      <c r="BV1184" s="1527">
        <v>3</v>
      </c>
      <c r="BW1184" s="1527">
        <v>3</v>
      </c>
      <c r="BX1184" s="1527">
        <v>3</v>
      </c>
      <c r="BY1184" s="1531" t="s">
        <v>1259</v>
      </c>
      <c r="BZ1184" s="1536">
        <v>42.15</v>
      </c>
      <c r="CA1184" s="1531" t="s">
        <v>6929</v>
      </c>
      <c r="CB1184" s="1531" t="s">
        <v>1245</v>
      </c>
      <c r="CC1184" s="1531" t="s">
        <v>6928</v>
      </c>
      <c r="CD1184" s="1414" t="s">
        <v>6930</v>
      </c>
      <c r="CE1184" s="245"/>
      <c r="CF1184" s="245"/>
      <c r="CG1184" s="245"/>
    </row>
    <row r="1185" spans="1:85">
      <c r="A1185" s="265" t="s">
        <v>77</v>
      </c>
      <c r="B1185" s="2" t="s">
        <v>3000</v>
      </c>
      <c r="C1185" s="2" t="s">
        <v>503</v>
      </c>
      <c r="D1185" s="265" t="s">
        <v>6860</v>
      </c>
      <c r="E1185" s="265">
        <v>45947</v>
      </c>
      <c r="F1185" s="266" t="s">
        <v>567</v>
      </c>
      <c r="G1185" s="267">
        <v>40.92</v>
      </c>
      <c r="H1185" s="267"/>
      <c r="I1185" s="267"/>
      <c r="J1185" s="267"/>
      <c r="K1185" s="267"/>
      <c r="L1185" s="268"/>
      <c r="M1185" s="275"/>
      <c r="N1185" s="267"/>
      <c r="O1185" s="285">
        <v>7.48</v>
      </c>
      <c r="P1185" s="275"/>
      <c r="Q1185" s="269">
        <v>1094</v>
      </c>
      <c r="R1185" s="270">
        <v>1.169</v>
      </c>
      <c r="S1185" s="270"/>
      <c r="T1185" s="345">
        <v>8.5399999999999991</v>
      </c>
      <c r="U1185" s="267">
        <v>99.9</v>
      </c>
      <c r="V1185" s="268"/>
      <c r="W1185" s="267"/>
      <c r="X1185" s="270"/>
      <c r="Y1185" s="274"/>
      <c r="Z1185" s="290"/>
      <c r="AA1185" s="274"/>
      <c r="AB1185" s="275"/>
      <c r="AC1185" s="274"/>
      <c r="AD1185" s="265"/>
      <c r="AE1185" s="274">
        <v>0</v>
      </c>
      <c r="AF1185" s="274"/>
      <c r="AG1185" s="275"/>
      <c r="AH1185" s="274"/>
      <c r="AI1185" s="274"/>
      <c r="AJ1185" s="275"/>
      <c r="AK1185" s="270"/>
      <c r="AL1185" s="274"/>
      <c r="AM1185" s="275"/>
      <c r="AN1185" s="274"/>
      <c r="AO1185" s="275"/>
      <c r="AP1185" s="274"/>
      <c r="AQ1185" s="277">
        <f t="shared" si="169"/>
        <v>10</v>
      </c>
      <c r="AR1185" s="275" t="s">
        <v>3002</v>
      </c>
      <c r="AS1185" s="275"/>
      <c r="AT1185" s="273" t="s">
        <v>1454</v>
      </c>
      <c r="AU1185" s="272"/>
      <c r="AV1185" s="267"/>
      <c r="AW1185" s="294"/>
      <c r="AX1185" s="273"/>
      <c r="AY1185" s="273"/>
      <c r="AZ1185" s="275"/>
      <c r="BA1185" s="268"/>
      <c r="BB1185" s="268"/>
      <c r="BC1185" s="268"/>
      <c r="BD1185" s="268"/>
      <c r="BE1185" s="267"/>
      <c r="BF1185" s="275"/>
      <c r="BG1185" s="275"/>
      <c r="BH1185" s="275"/>
      <c r="BI1185" s="275"/>
      <c r="BJ1185" s="278">
        <v>45947</v>
      </c>
      <c r="BK1185" s="279">
        <v>45947</v>
      </c>
      <c r="BL1185" s="431" t="s">
        <v>6861</v>
      </c>
      <c r="BM1185" s="272" t="s">
        <v>6864</v>
      </c>
      <c r="BN1185" s="422">
        <v>26</v>
      </c>
      <c r="BO1185" s="422">
        <v>8</v>
      </c>
      <c r="BP1185" s="303"/>
      <c r="BQ1185" s="293">
        <v>45945</v>
      </c>
      <c r="BR1185" s="284">
        <v>0.64583333333333337</v>
      </c>
      <c r="BS1185" s="280" t="s">
        <v>1798</v>
      </c>
      <c r="BT1185" s="273"/>
      <c r="BU1185" s="273"/>
      <c r="BV1185" s="273">
        <v>3</v>
      </c>
      <c r="BW1185" s="273">
        <v>2</v>
      </c>
      <c r="BX1185" s="273">
        <v>3</v>
      </c>
      <c r="BY1185" s="279" t="s">
        <v>1259</v>
      </c>
      <c r="BZ1185" s="267">
        <v>6.45</v>
      </c>
      <c r="CA1185" s="279" t="s">
        <v>6862</v>
      </c>
      <c r="CB1185" s="279" t="s">
        <v>1245</v>
      </c>
      <c r="CC1185" s="279" t="s">
        <v>3176</v>
      </c>
      <c r="CD1185" s="1283" t="s">
        <v>6863</v>
      </c>
      <c r="CE1185" s="245"/>
      <c r="CF1185" s="245"/>
      <c r="CG1185" s="245"/>
    </row>
    <row r="1186" spans="1:85">
      <c r="A1186" s="265" t="s">
        <v>77</v>
      </c>
      <c r="B1186" s="2" t="s">
        <v>3000</v>
      </c>
      <c r="C1186" s="2" t="s">
        <v>503</v>
      </c>
      <c r="D1186" s="265" t="s">
        <v>6865</v>
      </c>
      <c r="E1186" s="265">
        <v>45951</v>
      </c>
      <c r="F1186" s="266" t="s">
        <v>567</v>
      </c>
      <c r="G1186" s="267">
        <v>40.82</v>
      </c>
      <c r="H1186" s="267"/>
      <c r="I1186" s="267"/>
      <c r="J1186" s="267"/>
      <c r="K1186" s="267"/>
      <c r="L1186" s="268"/>
      <c r="M1186" s="275"/>
      <c r="N1186" s="267"/>
      <c r="O1186" s="285">
        <v>10.23</v>
      </c>
      <c r="P1186" s="275"/>
      <c r="Q1186" s="269">
        <v>1115</v>
      </c>
      <c r="R1186" s="270">
        <v>1.127</v>
      </c>
      <c r="S1186" s="270"/>
      <c r="T1186" s="345">
        <v>8.8800000000000008</v>
      </c>
      <c r="U1186" s="267">
        <v>99.9</v>
      </c>
      <c r="V1186" s="268"/>
      <c r="W1186" s="267"/>
      <c r="X1186" s="270"/>
      <c r="Y1186" s="274"/>
      <c r="Z1186" s="290"/>
      <c r="AA1186" s="274"/>
      <c r="AB1186" s="275"/>
      <c r="AC1186" s="274"/>
      <c r="AD1186" s="265"/>
      <c r="AE1186" s="274">
        <v>0</v>
      </c>
      <c r="AF1186" s="274"/>
      <c r="AG1186" s="275"/>
      <c r="AH1186" s="274"/>
      <c r="AI1186" s="274"/>
      <c r="AJ1186" s="275"/>
      <c r="AK1186" s="270"/>
      <c r="AL1186" s="274"/>
      <c r="AM1186" s="275"/>
      <c r="AN1186" s="274"/>
      <c r="AO1186" s="275"/>
      <c r="AP1186" s="274"/>
      <c r="AQ1186" s="277">
        <f t="shared" si="169"/>
        <v>10</v>
      </c>
      <c r="AR1186" s="275" t="s">
        <v>3002</v>
      </c>
      <c r="AS1186" s="275"/>
      <c r="AT1186" s="273" t="s">
        <v>1454</v>
      </c>
      <c r="AU1186" s="272"/>
      <c r="AV1186" s="267"/>
      <c r="AW1186" s="294"/>
      <c r="AX1186" s="273"/>
      <c r="AY1186" s="273"/>
      <c r="AZ1186" s="275"/>
      <c r="BA1186" s="268"/>
      <c r="BB1186" s="268"/>
      <c r="BC1186" s="268"/>
      <c r="BD1186" s="268"/>
      <c r="BE1186" s="267"/>
      <c r="BF1186" s="275"/>
      <c r="BG1186" s="275"/>
      <c r="BH1186" s="275"/>
      <c r="BI1186" s="275"/>
      <c r="BJ1186" s="278">
        <v>45951</v>
      </c>
      <c r="BK1186" s="279">
        <v>45951</v>
      </c>
      <c r="BL1186" s="431" t="s">
        <v>6866</v>
      </c>
      <c r="BM1186" s="272" t="s">
        <v>6934</v>
      </c>
      <c r="BN1186" s="422">
        <v>24</v>
      </c>
      <c r="BO1186" s="422">
        <v>8</v>
      </c>
      <c r="BP1186" s="303"/>
      <c r="BQ1186" s="293">
        <v>45946</v>
      </c>
      <c r="BR1186" s="284">
        <v>0.875</v>
      </c>
      <c r="BS1186" s="280" t="s">
        <v>1798</v>
      </c>
      <c r="BT1186" s="273"/>
      <c r="BU1186" s="273"/>
      <c r="BV1186" s="273">
        <v>3</v>
      </c>
      <c r="BW1186" s="273">
        <v>1</v>
      </c>
      <c r="BX1186" s="273">
        <v>3</v>
      </c>
      <c r="BY1186" s="279" t="s">
        <v>1259</v>
      </c>
      <c r="BZ1186" s="1598" t="s">
        <v>7066</v>
      </c>
      <c r="CA1186" s="279" t="s">
        <v>1335</v>
      </c>
      <c r="CB1186" s="279" t="s">
        <v>1245</v>
      </c>
      <c r="CC1186" s="279" t="s">
        <v>6935</v>
      </c>
      <c r="CD1186" s="1283" t="s">
        <v>6936</v>
      </c>
      <c r="CE1186" s="245"/>
      <c r="CF1186" s="245"/>
      <c r="CG1186" s="245"/>
    </row>
    <row r="1187" spans="1:85">
      <c r="A1187" s="265" t="s">
        <v>77</v>
      </c>
      <c r="B1187" s="2" t="s">
        <v>3000</v>
      </c>
      <c r="C1187" s="2" t="s">
        <v>503</v>
      </c>
      <c r="D1187" s="265" t="s">
        <v>6931</v>
      </c>
      <c r="E1187" s="1574">
        <v>45957</v>
      </c>
      <c r="F1187" s="266" t="s">
        <v>567</v>
      </c>
      <c r="G1187" s="1575">
        <v>40.75</v>
      </c>
      <c r="H1187" s="1575"/>
      <c r="I1187" s="1575"/>
      <c r="J1187" s="1575"/>
      <c r="K1187" s="1575"/>
      <c r="L1187" s="1576"/>
      <c r="M1187" s="1577"/>
      <c r="N1187" s="1575"/>
      <c r="O1187" s="285">
        <v>7.83</v>
      </c>
      <c r="P1187" s="1577"/>
      <c r="Q1187" s="1578">
        <v>1453</v>
      </c>
      <c r="R1187" s="1579">
        <v>1.1259999999999999</v>
      </c>
      <c r="S1187" s="1579"/>
      <c r="T1187" s="1580">
        <v>9.4</v>
      </c>
      <c r="U1187" s="1575">
        <v>99.9</v>
      </c>
      <c r="V1187" s="1576"/>
      <c r="W1187" s="1575"/>
      <c r="X1187" s="1579"/>
      <c r="Y1187" s="1581"/>
      <c r="Z1187" s="1582"/>
      <c r="AA1187" s="1581"/>
      <c r="AB1187" s="1577"/>
      <c r="AC1187" s="1581"/>
      <c r="AD1187" s="1574"/>
      <c r="AE1187" s="1581">
        <v>0</v>
      </c>
      <c r="AF1187" s="1581"/>
      <c r="AG1187" s="1577"/>
      <c r="AH1187" s="1581"/>
      <c r="AI1187" s="1581"/>
      <c r="AJ1187" s="1577"/>
      <c r="AK1187" s="1579"/>
      <c r="AL1187" s="1581"/>
      <c r="AM1187" s="1577"/>
      <c r="AN1187" s="1581"/>
      <c r="AO1187" s="1577"/>
      <c r="AP1187" s="1581"/>
      <c r="AQ1187" s="1583">
        <f t="shared" si="169"/>
        <v>10</v>
      </c>
      <c r="AR1187" s="275" t="s">
        <v>3002</v>
      </c>
      <c r="AS1187" s="1577"/>
      <c r="AT1187" s="273" t="s">
        <v>1454</v>
      </c>
      <c r="AU1187" s="1585"/>
      <c r="AV1187" s="1575"/>
      <c r="AW1187" s="1586"/>
      <c r="AX1187" s="1584"/>
      <c r="AY1187" s="1584"/>
      <c r="AZ1187" s="1577"/>
      <c r="BA1187" s="268"/>
      <c r="BB1187" s="1576"/>
      <c r="BC1187" s="1576"/>
      <c r="BD1187" s="1576"/>
      <c r="BE1187" s="1575"/>
      <c r="BF1187" s="1577"/>
      <c r="BG1187" s="1577"/>
      <c r="BH1187" s="1577"/>
      <c r="BI1187" s="1577"/>
      <c r="BJ1187" s="278" t="s">
        <v>6932</v>
      </c>
      <c r="BK1187" s="1587">
        <v>45958</v>
      </c>
      <c r="BL1187" s="431" t="s">
        <v>6933</v>
      </c>
      <c r="BM1187" s="272" t="s">
        <v>6864</v>
      </c>
      <c r="BN1187" s="1588">
        <v>23</v>
      </c>
      <c r="BO1187" s="1588">
        <v>8</v>
      </c>
      <c r="BP1187" s="1589"/>
      <c r="BQ1187" s="1590">
        <v>45951</v>
      </c>
      <c r="BR1187" s="1591">
        <v>0.82291666666666663</v>
      </c>
      <c r="BS1187" s="280" t="s">
        <v>1798</v>
      </c>
      <c r="BT1187" s="273"/>
      <c r="BU1187" s="1584"/>
      <c r="BV1187" s="1584">
        <v>3</v>
      </c>
      <c r="BW1187" s="1584">
        <v>2</v>
      </c>
      <c r="BX1187" s="1584">
        <v>3</v>
      </c>
      <c r="BY1187" s="1587" t="s">
        <v>1259</v>
      </c>
      <c r="BZ1187" s="1575">
        <v>6.45</v>
      </c>
      <c r="CA1187" s="1587" t="s">
        <v>1338</v>
      </c>
      <c r="CB1187" s="1587" t="s">
        <v>1245</v>
      </c>
      <c r="CC1187" s="1587" t="s">
        <v>6937</v>
      </c>
      <c r="CD1187" s="1441" t="s">
        <v>6938</v>
      </c>
      <c r="CE1187" s="245"/>
      <c r="CF1187" s="245"/>
      <c r="CG1187" s="245"/>
    </row>
    <row r="1188" spans="1:85">
      <c r="A1188" s="265" t="s">
        <v>77</v>
      </c>
      <c r="B1188" s="2" t="s">
        <v>3000</v>
      </c>
      <c r="C1188" s="2" t="s">
        <v>503</v>
      </c>
      <c r="D1188" s="265" t="s">
        <v>6987</v>
      </c>
      <c r="E1188" s="265">
        <v>45959</v>
      </c>
      <c r="F1188" s="266" t="s">
        <v>567</v>
      </c>
      <c r="G1188" s="267">
        <v>40.94</v>
      </c>
      <c r="H1188" s="267"/>
      <c r="I1188" s="267"/>
      <c r="J1188" s="267"/>
      <c r="K1188" s="267"/>
      <c r="L1188" s="268"/>
      <c r="M1188" s="275"/>
      <c r="N1188" s="267"/>
      <c r="O1188" s="285">
        <v>7.92</v>
      </c>
      <c r="P1188" s="275"/>
      <c r="Q1188" s="269">
        <v>1055</v>
      </c>
      <c r="R1188" s="270">
        <v>1.1679999999999999</v>
      </c>
      <c r="S1188" s="270"/>
      <c r="T1188" s="345">
        <v>8.5500000000000007</v>
      </c>
      <c r="U1188" s="267">
        <v>99.9</v>
      </c>
      <c r="V1188" s="268"/>
      <c r="W1188" s="267"/>
      <c r="X1188" s="270"/>
      <c r="Y1188" s="274"/>
      <c r="Z1188" s="290"/>
      <c r="AA1188" s="274"/>
      <c r="AB1188" s="275"/>
      <c r="AC1188" s="274"/>
      <c r="AD1188" s="265"/>
      <c r="AE1188" s="274">
        <v>0</v>
      </c>
      <c r="AF1188" s="274"/>
      <c r="AG1188" s="275"/>
      <c r="AH1188" s="274"/>
      <c r="AI1188" s="274"/>
      <c r="AJ1188" s="275"/>
      <c r="AK1188" s="270"/>
      <c r="AL1188" s="274"/>
      <c r="AM1188" s="275"/>
      <c r="AN1188" s="274"/>
      <c r="AO1188" s="275"/>
      <c r="AP1188" s="274"/>
      <c r="AQ1188" s="277">
        <f t="shared" si="169"/>
        <v>10</v>
      </c>
      <c r="AR1188" s="275" t="s">
        <v>3002</v>
      </c>
      <c r="AS1188" s="275"/>
      <c r="AT1188" s="273" t="s">
        <v>1454</v>
      </c>
      <c r="AU1188" s="272"/>
      <c r="AV1188" s="267"/>
      <c r="AW1188" s="294"/>
      <c r="AX1188" s="273"/>
      <c r="AY1188" s="273"/>
      <c r="AZ1188" s="275"/>
      <c r="BA1188" s="268"/>
      <c r="BB1188" s="268"/>
      <c r="BC1188" s="268"/>
      <c r="BD1188" s="268"/>
      <c r="BE1188" s="267"/>
      <c r="BF1188" s="275"/>
      <c r="BG1188" s="275"/>
      <c r="BH1188" s="275"/>
      <c r="BI1188" s="275"/>
      <c r="BJ1188" s="278">
        <v>45961</v>
      </c>
      <c r="BK1188" s="279">
        <v>45961</v>
      </c>
      <c r="BL1188" s="431" t="s">
        <v>6988</v>
      </c>
      <c r="BM1188" s="272" t="s">
        <v>6989</v>
      </c>
      <c r="BN1188" s="422">
        <v>25</v>
      </c>
      <c r="BO1188" s="422">
        <v>8</v>
      </c>
      <c r="BP1188" s="303"/>
      <c r="BQ1188" s="293">
        <v>45954</v>
      </c>
      <c r="BR1188" s="284" t="s">
        <v>4554</v>
      </c>
      <c r="BS1188" s="280" t="s">
        <v>1798</v>
      </c>
      <c r="BT1188" s="273"/>
      <c r="BU1188" s="273"/>
      <c r="BV1188" s="273">
        <v>3</v>
      </c>
      <c r="BW1188" s="273">
        <v>3</v>
      </c>
      <c r="BX1188" s="273">
        <v>3</v>
      </c>
      <c r="BY1188" s="279" t="s">
        <v>1259</v>
      </c>
      <c r="BZ1188" s="267">
        <v>7.05</v>
      </c>
      <c r="CA1188" s="279" t="s">
        <v>6990</v>
      </c>
      <c r="CB1188" s="279" t="s">
        <v>1245</v>
      </c>
      <c r="CC1188" s="279" t="s">
        <v>6991</v>
      </c>
      <c r="CD1188" s="1414" t="s">
        <v>6992</v>
      </c>
      <c r="CE1188" s="245"/>
      <c r="CF1188" s="245"/>
      <c r="CG1188" s="245"/>
    </row>
    <row r="1189" spans="1:85">
      <c r="A1189" s="265" t="s">
        <v>77</v>
      </c>
      <c r="B1189" s="2" t="s">
        <v>3000</v>
      </c>
      <c r="C1189" s="2" t="s">
        <v>503</v>
      </c>
      <c r="D1189" s="265" t="s">
        <v>7044</v>
      </c>
      <c r="E1189" s="1574">
        <v>45961</v>
      </c>
      <c r="F1189" s="266" t="s">
        <v>567</v>
      </c>
      <c r="G1189" s="1575">
        <v>40.83</v>
      </c>
      <c r="H1189" s="1575"/>
      <c r="I1189" s="1575"/>
      <c r="J1189" s="1575"/>
      <c r="K1189" s="1575"/>
      <c r="L1189" s="1576"/>
      <c r="M1189" s="1577"/>
      <c r="N1189" s="1575"/>
      <c r="O1189" s="285">
        <v>10.01</v>
      </c>
      <c r="P1189" s="1577"/>
      <c r="Q1189" s="1578">
        <v>1600</v>
      </c>
      <c r="R1189" s="1579">
        <v>1.179</v>
      </c>
      <c r="S1189" s="1579"/>
      <c r="T1189" s="1580">
        <v>9.2100000000000009</v>
      </c>
      <c r="U1189" s="1575">
        <v>99.98</v>
      </c>
      <c r="V1189" s="1576"/>
      <c r="W1189" s="1575"/>
      <c r="X1189" s="1579"/>
      <c r="Y1189" s="1581"/>
      <c r="Z1189" s="1582"/>
      <c r="AA1189" s="1581"/>
      <c r="AB1189" s="1577"/>
      <c r="AC1189" s="1581"/>
      <c r="AD1189" s="1574"/>
      <c r="AE1189" s="1581">
        <v>0</v>
      </c>
      <c r="AF1189" s="1581"/>
      <c r="AG1189" s="1577"/>
      <c r="AH1189" s="1581"/>
      <c r="AI1189" s="1581"/>
      <c r="AJ1189" s="1577"/>
      <c r="AK1189" s="1579"/>
      <c r="AL1189" s="1581"/>
      <c r="AM1189" s="1577"/>
      <c r="AN1189" s="1581"/>
      <c r="AO1189" s="1577"/>
      <c r="AP1189" s="1581"/>
      <c r="AQ1189" s="1583">
        <f>MONTH(E1189)</f>
        <v>10</v>
      </c>
      <c r="AR1189" s="275" t="s">
        <v>3002</v>
      </c>
      <c r="AS1189" s="1577"/>
      <c r="AT1189" s="273" t="s">
        <v>1454</v>
      </c>
      <c r="AU1189" s="1585"/>
      <c r="AV1189" s="1575"/>
      <c r="AW1189" s="1586"/>
      <c r="AX1189" s="1584"/>
      <c r="AY1189" s="1584"/>
      <c r="AZ1189" s="1577"/>
      <c r="BA1189" s="268"/>
      <c r="BB1189" s="1576"/>
      <c r="BC1189" s="1576"/>
      <c r="BD1189" s="1576"/>
      <c r="BE1189" s="1575"/>
      <c r="BF1189" s="1577"/>
      <c r="BG1189" s="1577"/>
      <c r="BH1189" s="1577"/>
      <c r="BI1189" s="1577"/>
      <c r="BJ1189" s="1595">
        <v>45961</v>
      </c>
      <c r="BK1189" s="1587">
        <v>45961</v>
      </c>
      <c r="BL1189" s="431" t="s">
        <v>7045</v>
      </c>
      <c r="BM1189" s="272" t="s">
        <v>6989</v>
      </c>
      <c r="BN1189" s="1588">
        <v>26</v>
      </c>
      <c r="BO1189" s="1588">
        <v>8</v>
      </c>
      <c r="BP1189" s="1589"/>
      <c r="BQ1189" s="1590">
        <v>45959</v>
      </c>
      <c r="BR1189" s="1591">
        <v>0.46875</v>
      </c>
      <c r="BS1189" s="280" t="s">
        <v>1798</v>
      </c>
      <c r="BT1189" s="273"/>
      <c r="BU1189" s="1584"/>
      <c r="BV1189" s="1584">
        <v>3</v>
      </c>
      <c r="BW1189" s="1584">
        <v>3</v>
      </c>
      <c r="BX1189" s="1584">
        <v>3</v>
      </c>
      <c r="BY1189" s="1587" t="s">
        <v>1259</v>
      </c>
      <c r="BZ1189" s="1575">
        <v>1.3</v>
      </c>
      <c r="CA1189" s="1587" t="s">
        <v>1338</v>
      </c>
      <c r="CB1189" s="1587" t="s">
        <v>1245</v>
      </c>
      <c r="CC1189" s="1587" t="s">
        <v>1250</v>
      </c>
      <c r="CD1189" s="1414" t="s">
        <v>7046</v>
      </c>
      <c r="CE1189" s="245"/>
      <c r="CF1189" s="245"/>
      <c r="CG1189" s="245"/>
    </row>
    <row r="1190" spans="1:85">
      <c r="A1190" s="265" t="s">
        <v>77</v>
      </c>
      <c r="B1190" s="2" t="s">
        <v>3000</v>
      </c>
      <c r="C1190" s="2" t="s">
        <v>503</v>
      </c>
      <c r="D1190" s="265" t="s">
        <v>7047</v>
      </c>
      <c r="E1190" s="265">
        <v>45961</v>
      </c>
      <c r="F1190" s="266" t="s">
        <v>567</v>
      </c>
      <c r="G1190" s="267">
        <v>40.590000000000003</v>
      </c>
      <c r="H1190" s="267"/>
      <c r="I1190" s="267"/>
      <c r="J1190" s="267"/>
      <c r="K1190" s="267"/>
      <c r="L1190" s="268"/>
      <c r="M1190" s="275"/>
      <c r="N1190" s="267"/>
      <c r="O1190" s="267">
        <v>6.37</v>
      </c>
      <c r="P1190" s="275"/>
      <c r="Q1190" s="269">
        <v>1303</v>
      </c>
      <c r="R1190" s="270">
        <v>1.3959999999999999</v>
      </c>
      <c r="S1190" s="270"/>
      <c r="T1190" s="345">
        <v>9.48</v>
      </c>
      <c r="U1190" s="267">
        <v>99.9</v>
      </c>
      <c r="V1190" s="268"/>
      <c r="W1190" s="267"/>
      <c r="X1190" s="270"/>
      <c r="Y1190" s="274"/>
      <c r="Z1190" s="290"/>
      <c r="AA1190" s="274"/>
      <c r="AB1190" s="275"/>
      <c r="AC1190" s="274"/>
      <c r="AD1190" s="265"/>
      <c r="AE1190" s="274">
        <v>0</v>
      </c>
      <c r="AF1190" s="274"/>
      <c r="AG1190" s="275"/>
      <c r="AH1190" s="274"/>
      <c r="AI1190" s="274"/>
      <c r="AJ1190" s="275"/>
      <c r="AK1190" s="270"/>
      <c r="AL1190" s="274"/>
      <c r="AM1190" s="275"/>
      <c r="AN1190" s="274"/>
      <c r="AO1190" s="275"/>
      <c r="AP1190" s="274"/>
      <c r="AQ1190" s="277">
        <f>MONTH(E1190)</f>
        <v>10</v>
      </c>
      <c r="AR1190" s="275" t="s">
        <v>3002</v>
      </c>
      <c r="AS1190" s="275"/>
      <c r="AT1190" s="273" t="s">
        <v>1454</v>
      </c>
      <c r="AU1190" s="272"/>
      <c r="AV1190" s="267"/>
      <c r="AW1190" s="294"/>
      <c r="AX1190" s="273"/>
      <c r="AY1190" s="273"/>
      <c r="AZ1190" s="275"/>
      <c r="BA1190" s="268"/>
      <c r="BB1190" s="268"/>
      <c r="BC1190" s="268"/>
      <c r="BD1190" s="268"/>
      <c r="BE1190" s="267"/>
      <c r="BF1190" s="275"/>
      <c r="BG1190" s="275"/>
      <c r="BH1190" s="275"/>
      <c r="BI1190" s="275"/>
      <c r="BJ1190" s="278">
        <v>45961</v>
      </c>
      <c r="BK1190" s="279">
        <v>45961</v>
      </c>
      <c r="BL1190" s="431" t="s">
        <v>7048</v>
      </c>
      <c r="BM1190" s="272"/>
      <c r="BN1190" s="422">
        <v>12</v>
      </c>
      <c r="BO1190" s="422">
        <v>8</v>
      </c>
      <c r="BP1190" s="303"/>
      <c r="BQ1190" s="293">
        <v>45961</v>
      </c>
      <c r="BR1190" s="284" t="s">
        <v>7049</v>
      </c>
      <c r="BS1190" s="280" t="s">
        <v>1798</v>
      </c>
      <c r="BT1190" s="273"/>
      <c r="BU1190" s="273"/>
      <c r="BV1190" s="273">
        <v>1</v>
      </c>
      <c r="BW1190" s="273">
        <v>1</v>
      </c>
      <c r="BX1190" s="273">
        <v>3</v>
      </c>
      <c r="BY1190" s="279" t="s">
        <v>1259</v>
      </c>
      <c r="BZ1190" s="267">
        <v>3.15</v>
      </c>
      <c r="CA1190" s="279" t="s">
        <v>7050</v>
      </c>
      <c r="CB1190" s="279" t="s">
        <v>7051</v>
      </c>
      <c r="CC1190" s="279" t="s">
        <v>7052</v>
      </c>
      <c r="CD1190" s="1414" t="s">
        <v>7053</v>
      </c>
      <c r="CE1190" s="245"/>
      <c r="CF1190" s="245"/>
      <c r="CG1190" s="245"/>
    </row>
    <row r="1191" spans="1:85">
      <c r="A1191" s="482" t="s">
        <v>58</v>
      </c>
      <c r="B1191" s="288" t="s">
        <v>726</v>
      </c>
      <c r="C1191" s="288" t="s">
        <v>61</v>
      </c>
      <c r="D1191" s="287" t="s">
        <v>2949</v>
      </c>
      <c r="E1191" s="287">
        <v>45740</v>
      </c>
      <c r="F1191" s="266" t="str">
        <f>IF(_DBcomps[[#This Row],[Lab RTS]]="","No","Yes")</f>
        <v>Yes</v>
      </c>
      <c r="G1191" s="267">
        <v>28.56</v>
      </c>
      <c r="H1191" s="267">
        <v>9.17</v>
      </c>
      <c r="I1191" s="267">
        <v>9.02</v>
      </c>
      <c r="J1191" s="267">
        <v>2.75</v>
      </c>
      <c r="K1191" s="267"/>
      <c r="M1191" s="275"/>
      <c r="N1191" s="267">
        <v>2.94</v>
      </c>
      <c r="O1191" s="267">
        <v>6.7</v>
      </c>
      <c r="P1191" s="275"/>
      <c r="Q1191" s="269">
        <v>1272</v>
      </c>
      <c r="R1191" s="270"/>
      <c r="S1191" s="270">
        <v>10.512</v>
      </c>
      <c r="T1191" s="345">
        <v>5.26</v>
      </c>
      <c r="U1191" s="271">
        <v>99.9</v>
      </c>
      <c r="V1191" s="337"/>
      <c r="W1191" s="271"/>
      <c r="X1191" s="336"/>
      <c r="Y1191" s="339"/>
      <c r="Z1191" s="290"/>
      <c r="AA1191" s="274" t="s">
        <v>1505</v>
      </c>
      <c r="AB1191" s="275"/>
      <c r="AC1191" s="274" t="s">
        <v>1505</v>
      </c>
      <c r="AD1191" s="265"/>
      <c r="AE1191" s="274"/>
      <c r="AF1191" s="274"/>
      <c r="AG1191" s="275"/>
      <c r="AH1191" s="274"/>
      <c r="AI1191" s="274"/>
      <c r="AJ1191" s="275"/>
      <c r="AK1191" s="270"/>
      <c r="AL1191" s="276"/>
      <c r="AM1191" s="275"/>
      <c r="AN1191" s="274"/>
      <c r="AO1191" s="275"/>
      <c r="AP1191" s="274"/>
      <c r="AQ1191" s="277">
        <f t="shared" si="167"/>
        <v>3</v>
      </c>
      <c r="AR1191" s="275"/>
      <c r="AS1191" s="275"/>
      <c r="AT1191" s="273"/>
      <c r="AU1191" s="272"/>
      <c r="AV1191" s="267"/>
      <c r="AW1191" s="294"/>
      <c r="AX1191" s="273"/>
      <c r="AY1191" s="273"/>
      <c r="AZ1191" s="275"/>
      <c r="BA1191" s="268"/>
      <c r="BB1191" s="297"/>
      <c r="BC1191" s="297"/>
      <c r="BD1191" s="297"/>
      <c r="BE1191" s="275"/>
      <c r="BF1191" s="275"/>
      <c r="BG1191" s="275"/>
      <c r="BH1191" s="275"/>
      <c r="BI1191" s="275"/>
      <c r="BJ1191" s="278">
        <v>45744</v>
      </c>
      <c r="BK1191" s="279">
        <v>45744</v>
      </c>
      <c r="BL1191" s="431" t="s">
        <v>2951</v>
      </c>
      <c r="BM1191" s="434"/>
      <c r="BN1191" s="422">
        <v>12</v>
      </c>
      <c r="BO1191" s="422">
        <v>11</v>
      </c>
      <c r="BP1191" s="303"/>
      <c r="BQ1191" s="293">
        <v>45736</v>
      </c>
      <c r="BR1191" s="284" t="s">
        <v>1584</v>
      </c>
      <c r="BS1191" s="280" t="str">
        <f>IF(_DBcomps[[#This Row],[Problem]]="","Yes","No")</f>
        <v>No</v>
      </c>
      <c r="BT1191" s="273"/>
      <c r="BU1191" s="272"/>
      <c r="BV1191" s="272">
        <v>1</v>
      </c>
      <c r="BW1191" s="272">
        <v>1</v>
      </c>
      <c r="BX1191" s="272">
        <v>6</v>
      </c>
      <c r="BY1191" s="282" t="s">
        <v>1259</v>
      </c>
      <c r="BZ1191" s="584">
        <v>71.3</v>
      </c>
      <c r="CA1191" s="279" t="s">
        <v>2953</v>
      </c>
      <c r="CB1191" s="279" t="s">
        <v>1245</v>
      </c>
      <c r="CC1191" s="279" t="s">
        <v>1491</v>
      </c>
      <c r="CD1191" s="1442"/>
      <c r="CE1191" s="245"/>
      <c r="CF1191" s="245"/>
      <c r="CG1191" s="245"/>
    </row>
    <row r="1192" spans="1:85">
      <c r="A1192" s="482" t="s">
        <v>58</v>
      </c>
      <c r="B1192" s="288" t="s">
        <v>726</v>
      </c>
      <c r="C1192" s="288" t="s">
        <v>61</v>
      </c>
      <c r="D1192" s="287" t="s">
        <v>2950</v>
      </c>
      <c r="E1192" s="287">
        <v>45740</v>
      </c>
      <c r="F1192" s="266" t="str">
        <f>IF(_DBcomps[[#This Row],[Lab RTS]]="","No","Yes")</f>
        <v>Yes</v>
      </c>
      <c r="G1192" s="267">
        <v>28.98</v>
      </c>
      <c r="H1192" s="267">
        <v>9.1999999999999993</v>
      </c>
      <c r="I1192" s="267">
        <v>9.17</v>
      </c>
      <c r="J1192" s="267">
        <v>2.76</v>
      </c>
      <c r="K1192" s="267"/>
      <c r="M1192" s="275"/>
      <c r="N1192" s="267">
        <v>2.94</v>
      </c>
      <c r="O1192" s="267">
        <v>6.72</v>
      </c>
      <c r="P1192" s="275"/>
      <c r="Q1192" s="269">
        <v>1284</v>
      </c>
      <c r="R1192" s="270"/>
      <c r="S1192" s="270">
        <v>10.522</v>
      </c>
      <c r="T1192" s="345">
        <v>5.3</v>
      </c>
      <c r="U1192" s="271">
        <v>99.9</v>
      </c>
      <c r="V1192" s="337"/>
      <c r="W1192" s="271"/>
      <c r="X1192" s="336"/>
      <c r="Y1192" s="339"/>
      <c r="Z1192" s="290"/>
      <c r="AA1192" s="274" t="s">
        <v>1505</v>
      </c>
      <c r="AB1192" s="275"/>
      <c r="AC1192" s="274" t="s">
        <v>1505</v>
      </c>
      <c r="AD1192" s="265"/>
      <c r="AE1192" s="274"/>
      <c r="AF1192" s="274"/>
      <c r="AG1192" s="275"/>
      <c r="AH1192" s="274"/>
      <c r="AI1192" s="274"/>
      <c r="AJ1192" s="275"/>
      <c r="AK1192" s="270"/>
      <c r="AL1192" s="276"/>
      <c r="AM1192" s="275"/>
      <c r="AN1192" s="274"/>
      <c r="AO1192" s="275"/>
      <c r="AP1192" s="274"/>
      <c r="AQ1192" s="277">
        <f t="shared" si="167"/>
        <v>3</v>
      </c>
      <c r="AR1192" s="275"/>
      <c r="AS1192" s="275"/>
      <c r="AT1192" s="273"/>
      <c r="AU1192" s="272"/>
      <c r="AV1192" s="267"/>
      <c r="AW1192" s="294"/>
      <c r="AX1192" s="273"/>
      <c r="AY1192" s="273"/>
      <c r="AZ1192" s="275"/>
      <c r="BA1192" s="268"/>
      <c r="BB1192" s="297"/>
      <c r="BC1192" s="297"/>
      <c r="BD1192" s="297"/>
      <c r="BE1192" s="275"/>
      <c r="BF1192" s="275"/>
      <c r="BG1192" s="275"/>
      <c r="BH1192" s="275"/>
      <c r="BI1192" s="275"/>
      <c r="BJ1192" s="278">
        <v>45744</v>
      </c>
      <c r="BK1192" s="279">
        <v>45744</v>
      </c>
      <c r="BL1192" s="431" t="s">
        <v>2952</v>
      </c>
      <c r="BM1192" s="434"/>
      <c r="BN1192" s="422">
        <v>10</v>
      </c>
      <c r="BO1192" s="422">
        <v>11</v>
      </c>
      <c r="BP1192" s="303"/>
      <c r="BQ1192" s="293">
        <v>45736</v>
      </c>
      <c r="BR1192" s="284" t="s">
        <v>1584</v>
      </c>
      <c r="BS1192" s="280" t="str">
        <f>IF(_DBcomps[[#This Row],[Problem]]="","Yes","No")</f>
        <v>No</v>
      </c>
      <c r="BT1192" s="273"/>
      <c r="BU1192" s="272"/>
      <c r="BV1192" s="272">
        <v>1</v>
      </c>
      <c r="BW1192" s="272">
        <v>1</v>
      </c>
      <c r="BX1192" s="272">
        <v>6</v>
      </c>
      <c r="BY1192" s="282" t="s">
        <v>1259</v>
      </c>
      <c r="BZ1192" s="1090">
        <v>16</v>
      </c>
      <c r="CA1192" s="279" t="s">
        <v>2953</v>
      </c>
      <c r="CB1192" s="279" t="s">
        <v>1245</v>
      </c>
      <c r="CC1192" s="279" t="s">
        <v>1491</v>
      </c>
      <c r="CD1192" s="1442"/>
      <c r="CE1192" s="245"/>
      <c r="CF1192" s="245"/>
      <c r="CG1192" s="245"/>
    </row>
    <row r="1193" spans="1:85">
      <c r="A1193" s="482" t="s">
        <v>58</v>
      </c>
      <c r="B1193" s="288" t="s">
        <v>726</v>
      </c>
      <c r="C1193" s="288" t="s">
        <v>61</v>
      </c>
      <c r="D1193" s="287" t="s">
        <v>2928</v>
      </c>
      <c r="E1193" s="287">
        <v>45741</v>
      </c>
      <c r="F1193" s="600" t="str">
        <f>IF(_DBcomps[[#This Row],[Lab RTS]]="","No","Yes")</f>
        <v>Yes</v>
      </c>
      <c r="G1193" s="584">
        <v>29.1</v>
      </c>
      <c r="H1193" s="584">
        <v>9.82</v>
      </c>
      <c r="I1193" s="584">
        <v>9.2899999999999991</v>
      </c>
      <c r="J1193" s="584">
        <v>2.85</v>
      </c>
      <c r="K1193" s="584"/>
      <c r="L1193" s="585"/>
      <c r="M1193" s="586"/>
      <c r="N1193" s="584">
        <v>2.59</v>
      </c>
      <c r="O1193" s="584">
        <v>5.76</v>
      </c>
      <c r="P1193" s="586"/>
      <c r="Q1193" s="587">
        <v>1220</v>
      </c>
      <c r="R1193" s="588"/>
      <c r="S1193" s="588">
        <v>10.336</v>
      </c>
      <c r="T1193" s="271">
        <v>5.0999999999999996</v>
      </c>
      <c r="U1193" s="271">
        <v>99.9</v>
      </c>
      <c r="V1193" s="337"/>
      <c r="W1193" s="271"/>
      <c r="X1193" s="336"/>
      <c r="Y1193" s="339"/>
      <c r="Z1193" s="589"/>
      <c r="AA1193" s="274" t="s">
        <v>1505</v>
      </c>
      <c r="AB1193" s="590"/>
      <c r="AC1193" s="274" t="s">
        <v>1505</v>
      </c>
      <c r="AD1193" s="583"/>
      <c r="AE1193" s="590"/>
      <c r="AF1193" s="590"/>
      <c r="AG1193" s="586"/>
      <c r="AH1193" s="590"/>
      <c r="AI1193" s="590"/>
      <c r="AJ1193" s="586"/>
      <c r="AK1193" s="588"/>
      <c r="AL1193" s="590"/>
      <c r="AM1193" s="586"/>
      <c r="AN1193" s="590"/>
      <c r="AO1193" s="590"/>
      <c r="AP1193" s="590"/>
      <c r="AQ1193" s="591">
        <f t="shared" ref="AQ1193" si="170">MONTH(E1193)</f>
        <v>3</v>
      </c>
      <c r="AR1193" s="586"/>
      <c r="AS1193" s="584"/>
      <c r="AT1193" s="592"/>
      <c r="AU1193" s="593"/>
      <c r="AV1193" s="584"/>
      <c r="AW1193" s="585"/>
      <c r="AX1193" s="592"/>
      <c r="AY1193" s="592"/>
      <c r="AZ1193" s="586"/>
      <c r="BA1193" s="585"/>
      <c r="BB1193" s="585"/>
      <c r="BC1193" s="585"/>
      <c r="BD1193" s="585"/>
      <c r="BE1193" s="584"/>
      <c r="BF1193" s="586"/>
      <c r="BG1193" s="586"/>
      <c r="BH1193" s="586"/>
      <c r="BI1193" s="586"/>
      <c r="BJ1193" s="594">
        <v>45742</v>
      </c>
      <c r="BK1193" s="595">
        <v>45742</v>
      </c>
      <c r="BL1193" s="431" t="s">
        <v>2929</v>
      </c>
      <c r="BM1193" s="593"/>
      <c r="BN1193" s="596">
        <v>9</v>
      </c>
      <c r="BO1193" s="596">
        <v>11</v>
      </c>
      <c r="BP1193" s="597"/>
      <c r="BQ1193" s="598">
        <v>45739</v>
      </c>
      <c r="BR1193" s="284" t="s">
        <v>2930</v>
      </c>
      <c r="BS1193" s="599" t="str">
        <f>IF(_DBcomps[[#This Row],[Problem]]="","Yes","No")</f>
        <v>No</v>
      </c>
      <c r="BT1193" s="273"/>
      <c r="BU1193" s="592"/>
      <c r="BV1193" s="534">
        <v>1</v>
      </c>
      <c r="BW1193" s="534">
        <v>1</v>
      </c>
      <c r="BX1193" s="534">
        <v>6</v>
      </c>
      <c r="BY1193" s="535" t="s">
        <v>1259</v>
      </c>
      <c r="BZ1193" s="584">
        <v>20.399999999999999</v>
      </c>
      <c r="CA1193" s="595" t="s">
        <v>1495</v>
      </c>
      <c r="CB1193" s="535" t="s">
        <v>1245</v>
      </c>
      <c r="CC1193" s="595" t="s">
        <v>1491</v>
      </c>
      <c r="CD1193" s="1443"/>
      <c r="CE1193" s="245"/>
      <c r="CF1193" s="245"/>
      <c r="CG1193" s="245"/>
    </row>
    <row r="1194" spans="1:85">
      <c r="A1194" s="287" t="s">
        <v>58</v>
      </c>
      <c r="B1194" s="288" t="s">
        <v>726</v>
      </c>
      <c r="C1194" s="288" t="s">
        <v>61</v>
      </c>
      <c r="D1194" s="287" t="s">
        <v>2982</v>
      </c>
      <c r="E1194" s="287">
        <v>45744</v>
      </c>
      <c r="F1194" s="600" t="str">
        <f>IF(_DBcomps[[#This Row],[Lab RTS]]="","No","Yes")</f>
        <v>Yes</v>
      </c>
      <c r="G1194" s="584">
        <v>28.45</v>
      </c>
      <c r="H1194" s="584">
        <v>9.7200000000000006</v>
      </c>
      <c r="I1194" s="584">
        <v>9.7899999999999991</v>
      </c>
      <c r="J1194" s="584">
        <v>2.78</v>
      </c>
      <c r="K1194" s="584"/>
      <c r="L1194" s="585"/>
      <c r="M1194" s="586"/>
      <c r="N1194" s="584">
        <v>2.77</v>
      </c>
      <c r="O1194" s="584">
        <v>6.33</v>
      </c>
      <c r="P1194" s="586"/>
      <c r="Q1194" s="587">
        <v>1182</v>
      </c>
      <c r="R1194" s="588"/>
      <c r="S1194" s="588">
        <v>10.316000000000001</v>
      </c>
      <c r="T1194" s="271">
        <v>4.29</v>
      </c>
      <c r="U1194" s="271">
        <v>99.9</v>
      </c>
      <c r="V1194" s="337"/>
      <c r="W1194" s="271"/>
      <c r="X1194" s="336"/>
      <c r="Y1194" s="339"/>
      <c r="Z1194" s="589"/>
      <c r="AA1194" s="274" t="s">
        <v>1505</v>
      </c>
      <c r="AB1194" s="590"/>
      <c r="AC1194" s="274" t="s">
        <v>1505</v>
      </c>
      <c r="AD1194" s="583"/>
      <c r="AE1194" s="590"/>
      <c r="AF1194" s="590"/>
      <c r="AG1194" s="586"/>
      <c r="AH1194" s="590"/>
      <c r="AI1194" s="590"/>
      <c r="AJ1194" s="586"/>
      <c r="AK1194" s="588"/>
      <c r="AL1194" s="590"/>
      <c r="AM1194" s="586"/>
      <c r="AN1194" s="590"/>
      <c r="AO1194" s="590"/>
      <c r="AP1194" s="590"/>
      <c r="AQ1194" s="591">
        <f>MONTH(E1194)</f>
        <v>3</v>
      </c>
      <c r="AR1194" s="586"/>
      <c r="AS1194" s="584"/>
      <c r="AT1194" s="592"/>
      <c r="AU1194" s="593"/>
      <c r="AV1194" s="584"/>
      <c r="AW1194" s="585"/>
      <c r="AX1194" s="592"/>
      <c r="AY1194" s="592"/>
      <c r="AZ1194" s="586"/>
      <c r="BA1194" s="585"/>
      <c r="BB1194" s="585"/>
      <c r="BC1194" s="585"/>
      <c r="BD1194" s="585"/>
      <c r="BE1194" s="584"/>
      <c r="BF1194" s="586"/>
      <c r="BG1194" s="586"/>
      <c r="BH1194" s="586"/>
      <c r="BI1194" s="586"/>
      <c r="BJ1194" s="594">
        <v>45746</v>
      </c>
      <c r="BK1194" s="595">
        <v>45746</v>
      </c>
      <c r="BL1194" s="431" t="s">
        <v>2983</v>
      </c>
      <c r="BM1194" s="593"/>
      <c r="BN1194" s="596">
        <v>13</v>
      </c>
      <c r="BO1194" s="1089">
        <v>11</v>
      </c>
      <c r="BP1194" s="597"/>
      <c r="BQ1194" s="598">
        <v>45743</v>
      </c>
      <c r="BR1194" s="284" t="s">
        <v>2984</v>
      </c>
      <c r="BS1194" s="599" t="str">
        <f>IF(_DBcomps[[#This Row],[Problem]]="","Yes","No")</f>
        <v>No</v>
      </c>
      <c r="BT1194" s="273"/>
      <c r="BU1194" s="592"/>
      <c r="BV1194" s="534">
        <v>1</v>
      </c>
      <c r="BW1194" s="534">
        <v>1</v>
      </c>
      <c r="BX1194" s="534">
        <v>6</v>
      </c>
      <c r="BY1194" s="535" t="s">
        <v>1259</v>
      </c>
      <c r="BZ1194" s="271">
        <v>32.29</v>
      </c>
      <c r="CA1194" s="595" t="s">
        <v>2953</v>
      </c>
      <c r="CB1194" s="535" t="s">
        <v>1245</v>
      </c>
      <c r="CC1194" s="595" t="s">
        <v>1491</v>
      </c>
      <c r="CD1194" s="1443"/>
      <c r="CE1194" s="245"/>
      <c r="CF1194" s="245"/>
      <c r="CG1194" s="245"/>
    </row>
    <row r="1195" spans="1:85">
      <c r="A1195" s="287" t="s">
        <v>58</v>
      </c>
      <c r="B1195" s="288" t="s">
        <v>726</v>
      </c>
      <c r="C1195" s="288" t="s">
        <v>61</v>
      </c>
      <c r="D1195" s="287" t="s">
        <v>3020</v>
      </c>
      <c r="E1195" s="287">
        <v>45747</v>
      </c>
      <c r="F1195" s="600" t="str">
        <f>IF(_DBcomps[[#This Row],[Lab RTS]]="","No","Yes")</f>
        <v>Yes</v>
      </c>
      <c r="G1195" s="584">
        <v>28.24</v>
      </c>
      <c r="H1195" s="584">
        <v>9.4600000000000009</v>
      </c>
      <c r="I1195" s="584">
        <v>9.4600000000000009</v>
      </c>
      <c r="J1195" s="584">
        <v>2.93</v>
      </c>
      <c r="K1195" s="584"/>
      <c r="L1195" s="585"/>
      <c r="M1195" s="586"/>
      <c r="N1195" s="584">
        <v>3.01</v>
      </c>
      <c r="O1195" s="584">
        <v>6.98</v>
      </c>
      <c r="P1195" s="586"/>
      <c r="Q1195" s="587">
        <v>1090</v>
      </c>
      <c r="R1195" s="588"/>
      <c r="S1195" s="588">
        <v>10.523</v>
      </c>
      <c r="T1195" s="271">
        <v>5.01</v>
      </c>
      <c r="U1195" s="271">
        <v>99.9</v>
      </c>
      <c r="V1195" s="337"/>
      <c r="W1195" s="271"/>
      <c r="X1195" s="336"/>
      <c r="Y1195" s="339"/>
      <c r="Z1195" s="589"/>
      <c r="AA1195" s="274" t="s">
        <v>1505</v>
      </c>
      <c r="AB1195" s="590"/>
      <c r="AC1195" s="274" t="s">
        <v>1505</v>
      </c>
      <c r="AD1195" s="583"/>
      <c r="AE1195" s="590"/>
      <c r="AF1195" s="590"/>
      <c r="AG1195" s="586"/>
      <c r="AH1195" s="590"/>
      <c r="AI1195" s="590"/>
      <c r="AJ1195" s="586"/>
      <c r="AK1195" s="588"/>
      <c r="AL1195" s="590"/>
      <c r="AM1195" s="586"/>
      <c r="AN1195" s="590"/>
      <c r="AO1195" s="590"/>
      <c r="AP1195" s="590"/>
      <c r="AQ1195" s="591">
        <f>MONTH(E1195)</f>
        <v>3</v>
      </c>
      <c r="AR1195" s="586"/>
      <c r="AS1195" s="584"/>
      <c r="AT1195" s="592"/>
      <c r="AU1195" s="593"/>
      <c r="AV1195" s="584"/>
      <c r="AW1195" s="585"/>
      <c r="AX1195" s="592"/>
      <c r="AY1195" s="592"/>
      <c r="AZ1195" s="586"/>
      <c r="BA1195" s="585"/>
      <c r="BB1195" s="585"/>
      <c r="BC1195" s="585"/>
      <c r="BD1195" s="585"/>
      <c r="BE1195" s="584"/>
      <c r="BF1195" s="586"/>
      <c r="BG1195" s="586"/>
      <c r="BH1195" s="586"/>
      <c r="BI1195" s="586"/>
      <c r="BJ1195" s="594">
        <v>45747</v>
      </c>
      <c r="BK1195" s="595">
        <v>45747</v>
      </c>
      <c r="BL1195" s="431" t="s">
        <v>3021</v>
      </c>
      <c r="BM1195" s="593"/>
      <c r="BN1195" s="596">
        <v>9</v>
      </c>
      <c r="BO1195" s="1089">
        <v>11</v>
      </c>
      <c r="BP1195" s="597"/>
      <c r="BQ1195" s="598">
        <v>45745</v>
      </c>
      <c r="BR1195" s="284" t="s">
        <v>3022</v>
      </c>
      <c r="BS1195" s="599" t="str">
        <f>IF(_DBcomps[[#This Row],[Problem]]="","Yes","No")</f>
        <v>No</v>
      </c>
      <c r="BT1195" s="273"/>
      <c r="BU1195" s="592"/>
      <c r="BV1195" s="534">
        <v>1</v>
      </c>
      <c r="BW1195" s="534">
        <v>1</v>
      </c>
      <c r="BX1195" s="534">
        <v>6</v>
      </c>
      <c r="BY1195" s="535" t="s">
        <v>1259</v>
      </c>
      <c r="BZ1195" s="271">
        <v>11.31</v>
      </c>
      <c r="CA1195" s="595" t="s">
        <v>2953</v>
      </c>
      <c r="CB1195" s="535" t="s">
        <v>1245</v>
      </c>
      <c r="CC1195" s="595" t="s">
        <v>1491</v>
      </c>
      <c r="CD1195" s="1443"/>
      <c r="CE1195" s="245"/>
      <c r="CF1195" s="245"/>
      <c r="CG1195" s="245"/>
    </row>
    <row r="1196" spans="1:85">
      <c r="A1196" s="287" t="s">
        <v>77</v>
      </c>
      <c r="B1196" s="288" t="s">
        <v>1574</v>
      </c>
      <c r="C1196" s="288" t="s">
        <v>436</v>
      </c>
      <c r="D1196" s="287" t="s">
        <v>1575</v>
      </c>
      <c r="E1196" s="287">
        <v>44798</v>
      </c>
      <c r="F1196" s="266" t="s">
        <v>567</v>
      </c>
      <c r="G1196" s="267">
        <v>58.26</v>
      </c>
      <c r="H1196" s="267"/>
      <c r="I1196" s="267"/>
      <c r="J1196" s="267"/>
      <c r="K1196" s="267"/>
      <c r="L1196" s="268"/>
      <c r="M1196" s="275"/>
      <c r="N1196" s="267"/>
      <c r="O1196" s="267"/>
      <c r="P1196" s="275"/>
      <c r="Q1196" s="269"/>
      <c r="R1196" s="270">
        <v>1.127</v>
      </c>
      <c r="S1196" s="270"/>
      <c r="T1196" s="271">
        <v>3.3</v>
      </c>
      <c r="U1196" s="271"/>
      <c r="V1196" s="337"/>
      <c r="W1196" s="271"/>
      <c r="X1196" s="336"/>
      <c r="Y1196" s="339"/>
      <c r="Z1196" s="290"/>
      <c r="AA1196" s="274"/>
      <c r="AB1196" s="274"/>
      <c r="AC1196" s="274"/>
      <c r="AD1196" s="265"/>
      <c r="AE1196" s="274"/>
      <c r="AF1196" s="274"/>
      <c r="AG1196" s="275"/>
      <c r="AH1196" s="274"/>
      <c r="AI1196" s="274"/>
      <c r="AJ1196" s="275"/>
      <c r="AK1196" s="270"/>
      <c r="AL1196" s="274"/>
      <c r="AM1196" s="275"/>
      <c r="AN1196" s="274"/>
      <c r="AO1196" s="274"/>
      <c r="AP1196" s="274"/>
      <c r="AQ1196" s="277">
        <f t="shared" ref="AQ1196" si="171">MONTH(E1196)</f>
        <v>8</v>
      </c>
      <c r="AR1196" s="275" t="s">
        <v>1576</v>
      </c>
      <c r="AS1196" s="267"/>
      <c r="AT1196" s="273"/>
      <c r="AU1196" s="272"/>
      <c r="AV1196" s="267"/>
      <c r="AW1196" s="268"/>
      <c r="AX1196" s="273"/>
      <c r="AY1196" s="273">
        <v>8</v>
      </c>
      <c r="AZ1196" s="275"/>
      <c r="BA1196" s="268"/>
      <c r="BB1196" s="268"/>
      <c r="BC1196" s="268"/>
      <c r="BD1196" s="268"/>
      <c r="BE1196" s="267" t="s">
        <v>1577</v>
      </c>
      <c r="BF1196" s="275"/>
      <c r="BG1196" s="275"/>
      <c r="BH1196" s="275"/>
      <c r="BI1196" s="275"/>
      <c r="BJ1196" s="278">
        <v>44799</v>
      </c>
      <c r="BK1196" s="279">
        <v>44799</v>
      </c>
      <c r="BL1196" s="431" t="s">
        <v>1578</v>
      </c>
      <c r="BM1196" s="272"/>
      <c r="BN1196" s="422">
        <v>9</v>
      </c>
      <c r="BO1196" s="422">
        <v>6</v>
      </c>
      <c r="BP1196" s="303"/>
      <c r="BQ1196" s="293">
        <v>44798</v>
      </c>
      <c r="BR1196" s="284" t="s">
        <v>1566</v>
      </c>
      <c r="BS1196" s="280" t="str">
        <f>IF(_DBcomps[[#This Row],[Problem]]="","Yes","No")</f>
        <v>No</v>
      </c>
      <c r="BT1196" s="273"/>
      <c r="BU1196" s="273"/>
      <c r="BV1196" s="351">
        <v>1</v>
      </c>
      <c r="BW1196" s="351">
        <v>1</v>
      </c>
      <c r="BX1196" s="351" t="s">
        <v>1528</v>
      </c>
      <c r="BY1196" s="352" t="s">
        <v>1276</v>
      </c>
      <c r="BZ1196" s="267"/>
      <c r="CA1196" s="352" t="s">
        <v>1342</v>
      </c>
      <c r="CB1196" s="352" t="s">
        <v>1447</v>
      </c>
      <c r="CC1196" s="352" t="s">
        <v>1378</v>
      </c>
      <c r="CD1196" s="1422" t="s">
        <v>1583</v>
      </c>
      <c r="CE1196" s="245"/>
      <c r="CF1196" s="245"/>
      <c r="CG1196" s="245"/>
    </row>
    <row r="1197" spans="1:85">
      <c r="A1197" s="265" t="s">
        <v>58</v>
      </c>
      <c r="B1197" s="2" t="s">
        <v>110</v>
      </c>
      <c r="C1197" s="2" t="s">
        <v>61</v>
      </c>
      <c r="D1197" s="265" t="s">
        <v>1959</v>
      </c>
      <c r="E1197" s="265">
        <v>45687</v>
      </c>
      <c r="F1197" s="266" t="str">
        <f>IF(_DBcomps[[#This Row],[Lab RTS]]="","No","Yes")</f>
        <v>Yes</v>
      </c>
      <c r="G1197" s="267">
        <v>21.93</v>
      </c>
      <c r="H1197" s="267"/>
      <c r="I1197" s="267"/>
      <c r="J1197" s="267"/>
      <c r="K1197" s="267"/>
      <c r="L1197" s="268"/>
      <c r="M1197" s="275"/>
      <c r="N1197" s="267"/>
      <c r="O1197" s="267"/>
      <c r="P1197" s="275"/>
      <c r="Q1197" s="269"/>
      <c r="R1197" s="270"/>
      <c r="S1197" s="270">
        <v>9.2210000000000001</v>
      </c>
      <c r="T1197" s="345"/>
      <c r="U1197" s="271"/>
      <c r="V1197" s="337"/>
      <c r="W1197" s="271"/>
      <c r="X1197" s="336"/>
      <c r="Y1197" s="339"/>
      <c r="Z1197" s="290"/>
      <c r="AA1197" s="274"/>
      <c r="AB1197" s="275"/>
      <c r="AC1197" s="274"/>
      <c r="AD1197" s="265"/>
      <c r="AE1197" s="274"/>
      <c r="AF1197" s="274"/>
      <c r="AG1197" s="275"/>
      <c r="AH1197" s="274"/>
      <c r="AI1197" s="274"/>
      <c r="AJ1197" s="275"/>
      <c r="AK1197" s="270"/>
      <c r="AL1197" s="274"/>
      <c r="AM1197" s="275"/>
      <c r="AN1197" s="274"/>
      <c r="AO1197" s="275"/>
      <c r="AP1197" s="274"/>
      <c r="AQ1197" s="277">
        <f t="shared" ref="AQ1197" si="172">MONTH(E1197)</f>
        <v>1</v>
      </c>
      <c r="AR1197" s="275"/>
      <c r="AS1197" s="275"/>
      <c r="AT1197" s="273"/>
      <c r="AU1197" s="272"/>
      <c r="AV1197" s="267"/>
      <c r="AW1197" s="268"/>
      <c r="AX1197" s="273"/>
      <c r="AY1197" s="273"/>
      <c r="AZ1197" s="275"/>
      <c r="BA1197" s="268"/>
      <c r="BB1197" s="275"/>
      <c r="BC1197" s="275"/>
      <c r="BD1197" s="275"/>
      <c r="BE1197" s="267"/>
      <c r="BF1197" s="275"/>
      <c r="BG1197" s="275"/>
      <c r="BH1197" s="275"/>
      <c r="BI1197" s="275"/>
      <c r="BJ1197" s="278">
        <v>45687</v>
      </c>
      <c r="BK1197" s="279">
        <v>45687</v>
      </c>
      <c r="BL1197" s="431" t="s">
        <v>1960</v>
      </c>
      <c r="BM1197" s="272"/>
      <c r="BN1197" s="422">
        <v>2</v>
      </c>
      <c r="BO1197" s="422">
        <v>2</v>
      </c>
      <c r="BP1197" s="303"/>
      <c r="BQ1197" s="293">
        <v>45682</v>
      </c>
      <c r="BR1197" s="284" t="s">
        <v>1961</v>
      </c>
      <c r="BS1197" s="280" t="str">
        <f>IF(_DBcomps[[#This Row],[Problem]]="","Yes","No")</f>
        <v>Yes</v>
      </c>
      <c r="BT1197" s="273"/>
      <c r="BU1197" s="273"/>
      <c r="BV1197" s="273">
        <v>1</v>
      </c>
      <c r="BW1197" s="273"/>
      <c r="BX1197" s="273">
        <v>9</v>
      </c>
      <c r="BY1197" s="279" t="s">
        <v>1276</v>
      </c>
      <c r="BZ1197" s="267"/>
      <c r="CA1197" s="279"/>
      <c r="CB1197" s="279"/>
      <c r="CC1197" s="279"/>
      <c r="CD1197" s="1283"/>
      <c r="CE1197" s="245"/>
      <c r="CF1197" s="245"/>
      <c r="CG1197" s="245"/>
    </row>
    <row r="1198" spans="1:85">
      <c r="A1198" s="265" t="s">
        <v>58</v>
      </c>
      <c r="B1198" s="2" t="s">
        <v>110</v>
      </c>
      <c r="C1198" s="2" t="s">
        <v>61</v>
      </c>
      <c r="D1198" s="265" t="s">
        <v>2038</v>
      </c>
      <c r="E1198" s="265">
        <v>45691</v>
      </c>
      <c r="F1198" s="266" t="str">
        <f>IF(_DBcomps[[#This Row],[Lab RTS]]="","No","Yes")</f>
        <v>Yes</v>
      </c>
      <c r="G1198" s="267">
        <v>21.44</v>
      </c>
      <c r="H1198" s="267"/>
      <c r="I1198" s="267"/>
      <c r="J1198" s="267"/>
      <c r="K1198" s="267"/>
      <c r="L1198" s="268"/>
      <c r="M1198" s="275"/>
      <c r="N1198" s="267"/>
      <c r="O1198" s="267"/>
      <c r="P1198" s="275"/>
      <c r="Q1198" s="269"/>
      <c r="R1198" s="270"/>
      <c r="S1198" s="270">
        <v>9.2189999999999994</v>
      </c>
      <c r="T1198" s="345"/>
      <c r="U1198" s="267"/>
      <c r="V1198" s="268"/>
      <c r="W1198" s="267"/>
      <c r="X1198" s="270"/>
      <c r="Y1198" s="274"/>
      <c r="Z1198" s="290"/>
      <c r="AA1198" s="274"/>
      <c r="AB1198" s="275"/>
      <c r="AC1198" s="274"/>
      <c r="AD1198" s="265"/>
      <c r="AE1198" s="274"/>
      <c r="AF1198" s="274"/>
      <c r="AG1198" s="275"/>
      <c r="AH1198" s="274"/>
      <c r="AI1198" s="274"/>
      <c r="AJ1198" s="275"/>
      <c r="AK1198" s="270"/>
      <c r="AL1198" s="274"/>
      <c r="AM1198" s="275"/>
      <c r="AN1198" s="274"/>
      <c r="AO1198" s="275"/>
      <c r="AP1198" s="274"/>
      <c r="AQ1198" s="277">
        <f t="shared" ref="AQ1198:AQ1220" si="173">MONTH(E1198)</f>
        <v>2</v>
      </c>
      <c r="AR1198" s="275"/>
      <c r="AS1198" s="275"/>
      <c r="AT1198" s="273"/>
      <c r="AU1198" s="272"/>
      <c r="AV1198" s="267"/>
      <c r="AW1198" s="268"/>
      <c r="AX1198" s="273"/>
      <c r="AY1198" s="273"/>
      <c r="AZ1198" s="275"/>
      <c r="BA1198" s="268"/>
      <c r="BB1198" s="268"/>
      <c r="BC1198" s="268"/>
      <c r="BD1198" s="268"/>
      <c r="BE1198" s="267"/>
      <c r="BF1198" s="275"/>
      <c r="BG1198" s="275"/>
      <c r="BH1198" s="275"/>
      <c r="BI1198" s="275"/>
      <c r="BJ1198" s="278">
        <v>45693</v>
      </c>
      <c r="BK1198" s="279">
        <v>45693</v>
      </c>
      <c r="BL1198" s="431" t="s">
        <v>2039</v>
      </c>
      <c r="BM1198" s="272"/>
      <c r="BN1198" s="422">
        <v>2</v>
      </c>
      <c r="BO1198" s="422">
        <v>2</v>
      </c>
      <c r="BP1198" s="303"/>
      <c r="BQ1198" s="293">
        <v>45685</v>
      </c>
      <c r="BR1198" s="284" t="s">
        <v>2040</v>
      </c>
      <c r="BS1198" s="280" t="str">
        <f>IF(_DBcomps[[#This Row],[Problem]]="","Yes","No")</f>
        <v>Yes</v>
      </c>
      <c r="BT1198" s="273"/>
      <c r="BU1198" s="273"/>
      <c r="BV1198" s="273">
        <v>1</v>
      </c>
      <c r="BW1198" s="273"/>
      <c r="BX1198" s="273">
        <v>9</v>
      </c>
      <c r="BY1198" s="279" t="s">
        <v>1276</v>
      </c>
      <c r="BZ1198" s="267"/>
      <c r="CA1198" s="279"/>
      <c r="CB1198" s="279"/>
      <c r="CC1198" s="279"/>
      <c r="CD1198" s="1283"/>
      <c r="CE1198" s="245"/>
      <c r="CF1198" s="245"/>
      <c r="CG1198" s="245"/>
    </row>
    <row r="1199" spans="1:85">
      <c r="A1199" s="265" t="s">
        <v>58</v>
      </c>
      <c r="B1199" s="2" t="s">
        <v>110</v>
      </c>
      <c r="C1199" s="2" t="s">
        <v>61</v>
      </c>
      <c r="D1199" s="265" t="s">
        <v>6184</v>
      </c>
      <c r="E1199" s="265">
        <v>45913</v>
      </c>
      <c r="F1199" s="266" t="str">
        <f>IF(_DBcomps[[#This Row],[Lab RTS]]="","No","Yes")</f>
        <v>Yes</v>
      </c>
      <c r="G1199" s="267">
        <v>21.96</v>
      </c>
      <c r="H1199" s="267"/>
      <c r="I1199" s="267"/>
      <c r="J1199" s="267"/>
      <c r="K1199" s="267"/>
      <c r="L1199" s="268"/>
      <c r="M1199" s="275"/>
      <c r="N1199" s="267"/>
      <c r="O1199" s="267"/>
      <c r="P1199" s="275"/>
      <c r="Q1199" s="269"/>
      <c r="R1199" s="270"/>
      <c r="S1199" s="270">
        <v>9.2270000000000003</v>
      </c>
      <c r="T1199" s="345"/>
      <c r="U1199" s="267"/>
      <c r="V1199" s="268"/>
      <c r="W1199" s="267"/>
      <c r="X1199" s="270"/>
      <c r="Y1199" s="274"/>
      <c r="Z1199" s="290"/>
      <c r="AA1199" s="274"/>
      <c r="AB1199" s="275"/>
      <c r="AC1199" s="274"/>
      <c r="AD1199" s="265"/>
      <c r="AE1199" s="274"/>
      <c r="AF1199" s="274"/>
      <c r="AG1199" s="275"/>
      <c r="AH1199" s="274"/>
      <c r="AI1199" s="274"/>
      <c r="AJ1199" s="275"/>
      <c r="AK1199" s="270"/>
      <c r="AL1199" s="274"/>
      <c r="AM1199" s="275"/>
      <c r="AN1199" s="274"/>
      <c r="AO1199" s="275"/>
      <c r="AP1199" s="274"/>
      <c r="AQ1199" s="277">
        <f>MONTH(E1199)</f>
        <v>9</v>
      </c>
      <c r="AR1199" s="275"/>
      <c r="AS1199" s="275"/>
      <c r="AT1199" s="273"/>
      <c r="AU1199" s="272"/>
      <c r="AV1199" s="267"/>
      <c r="AW1199" s="268"/>
      <c r="AX1199" s="273"/>
      <c r="AY1199" s="273"/>
      <c r="AZ1199" s="275"/>
      <c r="BA1199" s="268"/>
      <c r="BB1199" s="268"/>
      <c r="BC1199" s="268"/>
      <c r="BD1199" s="268"/>
      <c r="BE1199" s="267"/>
      <c r="BF1199" s="275"/>
      <c r="BG1199" s="275"/>
      <c r="BH1199" s="275"/>
      <c r="BI1199" s="275"/>
      <c r="BJ1199" s="278">
        <v>45918</v>
      </c>
      <c r="BK1199" s="279">
        <v>45918</v>
      </c>
      <c r="BL1199" s="431" t="s">
        <v>6185</v>
      </c>
      <c r="BM1199" s="272"/>
      <c r="BN1199" s="422">
        <v>2</v>
      </c>
      <c r="BO1199" s="422">
        <v>2</v>
      </c>
      <c r="BP1199" s="303"/>
      <c r="BQ1199" s="293">
        <v>45909</v>
      </c>
      <c r="BR1199" s="284" t="s">
        <v>6186</v>
      </c>
      <c r="BS1199" s="280" t="str">
        <f>IF(_DBcomps[[#This Row],[Problem]]="","Yes","No")</f>
        <v>Yes</v>
      </c>
      <c r="BT1199" s="273"/>
      <c r="BU1199" s="273"/>
      <c r="BV1199" s="273">
        <v>1</v>
      </c>
      <c r="BW1199" s="273"/>
      <c r="BX1199" s="273">
        <v>9</v>
      </c>
      <c r="BY1199" s="279" t="s">
        <v>1276</v>
      </c>
      <c r="BZ1199" s="267"/>
      <c r="CA1199" s="279"/>
      <c r="CB1199" s="279"/>
      <c r="CC1199" s="279"/>
      <c r="CD1199" s="1283"/>
      <c r="CE1199" s="245"/>
      <c r="CF1199" s="245"/>
      <c r="CG1199" s="245"/>
    </row>
    <row r="1200" spans="1:85">
      <c r="A1200" s="265" t="s">
        <v>58</v>
      </c>
      <c r="B1200" s="2" t="s">
        <v>110</v>
      </c>
      <c r="C1200" s="2" t="s">
        <v>61</v>
      </c>
      <c r="D1200" s="265" t="s">
        <v>6187</v>
      </c>
      <c r="E1200" s="265">
        <v>45917</v>
      </c>
      <c r="F1200" s="266" t="str">
        <f>IF(_DBcomps[[#This Row],[Lab RTS]]="","No","Yes")</f>
        <v>Yes</v>
      </c>
      <c r="G1200" s="267">
        <v>22.22</v>
      </c>
      <c r="H1200" s="267"/>
      <c r="I1200" s="267"/>
      <c r="J1200" s="267"/>
      <c r="K1200" s="267"/>
      <c r="L1200" s="268"/>
      <c r="M1200" s="275"/>
      <c r="N1200" s="267"/>
      <c r="O1200" s="267"/>
      <c r="P1200" s="275"/>
      <c r="Q1200" s="269"/>
      <c r="R1200" s="270"/>
      <c r="S1200" s="270">
        <v>9.2439999999999998</v>
      </c>
      <c r="T1200" s="345"/>
      <c r="U1200" s="267"/>
      <c r="V1200" s="268"/>
      <c r="W1200" s="267"/>
      <c r="X1200" s="270"/>
      <c r="Y1200" s="274"/>
      <c r="Z1200" s="290"/>
      <c r="AA1200" s="274"/>
      <c r="AB1200" s="275"/>
      <c r="AC1200" s="274"/>
      <c r="AD1200" s="265"/>
      <c r="AE1200" s="274"/>
      <c r="AF1200" s="274"/>
      <c r="AG1200" s="275"/>
      <c r="AH1200" s="274"/>
      <c r="AI1200" s="274"/>
      <c r="AJ1200" s="275"/>
      <c r="AK1200" s="270"/>
      <c r="AL1200" s="274"/>
      <c r="AM1200" s="275"/>
      <c r="AN1200" s="274"/>
      <c r="AO1200" s="275"/>
      <c r="AP1200" s="274"/>
      <c r="AQ1200" s="277">
        <f>MONTH(E1200)</f>
        <v>9</v>
      </c>
      <c r="AR1200" s="275"/>
      <c r="AS1200" s="275"/>
      <c r="AT1200" s="273"/>
      <c r="AU1200" s="272"/>
      <c r="AV1200" s="267"/>
      <c r="AW1200" s="268"/>
      <c r="AX1200" s="273"/>
      <c r="AY1200" s="273"/>
      <c r="AZ1200" s="275"/>
      <c r="BA1200" s="268"/>
      <c r="BB1200" s="268"/>
      <c r="BC1200" s="268"/>
      <c r="BD1200" s="268"/>
      <c r="BE1200" s="267"/>
      <c r="BF1200" s="275"/>
      <c r="BG1200" s="275"/>
      <c r="BH1200" s="275"/>
      <c r="BI1200" s="275"/>
      <c r="BJ1200" s="278">
        <v>45918</v>
      </c>
      <c r="BK1200" s="279">
        <v>45918</v>
      </c>
      <c r="BL1200" s="431" t="s">
        <v>6188</v>
      </c>
      <c r="BM1200" s="272"/>
      <c r="BN1200" s="422">
        <v>2</v>
      </c>
      <c r="BO1200" s="422">
        <v>2</v>
      </c>
      <c r="BP1200" s="303"/>
      <c r="BQ1200" s="293">
        <v>45909</v>
      </c>
      <c r="BR1200" s="284" t="s">
        <v>6189</v>
      </c>
      <c r="BS1200" s="280" t="str">
        <f>IF(_DBcomps[[#This Row],[Problem]]="","Yes","No")</f>
        <v>Yes</v>
      </c>
      <c r="BT1200" s="273"/>
      <c r="BU1200" s="273"/>
      <c r="BV1200" s="273">
        <v>1</v>
      </c>
      <c r="BW1200" s="273"/>
      <c r="BX1200" s="273">
        <v>9</v>
      </c>
      <c r="BY1200" s="279" t="s">
        <v>1276</v>
      </c>
      <c r="BZ1200" s="267"/>
      <c r="CA1200" s="279"/>
      <c r="CB1200" s="279"/>
      <c r="CC1200" s="279"/>
      <c r="CD1200" s="1283"/>
      <c r="CE1200" s="245"/>
      <c r="CF1200" s="245"/>
      <c r="CG1200" s="245"/>
    </row>
    <row r="1201" spans="1:85">
      <c r="A1201" s="265" t="s">
        <v>58</v>
      </c>
      <c r="B1201" s="2" t="s">
        <v>110</v>
      </c>
      <c r="C1201" s="2" t="s">
        <v>61</v>
      </c>
      <c r="D1201" s="265" t="s">
        <v>6261</v>
      </c>
      <c r="E1201" s="265">
        <v>45922</v>
      </c>
      <c r="F1201" s="266" t="str">
        <f>IF(_DBcomps[[#This Row],[Lab RTS]]="","No","Yes")</f>
        <v>Yes</v>
      </c>
      <c r="G1201" s="267">
        <v>21.73</v>
      </c>
      <c r="H1201" s="267"/>
      <c r="I1201" s="267"/>
      <c r="J1201" s="267"/>
      <c r="K1201" s="267"/>
      <c r="L1201" s="268"/>
      <c r="M1201" s="275"/>
      <c r="N1201" s="267"/>
      <c r="O1201" s="267"/>
      <c r="P1201" s="275"/>
      <c r="Q1201" s="269"/>
      <c r="R1201" s="270"/>
      <c r="S1201" s="270">
        <v>9.1950000000000003</v>
      </c>
      <c r="T1201" s="345"/>
      <c r="U1201" s="267"/>
      <c r="V1201" s="268"/>
      <c r="W1201" s="267"/>
      <c r="X1201" s="270"/>
      <c r="Y1201" s="274"/>
      <c r="Z1201" s="290"/>
      <c r="AA1201" s="274"/>
      <c r="AB1201" s="275"/>
      <c r="AC1201" s="274"/>
      <c r="AD1201" s="265"/>
      <c r="AE1201" s="274"/>
      <c r="AF1201" s="274"/>
      <c r="AG1201" s="275"/>
      <c r="AH1201" s="274"/>
      <c r="AI1201" s="274"/>
      <c r="AJ1201" s="275"/>
      <c r="AK1201" s="270"/>
      <c r="AL1201" s="274"/>
      <c r="AM1201" s="275"/>
      <c r="AN1201" s="274"/>
      <c r="AO1201" s="275"/>
      <c r="AP1201" s="274"/>
      <c r="AQ1201" s="277">
        <f>MONTH(E1201)</f>
        <v>9</v>
      </c>
      <c r="AR1201" s="275"/>
      <c r="AS1201" s="275"/>
      <c r="AT1201" s="273"/>
      <c r="AU1201" s="272"/>
      <c r="AV1201" s="267"/>
      <c r="AW1201" s="268"/>
      <c r="AX1201" s="273"/>
      <c r="AY1201" s="273"/>
      <c r="AZ1201" s="275"/>
      <c r="BA1201" s="268"/>
      <c r="BB1201" s="268"/>
      <c r="BC1201" s="268"/>
      <c r="BD1201" s="268"/>
      <c r="BE1201" s="267"/>
      <c r="BF1201" s="275"/>
      <c r="BG1201" s="275"/>
      <c r="BH1201" s="275"/>
      <c r="BI1201" s="275"/>
      <c r="BJ1201" s="278">
        <v>45922</v>
      </c>
      <c r="BK1201" s="279">
        <v>45922</v>
      </c>
      <c r="BL1201" s="431" t="s">
        <v>6262</v>
      </c>
      <c r="BM1201" s="272"/>
      <c r="BN1201" s="422">
        <v>2</v>
      </c>
      <c r="BO1201" s="422">
        <v>2</v>
      </c>
      <c r="BP1201" s="303"/>
      <c r="BQ1201" s="293">
        <v>45915</v>
      </c>
      <c r="BR1201" s="284" t="s">
        <v>1279</v>
      </c>
      <c r="BS1201" s="280" t="str">
        <f>IF(_DBcomps[[#This Row],[Problem]]="","Yes","No")</f>
        <v>Yes</v>
      </c>
      <c r="BT1201" s="273"/>
      <c r="BU1201" s="273"/>
      <c r="BV1201" s="273">
        <v>1</v>
      </c>
      <c r="BW1201" s="273"/>
      <c r="BX1201" s="273">
        <v>9</v>
      </c>
      <c r="BY1201" s="279" t="s">
        <v>1276</v>
      </c>
      <c r="BZ1201" s="267"/>
      <c r="CA1201" s="279"/>
      <c r="CB1201" s="279"/>
      <c r="CC1201" s="279"/>
      <c r="CD1201" s="1283"/>
      <c r="CE1201" s="245"/>
      <c r="CF1201" s="245"/>
      <c r="CG1201" s="245"/>
    </row>
    <row r="1202" spans="1:85">
      <c r="A1202" s="265" t="s">
        <v>58</v>
      </c>
      <c r="B1202" s="2" t="s">
        <v>110</v>
      </c>
      <c r="C1202" s="2" t="s">
        <v>158</v>
      </c>
      <c r="D1202" s="265" t="s">
        <v>1870</v>
      </c>
      <c r="E1202" s="265">
        <v>45682</v>
      </c>
      <c r="F1202" s="266" t="str">
        <f>IF(_DBcomps[[#This Row],[Lab RTS]]="","No","Yes")</f>
        <v>Yes</v>
      </c>
      <c r="G1202" s="267">
        <v>21.52</v>
      </c>
      <c r="H1202" s="267"/>
      <c r="I1202" s="267"/>
      <c r="J1202" s="267"/>
      <c r="K1202" s="267"/>
      <c r="L1202" s="268"/>
      <c r="M1202" s="275"/>
      <c r="N1202" s="267"/>
      <c r="O1202" s="267"/>
      <c r="P1202" s="275"/>
      <c r="Q1202" s="269"/>
      <c r="R1202" s="270"/>
      <c r="S1202" s="270">
        <v>9.2360000000000007</v>
      </c>
      <c r="T1202" s="345"/>
      <c r="U1202" s="267"/>
      <c r="V1202" s="268"/>
      <c r="W1202" s="267"/>
      <c r="X1202" s="270"/>
      <c r="Y1202" s="274"/>
      <c r="Z1202" s="290"/>
      <c r="AA1202" s="274"/>
      <c r="AB1202" s="275"/>
      <c r="AC1202" s="274"/>
      <c r="AD1202" s="265"/>
      <c r="AE1202" s="274"/>
      <c r="AF1202" s="274"/>
      <c r="AG1202" s="275"/>
      <c r="AH1202" s="274"/>
      <c r="AI1202" s="274"/>
      <c r="AJ1202" s="275"/>
      <c r="AK1202" s="270"/>
      <c r="AL1202" s="274"/>
      <c r="AM1202" s="275"/>
      <c r="AN1202" s="274"/>
      <c r="AO1202" s="275"/>
      <c r="AP1202" s="274"/>
      <c r="AQ1202" s="277">
        <f t="shared" si="173"/>
        <v>1</v>
      </c>
      <c r="AR1202" s="275"/>
      <c r="AS1202" s="275"/>
      <c r="AT1202" s="273"/>
      <c r="AU1202" s="272"/>
      <c r="AV1202" s="267"/>
      <c r="AW1202" s="268"/>
      <c r="AX1202" s="273"/>
      <c r="AY1202" s="273"/>
      <c r="AZ1202" s="275"/>
      <c r="BA1202" s="268"/>
      <c r="BB1202" s="268"/>
      <c r="BC1202" s="268"/>
      <c r="BD1202" s="268"/>
      <c r="BE1202" s="267"/>
      <c r="BF1202" s="275"/>
      <c r="BG1202" s="275"/>
      <c r="BH1202" s="275"/>
      <c r="BI1202" s="275"/>
      <c r="BJ1202" s="278">
        <v>45683</v>
      </c>
      <c r="BK1202" s="279">
        <v>45683</v>
      </c>
      <c r="BL1202" s="431" t="s">
        <v>1871</v>
      </c>
      <c r="BM1202" s="272"/>
      <c r="BN1202" s="422">
        <v>2</v>
      </c>
      <c r="BO1202" s="422">
        <v>2</v>
      </c>
      <c r="BP1202" s="303"/>
      <c r="BQ1202" s="293">
        <v>45673</v>
      </c>
      <c r="BR1202" s="284" t="s">
        <v>1872</v>
      </c>
      <c r="BS1202" s="280" t="str">
        <f>IF(_DBcomps[[#This Row],[Problem]]="","Yes","No")</f>
        <v>Yes</v>
      </c>
      <c r="BT1202" s="273"/>
      <c r="BU1202" s="273"/>
      <c r="BV1202" s="273">
        <v>1</v>
      </c>
      <c r="BW1202" s="273"/>
      <c r="BX1202" s="273">
        <v>9</v>
      </c>
      <c r="BY1202" s="279" t="s">
        <v>1276</v>
      </c>
      <c r="BZ1202" s="267"/>
      <c r="CA1202" s="279"/>
      <c r="CB1202" s="279"/>
      <c r="CC1202" s="279"/>
      <c r="CD1202" s="1283"/>
      <c r="CE1202" s="245"/>
      <c r="CF1202" s="245"/>
      <c r="CG1202" s="245"/>
    </row>
    <row r="1203" spans="1:85">
      <c r="A1203" s="265" t="s">
        <v>58</v>
      </c>
      <c r="B1203" s="2" t="s">
        <v>110</v>
      </c>
      <c r="C1203" s="2" t="s">
        <v>158</v>
      </c>
      <c r="D1203" s="265" t="s">
        <v>2938</v>
      </c>
      <c r="E1203" s="265">
        <v>45741</v>
      </c>
      <c r="F1203" s="266" t="str">
        <f>IF(_DBcomps[[#This Row],[Lab RTS]]="","No","Yes")</f>
        <v>Yes</v>
      </c>
      <c r="G1203" s="267">
        <v>22.08</v>
      </c>
      <c r="H1203" s="267"/>
      <c r="I1203" s="267"/>
      <c r="J1203" s="267"/>
      <c r="K1203" s="267"/>
      <c r="L1203" s="268"/>
      <c r="M1203" s="275"/>
      <c r="N1203" s="267"/>
      <c r="O1203" s="267"/>
      <c r="P1203" s="275"/>
      <c r="Q1203" s="269"/>
      <c r="R1203" s="270"/>
      <c r="S1203" s="270">
        <v>9.234</v>
      </c>
      <c r="T1203" s="345"/>
      <c r="U1203" s="267"/>
      <c r="V1203" s="268"/>
      <c r="W1203" s="267"/>
      <c r="X1203" s="270"/>
      <c r="Y1203" s="274"/>
      <c r="Z1203" s="290"/>
      <c r="AA1203" s="274"/>
      <c r="AB1203" s="275"/>
      <c r="AC1203" s="274"/>
      <c r="AD1203" s="265"/>
      <c r="AE1203" s="274"/>
      <c r="AF1203" s="274"/>
      <c r="AG1203" s="275"/>
      <c r="AH1203" s="274"/>
      <c r="AI1203" s="274"/>
      <c r="AJ1203" s="275"/>
      <c r="AK1203" s="270"/>
      <c r="AL1203" s="274"/>
      <c r="AM1203" s="275"/>
      <c r="AN1203" s="274"/>
      <c r="AO1203" s="275"/>
      <c r="AP1203" s="274"/>
      <c r="AQ1203" s="277">
        <f t="shared" ref="AQ1203:AQ1208" si="174">MONTH(E1203)</f>
        <v>3</v>
      </c>
      <c r="AR1203" s="275"/>
      <c r="AS1203" s="275"/>
      <c r="AT1203" s="273"/>
      <c r="AU1203" s="272"/>
      <c r="AV1203" s="267"/>
      <c r="AW1203" s="268"/>
      <c r="AX1203" s="273"/>
      <c r="AY1203" s="273"/>
      <c r="AZ1203" s="275"/>
      <c r="BA1203" s="268"/>
      <c r="BB1203" s="268"/>
      <c r="BC1203" s="268"/>
      <c r="BD1203" s="268"/>
      <c r="BE1203" s="267"/>
      <c r="BF1203" s="275"/>
      <c r="BG1203" s="275"/>
      <c r="BH1203" s="275"/>
      <c r="BI1203" s="275"/>
      <c r="BJ1203" s="278">
        <v>45742</v>
      </c>
      <c r="BK1203" s="279">
        <v>45742</v>
      </c>
      <c r="BL1203" s="431" t="s">
        <v>2939</v>
      </c>
      <c r="BM1203" s="272"/>
      <c r="BN1203" s="422">
        <v>2</v>
      </c>
      <c r="BO1203" s="422">
        <v>2</v>
      </c>
      <c r="BP1203" s="303"/>
      <c r="BQ1203" s="293">
        <v>45737</v>
      </c>
      <c r="BR1203" s="284" t="s">
        <v>2940</v>
      </c>
      <c r="BS1203" s="280" t="str">
        <f>IF(_DBcomps[[#This Row],[Problem]]="","Yes","No")</f>
        <v>Yes</v>
      </c>
      <c r="BT1203" s="273"/>
      <c r="BU1203" s="273"/>
      <c r="BV1203" s="273">
        <v>1</v>
      </c>
      <c r="BW1203" s="273"/>
      <c r="BX1203" s="273">
        <v>9</v>
      </c>
      <c r="BY1203" s="279" t="s">
        <v>1276</v>
      </c>
      <c r="BZ1203" s="267"/>
      <c r="CA1203" s="279"/>
      <c r="CB1203" s="279"/>
      <c r="CC1203" s="279"/>
      <c r="CD1203" s="1283"/>
      <c r="CE1203" s="245"/>
      <c r="CF1203" s="245"/>
      <c r="CG1203" s="245"/>
    </row>
    <row r="1204" spans="1:85">
      <c r="A1204" s="265" t="s">
        <v>58</v>
      </c>
      <c r="B1204" s="2" t="s">
        <v>110</v>
      </c>
      <c r="C1204" s="2" t="s">
        <v>158</v>
      </c>
      <c r="D1204" s="265" t="s">
        <v>2958</v>
      </c>
      <c r="E1204" s="265">
        <v>45744</v>
      </c>
      <c r="F1204" s="266" t="str">
        <f>IF(_DBcomps[[#This Row],[Lab RTS]]="","No","Yes")</f>
        <v>Yes</v>
      </c>
      <c r="G1204" s="267">
        <v>21.27</v>
      </c>
      <c r="H1204" s="267"/>
      <c r="I1204" s="267"/>
      <c r="J1204" s="267"/>
      <c r="K1204" s="267"/>
      <c r="L1204" s="268"/>
      <c r="M1204" s="275"/>
      <c r="N1204" s="267"/>
      <c r="O1204" s="267"/>
      <c r="P1204" s="275"/>
      <c r="Q1204" s="269"/>
      <c r="R1204" s="270"/>
      <c r="S1204" s="270">
        <v>9.2349999999999994</v>
      </c>
      <c r="T1204" s="345"/>
      <c r="U1204" s="267"/>
      <c r="V1204" s="268"/>
      <c r="W1204" s="267"/>
      <c r="X1204" s="270"/>
      <c r="Y1204" s="274"/>
      <c r="Z1204" s="290"/>
      <c r="AA1204" s="274"/>
      <c r="AB1204" s="275"/>
      <c r="AC1204" s="274"/>
      <c r="AD1204" s="265"/>
      <c r="AE1204" s="274"/>
      <c r="AF1204" s="274"/>
      <c r="AG1204" s="275"/>
      <c r="AH1204" s="274"/>
      <c r="AI1204" s="274"/>
      <c r="AJ1204" s="275"/>
      <c r="AK1204" s="270"/>
      <c r="AL1204" s="274"/>
      <c r="AM1204" s="275"/>
      <c r="AN1204" s="274"/>
      <c r="AO1204" s="275"/>
      <c r="AP1204" s="274"/>
      <c r="AQ1204" s="277">
        <f t="shared" si="174"/>
        <v>3</v>
      </c>
      <c r="AR1204" s="275"/>
      <c r="AS1204" s="275"/>
      <c r="AT1204" s="273"/>
      <c r="AU1204" s="272"/>
      <c r="AV1204" s="267"/>
      <c r="AW1204" s="268"/>
      <c r="AX1204" s="273"/>
      <c r="AY1204" s="273"/>
      <c r="AZ1204" s="275"/>
      <c r="BA1204" s="268"/>
      <c r="BB1204" s="268"/>
      <c r="BC1204" s="268"/>
      <c r="BD1204" s="268"/>
      <c r="BE1204" s="267"/>
      <c r="BF1204" s="275"/>
      <c r="BG1204" s="275"/>
      <c r="BH1204" s="275"/>
      <c r="BI1204" s="275"/>
      <c r="BJ1204" s="278">
        <v>45744</v>
      </c>
      <c r="BK1204" s="279">
        <v>45744</v>
      </c>
      <c r="BL1204" s="431" t="s">
        <v>2959</v>
      </c>
      <c r="BM1204" s="272"/>
      <c r="BN1204" s="422">
        <v>2</v>
      </c>
      <c r="BO1204" s="422">
        <v>2</v>
      </c>
      <c r="BP1204" s="303"/>
      <c r="BQ1204" s="293">
        <v>45740</v>
      </c>
      <c r="BR1204" s="284" t="s">
        <v>2473</v>
      </c>
      <c r="BS1204" s="280" t="str">
        <f>IF(_DBcomps[[#This Row],[Problem]]="","Yes","No")</f>
        <v>Yes</v>
      </c>
      <c r="BT1204" s="273"/>
      <c r="BU1204" s="273"/>
      <c r="BV1204" s="273">
        <v>1</v>
      </c>
      <c r="BW1204" s="273"/>
      <c r="BX1204" s="273">
        <v>9</v>
      </c>
      <c r="BY1204" s="279" t="s">
        <v>1276</v>
      </c>
      <c r="BZ1204" s="267"/>
      <c r="CA1204" s="279"/>
      <c r="CB1204" s="279"/>
      <c r="CC1204" s="279"/>
      <c r="CD1204" s="1283"/>
      <c r="CE1204" s="245"/>
      <c r="CF1204" s="245"/>
      <c r="CG1204" s="245"/>
    </row>
    <row r="1205" spans="1:85">
      <c r="A1205" s="265" t="s">
        <v>58</v>
      </c>
      <c r="B1205" s="2" t="s">
        <v>110</v>
      </c>
      <c r="C1205" s="2" t="s">
        <v>158</v>
      </c>
      <c r="D1205" s="265" t="s">
        <v>3553</v>
      </c>
      <c r="E1205" s="265">
        <v>45773</v>
      </c>
      <c r="F1205" s="266" t="str">
        <f>IF(_DBcomps[[#This Row],[Lab RTS]]="","No","Yes")</f>
        <v>Yes</v>
      </c>
      <c r="G1205" s="267">
        <v>21.6</v>
      </c>
      <c r="H1205" s="267"/>
      <c r="I1205" s="267"/>
      <c r="J1205" s="267"/>
      <c r="K1205" s="267"/>
      <c r="L1205" s="268"/>
      <c r="M1205" s="275"/>
      <c r="N1205" s="267"/>
      <c r="O1205" s="267"/>
      <c r="P1205" s="275"/>
      <c r="Q1205" s="269"/>
      <c r="R1205" s="270"/>
      <c r="S1205" s="270">
        <v>9.2110000000000003</v>
      </c>
      <c r="T1205" s="345"/>
      <c r="U1205" s="267"/>
      <c r="V1205" s="268"/>
      <c r="W1205" s="267"/>
      <c r="X1205" s="270"/>
      <c r="Y1205" s="274"/>
      <c r="Z1205" s="290"/>
      <c r="AA1205" s="274"/>
      <c r="AB1205" s="275"/>
      <c r="AC1205" s="274"/>
      <c r="AD1205" s="265"/>
      <c r="AE1205" s="274"/>
      <c r="AF1205" s="274"/>
      <c r="AG1205" s="275"/>
      <c r="AH1205" s="274"/>
      <c r="AI1205" s="274"/>
      <c r="AJ1205" s="275"/>
      <c r="AK1205" s="270"/>
      <c r="AL1205" s="274"/>
      <c r="AM1205" s="275"/>
      <c r="AN1205" s="274"/>
      <c r="AO1205" s="275"/>
      <c r="AP1205" s="274"/>
      <c r="AQ1205" s="277">
        <f t="shared" si="174"/>
        <v>4</v>
      </c>
      <c r="AR1205" s="275"/>
      <c r="AS1205" s="275"/>
      <c r="AT1205" s="273"/>
      <c r="AU1205" s="272"/>
      <c r="AV1205" s="267"/>
      <c r="AW1205" s="268"/>
      <c r="AX1205" s="273"/>
      <c r="AY1205" s="273"/>
      <c r="AZ1205" s="275"/>
      <c r="BA1205" s="268"/>
      <c r="BB1205" s="268"/>
      <c r="BC1205" s="268"/>
      <c r="BD1205" s="268"/>
      <c r="BE1205" s="267"/>
      <c r="BF1205" s="275"/>
      <c r="BG1205" s="275"/>
      <c r="BH1205" s="275"/>
      <c r="BI1205" s="275"/>
      <c r="BJ1205" s="278">
        <v>45775</v>
      </c>
      <c r="BK1205" s="279">
        <v>45775</v>
      </c>
      <c r="BL1205" s="431" t="s">
        <v>3554</v>
      </c>
      <c r="BM1205" s="272"/>
      <c r="BN1205" s="422">
        <v>2</v>
      </c>
      <c r="BO1205" s="422">
        <v>2</v>
      </c>
      <c r="BP1205" s="303"/>
      <c r="BQ1205" s="293">
        <v>45769</v>
      </c>
      <c r="BR1205" s="284" t="s">
        <v>1932</v>
      </c>
      <c r="BS1205" s="280" t="str">
        <f>IF(_DBcomps[[#This Row],[Problem]]="","Yes","No")</f>
        <v>Yes</v>
      </c>
      <c r="BT1205" s="273"/>
      <c r="BU1205" s="273"/>
      <c r="BV1205" s="273">
        <v>1</v>
      </c>
      <c r="BW1205" s="273"/>
      <c r="BX1205" s="273">
        <v>9</v>
      </c>
      <c r="BY1205" s="279" t="s">
        <v>1276</v>
      </c>
      <c r="BZ1205" s="267"/>
      <c r="CA1205" s="279"/>
      <c r="CB1205" s="279"/>
      <c r="CC1205" s="279"/>
      <c r="CD1205" s="1283"/>
      <c r="CE1205" s="245"/>
      <c r="CF1205" s="245"/>
      <c r="CG1205" s="245"/>
    </row>
    <row r="1206" spans="1:85">
      <c r="A1206" s="265" t="s">
        <v>58</v>
      </c>
      <c r="B1206" s="2" t="s">
        <v>110</v>
      </c>
      <c r="C1206" s="2" t="s">
        <v>158</v>
      </c>
      <c r="D1206" s="265" t="s">
        <v>3636</v>
      </c>
      <c r="E1206" s="265">
        <v>45777</v>
      </c>
      <c r="F1206" s="266" t="str">
        <f>IF(_DBcomps[[#This Row],[Lab RTS]]="","No","Yes")</f>
        <v>Yes</v>
      </c>
      <c r="G1206" s="267">
        <v>21.38</v>
      </c>
      <c r="H1206" s="267"/>
      <c r="I1206" s="267"/>
      <c r="J1206" s="267"/>
      <c r="K1206" s="267"/>
      <c r="L1206" s="268"/>
      <c r="M1206" s="275"/>
      <c r="N1206" s="267"/>
      <c r="O1206" s="267"/>
      <c r="P1206" s="275"/>
      <c r="Q1206" s="269"/>
      <c r="R1206" s="270"/>
      <c r="S1206" s="270">
        <v>9.23</v>
      </c>
      <c r="T1206" s="345"/>
      <c r="U1206" s="267"/>
      <c r="V1206" s="268"/>
      <c r="W1206" s="267"/>
      <c r="X1206" s="270"/>
      <c r="Y1206" s="274"/>
      <c r="Z1206" s="290"/>
      <c r="AA1206" s="274"/>
      <c r="AB1206" s="275"/>
      <c r="AC1206" s="274"/>
      <c r="AD1206" s="265"/>
      <c r="AE1206" s="274"/>
      <c r="AF1206" s="274"/>
      <c r="AG1206" s="275"/>
      <c r="AH1206" s="274"/>
      <c r="AI1206" s="274"/>
      <c r="AJ1206" s="275"/>
      <c r="AK1206" s="270"/>
      <c r="AL1206" s="274"/>
      <c r="AM1206" s="275"/>
      <c r="AN1206" s="274"/>
      <c r="AO1206" s="275"/>
      <c r="AP1206" s="274"/>
      <c r="AQ1206" s="277">
        <f t="shared" si="174"/>
        <v>4</v>
      </c>
      <c r="AR1206" s="275"/>
      <c r="AS1206" s="275"/>
      <c r="AT1206" s="273"/>
      <c r="AU1206" s="272"/>
      <c r="AV1206" s="267"/>
      <c r="AW1206" s="268"/>
      <c r="AX1206" s="273"/>
      <c r="AY1206" s="273"/>
      <c r="AZ1206" s="275"/>
      <c r="BA1206" s="268"/>
      <c r="BB1206" s="268"/>
      <c r="BC1206" s="268"/>
      <c r="BD1206" s="268"/>
      <c r="BE1206" s="267"/>
      <c r="BF1206" s="275"/>
      <c r="BG1206" s="275"/>
      <c r="BH1206" s="275"/>
      <c r="BI1206" s="275"/>
      <c r="BJ1206" s="278">
        <v>45777</v>
      </c>
      <c r="BK1206" s="279">
        <v>45777</v>
      </c>
      <c r="BL1206" s="431" t="s">
        <v>3637</v>
      </c>
      <c r="BM1206" s="272"/>
      <c r="BN1206" s="422">
        <v>2</v>
      </c>
      <c r="BO1206" s="422">
        <v>2</v>
      </c>
      <c r="BP1206" s="303"/>
      <c r="BQ1206" s="293">
        <v>45770</v>
      </c>
      <c r="BR1206" s="284" t="s">
        <v>2479</v>
      </c>
      <c r="BS1206" s="280" t="str">
        <f>IF(_DBcomps[[#This Row],[Problem]]="","Yes","No")</f>
        <v>Yes</v>
      </c>
      <c r="BT1206" s="273"/>
      <c r="BU1206" s="273"/>
      <c r="BV1206" s="273">
        <v>1</v>
      </c>
      <c r="BW1206" s="273"/>
      <c r="BX1206" s="273">
        <v>9</v>
      </c>
      <c r="BY1206" s="279" t="s">
        <v>1276</v>
      </c>
      <c r="BZ1206" s="267"/>
      <c r="CA1206" s="279"/>
      <c r="CB1206" s="279"/>
      <c r="CC1206" s="279"/>
      <c r="CD1206" s="1283"/>
      <c r="CE1206" s="245"/>
      <c r="CF1206" s="245"/>
      <c r="CG1206" s="245"/>
    </row>
    <row r="1207" spans="1:85">
      <c r="A1207" s="265" t="s">
        <v>58</v>
      </c>
      <c r="B1207" s="2" t="s">
        <v>110</v>
      </c>
      <c r="C1207" s="2" t="s">
        <v>158</v>
      </c>
      <c r="D1207" s="265" t="s">
        <v>3656</v>
      </c>
      <c r="E1207" s="265">
        <v>45778</v>
      </c>
      <c r="F1207" s="266" t="str">
        <f>IF(_DBcomps[[#This Row],[Lab RTS]]="","No","Yes")</f>
        <v>Yes</v>
      </c>
      <c r="G1207" s="267">
        <v>21.6</v>
      </c>
      <c r="H1207" s="267"/>
      <c r="I1207" s="267"/>
      <c r="J1207" s="267"/>
      <c r="K1207" s="267"/>
      <c r="L1207" s="268"/>
      <c r="M1207" s="275"/>
      <c r="N1207" s="267"/>
      <c r="O1207" s="267"/>
      <c r="P1207" s="275"/>
      <c r="Q1207" s="269"/>
      <c r="R1207" s="270"/>
      <c r="S1207" s="270">
        <v>9.2059999999999995</v>
      </c>
      <c r="T1207" s="345"/>
      <c r="U1207" s="267"/>
      <c r="V1207" s="268"/>
      <c r="W1207" s="267"/>
      <c r="X1207" s="270"/>
      <c r="Y1207" s="274"/>
      <c r="Z1207" s="290"/>
      <c r="AA1207" s="274"/>
      <c r="AB1207" s="275"/>
      <c r="AC1207" s="274"/>
      <c r="AD1207" s="265"/>
      <c r="AE1207" s="274"/>
      <c r="AF1207" s="274"/>
      <c r="AG1207" s="275"/>
      <c r="AH1207" s="274"/>
      <c r="AI1207" s="274"/>
      <c r="AJ1207" s="275"/>
      <c r="AK1207" s="270"/>
      <c r="AL1207" s="274"/>
      <c r="AM1207" s="275"/>
      <c r="AN1207" s="274"/>
      <c r="AO1207" s="275"/>
      <c r="AP1207" s="274"/>
      <c r="AQ1207" s="277">
        <f t="shared" si="174"/>
        <v>5</v>
      </c>
      <c r="AR1207" s="275"/>
      <c r="AS1207" s="275"/>
      <c r="AT1207" s="273"/>
      <c r="AU1207" s="272"/>
      <c r="AV1207" s="267"/>
      <c r="AW1207" s="268"/>
      <c r="AX1207" s="273"/>
      <c r="AY1207" s="273"/>
      <c r="AZ1207" s="275"/>
      <c r="BA1207" s="268"/>
      <c r="BB1207" s="268"/>
      <c r="BC1207" s="268"/>
      <c r="BD1207" s="268"/>
      <c r="BE1207" s="267"/>
      <c r="BF1207" s="275"/>
      <c r="BG1207" s="275"/>
      <c r="BH1207" s="275"/>
      <c r="BI1207" s="275"/>
      <c r="BJ1207" s="278">
        <v>45779</v>
      </c>
      <c r="BK1207" s="279">
        <v>45779</v>
      </c>
      <c r="BL1207" s="431" t="s">
        <v>3657</v>
      </c>
      <c r="BM1207" s="272"/>
      <c r="BN1207" s="422">
        <v>2</v>
      </c>
      <c r="BO1207" s="422">
        <v>2</v>
      </c>
      <c r="BP1207" s="303"/>
      <c r="BQ1207" s="293">
        <v>45775</v>
      </c>
      <c r="BR1207" s="284" t="s">
        <v>3658</v>
      </c>
      <c r="BS1207" s="280" t="str">
        <f>IF(_DBcomps[[#This Row],[Problem]]="","Yes","No")</f>
        <v>Yes</v>
      </c>
      <c r="BT1207" s="273"/>
      <c r="BU1207" s="273"/>
      <c r="BV1207" s="273">
        <v>1</v>
      </c>
      <c r="BW1207" s="273"/>
      <c r="BX1207" s="273">
        <v>9</v>
      </c>
      <c r="BY1207" s="279" t="s">
        <v>1276</v>
      </c>
      <c r="BZ1207" s="267"/>
      <c r="CA1207" s="279"/>
      <c r="CB1207" s="279"/>
      <c r="CC1207" s="279"/>
      <c r="CD1207" s="1283"/>
      <c r="CE1207" s="245"/>
      <c r="CF1207" s="245"/>
      <c r="CG1207" s="245"/>
    </row>
    <row r="1208" spans="1:85">
      <c r="A1208" s="265" t="s">
        <v>58</v>
      </c>
      <c r="B1208" s="2" t="s">
        <v>110</v>
      </c>
      <c r="C1208" s="2" t="s">
        <v>158</v>
      </c>
      <c r="D1208" s="265" t="s">
        <v>3748</v>
      </c>
      <c r="E1208" s="265">
        <v>45780</v>
      </c>
      <c r="F1208" s="266" t="str">
        <f>IF(_DBcomps[[#This Row],[Lab RTS]]="","No","Yes")</f>
        <v>Yes</v>
      </c>
      <c r="G1208" s="267">
        <v>21.38</v>
      </c>
      <c r="H1208" s="267"/>
      <c r="I1208" s="267"/>
      <c r="J1208" s="267"/>
      <c r="K1208" s="267"/>
      <c r="L1208" s="268"/>
      <c r="M1208" s="275"/>
      <c r="N1208" s="267"/>
      <c r="O1208" s="267"/>
      <c r="P1208" s="275"/>
      <c r="Q1208" s="269"/>
      <c r="R1208" s="270"/>
      <c r="S1208" s="270">
        <v>9.2270000000000003</v>
      </c>
      <c r="T1208" s="345"/>
      <c r="U1208" s="267"/>
      <c r="V1208" s="268"/>
      <c r="W1208" s="267"/>
      <c r="X1208" s="270"/>
      <c r="Y1208" s="274"/>
      <c r="Z1208" s="290"/>
      <c r="AA1208" s="274"/>
      <c r="AB1208" s="275"/>
      <c r="AC1208" s="274"/>
      <c r="AD1208" s="265"/>
      <c r="AE1208" s="274"/>
      <c r="AF1208" s="274"/>
      <c r="AG1208" s="275"/>
      <c r="AH1208" s="274"/>
      <c r="AI1208" s="274"/>
      <c r="AJ1208" s="275"/>
      <c r="AK1208" s="270"/>
      <c r="AL1208" s="274"/>
      <c r="AM1208" s="275"/>
      <c r="AN1208" s="274"/>
      <c r="AO1208" s="275"/>
      <c r="AP1208" s="274"/>
      <c r="AQ1208" s="277">
        <f t="shared" si="174"/>
        <v>5</v>
      </c>
      <c r="AR1208" s="275"/>
      <c r="AS1208" s="275"/>
      <c r="AT1208" s="273"/>
      <c r="AU1208" s="272"/>
      <c r="AV1208" s="267"/>
      <c r="AW1208" s="268"/>
      <c r="AX1208" s="273"/>
      <c r="AY1208" s="273"/>
      <c r="AZ1208" s="275"/>
      <c r="BA1208" s="268"/>
      <c r="BB1208" s="268"/>
      <c r="BC1208" s="268"/>
      <c r="BD1208" s="268"/>
      <c r="BE1208" s="267"/>
      <c r="BF1208" s="275"/>
      <c r="BG1208" s="275"/>
      <c r="BH1208" s="275"/>
      <c r="BI1208" s="275"/>
      <c r="BJ1208" s="278">
        <v>45783</v>
      </c>
      <c r="BK1208" s="279">
        <v>45783</v>
      </c>
      <c r="BL1208" s="431" t="s">
        <v>3749</v>
      </c>
      <c r="BM1208" s="272"/>
      <c r="BN1208" s="422">
        <v>2</v>
      </c>
      <c r="BO1208" s="422">
        <v>2</v>
      </c>
      <c r="BP1208" s="303"/>
      <c r="BQ1208" s="293">
        <v>45777</v>
      </c>
      <c r="BR1208" s="284" t="s">
        <v>3750</v>
      </c>
      <c r="BS1208" s="280" t="str">
        <f>IF(_DBcomps[[#This Row],[Problem]]="","Yes","No")</f>
        <v>Yes</v>
      </c>
      <c r="BT1208" s="273"/>
      <c r="BU1208" s="273"/>
      <c r="BV1208" s="273">
        <v>1</v>
      </c>
      <c r="BW1208" s="273"/>
      <c r="BX1208" s="273">
        <v>9</v>
      </c>
      <c r="BY1208" s="279" t="s">
        <v>1276</v>
      </c>
      <c r="BZ1208" s="267"/>
      <c r="CA1208" s="279"/>
      <c r="CB1208" s="279"/>
      <c r="CC1208" s="279"/>
      <c r="CD1208" s="1283"/>
      <c r="CE1208" s="245"/>
      <c r="CF1208" s="245"/>
      <c r="CG1208" s="245"/>
    </row>
    <row r="1209" spans="1:85">
      <c r="A1209" s="265" t="s">
        <v>58</v>
      </c>
      <c r="B1209" s="2" t="s">
        <v>110</v>
      </c>
      <c r="C1209" s="2" t="s">
        <v>158</v>
      </c>
      <c r="D1209" s="265" t="s">
        <v>3779</v>
      </c>
      <c r="E1209" s="265">
        <v>45784</v>
      </c>
      <c r="F1209" s="266" t="str">
        <f>IF(_DBcomps[[#This Row],[Lab RTS]]="","No","Yes")</f>
        <v>Yes</v>
      </c>
      <c r="G1209" s="267">
        <v>21.38</v>
      </c>
      <c r="H1209" s="267"/>
      <c r="I1209" s="267"/>
      <c r="J1209" s="267"/>
      <c r="K1209" s="267"/>
      <c r="L1209" s="268"/>
      <c r="M1209" s="275"/>
      <c r="N1209" s="267"/>
      <c r="O1209" s="267"/>
      <c r="P1209" s="275"/>
      <c r="Q1209" s="269"/>
      <c r="R1209" s="270"/>
      <c r="S1209" s="270">
        <v>9.2270000000000003</v>
      </c>
      <c r="T1209" s="345"/>
      <c r="U1209" s="267"/>
      <c r="V1209" s="268"/>
      <c r="W1209" s="267"/>
      <c r="X1209" s="270"/>
      <c r="Y1209" s="274"/>
      <c r="Z1209" s="290"/>
      <c r="AA1209" s="274"/>
      <c r="AB1209" s="275"/>
      <c r="AC1209" s="274"/>
      <c r="AD1209" s="265"/>
      <c r="AE1209" s="274"/>
      <c r="AF1209" s="274"/>
      <c r="AG1209" s="275"/>
      <c r="AH1209" s="274"/>
      <c r="AI1209" s="274"/>
      <c r="AJ1209" s="275"/>
      <c r="AK1209" s="270"/>
      <c r="AL1209" s="274"/>
      <c r="AM1209" s="275"/>
      <c r="AN1209" s="274"/>
      <c r="AO1209" s="275"/>
      <c r="AP1209" s="274"/>
      <c r="AQ1209" s="277">
        <f t="shared" ref="AQ1209:AQ1214" si="175">MONTH(E1209)</f>
        <v>5</v>
      </c>
      <c r="AR1209" s="275"/>
      <c r="AS1209" s="275"/>
      <c r="AT1209" s="273"/>
      <c r="AU1209" s="272"/>
      <c r="AV1209" s="267"/>
      <c r="AW1209" s="268"/>
      <c r="AX1209" s="273"/>
      <c r="AY1209" s="273"/>
      <c r="AZ1209" s="275"/>
      <c r="BA1209" s="268"/>
      <c r="BB1209" s="268"/>
      <c r="BC1209" s="268"/>
      <c r="BD1209" s="268"/>
      <c r="BE1209" s="267"/>
      <c r="BF1209" s="275"/>
      <c r="BG1209" s="275"/>
      <c r="BH1209" s="275"/>
      <c r="BI1209" s="275"/>
      <c r="BJ1209" s="278">
        <v>45784</v>
      </c>
      <c r="BK1209" s="279">
        <v>45784</v>
      </c>
      <c r="BL1209" s="431" t="s">
        <v>3749</v>
      </c>
      <c r="BM1209" s="272"/>
      <c r="BN1209" s="422">
        <v>0</v>
      </c>
      <c r="BO1209" s="422">
        <v>0</v>
      </c>
      <c r="BP1209" s="303"/>
      <c r="BQ1209" s="293">
        <v>45777</v>
      </c>
      <c r="BR1209" s="284" t="s">
        <v>3750</v>
      </c>
      <c r="BS1209" s="280" t="str">
        <f>IF(_DBcomps[[#This Row],[Problem]]="","Yes","No")</f>
        <v>Yes</v>
      </c>
      <c r="BT1209" s="273"/>
      <c r="BU1209" s="273"/>
      <c r="BV1209" s="273">
        <v>0</v>
      </c>
      <c r="BW1209" s="273"/>
      <c r="BX1209" s="273">
        <v>9</v>
      </c>
      <c r="BY1209" s="279" t="s">
        <v>1276</v>
      </c>
      <c r="BZ1209" s="267"/>
      <c r="CA1209" s="279"/>
      <c r="CB1209" s="279"/>
      <c r="CC1209" s="279"/>
      <c r="CD1209" s="1283"/>
      <c r="CE1209" s="245"/>
      <c r="CF1209" s="245"/>
      <c r="CG1209" s="245"/>
    </row>
    <row r="1210" spans="1:85">
      <c r="A1210" s="265" t="s">
        <v>58</v>
      </c>
      <c r="B1210" s="2" t="s">
        <v>110</v>
      </c>
      <c r="C1210" s="2" t="s">
        <v>158</v>
      </c>
      <c r="D1210" s="265" t="s">
        <v>4217</v>
      </c>
      <c r="E1210" s="265">
        <v>45808</v>
      </c>
      <c r="F1210" s="266" t="str">
        <f>IF(_DBcomps[[#This Row],[Lab RTS]]="","No","Yes")</f>
        <v>Yes</v>
      </c>
      <c r="G1210" s="267">
        <v>21.41</v>
      </c>
      <c r="H1210" s="267"/>
      <c r="I1210" s="267"/>
      <c r="J1210" s="267"/>
      <c r="K1210" s="267"/>
      <c r="L1210" s="268"/>
      <c r="M1210" s="275"/>
      <c r="N1210" s="267"/>
      <c r="O1210" s="267"/>
      <c r="P1210" s="275"/>
      <c r="Q1210" s="269"/>
      <c r="R1210" s="270"/>
      <c r="S1210" s="270">
        <v>9.2349999999999994</v>
      </c>
      <c r="T1210" s="345"/>
      <c r="U1210" s="267"/>
      <c r="V1210" s="268"/>
      <c r="W1210" s="267"/>
      <c r="X1210" s="270"/>
      <c r="Y1210" s="274"/>
      <c r="Z1210" s="290"/>
      <c r="AA1210" s="274"/>
      <c r="AB1210" s="275"/>
      <c r="AC1210" s="274"/>
      <c r="AD1210" s="265"/>
      <c r="AE1210" s="274"/>
      <c r="AF1210" s="274"/>
      <c r="AG1210" s="275"/>
      <c r="AH1210" s="274"/>
      <c r="AI1210" s="274"/>
      <c r="AJ1210" s="275"/>
      <c r="AK1210" s="270"/>
      <c r="AL1210" s="274"/>
      <c r="AM1210" s="275"/>
      <c r="AN1210" s="274"/>
      <c r="AO1210" s="275"/>
      <c r="AP1210" s="274"/>
      <c r="AQ1210" s="277">
        <f t="shared" si="175"/>
        <v>5</v>
      </c>
      <c r="AR1210" s="275"/>
      <c r="AS1210" s="275"/>
      <c r="AT1210" s="273"/>
      <c r="AU1210" s="272"/>
      <c r="AV1210" s="267"/>
      <c r="AW1210" s="268"/>
      <c r="AX1210" s="273"/>
      <c r="AY1210" s="273"/>
      <c r="AZ1210" s="275"/>
      <c r="BA1210" s="268"/>
      <c r="BB1210" s="268"/>
      <c r="BC1210" s="268"/>
      <c r="BD1210" s="268"/>
      <c r="BE1210" s="267"/>
      <c r="BF1210" s="275"/>
      <c r="BG1210" s="275"/>
      <c r="BH1210" s="275"/>
      <c r="BI1210" s="275"/>
      <c r="BJ1210" s="278">
        <v>45810</v>
      </c>
      <c r="BK1210" s="279">
        <v>45810</v>
      </c>
      <c r="BL1210" s="431" t="s">
        <v>4218</v>
      </c>
      <c r="BM1210" s="272"/>
      <c r="BN1210" s="422">
        <v>2</v>
      </c>
      <c r="BO1210" s="422">
        <v>2</v>
      </c>
      <c r="BP1210" s="303"/>
      <c r="BQ1210" s="293">
        <v>45805</v>
      </c>
      <c r="BR1210" s="284" t="s">
        <v>3015</v>
      </c>
      <c r="BS1210" s="280" t="str">
        <f>IF(_DBcomps[[#This Row],[Problem]]="","Yes","No")</f>
        <v>Yes</v>
      </c>
      <c r="BT1210" s="273"/>
      <c r="BU1210" s="273"/>
      <c r="BV1210" s="273">
        <v>1</v>
      </c>
      <c r="BW1210" s="273"/>
      <c r="BX1210" s="273">
        <v>9</v>
      </c>
      <c r="BY1210" s="279" t="s">
        <v>1276</v>
      </c>
      <c r="BZ1210" s="267"/>
      <c r="CA1210" s="279"/>
      <c r="CB1210" s="279"/>
      <c r="CC1210" s="279"/>
      <c r="CD1210" s="1283"/>
      <c r="CE1210" s="245"/>
      <c r="CF1210" s="245"/>
      <c r="CG1210" s="245"/>
    </row>
    <row r="1211" spans="1:85">
      <c r="A1211" s="265" t="s">
        <v>58</v>
      </c>
      <c r="B1211" s="2" t="s">
        <v>110</v>
      </c>
      <c r="C1211" s="2" t="s">
        <v>158</v>
      </c>
      <c r="D1211" s="265" t="s">
        <v>4232</v>
      </c>
      <c r="E1211" s="265">
        <v>45811</v>
      </c>
      <c r="F1211" s="266" t="str">
        <f>IF(_DBcomps[[#This Row],[Lab RTS]]="","No","Yes")</f>
        <v>Yes</v>
      </c>
      <c r="G1211" s="267">
        <v>21.25</v>
      </c>
      <c r="H1211" s="267"/>
      <c r="I1211" s="267"/>
      <c r="J1211" s="267"/>
      <c r="K1211" s="267"/>
      <c r="L1211" s="268"/>
      <c r="M1211" s="275"/>
      <c r="N1211" s="267"/>
      <c r="O1211" s="267"/>
      <c r="P1211" s="275"/>
      <c r="Q1211" s="269"/>
      <c r="R1211" s="270"/>
      <c r="S1211" s="270">
        <v>9.2080000000000002</v>
      </c>
      <c r="T1211" s="345"/>
      <c r="U1211" s="267"/>
      <c r="V1211" s="268"/>
      <c r="W1211" s="267"/>
      <c r="X1211" s="270"/>
      <c r="Y1211" s="274"/>
      <c r="Z1211" s="290"/>
      <c r="AA1211" s="274"/>
      <c r="AB1211" s="275"/>
      <c r="AC1211" s="274"/>
      <c r="AD1211" s="265"/>
      <c r="AE1211" s="274"/>
      <c r="AF1211" s="274"/>
      <c r="AG1211" s="275"/>
      <c r="AH1211" s="274"/>
      <c r="AI1211" s="274"/>
      <c r="AJ1211" s="275"/>
      <c r="AK1211" s="270"/>
      <c r="AL1211" s="274"/>
      <c r="AM1211" s="275"/>
      <c r="AN1211" s="274"/>
      <c r="AO1211" s="275"/>
      <c r="AP1211" s="274"/>
      <c r="AQ1211" s="277">
        <f t="shared" si="175"/>
        <v>6</v>
      </c>
      <c r="AR1211" s="275"/>
      <c r="AS1211" s="275"/>
      <c r="AT1211" s="273"/>
      <c r="AU1211" s="272"/>
      <c r="AV1211" s="267"/>
      <c r="AW1211" s="268"/>
      <c r="AX1211" s="273"/>
      <c r="AY1211" s="273"/>
      <c r="AZ1211" s="275"/>
      <c r="BA1211" s="268"/>
      <c r="BB1211" s="268"/>
      <c r="BC1211" s="268"/>
      <c r="BD1211" s="268"/>
      <c r="BE1211" s="267"/>
      <c r="BF1211" s="275"/>
      <c r="BG1211" s="275"/>
      <c r="BH1211" s="275"/>
      <c r="BI1211" s="275"/>
      <c r="BJ1211" s="278">
        <v>45813</v>
      </c>
      <c r="BK1211" s="279">
        <v>45813</v>
      </c>
      <c r="BL1211" s="431" t="s">
        <v>4233</v>
      </c>
      <c r="BM1211" s="272"/>
      <c r="BN1211" s="422">
        <v>2</v>
      </c>
      <c r="BO1211" s="422">
        <v>2</v>
      </c>
      <c r="BP1211" s="303"/>
      <c r="BQ1211" s="293">
        <v>45808</v>
      </c>
      <c r="BR1211" s="284" t="s">
        <v>4234</v>
      </c>
      <c r="BS1211" s="280" t="str">
        <f>IF(_DBcomps[[#This Row],[Problem]]="","Yes","No")</f>
        <v>Yes</v>
      </c>
      <c r="BT1211" s="391"/>
      <c r="BU1211" s="273"/>
      <c r="BV1211" s="273">
        <v>1</v>
      </c>
      <c r="BW1211" s="273"/>
      <c r="BX1211" s="273">
        <v>9</v>
      </c>
      <c r="BY1211" s="279" t="s">
        <v>1276</v>
      </c>
      <c r="BZ1211" s="267"/>
      <c r="CA1211" s="279"/>
      <c r="CB1211" s="279"/>
      <c r="CC1211" s="279"/>
      <c r="CD1211" s="1283"/>
      <c r="CE1211" s="245"/>
      <c r="CF1211" s="245"/>
      <c r="CG1211" s="245"/>
    </row>
    <row r="1212" spans="1:85">
      <c r="A1212" s="265" t="s">
        <v>58</v>
      </c>
      <c r="B1212" s="2" t="s">
        <v>110</v>
      </c>
      <c r="C1212" s="2" t="s">
        <v>158</v>
      </c>
      <c r="D1212" s="265" t="s">
        <v>4361</v>
      </c>
      <c r="E1212" s="265">
        <v>45814</v>
      </c>
      <c r="F1212" s="266" t="str">
        <f>IF(_DBcomps[[#This Row],[Lab RTS]]="","No","Yes")</f>
        <v>Yes</v>
      </c>
      <c r="G1212" s="267">
        <v>21.32</v>
      </c>
      <c r="H1212" s="267"/>
      <c r="I1212" s="267"/>
      <c r="J1212" s="267"/>
      <c r="K1212" s="267"/>
      <c r="L1212" s="268"/>
      <c r="M1212" s="275"/>
      <c r="N1212" s="267"/>
      <c r="O1212" s="267"/>
      <c r="P1212" s="275"/>
      <c r="Q1212" s="269"/>
      <c r="R1212" s="270"/>
      <c r="S1212" s="270">
        <v>9.202</v>
      </c>
      <c r="T1212" s="345"/>
      <c r="U1212" s="267"/>
      <c r="V1212" s="268"/>
      <c r="W1212" s="267"/>
      <c r="X1212" s="270"/>
      <c r="Y1212" s="274"/>
      <c r="Z1212" s="290"/>
      <c r="AA1212" s="274"/>
      <c r="AB1212" s="275"/>
      <c r="AC1212" s="274"/>
      <c r="AD1212" s="265"/>
      <c r="AE1212" s="274"/>
      <c r="AF1212" s="274"/>
      <c r="AG1212" s="275"/>
      <c r="AH1212" s="274"/>
      <c r="AI1212" s="274"/>
      <c r="AJ1212" s="275"/>
      <c r="AK1212" s="270"/>
      <c r="AL1212" s="274"/>
      <c r="AM1212" s="275"/>
      <c r="AN1212" s="274"/>
      <c r="AO1212" s="275"/>
      <c r="AP1212" s="274"/>
      <c r="AQ1212" s="277">
        <f t="shared" si="175"/>
        <v>6</v>
      </c>
      <c r="AR1212" s="275"/>
      <c r="AS1212" s="275"/>
      <c r="AT1212" s="273"/>
      <c r="AU1212" s="272"/>
      <c r="AV1212" s="267"/>
      <c r="AW1212" s="268"/>
      <c r="AX1212" s="273"/>
      <c r="AY1212" s="273"/>
      <c r="AZ1212" s="275"/>
      <c r="BA1212" s="268"/>
      <c r="BB1212" s="268"/>
      <c r="BC1212" s="268"/>
      <c r="BD1212" s="268"/>
      <c r="BE1212" s="267"/>
      <c r="BF1212" s="275"/>
      <c r="BG1212" s="275"/>
      <c r="BH1212" s="275"/>
      <c r="BI1212" s="275"/>
      <c r="BJ1212" s="278">
        <v>45817</v>
      </c>
      <c r="BK1212" s="279">
        <v>45817</v>
      </c>
      <c r="BL1212" s="431" t="s">
        <v>4362</v>
      </c>
      <c r="BM1212" s="272"/>
      <c r="BN1212" s="422">
        <v>2</v>
      </c>
      <c r="BO1212" s="422">
        <v>2</v>
      </c>
      <c r="BP1212" s="303"/>
      <c r="BQ1212" s="293">
        <v>45810</v>
      </c>
      <c r="BR1212" s="284" t="s">
        <v>4363</v>
      </c>
      <c r="BS1212" s="280" t="str">
        <f>IF(_DBcomps[[#This Row],[Problem]]="","Yes","No")</f>
        <v>Yes</v>
      </c>
      <c r="BT1212" s="391"/>
      <c r="BU1212" s="273"/>
      <c r="BV1212" s="273">
        <v>1</v>
      </c>
      <c r="BW1212" s="273"/>
      <c r="BX1212" s="273">
        <v>9</v>
      </c>
      <c r="BY1212" s="279" t="s">
        <v>1276</v>
      </c>
      <c r="BZ1212" s="267"/>
      <c r="CA1212" s="279"/>
      <c r="CB1212" s="279"/>
      <c r="CC1212" s="279"/>
      <c r="CD1212" s="1283"/>
      <c r="CE1212" s="245"/>
      <c r="CF1212" s="245"/>
      <c r="CG1212" s="245"/>
    </row>
    <row r="1213" spans="1:85">
      <c r="A1213" s="265" t="s">
        <v>58</v>
      </c>
      <c r="B1213" s="2" t="s">
        <v>110</v>
      </c>
      <c r="C1213" s="2" t="s">
        <v>158</v>
      </c>
      <c r="D1213" s="265" t="s">
        <v>4364</v>
      </c>
      <c r="E1213" s="265">
        <v>45815</v>
      </c>
      <c r="F1213" s="266" t="str">
        <f>IF(_DBcomps[[#This Row],[Lab RTS]]="","No","Yes")</f>
        <v>Yes</v>
      </c>
      <c r="G1213" s="267">
        <v>21.5</v>
      </c>
      <c r="H1213" s="267"/>
      <c r="I1213" s="267"/>
      <c r="J1213" s="267"/>
      <c r="K1213" s="267"/>
      <c r="L1213" s="268"/>
      <c r="M1213" s="275"/>
      <c r="N1213" s="267"/>
      <c r="O1213" s="267"/>
      <c r="P1213" s="275"/>
      <c r="Q1213" s="269"/>
      <c r="R1213" s="270"/>
      <c r="S1213" s="270">
        <v>9.1690000000000005</v>
      </c>
      <c r="T1213" s="345"/>
      <c r="U1213" s="267"/>
      <c r="V1213" s="268"/>
      <c r="W1213" s="267"/>
      <c r="X1213" s="270"/>
      <c r="Y1213" s="274"/>
      <c r="Z1213" s="290"/>
      <c r="AA1213" s="274"/>
      <c r="AB1213" s="275"/>
      <c r="AC1213" s="274"/>
      <c r="AD1213" s="265"/>
      <c r="AE1213" s="274"/>
      <c r="AF1213" s="274"/>
      <c r="AG1213" s="275"/>
      <c r="AH1213" s="274"/>
      <c r="AI1213" s="274"/>
      <c r="AJ1213" s="275"/>
      <c r="AK1213" s="270"/>
      <c r="AL1213" s="274"/>
      <c r="AM1213" s="275"/>
      <c r="AN1213" s="274"/>
      <c r="AO1213" s="275"/>
      <c r="AP1213" s="274"/>
      <c r="AQ1213" s="277">
        <f t="shared" si="175"/>
        <v>6</v>
      </c>
      <c r="AR1213" s="275"/>
      <c r="AS1213" s="275"/>
      <c r="AT1213" s="273"/>
      <c r="AU1213" s="272"/>
      <c r="AV1213" s="267"/>
      <c r="AW1213" s="268"/>
      <c r="AX1213" s="273"/>
      <c r="AY1213" s="273"/>
      <c r="AZ1213" s="275"/>
      <c r="BA1213" s="268"/>
      <c r="BB1213" s="268"/>
      <c r="BC1213" s="268"/>
      <c r="BD1213" s="268"/>
      <c r="BE1213" s="267"/>
      <c r="BF1213" s="275"/>
      <c r="BG1213" s="275"/>
      <c r="BH1213" s="275"/>
      <c r="BI1213" s="275"/>
      <c r="BJ1213" s="278">
        <v>45817</v>
      </c>
      <c r="BK1213" s="279">
        <v>45817</v>
      </c>
      <c r="BL1213" s="431" t="s">
        <v>4365</v>
      </c>
      <c r="BM1213" s="272"/>
      <c r="BN1213" s="422">
        <v>2</v>
      </c>
      <c r="BO1213" s="422">
        <v>2</v>
      </c>
      <c r="BP1213" s="303"/>
      <c r="BQ1213" s="293">
        <v>45813</v>
      </c>
      <c r="BR1213" s="284" t="s">
        <v>4366</v>
      </c>
      <c r="BS1213" s="280" t="str">
        <f>IF(_DBcomps[[#This Row],[Problem]]="","Yes","No")</f>
        <v>Yes</v>
      </c>
      <c r="BT1213" s="391"/>
      <c r="BU1213" s="273"/>
      <c r="BV1213" s="273">
        <v>1</v>
      </c>
      <c r="BW1213" s="273"/>
      <c r="BX1213" s="273">
        <v>9</v>
      </c>
      <c r="BY1213" s="279" t="s">
        <v>1276</v>
      </c>
      <c r="BZ1213" s="267"/>
      <c r="CA1213" s="279"/>
      <c r="CB1213" s="279"/>
      <c r="CC1213" s="279"/>
      <c r="CD1213" s="1283"/>
      <c r="CE1213" s="245"/>
      <c r="CF1213" s="245"/>
      <c r="CG1213" s="245"/>
    </row>
    <row r="1214" spans="1:85">
      <c r="A1214" s="265" t="s">
        <v>58</v>
      </c>
      <c r="B1214" s="2" t="s">
        <v>110</v>
      </c>
      <c r="C1214" s="2" t="s">
        <v>158</v>
      </c>
      <c r="D1214" s="265" t="s">
        <v>5022</v>
      </c>
      <c r="E1214" s="265">
        <v>45849</v>
      </c>
      <c r="F1214" s="266" t="str">
        <f>IF(_DBcomps[[#This Row],[Lab RTS]]="","No","Yes")</f>
        <v>Yes</v>
      </c>
      <c r="G1214" s="267">
        <v>21.77</v>
      </c>
      <c r="H1214" s="267"/>
      <c r="I1214" s="267"/>
      <c r="J1214" s="267"/>
      <c r="K1214" s="267"/>
      <c r="L1214" s="268"/>
      <c r="M1214" s="275"/>
      <c r="N1214" s="267"/>
      <c r="O1214" s="267"/>
      <c r="P1214" s="275"/>
      <c r="Q1214" s="269"/>
      <c r="R1214" s="270"/>
      <c r="S1214" s="270">
        <v>9.2089999999999996</v>
      </c>
      <c r="T1214" s="345"/>
      <c r="U1214" s="267"/>
      <c r="V1214" s="268"/>
      <c r="W1214" s="267"/>
      <c r="X1214" s="270"/>
      <c r="Y1214" s="274"/>
      <c r="Z1214" s="290"/>
      <c r="AA1214" s="274"/>
      <c r="AB1214" s="275"/>
      <c r="AC1214" s="274"/>
      <c r="AD1214" s="265"/>
      <c r="AE1214" s="274"/>
      <c r="AF1214" s="274"/>
      <c r="AG1214" s="275"/>
      <c r="AH1214" s="274"/>
      <c r="AI1214" s="274"/>
      <c r="AJ1214" s="275"/>
      <c r="AK1214" s="270"/>
      <c r="AL1214" s="274"/>
      <c r="AM1214" s="275"/>
      <c r="AN1214" s="274"/>
      <c r="AO1214" s="275"/>
      <c r="AP1214" s="274"/>
      <c r="AQ1214" s="277">
        <f t="shared" si="175"/>
        <v>7</v>
      </c>
      <c r="AR1214" s="275"/>
      <c r="AS1214" s="275"/>
      <c r="AT1214" s="273"/>
      <c r="AU1214" s="272"/>
      <c r="AV1214" s="267"/>
      <c r="AW1214" s="268"/>
      <c r="AX1214" s="273"/>
      <c r="AY1214" s="273"/>
      <c r="AZ1214" s="275"/>
      <c r="BA1214" s="268"/>
      <c r="BB1214" s="268"/>
      <c r="BC1214" s="268"/>
      <c r="BD1214" s="268"/>
      <c r="BE1214" s="267"/>
      <c r="BF1214" s="275"/>
      <c r="BG1214" s="275"/>
      <c r="BH1214" s="275"/>
      <c r="BI1214" s="275"/>
      <c r="BJ1214" s="278">
        <v>45853</v>
      </c>
      <c r="BK1214" s="279">
        <v>45853</v>
      </c>
      <c r="BL1214" s="431" t="s">
        <v>5023</v>
      </c>
      <c r="BM1214" s="272"/>
      <c r="BN1214" s="422">
        <v>2</v>
      </c>
      <c r="BO1214" s="422">
        <v>2</v>
      </c>
      <c r="BP1214" s="303"/>
      <c r="BQ1214" s="293">
        <v>45847</v>
      </c>
      <c r="BR1214" s="284" t="s">
        <v>5024</v>
      </c>
      <c r="BS1214" s="280" t="str">
        <f>IF(_DBcomps[[#This Row],[Problem]]="","Yes","No")</f>
        <v>Yes</v>
      </c>
      <c r="BT1214" s="391"/>
      <c r="BU1214" s="273"/>
      <c r="BV1214" s="273">
        <v>1</v>
      </c>
      <c r="BW1214" s="273"/>
      <c r="BX1214" s="273">
        <v>9</v>
      </c>
      <c r="BY1214" s="279" t="s">
        <v>1276</v>
      </c>
      <c r="BZ1214" s="267"/>
      <c r="CA1214" s="279"/>
      <c r="CB1214" s="279"/>
      <c r="CC1214" s="279"/>
      <c r="CD1214" s="1283"/>
      <c r="CE1214" s="245"/>
      <c r="CF1214" s="245"/>
      <c r="CG1214" s="245"/>
    </row>
    <row r="1215" spans="1:85">
      <c r="A1215" s="265" t="s">
        <v>58</v>
      </c>
      <c r="B1215" s="2" t="s">
        <v>110</v>
      </c>
      <c r="C1215" s="2" t="s">
        <v>158</v>
      </c>
      <c r="D1215" s="265" t="s">
        <v>5061</v>
      </c>
      <c r="E1215" s="265">
        <v>45854</v>
      </c>
      <c r="F1215" s="266" t="str">
        <f>IF(_DBcomps[[#This Row],[Lab RTS]]="","No","Yes")</f>
        <v>Yes</v>
      </c>
      <c r="G1215" s="267">
        <v>21.26</v>
      </c>
      <c r="H1215" s="267"/>
      <c r="I1215" s="267"/>
      <c r="J1215" s="267"/>
      <c r="K1215" s="267"/>
      <c r="L1215" s="268"/>
      <c r="M1215" s="275"/>
      <c r="N1215" s="267"/>
      <c r="O1215" s="267"/>
      <c r="P1215" s="275"/>
      <c r="Q1215" s="269"/>
      <c r="R1215" s="270"/>
      <c r="S1215" s="270">
        <v>9.2050000000000001</v>
      </c>
      <c r="T1215" s="345"/>
      <c r="U1215" s="267"/>
      <c r="V1215" s="268"/>
      <c r="W1215" s="267"/>
      <c r="X1215" s="270"/>
      <c r="Y1215" s="274"/>
      <c r="Z1215" s="290"/>
      <c r="AA1215" s="274"/>
      <c r="AB1215" s="275"/>
      <c r="AC1215" s="274"/>
      <c r="AD1215" s="265"/>
      <c r="AE1215" s="274"/>
      <c r="AF1215" s="274"/>
      <c r="AG1215" s="275"/>
      <c r="AH1215" s="274"/>
      <c r="AI1215" s="274"/>
      <c r="AJ1215" s="275"/>
      <c r="AK1215" s="270"/>
      <c r="AL1215" s="274"/>
      <c r="AM1215" s="275"/>
      <c r="AN1215" s="274"/>
      <c r="AO1215" s="275"/>
      <c r="AP1215" s="274"/>
      <c r="AQ1215" s="277">
        <f>MONTH(E1215)</f>
        <v>7</v>
      </c>
      <c r="AR1215" s="275"/>
      <c r="AS1215" s="275"/>
      <c r="AT1215" s="273"/>
      <c r="AU1215" s="272"/>
      <c r="AV1215" s="267"/>
      <c r="AW1215" s="268"/>
      <c r="AX1215" s="273"/>
      <c r="AY1215" s="273"/>
      <c r="AZ1215" s="275"/>
      <c r="BA1215" s="268"/>
      <c r="BB1215" s="268"/>
      <c r="BC1215" s="268"/>
      <c r="BD1215" s="268"/>
      <c r="BE1215" s="267"/>
      <c r="BF1215" s="275"/>
      <c r="BG1215" s="275"/>
      <c r="BH1215" s="275"/>
      <c r="BI1215" s="275"/>
      <c r="BJ1215" s="278">
        <v>45855</v>
      </c>
      <c r="BK1215" s="279">
        <v>45855</v>
      </c>
      <c r="BL1215" s="431" t="s">
        <v>5062</v>
      </c>
      <c r="BM1215" s="272"/>
      <c r="BN1215" s="422">
        <v>2</v>
      </c>
      <c r="BO1215" s="422">
        <v>2</v>
      </c>
      <c r="BP1215" s="303"/>
      <c r="BQ1215" s="293">
        <v>45849</v>
      </c>
      <c r="BR1215" s="284" t="s">
        <v>3276</v>
      </c>
      <c r="BS1215" s="280" t="str">
        <f>IF(_DBcomps[[#This Row],[Problem]]="","Yes","No")</f>
        <v>Yes</v>
      </c>
      <c r="BT1215" s="391"/>
      <c r="BU1215" s="273"/>
      <c r="BV1215" s="273">
        <v>1</v>
      </c>
      <c r="BW1215" s="273"/>
      <c r="BX1215" s="273">
        <v>9</v>
      </c>
      <c r="BY1215" s="279" t="s">
        <v>1276</v>
      </c>
      <c r="BZ1215" s="267"/>
      <c r="CA1215" s="279"/>
      <c r="CB1215" s="279"/>
      <c r="CC1215" s="279"/>
      <c r="CD1215" s="1283"/>
      <c r="CE1215" s="245"/>
      <c r="CF1215" s="245"/>
      <c r="CG1215" s="245"/>
    </row>
    <row r="1216" spans="1:85">
      <c r="A1216" s="265" t="s">
        <v>58</v>
      </c>
      <c r="B1216" s="2" t="s">
        <v>110</v>
      </c>
      <c r="C1216" s="2" t="s">
        <v>158</v>
      </c>
      <c r="D1216" s="265" t="s">
        <v>5874</v>
      </c>
      <c r="E1216" s="265">
        <v>45898</v>
      </c>
      <c r="F1216" s="266" t="str">
        <f>IF(_DBcomps[[#This Row],[Lab RTS]]="","No","Yes")</f>
        <v>Yes</v>
      </c>
      <c r="G1216" s="267">
        <v>21.8</v>
      </c>
      <c r="H1216" s="267"/>
      <c r="I1216" s="267"/>
      <c r="J1216" s="267"/>
      <c r="K1216" s="267"/>
      <c r="L1216" s="268"/>
      <c r="M1216" s="275"/>
      <c r="N1216" s="267"/>
      <c r="O1216" s="267"/>
      <c r="P1216" s="275"/>
      <c r="Q1216" s="269"/>
      <c r="R1216" s="270"/>
      <c r="S1216" s="270">
        <v>9.2059999999999995</v>
      </c>
      <c r="T1216" s="345"/>
      <c r="U1216" s="267"/>
      <c r="V1216" s="268"/>
      <c r="W1216" s="267"/>
      <c r="X1216" s="270"/>
      <c r="Y1216" s="274"/>
      <c r="Z1216" s="290"/>
      <c r="AA1216" s="274"/>
      <c r="AB1216" s="275"/>
      <c r="AC1216" s="274"/>
      <c r="AD1216" s="265"/>
      <c r="AE1216" s="274"/>
      <c r="AF1216" s="274"/>
      <c r="AG1216" s="275"/>
      <c r="AH1216" s="274"/>
      <c r="AI1216" s="274"/>
      <c r="AJ1216" s="275"/>
      <c r="AK1216" s="270"/>
      <c r="AL1216" s="274"/>
      <c r="AM1216" s="275"/>
      <c r="AN1216" s="274"/>
      <c r="AO1216" s="275"/>
      <c r="AP1216" s="274"/>
      <c r="AQ1216" s="277">
        <f>MONTH(E1216)</f>
        <v>8</v>
      </c>
      <c r="AR1216" s="275"/>
      <c r="AS1216" s="275"/>
      <c r="AT1216" s="273"/>
      <c r="AU1216" s="272"/>
      <c r="AV1216" s="267"/>
      <c r="AW1216" s="268"/>
      <c r="AX1216" s="273"/>
      <c r="AY1216" s="273"/>
      <c r="AZ1216" s="275"/>
      <c r="BA1216" s="268"/>
      <c r="BB1216" s="268"/>
      <c r="BC1216" s="268"/>
      <c r="BD1216" s="268"/>
      <c r="BE1216" s="267"/>
      <c r="BF1216" s="275"/>
      <c r="BG1216" s="275"/>
      <c r="BH1216" s="275"/>
      <c r="BI1216" s="275"/>
      <c r="BJ1216" s="278">
        <v>45904</v>
      </c>
      <c r="BK1216" s="279">
        <v>45904</v>
      </c>
      <c r="BL1216" s="431" t="s">
        <v>5875</v>
      </c>
      <c r="BM1216" s="272"/>
      <c r="BN1216" s="422">
        <v>2</v>
      </c>
      <c r="BO1216" s="422">
        <v>2</v>
      </c>
      <c r="BP1216" s="303"/>
      <c r="BQ1216" s="293">
        <v>45896</v>
      </c>
      <c r="BR1216" s="284" t="s">
        <v>5675</v>
      </c>
      <c r="BS1216" s="280" t="str">
        <f>IF(_DBcomps[[#This Row],[Problem]]="","Yes","No")</f>
        <v>Yes</v>
      </c>
      <c r="BT1216" s="391"/>
      <c r="BU1216" s="273"/>
      <c r="BV1216" s="273">
        <v>1</v>
      </c>
      <c r="BW1216" s="273"/>
      <c r="BX1216" s="273">
        <v>9</v>
      </c>
      <c r="BY1216" s="279" t="s">
        <v>1276</v>
      </c>
      <c r="BZ1216" s="267"/>
      <c r="CA1216" s="279"/>
      <c r="CB1216" s="279"/>
      <c r="CC1216" s="279"/>
      <c r="CD1216" s="1283"/>
      <c r="CE1216" s="245"/>
      <c r="CF1216" s="245"/>
      <c r="CG1216" s="245"/>
    </row>
    <row r="1217" spans="1:85">
      <c r="A1217" s="265" t="s">
        <v>58</v>
      </c>
      <c r="B1217" s="2" t="s">
        <v>3023</v>
      </c>
      <c r="C1217" s="2" t="s">
        <v>158</v>
      </c>
      <c r="D1217" s="265" t="s">
        <v>2134</v>
      </c>
      <c r="E1217" s="841">
        <v>45696</v>
      </c>
      <c r="F1217" s="842" t="str">
        <f>IF(_DBcomps[[#This Row],[Lab RTS]]="","No","Yes")</f>
        <v>Yes</v>
      </c>
      <c r="G1217" s="843">
        <v>55.46</v>
      </c>
      <c r="H1217" s="843"/>
      <c r="I1217" s="843"/>
      <c r="J1217" s="843"/>
      <c r="K1217" s="843"/>
      <c r="L1217" s="844"/>
      <c r="M1217" s="845"/>
      <c r="N1217" s="843"/>
      <c r="O1217" s="843"/>
      <c r="P1217" s="845"/>
      <c r="Q1217" s="846"/>
      <c r="R1217" s="847"/>
      <c r="S1217" s="847">
        <v>10.926</v>
      </c>
      <c r="T1217" s="848">
        <v>1.97</v>
      </c>
      <c r="U1217" s="843"/>
      <c r="V1217" s="844"/>
      <c r="W1217" s="843"/>
      <c r="X1217" s="847"/>
      <c r="Y1217" s="849"/>
      <c r="Z1217" s="850"/>
      <c r="AA1217" s="849"/>
      <c r="AB1217" s="845"/>
      <c r="AC1217" s="849"/>
      <c r="AD1217" s="841"/>
      <c r="AE1217" s="849"/>
      <c r="AF1217" s="849"/>
      <c r="AG1217" s="845"/>
      <c r="AH1217" s="849"/>
      <c r="AI1217" s="849"/>
      <c r="AJ1217" s="845"/>
      <c r="AK1217" s="847"/>
      <c r="AL1217" s="849"/>
      <c r="AM1217" s="845"/>
      <c r="AN1217" s="849"/>
      <c r="AO1217" s="845"/>
      <c r="AP1217" s="849"/>
      <c r="AQ1217" s="851">
        <f t="shared" si="173"/>
        <v>2</v>
      </c>
      <c r="AR1217" s="845"/>
      <c r="AS1217" s="845"/>
      <c r="AT1217" s="852"/>
      <c r="AU1217" s="853"/>
      <c r="AV1217" s="843"/>
      <c r="AW1217" s="844"/>
      <c r="AX1217" s="852"/>
      <c r="AY1217" s="852"/>
      <c r="AZ1217" s="845"/>
      <c r="BA1217" s="268"/>
      <c r="BB1217" s="844"/>
      <c r="BC1217" s="844"/>
      <c r="BD1217" s="844"/>
      <c r="BE1217" s="843"/>
      <c r="BF1217" s="845"/>
      <c r="BG1217" s="845"/>
      <c r="BH1217" s="845"/>
      <c r="BI1217" s="845"/>
      <c r="BJ1217" s="854">
        <v>45698</v>
      </c>
      <c r="BK1217" s="855">
        <v>45698</v>
      </c>
      <c r="BL1217" s="431" t="s">
        <v>2135</v>
      </c>
      <c r="BM1217" s="853"/>
      <c r="BN1217" s="856">
        <v>4</v>
      </c>
      <c r="BO1217" s="856">
        <v>3</v>
      </c>
      <c r="BP1217" s="857"/>
      <c r="BQ1217" s="858">
        <v>45693</v>
      </c>
      <c r="BR1217" s="284" t="s">
        <v>2136</v>
      </c>
      <c r="BS1217" s="859" t="str">
        <f>IF(_DBcomps[[#This Row],[Problem]]="","Yes","No")</f>
        <v>No</v>
      </c>
      <c r="BT1217" s="391"/>
      <c r="BU1217" s="852"/>
      <c r="BV1217" s="852">
        <v>1</v>
      </c>
      <c r="BW1217" s="852">
        <v>1</v>
      </c>
      <c r="BX1217" s="852">
        <v>9</v>
      </c>
      <c r="BY1217" s="279" t="s">
        <v>1276</v>
      </c>
      <c r="BZ1217" s="906">
        <v>7.08</v>
      </c>
      <c r="CA1217" s="855" t="s">
        <v>1337</v>
      </c>
      <c r="CB1217" s="855" t="s">
        <v>1245</v>
      </c>
      <c r="CC1217" s="855" t="s">
        <v>1326</v>
      </c>
      <c r="CD1217" s="1444"/>
      <c r="CE1217" s="245"/>
      <c r="CF1217" s="245"/>
      <c r="CG1217" s="245"/>
    </row>
    <row r="1218" spans="1:85">
      <c r="A1218" s="265" t="s">
        <v>58</v>
      </c>
      <c r="B1218" s="2" t="s">
        <v>3023</v>
      </c>
      <c r="C1218" s="2" t="s">
        <v>158</v>
      </c>
      <c r="D1218" s="265" t="s">
        <v>2137</v>
      </c>
      <c r="E1218" s="841">
        <v>45695</v>
      </c>
      <c r="F1218" s="842" t="str">
        <f>IF(_DBcomps[[#This Row],[Lab RTS]]="","No","Yes")</f>
        <v>Yes</v>
      </c>
      <c r="G1218" s="843">
        <v>55.42</v>
      </c>
      <c r="H1218" s="843"/>
      <c r="I1218" s="843"/>
      <c r="J1218" s="843"/>
      <c r="K1218" s="843"/>
      <c r="L1218" s="844"/>
      <c r="M1218" s="845"/>
      <c r="N1218" s="843"/>
      <c r="O1218" s="843"/>
      <c r="P1218" s="845"/>
      <c r="Q1218" s="846"/>
      <c r="R1218" s="847"/>
      <c r="S1218" s="847">
        <v>10.929</v>
      </c>
      <c r="T1218" s="848">
        <v>1.51</v>
      </c>
      <c r="U1218" s="843"/>
      <c r="V1218" s="844"/>
      <c r="W1218" s="843"/>
      <c r="X1218" s="847"/>
      <c r="Y1218" s="849"/>
      <c r="Z1218" s="850"/>
      <c r="AA1218" s="849"/>
      <c r="AB1218" s="845"/>
      <c r="AC1218" s="849"/>
      <c r="AD1218" s="841"/>
      <c r="AE1218" s="849"/>
      <c r="AF1218" s="849"/>
      <c r="AG1218" s="845"/>
      <c r="AH1218" s="849"/>
      <c r="AI1218" s="849"/>
      <c r="AJ1218" s="845"/>
      <c r="AK1218" s="847"/>
      <c r="AL1218" s="849"/>
      <c r="AM1218" s="845"/>
      <c r="AN1218" s="849"/>
      <c r="AO1218" s="845"/>
      <c r="AP1218" s="849"/>
      <c r="AQ1218" s="851">
        <f t="shared" si="173"/>
        <v>2</v>
      </c>
      <c r="AR1218" s="845"/>
      <c r="AS1218" s="845"/>
      <c r="AT1218" s="852"/>
      <c r="AU1218" s="853"/>
      <c r="AV1218" s="843"/>
      <c r="AW1218" s="844"/>
      <c r="AX1218" s="852"/>
      <c r="AY1218" s="852"/>
      <c r="AZ1218" s="845"/>
      <c r="BA1218" s="268"/>
      <c r="BB1218" s="844"/>
      <c r="BC1218" s="844"/>
      <c r="BD1218" s="844"/>
      <c r="BE1218" s="843"/>
      <c r="BF1218" s="845"/>
      <c r="BG1218" s="845"/>
      <c r="BH1218" s="845"/>
      <c r="BI1218" s="845"/>
      <c r="BJ1218" s="854">
        <v>45698</v>
      </c>
      <c r="BK1218" s="855">
        <v>45698</v>
      </c>
      <c r="BL1218" s="431" t="s">
        <v>2138</v>
      </c>
      <c r="BM1218" s="853"/>
      <c r="BN1218" s="856">
        <v>2</v>
      </c>
      <c r="BO1218" s="856">
        <v>3</v>
      </c>
      <c r="BP1218" s="857"/>
      <c r="BQ1218" s="858">
        <v>45694</v>
      </c>
      <c r="BR1218" s="284" t="s">
        <v>2139</v>
      </c>
      <c r="BS1218" s="859" t="str">
        <f>IF(_DBcomps[[#This Row],[Problem]]="","Yes","No")</f>
        <v>Yes</v>
      </c>
      <c r="BT1218" s="391"/>
      <c r="BU1218" s="852"/>
      <c r="BV1218" s="852">
        <v>1</v>
      </c>
      <c r="BW1218" s="852"/>
      <c r="BX1218" s="852">
        <v>9</v>
      </c>
      <c r="BY1218" s="279" t="s">
        <v>1276</v>
      </c>
      <c r="BZ1218" s="843"/>
      <c r="CA1218" s="855"/>
      <c r="CB1218" s="855"/>
      <c r="CC1218" s="855"/>
      <c r="CD1218" s="1444"/>
      <c r="CE1218" s="245"/>
      <c r="CF1218" s="245"/>
      <c r="CG1218" s="245"/>
    </row>
    <row r="1219" spans="1:85">
      <c r="A1219" s="265" t="s">
        <v>58</v>
      </c>
      <c r="B1219" s="2" t="s">
        <v>3023</v>
      </c>
      <c r="C1219" s="2" t="s">
        <v>158</v>
      </c>
      <c r="D1219" s="265" t="s">
        <v>2207</v>
      </c>
      <c r="E1219" s="265">
        <v>45700</v>
      </c>
      <c r="F1219" s="266" t="str">
        <f>IF(_DBcomps[[#This Row],[Lab RTS]]="","No","Yes")</f>
        <v>Yes</v>
      </c>
      <c r="G1219" s="267">
        <v>55.73</v>
      </c>
      <c r="H1219" s="267"/>
      <c r="I1219" s="267"/>
      <c r="J1219" s="267"/>
      <c r="K1219" s="267"/>
      <c r="L1219" s="268"/>
      <c r="M1219" s="275"/>
      <c r="N1219" s="267"/>
      <c r="O1219" s="267"/>
      <c r="P1219" s="275"/>
      <c r="Q1219" s="269"/>
      <c r="R1219" s="270"/>
      <c r="S1219" s="270">
        <v>10.928000000000001</v>
      </c>
      <c r="T1219" s="345">
        <v>1.67</v>
      </c>
      <c r="U1219" s="267"/>
      <c r="V1219" s="268"/>
      <c r="W1219" s="267"/>
      <c r="X1219" s="270"/>
      <c r="Y1219" s="274"/>
      <c r="Z1219" s="290"/>
      <c r="AA1219" s="274"/>
      <c r="AB1219" s="275"/>
      <c r="AC1219" s="274"/>
      <c r="AD1219" s="265"/>
      <c r="AE1219" s="274"/>
      <c r="AF1219" s="274"/>
      <c r="AG1219" s="275"/>
      <c r="AH1219" s="274"/>
      <c r="AI1219" s="274"/>
      <c r="AJ1219" s="275"/>
      <c r="AK1219" s="270"/>
      <c r="AL1219" s="274"/>
      <c r="AM1219" s="275"/>
      <c r="AN1219" s="274"/>
      <c r="AO1219" s="275"/>
      <c r="AP1219" s="274"/>
      <c r="AQ1219" s="277">
        <f t="shared" si="173"/>
        <v>2</v>
      </c>
      <c r="AR1219" s="275"/>
      <c r="AS1219" s="275"/>
      <c r="AT1219" s="273"/>
      <c r="AU1219" s="272"/>
      <c r="AV1219" s="267"/>
      <c r="AW1219" s="268"/>
      <c r="AX1219" s="273"/>
      <c r="AY1219" s="273"/>
      <c r="AZ1219" s="275"/>
      <c r="BA1219" s="268"/>
      <c r="BB1219" s="268"/>
      <c r="BC1219" s="268"/>
      <c r="BD1219" s="268"/>
      <c r="BE1219" s="267"/>
      <c r="BF1219" s="275"/>
      <c r="BG1219" s="275"/>
      <c r="BH1219" s="275"/>
      <c r="BI1219" s="275"/>
      <c r="BJ1219" s="278">
        <v>45700</v>
      </c>
      <c r="BK1219" s="279">
        <v>45700</v>
      </c>
      <c r="BL1219" s="431" t="s">
        <v>2208</v>
      </c>
      <c r="BM1219" s="272"/>
      <c r="BN1219" s="422">
        <v>2</v>
      </c>
      <c r="BO1219" s="422">
        <v>3</v>
      </c>
      <c r="BP1219" s="303"/>
      <c r="BQ1219" s="293">
        <v>45695</v>
      </c>
      <c r="BR1219" s="284" t="s">
        <v>2059</v>
      </c>
      <c r="BS1219" s="280" t="str">
        <f>IF(_DBcomps[[#This Row],[Problem]]="","Yes","No")</f>
        <v>Yes</v>
      </c>
      <c r="BT1219" s="391"/>
      <c r="BU1219" s="273"/>
      <c r="BV1219" s="273">
        <v>1</v>
      </c>
      <c r="BW1219" s="273"/>
      <c r="BX1219" s="273">
        <v>9</v>
      </c>
      <c r="BY1219" s="279" t="s">
        <v>1276</v>
      </c>
      <c r="BZ1219" s="267"/>
      <c r="CA1219" s="279"/>
      <c r="CB1219" s="279"/>
      <c r="CC1219" s="279"/>
      <c r="CD1219" s="1283"/>
      <c r="CE1219" s="245"/>
      <c r="CF1219" s="245"/>
      <c r="CG1219" s="245"/>
    </row>
    <row r="1220" spans="1:85">
      <c r="A1220" s="265" t="s">
        <v>58</v>
      </c>
      <c r="B1220" s="2" t="s">
        <v>3023</v>
      </c>
      <c r="C1220" s="2" t="s">
        <v>158</v>
      </c>
      <c r="D1220" s="265" t="s">
        <v>2209</v>
      </c>
      <c r="E1220" s="265">
        <v>45700</v>
      </c>
      <c r="F1220" s="266" t="str">
        <f>IF(_DBcomps[[#This Row],[Lab RTS]]="","No","Yes")</f>
        <v>Yes</v>
      </c>
      <c r="G1220" s="267">
        <v>55.82</v>
      </c>
      <c r="H1220" s="267"/>
      <c r="I1220" s="267"/>
      <c r="J1220" s="267"/>
      <c r="K1220" s="267"/>
      <c r="L1220" s="268"/>
      <c r="M1220" s="275"/>
      <c r="N1220" s="267"/>
      <c r="O1220" s="267"/>
      <c r="P1220" s="275"/>
      <c r="Q1220" s="269"/>
      <c r="R1220" s="270"/>
      <c r="S1220" s="270">
        <v>10.93</v>
      </c>
      <c r="T1220" s="345">
        <v>1.77</v>
      </c>
      <c r="U1220" s="267"/>
      <c r="V1220" s="268"/>
      <c r="W1220" s="267"/>
      <c r="X1220" s="270"/>
      <c r="Y1220" s="274"/>
      <c r="Z1220" s="290"/>
      <c r="AA1220" s="274"/>
      <c r="AB1220" s="275"/>
      <c r="AC1220" s="274"/>
      <c r="AD1220" s="265"/>
      <c r="AE1220" s="274"/>
      <c r="AF1220" s="274"/>
      <c r="AG1220" s="275"/>
      <c r="AH1220" s="274"/>
      <c r="AI1220" s="274"/>
      <c r="AJ1220" s="275"/>
      <c r="AK1220" s="270"/>
      <c r="AL1220" s="274"/>
      <c r="AM1220" s="275"/>
      <c r="AN1220" s="274"/>
      <c r="AO1220" s="275"/>
      <c r="AP1220" s="274"/>
      <c r="AQ1220" s="277">
        <f t="shared" si="173"/>
        <v>2</v>
      </c>
      <c r="AR1220" s="275"/>
      <c r="AS1220" s="275"/>
      <c r="AT1220" s="273"/>
      <c r="AU1220" s="272"/>
      <c r="AV1220" s="267"/>
      <c r="AW1220" s="268"/>
      <c r="AX1220" s="273"/>
      <c r="AY1220" s="273"/>
      <c r="AZ1220" s="275"/>
      <c r="BA1220" s="268"/>
      <c r="BB1220" s="268"/>
      <c r="BC1220" s="268"/>
      <c r="BD1220" s="268"/>
      <c r="BE1220" s="267"/>
      <c r="BF1220" s="275"/>
      <c r="BG1220" s="275"/>
      <c r="BH1220" s="275"/>
      <c r="BI1220" s="275"/>
      <c r="BJ1220" s="278">
        <v>45700</v>
      </c>
      <c r="BK1220" s="279">
        <v>45700</v>
      </c>
      <c r="BL1220" s="431" t="s">
        <v>2210</v>
      </c>
      <c r="BM1220" s="272"/>
      <c r="BN1220" s="422">
        <v>2</v>
      </c>
      <c r="BO1220" s="422">
        <v>3</v>
      </c>
      <c r="BP1220" s="303"/>
      <c r="BQ1220" s="293">
        <v>45698</v>
      </c>
      <c r="BR1220" s="284" t="s">
        <v>2211</v>
      </c>
      <c r="BS1220" s="280" t="str">
        <f>IF(_DBcomps[[#This Row],[Problem]]="","Yes","No")</f>
        <v>Yes</v>
      </c>
      <c r="BT1220" s="391"/>
      <c r="BU1220" s="273"/>
      <c r="BV1220" s="273">
        <v>1</v>
      </c>
      <c r="BW1220" s="273"/>
      <c r="BX1220" s="273">
        <v>9</v>
      </c>
      <c r="BY1220" s="279" t="s">
        <v>1276</v>
      </c>
      <c r="BZ1220" s="267"/>
      <c r="CA1220" s="279"/>
      <c r="CB1220" s="279"/>
      <c r="CC1220" s="279"/>
      <c r="CD1220" s="1283"/>
      <c r="CE1220" s="245"/>
      <c r="CF1220" s="245"/>
      <c r="CG1220" s="245"/>
    </row>
    <row r="1221" spans="1:85">
      <c r="A1221" s="265" t="s">
        <v>58</v>
      </c>
      <c r="B1221" s="2" t="s">
        <v>3023</v>
      </c>
      <c r="C1221" s="2" t="s">
        <v>158</v>
      </c>
      <c r="D1221" s="265" t="s">
        <v>2250</v>
      </c>
      <c r="E1221" s="265">
        <v>45701</v>
      </c>
      <c r="F1221" s="266" t="str">
        <f>IF(_DBcomps[[#This Row],[Lab RTS]]="","No","Yes")</f>
        <v>Yes</v>
      </c>
      <c r="G1221" s="267">
        <v>56.52</v>
      </c>
      <c r="H1221" s="267"/>
      <c r="I1221" s="267"/>
      <c r="J1221" s="267"/>
      <c r="K1221" s="267"/>
      <c r="L1221" s="268"/>
      <c r="M1221" s="275"/>
      <c r="N1221" s="267"/>
      <c r="O1221" s="267"/>
      <c r="P1221" s="275"/>
      <c r="Q1221" s="269"/>
      <c r="R1221" s="270"/>
      <c r="S1221" s="270">
        <v>10.907</v>
      </c>
      <c r="T1221" s="345">
        <v>1.6</v>
      </c>
      <c r="U1221" s="267"/>
      <c r="V1221" s="268"/>
      <c r="W1221" s="267"/>
      <c r="X1221" s="270"/>
      <c r="Y1221" s="274"/>
      <c r="Z1221" s="290"/>
      <c r="AA1221" s="274"/>
      <c r="AB1221" s="275"/>
      <c r="AC1221" s="274"/>
      <c r="AD1221" s="265"/>
      <c r="AE1221" s="274"/>
      <c r="AF1221" s="274"/>
      <c r="AG1221" s="275"/>
      <c r="AH1221" s="274"/>
      <c r="AI1221" s="274"/>
      <c r="AJ1221" s="275"/>
      <c r="AK1221" s="270"/>
      <c r="AL1221" s="274"/>
      <c r="AM1221" s="275"/>
      <c r="AN1221" s="274"/>
      <c r="AO1221" s="275"/>
      <c r="AP1221" s="274"/>
      <c r="AQ1221" s="277">
        <f t="shared" ref="AQ1221:AQ1226" si="176">MONTH(E1221)</f>
        <v>2</v>
      </c>
      <c r="AR1221" s="275"/>
      <c r="AS1221" s="275"/>
      <c r="AT1221" s="273"/>
      <c r="AU1221" s="272"/>
      <c r="AV1221" s="267"/>
      <c r="AW1221" s="268"/>
      <c r="AX1221" s="273"/>
      <c r="AY1221" s="273"/>
      <c r="AZ1221" s="275"/>
      <c r="BA1221" s="268"/>
      <c r="BB1221" s="268"/>
      <c r="BC1221" s="268"/>
      <c r="BD1221" s="268"/>
      <c r="BE1221" s="267"/>
      <c r="BF1221" s="275"/>
      <c r="BG1221" s="275"/>
      <c r="BH1221" s="275"/>
      <c r="BI1221" s="275"/>
      <c r="BJ1221" s="278">
        <v>45701</v>
      </c>
      <c r="BK1221" s="279">
        <v>45701</v>
      </c>
      <c r="BL1221" s="431" t="s">
        <v>2251</v>
      </c>
      <c r="BM1221" s="272"/>
      <c r="BN1221" s="422">
        <v>2</v>
      </c>
      <c r="BO1221" s="422">
        <v>3</v>
      </c>
      <c r="BP1221" s="303"/>
      <c r="BQ1221" s="293">
        <v>45700</v>
      </c>
      <c r="BR1221" s="284" t="s">
        <v>1584</v>
      </c>
      <c r="BS1221" s="280" t="str">
        <f>IF(_DBcomps[[#This Row],[Problem]]="","Yes","No")</f>
        <v>Yes</v>
      </c>
      <c r="BT1221" s="391"/>
      <c r="BU1221" s="273"/>
      <c r="BV1221" s="273">
        <v>1</v>
      </c>
      <c r="BW1221" s="273"/>
      <c r="BX1221" s="273">
        <v>9</v>
      </c>
      <c r="BY1221" s="356" t="s">
        <v>1276</v>
      </c>
      <c r="BZ1221" s="267"/>
      <c r="CA1221" s="279"/>
      <c r="CB1221" s="279"/>
      <c r="CC1221" s="279"/>
      <c r="CD1221" s="1283"/>
      <c r="CE1221" s="245"/>
      <c r="CF1221" s="245"/>
      <c r="CG1221" s="245"/>
    </row>
    <row r="1222" spans="1:85">
      <c r="A1222" s="265" t="s">
        <v>58</v>
      </c>
      <c r="B1222" s="2" t="s">
        <v>3023</v>
      </c>
      <c r="C1222" s="2" t="s">
        <v>158</v>
      </c>
      <c r="D1222" s="265" t="s">
        <v>2262</v>
      </c>
      <c r="E1222" s="265">
        <v>45701</v>
      </c>
      <c r="F1222" s="266" t="str">
        <f>IF(_DBcomps[[#This Row],[Lab RTS]]="","No","Yes")</f>
        <v>Yes</v>
      </c>
      <c r="G1222" s="267">
        <v>55.9</v>
      </c>
      <c r="H1222" s="267"/>
      <c r="I1222" s="267"/>
      <c r="J1222" s="267"/>
      <c r="K1222" s="267"/>
      <c r="L1222" s="268"/>
      <c r="M1222" s="275"/>
      <c r="N1222" s="267"/>
      <c r="O1222" s="267"/>
      <c r="P1222" s="275"/>
      <c r="Q1222" s="269"/>
      <c r="R1222" s="270"/>
      <c r="S1222" s="270">
        <v>10.914999999999999</v>
      </c>
      <c r="T1222" s="345">
        <v>1.73</v>
      </c>
      <c r="U1222" s="267"/>
      <c r="V1222" s="268"/>
      <c r="W1222" s="267"/>
      <c r="X1222" s="270"/>
      <c r="Y1222" s="274"/>
      <c r="Z1222" s="290"/>
      <c r="AA1222" s="274"/>
      <c r="AB1222" s="275"/>
      <c r="AC1222" s="274"/>
      <c r="AD1222" s="265"/>
      <c r="AE1222" s="274"/>
      <c r="AF1222" s="274"/>
      <c r="AG1222" s="275"/>
      <c r="AH1222" s="274"/>
      <c r="AI1222" s="274"/>
      <c r="AJ1222" s="275"/>
      <c r="AK1222" s="270"/>
      <c r="AL1222" s="274"/>
      <c r="AM1222" s="275"/>
      <c r="AN1222" s="274"/>
      <c r="AO1222" s="275"/>
      <c r="AP1222" s="274"/>
      <c r="AQ1222" s="277">
        <f t="shared" si="176"/>
        <v>2</v>
      </c>
      <c r="AR1222" s="275"/>
      <c r="AS1222" s="275"/>
      <c r="AT1222" s="273"/>
      <c r="AU1222" s="272"/>
      <c r="AV1222" s="267"/>
      <c r="AW1222" s="268"/>
      <c r="AX1222" s="273"/>
      <c r="AY1222" s="273"/>
      <c r="AZ1222" s="275"/>
      <c r="BA1222" s="268"/>
      <c r="BB1222" s="268"/>
      <c r="BC1222" s="268"/>
      <c r="BD1222" s="268"/>
      <c r="BE1222" s="267"/>
      <c r="BF1222" s="275"/>
      <c r="BG1222" s="275"/>
      <c r="BH1222" s="275"/>
      <c r="BI1222" s="275"/>
      <c r="BJ1222" s="278">
        <v>45702</v>
      </c>
      <c r="BK1222" s="279">
        <v>45702</v>
      </c>
      <c r="BL1222" s="431" t="s">
        <v>2263</v>
      </c>
      <c r="BM1222" s="272"/>
      <c r="BN1222" s="422">
        <v>2</v>
      </c>
      <c r="BO1222" s="422">
        <v>3</v>
      </c>
      <c r="BP1222" s="303"/>
      <c r="BQ1222" s="293">
        <v>45699</v>
      </c>
      <c r="BR1222" s="284" t="s">
        <v>2264</v>
      </c>
      <c r="BS1222" s="280" t="str">
        <f>IF(_DBcomps[[#This Row],[Problem]]="","Yes","No")</f>
        <v>Yes</v>
      </c>
      <c r="BT1222" s="391"/>
      <c r="BU1222" s="273"/>
      <c r="BV1222" s="273">
        <v>1</v>
      </c>
      <c r="BW1222" s="273"/>
      <c r="BX1222" s="273">
        <v>9</v>
      </c>
      <c r="BY1222" s="356" t="s">
        <v>1276</v>
      </c>
      <c r="BZ1222" s="267"/>
      <c r="CA1222" s="279"/>
      <c r="CB1222" s="279"/>
      <c r="CC1222" s="279"/>
      <c r="CD1222" s="1283"/>
      <c r="CE1222" s="245"/>
      <c r="CF1222" s="245"/>
      <c r="CG1222" s="245"/>
    </row>
    <row r="1223" spans="1:85">
      <c r="A1223" s="265" t="s">
        <v>58</v>
      </c>
      <c r="B1223" s="2" t="s">
        <v>3023</v>
      </c>
      <c r="C1223" s="2" t="s">
        <v>158</v>
      </c>
      <c r="D1223" s="265" t="s">
        <v>2284</v>
      </c>
      <c r="E1223" s="265">
        <v>45704</v>
      </c>
      <c r="F1223" s="266" t="str">
        <f>IF(_DBcomps[[#This Row],[Lab RTS]]="","No","Yes")</f>
        <v>Yes</v>
      </c>
      <c r="G1223" s="267">
        <v>55.49</v>
      </c>
      <c r="H1223" s="267"/>
      <c r="I1223" s="267"/>
      <c r="J1223" s="267"/>
      <c r="K1223" s="267"/>
      <c r="L1223" s="268"/>
      <c r="M1223" s="275"/>
      <c r="N1223" s="267"/>
      <c r="O1223" s="267"/>
      <c r="P1223" s="275"/>
      <c r="Q1223" s="269"/>
      <c r="R1223" s="270"/>
      <c r="S1223" s="270">
        <v>10.92</v>
      </c>
      <c r="T1223" s="345">
        <v>1.85</v>
      </c>
      <c r="U1223" s="267"/>
      <c r="V1223" s="268"/>
      <c r="W1223" s="267"/>
      <c r="X1223" s="270"/>
      <c r="Y1223" s="274"/>
      <c r="Z1223" s="290"/>
      <c r="AA1223" s="274"/>
      <c r="AB1223" s="275"/>
      <c r="AC1223" s="274"/>
      <c r="AD1223" s="265"/>
      <c r="AE1223" s="274"/>
      <c r="AF1223" s="274"/>
      <c r="AG1223" s="275"/>
      <c r="AH1223" s="274"/>
      <c r="AI1223" s="274"/>
      <c r="AJ1223" s="275"/>
      <c r="AK1223" s="270"/>
      <c r="AL1223" s="274"/>
      <c r="AM1223" s="275"/>
      <c r="AN1223" s="274"/>
      <c r="AO1223" s="275"/>
      <c r="AP1223" s="274"/>
      <c r="AQ1223" s="277">
        <f t="shared" si="176"/>
        <v>2</v>
      </c>
      <c r="AR1223" s="275"/>
      <c r="AS1223" s="275"/>
      <c r="AT1223" s="273"/>
      <c r="AU1223" s="272"/>
      <c r="AV1223" s="267"/>
      <c r="AW1223" s="268"/>
      <c r="AX1223" s="273"/>
      <c r="AY1223" s="273"/>
      <c r="AZ1223" s="275"/>
      <c r="BA1223" s="268"/>
      <c r="BB1223" s="268"/>
      <c r="BC1223" s="268"/>
      <c r="BD1223" s="268"/>
      <c r="BE1223" s="267"/>
      <c r="BF1223" s="275"/>
      <c r="BG1223" s="275"/>
      <c r="BH1223" s="275"/>
      <c r="BI1223" s="275"/>
      <c r="BJ1223" s="278">
        <v>45705</v>
      </c>
      <c r="BK1223" s="279">
        <v>45705</v>
      </c>
      <c r="BL1223" s="431" t="s">
        <v>2285</v>
      </c>
      <c r="BM1223" s="272"/>
      <c r="BN1223" s="422">
        <v>2</v>
      </c>
      <c r="BO1223" s="422">
        <v>3</v>
      </c>
      <c r="BP1223" s="303"/>
      <c r="BQ1223" s="293">
        <v>45702</v>
      </c>
      <c r="BR1223" s="284" t="s">
        <v>2286</v>
      </c>
      <c r="BS1223" s="280" t="str">
        <f>IF(_DBcomps[[#This Row],[Problem]]="","Yes","No")</f>
        <v>Yes</v>
      </c>
      <c r="BT1223" s="391"/>
      <c r="BU1223" s="273"/>
      <c r="BV1223" s="273">
        <v>1</v>
      </c>
      <c r="BW1223" s="273"/>
      <c r="BX1223" s="273">
        <v>9</v>
      </c>
      <c r="BY1223" s="279" t="s">
        <v>1276</v>
      </c>
      <c r="BZ1223" s="267"/>
      <c r="CA1223" s="279"/>
      <c r="CB1223" s="279"/>
      <c r="CC1223" s="279"/>
      <c r="CD1223" s="1283"/>
      <c r="CE1223" s="245"/>
      <c r="CF1223" s="245"/>
      <c r="CG1223" s="245"/>
    </row>
    <row r="1224" spans="1:85">
      <c r="A1224" s="265" t="s">
        <v>58</v>
      </c>
      <c r="B1224" s="2" t="s">
        <v>3023</v>
      </c>
      <c r="C1224" s="2" t="s">
        <v>158</v>
      </c>
      <c r="D1224" s="265" t="s">
        <v>2321</v>
      </c>
      <c r="E1224" s="265">
        <v>45706</v>
      </c>
      <c r="F1224" s="266" t="str">
        <f>IF(_DBcomps[[#This Row],[Lab RTS]]="","No","Yes")</f>
        <v>Yes</v>
      </c>
      <c r="G1224" s="267">
        <v>56.1</v>
      </c>
      <c r="H1224" s="267"/>
      <c r="I1224" s="267"/>
      <c r="J1224" s="267"/>
      <c r="K1224" s="267"/>
      <c r="L1224" s="268"/>
      <c r="M1224" s="275"/>
      <c r="N1224" s="267"/>
      <c r="O1224" s="267"/>
      <c r="P1224" s="275"/>
      <c r="Q1224" s="269"/>
      <c r="R1224" s="270"/>
      <c r="S1224" s="270">
        <v>10.916</v>
      </c>
      <c r="T1224" s="345">
        <v>1.85</v>
      </c>
      <c r="U1224" s="267"/>
      <c r="V1224" s="268"/>
      <c r="W1224" s="267"/>
      <c r="X1224" s="270"/>
      <c r="Y1224" s="274"/>
      <c r="Z1224" s="290"/>
      <c r="AA1224" s="274"/>
      <c r="AB1224" s="275"/>
      <c r="AC1224" s="274"/>
      <c r="AD1224" s="265"/>
      <c r="AE1224" s="274"/>
      <c r="AF1224" s="274"/>
      <c r="AG1224" s="275"/>
      <c r="AH1224" s="274"/>
      <c r="AI1224" s="274"/>
      <c r="AJ1224" s="275"/>
      <c r="AK1224" s="270"/>
      <c r="AL1224" s="274"/>
      <c r="AM1224" s="275"/>
      <c r="AN1224" s="274"/>
      <c r="AO1224" s="275"/>
      <c r="AP1224" s="274"/>
      <c r="AQ1224" s="277">
        <f t="shared" si="176"/>
        <v>2</v>
      </c>
      <c r="AR1224" s="275"/>
      <c r="AS1224" s="275"/>
      <c r="AT1224" s="273"/>
      <c r="AU1224" s="272"/>
      <c r="AV1224" s="267"/>
      <c r="AW1224" s="268"/>
      <c r="AX1224" s="273"/>
      <c r="AY1224" s="273"/>
      <c r="AZ1224" s="275"/>
      <c r="BA1224" s="268"/>
      <c r="BB1224" s="268"/>
      <c r="BC1224" s="268"/>
      <c r="BD1224" s="268"/>
      <c r="BE1224" s="267"/>
      <c r="BF1224" s="275"/>
      <c r="BG1224" s="275"/>
      <c r="BH1224" s="275"/>
      <c r="BI1224" s="275"/>
      <c r="BJ1224" s="278">
        <v>45707</v>
      </c>
      <c r="BK1224" s="279">
        <v>45707</v>
      </c>
      <c r="BL1224" s="431" t="s">
        <v>2322</v>
      </c>
      <c r="BM1224" s="272"/>
      <c r="BN1224" s="422">
        <v>2</v>
      </c>
      <c r="BO1224" s="422">
        <v>3</v>
      </c>
      <c r="BP1224" s="303"/>
      <c r="BQ1224" s="293">
        <v>45701</v>
      </c>
      <c r="BR1224" s="284" t="s">
        <v>2323</v>
      </c>
      <c r="BS1224" s="280" t="str">
        <f>IF(_DBcomps[[#This Row],[Problem]]="","Yes","No")</f>
        <v>Yes</v>
      </c>
      <c r="BT1224" s="391"/>
      <c r="BU1224" s="273"/>
      <c r="BV1224" s="273">
        <v>1</v>
      </c>
      <c r="BW1224" s="273"/>
      <c r="BX1224" s="273">
        <v>9</v>
      </c>
      <c r="BY1224" s="279" t="s">
        <v>1276</v>
      </c>
      <c r="BZ1224" s="267"/>
      <c r="CA1224" s="279"/>
      <c r="CB1224" s="279"/>
      <c r="CC1224" s="279"/>
      <c r="CD1224" s="1283"/>
      <c r="CE1224" s="245"/>
      <c r="CF1224" s="245"/>
      <c r="CG1224" s="245"/>
    </row>
    <row r="1225" spans="1:85">
      <c r="A1225" s="265" t="s">
        <v>58</v>
      </c>
      <c r="B1225" s="2" t="s">
        <v>3023</v>
      </c>
      <c r="C1225" s="2" t="s">
        <v>158</v>
      </c>
      <c r="D1225" s="265" t="s">
        <v>2305</v>
      </c>
      <c r="E1225" s="265">
        <v>45706</v>
      </c>
      <c r="F1225" s="266" t="str">
        <f>IF(_DBcomps[[#This Row],[Lab RTS]]="","No","Yes")</f>
        <v>Yes</v>
      </c>
      <c r="G1225" s="267">
        <v>55.72</v>
      </c>
      <c r="H1225" s="267"/>
      <c r="I1225" s="267"/>
      <c r="J1225" s="267"/>
      <c r="K1225" s="267"/>
      <c r="L1225" s="268"/>
      <c r="M1225" s="275"/>
      <c r="N1225" s="267"/>
      <c r="O1225" s="267"/>
      <c r="P1225" s="275"/>
      <c r="Q1225" s="269"/>
      <c r="R1225" s="270"/>
      <c r="S1225" s="270">
        <v>10.927</v>
      </c>
      <c r="T1225" s="345">
        <v>1.78</v>
      </c>
      <c r="U1225" s="267"/>
      <c r="V1225" s="268"/>
      <c r="W1225" s="267"/>
      <c r="X1225" s="270"/>
      <c r="Y1225" s="274"/>
      <c r="Z1225" s="290"/>
      <c r="AA1225" s="274"/>
      <c r="AB1225" s="275"/>
      <c r="AC1225" s="274"/>
      <c r="AD1225" s="265"/>
      <c r="AE1225" s="274"/>
      <c r="AF1225" s="274"/>
      <c r="AG1225" s="275"/>
      <c r="AH1225" s="274"/>
      <c r="AI1225" s="274"/>
      <c r="AJ1225" s="275"/>
      <c r="AK1225" s="270"/>
      <c r="AL1225" s="274"/>
      <c r="AM1225" s="275"/>
      <c r="AN1225" s="274"/>
      <c r="AO1225" s="275"/>
      <c r="AP1225" s="274"/>
      <c r="AQ1225" s="277">
        <f t="shared" si="176"/>
        <v>2</v>
      </c>
      <c r="AR1225" s="275"/>
      <c r="AS1225" s="275"/>
      <c r="AT1225" s="273"/>
      <c r="AU1225" s="272"/>
      <c r="AV1225" s="267"/>
      <c r="AW1225" s="268"/>
      <c r="AX1225" s="273"/>
      <c r="AY1225" s="273"/>
      <c r="AZ1225" s="275"/>
      <c r="BA1225" s="268"/>
      <c r="BB1225" s="268"/>
      <c r="BC1225" s="268"/>
      <c r="BD1225" s="268"/>
      <c r="BE1225" s="267"/>
      <c r="BF1225" s="275"/>
      <c r="BG1225" s="275"/>
      <c r="BH1225" s="275"/>
      <c r="BI1225" s="275"/>
      <c r="BJ1225" s="278">
        <v>45707</v>
      </c>
      <c r="BK1225" s="279">
        <v>45707</v>
      </c>
      <c r="BL1225" s="431" t="s">
        <v>2306</v>
      </c>
      <c r="BM1225" s="272"/>
      <c r="BN1225" s="422">
        <v>2</v>
      </c>
      <c r="BO1225" s="422">
        <v>3</v>
      </c>
      <c r="BP1225" s="303"/>
      <c r="BQ1225" s="293">
        <v>45705</v>
      </c>
      <c r="BR1225" s="284" t="s">
        <v>2307</v>
      </c>
      <c r="BS1225" s="280" t="str">
        <f>IF(_DBcomps[[#This Row],[Problem]]="","Yes","No")</f>
        <v>Yes</v>
      </c>
      <c r="BT1225" s="391"/>
      <c r="BU1225" s="273"/>
      <c r="BV1225" s="273">
        <v>1</v>
      </c>
      <c r="BW1225" s="273"/>
      <c r="BX1225" s="273">
        <v>9</v>
      </c>
      <c r="BY1225" s="279" t="s">
        <v>1276</v>
      </c>
      <c r="BZ1225" s="267"/>
      <c r="CA1225" s="279"/>
      <c r="CB1225" s="279"/>
      <c r="CC1225" s="279"/>
      <c r="CD1225" s="1283"/>
      <c r="CE1225" s="245"/>
      <c r="CF1225" s="245"/>
      <c r="CG1225" s="245"/>
    </row>
    <row r="1226" spans="1:85">
      <c r="A1226" s="265" t="s">
        <v>58</v>
      </c>
      <c r="B1226" s="2" t="s">
        <v>3023</v>
      </c>
      <c r="C1226" s="2" t="s">
        <v>158</v>
      </c>
      <c r="D1226" s="265" t="s">
        <v>2365</v>
      </c>
      <c r="E1226" s="265">
        <v>45708</v>
      </c>
      <c r="F1226" s="266" t="str">
        <f>IF(_DBcomps[[#This Row],[Lab RTS]]="","No","Yes")</f>
        <v>Yes</v>
      </c>
      <c r="G1226" s="267">
        <v>56.07</v>
      </c>
      <c r="H1226" s="267"/>
      <c r="I1226" s="267"/>
      <c r="J1226" s="267"/>
      <c r="K1226" s="267"/>
      <c r="L1226" s="268"/>
      <c r="M1226" s="275"/>
      <c r="N1226" s="267"/>
      <c r="O1226" s="267"/>
      <c r="P1226" s="275"/>
      <c r="Q1226" s="269"/>
      <c r="R1226" s="270"/>
      <c r="S1226" s="270">
        <v>10.916</v>
      </c>
      <c r="T1226" s="345">
        <v>1.76</v>
      </c>
      <c r="U1226" s="267"/>
      <c r="V1226" s="268"/>
      <c r="W1226" s="267"/>
      <c r="X1226" s="270"/>
      <c r="Y1226" s="274"/>
      <c r="Z1226" s="290"/>
      <c r="AA1226" s="274"/>
      <c r="AB1226" s="275"/>
      <c r="AC1226" s="274"/>
      <c r="AD1226" s="265"/>
      <c r="AE1226" s="274"/>
      <c r="AF1226" s="274"/>
      <c r="AG1226" s="275"/>
      <c r="AH1226" s="274"/>
      <c r="AI1226" s="274"/>
      <c r="AJ1226" s="275"/>
      <c r="AK1226" s="270"/>
      <c r="AL1226" s="274"/>
      <c r="AM1226" s="275"/>
      <c r="AN1226" s="274"/>
      <c r="AO1226" s="275"/>
      <c r="AP1226" s="274"/>
      <c r="AQ1226" s="277">
        <f t="shared" si="176"/>
        <v>2</v>
      </c>
      <c r="AR1226" s="275"/>
      <c r="AS1226" s="275"/>
      <c r="AT1226" s="273"/>
      <c r="AU1226" s="272"/>
      <c r="AV1226" s="267"/>
      <c r="AW1226" s="268"/>
      <c r="AX1226" s="273"/>
      <c r="AY1226" s="273"/>
      <c r="AZ1226" s="275"/>
      <c r="BA1226" s="268"/>
      <c r="BB1226" s="268"/>
      <c r="BC1226" s="268"/>
      <c r="BD1226" s="268"/>
      <c r="BE1226" s="267"/>
      <c r="BF1226" s="275"/>
      <c r="BG1226" s="275"/>
      <c r="BH1226" s="275"/>
      <c r="BI1226" s="275"/>
      <c r="BJ1226" s="278">
        <v>45709</v>
      </c>
      <c r="BK1226" s="279">
        <v>45709</v>
      </c>
      <c r="BL1226" s="431" t="s">
        <v>2366</v>
      </c>
      <c r="BM1226" s="272"/>
      <c r="BN1226" s="422">
        <v>2</v>
      </c>
      <c r="BO1226" s="422">
        <v>3</v>
      </c>
      <c r="BP1226" s="303"/>
      <c r="BQ1226" s="293">
        <v>45706</v>
      </c>
      <c r="BR1226" s="284" t="s">
        <v>1771</v>
      </c>
      <c r="BS1226" s="280" t="str">
        <f>IF(_DBcomps[[#This Row],[Problem]]="","Yes","No")</f>
        <v>Yes</v>
      </c>
      <c r="BT1226" s="391"/>
      <c r="BU1226" s="273"/>
      <c r="BV1226" s="273">
        <v>1</v>
      </c>
      <c r="BW1226" s="273"/>
      <c r="BX1226" s="273">
        <v>9</v>
      </c>
      <c r="BY1226" s="279" t="s">
        <v>1276</v>
      </c>
      <c r="BZ1226" s="267"/>
      <c r="CA1226" s="279"/>
      <c r="CB1226" s="279"/>
      <c r="CC1226" s="279"/>
      <c r="CD1226" s="1283"/>
      <c r="CE1226" s="245"/>
      <c r="CF1226" s="245"/>
      <c r="CG1226" s="245"/>
    </row>
    <row r="1227" spans="1:85">
      <c r="A1227" s="265" t="s">
        <v>58</v>
      </c>
      <c r="B1227" s="2" t="s">
        <v>3023</v>
      </c>
      <c r="C1227" s="2" t="s">
        <v>158</v>
      </c>
      <c r="D1227" s="265" t="s">
        <v>2378</v>
      </c>
      <c r="E1227" s="265">
        <v>45709</v>
      </c>
      <c r="F1227" s="266" t="str">
        <f>IF(_DBcomps[[#This Row],[Lab RTS]]="","No","Yes")</f>
        <v>Yes</v>
      </c>
      <c r="G1227" s="267">
        <v>56</v>
      </c>
      <c r="H1227" s="267"/>
      <c r="I1227" s="267"/>
      <c r="J1227" s="267"/>
      <c r="K1227" s="267"/>
      <c r="L1227" s="268"/>
      <c r="M1227" s="275"/>
      <c r="N1227" s="267"/>
      <c r="O1227" s="267"/>
      <c r="P1227" s="275"/>
      <c r="Q1227" s="269"/>
      <c r="R1227" s="270"/>
      <c r="S1227" s="270">
        <v>10.912000000000001</v>
      </c>
      <c r="T1227" s="345">
        <v>1.74</v>
      </c>
      <c r="U1227" s="267"/>
      <c r="V1227" s="268"/>
      <c r="W1227" s="267"/>
      <c r="X1227" s="270"/>
      <c r="Y1227" s="274"/>
      <c r="Z1227" s="290"/>
      <c r="AA1227" s="274"/>
      <c r="AB1227" s="275"/>
      <c r="AC1227" s="274"/>
      <c r="AD1227" s="265"/>
      <c r="AE1227" s="274"/>
      <c r="AF1227" s="274"/>
      <c r="AG1227" s="275"/>
      <c r="AH1227" s="274"/>
      <c r="AI1227" s="274"/>
      <c r="AJ1227" s="275"/>
      <c r="AK1227" s="270"/>
      <c r="AL1227" s="274"/>
      <c r="AM1227" s="275"/>
      <c r="AN1227" s="274"/>
      <c r="AO1227" s="275"/>
      <c r="AP1227" s="274"/>
      <c r="AQ1227" s="277">
        <f t="shared" ref="AQ1227:AQ1232" si="177">MONTH(E1227)</f>
        <v>2</v>
      </c>
      <c r="AR1227" s="275"/>
      <c r="AS1227" s="275"/>
      <c r="AT1227" s="273"/>
      <c r="AU1227" s="272"/>
      <c r="AV1227" s="267"/>
      <c r="AW1227" s="268"/>
      <c r="AX1227" s="273"/>
      <c r="AY1227" s="273"/>
      <c r="AZ1227" s="275"/>
      <c r="BA1227" s="268"/>
      <c r="BB1227" s="268"/>
      <c r="BC1227" s="268"/>
      <c r="BD1227" s="268"/>
      <c r="BE1227" s="267"/>
      <c r="BF1227" s="275"/>
      <c r="BG1227" s="275"/>
      <c r="BH1227" s="275"/>
      <c r="BI1227" s="275"/>
      <c r="BJ1227" s="278">
        <v>45709</v>
      </c>
      <c r="BK1227" s="279">
        <v>45709</v>
      </c>
      <c r="BL1227" s="431" t="s">
        <v>2379</v>
      </c>
      <c r="BM1227" s="272"/>
      <c r="BN1227" s="422">
        <v>2</v>
      </c>
      <c r="BO1227" s="422">
        <v>3</v>
      </c>
      <c r="BP1227" s="303"/>
      <c r="BQ1227" s="293">
        <v>45707</v>
      </c>
      <c r="BR1227" s="284" t="s">
        <v>2380</v>
      </c>
      <c r="BS1227" s="280" t="str">
        <f>IF(_DBcomps[[#This Row],[Problem]]="","Yes","No")</f>
        <v>Yes</v>
      </c>
      <c r="BT1227" s="391"/>
      <c r="BU1227" s="273"/>
      <c r="BV1227" s="273">
        <v>1</v>
      </c>
      <c r="BW1227" s="273"/>
      <c r="BX1227" s="273">
        <v>9</v>
      </c>
      <c r="BY1227" s="356" t="s">
        <v>1276</v>
      </c>
      <c r="BZ1227" s="267"/>
      <c r="CA1227" s="279"/>
      <c r="CB1227" s="279"/>
      <c r="CC1227" s="279"/>
      <c r="CD1227" s="1283"/>
      <c r="CE1227" s="245"/>
      <c r="CF1227" s="245"/>
      <c r="CG1227" s="245"/>
    </row>
    <row r="1228" spans="1:85" ht="17.25" customHeight="1">
      <c r="A1228" s="265" t="s">
        <v>58</v>
      </c>
      <c r="B1228" s="2" t="s">
        <v>3023</v>
      </c>
      <c r="C1228" s="2" t="s">
        <v>158</v>
      </c>
      <c r="D1228" s="265" t="s">
        <v>2442</v>
      </c>
      <c r="E1228" s="265">
        <v>45347</v>
      </c>
      <c r="F1228" s="266" t="str">
        <f>IF(_DBcomps[[#This Row],[Lab RTS]]="","No","Yes")</f>
        <v>Yes</v>
      </c>
      <c r="G1228" s="267">
        <v>56.01</v>
      </c>
      <c r="H1228" s="267"/>
      <c r="I1228" s="267"/>
      <c r="J1228" s="267"/>
      <c r="K1228" s="267"/>
      <c r="L1228" s="268"/>
      <c r="M1228" s="275"/>
      <c r="N1228" s="267"/>
      <c r="O1228" s="267"/>
      <c r="P1228" s="275"/>
      <c r="Q1228" s="269"/>
      <c r="R1228" s="270"/>
      <c r="S1228" s="270">
        <v>10.909000000000001</v>
      </c>
      <c r="T1228" s="345">
        <v>1.8</v>
      </c>
      <c r="U1228" s="267"/>
      <c r="V1228" s="268"/>
      <c r="W1228" s="267"/>
      <c r="X1228" s="270"/>
      <c r="Y1228" s="274"/>
      <c r="Z1228" s="290"/>
      <c r="AA1228" s="274"/>
      <c r="AB1228" s="275"/>
      <c r="AC1228" s="274"/>
      <c r="AD1228" s="265"/>
      <c r="AE1228" s="274"/>
      <c r="AF1228" s="274"/>
      <c r="AG1228" s="275"/>
      <c r="AH1228" s="274"/>
      <c r="AI1228" s="274"/>
      <c r="AJ1228" s="275"/>
      <c r="AK1228" s="270"/>
      <c r="AL1228" s="274"/>
      <c r="AM1228" s="275"/>
      <c r="AN1228" s="274"/>
      <c r="AO1228" s="275"/>
      <c r="AP1228" s="274"/>
      <c r="AQ1228" s="277">
        <f t="shared" si="177"/>
        <v>2</v>
      </c>
      <c r="AR1228" s="275"/>
      <c r="AS1228" s="275"/>
      <c r="AT1228" s="273"/>
      <c r="AU1228" s="272"/>
      <c r="AV1228" s="267"/>
      <c r="AW1228" s="268"/>
      <c r="AX1228" s="273"/>
      <c r="AY1228" s="273"/>
      <c r="AZ1228" s="275"/>
      <c r="BA1228" s="268"/>
      <c r="BB1228" s="268"/>
      <c r="BC1228" s="268"/>
      <c r="BD1228" s="268"/>
      <c r="BE1228" s="267"/>
      <c r="BF1228" s="275"/>
      <c r="BG1228" s="275"/>
      <c r="BH1228" s="275"/>
      <c r="BI1228" s="275"/>
      <c r="BJ1228" s="278">
        <v>45714</v>
      </c>
      <c r="BK1228" s="279">
        <v>45714</v>
      </c>
      <c r="BL1228" s="431" t="s">
        <v>2443</v>
      </c>
      <c r="BM1228" s="272"/>
      <c r="BN1228" s="422">
        <v>2</v>
      </c>
      <c r="BO1228" s="422">
        <v>3</v>
      </c>
      <c r="BP1228" s="303"/>
      <c r="BQ1228" s="293">
        <v>45708</v>
      </c>
      <c r="BR1228" s="284" t="s">
        <v>2444</v>
      </c>
      <c r="BS1228" s="280" t="str">
        <f>IF(_DBcomps[[#This Row],[Problem]]="","Yes","No")</f>
        <v>Yes</v>
      </c>
      <c r="BT1228" s="391"/>
      <c r="BU1228" s="273"/>
      <c r="BV1228" s="273">
        <v>1</v>
      </c>
      <c r="BW1228" s="273"/>
      <c r="BX1228" s="273">
        <v>9</v>
      </c>
      <c r="BY1228" s="356" t="s">
        <v>1276</v>
      </c>
      <c r="BZ1228" s="267"/>
      <c r="CA1228" s="279"/>
      <c r="CB1228" s="279"/>
      <c r="CC1228" s="279"/>
      <c r="CD1228" s="1283"/>
      <c r="CE1228" s="245"/>
      <c r="CF1228" s="245"/>
      <c r="CG1228" s="245"/>
    </row>
    <row r="1229" spans="1:85">
      <c r="A1229" s="265" t="s">
        <v>58</v>
      </c>
      <c r="B1229" s="2" t="s">
        <v>3023</v>
      </c>
      <c r="C1229" s="2" t="s">
        <v>158</v>
      </c>
      <c r="D1229" s="265" t="s">
        <v>2471</v>
      </c>
      <c r="E1229" s="265">
        <v>45715</v>
      </c>
      <c r="F1229" s="266" t="str">
        <f>IF(_DBcomps[[#This Row],[Lab RTS]]="","No","Yes")</f>
        <v>Yes</v>
      </c>
      <c r="G1229" s="267">
        <v>55.75</v>
      </c>
      <c r="H1229" s="267"/>
      <c r="I1229" s="267"/>
      <c r="J1229" s="267"/>
      <c r="K1229" s="267"/>
      <c r="L1229" s="268"/>
      <c r="M1229" s="275"/>
      <c r="N1229" s="267"/>
      <c r="O1229" s="267"/>
      <c r="P1229" s="275"/>
      <c r="Q1229" s="269"/>
      <c r="R1229" s="270"/>
      <c r="S1229" s="270">
        <v>10.913</v>
      </c>
      <c r="T1229" s="345">
        <v>1.79</v>
      </c>
      <c r="U1229" s="267"/>
      <c r="V1229" s="268"/>
      <c r="W1229" s="267"/>
      <c r="X1229" s="270"/>
      <c r="Y1229" s="274"/>
      <c r="Z1229" s="290"/>
      <c r="AA1229" s="274"/>
      <c r="AB1229" s="275"/>
      <c r="AC1229" s="274"/>
      <c r="AD1229" s="265"/>
      <c r="AE1229" s="274"/>
      <c r="AF1229" s="274"/>
      <c r="AG1229" s="275"/>
      <c r="AH1229" s="274"/>
      <c r="AI1229" s="274"/>
      <c r="AJ1229" s="275"/>
      <c r="AK1229" s="270"/>
      <c r="AL1229" s="274"/>
      <c r="AM1229" s="275"/>
      <c r="AN1229" s="274"/>
      <c r="AO1229" s="275"/>
      <c r="AP1229" s="274"/>
      <c r="AQ1229" s="277">
        <f t="shared" si="177"/>
        <v>2</v>
      </c>
      <c r="AR1229" s="275"/>
      <c r="AS1229" s="275"/>
      <c r="AT1229" s="273"/>
      <c r="AU1229" s="272"/>
      <c r="AV1229" s="267"/>
      <c r="AW1229" s="268"/>
      <c r="AX1229" s="273"/>
      <c r="AY1229" s="273"/>
      <c r="AZ1229" s="275"/>
      <c r="BA1229" s="268"/>
      <c r="BB1229" s="268"/>
      <c r="BC1229" s="268"/>
      <c r="BD1229" s="268"/>
      <c r="BE1229" s="267"/>
      <c r="BF1229" s="275"/>
      <c r="BG1229" s="275"/>
      <c r="BH1229" s="275"/>
      <c r="BI1229" s="275"/>
      <c r="BJ1229" s="278">
        <v>45716</v>
      </c>
      <c r="BK1229" s="279">
        <v>45716</v>
      </c>
      <c r="BL1229" s="431" t="s">
        <v>2472</v>
      </c>
      <c r="BM1229" s="272"/>
      <c r="BN1229" s="422">
        <v>2</v>
      </c>
      <c r="BO1229" s="422">
        <v>3</v>
      </c>
      <c r="BP1229" s="303"/>
      <c r="BQ1229" s="293">
        <v>45714</v>
      </c>
      <c r="BR1229" s="284" t="s">
        <v>2473</v>
      </c>
      <c r="BS1229" s="280" t="str">
        <f>IF(_DBcomps[[#This Row],[Problem]]="","Yes","No")</f>
        <v>Yes</v>
      </c>
      <c r="BT1229" s="391"/>
      <c r="BU1229" s="273"/>
      <c r="BV1229" s="273">
        <v>1</v>
      </c>
      <c r="BW1229" s="273"/>
      <c r="BX1229" s="273">
        <v>9</v>
      </c>
      <c r="BY1229" s="279" t="s">
        <v>1276</v>
      </c>
      <c r="BZ1229" s="267"/>
      <c r="CA1229" s="279"/>
      <c r="CB1229" s="279"/>
      <c r="CC1229" s="279"/>
      <c r="CD1229" s="1283"/>
      <c r="CE1229" s="245"/>
      <c r="CF1229" s="245"/>
      <c r="CG1229" s="245"/>
    </row>
    <row r="1230" spans="1:85">
      <c r="A1230" s="265" t="s">
        <v>58</v>
      </c>
      <c r="B1230" s="2" t="s">
        <v>3023</v>
      </c>
      <c r="C1230" s="2" t="s">
        <v>158</v>
      </c>
      <c r="D1230" s="265" t="s">
        <v>2519</v>
      </c>
      <c r="E1230" s="265">
        <v>45719</v>
      </c>
      <c r="F1230" s="266" t="str">
        <f>IF(_DBcomps[[#This Row],[Lab RTS]]="","No","Yes")</f>
        <v>Yes</v>
      </c>
      <c r="G1230" s="267">
        <v>55.73</v>
      </c>
      <c r="H1230" s="267"/>
      <c r="I1230" s="267"/>
      <c r="J1230" s="267"/>
      <c r="K1230" s="267"/>
      <c r="L1230" s="268"/>
      <c r="M1230" s="275"/>
      <c r="N1230" s="267"/>
      <c r="O1230" s="267"/>
      <c r="P1230" s="275"/>
      <c r="Q1230" s="269"/>
      <c r="R1230" s="270"/>
      <c r="S1230" s="270">
        <v>10.925000000000001</v>
      </c>
      <c r="T1230" s="345">
        <v>1.92</v>
      </c>
      <c r="U1230" s="267"/>
      <c r="V1230" s="268"/>
      <c r="W1230" s="267"/>
      <c r="X1230" s="270"/>
      <c r="Y1230" s="274"/>
      <c r="Z1230" s="290"/>
      <c r="AA1230" s="274"/>
      <c r="AB1230" s="275"/>
      <c r="AC1230" s="274"/>
      <c r="AD1230" s="265"/>
      <c r="AE1230" s="274"/>
      <c r="AF1230" s="274"/>
      <c r="AG1230" s="275"/>
      <c r="AH1230" s="274"/>
      <c r="AI1230" s="274"/>
      <c r="AJ1230" s="275"/>
      <c r="AK1230" s="270"/>
      <c r="AL1230" s="274"/>
      <c r="AM1230" s="275"/>
      <c r="AN1230" s="274"/>
      <c r="AO1230" s="275"/>
      <c r="AP1230" s="274"/>
      <c r="AQ1230" s="277">
        <f t="shared" si="177"/>
        <v>3</v>
      </c>
      <c r="AR1230" s="275"/>
      <c r="AS1230" s="275"/>
      <c r="AT1230" s="273"/>
      <c r="AU1230" s="272"/>
      <c r="AV1230" s="267"/>
      <c r="AW1230" s="268"/>
      <c r="AX1230" s="273"/>
      <c r="AY1230" s="273"/>
      <c r="AZ1230" s="275"/>
      <c r="BA1230" s="268"/>
      <c r="BB1230" s="268"/>
      <c r="BC1230" s="268"/>
      <c r="BD1230" s="268"/>
      <c r="BE1230" s="267"/>
      <c r="BF1230" s="275"/>
      <c r="BG1230" s="275"/>
      <c r="BH1230" s="275"/>
      <c r="BI1230" s="275"/>
      <c r="BJ1230" s="278">
        <v>45719</v>
      </c>
      <c r="BK1230" s="279">
        <v>45719</v>
      </c>
      <c r="BL1230" s="431" t="s">
        <v>2520</v>
      </c>
      <c r="BM1230" s="272"/>
      <c r="BN1230" s="422">
        <v>2</v>
      </c>
      <c r="BO1230" s="422">
        <v>3</v>
      </c>
      <c r="BP1230" s="303"/>
      <c r="BQ1230" s="293">
        <v>45713</v>
      </c>
      <c r="BR1230" s="284" t="s">
        <v>2521</v>
      </c>
      <c r="BS1230" s="280" t="str">
        <f>IF(_DBcomps[[#This Row],[Problem]]="","Yes","No")</f>
        <v>Yes</v>
      </c>
      <c r="BT1230" s="391"/>
      <c r="BU1230" s="273"/>
      <c r="BV1230" s="273">
        <v>1</v>
      </c>
      <c r="BW1230" s="273"/>
      <c r="BX1230" s="273">
        <v>9</v>
      </c>
      <c r="BY1230" s="356" t="s">
        <v>1276</v>
      </c>
      <c r="BZ1230" s="267"/>
      <c r="CA1230" s="279"/>
      <c r="CB1230" s="279"/>
      <c r="CC1230" s="279"/>
      <c r="CD1230" s="1283"/>
      <c r="CE1230" s="245"/>
      <c r="CF1230" s="245"/>
      <c r="CG1230" s="245"/>
    </row>
    <row r="1231" spans="1:85">
      <c r="A1231" s="265" t="s">
        <v>58</v>
      </c>
      <c r="B1231" s="2" t="s">
        <v>3023</v>
      </c>
      <c r="C1231" s="2" t="s">
        <v>158</v>
      </c>
      <c r="D1231" s="265" t="s">
        <v>2577</v>
      </c>
      <c r="E1231" s="977">
        <v>45722</v>
      </c>
      <c r="F1231" s="978" t="str">
        <f>IF(_DBcomps[[#This Row],[Lab RTS]]="","No","Yes")</f>
        <v>Yes</v>
      </c>
      <c r="G1231" s="979">
        <v>55.52</v>
      </c>
      <c r="H1231" s="979"/>
      <c r="I1231" s="979"/>
      <c r="J1231" s="979"/>
      <c r="K1231" s="979"/>
      <c r="L1231" s="980"/>
      <c r="M1231" s="981"/>
      <c r="N1231" s="979"/>
      <c r="O1231" s="979"/>
      <c r="P1231" s="981"/>
      <c r="Q1231" s="983"/>
      <c r="R1231" s="986"/>
      <c r="S1231" s="986">
        <v>10.920999999999999</v>
      </c>
      <c r="T1231" s="1006">
        <v>1.68</v>
      </c>
      <c r="U1231" s="979"/>
      <c r="V1231" s="980"/>
      <c r="W1231" s="979"/>
      <c r="X1231" s="986"/>
      <c r="Y1231" s="987"/>
      <c r="Z1231" s="988"/>
      <c r="AA1231" s="987"/>
      <c r="AB1231" s="981"/>
      <c r="AC1231" s="987"/>
      <c r="AD1231" s="977"/>
      <c r="AE1231" s="987"/>
      <c r="AF1231" s="987"/>
      <c r="AG1231" s="981"/>
      <c r="AH1231" s="987"/>
      <c r="AI1231" s="987"/>
      <c r="AJ1231" s="981"/>
      <c r="AK1231" s="986"/>
      <c r="AL1231" s="987"/>
      <c r="AM1231" s="981"/>
      <c r="AN1231" s="987"/>
      <c r="AO1231" s="981"/>
      <c r="AP1231" s="987"/>
      <c r="AQ1231" s="989">
        <f t="shared" si="177"/>
        <v>3</v>
      </c>
      <c r="AR1231" s="981"/>
      <c r="AS1231" s="981"/>
      <c r="AT1231" s="990"/>
      <c r="AU1231" s="991"/>
      <c r="AV1231" s="979"/>
      <c r="AW1231" s="980"/>
      <c r="AX1231" s="990"/>
      <c r="AY1231" s="990"/>
      <c r="AZ1231" s="981"/>
      <c r="BA1231" s="268"/>
      <c r="BB1231" s="980"/>
      <c r="BC1231" s="980"/>
      <c r="BD1231" s="980"/>
      <c r="BE1231" s="979"/>
      <c r="BF1231" s="981"/>
      <c r="BG1231" s="981"/>
      <c r="BH1231" s="981"/>
      <c r="BI1231" s="981"/>
      <c r="BJ1231" s="992">
        <v>45722</v>
      </c>
      <c r="BK1231" s="993">
        <v>45722</v>
      </c>
      <c r="BL1231" s="431" t="s">
        <v>2578</v>
      </c>
      <c r="BM1231" s="991"/>
      <c r="BN1231" s="994">
        <v>2</v>
      </c>
      <c r="BO1231" s="994">
        <v>3</v>
      </c>
      <c r="BP1231" s="995"/>
      <c r="BQ1231" s="996">
        <v>45719</v>
      </c>
      <c r="BR1231" s="284" t="s">
        <v>2579</v>
      </c>
      <c r="BS1231" s="997" t="str">
        <f>IF(_DBcomps[[#This Row],[Problem]]="","Yes","No")</f>
        <v>Yes</v>
      </c>
      <c r="BT1231" s="391"/>
      <c r="BU1231" s="990"/>
      <c r="BV1231" s="273">
        <v>1</v>
      </c>
      <c r="BW1231" s="273"/>
      <c r="BX1231" s="273">
        <v>9</v>
      </c>
      <c r="BY1231" s="356" t="s">
        <v>1276</v>
      </c>
      <c r="BZ1231" s="979"/>
      <c r="CA1231" s="993"/>
      <c r="CB1231" s="993"/>
      <c r="CC1231" s="993"/>
      <c r="CD1231" s="1425"/>
      <c r="CE1231" s="245"/>
      <c r="CF1231" s="245"/>
      <c r="CG1231" s="245"/>
    </row>
    <row r="1232" spans="1:85">
      <c r="A1232" s="265" t="s">
        <v>58</v>
      </c>
      <c r="B1232" s="2" t="s">
        <v>3023</v>
      </c>
      <c r="C1232" s="2" t="s">
        <v>158</v>
      </c>
      <c r="D1232" s="265" t="s">
        <v>2592</v>
      </c>
      <c r="E1232" s="265">
        <v>45723</v>
      </c>
      <c r="F1232" s="266" t="str">
        <f>IF(_DBcomps[[#This Row],[Lab RTS]]="","No","Yes")</f>
        <v>Yes</v>
      </c>
      <c r="G1232" s="267">
        <v>54.83</v>
      </c>
      <c r="H1232" s="267"/>
      <c r="I1232" s="267"/>
      <c r="J1232" s="267"/>
      <c r="K1232" s="267"/>
      <c r="L1232" s="268"/>
      <c r="M1232" s="275"/>
      <c r="N1232" s="267"/>
      <c r="O1232" s="267"/>
      <c r="P1232" s="275"/>
      <c r="Q1232" s="269"/>
      <c r="R1232" s="270"/>
      <c r="S1232" s="270">
        <v>10.927</v>
      </c>
      <c r="T1232" s="345">
        <v>1.77</v>
      </c>
      <c r="U1232" s="267"/>
      <c r="V1232" s="268"/>
      <c r="W1232" s="267"/>
      <c r="X1232" s="270"/>
      <c r="Y1232" s="274"/>
      <c r="Z1232" s="290"/>
      <c r="AA1232" s="274"/>
      <c r="AB1232" s="275"/>
      <c r="AC1232" s="274"/>
      <c r="AD1232" s="265"/>
      <c r="AE1232" s="274"/>
      <c r="AF1232" s="274"/>
      <c r="AG1232" s="275"/>
      <c r="AH1232" s="274"/>
      <c r="AI1232" s="274"/>
      <c r="AJ1232" s="275"/>
      <c r="AK1232" s="270"/>
      <c r="AL1232" s="274"/>
      <c r="AM1232" s="275"/>
      <c r="AN1232" s="274"/>
      <c r="AO1232" s="275"/>
      <c r="AP1232" s="274"/>
      <c r="AQ1232" s="277">
        <f t="shared" si="177"/>
        <v>3</v>
      </c>
      <c r="AR1232" s="275"/>
      <c r="AS1232" s="275"/>
      <c r="AT1232" s="273"/>
      <c r="AU1232" s="272"/>
      <c r="AV1232" s="267"/>
      <c r="AW1232" s="268"/>
      <c r="AX1232" s="273"/>
      <c r="AY1232" s="273"/>
      <c r="AZ1232" s="275"/>
      <c r="BA1232" s="268"/>
      <c r="BB1232" s="268"/>
      <c r="BC1232" s="268"/>
      <c r="BD1232" s="268"/>
      <c r="BE1232" s="267"/>
      <c r="BF1232" s="275"/>
      <c r="BG1232" s="275"/>
      <c r="BH1232" s="275"/>
      <c r="BI1232" s="275"/>
      <c r="BJ1232" s="278">
        <v>45725</v>
      </c>
      <c r="BK1232" s="279">
        <v>45725</v>
      </c>
      <c r="BL1232" s="431" t="s">
        <v>2593</v>
      </c>
      <c r="BM1232" s="272"/>
      <c r="BN1232" s="422">
        <v>2</v>
      </c>
      <c r="BO1232" s="422">
        <v>3</v>
      </c>
      <c r="BP1232" s="303"/>
      <c r="BQ1232" s="293">
        <v>45720</v>
      </c>
      <c r="BR1232" s="284" t="s">
        <v>2594</v>
      </c>
      <c r="BS1232" s="280" t="str">
        <f>IF(_DBcomps[[#This Row],[Problem]]="","Yes","No")</f>
        <v>Yes</v>
      </c>
      <c r="BT1232" s="273"/>
      <c r="BU1232" s="273"/>
      <c r="BV1232" s="273">
        <v>1</v>
      </c>
      <c r="BW1232" s="273"/>
      <c r="BX1232" s="273">
        <v>9</v>
      </c>
      <c r="BY1232" s="279" t="s">
        <v>1276</v>
      </c>
      <c r="BZ1232" s="267"/>
      <c r="CA1232" s="279"/>
      <c r="CB1232" s="279"/>
      <c r="CC1232" s="279"/>
      <c r="CD1232" s="1283"/>
      <c r="CE1232" s="245"/>
      <c r="CF1232" s="245"/>
      <c r="CG1232" s="245"/>
    </row>
    <row r="1233" spans="1:85">
      <c r="A1233" s="265" t="s">
        <v>58</v>
      </c>
      <c r="B1233" s="2" t="s">
        <v>3023</v>
      </c>
      <c r="C1233" s="2" t="s">
        <v>158</v>
      </c>
      <c r="D1233" s="265" t="s">
        <v>2608</v>
      </c>
      <c r="E1233" s="265">
        <v>45726</v>
      </c>
      <c r="F1233" s="266" t="str">
        <f>IF(_DBcomps[[#This Row],[Lab RTS]]="","No","Yes")</f>
        <v>Yes</v>
      </c>
      <c r="G1233" s="267">
        <v>55.54</v>
      </c>
      <c r="H1233" s="267"/>
      <c r="I1233" s="267"/>
      <c r="J1233" s="267"/>
      <c r="K1233" s="267"/>
      <c r="L1233" s="268"/>
      <c r="M1233" s="275"/>
      <c r="N1233" s="267"/>
      <c r="O1233" s="267"/>
      <c r="P1233" s="275"/>
      <c r="Q1233" s="269"/>
      <c r="R1233" s="270"/>
      <c r="S1233" s="270">
        <v>10.925000000000001</v>
      </c>
      <c r="T1233" s="345">
        <v>1.85</v>
      </c>
      <c r="U1233" s="267"/>
      <c r="V1233" s="268"/>
      <c r="W1233" s="267"/>
      <c r="X1233" s="270"/>
      <c r="Y1233" s="274"/>
      <c r="Z1233" s="290"/>
      <c r="AA1233" s="274"/>
      <c r="AB1233" s="275"/>
      <c r="AC1233" s="274"/>
      <c r="AD1233" s="265"/>
      <c r="AE1233" s="274"/>
      <c r="AF1233" s="274"/>
      <c r="AG1233" s="275"/>
      <c r="AH1233" s="274"/>
      <c r="AI1233" s="274"/>
      <c r="AJ1233" s="275"/>
      <c r="AK1233" s="270"/>
      <c r="AL1233" s="274"/>
      <c r="AM1233" s="275"/>
      <c r="AN1233" s="274"/>
      <c r="AO1233" s="275"/>
      <c r="AP1233" s="274"/>
      <c r="AQ1233" s="277">
        <f t="shared" ref="AQ1233:AQ1238" si="178">MONTH(E1233)</f>
        <v>3</v>
      </c>
      <c r="AR1233" s="275"/>
      <c r="AS1233" s="275"/>
      <c r="AT1233" s="273"/>
      <c r="AU1233" s="272"/>
      <c r="AV1233" s="267"/>
      <c r="AW1233" s="268"/>
      <c r="AX1233" s="273"/>
      <c r="AY1233" s="273"/>
      <c r="AZ1233" s="275"/>
      <c r="BA1233" s="268"/>
      <c r="BB1233" s="268"/>
      <c r="BC1233" s="268"/>
      <c r="BD1233" s="268"/>
      <c r="BE1233" s="267"/>
      <c r="BF1233" s="275"/>
      <c r="BG1233" s="275"/>
      <c r="BH1233" s="275"/>
      <c r="BI1233" s="275"/>
      <c r="BJ1233" s="278">
        <v>45726</v>
      </c>
      <c r="BK1233" s="279">
        <v>45726</v>
      </c>
      <c r="BL1233" s="431" t="s">
        <v>2609</v>
      </c>
      <c r="BM1233" s="272"/>
      <c r="BN1233" s="422">
        <v>2</v>
      </c>
      <c r="BO1233" s="422">
        <v>3</v>
      </c>
      <c r="BP1233" s="303"/>
      <c r="BQ1233" s="293">
        <v>45721</v>
      </c>
      <c r="BR1233" s="284" t="s">
        <v>2610</v>
      </c>
      <c r="BS1233" s="280" t="str">
        <f>IF(_DBcomps[[#This Row],[Problem]]="","Yes","No")</f>
        <v>Yes</v>
      </c>
      <c r="BT1233" s="273"/>
      <c r="BU1233" s="273"/>
      <c r="BV1233" s="273">
        <v>1</v>
      </c>
      <c r="BW1233" s="273"/>
      <c r="BX1233" s="273">
        <v>9</v>
      </c>
      <c r="BY1233" s="279" t="s">
        <v>1276</v>
      </c>
      <c r="BZ1233" s="267"/>
      <c r="CA1233" s="279"/>
      <c r="CB1233" s="279"/>
      <c r="CC1233" s="279"/>
      <c r="CD1233" s="1283"/>
      <c r="CE1233" s="245"/>
      <c r="CF1233" s="245"/>
      <c r="CG1233" s="245"/>
    </row>
    <row r="1234" spans="1:85">
      <c r="A1234" s="265" t="s">
        <v>58</v>
      </c>
      <c r="B1234" s="2" t="s">
        <v>3023</v>
      </c>
      <c r="C1234" s="2" t="s">
        <v>158</v>
      </c>
      <c r="D1234" s="265" t="s">
        <v>2613</v>
      </c>
      <c r="E1234" s="265">
        <v>45362</v>
      </c>
      <c r="F1234" s="266" t="str">
        <f>IF(_DBcomps[[#This Row],[Lab RTS]]="","No","Yes")</f>
        <v>Yes</v>
      </c>
      <c r="G1234" s="267">
        <v>55.57</v>
      </c>
      <c r="H1234" s="267"/>
      <c r="I1234" s="267"/>
      <c r="J1234" s="267"/>
      <c r="K1234" s="267"/>
      <c r="L1234" s="268"/>
      <c r="M1234" s="275"/>
      <c r="N1234" s="267"/>
      <c r="O1234" s="267"/>
      <c r="P1234" s="275"/>
      <c r="Q1234" s="269"/>
      <c r="R1234" s="270"/>
      <c r="S1234" s="270">
        <v>10.926</v>
      </c>
      <c r="T1234" s="345">
        <v>1.72</v>
      </c>
      <c r="U1234" s="267"/>
      <c r="V1234" s="268"/>
      <c r="W1234" s="267"/>
      <c r="X1234" s="270"/>
      <c r="Y1234" s="274"/>
      <c r="Z1234" s="290"/>
      <c r="AA1234" s="274"/>
      <c r="AB1234" s="275"/>
      <c r="AC1234" s="274"/>
      <c r="AD1234" s="265"/>
      <c r="AE1234" s="274"/>
      <c r="AF1234" s="274"/>
      <c r="AG1234" s="275"/>
      <c r="AH1234" s="274"/>
      <c r="AI1234" s="274"/>
      <c r="AJ1234" s="275"/>
      <c r="AK1234" s="270"/>
      <c r="AL1234" s="274"/>
      <c r="AM1234" s="275"/>
      <c r="AN1234" s="274"/>
      <c r="AO1234" s="275"/>
      <c r="AP1234" s="274"/>
      <c r="AQ1234" s="277">
        <f t="shared" si="178"/>
        <v>3</v>
      </c>
      <c r="AR1234" s="275"/>
      <c r="AS1234" s="275"/>
      <c r="AT1234" s="273"/>
      <c r="AU1234" s="272"/>
      <c r="AV1234" s="267"/>
      <c r="AW1234" s="268"/>
      <c r="AX1234" s="273"/>
      <c r="AY1234" s="273"/>
      <c r="AZ1234" s="275"/>
      <c r="BA1234" s="268"/>
      <c r="BB1234" s="268"/>
      <c r="BC1234" s="268"/>
      <c r="BD1234" s="268"/>
      <c r="BE1234" s="267"/>
      <c r="BF1234" s="275"/>
      <c r="BG1234" s="275"/>
      <c r="BH1234" s="275"/>
      <c r="BI1234" s="275"/>
      <c r="BJ1234" s="278">
        <v>45728</v>
      </c>
      <c r="BK1234" s="279">
        <v>45728</v>
      </c>
      <c r="BL1234" s="431" t="s">
        <v>2614</v>
      </c>
      <c r="BM1234" s="272"/>
      <c r="BN1234" s="422">
        <v>2</v>
      </c>
      <c r="BO1234" s="422">
        <v>3</v>
      </c>
      <c r="BP1234" s="303"/>
      <c r="BQ1234" s="293">
        <v>45724</v>
      </c>
      <c r="BR1234" s="284" t="s">
        <v>1279</v>
      </c>
      <c r="BS1234" s="280" t="str">
        <f>IF(_DBcomps[[#This Row],[Problem]]="","Yes","No")</f>
        <v>Yes</v>
      </c>
      <c r="BT1234" s="273"/>
      <c r="BU1234" s="273"/>
      <c r="BV1234" s="273">
        <v>1</v>
      </c>
      <c r="BW1234" s="273"/>
      <c r="BX1234" s="273">
        <v>9</v>
      </c>
      <c r="BY1234" s="279" t="s">
        <v>1276</v>
      </c>
      <c r="BZ1234" s="267"/>
      <c r="CA1234" s="279"/>
      <c r="CB1234" s="279"/>
      <c r="CC1234" s="279"/>
      <c r="CD1234" s="1283"/>
      <c r="CE1234" s="245"/>
      <c r="CF1234" s="245"/>
      <c r="CG1234" s="245"/>
    </row>
    <row r="1235" spans="1:85">
      <c r="A1235" s="265" t="s">
        <v>58</v>
      </c>
      <c r="B1235" s="2" t="s">
        <v>3023</v>
      </c>
      <c r="C1235" s="2" t="s">
        <v>158</v>
      </c>
      <c r="D1235" s="265" t="s">
        <v>2631</v>
      </c>
      <c r="E1235" s="265">
        <v>45728</v>
      </c>
      <c r="F1235" s="266" t="str">
        <f>IF(_DBcomps[[#This Row],[Lab RTS]]="","No","Yes")</f>
        <v>Yes</v>
      </c>
      <c r="G1235" s="267">
        <v>55.94</v>
      </c>
      <c r="H1235" s="267"/>
      <c r="I1235" s="267"/>
      <c r="J1235" s="267"/>
      <c r="K1235" s="267"/>
      <c r="L1235" s="268"/>
      <c r="M1235" s="275"/>
      <c r="N1235" s="267"/>
      <c r="O1235" s="267"/>
      <c r="P1235" s="275"/>
      <c r="Q1235" s="269"/>
      <c r="R1235" s="270"/>
      <c r="S1235" s="270">
        <v>10.927</v>
      </c>
      <c r="T1235" s="345">
        <v>1.88</v>
      </c>
      <c r="U1235" s="267"/>
      <c r="V1235" s="268"/>
      <c r="W1235" s="267"/>
      <c r="X1235" s="270"/>
      <c r="Y1235" s="274"/>
      <c r="Z1235" s="290"/>
      <c r="AA1235" s="274"/>
      <c r="AB1235" s="275"/>
      <c r="AC1235" s="274"/>
      <c r="AD1235" s="265"/>
      <c r="AE1235" s="274"/>
      <c r="AF1235" s="274"/>
      <c r="AG1235" s="275"/>
      <c r="AH1235" s="274"/>
      <c r="AI1235" s="274"/>
      <c r="AJ1235" s="275"/>
      <c r="AK1235" s="270"/>
      <c r="AL1235" s="274"/>
      <c r="AM1235" s="275"/>
      <c r="AN1235" s="274"/>
      <c r="AO1235" s="275"/>
      <c r="AP1235" s="274"/>
      <c r="AQ1235" s="277">
        <f t="shared" si="178"/>
        <v>3</v>
      </c>
      <c r="AR1235" s="275"/>
      <c r="AS1235" s="275"/>
      <c r="AT1235" s="273"/>
      <c r="AU1235" s="272"/>
      <c r="AV1235" s="267"/>
      <c r="AW1235" s="268"/>
      <c r="AX1235" s="273"/>
      <c r="AY1235" s="273"/>
      <c r="AZ1235" s="275"/>
      <c r="BA1235" s="268"/>
      <c r="BB1235" s="268"/>
      <c r="BC1235" s="268"/>
      <c r="BD1235" s="268"/>
      <c r="BE1235" s="267"/>
      <c r="BF1235" s="275"/>
      <c r="BG1235" s="275"/>
      <c r="BH1235" s="275"/>
      <c r="BI1235" s="275"/>
      <c r="BJ1235" s="278">
        <v>45728</v>
      </c>
      <c r="BK1235" s="279">
        <v>45728</v>
      </c>
      <c r="BL1235" s="431" t="s">
        <v>2632</v>
      </c>
      <c r="BM1235" s="272"/>
      <c r="BN1235" s="422">
        <v>2</v>
      </c>
      <c r="BO1235" s="422">
        <v>3</v>
      </c>
      <c r="BP1235" s="303"/>
      <c r="BQ1235" s="293">
        <v>45726</v>
      </c>
      <c r="BR1235" s="284" t="s">
        <v>2633</v>
      </c>
      <c r="BS1235" s="280" t="str">
        <f>IF(_DBcomps[[#This Row],[Problem]]="","Yes","No")</f>
        <v>Yes</v>
      </c>
      <c r="BT1235" s="273"/>
      <c r="BU1235" s="273"/>
      <c r="BV1235" s="273">
        <v>1</v>
      </c>
      <c r="BW1235" s="273"/>
      <c r="BX1235" s="273">
        <v>9</v>
      </c>
      <c r="BY1235" s="356" t="s">
        <v>1276</v>
      </c>
      <c r="BZ1235" s="267"/>
      <c r="CA1235" s="279"/>
      <c r="CB1235" s="279"/>
      <c r="CC1235" s="279"/>
      <c r="CD1235" s="1283"/>
      <c r="CE1235" s="245"/>
      <c r="CF1235" s="245"/>
      <c r="CG1235" s="245"/>
    </row>
    <row r="1236" spans="1:85">
      <c r="A1236" s="265" t="s">
        <v>58</v>
      </c>
      <c r="B1236" s="2" t="s">
        <v>3023</v>
      </c>
      <c r="C1236" s="2" t="s">
        <v>158</v>
      </c>
      <c r="D1236" s="265" t="s">
        <v>2640</v>
      </c>
      <c r="E1236" s="265">
        <v>45728</v>
      </c>
      <c r="F1236" s="266" t="str">
        <f>IF(_DBcomps[[#This Row],[Lab RTS]]="","No","Yes")</f>
        <v>Yes</v>
      </c>
      <c r="G1236" s="267">
        <v>55.83</v>
      </c>
      <c r="H1236" s="267"/>
      <c r="I1236" s="267"/>
      <c r="J1236" s="267"/>
      <c r="K1236" s="267"/>
      <c r="L1236" s="268"/>
      <c r="M1236" s="275"/>
      <c r="N1236" s="267"/>
      <c r="O1236" s="267"/>
      <c r="P1236" s="275"/>
      <c r="Q1236" s="269"/>
      <c r="R1236" s="270"/>
      <c r="S1236" s="270">
        <v>10.922000000000001</v>
      </c>
      <c r="T1236" s="345">
        <v>1.82</v>
      </c>
      <c r="U1236" s="267"/>
      <c r="V1236" s="268"/>
      <c r="W1236" s="267"/>
      <c r="X1236" s="270"/>
      <c r="Y1236" s="274"/>
      <c r="Z1236" s="290"/>
      <c r="AA1236" s="274"/>
      <c r="AB1236" s="275"/>
      <c r="AC1236" s="274"/>
      <c r="AD1236" s="265"/>
      <c r="AE1236" s="274"/>
      <c r="AF1236" s="274"/>
      <c r="AG1236" s="275"/>
      <c r="AH1236" s="274"/>
      <c r="AI1236" s="274"/>
      <c r="AJ1236" s="275"/>
      <c r="AK1236" s="270"/>
      <c r="AL1236" s="274"/>
      <c r="AM1236" s="275"/>
      <c r="AN1236" s="274"/>
      <c r="AO1236" s="275"/>
      <c r="AP1236" s="274"/>
      <c r="AQ1236" s="277">
        <f t="shared" si="178"/>
        <v>3</v>
      </c>
      <c r="AR1236" s="275"/>
      <c r="AS1236" s="275"/>
      <c r="AT1236" s="273"/>
      <c r="AU1236" s="272"/>
      <c r="AV1236" s="267"/>
      <c r="AW1236" s="268"/>
      <c r="AX1236" s="273"/>
      <c r="AY1236" s="273"/>
      <c r="AZ1236" s="275"/>
      <c r="BA1236" s="268"/>
      <c r="BB1236" s="268"/>
      <c r="BC1236" s="268"/>
      <c r="BD1236" s="268"/>
      <c r="BE1236" s="267"/>
      <c r="BF1236" s="275"/>
      <c r="BG1236" s="275"/>
      <c r="BH1236" s="275"/>
      <c r="BI1236" s="275"/>
      <c r="BJ1236" s="278">
        <v>45728</v>
      </c>
      <c r="BK1236" s="279">
        <v>45728</v>
      </c>
      <c r="BL1236" s="431" t="s">
        <v>2641</v>
      </c>
      <c r="BM1236" s="272"/>
      <c r="BN1236" s="422">
        <v>2</v>
      </c>
      <c r="BO1236" s="422">
        <v>3</v>
      </c>
      <c r="BP1236" s="303"/>
      <c r="BQ1236" s="293">
        <v>45727</v>
      </c>
      <c r="BR1236" s="284" t="s">
        <v>2642</v>
      </c>
      <c r="BS1236" s="280" t="str">
        <f>IF(_DBcomps[[#This Row],[Problem]]="","Yes","No")</f>
        <v>Yes</v>
      </c>
      <c r="BT1236" s="273"/>
      <c r="BU1236" s="273"/>
      <c r="BV1236" s="273">
        <v>1</v>
      </c>
      <c r="BW1236" s="273"/>
      <c r="BX1236" s="273">
        <v>9</v>
      </c>
      <c r="BY1236" s="356" t="s">
        <v>1276</v>
      </c>
      <c r="BZ1236" s="267"/>
      <c r="CA1236" s="279"/>
      <c r="CB1236" s="279"/>
      <c r="CC1236" s="279"/>
      <c r="CD1236" s="1283"/>
      <c r="CE1236" s="245"/>
      <c r="CF1236" s="245"/>
      <c r="CG1236" s="245"/>
    </row>
    <row r="1237" spans="1:85">
      <c r="A1237" s="265" t="s">
        <v>58</v>
      </c>
      <c r="B1237" s="2" t="s">
        <v>3023</v>
      </c>
      <c r="C1237" s="2" t="s">
        <v>158</v>
      </c>
      <c r="D1237" s="265" t="s">
        <v>2747</v>
      </c>
      <c r="E1237" s="265">
        <v>45731</v>
      </c>
      <c r="F1237" s="266" t="str">
        <f>IF(_DBcomps[[#This Row],[Lab RTS]]="","No","Yes")</f>
        <v>Yes</v>
      </c>
      <c r="G1237" s="267">
        <v>55.84</v>
      </c>
      <c r="H1237" s="267"/>
      <c r="I1237" s="267"/>
      <c r="J1237" s="267"/>
      <c r="K1237" s="267"/>
      <c r="L1237" s="268"/>
      <c r="M1237" s="275"/>
      <c r="N1237" s="267"/>
      <c r="O1237" s="267"/>
      <c r="P1237" s="275"/>
      <c r="Q1237" s="269"/>
      <c r="R1237" s="270"/>
      <c r="S1237" s="270">
        <v>10.92</v>
      </c>
      <c r="T1237" s="345">
        <v>1.61</v>
      </c>
      <c r="U1237" s="267"/>
      <c r="V1237" s="268"/>
      <c r="W1237" s="267"/>
      <c r="X1237" s="270"/>
      <c r="Y1237" s="274"/>
      <c r="Z1237" s="290"/>
      <c r="AA1237" s="274"/>
      <c r="AB1237" s="275"/>
      <c r="AC1237" s="274"/>
      <c r="AD1237" s="265"/>
      <c r="AE1237" s="274"/>
      <c r="AF1237" s="274"/>
      <c r="AG1237" s="275"/>
      <c r="AH1237" s="274"/>
      <c r="AI1237" s="274"/>
      <c r="AJ1237" s="275"/>
      <c r="AK1237" s="270"/>
      <c r="AL1237" s="274"/>
      <c r="AM1237" s="275"/>
      <c r="AN1237" s="274"/>
      <c r="AO1237" s="275"/>
      <c r="AP1237" s="274"/>
      <c r="AQ1237" s="277">
        <f t="shared" si="178"/>
        <v>3</v>
      </c>
      <c r="AR1237" s="275"/>
      <c r="AS1237" s="275"/>
      <c r="AT1237" s="273"/>
      <c r="AU1237" s="272"/>
      <c r="AV1237" s="267"/>
      <c r="AW1237" s="268"/>
      <c r="AX1237" s="273"/>
      <c r="AY1237" s="273"/>
      <c r="AZ1237" s="275"/>
      <c r="BA1237" s="268"/>
      <c r="BB1237" s="268"/>
      <c r="BC1237" s="268"/>
      <c r="BD1237" s="268"/>
      <c r="BE1237" s="267"/>
      <c r="BF1237" s="275"/>
      <c r="BG1237" s="275"/>
      <c r="BH1237" s="275"/>
      <c r="BI1237" s="275"/>
      <c r="BJ1237" s="278">
        <v>45733</v>
      </c>
      <c r="BK1237" s="279">
        <v>45733</v>
      </c>
      <c r="BL1237" s="431" t="s">
        <v>2748</v>
      </c>
      <c r="BM1237" s="272"/>
      <c r="BN1237" s="422">
        <v>2</v>
      </c>
      <c r="BO1237" s="422">
        <v>3</v>
      </c>
      <c r="BP1237" s="303"/>
      <c r="BQ1237" s="293">
        <v>45728</v>
      </c>
      <c r="BR1237" s="284" t="s">
        <v>2749</v>
      </c>
      <c r="BS1237" s="280" t="str">
        <f>IF(_DBcomps[[#This Row],[Problem]]="","Yes","No")</f>
        <v>Yes</v>
      </c>
      <c r="BT1237" s="273"/>
      <c r="BU1237" s="273"/>
      <c r="BV1237" s="273">
        <v>1</v>
      </c>
      <c r="BW1237" s="273"/>
      <c r="BX1237" s="273">
        <v>9</v>
      </c>
      <c r="BY1237" s="279" t="s">
        <v>1276</v>
      </c>
      <c r="BZ1237" s="267"/>
      <c r="CA1237" s="279"/>
      <c r="CB1237" s="279"/>
      <c r="CC1237" s="279"/>
      <c r="CD1237" s="1283"/>
      <c r="CE1237" s="245"/>
      <c r="CF1237" s="245"/>
      <c r="CG1237" s="245"/>
    </row>
    <row r="1238" spans="1:85">
      <c r="A1238" s="265" t="s">
        <v>58</v>
      </c>
      <c r="B1238" s="2" t="s">
        <v>3023</v>
      </c>
      <c r="C1238" s="2" t="s">
        <v>158</v>
      </c>
      <c r="D1238" s="265" t="s">
        <v>2750</v>
      </c>
      <c r="E1238" s="265">
        <v>45731</v>
      </c>
      <c r="F1238" s="266" t="str">
        <f>IF(_DBcomps[[#This Row],[Lab RTS]]="","No","Yes")</f>
        <v>Yes</v>
      </c>
      <c r="G1238" s="267">
        <v>55.59</v>
      </c>
      <c r="H1238" s="267"/>
      <c r="I1238" s="267"/>
      <c r="J1238" s="267"/>
      <c r="K1238" s="267"/>
      <c r="L1238" s="268"/>
      <c r="M1238" s="275"/>
      <c r="N1238" s="267"/>
      <c r="O1238" s="267"/>
      <c r="P1238" s="275"/>
      <c r="Q1238" s="269"/>
      <c r="R1238" s="270"/>
      <c r="S1238" s="270">
        <v>10.911</v>
      </c>
      <c r="T1238" s="345">
        <v>1.74</v>
      </c>
      <c r="U1238" s="267"/>
      <c r="V1238" s="268"/>
      <c r="W1238" s="267"/>
      <c r="X1238" s="270"/>
      <c r="Y1238" s="274"/>
      <c r="Z1238" s="290"/>
      <c r="AA1238" s="274"/>
      <c r="AB1238" s="275"/>
      <c r="AC1238" s="274"/>
      <c r="AD1238" s="265"/>
      <c r="AE1238" s="274"/>
      <c r="AF1238" s="274"/>
      <c r="AG1238" s="275"/>
      <c r="AH1238" s="274"/>
      <c r="AI1238" s="274"/>
      <c r="AJ1238" s="275"/>
      <c r="AK1238" s="270"/>
      <c r="AL1238" s="274"/>
      <c r="AM1238" s="275"/>
      <c r="AN1238" s="274"/>
      <c r="AO1238" s="275"/>
      <c r="AP1238" s="274"/>
      <c r="AQ1238" s="277">
        <f t="shared" si="178"/>
        <v>3</v>
      </c>
      <c r="AR1238" s="275"/>
      <c r="AS1238" s="275"/>
      <c r="AT1238" s="273"/>
      <c r="AU1238" s="272"/>
      <c r="AV1238" s="267"/>
      <c r="AW1238" s="268"/>
      <c r="AX1238" s="273"/>
      <c r="AY1238" s="273"/>
      <c r="AZ1238" s="275"/>
      <c r="BA1238" s="268"/>
      <c r="BB1238" s="268"/>
      <c r="BC1238" s="268"/>
      <c r="BD1238" s="268"/>
      <c r="BE1238" s="267"/>
      <c r="BF1238" s="275"/>
      <c r="BG1238" s="275"/>
      <c r="BH1238" s="275"/>
      <c r="BI1238" s="275"/>
      <c r="BJ1238" s="278">
        <v>45733</v>
      </c>
      <c r="BK1238" s="279">
        <v>45733</v>
      </c>
      <c r="BL1238" s="431" t="s">
        <v>2751</v>
      </c>
      <c r="BM1238" s="272"/>
      <c r="BN1238" s="422">
        <v>2</v>
      </c>
      <c r="BO1238" s="422">
        <v>3</v>
      </c>
      <c r="BP1238" s="303"/>
      <c r="BQ1238" s="293">
        <v>45729</v>
      </c>
      <c r="BR1238" s="284" t="s">
        <v>2752</v>
      </c>
      <c r="BS1238" s="280" t="str">
        <f>IF(_DBcomps[[#This Row],[Problem]]="","Yes","No")</f>
        <v>Yes</v>
      </c>
      <c r="BT1238" s="273"/>
      <c r="BU1238" s="273"/>
      <c r="BV1238" s="273">
        <v>1</v>
      </c>
      <c r="BW1238" s="273"/>
      <c r="BX1238" s="273">
        <v>9</v>
      </c>
      <c r="BY1238" s="279" t="s">
        <v>1276</v>
      </c>
      <c r="BZ1238" s="267"/>
      <c r="CA1238" s="279"/>
      <c r="CB1238" s="279"/>
      <c r="CC1238" s="279"/>
      <c r="CD1238" s="1283"/>
      <c r="CE1238" s="245"/>
      <c r="CF1238" s="245"/>
      <c r="CG1238" s="245"/>
    </row>
    <row r="1239" spans="1:85">
      <c r="A1239" s="265" t="s">
        <v>58</v>
      </c>
      <c r="B1239" s="2" t="s">
        <v>3023</v>
      </c>
      <c r="C1239" s="2" t="s">
        <v>158</v>
      </c>
      <c r="D1239" s="265" t="s">
        <v>3019</v>
      </c>
      <c r="E1239" s="265">
        <v>45733</v>
      </c>
      <c r="F1239" s="266" t="str">
        <f>IF(_DBcomps[[#This Row],[Lab RTS]]="","No","Yes")</f>
        <v>Yes</v>
      </c>
      <c r="G1239" s="267">
        <v>55.86</v>
      </c>
      <c r="H1239" s="267"/>
      <c r="I1239" s="267"/>
      <c r="J1239" s="267"/>
      <c r="K1239" s="267"/>
      <c r="L1239" s="268"/>
      <c r="M1239" s="275"/>
      <c r="N1239" s="267"/>
      <c r="O1239" s="267"/>
      <c r="P1239" s="275"/>
      <c r="Q1239" s="269"/>
      <c r="R1239" s="270"/>
      <c r="S1239" s="270">
        <v>10.933</v>
      </c>
      <c r="T1239" s="345">
        <v>1.91</v>
      </c>
      <c r="U1239" s="267"/>
      <c r="V1239" s="268"/>
      <c r="W1239" s="267"/>
      <c r="X1239" s="270"/>
      <c r="Y1239" s="274"/>
      <c r="Z1239" s="290"/>
      <c r="AA1239" s="274"/>
      <c r="AB1239" s="275"/>
      <c r="AC1239" s="274"/>
      <c r="AD1239" s="265"/>
      <c r="AE1239" s="274"/>
      <c r="AF1239" s="274"/>
      <c r="AG1239" s="275"/>
      <c r="AH1239" s="274"/>
      <c r="AI1239" s="274"/>
      <c r="AJ1239" s="275"/>
      <c r="AK1239" s="270"/>
      <c r="AL1239" s="274"/>
      <c r="AM1239" s="275"/>
      <c r="AN1239" s="274"/>
      <c r="AO1239" s="275"/>
      <c r="AP1239" s="274"/>
      <c r="AQ1239" s="277">
        <f t="shared" ref="AQ1239:AQ1245" si="179">MONTH(E1239)</f>
        <v>3</v>
      </c>
      <c r="AR1239" s="275"/>
      <c r="AS1239" s="275"/>
      <c r="AT1239" s="273"/>
      <c r="AU1239" s="272"/>
      <c r="AV1239" s="267"/>
      <c r="AW1239" s="268"/>
      <c r="AX1239" s="273"/>
      <c r="AY1239" s="273"/>
      <c r="AZ1239" s="275"/>
      <c r="BA1239" s="268"/>
      <c r="BB1239" s="268"/>
      <c r="BC1239" s="268"/>
      <c r="BD1239" s="268"/>
      <c r="BE1239" s="267"/>
      <c r="BF1239" s="275"/>
      <c r="BG1239" s="275"/>
      <c r="BH1239" s="275"/>
      <c r="BI1239" s="275"/>
      <c r="BJ1239" s="278">
        <v>45733</v>
      </c>
      <c r="BK1239" s="279">
        <v>45733</v>
      </c>
      <c r="BL1239" s="431" t="s">
        <v>2763</v>
      </c>
      <c r="BM1239" s="272"/>
      <c r="BN1239" s="422">
        <v>2</v>
      </c>
      <c r="BO1239" s="422">
        <v>3</v>
      </c>
      <c r="BP1239" s="303"/>
      <c r="BQ1239" s="293">
        <v>45730</v>
      </c>
      <c r="BR1239" s="284" t="s">
        <v>2277</v>
      </c>
      <c r="BS1239" s="280" t="str">
        <f>IF(_DBcomps[[#This Row],[Problem]]="","Yes","No")</f>
        <v>Yes</v>
      </c>
      <c r="BT1239" s="273"/>
      <c r="BU1239" s="273"/>
      <c r="BV1239" s="273">
        <v>1</v>
      </c>
      <c r="BW1239" s="273"/>
      <c r="BX1239" s="273">
        <v>9</v>
      </c>
      <c r="BY1239" s="356" t="s">
        <v>1276</v>
      </c>
      <c r="BZ1239" s="267"/>
      <c r="CA1239" s="279"/>
      <c r="CB1239" s="279"/>
      <c r="CC1239" s="279"/>
      <c r="CD1239" s="1283"/>
      <c r="CE1239" s="245"/>
      <c r="CF1239" s="245"/>
      <c r="CG1239" s="245"/>
    </row>
    <row r="1240" spans="1:85">
      <c r="A1240" s="265" t="s">
        <v>58</v>
      </c>
      <c r="B1240" s="2" t="s">
        <v>3023</v>
      </c>
      <c r="C1240" s="2" t="s">
        <v>158</v>
      </c>
      <c r="D1240" s="265" t="s">
        <v>2834</v>
      </c>
      <c r="E1240" s="265">
        <v>45735</v>
      </c>
      <c r="F1240" s="266" t="str">
        <f>IF(_DBcomps[[#This Row],[Lab RTS]]="","No","Yes")</f>
        <v>Yes</v>
      </c>
      <c r="G1240" s="267">
        <v>55.55</v>
      </c>
      <c r="H1240" s="267"/>
      <c r="I1240" s="267"/>
      <c r="J1240" s="267"/>
      <c r="K1240" s="267"/>
      <c r="L1240" s="268"/>
      <c r="M1240" s="275"/>
      <c r="N1240" s="267"/>
      <c r="O1240" s="267"/>
      <c r="P1240" s="275"/>
      <c r="Q1240" s="269"/>
      <c r="R1240" s="270"/>
      <c r="S1240" s="270">
        <v>10.920999999999999</v>
      </c>
      <c r="T1240" s="345">
        <v>1.74</v>
      </c>
      <c r="U1240" s="267"/>
      <c r="V1240" s="268"/>
      <c r="W1240" s="267"/>
      <c r="X1240" s="270"/>
      <c r="Y1240" s="274"/>
      <c r="Z1240" s="290"/>
      <c r="AA1240" s="274"/>
      <c r="AB1240" s="275"/>
      <c r="AC1240" s="274"/>
      <c r="AD1240" s="265"/>
      <c r="AE1240" s="274"/>
      <c r="AF1240" s="274"/>
      <c r="AG1240" s="275"/>
      <c r="AH1240" s="274"/>
      <c r="AI1240" s="274"/>
      <c r="AJ1240" s="275"/>
      <c r="AK1240" s="270"/>
      <c r="AL1240" s="274"/>
      <c r="AM1240" s="275"/>
      <c r="AN1240" s="274"/>
      <c r="AO1240" s="275"/>
      <c r="AP1240" s="274"/>
      <c r="AQ1240" s="277">
        <f t="shared" si="179"/>
        <v>3</v>
      </c>
      <c r="AR1240" s="275"/>
      <c r="AS1240" s="275"/>
      <c r="AT1240" s="273"/>
      <c r="AU1240" s="272"/>
      <c r="AV1240" s="267"/>
      <c r="AW1240" s="268"/>
      <c r="AX1240" s="273"/>
      <c r="AY1240" s="273"/>
      <c r="AZ1240" s="275"/>
      <c r="BA1240" s="268"/>
      <c r="BB1240" s="268"/>
      <c r="BC1240" s="268"/>
      <c r="BD1240" s="268"/>
      <c r="BE1240" s="267"/>
      <c r="BF1240" s="275"/>
      <c r="BG1240" s="275"/>
      <c r="BH1240" s="275"/>
      <c r="BI1240" s="275"/>
      <c r="BJ1240" s="278">
        <v>45735</v>
      </c>
      <c r="BK1240" s="279">
        <v>45735</v>
      </c>
      <c r="BL1240" s="431" t="s">
        <v>2835</v>
      </c>
      <c r="BM1240" s="272"/>
      <c r="BN1240" s="422">
        <v>2</v>
      </c>
      <c r="BO1240" s="422">
        <v>3</v>
      </c>
      <c r="BP1240" s="303"/>
      <c r="BQ1240" s="293">
        <v>45723</v>
      </c>
      <c r="BR1240" s="284" t="s">
        <v>2836</v>
      </c>
      <c r="BS1240" s="280" t="str">
        <f>IF(_DBcomps[[#This Row],[Problem]]="","Yes","No")</f>
        <v>Yes</v>
      </c>
      <c r="BT1240" s="273"/>
      <c r="BU1240" s="273"/>
      <c r="BV1240" s="273">
        <v>1</v>
      </c>
      <c r="BW1240" s="273"/>
      <c r="BX1240" s="273">
        <v>9</v>
      </c>
      <c r="BY1240" s="356" t="s">
        <v>1276</v>
      </c>
      <c r="BZ1240" s="267"/>
      <c r="CA1240" s="279"/>
      <c r="CB1240" s="279"/>
      <c r="CC1240" s="279"/>
      <c r="CD1240" s="1283"/>
      <c r="CE1240" s="245"/>
      <c r="CF1240" s="245"/>
      <c r="CG1240" s="245"/>
    </row>
    <row r="1241" spans="1:85">
      <c r="A1241" s="265" t="s">
        <v>58</v>
      </c>
      <c r="B1241" s="2" t="s">
        <v>3023</v>
      </c>
      <c r="C1241" s="2" t="s">
        <v>158</v>
      </c>
      <c r="D1241" s="265" t="s">
        <v>3110</v>
      </c>
      <c r="E1241" s="265">
        <v>45750</v>
      </c>
      <c r="F1241" s="266" t="str">
        <f>IF(_DBcomps[[#This Row],[Lab RTS]]="","No","Yes")</f>
        <v>Yes</v>
      </c>
      <c r="G1241" s="267">
        <v>55.68</v>
      </c>
      <c r="H1241" s="267"/>
      <c r="I1241" s="267"/>
      <c r="J1241" s="267"/>
      <c r="K1241" s="267"/>
      <c r="L1241" s="268"/>
      <c r="M1241" s="275"/>
      <c r="N1241" s="267"/>
      <c r="O1241" s="267"/>
      <c r="P1241" s="275"/>
      <c r="Q1241" s="269"/>
      <c r="R1241" s="270"/>
      <c r="S1241" s="270">
        <v>10.874000000000001</v>
      </c>
      <c r="T1241" s="345">
        <v>1.84</v>
      </c>
      <c r="U1241" s="267"/>
      <c r="V1241" s="268"/>
      <c r="W1241" s="267"/>
      <c r="X1241" s="270"/>
      <c r="Y1241" s="274"/>
      <c r="Z1241" s="290"/>
      <c r="AA1241" s="274"/>
      <c r="AB1241" s="275"/>
      <c r="AC1241" s="274"/>
      <c r="AD1241" s="265"/>
      <c r="AE1241" s="274"/>
      <c r="AF1241" s="274"/>
      <c r="AG1241" s="275"/>
      <c r="AH1241" s="274"/>
      <c r="AI1241" s="274"/>
      <c r="AJ1241" s="275"/>
      <c r="AK1241" s="270"/>
      <c r="AL1241" s="274"/>
      <c r="AM1241" s="275"/>
      <c r="AN1241" s="274"/>
      <c r="AO1241" s="275"/>
      <c r="AP1241" s="274"/>
      <c r="AQ1241" s="277">
        <f t="shared" si="179"/>
        <v>4</v>
      </c>
      <c r="AR1241" s="275"/>
      <c r="AS1241" s="275"/>
      <c r="AT1241" s="273"/>
      <c r="AU1241" s="272"/>
      <c r="AV1241" s="267"/>
      <c r="AW1241" s="268"/>
      <c r="AX1241" s="273"/>
      <c r="AY1241" s="273"/>
      <c r="AZ1241" s="275"/>
      <c r="BA1241" s="268"/>
      <c r="BB1241" s="268"/>
      <c r="BC1241" s="268"/>
      <c r="BD1241" s="268"/>
      <c r="BE1241" s="267"/>
      <c r="BF1241" s="275"/>
      <c r="BG1241" s="275"/>
      <c r="BH1241" s="275"/>
      <c r="BI1241" s="275"/>
      <c r="BJ1241" s="278">
        <v>45750</v>
      </c>
      <c r="BK1241" s="279">
        <v>45750</v>
      </c>
      <c r="BL1241" s="431" t="s">
        <v>3111</v>
      </c>
      <c r="BM1241" s="272"/>
      <c r="BN1241" s="422">
        <v>2</v>
      </c>
      <c r="BO1241" s="422">
        <v>3</v>
      </c>
      <c r="BP1241" s="303"/>
      <c r="BQ1241" s="293">
        <v>45748</v>
      </c>
      <c r="BR1241" s="284" t="s">
        <v>3112</v>
      </c>
      <c r="BS1241" s="280" t="str">
        <f>IF(_DBcomps[[#This Row],[Problem]]="","Yes","No")</f>
        <v>Yes</v>
      </c>
      <c r="BT1241" s="1083"/>
      <c r="BU1241" s="273"/>
      <c r="BV1241" s="273">
        <v>1</v>
      </c>
      <c r="BW1241" s="273"/>
      <c r="BX1241" s="273">
        <v>9</v>
      </c>
      <c r="BY1241" s="356" t="s">
        <v>1276</v>
      </c>
      <c r="BZ1241" s="267"/>
      <c r="CA1241" s="279"/>
      <c r="CB1241" s="279"/>
      <c r="CC1241" s="279"/>
      <c r="CD1241" s="1283"/>
      <c r="CE1241" s="245"/>
      <c r="CF1241" s="245"/>
      <c r="CG1241" s="245"/>
    </row>
    <row r="1242" spans="1:85">
      <c r="A1242" s="265" t="s">
        <v>58</v>
      </c>
      <c r="B1242" s="2" t="s">
        <v>3141</v>
      </c>
      <c r="C1242" s="2" t="s">
        <v>158</v>
      </c>
      <c r="D1242" s="265" t="s">
        <v>3118</v>
      </c>
      <c r="E1242" s="265">
        <v>45752</v>
      </c>
      <c r="F1242" s="266" t="str">
        <f>IF(_DBcomps[[#This Row],[Lab RTS]]="","No","Yes")</f>
        <v>Yes</v>
      </c>
      <c r="G1242" s="267">
        <v>56.08</v>
      </c>
      <c r="H1242" s="267"/>
      <c r="I1242" s="267"/>
      <c r="J1242" s="267"/>
      <c r="K1242" s="267"/>
      <c r="L1242" s="268"/>
      <c r="M1242" s="275"/>
      <c r="N1242" s="267"/>
      <c r="O1242" s="267"/>
      <c r="P1242" s="275"/>
      <c r="Q1242" s="269"/>
      <c r="R1242" s="270"/>
      <c r="S1242" s="270">
        <v>10.861000000000001</v>
      </c>
      <c r="T1242" s="345">
        <v>1.79</v>
      </c>
      <c r="U1242" s="267"/>
      <c r="V1242" s="268"/>
      <c r="W1242" s="267"/>
      <c r="X1242" s="270"/>
      <c r="Y1242" s="274"/>
      <c r="Z1242" s="290"/>
      <c r="AA1242" s="274"/>
      <c r="AB1242" s="275"/>
      <c r="AC1242" s="274"/>
      <c r="AD1242" s="265"/>
      <c r="AE1242" s="274"/>
      <c r="AF1242" s="274"/>
      <c r="AG1242" s="275"/>
      <c r="AH1242" s="274"/>
      <c r="AI1242" s="274"/>
      <c r="AJ1242" s="275"/>
      <c r="AK1242" s="270"/>
      <c r="AL1242" s="274"/>
      <c r="AM1242" s="275"/>
      <c r="AN1242" s="274"/>
      <c r="AO1242" s="275"/>
      <c r="AP1242" s="274"/>
      <c r="AQ1242" s="277">
        <f t="shared" si="179"/>
        <v>4</v>
      </c>
      <c r="AR1242" s="275"/>
      <c r="AS1242" s="275"/>
      <c r="AT1242" s="273"/>
      <c r="AU1242" s="272"/>
      <c r="AV1242" s="267"/>
      <c r="AW1242" s="268"/>
      <c r="AX1242" s="273"/>
      <c r="AY1242" s="273"/>
      <c r="AZ1242" s="275"/>
      <c r="BA1242" s="268"/>
      <c r="BB1242" s="268"/>
      <c r="BC1242" s="268"/>
      <c r="BD1242" s="268"/>
      <c r="BE1242" s="267"/>
      <c r="BF1242" s="275"/>
      <c r="BG1242" s="275"/>
      <c r="BH1242" s="275"/>
      <c r="BI1242" s="275"/>
      <c r="BJ1242" s="278">
        <v>45754</v>
      </c>
      <c r="BK1242" s="279">
        <v>45754</v>
      </c>
      <c r="BL1242" s="431" t="s">
        <v>3119</v>
      </c>
      <c r="BM1242" s="272"/>
      <c r="BN1242" s="422">
        <v>2</v>
      </c>
      <c r="BO1242" s="422">
        <v>3</v>
      </c>
      <c r="BP1242" s="303"/>
      <c r="BQ1242" s="293">
        <v>45749</v>
      </c>
      <c r="BR1242" s="284" t="s">
        <v>3120</v>
      </c>
      <c r="BS1242" s="280" t="str">
        <f>IF(_DBcomps[[#This Row],[Problem]]="","Yes","No")</f>
        <v>Yes</v>
      </c>
      <c r="BT1242" s="1083"/>
      <c r="BU1242" s="273"/>
      <c r="BV1242" s="273">
        <v>1</v>
      </c>
      <c r="BW1242" s="273"/>
      <c r="BX1242" s="273">
        <v>9</v>
      </c>
      <c r="BY1242" s="279" t="s">
        <v>1276</v>
      </c>
      <c r="BZ1242" s="267"/>
      <c r="CA1242" s="279"/>
      <c r="CB1242" s="279"/>
      <c r="CC1242" s="279"/>
      <c r="CD1242" s="1283"/>
      <c r="CE1242" s="245"/>
      <c r="CF1242" s="245"/>
      <c r="CG1242" s="245"/>
    </row>
    <row r="1243" spans="1:85">
      <c r="A1243" s="265" t="s">
        <v>58</v>
      </c>
      <c r="B1243" s="2" t="s">
        <v>3023</v>
      </c>
      <c r="C1243" s="2" t="s">
        <v>158</v>
      </c>
      <c r="D1243" s="265" t="s">
        <v>3121</v>
      </c>
      <c r="E1243" s="265">
        <v>45753</v>
      </c>
      <c r="F1243" s="266" t="str">
        <f>IF(_DBcomps[[#This Row],[Lab RTS]]="","No","Yes")</f>
        <v>Yes</v>
      </c>
      <c r="G1243" s="267">
        <v>55.97</v>
      </c>
      <c r="H1243" s="267"/>
      <c r="I1243" s="267"/>
      <c r="J1243" s="267"/>
      <c r="K1243" s="267"/>
      <c r="L1243" s="268"/>
      <c r="M1243" s="275"/>
      <c r="N1243" s="267"/>
      <c r="O1243" s="267"/>
      <c r="P1243" s="275"/>
      <c r="Q1243" s="269"/>
      <c r="R1243" s="270"/>
      <c r="S1243" s="270">
        <v>10.888999999999999</v>
      </c>
      <c r="T1243" s="345">
        <v>1.73</v>
      </c>
      <c r="U1243" s="267"/>
      <c r="V1243" s="268"/>
      <c r="W1243" s="267"/>
      <c r="X1243" s="270"/>
      <c r="Y1243" s="274"/>
      <c r="Z1243" s="290"/>
      <c r="AA1243" s="274"/>
      <c r="AB1243" s="275"/>
      <c r="AC1243" s="274"/>
      <c r="AD1243" s="265"/>
      <c r="AE1243" s="274"/>
      <c r="AF1243" s="274"/>
      <c r="AG1243" s="275"/>
      <c r="AH1243" s="274"/>
      <c r="AI1243" s="274"/>
      <c r="AJ1243" s="275"/>
      <c r="AK1243" s="270"/>
      <c r="AL1243" s="274"/>
      <c r="AM1243" s="275"/>
      <c r="AN1243" s="274"/>
      <c r="AO1243" s="275"/>
      <c r="AP1243" s="274"/>
      <c r="AQ1243" s="277">
        <f t="shared" si="179"/>
        <v>4</v>
      </c>
      <c r="AR1243" s="275"/>
      <c r="AS1243" s="275"/>
      <c r="AT1243" s="273"/>
      <c r="AU1243" s="272"/>
      <c r="AV1243" s="267"/>
      <c r="AW1243" s="268"/>
      <c r="AX1243" s="273"/>
      <c r="AY1243" s="273"/>
      <c r="AZ1243" s="275"/>
      <c r="BA1243" s="268"/>
      <c r="BB1243" s="268"/>
      <c r="BC1243" s="268"/>
      <c r="BD1243" s="268"/>
      <c r="BE1243" s="267"/>
      <c r="BF1243" s="275"/>
      <c r="BG1243" s="275"/>
      <c r="BH1243" s="275"/>
      <c r="BI1243" s="275"/>
      <c r="BJ1243" s="278">
        <v>45754</v>
      </c>
      <c r="BK1243" s="279">
        <v>45754</v>
      </c>
      <c r="BL1243" s="431" t="s">
        <v>3122</v>
      </c>
      <c r="BM1243" s="272"/>
      <c r="BN1243" s="422">
        <v>2</v>
      </c>
      <c r="BO1243" s="422">
        <v>3</v>
      </c>
      <c r="BP1243" s="303"/>
      <c r="BQ1243" s="293">
        <v>45750</v>
      </c>
      <c r="BR1243" s="284" t="s">
        <v>2438</v>
      </c>
      <c r="BS1243" s="280" t="str">
        <f>IF(_DBcomps[[#This Row],[Problem]]="","Yes","No")</f>
        <v>Yes</v>
      </c>
      <c r="BT1243" s="1083"/>
      <c r="BU1243" s="273"/>
      <c r="BV1243" s="273">
        <v>1</v>
      </c>
      <c r="BW1243" s="273"/>
      <c r="BX1243" s="273">
        <v>9</v>
      </c>
      <c r="BY1243" s="279" t="s">
        <v>1276</v>
      </c>
      <c r="BZ1243" s="267"/>
      <c r="CA1243" s="279"/>
      <c r="CB1243" s="279"/>
      <c r="CC1243" s="279"/>
      <c r="CD1243" s="1283"/>
      <c r="CE1243" s="245"/>
      <c r="CF1243" s="245"/>
      <c r="CG1243" s="245"/>
    </row>
    <row r="1244" spans="1:85">
      <c r="A1244" s="265" t="s">
        <v>58</v>
      </c>
      <c r="B1244" s="2" t="s">
        <v>3023</v>
      </c>
      <c r="C1244" s="2" t="s">
        <v>158</v>
      </c>
      <c r="D1244" s="265" t="s">
        <v>3266</v>
      </c>
      <c r="E1244" s="265">
        <v>45757</v>
      </c>
      <c r="F1244" s="266" t="str">
        <f>IF(_DBcomps[[#This Row],[Lab RTS]]="","No","Yes")</f>
        <v>Yes</v>
      </c>
      <c r="G1244" s="267">
        <v>55.17</v>
      </c>
      <c r="H1244" s="267"/>
      <c r="I1244" s="267"/>
      <c r="J1244" s="267"/>
      <c r="K1244" s="267"/>
      <c r="L1244" s="268"/>
      <c r="M1244" s="275"/>
      <c r="N1244" s="267"/>
      <c r="O1244" s="267"/>
      <c r="P1244" s="275"/>
      <c r="Q1244" s="269"/>
      <c r="R1244" s="270"/>
      <c r="S1244" s="270">
        <v>10.906000000000001</v>
      </c>
      <c r="T1244" s="345">
        <v>1.92</v>
      </c>
      <c r="U1244" s="267"/>
      <c r="V1244" s="268"/>
      <c r="W1244" s="267"/>
      <c r="X1244" s="270"/>
      <c r="Y1244" s="274"/>
      <c r="Z1244" s="290"/>
      <c r="AA1244" s="274"/>
      <c r="AB1244" s="275"/>
      <c r="AC1244" s="274"/>
      <c r="AD1244" s="265"/>
      <c r="AE1244" s="274"/>
      <c r="AF1244" s="274"/>
      <c r="AG1244" s="275"/>
      <c r="AH1244" s="274"/>
      <c r="AI1244" s="274"/>
      <c r="AJ1244" s="275"/>
      <c r="AK1244" s="270"/>
      <c r="AL1244" s="274"/>
      <c r="AM1244" s="275"/>
      <c r="AN1244" s="274"/>
      <c r="AO1244" s="275"/>
      <c r="AP1244" s="274"/>
      <c r="AQ1244" s="277">
        <f t="shared" si="179"/>
        <v>4</v>
      </c>
      <c r="AR1244" s="275"/>
      <c r="AS1244" s="275"/>
      <c r="AT1244" s="273"/>
      <c r="AU1244" s="272"/>
      <c r="AV1244" s="267"/>
      <c r="AW1244" s="268"/>
      <c r="AX1244" s="273"/>
      <c r="AY1244" s="273"/>
      <c r="AZ1244" s="275"/>
      <c r="BA1244" s="268"/>
      <c r="BB1244" s="268"/>
      <c r="BC1244" s="268"/>
      <c r="BD1244" s="268"/>
      <c r="BE1244" s="267"/>
      <c r="BF1244" s="275"/>
      <c r="BG1244" s="275"/>
      <c r="BH1244" s="275"/>
      <c r="BI1244" s="275"/>
      <c r="BJ1244" s="278">
        <v>45757</v>
      </c>
      <c r="BK1244" s="279">
        <v>45757</v>
      </c>
      <c r="BL1244" s="431" t="s">
        <v>3314</v>
      </c>
      <c r="BM1244" s="272"/>
      <c r="BN1244" s="422">
        <v>2</v>
      </c>
      <c r="BO1244" s="422">
        <v>3</v>
      </c>
      <c r="BP1244" s="303"/>
      <c r="BQ1244" s="293">
        <v>45755</v>
      </c>
      <c r="BR1244" s="284" t="s">
        <v>3267</v>
      </c>
      <c r="BS1244" s="280" t="str">
        <f>IF(_DBcomps[[#This Row],[Problem]]="","Yes","No")</f>
        <v>Yes</v>
      </c>
      <c r="BT1244" s="1083"/>
      <c r="BU1244" s="273"/>
      <c r="BV1244" s="273">
        <v>1</v>
      </c>
      <c r="BW1244" s="273"/>
      <c r="BX1244" s="273">
        <v>9</v>
      </c>
      <c r="BY1244" s="356" t="s">
        <v>1276</v>
      </c>
      <c r="BZ1244" s="267"/>
      <c r="CA1244" s="279"/>
      <c r="CB1244" s="279"/>
      <c r="CC1244" s="279"/>
      <c r="CD1244" s="1283"/>
      <c r="CE1244" s="245"/>
      <c r="CF1244" s="245"/>
      <c r="CG1244" s="245"/>
    </row>
    <row r="1245" spans="1:85">
      <c r="A1245" s="265" t="s">
        <v>58</v>
      </c>
      <c r="B1245" s="2" t="s">
        <v>3023</v>
      </c>
      <c r="C1245" s="2" t="s">
        <v>158</v>
      </c>
      <c r="D1245" s="265" t="s">
        <v>3268</v>
      </c>
      <c r="E1245" s="265">
        <v>45757</v>
      </c>
      <c r="F1245" s="266" t="str">
        <f>IF(_DBcomps[[#This Row],[Lab RTS]]="","No","Yes")</f>
        <v>Yes</v>
      </c>
      <c r="G1245" s="267">
        <v>55.92</v>
      </c>
      <c r="H1245" s="267"/>
      <c r="I1245" s="267"/>
      <c r="J1245" s="267"/>
      <c r="K1245" s="267"/>
      <c r="L1245" s="268"/>
      <c r="M1245" s="275"/>
      <c r="N1245" s="267"/>
      <c r="O1245" s="267"/>
      <c r="P1245" s="275"/>
      <c r="Q1245" s="269"/>
      <c r="R1245" s="270"/>
      <c r="S1245" s="270">
        <v>10.91</v>
      </c>
      <c r="T1245" s="345">
        <v>1.88</v>
      </c>
      <c r="U1245" s="267"/>
      <c r="V1245" s="268"/>
      <c r="W1245" s="267"/>
      <c r="X1245" s="270"/>
      <c r="Y1245" s="274"/>
      <c r="Z1245" s="290"/>
      <c r="AA1245" s="274"/>
      <c r="AB1245" s="275"/>
      <c r="AC1245" s="274"/>
      <c r="AD1245" s="265"/>
      <c r="AE1245" s="274"/>
      <c r="AF1245" s="274"/>
      <c r="AG1245" s="275"/>
      <c r="AH1245" s="274"/>
      <c r="AI1245" s="274"/>
      <c r="AJ1245" s="275"/>
      <c r="AK1245" s="270"/>
      <c r="AL1245" s="274"/>
      <c r="AM1245" s="275"/>
      <c r="AN1245" s="274"/>
      <c r="AO1245" s="275"/>
      <c r="AP1245" s="274"/>
      <c r="AQ1245" s="277">
        <f t="shared" si="179"/>
        <v>4</v>
      </c>
      <c r="AR1245" s="275"/>
      <c r="AS1245" s="275"/>
      <c r="AT1245" s="273"/>
      <c r="AU1245" s="272"/>
      <c r="AV1245" s="267"/>
      <c r="AW1245" s="268"/>
      <c r="AX1245" s="273"/>
      <c r="AY1245" s="273"/>
      <c r="AZ1245" s="275"/>
      <c r="BA1245" s="268"/>
      <c r="BB1245" s="268"/>
      <c r="BC1245" s="268"/>
      <c r="BD1245" s="268"/>
      <c r="BE1245" s="267"/>
      <c r="BF1245" s="275"/>
      <c r="BG1245" s="275"/>
      <c r="BH1245" s="275"/>
      <c r="BI1245" s="275"/>
      <c r="BJ1245" s="278">
        <v>45757</v>
      </c>
      <c r="BK1245" s="279">
        <v>45757</v>
      </c>
      <c r="BL1245" s="431" t="s">
        <v>3315</v>
      </c>
      <c r="BM1245" s="272"/>
      <c r="BN1245" s="422">
        <v>2</v>
      </c>
      <c r="BO1245" s="422">
        <v>3</v>
      </c>
      <c r="BP1245" s="303"/>
      <c r="BQ1245" s="293">
        <v>45776</v>
      </c>
      <c r="BR1245" s="284" t="s">
        <v>3269</v>
      </c>
      <c r="BS1245" s="280" t="str">
        <f>IF(_DBcomps[[#This Row],[Problem]]="","Yes","No")</f>
        <v>Yes</v>
      </c>
      <c r="BT1245" s="1083"/>
      <c r="BU1245" s="273"/>
      <c r="BV1245" s="273">
        <v>1</v>
      </c>
      <c r="BW1245" s="273"/>
      <c r="BX1245" s="273">
        <v>9</v>
      </c>
      <c r="BY1245" s="356" t="s">
        <v>1276</v>
      </c>
      <c r="BZ1245" s="267"/>
      <c r="CA1245" s="279"/>
      <c r="CB1245" s="279"/>
      <c r="CC1245" s="279"/>
      <c r="CD1245" s="1283"/>
      <c r="CE1245" s="245"/>
      <c r="CF1245" s="245"/>
      <c r="CG1245" s="245"/>
    </row>
    <row r="1246" spans="1:85">
      <c r="A1246" s="265" t="s">
        <v>58</v>
      </c>
      <c r="B1246" s="2" t="s">
        <v>3141</v>
      </c>
      <c r="C1246" s="2" t="s">
        <v>158</v>
      </c>
      <c r="D1246" s="265" t="s">
        <v>3313</v>
      </c>
      <c r="E1246" s="265">
        <v>45759</v>
      </c>
      <c r="F1246" s="266" t="str">
        <f>IF(_DBcomps[[#This Row],[Lab RTS]]="","No","Yes")</f>
        <v>Yes</v>
      </c>
      <c r="G1246" s="267">
        <v>56.09</v>
      </c>
      <c r="H1246" s="267"/>
      <c r="I1246" s="267"/>
      <c r="J1246" s="267"/>
      <c r="K1246" s="267"/>
      <c r="L1246" s="268"/>
      <c r="M1246" s="275"/>
      <c r="N1246" s="267"/>
      <c r="O1246" s="267"/>
      <c r="P1246" s="275"/>
      <c r="Q1246" s="269"/>
      <c r="R1246" s="270"/>
      <c r="S1246" s="270">
        <v>10.881</v>
      </c>
      <c r="T1246" s="345">
        <v>1.76</v>
      </c>
      <c r="U1246" s="267"/>
      <c r="V1246" s="268"/>
      <c r="W1246" s="267"/>
      <c r="X1246" s="270"/>
      <c r="Y1246" s="274"/>
      <c r="Z1246" s="290"/>
      <c r="AA1246" s="274"/>
      <c r="AB1246" s="275"/>
      <c r="AC1246" s="274"/>
      <c r="AD1246" s="265"/>
      <c r="AE1246" s="274"/>
      <c r="AF1246" s="274"/>
      <c r="AG1246" s="275"/>
      <c r="AH1246" s="274"/>
      <c r="AI1246" s="274"/>
      <c r="AJ1246" s="275"/>
      <c r="AK1246" s="270"/>
      <c r="AL1246" s="274"/>
      <c r="AM1246" s="275"/>
      <c r="AN1246" s="274"/>
      <c r="AO1246" s="275"/>
      <c r="AP1246" s="274"/>
      <c r="AQ1246" s="277">
        <f t="shared" ref="AQ1246:AQ1252" si="180">MONTH(E1246)</f>
        <v>4</v>
      </c>
      <c r="AR1246" s="275"/>
      <c r="AS1246" s="275"/>
      <c r="AT1246" s="273"/>
      <c r="AU1246" s="272"/>
      <c r="AV1246" s="267"/>
      <c r="AW1246" s="268"/>
      <c r="AX1246" s="273"/>
      <c r="AY1246" s="273"/>
      <c r="AZ1246" s="275"/>
      <c r="BA1246" s="268"/>
      <c r="BB1246" s="268"/>
      <c r="BC1246" s="268"/>
      <c r="BD1246" s="268"/>
      <c r="BE1246" s="267"/>
      <c r="BF1246" s="275"/>
      <c r="BG1246" s="275"/>
      <c r="BH1246" s="275"/>
      <c r="BI1246" s="275"/>
      <c r="BJ1246" s="278">
        <v>45760</v>
      </c>
      <c r="BK1246" s="279">
        <v>45760</v>
      </c>
      <c r="BL1246" s="431" t="s">
        <v>3316</v>
      </c>
      <c r="BM1246" s="272"/>
      <c r="BN1246" s="422">
        <v>2</v>
      </c>
      <c r="BO1246" s="422">
        <v>3</v>
      </c>
      <c r="BP1246" s="303"/>
      <c r="BQ1246" s="293">
        <v>45752</v>
      </c>
      <c r="BR1246" s="284" t="s">
        <v>3317</v>
      </c>
      <c r="BS1246" s="280" t="str">
        <f>IF(_DBcomps[[#This Row],[Problem]]="","Yes","No")</f>
        <v>Yes</v>
      </c>
      <c r="BT1246" s="1083"/>
      <c r="BU1246" s="273"/>
      <c r="BV1246" s="273">
        <v>1</v>
      </c>
      <c r="BW1246" s="273"/>
      <c r="BX1246" s="273">
        <v>9</v>
      </c>
      <c r="BY1246" s="279" t="s">
        <v>1276</v>
      </c>
      <c r="BZ1246" s="267"/>
      <c r="CA1246" s="279"/>
      <c r="CB1246" s="279"/>
      <c r="CC1246" s="279"/>
      <c r="CD1246" s="1283"/>
      <c r="CE1246" s="245"/>
      <c r="CF1246" s="245"/>
      <c r="CG1246" s="245"/>
    </row>
    <row r="1247" spans="1:85">
      <c r="A1247" s="265" t="s">
        <v>58</v>
      </c>
      <c r="B1247" s="2" t="s">
        <v>3023</v>
      </c>
      <c r="C1247" s="2" t="s">
        <v>158</v>
      </c>
      <c r="D1247" s="265" t="s">
        <v>3311</v>
      </c>
      <c r="E1247" s="265">
        <v>45759</v>
      </c>
      <c r="F1247" s="266" t="str">
        <f>IF(_DBcomps[[#This Row],[Lab RTS]]="","No","Yes")</f>
        <v>Yes</v>
      </c>
      <c r="G1247" s="267">
        <v>55.9</v>
      </c>
      <c r="H1247" s="267"/>
      <c r="I1247" s="267"/>
      <c r="J1247" s="267"/>
      <c r="K1247" s="267"/>
      <c r="L1247" s="268"/>
      <c r="M1247" s="275"/>
      <c r="N1247" s="267"/>
      <c r="O1247" s="267"/>
      <c r="P1247" s="275"/>
      <c r="Q1247" s="269"/>
      <c r="R1247" s="270"/>
      <c r="S1247" s="270">
        <v>10.901</v>
      </c>
      <c r="T1247" s="345">
        <v>1.77</v>
      </c>
      <c r="U1247" s="267"/>
      <c r="V1247" s="268"/>
      <c r="W1247" s="267"/>
      <c r="X1247" s="270"/>
      <c r="Y1247" s="274"/>
      <c r="Z1247" s="290"/>
      <c r="AA1247" s="274"/>
      <c r="AB1247" s="275"/>
      <c r="AC1247" s="274"/>
      <c r="AD1247" s="265"/>
      <c r="AE1247" s="274"/>
      <c r="AF1247" s="274"/>
      <c r="AG1247" s="275"/>
      <c r="AH1247" s="274"/>
      <c r="AI1247" s="274"/>
      <c r="AJ1247" s="275"/>
      <c r="AK1247" s="270"/>
      <c r="AL1247" s="274"/>
      <c r="AM1247" s="275"/>
      <c r="AN1247" s="274"/>
      <c r="AO1247" s="275"/>
      <c r="AP1247" s="274"/>
      <c r="AQ1247" s="277">
        <f t="shared" si="180"/>
        <v>4</v>
      </c>
      <c r="AR1247" s="275"/>
      <c r="AS1247" s="275"/>
      <c r="AT1247" s="273"/>
      <c r="AU1247" s="272"/>
      <c r="AV1247" s="267"/>
      <c r="AW1247" s="268"/>
      <c r="AX1247" s="273"/>
      <c r="AY1247" s="273"/>
      <c r="AZ1247" s="275"/>
      <c r="BA1247" s="268"/>
      <c r="BB1247" s="268"/>
      <c r="BC1247" s="268"/>
      <c r="BD1247" s="268"/>
      <c r="BE1247" s="267"/>
      <c r="BF1247" s="275"/>
      <c r="BG1247" s="275"/>
      <c r="BH1247" s="275"/>
      <c r="BI1247" s="275"/>
      <c r="BJ1247" s="278">
        <v>45760</v>
      </c>
      <c r="BK1247" s="279">
        <v>45760</v>
      </c>
      <c r="BL1247" s="431" t="s">
        <v>3318</v>
      </c>
      <c r="BM1247" s="272"/>
      <c r="BN1247" s="422">
        <v>2</v>
      </c>
      <c r="BO1247" s="422">
        <v>3</v>
      </c>
      <c r="BP1247" s="303"/>
      <c r="BQ1247" s="293">
        <v>45758</v>
      </c>
      <c r="BR1247" s="284" t="s">
        <v>2642</v>
      </c>
      <c r="BS1247" s="280" t="str">
        <f>IF(_DBcomps[[#This Row],[Problem]]="","Yes","No")</f>
        <v>Yes</v>
      </c>
      <c r="BT1247" s="1083"/>
      <c r="BU1247" s="273"/>
      <c r="BV1247" s="273">
        <v>1</v>
      </c>
      <c r="BW1247" s="273"/>
      <c r="BX1247" s="273">
        <v>9</v>
      </c>
      <c r="BY1247" s="279" t="s">
        <v>1276</v>
      </c>
      <c r="BZ1247" s="267"/>
      <c r="CA1247" s="279"/>
      <c r="CB1247" s="279"/>
      <c r="CC1247" s="279"/>
      <c r="CD1247" s="1283"/>
      <c r="CE1247" s="245"/>
      <c r="CF1247" s="245"/>
      <c r="CG1247" s="245"/>
    </row>
    <row r="1248" spans="1:85">
      <c r="A1248" s="265" t="s">
        <v>58</v>
      </c>
      <c r="B1248" s="2" t="s">
        <v>3336</v>
      </c>
      <c r="C1248" s="2" t="s">
        <v>158</v>
      </c>
      <c r="D1248" s="265" t="s">
        <v>3312</v>
      </c>
      <c r="E1248" s="265">
        <v>45759</v>
      </c>
      <c r="F1248" s="266" t="str">
        <f>IF(_DBcomps[[#This Row],[Lab RTS]]="","No","Yes")</f>
        <v>Yes</v>
      </c>
      <c r="G1248" s="267">
        <v>55.9</v>
      </c>
      <c r="H1248" s="267"/>
      <c r="I1248" s="267"/>
      <c r="J1248" s="267"/>
      <c r="K1248" s="267"/>
      <c r="L1248" s="268"/>
      <c r="M1248" s="275"/>
      <c r="N1248" s="267"/>
      <c r="O1248" s="267"/>
      <c r="P1248" s="275"/>
      <c r="Q1248" s="269"/>
      <c r="R1248" s="270"/>
      <c r="S1248" s="270">
        <v>10.901</v>
      </c>
      <c r="T1248" s="345">
        <v>1.77</v>
      </c>
      <c r="U1248" s="267"/>
      <c r="V1248" s="268"/>
      <c r="W1248" s="267"/>
      <c r="X1248" s="270"/>
      <c r="Y1248" s="274"/>
      <c r="Z1248" s="290"/>
      <c r="AA1248" s="274"/>
      <c r="AB1248" s="275"/>
      <c r="AC1248" s="274"/>
      <c r="AD1248" s="265"/>
      <c r="AE1248" s="274"/>
      <c r="AF1248" s="274"/>
      <c r="AG1248" s="275"/>
      <c r="AH1248" s="274"/>
      <c r="AI1248" s="274"/>
      <c r="AJ1248" s="275"/>
      <c r="AK1248" s="270"/>
      <c r="AL1248" s="274"/>
      <c r="AM1248" s="275"/>
      <c r="AN1248" s="274"/>
      <c r="AO1248" s="275"/>
      <c r="AP1248" s="274"/>
      <c r="AQ1248" s="277">
        <f t="shared" si="180"/>
        <v>4</v>
      </c>
      <c r="AR1248" s="275"/>
      <c r="AS1248" s="275"/>
      <c r="AT1248" s="273"/>
      <c r="AU1248" s="272"/>
      <c r="AV1248" s="267"/>
      <c r="AW1248" s="268"/>
      <c r="AX1248" s="273"/>
      <c r="AY1248" s="273"/>
      <c r="AZ1248" s="275"/>
      <c r="BA1248" s="268"/>
      <c r="BB1248" s="268"/>
      <c r="BC1248" s="268"/>
      <c r="BD1248" s="268"/>
      <c r="BE1248" s="267"/>
      <c r="BF1248" s="275"/>
      <c r="BG1248" s="275"/>
      <c r="BH1248" s="275"/>
      <c r="BI1248" s="275"/>
      <c r="BJ1248" s="278">
        <v>45760</v>
      </c>
      <c r="BK1248" s="279">
        <v>45760</v>
      </c>
      <c r="BL1248" s="431" t="s">
        <v>3318</v>
      </c>
      <c r="BM1248" s="272"/>
      <c r="BN1248" s="422">
        <v>2</v>
      </c>
      <c r="BO1248" s="422">
        <v>3</v>
      </c>
      <c r="BP1248" s="303"/>
      <c r="BQ1248" s="293">
        <v>45758</v>
      </c>
      <c r="BR1248" s="284" t="s">
        <v>2642</v>
      </c>
      <c r="BS1248" s="280" t="str">
        <f>IF(_DBcomps[[#This Row],[Problem]]="","Yes","No")</f>
        <v>Yes</v>
      </c>
      <c r="BT1248" s="1083"/>
      <c r="BU1248" s="273"/>
      <c r="BV1248" s="273">
        <v>0</v>
      </c>
      <c r="BW1248" s="273"/>
      <c r="BX1248" s="273">
        <v>9</v>
      </c>
      <c r="BY1248" s="279" t="s">
        <v>1276</v>
      </c>
      <c r="BZ1248" s="267"/>
      <c r="CA1248" s="279"/>
      <c r="CB1248" s="279"/>
      <c r="CC1248" s="279"/>
      <c r="CD1248" s="1283"/>
      <c r="CE1248" s="245"/>
      <c r="CF1248" s="245"/>
      <c r="CG1248" s="245"/>
    </row>
    <row r="1249" spans="1:85">
      <c r="A1249" s="265" t="s">
        <v>58</v>
      </c>
      <c r="B1249" s="2" t="s">
        <v>3141</v>
      </c>
      <c r="C1249" s="2" t="s">
        <v>158</v>
      </c>
      <c r="D1249" s="265" t="s">
        <v>3350</v>
      </c>
      <c r="E1249" s="265">
        <v>45761</v>
      </c>
      <c r="F1249" s="266" t="str">
        <f>IF(_DBcomps[[#This Row],[Lab RTS]]="","No","Yes")</f>
        <v>Yes</v>
      </c>
      <c r="G1249" s="267">
        <v>55.33</v>
      </c>
      <c r="H1249" s="267"/>
      <c r="I1249" s="267"/>
      <c r="J1249" s="267"/>
      <c r="K1249" s="267"/>
      <c r="L1249" s="268"/>
      <c r="M1249" s="275"/>
      <c r="N1249" s="267"/>
      <c r="O1249" s="267"/>
      <c r="P1249" s="275"/>
      <c r="Q1249" s="269"/>
      <c r="R1249" s="270"/>
      <c r="S1249" s="270">
        <v>10.903</v>
      </c>
      <c r="T1249" s="345">
        <v>1.53</v>
      </c>
      <c r="U1249" s="267"/>
      <c r="V1249" s="268"/>
      <c r="W1249" s="267"/>
      <c r="X1249" s="270"/>
      <c r="Y1249" s="274"/>
      <c r="Z1249" s="290"/>
      <c r="AA1249" s="274"/>
      <c r="AB1249" s="275"/>
      <c r="AC1249" s="274"/>
      <c r="AD1249" s="265"/>
      <c r="AE1249" s="274"/>
      <c r="AF1249" s="274"/>
      <c r="AG1249" s="275"/>
      <c r="AH1249" s="274"/>
      <c r="AI1249" s="274"/>
      <c r="AJ1249" s="275"/>
      <c r="AK1249" s="270"/>
      <c r="AL1249" s="274"/>
      <c r="AM1249" s="275"/>
      <c r="AN1249" s="274"/>
      <c r="AO1249" s="275"/>
      <c r="AP1249" s="274"/>
      <c r="AQ1249" s="277">
        <f t="shared" si="180"/>
        <v>4</v>
      </c>
      <c r="AR1249" s="275"/>
      <c r="AS1249" s="275"/>
      <c r="AT1249" s="273"/>
      <c r="AU1249" s="272"/>
      <c r="AV1249" s="267"/>
      <c r="AW1249" s="268"/>
      <c r="AX1249" s="273"/>
      <c r="AY1249" s="273"/>
      <c r="AZ1249" s="275"/>
      <c r="BA1249" s="268"/>
      <c r="BB1249" s="268"/>
      <c r="BC1249" s="268"/>
      <c r="BD1249" s="268"/>
      <c r="BE1249" s="267"/>
      <c r="BF1249" s="275"/>
      <c r="BG1249" s="275"/>
      <c r="BH1249" s="275"/>
      <c r="BI1249" s="275"/>
      <c r="BJ1249" s="278">
        <v>45761</v>
      </c>
      <c r="BK1249" s="279">
        <v>45761</v>
      </c>
      <c r="BL1249" s="431" t="s">
        <v>3351</v>
      </c>
      <c r="BM1249" s="272"/>
      <c r="BN1249" s="422">
        <v>2</v>
      </c>
      <c r="BO1249" s="422">
        <v>3</v>
      </c>
      <c r="BP1249" s="303"/>
      <c r="BQ1249" s="293">
        <v>45757</v>
      </c>
      <c r="BR1249" s="284" t="s">
        <v>3352</v>
      </c>
      <c r="BS1249" s="280" t="str">
        <f>IF(_DBcomps[[#This Row],[Problem]]="","Yes","No")</f>
        <v>Yes</v>
      </c>
      <c r="BT1249" s="1083"/>
      <c r="BU1249" s="273"/>
      <c r="BV1249" s="273">
        <v>1</v>
      </c>
      <c r="BW1249" s="273"/>
      <c r="BX1249" s="273">
        <v>9</v>
      </c>
      <c r="BY1249" s="356" t="s">
        <v>1276</v>
      </c>
      <c r="BZ1249" s="267"/>
      <c r="CA1249" s="279"/>
      <c r="CB1249" s="279"/>
      <c r="CC1249" s="279"/>
      <c r="CD1249" s="1283"/>
      <c r="CE1249" s="245"/>
      <c r="CF1249" s="245"/>
      <c r="CG1249" s="245"/>
    </row>
    <row r="1250" spans="1:85">
      <c r="A1250" s="265" t="s">
        <v>58</v>
      </c>
      <c r="B1250" s="2" t="s">
        <v>3336</v>
      </c>
      <c r="C1250" s="2" t="s">
        <v>158</v>
      </c>
      <c r="D1250" s="265" t="s">
        <v>3354</v>
      </c>
      <c r="E1250" s="265">
        <v>45761</v>
      </c>
      <c r="F1250" s="266" t="str">
        <f>IF(_DBcomps[[#This Row],[Lab RTS]]="","No","Yes")</f>
        <v>Yes</v>
      </c>
      <c r="G1250" s="267">
        <v>54.6</v>
      </c>
      <c r="H1250" s="267"/>
      <c r="I1250" s="267"/>
      <c r="J1250" s="267"/>
      <c r="K1250" s="267"/>
      <c r="L1250" s="268"/>
      <c r="M1250" s="275"/>
      <c r="N1250" s="267"/>
      <c r="O1250" s="267"/>
      <c r="P1250" s="275"/>
      <c r="Q1250" s="269"/>
      <c r="R1250" s="270"/>
      <c r="S1250" s="270">
        <v>10.87</v>
      </c>
      <c r="T1250" s="345">
        <v>1.91</v>
      </c>
      <c r="U1250" s="267"/>
      <c r="V1250" s="268"/>
      <c r="W1250" s="267"/>
      <c r="X1250" s="270"/>
      <c r="Y1250" s="274"/>
      <c r="Z1250" s="290"/>
      <c r="AA1250" s="274"/>
      <c r="AB1250" s="275"/>
      <c r="AC1250" s="274"/>
      <c r="AD1250" s="265"/>
      <c r="AE1250" s="274"/>
      <c r="AF1250" s="274"/>
      <c r="AG1250" s="275"/>
      <c r="AH1250" s="274"/>
      <c r="AI1250" s="274"/>
      <c r="AJ1250" s="275"/>
      <c r="AK1250" s="270"/>
      <c r="AL1250" s="274"/>
      <c r="AM1250" s="275"/>
      <c r="AN1250" s="274"/>
      <c r="AO1250" s="275"/>
      <c r="AP1250" s="274"/>
      <c r="AQ1250" s="277">
        <f t="shared" si="180"/>
        <v>4</v>
      </c>
      <c r="AR1250" s="275"/>
      <c r="AS1250" s="275"/>
      <c r="AT1250" s="273"/>
      <c r="AU1250" s="272"/>
      <c r="AV1250" s="267"/>
      <c r="AW1250" s="268"/>
      <c r="AX1250" s="273"/>
      <c r="AY1250" s="273"/>
      <c r="AZ1250" s="275"/>
      <c r="BA1250" s="268"/>
      <c r="BB1250" s="268"/>
      <c r="BC1250" s="268"/>
      <c r="BD1250" s="268"/>
      <c r="BE1250" s="267"/>
      <c r="BF1250" s="275"/>
      <c r="BG1250" s="275"/>
      <c r="BH1250" s="275"/>
      <c r="BI1250" s="275"/>
      <c r="BJ1250" s="278">
        <v>45762</v>
      </c>
      <c r="BK1250" s="279">
        <v>45762</v>
      </c>
      <c r="BL1250" s="431" t="s">
        <v>3355</v>
      </c>
      <c r="BM1250" s="272"/>
      <c r="BN1250" s="422">
        <v>2</v>
      </c>
      <c r="BO1250" s="422">
        <v>3</v>
      </c>
      <c r="BP1250" s="303"/>
      <c r="BQ1250" s="293">
        <v>45761</v>
      </c>
      <c r="BR1250" s="284" t="s">
        <v>3356</v>
      </c>
      <c r="BS1250" s="280" t="str">
        <f>IF(_DBcomps[[#This Row],[Problem]]="","Yes","No")</f>
        <v>Yes</v>
      </c>
      <c r="BT1250" s="1083"/>
      <c r="BU1250" s="273"/>
      <c r="BV1250" s="273">
        <v>1</v>
      </c>
      <c r="BW1250" s="273"/>
      <c r="BX1250" s="273">
        <v>9</v>
      </c>
      <c r="BY1250" s="356" t="s">
        <v>1276</v>
      </c>
      <c r="BZ1250" s="267"/>
      <c r="CA1250" s="279"/>
      <c r="CB1250" s="279"/>
      <c r="CC1250" s="279"/>
      <c r="CD1250" s="1283"/>
      <c r="CE1250" s="245"/>
      <c r="CF1250" s="245"/>
      <c r="CG1250" s="245"/>
    </row>
    <row r="1251" spans="1:85">
      <c r="A1251" s="265" t="s">
        <v>58</v>
      </c>
      <c r="B1251" s="2" t="s">
        <v>3336</v>
      </c>
      <c r="C1251" s="2" t="s">
        <v>158</v>
      </c>
      <c r="D1251" s="265" t="s">
        <v>3452</v>
      </c>
      <c r="E1251" s="265">
        <v>45764</v>
      </c>
      <c r="F1251" s="266" t="str">
        <f>IF(_DBcomps[[#This Row],[Lab RTS]]="","No","Yes")</f>
        <v>Yes</v>
      </c>
      <c r="G1251" s="267">
        <v>56</v>
      </c>
      <c r="H1251" s="267"/>
      <c r="I1251" s="267"/>
      <c r="J1251" s="267"/>
      <c r="K1251" s="267"/>
      <c r="L1251" s="268"/>
      <c r="M1251" s="275"/>
      <c r="N1251" s="267"/>
      <c r="O1251" s="267"/>
      <c r="P1251" s="275"/>
      <c r="Q1251" s="269"/>
      <c r="R1251" s="270"/>
      <c r="S1251" s="270">
        <v>10.853999999999999</v>
      </c>
      <c r="T1251" s="345">
        <v>1.76</v>
      </c>
      <c r="U1251" s="267"/>
      <c r="V1251" s="268"/>
      <c r="W1251" s="267"/>
      <c r="X1251" s="270"/>
      <c r="Y1251" s="274"/>
      <c r="Z1251" s="290"/>
      <c r="AA1251" s="274"/>
      <c r="AB1251" s="275"/>
      <c r="AC1251" s="274"/>
      <c r="AD1251" s="265"/>
      <c r="AE1251" s="274"/>
      <c r="AF1251" s="274"/>
      <c r="AG1251" s="275"/>
      <c r="AH1251" s="274"/>
      <c r="AI1251" s="274"/>
      <c r="AJ1251" s="275"/>
      <c r="AK1251" s="270"/>
      <c r="AL1251" s="274"/>
      <c r="AM1251" s="275"/>
      <c r="AN1251" s="274"/>
      <c r="AO1251" s="275"/>
      <c r="AP1251" s="274"/>
      <c r="AQ1251" s="277">
        <f t="shared" si="180"/>
        <v>4</v>
      </c>
      <c r="AR1251" s="275"/>
      <c r="AS1251" s="275"/>
      <c r="AT1251" s="273"/>
      <c r="AU1251" s="272"/>
      <c r="AV1251" s="267"/>
      <c r="AW1251" s="268"/>
      <c r="AX1251" s="273"/>
      <c r="AY1251" s="273"/>
      <c r="AZ1251" s="275"/>
      <c r="BA1251" s="268"/>
      <c r="BB1251" s="268"/>
      <c r="BC1251" s="268"/>
      <c r="BD1251" s="268"/>
      <c r="BE1251" s="267"/>
      <c r="BF1251" s="275"/>
      <c r="BG1251" s="275"/>
      <c r="BH1251" s="275"/>
      <c r="BI1251" s="275"/>
      <c r="BJ1251" s="278">
        <v>45769</v>
      </c>
      <c r="BK1251" s="279">
        <v>45769</v>
      </c>
      <c r="BL1251" s="431" t="s">
        <v>3454</v>
      </c>
      <c r="BM1251" s="272"/>
      <c r="BN1251" s="422">
        <v>2</v>
      </c>
      <c r="BO1251" s="422">
        <v>3</v>
      </c>
      <c r="BP1251" s="303"/>
      <c r="BQ1251" s="293">
        <v>45762</v>
      </c>
      <c r="BR1251" s="284" t="s">
        <v>3456</v>
      </c>
      <c r="BS1251" s="280" t="str">
        <f>IF(_DBcomps[[#This Row],[Problem]]="","Yes","No")</f>
        <v>Yes</v>
      </c>
      <c r="BT1251" s="1083"/>
      <c r="BU1251" s="273"/>
      <c r="BV1251" s="273">
        <v>1</v>
      </c>
      <c r="BW1251" s="273"/>
      <c r="BX1251" s="273">
        <v>9</v>
      </c>
      <c r="BY1251" s="356" t="s">
        <v>1276</v>
      </c>
      <c r="BZ1251" s="267"/>
      <c r="CA1251" s="279"/>
      <c r="CB1251" s="279"/>
      <c r="CC1251" s="279"/>
      <c r="CD1251" s="1283"/>
      <c r="CE1251" s="245"/>
      <c r="CF1251" s="245"/>
      <c r="CG1251" s="245"/>
    </row>
    <row r="1252" spans="1:85">
      <c r="A1252" s="265" t="s">
        <v>58</v>
      </c>
      <c r="B1252" s="2" t="s">
        <v>3336</v>
      </c>
      <c r="C1252" s="2" t="s">
        <v>158</v>
      </c>
      <c r="D1252" s="265" t="s">
        <v>3453</v>
      </c>
      <c r="E1252" s="265">
        <v>45768</v>
      </c>
      <c r="F1252" s="266" t="str">
        <f>IF(_DBcomps[[#This Row],[Lab RTS]]="","No","Yes")</f>
        <v>Yes</v>
      </c>
      <c r="G1252" s="267">
        <v>54.86</v>
      </c>
      <c r="H1252" s="267"/>
      <c r="I1252" s="267"/>
      <c r="J1252" s="267"/>
      <c r="K1252" s="267"/>
      <c r="L1252" s="268"/>
      <c r="M1252" s="275"/>
      <c r="N1252" s="267"/>
      <c r="O1252" s="267"/>
      <c r="P1252" s="275"/>
      <c r="Q1252" s="269"/>
      <c r="R1252" s="270"/>
      <c r="S1252" s="270">
        <v>10.901999999999999</v>
      </c>
      <c r="T1252" s="345">
        <v>1.76</v>
      </c>
      <c r="U1252" s="267"/>
      <c r="V1252" s="268"/>
      <c r="W1252" s="267"/>
      <c r="X1252" s="270"/>
      <c r="Y1252" s="274"/>
      <c r="Z1252" s="290"/>
      <c r="AA1252" s="274"/>
      <c r="AB1252" s="275"/>
      <c r="AC1252" s="274"/>
      <c r="AD1252" s="265"/>
      <c r="AE1252" s="274"/>
      <c r="AF1252" s="274"/>
      <c r="AG1252" s="275"/>
      <c r="AH1252" s="274"/>
      <c r="AI1252" s="274"/>
      <c r="AJ1252" s="275"/>
      <c r="AK1252" s="270"/>
      <c r="AL1252" s="274"/>
      <c r="AM1252" s="275"/>
      <c r="AN1252" s="274"/>
      <c r="AO1252" s="275"/>
      <c r="AP1252" s="274"/>
      <c r="AQ1252" s="277">
        <f t="shared" si="180"/>
        <v>4</v>
      </c>
      <c r="AR1252" s="275"/>
      <c r="AS1252" s="275"/>
      <c r="AT1252" s="273"/>
      <c r="AU1252" s="272"/>
      <c r="AV1252" s="267"/>
      <c r="AW1252" s="268"/>
      <c r="AX1252" s="273"/>
      <c r="AY1252" s="273"/>
      <c r="AZ1252" s="275"/>
      <c r="BA1252" s="268"/>
      <c r="BB1252" s="268"/>
      <c r="BC1252" s="268"/>
      <c r="BD1252" s="268"/>
      <c r="BE1252" s="267"/>
      <c r="BF1252" s="275"/>
      <c r="BG1252" s="275"/>
      <c r="BH1252" s="275"/>
      <c r="BI1252" s="275"/>
      <c r="BJ1252" s="278">
        <v>45769</v>
      </c>
      <c r="BK1252" s="279">
        <v>45769</v>
      </c>
      <c r="BL1252" s="431" t="s">
        <v>3455</v>
      </c>
      <c r="BM1252" s="272"/>
      <c r="BN1252" s="422">
        <v>2</v>
      </c>
      <c r="BO1252" s="422">
        <v>3</v>
      </c>
      <c r="BP1252" s="303"/>
      <c r="BQ1252" s="293">
        <v>45764</v>
      </c>
      <c r="BR1252" s="284" t="s">
        <v>3457</v>
      </c>
      <c r="BS1252" s="280" t="str">
        <f>IF(_DBcomps[[#This Row],[Problem]]="","Yes","No")</f>
        <v>Yes</v>
      </c>
      <c r="BT1252" s="1083"/>
      <c r="BU1252" s="273"/>
      <c r="BV1252" s="273">
        <v>1</v>
      </c>
      <c r="BW1252" s="273"/>
      <c r="BX1252" s="273">
        <v>9</v>
      </c>
      <c r="BY1252" s="356" t="s">
        <v>1276</v>
      </c>
      <c r="BZ1252" s="267"/>
      <c r="CA1252" s="279"/>
      <c r="CB1252" s="279"/>
      <c r="CC1252" s="279"/>
      <c r="CD1252" s="1283"/>
      <c r="CE1252" s="245"/>
      <c r="CF1252" s="245"/>
      <c r="CG1252" s="245"/>
    </row>
    <row r="1253" spans="1:85">
      <c r="A1253" s="265" t="s">
        <v>58</v>
      </c>
      <c r="B1253" s="2" t="s">
        <v>3023</v>
      </c>
      <c r="C1253" s="2" t="s">
        <v>158</v>
      </c>
      <c r="D1253" s="265" t="s">
        <v>3485</v>
      </c>
      <c r="E1253" s="265">
        <v>45761</v>
      </c>
      <c r="F1253" s="266" t="str">
        <f>IF(_DBcomps[[#This Row],[Lab RTS]]="","No","Yes")</f>
        <v>Yes</v>
      </c>
      <c r="G1253" s="267">
        <v>55.33</v>
      </c>
      <c r="H1253" s="267"/>
      <c r="I1253" s="267"/>
      <c r="J1253" s="267"/>
      <c r="K1253" s="267"/>
      <c r="L1253" s="268"/>
      <c r="M1253" s="275"/>
      <c r="N1253" s="267"/>
      <c r="O1253" s="267"/>
      <c r="P1253" s="275"/>
      <c r="Q1253" s="269"/>
      <c r="R1253" s="270"/>
      <c r="S1253" s="270">
        <v>10.903</v>
      </c>
      <c r="T1253" s="345">
        <v>1.53</v>
      </c>
      <c r="U1253" s="267"/>
      <c r="V1253" s="268"/>
      <c r="W1253" s="267"/>
      <c r="X1253" s="270"/>
      <c r="Y1253" s="274"/>
      <c r="Z1253" s="290"/>
      <c r="AA1253" s="274"/>
      <c r="AB1253" s="275"/>
      <c r="AC1253" s="274"/>
      <c r="AD1253" s="265"/>
      <c r="AE1253" s="274"/>
      <c r="AF1253" s="274"/>
      <c r="AG1253" s="275"/>
      <c r="AH1253" s="274"/>
      <c r="AI1253" s="274"/>
      <c r="AJ1253" s="275"/>
      <c r="AK1253" s="270"/>
      <c r="AL1253" s="274"/>
      <c r="AM1253" s="275"/>
      <c r="AN1253" s="274"/>
      <c r="AO1253" s="275"/>
      <c r="AP1253" s="274"/>
      <c r="AQ1253" s="277">
        <f t="shared" ref="AQ1253:AQ1259" si="181">MONTH(E1253)</f>
        <v>4</v>
      </c>
      <c r="AR1253" s="275"/>
      <c r="AS1253" s="275"/>
      <c r="AT1253" s="273"/>
      <c r="AU1253" s="272"/>
      <c r="AV1253" s="267"/>
      <c r="AW1253" s="268"/>
      <c r="AX1253" s="273"/>
      <c r="AY1253" s="273"/>
      <c r="AZ1253" s="275"/>
      <c r="BA1253" s="268"/>
      <c r="BB1253" s="268"/>
      <c r="BC1253" s="268"/>
      <c r="BD1253" s="268"/>
      <c r="BE1253" s="267"/>
      <c r="BF1253" s="275"/>
      <c r="BG1253" s="275"/>
      <c r="BH1253" s="275"/>
      <c r="BI1253" s="275"/>
      <c r="BJ1253" s="278">
        <v>45770</v>
      </c>
      <c r="BK1253" s="279">
        <v>45770</v>
      </c>
      <c r="BL1253" s="431" t="s">
        <v>3486</v>
      </c>
      <c r="BM1253" s="272"/>
      <c r="BN1253" s="422">
        <v>2</v>
      </c>
      <c r="BO1253" s="422">
        <v>3</v>
      </c>
      <c r="BP1253" s="303"/>
      <c r="BQ1253" s="293">
        <v>45757</v>
      </c>
      <c r="BR1253" s="284" t="s">
        <v>3352</v>
      </c>
      <c r="BS1253" s="280" t="str">
        <f>IF(_DBcomps[[#This Row],[Problem]]="","Yes","No")</f>
        <v>Yes</v>
      </c>
      <c r="BT1253" s="1083"/>
      <c r="BU1253" s="273"/>
      <c r="BV1253" s="273">
        <v>0</v>
      </c>
      <c r="BW1253" s="273"/>
      <c r="BX1253" s="273">
        <v>9</v>
      </c>
      <c r="BY1253" s="279" t="s">
        <v>1276</v>
      </c>
      <c r="BZ1253" s="267"/>
      <c r="CA1253" s="279"/>
      <c r="CB1253" s="279"/>
      <c r="CC1253" s="279"/>
      <c r="CD1253" s="1283"/>
      <c r="CE1253" s="245"/>
      <c r="CF1253" s="245"/>
      <c r="CG1253" s="245"/>
    </row>
    <row r="1254" spans="1:85">
      <c r="A1254" s="265" t="s">
        <v>58</v>
      </c>
      <c r="B1254" s="2" t="s">
        <v>3023</v>
      </c>
      <c r="C1254" s="2" t="s">
        <v>158</v>
      </c>
      <c r="D1254" s="265" t="s">
        <v>3494</v>
      </c>
      <c r="E1254" s="265">
        <v>45770</v>
      </c>
      <c r="F1254" s="266" t="str">
        <f>IF(_DBcomps[[#This Row],[Lab RTS]]="","No","Yes")</f>
        <v>Yes</v>
      </c>
      <c r="G1254" s="267">
        <v>54.41</v>
      </c>
      <c r="H1254" s="267"/>
      <c r="I1254" s="267"/>
      <c r="J1254" s="267"/>
      <c r="K1254" s="267"/>
      <c r="L1254" s="268"/>
      <c r="M1254" s="275"/>
      <c r="N1254" s="267"/>
      <c r="O1254" s="267"/>
      <c r="P1254" s="275"/>
      <c r="Q1254" s="269"/>
      <c r="R1254" s="270"/>
      <c r="S1254" s="270">
        <v>10.715</v>
      </c>
      <c r="T1254" s="345">
        <v>1.75</v>
      </c>
      <c r="U1254" s="267"/>
      <c r="V1254" s="268"/>
      <c r="W1254" s="267"/>
      <c r="X1254" s="270"/>
      <c r="Y1254" s="274"/>
      <c r="Z1254" s="290"/>
      <c r="AA1254" s="274"/>
      <c r="AB1254" s="275"/>
      <c r="AC1254" s="274"/>
      <c r="AD1254" s="265"/>
      <c r="AE1254" s="274"/>
      <c r="AF1254" s="274"/>
      <c r="AG1254" s="275"/>
      <c r="AH1254" s="274"/>
      <c r="AI1254" s="274"/>
      <c r="AJ1254" s="275"/>
      <c r="AK1254" s="270"/>
      <c r="AL1254" s="274"/>
      <c r="AM1254" s="275"/>
      <c r="AN1254" s="274"/>
      <c r="AO1254" s="275"/>
      <c r="AP1254" s="274"/>
      <c r="AQ1254" s="277">
        <f t="shared" si="181"/>
        <v>4</v>
      </c>
      <c r="AR1254" s="275"/>
      <c r="AS1254" s="275"/>
      <c r="AT1254" s="273"/>
      <c r="AU1254" s="272"/>
      <c r="AV1254" s="267"/>
      <c r="AW1254" s="268"/>
      <c r="AX1254" s="273"/>
      <c r="AY1254" s="273"/>
      <c r="AZ1254" s="275"/>
      <c r="BA1254" s="268"/>
      <c r="BB1254" s="268"/>
      <c r="BC1254" s="268"/>
      <c r="BD1254" s="268"/>
      <c r="BE1254" s="267"/>
      <c r="BF1254" s="275"/>
      <c r="BG1254" s="275"/>
      <c r="BH1254" s="275"/>
      <c r="BI1254" s="275"/>
      <c r="BJ1254" s="278">
        <v>45770</v>
      </c>
      <c r="BK1254" s="279">
        <v>45770</v>
      </c>
      <c r="BL1254" s="431" t="s">
        <v>3495</v>
      </c>
      <c r="BM1254" s="272"/>
      <c r="BN1254" s="422">
        <v>2</v>
      </c>
      <c r="BO1254" s="422">
        <v>3</v>
      </c>
      <c r="BP1254" s="303"/>
      <c r="BQ1254" s="293">
        <v>45762</v>
      </c>
      <c r="BR1254" s="284" t="s">
        <v>1406</v>
      </c>
      <c r="BS1254" s="280" t="str">
        <f>IF(_DBcomps[[#This Row],[Problem]]="","Yes","No")</f>
        <v>Yes</v>
      </c>
      <c r="BT1254" s="1083"/>
      <c r="BU1254" s="273"/>
      <c r="BV1254" s="273">
        <v>1</v>
      </c>
      <c r="BW1254" s="273"/>
      <c r="BX1254" s="273">
        <v>9</v>
      </c>
      <c r="BY1254" s="356" t="s">
        <v>1276</v>
      </c>
      <c r="BZ1254" s="267"/>
      <c r="CA1254" s="279"/>
      <c r="CB1254" s="279"/>
      <c r="CC1254" s="279"/>
      <c r="CD1254" s="1283"/>
      <c r="CE1254" s="245"/>
      <c r="CF1254" s="245"/>
      <c r="CG1254" s="245"/>
    </row>
    <row r="1255" spans="1:85">
      <c r="A1255" s="265" t="s">
        <v>58</v>
      </c>
      <c r="B1255" s="2" t="s">
        <v>3336</v>
      </c>
      <c r="C1255" s="2" t="s">
        <v>158</v>
      </c>
      <c r="D1255" s="265" t="s">
        <v>3498</v>
      </c>
      <c r="E1255" s="265">
        <v>45770</v>
      </c>
      <c r="F1255" s="266" t="str">
        <f>IF(_DBcomps[[#This Row],[Lab RTS]]="","No","Yes")</f>
        <v>Yes</v>
      </c>
      <c r="G1255" s="267">
        <v>55.82</v>
      </c>
      <c r="H1255" s="267"/>
      <c r="I1255" s="267"/>
      <c r="J1255" s="267"/>
      <c r="K1255" s="267"/>
      <c r="L1255" s="268"/>
      <c r="M1255" s="275"/>
      <c r="N1255" s="267"/>
      <c r="O1255" s="267"/>
      <c r="P1255" s="275"/>
      <c r="Q1255" s="269"/>
      <c r="R1255" s="270"/>
      <c r="S1255" s="270">
        <v>10.901</v>
      </c>
      <c r="T1255" s="345">
        <v>1.82</v>
      </c>
      <c r="U1255" s="267"/>
      <c r="V1255" s="268"/>
      <c r="W1255" s="267"/>
      <c r="X1255" s="270"/>
      <c r="Y1255" s="274"/>
      <c r="Z1255" s="290"/>
      <c r="AA1255" s="274"/>
      <c r="AB1255" s="275"/>
      <c r="AC1255" s="274"/>
      <c r="AD1255" s="265"/>
      <c r="AE1255" s="274"/>
      <c r="AF1255" s="274"/>
      <c r="AG1255" s="275"/>
      <c r="AH1255" s="274"/>
      <c r="AI1255" s="274"/>
      <c r="AJ1255" s="275"/>
      <c r="AK1255" s="270"/>
      <c r="AL1255" s="274"/>
      <c r="AM1255" s="275"/>
      <c r="AN1255" s="274"/>
      <c r="AO1255" s="275"/>
      <c r="AP1255" s="274"/>
      <c r="AQ1255" s="277">
        <f t="shared" si="181"/>
        <v>4</v>
      </c>
      <c r="AR1255" s="275"/>
      <c r="AS1255" s="275"/>
      <c r="AT1255" s="273"/>
      <c r="AU1255" s="272"/>
      <c r="AV1255" s="267"/>
      <c r="AW1255" s="268"/>
      <c r="AX1255" s="273"/>
      <c r="AY1255" s="273"/>
      <c r="AZ1255" s="275"/>
      <c r="BA1255" s="268"/>
      <c r="BB1255" s="268"/>
      <c r="BC1255" s="268"/>
      <c r="BD1255" s="268"/>
      <c r="BE1255" s="267"/>
      <c r="BF1255" s="275"/>
      <c r="BG1255" s="275"/>
      <c r="BH1255" s="275"/>
      <c r="BI1255" s="275"/>
      <c r="BJ1255" s="278">
        <v>45771</v>
      </c>
      <c r="BK1255" s="279">
        <v>45771</v>
      </c>
      <c r="BL1255" s="431" t="s">
        <v>3499</v>
      </c>
      <c r="BM1255" s="272"/>
      <c r="BN1255" s="422">
        <v>2</v>
      </c>
      <c r="BO1255" s="422">
        <v>3</v>
      </c>
      <c r="BP1255" s="303"/>
      <c r="BQ1255" s="293">
        <v>45768</v>
      </c>
      <c r="BR1255" s="284" t="s">
        <v>3500</v>
      </c>
      <c r="BS1255" s="280" t="str">
        <f>IF(_DBcomps[[#This Row],[Problem]]="","Yes","No")</f>
        <v>Yes</v>
      </c>
      <c r="BT1255" s="1083"/>
      <c r="BU1255" s="273"/>
      <c r="BV1255" s="273">
        <v>1</v>
      </c>
      <c r="BW1255" s="273"/>
      <c r="BX1255" s="273">
        <v>9</v>
      </c>
      <c r="BY1255" s="279" t="s">
        <v>1276</v>
      </c>
      <c r="BZ1255" s="267"/>
      <c r="CA1255" s="279"/>
      <c r="CB1255" s="279"/>
      <c r="CC1255" s="279"/>
      <c r="CD1255" s="1283"/>
      <c r="CE1255" s="245"/>
      <c r="CF1255" s="245"/>
      <c r="CG1255" s="245"/>
    </row>
    <row r="1256" spans="1:85">
      <c r="A1256" s="265" t="s">
        <v>58</v>
      </c>
      <c r="B1256" s="2" t="s">
        <v>3023</v>
      </c>
      <c r="C1256" s="2" t="s">
        <v>158</v>
      </c>
      <c r="D1256" s="265" t="s">
        <v>3751</v>
      </c>
      <c r="E1256" s="265">
        <v>45780</v>
      </c>
      <c r="F1256" s="266" t="str">
        <f>IF(_DBcomps[[#This Row],[Lab RTS]]="","No","Yes")</f>
        <v>Yes</v>
      </c>
      <c r="G1256" s="267">
        <v>54.47</v>
      </c>
      <c r="H1256" s="267"/>
      <c r="I1256" s="267"/>
      <c r="J1256" s="267"/>
      <c r="K1256" s="267"/>
      <c r="L1256" s="268"/>
      <c r="M1256" s="275"/>
      <c r="N1256" s="267"/>
      <c r="O1256" s="267"/>
      <c r="P1256" s="275"/>
      <c r="Q1256" s="269"/>
      <c r="R1256" s="270"/>
      <c r="S1256" s="270">
        <v>10.887</v>
      </c>
      <c r="T1256" s="345">
        <v>1.75</v>
      </c>
      <c r="U1256" s="267"/>
      <c r="V1256" s="268"/>
      <c r="W1256" s="267"/>
      <c r="X1256" s="270"/>
      <c r="Y1256" s="274"/>
      <c r="Z1256" s="290"/>
      <c r="AA1256" s="274"/>
      <c r="AB1256" s="275"/>
      <c r="AC1256" s="274"/>
      <c r="AD1256" s="265"/>
      <c r="AE1256" s="274"/>
      <c r="AF1256" s="274"/>
      <c r="AG1256" s="275"/>
      <c r="AH1256" s="274"/>
      <c r="AI1256" s="274"/>
      <c r="AJ1256" s="275"/>
      <c r="AK1256" s="270"/>
      <c r="AL1256" s="274"/>
      <c r="AM1256" s="275"/>
      <c r="AN1256" s="274"/>
      <c r="AO1256" s="275"/>
      <c r="AP1256" s="274"/>
      <c r="AQ1256" s="277">
        <f t="shared" si="181"/>
        <v>5</v>
      </c>
      <c r="AR1256" s="275"/>
      <c r="AS1256" s="275"/>
      <c r="AT1256" s="273"/>
      <c r="AU1256" s="272"/>
      <c r="AV1256" s="267"/>
      <c r="AW1256" s="268"/>
      <c r="AX1256" s="273"/>
      <c r="AY1256" s="273"/>
      <c r="AZ1256" s="275"/>
      <c r="BA1256" s="268"/>
      <c r="BB1256" s="268"/>
      <c r="BC1256" s="268"/>
      <c r="BD1256" s="268"/>
      <c r="BE1256" s="267"/>
      <c r="BF1256" s="275"/>
      <c r="BG1256" s="275"/>
      <c r="BH1256" s="275"/>
      <c r="BI1256" s="275"/>
      <c r="BJ1256" s="278">
        <v>45783</v>
      </c>
      <c r="BK1256" s="279">
        <v>45783</v>
      </c>
      <c r="BL1256" s="431" t="s">
        <v>3753</v>
      </c>
      <c r="BM1256" s="272"/>
      <c r="BN1256" s="422">
        <v>2</v>
      </c>
      <c r="BO1256" s="422">
        <v>3</v>
      </c>
      <c r="BP1256" s="303"/>
      <c r="BQ1256" s="293">
        <v>45778</v>
      </c>
      <c r="BR1256" s="284" t="s">
        <v>1406</v>
      </c>
      <c r="BS1256" s="280" t="str">
        <f>IF(_DBcomps[[#This Row],[Problem]]="","Yes","No")</f>
        <v>Yes</v>
      </c>
      <c r="BT1256" s="1083"/>
      <c r="BU1256" s="273"/>
      <c r="BV1256" s="273">
        <v>1</v>
      </c>
      <c r="BW1256" s="273"/>
      <c r="BX1256" s="273">
        <v>9</v>
      </c>
      <c r="BY1256" s="356" t="s">
        <v>1276</v>
      </c>
      <c r="BZ1256" s="267"/>
      <c r="CA1256" s="279"/>
      <c r="CB1256" s="279"/>
      <c r="CC1256" s="279"/>
      <c r="CD1256" s="1283"/>
      <c r="CE1256" s="245"/>
      <c r="CF1256" s="245"/>
      <c r="CG1256" s="245"/>
    </row>
    <row r="1257" spans="1:85">
      <c r="A1257" s="265" t="s">
        <v>58</v>
      </c>
      <c r="B1257" s="2" t="s">
        <v>3023</v>
      </c>
      <c r="C1257" s="2" t="s">
        <v>158</v>
      </c>
      <c r="D1257" s="265" t="s">
        <v>3752</v>
      </c>
      <c r="E1257" s="265">
        <v>45782</v>
      </c>
      <c r="F1257" s="266" t="str">
        <f>IF(_DBcomps[[#This Row],[Lab RTS]]="","No","Yes")</f>
        <v>Yes</v>
      </c>
      <c r="G1257" s="267">
        <v>55.28</v>
      </c>
      <c r="H1257" s="267"/>
      <c r="I1257" s="267"/>
      <c r="J1257" s="267"/>
      <c r="K1257" s="267"/>
      <c r="L1257" s="268"/>
      <c r="M1257" s="275"/>
      <c r="N1257" s="267"/>
      <c r="O1257" s="267"/>
      <c r="P1257" s="275"/>
      <c r="Q1257" s="269"/>
      <c r="R1257" s="270"/>
      <c r="S1257" s="270">
        <v>10.864000000000001</v>
      </c>
      <c r="T1257" s="345">
        <v>1.63</v>
      </c>
      <c r="U1257" s="267"/>
      <c r="V1257" s="268"/>
      <c r="W1257" s="267"/>
      <c r="X1257" s="270"/>
      <c r="Y1257" s="274"/>
      <c r="Z1257" s="290"/>
      <c r="AA1257" s="274"/>
      <c r="AB1257" s="275"/>
      <c r="AC1257" s="274"/>
      <c r="AD1257" s="265"/>
      <c r="AE1257" s="274"/>
      <c r="AF1257" s="274"/>
      <c r="AG1257" s="275"/>
      <c r="AH1257" s="274"/>
      <c r="AI1257" s="274"/>
      <c r="AJ1257" s="275"/>
      <c r="AK1257" s="270"/>
      <c r="AL1257" s="274"/>
      <c r="AM1257" s="275"/>
      <c r="AN1257" s="274"/>
      <c r="AO1257" s="275"/>
      <c r="AP1257" s="274"/>
      <c r="AQ1257" s="277">
        <f t="shared" si="181"/>
        <v>5</v>
      </c>
      <c r="AR1257" s="275"/>
      <c r="AS1257" s="275"/>
      <c r="AT1257" s="273"/>
      <c r="AU1257" s="272"/>
      <c r="AV1257" s="267"/>
      <c r="AW1257" s="268"/>
      <c r="AX1257" s="273"/>
      <c r="AY1257" s="273"/>
      <c r="AZ1257" s="275"/>
      <c r="BA1257" s="268"/>
      <c r="BB1257" s="268"/>
      <c r="BC1257" s="268"/>
      <c r="BD1257" s="268"/>
      <c r="BE1257" s="267"/>
      <c r="BF1257" s="275"/>
      <c r="BG1257" s="275"/>
      <c r="BH1257" s="275"/>
      <c r="BI1257" s="275"/>
      <c r="BJ1257" s="278">
        <v>45783</v>
      </c>
      <c r="BK1257" s="279">
        <v>45783</v>
      </c>
      <c r="BL1257" s="431" t="s">
        <v>3754</v>
      </c>
      <c r="BM1257" s="272"/>
      <c r="BN1257" s="422">
        <v>2</v>
      </c>
      <c r="BO1257" s="422">
        <v>3</v>
      </c>
      <c r="BP1257" s="303"/>
      <c r="BQ1257" s="293">
        <v>45780</v>
      </c>
      <c r="BR1257" s="284" t="s">
        <v>3755</v>
      </c>
      <c r="BS1257" s="280" t="str">
        <f>IF(_DBcomps[[#This Row],[Problem]]="","Yes","No")</f>
        <v>Yes</v>
      </c>
      <c r="BT1257" s="1083"/>
      <c r="BU1257" s="273"/>
      <c r="BV1257" s="273">
        <v>1</v>
      </c>
      <c r="BW1257" s="273"/>
      <c r="BX1257" s="273">
        <v>9</v>
      </c>
      <c r="BY1257" s="279" t="s">
        <v>1276</v>
      </c>
      <c r="BZ1257" s="267"/>
      <c r="CA1257" s="279"/>
      <c r="CB1257" s="279"/>
      <c r="CC1257" s="279"/>
      <c r="CD1257" s="1283"/>
      <c r="CE1257" s="245"/>
      <c r="CF1257" s="245"/>
      <c r="CG1257" s="245"/>
    </row>
    <row r="1258" spans="1:85">
      <c r="A1258" s="265" t="s">
        <v>58</v>
      </c>
      <c r="B1258" s="2" t="s">
        <v>3023</v>
      </c>
      <c r="C1258" s="2" t="s">
        <v>158</v>
      </c>
      <c r="D1258" s="265" t="s">
        <v>3770</v>
      </c>
      <c r="E1258" s="265">
        <v>45783</v>
      </c>
      <c r="F1258" s="266" t="str">
        <f>IF(_DBcomps[[#This Row],[Lab RTS]]="","No","Yes")</f>
        <v>Yes</v>
      </c>
      <c r="G1258" s="267">
        <v>56.66</v>
      </c>
      <c r="H1258" s="267"/>
      <c r="I1258" s="267"/>
      <c r="J1258" s="267"/>
      <c r="K1258" s="267"/>
      <c r="L1258" s="268"/>
      <c r="M1258" s="275"/>
      <c r="N1258" s="267"/>
      <c r="O1258" s="267"/>
      <c r="P1258" s="275"/>
      <c r="Q1258" s="269"/>
      <c r="R1258" s="270"/>
      <c r="S1258" s="270">
        <v>10.865</v>
      </c>
      <c r="T1258" s="345">
        <v>1.84</v>
      </c>
      <c r="U1258" s="267"/>
      <c r="V1258" s="268"/>
      <c r="W1258" s="267"/>
      <c r="X1258" s="270"/>
      <c r="Y1258" s="274"/>
      <c r="Z1258" s="290"/>
      <c r="AA1258" s="274"/>
      <c r="AB1258" s="275"/>
      <c r="AC1258" s="274"/>
      <c r="AD1258" s="265"/>
      <c r="AE1258" s="274"/>
      <c r="AF1258" s="274"/>
      <c r="AG1258" s="275"/>
      <c r="AH1258" s="274"/>
      <c r="AI1258" s="274"/>
      <c r="AJ1258" s="275"/>
      <c r="AK1258" s="270"/>
      <c r="AL1258" s="274"/>
      <c r="AM1258" s="275"/>
      <c r="AN1258" s="274"/>
      <c r="AO1258" s="275"/>
      <c r="AP1258" s="274"/>
      <c r="AQ1258" s="277">
        <f t="shared" si="181"/>
        <v>5</v>
      </c>
      <c r="AR1258" s="275"/>
      <c r="AS1258" s="275"/>
      <c r="AT1258" s="273"/>
      <c r="AU1258" s="272"/>
      <c r="AV1258" s="267"/>
      <c r="AW1258" s="268"/>
      <c r="AX1258" s="273"/>
      <c r="AY1258" s="273"/>
      <c r="AZ1258" s="275"/>
      <c r="BA1258" s="268"/>
      <c r="BB1258" s="268"/>
      <c r="BC1258" s="268"/>
      <c r="BD1258" s="268"/>
      <c r="BE1258" s="267"/>
      <c r="BF1258" s="275"/>
      <c r="BG1258" s="275"/>
      <c r="BH1258" s="275"/>
      <c r="BI1258" s="275"/>
      <c r="BJ1258" s="278">
        <v>45784</v>
      </c>
      <c r="BK1258" s="279">
        <v>45784</v>
      </c>
      <c r="BL1258" s="431" t="s">
        <v>3772</v>
      </c>
      <c r="BM1258" s="272"/>
      <c r="BN1258" s="422">
        <v>2</v>
      </c>
      <c r="BO1258" s="1225">
        <v>3</v>
      </c>
      <c r="BP1258" s="303"/>
      <c r="BQ1258" s="293">
        <v>45782</v>
      </c>
      <c r="BR1258" s="284" t="s">
        <v>3773</v>
      </c>
      <c r="BS1258" s="280" t="str">
        <f>IF(_DBcomps[[#This Row],[Problem]]="","Yes","No")</f>
        <v>Yes</v>
      </c>
      <c r="BT1258" s="1083"/>
      <c r="BU1258" s="273"/>
      <c r="BV1258" s="273">
        <v>1</v>
      </c>
      <c r="BW1258" s="273"/>
      <c r="BX1258" s="273">
        <v>9</v>
      </c>
      <c r="BY1258" s="356" t="s">
        <v>1276</v>
      </c>
      <c r="BZ1258" s="267"/>
      <c r="CA1258" s="279"/>
      <c r="CB1258" s="279"/>
      <c r="CC1258" s="279"/>
      <c r="CD1258" s="1283"/>
      <c r="CE1258" s="245"/>
      <c r="CF1258" s="245"/>
      <c r="CG1258" s="245"/>
    </row>
    <row r="1259" spans="1:85">
      <c r="A1259" s="265" t="s">
        <v>58</v>
      </c>
      <c r="B1259" s="2" t="s">
        <v>3336</v>
      </c>
      <c r="C1259" s="2" t="s">
        <v>158</v>
      </c>
      <c r="D1259" s="265" t="s">
        <v>3771</v>
      </c>
      <c r="E1259" s="265">
        <v>45783</v>
      </c>
      <c r="F1259" s="266" t="str">
        <f>IF(_DBcomps[[#This Row],[Lab RTS]]="","No","Yes")</f>
        <v>Yes</v>
      </c>
      <c r="G1259" s="267">
        <v>56.66</v>
      </c>
      <c r="H1259" s="267"/>
      <c r="I1259" s="267"/>
      <c r="J1259" s="267"/>
      <c r="K1259" s="267"/>
      <c r="L1259" s="268"/>
      <c r="M1259" s="275"/>
      <c r="N1259" s="267"/>
      <c r="O1259" s="267"/>
      <c r="P1259" s="275"/>
      <c r="Q1259" s="269"/>
      <c r="R1259" s="270"/>
      <c r="S1259" s="270">
        <v>10.865</v>
      </c>
      <c r="T1259" s="345">
        <v>1.84</v>
      </c>
      <c r="U1259" s="267"/>
      <c r="V1259" s="268"/>
      <c r="W1259" s="267"/>
      <c r="X1259" s="270"/>
      <c r="Y1259" s="274"/>
      <c r="Z1259" s="290"/>
      <c r="AA1259" s="274"/>
      <c r="AB1259" s="275"/>
      <c r="AC1259" s="274"/>
      <c r="AD1259" s="265"/>
      <c r="AE1259" s="274"/>
      <c r="AF1259" s="274"/>
      <c r="AG1259" s="275"/>
      <c r="AH1259" s="274"/>
      <c r="AI1259" s="274"/>
      <c r="AJ1259" s="275"/>
      <c r="AK1259" s="270"/>
      <c r="AL1259" s="274"/>
      <c r="AM1259" s="275"/>
      <c r="AN1259" s="274"/>
      <c r="AO1259" s="275"/>
      <c r="AP1259" s="274"/>
      <c r="AQ1259" s="277">
        <f t="shared" si="181"/>
        <v>5</v>
      </c>
      <c r="AR1259" s="275"/>
      <c r="AS1259" s="275"/>
      <c r="AT1259" s="273"/>
      <c r="AU1259" s="272"/>
      <c r="AV1259" s="267"/>
      <c r="AW1259" s="268"/>
      <c r="AX1259" s="273"/>
      <c r="AY1259" s="273"/>
      <c r="AZ1259" s="275"/>
      <c r="BA1259" s="268"/>
      <c r="BB1259" s="268"/>
      <c r="BC1259" s="268"/>
      <c r="BD1259" s="268"/>
      <c r="BE1259" s="267"/>
      <c r="BF1259" s="275"/>
      <c r="BG1259" s="275"/>
      <c r="BH1259" s="275"/>
      <c r="BI1259" s="275"/>
      <c r="BJ1259" s="278">
        <v>45784</v>
      </c>
      <c r="BK1259" s="279">
        <v>45784</v>
      </c>
      <c r="BL1259" s="431" t="s">
        <v>3772</v>
      </c>
      <c r="BM1259" s="272"/>
      <c r="BN1259" s="422">
        <v>0</v>
      </c>
      <c r="BO1259" s="422">
        <v>0</v>
      </c>
      <c r="BP1259" s="303"/>
      <c r="BQ1259" s="293">
        <v>45782</v>
      </c>
      <c r="BR1259" s="284" t="s">
        <v>3773</v>
      </c>
      <c r="BS1259" s="280" t="str">
        <f>IF(_DBcomps[[#This Row],[Problem]]="","Yes","No")</f>
        <v>Yes</v>
      </c>
      <c r="BT1259" s="1083"/>
      <c r="BU1259" s="273"/>
      <c r="BV1259" s="273">
        <v>0</v>
      </c>
      <c r="BW1259" s="273"/>
      <c r="BX1259" s="273">
        <v>9</v>
      </c>
      <c r="BY1259" s="356" t="s">
        <v>1276</v>
      </c>
      <c r="BZ1259" s="267"/>
      <c r="CA1259" s="279"/>
      <c r="CB1259" s="279"/>
      <c r="CC1259" s="279"/>
      <c r="CD1259" s="1283"/>
      <c r="CE1259" s="245"/>
      <c r="CF1259" s="245"/>
      <c r="CG1259" s="245"/>
    </row>
    <row r="1260" spans="1:85">
      <c r="A1260" s="265" t="s">
        <v>58</v>
      </c>
      <c r="B1260" s="2" t="s">
        <v>3336</v>
      </c>
      <c r="C1260" s="2" t="s">
        <v>158</v>
      </c>
      <c r="D1260" s="265" t="s">
        <v>3807</v>
      </c>
      <c r="E1260" s="265">
        <v>45784</v>
      </c>
      <c r="F1260" s="266" t="str">
        <f>IF(_DBcomps[[#This Row],[Lab RTS]]="","No","Yes")</f>
        <v>Yes</v>
      </c>
      <c r="G1260" s="267">
        <v>56.08</v>
      </c>
      <c r="H1260" s="267"/>
      <c r="I1260" s="267"/>
      <c r="J1260" s="267"/>
      <c r="K1260" s="267"/>
      <c r="L1260" s="268"/>
      <c r="M1260" s="275"/>
      <c r="N1260" s="267"/>
      <c r="O1260" s="267"/>
      <c r="P1260" s="275"/>
      <c r="Q1260" s="269"/>
      <c r="R1260" s="270"/>
      <c r="S1260" s="270">
        <v>10.882999999999999</v>
      </c>
      <c r="T1260" s="345">
        <v>1.65</v>
      </c>
      <c r="U1260" s="267"/>
      <c r="V1260" s="268"/>
      <c r="W1260" s="267"/>
      <c r="X1260" s="270"/>
      <c r="Y1260" s="274"/>
      <c r="Z1260" s="290"/>
      <c r="AA1260" s="274"/>
      <c r="AB1260" s="275"/>
      <c r="AC1260" s="274"/>
      <c r="AD1260" s="265"/>
      <c r="AE1260" s="274"/>
      <c r="AF1260" s="274"/>
      <c r="AG1260" s="275"/>
      <c r="AH1260" s="274"/>
      <c r="AI1260" s="274"/>
      <c r="AJ1260" s="275"/>
      <c r="AK1260" s="270"/>
      <c r="AL1260" s="274"/>
      <c r="AM1260" s="275"/>
      <c r="AN1260" s="274"/>
      <c r="AO1260" s="275"/>
      <c r="AP1260" s="274"/>
      <c r="AQ1260" s="277">
        <f t="shared" ref="AQ1260:AQ1265" si="182">MONTH(E1260)</f>
        <v>5</v>
      </c>
      <c r="AR1260" s="275"/>
      <c r="AS1260" s="275"/>
      <c r="AT1260" s="273"/>
      <c r="AU1260" s="272"/>
      <c r="AV1260" s="267"/>
      <c r="AW1260" s="268"/>
      <c r="AX1260" s="273"/>
      <c r="AY1260" s="273"/>
      <c r="AZ1260" s="275"/>
      <c r="BA1260" s="268"/>
      <c r="BB1260" s="268"/>
      <c r="BC1260" s="268"/>
      <c r="BD1260" s="268"/>
      <c r="BE1260" s="267"/>
      <c r="BF1260" s="275"/>
      <c r="BG1260" s="275"/>
      <c r="BH1260" s="275"/>
      <c r="BI1260" s="275"/>
      <c r="BJ1260" s="278">
        <v>45786</v>
      </c>
      <c r="BK1260" s="279">
        <v>45786</v>
      </c>
      <c r="BL1260" s="431" t="s">
        <v>3907</v>
      </c>
      <c r="BM1260" s="272"/>
      <c r="BN1260" s="422">
        <v>2</v>
      </c>
      <c r="BO1260" s="422">
        <v>3</v>
      </c>
      <c r="BP1260" s="303"/>
      <c r="BQ1260" s="293">
        <v>45784</v>
      </c>
      <c r="BR1260" s="284" t="s">
        <v>3165</v>
      </c>
      <c r="BS1260" s="280" t="str">
        <f>IF(_DBcomps[[#This Row],[Problem]]="","Yes","No")</f>
        <v>Yes</v>
      </c>
      <c r="BT1260" s="1083"/>
      <c r="BU1260" s="273"/>
      <c r="BV1260" s="273">
        <v>1</v>
      </c>
      <c r="BW1260" s="273"/>
      <c r="BX1260" s="273">
        <v>9</v>
      </c>
      <c r="BY1260" s="279" t="s">
        <v>1276</v>
      </c>
      <c r="BZ1260" s="267"/>
      <c r="CA1260" s="279"/>
      <c r="CB1260" s="279"/>
      <c r="CC1260" s="279"/>
      <c r="CD1260" s="1283"/>
      <c r="CE1260" s="245"/>
      <c r="CF1260" s="245"/>
      <c r="CG1260" s="245"/>
    </row>
    <row r="1261" spans="1:85">
      <c r="A1261" s="265" t="s">
        <v>58</v>
      </c>
      <c r="B1261" s="2" t="s">
        <v>3336</v>
      </c>
      <c r="C1261" s="2" t="s">
        <v>158</v>
      </c>
      <c r="D1261" s="265" t="s">
        <v>3902</v>
      </c>
      <c r="E1261" s="265">
        <v>45786</v>
      </c>
      <c r="F1261" s="266" t="str">
        <f>IF(_DBcomps[[#This Row],[Lab RTS]]="","No","Yes")</f>
        <v>Yes</v>
      </c>
      <c r="G1261" s="267">
        <v>55.63</v>
      </c>
      <c r="H1261" s="267"/>
      <c r="I1261" s="267"/>
      <c r="J1261" s="267"/>
      <c r="K1261" s="267"/>
      <c r="L1261" s="268"/>
      <c r="M1261" s="275"/>
      <c r="N1261" s="267"/>
      <c r="O1261" s="267"/>
      <c r="P1261" s="275"/>
      <c r="Q1261" s="269"/>
      <c r="R1261" s="270"/>
      <c r="S1261" s="270">
        <v>10.824</v>
      </c>
      <c r="T1261" s="345">
        <v>1.9</v>
      </c>
      <c r="U1261" s="267"/>
      <c r="V1261" s="268"/>
      <c r="W1261" s="267"/>
      <c r="X1261" s="270"/>
      <c r="Y1261" s="274"/>
      <c r="Z1261" s="290"/>
      <c r="AA1261" s="274"/>
      <c r="AB1261" s="275"/>
      <c r="AC1261" s="274"/>
      <c r="AD1261" s="265"/>
      <c r="AE1261" s="274"/>
      <c r="AF1261" s="274"/>
      <c r="AG1261" s="275"/>
      <c r="AH1261" s="274"/>
      <c r="AI1261" s="274"/>
      <c r="AJ1261" s="275"/>
      <c r="AK1261" s="270"/>
      <c r="AL1261" s="274"/>
      <c r="AM1261" s="275"/>
      <c r="AN1261" s="274"/>
      <c r="AO1261" s="275"/>
      <c r="AP1261" s="274"/>
      <c r="AQ1261" s="277">
        <f t="shared" si="182"/>
        <v>5</v>
      </c>
      <c r="AR1261" s="275"/>
      <c r="AS1261" s="275"/>
      <c r="AT1261" s="273"/>
      <c r="AU1261" s="272"/>
      <c r="AV1261" s="267"/>
      <c r="AW1261" s="268"/>
      <c r="AX1261" s="273"/>
      <c r="AY1261" s="273"/>
      <c r="AZ1261" s="275"/>
      <c r="BA1261" s="268"/>
      <c r="BB1261" s="268"/>
      <c r="BC1261" s="268"/>
      <c r="BD1261" s="268"/>
      <c r="BE1261" s="267"/>
      <c r="BF1261" s="275"/>
      <c r="BG1261" s="275"/>
      <c r="BH1261" s="275"/>
      <c r="BI1261" s="275"/>
      <c r="BJ1261" s="278">
        <v>45789</v>
      </c>
      <c r="BK1261" s="279">
        <v>45789</v>
      </c>
      <c r="BL1261" s="431" t="s">
        <v>3904</v>
      </c>
      <c r="BM1261" s="272"/>
      <c r="BN1261" s="422">
        <v>2</v>
      </c>
      <c r="BO1261" s="422">
        <v>3</v>
      </c>
      <c r="BP1261" s="303"/>
      <c r="BQ1261" s="293">
        <v>45785</v>
      </c>
      <c r="BR1261" s="284" t="s">
        <v>3897</v>
      </c>
      <c r="BS1261" s="280" t="str">
        <f>IF(_DBcomps[[#This Row],[Problem]]="","Yes","No")</f>
        <v>Yes</v>
      </c>
      <c r="BT1261" s="1083"/>
      <c r="BU1261" s="273"/>
      <c r="BV1261" s="273">
        <v>1</v>
      </c>
      <c r="BW1261" s="273"/>
      <c r="BX1261" s="273">
        <v>9</v>
      </c>
      <c r="BY1261" s="356" t="s">
        <v>1276</v>
      </c>
      <c r="BZ1261" s="267"/>
      <c r="CA1261" s="279"/>
      <c r="CB1261" s="279"/>
      <c r="CC1261" s="279"/>
      <c r="CD1261" s="1283"/>
      <c r="CE1261" s="245"/>
      <c r="CF1261" s="245"/>
      <c r="CG1261" s="245"/>
    </row>
    <row r="1262" spans="1:85">
      <c r="A1262" s="265" t="s">
        <v>58</v>
      </c>
      <c r="B1262" s="2" t="s">
        <v>3336</v>
      </c>
      <c r="C1262" s="2" t="s">
        <v>158</v>
      </c>
      <c r="D1262" s="265" t="s">
        <v>3903</v>
      </c>
      <c r="E1262" s="265">
        <v>45789</v>
      </c>
      <c r="F1262" s="266" t="str">
        <f>IF(_DBcomps[[#This Row],[Lab RTS]]="","No","Yes")</f>
        <v>Yes</v>
      </c>
      <c r="G1262" s="267">
        <v>55.5</v>
      </c>
      <c r="H1262" s="267"/>
      <c r="I1262" s="267"/>
      <c r="J1262" s="267"/>
      <c r="K1262" s="267"/>
      <c r="L1262" s="268"/>
      <c r="M1262" s="275"/>
      <c r="N1262" s="267"/>
      <c r="O1262" s="267"/>
      <c r="P1262" s="275"/>
      <c r="Q1262" s="269"/>
      <c r="R1262" s="270"/>
      <c r="S1262" s="270">
        <v>10.901999999999999</v>
      </c>
      <c r="T1262" s="345">
        <v>1.77</v>
      </c>
      <c r="U1262" s="267"/>
      <c r="V1262" s="268"/>
      <c r="W1262" s="267"/>
      <c r="X1262" s="270"/>
      <c r="Y1262" s="274"/>
      <c r="Z1262" s="290"/>
      <c r="AA1262" s="274"/>
      <c r="AB1262" s="275"/>
      <c r="AC1262" s="274"/>
      <c r="AD1262" s="265"/>
      <c r="AE1262" s="274"/>
      <c r="AF1262" s="274"/>
      <c r="AG1262" s="275"/>
      <c r="AH1262" s="274"/>
      <c r="AI1262" s="274"/>
      <c r="AJ1262" s="275"/>
      <c r="AK1262" s="270"/>
      <c r="AL1262" s="274"/>
      <c r="AM1262" s="275"/>
      <c r="AN1262" s="274"/>
      <c r="AO1262" s="275"/>
      <c r="AP1262" s="274"/>
      <c r="AQ1262" s="277">
        <f t="shared" si="182"/>
        <v>5</v>
      </c>
      <c r="AR1262" s="275"/>
      <c r="AS1262" s="275"/>
      <c r="AT1262" s="273"/>
      <c r="AU1262" s="272"/>
      <c r="AV1262" s="267"/>
      <c r="AW1262" s="268"/>
      <c r="AX1262" s="273"/>
      <c r="AY1262" s="273"/>
      <c r="AZ1262" s="275"/>
      <c r="BA1262" s="268"/>
      <c r="BB1262" s="268"/>
      <c r="BC1262" s="268"/>
      <c r="BD1262" s="268"/>
      <c r="BE1262" s="267"/>
      <c r="BF1262" s="275"/>
      <c r="BG1262" s="275"/>
      <c r="BH1262" s="275"/>
      <c r="BI1262" s="275"/>
      <c r="BJ1262" s="278">
        <v>45789</v>
      </c>
      <c r="BK1262" s="279">
        <v>45789</v>
      </c>
      <c r="BL1262" s="431" t="s">
        <v>3905</v>
      </c>
      <c r="BM1262" s="272"/>
      <c r="BN1262" s="422">
        <v>2</v>
      </c>
      <c r="BO1262" s="422">
        <v>3</v>
      </c>
      <c r="BP1262" s="303"/>
      <c r="BQ1262" s="293">
        <v>45787</v>
      </c>
      <c r="BR1262" s="284" t="s">
        <v>3906</v>
      </c>
      <c r="BS1262" s="280" t="str">
        <f>IF(_DBcomps[[#This Row],[Problem]]="","Yes","No")</f>
        <v>Yes</v>
      </c>
      <c r="BT1262" s="1083"/>
      <c r="BU1262" s="273"/>
      <c r="BV1262" s="273">
        <v>1</v>
      </c>
      <c r="BW1262" s="273"/>
      <c r="BX1262" s="273">
        <v>9</v>
      </c>
      <c r="BY1262" s="279" t="s">
        <v>1276</v>
      </c>
      <c r="BZ1262" s="267"/>
      <c r="CA1262" s="279"/>
      <c r="CB1262" s="279"/>
      <c r="CC1262" s="279"/>
      <c r="CD1262" s="1283"/>
      <c r="CE1262" s="245"/>
      <c r="CF1262" s="245"/>
      <c r="CG1262" s="245"/>
    </row>
    <row r="1263" spans="1:85">
      <c r="A1263" s="265" t="s">
        <v>58</v>
      </c>
      <c r="B1263" s="2" t="s">
        <v>3336</v>
      </c>
      <c r="C1263" s="2" t="s">
        <v>158</v>
      </c>
      <c r="D1263" s="265" t="s">
        <v>3898</v>
      </c>
      <c r="E1263" s="265">
        <v>45791</v>
      </c>
      <c r="F1263" s="266" t="str">
        <f>IF(_DBcomps[[#This Row],[Lab RTS]]="","No","Yes")</f>
        <v>Yes</v>
      </c>
      <c r="G1263" s="267">
        <v>55.94</v>
      </c>
      <c r="H1263" s="267"/>
      <c r="I1263" s="267"/>
      <c r="J1263" s="267"/>
      <c r="K1263" s="267"/>
      <c r="L1263" s="268"/>
      <c r="M1263" s="275"/>
      <c r="N1263" s="267"/>
      <c r="O1263" s="267"/>
      <c r="P1263" s="275"/>
      <c r="Q1263" s="269"/>
      <c r="R1263" s="270"/>
      <c r="S1263" s="270">
        <v>10.840999999999999</v>
      </c>
      <c r="T1263" s="345">
        <v>1.84</v>
      </c>
      <c r="U1263" s="267"/>
      <c r="V1263" s="268"/>
      <c r="W1263" s="267"/>
      <c r="X1263" s="270"/>
      <c r="Y1263" s="274"/>
      <c r="Z1263" s="290"/>
      <c r="AA1263" s="274"/>
      <c r="AB1263" s="275"/>
      <c r="AC1263" s="274"/>
      <c r="AD1263" s="265"/>
      <c r="AE1263" s="274"/>
      <c r="AF1263" s="274"/>
      <c r="AG1263" s="275"/>
      <c r="AH1263" s="274"/>
      <c r="AI1263" s="274"/>
      <c r="AJ1263" s="275"/>
      <c r="AK1263" s="270"/>
      <c r="AL1263" s="274"/>
      <c r="AM1263" s="275"/>
      <c r="AN1263" s="274"/>
      <c r="AO1263" s="275"/>
      <c r="AP1263" s="274"/>
      <c r="AQ1263" s="277">
        <f t="shared" si="182"/>
        <v>5</v>
      </c>
      <c r="AR1263" s="275"/>
      <c r="AS1263" s="275"/>
      <c r="AT1263" s="273"/>
      <c r="AU1263" s="272"/>
      <c r="AV1263" s="267"/>
      <c r="AW1263" s="268"/>
      <c r="AX1263" s="273"/>
      <c r="AY1263" s="273"/>
      <c r="AZ1263" s="275"/>
      <c r="BA1263" s="268"/>
      <c r="BB1263" s="268"/>
      <c r="BC1263" s="268"/>
      <c r="BD1263" s="268"/>
      <c r="BE1263" s="267"/>
      <c r="BF1263" s="275"/>
      <c r="BG1263" s="275"/>
      <c r="BH1263" s="275"/>
      <c r="BI1263" s="275"/>
      <c r="BJ1263" s="278">
        <v>45792</v>
      </c>
      <c r="BK1263" s="279">
        <v>45792</v>
      </c>
      <c r="BL1263" s="431" t="s">
        <v>3899</v>
      </c>
      <c r="BM1263" s="272"/>
      <c r="BN1263" s="422">
        <v>2</v>
      </c>
      <c r="BO1263" s="422">
        <v>3</v>
      </c>
      <c r="BP1263" s="303"/>
      <c r="BQ1263" s="293">
        <v>45785</v>
      </c>
      <c r="BR1263" s="284" t="s">
        <v>3900</v>
      </c>
      <c r="BS1263" s="280" t="str">
        <f>IF(_DBcomps[[#This Row],[Problem]]="","Yes","No")</f>
        <v>Yes</v>
      </c>
      <c r="BT1263" s="1083"/>
      <c r="BU1263" s="273"/>
      <c r="BV1263" s="273">
        <v>1</v>
      </c>
      <c r="BW1263" s="273"/>
      <c r="BX1263" s="273">
        <v>9</v>
      </c>
      <c r="BY1263" s="356" t="s">
        <v>1276</v>
      </c>
      <c r="BZ1263" s="267"/>
      <c r="CA1263" s="279"/>
      <c r="CB1263" s="279"/>
      <c r="CC1263" s="279"/>
      <c r="CD1263" s="1283"/>
      <c r="CE1263" s="245"/>
      <c r="CF1263" s="245"/>
      <c r="CG1263" s="245"/>
    </row>
    <row r="1264" spans="1:85">
      <c r="A1264" s="265" t="s">
        <v>58</v>
      </c>
      <c r="B1264" s="2" t="s">
        <v>3336</v>
      </c>
      <c r="C1264" s="2" t="s">
        <v>158</v>
      </c>
      <c r="D1264" s="265" t="s">
        <v>3901</v>
      </c>
      <c r="E1264" s="265">
        <v>45782</v>
      </c>
      <c r="F1264" s="266" t="str">
        <f>IF(_DBcomps[[#This Row],[Lab RTS]]="","No","Yes")</f>
        <v>Yes</v>
      </c>
      <c r="G1264" s="267">
        <v>55.5</v>
      </c>
      <c r="H1264" s="267"/>
      <c r="I1264" s="267"/>
      <c r="J1264" s="267"/>
      <c r="K1264" s="267"/>
      <c r="L1264" s="268"/>
      <c r="M1264" s="275"/>
      <c r="N1264" s="267"/>
      <c r="O1264" s="267"/>
      <c r="P1264" s="275"/>
      <c r="Q1264" s="269"/>
      <c r="R1264" s="270"/>
      <c r="S1264" s="270">
        <v>10.901999999999999</v>
      </c>
      <c r="T1264" s="345">
        <v>1.77</v>
      </c>
      <c r="U1264" s="267"/>
      <c r="V1264" s="268"/>
      <c r="W1264" s="267"/>
      <c r="X1264" s="270"/>
      <c r="Y1264" s="274"/>
      <c r="Z1264" s="290"/>
      <c r="AA1264" s="274"/>
      <c r="AB1264" s="275"/>
      <c r="AC1264" s="274"/>
      <c r="AD1264" s="265"/>
      <c r="AE1264" s="274"/>
      <c r="AF1264" s="274"/>
      <c r="AG1264" s="275"/>
      <c r="AH1264" s="274"/>
      <c r="AI1264" s="274"/>
      <c r="AJ1264" s="275"/>
      <c r="AK1264" s="270"/>
      <c r="AL1264" s="274"/>
      <c r="AM1264" s="275"/>
      <c r="AN1264" s="274"/>
      <c r="AO1264" s="275"/>
      <c r="AP1264" s="274"/>
      <c r="AQ1264" s="277">
        <f t="shared" si="182"/>
        <v>5</v>
      </c>
      <c r="AR1264" s="275"/>
      <c r="AS1264" s="275"/>
      <c r="AT1264" s="273"/>
      <c r="AU1264" s="272"/>
      <c r="AV1264" s="267"/>
      <c r="AW1264" s="268"/>
      <c r="AX1264" s="273"/>
      <c r="AY1264" s="273"/>
      <c r="AZ1264" s="275"/>
      <c r="BA1264" s="268"/>
      <c r="BB1264" s="268"/>
      <c r="BC1264" s="268"/>
      <c r="BD1264" s="268"/>
      <c r="BE1264" s="267"/>
      <c r="BF1264" s="275"/>
      <c r="BG1264" s="275"/>
      <c r="BH1264" s="275"/>
      <c r="BI1264" s="275"/>
      <c r="BJ1264" s="278">
        <v>45792</v>
      </c>
      <c r="BK1264" s="279">
        <v>45792</v>
      </c>
      <c r="BL1264" s="431" t="s">
        <v>3905</v>
      </c>
      <c r="BM1264" s="272"/>
      <c r="BN1264" s="422">
        <v>0</v>
      </c>
      <c r="BO1264" s="422">
        <v>0</v>
      </c>
      <c r="BP1264" s="303"/>
      <c r="BQ1264" s="293">
        <v>45787</v>
      </c>
      <c r="BR1264" s="284" t="s">
        <v>3906</v>
      </c>
      <c r="BS1264" s="280" t="str">
        <f>IF(_DBcomps[[#This Row],[Problem]]="","Yes","No")</f>
        <v>Yes</v>
      </c>
      <c r="BT1264" s="1083"/>
      <c r="BU1264" s="273"/>
      <c r="BV1264" s="273">
        <v>0</v>
      </c>
      <c r="BW1264" s="273"/>
      <c r="BX1264" s="273">
        <v>9</v>
      </c>
      <c r="BY1264" s="356" t="s">
        <v>1276</v>
      </c>
      <c r="BZ1264" s="267"/>
      <c r="CA1264" s="279"/>
      <c r="CB1264" s="279"/>
      <c r="CC1264" s="279"/>
      <c r="CD1264" s="1283"/>
      <c r="CE1264" s="245"/>
      <c r="CF1264" s="245"/>
      <c r="CG1264" s="245"/>
    </row>
    <row r="1265" spans="1:85">
      <c r="A1265" s="265" t="s">
        <v>58</v>
      </c>
      <c r="B1265" s="2" t="s">
        <v>3336</v>
      </c>
      <c r="C1265" s="2" t="s">
        <v>158</v>
      </c>
      <c r="D1265" s="265" t="s">
        <v>3917</v>
      </c>
      <c r="E1265" s="265">
        <v>45793</v>
      </c>
      <c r="F1265" s="266" t="str">
        <f>IF(_DBcomps[[#This Row],[Lab RTS]]="","No","Yes")</f>
        <v>Yes</v>
      </c>
      <c r="G1265" s="267">
        <v>54.59</v>
      </c>
      <c r="H1265" s="267"/>
      <c r="I1265" s="267"/>
      <c r="J1265" s="267"/>
      <c r="K1265" s="267"/>
      <c r="L1265" s="268"/>
      <c r="M1265" s="275"/>
      <c r="N1265" s="267"/>
      <c r="O1265" s="267"/>
      <c r="P1265" s="275"/>
      <c r="Q1265" s="269"/>
      <c r="R1265" s="270"/>
      <c r="S1265" s="270">
        <v>10.813000000000001</v>
      </c>
      <c r="T1265" s="345">
        <v>1.97</v>
      </c>
      <c r="U1265" s="267"/>
      <c r="V1265" s="268"/>
      <c r="W1265" s="267"/>
      <c r="X1265" s="270"/>
      <c r="Y1265" s="274"/>
      <c r="Z1265" s="290"/>
      <c r="AA1265" s="274"/>
      <c r="AB1265" s="275"/>
      <c r="AC1265" s="274"/>
      <c r="AD1265" s="265"/>
      <c r="AE1265" s="274"/>
      <c r="AF1265" s="274"/>
      <c r="AG1265" s="275"/>
      <c r="AH1265" s="274"/>
      <c r="AI1265" s="274"/>
      <c r="AJ1265" s="275"/>
      <c r="AK1265" s="270"/>
      <c r="AL1265" s="274"/>
      <c r="AM1265" s="275"/>
      <c r="AN1265" s="274"/>
      <c r="AO1265" s="275"/>
      <c r="AP1265" s="274"/>
      <c r="AQ1265" s="277">
        <f t="shared" si="182"/>
        <v>5</v>
      </c>
      <c r="AR1265" s="275"/>
      <c r="AS1265" s="275"/>
      <c r="AT1265" s="273"/>
      <c r="AU1265" s="272"/>
      <c r="AV1265" s="267"/>
      <c r="AW1265" s="268"/>
      <c r="AX1265" s="273"/>
      <c r="AY1265" s="273"/>
      <c r="AZ1265" s="275"/>
      <c r="BA1265" s="268"/>
      <c r="BB1265" s="268"/>
      <c r="BC1265" s="268"/>
      <c r="BD1265" s="268"/>
      <c r="BE1265" s="267"/>
      <c r="BF1265" s="275"/>
      <c r="BG1265" s="275"/>
      <c r="BH1265" s="275"/>
      <c r="BI1265" s="275"/>
      <c r="BJ1265" s="278">
        <v>45793</v>
      </c>
      <c r="BK1265" s="279">
        <v>45793</v>
      </c>
      <c r="BL1265" s="431" t="s">
        <v>3918</v>
      </c>
      <c r="BM1265" s="272"/>
      <c r="BN1265" s="422">
        <v>1</v>
      </c>
      <c r="BO1265" s="422">
        <v>3</v>
      </c>
      <c r="BP1265" s="303"/>
      <c r="BQ1265" s="293">
        <v>45790</v>
      </c>
      <c r="BR1265" s="284" t="s">
        <v>3919</v>
      </c>
      <c r="BS1265" s="280" t="str">
        <f>IF(_DBcomps[[#This Row],[Problem]]="","Yes","No")</f>
        <v>Yes</v>
      </c>
      <c r="BT1265" s="1083"/>
      <c r="BU1265" s="273"/>
      <c r="BV1265" s="273">
        <v>1</v>
      </c>
      <c r="BW1265" s="273"/>
      <c r="BX1265" s="273">
        <v>9</v>
      </c>
      <c r="BY1265" s="356" t="s">
        <v>1276</v>
      </c>
      <c r="BZ1265" s="267"/>
      <c r="CA1265" s="279"/>
      <c r="CB1265" s="279"/>
      <c r="CC1265" s="279"/>
      <c r="CD1265" s="1283"/>
      <c r="CE1265" s="245"/>
      <c r="CF1265" s="245"/>
      <c r="CG1265" s="245"/>
    </row>
    <row r="1266" spans="1:85">
      <c r="A1266" s="265" t="s">
        <v>58</v>
      </c>
      <c r="B1266" s="2" t="s">
        <v>3336</v>
      </c>
      <c r="C1266" s="2" t="s">
        <v>158</v>
      </c>
      <c r="D1266" s="265" t="s">
        <v>3961</v>
      </c>
      <c r="E1266" s="265">
        <v>45793</v>
      </c>
      <c r="F1266" s="266" t="str">
        <f>IF(_DBcomps[[#This Row],[Lab RTS]]="","No","Yes")</f>
        <v>Yes</v>
      </c>
      <c r="G1266" s="267">
        <v>55.89</v>
      </c>
      <c r="H1266" s="267"/>
      <c r="I1266" s="267"/>
      <c r="J1266" s="267"/>
      <c r="K1266" s="267"/>
      <c r="L1266" s="268"/>
      <c r="M1266" s="275"/>
      <c r="N1266" s="267"/>
      <c r="O1266" s="267"/>
      <c r="P1266" s="275"/>
      <c r="Q1266" s="269"/>
      <c r="R1266" s="270"/>
      <c r="S1266" s="270">
        <v>10.815</v>
      </c>
      <c r="T1266" s="345">
        <v>1.96</v>
      </c>
      <c r="U1266" s="267"/>
      <c r="V1266" s="268"/>
      <c r="W1266" s="267"/>
      <c r="X1266" s="270"/>
      <c r="Y1266" s="274"/>
      <c r="Z1266" s="290"/>
      <c r="AA1266" s="274"/>
      <c r="AB1266" s="275"/>
      <c r="AC1266" s="274"/>
      <c r="AD1266" s="265"/>
      <c r="AE1266" s="274"/>
      <c r="AF1266" s="274"/>
      <c r="AG1266" s="275"/>
      <c r="AH1266" s="274"/>
      <c r="AI1266" s="274"/>
      <c r="AJ1266" s="275"/>
      <c r="AK1266" s="270"/>
      <c r="AL1266" s="274"/>
      <c r="AM1266" s="275"/>
      <c r="AN1266" s="274"/>
      <c r="AO1266" s="275"/>
      <c r="AP1266" s="274"/>
      <c r="AQ1266" s="277">
        <f t="shared" ref="AQ1266:AQ1271" si="183">MONTH(E1266)</f>
        <v>5</v>
      </c>
      <c r="AR1266" s="275"/>
      <c r="AS1266" s="275"/>
      <c r="AT1266" s="273"/>
      <c r="AU1266" s="272"/>
      <c r="AV1266" s="267"/>
      <c r="AW1266" s="268"/>
      <c r="AX1266" s="273"/>
      <c r="AY1266" s="273"/>
      <c r="AZ1266" s="275"/>
      <c r="BA1266" s="268"/>
      <c r="BB1266" s="268"/>
      <c r="BC1266" s="268"/>
      <c r="BD1266" s="268"/>
      <c r="BE1266" s="267"/>
      <c r="BF1266" s="275"/>
      <c r="BG1266" s="275"/>
      <c r="BH1266" s="275"/>
      <c r="BI1266" s="275"/>
      <c r="BJ1266" s="278">
        <v>45796</v>
      </c>
      <c r="BK1266" s="279">
        <v>45796</v>
      </c>
      <c r="BL1266" s="431" t="s">
        <v>3965</v>
      </c>
      <c r="BM1266" s="272"/>
      <c r="BN1266" s="422">
        <v>3</v>
      </c>
      <c r="BO1266" s="422">
        <v>3</v>
      </c>
      <c r="BP1266" s="303"/>
      <c r="BQ1266" s="293">
        <v>45791</v>
      </c>
      <c r="BR1266" s="284" t="s">
        <v>1393</v>
      </c>
      <c r="BS1266" s="280" t="str">
        <f>IF(_DBcomps[[#This Row],[Problem]]="","Yes","No")</f>
        <v>No</v>
      </c>
      <c r="BT1266" s="1083"/>
      <c r="BU1266" s="273"/>
      <c r="BV1266" s="273">
        <v>1</v>
      </c>
      <c r="BW1266" s="273">
        <v>1</v>
      </c>
      <c r="BX1266" s="273">
        <v>9</v>
      </c>
      <c r="BY1266" s="356" t="s">
        <v>1276</v>
      </c>
      <c r="BZ1266" s="267">
        <v>7.58</v>
      </c>
      <c r="CA1266" s="279" t="s">
        <v>1337</v>
      </c>
      <c r="CB1266" s="279" t="s">
        <v>1245</v>
      </c>
      <c r="CC1266" s="279" t="s">
        <v>1326</v>
      </c>
      <c r="CD1266" s="1283"/>
      <c r="CE1266" s="245"/>
      <c r="CF1266" s="245"/>
      <c r="CG1266" s="245"/>
    </row>
    <row r="1267" spans="1:85">
      <c r="A1267" s="265" t="s">
        <v>58</v>
      </c>
      <c r="B1267" s="2" t="s">
        <v>3336</v>
      </c>
      <c r="C1267" s="2" t="s">
        <v>158</v>
      </c>
      <c r="D1267" s="265" t="s">
        <v>3962</v>
      </c>
      <c r="E1267" s="265">
        <v>45793</v>
      </c>
      <c r="F1267" s="266" t="str">
        <f>IF(_DBcomps[[#This Row],[Lab RTS]]="","No","Yes")</f>
        <v>Yes</v>
      </c>
      <c r="G1267" s="267">
        <v>55.89</v>
      </c>
      <c r="H1267" s="267"/>
      <c r="I1267" s="267"/>
      <c r="J1267" s="267"/>
      <c r="K1267" s="267"/>
      <c r="L1267" s="268"/>
      <c r="M1267" s="275"/>
      <c r="N1267" s="267"/>
      <c r="O1267" s="267"/>
      <c r="P1267" s="275"/>
      <c r="Q1267" s="269"/>
      <c r="R1267" s="270"/>
      <c r="S1267" s="270">
        <v>10.815</v>
      </c>
      <c r="T1267" s="345">
        <v>1.96</v>
      </c>
      <c r="U1267" s="267"/>
      <c r="V1267" s="268"/>
      <c r="W1267" s="267"/>
      <c r="X1267" s="270"/>
      <c r="Y1267" s="274"/>
      <c r="Z1267" s="290"/>
      <c r="AA1267" s="274"/>
      <c r="AB1267" s="275"/>
      <c r="AC1267" s="274"/>
      <c r="AD1267" s="265"/>
      <c r="AE1267" s="274"/>
      <c r="AF1267" s="274"/>
      <c r="AG1267" s="275"/>
      <c r="AH1267" s="274"/>
      <c r="AI1267" s="274"/>
      <c r="AJ1267" s="275"/>
      <c r="AK1267" s="270"/>
      <c r="AL1267" s="274"/>
      <c r="AM1267" s="275"/>
      <c r="AN1267" s="274"/>
      <c r="AO1267" s="275"/>
      <c r="AP1267" s="274"/>
      <c r="AQ1267" s="277">
        <f t="shared" si="183"/>
        <v>5</v>
      </c>
      <c r="AR1267" s="275"/>
      <c r="AS1267" s="275"/>
      <c r="AT1267" s="273"/>
      <c r="AU1267" s="272"/>
      <c r="AV1267" s="267"/>
      <c r="AW1267" s="268"/>
      <c r="AX1267" s="273"/>
      <c r="AY1267" s="273"/>
      <c r="AZ1267" s="275"/>
      <c r="BA1267" s="268"/>
      <c r="BB1267" s="268"/>
      <c r="BC1267" s="268"/>
      <c r="BD1267" s="268"/>
      <c r="BE1267" s="267"/>
      <c r="BF1267" s="275"/>
      <c r="BG1267" s="275"/>
      <c r="BH1267" s="275"/>
      <c r="BI1267" s="275"/>
      <c r="BJ1267" s="278">
        <v>45796</v>
      </c>
      <c r="BK1267" s="279">
        <v>45796</v>
      </c>
      <c r="BL1267" s="431" t="s">
        <v>3965</v>
      </c>
      <c r="BM1267" s="272"/>
      <c r="BN1267" s="422">
        <v>0</v>
      </c>
      <c r="BO1267" s="422">
        <v>0</v>
      </c>
      <c r="BP1267" s="303"/>
      <c r="BQ1267" s="293">
        <v>45791</v>
      </c>
      <c r="BR1267" s="284" t="s">
        <v>1393</v>
      </c>
      <c r="BS1267" s="280" t="str">
        <f>IF(_DBcomps[[#This Row],[Problem]]="","Yes","No")</f>
        <v>Yes</v>
      </c>
      <c r="BT1267" s="1083"/>
      <c r="BU1267" s="273"/>
      <c r="BV1267" s="273">
        <v>0</v>
      </c>
      <c r="BW1267" s="273"/>
      <c r="BX1267" s="273">
        <v>9</v>
      </c>
      <c r="BY1267" s="356" t="s">
        <v>1276</v>
      </c>
      <c r="BZ1267" s="267"/>
      <c r="CA1267" s="279"/>
      <c r="CB1267" s="279"/>
      <c r="CC1267" s="279"/>
      <c r="CD1267" s="1283"/>
      <c r="CE1267" s="245"/>
      <c r="CF1267" s="245"/>
      <c r="CG1267" s="245"/>
    </row>
    <row r="1268" spans="1:85">
      <c r="A1268" s="265" t="s">
        <v>58</v>
      </c>
      <c r="B1268" s="2" t="s">
        <v>3336</v>
      </c>
      <c r="C1268" s="2" t="s">
        <v>158</v>
      </c>
      <c r="D1268" s="265" t="s">
        <v>3963</v>
      </c>
      <c r="E1268" s="265">
        <v>45794</v>
      </c>
      <c r="F1268" s="266" t="str">
        <f>IF(_DBcomps[[#This Row],[Lab RTS]]="","No","Yes")</f>
        <v>Yes</v>
      </c>
      <c r="G1268" s="267">
        <v>55.07</v>
      </c>
      <c r="H1268" s="267"/>
      <c r="I1268" s="267"/>
      <c r="J1268" s="267"/>
      <c r="K1268" s="267"/>
      <c r="L1268" s="268"/>
      <c r="M1268" s="275"/>
      <c r="N1268" s="267"/>
      <c r="O1268" s="267"/>
      <c r="P1268" s="275"/>
      <c r="Q1268" s="269"/>
      <c r="R1268" s="270"/>
      <c r="S1268" s="270">
        <v>10.817</v>
      </c>
      <c r="T1268" s="345">
        <v>1.93</v>
      </c>
      <c r="U1268" s="267"/>
      <c r="V1268" s="268"/>
      <c r="W1268" s="267"/>
      <c r="X1268" s="270"/>
      <c r="Y1268" s="274"/>
      <c r="Z1268" s="290"/>
      <c r="AA1268" s="274"/>
      <c r="AB1268" s="275"/>
      <c r="AC1268" s="274"/>
      <c r="AD1268" s="265"/>
      <c r="AE1268" s="274"/>
      <c r="AF1268" s="274"/>
      <c r="AG1268" s="275"/>
      <c r="AH1268" s="274"/>
      <c r="AI1268" s="274"/>
      <c r="AJ1268" s="275"/>
      <c r="AK1268" s="270"/>
      <c r="AL1268" s="274"/>
      <c r="AM1268" s="275"/>
      <c r="AN1268" s="274"/>
      <c r="AO1268" s="275"/>
      <c r="AP1268" s="274"/>
      <c r="AQ1268" s="277">
        <f t="shared" si="183"/>
        <v>5</v>
      </c>
      <c r="AR1268" s="275"/>
      <c r="AS1268" s="275"/>
      <c r="AT1268" s="273"/>
      <c r="AU1268" s="272"/>
      <c r="AV1268" s="267"/>
      <c r="AW1268" s="268"/>
      <c r="AX1268" s="273"/>
      <c r="AY1268" s="273"/>
      <c r="AZ1268" s="275"/>
      <c r="BA1268" s="268"/>
      <c r="BB1268" s="268"/>
      <c r="BC1268" s="268"/>
      <c r="BD1268" s="268"/>
      <c r="BE1268" s="267"/>
      <c r="BF1268" s="275"/>
      <c r="BG1268" s="275"/>
      <c r="BH1268" s="275"/>
      <c r="BI1268" s="275"/>
      <c r="BJ1268" s="278">
        <v>45796</v>
      </c>
      <c r="BK1268" s="279">
        <v>45796</v>
      </c>
      <c r="BL1268" s="431" t="s">
        <v>3966</v>
      </c>
      <c r="BM1268" s="272"/>
      <c r="BN1268" s="422">
        <v>2</v>
      </c>
      <c r="BO1268" s="422">
        <v>3</v>
      </c>
      <c r="BP1268" s="303"/>
      <c r="BQ1268" s="293">
        <v>45793</v>
      </c>
      <c r="BR1268" s="284" t="s">
        <v>3967</v>
      </c>
      <c r="BS1268" s="280" t="str">
        <f>IF(_DBcomps[[#This Row],[Problem]]="","Yes","No")</f>
        <v>Yes</v>
      </c>
      <c r="BT1268" s="1083"/>
      <c r="BU1268" s="273"/>
      <c r="BV1268" s="273">
        <v>1</v>
      </c>
      <c r="BW1268" s="273"/>
      <c r="BX1268" s="273">
        <v>9</v>
      </c>
      <c r="BY1268" s="356" t="s">
        <v>1276</v>
      </c>
      <c r="BZ1268" s="267"/>
      <c r="CA1268" s="279"/>
      <c r="CB1268" s="279"/>
      <c r="CC1268" s="279"/>
      <c r="CD1268" s="1283"/>
      <c r="CE1268" s="245"/>
      <c r="CF1268" s="245"/>
      <c r="CG1268" s="245"/>
    </row>
    <row r="1269" spans="1:85">
      <c r="A1269" s="265" t="s">
        <v>58</v>
      </c>
      <c r="B1269" s="2" t="s">
        <v>3336</v>
      </c>
      <c r="C1269" s="2" t="s">
        <v>158</v>
      </c>
      <c r="D1269" s="265" t="s">
        <v>3964</v>
      </c>
      <c r="E1269" s="265">
        <v>45794</v>
      </c>
      <c r="F1269" s="266" t="str">
        <f>IF(_DBcomps[[#This Row],[Lab RTS]]="","No","Yes")</f>
        <v>Yes</v>
      </c>
      <c r="G1269" s="267">
        <v>55.07</v>
      </c>
      <c r="H1269" s="267"/>
      <c r="I1269" s="267"/>
      <c r="J1269" s="267"/>
      <c r="K1269" s="267"/>
      <c r="L1269" s="268"/>
      <c r="M1269" s="275"/>
      <c r="N1269" s="267"/>
      <c r="O1269" s="267"/>
      <c r="P1269" s="275"/>
      <c r="Q1269" s="269"/>
      <c r="R1269" s="270"/>
      <c r="S1269" s="270">
        <v>10.817</v>
      </c>
      <c r="T1269" s="345">
        <v>1.93</v>
      </c>
      <c r="U1269" s="267"/>
      <c r="V1269" s="268"/>
      <c r="W1269" s="267"/>
      <c r="X1269" s="270"/>
      <c r="Y1269" s="274"/>
      <c r="Z1269" s="290"/>
      <c r="AA1269" s="274"/>
      <c r="AB1269" s="275"/>
      <c r="AC1269" s="274"/>
      <c r="AD1269" s="265"/>
      <c r="AE1269" s="274"/>
      <c r="AF1269" s="274"/>
      <c r="AG1269" s="275"/>
      <c r="AH1269" s="274"/>
      <c r="AI1269" s="274"/>
      <c r="AJ1269" s="275"/>
      <c r="AK1269" s="270"/>
      <c r="AL1269" s="274"/>
      <c r="AM1269" s="275"/>
      <c r="AN1269" s="274"/>
      <c r="AO1269" s="275"/>
      <c r="AP1269" s="274"/>
      <c r="AQ1269" s="277">
        <f t="shared" si="183"/>
        <v>5</v>
      </c>
      <c r="AR1269" s="275"/>
      <c r="AS1269" s="275"/>
      <c r="AT1269" s="273"/>
      <c r="AU1269" s="272"/>
      <c r="AV1269" s="267"/>
      <c r="AW1269" s="268"/>
      <c r="AX1269" s="273"/>
      <c r="AY1269" s="273"/>
      <c r="AZ1269" s="275"/>
      <c r="BA1269" s="268"/>
      <c r="BB1269" s="268"/>
      <c r="BC1269" s="268"/>
      <c r="BD1269" s="268"/>
      <c r="BE1269" s="267"/>
      <c r="BF1269" s="275"/>
      <c r="BG1269" s="275"/>
      <c r="BH1269" s="275"/>
      <c r="BI1269" s="275"/>
      <c r="BJ1269" s="278">
        <v>45796</v>
      </c>
      <c r="BK1269" s="279">
        <v>45796</v>
      </c>
      <c r="BL1269" s="431" t="s">
        <v>3966</v>
      </c>
      <c r="BM1269" s="272"/>
      <c r="BN1269" s="422">
        <v>0</v>
      </c>
      <c r="BO1269" s="422">
        <v>0</v>
      </c>
      <c r="BP1269" s="303"/>
      <c r="BQ1269" s="293">
        <v>45793</v>
      </c>
      <c r="BR1269" s="284" t="s">
        <v>3967</v>
      </c>
      <c r="BS1269" s="280" t="str">
        <f>IF(_DBcomps[[#This Row],[Problem]]="","Yes","No")</f>
        <v>Yes</v>
      </c>
      <c r="BT1269" s="1083"/>
      <c r="BU1269" s="273"/>
      <c r="BV1269" s="273">
        <v>0</v>
      </c>
      <c r="BW1269" s="273"/>
      <c r="BX1269" s="273">
        <v>9</v>
      </c>
      <c r="BY1269" s="356" t="s">
        <v>1276</v>
      </c>
      <c r="BZ1269" s="267"/>
      <c r="CA1269" s="279"/>
      <c r="CB1269" s="279"/>
      <c r="CC1269" s="279"/>
      <c r="CD1269" s="1283"/>
      <c r="CE1269" s="245"/>
      <c r="CF1269" s="245"/>
      <c r="CG1269" s="245"/>
    </row>
    <row r="1270" spans="1:85">
      <c r="A1270" s="265" t="s">
        <v>58</v>
      </c>
      <c r="B1270" s="2" t="s">
        <v>3336</v>
      </c>
      <c r="C1270" s="2" t="s">
        <v>158</v>
      </c>
      <c r="D1270" s="265" t="s">
        <v>3984</v>
      </c>
      <c r="E1270" s="265">
        <v>45796</v>
      </c>
      <c r="F1270" s="266" t="str">
        <f>IF(_DBcomps[[#This Row],[Lab RTS]]="","No","Yes")</f>
        <v>Yes</v>
      </c>
      <c r="G1270" s="267">
        <v>55.45</v>
      </c>
      <c r="H1270" s="267"/>
      <c r="I1270" s="267"/>
      <c r="J1270" s="267"/>
      <c r="K1270" s="267"/>
      <c r="L1270" s="268"/>
      <c r="M1270" s="275"/>
      <c r="N1270" s="267"/>
      <c r="O1270" s="267"/>
      <c r="P1270" s="275"/>
      <c r="Q1270" s="269"/>
      <c r="R1270" s="270"/>
      <c r="S1270" s="270">
        <v>10.871</v>
      </c>
      <c r="T1270" s="345">
        <v>1.79</v>
      </c>
      <c r="U1270" s="267"/>
      <c r="V1270" s="268"/>
      <c r="W1270" s="267"/>
      <c r="X1270" s="270"/>
      <c r="Y1270" s="274"/>
      <c r="Z1270" s="290"/>
      <c r="AA1270" s="274"/>
      <c r="AB1270" s="275"/>
      <c r="AC1270" s="274"/>
      <c r="AD1270" s="265"/>
      <c r="AE1270" s="274"/>
      <c r="AF1270" s="274"/>
      <c r="AG1270" s="275"/>
      <c r="AH1270" s="274"/>
      <c r="AI1270" s="274"/>
      <c r="AJ1270" s="275"/>
      <c r="AK1270" s="270"/>
      <c r="AL1270" s="274"/>
      <c r="AM1270" s="275"/>
      <c r="AN1270" s="274"/>
      <c r="AO1270" s="275"/>
      <c r="AP1270" s="274"/>
      <c r="AQ1270" s="277">
        <f t="shared" si="183"/>
        <v>5</v>
      </c>
      <c r="AR1270" s="275"/>
      <c r="AS1270" s="275"/>
      <c r="AT1270" s="273"/>
      <c r="AU1270" s="272"/>
      <c r="AV1270" s="267"/>
      <c r="AW1270" s="268"/>
      <c r="AX1270" s="273"/>
      <c r="AY1270" s="273"/>
      <c r="AZ1270" s="275"/>
      <c r="BA1270" s="268"/>
      <c r="BB1270" s="268"/>
      <c r="BC1270" s="268"/>
      <c r="BD1270" s="268"/>
      <c r="BE1270" s="267"/>
      <c r="BF1270" s="275"/>
      <c r="BG1270" s="275"/>
      <c r="BH1270" s="275"/>
      <c r="BI1270" s="275"/>
      <c r="BJ1270" s="278">
        <v>45797</v>
      </c>
      <c r="BK1270" s="279">
        <v>45797</v>
      </c>
      <c r="BL1270" s="431" t="s">
        <v>3985</v>
      </c>
      <c r="BM1270" s="272"/>
      <c r="BN1270" s="422">
        <v>2</v>
      </c>
      <c r="BO1270" s="422">
        <v>3</v>
      </c>
      <c r="BP1270" s="303"/>
      <c r="BQ1270" s="293">
        <v>45794</v>
      </c>
      <c r="BR1270" s="284" t="s">
        <v>1864</v>
      </c>
      <c r="BS1270" s="280" t="str">
        <f>IF(_DBcomps[[#This Row],[Problem]]="","Yes","No")</f>
        <v>Yes</v>
      </c>
      <c r="BT1270" s="1083"/>
      <c r="BU1270" s="273"/>
      <c r="BV1270" s="273">
        <v>1</v>
      </c>
      <c r="BW1270" s="273"/>
      <c r="BX1270" s="273">
        <v>9</v>
      </c>
      <c r="BY1270" s="356" t="s">
        <v>1276</v>
      </c>
      <c r="BZ1270" s="267"/>
      <c r="CA1270" s="279"/>
      <c r="CB1270" s="279"/>
      <c r="CC1270" s="279"/>
      <c r="CD1270" s="1283"/>
      <c r="CE1270" s="245"/>
      <c r="CF1270" s="245"/>
      <c r="CG1270" s="245"/>
    </row>
    <row r="1271" spans="1:85">
      <c r="A1271" s="265" t="s">
        <v>58</v>
      </c>
      <c r="B1271" s="2" t="s">
        <v>3336</v>
      </c>
      <c r="C1271" s="2" t="s">
        <v>158</v>
      </c>
      <c r="D1271" s="265" t="s">
        <v>4002</v>
      </c>
      <c r="E1271" s="265">
        <v>45798</v>
      </c>
      <c r="F1271" s="266" t="str">
        <f>IF(_DBcomps[[#This Row],[Lab RTS]]="","No","Yes")</f>
        <v>Yes</v>
      </c>
      <c r="G1271" s="267">
        <v>55.82</v>
      </c>
      <c r="H1271" s="267"/>
      <c r="I1271" s="267"/>
      <c r="J1271" s="267"/>
      <c r="K1271" s="267"/>
      <c r="L1271" s="268"/>
      <c r="M1271" s="275"/>
      <c r="N1271" s="267"/>
      <c r="O1271" s="267"/>
      <c r="P1271" s="275"/>
      <c r="Q1271" s="269"/>
      <c r="R1271" s="270"/>
      <c r="S1271" s="270">
        <v>10.85</v>
      </c>
      <c r="T1271" s="345">
        <v>1.75</v>
      </c>
      <c r="U1271" s="267"/>
      <c r="V1271" s="268"/>
      <c r="W1271" s="267"/>
      <c r="X1271" s="270"/>
      <c r="Y1271" s="274"/>
      <c r="Z1271" s="290"/>
      <c r="AA1271" s="274"/>
      <c r="AB1271" s="275"/>
      <c r="AC1271" s="274"/>
      <c r="AD1271" s="265"/>
      <c r="AE1271" s="274"/>
      <c r="AF1271" s="274"/>
      <c r="AG1271" s="275"/>
      <c r="AH1271" s="274"/>
      <c r="AI1271" s="274"/>
      <c r="AJ1271" s="275"/>
      <c r="AK1271" s="270"/>
      <c r="AL1271" s="274"/>
      <c r="AM1271" s="275"/>
      <c r="AN1271" s="274"/>
      <c r="AO1271" s="275"/>
      <c r="AP1271" s="274"/>
      <c r="AQ1271" s="277">
        <f t="shared" si="183"/>
        <v>5</v>
      </c>
      <c r="AR1271" s="275"/>
      <c r="AS1271" s="275"/>
      <c r="AT1271" s="273"/>
      <c r="AU1271" s="272"/>
      <c r="AV1271" s="267"/>
      <c r="AW1271" s="268"/>
      <c r="AX1271" s="273"/>
      <c r="AY1271" s="273"/>
      <c r="AZ1271" s="275"/>
      <c r="BA1271" s="268"/>
      <c r="BB1271" s="268"/>
      <c r="BC1271" s="268"/>
      <c r="BD1271" s="268"/>
      <c r="BE1271" s="267"/>
      <c r="BF1271" s="275"/>
      <c r="BG1271" s="275"/>
      <c r="BH1271" s="275"/>
      <c r="BI1271" s="275"/>
      <c r="BJ1271" s="278">
        <v>45799</v>
      </c>
      <c r="BK1271" s="279">
        <v>45799</v>
      </c>
      <c r="BL1271" s="431" t="s">
        <v>4039</v>
      </c>
      <c r="BM1271" s="272"/>
      <c r="BN1271" s="422">
        <v>2</v>
      </c>
      <c r="BO1271" s="422">
        <v>3</v>
      </c>
      <c r="BP1271" s="303"/>
      <c r="BQ1271" s="293">
        <v>45796</v>
      </c>
      <c r="BR1271" s="284" t="s">
        <v>4003</v>
      </c>
      <c r="BS1271" s="280" t="str">
        <f>IF(_DBcomps[[#This Row],[Problem]]="","Yes","No")</f>
        <v>Yes</v>
      </c>
      <c r="BT1271" s="1083"/>
      <c r="BU1271" s="273"/>
      <c r="BV1271" s="273">
        <v>1</v>
      </c>
      <c r="BW1271" s="273"/>
      <c r="BX1271" s="273">
        <v>9</v>
      </c>
      <c r="BY1271" s="356" t="s">
        <v>1276</v>
      </c>
      <c r="BZ1271" s="267"/>
      <c r="CA1271" s="279"/>
      <c r="CB1271" s="279"/>
      <c r="CC1271" s="279"/>
      <c r="CD1271" s="1283"/>
      <c r="CE1271" s="245"/>
      <c r="CF1271" s="245"/>
      <c r="CG1271" s="245"/>
    </row>
    <row r="1272" spans="1:85">
      <c r="A1272" s="265" t="s">
        <v>58</v>
      </c>
      <c r="B1272" s="2" t="s">
        <v>3336</v>
      </c>
      <c r="C1272" s="2" t="s">
        <v>158</v>
      </c>
      <c r="D1272" s="265" t="s">
        <v>4037</v>
      </c>
      <c r="E1272" s="265">
        <v>45799</v>
      </c>
      <c r="F1272" s="266" t="str">
        <f>IF(_DBcomps[[#This Row],[Lab RTS]]="","No","Yes")</f>
        <v>Yes</v>
      </c>
      <c r="G1272" s="267">
        <v>55.36</v>
      </c>
      <c r="H1272" s="267"/>
      <c r="I1272" s="267"/>
      <c r="J1272" s="267"/>
      <c r="K1272" s="267"/>
      <c r="L1272" s="268"/>
      <c r="M1272" s="275"/>
      <c r="N1272" s="267"/>
      <c r="O1272" s="267"/>
      <c r="P1272" s="275"/>
      <c r="Q1272" s="269"/>
      <c r="R1272" s="270"/>
      <c r="S1272" s="270">
        <v>10.846</v>
      </c>
      <c r="T1272" s="345">
        <v>1.83</v>
      </c>
      <c r="U1272" s="267"/>
      <c r="V1272" s="268"/>
      <c r="W1272" s="267"/>
      <c r="X1272" s="270"/>
      <c r="Y1272" s="274"/>
      <c r="Z1272" s="290"/>
      <c r="AA1272" s="274"/>
      <c r="AB1272" s="275"/>
      <c r="AC1272" s="274"/>
      <c r="AD1272" s="265"/>
      <c r="AE1272" s="274"/>
      <c r="AF1272" s="274"/>
      <c r="AG1272" s="275"/>
      <c r="AH1272" s="274"/>
      <c r="AI1272" s="274"/>
      <c r="AJ1272" s="275"/>
      <c r="AK1272" s="270"/>
      <c r="AL1272" s="274"/>
      <c r="AM1272" s="275"/>
      <c r="AN1272" s="274"/>
      <c r="AO1272" s="275"/>
      <c r="AP1272" s="274"/>
      <c r="AQ1272" s="277">
        <f t="shared" ref="AQ1272:AQ1279" si="184">MONTH(E1272)</f>
        <v>5</v>
      </c>
      <c r="AR1272" s="275"/>
      <c r="AS1272" s="275"/>
      <c r="AT1272" s="273"/>
      <c r="AU1272" s="272"/>
      <c r="AV1272" s="267"/>
      <c r="AW1272" s="268"/>
      <c r="AX1272" s="273"/>
      <c r="AY1272" s="273"/>
      <c r="AZ1272" s="275"/>
      <c r="BA1272" s="268"/>
      <c r="BB1272" s="268"/>
      <c r="BC1272" s="268"/>
      <c r="BD1272" s="268"/>
      <c r="BE1272" s="267"/>
      <c r="BF1272" s="275"/>
      <c r="BG1272" s="275"/>
      <c r="BH1272" s="275"/>
      <c r="BI1272" s="275"/>
      <c r="BJ1272" s="278">
        <v>45804</v>
      </c>
      <c r="BK1272" s="279">
        <v>45804</v>
      </c>
      <c r="BL1272" s="431" t="s">
        <v>4041</v>
      </c>
      <c r="BM1272" s="272"/>
      <c r="BN1272" s="422">
        <v>2</v>
      </c>
      <c r="BO1272" s="422">
        <v>3</v>
      </c>
      <c r="BP1272" s="303"/>
      <c r="BQ1272" s="293">
        <v>45799</v>
      </c>
      <c r="BR1272" s="284" t="s">
        <v>1565</v>
      </c>
      <c r="BS1272" s="280" t="str">
        <f>IF(_DBcomps[[#This Row],[Problem]]="","Yes","No")</f>
        <v>Yes</v>
      </c>
      <c r="BT1272" s="1083"/>
      <c r="BU1272" s="273"/>
      <c r="BV1272" s="273">
        <v>1</v>
      </c>
      <c r="BW1272" s="273"/>
      <c r="BX1272" s="273">
        <v>9</v>
      </c>
      <c r="BY1272" s="356" t="s">
        <v>1276</v>
      </c>
      <c r="BZ1272" s="267"/>
      <c r="CA1272" s="279"/>
      <c r="CB1272" s="279"/>
      <c r="CC1272" s="279"/>
      <c r="CD1272" s="1283"/>
      <c r="CE1272" s="245"/>
      <c r="CF1272" s="245"/>
      <c r="CG1272" s="245"/>
    </row>
    <row r="1273" spans="1:85">
      <c r="A1273" s="265" t="s">
        <v>58</v>
      </c>
      <c r="B1273" s="2" t="s">
        <v>3336</v>
      </c>
      <c r="C1273" s="2" t="s">
        <v>158</v>
      </c>
      <c r="D1273" s="265" t="s">
        <v>4139</v>
      </c>
      <c r="E1273" s="265">
        <v>45799</v>
      </c>
      <c r="F1273" s="266" t="str">
        <f>IF(_DBcomps[[#This Row],[Lab RTS]]="","No","Yes")</f>
        <v>Yes</v>
      </c>
      <c r="G1273" s="267">
        <v>55.91</v>
      </c>
      <c r="H1273" s="267"/>
      <c r="I1273" s="267"/>
      <c r="J1273" s="267"/>
      <c r="K1273" s="267"/>
      <c r="L1273" s="268"/>
      <c r="M1273" s="275"/>
      <c r="N1273" s="267"/>
      <c r="O1273" s="267"/>
      <c r="P1273" s="275"/>
      <c r="Q1273" s="269"/>
      <c r="R1273" s="270"/>
      <c r="S1273" s="270">
        <v>10.84</v>
      </c>
      <c r="T1273" s="345">
        <v>1.79</v>
      </c>
      <c r="U1273" s="267"/>
      <c r="V1273" s="268"/>
      <c r="W1273" s="267"/>
      <c r="X1273" s="270"/>
      <c r="Y1273" s="274"/>
      <c r="Z1273" s="290"/>
      <c r="AA1273" s="274"/>
      <c r="AB1273" s="275"/>
      <c r="AC1273" s="274"/>
      <c r="AD1273" s="265"/>
      <c r="AE1273" s="274"/>
      <c r="AF1273" s="274"/>
      <c r="AG1273" s="275"/>
      <c r="AH1273" s="274"/>
      <c r="AI1273" s="274"/>
      <c r="AJ1273" s="275"/>
      <c r="AK1273" s="270"/>
      <c r="AL1273" s="274"/>
      <c r="AM1273" s="275"/>
      <c r="AN1273" s="274"/>
      <c r="AO1273" s="275"/>
      <c r="AP1273" s="274"/>
      <c r="AQ1273" s="277">
        <f t="shared" si="184"/>
        <v>5</v>
      </c>
      <c r="AR1273" s="275"/>
      <c r="AS1273" s="275"/>
      <c r="AT1273" s="273"/>
      <c r="AU1273" s="272"/>
      <c r="AV1273" s="267"/>
      <c r="AW1273" s="268"/>
      <c r="AX1273" s="273"/>
      <c r="AY1273" s="273"/>
      <c r="AZ1273" s="275"/>
      <c r="BA1273" s="268"/>
      <c r="BB1273" s="268"/>
      <c r="BC1273" s="268"/>
      <c r="BD1273" s="268"/>
      <c r="BE1273" s="267"/>
      <c r="BF1273" s="275"/>
      <c r="BG1273" s="275"/>
      <c r="BH1273" s="275"/>
      <c r="BI1273" s="275"/>
      <c r="BJ1273" s="278">
        <v>45804</v>
      </c>
      <c r="BK1273" s="279">
        <v>45804</v>
      </c>
      <c r="BL1273" s="431" t="s">
        <v>4040</v>
      </c>
      <c r="BM1273" s="272"/>
      <c r="BN1273" s="422">
        <v>2</v>
      </c>
      <c r="BO1273" s="422">
        <v>3</v>
      </c>
      <c r="BP1273" s="303"/>
      <c r="BQ1273" s="293">
        <v>45797</v>
      </c>
      <c r="BR1273" s="284" t="s">
        <v>4042</v>
      </c>
      <c r="BS1273" s="280" t="str">
        <f>IF(_DBcomps[[#This Row],[Problem]]="","Yes","No")</f>
        <v>Yes</v>
      </c>
      <c r="BT1273" s="1083"/>
      <c r="BU1273" s="273"/>
      <c r="BV1273" s="273">
        <v>1</v>
      </c>
      <c r="BW1273" s="273"/>
      <c r="BX1273" s="273">
        <v>9</v>
      </c>
      <c r="BY1273" s="356" t="s">
        <v>1276</v>
      </c>
      <c r="BZ1273" s="267"/>
      <c r="CA1273" s="279"/>
      <c r="CB1273" s="279"/>
      <c r="CC1273" s="279"/>
      <c r="CD1273" s="1283"/>
      <c r="CE1273" s="245"/>
      <c r="CF1273" s="245"/>
      <c r="CG1273" s="245"/>
    </row>
    <row r="1274" spans="1:85">
      <c r="A1274" s="265" t="s">
        <v>58</v>
      </c>
      <c r="B1274" s="2" t="s">
        <v>3336</v>
      </c>
      <c r="C1274" s="2" t="s">
        <v>158</v>
      </c>
      <c r="D1274" s="265" t="s">
        <v>4038</v>
      </c>
      <c r="E1274" s="265">
        <v>45806</v>
      </c>
      <c r="F1274" s="266" t="str">
        <f>IF(_DBcomps[[#This Row],[Lab RTS]]="","No","Yes")</f>
        <v>Yes</v>
      </c>
      <c r="G1274" s="267">
        <v>55.22</v>
      </c>
      <c r="H1274" s="267"/>
      <c r="I1274" s="267"/>
      <c r="J1274" s="267"/>
      <c r="K1274" s="267"/>
      <c r="L1274" s="268"/>
      <c r="M1274" s="275"/>
      <c r="N1274" s="267"/>
      <c r="O1274" s="267"/>
      <c r="P1274" s="275"/>
      <c r="Q1274" s="269"/>
      <c r="R1274" s="270"/>
      <c r="S1274" s="270">
        <v>10.856</v>
      </c>
      <c r="T1274" s="345">
        <v>1.77</v>
      </c>
      <c r="U1274" s="267"/>
      <c r="V1274" s="268"/>
      <c r="W1274" s="267"/>
      <c r="X1274" s="270"/>
      <c r="Y1274" s="274"/>
      <c r="Z1274" s="290"/>
      <c r="AA1274" s="274"/>
      <c r="AB1274" s="275"/>
      <c r="AC1274" s="274"/>
      <c r="AD1274" s="265"/>
      <c r="AE1274" s="274"/>
      <c r="AF1274" s="274"/>
      <c r="AG1274" s="275"/>
      <c r="AH1274" s="274"/>
      <c r="AI1274" s="274"/>
      <c r="AJ1274" s="275"/>
      <c r="AK1274" s="270"/>
      <c r="AL1274" s="274"/>
      <c r="AM1274" s="275"/>
      <c r="AN1274" s="274"/>
      <c r="AO1274" s="275"/>
      <c r="AP1274" s="274"/>
      <c r="AQ1274" s="277">
        <f t="shared" si="184"/>
        <v>5</v>
      </c>
      <c r="AR1274" s="275"/>
      <c r="AS1274" s="275"/>
      <c r="AT1274" s="273"/>
      <c r="AU1274" s="272"/>
      <c r="AV1274" s="267"/>
      <c r="AW1274" s="268"/>
      <c r="AX1274" s="273"/>
      <c r="AY1274" s="273"/>
      <c r="AZ1274" s="275"/>
      <c r="BA1274" s="268"/>
      <c r="BB1274" s="268"/>
      <c r="BC1274" s="268"/>
      <c r="BD1274" s="268"/>
      <c r="BE1274" s="267"/>
      <c r="BF1274" s="275"/>
      <c r="BG1274" s="275"/>
      <c r="BH1274" s="275"/>
      <c r="BI1274" s="275"/>
      <c r="BJ1274" s="278">
        <v>45807</v>
      </c>
      <c r="BK1274" s="279">
        <v>45810</v>
      </c>
      <c r="BL1274" s="431" t="s">
        <v>4140</v>
      </c>
      <c r="BM1274" s="272"/>
      <c r="BN1274" s="422">
        <v>2</v>
      </c>
      <c r="BO1274" s="422">
        <v>3</v>
      </c>
      <c r="BP1274" s="303"/>
      <c r="BQ1274" s="293">
        <v>45800</v>
      </c>
      <c r="BR1274" s="284" t="s">
        <v>4141</v>
      </c>
      <c r="BS1274" s="280" t="str">
        <f>IF(_DBcomps[[#This Row],[Problem]]="","Yes","No")</f>
        <v>Yes</v>
      </c>
      <c r="BT1274" s="1083"/>
      <c r="BU1274" s="273"/>
      <c r="BV1274" s="273">
        <v>1</v>
      </c>
      <c r="BW1274" s="273"/>
      <c r="BX1274" s="273">
        <v>9</v>
      </c>
      <c r="BY1274" s="356" t="s">
        <v>1276</v>
      </c>
      <c r="BZ1274" s="267"/>
      <c r="CA1274" s="279"/>
      <c r="CB1274" s="279"/>
      <c r="CC1274" s="279"/>
      <c r="CD1274" s="1283"/>
      <c r="CE1274" s="245"/>
      <c r="CF1274" s="245"/>
      <c r="CG1274" s="245"/>
    </row>
    <row r="1275" spans="1:85">
      <c r="A1275" s="265" t="s">
        <v>58</v>
      </c>
      <c r="B1275" s="2" t="s">
        <v>3336</v>
      </c>
      <c r="C1275" s="2" t="s">
        <v>158</v>
      </c>
      <c r="D1275" s="265" t="s">
        <v>4380</v>
      </c>
      <c r="E1275" s="265">
        <v>45817</v>
      </c>
      <c r="F1275" s="266" t="str">
        <f>IF(_DBcomps[[#This Row],[Lab RTS]]="","No","Yes")</f>
        <v>Yes</v>
      </c>
      <c r="G1275" s="267">
        <v>54.52</v>
      </c>
      <c r="H1275" s="267"/>
      <c r="I1275" s="267"/>
      <c r="J1275" s="267"/>
      <c r="K1275" s="267"/>
      <c r="L1275" s="268"/>
      <c r="M1275" s="275"/>
      <c r="N1275" s="267"/>
      <c r="O1275" s="267"/>
      <c r="P1275" s="275"/>
      <c r="Q1275" s="269"/>
      <c r="R1275" s="270"/>
      <c r="S1275" s="270">
        <v>10.88</v>
      </c>
      <c r="T1275" s="345">
        <v>1.63</v>
      </c>
      <c r="U1275" s="267"/>
      <c r="V1275" s="268"/>
      <c r="W1275" s="267"/>
      <c r="X1275" s="270"/>
      <c r="Y1275" s="274"/>
      <c r="Z1275" s="290"/>
      <c r="AA1275" s="274"/>
      <c r="AB1275" s="275"/>
      <c r="AC1275" s="274"/>
      <c r="AD1275" s="265"/>
      <c r="AE1275" s="274"/>
      <c r="AF1275" s="274"/>
      <c r="AG1275" s="275"/>
      <c r="AH1275" s="274"/>
      <c r="AI1275" s="274"/>
      <c r="AJ1275" s="275"/>
      <c r="AK1275" s="270"/>
      <c r="AL1275" s="274"/>
      <c r="AM1275" s="275"/>
      <c r="AN1275" s="274"/>
      <c r="AO1275" s="275"/>
      <c r="AP1275" s="274"/>
      <c r="AQ1275" s="277">
        <f t="shared" si="184"/>
        <v>6</v>
      </c>
      <c r="AR1275" s="275"/>
      <c r="AS1275" s="275"/>
      <c r="AT1275" s="273"/>
      <c r="AU1275" s="272"/>
      <c r="AV1275" s="267"/>
      <c r="AW1275" s="268"/>
      <c r="AX1275" s="273"/>
      <c r="AY1275" s="273"/>
      <c r="AZ1275" s="275"/>
      <c r="BA1275" s="268"/>
      <c r="BB1275" s="268"/>
      <c r="BC1275" s="268"/>
      <c r="BD1275" s="268"/>
      <c r="BE1275" s="267"/>
      <c r="BF1275" s="275"/>
      <c r="BG1275" s="275"/>
      <c r="BH1275" s="275"/>
      <c r="BI1275" s="275"/>
      <c r="BJ1275" s="278">
        <v>45821</v>
      </c>
      <c r="BK1275" s="279">
        <v>45821</v>
      </c>
      <c r="BL1275" s="431" t="s">
        <v>4414</v>
      </c>
      <c r="BM1275" s="272"/>
      <c r="BN1275" s="422">
        <v>2</v>
      </c>
      <c r="BO1275" s="422">
        <v>3</v>
      </c>
      <c r="BP1275" s="303"/>
      <c r="BQ1275" s="293">
        <v>45814</v>
      </c>
      <c r="BR1275" s="284" t="s">
        <v>4419</v>
      </c>
      <c r="BS1275" s="280" t="str">
        <f>IF(_DBcomps[[#This Row],[Problem]]="","Yes","No")</f>
        <v>Yes</v>
      </c>
      <c r="BT1275" s="1083"/>
      <c r="BU1275" s="273"/>
      <c r="BV1275" s="273">
        <v>1</v>
      </c>
      <c r="BW1275" s="273"/>
      <c r="BX1275" s="273">
        <v>9</v>
      </c>
      <c r="BY1275" s="356" t="s">
        <v>1276</v>
      </c>
      <c r="BZ1275" s="267"/>
      <c r="CA1275" s="279"/>
      <c r="CB1275" s="279"/>
      <c r="CC1275" s="279"/>
      <c r="CD1275" s="1283"/>
      <c r="CE1275" s="245"/>
      <c r="CF1275" s="245"/>
      <c r="CG1275" s="245"/>
    </row>
    <row r="1276" spans="1:85">
      <c r="A1276" s="265" t="s">
        <v>58</v>
      </c>
      <c r="B1276" s="2" t="s">
        <v>3336</v>
      </c>
      <c r="C1276" s="2" t="s">
        <v>158</v>
      </c>
      <c r="D1276" s="265" t="s">
        <v>4381</v>
      </c>
      <c r="E1276" s="265">
        <v>45818</v>
      </c>
      <c r="F1276" s="266" t="str">
        <f>IF(_DBcomps[[#This Row],[Lab RTS]]="","No","Yes")</f>
        <v>Yes</v>
      </c>
      <c r="G1276" s="267">
        <v>54.86</v>
      </c>
      <c r="H1276" s="267"/>
      <c r="I1276" s="267"/>
      <c r="J1276" s="267"/>
      <c r="K1276" s="267"/>
      <c r="L1276" s="268"/>
      <c r="M1276" s="275"/>
      <c r="N1276" s="267"/>
      <c r="O1276" s="267"/>
      <c r="P1276" s="275"/>
      <c r="Q1276" s="269"/>
      <c r="R1276" s="270"/>
      <c r="S1276" s="270">
        <v>10.942</v>
      </c>
      <c r="T1276" s="345">
        <v>1.67</v>
      </c>
      <c r="U1276" s="267"/>
      <c r="V1276" s="268"/>
      <c r="W1276" s="267"/>
      <c r="X1276" s="270"/>
      <c r="Y1276" s="274"/>
      <c r="Z1276" s="290"/>
      <c r="AA1276" s="274"/>
      <c r="AB1276" s="275"/>
      <c r="AC1276" s="274"/>
      <c r="AD1276" s="265"/>
      <c r="AE1276" s="274"/>
      <c r="AF1276" s="274"/>
      <c r="AG1276" s="275"/>
      <c r="AH1276" s="274"/>
      <c r="AI1276" s="274"/>
      <c r="AJ1276" s="275"/>
      <c r="AK1276" s="270"/>
      <c r="AL1276" s="274"/>
      <c r="AM1276" s="275"/>
      <c r="AN1276" s="274"/>
      <c r="AO1276" s="275"/>
      <c r="AP1276" s="274"/>
      <c r="AQ1276" s="277">
        <f t="shared" si="184"/>
        <v>6</v>
      </c>
      <c r="AR1276" s="275"/>
      <c r="AS1276" s="275"/>
      <c r="AT1276" s="273"/>
      <c r="AU1276" s="272"/>
      <c r="AV1276" s="267"/>
      <c r="AW1276" s="268"/>
      <c r="AX1276" s="273"/>
      <c r="AY1276" s="273"/>
      <c r="AZ1276" s="275"/>
      <c r="BA1276" s="268"/>
      <c r="BB1276" s="268"/>
      <c r="BC1276" s="268"/>
      <c r="BD1276" s="268"/>
      <c r="BE1276" s="267"/>
      <c r="BF1276" s="275"/>
      <c r="BG1276" s="275"/>
      <c r="BH1276" s="275"/>
      <c r="BI1276" s="275"/>
      <c r="BJ1276" s="278">
        <v>45821</v>
      </c>
      <c r="BK1276" s="279">
        <v>45821</v>
      </c>
      <c r="BL1276" s="431" t="s">
        <v>4415</v>
      </c>
      <c r="BM1276" s="272"/>
      <c r="BN1276" s="422">
        <v>2</v>
      </c>
      <c r="BO1276" s="422">
        <v>3</v>
      </c>
      <c r="BP1276" s="303"/>
      <c r="BQ1276" s="293">
        <v>45818</v>
      </c>
      <c r="BR1276" s="284" t="s">
        <v>4420</v>
      </c>
      <c r="BS1276" s="280" t="str">
        <f>IF(_DBcomps[[#This Row],[Problem]]="","Yes","No")</f>
        <v>Yes</v>
      </c>
      <c r="BT1276" s="1083"/>
      <c r="BU1276" s="273"/>
      <c r="BV1276" s="273">
        <v>1</v>
      </c>
      <c r="BW1276" s="273"/>
      <c r="BX1276" s="273">
        <v>9</v>
      </c>
      <c r="BY1276" s="356" t="s">
        <v>1276</v>
      </c>
      <c r="BZ1276" s="267"/>
      <c r="CA1276" s="279"/>
      <c r="CB1276" s="279"/>
      <c r="CC1276" s="279"/>
      <c r="CD1276" s="1283"/>
      <c r="CE1276" s="245"/>
      <c r="CF1276" s="245"/>
      <c r="CG1276" s="245"/>
    </row>
    <row r="1277" spans="1:85">
      <c r="A1277" s="265" t="s">
        <v>58</v>
      </c>
      <c r="B1277" s="2" t="s">
        <v>3336</v>
      </c>
      <c r="C1277" s="2" t="s">
        <v>158</v>
      </c>
      <c r="D1277" s="265" t="s">
        <v>4412</v>
      </c>
      <c r="E1277" s="265">
        <v>45819</v>
      </c>
      <c r="F1277" s="266" t="str">
        <f>IF(_DBcomps[[#This Row],[Lab RTS]]="","No","Yes")</f>
        <v>Yes</v>
      </c>
      <c r="G1277" s="267">
        <v>55.67</v>
      </c>
      <c r="H1277" s="267"/>
      <c r="I1277" s="267"/>
      <c r="J1277" s="267"/>
      <c r="K1277" s="267"/>
      <c r="L1277" s="268"/>
      <c r="M1277" s="275"/>
      <c r="N1277" s="267"/>
      <c r="O1277" s="267"/>
      <c r="P1277" s="275"/>
      <c r="Q1277" s="269"/>
      <c r="R1277" s="270"/>
      <c r="S1277" s="270">
        <v>10.885</v>
      </c>
      <c r="T1277" s="345">
        <v>1.78</v>
      </c>
      <c r="U1277" s="267"/>
      <c r="V1277" s="268"/>
      <c r="W1277" s="267"/>
      <c r="X1277" s="270"/>
      <c r="Y1277" s="274"/>
      <c r="Z1277" s="290"/>
      <c r="AA1277" s="274"/>
      <c r="AB1277" s="275"/>
      <c r="AC1277" s="274"/>
      <c r="AD1277" s="265"/>
      <c r="AE1277" s="274"/>
      <c r="AF1277" s="274"/>
      <c r="AG1277" s="275"/>
      <c r="AH1277" s="274"/>
      <c r="AI1277" s="274"/>
      <c r="AJ1277" s="275"/>
      <c r="AK1277" s="270"/>
      <c r="AL1277" s="274"/>
      <c r="AM1277" s="275"/>
      <c r="AN1277" s="274"/>
      <c r="AO1277" s="275"/>
      <c r="AP1277" s="274"/>
      <c r="AQ1277" s="277">
        <f t="shared" si="184"/>
        <v>6</v>
      </c>
      <c r="AR1277" s="275"/>
      <c r="AS1277" s="275"/>
      <c r="AT1277" s="273"/>
      <c r="AU1277" s="272"/>
      <c r="AV1277" s="267"/>
      <c r="AW1277" s="268"/>
      <c r="AX1277" s="273"/>
      <c r="AY1277" s="273"/>
      <c r="AZ1277" s="275"/>
      <c r="BA1277" s="268"/>
      <c r="BB1277" s="268"/>
      <c r="BC1277" s="268"/>
      <c r="BD1277" s="268"/>
      <c r="BE1277" s="267"/>
      <c r="BF1277" s="275"/>
      <c r="BG1277" s="275"/>
      <c r="BH1277" s="275"/>
      <c r="BI1277" s="275"/>
      <c r="BJ1277" s="278">
        <v>45821</v>
      </c>
      <c r="BK1277" s="279">
        <v>45821</v>
      </c>
      <c r="BL1277" s="431" t="s">
        <v>4416</v>
      </c>
      <c r="BM1277" s="272"/>
      <c r="BN1277" s="422">
        <v>2</v>
      </c>
      <c r="BO1277" s="422">
        <v>3</v>
      </c>
      <c r="BP1277" s="303"/>
      <c r="BQ1277" s="293">
        <v>45819</v>
      </c>
      <c r="BR1277" s="284" t="s">
        <v>4421</v>
      </c>
      <c r="BS1277" s="280" t="str">
        <f>IF(_DBcomps[[#This Row],[Problem]]="","Yes","No")</f>
        <v>Yes</v>
      </c>
      <c r="BT1277" s="1083"/>
      <c r="BU1277" s="273"/>
      <c r="BV1277" s="273">
        <v>1</v>
      </c>
      <c r="BW1277" s="273"/>
      <c r="BX1277" s="273">
        <v>9</v>
      </c>
      <c r="BY1277" s="356" t="s">
        <v>1276</v>
      </c>
      <c r="BZ1277" s="267"/>
      <c r="CA1277" s="279"/>
      <c r="CB1277" s="279"/>
      <c r="CC1277" s="279"/>
      <c r="CD1277" s="1283"/>
      <c r="CE1277" s="245"/>
      <c r="CF1277" s="245"/>
      <c r="CG1277" s="245"/>
    </row>
    <row r="1278" spans="1:85">
      <c r="A1278" s="265" t="s">
        <v>58</v>
      </c>
      <c r="B1278" s="2" t="s">
        <v>3336</v>
      </c>
      <c r="C1278" s="2" t="s">
        <v>158</v>
      </c>
      <c r="D1278" s="265" t="s">
        <v>4413</v>
      </c>
      <c r="E1278" s="265">
        <v>45820</v>
      </c>
      <c r="F1278" s="266" t="str">
        <f>IF(_DBcomps[[#This Row],[Lab RTS]]="","No","Yes")</f>
        <v>Yes</v>
      </c>
      <c r="G1278" s="267">
        <v>54.98</v>
      </c>
      <c r="H1278" s="267"/>
      <c r="I1278" s="267"/>
      <c r="J1278" s="267"/>
      <c r="K1278" s="267"/>
      <c r="L1278" s="268"/>
      <c r="M1278" s="275"/>
      <c r="N1278" s="267"/>
      <c r="O1278" s="267"/>
      <c r="P1278" s="275"/>
      <c r="Q1278" s="269"/>
      <c r="R1278" s="270"/>
      <c r="S1278" s="270">
        <v>10.874000000000001</v>
      </c>
      <c r="T1278" s="345">
        <v>1.95</v>
      </c>
      <c r="U1278" s="267"/>
      <c r="V1278" s="268"/>
      <c r="W1278" s="267"/>
      <c r="X1278" s="270"/>
      <c r="Y1278" s="274"/>
      <c r="Z1278" s="290"/>
      <c r="AA1278" s="274"/>
      <c r="AB1278" s="275"/>
      <c r="AC1278" s="274"/>
      <c r="AD1278" s="265"/>
      <c r="AE1278" s="274"/>
      <c r="AF1278" s="274"/>
      <c r="AG1278" s="275"/>
      <c r="AH1278" s="274"/>
      <c r="AI1278" s="274"/>
      <c r="AJ1278" s="275"/>
      <c r="AK1278" s="270"/>
      <c r="AL1278" s="274"/>
      <c r="AM1278" s="275"/>
      <c r="AN1278" s="274"/>
      <c r="AO1278" s="275"/>
      <c r="AP1278" s="274"/>
      <c r="AQ1278" s="277">
        <f t="shared" si="184"/>
        <v>6</v>
      </c>
      <c r="AR1278" s="275"/>
      <c r="AS1278" s="275"/>
      <c r="AT1278" s="273"/>
      <c r="AU1278" s="272"/>
      <c r="AV1278" s="267"/>
      <c r="AW1278" s="268"/>
      <c r="AX1278" s="273"/>
      <c r="AY1278" s="273"/>
      <c r="AZ1278" s="275"/>
      <c r="BA1278" s="268"/>
      <c r="BB1278" s="268"/>
      <c r="BC1278" s="268"/>
      <c r="BD1278" s="268"/>
      <c r="BE1278" s="267"/>
      <c r="BF1278" s="275"/>
      <c r="BG1278" s="275"/>
      <c r="BH1278" s="275"/>
      <c r="BI1278" s="275"/>
      <c r="BJ1278" s="278">
        <v>45821</v>
      </c>
      <c r="BK1278" s="279">
        <v>45821</v>
      </c>
      <c r="BL1278" s="431" t="s">
        <v>4417</v>
      </c>
      <c r="BM1278" s="272"/>
      <c r="BN1278" s="422">
        <v>2</v>
      </c>
      <c r="BO1278" s="422">
        <v>3</v>
      </c>
      <c r="BP1278" s="303"/>
      <c r="BQ1278" s="293">
        <v>45819</v>
      </c>
      <c r="BR1278" s="284" t="s">
        <v>4021</v>
      </c>
      <c r="BS1278" s="280" t="str">
        <f>IF(_DBcomps[[#This Row],[Problem]]="","Yes","No")</f>
        <v>Yes</v>
      </c>
      <c r="BT1278" s="1083"/>
      <c r="BU1278" s="273"/>
      <c r="BV1278" s="273">
        <v>1</v>
      </c>
      <c r="BW1278" s="273"/>
      <c r="BX1278" s="273">
        <v>9</v>
      </c>
      <c r="BY1278" s="356" t="s">
        <v>1276</v>
      </c>
      <c r="BZ1278" s="267"/>
      <c r="CA1278" s="279"/>
      <c r="CB1278" s="279"/>
      <c r="CC1278" s="279"/>
      <c r="CD1278" s="1283"/>
      <c r="CE1278" s="245"/>
      <c r="CF1278" s="245"/>
      <c r="CG1278" s="245"/>
    </row>
    <row r="1279" spans="1:85">
      <c r="A1279" s="265" t="s">
        <v>58</v>
      </c>
      <c r="B1279" s="2" t="s">
        <v>3141</v>
      </c>
      <c r="C1279" s="2" t="s">
        <v>158</v>
      </c>
      <c r="D1279" s="265" t="s">
        <v>4418</v>
      </c>
      <c r="E1279" s="265">
        <v>45820</v>
      </c>
      <c r="F1279" s="266" t="str">
        <f>IF(_DBcomps[[#This Row],[Lab RTS]]="","No","Yes")</f>
        <v>Yes</v>
      </c>
      <c r="G1279" s="267">
        <v>54.98</v>
      </c>
      <c r="H1279" s="267"/>
      <c r="I1279" s="267"/>
      <c r="J1279" s="267"/>
      <c r="K1279" s="267"/>
      <c r="L1279" s="268"/>
      <c r="M1279" s="275"/>
      <c r="N1279" s="267"/>
      <c r="O1279" s="267"/>
      <c r="P1279" s="275"/>
      <c r="Q1279" s="269"/>
      <c r="R1279" s="270"/>
      <c r="S1279" s="270">
        <v>10.874000000000001</v>
      </c>
      <c r="T1279" s="345">
        <v>1.95</v>
      </c>
      <c r="U1279" s="267"/>
      <c r="V1279" s="268"/>
      <c r="W1279" s="267"/>
      <c r="X1279" s="270"/>
      <c r="Y1279" s="274"/>
      <c r="Z1279" s="290"/>
      <c r="AA1279" s="274"/>
      <c r="AB1279" s="275"/>
      <c r="AC1279" s="274"/>
      <c r="AD1279" s="265"/>
      <c r="AE1279" s="274"/>
      <c r="AF1279" s="274"/>
      <c r="AG1279" s="275"/>
      <c r="AH1279" s="274"/>
      <c r="AI1279" s="274"/>
      <c r="AJ1279" s="275"/>
      <c r="AK1279" s="270"/>
      <c r="AL1279" s="274"/>
      <c r="AM1279" s="275"/>
      <c r="AN1279" s="274"/>
      <c r="AO1279" s="275"/>
      <c r="AP1279" s="274"/>
      <c r="AQ1279" s="277">
        <f t="shared" si="184"/>
        <v>6</v>
      </c>
      <c r="AR1279" s="275"/>
      <c r="AS1279" s="275"/>
      <c r="AT1279" s="273"/>
      <c r="AU1279" s="272"/>
      <c r="AV1279" s="267"/>
      <c r="AW1279" s="268"/>
      <c r="AX1279" s="273"/>
      <c r="AY1279" s="273"/>
      <c r="AZ1279" s="275"/>
      <c r="BA1279" s="268"/>
      <c r="BB1279" s="268"/>
      <c r="BC1279" s="268"/>
      <c r="BD1279" s="268"/>
      <c r="BE1279" s="267"/>
      <c r="BF1279" s="275"/>
      <c r="BG1279" s="275"/>
      <c r="BH1279" s="275"/>
      <c r="BI1279" s="275"/>
      <c r="BJ1279" s="278">
        <v>45821</v>
      </c>
      <c r="BK1279" s="279">
        <v>45821</v>
      </c>
      <c r="BL1279" s="431" t="s">
        <v>4417</v>
      </c>
      <c r="BM1279" s="272"/>
      <c r="BN1279" s="422">
        <v>2</v>
      </c>
      <c r="BO1279" s="422">
        <v>3</v>
      </c>
      <c r="BP1279" s="303"/>
      <c r="BQ1279" s="293">
        <v>45819</v>
      </c>
      <c r="BR1279" s="284" t="s">
        <v>4021</v>
      </c>
      <c r="BS1279" s="280" t="str">
        <f>IF(_DBcomps[[#This Row],[Problem]]="","Yes","No")</f>
        <v>Yes</v>
      </c>
      <c r="BT1279" s="1083"/>
      <c r="BU1279" s="273"/>
      <c r="BV1279" s="273">
        <v>1</v>
      </c>
      <c r="BW1279" s="273"/>
      <c r="BX1279" s="273">
        <v>9</v>
      </c>
      <c r="BY1279" s="356" t="s">
        <v>1276</v>
      </c>
      <c r="BZ1279" s="267"/>
      <c r="CA1279" s="279"/>
      <c r="CB1279" s="279"/>
      <c r="CC1279" s="279"/>
      <c r="CD1279" s="1283"/>
      <c r="CE1279" s="245"/>
      <c r="CF1279" s="245"/>
      <c r="CG1279" s="245"/>
    </row>
    <row r="1280" spans="1:85">
      <c r="A1280" s="265" t="s">
        <v>58</v>
      </c>
      <c r="B1280" s="2" t="s">
        <v>3141</v>
      </c>
      <c r="C1280" s="2" t="s">
        <v>158</v>
      </c>
      <c r="D1280" s="265" t="s">
        <v>4465</v>
      </c>
      <c r="E1280" s="265">
        <v>45822</v>
      </c>
      <c r="F1280" s="266" t="str">
        <f>IF(_DBcomps[[#This Row],[Lab RTS]]="","No","Yes")</f>
        <v>Yes</v>
      </c>
      <c r="G1280" s="267">
        <v>55.54</v>
      </c>
      <c r="H1280" s="267"/>
      <c r="I1280" s="267"/>
      <c r="J1280" s="267"/>
      <c r="K1280" s="267"/>
      <c r="L1280" s="268"/>
      <c r="M1280" s="275"/>
      <c r="N1280" s="267"/>
      <c r="O1280" s="267"/>
      <c r="P1280" s="275"/>
      <c r="Q1280" s="269"/>
      <c r="R1280" s="270"/>
      <c r="S1280" s="270">
        <v>10.866</v>
      </c>
      <c r="T1280" s="345">
        <v>1.71</v>
      </c>
      <c r="U1280" s="267"/>
      <c r="V1280" s="268"/>
      <c r="W1280" s="267"/>
      <c r="X1280" s="270"/>
      <c r="Y1280" s="274"/>
      <c r="Z1280" s="290"/>
      <c r="AA1280" s="274"/>
      <c r="AB1280" s="275"/>
      <c r="AC1280" s="274"/>
      <c r="AD1280" s="265"/>
      <c r="AE1280" s="274"/>
      <c r="AF1280" s="274"/>
      <c r="AG1280" s="275"/>
      <c r="AH1280" s="274"/>
      <c r="AI1280" s="274"/>
      <c r="AJ1280" s="275"/>
      <c r="AK1280" s="270"/>
      <c r="AL1280" s="274"/>
      <c r="AM1280" s="275"/>
      <c r="AN1280" s="274"/>
      <c r="AO1280" s="275"/>
      <c r="AP1280" s="274"/>
      <c r="AQ1280" s="277">
        <f t="shared" ref="AQ1280:AQ1285" si="185">MONTH(E1280)</f>
        <v>6</v>
      </c>
      <c r="AR1280" s="275"/>
      <c r="AS1280" s="275"/>
      <c r="AT1280" s="273"/>
      <c r="AU1280" s="272"/>
      <c r="AV1280" s="267"/>
      <c r="AW1280" s="268"/>
      <c r="AX1280" s="273"/>
      <c r="AY1280" s="273"/>
      <c r="AZ1280" s="275"/>
      <c r="BA1280" s="268"/>
      <c r="BB1280" s="268"/>
      <c r="BC1280" s="268"/>
      <c r="BD1280" s="268"/>
      <c r="BE1280" s="267"/>
      <c r="BF1280" s="275"/>
      <c r="BG1280" s="275"/>
      <c r="BH1280" s="275"/>
      <c r="BI1280" s="275"/>
      <c r="BJ1280" s="278">
        <v>45824</v>
      </c>
      <c r="BK1280" s="279">
        <v>45824</v>
      </c>
      <c r="BL1280" s="431" t="s">
        <v>4466</v>
      </c>
      <c r="BM1280" s="272"/>
      <c r="BN1280" s="422">
        <v>2</v>
      </c>
      <c r="BO1280" s="422">
        <v>3</v>
      </c>
      <c r="BP1280" s="303"/>
      <c r="BQ1280" s="293">
        <v>45821</v>
      </c>
      <c r="BR1280" s="284" t="s">
        <v>3988</v>
      </c>
      <c r="BS1280" s="280" t="str">
        <f>IF(_DBcomps[[#This Row],[Problem]]="","Yes","No")</f>
        <v>Yes</v>
      </c>
      <c r="BT1280" s="1083"/>
      <c r="BU1280" s="273"/>
      <c r="BV1280" s="273">
        <v>1</v>
      </c>
      <c r="BW1280" s="273"/>
      <c r="BX1280" s="273">
        <v>9</v>
      </c>
      <c r="BY1280" s="356" t="s">
        <v>1276</v>
      </c>
      <c r="BZ1280" s="267"/>
      <c r="CA1280" s="279"/>
      <c r="CB1280" s="279"/>
      <c r="CC1280" s="279"/>
      <c r="CD1280" s="1283"/>
      <c r="CE1280" s="245"/>
      <c r="CF1280" s="245"/>
      <c r="CG1280" s="245"/>
    </row>
    <row r="1281" spans="1:85">
      <c r="A1281" s="265" t="s">
        <v>58</v>
      </c>
      <c r="B1281" s="2" t="s">
        <v>3141</v>
      </c>
      <c r="C1281" s="2" t="s">
        <v>158</v>
      </c>
      <c r="D1281" s="265" t="s">
        <v>4488</v>
      </c>
      <c r="E1281" s="265">
        <v>45825</v>
      </c>
      <c r="F1281" s="266" t="str">
        <f>IF(_DBcomps[[#This Row],[Lab RTS]]="","No","Yes")</f>
        <v>Yes</v>
      </c>
      <c r="G1281" s="267">
        <v>55.67</v>
      </c>
      <c r="H1281" s="267"/>
      <c r="I1281" s="267"/>
      <c r="J1281" s="267"/>
      <c r="K1281" s="267"/>
      <c r="L1281" s="268"/>
      <c r="M1281" s="275"/>
      <c r="N1281" s="267"/>
      <c r="O1281" s="267"/>
      <c r="P1281" s="275"/>
      <c r="Q1281" s="269"/>
      <c r="R1281" s="270"/>
      <c r="S1281" s="270">
        <v>10.865</v>
      </c>
      <c r="T1281" s="345">
        <v>1.71</v>
      </c>
      <c r="U1281" s="267"/>
      <c r="V1281" s="268"/>
      <c r="W1281" s="267"/>
      <c r="X1281" s="270"/>
      <c r="Y1281" s="274"/>
      <c r="Z1281" s="290"/>
      <c r="AA1281" s="274"/>
      <c r="AB1281" s="275"/>
      <c r="AC1281" s="274"/>
      <c r="AD1281" s="265"/>
      <c r="AE1281" s="274"/>
      <c r="AF1281" s="274"/>
      <c r="AG1281" s="275"/>
      <c r="AH1281" s="274"/>
      <c r="AI1281" s="274"/>
      <c r="AJ1281" s="275"/>
      <c r="AK1281" s="270"/>
      <c r="AL1281" s="274"/>
      <c r="AM1281" s="275"/>
      <c r="AN1281" s="274"/>
      <c r="AO1281" s="275"/>
      <c r="AP1281" s="274"/>
      <c r="AQ1281" s="277">
        <f t="shared" si="185"/>
        <v>6</v>
      </c>
      <c r="AR1281" s="275"/>
      <c r="AS1281" s="275"/>
      <c r="AT1281" s="273"/>
      <c r="AU1281" s="272"/>
      <c r="AV1281" s="267"/>
      <c r="AW1281" s="268"/>
      <c r="AX1281" s="273"/>
      <c r="AY1281" s="273"/>
      <c r="AZ1281" s="275"/>
      <c r="BA1281" s="268"/>
      <c r="BB1281" s="268"/>
      <c r="BC1281" s="268"/>
      <c r="BD1281" s="268"/>
      <c r="BE1281" s="267"/>
      <c r="BF1281" s="275"/>
      <c r="BG1281" s="275"/>
      <c r="BH1281" s="275"/>
      <c r="BI1281" s="275"/>
      <c r="BJ1281" s="278">
        <v>45826</v>
      </c>
      <c r="BK1281" s="279">
        <v>45826</v>
      </c>
      <c r="BL1281" s="431" t="s">
        <v>4489</v>
      </c>
      <c r="BM1281" s="272"/>
      <c r="BN1281" s="422">
        <v>2</v>
      </c>
      <c r="BO1281" s="422">
        <v>3</v>
      </c>
      <c r="BP1281" s="303"/>
      <c r="BQ1281" s="293">
        <v>45824</v>
      </c>
      <c r="BR1281" s="284" t="s">
        <v>4490</v>
      </c>
      <c r="BS1281" s="280" t="str">
        <f>IF(_DBcomps[[#This Row],[Problem]]="","Yes","No")</f>
        <v>Yes</v>
      </c>
      <c r="BT1281" s="1083"/>
      <c r="BU1281" s="273"/>
      <c r="BV1281" s="273">
        <v>1</v>
      </c>
      <c r="BW1281" s="273"/>
      <c r="BX1281" s="273">
        <v>9</v>
      </c>
      <c r="BY1281" s="356" t="s">
        <v>1276</v>
      </c>
      <c r="BZ1281" s="267"/>
      <c r="CA1281" s="279"/>
      <c r="CB1281" s="279"/>
      <c r="CC1281" s="279"/>
      <c r="CD1281" s="1283"/>
      <c r="CE1281" s="245"/>
      <c r="CF1281" s="245"/>
      <c r="CG1281" s="245"/>
    </row>
    <row r="1282" spans="1:85">
      <c r="A1282" s="265" t="s">
        <v>58</v>
      </c>
      <c r="B1282" s="2" t="s">
        <v>3141</v>
      </c>
      <c r="C1282" s="2" t="s">
        <v>158</v>
      </c>
      <c r="D1282" s="265" t="s">
        <v>4535</v>
      </c>
      <c r="E1282" s="265">
        <v>45826</v>
      </c>
      <c r="F1282" s="266" t="str">
        <f>IF(_DBcomps[[#This Row],[Lab RTS]]="","No","Yes")</f>
        <v>Yes</v>
      </c>
      <c r="G1282" s="267">
        <v>56.77</v>
      </c>
      <c r="H1282" s="267"/>
      <c r="I1282" s="267"/>
      <c r="J1282" s="267"/>
      <c r="K1282" s="267"/>
      <c r="L1282" s="268"/>
      <c r="M1282" s="275"/>
      <c r="N1282" s="267"/>
      <c r="O1282" s="267"/>
      <c r="P1282" s="275"/>
      <c r="Q1282" s="269"/>
      <c r="R1282" s="270"/>
      <c r="S1282" s="270">
        <v>10.933</v>
      </c>
      <c r="T1282" s="345">
        <v>1.71</v>
      </c>
      <c r="U1282" s="267"/>
      <c r="V1282" s="268"/>
      <c r="W1282" s="267"/>
      <c r="X1282" s="270"/>
      <c r="Y1282" s="274"/>
      <c r="Z1282" s="290"/>
      <c r="AA1282" s="274"/>
      <c r="AB1282" s="275"/>
      <c r="AC1282" s="274"/>
      <c r="AD1282" s="265"/>
      <c r="AE1282" s="274"/>
      <c r="AF1282" s="274"/>
      <c r="AG1282" s="275"/>
      <c r="AH1282" s="274"/>
      <c r="AI1282" s="274"/>
      <c r="AJ1282" s="275"/>
      <c r="AK1282" s="270"/>
      <c r="AL1282" s="274"/>
      <c r="AM1282" s="275"/>
      <c r="AN1282" s="274"/>
      <c r="AO1282" s="275"/>
      <c r="AP1282" s="274"/>
      <c r="AQ1282" s="277">
        <f t="shared" si="185"/>
        <v>6</v>
      </c>
      <c r="AR1282" s="275"/>
      <c r="AS1282" s="275"/>
      <c r="AT1282" s="273"/>
      <c r="AU1282" s="272"/>
      <c r="AV1282" s="267"/>
      <c r="AW1282" s="268"/>
      <c r="AX1282" s="273"/>
      <c r="AY1282" s="273"/>
      <c r="AZ1282" s="275"/>
      <c r="BA1282" s="268"/>
      <c r="BB1282" s="268"/>
      <c r="BC1282" s="268"/>
      <c r="BD1282" s="268"/>
      <c r="BE1282" s="267"/>
      <c r="BF1282" s="275"/>
      <c r="BG1282" s="275"/>
      <c r="BH1282" s="275"/>
      <c r="BI1282" s="275"/>
      <c r="BJ1282" s="278">
        <v>45827</v>
      </c>
      <c r="BK1282" s="279">
        <v>45827</v>
      </c>
      <c r="BL1282" s="431" t="s">
        <v>4536</v>
      </c>
      <c r="BM1282" s="272"/>
      <c r="BN1282" s="422">
        <v>2</v>
      </c>
      <c r="BO1282" s="422">
        <v>3</v>
      </c>
      <c r="BP1282" s="303"/>
      <c r="BQ1282" s="293">
        <v>45825</v>
      </c>
      <c r="BR1282" s="284" t="s">
        <v>3519</v>
      </c>
      <c r="BS1282" s="280" t="str">
        <f>IF(_DBcomps[[#This Row],[Problem]]="","Yes","No")</f>
        <v>Yes</v>
      </c>
      <c r="BT1282" s="1083"/>
      <c r="BU1282" s="273"/>
      <c r="BV1282" s="273">
        <v>1</v>
      </c>
      <c r="BW1282" s="273"/>
      <c r="BX1282" s="273">
        <v>9</v>
      </c>
      <c r="BY1282" s="356" t="s">
        <v>1276</v>
      </c>
      <c r="BZ1282" s="267"/>
      <c r="CA1282" s="279"/>
      <c r="CB1282" s="279"/>
      <c r="CC1282" s="279"/>
      <c r="CD1282" s="1283"/>
      <c r="CE1282" s="245"/>
      <c r="CF1282" s="245"/>
      <c r="CG1282" s="245"/>
    </row>
    <row r="1283" spans="1:85">
      <c r="A1283" s="265" t="s">
        <v>58</v>
      </c>
      <c r="B1283" s="2" t="s">
        <v>3141</v>
      </c>
      <c r="C1283" s="2" t="s">
        <v>158</v>
      </c>
      <c r="D1283" s="265" t="s">
        <v>4614</v>
      </c>
      <c r="E1283" s="265">
        <v>45828</v>
      </c>
      <c r="F1283" s="266" t="str">
        <f>IF(_DBcomps[[#This Row],[Lab RTS]]="","No","Yes")</f>
        <v>Yes</v>
      </c>
      <c r="G1283" s="267">
        <v>56.14</v>
      </c>
      <c r="H1283" s="267"/>
      <c r="I1283" s="267"/>
      <c r="J1283" s="267"/>
      <c r="K1283" s="267"/>
      <c r="L1283" s="268"/>
      <c r="M1283" s="275"/>
      <c r="N1283" s="267"/>
      <c r="O1283" s="267"/>
      <c r="P1283" s="275"/>
      <c r="Q1283" s="269"/>
      <c r="R1283" s="270"/>
      <c r="S1283" s="270">
        <v>10.891999999999999</v>
      </c>
      <c r="T1283" s="345">
        <v>1.73</v>
      </c>
      <c r="U1283" s="267"/>
      <c r="V1283" s="268"/>
      <c r="W1283" s="267"/>
      <c r="X1283" s="270"/>
      <c r="Y1283" s="274"/>
      <c r="Z1283" s="290"/>
      <c r="AA1283" s="274"/>
      <c r="AB1283" s="275"/>
      <c r="AC1283" s="274"/>
      <c r="AD1283" s="265"/>
      <c r="AE1283" s="274"/>
      <c r="AF1283" s="274"/>
      <c r="AG1283" s="275"/>
      <c r="AH1283" s="274"/>
      <c r="AI1283" s="274"/>
      <c r="AJ1283" s="275"/>
      <c r="AK1283" s="270"/>
      <c r="AL1283" s="274"/>
      <c r="AM1283" s="275"/>
      <c r="AN1283" s="274"/>
      <c r="AO1283" s="275"/>
      <c r="AP1283" s="274"/>
      <c r="AQ1283" s="277">
        <f t="shared" si="185"/>
        <v>6</v>
      </c>
      <c r="AR1283" s="275"/>
      <c r="AS1283" s="275"/>
      <c r="AT1283" s="273"/>
      <c r="AU1283" s="272"/>
      <c r="AV1283" s="267"/>
      <c r="AW1283" s="268"/>
      <c r="AX1283" s="273"/>
      <c r="AY1283" s="273"/>
      <c r="AZ1283" s="275"/>
      <c r="BA1283" s="268"/>
      <c r="BB1283" s="268"/>
      <c r="BC1283" s="268"/>
      <c r="BD1283" s="268"/>
      <c r="BE1283" s="267"/>
      <c r="BF1283" s="275"/>
      <c r="BG1283" s="275"/>
      <c r="BH1283" s="275"/>
      <c r="BI1283" s="275"/>
      <c r="BJ1283" s="278">
        <v>45832</v>
      </c>
      <c r="BK1283" s="279">
        <v>45832</v>
      </c>
      <c r="BL1283" s="431" t="s">
        <v>4615</v>
      </c>
      <c r="BM1283" s="272"/>
      <c r="BN1283" s="422">
        <v>2</v>
      </c>
      <c r="BO1283" s="422">
        <v>3</v>
      </c>
      <c r="BP1283" s="303"/>
      <c r="BQ1283" s="293">
        <v>45826</v>
      </c>
      <c r="BR1283" s="284" t="s">
        <v>4519</v>
      </c>
      <c r="BS1283" s="280" t="str">
        <f>IF(_DBcomps[[#This Row],[Problem]]="","Yes","No")</f>
        <v>Yes</v>
      </c>
      <c r="BT1283" s="1083"/>
      <c r="BU1283" s="273"/>
      <c r="BV1283" s="273">
        <v>1</v>
      </c>
      <c r="BW1283" s="273"/>
      <c r="BX1283" s="273">
        <v>9</v>
      </c>
      <c r="BY1283" s="356" t="s">
        <v>1276</v>
      </c>
      <c r="BZ1283" s="267"/>
      <c r="CA1283" s="279"/>
      <c r="CB1283" s="279"/>
      <c r="CC1283" s="279"/>
      <c r="CD1283" s="1283"/>
      <c r="CE1283" s="245"/>
      <c r="CF1283" s="245"/>
      <c r="CG1283" s="245"/>
    </row>
    <row r="1284" spans="1:85">
      <c r="A1284" s="265" t="s">
        <v>58</v>
      </c>
      <c r="B1284" s="2" t="s">
        <v>3336</v>
      </c>
      <c r="C1284" s="2" t="s">
        <v>158</v>
      </c>
      <c r="D1284" s="265" t="s">
        <v>4616</v>
      </c>
      <c r="E1284" s="265">
        <v>45831</v>
      </c>
      <c r="F1284" s="266" t="str">
        <f>IF(_DBcomps[[#This Row],[Lab RTS]]="","No","Yes")</f>
        <v>Yes</v>
      </c>
      <c r="G1284" s="267">
        <v>54.81</v>
      </c>
      <c r="H1284" s="267"/>
      <c r="I1284" s="267"/>
      <c r="J1284" s="267"/>
      <c r="K1284" s="267"/>
      <c r="L1284" s="268"/>
      <c r="M1284" s="275"/>
      <c r="N1284" s="267"/>
      <c r="O1284" s="267"/>
      <c r="P1284" s="275"/>
      <c r="Q1284" s="269"/>
      <c r="R1284" s="270"/>
      <c r="S1284" s="270">
        <v>10.862</v>
      </c>
      <c r="T1284" s="345">
        <v>1.64</v>
      </c>
      <c r="U1284" s="267"/>
      <c r="V1284" s="268"/>
      <c r="W1284" s="267"/>
      <c r="X1284" s="270"/>
      <c r="Y1284" s="274"/>
      <c r="Z1284" s="290"/>
      <c r="AA1284" s="274"/>
      <c r="AB1284" s="275"/>
      <c r="AC1284" s="274"/>
      <c r="AD1284" s="265"/>
      <c r="AE1284" s="274"/>
      <c r="AF1284" s="274"/>
      <c r="AG1284" s="275"/>
      <c r="AH1284" s="274"/>
      <c r="AI1284" s="274"/>
      <c r="AJ1284" s="275"/>
      <c r="AK1284" s="270"/>
      <c r="AL1284" s="274"/>
      <c r="AM1284" s="275"/>
      <c r="AN1284" s="274"/>
      <c r="AO1284" s="275"/>
      <c r="AP1284" s="274"/>
      <c r="AQ1284" s="277">
        <f t="shared" si="185"/>
        <v>6</v>
      </c>
      <c r="AR1284" s="275"/>
      <c r="AS1284" s="275"/>
      <c r="AT1284" s="273"/>
      <c r="AU1284" s="272"/>
      <c r="AV1284" s="267"/>
      <c r="AW1284" s="268"/>
      <c r="AX1284" s="273"/>
      <c r="AY1284" s="273"/>
      <c r="AZ1284" s="275"/>
      <c r="BA1284" s="268"/>
      <c r="BB1284" s="268"/>
      <c r="BC1284" s="268"/>
      <c r="BD1284" s="268"/>
      <c r="BE1284" s="267"/>
      <c r="BF1284" s="275"/>
      <c r="BG1284" s="275"/>
      <c r="BH1284" s="275"/>
      <c r="BI1284" s="275"/>
      <c r="BJ1284" s="278">
        <v>45832</v>
      </c>
      <c r="BK1284" s="279">
        <v>45832</v>
      </c>
      <c r="BL1284" s="431" t="s">
        <v>4617</v>
      </c>
      <c r="BM1284" s="272"/>
      <c r="BN1284" s="422">
        <v>2</v>
      </c>
      <c r="BO1284" s="422">
        <v>3</v>
      </c>
      <c r="BP1284" s="303"/>
      <c r="BQ1284" s="293">
        <v>45827</v>
      </c>
      <c r="BR1284" s="284" t="s">
        <v>1929</v>
      </c>
      <c r="BS1284" s="280" t="str">
        <f>IF(_DBcomps[[#This Row],[Problem]]="","Yes","No")</f>
        <v>Yes</v>
      </c>
      <c r="BT1284" s="1083"/>
      <c r="BU1284" s="273"/>
      <c r="BV1284" s="273">
        <v>1</v>
      </c>
      <c r="BW1284" s="273"/>
      <c r="BX1284" s="273">
        <v>9</v>
      </c>
      <c r="BY1284" s="356" t="s">
        <v>1276</v>
      </c>
      <c r="BZ1284" s="267"/>
      <c r="CA1284" s="279"/>
      <c r="CB1284" s="279"/>
      <c r="CC1284" s="279"/>
      <c r="CD1284" s="1283"/>
      <c r="CE1284" s="245"/>
      <c r="CF1284" s="245"/>
      <c r="CG1284" s="245"/>
    </row>
    <row r="1285" spans="1:85">
      <c r="A1285" s="265" t="s">
        <v>58</v>
      </c>
      <c r="B1285" s="2" t="s">
        <v>3141</v>
      </c>
      <c r="C1285" s="2" t="s">
        <v>158</v>
      </c>
      <c r="D1285" s="265" t="s">
        <v>4618</v>
      </c>
      <c r="E1285" s="265">
        <v>45829</v>
      </c>
      <c r="F1285" s="266" t="str">
        <f>IF(_DBcomps[[#This Row],[Lab RTS]]="","No","Yes")</f>
        <v>Yes</v>
      </c>
      <c r="G1285" s="267">
        <v>54.93</v>
      </c>
      <c r="H1285" s="267"/>
      <c r="I1285" s="267"/>
      <c r="J1285" s="267"/>
      <c r="K1285" s="267"/>
      <c r="L1285" s="268"/>
      <c r="M1285" s="275"/>
      <c r="N1285" s="267"/>
      <c r="O1285" s="267"/>
      <c r="P1285" s="275"/>
      <c r="Q1285" s="269"/>
      <c r="R1285" s="270"/>
      <c r="S1285" s="270">
        <v>10.92</v>
      </c>
      <c r="T1285" s="345">
        <v>1.7</v>
      </c>
      <c r="U1285" s="267"/>
      <c r="V1285" s="268"/>
      <c r="W1285" s="267"/>
      <c r="X1285" s="270"/>
      <c r="Y1285" s="274"/>
      <c r="Z1285" s="290"/>
      <c r="AA1285" s="274"/>
      <c r="AB1285" s="275"/>
      <c r="AC1285" s="274"/>
      <c r="AD1285" s="265"/>
      <c r="AE1285" s="274"/>
      <c r="AF1285" s="274"/>
      <c r="AG1285" s="275"/>
      <c r="AH1285" s="274"/>
      <c r="AI1285" s="274"/>
      <c r="AJ1285" s="275"/>
      <c r="AK1285" s="270"/>
      <c r="AL1285" s="274"/>
      <c r="AM1285" s="275"/>
      <c r="AN1285" s="274"/>
      <c r="AO1285" s="275"/>
      <c r="AP1285" s="274"/>
      <c r="AQ1285" s="277">
        <f t="shared" si="185"/>
        <v>6</v>
      </c>
      <c r="AR1285" s="275"/>
      <c r="AS1285" s="275"/>
      <c r="AT1285" s="273"/>
      <c r="AU1285" s="272"/>
      <c r="AV1285" s="267"/>
      <c r="AW1285" s="268"/>
      <c r="AX1285" s="273"/>
      <c r="AY1285" s="273"/>
      <c r="AZ1285" s="275"/>
      <c r="BA1285" s="268"/>
      <c r="BB1285" s="268"/>
      <c r="BC1285" s="268"/>
      <c r="BD1285" s="268"/>
      <c r="BE1285" s="267"/>
      <c r="BF1285" s="275"/>
      <c r="BG1285" s="275"/>
      <c r="BH1285" s="275"/>
      <c r="BI1285" s="275"/>
      <c r="BJ1285" s="278">
        <v>45832</v>
      </c>
      <c r="BK1285" s="279">
        <v>45832</v>
      </c>
      <c r="BL1285" s="431" t="s">
        <v>4619</v>
      </c>
      <c r="BM1285" s="272"/>
      <c r="BN1285" s="422">
        <v>2</v>
      </c>
      <c r="BO1285" s="422">
        <v>3</v>
      </c>
      <c r="BP1285" s="303"/>
      <c r="BQ1285" s="293">
        <v>45828</v>
      </c>
      <c r="BR1285" s="284" t="s">
        <v>3352</v>
      </c>
      <c r="BS1285" s="280" t="str">
        <f>IF(_DBcomps[[#This Row],[Problem]]="","Yes","No")</f>
        <v>Yes</v>
      </c>
      <c r="BT1285" s="1083"/>
      <c r="BU1285" s="273"/>
      <c r="BV1285" s="273">
        <v>1</v>
      </c>
      <c r="BW1285" s="273"/>
      <c r="BX1285" s="273">
        <v>9</v>
      </c>
      <c r="BY1285" s="356" t="s">
        <v>1276</v>
      </c>
      <c r="BZ1285" s="267"/>
      <c r="CA1285" s="279"/>
      <c r="CB1285" s="279"/>
      <c r="CC1285" s="279"/>
      <c r="CD1285" s="1283"/>
      <c r="CE1285" s="245"/>
      <c r="CF1285" s="245"/>
      <c r="CG1285" s="245"/>
    </row>
    <row r="1286" spans="1:85">
      <c r="A1286" s="265" t="s">
        <v>58</v>
      </c>
      <c r="B1286" s="2" t="s">
        <v>3141</v>
      </c>
      <c r="C1286" s="2" t="s">
        <v>158</v>
      </c>
      <c r="D1286" s="265" t="s">
        <v>4674</v>
      </c>
      <c r="E1286" s="265">
        <v>45831</v>
      </c>
      <c r="F1286" s="266" t="str">
        <f>IF(_DBcomps[[#This Row],[Lab RTS]]="","No","Yes")</f>
        <v>Yes</v>
      </c>
      <c r="G1286" s="267">
        <v>55.16</v>
      </c>
      <c r="H1286" s="267"/>
      <c r="I1286" s="267"/>
      <c r="J1286" s="267"/>
      <c r="K1286" s="267"/>
      <c r="L1286" s="268"/>
      <c r="M1286" s="275"/>
      <c r="N1286" s="267"/>
      <c r="O1286" s="267"/>
      <c r="P1286" s="275"/>
      <c r="Q1286" s="269"/>
      <c r="R1286" s="270"/>
      <c r="S1286" s="270">
        <v>10.805999999999999</v>
      </c>
      <c r="T1286" s="345">
        <v>1.68</v>
      </c>
      <c r="U1286" s="267"/>
      <c r="V1286" s="268"/>
      <c r="W1286" s="267"/>
      <c r="X1286" s="270"/>
      <c r="Y1286" s="274"/>
      <c r="Z1286" s="290"/>
      <c r="AA1286" s="274"/>
      <c r="AB1286" s="275"/>
      <c r="AC1286" s="274"/>
      <c r="AD1286" s="265"/>
      <c r="AE1286" s="274"/>
      <c r="AF1286" s="274"/>
      <c r="AG1286" s="275"/>
      <c r="AH1286" s="274"/>
      <c r="AI1286" s="274"/>
      <c r="AJ1286" s="275"/>
      <c r="AK1286" s="270"/>
      <c r="AL1286" s="274"/>
      <c r="AM1286" s="275"/>
      <c r="AN1286" s="274"/>
      <c r="AO1286" s="275"/>
      <c r="AP1286" s="274"/>
      <c r="AQ1286" s="277">
        <f t="shared" ref="AQ1286:AQ1291" si="186">MONTH(E1286)</f>
        <v>6</v>
      </c>
      <c r="AR1286" s="275"/>
      <c r="AS1286" s="275"/>
      <c r="AT1286" s="273"/>
      <c r="AU1286" s="272"/>
      <c r="AV1286" s="267"/>
      <c r="AW1286" s="268"/>
      <c r="AX1286" s="273"/>
      <c r="AY1286" s="273"/>
      <c r="AZ1286" s="275"/>
      <c r="BA1286" s="268"/>
      <c r="BB1286" s="268"/>
      <c r="BC1286" s="268"/>
      <c r="BD1286" s="268"/>
      <c r="BE1286" s="267"/>
      <c r="BF1286" s="275"/>
      <c r="BG1286" s="275"/>
      <c r="BH1286" s="275"/>
      <c r="BI1286" s="275"/>
      <c r="BJ1286" s="278">
        <v>45833</v>
      </c>
      <c r="BK1286" s="279">
        <v>45833</v>
      </c>
      <c r="BL1286" s="431" t="s">
        <v>4676</v>
      </c>
      <c r="BM1286" s="272"/>
      <c r="BN1286" s="422">
        <v>2</v>
      </c>
      <c r="BO1286" s="422">
        <v>3</v>
      </c>
      <c r="BP1286" s="303"/>
      <c r="BQ1286" s="293">
        <v>45829</v>
      </c>
      <c r="BR1286" s="284" t="s">
        <v>4677</v>
      </c>
      <c r="BS1286" s="280" t="str">
        <f>IF(_DBcomps[[#This Row],[Problem]]="","Yes","No")</f>
        <v>Yes</v>
      </c>
      <c r="BT1286" s="1083"/>
      <c r="BU1286" s="273"/>
      <c r="BV1286" s="273">
        <v>1</v>
      </c>
      <c r="BW1286" s="273"/>
      <c r="BX1286" s="273">
        <v>9</v>
      </c>
      <c r="BY1286" s="356" t="s">
        <v>1276</v>
      </c>
      <c r="BZ1286" s="267"/>
      <c r="CA1286" s="279"/>
      <c r="CB1286" s="279"/>
      <c r="CC1286" s="279"/>
      <c r="CD1286" s="1283"/>
      <c r="CE1286" s="245"/>
      <c r="CF1286" s="245"/>
      <c r="CG1286" s="245"/>
    </row>
    <row r="1287" spans="1:85">
      <c r="A1287" s="265" t="s">
        <v>58</v>
      </c>
      <c r="B1287" s="2" t="s">
        <v>3023</v>
      </c>
      <c r="C1287" s="2" t="s">
        <v>158</v>
      </c>
      <c r="D1287" s="265" t="s">
        <v>4675</v>
      </c>
      <c r="E1287" s="265">
        <v>45832</v>
      </c>
      <c r="F1287" s="266" t="str">
        <f>IF(_DBcomps[[#This Row],[Lab RTS]]="","No","Yes")</f>
        <v>Yes</v>
      </c>
      <c r="G1287" s="267">
        <v>55.16</v>
      </c>
      <c r="H1287" s="267"/>
      <c r="I1287" s="267"/>
      <c r="J1287" s="267"/>
      <c r="K1287" s="267"/>
      <c r="L1287" s="268"/>
      <c r="M1287" s="275"/>
      <c r="N1287" s="267"/>
      <c r="O1287" s="267"/>
      <c r="P1287" s="275"/>
      <c r="Q1287" s="269"/>
      <c r="R1287" s="270"/>
      <c r="S1287" s="270">
        <v>10.805999999999999</v>
      </c>
      <c r="T1287" s="345">
        <v>1.68</v>
      </c>
      <c r="U1287" s="267"/>
      <c r="V1287" s="268"/>
      <c r="W1287" s="267"/>
      <c r="X1287" s="270"/>
      <c r="Y1287" s="274"/>
      <c r="Z1287" s="290"/>
      <c r="AA1287" s="274"/>
      <c r="AB1287" s="275"/>
      <c r="AC1287" s="274"/>
      <c r="AD1287" s="265"/>
      <c r="AE1287" s="274"/>
      <c r="AF1287" s="274"/>
      <c r="AG1287" s="275"/>
      <c r="AH1287" s="274"/>
      <c r="AI1287" s="274"/>
      <c r="AJ1287" s="275"/>
      <c r="AK1287" s="270"/>
      <c r="AL1287" s="274"/>
      <c r="AM1287" s="275"/>
      <c r="AN1287" s="274"/>
      <c r="AO1287" s="275"/>
      <c r="AP1287" s="274"/>
      <c r="AQ1287" s="277">
        <f t="shared" si="186"/>
        <v>6</v>
      </c>
      <c r="AR1287" s="275"/>
      <c r="AS1287" s="275"/>
      <c r="AT1287" s="273"/>
      <c r="AU1287" s="272"/>
      <c r="AV1287" s="267"/>
      <c r="AW1287" s="268"/>
      <c r="AX1287" s="273"/>
      <c r="AY1287" s="273"/>
      <c r="AZ1287" s="275"/>
      <c r="BA1287" s="268"/>
      <c r="BB1287" s="268"/>
      <c r="BC1287" s="268"/>
      <c r="BD1287" s="268"/>
      <c r="BE1287" s="267"/>
      <c r="BF1287" s="275"/>
      <c r="BG1287" s="275"/>
      <c r="BH1287" s="275"/>
      <c r="BI1287" s="275"/>
      <c r="BJ1287" s="278">
        <v>45833</v>
      </c>
      <c r="BK1287" s="279">
        <v>45833</v>
      </c>
      <c r="BL1287" s="431" t="s">
        <v>4676</v>
      </c>
      <c r="BM1287" s="272"/>
      <c r="BN1287" s="422">
        <v>2</v>
      </c>
      <c r="BO1287" s="422">
        <v>3</v>
      </c>
      <c r="BP1287" s="303"/>
      <c r="BQ1287" s="293">
        <v>45829</v>
      </c>
      <c r="BR1287" s="284" t="s">
        <v>4677</v>
      </c>
      <c r="BS1287" s="280" t="str">
        <f>IF(_DBcomps[[#This Row],[Problem]]="","Yes","No")</f>
        <v>Yes</v>
      </c>
      <c r="BT1287" s="1083"/>
      <c r="BU1287" s="273"/>
      <c r="BV1287" s="273">
        <v>1</v>
      </c>
      <c r="BW1287" s="273"/>
      <c r="BX1287" s="273">
        <v>9</v>
      </c>
      <c r="BY1287" s="356" t="s">
        <v>1276</v>
      </c>
      <c r="BZ1287" s="267"/>
      <c r="CA1287" s="279"/>
      <c r="CB1287" s="279"/>
      <c r="CC1287" s="279"/>
      <c r="CD1287" s="1283"/>
      <c r="CE1287" s="245"/>
      <c r="CF1287" s="245"/>
      <c r="CG1287" s="245"/>
    </row>
    <row r="1288" spans="1:85">
      <c r="A1288" s="265" t="s">
        <v>58</v>
      </c>
      <c r="B1288" s="2" t="s">
        <v>3023</v>
      </c>
      <c r="C1288" s="2" t="s">
        <v>158</v>
      </c>
      <c r="D1288" s="265" t="s">
        <v>4700</v>
      </c>
      <c r="E1288" s="265">
        <v>45833</v>
      </c>
      <c r="F1288" s="266" t="str">
        <f>IF(_DBcomps[[#This Row],[Lab RTS]]="","No","Yes")</f>
        <v>Yes</v>
      </c>
      <c r="G1288" s="267">
        <v>54.54</v>
      </c>
      <c r="H1288" s="267"/>
      <c r="I1288" s="267"/>
      <c r="J1288" s="267"/>
      <c r="K1288" s="267"/>
      <c r="L1288" s="268"/>
      <c r="M1288" s="275"/>
      <c r="N1288" s="267"/>
      <c r="O1288" s="267"/>
      <c r="P1288" s="275"/>
      <c r="Q1288" s="269"/>
      <c r="R1288" s="270"/>
      <c r="S1288" s="270">
        <v>10.818</v>
      </c>
      <c r="T1288" s="345">
        <v>1.78</v>
      </c>
      <c r="U1288" s="267"/>
      <c r="V1288" s="268"/>
      <c r="W1288" s="267"/>
      <c r="X1288" s="270"/>
      <c r="Y1288" s="274"/>
      <c r="Z1288" s="290"/>
      <c r="AA1288" s="274"/>
      <c r="AB1288" s="275"/>
      <c r="AC1288" s="274"/>
      <c r="AD1288" s="265"/>
      <c r="AE1288" s="274"/>
      <c r="AF1288" s="274"/>
      <c r="AG1288" s="275"/>
      <c r="AH1288" s="274"/>
      <c r="AI1288" s="274"/>
      <c r="AJ1288" s="275"/>
      <c r="AK1288" s="270"/>
      <c r="AL1288" s="274"/>
      <c r="AM1288" s="275"/>
      <c r="AN1288" s="274"/>
      <c r="AO1288" s="275"/>
      <c r="AP1288" s="274"/>
      <c r="AQ1288" s="277">
        <f t="shared" si="186"/>
        <v>6</v>
      </c>
      <c r="AR1288" s="275"/>
      <c r="AS1288" s="275"/>
      <c r="AT1288" s="273"/>
      <c r="AU1288" s="272"/>
      <c r="AV1288" s="267"/>
      <c r="AW1288" s="268"/>
      <c r="AX1288" s="273"/>
      <c r="AY1288" s="273"/>
      <c r="AZ1288" s="275"/>
      <c r="BA1288" s="268"/>
      <c r="BB1288" s="268"/>
      <c r="BC1288" s="268"/>
      <c r="BD1288" s="268"/>
      <c r="BE1288" s="267"/>
      <c r="BF1288" s="275"/>
      <c r="BG1288" s="275"/>
      <c r="BH1288" s="275"/>
      <c r="BI1288" s="275"/>
      <c r="BJ1288" s="278">
        <v>45833</v>
      </c>
      <c r="BK1288" s="279">
        <v>45833</v>
      </c>
      <c r="BL1288" s="431" t="s">
        <v>4701</v>
      </c>
      <c r="BM1288" s="272"/>
      <c r="BN1288" s="422">
        <v>2</v>
      </c>
      <c r="BO1288" s="422">
        <v>3</v>
      </c>
      <c r="BP1288" s="303"/>
      <c r="BQ1288" s="293">
        <v>45832</v>
      </c>
      <c r="BR1288" s="284" t="s">
        <v>4702</v>
      </c>
      <c r="BS1288" s="280" t="str">
        <f>IF(_DBcomps[[#This Row],[Problem]]="","Yes","No")</f>
        <v>Yes</v>
      </c>
      <c r="BT1288" s="1083"/>
      <c r="BU1288" s="273"/>
      <c r="BV1288" s="273">
        <v>1</v>
      </c>
      <c r="BW1288" s="273"/>
      <c r="BX1288" s="273">
        <v>9</v>
      </c>
      <c r="BY1288" s="356" t="s">
        <v>1276</v>
      </c>
      <c r="BZ1288" s="267"/>
      <c r="CA1288" s="279"/>
      <c r="CB1288" s="279"/>
      <c r="CC1288" s="279"/>
      <c r="CD1288" s="1283"/>
      <c r="CE1288" s="245"/>
      <c r="CF1288" s="245"/>
      <c r="CG1288" s="245"/>
    </row>
    <row r="1289" spans="1:85">
      <c r="A1289" s="265" t="s">
        <v>58</v>
      </c>
      <c r="B1289" s="2" t="s">
        <v>3336</v>
      </c>
      <c r="C1289" s="2" t="s">
        <v>158</v>
      </c>
      <c r="D1289" s="265" t="s">
        <v>4740</v>
      </c>
      <c r="E1289" s="265">
        <v>45834</v>
      </c>
      <c r="F1289" s="266" t="str">
        <f>IF(_DBcomps[[#This Row],[Lab RTS]]="","No","Yes")</f>
        <v>Yes</v>
      </c>
      <c r="G1289" s="267">
        <v>55.51</v>
      </c>
      <c r="H1289" s="267"/>
      <c r="I1289" s="267"/>
      <c r="J1289" s="267"/>
      <c r="K1289" s="267"/>
      <c r="L1289" s="268"/>
      <c r="M1289" s="275"/>
      <c r="N1289" s="267"/>
      <c r="O1289" s="267"/>
      <c r="P1289" s="275"/>
      <c r="Q1289" s="269"/>
      <c r="R1289" s="270"/>
      <c r="S1289" s="270">
        <v>10.86</v>
      </c>
      <c r="T1289" s="345">
        <v>1.7</v>
      </c>
      <c r="U1289" s="267"/>
      <c r="V1289" s="268"/>
      <c r="W1289" s="267"/>
      <c r="X1289" s="270"/>
      <c r="Y1289" s="274"/>
      <c r="Z1289" s="290"/>
      <c r="AA1289" s="274"/>
      <c r="AB1289" s="275"/>
      <c r="AC1289" s="274"/>
      <c r="AD1289" s="265"/>
      <c r="AE1289" s="274"/>
      <c r="AF1289" s="274"/>
      <c r="AG1289" s="275"/>
      <c r="AH1289" s="274"/>
      <c r="AI1289" s="274"/>
      <c r="AJ1289" s="275"/>
      <c r="AK1289" s="270"/>
      <c r="AL1289" s="274"/>
      <c r="AM1289" s="275"/>
      <c r="AN1289" s="274"/>
      <c r="AO1289" s="275"/>
      <c r="AP1289" s="274"/>
      <c r="AQ1289" s="277">
        <f t="shared" si="186"/>
        <v>6</v>
      </c>
      <c r="AR1289" s="275"/>
      <c r="AS1289" s="275"/>
      <c r="AT1289" s="273"/>
      <c r="AU1289" s="272"/>
      <c r="AV1289" s="267"/>
      <c r="AW1289" s="268"/>
      <c r="AX1289" s="273"/>
      <c r="AY1289" s="273"/>
      <c r="AZ1289" s="275"/>
      <c r="BA1289" s="268"/>
      <c r="BB1289" s="268"/>
      <c r="BC1289" s="268"/>
      <c r="BD1289" s="268"/>
      <c r="BE1289" s="267"/>
      <c r="BF1289" s="275"/>
      <c r="BG1289" s="275"/>
      <c r="BH1289" s="275"/>
      <c r="BI1289" s="275"/>
      <c r="BJ1289" s="278">
        <v>45835</v>
      </c>
      <c r="BK1289" s="279">
        <v>45835</v>
      </c>
      <c r="BL1289" s="431" t="s">
        <v>4741</v>
      </c>
      <c r="BM1289" s="272"/>
      <c r="BN1289" s="422">
        <v>2</v>
      </c>
      <c r="BO1289" s="422">
        <v>3</v>
      </c>
      <c r="BP1289" s="303"/>
      <c r="BQ1289" s="293">
        <v>45831</v>
      </c>
      <c r="BR1289" s="284" t="s">
        <v>4742</v>
      </c>
      <c r="BS1289" s="280" t="str">
        <f>IF(_DBcomps[[#This Row],[Problem]]="","Yes","No")</f>
        <v>Yes</v>
      </c>
      <c r="BT1289" s="1083"/>
      <c r="BU1289" s="273"/>
      <c r="BV1289" s="273">
        <v>1</v>
      </c>
      <c r="BW1289" s="273"/>
      <c r="BX1289" s="273">
        <v>9</v>
      </c>
      <c r="BY1289" s="356" t="s">
        <v>1276</v>
      </c>
      <c r="BZ1289" s="267"/>
      <c r="CA1289" s="279"/>
      <c r="CB1289" s="279"/>
      <c r="CC1289" s="279"/>
      <c r="CD1289" s="1283"/>
      <c r="CE1289" s="245"/>
      <c r="CF1289" s="245"/>
      <c r="CG1289" s="245"/>
    </row>
    <row r="1290" spans="1:85">
      <c r="A1290" s="265" t="s">
        <v>58</v>
      </c>
      <c r="B1290" s="2" t="s">
        <v>3336</v>
      </c>
      <c r="C1290" s="2" t="s">
        <v>158</v>
      </c>
      <c r="D1290" s="265" t="s">
        <v>4836</v>
      </c>
      <c r="E1290" s="265">
        <v>45839</v>
      </c>
      <c r="F1290" s="266" t="str">
        <f>IF(_DBcomps[[#This Row],[Lab RTS]]="","No","Yes")</f>
        <v>Yes</v>
      </c>
      <c r="G1290" s="267">
        <v>55.85</v>
      </c>
      <c r="H1290" s="267"/>
      <c r="I1290" s="267"/>
      <c r="J1290" s="267"/>
      <c r="K1290" s="267"/>
      <c r="L1290" s="268"/>
      <c r="M1290" s="275"/>
      <c r="N1290" s="267"/>
      <c r="O1290" s="267"/>
      <c r="P1290" s="275"/>
      <c r="Q1290" s="269"/>
      <c r="R1290" s="270"/>
      <c r="S1290" s="270">
        <v>10.849</v>
      </c>
      <c r="T1290" s="345">
        <v>1.73</v>
      </c>
      <c r="U1290" s="267"/>
      <c r="V1290" s="268"/>
      <c r="W1290" s="267"/>
      <c r="X1290" s="270"/>
      <c r="Y1290" s="274"/>
      <c r="Z1290" s="290"/>
      <c r="AA1290" s="274"/>
      <c r="AB1290" s="275"/>
      <c r="AC1290" s="274"/>
      <c r="AD1290" s="265"/>
      <c r="AE1290" s="274"/>
      <c r="AF1290" s="274"/>
      <c r="AG1290" s="275"/>
      <c r="AH1290" s="274"/>
      <c r="AI1290" s="274"/>
      <c r="AJ1290" s="275"/>
      <c r="AK1290" s="270"/>
      <c r="AL1290" s="274"/>
      <c r="AM1290" s="275"/>
      <c r="AN1290" s="274"/>
      <c r="AO1290" s="275"/>
      <c r="AP1290" s="274"/>
      <c r="AQ1290" s="277">
        <f t="shared" si="186"/>
        <v>7</v>
      </c>
      <c r="AR1290" s="275"/>
      <c r="AS1290" s="275"/>
      <c r="AT1290" s="273"/>
      <c r="AU1290" s="272"/>
      <c r="AV1290" s="267"/>
      <c r="AW1290" s="268"/>
      <c r="AX1290" s="273"/>
      <c r="AY1290" s="273"/>
      <c r="AZ1290" s="275"/>
      <c r="BA1290" s="268"/>
      <c r="BB1290" s="268"/>
      <c r="BC1290" s="268"/>
      <c r="BD1290" s="268"/>
      <c r="BE1290" s="267"/>
      <c r="BF1290" s="275"/>
      <c r="BG1290" s="275"/>
      <c r="BH1290" s="275"/>
      <c r="BI1290" s="275"/>
      <c r="BJ1290" s="278">
        <v>45840</v>
      </c>
      <c r="BK1290" s="279">
        <v>45840</v>
      </c>
      <c r="BL1290" s="431" t="s">
        <v>4838</v>
      </c>
      <c r="BM1290" s="272"/>
      <c r="BN1290" s="422">
        <v>2</v>
      </c>
      <c r="BO1290" s="422">
        <v>3</v>
      </c>
      <c r="BP1290" s="303"/>
      <c r="BQ1290" s="293">
        <v>45833</v>
      </c>
      <c r="BR1290" s="284" t="s">
        <v>3755</v>
      </c>
      <c r="BS1290" s="280" t="str">
        <f>IF(_DBcomps[[#This Row],[Problem]]="","Yes","No")</f>
        <v>Yes</v>
      </c>
      <c r="BT1290" s="1083"/>
      <c r="BU1290" s="273"/>
      <c r="BV1290" s="273">
        <v>1</v>
      </c>
      <c r="BW1290" s="273"/>
      <c r="BX1290" s="273">
        <v>9</v>
      </c>
      <c r="BY1290" s="356" t="s">
        <v>1276</v>
      </c>
      <c r="BZ1290" s="267"/>
      <c r="CA1290" s="279"/>
      <c r="CB1290" s="279"/>
      <c r="CC1290" s="279"/>
      <c r="CD1290" s="1283"/>
      <c r="CE1290" s="245"/>
      <c r="CF1290" s="245"/>
      <c r="CG1290" s="245"/>
    </row>
    <row r="1291" spans="1:85">
      <c r="A1291" s="265" t="s">
        <v>58</v>
      </c>
      <c r="B1291" s="2" t="s">
        <v>3141</v>
      </c>
      <c r="C1291" s="2" t="s">
        <v>158</v>
      </c>
      <c r="D1291" s="265" t="s">
        <v>4837</v>
      </c>
      <c r="E1291" s="265">
        <v>45839</v>
      </c>
      <c r="F1291" s="266" t="str">
        <f>IF(_DBcomps[[#This Row],[Lab RTS]]="","No","Yes")</f>
        <v>Yes</v>
      </c>
      <c r="G1291" s="267">
        <v>55.66</v>
      </c>
      <c r="H1291" s="267"/>
      <c r="I1291" s="267"/>
      <c r="J1291" s="267"/>
      <c r="K1291" s="267"/>
      <c r="L1291" s="268"/>
      <c r="M1291" s="275"/>
      <c r="N1291" s="267"/>
      <c r="O1291" s="267"/>
      <c r="P1291" s="275"/>
      <c r="Q1291" s="269"/>
      <c r="R1291" s="270"/>
      <c r="S1291" s="270">
        <v>10.909000000000001</v>
      </c>
      <c r="T1291" s="345">
        <v>1.69</v>
      </c>
      <c r="U1291" s="267"/>
      <c r="V1291" s="268"/>
      <c r="W1291" s="267"/>
      <c r="X1291" s="270"/>
      <c r="Y1291" s="274"/>
      <c r="Z1291" s="290"/>
      <c r="AA1291" s="274"/>
      <c r="AB1291" s="275"/>
      <c r="AC1291" s="274"/>
      <c r="AD1291" s="265"/>
      <c r="AE1291" s="274"/>
      <c r="AF1291" s="274"/>
      <c r="AG1291" s="275"/>
      <c r="AH1291" s="274"/>
      <c r="AI1291" s="274"/>
      <c r="AJ1291" s="275"/>
      <c r="AK1291" s="270"/>
      <c r="AL1291" s="274"/>
      <c r="AM1291" s="275"/>
      <c r="AN1291" s="274"/>
      <c r="AO1291" s="275"/>
      <c r="AP1291" s="274"/>
      <c r="AQ1291" s="277">
        <f t="shared" si="186"/>
        <v>7</v>
      </c>
      <c r="AR1291" s="275"/>
      <c r="AS1291" s="275"/>
      <c r="AT1291" s="273"/>
      <c r="AU1291" s="272"/>
      <c r="AV1291" s="267"/>
      <c r="AW1291" s="268"/>
      <c r="AX1291" s="273"/>
      <c r="AY1291" s="273"/>
      <c r="AZ1291" s="275"/>
      <c r="BA1291" s="268"/>
      <c r="BB1291" s="268"/>
      <c r="BC1291" s="268"/>
      <c r="BD1291" s="268"/>
      <c r="BE1291" s="267"/>
      <c r="BF1291" s="275"/>
      <c r="BG1291" s="275"/>
      <c r="BH1291" s="275"/>
      <c r="BI1291" s="275"/>
      <c r="BJ1291" s="278">
        <v>45840</v>
      </c>
      <c r="BK1291" s="279">
        <v>45840</v>
      </c>
      <c r="BL1291" s="431" t="s">
        <v>4839</v>
      </c>
      <c r="BM1291" s="272"/>
      <c r="BN1291" s="422">
        <v>2</v>
      </c>
      <c r="BO1291" s="422">
        <v>3</v>
      </c>
      <c r="BP1291" s="303"/>
      <c r="BQ1291" s="293">
        <v>45835</v>
      </c>
      <c r="BR1291" s="284" t="s">
        <v>2017</v>
      </c>
      <c r="BS1291" s="280" t="str">
        <f>IF(_DBcomps[[#This Row],[Problem]]="","Yes","No")</f>
        <v>Yes</v>
      </c>
      <c r="BT1291" s="1083"/>
      <c r="BU1291" s="273"/>
      <c r="BV1291" s="273">
        <v>1</v>
      </c>
      <c r="BW1291" s="273"/>
      <c r="BX1291" s="273">
        <v>9</v>
      </c>
      <c r="BY1291" s="356" t="s">
        <v>1276</v>
      </c>
      <c r="BZ1291" s="267"/>
      <c r="CA1291" s="279"/>
      <c r="CB1291" s="279"/>
      <c r="CC1291" s="279"/>
      <c r="CD1291" s="1283"/>
      <c r="CE1291" s="245"/>
      <c r="CF1291" s="245"/>
      <c r="CG1291" s="245"/>
    </row>
    <row r="1292" spans="1:85">
      <c r="A1292" s="265" t="s">
        <v>58</v>
      </c>
      <c r="B1292" s="2" t="s">
        <v>3141</v>
      </c>
      <c r="C1292" s="2" t="s">
        <v>158</v>
      </c>
      <c r="D1292" s="265" t="s">
        <v>4866</v>
      </c>
      <c r="E1292" s="265">
        <v>45840</v>
      </c>
      <c r="F1292" s="266" t="str">
        <f>IF(_DBcomps[[#This Row],[Lab RTS]]="","No","Yes")</f>
        <v>Yes</v>
      </c>
      <c r="G1292" s="267">
        <v>55.96</v>
      </c>
      <c r="H1292" s="267"/>
      <c r="I1292" s="267"/>
      <c r="J1292" s="267"/>
      <c r="K1292" s="267"/>
      <c r="L1292" s="268"/>
      <c r="M1292" s="275"/>
      <c r="N1292" s="267"/>
      <c r="O1292" s="267"/>
      <c r="P1292" s="275"/>
      <c r="Q1292" s="269"/>
      <c r="R1292" s="270"/>
      <c r="S1292" s="270">
        <v>10.884</v>
      </c>
      <c r="T1292" s="345">
        <v>1.76</v>
      </c>
      <c r="U1292" s="267"/>
      <c r="V1292" s="268"/>
      <c r="W1292" s="267"/>
      <c r="X1292" s="270"/>
      <c r="Y1292" s="274"/>
      <c r="Z1292" s="290"/>
      <c r="AA1292" s="274"/>
      <c r="AB1292" s="275"/>
      <c r="AC1292" s="274"/>
      <c r="AD1292" s="265"/>
      <c r="AE1292" s="274"/>
      <c r="AF1292" s="274"/>
      <c r="AG1292" s="275"/>
      <c r="AH1292" s="274"/>
      <c r="AI1292" s="274"/>
      <c r="AJ1292" s="275"/>
      <c r="AK1292" s="270"/>
      <c r="AL1292" s="274"/>
      <c r="AM1292" s="275"/>
      <c r="AN1292" s="274"/>
      <c r="AO1292" s="275"/>
      <c r="AP1292" s="274"/>
      <c r="AQ1292" s="277">
        <f t="shared" ref="AQ1292:AQ1297" si="187">MONTH(E1292)</f>
        <v>7</v>
      </c>
      <c r="AR1292" s="275"/>
      <c r="AS1292" s="275"/>
      <c r="AT1292" s="273"/>
      <c r="AU1292" s="272"/>
      <c r="AV1292" s="267"/>
      <c r="AW1292" s="268"/>
      <c r="AX1292" s="273"/>
      <c r="AY1292" s="273"/>
      <c r="AZ1292" s="275"/>
      <c r="BA1292" s="268"/>
      <c r="BB1292" s="268"/>
      <c r="BC1292" s="268"/>
      <c r="BD1292" s="268"/>
      <c r="BE1292" s="267"/>
      <c r="BF1292" s="275"/>
      <c r="BG1292" s="275"/>
      <c r="BH1292" s="275"/>
      <c r="BI1292" s="275"/>
      <c r="BJ1292" s="278">
        <v>45841</v>
      </c>
      <c r="BK1292" s="279">
        <v>45841</v>
      </c>
      <c r="BL1292" s="431" t="s">
        <v>4867</v>
      </c>
      <c r="BM1292" s="272"/>
      <c r="BN1292" s="422">
        <v>2</v>
      </c>
      <c r="BO1292" s="422">
        <v>3</v>
      </c>
      <c r="BP1292" s="303"/>
      <c r="BQ1292" s="293">
        <v>45838</v>
      </c>
      <c r="BR1292" s="284" t="s">
        <v>2482</v>
      </c>
      <c r="BS1292" s="280" t="str">
        <f>IF(_DBcomps[[#This Row],[Problem]]="","Yes","No")</f>
        <v>Yes</v>
      </c>
      <c r="BT1292" s="1083"/>
      <c r="BU1292" s="273"/>
      <c r="BV1292" s="273">
        <v>1</v>
      </c>
      <c r="BW1292" s="273"/>
      <c r="BX1292" s="273">
        <v>9</v>
      </c>
      <c r="BY1292" s="356" t="s">
        <v>1276</v>
      </c>
      <c r="BZ1292" s="267"/>
      <c r="CA1292" s="279"/>
      <c r="CB1292" s="279"/>
      <c r="CC1292" s="279"/>
      <c r="CD1292" s="1283"/>
      <c r="CE1292" s="245"/>
      <c r="CF1292" s="245"/>
      <c r="CG1292" s="245"/>
    </row>
    <row r="1293" spans="1:85">
      <c r="A1293" s="265" t="s">
        <v>58</v>
      </c>
      <c r="B1293" s="2" t="s">
        <v>3141</v>
      </c>
      <c r="C1293" s="2" t="s">
        <v>158</v>
      </c>
      <c r="D1293" s="265" t="s">
        <v>4894</v>
      </c>
      <c r="E1293" s="265">
        <v>45841</v>
      </c>
      <c r="F1293" s="266" t="str">
        <f>IF(_DBcomps[[#This Row],[Lab RTS]]="","No","Yes")</f>
        <v>Yes</v>
      </c>
      <c r="G1293" s="267">
        <v>55.21</v>
      </c>
      <c r="H1293" s="267"/>
      <c r="I1293" s="267"/>
      <c r="J1293" s="267"/>
      <c r="K1293" s="267"/>
      <c r="L1293" s="268"/>
      <c r="M1293" s="275"/>
      <c r="N1293" s="267"/>
      <c r="O1293" s="267"/>
      <c r="P1293" s="275"/>
      <c r="Q1293" s="269"/>
      <c r="R1293" s="270"/>
      <c r="S1293" s="270">
        <v>10.839</v>
      </c>
      <c r="T1293" s="345">
        <v>1.78</v>
      </c>
      <c r="U1293" s="267"/>
      <c r="V1293" s="268"/>
      <c r="W1293" s="267"/>
      <c r="X1293" s="270"/>
      <c r="Y1293" s="274"/>
      <c r="Z1293" s="290"/>
      <c r="AA1293" s="274"/>
      <c r="AB1293" s="275"/>
      <c r="AC1293" s="274"/>
      <c r="AD1293" s="265"/>
      <c r="AE1293" s="274"/>
      <c r="AF1293" s="274"/>
      <c r="AG1293" s="275"/>
      <c r="AH1293" s="274"/>
      <c r="AI1293" s="274"/>
      <c r="AJ1293" s="275"/>
      <c r="AK1293" s="270"/>
      <c r="AL1293" s="274"/>
      <c r="AM1293" s="275"/>
      <c r="AN1293" s="274"/>
      <c r="AO1293" s="275"/>
      <c r="AP1293" s="274"/>
      <c r="AQ1293" s="277">
        <f t="shared" si="187"/>
        <v>7</v>
      </c>
      <c r="AR1293" s="275"/>
      <c r="AS1293" s="275"/>
      <c r="AT1293" s="273"/>
      <c r="AU1293" s="272"/>
      <c r="AV1293" s="267"/>
      <c r="AW1293" s="268"/>
      <c r="AX1293" s="273"/>
      <c r="AY1293" s="273"/>
      <c r="AZ1293" s="275"/>
      <c r="BA1293" s="268"/>
      <c r="BB1293" s="268"/>
      <c r="BC1293" s="268"/>
      <c r="BD1293" s="268"/>
      <c r="BE1293" s="267"/>
      <c r="BF1293" s="275"/>
      <c r="BG1293" s="275"/>
      <c r="BH1293" s="275"/>
      <c r="BI1293" s="275"/>
      <c r="BJ1293" s="278">
        <v>45845</v>
      </c>
      <c r="BK1293" s="279">
        <v>45845</v>
      </c>
      <c r="BL1293" s="431" t="s">
        <v>4895</v>
      </c>
      <c r="BM1293" s="272"/>
      <c r="BN1293" s="422">
        <v>2</v>
      </c>
      <c r="BO1293" s="422">
        <v>3</v>
      </c>
      <c r="BP1293" s="303"/>
      <c r="BQ1293" s="293">
        <v>45840</v>
      </c>
      <c r="BR1293" s="284" t="s">
        <v>4896</v>
      </c>
      <c r="BS1293" s="280" t="str">
        <f>IF(_DBcomps[[#This Row],[Problem]]="","Yes","No")</f>
        <v>Yes</v>
      </c>
      <c r="BT1293" s="1083"/>
      <c r="BU1293" s="273"/>
      <c r="BV1293" s="273">
        <v>1</v>
      </c>
      <c r="BW1293" s="273"/>
      <c r="BX1293" s="273">
        <v>9</v>
      </c>
      <c r="BY1293" s="356" t="s">
        <v>1276</v>
      </c>
      <c r="BZ1293" s="267"/>
      <c r="CA1293" s="279"/>
      <c r="CB1293" s="279"/>
      <c r="CC1293" s="279"/>
      <c r="CD1293" s="1283"/>
      <c r="CE1293" s="245"/>
      <c r="CF1293" s="245"/>
      <c r="CG1293" s="245"/>
    </row>
    <row r="1294" spans="1:85">
      <c r="A1294" s="265" t="s">
        <v>58</v>
      </c>
      <c r="B1294" s="2" t="s">
        <v>3141</v>
      </c>
      <c r="C1294" s="2" t="s">
        <v>158</v>
      </c>
      <c r="D1294" s="265" t="s">
        <v>4947</v>
      </c>
      <c r="E1294" s="265">
        <v>45845</v>
      </c>
      <c r="F1294" s="266" t="str">
        <f>IF(_DBcomps[[#This Row],[Lab RTS]]="","No","Yes")</f>
        <v>Yes</v>
      </c>
      <c r="G1294" s="267">
        <v>55.66</v>
      </c>
      <c r="H1294" s="267"/>
      <c r="I1294" s="267"/>
      <c r="J1294" s="267"/>
      <c r="K1294" s="267"/>
      <c r="L1294" s="268"/>
      <c r="M1294" s="275"/>
      <c r="N1294" s="267"/>
      <c r="O1294" s="267"/>
      <c r="P1294" s="275"/>
      <c r="Q1294" s="269"/>
      <c r="R1294" s="270"/>
      <c r="S1294" s="270">
        <v>10.872</v>
      </c>
      <c r="T1294" s="345">
        <v>1.69</v>
      </c>
      <c r="U1294" s="267"/>
      <c r="V1294" s="268"/>
      <c r="W1294" s="267"/>
      <c r="X1294" s="270"/>
      <c r="Y1294" s="274"/>
      <c r="Z1294" s="290"/>
      <c r="AA1294" s="274"/>
      <c r="AB1294" s="275"/>
      <c r="AC1294" s="274"/>
      <c r="AD1294" s="265"/>
      <c r="AE1294" s="274"/>
      <c r="AF1294" s="274"/>
      <c r="AG1294" s="275"/>
      <c r="AH1294" s="274"/>
      <c r="AI1294" s="274"/>
      <c r="AJ1294" s="275"/>
      <c r="AK1294" s="270"/>
      <c r="AL1294" s="274"/>
      <c r="AM1294" s="275"/>
      <c r="AN1294" s="274"/>
      <c r="AO1294" s="275"/>
      <c r="AP1294" s="274"/>
      <c r="AQ1294" s="277">
        <f t="shared" si="187"/>
        <v>7</v>
      </c>
      <c r="AR1294" s="275"/>
      <c r="AS1294" s="275"/>
      <c r="AT1294" s="273"/>
      <c r="AU1294" s="272"/>
      <c r="AV1294" s="267"/>
      <c r="AW1294" s="268"/>
      <c r="AX1294" s="273"/>
      <c r="AY1294" s="273"/>
      <c r="AZ1294" s="275"/>
      <c r="BA1294" s="268"/>
      <c r="BB1294" s="268"/>
      <c r="BC1294" s="268"/>
      <c r="BD1294" s="268"/>
      <c r="BE1294" s="267"/>
      <c r="BF1294" s="275"/>
      <c r="BG1294" s="275"/>
      <c r="BH1294" s="275"/>
      <c r="BI1294" s="275"/>
      <c r="BJ1294" s="278">
        <v>45849</v>
      </c>
      <c r="BK1294" s="279">
        <v>45849</v>
      </c>
      <c r="BL1294" s="431" t="s">
        <v>4949</v>
      </c>
      <c r="BM1294" s="272"/>
      <c r="BN1294" s="422">
        <v>2</v>
      </c>
      <c r="BO1294" s="422">
        <v>3</v>
      </c>
      <c r="BP1294" s="303"/>
      <c r="BQ1294" s="293">
        <v>45840</v>
      </c>
      <c r="BR1294" s="284" t="s">
        <v>4950</v>
      </c>
      <c r="BS1294" s="280" t="str">
        <f>IF(_DBcomps[[#This Row],[Problem]]="","Yes","No")</f>
        <v>Yes</v>
      </c>
      <c r="BT1294" s="1083"/>
      <c r="BU1294" s="273"/>
      <c r="BV1294" s="273">
        <v>1</v>
      </c>
      <c r="BW1294" s="273"/>
      <c r="BX1294" s="273">
        <v>9</v>
      </c>
      <c r="BY1294" s="356" t="s">
        <v>1276</v>
      </c>
      <c r="BZ1294" s="267"/>
      <c r="CA1294" s="279"/>
      <c r="CB1294" s="279"/>
      <c r="CC1294" s="279"/>
      <c r="CD1294" s="1283"/>
      <c r="CE1294" s="245"/>
      <c r="CF1294" s="245"/>
      <c r="CG1294" s="245"/>
    </row>
    <row r="1295" spans="1:85">
      <c r="A1295" s="265" t="s">
        <v>58</v>
      </c>
      <c r="B1295" s="2" t="s">
        <v>3141</v>
      </c>
      <c r="C1295" s="2" t="s">
        <v>158</v>
      </c>
      <c r="D1295" s="265" t="s">
        <v>4948</v>
      </c>
      <c r="E1295" s="265">
        <v>45846</v>
      </c>
      <c r="F1295" s="266" t="str">
        <f>IF(_DBcomps[[#This Row],[Lab RTS]]="","No","Yes")</f>
        <v>Yes</v>
      </c>
      <c r="G1295" s="267">
        <v>56.21</v>
      </c>
      <c r="H1295" s="267"/>
      <c r="I1295" s="267"/>
      <c r="J1295" s="267"/>
      <c r="K1295" s="267"/>
      <c r="L1295" s="268"/>
      <c r="M1295" s="275"/>
      <c r="N1295" s="267"/>
      <c r="O1295" s="267"/>
      <c r="P1295" s="275"/>
      <c r="Q1295" s="269"/>
      <c r="R1295" s="270"/>
      <c r="S1295" s="270">
        <v>10.893000000000001</v>
      </c>
      <c r="T1295" s="345">
        <v>1.78</v>
      </c>
      <c r="U1295" s="267"/>
      <c r="V1295" s="268"/>
      <c r="W1295" s="267"/>
      <c r="X1295" s="270"/>
      <c r="Y1295" s="274"/>
      <c r="Z1295" s="290"/>
      <c r="AA1295" s="274"/>
      <c r="AB1295" s="275"/>
      <c r="AC1295" s="274"/>
      <c r="AD1295" s="265"/>
      <c r="AE1295" s="274"/>
      <c r="AF1295" s="274"/>
      <c r="AG1295" s="275"/>
      <c r="AH1295" s="274"/>
      <c r="AI1295" s="274"/>
      <c r="AJ1295" s="275"/>
      <c r="AK1295" s="270"/>
      <c r="AL1295" s="274"/>
      <c r="AM1295" s="275"/>
      <c r="AN1295" s="274"/>
      <c r="AO1295" s="275"/>
      <c r="AP1295" s="274"/>
      <c r="AQ1295" s="277">
        <f t="shared" si="187"/>
        <v>7</v>
      </c>
      <c r="AR1295" s="275"/>
      <c r="AS1295" s="275"/>
      <c r="AT1295" s="273"/>
      <c r="AU1295" s="272"/>
      <c r="AV1295" s="267"/>
      <c r="AW1295" s="268"/>
      <c r="AX1295" s="273"/>
      <c r="AY1295" s="273"/>
      <c r="AZ1295" s="275"/>
      <c r="BA1295" s="268"/>
      <c r="BB1295" s="268"/>
      <c r="BC1295" s="268"/>
      <c r="BD1295" s="268"/>
      <c r="BE1295" s="267"/>
      <c r="BF1295" s="275"/>
      <c r="BG1295" s="275"/>
      <c r="BH1295" s="275"/>
      <c r="BI1295" s="275"/>
      <c r="BJ1295" s="278">
        <v>45849</v>
      </c>
      <c r="BK1295" s="279">
        <v>45849</v>
      </c>
      <c r="BL1295" s="431" t="s">
        <v>4951</v>
      </c>
      <c r="BM1295" s="272"/>
      <c r="BN1295" s="422">
        <v>2</v>
      </c>
      <c r="BO1295" s="422">
        <v>3</v>
      </c>
      <c r="BP1295" s="303"/>
      <c r="BQ1295" s="293">
        <v>45845</v>
      </c>
      <c r="BR1295" s="284" t="s">
        <v>4952</v>
      </c>
      <c r="BS1295" s="280" t="str">
        <f>IF(_DBcomps[[#This Row],[Problem]]="","Yes","No")</f>
        <v>Yes</v>
      </c>
      <c r="BT1295" s="1083"/>
      <c r="BU1295" s="273"/>
      <c r="BV1295" s="273">
        <v>1</v>
      </c>
      <c r="BW1295" s="273"/>
      <c r="BX1295" s="273">
        <v>9</v>
      </c>
      <c r="BY1295" s="356" t="s">
        <v>1276</v>
      </c>
      <c r="BZ1295" s="267"/>
      <c r="CA1295" s="279"/>
      <c r="CB1295" s="279"/>
      <c r="CC1295" s="279"/>
      <c r="CD1295" s="1283"/>
      <c r="CE1295" s="245"/>
      <c r="CF1295" s="245"/>
      <c r="CG1295" s="245"/>
    </row>
    <row r="1296" spans="1:85">
      <c r="A1296" s="265" t="s">
        <v>58</v>
      </c>
      <c r="B1296" s="2" t="s">
        <v>3336</v>
      </c>
      <c r="C1296" s="2" t="s">
        <v>158</v>
      </c>
      <c r="D1296" s="265" t="s">
        <v>4953</v>
      </c>
      <c r="E1296" s="265">
        <v>45846</v>
      </c>
      <c r="F1296" s="266" t="str">
        <f>IF(_DBcomps[[#This Row],[Lab RTS]]="","No","Yes")</f>
        <v>Yes</v>
      </c>
      <c r="G1296" s="267">
        <v>56.21</v>
      </c>
      <c r="H1296" s="267"/>
      <c r="I1296" s="267"/>
      <c r="J1296" s="267"/>
      <c r="K1296" s="267"/>
      <c r="L1296" s="268"/>
      <c r="M1296" s="275"/>
      <c r="N1296" s="267"/>
      <c r="O1296" s="267"/>
      <c r="P1296" s="275"/>
      <c r="Q1296" s="269"/>
      <c r="R1296" s="270"/>
      <c r="S1296" s="270">
        <v>10.893000000000001</v>
      </c>
      <c r="T1296" s="345">
        <v>1.78</v>
      </c>
      <c r="U1296" s="267"/>
      <c r="V1296" s="268"/>
      <c r="W1296" s="267"/>
      <c r="X1296" s="270"/>
      <c r="Y1296" s="274"/>
      <c r="Z1296" s="290"/>
      <c r="AA1296" s="274"/>
      <c r="AB1296" s="275"/>
      <c r="AC1296" s="274"/>
      <c r="AD1296" s="265"/>
      <c r="AE1296" s="274"/>
      <c r="AF1296" s="274"/>
      <c r="AG1296" s="275"/>
      <c r="AH1296" s="274"/>
      <c r="AI1296" s="274"/>
      <c r="AJ1296" s="275"/>
      <c r="AK1296" s="270"/>
      <c r="AL1296" s="274"/>
      <c r="AM1296" s="275"/>
      <c r="AN1296" s="274"/>
      <c r="AO1296" s="275"/>
      <c r="AP1296" s="274"/>
      <c r="AQ1296" s="277">
        <f t="shared" si="187"/>
        <v>7</v>
      </c>
      <c r="AR1296" s="275"/>
      <c r="AS1296" s="275"/>
      <c r="AT1296" s="273"/>
      <c r="AU1296" s="272"/>
      <c r="AV1296" s="267"/>
      <c r="AW1296" s="268"/>
      <c r="AX1296" s="273"/>
      <c r="AY1296" s="273"/>
      <c r="AZ1296" s="275"/>
      <c r="BA1296" s="268"/>
      <c r="BB1296" s="268"/>
      <c r="BC1296" s="268"/>
      <c r="BD1296" s="268"/>
      <c r="BE1296" s="267"/>
      <c r="BF1296" s="275"/>
      <c r="BG1296" s="275"/>
      <c r="BH1296" s="275"/>
      <c r="BI1296" s="275"/>
      <c r="BJ1296" s="278">
        <v>45849</v>
      </c>
      <c r="BK1296" s="279">
        <v>45849</v>
      </c>
      <c r="BL1296" s="431" t="s">
        <v>4951</v>
      </c>
      <c r="BM1296" s="272"/>
      <c r="BN1296" s="422">
        <v>2</v>
      </c>
      <c r="BO1296" s="422">
        <v>3</v>
      </c>
      <c r="BP1296" s="303"/>
      <c r="BQ1296" s="293">
        <v>45845</v>
      </c>
      <c r="BR1296" s="284" t="s">
        <v>4952</v>
      </c>
      <c r="BS1296" s="280" t="str">
        <f>IF(_DBcomps[[#This Row],[Problem]]="","Yes","No")</f>
        <v>Yes</v>
      </c>
      <c r="BT1296" s="1083"/>
      <c r="BU1296" s="273"/>
      <c r="BV1296" s="273">
        <v>0</v>
      </c>
      <c r="BW1296" s="273"/>
      <c r="BX1296" s="273">
        <v>9</v>
      </c>
      <c r="BY1296" s="356" t="s">
        <v>1276</v>
      </c>
      <c r="BZ1296" s="267"/>
      <c r="CA1296" s="279"/>
      <c r="CB1296" s="279"/>
      <c r="CC1296" s="279"/>
      <c r="CD1296" s="1283"/>
      <c r="CE1296" s="245"/>
      <c r="CF1296" s="245"/>
      <c r="CG1296" s="245"/>
    </row>
    <row r="1297" spans="1:85">
      <c r="A1297" s="265" t="s">
        <v>58</v>
      </c>
      <c r="B1297" s="2" t="s">
        <v>3336</v>
      </c>
      <c r="C1297" s="2" t="s">
        <v>158</v>
      </c>
      <c r="D1297" s="265" t="s">
        <v>4954</v>
      </c>
      <c r="E1297" s="265">
        <v>45847</v>
      </c>
      <c r="F1297" s="266" t="str">
        <f>IF(_DBcomps[[#This Row],[Lab RTS]]="","No","Yes")</f>
        <v>Yes</v>
      </c>
      <c r="G1297" s="267">
        <v>56.14</v>
      </c>
      <c r="H1297" s="267"/>
      <c r="I1297" s="267"/>
      <c r="J1297" s="267"/>
      <c r="K1297" s="267"/>
      <c r="L1297" s="268"/>
      <c r="M1297" s="275"/>
      <c r="N1297" s="267"/>
      <c r="O1297" s="267"/>
      <c r="P1297" s="275"/>
      <c r="Q1297" s="269"/>
      <c r="R1297" s="270"/>
      <c r="S1297" s="270">
        <v>10.827999999999999</v>
      </c>
      <c r="T1297" s="345">
        <v>1.74</v>
      </c>
      <c r="U1297" s="267"/>
      <c r="V1297" s="268"/>
      <c r="W1297" s="267"/>
      <c r="X1297" s="270"/>
      <c r="Y1297" s="274"/>
      <c r="Z1297" s="290"/>
      <c r="AA1297" s="274"/>
      <c r="AB1297" s="275"/>
      <c r="AC1297" s="274"/>
      <c r="AD1297" s="265"/>
      <c r="AE1297" s="274"/>
      <c r="AF1297" s="274"/>
      <c r="AG1297" s="275"/>
      <c r="AH1297" s="274"/>
      <c r="AI1297" s="274"/>
      <c r="AJ1297" s="275"/>
      <c r="AK1297" s="270"/>
      <c r="AL1297" s="274"/>
      <c r="AM1297" s="275"/>
      <c r="AN1297" s="274"/>
      <c r="AO1297" s="275"/>
      <c r="AP1297" s="274"/>
      <c r="AQ1297" s="277">
        <f t="shared" si="187"/>
        <v>7</v>
      </c>
      <c r="AR1297" s="275"/>
      <c r="AS1297" s="275"/>
      <c r="AT1297" s="273"/>
      <c r="AU1297" s="272"/>
      <c r="AV1297" s="267"/>
      <c r="AW1297" s="268"/>
      <c r="AX1297" s="273"/>
      <c r="AY1297" s="273"/>
      <c r="AZ1297" s="275"/>
      <c r="BA1297" s="268"/>
      <c r="BB1297" s="268"/>
      <c r="BC1297" s="268"/>
      <c r="BD1297" s="268"/>
      <c r="BE1297" s="267"/>
      <c r="BF1297" s="275"/>
      <c r="BG1297" s="275"/>
      <c r="BH1297" s="275"/>
      <c r="BI1297" s="275"/>
      <c r="BJ1297" s="278">
        <v>45849</v>
      </c>
      <c r="BK1297" s="279">
        <v>45849</v>
      </c>
      <c r="BL1297" s="431" t="s">
        <v>4955</v>
      </c>
      <c r="BM1297" s="272"/>
      <c r="BN1297" s="422">
        <v>2</v>
      </c>
      <c r="BO1297" s="422">
        <v>3</v>
      </c>
      <c r="BP1297" s="303"/>
      <c r="BQ1297" s="293">
        <v>45846</v>
      </c>
      <c r="BR1297" s="284" t="s">
        <v>4956</v>
      </c>
      <c r="BS1297" s="280" t="str">
        <f>IF(_DBcomps[[#This Row],[Problem]]="","Yes","No")</f>
        <v>Yes</v>
      </c>
      <c r="BT1297" s="1083"/>
      <c r="BU1297" s="273"/>
      <c r="BV1297" s="273">
        <v>1</v>
      </c>
      <c r="BW1297" s="273"/>
      <c r="BX1297" s="273">
        <v>9</v>
      </c>
      <c r="BY1297" s="356" t="s">
        <v>1276</v>
      </c>
      <c r="BZ1297" s="267"/>
      <c r="CA1297" s="279"/>
      <c r="CB1297" s="279"/>
      <c r="CC1297" s="279"/>
      <c r="CD1297" s="1283"/>
      <c r="CE1297" s="245"/>
      <c r="CF1297" s="245"/>
      <c r="CG1297" s="245"/>
    </row>
    <row r="1298" spans="1:85">
      <c r="A1298" s="265" t="s">
        <v>58</v>
      </c>
      <c r="B1298" s="2" t="s">
        <v>3023</v>
      </c>
      <c r="C1298" s="2" t="s">
        <v>158</v>
      </c>
      <c r="D1298" s="265" t="s">
        <v>5038</v>
      </c>
      <c r="E1298" s="265">
        <v>45852</v>
      </c>
      <c r="F1298" s="266" t="str">
        <f>IF(_DBcomps[[#This Row],[Lab RTS]]="","No","Yes")</f>
        <v>Yes</v>
      </c>
      <c r="G1298" s="267">
        <v>53.95</v>
      </c>
      <c r="H1298" s="267"/>
      <c r="I1298" s="267"/>
      <c r="J1298" s="267"/>
      <c r="K1298" s="267"/>
      <c r="L1298" s="268"/>
      <c r="M1298" s="275"/>
      <c r="N1298" s="267"/>
      <c r="O1298" s="267"/>
      <c r="P1298" s="275"/>
      <c r="Q1298" s="269"/>
      <c r="R1298" s="270"/>
      <c r="S1298" s="270">
        <v>10.872</v>
      </c>
      <c r="T1298" s="345">
        <v>1.74</v>
      </c>
      <c r="U1298" s="267"/>
      <c r="V1298" s="268"/>
      <c r="W1298" s="267"/>
      <c r="X1298" s="270"/>
      <c r="Y1298" s="274"/>
      <c r="Z1298" s="290"/>
      <c r="AA1298" s="274"/>
      <c r="AB1298" s="275"/>
      <c r="AC1298" s="274"/>
      <c r="AD1298" s="265"/>
      <c r="AE1298" s="274"/>
      <c r="AF1298" s="274"/>
      <c r="AG1298" s="275"/>
      <c r="AH1298" s="274"/>
      <c r="AI1298" s="274"/>
      <c r="AJ1298" s="275"/>
      <c r="AK1298" s="270"/>
      <c r="AL1298" s="274"/>
      <c r="AM1298" s="275"/>
      <c r="AN1298" s="274"/>
      <c r="AO1298" s="275"/>
      <c r="AP1298" s="274"/>
      <c r="AQ1298" s="277">
        <f t="shared" ref="AQ1298:AQ1303" si="188">MONTH(E1298)</f>
        <v>7</v>
      </c>
      <c r="AR1298" s="275"/>
      <c r="AS1298" s="275"/>
      <c r="AT1298" s="273"/>
      <c r="AU1298" s="272"/>
      <c r="AV1298" s="267"/>
      <c r="AW1298" s="268"/>
      <c r="AX1298" s="273"/>
      <c r="AY1298" s="273"/>
      <c r="AZ1298" s="275"/>
      <c r="BA1298" s="268"/>
      <c r="BB1298" s="268"/>
      <c r="BC1298" s="268"/>
      <c r="BD1298" s="268"/>
      <c r="BE1298" s="267"/>
      <c r="BF1298" s="275"/>
      <c r="BG1298" s="275"/>
      <c r="BH1298" s="275"/>
      <c r="BI1298" s="275"/>
      <c r="BJ1298" s="278">
        <v>45854</v>
      </c>
      <c r="BK1298" s="279">
        <v>45854</v>
      </c>
      <c r="BL1298" s="431" t="s">
        <v>5040</v>
      </c>
      <c r="BM1298" s="272"/>
      <c r="BN1298" s="422">
        <v>2</v>
      </c>
      <c r="BO1298" s="422">
        <v>3</v>
      </c>
      <c r="BP1298" s="303"/>
      <c r="BQ1298" s="293">
        <v>45850</v>
      </c>
      <c r="BR1298" s="284" t="s">
        <v>2211</v>
      </c>
      <c r="BS1298" s="280" t="str">
        <f>IF(_DBcomps[[#This Row],[Problem]]="","Yes","No")</f>
        <v>Yes</v>
      </c>
      <c r="BT1298" s="1083"/>
      <c r="BU1298" s="273"/>
      <c r="BV1298" s="273">
        <v>1</v>
      </c>
      <c r="BW1298" s="273"/>
      <c r="BX1298" s="273">
        <v>9</v>
      </c>
      <c r="BY1298" s="356" t="s">
        <v>1276</v>
      </c>
      <c r="BZ1298" s="267"/>
      <c r="CA1298" s="279"/>
      <c r="CB1298" s="279"/>
      <c r="CC1298" s="279"/>
      <c r="CD1298" s="1283"/>
      <c r="CE1298" s="245"/>
      <c r="CF1298" s="245"/>
      <c r="CG1298" s="245"/>
    </row>
    <row r="1299" spans="1:85">
      <c r="A1299" s="265" t="s">
        <v>58</v>
      </c>
      <c r="B1299" s="2" t="s">
        <v>3023</v>
      </c>
      <c r="C1299" s="2" t="s">
        <v>158</v>
      </c>
      <c r="D1299" s="265" t="s">
        <v>5039</v>
      </c>
      <c r="E1299" s="265">
        <v>45853</v>
      </c>
      <c r="F1299" s="266" t="str">
        <f>IF(_DBcomps[[#This Row],[Lab RTS]]="","No","Yes")</f>
        <v>Yes</v>
      </c>
      <c r="G1299" s="267">
        <v>55.5</v>
      </c>
      <c r="H1299" s="267"/>
      <c r="I1299" s="267"/>
      <c r="J1299" s="267"/>
      <c r="K1299" s="267"/>
      <c r="L1299" s="268"/>
      <c r="M1299" s="275"/>
      <c r="N1299" s="267"/>
      <c r="O1299" s="267"/>
      <c r="P1299" s="275"/>
      <c r="Q1299" s="269"/>
      <c r="R1299" s="270"/>
      <c r="S1299" s="270">
        <v>10.896000000000001</v>
      </c>
      <c r="T1299" s="345">
        <v>7.86</v>
      </c>
      <c r="U1299" s="267"/>
      <c r="V1299" s="268"/>
      <c r="W1299" s="267"/>
      <c r="X1299" s="270"/>
      <c r="Y1299" s="274"/>
      <c r="Z1299" s="290"/>
      <c r="AA1299" s="274"/>
      <c r="AB1299" s="275"/>
      <c r="AC1299" s="274"/>
      <c r="AD1299" s="265"/>
      <c r="AE1299" s="274"/>
      <c r="AF1299" s="274"/>
      <c r="AG1299" s="275"/>
      <c r="AH1299" s="274"/>
      <c r="AI1299" s="274"/>
      <c r="AJ1299" s="275"/>
      <c r="AK1299" s="270"/>
      <c r="AL1299" s="274"/>
      <c r="AM1299" s="275"/>
      <c r="AN1299" s="274"/>
      <c r="AO1299" s="275"/>
      <c r="AP1299" s="274"/>
      <c r="AQ1299" s="277">
        <f t="shared" si="188"/>
        <v>7</v>
      </c>
      <c r="AR1299" s="275"/>
      <c r="AS1299" s="275"/>
      <c r="AT1299" s="273"/>
      <c r="AU1299" s="272"/>
      <c r="AV1299" s="267"/>
      <c r="AW1299" s="268"/>
      <c r="AX1299" s="273"/>
      <c r="AY1299" s="273"/>
      <c r="AZ1299" s="275"/>
      <c r="BA1299" s="268"/>
      <c r="BB1299" s="268"/>
      <c r="BC1299" s="268"/>
      <c r="BD1299" s="268"/>
      <c r="BE1299" s="267"/>
      <c r="BF1299" s="275"/>
      <c r="BG1299" s="275"/>
      <c r="BH1299" s="275"/>
      <c r="BI1299" s="275"/>
      <c r="BJ1299" s="278">
        <v>45854</v>
      </c>
      <c r="BK1299" s="279">
        <v>45854</v>
      </c>
      <c r="BL1299" s="431" t="s">
        <v>5041</v>
      </c>
      <c r="BM1299" s="272"/>
      <c r="BN1299" s="422">
        <v>2</v>
      </c>
      <c r="BO1299" s="422">
        <v>3</v>
      </c>
      <c r="BP1299" s="303"/>
      <c r="BQ1299" s="293">
        <v>45852</v>
      </c>
      <c r="BR1299" s="284" t="s">
        <v>4439</v>
      </c>
      <c r="BS1299" s="280" t="str">
        <f>IF(_DBcomps[[#This Row],[Problem]]="","Yes","No")</f>
        <v>Yes</v>
      </c>
      <c r="BT1299" s="1083"/>
      <c r="BU1299" s="273"/>
      <c r="BV1299" s="273">
        <v>1</v>
      </c>
      <c r="BW1299" s="273"/>
      <c r="BX1299" s="273">
        <v>9</v>
      </c>
      <c r="BY1299" s="356" t="s">
        <v>1276</v>
      </c>
      <c r="BZ1299" s="267"/>
      <c r="CA1299" s="279"/>
      <c r="CB1299" s="279"/>
      <c r="CC1299" s="279"/>
      <c r="CD1299" s="1283"/>
      <c r="CE1299" s="245"/>
      <c r="CF1299" s="245"/>
      <c r="CG1299" s="245"/>
    </row>
    <row r="1300" spans="1:85">
      <c r="A1300" s="265" t="s">
        <v>58</v>
      </c>
      <c r="B1300" s="2" t="s">
        <v>3023</v>
      </c>
      <c r="C1300" s="2" t="s">
        <v>158</v>
      </c>
      <c r="D1300" s="265" t="s">
        <v>5083</v>
      </c>
      <c r="E1300" s="265">
        <v>45854</v>
      </c>
      <c r="F1300" s="266" t="str">
        <f>IF(_DBcomps[[#This Row],[Lab RTS]]="","No","Yes")</f>
        <v>Yes</v>
      </c>
      <c r="G1300" s="267">
        <v>55.19</v>
      </c>
      <c r="H1300" s="267"/>
      <c r="I1300" s="267"/>
      <c r="J1300" s="267"/>
      <c r="K1300" s="267"/>
      <c r="L1300" s="268"/>
      <c r="M1300" s="275"/>
      <c r="N1300" s="267"/>
      <c r="O1300" s="267"/>
      <c r="P1300" s="275"/>
      <c r="Q1300" s="269"/>
      <c r="R1300" s="270"/>
      <c r="S1300" s="270">
        <v>10.845000000000001</v>
      </c>
      <c r="T1300" s="345">
        <v>1.9</v>
      </c>
      <c r="U1300" s="267"/>
      <c r="V1300" s="268"/>
      <c r="W1300" s="267"/>
      <c r="X1300" s="270"/>
      <c r="Y1300" s="274"/>
      <c r="Z1300" s="290"/>
      <c r="AA1300" s="274"/>
      <c r="AB1300" s="275"/>
      <c r="AC1300" s="274"/>
      <c r="AD1300" s="265"/>
      <c r="AE1300" s="274"/>
      <c r="AF1300" s="274"/>
      <c r="AG1300" s="275"/>
      <c r="AH1300" s="274"/>
      <c r="AI1300" s="274"/>
      <c r="AJ1300" s="275"/>
      <c r="AK1300" s="270"/>
      <c r="AL1300" s="274"/>
      <c r="AM1300" s="275"/>
      <c r="AN1300" s="274"/>
      <c r="AO1300" s="275"/>
      <c r="AP1300" s="274"/>
      <c r="AQ1300" s="277">
        <f t="shared" si="188"/>
        <v>7</v>
      </c>
      <c r="AR1300" s="275"/>
      <c r="AS1300" s="275"/>
      <c r="AT1300" s="273"/>
      <c r="AU1300" s="272"/>
      <c r="AV1300" s="267"/>
      <c r="AW1300" s="268"/>
      <c r="AX1300" s="273"/>
      <c r="AY1300" s="273"/>
      <c r="AZ1300" s="275"/>
      <c r="BA1300" s="268"/>
      <c r="BB1300" s="268"/>
      <c r="BC1300" s="268"/>
      <c r="BD1300" s="268"/>
      <c r="BE1300" s="267"/>
      <c r="BF1300" s="275"/>
      <c r="BG1300" s="275"/>
      <c r="BH1300" s="275"/>
      <c r="BI1300" s="275"/>
      <c r="BJ1300" s="278">
        <v>45859</v>
      </c>
      <c r="BK1300" s="279">
        <v>45859</v>
      </c>
      <c r="BL1300" s="431" t="s">
        <v>5087</v>
      </c>
      <c r="BM1300" s="272"/>
      <c r="BN1300" s="422">
        <v>2</v>
      </c>
      <c r="BO1300" s="422">
        <v>3</v>
      </c>
      <c r="BP1300" s="303"/>
      <c r="BQ1300" s="293">
        <v>45853</v>
      </c>
      <c r="BR1300" s="284" t="s">
        <v>5086</v>
      </c>
      <c r="BS1300" s="280" t="str">
        <f>IF(_DBcomps[[#This Row],[Problem]]="","Yes","No")</f>
        <v>Yes</v>
      </c>
      <c r="BT1300" s="1083"/>
      <c r="BU1300" s="273"/>
      <c r="BV1300" s="273">
        <v>1</v>
      </c>
      <c r="BW1300" s="273"/>
      <c r="BX1300" s="273">
        <v>9</v>
      </c>
      <c r="BY1300" s="356" t="s">
        <v>1276</v>
      </c>
      <c r="BZ1300" s="267"/>
      <c r="CA1300" s="279"/>
      <c r="CB1300" s="279"/>
      <c r="CC1300" s="279"/>
      <c r="CD1300" s="1283"/>
      <c r="CE1300" s="245"/>
      <c r="CF1300" s="245"/>
      <c r="CG1300" s="245"/>
    </row>
    <row r="1301" spans="1:85">
      <c r="A1301" s="265" t="s">
        <v>58</v>
      </c>
      <c r="B1301" s="2" t="s">
        <v>3023</v>
      </c>
      <c r="C1301" s="2" t="s">
        <v>158</v>
      </c>
      <c r="D1301" s="265" t="s">
        <v>5084</v>
      </c>
      <c r="E1301" s="265">
        <v>45855</v>
      </c>
      <c r="F1301" s="266" t="str">
        <f>IF(_DBcomps[[#This Row],[Lab RTS]]="","No","Yes")</f>
        <v>Yes</v>
      </c>
      <c r="G1301" s="267">
        <v>55.16</v>
      </c>
      <c r="H1301" s="267"/>
      <c r="I1301" s="267"/>
      <c r="J1301" s="267"/>
      <c r="K1301" s="267"/>
      <c r="L1301" s="268"/>
      <c r="M1301" s="275"/>
      <c r="N1301" s="267"/>
      <c r="O1301" s="267"/>
      <c r="P1301" s="275"/>
      <c r="Q1301" s="269"/>
      <c r="R1301" s="270"/>
      <c r="S1301" s="270">
        <v>10.855</v>
      </c>
      <c r="T1301" s="345">
        <v>1.94</v>
      </c>
      <c r="U1301" s="267"/>
      <c r="V1301" s="268"/>
      <c r="W1301" s="267"/>
      <c r="X1301" s="270"/>
      <c r="Y1301" s="274"/>
      <c r="Z1301" s="290"/>
      <c r="AA1301" s="274"/>
      <c r="AB1301" s="275"/>
      <c r="AC1301" s="274"/>
      <c r="AD1301" s="265"/>
      <c r="AE1301" s="274"/>
      <c r="AF1301" s="274"/>
      <c r="AG1301" s="275"/>
      <c r="AH1301" s="274"/>
      <c r="AI1301" s="274"/>
      <c r="AJ1301" s="275"/>
      <c r="AK1301" s="270"/>
      <c r="AL1301" s="274"/>
      <c r="AM1301" s="275"/>
      <c r="AN1301" s="274"/>
      <c r="AO1301" s="275"/>
      <c r="AP1301" s="274"/>
      <c r="AQ1301" s="277">
        <f t="shared" si="188"/>
        <v>7</v>
      </c>
      <c r="AR1301" s="275"/>
      <c r="AS1301" s="275"/>
      <c r="AT1301" s="273"/>
      <c r="AU1301" s="272"/>
      <c r="AV1301" s="267"/>
      <c r="AW1301" s="268"/>
      <c r="AX1301" s="273"/>
      <c r="AY1301" s="273"/>
      <c r="AZ1301" s="275"/>
      <c r="BA1301" s="268"/>
      <c r="BB1301" s="268"/>
      <c r="BC1301" s="268"/>
      <c r="BD1301" s="268"/>
      <c r="BE1301" s="267"/>
      <c r="BF1301" s="275"/>
      <c r="BG1301" s="275"/>
      <c r="BH1301" s="275"/>
      <c r="BI1301" s="275"/>
      <c r="BJ1301" s="278">
        <v>45859</v>
      </c>
      <c r="BK1301" s="279">
        <v>45859</v>
      </c>
      <c r="BL1301" s="431" t="s">
        <v>5088</v>
      </c>
      <c r="BM1301" s="272"/>
      <c r="BN1301" s="422">
        <v>2</v>
      </c>
      <c r="BO1301" s="422">
        <v>3</v>
      </c>
      <c r="BP1301" s="303"/>
      <c r="BQ1301" s="293">
        <v>45854</v>
      </c>
      <c r="BR1301" s="284" t="s">
        <v>2017</v>
      </c>
      <c r="BS1301" s="280" t="str">
        <f>IF(_DBcomps[[#This Row],[Problem]]="","Yes","No")</f>
        <v>Yes</v>
      </c>
      <c r="BT1301" s="1083"/>
      <c r="BU1301" s="273"/>
      <c r="BV1301" s="273">
        <v>1</v>
      </c>
      <c r="BW1301" s="273"/>
      <c r="BX1301" s="273">
        <v>9</v>
      </c>
      <c r="BY1301" s="356" t="s">
        <v>1276</v>
      </c>
      <c r="BZ1301" s="267"/>
      <c r="CA1301" s="279"/>
      <c r="CB1301" s="279"/>
      <c r="CC1301" s="279"/>
      <c r="CD1301" s="1283"/>
      <c r="CE1301" s="245"/>
      <c r="CF1301" s="245"/>
      <c r="CG1301" s="245"/>
    </row>
    <row r="1302" spans="1:85">
      <c r="A1302" s="265" t="s">
        <v>58</v>
      </c>
      <c r="B1302" s="2" t="s">
        <v>3023</v>
      </c>
      <c r="C1302" s="2" t="s">
        <v>158</v>
      </c>
      <c r="D1302" s="265" t="s">
        <v>5085</v>
      </c>
      <c r="E1302" s="265">
        <v>45856</v>
      </c>
      <c r="F1302" s="266" t="str">
        <f>IF(_DBcomps[[#This Row],[Lab RTS]]="","No","Yes")</f>
        <v>Yes</v>
      </c>
      <c r="G1302" s="267">
        <v>55.18</v>
      </c>
      <c r="H1302" s="267"/>
      <c r="I1302" s="267"/>
      <c r="J1302" s="267"/>
      <c r="K1302" s="267"/>
      <c r="L1302" s="268"/>
      <c r="M1302" s="275"/>
      <c r="N1302" s="267"/>
      <c r="O1302" s="267"/>
      <c r="P1302" s="275"/>
      <c r="Q1302" s="269"/>
      <c r="R1302" s="270"/>
      <c r="S1302" s="270">
        <v>10.894</v>
      </c>
      <c r="T1302" s="345">
        <v>1.88</v>
      </c>
      <c r="U1302" s="267"/>
      <c r="V1302" s="268"/>
      <c r="W1302" s="267"/>
      <c r="X1302" s="270"/>
      <c r="Y1302" s="274"/>
      <c r="Z1302" s="290"/>
      <c r="AA1302" s="274"/>
      <c r="AB1302" s="275"/>
      <c r="AC1302" s="274"/>
      <c r="AD1302" s="265"/>
      <c r="AE1302" s="274"/>
      <c r="AF1302" s="274"/>
      <c r="AG1302" s="275"/>
      <c r="AH1302" s="274"/>
      <c r="AI1302" s="274"/>
      <c r="AJ1302" s="275"/>
      <c r="AK1302" s="270"/>
      <c r="AL1302" s="274"/>
      <c r="AM1302" s="275"/>
      <c r="AN1302" s="274"/>
      <c r="AO1302" s="275"/>
      <c r="AP1302" s="274"/>
      <c r="AQ1302" s="277">
        <f t="shared" si="188"/>
        <v>7</v>
      </c>
      <c r="AR1302" s="275"/>
      <c r="AS1302" s="275"/>
      <c r="AT1302" s="273"/>
      <c r="AU1302" s="272"/>
      <c r="AV1302" s="267"/>
      <c r="AW1302" s="268"/>
      <c r="AX1302" s="273"/>
      <c r="AY1302" s="273"/>
      <c r="AZ1302" s="275"/>
      <c r="BA1302" s="268"/>
      <c r="BB1302" s="268"/>
      <c r="BC1302" s="268"/>
      <c r="BD1302" s="268"/>
      <c r="BE1302" s="267"/>
      <c r="BF1302" s="275"/>
      <c r="BG1302" s="275"/>
      <c r="BH1302" s="275"/>
      <c r="BI1302" s="275"/>
      <c r="BJ1302" s="278">
        <v>45859</v>
      </c>
      <c r="BK1302" s="279">
        <v>45859</v>
      </c>
      <c r="BL1302" s="431" t="s">
        <v>5089</v>
      </c>
      <c r="BM1302" s="272"/>
      <c r="BN1302" s="422">
        <v>2</v>
      </c>
      <c r="BO1302" s="422">
        <v>3</v>
      </c>
      <c r="BP1302" s="303"/>
      <c r="BQ1302" s="293">
        <v>45856</v>
      </c>
      <c r="BR1302" s="284" t="s">
        <v>3755</v>
      </c>
      <c r="BS1302" s="280" t="str">
        <f>IF(_DBcomps[[#This Row],[Problem]]="","Yes","No")</f>
        <v>Yes</v>
      </c>
      <c r="BT1302" s="1083"/>
      <c r="BU1302" s="273"/>
      <c r="BV1302" s="273">
        <v>1</v>
      </c>
      <c r="BW1302" s="273"/>
      <c r="BX1302" s="273">
        <v>9</v>
      </c>
      <c r="BY1302" s="356" t="s">
        <v>1276</v>
      </c>
      <c r="BZ1302" s="267"/>
      <c r="CA1302" s="279"/>
      <c r="CB1302" s="279"/>
      <c r="CC1302" s="279"/>
      <c r="CD1302" s="1283"/>
      <c r="CE1302" s="245"/>
      <c r="CF1302" s="245"/>
      <c r="CG1302" s="245"/>
    </row>
    <row r="1303" spans="1:85">
      <c r="A1303" s="265" t="s">
        <v>58</v>
      </c>
      <c r="B1303" s="2" t="s">
        <v>3023</v>
      </c>
      <c r="C1303" s="2" t="s">
        <v>158</v>
      </c>
      <c r="D1303" s="265" t="s">
        <v>5101</v>
      </c>
      <c r="E1303" s="265">
        <v>45859</v>
      </c>
      <c r="F1303" s="266" t="str">
        <f>IF(_DBcomps[[#This Row],[Lab RTS]]="","No","Yes")</f>
        <v>Yes</v>
      </c>
      <c r="G1303" s="267">
        <v>55.17</v>
      </c>
      <c r="H1303" s="267"/>
      <c r="I1303" s="267"/>
      <c r="J1303" s="267"/>
      <c r="K1303" s="267"/>
      <c r="L1303" s="268"/>
      <c r="M1303" s="275"/>
      <c r="N1303" s="267"/>
      <c r="O1303" s="267"/>
      <c r="P1303" s="275"/>
      <c r="Q1303" s="269"/>
      <c r="R1303" s="270"/>
      <c r="S1303" s="270">
        <v>10.875999999999999</v>
      </c>
      <c r="T1303" s="345">
        <v>1.77</v>
      </c>
      <c r="U1303" s="267"/>
      <c r="V1303" s="268"/>
      <c r="W1303" s="267"/>
      <c r="X1303" s="270"/>
      <c r="Y1303" s="274"/>
      <c r="Z1303" s="290"/>
      <c r="AA1303" s="274"/>
      <c r="AB1303" s="275"/>
      <c r="AC1303" s="274"/>
      <c r="AD1303" s="265"/>
      <c r="AE1303" s="274"/>
      <c r="AF1303" s="274"/>
      <c r="AG1303" s="275"/>
      <c r="AH1303" s="274"/>
      <c r="AI1303" s="274"/>
      <c r="AJ1303" s="275"/>
      <c r="AK1303" s="270"/>
      <c r="AL1303" s="274"/>
      <c r="AM1303" s="275"/>
      <c r="AN1303" s="274"/>
      <c r="AO1303" s="275"/>
      <c r="AP1303" s="274"/>
      <c r="AQ1303" s="277">
        <f t="shared" si="188"/>
        <v>7</v>
      </c>
      <c r="AR1303" s="275"/>
      <c r="AS1303" s="275"/>
      <c r="AT1303" s="273"/>
      <c r="AU1303" s="272"/>
      <c r="AV1303" s="267"/>
      <c r="AW1303" s="268"/>
      <c r="AX1303" s="273"/>
      <c r="AY1303" s="273"/>
      <c r="AZ1303" s="275"/>
      <c r="BA1303" s="268"/>
      <c r="BB1303" s="268"/>
      <c r="BC1303" s="268"/>
      <c r="BD1303" s="268"/>
      <c r="BE1303" s="267"/>
      <c r="BF1303" s="275"/>
      <c r="BG1303" s="275"/>
      <c r="BH1303" s="275"/>
      <c r="BI1303" s="275"/>
      <c r="BJ1303" s="278">
        <v>45860</v>
      </c>
      <c r="BK1303" s="279">
        <v>45860</v>
      </c>
      <c r="BL1303" s="431" t="s">
        <v>5102</v>
      </c>
      <c r="BM1303" s="272"/>
      <c r="BN1303" s="422">
        <v>2</v>
      </c>
      <c r="BO1303" s="422">
        <v>3</v>
      </c>
      <c r="BP1303" s="303"/>
      <c r="BQ1303" s="293">
        <v>45859</v>
      </c>
      <c r="BR1303" s="284" t="s">
        <v>5103</v>
      </c>
      <c r="BS1303" s="280" t="str">
        <f>IF(_DBcomps[[#This Row],[Problem]]="","Yes","No")</f>
        <v>Yes</v>
      </c>
      <c r="BT1303" s="1083"/>
      <c r="BU1303" s="273"/>
      <c r="BV1303" s="273">
        <v>1</v>
      </c>
      <c r="BW1303" s="273"/>
      <c r="BX1303" s="273">
        <v>9</v>
      </c>
      <c r="BY1303" s="356" t="s">
        <v>1276</v>
      </c>
      <c r="BZ1303" s="267"/>
      <c r="CA1303" s="279"/>
      <c r="CB1303" s="279"/>
      <c r="CC1303" s="279"/>
      <c r="CD1303" s="1283"/>
      <c r="CE1303" s="245"/>
      <c r="CF1303" s="245"/>
      <c r="CG1303" s="245"/>
    </row>
    <row r="1304" spans="1:85">
      <c r="A1304" s="265" t="s">
        <v>58</v>
      </c>
      <c r="B1304" s="2" t="s">
        <v>3023</v>
      </c>
      <c r="C1304" s="2" t="s">
        <v>158</v>
      </c>
      <c r="D1304" s="265" t="s">
        <v>5122</v>
      </c>
      <c r="E1304" s="265">
        <v>45861</v>
      </c>
      <c r="F1304" s="266" t="str">
        <f>IF(_DBcomps[[#This Row],[Lab RTS]]="","No","Yes")</f>
        <v>Yes</v>
      </c>
      <c r="G1304" s="267">
        <v>54.97</v>
      </c>
      <c r="H1304" s="267"/>
      <c r="I1304" s="267"/>
      <c r="J1304" s="267"/>
      <c r="K1304" s="267"/>
      <c r="L1304" s="268"/>
      <c r="M1304" s="275"/>
      <c r="N1304" s="267"/>
      <c r="O1304" s="267"/>
      <c r="P1304" s="275"/>
      <c r="Q1304" s="269"/>
      <c r="R1304" s="270"/>
      <c r="S1304" s="270">
        <v>10.881</v>
      </c>
      <c r="T1304" s="345">
        <v>1.74</v>
      </c>
      <c r="U1304" s="267"/>
      <c r="V1304" s="268"/>
      <c r="W1304" s="267"/>
      <c r="X1304" s="270"/>
      <c r="Y1304" s="274"/>
      <c r="Z1304" s="290"/>
      <c r="AA1304" s="274"/>
      <c r="AB1304" s="275"/>
      <c r="AC1304" s="274"/>
      <c r="AD1304" s="265"/>
      <c r="AE1304" s="274"/>
      <c r="AF1304" s="274"/>
      <c r="AG1304" s="275"/>
      <c r="AH1304" s="274"/>
      <c r="AI1304" s="274"/>
      <c r="AJ1304" s="275"/>
      <c r="AK1304" s="270"/>
      <c r="AL1304" s="274"/>
      <c r="AM1304" s="275"/>
      <c r="AN1304" s="274"/>
      <c r="AO1304" s="275"/>
      <c r="AP1304" s="274"/>
      <c r="AQ1304" s="277">
        <f t="shared" ref="AQ1304:AQ1309" si="189">MONTH(E1304)</f>
        <v>7</v>
      </c>
      <c r="AR1304" s="275"/>
      <c r="AS1304" s="275"/>
      <c r="AT1304" s="273"/>
      <c r="AU1304" s="272"/>
      <c r="AV1304" s="267"/>
      <c r="AW1304" s="268"/>
      <c r="AX1304" s="273"/>
      <c r="AY1304" s="273"/>
      <c r="AZ1304" s="275"/>
      <c r="BA1304" s="268"/>
      <c r="BB1304" s="268"/>
      <c r="BC1304" s="268"/>
      <c r="BD1304" s="268"/>
      <c r="BE1304" s="267"/>
      <c r="BF1304" s="275"/>
      <c r="BG1304" s="275"/>
      <c r="BH1304" s="275"/>
      <c r="BI1304" s="275"/>
      <c r="BJ1304" s="278">
        <v>45862</v>
      </c>
      <c r="BK1304" s="279">
        <v>45862</v>
      </c>
      <c r="BL1304" s="431" t="s">
        <v>5124</v>
      </c>
      <c r="BM1304" s="272"/>
      <c r="BN1304" s="422">
        <v>2</v>
      </c>
      <c r="BO1304" s="422">
        <v>3</v>
      </c>
      <c r="BP1304" s="303"/>
      <c r="BQ1304" s="293">
        <v>45860</v>
      </c>
      <c r="BR1304" s="284" t="s">
        <v>5126</v>
      </c>
      <c r="BS1304" s="280" t="str">
        <f>IF(_DBcomps[[#This Row],[Problem]]="","Yes","No")</f>
        <v>Yes</v>
      </c>
      <c r="BT1304" s="1083"/>
      <c r="BU1304" s="273"/>
      <c r="BV1304" s="273">
        <v>1</v>
      </c>
      <c r="BW1304" s="273"/>
      <c r="BX1304" s="273">
        <v>9</v>
      </c>
      <c r="BY1304" s="356" t="s">
        <v>1276</v>
      </c>
      <c r="BZ1304" s="267"/>
      <c r="CA1304" s="279"/>
      <c r="CB1304" s="279"/>
      <c r="CC1304" s="279"/>
      <c r="CD1304" s="1283"/>
      <c r="CE1304" s="245"/>
      <c r="CF1304" s="245"/>
      <c r="CG1304" s="245"/>
    </row>
    <row r="1305" spans="1:85">
      <c r="A1305" s="265" t="s">
        <v>58</v>
      </c>
      <c r="B1305" s="2" t="s">
        <v>3023</v>
      </c>
      <c r="C1305" s="2" t="s">
        <v>158</v>
      </c>
      <c r="D1305" s="265" t="s">
        <v>5123</v>
      </c>
      <c r="E1305" s="265">
        <v>45861</v>
      </c>
      <c r="F1305" s="266" t="str">
        <f>IF(_DBcomps[[#This Row],[Lab RTS]]="","No","Yes")</f>
        <v>Yes</v>
      </c>
      <c r="G1305" s="267">
        <v>54.89</v>
      </c>
      <c r="H1305" s="267"/>
      <c r="I1305" s="267"/>
      <c r="J1305" s="267"/>
      <c r="K1305" s="267"/>
      <c r="L1305" s="268"/>
      <c r="M1305" s="275"/>
      <c r="N1305" s="267"/>
      <c r="O1305" s="267"/>
      <c r="P1305" s="275"/>
      <c r="Q1305" s="269"/>
      <c r="R1305" s="270"/>
      <c r="S1305" s="270">
        <v>10.845000000000001</v>
      </c>
      <c r="T1305" s="345">
        <v>1.75</v>
      </c>
      <c r="U1305" s="267"/>
      <c r="V1305" s="268"/>
      <c r="W1305" s="267"/>
      <c r="X1305" s="270"/>
      <c r="Y1305" s="274"/>
      <c r="Z1305" s="290"/>
      <c r="AA1305" s="274"/>
      <c r="AB1305" s="275"/>
      <c r="AC1305" s="274"/>
      <c r="AD1305" s="265"/>
      <c r="AE1305" s="274"/>
      <c r="AF1305" s="274"/>
      <c r="AG1305" s="275"/>
      <c r="AH1305" s="274"/>
      <c r="AI1305" s="274"/>
      <c r="AJ1305" s="275"/>
      <c r="AK1305" s="270"/>
      <c r="AL1305" s="274"/>
      <c r="AM1305" s="275"/>
      <c r="AN1305" s="274"/>
      <c r="AO1305" s="275"/>
      <c r="AP1305" s="274"/>
      <c r="AQ1305" s="277">
        <f t="shared" si="189"/>
        <v>7</v>
      </c>
      <c r="AR1305" s="275"/>
      <c r="AS1305" s="275"/>
      <c r="AT1305" s="273"/>
      <c r="AU1305" s="272"/>
      <c r="AV1305" s="267"/>
      <c r="AW1305" s="268"/>
      <c r="AX1305" s="273"/>
      <c r="AY1305" s="273"/>
      <c r="AZ1305" s="275"/>
      <c r="BA1305" s="268"/>
      <c r="BB1305" s="268"/>
      <c r="BC1305" s="268"/>
      <c r="BD1305" s="268"/>
      <c r="BE1305" s="267"/>
      <c r="BF1305" s="275"/>
      <c r="BG1305" s="275"/>
      <c r="BH1305" s="275"/>
      <c r="BI1305" s="275"/>
      <c r="BJ1305" s="278">
        <v>45862</v>
      </c>
      <c r="BK1305" s="279">
        <v>45862</v>
      </c>
      <c r="BL1305" s="431" t="s">
        <v>5125</v>
      </c>
      <c r="BM1305" s="272"/>
      <c r="BN1305" s="422">
        <v>2</v>
      </c>
      <c r="BO1305" s="422">
        <v>3</v>
      </c>
      <c r="BP1305" s="303"/>
      <c r="BQ1305" s="293">
        <v>45861</v>
      </c>
      <c r="BR1305" s="284" t="s">
        <v>5127</v>
      </c>
      <c r="BS1305" s="280" t="str">
        <f>IF(_DBcomps[[#This Row],[Problem]]="","Yes","No")</f>
        <v>Yes</v>
      </c>
      <c r="BT1305" s="1083"/>
      <c r="BU1305" s="273"/>
      <c r="BV1305" s="273">
        <v>1</v>
      </c>
      <c r="BW1305" s="273"/>
      <c r="BX1305" s="273">
        <v>9</v>
      </c>
      <c r="BY1305" s="356" t="s">
        <v>1276</v>
      </c>
      <c r="BZ1305" s="267"/>
      <c r="CA1305" s="279"/>
      <c r="CB1305" s="279"/>
      <c r="CC1305" s="279"/>
      <c r="CD1305" s="1283"/>
      <c r="CE1305" s="245"/>
      <c r="CF1305" s="245"/>
      <c r="CG1305" s="245"/>
    </row>
    <row r="1306" spans="1:85">
      <c r="A1306" s="265" t="s">
        <v>58</v>
      </c>
      <c r="B1306" s="2" t="s">
        <v>3023</v>
      </c>
      <c r="C1306" s="2" t="s">
        <v>158</v>
      </c>
      <c r="D1306" s="265" t="s">
        <v>5131</v>
      </c>
      <c r="E1306" s="265">
        <v>45862</v>
      </c>
      <c r="F1306" s="266" t="str">
        <f>IF(_DBcomps[[#This Row],[Lab RTS]]="","No","Yes")</f>
        <v>Yes</v>
      </c>
      <c r="G1306" s="267">
        <v>54.09</v>
      </c>
      <c r="H1306" s="267"/>
      <c r="I1306" s="267"/>
      <c r="J1306" s="267"/>
      <c r="K1306" s="267"/>
      <c r="L1306" s="268"/>
      <c r="M1306" s="275"/>
      <c r="N1306" s="267"/>
      <c r="O1306" s="267"/>
      <c r="P1306" s="275"/>
      <c r="Q1306" s="269"/>
      <c r="R1306" s="270"/>
      <c r="S1306" s="270">
        <v>10.974</v>
      </c>
      <c r="T1306" s="345">
        <v>1.73</v>
      </c>
      <c r="U1306" s="267"/>
      <c r="V1306" s="268"/>
      <c r="W1306" s="267"/>
      <c r="X1306" s="270"/>
      <c r="Y1306" s="274"/>
      <c r="Z1306" s="290"/>
      <c r="AA1306" s="274"/>
      <c r="AB1306" s="275"/>
      <c r="AC1306" s="274"/>
      <c r="AD1306" s="265"/>
      <c r="AE1306" s="274"/>
      <c r="AF1306" s="274"/>
      <c r="AG1306" s="275"/>
      <c r="AH1306" s="274"/>
      <c r="AI1306" s="274"/>
      <c r="AJ1306" s="275"/>
      <c r="AK1306" s="270"/>
      <c r="AL1306" s="274"/>
      <c r="AM1306" s="275"/>
      <c r="AN1306" s="274"/>
      <c r="AO1306" s="275"/>
      <c r="AP1306" s="274"/>
      <c r="AQ1306" s="277">
        <f t="shared" si="189"/>
        <v>7</v>
      </c>
      <c r="AR1306" s="275"/>
      <c r="AS1306" s="275"/>
      <c r="AT1306" s="273"/>
      <c r="AU1306" s="272"/>
      <c r="AV1306" s="267"/>
      <c r="AW1306" s="268"/>
      <c r="AX1306" s="273"/>
      <c r="AY1306" s="273"/>
      <c r="AZ1306" s="275"/>
      <c r="BA1306" s="268"/>
      <c r="BB1306" s="268"/>
      <c r="BC1306" s="268"/>
      <c r="BD1306" s="268"/>
      <c r="BE1306" s="267"/>
      <c r="BF1306" s="275"/>
      <c r="BG1306" s="275"/>
      <c r="BH1306" s="275"/>
      <c r="BI1306" s="275"/>
      <c r="BJ1306" s="278">
        <v>45863</v>
      </c>
      <c r="BK1306" s="279">
        <v>45863</v>
      </c>
      <c r="BL1306" s="431" t="s">
        <v>5132</v>
      </c>
      <c r="BM1306" s="272"/>
      <c r="BN1306" s="422">
        <v>2</v>
      </c>
      <c r="BO1306" s="422">
        <v>3</v>
      </c>
      <c r="BP1306" s="303"/>
      <c r="BQ1306" s="293">
        <v>45863</v>
      </c>
      <c r="BR1306" s="284" t="s">
        <v>5133</v>
      </c>
      <c r="BS1306" s="280" t="str">
        <f>IF(_DBcomps[[#This Row],[Problem]]="","Yes","No")</f>
        <v>Yes</v>
      </c>
      <c r="BT1306" s="1083"/>
      <c r="BU1306" s="273"/>
      <c r="BV1306" s="273">
        <v>1</v>
      </c>
      <c r="BW1306" s="273"/>
      <c r="BX1306" s="273">
        <v>9</v>
      </c>
      <c r="BY1306" s="356" t="s">
        <v>1276</v>
      </c>
      <c r="BZ1306" s="267"/>
      <c r="CA1306" s="279"/>
      <c r="CB1306" s="279"/>
      <c r="CC1306" s="279"/>
      <c r="CD1306" s="1283"/>
      <c r="CE1306" s="245"/>
      <c r="CF1306" s="245"/>
      <c r="CG1306" s="245"/>
    </row>
    <row r="1307" spans="1:85">
      <c r="A1307" s="265" t="s">
        <v>58</v>
      </c>
      <c r="B1307" s="2" t="s">
        <v>3023</v>
      </c>
      <c r="C1307" s="2" t="s">
        <v>158</v>
      </c>
      <c r="D1307" s="265" t="s">
        <v>5156</v>
      </c>
      <c r="E1307" s="265">
        <v>45864</v>
      </c>
      <c r="F1307" s="266" t="str">
        <f>IF(_DBcomps[[#This Row],[Lab RTS]]="","No","Yes")</f>
        <v>Yes</v>
      </c>
      <c r="G1307" s="267">
        <v>55.9</v>
      </c>
      <c r="H1307" s="267"/>
      <c r="I1307" s="267"/>
      <c r="J1307" s="267"/>
      <c r="K1307" s="267"/>
      <c r="L1307" s="268"/>
      <c r="M1307" s="275"/>
      <c r="N1307" s="267"/>
      <c r="O1307" s="267"/>
      <c r="P1307" s="275"/>
      <c r="Q1307" s="269"/>
      <c r="R1307" s="270"/>
      <c r="S1307" s="270">
        <v>10.901999999999999</v>
      </c>
      <c r="T1307" s="345">
        <v>1.92</v>
      </c>
      <c r="U1307" s="267"/>
      <c r="V1307" s="268"/>
      <c r="W1307" s="267"/>
      <c r="X1307" s="270"/>
      <c r="Y1307" s="274"/>
      <c r="Z1307" s="290"/>
      <c r="AA1307" s="274"/>
      <c r="AB1307" s="275"/>
      <c r="AC1307" s="274"/>
      <c r="AD1307" s="265"/>
      <c r="AE1307" s="274"/>
      <c r="AF1307" s="274"/>
      <c r="AG1307" s="275"/>
      <c r="AH1307" s="274"/>
      <c r="AI1307" s="274"/>
      <c r="AJ1307" s="275"/>
      <c r="AK1307" s="270"/>
      <c r="AL1307" s="274"/>
      <c r="AM1307" s="275"/>
      <c r="AN1307" s="274"/>
      <c r="AO1307" s="275"/>
      <c r="AP1307" s="274"/>
      <c r="AQ1307" s="277">
        <f t="shared" si="189"/>
        <v>7</v>
      </c>
      <c r="AR1307" s="275"/>
      <c r="AS1307" s="275"/>
      <c r="AT1307" s="273"/>
      <c r="AU1307" s="272"/>
      <c r="AV1307" s="267"/>
      <c r="AW1307" s="268"/>
      <c r="AX1307" s="273"/>
      <c r="AY1307" s="273"/>
      <c r="AZ1307" s="275"/>
      <c r="BA1307" s="268"/>
      <c r="BB1307" s="268"/>
      <c r="BC1307" s="268"/>
      <c r="BD1307" s="268"/>
      <c r="BE1307" s="267"/>
      <c r="BF1307" s="275"/>
      <c r="BG1307" s="275"/>
      <c r="BH1307" s="275"/>
      <c r="BI1307" s="275"/>
      <c r="BJ1307" s="278">
        <v>45866</v>
      </c>
      <c r="BK1307" s="279">
        <v>45866</v>
      </c>
      <c r="BL1307" s="431" t="s">
        <v>5157</v>
      </c>
      <c r="BM1307" s="272"/>
      <c r="BN1307" s="422">
        <v>2</v>
      </c>
      <c r="BO1307" s="422">
        <v>3</v>
      </c>
      <c r="BP1307" s="303"/>
      <c r="BQ1307" s="293">
        <v>45864</v>
      </c>
      <c r="BR1307" s="284" t="s">
        <v>5103</v>
      </c>
      <c r="BS1307" s="280" t="str">
        <f>IF(_DBcomps[[#This Row],[Problem]]="","Yes","No")</f>
        <v>Yes</v>
      </c>
      <c r="BT1307" s="1083"/>
      <c r="BU1307" s="273"/>
      <c r="BV1307" s="273">
        <v>1</v>
      </c>
      <c r="BW1307" s="273"/>
      <c r="BX1307" s="273">
        <v>9</v>
      </c>
      <c r="BY1307" s="356" t="s">
        <v>1276</v>
      </c>
      <c r="BZ1307" s="267"/>
      <c r="CA1307" s="279"/>
      <c r="CB1307" s="279"/>
      <c r="CC1307" s="279"/>
      <c r="CD1307" s="1283"/>
      <c r="CE1307" s="245"/>
      <c r="CF1307" s="245"/>
      <c r="CG1307" s="245"/>
    </row>
    <row r="1308" spans="1:85">
      <c r="A1308" s="265" t="s">
        <v>58</v>
      </c>
      <c r="B1308" s="2" t="s">
        <v>3023</v>
      </c>
      <c r="C1308" s="2" t="s">
        <v>158</v>
      </c>
      <c r="D1308" s="265" t="s">
        <v>5190</v>
      </c>
      <c r="E1308" s="265">
        <v>45867</v>
      </c>
      <c r="F1308" s="266" t="str">
        <f>IF(_DBcomps[[#This Row],[Lab RTS]]="","No","Yes")</f>
        <v>Yes</v>
      </c>
      <c r="G1308" s="267">
        <v>55.78</v>
      </c>
      <c r="H1308" s="267"/>
      <c r="I1308" s="267"/>
      <c r="J1308" s="267"/>
      <c r="K1308" s="267"/>
      <c r="L1308" s="268"/>
      <c r="M1308" s="275"/>
      <c r="N1308" s="267"/>
      <c r="O1308" s="267"/>
      <c r="P1308" s="275"/>
      <c r="Q1308" s="269"/>
      <c r="R1308" s="270"/>
      <c r="S1308" s="270">
        <v>10.868</v>
      </c>
      <c r="T1308" s="345">
        <v>1.73</v>
      </c>
      <c r="U1308" s="267"/>
      <c r="V1308" s="268"/>
      <c r="W1308" s="267"/>
      <c r="X1308" s="270"/>
      <c r="Y1308" s="274"/>
      <c r="Z1308" s="290"/>
      <c r="AA1308" s="274"/>
      <c r="AB1308" s="275"/>
      <c r="AC1308" s="274"/>
      <c r="AD1308" s="265"/>
      <c r="AE1308" s="274"/>
      <c r="AF1308" s="274"/>
      <c r="AG1308" s="275"/>
      <c r="AH1308" s="274"/>
      <c r="AI1308" s="274"/>
      <c r="AJ1308" s="275"/>
      <c r="AK1308" s="270"/>
      <c r="AL1308" s="274"/>
      <c r="AM1308" s="275"/>
      <c r="AN1308" s="274"/>
      <c r="AO1308" s="275"/>
      <c r="AP1308" s="274"/>
      <c r="AQ1308" s="277">
        <f t="shared" si="189"/>
        <v>7</v>
      </c>
      <c r="AR1308" s="275"/>
      <c r="AS1308" s="275"/>
      <c r="AT1308" s="273"/>
      <c r="AU1308" s="272"/>
      <c r="AV1308" s="267"/>
      <c r="AW1308" s="268"/>
      <c r="AX1308" s="273"/>
      <c r="AY1308" s="273"/>
      <c r="AZ1308" s="275"/>
      <c r="BA1308" s="268"/>
      <c r="BB1308" s="268"/>
      <c r="BC1308" s="268"/>
      <c r="BD1308" s="268"/>
      <c r="BE1308" s="267"/>
      <c r="BF1308" s="275"/>
      <c r="BG1308" s="275"/>
      <c r="BH1308" s="275"/>
      <c r="BI1308" s="275"/>
      <c r="BJ1308" s="278">
        <v>45868</v>
      </c>
      <c r="BK1308" s="279">
        <v>45868</v>
      </c>
      <c r="BL1308" s="431" t="s">
        <v>5191</v>
      </c>
      <c r="BM1308" s="272"/>
      <c r="BN1308" s="422">
        <v>2</v>
      </c>
      <c r="BO1308" s="422">
        <v>3</v>
      </c>
      <c r="BP1308" s="303"/>
      <c r="BQ1308" s="293">
        <v>45866</v>
      </c>
      <c r="BR1308" s="284" t="s">
        <v>3127</v>
      </c>
      <c r="BS1308" s="280" t="str">
        <f>IF(_DBcomps[[#This Row],[Problem]]="","Yes","No")</f>
        <v>Yes</v>
      </c>
      <c r="BT1308" s="1083"/>
      <c r="BU1308" s="273"/>
      <c r="BV1308" s="273">
        <v>1</v>
      </c>
      <c r="BW1308" s="273"/>
      <c r="BX1308" s="273">
        <v>9</v>
      </c>
      <c r="BY1308" s="356" t="s">
        <v>1276</v>
      </c>
      <c r="BZ1308" s="267"/>
      <c r="CA1308" s="279"/>
      <c r="CB1308" s="279"/>
      <c r="CC1308" s="279"/>
      <c r="CD1308" s="1283"/>
      <c r="CE1308" s="245"/>
      <c r="CF1308" s="245"/>
      <c r="CG1308" s="245"/>
    </row>
    <row r="1309" spans="1:85">
      <c r="A1309" s="265" t="s">
        <v>58</v>
      </c>
      <c r="B1309" s="2" t="s">
        <v>3023</v>
      </c>
      <c r="C1309" s="2" t="s">
        <v>158</v>
      </c>
      <c r="D1309" s="265" t="s">
        <v>5192</v>
      </c>
      <c r="E1309" s="265">
        <v>45868</v>
      </c>
      <c r="F1309" s="266" t="str">
        <f>IF(_DBcomps[[#This Row],[Lab RTS]]="","No","Yes")</f>
        <v>Yes</v>
      </c>
      <c r="G1309" s="267">
        <v>55.58</v>
      </c>
      <c r="H1309" s="267"/>
      <c r="I1309" s="267"/>
      <c r="J1309" s="267"/>
      <c r="K1309" s="267"/>
      <c r="L1309" s="268"/>
      <c r="M1309" s="275"/>
      <c r="N1309" s="267"/>
      <c r="O1309" s="267"/>
      <c r="P1309" s="275"/>
      <c r="Q1309" s="269"/>
      <c r="R1309" s="270"/>
      <c r="S1309" s="270">
        <v>10.855</v>
      </c>
      <c r="T1309" s="345">
        <v>1.61</v>
      </c>
      <c r="U1309" s="267"/>
      <c r="V1309" s="268"/>
      <c r="W1309" s="267"/>
      <c r="X1309" s="270"/>
      <c r="Y1309" s="274"/>
      <c r="Z1309" s="290"/>
      <c r="AA1309" s="274"/>
      <c r="AB1309" s="275"/>
      <c r="AC1309" s="274"/>
      <c r="AD1309" s="265"/>
      <c r="AE1309" s="274"/>
      <c r="AF1309" s="274"/>
      <c r="AG1309" s="275"/>
      <c r="AH1309" s="274"/>
      <c r="AI1309" s="274"/>
      <c r="AJ1309" s="275"/>
      <c r="AK1309" s="270"/>
      <c r="AL1309" s="274"/>
      <c r="AM1309" s="275"/>
      <c r="AN1309" s="274"/>
      <c r="AO1309" s="275"/>
      <c r="AP1309" s="274"/>
      <c r="AQ1309" s="277">
        <f t="shared" si="189"/>
        <v>7</v>
      </c>
      <c r="AR1309" s="275"/>
      <c r="AS1309" s="275"/>
      <c r="AT1309" s="273"/>
      <c r="AU1309" s="272"/>
      <c r="AV1309" s="267"/>
      <c r="AW1309" s="268"/>
      <c r="AX1309" s="273"/>
      <c r="AY1309" s="273"/>
      <c r="AZ1309" s="275"/>
      <c r="BA1309" s="268"/>
      <c r="BB1309" s="268"/>
      <c r="BC1309" s="268"/>
      <c r="BD1309" s="268"/>
      <c r="BE1309" s="267"/>
      <c r="BF1309" s="275"/>
      <c r="BG1309" s="275"/>
      <c r="BH1309" s="275"/>
      <c r="BI1309" s="275"/>
      <c r="BJ1309" s="278">
        <v>45868</v>
      </c>
      <c r="BK1309" s="279">
        <v>45868</v>
      </c>
      <c r="BL1309" s="431" t="s">
        <v>5193</v>
      </c>
      <c r="BM1309" s="272"/>
      <c r="BN1309" s="422">
        <v>2</v>
      </c>
      <c r="BO1309" s="422">
        <v>3</v>
      </c>
      <c r="BP1309" s="303"/>
      <c r="BQ1309" s="293">
        <v>45862</v>
      </c>
      <c r="BR1309" s="284" t="s">
        <v>5194</v>
      </c>
      <c r="BS1309" s="280" t="str">
        <f>IF(_DBcomps[[#This Row],[Problem]]="","Yes","No")</f>
        <v>Yes</v>
      </c>
      <c r="BT1309" s="1083"/>
      <c r="BU1309" s="273"/>
      <c r="BV1309" s="273">
        <v>1</v>
      </c>
      <c r="BW1309" s="273"/>
      <c r="BX1309" s="273">
        <v>9</v>
      </c>
      <c r="BY1309" s="356" t="s">
        <v>1276</v>
      </c>
      <c r="BZ1309" s="267"/>
      <c r="CA1309" s="279"/>
      <c r="CB1309" s="279"/>
      <c r="CC1309" s="279"/>
      <c r="CD1309" s="1283"/>
      <c r="CE1309" s="245"/>
      <c r="CF1309" s="245"/>
      <c r="CG1309" s="245"/>
    </row>
    <row r="1310" spans="1:85">
      <c r="A1310" s="265" t="s">
        <v>58</v>
      </c>
      <c r="B1310" s="2" t="s">
        <v>3023</v>
      </c>
      <c r="C1310" s="2" t="s">
        <v>158</v>
      </c>
      <c r="D1310" s="265" t="s">
        <v>5198</v>
      </c>
      <c r="E1310" s="265">
        <v>45868</v>
      </c>
      <c r="F1310" s="266" t="str">
        <f>IF(_DBcomps[[#This Row],[Lab RTS]]="","No","Yes")</f>
        <v>Yes</v>
      </c>
      <c r="G1310" s="267">
        <v>55.04</v>
      </c>
      <c r="H1310" s="267"/>
      <c r="I1310" s="267"/>
      <c r="J1310" s="267"/>
      <c r="K1310" s="267"/>
      <c r="L1310" s="268"/>
      <c r="M1310" s="275"/>
      <c r="N1310" s="267"/>
      <c r="O1310" s="267"/>
      <c r="P1310" s="275"/>
      <c r="Q1310" s="269"/>
      <c r="R1310" s="270"/>
      <c r="S1310" s="270">
        <v>10.887</v>
      </c>
      <c r="T1310" s="345">
        <v>1.64</v>
      </c>
      <c r="U1310" s="267"/>
      <c r="V1310" s="268"/>
      <c r="W1310" s="267"/>
      <c r="X1310" s="270"/>
      <c r="Y1310" s="274"/>
      <c r="Z1310" s="290"/>
      <c r="AA1310" s="274"/>
      <c r="AB1310" s="275"/>
      <c r="AC1310" s="274"/>
      <c r="AD1310" s="265"/>
      <c r="AE1310" s="274"/>
      <c r="AF1310" s="274"/>
      <c r="AG1310" s="275"/>
      <c r="AH1310" s="274"/>
      <c r="AI1310" s="274"/>
      <c r="AJ1310" s="275"/>
      <c r="AK1310" s="270"/>
      <c r="AL1310" s="274"/>
      <c r="AM1310" s="275"/>
      <c r="AN1310" s="274"/>
      <c r="AO1310" s="275"/>
      <c r="AP1310" s="274"/>
      <c r="AQ1310" s="277">
        <f t="shared" ref="AQ1310:AQ1315" si="190">MONTH(E1310)</f>
        <v>7</v>
      </c>
      <c r="AR1310" s="275"/>
      <c r="AS1310" s="275"/>
      <c r="AT1310" s="273"/>
      <c r="AU1310" s="272"/>
      <c r="AV1310" s="267"/>
      <c r="AW1310" s="268"/>
      <c r="AX1310" s="273"/>
      <c r="AY1310" s="273"/>
      <c r="AZ1310" s="275"/>
      <c r="BA1310" s="268"/>
      <c r="BB1310" s="268"/>
      <c r="BC1310" s="268"/>
      <c r="BD1310" s="268"/>
      <c r="BE1310" s="267"/>
      <c r="BF1310" s="275"/>
      <c r="BG1310" s="275"/>
      <c r="BH1310" s="275"/>
      <c r="BI1310" s="275"/>
      <c r="BJ1310" s="278">
        <v>45868</v>
      </c>
      <c r="BK1310" s="279">
        <v>45868</v>
      </c>
      <c r="BL1310" s="431" t="s">
        <v>5199</v>
      </c>
      <c r="BM1310" s="272"/>
      <c r="BN1310" s="422">
        <v>2</v>
      </c>
      <c r="BO1310" s="422">
        <v>3</v>
      </c>
      <c r="BP1310" s="303"/>
      <c r="BQ1310" s="293">
        <v>45868</v>
      </c>
      <c r="BR1310" s="284" t="s">
        <v>5200</v>
      </c>
      <c r="BS1310" s="280" t="str">
        <f>IF(_DBcomps[[#This Row],[Problem]]="","Yes","No")</f>
        <v>Yes</v>
      </c>
      <c r="BT1310" s="1083"/>
      <c r="BU1310" s="273"/>
      <c r="BV1310" s="273">
        <v>1</v>
      </c>
      <c r="BW1310" s="273"/>
      <c r="BX1310" s="273">
        <v>9</v>
      </c>
      <c r="BY1310" s="356" t="s">
        <v>1276</v>
      </c>
      <c r="BZ1310" s="267"/>
      <c r="CA1310" s="279"/>
      <c r="CB1310" s="279"/>
      <c r="CC1310" s="279"/>
      <c r="CD1310" s="1283"/>
      <c r="CE1310" s="245"/>
      <c r="CF1310" s="245"/>
      <c r="CG1310" s="245"/>
    </row>
    <row r="1311" spans="1:85">
      <c r="A1311" s="265" t="s">
        <v>58</v>
      </c>
      <c r="B1311" s="2" t="s">
        <v>3023</v>
      </c>
      <c r="C1311" s="2" t="s">
        <v>158</v>
      </c>
      <c r="D1311" s="265" t="s">
        <v>5224</v>
      </c>
      <c r="E1311" s="265">
        <v>45869</v>
      </c>
      <c r="F1311" s="266" t="str">
        <f>IF(_DBcomps[[#This Row],[Lab RTS]]="","No","Yes")</f>
        <v>Yes</v>
      </c>
      <c r="G1311" s="267">
        <v>55.04</v>
      </c>
      <c r="H1311" s="267"/>
      <c r="I1311" s="267"/>
      <c r="J1311" s="267"/>
      <c r="K1311" s="267"/>
      <c r="L1311" s="268"/>
      <c r="M1311" s="275"/>
      <c r="N1311" s="267"/>
      <c r="O1311" s="267"/>
      <c r="P1311" s="275"/>
      <c r="Q1311" s="269"/>
      <c r="R1311" s="270"/>
      <c r="S1311" s="270">
        <v>10.887</v>
      </c>
      <c r="T1311" s="345">
        <v>1.64</v>
      </c>
      <c r="U1311" s="267"/>
      <c r="V1311" s="268"/>
      <c r="W1311" s="267"/>
      <c r="X1311" s="270"/>
      <c r="Y1311" s="274"/>
      <c r="Z1311" s="290"/>
      <c r="AA1311" s="274"/>
      <c r="AB1311" s="275"/>
      <c r="AC1311" s="274"/>
      <c r="AD1311" s="265"/>
      <c r="AE1311" s="274"/>
      <c r="AF1311" s="274"/>
      <c r="AG1311" s="275"/>
      <c r="AH1311" s="274"/>
      <c r="AI1311" s="274"/>
      <c r="AJ1311" s="275"/>
      <c r="AK1311" s="270"/>
      <c r="AL1311" s="274"/>
      <c r="AM1311" s="275"/>
      <c r="AN1311" s="274"/>
      <c r="AO1311" s="275"/>
      <c r="AP1311" s="274"/>
      <c r="AQ1311" s="277">
        <f t="shared" si="190"/>
        <v>7</v>
      </c>
      <c r="AR1311" s="275"/>
      <c r="AS1311" s="275"/>
      <c r="AT1311" s="273"/>
      <c r="AU1311" s="272"/>
      <c r="AV1311" s="267"/>
      <c r="AW1311" s="268"/>
      <c r="AX1311" s="273"/>
      <c r="AY1311" s="273"/>
      <c r="AZ1311" s="275"/>
      <c r="BA1311" s="268"/>
      <c r="BB1311" s="268"/>
      <c r="BC1311" s="268"/>
      <c r="BD1311" s="268"/>
      <c r="BE1311" s="267"/>
      <c r="BF1311" s="275"/>
      <c r="BG1311" s="275"/>
      <c r="BH1311" s="275"/>
      <c r="BI1311" s="275"/>
      <c r="BJ1311" s="278">
        <v>45870</v>
      </c>
      <c r="BK1311" s="279">
        <v>45870</v>
      </c>
      <c r="BL1311" s="431" t="s">
        <v>5199</v>
      </c>
      <c r="BM1311" s="272"/>
      <c r="BN1311" s="422">
        <v>2</v>
      </c>
      <c r="BO1311" s="422">
        <v>3</v>
      </c>
      <c r="BP1311" s="303"/>
      <c r="BQ1311" s="293">
        <v>45868</v>
      </c>
      <c r="BR1311" s="284" t="s">
        <v>5200</v>
      </c>
      <c r="BS1311" s="280" t="str">
        <f>IF(_DBcomps[[#This Row],[Problem]]="","Yes","No")</f>
        <v>Yes</v>
      </c>
      <c r="BT1311" s="1083"/>
      <c r="BU1311" s="273"/>
      <c r="BV1311" s="273">
        <v>0</v>
      </c>
      <c r="BW1311" s="273"/>
      <c r="BX1311" s="273">
        <v>9</v>
      </c>
      <c r="BY1311" s="356" t="s">
        <v>1276</v>
      </c>
      <c r="BZ1311" s="267"/>
      <c r="CA1311" s="279"/>
      <c r="CB1311" s="279"/>
      <c r="CC1311" s="279"/>
      <c r="CD1311" s="1283"/>
      <c r="CE1311" s="245"/>
      <c r="CF1311" s="245"/>
      <c r="CG1311" s="245"/>
    </row>
    <row r="1312" spans="1:85">
      <c r="A1312" s="265" t="s">
        <v>58</v>
      </c>
      <c r="B1312" s="2" t="s">
        <v>3023</v>
      </c>
      <c r="C1312" s="2" t="s">
        <v>158</v>
      </c>
      <c r="D1312" s="265" t="s">
        <v>5244</v>
      </c>
      <c r="E1312" s="265">
        <v>45873</v>
      </c>
      <c r="F1312" s="266" t="str">
        <f>IF(_DBcomps[[#This Row],[Lab RTS]]="","No","Yes")</f>
        <v>Yes</v>
      </c>
      <c r="G1312" s="267">
        <v>55.74</v>
      </c>
      <c r="H1312" s="267"/>
      <c r="I1312" s="267"/>
      <c r="J1312" s="267"/>
      <c r="K1312" s="267"/>
      <c r="L1312" s="268"/>
      <c r="M1312" s="275"/>
      <c r="N1312" s="267"/>
      <c r="O1312" s="267"/>
      <c r="P1312" s="275"/>
      <c r="Q1312" s="269"/>
      <c r="R1312" s="270"/>
      <c r="S1312" s="270">
        <v>10.89</v>
      </c>
      <c r="T1312" s="345">
        <v>1.68</v>
      </c>
      <c r="U1312" s="267"/>
      <c r="V1312" s="268"/>
      <c r="W1312" s="267"/>
      <c r="X1312" s="270"/>
      <c r="Y1312" s="274"/>
      <c r="Z1312" s="290"/>
      <c r="AA1312" s="274"/>
      <c r="AB1312" s="275"/>
      <c r="AC1312" s="274"/>
      <c r="AD1312" s="265"/>
      <c r="AE1312" s="274"/>
      <c r="AF1312" s="274"/>
      <c r="AG1312" s="275"/>
      <c r="AH1312" s="274"/>
      <c r="AI1312" s="274"/>
      <c r="AJ1312" s="275"/>
      <c r="AK1312" s="270"/>
      <c r="AL1312" s="274"/>
      <c r="AM1312" s="275"/>
      <c r="AN1312" s="274"/>
      <c r="AO1312" s="275"/>
      <c r="AP1312" s="274"/>
      <c r="AQ1312" s="277">
        <f t="shared" si="190"/>
        <v>8</v>
      </c>
      <c r="AR1312" s="275"/>
      <c r="AS1312" s="275"/>
      <c r="AT1312" s="273"/>
      <c r="AU1312" s="272"/>
      <c r="AV1312" s="267"/>
      <c r="AW1312" s="268"/>
      <c r="AX1312" s="273"/>
      <c r="AY1312" s="273"/>
      <c r="AZ1312" s="275"/>
      <c r="BA1312" s="268"/>
      <c r="BB1312" s="268"/>
      <c r="BC1312" s="268"/>
      <c r="BD1312" s="268"/>
      <c r="BE1312" s="267"/>
      <c r="BF1312" s="275"/>
      <c r="BG1312" s="275"/>
      <c r="BH1312" s="275"/>
      <c r="BI1312" s="275"/>
      <c r="BJ1312" s="278">
        <v>45874</v>
      </c>
      <c r="BK1312" s="279">
        <v>45874</v>
      </c>
      <c r="BL1312" s="431" t="s">
        <v>5245</v>
      </c>
      <c r="BM1312" s="272"/>
      <c r="BN1312" s="422">
        <v>2</v>
      </c>
      <c r="BO1312" s="422">
        <v>3</v>
      </c>
      <c r="BP1312" s="303"/>
      <c r="BQ1312" s="293">
        <v>45870</v>
      </c>
      <c r="BR1312" s="284" t="s">
        <v>3783</v>
      </c>
      <c r="BS1312" s="280" t="str">
        <f>IF(_DBcomps[[#This Row],[Problem]]="","Yes","No")</f>
        <v>Yes</v>
      </c>
      <c r="BT1312" s="1083"/>
      <c r="BU1312" s="273"/>
      <c r="BV1312" s="273">
        <v>1</v>
      </c>
      <c r="BW1312" s="273"/>
      <c r="BX1312" s="273">
        <v>9</v>
      </c>
      <c r="BY1312" s="356" t="s">
        <v>1276</v>
      </c>
      <c r="BZ1312" s="267"/>
      <c r="CA1312" s="279"/>
      <c r="CB1312" s="279"/>
      <c r="CC1312" s="279"/>
      <c r="CD1312" s="1283"/>
      <c r="CE1312" s="245"/>
      <c r="CF1312" s="245"/>
      <c r="CG1312" s="245"/>
    </row>
    <row r="1313" spans="1:85">
      <c r="A1313" s="265" t="s">
        <v>58</v>
      </c>
      <c r="B1313" s="2" t="s">
        <v>3023</v>
      </c>
      <c r="C1313" s="2" t="s">
        <v>158</v>
      </c>
      <c r="D1313" s="265" t="s">
        <v>5272</v>
      </c>
      <c r="E1313" s="265">
        <v>45874</v>
      </c>
      <c r="F1313" s="266" t="str">
        <f>IF(_DBcomps[[#This Row],[Lab RTS]]="","No","Yes")</f>
        <v>Yes</v>
      </c>
      <c r="G1313" s="267">
        <v>55.15</v>
      </c>
      <c r="H1313" s="267"/>
      <c r="I1313" s="267"/>
      <c r="J1313" s="267"/>
      <c r="K1313" s="267"/>
      <c r="L1313" s="268"/>
      <c r="M1313" s="275"/>
      <c r="N1313" s="267"/>
      <c r="O1313" s="267"/>
      <c r="P1313" s="275"/>
      <c r="Q1313" s="269"/>
      <c r="R1313" s="270"/>
      <c r="S1313" s="270">
        <v>10.843999999999999</v>
      </c>
      <c r="T1313" s="345">
        <v>1.64</v>
      </c>
      <c r="U1313" s="267"/>
      <c r="V1313" s="268"/>
      <c r="W1313" s="267"/>
      <c r="X1313" s="270"/>
      <c r="Y1313" s="274"/>
      <c r="Z1313" s="290"/>
      <c r="AA1313" s="274"/>
      <c r="AB1313" s="275"/>
      <c r="AC1313" s="274"/>
      <c r="AD1313" s="265"/>
      <c r="AE1313" s="274"/>
      <c r="AF1313" s="274"/>
      <c r="AG1313" s="275"/>
      <c r="AH1313" s="274"/>
      <c r="AI1313" s="274"/>
      <c r="AJ1313" s="275"/>
      <c r="AK1313" s="270"/>
      <c r="AL1313" s="274"/>
      <c r="AM1313" s="275"/>
      <c r="AN1313" s="274"/>
      <c r="AO1313" s="275"/>
      <c r="AP1313" s="274"/>
      <c r="AQ1313" s="277">
        <f t="shared" si="190"/>
        <v>8</v>
      </c>
      <c r="AR1313" s="275"/>
      <c r="AS1313" s="275"/>
      <c r="AT1313" s="273"/>
      <c r="AU1313" s="272"/>
      <c r="AV1313" s="267"/>
      <c r="AW1313" s="268"/>
      <c r="AX1313" s="273"/>
      <c r="AY1313" s="273"/>
      <c r="AZ1313" s="275"/>
      <c r="BA1313" s="268"/>
      <c r="BB1313" s="268"/>
      <c r="BC1313" s="268"/>
      <c r="BD1313" s="268"/>
      <c r="BE1313" s="267"/>
      <c r="BF1313" s="275"/>
      <c r="BG1313" s="275"/>
      <c r="BH1313" s="275"/>
      <c r="BI1313" s="275"/>
      <c r="BJ1313" s="278">
        <v>45875</v>
      </c>
      <c r="BK1313" s="279">
        <v>45875</v>
      </c>
      <c r="BL1313" s="431" t="s">
        <v>5273</v>
      </c>
      <c r="BM1313" s="272"/>
      <c r="BN1313" s="422">
        <v>2</v>
      </c>
      <c r="BO1313" s="422">
        <v>3</v>
      </c>
      <c r="BP1313" s="303"/>
      <c r="BQ1313" s="293">
        <v>45869</v>
      </c>
      <c r="BR1313" s="284" t="s">
        <v>3456</v>
      </c>
      <c r="BS1313" s="280" t="str">
        <f>IF(_DBcomps[[#This Row],[Problem]]="","Yes","No")</f>
        <v>Yes</v>
      </c>
      <c r="BT1313" s="1083"/>
      <c r="BU1313" s="273"/>
      <c r="BV1313" s="273">
        <v>1</v>
      </c>
      <c r="BW1313" s="273"/>
      <c r="BX1313" s="273">
        <v>9</v>
      </c>
      <c r="BY1313" s="356" t="s">
        <v>1276</v>
      </c>
      <c r="BZ1313" s="267"/>
      <c r="CA1313" s="279"/>
      <c r="CB1313" s="279"/>
      <c r="CC1313" s="279"/>
      <c r="CD1313" s="1283"/>
      <c r="CE1313" s="245"/>
      <c r="CF1313" s="245"/>
      <c r="CG1313" s="245"/>
    </row>
    <row r="1314" spans="1:85">
      <c r="A1314" s="265" t="s">
        <v>58</v>
      </c>
      <c r="B1314" s="2" t="s">
        <v>3023</v>
      </c>
      <c r="C1314" s="2" t="s">
        <v>158</v>
      </c>
      <c r="D1314" s="265" t="s">
        <v>5288</v>
      </c>
      <c r="E1314" s="265">
        <v>45875</v>
      </c>
      <c r="F1314" s="266" t="str">
        <f>IF(_DBcomps[[#This Row],[Lab RTS]]="","No","Yes")</f>
        <v>Yes</v>
      </c>
      <c r="G1314" s="267">
        <v>55.85</v>
      </c>
      <c r="H1314" s="267"/>
      <c r="I1314" s="267"/>
      <c r="J1314" s="267"/>
      <c r="K1314" s="267"/>
      <c r="L1314" s="268"/>
      <c r="M1314" s="275"/>
      <c r="N1314" s="267"/>
      <c r="O1314" s="267"/>
      <c r="P1314" s="275"/>
      <c r="Q1314" s="269"/>
      <c r="R1314" s="270"/>
      <c r="S1314" s="270">
        <v>10.88</v>
      </c>
      <c r="T1314" s="345">
        <v>1.72</v>
      </c>
      <c r="U1314" s="267"/>
      <c r="V1314" s="268"/>
      <c r="W1314" s="267"/>
      <c r="X1314" s="270"/>
      <c r="Y1314" s="274"/>
      <c r="Z1314" s="290"/>
      <c r="AA1314" s="274"/>
      <c r="AB1314" s="275"/>
      <c r="AC1314" s="274"/>
      <c r="AD1314" s="265"/>
      <c r="AE1314" s="274"/>
      <c r="AF1314" s="274"/>
      <c r="AG1314" s="275"/>
      <c r="AH1314" s="274"/>
      <c r="AI1314" s="274"/>
      <c r="AJ1314" s="275"/>
      <c r="AK1314" s="270"/>
      <c r="AL1314" s="274"/>
      <c r="AM1314" s="275"/>
      <c r="AN1314" s="274"/>
      <c r="AO1314" s="275"/>
      <c r="AP1314" s="274"/>
      <c r="AQ1314" s="277">
        <f t="shared" si="190"/>
        <v>8</v>
      </c>
      <c r="AR1314" s="275"/>
      <c r="AS1314" s="275"/>
      <c r="AT1314" s="273"/>
      <c r="AU1314" s="272"/>
      <c r="AV1314" s="267"/>
      <c r="AW1314" s="268"/>
      <c r="AX1314" s="273"/>
      <c r="AY1314" s="273"/>
      <c r="AZ1314" s="275"/>
      <c r="BA1314" s="268"/>
      <c r="BB1314" s="268"/>
      <c r="BC1314" s="268"/>
      <c r="BD1314" s="268"/>
      <c r="BE1314" s="267"/>
      <c r="BF1314" s="275"/>
      <c r="BG1314" s="275"/>
      <c r="BH1314" s="275"/>
      <c r="BI1314" s="275"/>
      <c r="BJ1314" s="278">
        <v>45876</v>
      </c>
      <c r="BK1314" s="279">
        <v>45876</v>
      </c>
      <c r="BL1314" s="431" t="s">
        <v>5289</v>
      </c>
      <c r="BM1314" s="272"/>
      <c r="BN1314" s="422">
        <v>2</v>
      </c>
      <c r="BO1314" s="422">
        <v>3</v>
      </c>
      <c r="BP1314" s="303"/>
      <c r="BQ1314" s="293">
        <v>45875</v>
      </c>
      <c r="BR1314" s="284" t="s">
        <v>3551</v>
      </c>
      <c r="BS1314" s="280" t="str">
        <f>IF(_DBcomps[[#This Row],[Problem]]="","Yes","No")</f>
        <v>Yes</v>
      </c>
      <c r="BT1314" s="1083"/>
      <c r="BU1314" s="273"/>
      <c r="BV1314" s="273">
        <v>1</v>
      </c>
      <c r="BW1314" s="273"/>
      <c r="BX1314" s="273">
        <v>9</v>
      </c>
      <c r="BY1314" s="356" t="s">
        <v>1276</v>
      </c>
      <c r="BZ1314" s="267"/>
      <c r="CA1314" s="279"/>
      <c r="CB1314" s="279"/>
      <c r="CC1314" s="279"/>
      <c r="CD1314" s="1283"/>
      <c r="CE1314" s="245"/>
      <c r="CF1314" s="245"/>
      <c r="CG1314" s="245"/>
    </row>
    <row r="1315" spans="1:85">
      <c r="A1315" s="265" t="s">
        <v>58</v>
      </c>
      <c r="B1315" s="2" t="s">
        <v>3023</v>
      </c>
      <c r="C1315" s="2" t="s">
        <v>158</v>
      </c>
      <c r="D1315" s="265" t="s">
        <v>5292</v>
      </c>
      <c r="E1315" s="265">
        <v>45876</v>
      </c>
      <c r="F1315" s="266" t="str">
        <f>IF(_DBcomps[[#This Row],[Lab RTS]]="","No","Yes")</f>
        <v>Yes</v>
      </c>
      <c r="G1315" s="267">
        <v>55.12</v>
      </c>
      <c r="H1315" s="267"/>
      <c r="I1315" s="267"/>
      <c r="J1315" s="267"/>
      <c r="K1315" s="267"/>
      <c r="L1315" s="268"/>
      <c r="M1315" s="275"/>
      <c r="N1315" s="267"/>
      <c r="O1315" s="267"/>
      <c r="P1315" s="275"/>
      <c r="Q1315" s="269"/>
      <c r="R1315" s="270"/>
      <c r="S1315" s="270">
        <v>10.837</v>
      </c>
      <c r="T1315" s="345">
        <v>1.68</v>
      </c>
      <c r="U1315" s="267"/>
      <c r="V1315" s="268"/>
      <c r="W1315" s="267"/>
      <c r="X1315" s="270"/>
      <c r="Y1315" s="274"/>
      <c r="Z1315" s="290"/>
      <c r="AA1315" s="274"/>
      <c r="AB1315" s="275"/>
      <c r="AC1315" s="274"/>
      <c r="AD1315" s="265"/>
      <c r="AE1315" s="274"/>
      <c r="AF1315" s="274"/>
      <c r="AG1315" s="275"/>
      <c r="AH1315" s="274"/>
      <c r="AI1315" s="274"/>
      <c r="AJ1315" s="275"/>
      <c r="AK1315" s="270"/>
      <c r="AL1315" s="274"/>
      <c r="AM1315" s="275"/>
      <c r="AN1315" s="274"/>
      <c r="AO1315" s="275"/>
      <c r="AP1315" s="274"/>
      <c r="AQ1315" s="277">
        <f t="shared" si="190"/>
        <v>8</v>
      </c>
      <c r="AR1315" s="275"/>
      <c r="AS1315" s="275"/>
      <c r="AT1315" s="273"/>
      <c r="AU1315" s="272"/>
      <c r="AV1315" s="267"/>
      <c r="AW1315" s="268"/>
      <c r="AX1315" s="273"/>
      <c r="AY1315" s="273"/>
      <c r="AZ1315" s="275"/>
      <c r="BA1315" s="268"/>
      <c r="BB1315" s="268"/>
      <c r="BC1315" s="268"/>
      <c r="BD1315" s="268"/>
      <c r="BE1315" s="267"/>
      <c r="BF1315" s="275"/>
      <c r="BG1315" s="275"/>
      <c r="BH1315" s="275"/>
      <c r="BI1315" s="275"/>
      <c r="BJ1315" s="278">
        <v>45877</v>
      </c>
      <c r="BK1315" s="279">
        <v>45877</v>
      </c>
      <c r="BL1315" s="431" t="s">
        <v>5293</v>
      </c>
      <c r="BM1315" s="272"/>
      <c r="BN1315" s="422">
        <v>2</v>
      </c>
      <c r="BO1315" s="422">
        <v>3</v>
      </c>
      <c r="BP1315" s="303"/>
      <c r="BQ1315" s="293">
        <v>45874</v>
      </c>
      <c r="BR1315" s="284" t="s">
        <v>5294</v>
      </c>
      <c r="BS1315" s="280" t="str">
        <f>IF(_DBcomps[[#This Row],[Problem]]="","Yes","No")</f>
        <v>Yes</v>
      </c>
      <c r="BT1315" s="1083"/>
      <c r="BU1315" s="273"/>
      <c r="BV1315" s="273">
        <v>1</v>
      </c>
      <c r="BW1315" s="273"/>
      <c r="BX1315" s="273">
        <v>9</v>
      </c>
      <c r="BY1315" s="356" t="s">
        <v>1276</v>
      </c>
      <c r="BZ1315" s="267"/>
      <c r="CA1315" s="279"/>
      <c r="CB1315" s="279"/>
      <c r="CC1315" s="279"/>
      <c r="CD1315" s="1283"/>
      <c r="CE1315" s="245"/>
      <c r="CF1315" s="245"/>
      <c r="CG1315" s="245"/>
    </row>
    <row r="1316" spans="1:85">
      <c r="A1316" s="265" t="s">
        <v>58</v>
      </c>
      <c r="B1316" s="2" t="s">
        <v>3023</v>
      </c>
      <c r="C1316" s="2" t="s">
        <v>158</v>
      </c>
      <c r="D1316" s="265" t="s">
        <v>5397</v>
      </c>
      <c r="E1316" s="265">
        <v>45880</v>
      </c>
      <c r="F1316" s="266" t="str">
        <f>IF(_DBcomps[[#This Row],[Lab RTS]]="","No","Yes")</f>
        <v>Yes</v>
      </c>
      <c r="G1316" s="267">
        <v>55.12</v>
      </c>
      <c r="H1316" s="267"/>
      <c r="I1316" s="267"/>
      <c r="J1316" s="267"/>
      <c r="K1316" s="267"/>
      <c r="L1316" s="268"/>
      <c r="M1316" s="275"/>
      <c r="N1316" s="267"/>
      <c r="O1316" s="267"/>
      <c r="P1316" s="275"/>
      <c r="Q1316" s="269"/>
      <c r="R1316" s="270"/>
      <c r="S1316" s="270">
        <v>10.837999999999999</v>
      </c>
      <c r="T1316" s="345">
        <v>1.75</v>
      </c>
      <c r="U1316" s="267"/>
      <c r="V1316" s="268"/>
      <c r="W1316" s="267"/>
      <c r="X1316" s="270"/>
      <c r="Y1316" s="274"/>
      <c r="Z1316" s="290"/>
      <c r="AA1316" s="274"/>
      <c r="AB1316" s="275"/>
      <c r="AC1316" s="274"/>
      <c r="AD1316" s="265"/>
      <c r="AE1316" s="274"/>
      <c r="AF1316" s="274"/>
      <c r="AG1316" s="275"/>
      <c r="AH1316" s="274"/>
      <c r="AI1316" s="274"/>
      <c r="AJ1316" s="275"/>
      <c r="AK1316" s="270"/>
      <c r="AL1316" s="274"/>
      <c r="AM1316" s="275"/>
      <c r="AN1316" s="274"/>
      <c r="AO1316" s="275"/>
      <c r="AP1316" s="274"/>
      <c r="AQ1316" s="277">
        <f t="shared" ref="AQ1316:AQ1321" si="191">MONTH(E1316)</f>
        <v>8</v>
      </c>
      <c r="AR1316" s="275"/>
      <c r="AS1316" s="275"/>
      <c r="AT1316" s="273"/>
      <c r="AU1316" s="272"/>
      <c r="AV1316" s="267"/>
      <c r="AW1316" s="268"/>
      <c r="AX1316" s="273"/>
      <c r="AY1316" s="273"/>
      <c r="AZ1316" s="275"/>
      <c r="BA1316" s="268"/>
      <c r="BB1316" s="268"/>
      <c r="BC1316" s="268"/>
      <c r="BD1316" s="268"/>
      <c r="BE1316" s="267"/>
      <c r="BF1316" s="275"/>
      <c r="BG1316" s="275"/>
      <c r="BH1316" s="275"/>
      <c r="BI1316" s="275"/>
      <c r="BJ1316" s="278">
        <v>45882</v>
      </c>
      <c r="BK1316" s="279">
        <v>45882</v>
      </c>
      <c r="BL1316" s="431" t="s">
        <v>5401</v>
      </c>
      <c r="BM1316" s="272"/>
      <c r="BN1316" s="422">
        <v>2</v>
      </c>
      <c r="BO1316" s="422">
        <v>3</v>
      </c>
      <c r="BP1316" s="303"/>
      <c r="BQ1316" s="293">
        <v>45876</v>
      </c>
      <c r="BR1316" s="284" t="s">
        <v>4118</v>
      </c>
      <c r="BS1316" s="280" t="str">
        <f>IF(_DBcomps[[#This Row],[Problem]]="","Yes","No")</f>
        <v>Yes</v>
      </c>
      <c r="BT1316" s="1083"/>
      <c r="BU1316" s="273"/>
      <c r="BV1316" s="273">
        <v>1</v>
      </c>
      <c r="BW1316" s="273"/>
      <c r="BX1316" s="273">
        <v>9</v>
      </c>
      <c r="BY1316" s="356" t="s">
        <v>1276</v>
      </c>
      <c r="BZ1316" s="267"/>
      <c r="CA1316" s="279"/>
      <c r="CB1316" s="279"/>
      <c r="CC1316" s="279"/>
      <c r="CD1316" s="1283"/>
      <c r="CE1316" s="245"/>
      <c r="CF1316" s="245"/>
      <c r="CG1316" s="245"/>
    </row>
    <row r="1317" spans="1:85">
      <c r="A1317" s="265" t="s">
        <v>58</v>
      </c>
      <c r="B1317" s="2" t="s">
        <v>3023</v>
      </c>
      <c r="C1317" s="2" t="s">
        <v>158</v>
      </c>
      <c r="D1317" s="265" t="s">
        <v>5398</v>
      </c>
      <c r="E1317" s="265">
        <v>45881</v>
      </c>
      <c r="F1317" s="266" t="str">
        <f>IF(_DBcomps[[#This Row],[Lab RTS]]="","No","Yes")</f>
        <v>Yes</v>
      </c>
      <c r="G1317" s="267">
        <v>54.91</v>
      </c>
      <c r="H1317" s="267"/>
      <c r="I1317" s="267"/>
      <c r="J1317" s="267"/>
      <c r="K1317" s="267"/>
      <c r="L1317" s="268"/>
      <c r="M1317" s="275"/>
      <c r="N1317" s="267"/>
      <c r="O1317" s="267"/>
      <c r="P1317" s="275"/>
      <c r="Q1317" s="269"/>
      <c r="R1317" s="270"/>
      <c r="S1317" s="270">
        <v>10.866</v>
      </c>
      <c r="T1317" s="345">
        <v>1.72</v>
      </c>
      <c r="U1317" s="267"/>
      <c r="V1317" s="268"/>
      <c r="W1317" s="267"/>
      <c r="X1317" s="270"/>
      <c r="Y1317" s="274"/>
      <c r="Z1317" s="290"/>
      <c r="AA1317" s="274"/>
      <c r="AB1317" s="275"/>
      <c r="AC1317" s="274"/>
      <c r="AD1317" s="265"/>
      <c r="AE1317" s="274"/>
      <c r="AF1317" s="274"/>
      <c r="AG1317" s="275"/>
      <c r="AH1317" s="274"/>
      <c r="AI1317" s="274"/>
      <c r="AJ1317" s="275"/>
      <c r="AK1317" s="270"/>
      <c r="AL1317" s="274"/>
      <c r="AM1317" s="275"/>
      <c r="AN1317" s="274"/>
      <c r="AO1317" s="275"/>
      <c r="AP1317" s="274"/>
      <c r="AQ1317" s="277">
        <f t="shared" si="191"/>
        <v>8</v>
      </c>
      <c r="AR1317" s="275"/>
      <c r="AS1317" s="275"/>
      <c r="AT1317" s="273"/>
      <c r="AU1317" s="272"/>
      <c r="AV1317" s="267"/>
      <c r="AW1317" s="268"/>
      <c r="AX1317" s="273"/>
      <c r="AY1317" s="273"/>
      <c r="AZ1317" s="275"/>
      <c r="BA1317" s="268"/>
      <c r="BB1317" s="268"/>
      <c r="BC1317" s="268"/>
      <c r="BD1317" s="268"/>
      <c r="BE1317" s="267"/>
      <c r="BF1317" s="275"/>
      <c r="BG1317" s="275"/>
      <c r="BH1317" s="275"/>
      <c r="BI1317" s="275"/>
      <c r="BJ1317" s="278">
        <v>45882</v>
      </c>
      <c r="BK1317" s="279">
        <v>45882</v>
      </c>
      <c r="BL1317" s="431" t="s">
        <v>5402</v>
      </c>
      <c r="BM1317" s="272"/>
      <c r="BN1317" s="422">
        <v>2</v>
      </c>
      <c r="BO1317" s="422">
        <v>3</v>
      </c>
      <c r="BP1317" s="303"/>
      <c r="BQ1317" s="293">
        <v>45877</v>
      </c>
      <c r="BR1317" s="284" t="s">
        <v>5294</v>
      </c>
      <c r="BS1317" s="280" t="str">
        <f>IF(_DBcomps[[#This Row],[Problem]]="","Yes","No")</f>
        <v>Yes</v>
      </c>
      <c r="BT1317" s="1083"/>
      <c r="BU1317" s="273"/>
      <c r="BV1317" s="273">
        <v>1</v>
      </c>
      <c r="BW1317" s="273"/>
      <c r="BX1317" s="273">
        <v>9</v>
      </c>
      <c r="BY1317" s="356" t="s">
        <v>1276</v>
      </c>
      <c r="BZ1317" s="267"/>
      <c r="CA1317" s="279"/>
      <c r="CB1317" s="279"/>
      <c r="CC1317" s="279"/>
      <c r="CD1317" s="1283"/>
      <c r="CE1317" s="245"/>
      <c r="CF1317" s="245"/>
      <c r="CG1317" s="245"/>
    </row>
    <row r="1318" spans="1:85">
      <c r="A1318" s="265" t="s">
        <v>58</v>
      </c>
      <c r="B1318" s="2" t="s">
        <v>3023</v>
      </c>
      <c r="C1318" s="2" t="s">
        <v>158</v>
      </c>
      <c r="D1318" s="265" t="s">
        <v>5399</v>
      </c>
      <c r="E1318" s="265">
        <v>45881</v>
      </c>
      <c r="F1318" s="266" t="str">
        <f>IF(_DBcomps[[#This Row],[Lab RTS]]="","No","Yes")</f>
        <v>Yes</v>
      </c>
      <c r="G1318" s="267">
        <v>54.93</v>
      </c>
      <c r="H1318" s="267"/>
      <c r="I1318" s="267"/>
      <c r="J1318" s="267"/>
      <c r="K1318" s="267"/>
      <c r="L1318" s="268"/>
      <c r="M1318" s="275"/>
      <c r="N1318" s="267"/>
      <c r="O1318" s="267"/>
      <c r="P1318" s="275"/>
      <c r="Q1318" s="269"/>
      <c r="R1318" s="270"/>
      <c r="S1318" s="270">
        <v>10.833</v>
      </c>
      <c r="T1318" s="345">
        <v>1.69</v>
      </c>
      <c r="U1318" s="267"/>
      <c r="V1318" s="268"/>
      <c r="W1318" s="267"/>
      <c r="X1318" s="270"/>
      <c r="Y1318" s="274"/>
      <c r="Z1318" s="290"/>
      <c r="AA1318" s="274"/>
      <c r="AB1318" s="275"/>
      <c r="AC1318" s="274"/>
      <c r="AD1318" s="265"/>
      <c r="AE1318" s="274"/>
      <c r="AF1318" s="274"/>
      <c r="AG1318" s="275"/>
      <c r="AH1318" s="274"/>
      <c r="AI1318" s="274"/>
      <c r="AJ1318" s="275"/>
      <c r="AK1318" s="270"/>
      <c r="AL1318" s="274"/>
      <c r="AM1318" s="275"/>
      <c r="AN1318" s="274"/>
      <c r="AO1318" s="275"/>
      <c r="AP1318" s="274"/>
      <c r="AQ1318" s="277">
        <f t="shared" si="191"/>
        <v>8</v>
      </c>
      <c r="AR1318" s="275"/>
      <c r="AS1318" s="275"/>
      <c r="AT1318" s="273"/>
      <c r="AU1318" s="272"/>
      <c r="AV1318" s="267"/>
      <c r="AW1318" s="268"/>
      <c r="AX1318" s="273"/>
      <c r="AY1318" s="273"/>
      <c r="AZ1318" s="275"/>
      <c r="BA1318" s="268"/>
      <c r="BB1318" s="268"/>
      <c r="BC1318" s="268"/>
      <c r="BD1318" s="268"/>
      <c r="BE1318" s="267"/>
      <c r="BF1318" s="275"/>
      <c r="BG1318" s="275"/>
      <c r="BH1318" s="275"/>
      <c r="BI1318" s="275"/>
      <c r="BJ1318" s="278">
        <v>45882</v>
      </c>
      <c r="BK1318" s="279">
        <v>45882</v>
      </c>
      <c r="BL1318" s="431" t="s">
        <v>5403</v>
      </c>
      <c r="BM1318" s="272"/>
      <c r="BN1318" s="422">
        <v>2</v>
      </c>
      <c r="BO1318" s="422">
        <v>3</v>
      </c>
      <c r="BP1318" s="303"/>
      <c r="BQ1318" s="293">
        <v>45880</v>
      </c>
      <c r="BR1318" s="284" t="s">
        <v>4420</v>
      </c>
      <c r="BS1318" s="280" t="str">
        <f>IF(_DBcomps[[#This Row],[Problem]]="","Yes","No")</f>
        <v>Yes</v>
      </c>
      <c r="BT1318" s="1083"/>
      <c r="BU1318" s="273"/>
      <c r="BV1318" s="273">
        <v>1</v>
      </c>
      <c r="BW1318" s="273"/>
      <c r="BX1318" s="273">
        <v>9</v>
      </c>
      <c r="BY1318" s="356" t="s">
        <v>1276</v>
      </c>
      <c r="BZ1318" s="267"/>
      <c r="CA1318" s="279"/>
      <c r="CB1318" s="279"/>
      <c r="CC1318" s="279"/>
      <c r="CD1318" s="1283"/>
      <c r="CE1318" s="245"/>
      <c r="CF1318" s="245"/>
      <c r="CG1318" s="245"/>
    </row>
    <row r="1319" spans="1:85">
      <c r="A1319" s="265" t="s">
        <v>58</v>
      </c>
      <c r="B1319" s="2" t="s">
        <v>3023</v>
      </c>
      <c r="C1319" s="2" t="s">
        <v>158</v>
      </c>
      <c r="D1319" s="265" t="s">
        <v>5400</v>
      </c>
      <c r="E1319" s="265">
        <v>45881</v>
      </c>
      <c r="F1319" s="266" t="str">
        <f>IF(_DBcomps[[#This Row],[Lab RTS]]="","No","Yes")</f>
        <v>Yes</v>
      </c>
      <c r="G1319" s="267">
        <v>55.34</v>
      </c>
      <c r="H1319" s="267"/>
      <c r="I1319" s="267"/>
      <c r="J1319" s="267"/>
      <c r="K1319" s="267"/>
      <c r="L1319" s="268"/>
      <c r="M1319" s="275"/>
      <c r="N1319" s="267"/>
      <c r="O1319" s="267"/>
      <c r="P1319" s="275"/>
      <c r="Q1319" s="269"/>
      <c r="R1319" s="270"/>
      <c r="S1319" s="270">
        <v>10.916</v>
      </c>
      <c r="T1319" s="345">
        <v>1.72</v>
      </c>
      <c r="U1319" s="267"/>
      <c r="V1319" s="268"/>
      <c r="W1319" s="267"/>
      <c r="X1319" s="270"/>
      <c r="Y1319" s="274"/>
      <c r="Z1319" s="290"/>
      <c r="AA1319" s="274"/>
      <c r="AB1319" s="275"/>
      <c r="AC1319" s="274"/>
      <c r="AD1319" s="265"/>
      <c r="AE1319" s="274"/>
      <c r="AF1319" s="274"/>
      <c r="AG1319" s="275"/>
      <c r="AH1319" s="274"/>
      <c r="AI1319" s="274"/>
      <c r="AJ1319" s="275"/>
      <c r="AK1319" s="270"/>
      <c r="AL1319" s="274"/>
      <c r="AM1319" s="275"/>
      <c r="AN1319" s="274"/>
      <c r="AO1319" s="275"/>
      <c r="AP1319" s="274"/>
      <c r="AQ1319" s="277">
        <f t="shared" si="191"/>
        <v>8</v>
      </c>
      <c r="AR1319" s="275"/>
      <c r="AS1319" s="275"/>
      <c r="AT1319" s="273"/>
      <c r="AU1319" s="272"/>
      <c r="AV1319" s="267"/>
      <c r="AW1319" s="268"/>
      <c r="AX1319" s="273"/>
      <c r="AY1319" s="273"/>
      <c r="AZ1319" s="275"/>
      <c r="BA1319" s="268"/>
      <c r="BB1319" s="268"/>
      <c r="BC1319" s="268"/>
      <c r="BD1319" s="268"/>
      <c r="BE1319" s="267"/>
      <c r="BF1319" s="275"/>
      <c r="BG1319" s="275"/>
      <c r="BH1319" s="275"/>
      <c r="BI1319" s="275"/>
      <c r="BJ1319" s="278">
        <v>45882</v>
      </c>
      <c r="BK1319" s="279">
        <v>45882</v>
      </c>
      <c r="BL1319" s="431" t="s">
        <v>5404</v>
      </c>
      <c r="BM1319" s="272"/>
      <c r="BN1319" s="422">
        <v>2</v>
      </c>
      <c r="BO1319" s="422">
        <v>3</v>
      </c>
      <c r="BP1319" s="303"/>
      <c r="BQ1319" s="293">
        <v>45881</v>
      </c>
      <c r="BR1319" s="284" t="s">
        <v>3755</v>
      </c>
      <c r="BS1319" s="280" t="str">
        <f>IF(_DBcomps[[#This Row],[Problem]]="","Yes","No")</f>
        <v>Yes</v>
      </c>
      <c r="BT1319" s="1083"/>
      <c r="BU1319" s="273"/>
      <c r="BV1319" s="273">
        <v>1</v>
      </c>
      <c r="BW1319" s="273"/>
      <c r="BX1319" s="273">
        <v>9</v>
      </c>
      <c r="BY1319" s="356" t="s">
        <v>1276</v>
      </c>
      <c r="BZ1319" s="267"/>
      <c r="CA1319" s="279"/>
      <c r="CB1319" s="279"/>
      <c r="CC1319" s="279"/>
      <c r="CD1319" s="1283"/>
      <c r="CE1319" s="245"/>
      <c r="CF1319" s="245"/>
      <c r="CG1319" s="245"/>
    </row>
    <row r="1320" spans="1:85">
      <c r="A1320" s="265" t="s">
        <v>58</v>
      </c>
      <c r="B1320" s="2" t="s">
        <v>3023</v>
      </c>
      <c r="C1320" s="2" t="s">
        <v>158</v>
      </c>
      <c r="D1320" s="265" t="s">
        <v>5471</v>
      </c>
      <c r="E1320" s="265">
        <v>45884</v>
      </c>
      <c r="F1320" s="266" t="str">
        <f>IF(_DBcomps[[#This Row],[Lab RTS]]="","No","Yes")</f>
        <v>Yes</v>
      </c>
      <c r="G1320" s="267">
        <v>55.21</v>
      </c>
      <c r="H1320" s="267"/>
      <c r="I1320" s="267"/>
      <c r="J1320" s="267"/>
      <c r="K1320" s="267"/>
      <c r="L1320" s="268"/>
      <c r="M1320" s="275"/>
      <c r="N1320" s="267"/>
      <c r="O1320" s="267"/>
      <c r="P1320" s="275"/>
      <c r="Q1320" s="269"/>
      <c r="R1320" s="270"/>
      <c r="S1320" s="270">
        <v>10.819000000000001</v>
      </c>
      <c r="T1320" s="345">
        <v>1.7</v>
      </c>
      <c r="U1320" s="267"/>
      <c r="V1320" s="268"/>
      <c r="W1320" s="267"/>
      <c r="X1320" s="270"/>
      <c r="Y1320" s="274"/>
      <c r="Z1320" s="290"/>
      <c r="AA1320" s="274"/>
      <c r="AB1320" s="275"/>
      <c r="AC1320" s="274"/>
      <c r="AD1320" s="265"/>
      <c r="AE1320" s="274"/>
      <c r="AF1320" s="274"/>
      <c r="AG1320" s="275"/>
      <c r="AH1320" s="274"/>
      <c r="AI1320" s="274"/>
      <c r="AJ1320" s="275"/>
      <c r="AK1320" s="270"/>
      <c r="AL1320" s="274"/>
      <c r="AM1320" s="275"/>
      <c r="AN1320" s="274"/>
      <c r="AO1320" s="275"/>
      <c r="AP1320" s="274"/>
      <c r="AQ1320" s="277">
        <f t="shared" si="191"/>
        <v>8</v>
      </c>
      <c r="AR1320" s="275"/>
      <c r="AS1320" s="275"/>
      <c r="AT1320" s="273"/>
      <c r="AU1320" s="272"/>
      <c r="AV1320" s="267"/>
      <c r="AW1320" s="268"/>
      <c r="AX1320" s="273"/>
      <c r="AY1320" s="273"/>
      <c r="AZ1320" s="275"/>
      <c r="BA1320" s="268"/>
      <c r="BB1320" s="268"/>
      <c r="BC1320" s="268"/>
      <c r="BD1320" s="268"/>
      <c r="BE1320" s="267"/>
      <c r="BF1320" s="275"/>
      <c r="BG1320" s="275"/>
      <c r="BH1320" s="275"/>
      <c r="BI1320" s="275"/>
      <c r="BJ1320" s="278">
        <v>45886</v>
      </c>
      <c r="BK1320" s="279">
        <v>45886</v>
      </c>
      <c r="BL1320" s="431" t="s">
        <v>5473</v>
      </c>
      <c r="BM1320" s="272"/>
      <c r="BN1320" s="422">
        <v>2</v>
      </c>
      <c r="BO1320" s="422">
        <v>3</v>
      </c>
      <c r="BP1320" s="303"/>
      <c r="BQ1320" s="293">
        <v>45882</v>
      </c>
      <c r="BR1320" s="284" t="s">
        <v>5475</v>
      </c>
      <c r="BS1320" s="280" t="str">
        <f>IF(_DBcomps[[#This Row],[Problem]]="","Yes","No")</f>
        <v>Yes</v>
      </c>
      <c r="BT1320" s="1083"/>
      <c r="BU1320" s="273"/>
      <c r="BV1320" s="273">
        <v>1</v>
      </c>
      <c r="BW1320" s="273"/>
      <c r="BX1320" s="273">
        <v>9</v>
      </c>
      <c r="BY1320" s="356" t="s">
        <v>1276</v>
      </c>
      <c r="BZ1320" s="267"/>
      <c r="CA1320" s="279"/>
      <c r="CB1320" s="279"/>
      <c r="CC1320" s="279"/>
      <c r="CD1320" s="1283"/>
      <c r="CE1320" s="245"/>
      <c r="CF1320" s="245"/>
      <c r="CG1320" s="245"/>
    </row>
    <row r="1321" spans="1:85">
      <c r="A1321" s="265" t="s">
        <v>58</v>
      </c>
      <c r="B1321" s="2" t="s">
        <v>3023</v>
      </c>
      <c r="C1321" s="2" t="s">
        <v>158</v>
      </c>
      <c r="D1321" s="265" t="s">
        <v>5472</v>
      </c>
      <c r="E1321" s="265">
        <v>45884</v>
      </c>
      <c r="F1321" s="266" t="str">
        <f>IF(_DBcomps[[#This Row],[Lab RTS]]="","No","Yes")</f>
        <v>Yes</v>
      </c>
      <c r="G1321" s="267">
        <v>55.5</v>
      </c>
      <c r="H1321" s="267"/>
      <c r="I1321" s="267"/>
      <c r="J1321" s="267"/>
      <c r="K1321" s="267"/>
      <c r="L1321" s="268"/>
      <c r="M1321" s="275"/>
      <c r="N1321" s="267"/>
      <c r="O1321" s="267"/>
      <c r="P1321" s="275"/>
      <c r="Q1321" s="269"/>
      <c r="R1321" s="270"/>
      <c r="S1321" s="270">
        <v>10.891999999999999</v>
      </c>
      <c r="T1321" s="345">
        <v>1.73</v>
      </c>
      <c r="U1321" s="267"/>
      <c r="V1321" s="268"/>
      <c r="W1321" s="267"/>
      <c r="X1321" s="270"/>
      <c r="Y1321" s="274"/>
      <c r="Z1321" s="290"/>
      <c r="AA1321" s="274"/>
      <c r="AB1321" s="275"/>
      <c r="AC1321" s="274"/>
      <c r="AD1321" s="265"/>
      <c r="AE1321" s="274"/>
      <c r="AF1321" s="274"/>
      <c r="AG1321" s="275"/>
      <c r="AH1321" s="274"/>
      <c r="AI1321" s="274"/>
      <c r="AJ1321" s="275"/>
      <c r="AK1321" s="270"/>
      <c r="AL1321" s="274"/>
      <c r="AM1321" s="275"/>
      <c r="AN1321" s="274"/>
      <c r="AO1321" s="275"/>
      <c r="AP1321" s="274"/>
      <c r="AQ1321" s="277">
        <f t="shared" si="191"/>
        <v>8</v>
      </c>
      <c r="AR1321" s="275"/>
      <c r="AS1321" s="275"/>
      <c r="AT1321" s="273"/>
      <c r="AU1321" s="272"/>
      <c r="AV1321" s="267"/>
      <c r="AW1321" s="268"/>
      <c r="AX1321" s="273"/>
      <c r="AY1321" s="273"/>
      <c r="AZ1321" s="275"/>
      <c r="BA1321" s="268"/>
      <c r="BB1321" s="268"/>
      <c r="BC1321" s="268"/>
      <c r="BD1321" s="268"/>
      <c r="BE1321" s="267"/>
      <c r="BF1321" s="275"/>
      <c r="BG1321" s="275"/>
      <c r="BH1321" s="275"/>
      <c r="BI1321" s="275"/>
      <c r="BJ1321" s="278">
        <v>45886</v>
      </c>
      <c r="BK1321" s="279">
        <v>45886</v>
      </c>
      <c r="BL1321" s="431" t="s">
        <v>5474</v>
      </c>
      <c r="BM1321" s="272"/>
      <c r="BN1321" s="422">
        <v>2</v>
      </c>
      <c r="BO1321" s="422">
        <v>3</v>
      </c>
      <c r="BP1321" s="303"/>
      <c r="BQ1321" s="293">
        <v>45883</v>
      </c>
      <c r="BR1321" s="284" t="s">
        <v>5476</v>
      </c>
      <c r="BS1321" s="280" t="str">
        <f>IF(_DBcomps[[#This Row],[Problem]]="","Yes","No")</f>
        <v>Yes</v>
      </c>
      <c r="BT1321" s="1083"/>
      <c r="BU1321" s="273"/>
      <c r="BV1321" s="273">
        <v>1</v>
      </c>
      <c r="BW1321" s="273"/>
      <c r="BX1321" s="273">
        <v>9</v>
      </c>
      <c r="BY1321" s="356" t="s">
        <v>1276</v>
      </c>
      <c r="BZ1321" s="267"/>
      <c r="CA1321" s="279"/>
      <c r="CB1321" s="279"/>
      <c r="CC1321" s="279"/>
      <c r="CD1321" s="1283"/>
      <c r="CE1321" s="245"/>
      <c r="CF1321" s="245"/>
      <c r="CG1321" s="245"/>
    </row>
    <row r="1322" spans="1:85">
      <c r="A1322" s="265" t="s">
        <v>58</v>
      </c>
      <c r="B1322" s="2" t="s">
        <v>3023</v>
      </c>
      <c r="C1322" s="2" t="s">
        <v>158</v>
      </c>
      <c r="D1322" s="265" t="s">
        <v>5607</v>
      </c>
      <c r="E1322" s="265">
        <v>45888</v>
      </c>
      <c r="F1322" s="266" t="str">
        <f>IF(_DBcomps[[#This Row],[Lab RTS]]="","No","Yes")</f>
        <v>Yes</v>
      </c>
      <c r="G1322" s="267">
        <v>55.5</v>
      </c>
      <c r="H1322" s="267"/>
      <c r="I1322" s="267"/>
      <c r="J1322" s="267"/>
      <c r="K1322" s="267"/>
      <c r="L1322" s="268"/>
      <c r="M1322" s="275"/>
      <c r="N1322" s="267"/>
      <c r="O1322" s="267"/>
      <c r="P1322" s="275"/>
      <c r="Q1322" s="269"/>
      <c r="R1322" s="270"/>
      <c r="S1322" s="270">
        <v>10.891999999999999</v>
      </c>
      <c r="T1322" s="345">
        <v>1.73</v>
      </c>
      <c r="U1322" s="267"/>
      <c r="V1322" s="268"/>
      <c r="W1322" s="267"/>
      <c r="X1322" s="270"/>
      <c r="Y1322" s="274"/>
      <c r="Z1322" s="290"/>
      <c r="AA1322" s="274"/>
      <c r="AB1322" s="275"/>
      <c r="AC1322" s="274"/>
      <c r="AD1322" s="265"/>
      <c r="AE1322" s="274"/>
      <c r="AF1322" s="274"/>
      <c r="AG1322" s="275"/>
      <c r="AH1322" s="274"/>
      <c r="AI1322" s="274"/>
      <c r="AJ1322" s="275"/>
      <c r="AK1322" s="270"/>
      <c r="AL1322" s="274"/>
      <c r="AM1322" s="275"/>
      <c r="AN1322" s="274"/>
      <c r="AO1322" s="275"/>
      <c r="AP1322" s="274"/>
      <c r="AQ1322" s="277">
        <f t="shared" ref="AQ1322:AQ1328" si="192">MONTH(E1322)</f>
        <v>8</v>
      </c>
      <c r="AR1322" s="275"/>
      <c r="AS1322" s="275"/>
      <c r="AT1322" s="273"/>
      <c r="AU1322" s="272"/>
      <c r="AV1322" s="267"/>
      <c r="AW1322" s="268"/>
      <c r="AX1322" s="273"/>
      <c r="AY1322" s="273"/>
      <c r="AZ1322" s="275"/>
      <c r="BA1322" s="268"/>
      <c r="BB1322" s="268"/>
      <c r="BC1322" s="268"/>
      <c r="BD1322" s="268"/>
      <c r="BE1322" s="267"/>
      <c r="BF1322" s="275"/>
      <c r="BG1322" s="275"/>
      <c r="BH1322" s="275"/>
      <c r="BI1322" s="275"/>
      <c r="BJ1322" s="278">
        <v>45888</v>
      </c>
      <c r="BK1322" s="279">
        <v>45888</v>
      </c>
      <c r="BL1322" s="431" t="s">
        <v>5474</v>
      </c>
      <c r="BM1322" s="272"/>
      <c r="BN1322" s="422">
        <v>2</v>
      </c>
      <c r="BO1322" s="422">
        <v>3</v>
      </c>
      <c r="BP1322" s="303"/>
      <c r="BQ1322" s="293">
        <v>45883</v>
      </c>
      <c r="BR1322" s="284" t="s">
        <v>5476</v>
      </c>
      <c r="BS1322" s="280" t="str">
        <f>IF(_DBcomps[[#This Row],[Problem]]="","Yes","No")</f>
        <v>Yes</v>
      </c>
      <c r="BT1322" s="1083"/>
      <c r="BU1322" s="273"/>
      <c r="BV1322" s="273">
        <v>0</v>
      </c>
      <c r="BW1322" s="273"/>
      <c r="BX1322" s="273">
        <v>9</v>
      </c>
      <c r="BY1322" s="356" t="s">
        <v>1276</v>
      </c>
      <c r="BZ1322" s="267"/>
      <c r="CA1322" s="279"/>
      <c r="CB1322" s="279"/>
      <c r="CC1322" s="279"/>
      <c r="CD1322" s="1283"/>
      <c r="CE1322" s="245"/>
      <c r="CF1322" s="245"/>
      <c r="CG1322" s="245"/>
    </row>
    <row r="1323" spans="1:85">
      <c r="A1323" s="265" t="s">
        <v>58</v>
      </c>
      <c r="B1323" s="2" t="s">
        <v>3023</v>
      </c>
      <c r="C1323" s="2" t="s">
        <v>158</v>
      </c>
      <c r="D1323" s="265" t="s">
        <v>5664</v>
      </c>
      <c r="E1323" s="265">
        <v>45890</v>
      </c>
      <c r="F1323" s="266" t="str">
        <f>IF(_DBcomps[[#This Row],[Lab RTS]]="","No","Yes")</f>
        <v>Yes</v>
      </c>
      <c r="G1323" s="267">
        <v>54.58</v>
      </c>
      <c r="H1323" s="267"/>
      <c r="I1323" s="267"/>
      <c r="J1323" s="267"/>
      <c r="K1323" s="267"/>
      <c r="L1323" s="268"/>
      <c r="M1323" s="275"/>
      <c r="N1323" s="267"/>
      <c r="O1323" s="267"/>
      <c r="P1323" s="275"/>
      <c r="Q1323" s="269"/>
      <c r="R1323" s="270"/>
      <c r="S1323" s="270">
        <v>10.802</v>
      </c>
      <c r="T1323" s="345">
        <v>1.75</v>
      </c>
      <c r="U1323" s="267"/>
      <c r="V1323" s="268"/>
      <c r="W1323" s="267"/>
      <c r="X1323" s="270"/>
      <c r="Y1323" s="274"/>
      <c r="Z1323" s="290"/>
      <c r="AA1323" s="274"/>
      <c r="AB1323" s="275"/>
      <c r="AC1323" s="274"/>
      <c r="AD1323" s="265"/>
      <c r="AE1323" s="274"/>
      <c r="AF1323" s="274"/>
      <c r="AG1323" s="275"/>
      <c r="AH1323" s="274"/>
      <c r="AI1323" s="274"/>
      <c r="AJ1323" s="275"/>
      <c r="AK1323" s="270"/>
      <c r="AL1323" s="274"/>
      <c r="AM1323" s="275"/>
      <c r="AN1323" s="274"/>
      <c r="AO1323" s="275"/>
      <c r="AP1323" s="274"/>
      <c r="AQ1323" s="277">
        <f t="shared" si="192"/>
        <v>8</v>
      </c>
      <c r="AR1323" s="275"/>
      <c r="AS1323" s="275"/>
      <c r="AT1323" s="273"/>
      <c r="AU1323" s="272"/>
      <c r="AV1323" s="267"/>
      <c r="AW1323" s="268"/>
      <c r="AX1323" s="273"/>
      <c r="AY1323" s="273"/>
      <c r="AZ1323" s="275"/>
      <c r="BA1323" s="268"/>
      <c r="BB1323" s="268"/>
      <c r="BC1323" s="268"/>
      <c r="BD1323" s="268"/>
      <c r="BE1323" s="267"/>
      <c r="BF1323" s="275"/>
      <c r="BG1323" s="275"/>
      <c r="BH1323" s="275"/>
      <c r="BI1323" s="275"/>
      <c r="BJ1323" s="278">
        <v>45891</v>
      </c>
      <c r="BK1323" s="279">
        <v>45891</v>
      </c>
      <c r="BL1323" s="431" t="s">
        <v>5666</v>
      </c>
      <c r="BM1323" s="272"/>
      <c r="BN1323" s="422">
        <v>2</v>
      </c>
      <c r="BO1323" s="422">
        <v>3</v>
      </c>
      <c r="BP1323" s="303"/>
      <c r="BQ1323" s="293">
        <v>45887</v>
      </c>
      <c r="BR1323" s="284" t="s">
        <v>3456</v>
      </c>
      <c r="BS1323" s="280" t="str">
        <f>IF(_DBcomps[[#This Row],[Problem]]="","Yes","No")</f>
        <v>Yes</v>
      </c>
      <c r="BT1323" s="1083"/>
      <c r="BU1323" s="273"/>
      <c r="BV1323" s="273">
        <v>1</v>
      </c>
      <c r="BW1323" s="273"/>
      <c r="BX1323" s="273">
        <v>9</v>
      </c>
      <c r="BY1323" s="356" t="s">
        <v>1276</v>
      </c>
      <c r="BZ1323" s="267"/>
      <c r="CA1323" s="279"/>
      <c r="CB1323" s="279"/>
      <c r="CC1323" s="279"/>
      <c r="CD1323" s="1283"/>
      <c r="CE1323" s="245"/>
      <c r="CF1323" s="245"/>
      <c r="CG1323" s="245"/>
    </row>
    <row r="1324" spans="1:85">
      <c r="A1324" s="265" t="s">
        <v>58</v>
      </c>
      <c r="B1324" s="2" t="s">
        <v>3023</v>
      </c>
      <c r="C1324" s="2" t="s">
        <v>158</v>
      </c>
      <c r="D1324" s="265" t="s">
        <v>5665</v>
      </c>
      <c r="E1324" s="265">
        <v>45891</v>
      </c>
      <c r="F1324" s="266" t="str">
        <f>IF(_DBcomps[[#This Row],[Lab RTS]]="","No","Yes")</f>
        <v>Yes</v>
      </c>
      <c r="G1324" s="267">
        <v>54.2</v>
      </c>
      <c r="H1324" s="267"/>
      <c r="I1324" s="267"/>
      <c r="J1324" s="267"/>
      <c r="K1324" s="267"/>
      <c r="L1324" s="268"/>
      <c r="M1324" s="275"/>
      <c r="N1324" s="267"/>
      <c r="O1324" s="267"/>
      <c r="P1324" s="275"/>
      <c r="Q1324" s="269"/>
      <c r="R1324" s="270"/>
      <c r="S1324" s="270">
        <v>10.787000000000001</v>
      </c>
      <c r="T1324" s="345">
        <v>1.68</v>
      </c>
      <c r="U1324" s="267"/>
      <c r="V1324" s="268"/>
      <c r="W1324" s="267"/>
      <c r="X1324" s="270"/>
      <c r="Y1324" s="274"/>
      <c r="Z1324" s="290"/>
      <c r="AA1324" s="274"/>
      <c r="AB1324" s="275"/>
      <c r="AC1324" s="274"/>
      <c r="AD1324" s="265"/>
      <c r="AE1324" s="274"/>
      <c r="AF1324" s="274"/>
      <c r="AG1324" s="275"/>
      <c r="AH1324" s="274"/>
      <c r="AI1324" s="274"/>
      <c r="AJ1324" s="275"/>
      <c r="AK1324" s="270"/>
      <c r="AL1324" s="274"/>
      <c r="AM1324" s="275"/>
      <c r="AN1324" s="274"/>
      <c r="AO1324" s="275"/>
      <c r="AP1324" s="274"/>
      <c r="AQ1324" s="277">
        <f t="shared" si="192"/>
        <v>8</v>
      </c>
      <c r="AR1324" s="275"/>
      <c r="AS1324" s="275"/>
      <c r="AT1324" s="273"/>
      <c r="AU1324" s="272"/>
      <c r="AV1324" s="267"/>
      <c r="AW1324" s="268"/>
      <c r="AX1324" s="273"/>
      <c r="AY1324" s="273"/>
      <c r="AZ1324" s="275"/>
      <c r="BA1324" s="268"/>
      <c r="BB1324" s="268"/>
      <c r="BC1324" s="268"/>
      <c r="BD1324" s="268"/>
      <c r="BE1324" s="267"/>
      <c r="BF1324" s="275"/>
      <c r="BG1324" s="275"/>
      <c r="BH1324" s="275"/>
      <c r="BI1324" s="275"/>
      <c r="BJ1324" s="278">
        <v>45895</v>
      </c>
      <c r="BK1324" s="279">
        <v>45895</v>
      </c>
      <c r="BL1324" s="431" t="s">
        <v>5667</v>
      </c>
      <c r="BM1324" s="272"/>
      <c r="BN1324" s="422">
        <v>2</v>
      </c>
      <c r="BO1324" s="422">
        <v>3</v>
      </c>
      <c r="BP1324" s="303"/>
      <c r="BQ1324" s="293">
        <v>45889</v>
      </c>
      <c r="BR1324" s="284" t="s">
        <v>5668</v>
      </c>
      <c r="BS1324" s="280" t="str">
        <f>IF(_DBcomps[[#This Row],[Problem]]="","Yes","No")</f>
        <v>Yes</v>
      </c>
      <c r="BT1324" s="1083"/>
      <c r="BU1324" s="273"/>
      <c r="BV1324" s="273">
        <v>1</v>
      </c>
      <c r="BW1324" s="273"/>
      <c r="BX1324" s="273">
        <v>9</v>
      </c>
      <c r="BY1324" s="356" t="s">
        <v>1276</v>
      </c>
      <c r="BZ1324" s="267"/>
      <c r="CA1324" s="279"/>
      <c r="CB1324" s="279"/>
      <c r="CC1324" s="279"/>
      <c r="CD1324" s="1283"/>
      <c r="CE1324" s="245"/>
      <c r="CF1324" s="245"/>
      <c r="CG1324" s="245"/>
    </row>
    <row r="1325" spans="1:85">
      <c r="A1325" s="265" t="s">
        <v>58</v>
      </c>
      <c r="B1325" s="2" t="s">
        <v>3023</v>
      </c>
      <c r="C1325" s="2" t="s">
        <v>158</v>
      </c>
      <c r="D1325" s="265" t="s">
        <v>5744</v>
      </c>
      <c r="E1325" s="265">
        <v>45896</v>
      </c>
      <c r="F1325" s="266" t="str">
        <f>IF(_DBcomps[[#This Row],[Lab RTS]]="","No","Yes")</f>
        <v>Yes</v>
      </c>
      <c r="G1325" s="267">
        <v>54.06</v>
      </c>
      <c r="H1325" s="267"/>
      <c r="I1325" s="267"/>
      <c r="J1325" s="267"/>
      <c r="K1325" s="267"/>
      <c r="L1325" s="268"/>
      <c r="M1325" s="275"/>
      <c r="N1325" s="267"/>
      <c r="O1325" s="267"/>
      <c r="P1325" s="275"/>
      <c r="Q1325" s="269"/>
      <c r="R1325" s="270"/>
      <c r="S1325" s="270">
        <v>10.798999999999999</v>
      </c>
      <c r="T1325" s="345">
        <v>1.8</v>
      </c>
      <c r="U1325" s="267"/>
      <c r="V1325" s="268"/>
      <c r="W1325" s="267"/>
      <c r="X1325" s="270"/>
      <c r="Y1325" s="274"/>
      <c r="Z1325" s="290"/>
      <c r="AA1325" s="274"/>
      <c r="AB1325" s="275"/>
      <c r="AC1325" s="274"/>
      <c r="AD1325" s="265"/>
      <c r="AE1325" s="274"/>
      <c r="AF1325" s="274"/>
      <c r="AG1325" s="275"/>
      <c r="AH1325" s="274"/>
      <c r="AI1325" s="274"/>
      <c r="AJ1325" s="275"/>
      <c r="AK1325" s="270"/>
      <c r="AL1325" s="274"/>
      <c r="AM1325" s="275"/>
      <c r="AN1325" s="274"/>
      <c r="AO1325" s="275"/>
      <c r="AP1325" s="274"/>
      <c r="AQ1325" s="277">
        <f t="shared" si="192"/>
        <v>8</v>
      </c>
      <c r="AR1325" s="275"/>
      <c r="AS1325" s="275"/>
      <c r="AT1325" s="273"/>
      <c r="AU1325" s="272"/>
      <c r="AV1325" s="267"/>
      <c r="AW1325" s="268"/>
      <c r="AX1325" s="273"/>
      <c r="AY1325" s="273"/>
      <c r="AZ1325" s="275"/>
      <c r="BA1325" s="268"/>
      <c r="BB1325" s="268"/>
      <c r="BC1325" s="268"/>
      <c r="BD1325" s="268"/>
      <c r="BE1325" s="267"/>
      <c r="BF1325" s="275"/>
      <c r="BG1325" s="275"/>
      <c r="BH1325" s="275"/>
      <c r="BI1325" s="275"/>
      <c r="BJ1325" s="278">
        <v>45897</v>
      </c>
      <c r="BK1325" s="279">
        <v>45897</v>
      </c>
      <c r="BL1325" s="431" t="s">
        <v>5746</v>
      </c>
      <c r="BM1325" s="272"/>
      <c r="BN1325" s="422">
        <v>2</v>
      </c>
      <c r="BO1325" s="422">
        <v>3</v>
      </c>
      <c r="BP1325" s="303"/>
      <c r="BQ1325" s="293">
        <v>45891</v>
      </c>
      <c r="BR1325" s="284" t="s">
        <v>5748</v>
      </c>
      <c r="BS1325" s="280" t="str">
        <f>IF(_DBcomps[[#This Row],[Problem]]="","Yes","No")</f>
        <v>Yes</v>
      </c>
      <c r="BT1325" s="1083"/>
      <c r="BU1325" s="273"/>
      <c r="BV1325" s="273">
        <v>1</v>
      </c>
      <c r="BW1325" s="273"/>
      <c r="BX1325" s="273">
        <v>9</v>
      </c>
      <c r="BY1325" s="356" t="s">
        <v>1276</v>
      </c>
      <c r="BZ1325" s="267"/>
      <c r="CA1325" s="279"/>
      <c r="CB1325" s="279"/>
      <c r="CC1325" s="279"/>
      <c r="CD1325" s="1283"/>
      <c r="CE1325" s="245"/>
      <c r="CF1325" s="245"/>
      <c r="CG1325" s="245"/>
    </row>
    <row r="1326" spans="1:85">
      <c r="A1326" s="265" t="s">
        <v>58</v>
      </c>
      <c r="B1326" s="2" t="s">
        <v>3023</v>
      </c>
      <c r="C1326" s="2" t="s">
        <v>158</v>
      </c>
      <c r="D1326" s="265" t="s">
        <v>5745</v>
      </c>
      <c r="E1326" s="265">
        <v>45896</v>
      </c>
      <c r="F1326" s="266" t="str">
        <f>IF(_DBcomps[[#This Row],[Lab RTS]]="","No","Yes")</f>
        <v>Yes</v>
      </c>
      <c r="G1326" s="267">
        <v>54.03</v>
      </c>
      <c r="H1326" s="267"/>
      <c r="I1326" s="267"/>
      <c r="J1326" s="267"/>
      <c r="K1326" s="267"/>
      <c r="L1326" s="268"/>
      <c r="M1326" s="275"/>
      <c r="N1326" s="267"/>
      <c r="O1326" s="267"/>
      <c r="P1326" s="275"/>
      <c r="Q1326" s="269"/>
      <c r="R1326" s="270"/>
      <c r="S1326" s="270">
        <v>10.823</v>
      </c>
      <c r="T1326" s="345">
        <v>1.74</v>
      </c>
      <c r="U1326" s="267"/>
      <c r="V1326" s="268"/>
      <c r="W1326" s="267"/>
      <c r="X1326" s="270"/>
      <c r="Y1326" s="274"/>
      <c r="Z1326" s="290"/>
      <c r="AA1326" s="274"/>
      <c r="AB1326" s="275"/>
      <c r="AC1326" s="274"/>
      <c r="AD1326" s="265"/>
      <c r="AE1326" s="274"/>
      <c r="AF1326" s="274"/>
      <c r="AG1326" s="275"/>
      <c r="AH1326" s="274"/>
      <c r="AI1326" s="274"/>
      <c r="AJ1326" s="275"/>
      <c r="AK1326" s="270"/>
      <c r="AL1326" s="274"/>
      <c r="AM1326" s="275"/>
      <c r="AN1326" s="274"/>
      <c r="AO1326" s="275"/>
      <c r="AP1326" s="274"/>
      <c r="AQ1326" s="277">
        <f t="shared" si="192"/>
        <v>8</v>
      </c>
      <c r="AR1326" s="275"/>
      <c r="AS1326" s="275"/>
      <c r="AT1326" s="273"/>
      <c r="AU1326" s="272"/>
      <c r="AV1326" s="267"/>
      <c r="AW1326" s="268"/>
      <c r="AX1326" s="273"/>
      <c r="AY1326" s="273"/>
      <c r="AZ1326" s="275"/>
      <c r="BA1326" s="268"/>
      <c r="BB1326" s="268"/>
      <c r="BC1326" s="268"/>
      <c r="BD1326" s="268"/>
      <c r="BE1326" s="267"/>
      <c r="BF1326" s="275"/>
      <c r="BG1326" s="275"/>
      <c r="BH1326" s="275"/>
      <c r="BI1326" s="275"/>
      <c r="BJ1326" s="278">
        <v>45897</v>
      </c>
      <c r="BK1326" s="279">
        <v>45897</v>
      </c>
      <c r="BL1326" s="431" t="s">
        <v>5747</v>
      </c>
      <c r="BM1326" s="272"/>
      <c r="BN1326" s="422">
        <v>2</v>
      </c>
      <c r="BO1326" s="422">
        <v>3</v>
      </c>
      <c r="BP1326" s="303"/>
      <c r="BQ1326" s="293">
        <v>45894</v>
      </c>
      <c r="BR1326" s="284" t="s">
        <v>3206</v>
      </c>
      <c r="BS1326" s="280" t="str">
        <f>IF(_DBcomps[[#This Row],[Problem]]="","Yes","No")</f>
        <v>Yes</v>
      </c>
      <c r="BT1326" s="1083"/>
      <c r="BU1326" s="273"/>
      <c r="BV1326" s="273">
        <v>1</v>
      </c>
      <c r="BW1326" s="273"/>
      <c r="BX1326" s="273">
        <v>9</v>
      </c>
      <c r="BY1326" s="356" t="s">
        <v>1276</v>
      </c>
      <c r="BZ1326" s="267"/>
      <c r="CA1326" s="279"/>
      <c r="CB1326" s="279"/>
      <c r="CC1326" s="279"/>
      <c r="CD1326" s="1283"/>
      <c r="CE1326" s="245"/>
      <c r="CF1326" s="245"/>
      <c r="CG1326" s="245"/>
    </row>
    <row r="1327" spans="1:85">
      <c r="A1327" s="265" t="s">
        <v>58</v>
      </c>
      <c r="B1327" s="2" t="s">
        <v>3023</v>
      </c>
      <c r="C1327" s="2" t="s">
        <v>158</v>
      </c>
      <c r="D1327" s="265" t="s">
        <v>6562</v>
      </c>
      <c r="E1327" s="265">
        <v>45936</v>
      </c>
      <c r="F1327" s="266" t="str">
        <f>IF(_DBcomps[[#This Row],[Lab RTS]]="","No","Yes")</f>
        <v>Yes</v>
      </c>
      <c r="G1327" s="267">
        <v>54.03</v>
      </c>
      <c r="H1327" s="267"/>
      <c r="I1327" s="267"/>
      <c r="J1327" s="267"/>
      <c r="K1327" s="267"/>
      <c r="L1327" s="268"/>
      <c r="M1327" s="275"/>
      <c r="N1327" s="267"/>
      <c r="O1327" s="267"/>
      <c r="P1327" s="275"/>
      <c r="Q1327" s="269"/>
      <c r="R1327" s="270"/>
      <c r="S1327" s="270">
        <v>10.823</v>
      </c>
      <c r="T1327" s="345">
        <v>1.74</v>
      </c>
      <c r="U1327" s="267"/>
      <c r="V1327" s="268"/>
      <c r="W1327" s="267"/>
      <c r="X1327" s="270"/>
      <c r="Y1327" s="274"/>
      <c r="Z1327" s="290"/>
      <c r="AA1327" s="274"/>
      <c r="AB1327" s="275"/>
      <c r="AC1327" s="274"/>
      <c r="AD1327" s="265"/>
      <c r="AE1327" s="274"/>
      <c r="AF1327" s="274"/>
      <c r="AG1327" s="275"/>
      <c r="AH1327" s="274"/>
      <c r="AI1327" s="274"/>
      <c r="AJ1327" s="275"/>
      <c r="AK1327" s="270"/>
      <c r="AL1327" s="274"/>
      <c r="AM1327" s="275"/>
      <c r="AN1327" s="274"/>
      <c r="AO1327" s="275"/>
      <c r="AP1327" s="274"/>
      <c r="AQ1327" s="277">
        <f t="shared" si="192"/>
        <v>10</v>
      </c>
      <c r="AR1327" s="275"/>
      <c r="AS1327" s="275"/>
      <c r="AT1327" s="273"/>
      <c r="AU1327" s="272"/>
      <c r="AV1327" s="267"/>
      <c r="AW1327" s="268"/>
      <c r="AX1327" s="273"/>
      <c r="AY1327" s="273"/>
      <c r="AZ1327" s="275"/>
      <c r="BA1327" s="268"/>
      <c r="BB1327" s="268"/>
      <c r="BC1327" s="268"/>
      <c r="BD1327" s="268"/>
      <c r="BE1327" s="267"/>
      <c r="BF1327" s="275"/>
      <c r="BG1327" s="275"/>
      <c r="BH1327" s="275"/>
      <c r="BI1327" s="275"/>
      <c r="BJ1327" s="278">
        <v>45937</v>
      </c>
      <c r="BK1327" s="279">
        <v>45937</v>
      </c>
      <c r="BL1327" s="431" t="s">
        <v>5747</v>
      </c>
      <c r="BM1327" s="272"/>
      <c r="BN1327" s="422">
        <v>2</v>
      </c>
      <c r="BO1327" s="422">
        <v>3</v>
      </c>
      <c r="BP1327" s="303"/>
      <c r="BQ1327" s="293">
        <v>45894</v>
      </c>
      <c r="BR1327" s="284" t="s">
        <v>3206</v>
      </c>
      <c r="BS1327" s="280" t="str">
        <f>IF(_DBcomps[[#This Row],[Problem]]="","Yes","No")</f>
        <v>Yes</v>
      </c>
      <c r="BT1327" s="1083"/>
      <c r="BU1327" s="273"/>
      <c r="BV1327" s="273">
        <v>1</v>
      </c>
      <c r="BW1327" s="273"/>
      <c r="BX1327" s="273">
        <v>9</v>
      </c>
      <c r="BY1327" s="356" t="s">
        <v>1276</v>
      </c>
      <c r="BZ1327" s="267"/>
      <c r="CA1327" s="279"/>
      <c r="CB1327" s="279"/>
      <c r="CC1327" s="279"/>
      <c r="CD1327" s="1283"/>
      <c r="CE1327" s="245"/>
      <c r="CF1327" s="245"/>
      <c r="CG1327" s="245"/>
    </row>
    <row r="1328" spans="1:85">
      <c r="A1328" s="265" t="s">
        <v>58</v>
      </c>
      <c r="B1328" s="2" t="s">
        <v>3023</v>
      </c>
      <c r="C1328" s="2" t="s">
        <v>158</v>
      </c>
      <c r="D1328" s="265" t="s">
        <v>6564</v>
      </c>
      <c r="E1328" s="265">
        <v>45936</v>
      </c>
      <c r="F1328" s="266" t="str">
        <f>IF(_DBcomps[[#This Row],[Lab RTS]]="","No","Yes")</f>
        <v>Yes</v>
      </c>
      <c r="G1328" s="267">
        <v>54.51</v>
      </c>
      <c r="H1328" s="267"/>
      <c r="I1328" s="267"/>
      <c r="J1328" s="267"/>
      <c r="K1328" s="267"/>
      <c r="L1328" s="268"/>
      <c r="M1328" s="275"/>
      <c r="N1328" s="267"/>
      <c r="O1328" s="267"/>
      <c r="P1328" s="275"/>
      <c r="Q1328" s="269"/>
      <c r="R1328" s="270"/>
      <c r="S1328" s="270">
        <v>10.885</v>
      </c>
      <c r="T1328" s="345">
        <v>1.8</v>
      </c>
      <c r="U1328" s="267"/>
      <c r="V1328" s="268"/>
      <c r="W1328" s="267"/>
      <c r="X1328" s="270"/>
      <c r="Y1328" s="274"/>
      <c r="Z1328" s="290"/>
      <c r="AA1328" s="274"/>
      <c r="AB1328" s="275"/>
      <c r="AC1328" s="274"/>
      <c r="AD1328" s="265"/>
      <c r="AE1328" s="274"/>
      <c r="AF1328" s="274"/>
      <c r="AG1328" s="275"/>
      <c r="AH1328" s="274"/>
      <c r="AI1328" s="274"/>
      <c r="AJ1328" s="275"/>
      <c r="AK1328" s="270"/>
      <c r="AL1328" s="274"/>
      <c r="AM1328" s="275"/>
      <c r="AN1328" s="274"/>
      <c r="AO1328" s="275"/>
      <c r="AP1328" s="274"/>
      <c r="AQ1328" s="277">
        <f t="shared" si="192"/>
        <v>10</v>
      </c>
      <c r="AR1328" s="275"/>
      <c r="AS1328" s="275"/>
      <c r="AT1328" s="273"/>
      <c r="AU1328" s="272"/>
      <c r="AV1328" s="267"/>
      <c r="AW1328" s="268"/>
      <c r="AX1328" s="273"/>
      <c r="AY1328" s="273"/>
      <c r="AZ1328" s="275"/>
      <c r="BA1328" s="268"/>
      <c r="BB1328" s="268"/>
      <c r="BC1328" s="268"/>
      <c r="BD1328" s="268"/>
      <c r="BE1328" s="267"/>
      <c r="BF1328" s="275"/>
      <c r="BG1328" s="275"/>
      <c r="BH1328" s="275"/>
      <c r="BI1328" s="275"/>
      <c r="BJ1328" s="278">
        <v>45937</v>
      </c>
      <c r="BK1328" s="279">
        <v>45937</v>
      </c>
      <c r="BL1328" s="431" t="s">
        <v>6565</v>
      </c>
      <c r="BM1328" s="272"/>
      <c r="BN1328" s="422">
        <v>2</v>
      </c>
      <c r="BO1328" s="422">
        <v>3</v>
      </c>
      <c r="BP1328" s="303"/>
      <c r="BQ1328" s="293">
        <v>45932</v>
      </c>
      <c r="BR1328" s="284" t="s">
        <v>6566</v>
      </c>
      <c r="BS1328" s="280" t="str">
        <f>IF(_DBcomps[[#This Row],[Problem]]="","Yes","No")</f>
        <v>Yes</v>
      </c>
      <c r="BT1328" s="1083"/>
      <c r="BU1328" s="273"/>
      <c r="BV1328" s="273">
        <v>1</v>
      </c>
      <c r="BW1328" s="273"/>
      <c r="BX1328" s="273">
        <v>9</v>
      </c>
      <c r="BY1328" s="356" t="s">
        <v>1276</v>
      </c>
      <c r="BZ1328" s="267"/>
      <c r="CA1328" s="279"/>
      <c r="CB1328" s="279"/>
      <c r="CC1328" s="279"/>
      <c r="CD1328" s="1283"/>
      <c r="CE1328" s="245"/>
      <c r="CF1328" s="245"/>
      <c r="CG1328" s="245"/>
    </row>
    <row r="1329" spans="1:85">
      <c r="A1329" s="265" t="s">
        <v>58</v>
      </c>
      <c r="B1329" s="2" t="s">
        <v>3023</v>
      </c>
      <c r="C1329" s="2" t="s">
        <v>158</v>
      </c>
      <c r="D1329" s="265" t="s">
        <v>6703</v>
      </c>
      <c r="E1329" s="265">
        <v>45937</v>
      </c>
      <c r="F1329" s="266" t="str">
        <f>IF(_DBcomps[[#This Row],[Lab RTS]]="","No","Yes")</f>
        <v>Yes</v>
      </c>
      <c r="G1329" s="267">
        <v>55.17</v>
      </c>
      <c r="H1329" s="267"/>
      <c r="I1329" s="267"/>
      <c r="J1329" s="267"/>
      <c r="K1329" s="267"/>
      <c r="L1329" s="268"/>
      <c r="M1329" s="275"/>
      <c r="N1329" s="267"/>
      <c r="O1329" s="267"/>
      <c r="P1329" s="275"/>
      <c r="Q1329" s="269"/>
      <c r="R1329" s="270"/>
      <c r="S1329" s="270">
        <v>10.897</v>
      </c>
      <c r="T1329" s="345">
        <v>1.7</v>
      </c>
      <c r="U1329" s="267"/>
      <c r="V1329" s="268"/>
      <c r="W1329" s="267"/>
      <c r="X1329" s="270"/>
      <c r="Y1329" s="274"/>
      <c r="Z1329" s="290"/>
      <c r="AA1329" s="274"/>
      <c r="AB1329" s="275"/>
      <c r="AC1329" s="274"/>
      <c r="AD1329" s="265"/>
      <c r="AE1329" s="274"/>
      <c r="AF1329" s="274"/>
      <c r="AG1329" s="275"/>
      <c r="AH1329" s="274"/>
      <c r="AI1329" s="274"/>
      <c r="AJ1329" s="275"/>
      <c r="AK1329" s="270"/>
      <c r="AL1329" s="274"/>
      <c r="AM1329" s="275"/>
      <c r="AN1329" s="274"/>
      <c r="AO1329" s="275"/>
      <c r="AP1329" s="274"/>
      <c r="AQ1329" s="277">
        <f t="shared" ref="AQ1329:AQ1334" si="193">MONTH(E1329)</f>
        <v>10</v>
      </c>
      <c r="AR1329" s="275"/>
      <c r="AS1329" s="275"/>
      <c r="AT1329" s="273"/>
      <c r="AU1329" s="272"/>
      <c r="AV1329" s="267"/>
      <c r="AW1329" s="268"/>
      <c r="AX1329" s="273"/>
      <c r="AY1329" s="273"/>
      <c r="AZ1329" s="275"/>
      <c r="BA1329" s="268"/>
      <c r="BB1329" s="268"/>
      <c r="BC1329" s="268"/>
      <c r="BD1329" s="268"/>
      <c r="BE1329" s="267"/>
      <c r="BF1329" s="275"/>
      <c r="BG1329" s="275"/>
      <c r="BH1329" s="275"/>
      <c r="BI1329" s="275"/>
      <c r="BJ1329" s="278">
        <v>45944</v>
      </c>
      <c r="BK1329" s="279">
        <v>45937</v>
      </c>
      <c r="BL1329" s="431" t="s">
        <v>6705</v>
      </c>
      <c r="BM1329" s="272"/>
      <c r="BN1329" s="422">
        <v>2</v>
      </c>
      <c r="BO1329" s="422">
        <v>3</v>
      </c>
      <c r="BP1329" s="303"/>
      <c r="BQ1329" s="293">
        <v>45937</v>
      </c>
      <c r="BR1329" s="284" t="s">
        <v>6706</v>
      </c>
      <c r="BS1329" s="280" t="str">
        <f>IF(_DBcomps[[#This Row],[Problem]]="","Yes","No")</f>
        <v>Yes</v>
      </c>
      <c r="BT1329" s="1083"/>
      <c r="BU1329" s="273"/>
      <c r="BV1329" s="273">
        <v>1</v>
      </c>
      <c r="BW1329" s="273"/>
      <c r="BX1329" s="273">
        <v>9</v>
      </c>
      <c r="BY1329" s="356" t="s">
        <v>1276</v>
      </c>
      <c r="BZ1329" s="267"/>
      <c r="CA1329" s="279"/>
      <c r="CB1329" s="279"/>
      <c r="CC1329" s="279"/>
      <c r="CD1329" s="1283"/>
      <c r="CE1329" s="245"/>
      <c r="CF1329" s="245"/>
      <c r="CG1329" s="245"/>
    </row>
    <row r="1330" spans="1:85">
      <c r="A1330" s="265" t="s">
        <v>58</v>
      </c>
      <c r="B1330" s="2" t="s">
        <v>3023</v>
      </c>
      <c r="C1330" s="2" t="s">
        <v>158</v>
      </c>
      <c r="D1330" s="265" t="s">
        <v>6704</v>
      </c>
      <c r="E1330" s="265">
        <v>45939</v>
      </c>
      <c r="F1330" s="266" t="str">
        <f>IF(_DBcomps[[#This Row],[Lab RTS]]="","No","Yes")</f>
        <v>Yes</v>
      </c>
      <c r="G1330" s="267">
        <v>54.4</v>
      </c>
      <c r="H1330" s="267"/>
      <c r="I1330" s="267"/>
      <c r="J1330" s="267"/>
      <c r="K1330" s="267"/>
      <c r="L1330" s="268"/>
      <c r="M1330" s="275"/>
      <c r="N1330" s="267"/>
      <c r="O1330" s="267"/>
      <c r="P1330" s="275"/>
      <c r="Q1330" s="269"/>
      <c r="R1330" s="270"/>
      <c r="S1330" s="270">
        <v>10.843</v>
      </c>
      <c r="T1330" s="345">
        <v>1.66</v>
      </c>
      <c r="U1330" s="267"/>
      <c r="V1330" s="268"/>
      <c r="W1330" s="267"/>
      <c r="X1330" s="270"/>
      <c r="Y1330" s="274"/>
      <c r="Z1330" s="290"/>
      <c r="AA1330" s="274"/>
      <c r="AB1330" s="275"/>
      <c r="AC1330" s="274"/>
      <c r="AD1330" s="265"/>
      <c r="AE1330" s="274"/>
      <c r="AF1330" s="274"/>
      <c r="AG1330" s="275"/>
      <c r="AH1330" s="274"/>
      <c r="AI1330" s="274"/>
      <c r="AJ1330" s="275"/>
      <c r="AK1330" s="270"/>
      <c r="AL1330" s="274"/>
      <c r="AM1330" s="275"/>
      <c r="AN1330" s="274"/>
      <c r="AO1330" s="275"/>
      <c r="AP1330" s="274"/>
      <c r="AQ1330" s="277">
        <f t="shared" si="193"/>
        <v>10</v>
      </c>
      <c r="AR1330" s="275"/>
      <c r="AS1330" s="275"/>
      <c r="AT1330" s="273"/>
      <c r="AU1330" s="272"/>
      <c r="AV1330" s="267"/>
      <c r="AW1330" s="268"/>
      <c r="AX1330" s="273"/>
      <c r="AY1330" s="273"/>
      <c r="AZ1330" s="275"/>
      <c r="BA1330" s="268"/>
      <c r="BB1330" s="268"/>
      <c r="BC1330" s="268"/>
      <c r="BD1330" s="268"/>
      <c r="BE1330" s="267"/>
      <c r="BF1330" s="275"/>
      <c r="BG1330" s="275"/>
      <c r="BH1330" s="275"/>
      <c r="BI1330" s="275"/>
      <c r="BJ1330" s="278">
        <v>45944</v>
      </c>
      <c r="BK1330" s="279">
        <v>45937</v>
      </c>
      <c r="BL1330" s="431" t="s">
        <v>6708</v>
      </c>
      <c r="BM1330" s="272"/>
      <c r="BN1330" s="422">
        <v>2</v>
      </c>
      <c r="BO1330" s="422">
        <v>3</v>
      </c>
      <c r="BP1330" s="303"/>
      <c r="BQ1330" s="293">
        <v>45938</v>
      </c>
      <c r="BR1330" s="284" t="s">
        <v>6707</v>
      </c>
      <c r="BS1330" s="280" t="str">
        <f>IF(_DBcomps[[#This Row],[Problem]]="","Yes","No")</f>
        <v>Yes</v>
      </c>
      <c r="BT1330" s="1083"/>
      <c r="BU1330" s="273"/>
      <c r="BV1330" s="273">
        <v>1</v>
      </c>
      <c r="BW1330" s="273"/>
      <c r="BX1330" s="273">
        <v>9</v>
      </c>
      <c r="BY1330" s="356" t="s">
        <v>1276</v>
      </c>
      <c r="BZ1330" s="267"/>
      <c r="CA1330" s="279"/>
      <c r="CB1330" s="279"/>
      <c r="CC1330" s="279"/>
      <c r="CD1330" s="1283"/>
      <c r="CE1330" s="245"/>
      <c r="CF1330" s="245"/>
      <c r="CG1330" s="245"/>
    </row>
    <row r="1331" spans="1:85">
      <c r="A1331" s="265" t="s">
        <v>58</v>
      </c>
      <c r="B1331" s="2" t="s">
        <v>3023</v>
      </c>
      <c r="C1331" s="2" t="s">
        <v>158</v>
      </c>
      <c r="D1331" s="265" t="s">
        <v>6727</v>
      </c>
      <c r="E1331" s="265">
        <v>45944</v>
      </c>
      <c r="F1331" s="266" t="str">
        <f>IF(_DBcomps[[#This Row],[Lab RTS]]="","No","Yes")</f>
        <v>Yes</v>
      </c>
      <c r="G1331" s="267">
        <v>54.25</v>
      </c>
      <c r="H1331" s="267"/>
      <c r="I1331" s="267"/>
      <c r="J1331" s="267"/>
      <c r="K1331" s="267"/>
      <c r="L1331" s="268"/>
      <c r="M1331" s="275"/>
      <c r="N1331" s="267"/>
      <c r="O1331" s="267"/>
      <c r="P1331" s="275"/>
      <c r="Q1331" s="269"/>
      <c r="R1331" s="270"/>
      <c r="S1331" s="270">
        <v>10.901</v>
      </c>
      <c r="T1331" s="345">
        <v>1.95</v>
      </c>
      <c r="U1331" s="267"/>
      <c r="V1331" s="268"/>
      <c r="W1331" s="267"/>
      <c r="X1331" s="270"/>
      <c r="Y1331" s="274"/>
      <c r="Z1331" s="290"/>
      <c r="AA1331" s="274"/>
      <c r="AB1331" s="275"/>
      <c r="AC1331" s="274"/>
      <c r="AD1331" s="265"/>
      <c r="AE1331" s="274"/>
      <c r="AF1331" s="274"/>
      <c r="AG1331" s="275"/>
      <c r="AH1331" s="274"/>
      <c r="AI1331" s="274"/>
      <c r="AJ1331" s="275"/>
      <c r="AK1331" s="270"/>
      <c r="AL1331" s="274"/>
      <c r="AM1331" s="275"/>
      <c r="AN1331" s="274"/>
      <c r="AO1331" s="275"/>
      <c r="AP1331" s="274"/>
      <c r="AQ1331" s="277">
        <f t="shared" si="193"/>
        <v>10</v>
      </c>
      <c r="AR1331" s="275"/>
      <c r="AS1331" s="275"/>
      <c r="AT1331" s="273"/>
      <c r="AU1331" s="272"/>
      <c r="AV1331" s="267"/>
      <c r="AW1331" s="268"/>
      <c r="AX1331" s="273"/>
      <c r="AY1331" s="273"/>
      <c r="AZ1331" s="275"/>
      <c r="BA1331" s="268"/>
      <c r="BB1331" s="268"/>
      <c r="BC1331" s="268"/>
      <c r="BD1331" s="268"/>
      <c r="BE1331" s="267"/>
      <c r="BF1331" s="275"/>
      <c r="BG1331" s="275"/>
      <c r="BH1331" s="275"/>
      <c r="BI1331" s="275"/>
      <c r="BJ1331" s="278">
        <v>45945</v>
      </c>
      <c r="BK1331" s="279">
        <v>45945</v>
      </c>
      <c r="BL1331" s="431" t="s">
        <v>6728</v>
      </c>
      <c r="BM1331" s="272"/>
      <c r="BN1331" s="422">
        <v>2</v>
      </c>
      <c r="BO1331" s="422">
        <v>3</v>
      </c>
      <c r="BP1331" s="303"/>
      <c r="BQ1331" s="293">
        <v>45939</v>
      </c>
      <c r="BR1331" s="284" t="s">
        <v>6729</v>
      </c>
      <c r="BS1331" s="280" t="str">
        <f>IF(_DBcomps[[#This Row],[Problem]]="","Yes","No")</f>
        <v>Yes</v>
      </c>
      <c r="BT1331" s="1083"/>
      <c r="BU1331" s="273"/>
      <c r="BV1331" s="273">
        <v>1</v>
      </c>
      <c r="BW1331" s="273"/>
      <c r="BX1331" s="273">
        <v>9</v>
      </c>
      <c r="BY1331" s="356" t="s">
        <v>1276</v>
      </c>
      <c r="BZ1331" s="267"/>
      <c r="CA1331" s="279"/>
      <c r="CB1331" s="279"/>
      <c r="CC1331" s="279"/>
      <c r="CD1331" s="1283"/>
      <c r="CE1331" s="245"/>
      <c r="CF1331" s="245"/>
      <c r="CG1331" s="245"/>
    </row>
    <row r="1332" spans="1:85">
      <c r="A1332" s="265" t="s">
        <v>58</v>
      </c>
      <c r="B1332" s="2" t="s">
        <v>3023</v>
      </c>
      <c r="C1332" s="2" t="s">
        <v>158</v>
      </c>
      <c r="D1332" s="265" t="s">
        <v>6816</v>
      </c>
      <c r="E1332" s="265">
        <v>45945</v>
      </c>
      <c r="F1332" s="266" t="str">
        <f>IF(_DBcomps[[#This Row],[Lab RTS]]="","No","Yes")</f>
        <v>Yes</v>
      </c>
      <c r="G1332" s="267">
        <v>56.18</v>
      </c>
      <c r="H1332" s="267"/>
      <c r="I1332" s="267"/>
      <c r="J1332" s="267"/>
      <c r="K1332" s="267"/>
      <c r="L1332" s="268"/>
      <c r="M1332" s="275"/>
      <c r="N1332" s="267"/>
      <c r="O1332" s="267"/>
      <c r="P1332" s="275"/>
      <c r="Q1332" s="269"/>
      <c r="R1332" s="270"/>
      <c r="S1332" s="270">
        <v>10.871</v>
      </c>
      <c r="T1332" s="345">
        <v>1.8</v>
      </c>
      <c r="U1332" s="267"/>
      <c r="V1332" s="268"/>
      <c r="W1332" s="267"/>
      <c r="X1332" s="270"/>
      <c r="Y1332" s="274"/>
      <c r="Z1332" s="290"/>
      <c r="AA1332" s="274"/>
      <c r="AB1332" s="275"/>
      <c r="AC1332" s="274"/>
      <c r="AD1332" s="265"/>
      <c r="AE1332" s="274"/>
      <c r="AF1332" s="274"/>
      <c r="AG1332" s="275"/>
      <c r="AH1332" s="274"/>
      <c r="AI1332" s="274"/>
      <c r="AJ1332" s="275"/>
      <c r="AK1332" s="270"/>
      <c r="AL1332" s="274"/>
      <c r="AM1332" s="275"/>
      <c r="AN1332" s="274"/>
      <c r="AO1332" s="275"/>
      <c r="AP1332" s="274"/>
      <c r="AQ1332" s="277">
        <f t="shared" si="193"/>
        <v>10</v>
      </c>
      <c r="AR1332" s="275"/>
      <c r="AS1332" s="275"/>
      <c r="AT1332" s="273"/>
      <c r="AU1332" s="272"/>
      <c r="AV1332" s="267"/>
      <c r="AW1332" s="268"/>
      <c r="AX1332" s="273"/>
      <c r="AY1332" s="273"/>
      <c r="AZ1332" s="275"/>
      <c r="BA1332" s="268"/>
      <c r="BB1332" s="268"/>
      <c r="BC1332" s="268"/>
      <c r="BD1332" s="268"/>
      <c r="BE1332" s="267"/>
      <c r="BF1332" s="275"/>
      <c r="BG1332" s="275"/>
      <c r="BH1332" s="275"/>
      <c r="BI1332" s="275"/>
      <c r="BJ1332" s="278">
        <v>45950</v>
      </c>
      <c r="BK1332" s="279">
        <v>45950</v>
      </c>
      <c r="BL1332" s="431" t="s">
        <v>6819</v>
      </c>
      <c r="BM1332" s="272"/>
      <c r="BN1332" s="422">
        <v>2</v>
      </c>
      <c r="BO1332" s="422">
        <v>3</v>
      </c>
      <c r="BP1332" s="303"/>
      <c r="BQ1332" s="293">
        <v>45944</v>
      </c>
      <c r="BR1332" s="284" t="s">
        <v>5071</v>
      </c>
      <c r="BS1332" s="280" t="str">
        <f>IF(_DBcomps[[#This Row],[Problem]]="","Yes","No")</f>
        <v>Yes</v>
      </c>
      <c r="BT1332" s="1083"/>
      <c r="BU1332" s="273"/>
      <c r="BV1332" s="273">
        <v>1</v>
      </c>
      <c r="BW1332" s="273"/>
      <c r="BX1332" s="273">
        <v>9</v>
      </c>
      <c r="BY1332" s="356" t="s">
        <v>1276</v>
      </c>
      <c r="BZ1332" s="267"/>
      <c r="CA1332" s="279"/>
      <c r="CB1332" s="279"/>
      <c r="CC1332" s="279"/>
      <c r="CD1332" s="1283"/>
      <c r="CE1332" s="245"/>
      <c r="CF1332" s="245"/>
      <c r="CG1332" s="245"/>
    </row>
    <row r="1333" spans="1:85">
      <c r="A1333" s="265" t="s">
        <v>58</v>
      </c>
      <c r="B1333" s="2" t="s">
        <v>3023</v>
      </c>
      <c r="C1333" s="2" t="s">
        <v>158</v>
      </c>
      <c r="D1333" s="265" t="s">
        <v>6817</v>
      </c>
      <c r="E1333" s="265">
        <v>45947</v>
      </c>
      <c r="F1333" s="266" t="str">
        <f>IF(_DBcomps[[#This Row],[Lab RTS]]="","No","Yes")</f>
        <v>Yes</v>
      </c>
      <c r="G1333" s="267">
        <v>56.21</v>
      </c>
      <c r="H1333" s="267"/>
      <c r="I1333" s="267"/>
      <c r="J1333" s="267"/>
      <c r="K1333" s="267"/>
      <c r="L1333" s="268"/>
      <c r="M1333" s="275"/>
      <c r="N1333" s="267"/>
      <c r="O1333" s="267"/>
      <c r="P1333" s="275"/>
      <c r="Q1333" s="269"/>
      <c r="R1333" s="270"/>
      <c r="S1333" s="270">
        <v>10.885999999999999</v>
      </c>
      <c r="T1333" s="345">
        <v>1.79</v>
      </c>
      <c r="U1333" s="267"/>
      <c r="V1333" s="268"/>
      <c r="W1333" s="267"/>
      <c r="X1333" s="270"/>
      <c r="Y1333" s="274"/>
      <c r="Z1333" s="290"/>
      <c r="AA1333" s="274"/>
      <c r="AB1333" s="275"/>
      <c r="AC1333" s="274"/>
      <c r="AD1333" s="265"/>
      <c r="AE1333" s="274"/>
      <c r="AF1333" s="274"/>
      <c r="AG1333" s="275"/>
      <c r="AH1333" s="274"/>
      <c r="AI1333" s="274"/>
      <c r="AJ1333" s="275"/>
      <c r="AK1333" s="270"/>
      <c r="AL1333" s="274"/>
      <c r="AM1333" s="275"/>
      <c r="AN1333" s="274"/>
      <c r="AO1333" s="275"/>
      <c r="AP1333" s="274"/>
      <c r="AQ1333" s="277">
        <f t="shared" si="193"/>
        <v>10</v>
      </c>
      <c r="AR1333" s="275"/>
      <c r="AS1333" s="275"/>
      <c r="AT1333" s="273"/>
      <c r="AU1333" s="272"/>
      <c r="AV1333" s="267"/>
      <c r="AW1333" s="268"/>
      <c r="AX1333" s="273"/>
      <c r="AY1333" s="273"/>
      <c r="AZ1333" s="275"/>
      <c r="BA1333" s="268"/>
      <c r="BB1333" s="268"/>
      <c r="BC1333" s="268"/>
      <c r="BD1333" s="268"/>
      <c r="BE1333" s="267"/>
      <c r="BF1333" s="275"/>
      <c r="BG1333" s="275"/>
      <c r="BH1333" s="275"/>
      <c r="BI1333" s="275"/>
      <c r="BJ1333" s="278">
        <v>45950</v>
      </c>
      <c r="BK1333" s="279">
        <v>45950</v>
      </c>
      <c r="BL1333" s="431" t="s">
        <v>6820</v>
      </c>
      <c r="BM1333" s="272"/>
      <c r="BN1333" s="422">
        <v>2</v>
      </c>
      <c r="BO1333" s="422">
        <v>3</v>
      </c>
      <c r="BP1333" s="303"/>
      <c r="BQ1333" s="293">
        <v>45945</v>
      </c>
      <c r="BR1333" s="284" t="s">
        <v>6822</v>
      </c>
      <c r="BS1333" s="280" t="str">
        <f>IF(_DBcomps[[#This Row],[Problem]]="","Yes","No")</f>
        <v>Yes</v>
      </c>
      <c r="BT1333" s="1083"/>
      <c r="BU1333" s="273"/>
      <c r="BV1333" s="273">
        <v>1</v>
      </c>
      <c r="BW1333" s="273"/>
      <c r="BX1333" s="273">
        <v>9</v>
      </c>
      <c r="BY1333" s="356" t="s">
        <v>1276</v>
      </c>
      <c r="BZ1333" s="267"/>
      <c r="CA1333" s="279"/>
      <c r="CB1333" s="279"/>
      <c r="CC1333" s="279"/>
      <c r="CD1333" s="1283"/>
      <c r="CE1333" s="245"/>
      <c r="CF1333" s="245"/>
      <c r="CG1333" s="245"/>
    </row>
    <row r="1334" spans="1:85">
      <c r="A1334" s="265" t="s">
        <v>58</v>
      </c>
      <c r="B1334" s="2" t="s">
        <v>3023</v>
      </c>
      <c r="C1334" s="2" t="s">
        <v>158</v>
      </c>
      <c r="D1334" s="265" t="s">
        <v>6818</v>
      </c>
      <c r="E1334" s="265">
        <v>45950</v>
      </c>
      <c r="F1334" s="266" t="str">
        <f>IF(_DBcomps[[#This Row],[Lab RTS]]="","No","Yes")</f>
        <v>Yes</v>
      </c>
      <c r="G1334" s="267">
        <v>55.15</v>
      </c>
      <c r="H1334" s="267"/>
      <c r="I1334" s="267"/>
      <c r="J1334" s="267"/>
      <c r="K1334" s="267"/>
      <c r="L1334" s="268"/>
      <c r="M1334" s="275"/>
      <c r="N1334" s="267"/>
      <c r="O1334" s="267"/>
      <c r="P1334" s="275"/>
      <c r="Q1334" s="269"/>
      <c r="R1334" s="270"/>
      <c r="S1334" s="270">
        <v>10.858000000000001</v>
      </c>
      <c r="T1334" s="345">
        <v>1.88</v>
      </c>
      <c r="U1334" s="267"/>
      <c r="V1334" s="268"/>
      <c r="W1334" s="267"/>
      <c r="X1334" s="270"/>
      <c r="Y1334" s="274"/>
      <c r="Z1334" s="290"/>
      <c r="AA1334" s="274"/>
      <c r="AB1334" s="275"/>
      <c r="AC1334" s="274"/>
      <c r="AD1334" s="265"/>
      <c r="AE1334" s="274"/>
      <c r="AF1334" s="274"/>
      <c r="AG1334" s="275"/>
      <c r="AH1334" s="274"/>
      <c r="AI1334" s="274"/>
      <c r="AJ1334" s="275"/>
      <c r="AK1334" s="270"/>
      <c r="AL1334" s="274"/>
      <c r="AM1334" s="275"/>
      <c r="AN1334" s="274"/>
      <c r="AO1334" s="275"/>
      <c r="AP1334" s="274"/>
      <c r="AQ1334" s="277">
        <f t="shared" si="193"/>
        <v>10</v>
      </c>
      <c r="AR1334" s="275"/>
      <c r="AS1334" s="275"/>
      <c r="AT1334" s="273"/>
      <c r="AU1334" s="272"/>
      <c r="AV1334" s="267"/>
      <c r="AW1334" s="268"/>
      <c r="AX1334" s="273"/>
      <c r="AY1334" s="273"/>
      <c r="AZ1334" s="275"/>
      <c r="BA1334" s="268"/>
      <c r="BB1334" s="268"/>
      <c r="BC1334" s="268"/>
      <c r="BD1334" s="268"/>
      <c r="BE1334" s="267"/>
      <c r="BF1334" s="275"/>
      <c r="BG1334" s="275"/>
      <c r="BH1334" s="275"/>
      <c r="BI1334" s="275"/>
      <c r="BJ1334" s="278">
        <v>45951</v>
      </c>
      <c r="BK1334" s="279">
        <v>45951</v>
      </c>
      <c r="BL1334" s="431" t="s">
        <v>6821</v>
      </c>
      <c r="BM1334" s="272"/>
      <c r="BN1334" s="422">
        <v>2</v>
      </c>
      <c r="BO1334" s="422">
        <v>3</v>
      </c>
      <c r="BP1334" s="303"/>
      <c r="BQ1334" s="293">
        <v>45947</v>
      </c>
      <c r="BR1334" s="284" t="s">
        <v>6823</v>
      </c>
      <c r="BS1334" s="280" t="str">
        <f>IF(_DBcomps[[#This Row],[Problem]]="","Yes","No")</f>
        <v>Yes</v>
      </c>
      <c r="BT1334" s="1083"/>
      <c r="BU1334" s="273"/>
      <c r="BV1334" s="273">
        <v>1</v>
      </c>
      <c r="BW1334" s="273"/>
      <c r="BX1334" s="273">
        <v>9</v>
      </c>
      <c r="BY1334" s="356" t="s">
        <v>1276</v>
      </c>
      <c r="BZ1334" s="267"/>
      <c r="CA1334" s="279"/>
      <c r="CB1334" s="279"/>
      <c r="CC1334" s="279"/>
      <c r="CD1334" s="1283"/>
      <c r="CE1334" s="245"/>
      <c r="CF1334" s="245"/>
      <c r="CG1334" s="245"/>
    </row>
    <row r="1335" spans="1:85">
      <c r="A1335" s="265" t="s">
        <v>58</v>
      </c>
      <c r="B1335" s="2" t="s">
        <v>3336</v>
      </c>
      <c r="C1335" s="2" t="s">
        <v>158</v>
      </c>
      <c r="D1335" s="265" t="s">
        <v>6867</v>
      </c>
      <c r="E1335" s="265">
        <v>45953</v>
      </c>
      <c r="F1335" s="266" t="str">
        <f>IF(_DBcomps[[#This Row],[Lab RTS]]="","No","Yes")</f>
        <v>Yes</v>
      </c>
      <c r="G1335" s="267">
        <v>54.57</v>
      </c>
      <c r="H1335" s="267"/>
      <c r="I1335" s="267"/>
      <c r="J1335" s="267"/>
      <c r="K1335" s="267"/>
      <c r="L1335" s="268"/>
      <c r="M1335" s="275"/>
      <c r="N1335" s="267"/>
      <c r="O1335" s="267"/>
      <c r="P1335" s="275"/>
      <c r="Q1335" s="269"/>
      <c r="R1335" s="270"/>
      <c r="S1335" s="270">
        <v>10.843999999999999</v>
      </c>
      <c r="T1335" s="345">
        <v>1.74</v>
      </c>
      <c r="U1335" s="267"/>
      <c r="V1335" s="268"/>
      <c r="W1335" s="267"/>
      <c r="X1335" s="270"/>
      <c r="Y1335" s="274"/>
      <c r="Z1335" s="290"/>
      <c r="AA1335" s="274"/>
      <c r="AB1335" s="275"/>
      <c r="AC1335" s="274"/>
      <c r="AD1335" s="265"/>
      <c r="AE1335" s="274"/>
      <c r="AF1335" s="274"/>
      <c r="AG1335" s="275"/>
      <c r="AH1335" s="274"/>
      <c r="AI1335" s="274"/>
      <c r="AJ1335" s="275"/>
      <c r="AK1335" s="270"/>
      <c r="AL1335" s="274"/>
      <c r="AM1335" s="275"/>
      <c r="AN1335" s="274"/>
      <c r="AO1335" s="275"/>
      <c r="AP1335" s="274"/>
      <c r="AQ1335" s="277">
        <f>MONTH(E1335)</f>
        <v>10</v>
      </c>
      <c r="AR1335" s="275"/>
      <c r="AS1335" s="275"/>
      <c r="AT1335" s="273"/>
      <c r="AU1335" s="272"/>
      <c r="AV1335" s="267"/>
      <c r="AW1335" s="268"/>
      <c r="AX1335" s="273"/>
      <c r="AY1335" s="273"/>
      <c r="AZ1335" s="275"/>
      <c r="BA1335" s="268"/>
      <c r="BB1335" s="268"/>
      <c r="BC1335" s="268"/>
      <c r="BD1335" s="268"/>
      <c r="BE1335" s="267"/>
      <c r="BF1335" s="275"/>
      <c r="BG1335" s="275"/>
      <c r="BH1335" s="275"/>
      <c r="BI1335" s="275"/>
      <c r="BJ1335" s="278">
        <v>45953</v>
      </c>
      <c r="BK1335" s="279">
        <v>45953</v>
      </c>
      <c r="BL1335" s="431" t="s">
        <v>6868</v>
      </c>
      <c r="BM1335" s="272"/>
      <c r="BN1335" s="422">
        <v>2</v>
      </c>
      <c r="BO1335" s="422">
        <v>3</v>
      </c>
      <c r="BP1335" s="303"/>
      <c r="BQ1335" s="293">
        <v>45951</v>
      </c>
      <c r="BR1335" s="284" t="s">
        <v>6869</v>
      </c>
      <c r="BS1335" s="280" t="str">
        <f>IF(_DBcomps[[#This Row],[Problem]]="","Yes","No")</f>
        <v>Yes</v>
      </c>
      <c r="BT1335" s="1083"/>
      <c r="BU1335" s="273"/>
      <c r="BV1335" s="273">
        <v>1</v>
      </c>
      <c r="BW1335" s="273"/>
      <c r="BX1335" s="273">
        <v>9</v>
      </c>
      <c r="BY1335" s="356" t="s">
        <v>1276</v>
      </c>
      <c r="BZ1335" s="267"/>
      <c r="CA1335" s="279"/>
      <c r="CB1335" s="279"/>
      <c r="CC1335" s="279"/>
      <c r="CD1335" s="1283"/>
      <c r="CE1335" s="245"/>
      <c r="CF1335" s="245"/>
      <c r="CG1335" s="245"/>
    </row>
    <row r="1336" spans="1:85">
      <c r="A1336" s="265" t="s">
        <v>58</v>
      </c>
      <c r="B1336" s="2" t="s">
        <v>3023</v>
      </c>
      <c r="C1336" s="2" t="s">
        <v>158</v>
      </c>
      <c r="D1336" s="265" t="s">
        <v>6872</v>
      </c>
      <c r="E1336" s="265">
        <v>45953</v>
      </c>
      <c r="F1336" s="266" t="str">
        <f>IF(_DBcomps[[#This Row],[Lab RTS]]="","No","Yes")</f>
        <v>Yes</v>
      </c>
      <c r="G1336" s="267">
        <v>54.91</v>
      </c>
      <c r="H1336" s="267"/>
      <c r="I1336" s="267"/>
      <c r="J1336" s="267"/>
      <c r="K1336" s="267"/>
      <c r="L1336" s="268"/>
      <c r="M1336" s="275"/>
      <c r="N1336" s="267"/>
      <c r="O1336" s="267"/>
      <c r="P1336" s="275"/>
      <c r="Q1336" s="269"/>
      <c r="R1336" s="270"/>
      <c r="S1336" s="270">
        <v>10.881</v>
      </c>
      <c r="T1336" s="345">
        <v>1.74</v>
      </c>
      <c r="U1336" s="267"/>
      <c r="V1336" s="268"/>
      <c r="W1336" s="267"/>
      <c r="X1336" s="270"/>
      <c r="Y1336" s="274"/>
      <c r="Z1336" s="290"/>
      <c r="AA1336" s="274"/>
      <c r="AB1336" s="275"/>
      <c r="AC1336" s="274"/>
      <c r="AD1336" s="265"/>
      <c r="AE1336" s="274"/>
      <c r="AF1336" s="274"/>
      <c r="AG1336" s="275"/>
      <c r="AH1336" s="274"/>
      <c r="AI1336" s="274"/>
      <c r="AJ1336" s="275"/>
      <c r="AK1336" s="270"/>
      <c r="AL1336" s="274"/>
      <c r="AM1336" s="275"/>
      <c r="AN1336" s="274"/>
      <c r="AO1336" s="275"/>
      <c r="AP1336" s="274"/>
      <c r="AQ1336" s="277">
        <f>MONTH(E1336)</f>
        <v>10</v>
      </c>
      <c r="AR1336" s="275"/>
      <c r="AS1336" s="275"/>
      <c r="AT1336" s="273"/>
      <c r="AU1336" s="272"/>
      <c r="AV1336" s="267"/>
      <c r="AW1336" s="268"/>
      <c r="AX1336" s="273"/>
      <c r="AY1336" s="273"/>
      <c r="AZ1336" s="275"/>
      <c r="BA1336" s="268"/>
      <c r="BB1336" s="268"/>
      <c r="BC1336" s="268"/>
      <c r="BD1336" s="268"/>
      <c r="BE1336" s="267"/>
      <c r="BF1336" s="275"/>
      <c r="BG1336" s="275"/>
      <c r="BH1336" s="275"/>
      <c r="BI1336" s="275"/>
      <c r="BJ1336" s="278">
        <v>45953</v>
      </c>
      <c r="BK1336" s="279">
        <v>45953</v>
      </c>
      <c r="BL1336" s="431" t="s">
        <v>6874</v>
      </c>
      <c r="BM1336" s="272"/>
      <c r="BN1336" s="422">
        <v>2</v>
      </c>
      <c r="BO1336" s="422">
        <v>3</v>
      </c>
      <c r="BP1336" s="303"/>
      <c r="BQ1336" s="293">
        <v>45953</v>
      </c>
      <c r="BR1336" s="284" t="s">
        <v>6875</v>
      </c>
      <c r="BS1336" s="280" t="str">
        <f>IF(_DBcomps[[#This Row],[Problem]]="","Yes","No")</f>
        <v>Yes</v>
      </c>
      <c r="BT1336" s="1083"/>
      <c r="BU1336" s="273"/>
      <c r="BV1336" s="273">
        <v>1</v>
      </c>
      <c r="BW1336" s="273"/>
      <c r="BX1336" s="273">
        <v>9</v>
      </c>
      <c r="BY1336" s="356" t="s">
        <v>1276</v>
      </c>
      <c r="BZ1336" s="267"/>
      <c r="CA1336" s="279"/>
      <c r="CB1336" s="279"/>
      <c r="CC1336" s="279"/>
      <c r="CD1336" s="1283"/>
      <c r="CE1336" s="245"/>
      <c r="CF1336" s="245"/>
      <c r="CG1336" s="245"/>
    </row>
    <row r="1337" spans="1:85">
      <c r="A1337" s="265" t="s">
        <v>58</v>
      </c>
      <c r="B1337" s="2" t="s">
        <v>3336</v>
      </c>
      <c r="C1337" s="2" t="s">
        <v>158</v>
      </c>
      <c r="D1337" s="265" t="s">
        <v>6873</v>
      </c>
      <c r="E1337" s="265">
        <v>45953</v>
      </c>
      <c r="F1337" s="266" t="str">
        <f>IF(_DBcomps[[#This Row],[Lab RTS]]="","No","Yes")</f>
        <v>Yes</v>
      </c>
      <c r="G1337" s="267">
        <v>54.91</v>
      </c>
      <c r="H1337" s="267"/>
      <c r="I1337" s="267"/>
      <c r="J1337" s="267"/>
      <c r="K1337" s="267"/>
      <c r="L1337" s="268"/>
      <c r="M1337" s="275"/>
      <c r="N1337" s="267"/>
      <c r="O1337" s="267"/>
      <c r="P1337" s="275"/>
      <c r="Q1337" s="269"/>
      <c r="R1337" s="270"/>
      <c r="S1337" s="270">
        <v>10.881</v>
      </c>
      <c r="T1337" s="345">
        <v>1.74</v>
      </c>
      <c r="U1337" s="267"/>
      <c r="V1337" s="268"/>
      <c r="W1337" s="267"/>
      <c r="X1337" s="270"/>
      <c r="Y1337" s="274"/>
      <c r="Z1337" s="290"/>
      <c r="AA1337" s="274"/>
      <c r="AB1337" s="275"/>
      <c r="AC1337" s="274"/>
      <c r="AD1337" s="265"/>
      <c r="AE1337" s="274"/>
      <c r="AF1337" s="274"/>
      <c r="AG1337" s="275"/>
      <c r="AH1337" s="274"/>
      <c r="AI1337" s="274"/>
      <c r="AJ1337" s="275"/>
      <c r="AK1337" s="270"/>
      <c r="AL1337" s="274"/>
      <c r="AM1337" s="275"/>
      <c r="AN1337" s="274"/>
      <c r="AO1337" s="275"/>
      <c r="AP1337" s="274"/>
      <c r="AQ1337" s="277">
        <f>MONTH(E1337)</f>
        <v>10</v>
      </c>
      <c r="AR1337" s="275"/>
      <c r="AS1337" s="275"/>
      <c r="AT1337" s="273"/>
      <c r="AU1337" s="272"/>
      <c r="AV1337" s="267"/>
      <c r="AW1337" s="268"/>
      <c r="AX1337" s="273"/>
      <c r="AY1337" s="273"/>
      <c r="AZ1337" s="275"/>
      <c r="BA1337" s="268"/>
      <c r="BB1337" s="268"/>
      <c r="BC1337" s="268"/>
      <c r="BD1337" s="268"/>
      <c r="BE1337" s="267"/>
      <c r="BF1337" s="275"/>
      <c r="BG1337" s="275"/>
      <c r="BH1337" s="275"/>
      <c r="BI1337" s="275"/>
      <c r="BJ1337" s="278">
        <v>45953</v>
      </c>
      <c r="BK1337" s="279">
        <v>45953</v>
      </c>
      <c r="BL1337" s="431" t="s">
        <v>6874</v>
      </c>
      <c r="BM1337" s="272"/>
      <c r="BN1337" s="422">
        <v>2</v>
      </c>
      <c r="BO1337" s="422">
        <v>3</v>
      </c>
      <c r="BP1337" s="303"/>
      <c r="BQ1337" s="293">
        <v>45953</v>
      </c>
      <c r="BR1337" s="284" t="s">
        <v>6875</v>
      </c>
      <c r="BS1337" s="280" t="str">
        <f>IF(_DBcomps[[#This Row],[Problem]]="","Yes","No")</f>
        <v>Yes</v>
      </c>
      <c r="BT1337" s="1083"/>
      <c r="BU1337" s="273"/>
      <c r="BV1337" s="273">
        <v>1</v>
      </c>
      <c r="BW1337" s="273"/>
      <c r="BX1337" s="273">
        <v>9</v>
      </c>
      <c r="BY1337" s="356" t="s">
        <v>1276</v>
      </c>
      <c r="BZ1337" s="267"/>
      <c r="CA1337" s="279"/>
      <c r="CB1337" s="279"/>
      <c r="CC1337" s="279"/>
      <c r="CD1337" s="1283"/>
      <c r="CE1337" s="245"/>
      <c r="CF1337" s="245"/>
      <c r="CG1337" s="245"/>
    </row>
    <row r="1338" spans="1:85">
      <c r="A1338" s="265" t="s">
        <v>77</v>
      </c>
      <c r="B1338" s="2" t="s">
        <v>112</v>
      </c>
      <c r="C1338" s="2" t="s">
        <v>1390</v>
      </c>
      <c r="D1338" s="265" t="s">
        <v>1391</v>
      </c>
      <c r="E1338" s="265">
        <v>44266</v>
      </c>
      <c r="F1338" s="266" t="str">
        <f>IF(_DBcomps[[#This Row],[Lab RTS]]="","No","Yes")</f>
        <v>Yes</v>
      </c>
      <c r="G1338" s="267">
        <v>40.729999999999997</v>
      </c>
      <c r="H1338" s="267"/>
      <c r="I1338" s="267"/>
      <c r="J1338" s="267"/>
      <c r="K1338" s="267"/>
      <c r="L1338" s="268"/>
      <c r="M1338" s="275"/>
      <c r="N1338" s="267">
        <v>3.9</v>
      </c>
      <c r="O1338" s="267"/>
      <c r="P1338" s="275"/>
      <c r="Q1338" s="269">
        <v>970</v>
      </c>
      <c r="R1338" s="270"/>
      <c r="S1338" s="270">
        <v>9.5570000000000004</v>
      </c>
      <c r="T1338" s="345">
        <v>7.03</v>
      </c>
      <c r="U1338" s="267"/>
      <c r="V1338" s="268"/>
      <c r="W1338" s="267"/>
      <c r="X1338" s="270"/>
      <c r="Y1338" s="274"/>
      <c r="Z1338" s="290"/>
      <c r="AA1338" s="274">
        <v>0</v>
      </c>
      <c r="AB1338" s="275"/>
      <c r="AC1338" s="274">
        <v>0</v>
      </c>
      <c r="AD1338" s="265"/>
      <c r="AE1338" s="274"/>
      <c r="AF1338" s="274"/>
      <c r="AG1338" s="275"/>
      <c r="AH1338" s="274"/>
      <c r="AI1338" s="274"/>
      <c r="AJ1338" s="275"/>
      <c r="AK1338" s="270"/>
      <c r="AL1338" s="274"/>
      <c r="AM1338" s="275"/>
      <c r="AN1338" s="274"/>
      <c r="AO1338" s="275"/>
      <c r="AP1338" s="274"/>
      <c r="AQ1338" s="277">
        <f t="shared" ref="AQ1338:AQ1381" si="194">MONTH(E1338)</f>
        <v>3</v>
      </c>
      <c r="AR1338" s="275"/>
      <c r="AS1338" s="275"/>
      <c r="AT1338" s="273"/>
      <c r="AU1338" s="272"/>
      <c r="AV1338" s="267"/>
      <c r="AW1338" s="268">
        <v>25</v>
      </c>
      <c r="AX1338" s="273"/>
      <c r="AY1338" s="273"/>
      <c r="AZ1338" s="275"/>
      <c r="BA1338" s="268"/>
      <c r="BB1338" s="275"/>
      <c r="BC1338" s="275"/>
      <c r="BD1338" s="275"/>
      <c r="BE1338" s="267"/>
      <c r="BF1338" s="275"/>
      <c r="BG1338" s="275"/>
      <c r="BH1338" s="275"/>
      <c r="BI1338" s="275"/>
      <c r="BJ1338" s="278">
        <v>44267</v>
      </c>
      <c r="BK1338" s="279">
        <v>44267</v>
      </c>
      <c r="BL1338" s="431" t="s">
        <v>1394</v>
      </c>
      <c r="BM1338" s="272"/>
      <c r="BN1338" s="422">
        <v>30</v>
      </c>
      <c r="BO1338" s="422">
        <v>16</v>
      </c>
      <c r="BP1338" s="303"/>
      <c r="BQ1338" s="293">
        <v>44264</v>
      </c>
      <c r="BR1338" s="284" t="s">
        <v>1392</v>
      </c>
      <c r="BS1338" s="280" t="str">
        <f>IF(_DBcomps[[#This Row],[Problem]]="","Yes","No")</f>
        <v>No</v>
      </c>
      <c r="BT1338" s="1083"/>
      <c r="BU1338" s="273"/>
      <c r="BV1338" s="273">
        <v>2</v>
      </c>
      <c r="BW1338" s="273">
        <v>2</v>
      </c>
      <c r="BX1338" s="273">
        <v>3</v>
      </c>
      <c r="BY1338" s="356" t="s">
        <v>1259</v>
      </c>
      <c r="BZ1338" s="267"/>
      <c r="CA1338" s="279" t="s">
        <v>1362</v>
      </c>
      <c r="CB1338" s="279" t="s">
        <v>1245</v>
      </c>
      <c r="CC1338" s="279" t="s">
        <v>1268</v>
      </c>
      <c r="CD1338" s="1283"/>
      <c r="CE1338" s="245"/>
      <c r="CF1338" s="245"/>
      <c r="CG1338" s="245"/>
    </row>
    <row r="1339" spans="1:85">
      <c r="A1339" s="265" t="s">
        <v>58</v>
      </c>
      <c r="B1339" s="2" t="s">
        <v>2413</v>
      </c>
      <c r="C1339" s="2" t="s">
        <v>503</v>
      </c>
      <c r="D1339" s="265" t="s">
        <v>2414</v>
      </c>
      <c r="E1339" s="643">
        <v>45712</v>
      </c>
      <c r="F1339" s="644" t="str">
        <f>IF(_DBcomps[[#This Row],[Lab RTS]]="","No","Yes")</f>
        <v>Yes</v>
      </c>
      <c r="G1339" s="645">
        <v>23.99</v>
      </c>
      <c r="H1339" s="645"/>
      <c r="I1339" s="645"/>
      <c r="J1339" s="645"/>
      <c r="K1339" s="645"/>
      <c r="L1339" s="646"/>
      <c r="M1339" s="647"/>
      <c r="N1339" s="645"/>
      <c r="O1339" s="645"/>
      <c r="P1339" s="646"/>
      <c r="Q1339" s="648"/>
      <c r="R1339" s="649"/>
      <c r="S1339" s="649">
        <v>8.2289999999999992</v>
      </c>
      <c r="T1339" s="650">
        <v>5.7</v>
      </c>
      <c r="U1339" s="645"/>
      <c r="V1339" s="646"/>
      <c r="W1339" s="645"/>
      <c r="X1339" s="649"/>
      <c r="Y1339" s="651"/>
      <c r="Z1339" s="652"/>
      <c r="AA1339" s="274">
        <v>0</v>
      </c>
      <c r="AB1339" s="275"/>
      <c r="AC1339" s="274">
        <v>0</v>
      </c>
      <c r="AD1339" s="643"/>
      <c r="AE1339" s="651"/>
      <c r="AF1339" s="651"/>
      <c r="AG1339" s="647"/>
      <c r="AH1339" s="651"/>
      <c r="AI1339" s="651"/>
      <c r="AJ1339" s="647"/>
      <c r="AK1339" s="649"/>
      <c r="AL1339" s="651"/>
      <c r="AM1339" s="647"/>
      <c r="AN1339" s="651"/>
      <c r="AO1339" s="647"/>
      <c r="AP1339" s="651"/>
      <c r="AQ1339" s="653">
        <f t="shared" ref="AQ1339:AQ1344" si="195">MONTH(E1339)</f>
        <v>2</v>
      </c>
      <c r="AR1339" s="647"/>
      <c r="AS1339" s="645"/>
      <c r="AT1339" s="654"/>
      <c r="AU1339" s="655"/>
      <c r="AV1339" s="297" t="s">
        <v>1511</v>
      </c>
      <c r="AW1339" s="646"/>
      <c r="AX1339" s="654"/>
      <c r="AY1339" s="654"/>
      <c r="AZ1339" s="647"/>
      <c r="BA1339" s="268"/>
      <c r="BB1339" s="646"/>
      <c r="BC1339" s="646"/>
      <c r="BD1339" s="646"/>
      <c r="BE1339" s="645"/>
      <c r="BF1339" s="647"/>
      <c r="BG1339" s="647"/>
      <c r="BH1339" s="647"/>
      <c r="BI1339" s="647"/>
      <c r="BJ1339" s="661">
        <v>45712</v>
      </c>
      <c r="BK1339" s="656">
        <v>45712</v>
      </c>
      <c r="BL1339" s="431" t="s">
        <v>2415</v>
      </c>
      <c r="BM1339" s="655"/>
      <c r="BN1339" s="657">
        <v>6</v>
      </c>
      <c r="BO1339" s="657">
        <v>6</v>
      </c>
      <c r="BP1339" s="658"/>
      <c r="BQ1339" s="659">
        <v>45709</v>
      </c>
      <c r="BR1339" s="284" t="s">
        <v>2416</v>
      </c>
      <c r="BS1339" s="660" t="str">
        <f>IF(_DBcomps[[#This Row],[Problem]]="","Yes","No")</f>
        <v>No</v>
      </c>
      <c r="BT1339" s="1083"/>
      <c r="BU1339" s="654"/>
      <c r="BV1339" s="654">
        <v>1</v>
      </c>
      <c r="BW1339" s="654">
        <v>1</v>
      </c>
      <c r="BX1339" s="654">
        <v>7</v>
      </c>
      <c r="BY1339" s="279" t="s">
        <v>1276</v>
      </c>
      <c r="BZ1339" s="645">
        <v>74.209999999999994</v>
      </c>
      <c r="CA1339" s="656" t="s">
        <v>1331</v>
      </c>
      <c r="CB1339" s="656" t="s">
        <v>1245</v>
      </c>
      <c r="CC1339" s="656" t="s">
        <v>1326</v>
      </c>
      <c r="CD1339" s="1445"/>
      <c r="CE1339" s="245"/>
      <c r="CF1339" s="245"/>
      <c r="CG1339" s="245"/>
    </row>
    <row r="1340" spans="1:85">
      <c r="A1340" s="265" t="s">
        <v>58</v>
      </c>
      <c r="B1340" s="2" t="s">
        <v>2413</v>
      </c>
      <c r="C1340" s="2" t="s">
        <v>503</v>
      </c>
      <c r="D1340" s="265" t="s">
        <v>2533</v>
      </c>
      <c r="E1340" s="643">
        <v>45720</v>
      </c>
      <c r="F1340" s="644" t="str">
        <f>IF(_DBcomps[[#This Row],[Lab RTS]]="","No","Yes")</f>
        <v>Yes</v>
      </c>
      <c r="G1340" s="645">
        <v>23.82</v>
      </c>
      <c r="H1340" s="645"/>
      <c r="I1340" s="645"/>
      <c r="J1340" s="645"/>
      <c r="K1340" s="645"/>
      <c r="L1340" s="646"/>
      <c r="M1340" s="647"/>
      <c r="N1340" s="645"/>
      <c r="O1340" s="645"/>
      <c r="P1340" s="646"/>
      <c r="Q1340" s="648"/>
      <c r="R1340" s="649"/>
      <c r="S1340" s="649">
        <v>8.3149999999999995</v>
      </c>
      <c r="T1340" s="650">
        <v>5.43</v>
      </c>
      <c r="U1340" s="645"/>
      <c r="V1340" s="646"/>
      <c r="W1340" s="645"/>
      <c r="X1340" s="649"/>
      <c r="Y1340" s="651"/>
      <c r="Z1340" s="652"/>
      <c r="AA1340" s="274">
        <v>0</v>
      </c>
      <c r="AB1340" s="275"/>
      <c r="AC1340" s="274">
        <v>0</v>
      </c>
      <c r="AD1340" s="643"/>
      <c r="AE1340" s="651"/>
      <c r="AF1340" s="651"/>
      <c r="AG1340" s="647"/>
      <c r="AH1340" s="651"/>
      <c r="AI1340" s="651"/>
      <c r="AJ1340" s="647"/>
      <c r="AK1340" s="649"/>
      <c r="AL1340" s="651"/>
      <c r="AM1340" s="647"/>
      <c r="AN1340" s="651"/>
      <c r="AO1340" s="647"/>
      <c r="AP1340" s="651"/>
      <c r="AQ1340" s="653">
        <f t="shared" si="195"/>
        <v>3</v>
      </c>
      <c r="AR1340" s="647"/>
      <c r="AS1340" s="645"/>
      <c r="AT1340" s="654"/>
      <c r="AU1340" s="655"/>
      <c r="AV1340" s="297" t="s">
        <v>1511</v>
      </c>
      <c r="AW1340" s="646"/>
      <c r="AX1340" s="654"/>
      <c r="AY1340" s="654"/>
      <c r="AZ1340" s="647"/>
      <c r="BA1340" s="268"/>
      <c r="BB1340" s="646"/>
      <c r="BC1340" s="646"/>
      <c r="BD1340" s="646"/>
      <c r="BE1340" s="645"/>
      <c r="BF1340" s="647"/>
      <c r="BG1340" s="647"/>
      <c r="BH1340" s="647"/>
      <c r="BI1340" s="647"/>
      <c r="BJ1340" s="661">
        <v>45720</v>
      </c>
      <c r="BK1340" s="656">
        <v>45720</v>
      </c>
      <c r="BL1340" s="431" t="s">
        <v>2534</v>
      </c>
      <c r="BM1340" s="655"/>
      <c r="BN1340" s="657">
        <v>2</v>
      </c>
      <c r="BO1340" s="657">
        <v>6</v>
      </c>
      <c r="BP1340" s="658"/>
      <c r="BQ1340" s="659">
        <v>45715</v>
      </c>
      <c r="BR1340" s="284" t="s">
        <v>2535</v>
      </c>
      <c r="BS1340" s="660" t="str">
        <f>IF(_DBcomps[[#This Row],[Problem]]="","Yes","No")</f>
        <v>Yes</v>
      </c>
      <c r="BT1340" s="1083"/>
      <c r="BU1340" s="654"/>
      <c r="BV1340" s="654">
        <v>1</v>
      </c>
      <c r="BW1340" s="654"/>
      <c r="BX1340" s="654">
        <v>7</v>
      </c>
      <c r="BY1340" s="279" t="s">
        <v>1276</v>
      </c>
      <c r="BZ1340" s="645"/>
      <c r="CA1340" s="656"/>
      <c r="CB1340" s="656"/>
      <c r="CC1340" s="656"/>
      <c r="CD1340" s="1445"/>
      <c r="CE1340" s="245"/>
      <c r="CF1340" s="245"/>
      <c r="CG1340" s="245"/>
    </row>
    <row r="1341" spans="1:85">
      <c r="A1341" s="265" t="s">
        <v>58</v>
      </c>
      <c r="B1341" s="2" t="s">
        <v>2413</v>
      </c>
      <c r="C1341" s="2" t="s">
        <v>503</v>
      </c>
      <c r="D1341" s="265" t="s">
        <v>2612</v>
      </c>
      <c r="E1341" s="265">
        <v>45723</v>
      </c>
      <c r="F1341" s="266" t="str">
        <f>IF(_DBcomps[[#This Row],[Lab RTS]]="","No","Yes")</f>
        <v>Yes</v>
      </c>
      <c r="G1341" s="267">
        <v>24.01</v>
      </c>
      <c r="H1341" s="267"/>
      <c r="I1341" s="267"/>
      <c r="J1341" s="267"/>
      <c r="K1341" s="267"/>
      <c r="L1341" s="268"/>
      <c r="M1341" s="275"/>
      <c r="N1341" s="267"/>
      <c r="O1341" s="267"/>
      <c r="P1341" s="268"/>
      <c r="Q1341" s="269"/>
      <c r="R1341" s="270"/>
      <c r="S1341" s="270">
        <v>8.2439999999999998</v>
      </c>
      <c r="T1341" s="271">
        <v>5.37</v>
      </c>
      <c r="U1341" s="267"/>
      <c r="V1341" s="268"/>
      <c r="W1341" s="267"/>
      <c r="X1341" s="270"/>
      <c r="Y1341" s="274"/>
      <c r="Z1341" s="290"/>
      <c r="AA1341" s="274">
        <v>0</v>
      </c>
      <c r="AB1341" s="275"/>
      <c r="AC1341" s="274">
        <v>0</v>
      </c>
      <c r="AD1341" s="265"/>
      <c r="AE1341" s="274"/>
      <c r="AF1341" s="274"/>
      <c r="AG1341" s="275"/>
      <c r="AH1341" s="274"/>
      <c r="AI1341" s="274"/>
      <c r="AJ1341" s="275"/>
      <c r="AK1341" s="270"/>
      <c r="AL1341" s="274"/>
      <c r="AM1341" s="275"/>
      <c r="AN1341" s="274"/>
      <c r="AO1341" s="275"/>
      <c r="AP1341" s="274"/>
      <c r="AQ1341" s="277">
        <f t="shared" si="195"/>
        <v>3</v>
      </c>
      <c r="AR1341" s="275"/>
      <c r="AS1341" s="267"/>
      <c r="AT1341" s="273"/>
      <c r="AU1341" s="272"/>
      <c r="AV1341" s="297" t="s">
        <v>1511</v>
      </c>
      <c r="AW1341" s="268"/>
      <c r="AX1341" s="273"/>
      <c r="AY1341" s="273"/>
      <c r="AZ1341" s="275"/>
      <c r="BA1341" s="268"/>
      <c r="BB1341" s="268"/>
      <c r="BC1341" s="268"/>
      <c r="BD1341" s="268"/>
      <c r="BE1341" s="267"/>
      <c r="BF1341" s="275"/>
      <c r="BG1341" s="275"/>
      <c r="BH1341" s="275"/>
      <c r="BI1341" s="275"/>
      <c r="BJ1341" s="278">
        <v>45725</v>
      </c>
      <c r="BK1341" s="279">
        <v>45725</v>
      </c>
      <c r="BL1341" s="431" t="s">
        <v>2590</v>
      </c>
      <c r="BM1341" s="272"/>
      <c r="BN1341" s="422">
        <v>5</v>
      </c>
      <c r="BO1341" s="422">
        <v>6</v>
      </c>
      <c r="BP1341" s="303"/>
      <c r="BQ1341" s="293">
        <v>45720</v>
      </c>
      <c r="BR1341" s="284" t="s">
        <v>2591</v>
      </c>
      <c r="BS1341" s="280" t="str">
        <f>IF(_DBcomps[[#This Row],[Problem]]="","Yes","No")</f>
        <v>No</v>
      </c>
      <c r="BT1341" s="1083"/>
      <c r="BU1341" s="273"/>
      <c r="BV1341" s="273">
        <v>1</v>
      </c>
      <c r="BW1341" s="273">
        <v>1</v>
      </c>
      <c r="BX1341" s="273">
        <v>7</v>
      </c>
      <c r="BY1341" s="279" t="s">
        <v>1276</v>
      </c>
      <c r="BZ1341" s="807">
        <v>78.180000000000007</v>
      </c>
      <c r="CA1341" s="279" t="s">
        <v>1332</v>
      </c>
      <c r="CB1341" s="279" t="s">
        <v>1790</v>
      </c>
      <c r="CC1341" s="279" t="s">
        <v>1378</v>
      </c>
      <c r="CD1341" s="816" t="s">
        <v>2646</v>
      </c>
      <c r="CE1341" s="245"/>
      <c r="CF1341" s="245"/>
      <c r="CG1341" s="245"/>
    </row>
    <row r="1342" spans="1:85">
      <c r="A1342" s="265" t="s">
        <v>58</v>
      </c>
      <c r="B1342" s="2" t="s">
        <v>2413</v>
      </c>
      <c r="C1342" s="2" t="s">
        <v>503</v>
      </c>
      <c r="D1342" s="265" t="s">
        <v>2742</v>
      </c>
      <c r="E1342" s="265">
        <v>45730</v>
      </c>
      <c r="F1342" s="266" t="str">
        <f>IF(_DBcomps[[#This Row],[Lab RTS]]="","No","Yes")</f>
        <v>Yes</v>
      </c>
      <c r="G1342" s="267">
        <v>23.55</v>
      </c>
      <c r="H1342" s="267"/>
      <c r="I1342" s="267"/>
      <c r="J1342" s="267"/>
      <c r="K1342" s="267"/>
      <c r="L1342" s="268"/>
      <c r="M1342" s="275"/>
      <c r="N1342" s="267"/>
      <c r="O1342" s="267"/>
      <c r="P1342" s="268"/>
      <c r="Q1342" s="269"/>
      <c r="R1342" s="270"/>
      <c r="S1342" s="270">
        <v>8.2840000000000007</v>
      </c>
      <c r="T1342" s="271">
        <v>5.27</v>
      </c>
      <c r="U1342" s="267"/>
      <c r="V1342" s="268"/>
      <c r="W1342" s="267"/>
      <c r="X1342" s="270"/>
      <c r="Y1342" s="274"/>
      <c r="Z1342" s="290"/>
      <c r="AA1342" s="274">
        <v>0</v>
      </c>
      <c r="AB1342" s="275"/>
      <c r="AC1342" s="274">
        <v>0</v>
      </c>
      <c r="AD1342" s="265"/>
      <c r="AE1342" s="274"/>
      <c r="AF1342" s="274"/>
      <c r="AG1342" s="275"/>
      <c r="AH1342" s="274"/>
      <c r="AI1342" s="274"/>
      <c r="AJ1342" s="275"/>
      <c r="AK1342" s="270"/>
      <c r="AL1342" s="274"/>
      <c r="AM1342" s="275"/>
      <c r="AN1342" s="274"/>
      <c r="AO1342" s="275"/>
      <c r="AP1342" s="274"/>
      <c r="AQ1342" s="277">
        <f t="shared" si="195"/>
        <v>3</v>
      </c>
      <c r="AR1342" s="275"/>
      <c r="AS1342" s="267"/>
      <c r="AT1342" s="273"/>
      <c r="AU1342" s="272"/>
      <c r="AV1342" s="297" t="s">
        <v>1511</v>
      </c>
      <c r="AW1342" s="268"/>
      <c r="AX1342" s="273"/>
      <c r="AY1342" s="273"/>
      <c r="AZ1342" s="275"/>
      <c r="BA1342" s="268"/>
      <c r="BB1342" s="268"/>
      <c r="BC1342" s="268"/>
      <c r="BD1342" s="268"/>
      <c r="BE1342" s="267"/>
      <c r="BF1342" s="275"/>
      <c r="BG1342" s="275"/>
      <c r="BH1342" s="275"/>
      <c r="BI1342" s="275"/>
      <c r="BJ1342" s="278">
        <v>45730</v>
      </c>
      <c r="BK1342" s="279">
        <v>45730</v>
      </c>
      <c r="BL1342" s="431" t="s">
        <v>2743</v>
      </c>
      <c r="BM1342" s="272"/>
      <c r="BN1342" s="422">
        <v>2</v>
      </c>
      <c r="BO1342" s="422">
        <v>6</v>
      </c>
      <c r="BP1342" s="303"/>
      <c r="BQ1342" s="293">
        <v>45724</v>
      </c>
      <c r="BR1342" s="284" t="s">
        <v>2032</v>
      </c>
      <c r="BS1342" s="280" t="str">
        <f>IF(_DBcomps[[#This Row],[Problem]]="","Yes","No")</f>
        <v>Yes</v>
      </c>
      <c r="BT1342" s="1083"/>
      <c r="BU1342" s="273"/>
      <c r="BV1342" s="273">
        <v>1</v>
      </c>
      <c r="BW1342" s="273"/>
      <c r="BX1342" s="273">
        <v>7</v>
      </c>
      <c r="BY1342" s="279" t="s">
        <v>1276</v>
      </c>
      <c r="BZ1342" s="267"/>
      <c r="CA1342" s="279"/>
      <c r="CB1342" s="279"/>
      <c r="CC1342" s="279"/>
      <c r="CD1342" s="816"/>
      <c r="CE1342" s="245"/>
      <c r="CF1342" s="245"/>
      <c r="CG1342" s="245"/>
    </row>
    <row r="1343" spans="1:85">
      <c r="A1343" s="265" t="s">
        <v>58</v>
      </c>
      <c r="B1343" s="2" t="s">
        <v>2413</v>
      </c>
      <c r="C1343" s="2" t="s">
        <v>503</v>
      </c>
      <c r="D1343" s="265" t="s">
        <v>2876</v>
      </c>
      <c r="E1343" s="265">
        <v>45740</v>
      </c>
      <c r="F1343" s="266" t="str">
        <f>IF(_DBcomps[[#This Row],[Lab RTS]]="","No","Yes")</f>
        <v>Yes</v>
      </c>
      <c r="G1343" s="267">
        <v>23.72</v>
      </c>
      <c r="H1343" s="267"/>
      <c r="I1343" s="267"/>
      <c r="J1343" s="267"/>
      <c r="K1343" s="267"/>
      <c r="L1343" s="268"/>
      <c r="M1343" s="275"/>
      <c r="N1343" s="267"/>
      <c r="O1343" s="267"/>
      <c r="P1343" s="268"/>
      <c r="Q1343" s="269"/>
      <c r="R1343" s="270"/>
      <c r="S1343" s="270">
        <v>8.2949999999999999</v>
      </c>
      <c r="T1343" s="271">
        <v>5.45</v>
      </c>
      <c r="U1343" s="267"/>
      <c r="V1343" s="268"/>
      <c r="W1343" s="267"/>
      <c r="X1343" s="270"/>
      <c r="Y1343" s="274"/>
      <c r="Z1343" s="290"/>
      <c r="AA1343" s="274">
        <v>0</v>
      </c>
      <c r="AB1343" s="275"/>
      <c r="AC1343" s="274">
        <v>0</v>
      </c>
      <c r="AD1343" s="265"/>
      <c r="AE1343" s="274"/>
      <c r="AF1343" s="274"/>
      <c r="AG1343" s="275"/>
      <c r="AH1343" s="274"/>
      <c r="AI1343" s="274"/>
      <c r="AJ1343" s="275"/>
      <c r="AK1343" s="270"/>
      <c r="AL1343" s="274"/>
      <c r="AM1343" s="275"/>
      <c r="AN1343" s="274"/>
      <c r="AO1343" s="275"/>
      <c r="AP1343" s="274"/>
      <c r="AQ1343" s="277">
        <f t="shared" si="195"/>
        <v>3</v>
      </c>
      <c r="AR1343" s="275"/>
      <c r="AS1343" s="267"/>
      <c r="AT1343" s="273"/>
      <c r="AU1343" s="272"/>
      <c r="AV1343" s="297" t="s">
        <v>1511</v>
      </c>
      <c r="AW1343" s="268"/>
      <c r="AX1343" s="273"/>
      <c r="AY1343" s="273"/>
      <c r="AZ1343" s="275"/>
      <c r="BA1343" s="268"/>
      <c r="BB1343" s="268"/>
      <c r="BC1343" s="268"/>
      <c r="BD1343" s="268"/>
      <c r="BE1343" s="267"/>
      <c r="BF1343" s="275"/>
      <c r="BG1343" s="275"/>
      <c r="BH1343" s="275"/>
      <c r="BI1343" s="275"/>
      <c r="BJ1343" s="278">
        <v>45740</v>
      </c>
      <c r="BK1343" s="279">
        <v>45740</v>
      </c>
      <c r="BL1343" s="431" t="s">
        <v>2877</v>
      </c>
      <c r="BM1343" s="272"/>
      <c r="BN1343" s="422">
        <v>2</v>
      </c>
      <c r="BO1343" s="422">
        <v>6</v>
      </c>
      <c r="BP1343" s="303"/>
      <c r="BQ1343" s="293">
        <v>45733</v>
      </c>
      <c r="BR1343" s="284" t="s">
        <v>2878</v>
      </c>
      <c r="BS1343" s="280" t="str">
        <f>IF(_DBcomps[[#This Row],[Problem]]="","Yes","No")</f>
        <v>Yes</v>
      </c>
      <c r="BT1343" s="1083"/>
      <c r="BU1343" s="273"/>
      <c r="BV1343" s="475">
        <v>1</v>
      </c>
      <c r="BW1343" s="351"/>
      <c r="BX1343" s="273">
        <v>7</v>
      </c>
      <c r="BY1343" s="279" t="s">
        <v>1276</v>
      </c>
      <c r="BZ1343" s="267"/>
      <c r="CA1343" s="352"/>
      <c r="CB1343" s="352"/>
      <c r="CC1343" s="352"/>
      <c r="CD1343" s="816"/>
      <c r="CE1343" s="245"/>
      <c r="CF1343" s="245"/>
      <c r="CG1343" s="245"/>
    </row>
    <row r="1344" spans="1:85">
      <c r="A1344" s="265" t="s">
        <v>58</v>
      </c>
      <c r="B1344" s="2" t="s">
        <v>2879</v>
      </c>
      <c r="C1344" s="2" t="s">
        <v>503</v>
      </c>
      <c r="D1344" s="265" t="s">
        <v>2880</v>
      </c>
      <c r="E1344" s="265">
        <v>45740</v>
      </c>
      <c r="F1344" s="266" t="str">
        <f>IF(_DBcomps[[#This Row],[Lab RTS]]="","No","Yes")</f>
        <v>Yes</v>
      </c>
      <c r="G1344" s="267">
        <v>23.73</v>
      </c>
      <c r="H1344" s="267"/>
      <c r="I1344" s="267"/>
      <c r="J1344" s="267"/>
      <c r="K1344" s="267"/>
      <c r="L1344" s="268"/>
      <c r="M1344" s="275"/>
      <c r="N1344" s="267"/>
      <c r="O1344" s="267"/>
      <c r="P1344" s="268"/>
      <c r="Q1344" s="269"/>
      <c r="R1344" s="270"/>
      <c r="S1344" s="270">
        <v>8.2850000000000001</v>
      </c>
      <c r="T1344" s="271">
        <v>5.53</v>
      </c>
      <c r="U1344" s="267"/>
      <c r="V1344" s="268"/>
      <c r="W1344" s="267"/>
      <c r="X1344" s="270"/>
      <c r="Y1344" s="274"/>
      <c r="Z1344" s="290"/>
      <c r="AA1344" s="274">
        <v>0</v>
      </c>
      <c r="AB1344" s="275"/>
      <c r="AC1344" s="274">
        <v>0</v>
      </c>
      <c r="AD1344" s="265"/>
      <c r="AE1344" s="274"/>
      <c r="AF1344" s="274"/>
      <c r="AG1344" s="275"/>
      <c r="AH1344" s="274"/>
      <c r="AI1344" s="274"/>
      <c r="AJ1344" s="275"/>
      <c r="AK1344" s="270"/>
      <c r="AL1344" s="274"/>
      <c r="AM1344" s="275"/>
      <c r="AN1344" s="274"/>
      <c r="AO1344" s="275"/>
      <c r="AP1344" s="274"/>
      <c r="AQ1344" s="277">
        <f t="shared" si="195"/>
        <v>3</v>
      </c>
      <c r="AR1344" s="275"/>
      <c r="AS1344" s="267"/>
      <c r="AT1344" s="273"/>
      <c r="AU1344" s="272"/>
      <c r="AV1344" s="297" t="s">
        <v>1511</v>
      </c>
      <c r="AW1344" s="268"/>
      <c r="AX1344" s="273"/>
      <c r="AY1344" s="273"/>
      <c r="AZ1344" s="275"/>
      <c r="BA1344" s="268"/>
      <c r="BB1344" s="268"/>
      <c r="BC1344" s="268"/>
      <c r="BD1344" s="268"/>
      <c r="BE1344" s="267"/>
      <c r="BF1344" s="275"/>
      <c r="BG1344" s="275"/>
      <c r="BH1344" s="275"/>
      <c r="BI1344" s="275"/>
      <c r="BJ1344" s="278">
        <v>45740</v>
      </c>
      <c r="BK1344" s="279">
        <v>45740</v>
      </c>
      <c r="BL1344" s="431" t="s">
        <v>2881</v>
      </c>
      <c r="BM1344" s="272"/>
      <c r="BN1344" s="422">
        <v>3</v>
      </c>
      <c r="BO1344" s="422">
        <v>6</v>
      </c>
      <c r="BP1344" s="303"/>
      <c r="BQ1344" s="293">
        <v>45739</v>
      </c>
      <c r="BR1344" s="284" t="s">
        <v>2882</v>
      </c>
      <c r="BS1344" s="280" t="str">
        <f>IF(_DBcomps[[#This Row],[Problem]]="","Yes","No")</f>
        <v>No</v>
      </c>
      <c r="BT1344" s="1083"/>
      <c r="BU1344" s="273"/>
      <c r="BV1344" s="273">
        <v>1</v>
      </c>
      <c r="BW1344" s="273">
        <v>1</v>
      </c>
      <c r="BX1344" s="273">
        <v>7</v>
      </c>
      <c r="BY1344" s="279" t="s">
        <v>1276</v>
      </c>
      <c r="BZ1344" s="267">
        <v>22.11</v>
      </c>
      <c r="CA1344" s="279" t="s">
        <v>1424</v>
      </c>
      <c r="CB1344" s="279" t="s">
        <v>1245</v>
      </c>
      <c r="CC1344" s="279" t="s">
        <v>1326</v>
      </c>
      <c r="CD1344" s="816"/>
      <c r="CE1344" s="245"/>
      <c r="CF1344" s="245"/>
      <c r="CG1344" s="245"/>
    </row>
    <row r="1345" spans="1:85">
      <c r="A1345" s="265" t="s">
        <v>58</v>
      </c>
      <c r="B1345" s="2" t="s">
        <v>2879</v>
      </c>
      <c r="C1345" s="2" t="s">
        <v>503</v>
      </c>
      <c r="D1345" s="265" t="s">
        <v>3427</v>
      </c>
      <c r="E1345" s="265">
        <v>45764</v>
      </c>
      <c r="F1345" s="266" t="str">
        <f>IF(_DBcomps[[#This Row],[Lab RTS]]="","No","Yes")</f>
        <v>Yes</v>
      </c>
      <c r="G1345" s="267">
        <v>23.7</v>
      </c>
      <c r="H1345" s="267"/>
      <c r="I1345" s="267"/>
      <c r="J1345" s="267"/>
      <c r="K1345" s="267"/>
      <c r="L1345" s="268"/>
      <c r="M1345" s="275"/>
      <c r="N1345" s="267"/>
      <c r="O1345" s="267"/>
      <c r="P1345" s="268"/>
      <c r="Q1345" s="269"/>
      <c r="R1345" s="270"/>
      <c r="S1345" s="270">
        <v>8.2769999999999992</v>
      </c>
      <c r="T1345" s="271">
        <v>5.84</v>
      </c>
      <c r="U1345" s="267"/>
      <c r="V1345" s="268"/>
      <c r="W1345" s="267"/>
      <c r="X1345" s="270"/>
      <c r="Y1345" s="274"/>
      <c r="Z1345" s="290"/>
      <c r="AA1345" s="274">
        <v>0</v>
      </c>
      <c r="AB1345" s="275"/>
      <c r="AC1345" s="274">
        <v>0</v>
      </c>
      <c r="AD1345" s="265"/>
      <c r="AE1345" s="274"/>
      <c r="AF1345" s="274"/>
      <c r="AG1345" s="275"/>
      <c r="AH1345" s="274"/>
      <c r="AI1345" s="274"/>
      <c r="AJ1345" s="275"/>
      <c r="AK1345" s="270"/>
      <c r="AL1345" s="274"/>
      <c r="AM1345" s="275"/>
      <c r="AN1345" s="274"/>
      <c r="AO1345" s="275"/>
      <c r="AP1345" s="274"/>
      <c r="AQ1345" s="277">
        <f t="shared" ref="AQ1345:AQ1350" si="196">MONTH(E1345)</f>
        <v>4</v>
      </c>
      <c r="AR1345" s="275"/>
      <c r="AS1345" s="267"/>
      <c r="AT1345" s="273"/>
      <c r="AU1345" s="272"/>
      <c r="AV1345" s="297" t="s">
        <v>1511</v>
      </c>
      <c r="AW1345" s="268"/>
      <c r="AX1345" s="273"/>
      <c r="AY1345" s="273"/>
      <c r="AZ1345" s="275"/>
      <c r="BA1345" s="268"/>
      <c r="BB1345" s="268"/>
      <c r="BC1345" s="268"/>
      <c r="BD1345" s="268"/>
      <c r="BE1345" s="267"/>
      <c r="BF1345" s="275"/>
      <c r="BG1345" s="275"/>
      <c r="BH1345" s="275"/>
      <c r="BI1345" s="275"/>
      <c r="BJ1345" s="278">
        <v>45768</v>
      </c>
      <c r="BK1345" s="279">
        <v>45768</v>
      </c>
      <c r="BL1345" s="431" t="s">
        <v>3428</v>
      </c>
      <c r="BM1345" s="272"/>
      <c r="BN1345" s="422">
        <v>5</v>
      </c>
      <c r="BO1345" s="422">
        <v>6</v>
      </c>
      <c r="BP1345" s="303"/>
      <c r="BQ1345" s="293">
        <v>45761</v>
      </c>
      <c r="BR1345" s="284" t="s">
        <v>2438</v>
      </c>
      <c r="BS1345" s="280" t="str">
        <f>IF(_DBcomps[[#This Row],[Problem]]="","Yes","No")</f>
        <v>No</v>
      </c>
      <c r="BT1345" s="1083"/>
      <c r="BU1345" s="273"/>
      <c r="BV1345" s="273">
        <v>1</v>
      </c>
      <c r="BW1345" s="273">
        <v>1</v>
      </c>
      <c r="BX1345" s="273">
        <v>7</v>
      </c>
      <c r="BY1345" s="279" t="s">
        <v>1276</v>
      </c>
      <c r="BZ1345" s="267">
        <v>78.55</v>
      </c>
      <c r="CA1345" s="279" t="s">
        <v>1332</v>
      </c>
      <c r="CB1345" s="279" t="s">
        <v>1245</v>
      </c>
      <c r="CC1345" s="279" t="s">
        <v>1326</v>
      </c>
      <c r="CD1345" s="816"/>
      <c r="CE1345" s="245"/>
      <c r="CF1345" s="245"/>
      <c r="CG1345" s="245"/>
    </row>
    <row r="1346" spans="1:85">
      <c r="A1346" s="265" t="s">
        <v>58</v>
      </c>
      <c r="B1346" s="2" t="s">
        <v>2879</v>
      </c>
      <c r="C1346" s="2" t="s">
        <v>503</v>
      </c>
      <c r="D1346" s="265" t="s">
        <v>3496</v>
      </c>
      <c r="E1346" s="265">
        <v>45770</v>
      </c>
      <c r="F1346" s="266" t="str">
        <f>IF(_DBcomps[[#This Row],[Lab RTS]]="","No","Yes")</f>
        <v>Yes</v>
      </c>
      <c r="G1346" s="267">
        <v>23.75</v>
      </c>
      <c r="H1346" s="267"/>
      <c r="I1346" s="267"/>
      <c r="J1346" s="267"/>
      <c r="K1346" s="267"/>
      <c r="L1346" s="268"/>
      <c r="M1346" s="275"/>
      <c r="N1346" s="267"/>
      <c r="O1346" s="267"/>
      <c r="P1346" s="268"/>
      <c r="Q1346" s="269"/>
      <c r="R1346" s="270"/>
      <c r="S1346" s="270">
        <v>8.234</v>
      </c>
      <c r="T1346" s="271">
        <v>5.89</v>
      </c>
      <c r="U1346" s="267"/>
      <c r="V1346" s="268"/>
      <c r="W1346" s="267"/>
      <c r="X1346" s="270"/>
      <c r="Y1346" s="274"/>
      <c r="Z1346" s="290"/>
      <c r="AA1346" s="274">
        <v>0</v>
      </c>
      <c r="AB1346" s="275"/>
      <c r="AC1346" s="274">
        <v>0</v>
      </c>
      <c r="AD1346" s="265"/>
      <c r="AE1346" s="274"/>
      <c r="AF1346" s="274"/>
      <c r="AG1346" s="275"/>
      <c r="AH1346" s="274"/>
      <c r="AI1346" s="274"/>
      <c r="AJ1346" s="275"/>
      <c r="AK1346" s="270"/>
      <c r="AL1346" s="274"/>
      <c r="AM1346" s="275"/>
      <c r="AN1346" s="274"/>
      <c r="AO1346" s="275"/>
      <c r="AP1346" s="274"/>
      <c r="AQ1346" s="277">
        <f t="shared" si="196"/>
        <v>4</v>
      </c>
      <c r="AR1346" s="275"/>
      <c r="AS1346" s="267"/>
      <c r="AT1346" s="273"/>
      <c r="AU1346" s="272"/>
      <c r="AV1346" s="297" t="s">
        <v>1511</v>
      </c>
      <c r="AW1346" s="268"/>
      <c r="AX1346" s="273"/>
      <c r="AY1346" s="273"/>
      <c r="AZ1346" s="275"/>
      <c r="BA1346" s="268"/>
      <c r="BB1346" s="268"/>
      <c r="BC1346" s="268"/>
      <c r="BD1346" s="268"/>
      <c r="BE1346" s="267"/>
      <c r="BF1346" s="275"/>
      <c r="BG1346" s="275"/>
      <c r="BH1346" s="275"/>
      <c r="BI1346" s="275"/>
      <c r="BJ1346" s="278">
        <v>45770</v>
      </c>
      <c r="BK1346" s="279">
        <v>45770</v>
      </c>
      <c r="BL1346" s="431" t="s">
        <v>3497</v>
      </c>
      <c r="BM1346" s="272"/>
      <c r="BN1346" s="422">
        <v>3</v>
      </c>
      <c r="BO1346" s="422">
        <v>6</v>
      </c>
      <c r="BP1346" s="303"/>
      <c r="BQ1346" s="293">
        <v>45768</v>
      </c>
      <c r="BR1346" s="284" t="s">
        <v>2990</v>
      </c>
      <c r="BS1346" s="280" t="str">
        <f>IF(_DBcomps[[#This Row],[Problem]]="","Yes","No")</f>
        <v>Yes</v>
      </c>
      <c r="BT1346" s="1083"/>
      <c r="BU1346" s="273"/>
      <c r="BV1346" s="273">
        <v>1</v>
      </c>
      <c r="BW1346" s="273"/>
      <c r="BX1346" s="273">
        <v>7</v>
      </c>
      <c r="BY1346" s="279" t="s">
        <v>1276</v>
      </c>
      <c r="BZ1346" s="267"/>
      <c r="CA1346" s="279"/>
      <c r="CB1346" s="279"/>
      <c r="CC1346" s="279"/>
      <c r="CD1346" s="816"/>
      <c r="CE1346" s="245"/>
      <c r="CF1346" s="245"/>
      <c r="CG1346" s="245"/>
    </row>
    <row r="1347" spans="1:85">
      <c r="A1347" s="265" t="s">
        <v>58</v>
      </c>
      <c r="B1347" s="2" t="s">
        <v>2879</v>
      </c>
      <c r="C1347" s="2" t="s">
        <v>503</v>
      </c>
      <c r="D1347" s="265" t="s">
        <v>3521</v>
      </c>
      <c r="E1347" s="265">
        <v>45771</v>
      </c>
      <c r="F1347" s="266" t="str">
        <f>IF(_DBcomps[[#This Row],[Lab RTS]]="","No","Yes")</f>
        <v>Yes</v>
      </c>
      <c r="G1347" s="267">
        <v>24.15</v>
      </c>
      <c r="H1347" s="267"/>
      <c r="I1347" s="267"/>
      <c r="J1347" s="267"/>
      <c r="K1347" s="267"/>
      <c r="L1347" s="268"/>
      <c r="M1347" s="275"/>
      <c r="N1347" s="267"/>
      <c r="O1347" s="267"/>
      <c r="P1347" s="268"/>
      <c r="Q1347" s="269"/>
      <c r="R1347" s="270"/>
      <c r="S1347" s="270">
        <v>8.2840000000000007</v>
      </c>
      <c r="T1347" s="271">
        <v>5.88</v>
      </c>
      <c r="U1347" s="267"/>
      <c r="V1347" s="268"/>
      <c r="W1347" s="267"/>
      <c r="X1347" s="270"/>
      <c r="Y1347" s="274"/>
      <c r="Z1347" s="290"/>
      <c r="AA1347" s="274">
        <v>0</v>
      </c>
      <c r="AB1347" s="275"/>
      <c r="AC1347" s="274">
        <v>0</v>
      </c>
      <c r="AD1347" s="265"/>
      <c r="AE1347" s="274"/>
      <c r="AF1347" s="274"/>
      <c r="AG1347" s="275"/>
      <c r="AH1347" s="274"/>
      <c r="AI1347" s="274"/>
      <c r="AJ1347" s="275"/>
      <c r="AK1347" s="270"/>
      <c r="AL1347" s="274"/>
      <c r="AM1347" s="275"/>
      <c r="AN1347" s="274"/>
      <c r="AO1347" s="275"/>
      <c r="AP1347" s="274"/>
      <c r="AQ1347" s="277">
        <f t="shared" si="196"/>
        <v>4</v>
      </c>
      <c r="AR1347" s="275"/>
      <c r="AS1347" s="267"/>
      <c r="AT1347" s="273"/>
      <c r="AU1347" s="272"/>
      <c r="AV1347" s="297" t="s">
        <v>1511</v>
      </c>
      <c r="AW1347" s="268"/>
      <c r="AX1347" s="273"/>
      <c r="AY1347" s="273"/>
      <c r="AZ1347" s="275"/>
      <c r="BA1347" s="268"/>
      <c r="BB1347" s="268"/>
      <c r="BC1347" s="268"/>
      <c r="BD1347" s="268"/>
      <c r="BE1347" s="267"/>
      <c r="BF1347" s="275"/>
      <c r="BG1347" s="275"/>
      <c r="BH1347" s="275"/>
      <c r="BI1347" s="275"/>
      <c r="BJ1347" s="278">
        <v>45771</v>
      </c>
      <c r="BK1347" s="279">
        <v>45771</v>
      </c>
      <c r="BL1347" s="431" t="s">
        <v>3522</v>
      </c>
      <c r="BM1347" s="272"/>
      <c r="BN1347" s="422">
        <v>2</v>
      </c>
      <c r="BO1347" s="422">
        <v>6</v>
      </c>
      <c r="BP1347" s="303"/>
      <c r="BQ1347" s="293">
        <v>45769</v>
      </c>
      <c r="BR1347" s="284" t="s">
        <v>3523</v>
      </c>
      <c r="BS1347" s="280" t="str">
        <f>IF(_DBcomps[[#This Row],[Problem]]="","Yes","No")</f>
        <v>Yes</v>
      </c>
      <c r="BT1347" s="1083"/>
      <c r="BU1347" s="273"/>
      <c r="BV1347" s="273">
        <v>1</v>
      </c>
      <c r="BW1347" s="273"/>
      <c r="BX1347" s="273">
        <v>7</v>
      </c>
      <c r="BY1347" s="279" t="s">
        <v>1276</v>
      </c>
      <c r="BZ1347" s="267"/>
      <c r="CA1347" s="279"/>
      <c r="CB1347" s="279"/>
      <c r="CC1347" s="279"/>
      <c r="CD1347" s="816"/>
      <c r="CE1347" s="245"/>
      <c r="CF1347" s="245"/>
      <c r="CG1347" s="245"/>
    </row>
    <row r="1348" spans="1:85">
      <c r="A1348" s="839" t="s">
        <v>58</v>
      </c>
      <c r="B1348" s="840" t="s">
        <v>2879</v>
      </c>
      <c r="C1348" s="840" t="s">
        <v>503</v>
      </c>
      <c r="D1348" s="839" t="s">
        <v>3638</v>
      </c>
      <c r="E1348" s="265">
        <v>45777</v>
      </c>
      <c r="F1348" s="266" t="str">
        <f>IF(_DBcomps[[#This Row],[Lab RTS]]="","No","Yes")</f>
        <v>Yes</v>
      </c>
      <c r="G1348" s="285">
        <v>23.32</v>
      </c>
      <c r="H1348" s="267"/>
      <c r="I1348" s="267"/>
      <c r="J1348" s="267"/>
      <c r="K1348" s="267"/>
      <c r="L1348" s="268"/>
      <c r="M1348" s="275"/>
      <c r="N1348" s="267"/>
      <c r="O1348" s="267"/>
      <c r="P1348" s="268"/>
      <c r="Q1348" s="269"/>
      <c r="R1348" s="270"/>
      <c r="S1348" s="270">
        <v>8.25</v>
      </c>
      <c r="T1348" s="271">
        <v>6.2</v>
      </c>
      <c r="U1348" s="267"/>
      <c r="V1348" s="268"/>
      <c r="W1348" s="267"/>
      <c r="X1348" s="270"/>
      <c r="Y1348" s="274"/>
      <c r="Z1348" s="290"/>
      <c r="AA1348" s="274">
        <v>0</v>
      </c>
      <c r="AB1348" s="275"/>
      <c r="AC1348" s="274">
        <v>0</v>
      </c>
      <c r="AD1348" s="265"/>
      <c r="AE1348" s="274"/>
      <c r="AF1348" s="274"/>
      <c r="AG1348" s="275"/>
      <c r="AH1348" s="274"/>
      <c r="AI1348" s="274"/>
      <c r="AJ1348" s="275"/>
      <c r="AK1348" s="270"/>
      <c r="AL1348" s="274"/>
      <c r="AM1348" s="275"/>
      <c r="AN1348" s="274"/>
      <c r="AO1348" s="275"/>
      <c r="AP1348" s="274"/>
      <c r="AQ1348" s="277">
        <f t="shared" si="196"/>
        <v>4</v>
      </c>
      <c r="AR1348" s="275"/>
      <c r="AS1348" s="267"/>
      <c r="AT1348" s="273"/>
      <c r="AU1348" s="272"/>
      <c r="AV1348" s="297" t="s">
        <v>1511</v>
      </c>
      <c r="AW1348" s="268"/>
      <c r="AX1348" s="273"/>
      <c r="AY1348" s="273"/>
      <c r="AZ1348" s="275"/>
      <c r="BA1348" s="268"/>
      <c r="BB1348" s="268"/>
      <c r="BC1348" s="268"/>
      <c r="BD1348" s="268"/>
      <c r="BE1348" s="267"/>
      <c r="BF1348" s="275"/>
      <c r="BG1348" s="275"/>
      <c r="BH1348" s="275"/>
      <c r="BI1348" s="275"/>
      <c r="BJ1348" s="278">
        <v>45778</v>
      </c>
      <c r="BK1348" s="279">
        <v>45778</v>
      </c>
      <c r="BL1348" s="431" t="s">
        <v>3639</v>
      </c>
      <c r="BM1348" s="272"/>
      <c r="BN1348" s="422">
        <v>4</v>
      </c>
      <c r="BO1348" s="422">
        <v>6</v>
      </c>
      <c r="BP1348" s="303"/>
      <c r="BQ1348" s="293">
        <v>45775</v>
      </c>
      <c r="BR1348" s="284" t="s">
        <v>3640</v>
      </c>
      <c r="BS1348" s="280" t="str">
        <f>IF(_DBcomps[[#This Row],[Problem]]="","Yes","No")</f>
        <v>No</v>
      </c>
      <c r="BT1348" s="1083"/>
      <c r="BU1348" s="273"/>
      <c r="BV1348" s="273">
        <v>1</v>
      </c>
      <c r="BW1348" s="273">
        <v>1</v>
      </c>
      <c r="BX1348" s="273">
        <v>7</v>
      </c>
      <c r="BY1348" s="279" t="s">
        <v>1276</v>
      </c>
      <c r="BZ1348" s="267">
        <v>81.260000000000005</v>
      </c>
      <c r="CA1348" s="279" t="s">
        <v>1332</v>
      </c>
      <c r="CB1348" s="279" t="s">
        <v>1245</v>
      </c>
      <c r="CC1348" s="279" t="s">
        <v>1326</v>
      </c>
      <c r="CD1348" s="816" t="s">
        <v>3641</v>
      </c>
      <c r="CE1348" s="245"/>
      <c r="CF1348" s="245"/>
      <c r="CG1348" s="245"/>
    </row>
    <row r="1349" spans="1:85">
      <c r="A1349" s="287" t="s">
        <v>58</v>
      </c>
      <c r="B1349" s="288" t="s">
        <v>2879</v>
      </c>
      <c r="C1349" s="288" t="s">
        <v>503</v>
      </c>
      <c r="D1349" s="287" t="s">
        <v>3661</v>
      </c>
      <c r="E1349" s="265">
        <v>45779</v>
      </c>
      <c r="F1349" s="266" t="str">
        <f>IF(_DBcomps[[#This Row],[Lab RTS]]="","No","Yes")</f>
        <v>Yes</v>
      </c>
      <c r="G1349" s="271">
        <v>23.83</v>
      </c>
      <c r="H1349" s="267"/>
      <c r="I1349" s="267"/>
      <c r="J1349" s="267"/>
      <c r="K1349" s="267"/>
      <c r="L1349" s="268"/>
      <c r="M1349" s="275"/>
      <c r="N1349" s="267"/>
      <c r="O1349" s="267"/>
      <c r="P1349" s="268"/>
      <c r="Q1349" s="269"/>
      <c r="R1349" s="270"/>
      <c r="S1349" s="270">
        <v>8.2720000000000002</v>
      </c>
      <c r="T1349" s="271">
        <v>5.68</v>
      </c>
      <c r="U1349" s="267"/>
      <c r="V1349" s="268"/>
      <c r="W1349" s="267"/>
      <c r="X1349" s="270"/>
      <c r="Y1349" s="274"/>
      <c r="Z1349" s="290"/>
      <c r="AA1349" s="274">
        <v>0</v>
      </c>
      <c r="AB1349" s="275"/>
      <c r="AC1349" s="274">
        <v>0</v>
      </c>
      <c r="AD1349" s="265"/>
      <c r="AE1349" s="274"/>
      <c r="AF1349" s="274"/>
      <c r="AG1349" s="275"/>
      <c r="AH1349" s="274"/>
      <c r="AI1349" s="274"/>
      <c r="AJ1349" s="275"/>
      <c r="AK1349" s="270"/>
      <c r="AL1349" s="274"/>
      <c r="AM1349" s="275"/>
      <c r="AN1349" s="274"/>
      <c r="AO1349" s="275"/>
      <c r="AP1349" s="274"/>
      <c r="AQ1349" s="277">
        <f t="shared" si="196"/>
        <v>5</v>
      </c>
      <c r="AR1349" s="275"/>
      <c r="AS1349" s="267"/>
      <c r="AT1349" s="273"/>
      <c r="AU1349" s="272"/>
      <c r="AV1349" s="297" t="s">
        <v>1511</v>
      </c>
      <c r="AW1349" s="268"/>
      <c r="AX1349" s="273"/>
      <c r="AY1349" s="273"/>
      <c r="AZ1349" s="275"/>
      <c r="BA1349" s="268"/>
      <c r="BB1349" s="268"/>
      <c r="BC1349" s="268"/>
      <c r="BD1349" s="268"/>
      <c r="BE1349" s="267"/>
      <c r="BF1349" s="275"/>
      <c r="BG1349" s="275"/>
      <c r="BH1349" s="275"/>
      <c r="BI1349" s="275"/>
      <c r="BJ1349" s="278">
        <v>45779</v>
      </c>
      <c r="BK1349" s="279">
        <v>45779</v>
      </c>
      <c r="BL1349" s="431" t="s">
        <v>3662</v>
      </c>
      <c r="BM1349" s="272"/>
      <c r="BN1349" s="422">
        <v>2</v>
      </c>
      <c r="BO1349" s="422">
        <v>6</v>
      </c>
      <c r="BP1349" s="303"/>
      <c r="BQ1349" s="293">
        <v>45777</v>
      </c>
      <c r="BR1349" s="284" t="s">
        <v>2733</v>
      </c>
      <c r="BS1349" s="280" t="str">
        <f>IF(_DBcomps[[#This Row],[Problem]]="","Yes","No")</f>
        <v>Yes</v>
      </c>
      <c r="BT1349" s="1083"/>
      <c r="BU1349" s="273"/>
      <c r="BV1349" s="273">
        <v>1</v>
      </c>
      <c r="BW1349" s="273"/>
      <c r="BX1349" s="273">
        <v>7</v>
      </c>
      <c r="BY1349" s="279" t="s">
        <v>1276</v>
      </c>
      <c r="BZ1349" s="267"/>
      <c r="CA1349" s="279"/>
      <c r="CB1349" s="279"/>
      <c r="CC1349" s="279"/>
      <c r="CD1349" s="816"/>
      <c r="CE1349" s="245"/>
      <c r="CF1349" s="245"/>
      <c r="CG1349" s="245"/>
    </row>
    <row r="1350" spans="1:85">
      <c r="A1350" s="265" t="s">
        <v>58</v>
      </c>
      <c r="B1350" s="2" t="s">
        <v>2879</v>
      </c>
      <c r="C1350" s="2" t="s">
        <v>503</v>
      </c>
      <c r="D1350" s="265" t="s">
        <v>3808</v>
      </c>
      <c r="E1350" s="265">
        <v>45784</v>
      </c>
      <c r="F1350" s="266" t="str">
        <f>IF(_DBcomps[[#This Row],[Lab RTS]]="","No","Yes")</f>
        <v>Yes</v>
      </c>
      <c r="G1350" s="267">
        <v>24.09</v>
      </c>
      <c r="H1350" s="267"/>
      <c r="I1350" s="267"/>
      <c r="J1350" s="267"/>
      <c r="K1350" s="267"/>
      <c r="L1350" s="268"/>
      <c r="M1350" s="275"/>
      <c r="N1350" s="267"/>
      <c r="O1350" s="267"/>
      <c r="P1350" s="268"/>
      <c r="Q1350" s="269"/>
      <c r="R1350" s="270"/>
      <c r="S1350" s="270">
        <v>8.2810000000000006</v>
      </c>
      <c r="T1350" s="271">
        <v>5.73</v>
      </c>
      <c r="U1350" s="267"/>
      <c r="V1350" s="268"/>
      <c r="W1350" s="267"/>
      <c r="X1350" s="270"/>
      <c r="Y1350" s="274"/>
      <c r="Z1350" s="290"/>
      <c r="AA1350" s="274">
        <v>0</v>
      </c>
      <c r="AB1350" s="275"/>
      <c r="AC1350" s="274">
        <v>0</v>
      </c>
      <c r="AD1350" s="265"/>
      <c r="AE1350" s="274"/>
      <c r="AF1350" s="274"/>
      <c r="AG1350" s="275"/>
      <c r="AH1350" s="274"/>
      <c r="AI1350" s="274"/>
      <c r="AJ1350" s="275"/>
      <c r="AK1350" s="270"/>
      <c r="AL1350" s="274"/>
      <c r="AM1350" s="275"/>
      <c r="AN1350" s="274"/>
      <c r="AO1350" s="275"/>
      <c r="AP1350" s="274"/>
      <c r="AQ1350" s="277">
        <f t="shared" si="196"/>
        <v>5</v>
      </c>
      <c r="AR1350" s="275"/>
      <c r="AS1350" s="267"/>
      <c r="AT1350" s="273"/>
      <c r="AU1350" s="272"/>
      <c r="AV1350" s="297" t="s">
        <v>1511</v>
      </c>
      <c r="AW1350" s="268"/>
      <c r="AX1350" s="273"/>
      <c r="AY1350" s="273"/>
      <c r="AZ1350" s="275"/>
      <c r="BA1350" s="268"/>
      <c r="BB1350" s="268"/>
      <c r="BC1350" s="268"/>
      <c r="BD1350" s="268"/>
      <c r="BE1350" s="267"/>
      <c r="BF1350" s="275"/>
      <c r="BG1350" s="275"/>
      <c r="BH1350" s="275"/>
      <c r="BI1350" s="275"/>
      <c r="BJ1350" s="278">
        <v>45785</v>
      </c>
      <c r="BK1350" s="279">
        <v>45785</v>
      </c>
      <c r="BL1350" s="431" t="s">
        <v>3809</v>
      </c>
      <c r="BM1350" s="272"/>
      <c r="BN1350" s="422">
        <v>2</v>
      </c>
      <c r="BO1350" s="422">
        <v>6</v>
      </c>
      <c r="BP1350" s="303"/>
      <c r="BQ1350" s="293">
        <v>45780</v>
      </c>
      <c r="BR1350" s="284" t="s">
        <v>3565</v>
      </c>
      <c r="BS1350" s="280" t="str">
        <f>IF(_DBcomps[[#This Row],[Problem]]="","Yes","No")</f>
        <v>Yes</v>
      </c>
      <c r="BT1350" s="1083"/>
      <c r="BU1350" s="273"/>
      <c r="BV1350" s="273">
        <v>1</v>
      </c>
      <c r="BW1350" s="273"/>
      <c r="BX1350" s="273">
        <v>7</v>
      </c>
      <c r="BY1350" s="279" t="s">
        <v>1276</v>
      </c>
      <c r="BZ1350" s="267"/>
      <c r="CA1350" s="279"/>
      <c r="CB1350" s="279"/>
      <c r="CC1350" s="279"/>
      <c r="CD1350" s="1283"/>
      <c r="CE1350" s="245"/>
      <c r="CF1350" s="245"/>
      <c r="CG1350" s="245"/>
    </row>
    <row r="1351" spans="1:85">
      <c r="A1351" s="265" t="s">
        <v>58</v>
      </c>
      <c r="B1351" s="2" t="s">
        <v>2879</v>
      </c>
      <c r="C1351" s="2" t="s">
        <v>503</v>
      </c>
      <c r="D1351" s="265" t="s">
        <v>3808</v>
      </c>
      <c r="E1351" s="265">
        <v>45794</v>
      </c>
      <c r="F1351" s="266" t="str">
        <f>IF(_DBcomps[[#This Row],[Lab RTS]]="","No","Yes")</f>
        <v>Yes</v>
      </c>
      <c r="G1351" s="267">
        <v>23.98</v>
      </c>
      <c r="H1351" s="267"/>
      <c r="I1351" s="267"/>
      <c r="J1351" s="267"/>
      <c r="K1351" s="267"/>
      <c r="L1351" s="268"/>
      <c r="M1351" s="275"/>
      <c r="N1351" s="267"/>
      <c r="O1351" s="267"/>
      <c r="P1351" s="268"/>
      <c r="Q1351" s="269"/>
      <c r="R1351" s="270"/>
      <c r="S1351" s="270">
        <v>8.2509999999999994</v>
      </c>
      <c r="T1351" s="271">
        <v>5.38</v>
      </c>
      <c r="U1351" s="267"/>
      <c r="V1351" s="268"/>
      <c r="W1351" s="267"/>
      <c r="X1351" s="270"/>
      <c r="Y1351" s="274"/>
      <c r="Z1351" s="290"/>
      <c r="AA1351" s="274">
        <v>0</v>
      </c>
      <c r="AB1351" s="275"/>
      <c r="AC1351" s="274">
        <v>0</v>
      </c>
      <c r="AD1351" s="265"/>
      <c r="AE1351" s="274"/>
      <c r="AF1351" s="274"/>
      <c r="AG1351" s="275"/>
      <c r="AH1351" s="274"/>
      <c r="AI1351" s="274"/>
      <c r="AJ1351" s="275"/>
      <c r="AK1351" s="270"/>
      <c r="AL1351" s="274"/>
      <c r="AM1351" s="275"/>
      <c r="AN1351" s="274"/>
      <c r="AO1351" s="275"/>
      <c r="AP1351" s="274"/>
      <c r="AQ1351" s="277">
        <f t="shared" ref="AQ1351:AQ1357" si="197">MONTH(E1351)</f>
        <v>5</v>
      </c>
      <c r="AR1351" s="275"/>
      <c r="AS1351" s="267"/>
      <c r="AT1351" s="273"/>
      <c r="AU1351" s="272"/>
      <c r="AV1351" s="297" t="s">
        <v>1511</v>
      </c>
      <c r="AW1351" s="268"/>
      <c r="AX1351" s="273"/>
      <c r="AY1351" s="273"/>
      <c r="AZ1351" s="275"/>
      <c r="BA1351" s="268"/>
      <c r="BB1351" s="268"/>
      <c r="BC1351" s="268"/>
      <c r="BD1351" s="268"/>
      <c r="BE1351" s="267"/>
      <c r="BF1351" s="275"/>
      <c r="BG1351" s="275"/>
      <c r="BH1351" s="275"/>
      <c r="BI1351" s="275"/>
      <c r="BJ1351" s="278">
        <v>45795</v>
      </c>
      <c r="BK1351" s="279">
        <v>45795</v>
      </c>
      <c r="BL1351" s="431" t="s">
        <v>3943</v>
      </c>
      <c r="BM1351" s="272"/>
      <c r="BN1351" s="422">
        <v>2</v>
      </c>
      <c r="BO1351" s="422">
        <v>6</v>
      </c>
      <c r="BP1351" s="303"/>
      <c r="BQ1351" s="293" t="s">
        <v>3944</v>
      </c>
      <c r="BR1351" s="284" t="s">
        <v>3945</v>
      </c>
      <c r="BS1351" s="280" t="str">
        <f>IF(_DBcomps[[#This Row],[Problem]]="","Yes","No")</f>
        <v>Yes</v>
      </c>
      <c r="BT1351" s="1083"/>
      <c r="BU1351" s="273"/>
      <c r="BV1351" s="273">
        <v>1</v>
      </c>
      <c r="BW1351" s="273"/>
      <c r="BX1351" s="273">
        <v>7</v>
      </c>
      <c r="BY1351" s="279" t="s">
        <v>1276</v>
      </c>
      <c r="BZ1351" s="267"/>
      <c r="CA1351" s="279"/>
      <c r="CB1351" s="279"/>
      <c r="CC1351" s="279"/>
      <c r="CD1351" s="1283"/>
      <c r="CE1351" s="245"/>
      <c r="CF1351" s="245"/>
      <c r="CG1351" s="245"/>
    </row>
    <row r="1352" spans="1:85">
      <c r="A1352" s="265" t="s">
        <v>58</v>
      </c>
      <c r="B1352" s="2" t="s">
        <v>2879</v>
      </c>
      <c r="C1352" s="2" t="s">
        <v>503</v>
      </c>
      <c r="D1352" s="265" t="s">
        <v>4852</v>
      </c>
      <c r="E1352" s="265">
        <v>45840</v>
      </c>
      <c r="F1352" s="266" t="str">
        <f>IF(_DBcomps[[#This Row],[Lab RTS]]="","No","Yes")</f>
        <v>Yes</v>
      </c>
      <c r="G1352" s="267">
        <v>24.08</v>
      </c>
      <c r="H1352" s="267"/>
      <c r="I1352" s="267"/>
      <c r="J1352" s="267"/>
      <c r="K1352" s="267"/>
      <c r="L1352" s="268"/>
      <c r="M1352" s="275"/>
      <c r="N1352" s="267"/>
      <c r="O1352" s="267"/>
      <c r="P1352" s="268"/>
      <c r="Q1352" s="269"/>
      <c r="R1352" s="270"/>
      <c r="S1352" s="270">
        <v>8.2520000000000007</v>
      </c>
      <c r="T1352" s="271">
        <v>5.35</v>
      </c>
      <c r="U1352" s="267"/>
      <c r="V1352" s="268"/>
      <c r="W1352" s="267"/>
      <c r="X1352" s="270"/>
      <c r="Y1352" s="274"/>
      <c r="Z1352" s="290"/>
      <c r="AA1352" s="274">
        <v>0</v>
      </c>
      <c r="AB1352" s="275"/>
      <c r="AC1352" s="274">
        <v>0</v>
      </c>
      <c r="AD1352" s="265"/>
      <c r="AE1352" s="274"/>
      <c r="AF1352" s="274"/>
      <c r="AG1352" s="275"/>
      <c r="AH1352" s="274"/>
      <c r="AI1352" s="274"/>
      <c r="AJ1352" s="275"/>
      <c r="AK1352" s="270"/>
      <c r="AL1352" s="274"/>
      <c r="AM1352" s="275"/>
      <c r="AN1352" s="274"/>
      <c r="AO1352" s="275"/>
      <c r="AP1352" s="274"/>
      <c r="AQ1352" s="277">
        <f t="shared" si="197"/>
        <v>7</v>
      </c>
      <c r="AR1352" s="275"/>
      <c r="AS1352" s="267"/>
      <c r="AT1352" s="273"/>
      <c r="AU1352" s="272"/>
      <c r="AV1352" s="297" t="s">
        <v>1511</v>
      </c>
      <c r="AW1352" s="268"/>
      <c r="AX1352" s="273"/>
      <c r="AY1352" s="273"/>
      <c r="AZ1352" s="275"/>
      <c r="BA1352" s="268"/>
      <c r="BB1352" s="268"/>
      <c r="BC1352" s="268"/>
      <c r="BD1352" s="268"/>
      <c r="BE1352" s="267"/>
      <c r="BF1352" s="275"/>
      <c r="BG1352" s="275"/>
      <c r="BH1352" s="275"/>
      <c r="BI1352" s="275"/>
      <c r="BJ1352" s="278">
        <v>45840</v>
      </c>
      <c r="BK1352" s="279">
        <v>45840</v>
      </c>
      <c r="BL1352" s="431" t="s">
        <v>4853</v>
      </c>
      <c r="BM1352" s="272"/>
      <c r="BN1352" s="422">
        <v>2</v>
      </c>
      <c r="BO1352" s="422">
        <v>6</v>
      </c>
      <c r="BP1352" s="303"/>
      <c r="BQ1352" s="293">
        <v>45835</v>
      </c>
      <c r="BR1352" s="284" t="s">
        <v>4854</v>
      </c>
      <c r="BS1352" s="280" t="str">
        <f>IF(_DBcomps[[#This Row],[Problem]]="","Yes","No")</f>
        <v>Yes</v>
      </c>
      <c r="BT1352" s="1083"/>
      <c r="BU1352" s="273"/>
      <c r="BV1352" s="273">
        <v>1</v>
      </c>
      <c r="BW1352" s="273"/>
      <c r="BX1352" s="273">
        <v>7</v>
      </c>
      <c r="BY1352" s="279" t="s">
        <v>1276</v>
      </c>
      <c r="BZ1352" s="267"/>
      <c r="CA1352" s="279"/>
      <c r="CB1352" s="279"/>
      <c r="CC1352" s="279"/>
      <c r="CD1352" s="1283"/>
      <c r="CE1352" s="245"/>
      <c r="CF1352" s="245"/>
      <c r="CG1352" s="245"/>
    </row>
    <row r="1353" spans="1:85">
      <c r="A1353" s="265" t="s">
        <v>58</v>
      </c>
      <c r="B1353" s="2" t="s">
        <v>2879</v>
      </c>
      <c r="C1353" s="2" t="s">
        <v>503</v>
      </c>
      <c r="D1353" s="265" t="s">
        <v>4932</v>
      </c>
      <c r="E1353" s="265">
        <v>45845</v>
      </c>
      <c r="F1353" s="266" t="str">
        <f>IF(_DBcomps[[#This Row],[Lab RTS]]="","No","Yes")</f>
        <v>Yes</v>
      </c>
      <c r="G1353" s="267">
        <v>23.59</v>
      </c>
      <c r="H1353" s="267"/>
      <c r="I1353" s="267"/>
      <c r="J1353" s="267"/>
      <c r="K1353" s="267"/>
      <c r="L1353" s="268"/>
      <c r="M1353" s="275"/>
      <c r="N1353" s="267"/>
      <c r="O1353" s="267"/>
      <c r="P1353" s="268"/>
      <c r="Q1353" s="269"/>
      <c r="R1353" s="270"/>
      <c r="S1353" s="270">
        <v>8.2970000000000006</v>
      </c>
      <c r="T1353" s="271">
        <v>5.57</v>
      </c>
      <c r="U1353" s="267"/>
      <c r="V1353" s="268"/>
      <c r="W1353" s="267"/>
      <c r="X1353" s="270"/>
      <c r="Y1353" s="274"/>
      <c r="Z1353" s="290"/>
      <c r="AA1353" s="274">
        <v>0</v>
      </c>
      <c r="AB1353" s="275"/>
      <c r="AC1353" s="274">
        <v>0</v>
      </c>
      <c r="AD1353" s="265"/>
      <c r="AE1353" s="274"/>
      <c r="AF1353" s="274"/>
      <c r="AG1353" s="275"/>
      <c r="AH1353" s="274"/>
      <c r="AI1353" s="274"/>
      <c r="AJ1353" s="275"/>
      <c r="AK1353" s="270"/>
      <c r="AL1353" s="274"/>
      <c r="AM1353" s="275"/>
      <c r="AN1353" s="274"/>
      <c r="AO1353" s="275"/>
      <c r="AP1353" s="274"/>
      <c r="AQ1353" s="277">
        <f t="shared" si="197"/>
        <v>7</v>
      </c>
      <c r="AR1353" s="275"/>
      <c r="AS1353" s="267"/>
      <c r="AT1353" s="273"/>
      <c r="AU1353" s="272"/>
      <c r="AV1353" s="297" t="s">
        <v>1511</v>
      </c>
      <c r="AW1353" s="268"/>
      <c r="AX1353" s="273"/>
      <c r="AY1353" s="273"/>
      <c r="AZ1353" s="275"/>
      <c r="BA1353" s="268"/>
      <c r="BB1353" s="268"/>
      <c r="BC1353" s="268"/>
      <c r="BD1353" s="268"/>
      <c r="BE1353" s="267"/>
      <c r="BF1353" s="275"/>
      <c r="BG1353" s="275"/>
      <c r="BH1353" s="275"/>
      <c r="BI1353" s="275"/>
      <c r="BJ1353" s="278">
        <v>45846</v>
      </c>
      <c r="BK1353" s="279">
        <v>45846</v>
      </c>
      <c r="BL1353" s="431" t="s">
        <v>4933</v>
      </c>
      <c r="BM1353" s="272"/>
      <c r="BN1353" s="422">
        <v>2</v>
      </c>
      <c r="BO1353" s="422">
        <v>6</v>
      </c>
      <c r="BP1353" s="303"/>
      <c r="BQ1353" s="293">
        <v>45840</v>
      </c>
      <c r="BR1353" s="284" t="s">
        <v>2521</v>
      </c>
      <c r="BS1353" s="280" t="str">
        <f>IF(_DBcomps[[#This Row],[Problem]]="","Yes","No")</f>
        <v>Yes</v>
      </c>
      <c r="BT1353" s="1083"/>
      <c r="BU1353" s="273"/>
      <c r="BV1353" s="273">
        <v>1</v>
      </c>
      <c r="BW1353" s="273"/>
      <c r="BX1353" s="273">
        <v>7</v>
      </c>
      <c r="BY1353" s="279" t="s">
        <v>1276</v>
      </c>
      <c r="BZ1353" s="267"/>
      <c r="CA1353" s="279"/>
      <c r="CB1353" s="279"/>
      <c r="CC1353" s="279"/>
      <c r="CD1353" s="1283"/>
      <c r="CE1353" s="245"/>
      <c r="CF1353" s="245"/>
      <c r="CG1353" s="245"/>
    </row>
    <row r="1354" spans="1:85">
      <c r="A1354" s="265" t="s">
        <v>58</v>
      </c>
      <c r="B1354" s="2" t="s">
        <v>2879</v>
      </c>
      <c r="C1354" s="2" t="s">
        <v>503</v>
      </c>
      <c r="D1354" s="265" t="s">
        <v>5042</v>
      </c>
      <c r="E1354" s="265">
        <v>45848</v>
      </c>
      <c r="F1354" s="266" t="str">
        <f>IF(_DBcomps[[#This Row],[Lab RTS]]="","No","Yes")</f>
        <v>Yes</v>
      </c>
      <c r="G1354" s="267">
        <v>24.29</v>
      </c>
      <c r="H1354" s="267"/>
      <c r="I1354" s="267"/>
      <c r="J1354" s="267"/>
      <c r="K1354" s="267"/>
      <c r="L1354" s="268"/>
      <c r="M1354" s="275"/>
      <c r="N1354" s="267"/>
      <c r="O1354" s="267"/>
      <c r="P1354" s="268"/>
      <c r="Q1354" s="269"/>
      <c r="R1354" s="270"/>
      <c r="S1354" s="270">
        <v>8.2680000000000007</v>
      </c>
      <c r="T1354" s="271">
        <v>5.48</v>
      </c>
      <c r="U1354" s="267"/>
      <c r="V1354" s="268"/>
      <c r="W1354" s="267"/>
      <c r="X1354" s="270"/>
      <c r="Y1354" s="274"/>
      <c r="Z1354" s="290"/>
      <c r="AA1354" s="274">
        <v>0</v>
      </c>
      <c r="AB1354" s="275"/>
      <c r="AC1354" s="274">
        <v>0</v>
      </c>
      <c r="AD1354" s="265"/>
      <c r="AE1354" s="274"/>
      <c r="AF1354" s="274"/>
      <c r="AG1354" s="275"/>
      <c r="AH1354" s="274"/>
      <c r="AI1354" s="274"/>
      <c r="AJ1354" s="275"/>
      <c r="AK1354" s="270"/>
      <c r="AL1354" s="274"/>
      <c r="AM1354" s="275"/>
      <c r="AN1354" s="274"/>
      <c r="AO1354" s="275"/>
      <c r="AP1354" s="274"/>
      <c r="AQ1354" s="277">
        <f t="shared" si="197"/>
        <v>7</v>
      </c>
      <c r="AR1354" s="275"/>
      <c r="AS1354" s="267"/>
      <c r="AT1354" s="273"/>
      <c r="AU1354" s="272"/>
      <c r="AV1354" s="297" t="s">
        <v>1511</v>
      </c>
      <c r="AW1354" s="268"/>
      <c r="AX1354" s="273"/>
      <c r="AY1354" s="273"/>
      <c r="AZ1354" s="275"/>
      <c r="BA1354" s="268"/>
      <c r="BB1354" s="268"/>
      <c r="BC1354" s="268"/>
      <c r="BD1354" s="268"/>
      <c r="BE1354" s="267"/>
      <c r="BF1354" s="275"/>
      <c r="BG1354" s="275"/>
      <c r="BH1354" s="275"/>
      <c r="BI1354" s="275"/>
      <c r="BJ1354" s="278">
        <v>45854</v>
      </c>
      <c r="BK1354" s="279">
        <v>45854</v>
      </c>
      <c r="BL1354" s="431" t="s">
        <v>5044</v>
      </c>
      <c r="BM1354" s="272"/>
      <c r="BN1354" s="422">
        <v>2</v>
      </c>
      <c r="BO1354" s="422">
        <v>6</v>
      </c>
      <c r="BP1354" s="303"/>
      <c r="BQ1354" s="293">
        <v>45848</v>
      </c>
      <c r="BR1354" s="284" t="s">
        <v>5043</v>
      </c>
      <c r="BS1354" s="280" t="str">
        <f>IF(_DBcomps[[#This Row],[Problem]]="","Yes","No")</f>
        <v>Yes</v>
      </c>
      <c r="BT1354" s="1083"/>
      <c r="BU1354" s="273"/>
      <c r="BV1354" s="273">
        <v>1</v>
      </c>
      <c r="BW1354" s="273"/>
      <c r="BX1354" s="273">
        <v>7</v>
      </c>
      <c r="BY1354" s="279" t="s">
        <v>1276</v>
      </c>
      <c r="BZ1354" s="267"/>
      <c r="CA1354" s="279"/>
      <c r="CB1354" s="279"/>
      <c r="CC1354" s="279"/>
      <c r="CD1354" s="1283"/>
      <c r="CE1354" s="245"/>
      <c r="CF1354" s="245"/>
      <c r="CG1354" s="245"/>
    </row>
    <row r="1355" spans="1:85">
      <c r="A1355" s="265" t="s">
        <v>58</v>
      </c>
      <c r="B1355" s="2" t="s">
        <v>2879</v>
      </c>
      <c r="C1355" s="2" t="s">
        <v>503</v>
      </c>
      <c r="D1355" s="265" t="s">
        <v>5078</v>
      </c>
      <c r="E1355" s="265">
        <v>45856</v>
      </c>
      <c r="F1355" s="266" t="str">
        <f>IF(_DBcomps[[#This Row],[Lab RTS]]="","No","Yes")</f>
        <v>Yes</v>
      </c>
      <c r="G1355" s="267">
        <v>23.92</v>
      </c>
      <c r="H1355" s="267"/>
      <c r="I1355" s="267"/>
      <c r="J1355" s="267"/>
      <c r="K1355" s="267"/>
      <c r="L1355" s="268"/>
      <c r="M1355" s="275"/>
      <c r="N1355" s="267"/>
      <c r="O1355" s="267"/>
      <c r="P1355" s="268"/>
      <c r="Q1355" s="269"/>
      <c r="R1355" s="270"/>
      <c r="S1355" s="270">
        <v>8.2560000000000002</v>
      </c>
      <c r="T1355" s="271">
        <v>5.52</v>
      </c>
      <c r="U1355" s="267"/>
      <c r="V1355" s="268"/>
      <c r="W1355" s="267"/>
      <c r="X1355" s="270"/>
      <c r="Y1355" s="274"/>
      <c r="Z1355" s="290"/>
      <c r="AA1355" s="274">
        <v>0</v>
      </c>
      <c r="AB1355" s="275"/>
      <c r="AC1355" s="274">
        <v>0</v>
      </c>
      <c r="AD1355" s="265"/>
      <c r="AE1355" s="274"/>
      <c r="AF1355" s="274"/>
      <c r="AG1355" s="275"/>
      <c r="AH1355" s="274"/>
      <c r="AI1355" s="274"/>
      <c r="AJ1355" s="275"/>
      <c r="AK1355" s="270"/>
      <c r="AL1355" s="274"/>
      <c r="AM1355" s="275"/>
      <c r="AN1355" s="274"/>
      <c r="AO1355" s="275"/>
      <c r="AP1355" s="274"/>
      <c r="AQ1355" s="277">
        <f t="shared" si="197"/>
        <v>7</v>
      </c>
      <c r="AR1355" s="275"/>
      <c r="AS1355" s="267"/>
      <c r="AT1355" s="273"/>
      <c r="AU1355" s="272"/>
      <c r="AV1355" s="297" t="s">
        <v>1511</v>
      </c>
      <c r="AW1355" s="268"/>
      <c r="AX1355" s="273"/>
      <c r="AY1355" s="273"/>
      <c r="AZ1355" s="275"/>
      <c r="BA1355" s="268"/>
      <c r="BB1355" s="268"/>
      <c r="BC1355" s="268"/>
      <c r="BD1355" s="268"/>
      <c r="BE1355" s="267"/>
      <c r="BF1355" s="275"/>
      <c r="BG1355" s="275"/>
      <c r="BH1355" s="275"/>
      <c r="BI1355" s="275"/>
      <c r="BJ1355" s="278">
        <v>45859</v>
      </c>
      <c r="BK1355" s="279">
        <v>45859</v>
      </c>
      <c r="BL1355" s="431" t="s">
        <v>5079</v>
      </c>
      <c r="BM1355" s="272"/>
      <c r="BN1355" s="422">
        <v>2</v>
      </c>
      <c r="BO1355" s="422">
        <v>6</v>
      </c>
      <c r="BP1355" s="303"/>
      <c r="BQ1355" s="293">
        <v>45853</v>
      </c>
      <c r="BR1355" s="284" t="s">
        <v>1667</v>
      </c>
      <c r="BS1355" s="280" t="str">
        <f>IF(_DBcomps[[#This Row],[Problem]]="","Yes","No")</f>
        <v>Yes</v>
      </c>
      <c r="BT1355" s="1083"/>
      <c r="BU1355" s="273"/>
      <c r="BV1355" s="273">
        <v>1</v>
      </c>
      <c r="BW1355" s="273"/>
      <c r="BX1355" s="273">
        <v>7</v>
      </c>
      <c r="BY1355" s="279" t="s">
        <v>1276</v>
      </c>
      <c r="BZ1355" s="267"/>
      <c r="CA1355" s="279"/>
      <c r="CB1355" s="279"/>
      <c r="CC1355" s="279"/>
      <c r="CD1355" s="1283"/>
      <c r="CE1355" s="245"/>
      <c r="CF1355" s="245"/>
      <c r="CG1355" s="245"/>
    </row>
    <row r="1356" spans="1:85">
      <c r="A1356" s="265" t="s">
        <v>58</v>
      </c>
      <c r="B1356" s="2" t="s">
        <v>2879</v>
      </c>
      <c r="C1356" s="2" t="s">
        <v>503</v>
      </c>
      <c r="D1356" s="265" t="s">
        <v>5115</v>
      </c>
      <c r="E1356" s="265">
        <v>45860</v>
      </c>
      <c r="F1356" s="266" t="str">
        <f>IF(_DBcomps[[#This Row],[Lab RTS]]="","No","Yes")</f>
        <v>Yes</v>
      </c>
      <c r="G1356" s="267">
        <v>23.84</v>
      </c>
      <c r="H1356" s="267"/>
      <c r="I1356" s="267"/>
      <c r="J1356" s="267"/>
      <c r="K1356" s="267"/>
      <c r="L1356" s="268"/>
      <c r="M1356" s="275"/>
      <c r="N1356" s="267"/>
      <c r="O1356" s="267"/>
      <c r="P1356" s="268"/>
      <c r="Q1356" s="269"/>
      <c r="R1356" s="270"/>
      <c r="S1356" s="270">
        <v>8.3040000000000003</v>
      </c>
      <c r="T1356" s="271">
        <v>5.4</v>
      </c>
      <c r="U1356" s="267"/>
      <c r="V1356" s="268"/>
      <c r="W1356" s="267"/>
      <c r="X1356" s="270"/>
      <c r="Y1356" s="274"/>
      <c r="Z1356" s="290"/>
      <c r="AA1356" s="274">
        <v>0</v>
      </c>
      <c r="AB1356" s="275"/>
      <c r="AC1356" s="274">
        <v>0</v>
      </c>
      <c r="AD1356" s="265"/>
      <c r="AE1356" s="274"/>
      <c r="AF1356" s="274"/>
      <c r="AG1356" s="275"/>
      <c r="AH1356" s="274"/>
      <c r="AI1356" s="274"/>
      <c r="AJ1356" s="275"/>
      <c r="AK1356" s="270"/>
      <c r="AL1356" s="274"/>
      <c r="AM1356" s="275"/>
      <c r="AN1356" s="274"/>
      <c r="AO1356" s="275"/>
      <c r="AP1356" s="274"/>
      <c r="AQ1356" s="277">
        <f t="shared" si="197"/>
        <v>7</v>
      </c>
      <c r="AR1356" s="275"/>
      <c r="AS1356" s="267"/>
      <c r="AT1356" s="273"/>
      <c r="AU1356" s="272"/>
      <c r="AV1356" s="297"/>
      <c r="AW1356" s="268"/>
      <c r="AX1356" s="273"/>
      <c r="AY1356" s="273"/>
      <c r="AZ1356" s="275"/>
      <c r="BA1356" s="268"/>
      <c r="BB1356" s="268"/>
      <c r="BC1356" s="268"/>
      <c r="BD1356" s="268"/>
      <c r="BE1356" s="267"/>
      <c r="BF1356" s="275"/>
      <c r="BG1356" s="275"/>
      <c r="BH1356" s="275"/>
      <c r="BI1356" s="275"/>
      <c r="BJ1356" s="278">
        <v>45861</v>
      </c>
      <c r="BK1356" s="279">
        <v>45861</v>
      </c>
      <c r="BL1356" s="431" t="s">
        <v>5117</v>
      </c>
      <c r="BM1356" s="272"/>
      <c r="BN1356" s="422">
        <v>2</v>
      </c>
      <c r="BO1356" s="422">
        <v>6</v>
      </c>
      <c r="BP1356" s="303"/>
      <c r="BQ1356" s="293">
        <v>45855</v>
      </c>
      <c r="BR1356" s="284" t="s">
        <v>3892</v>
      </c>
      <c r="BS1356" s="280" t="str">
        <f>IF(_DBcomps[[#This Row],[Problem]]="","Yes","No")</f>
        <v>Yes</v>
      </c>
      <c r="BT1356" s="1083"/>
      <c r="BU1356" s="273"/>
      <c r="BV1356" s="273">
        <v>1</v>
      </c>
      <c r="BW1356" s="273"/>
      <c r="BX1356" s="273">
        <v>7</v>
      </c>
      <c r="BY1356" s="279" t="s">
        <v>1276</v>
      </c>
      <c r="BZ1356" s="267"/>
      <c r="CA1356" s="279"/>
      <c r="CB1356" s="279"/>
      <c r="CC1356" s="279"/>
      <c r="CD1356" s="1283"/>
      <c r="CE1356" s="245"/>
      <c r="CF1356" s="245"/>
      <c r="CG1356" s="245"/>
    </row>
    <row r="1357" spans="1:85">
      <c r="A1357" s="265" t="s">
        <v>58</v>
      </c>
      <c r="B1357" s="2" t="s">
        <v>2879</v>
      </c>
      <c r="C1357" s="2" t="s">
        <v>503</v>
      </c>
      <c r="D1357" s="265" t="s">
        <v>5116</v>
      </c>
      <c r="E1357" s="265">
        <v>45860</v>
      </c>
      <c r="F1357" s="266" t="str">
        <f>IF(_DBcomps[[#This Row],[Lab RTS]]="","No","Yes")</f>
        <v>Yes</v>
      </c>
      <c r="G1357" s="267">
        <v>24.15</v>
      </c>
      <c r="H1357" s="267"/>
      <c r="I1357" s="267"/>
      <c r="J1357" s="267"/>
      <c r="K1357" s="267"/>
      <c r="L1357" s="268"/>
      <c r="M1357" s="275"/>
      <c r="N1357" s="267"/>
      <c r="O1357" s="267"/>
      <c r="P1357" s="268"/>
      <c r="Q1357" s="269"/>
      <c r="R1357" s="270"/>
      <c r="S1357" s="270">
        <v>8.2669999999999995</v>
      </c>
      <c r="T1357" s="271">
        <v>5.39</v>
      </c>
      <c r="U1357" s="267"/>
      <c r="V1357" s="268"/>
      <c r="W1357" s="267"/>
      <c r="X1357" s="270"/>
      <c r="Y1357" s="274"/>
      <c r="Z1357" s="290"/>
      <c r="AA1357" s="274">
        <v>0</v>
      </c>
      <c r="AB1357" s="275"/>
      <c r="AC1357" s="274">
        <v>0</v>
      </c>
      <c r="AD1357" s="265"/>
      <c r="AE1357" s="274"/>
      <c r="AF1357" s="274"/>
      <c r="AG1357" s="275"/>
      <c r="AH1357" s="274"/>
      <c r="AI1357" s="274"/>
      <c r="AJ1357" s="275"/>
      <c r="AK1357" s="270"/>
      <c r="AL1357" s="274"/>
      <c r="AM1357" s="275"/>
      <c r="AN1357" s="274"/>
      <c r="AO1357" s="275"/>
      <c r="AP1357" s="274"/>
      <c r="AQ1357" s="277">
        <f t="shared" si="197"/>
        <v>7</v>
      </c>
      <c r="AR1357" s="275"/>
      <c r="AS1357" s="267"/>
      <c r="AT1357" s="273"/>
      <c r="AU1357" s="272"/>
      <c r="AV1357" s="297"/>
      <c r="AW1357" s="268"/>
      <c r="AX1357" s="273"/>
      <c r="AY1357" s="273"/>
      <c r="AZ1357" s="275"/>
      <c r="BA1357" s="268"/>
      <c r="BB1357" s="268"/>
      <c r="BC1357" s="268"/>
      <c r="BD1357" s="268"/>
      <c r="BE1357" s="267"/>
      <c r="BF1357" s="275"/>
      <c r="BG1357" s="275"/>
      <c r="BH1357" s="275"/>
      <c r="BI1357" s="275"/>
      <c r="BJ1357" s="278">
        <v>45861</v>
      </c>
      <c r="BK1357" s="279">
        <v>45861</v>
      </c>
      <c r="BL1357" s="431" t="s">
        <v>5118</v>
      </c>
      <c r="BM1357" s="272"/>
      <c r="BN1357" s="422">
        <v>2</v>
      </c>
      <c r="BO1357" s="422">
        <v>6</v>
      </c>
      <c r="BP1357" s="303"/>
      <c r="BQ1357" s="293">
        <v>45859</v>
      </c>
      <c r="BR1357" s="284" t="s">
        <v>1291</v>
      </c>
      <c r="BS1357" s="280" t="str">
        <f>IF(_DBcomps[[#This Row],[Problem]]="","Yes","No")</f>
        <v>Yes</v>
      </c>
      <c r="BT1357" s="1083"/>
      <c r="BU1357" s="273"/>
      <c r="BV1357" s="273">
        <v>1</v>
      </c>
      <c r="BW1357" s="273"/>
      <c r="BX1357" s="273">
        <v>7</v>
      </c>
      <c r="BY1357" s="279" t="s">
        <v>1276</v>
      </c>
      <c r="BZ1357" s="267"/>
      <c r="CA1357" s="279"/>
      <c r="CB1357" s="279"/>
      <c r="CC1357" s="279"/>
      <c r="CD1357" s="1283"/>
      <c r="CE1357" s="245"/>
      <c r="CF1357" s="245"/>
      <c r="CG1357" s="245"/>
    </row>
    <row r="1358" spans="1:85">
      <c r="A1358" s="265" t="s">
        <v>77</v>
      </c>
      <c r="B1358" s="2" t="s">
        <v>1298</v>
      </c>
      <c r="C1358" s="2" t="s">
        <v>91</v>
      </c>
      <c r="D1358" s="265" t="s">
        <v>1731</v>
      </c>
      <c r="E1358" s="265">
        <v>45667</v>
      </c>
      <c r="F1358" s="266" t="str">
        <f>IF(_DBcomps[[#This Row],[Lab RTS]]="","No","Yes")</f>
        <v>Yes</v>
      </c>
      <c r="G1358" s="267">
        <v>31.1</v>
      </c>
      <c r="H1358" s="267"/>
      <c r="I1358" s="267"/>
      <c r="J1358" s="267"/>
      <c r="K1358" s="267"/>
      <c r="L1358" s="533"/>
      <c r="M1358" s="275"/>
      <c r="N1358" s="267"/>
      <c r="O1358" s="267"/>
      <c r="P1358" s="275"/>
      <c r="Q1358" s="269"/>
      <c r="R1358" s="270"/>
      <c r="S1358" s="270">
        <v>8.9209999999999994</v>
      </c>
      <c r="T1358" s="271">
        <v>5.63</v>
      </c>
      <c r="U1358" s="267"/>
      <c r="V1358" s="268"/>
      <c r="W1358" s="267"/>
      <c r="X1358" s="270"/>
      <c r="Y1358" s="274"/>
      <c r="Z1358" s="290"/>
      <c r="AA1358" s="274">
        <v>0</v>
      </c>
      <c r="AB1358" s="274"/>
      <c r="AC1358" s="274">
        <v>0</v>
      </c>
      <c r="AD1358" s="275"/>
      <c r="AE1358" s="274"/>
      <c r="AF1358" s="274"/>
      <c r="AG1358" s="275"/>
      <c r="AH1358" s="274"/>
      <c r="AI1358" s="274"/>
      <c r="AJ1358" s="275"/>
      <c r="AK1358" s="270"/>
      <c r="AL1358" s="276"/>
      <c r="AM1358" s="275"/>
      <c r="AN1358" s="274"/>
      <c r="AO1358" s="275"/>
      <c r="AP1358" s="274"/>
      <c r="AQ1358" s="277">
        <f t="shared" ref="AQ1358:AQ1363" si="198">MONTH(E1358)</f>
        <v>1</v>
      </c>
      <c r="AR1358" s="275" t="s">
        <v>1295</v>
      </c>
      <c r="AS1358" s="275"/>
      <c r="AT1358" s="273" t="s">
        <v>1389</v>
      </c>
      <c r="AU1358" s="272"/>
      <c r="AV1358" s="267"/>
      <c r="AW1358" s="268"/>
      <c r="AX1358" s="273"/>
      <c r="AY1358" s="273"/>
      <c r="AZ1358" s="275"/>
      <c r="BA1358" s="268"/>
      <c r="BB1358" s="275"/>
      <c r="BC1358" s="275"/>
      <c r="BD1358" s="275"/>
      <c r="BE1358" s="294">
        <v>0</v>
      </c>
      <c r="BF1358" s="275"/>
      <c r="BG1358" s="275"/>
      <c r="BH1358" s="275"/>
      <c r="BI1358" s="275"/>
      <c r="BJ1358" s="278">
        <v>45667</v>
      </c>
      <c r="BK1358" s="279">
        <v>45667</v>
      </c>
      <c r="BL1358" s="431" t="s">
        <v>1732</v>
      </c>
      <c r="BM1358" s="272"/>
      <c r="BN1358" s="422">
        <v>2</v>
      </c>
      <c r="BO1358" s="422">
        <v>7</v>
      </c>
      <c r="BP1358" s="303"/>
      <c r="BQ1358" s="293">
        <v>45667</v>
      </c>
      <c r="BR1358" s="284" t="s">
        <v>1733</v>
      </c>
      <c r="BS1358" s="280" t="str">
        <f>IF(_DBcomps[[#This Row],[Problem]]="","Yes","No")</f>
        <v>Yes</v>
      </c>
      <c r="BT1358" s="1083"/>
      <c r="BU1358" s="273"/>
      <c r="BV1358" s="273">
        <v>1</v>
      </c>
      <c r="BW1358" s="273"/>
      <c r="BX1358" s="273">
        <v>6</v>
      </c>
      <c r="BY1358" s="279" t="s">
        <v>1276</v>
      </c>
      <c r="BZ1358" s="267"/>
      <c r="CA1358" s="279"/>
      <c r="CB1358" s="279"/>
      <c r="CC1358" s="279"/>
      <c r="CD1358" s="1446"/>
      <c r="CE1358" s="245"/>
      <c r="CF1358" s="245"/>
      <c r="CG1358" s="245"/>
    </row>
    <row r="1359" spans="1:85">
      <c r="A1359" s="265" t="s">
        <v>77</v>
      </c>
      <c r="B1359" s="2" t="s">
        <v>1298</v>
      </c>
      <c r="C1359" s="2" t="s">
        <v>91</v>
      </c>
      <c r="D1359" s="265" t="s">
        <v>1736</v>
      </c>
      <c r="E1359" s="265">
        <v>45670</v>
      </c>
      <c r="F1359" s="266" t="str">
        <f>IF(_DBcomps[[#This Row],[Lab RTS]]="","No","Yes")</f>
        <v>Yes</v>
      </c>
      <c r="G1359" s="267">
        <v>31.24</v>
      </c>
      <c r="H1359" s="267"/>
      <c r="I1359" s="267"/>
      <c r="J1359" s="267"/>
      <c r="K1359" s="267"/>
      <c r="L1359" s="533"/>
      <c r="M1359" s="275"/>
      <c r="N1359" s="267"/>
      <c r="O1359" s="267"/>
      <c r="P1359" s="275"/>
      <c r="Q1359" s="269"/>
      <c r="R1359" s="270"/>
      <c r="S1359" s="270">
        <v>8.9309999999999992</v>
      </c>
      <c r="T1359" s="271">
        <v>5.54</v>
      </c>
      <c r="U1359" s="267"/>
      <c r="V1359" s="268"/>
      <c r="W1359" s="267"/>
      <c r="X1359" s="270"/>
      <c r="Y1359" s="274"/>
      <c r="Z1359" s="290"/>
      <c r="AA1359" s="274">
        <v>0</v>
      </c>
      <c r="AB1359" s="274"/>
      <c r="AC1359" s="274">
        <v>0</v>
      </c>
      <c r="AD1359" s="275"/>
      <c r="AE1359" s="274"/>
      <c r="AF1359" s="274"/>
      <c r="AG1359" s="275"/>
      <c r="AH1359" s="274"/>
      <c r="AI1359" s="274"/>
      <c r="AJ1359" s="275"/>
      <c r="AK1359" s="270"/>
      <c r="AL1359" s="276"/>
      <c r="AM1359" s="275"/>
      <c r="AN1359" s="274"/>
      <c r="AO1359" s="275"/>
      <c r="AP1359" s="274"/>
      <c r="AQ1359" s="277">
        <f t="shared" si="198"/>
        <v>1</v>
      </c>
      <c r="AR1359" s="275" t="s">
        <v>1295</v>
      </c>
      <c r="AS1359" s="275"/>
      <c r="AT1359" s="273" t="s">
        <v>1389</v>
      </c>
      <c r="AU1359" s="272"/>
      <c r="AV1359" s="267"/>
      <c r="AW1359" s="268"/>
      <c r="AX1359" s="273"/>
      <c r="AY1359" s="273"/>
      <c r="AZ1359" s="275"/>
      <c r="BA1359" s="268"/>
      <c r="BB1359" s="275"/>
      <c r="BC1359" s="275"/>
      <c r="BD1359" s="275"/>
      <c r="BE1359" s="294">
        <v>0</v>
      </c>
      <c r="BF1359" s="275"/>
      <c r="BG1359" s="275"/>
      <c r="BH1359" s="275"/>
      <c r="BI1359" s="275"/>
      <c r="BJ1359" s="278">
        <v>45670</v>
      </c>
      <c r="BK1359" s="279">
        <v>45670</v>
      </c>
      <c r="BL1359" s="431" t="s">
        <v>1735</v>
      </c>
      <c r="BM1359" s="272"/>
      <c r="BN1359" s="422">
        <v>2</v>
      </c>
      <c r="BO1359" s="422">
        <v>7</v>
      </c>
      <c r="BP1359" s="303"/>
      <c r="BQ1359" s="293">
        <v>45667</v>
      </c>
      <c r="BR1359" s="284" t="s">
        <v>1734</v>
      </c>
      <c r="BS1359" s="280" t="str">
        <f>IF(_DBcomps[[#This Row],[Problem]]="","Yes","No")</f>
        <v>Yes</v>
      </c>
      <c r="BT1359" s="1083"/>
      <c r="BU1359" s="273"/>
      <c r="BV1359" s="273">
        <v>1</v>
      </c>
      <c r="BW1359" s="273"/>
      <c r="BX1359" s="273">
        <v>6</v>
      </c>
      <c r="BY1359" s="279" t="s">
        <v>1276</v>
      </c>
      <c r="BZ1359" s="267"/>
      <c r="CA1359" s="279"/>
      <c r="CB1359" s="279"/>
      <c r="CC1359" s="279"/>
      <c r="CD1359" s="1446"/>
      <c r="CE1359" s="245"/>
      <c r="CF1359" s="245"/>
      <c r="CG1359" s="245"/>
    </row>
    <row r="1360" spans="1:85">
      <c r="A1360" s="265" t="s">
        <v>77</v>
      </c>
      <c r="B1360" s="2" t="s">
        <v>1298</v>
      </c>
      <c r="C1360" s="2" t="s">
        <v>91</v>
      </c>
      <c r="D1360" s="265" t="s">
        <v>1799</v>
      </c>
      <c r="E1360" s="265">
        <v>45672</v>
      </c>
      <c r="F1360" s="266" t="s">
        <v>567</v>
      </c>
      <c r="G1360" s="267">
        <v>31.15</v>
      </c>
      <c r="H1360" s="267"/>
      <c r="I1360" s="267"/>
      <c r="J1360" s="267"/>
      <c r="K1360" s="267"/>
      <c r="L1360" s="268"/>
      <c r="M1360" s="275"/>
      <c r="N1360" s="267"/>
      <c r="O1360" s="267"/>
      <c r="P1360" s="275"/>
      <c r="Q1360" s="269"/>
      <c r="R1360" s="270"/>
      <c r="S1360" s="270">
        <v>9.0359999999999996</v>
      </c>
      <c r="T1360" s="271">
        <v>6</v>
      </c>
      <c r="U1360" s="267"/>
      <c r="V1360" s="268"/>
      <c r="W1360" s="267"/>
      <c r="X1360" s="270"/>
      <c r="Y1360" s="274"/>
      <c r="Z1360" s="290"/>
      <c r="AA1360" s="274">
        <v>0</v>
      </c>
      <c r="AB1360" s="274"/>
      <c r="AC1360" s="274">
        <v>0</v>
      </c>
      <c r="AD1360" s="265"/>
      <c r="AE1360" s="274"/>
      <c r="AF1360" s="274"/>
      <c r="AG1360" s="275"/>
      <c r="AH1360" s="274"/>
      <c r="AI1360" s="274"/>
      <c r="AJ1360" s="275"/>
      <c r="AK1360" s="270"/>
      <c r="AL1360" s="274"/>
      <c r="AM1360" s="275"/>
      <c r="AN1360" s="274"/>
      <c r="AO1360" s="275"/>
      <c r="AP1360" s="274"/>
      <c r="AQ1360" s="277">
        <f t="shared" si="198"/>
        <v>1</v>
      </c>
      <c r="AR1360" s="275" t="s">
        <v>1322</v>
      </c>
      <c r="AS1360" s="275"/>
      <c r="AT1360" s="273" t="s">
        <v>1389</v>
      </c>
      <c r="AU1360" s="272"/>
      <c r="AV1360" s="267"/>
      <c r="AW1360" s="268"/>
      <c r="AX1360" s="273"/>
      <c r="AY1360" s="273"/>
      <c r="AZ1360" s="275"/>
      <c r="BA1360" s="268"/>
      <c r="BB1360" s="268"/>
      <c r="BC1360" s="268"/>
      <c r="BD1360" s="268"/>
      <c r="BE1360" s="294">
        <v>0</v>
      </c>
      <c r="BF1360" s="275"/>
      <c r="BG1360" s="275"/>
      <c r="BH1360" s="275"/>
      <c r="BI1360" s="275"/>
      <c r="BJ1360" s="278">
        <v>45673</v>
      </c>
      <c r="BK1360" s="279">
        <v>45672</v>
      </c>
      <c r="BL1360" s="431" t="s">
        <v>1800</v>
      </c>
      <c r="BM1360" s="272"/>
      <c r="BN1360" s="422">
        <v>4</v>
      </c>
      <c r="BO1360" s="422">
        <v>7</v>
      </c>
      <c r="BP1360" s="303"/>
      <c r="BQ1360" s="293">
        <v>45671</v>
      </c>
      <c r="BR1360" s="284">
        <v>0.15694444444444444</v>
      </c>
      <c r="BS1360" s="280" t="s">
        <v>1798</v>
      </c>
      <c r="BT1360" s="1083"/>
      <c r="BU1360" s="273"/>
      <c r="BV1360" s="273">
        <v>1</v>
      </c>
      <c r="BW1360" s="273">
        <v>1</v>
      </c>
      <c r="BX1360" s="273">
        <v>6</v>
      </c>
      <c r="BY1360" s="279" t="s">
        <v>1276</v>
      </c>
      <c r="BZ1360" s="267">
        <v>5.3</v>
      </c>
      <c r="CA1360" s="279" t="s">
        <v>1332</v>
      </c>
      <c r="CB1360" s="279" t="s">
        <v>1245</v>
      </c>
      <c r="CC1360" s="279" t="s">
        <v>1248</v>
      </c>
      <c r="CD1360" s="1446" t="s">
        <v>1801</v>
      </c>
      <c r="CE1360" s="245"/>
      <c r="CF1360" s="245"/>
      <c r="CG1360" s="245"/>
    </row>
    <row r="1361" spans="1:85">
      <c r="A1361" s="265" t="s">
        <v>77</v>
      </c>
      <c r="B1361" s="2" t="s">
        <v>1298</v>
      </c>
      <c r="C1361" s="2" t="s">
        <v>91</v>
      </c>
      <c r="D1361" s="265" t="s">
        <v>1848</v>
      </c>
      <c r="E1361" s="265">
        <v>45674</v>
      </c>
      <c r="F1361" s="266" t="s">
        <v>567</v>
      </c>
      <c r="G1361" s="267">
        <v>31.43</v>
      </c>
      <c r="H1361" s="267"/>
      <c r="I1361" s="267"/>
      <c r="J1361" s="267"/>
      <c r="K1361" s="267"/>
      <c r="L1361" s="268"/>
      <c r="M1361" s="275"/>
      <c r="N1361" s="267"/>
      <c r="O1361" s="267"/>
      <c r="P1361" s="275"/>
      <c r="Q1361" s="269"/>
      <c r="R1361" s="270"/>
      <c r="S1361" s="270">
        <v>8.9009999999999998</v>
      </c>
      <c r="T1361" s="271">
        <v>5.64</v>
      </c>
      <c r="U1361" s="267"/>
      <c r="V1361" s="268"/>
      <c r="W1361" s="267"/>
      <c r="X1361" s="270"/>
      <c r="Y1361" s="274"/>
      <c r="Z1361" s="290"/>
      <c r="AA1361" s="274">
        <v>0</v>
      </c>
      <c r="AB1361" s="274"/>
      <c r="AC1361" s="274">
        <v>0</v>
      </c>
      <c r="AD1361" s="265"/>
      <c r="AE1361" s="274"/>
      <c r="AF1361" s="274"/>
      <c r="AG1361" s="275"/>
      <c r="AH1361" s="274"/>
      <c r="AI1361" s="274"/>
      <c r="AJ1361" s="275"/>
      <c r="AK1361" s="270"/>
      <c r="AL1361" s="274"/>
      <c r="AM1361" s="275"/>
      <c r="AN1361" s="274"/>
      <c r="AO1361" s="275"/>
      <c r="AP1361" s="274"/>
      <c r="AQ1361" s="277">
        <f t="shared" si="198"/>
        <v>1</v>
      </c>
      <c r="AR1361" s="275" t="s">
        <v>1322</v>
      </c>
      <c r="AS1361" s="275"/>
      <c r="AT1361" s="273" t="s">
        <v>1389</v>
      </c>
      <c r="AU1361" s="272"/>
      <c r="AV1361" s="267"/>
      <c r="AW1361" s="268"/>
      <c r="AX1361" s="273"/>
      <c r="AY1361" s="273"/>
      <c r="AZ1361" s="275"/>
      <c r="BA1361" s="268"/>
      <c r="BB1361" s="268"/>
      <c r="BC1361" s="268"/>
      <c r="BD1361" s="268"/>
      <c r="BE1361" s="294">
        <v>0</v>
      </c>
      <c r="BF1361" s="275"/>
      <c r="BG1361" s="275"/>
      <c r="BH1361" s="275"/>
      <c r="BI1361" s="275"/>
      <c r="BJ1361" s="278">
        <v>45680</v>
      </c>
      <c r="BK1361" s="279">
        <v>45674</v>
      </c>
      <c r="BL1361" s="431" t="s">
        <v>1849</v>
      </c>
      <c r="BM1361" s="272"/>
      <c r="BN1361" s="422">
        <v>2</v>
      </c>
      <c r="BO1361" s="422">
        <v>7</v>
      </c>
      <c r="BP1361" s="303"/>
      <c r="BQ1361" s="293">
        <v>45673</v>
      </c>
      <c r="BR1361" s="284" t="s">
        <v>1850</v>
      </c>
      <c r="BS1361" s="280" t="str">
        <f>IF(_DBcomps[[#This Row],[Problem]]="","Yes","No")</f>
        <v>Yes</v>
      </c>
      <c r="BT1361" s="1083"/>
      <c r="BU1361" s="273"/>
      <c r="BV1361" s="273">
        <v>1</v>
      </c>
      <c r="BW1361" s="273"/>
      <c r="BX1361" s="273">
        <v>6</v>
      </c>
      <c r="BY1361" s="279" t="s">
        <v>1276</v>
      </c>
      <c r="BZ1361" s="267"/>
      <c r="CA1361" s="279"/>
      <c r="CB1361" s="279"/>
      <c r="CC1361" s="279"/>
      <c r="CD1361" s="1446"/>
      <c r="CE1361" s="245"/>
      <c r="CF1361" s="245"/>
      <c r="CG1361" s="245"/>
    </row>
    <row r="1362" spans="1:85">
      <c r="A1362" s="265" t="s">
        <v>77</v>
      </c>
      <c r="B1362" s="2" t="s">
        <v>1298</v>
      </c>
      <c r="C1362" s="2" t="s">
        <v>91</v>
      </c>
      <c r="D1362" s="265" t="s">
        <v>1851</v>
      </c>
      <c r="E1362" s="265">
        <v>45677</v>
      </c>
      <c r="F1362" s="266" t="s">
        <v>567</v>
      </c>
      <c r="G1362" s="267">
        <v>31.54</v>
      </c>
      <c r="H1362" s="267"/>
      <c r="I1362" s="267"/>
      <c r="J1362" s="267"/>
      <c r="K1362" s="267"/>
      <c r="L1362" s="268"/>
      <c r="M1362" s="275"/>
      <c r="N1362" s="267"/>
      <c r="O1362" s="267"/>
      <c r="P1362" s="275"/>
      <c r="Q1362" s="269"/>
      <c r="R1362" s="270"/>
      <c r="S1362" s="270">
        <v>8.8699999999999992</v>
      </c>
      <c r="T1362" s="271">
        <v>6.14</v>
      </c>
      <c r="U1362" s="267"/>
      <c r="V1362" s="268"/>
      <c r="W1362" s="267"/>
      <c r="X1362" s="270"/>
      <c r="Y1362" s="274"/>
      <c r="Z1362" s="290"/>
      <c r="AA1362" s="274">
        <v>0</v>
      </c>
      <c r="AB1362" s="274"/>
      <c r="AC1362" s="274">
        <v>0</v>
      </c>
      <c r="AD1362" s="265"/>
      <c r="AE1362" s="274"/>
      <c r="AF1362" s="274"/>
      <c r="AG1362" s="275"/>
      <c r="AH1362" s="274"/>
      <c r="AI1362" s="274"/>
      <c r="AJ1362" s="275"/>
      <c r="AK1362" s="270"/>
      <c r="AL1362" s="274"/>
      <c r="AM1362" s="275"/>
      <c r="AN1362" s="274"/>
      <c r="AO1362" s="275"/>
      <c r="AP1362" s="274"/>
      <c r="AQ1362" s="277">
        <f t="shared" si="198"/>
        <v>1</v>
      </c>
      <c r="AR1362" s="275" t="s">
        <v>1322</v>
      </c>
      <c r="AS1362" s="275"/>
      <c r="AT1362" s="273" t="s">
        <v>1389</v>
      </c>
      <c r="AU1362" s="272"/>
      <c r="AV1362" s="267"/>
      <c r="AW1362" s="268"/>
      <c r="AX1362" s="273"/>
      <c r="AY1362" s="273"/>
      <c r="AZ1362" s="275"/>
      <c r="BA1362" s="268"/>
      <c r="BB1362" s="268"/>
      <c r="BC1362" s="268"/>
      <c r="BD1362" s="268"/>
      <c r="BE1362" s="294">
        <v>0</v>
      </c>
      <c r="BF1362" s="275"/>
      <c r="BG1362" s="275"/>
      <c r="BH1362" s="275"/>
      <c r="BI1362" s="275"/>
      <c r="BJ1362" s="278">
        <v>45680</v>
      </c>
      <c r="BK1362" s="279">
        <v>45677</v>
      </c>
      <c r="BL1362" s="431" t="s">
        <v>1852</v>
      </c>
      <c r="BM1362" s="272"/>
      <c r="BN1362" s="422">
        <v>2</v>
      </c>
      <c r="BO1362" s="422">
        <v>7</v>
      </c>
      <c r="BP1362" s="303"/>
      <c r="BQ1362" s="293">
        <v>45675</v>
      </c>
      <c r="BR1362" s="284" t="s">
        <v>1853</v>
      </c>
      <c r="BS1362" s="280" t="str">
        <f>IF(_DBcomps[[#This Row],[Problem]]="","Yes","No")</f>
        <v>Yes</v>
      </c>
      <c r="BT1362" s="1083"/>
      <c r="BU1362" s="273"/>
      <c r="BV1362" s="273">
        <v>1</v>
      </c>
      <c r="BW1362" s="273"/>
      <c r="BX1362" s="273">
        <v>6</v>
      </c>
      <c r="BY1362" s="279" t="s">
        <v>1276</v>
      </c>
      <c r="BZ1362" s="267"/>
      <c r="CA1362" s="279"/>
      <c r="CB1362" s="279"/>
      <c r="CC1362" s="279"/>
      <c r="CD1362" s="1446"/>
      <c r="CE1362" s="245"/>
      <c r="CF1362" s="245"/>
      <c r="CG1362" s="245"/>
    </row>
    <row r="1363" spans="1:85">
      <c r="A1363" s="265" t="s">
        <v>77</v>
      </c>
      <c r="B1363" s="2" t="s">
        <v>1298</v>
      </c>
      <c r="C1363" s="2" t="s">
        <v>91</v>
      </c>
      <c r="D1363" s="265" t="s">
        <v>1854</v>
      </c>
      <c r="E1363" s="265">
        <v>45678</v>
      </c>
      <c r="F1363" s="266" t="s">
        <v>567</v>
      </c>
      <c r="G1363" s="267">
        <v>31.11</v>
      </c>
      <c r="H1363" s="267"/>
      <c r="I1363" s="267"/>
      <c r="J1363" s="267"/>
      <c r="K1363" s="267"/>
      <c r="L1363" s="268"/>
      <c r="M1363" s="275"/>
      <c r="N1363" s="267"/>
      <c r="O1363" s="267"/>
      <c r="P1363" s="275"/>
      <c r="Q1363" s="269"/>
      <c r="R1363" s="270"/>
      <c r="S1363" s="270">
        <v>8.8699999999999992</v>
      </c>
      <c r="T1363" s="271">
        <v>5.59</v>
      </c>
      <c r="U1363" s="267"/>
      <c r="V1363" s="268"/>
      <c r="W1363" s="267"/>
      <c r="X1363" s="270"/>
      <c r="Y1363" s="274"/>
      <c r="Z1363" s="290"/>
      <c r="AA1363" s="274">
        <v>0</v>
      </c>
      <c r="AB1363" s="274"/>
      <c r="AC1363" s="274">
        <v>0</v>
      </c>
      <c r="AD1363" s="265"/>
      <c r="AE1363" s="274"/>
      <c r="AF1363" s="274"/>
      <c r="AG1363" s="275"/>
      <c r="AH1363" s="274"/>
      <c r="AI1363" s="274"/>
      <c r="AJ1363" s="275"/>
      <c r="AK1363" s="270"/>
      <c r="AL1363" s="274"/>
      <c r="AM1363" s="275"/>
      <c r="AN1363" s="274"/>
      <c r="AO1363" s="275"/>
      <c r="AP1363" s="274"/>
      <c r="AQ1363" s="277">
        <f t="shared" si="198"/>
        <v>1</v>
      </c>
      <c r="AR1363" s="275" t="s">
        <v>1322</v>
      </c>
      <c r="AS1363" s="275"/>
      <c r="AT1363" s="273" t="s">
        <v>1389</v>
      </c>
      <c r="AU1363" s="272"/>
      <c r="AV1363" s="267"/>
      <c r="AW1363" s="268"/>
      <c r="AX1363" s="273"/>
      <c r="AY1363" s="273"/>
      <c r="AZ1363" s="275"/>
      <c r="BA1363" s="268"/>
      <c r="BB1363" s="268"/>
      <c r="BC1363" s="268"/>
      <c r="BD1363" s="268"/>
      <c r="BE1363" s="294">
        <v>0</v>
      </c>
      <c r="BF1363" s="275"/>
      <c r="BG1363" s="275"/>
      <c r="BH1363" s="275"/>
      <c r="BI1363" s="275"/>
      <c r="BJ1363" s="278">
        <v>45680</v>
      </c>
      <c r="BK1363" s="279">
        <v>45678</v>
      </c>
      <c r="BL1363" s="431" t="s">
        <v>1855</v>
      </c>
      <c r="BM1363" s="272"/>
      <c r="BN1363" s="422">
        <v>2</v>
      </c>
      <c r="BO1363" s="422">
        <v>7</v>
      </c>
      <c r="BP1363" s="303"/>
      <c r="BQ1363" s="293">
        <v>45677</v>
      </c>
      <c r="BR1363" s="284" t="s">
        <v>1856</v>
      </c>
      <c r="BS1363" s="280" t="str">
        <f>IF(_DBcomps[[#This Row],[Problem]]="","Yes","No")</f>
        <v>Yes</v>
      </c>
      <c r="BT1363" s="1083"/>
      <c r="BU1363" s="273"/>
      <c r="BV1363" s="273">
        <v>1</v>
      </c>
      <c r="BW1363" s="273"/>
      <c r="BX1363" s="273">
        <v>6</v>
      </c>
      <c r="BY1363" s="279" t="s">
        <v>1276</v>
      </c>
      <c r="BZ1363" s="267"/>
      <c r="CA1363" s="279"/>
      <c r="CB1363" s="279"/>
      <c r="CC1363" s="279"/>
      <c r="CD1363" s="1446"/>
      <c r="CE1363" s="245"/>
      <c r="CF1363" s="245"/>
      <c r="CG1363" s="245"/>
    </row>
    <row r="1364" spans="1:85">
      <c r="A1364" s="265" t="s">
        <v>77</v>
      </c>
      <c r="B1364" s="2" t="s">
        <v>1298</v>
      </c>
      <c r="C1364" s="2" t="s">
        <v>91</v>
      </c>
      <c r="D1364" s="265" t="s">
        <v>1975</v>
      </c>
      <c r="E1364" s="265">
        <v>45684</v>
      </c>
      <c r="F1364" s="266" t="s">
        <v>567</v>
      </c>
      <c r="G1364" s="267">
        <v>32.06</v>
      </c>
      <c r="H1364" s="267"/>
      <c r="I1364" s="267"/>
      <c r="J1364" s="267"/>
      <c r="K1364" s="267"/>
      <c r="L1364" s="268"/>
      <c r="M1364" s="275"/>
      <c r="N1364" s="267"/>
      <c r="O1364" s="267"/>
      <c r="P1364" s="275"/>
      <c r="Q1364" s="269"/>
      <c r="R1364" s="270"/>
      <c r="S1364" s="270">
        <v>8.891</v>
      </c>
      <c r="T1364" s="271">
        <v>6.11</v>
      </c>
      <c r="U1364" s="267"/>
      <c r="V1364" s="268"/>
      <c r="W1364" s="267"/>
      <c r="X1364" s="270"/>
      <c r="Y1364" s="274"/>
      <c r="Z1364" s="290"/>
      <c r="AA1364" s="274">
        <v>0</v>
      </c>
      <c r="AB1364" s="274"/>
      <c r="AC1364" s="274">
        <v>0</v>
      </c>
      <c r="AD1364" s="265"/>
      <c r="AE1364" s="274"/>
      <c r="AF1364" s="274"/>
      <c r="AG1364" s="275"/>
      <c r="AH1364" s="274"/>
      <c r="AI1364" s="274"/>
      <c r="AJ1364" s="275"/>
      <c r="AK1364" s="270"/>
      <c r="AL1364" s="274"/>
      <c r="AM1364" s="275"/>
      <c r="AN1364" s="274"/>
      <c r="AO1364" s="275"/>
      <c r="AP1364" s="274"/>
      <c r="AQ1364" s="277">
        <f t="shared" ref="AQ1364:AQ1369" si="199">MONTH(E1364)</f>
        <v>1</v>
      </c>
      <c r="AR1364" s="275" t="s">
        <v>1322</v>
      </c>
      <c r="AS1364" s="275"/>
      <c r="AT1364" s="273" t="s">
        <v>1389</v>
      </c>
      <c r="AU1364" s="272"/>
      <c r="AV1364" s="267"/>
      <c r="AW1364" s="268"/>
      <c r="AX1364" s="273"/>
      <c r="AY1364" s="273"/>
      <c r="AZ1364" s="275"/>
      <c r="BA1364" s="268"/>
      <c r="BB1364" s="268"/>
      <c r="BC1364" s="268"/>
      <c r="BD1364" s="268"/>
      <c r="BE1364" s="294">
        <v>0</v>
      </c>
      <c r="BF1364" s="275"/>
      <c r="BG1364" s="275"/>
      <c r="BH1364" s="275"/>
      <c r="BI1364" s="275"/>
      <c r="BJ1364" s="278">
        <v>45688</v>
      </c>
      <c r="BK1364" s="279">
        <v>45684</v>
      </c>
      <c r="BL1364" s="431" t="s">
        <v>1976</v>
      </c>
      <c r="BM1364" s="272"/>
      <c r="BN1364" s="422">
        <v>6</v>
      </c>
      <c r="BO1364" s="422">
        <v>7</v>
      </c>
      <c r="BP1364" s="303"/>
      <c r="BQ1364" s="293">
        <v>45682</v>
      </c>
      <c r="BR1364" s="284">
        <v>6.0416666666666667E-2</v>
      </c>
      <c r="BS1364" s="280" t="s">
        <v>1798</v>
      </c>
      <c r="BT1364" s="1083"/>
      <c r="BU1364" s="273"/>
      <c r="BV1364" s="273">
        <v>1</v>
      </c>
      <c r="BW1364" s="273">
        <v>1</v>
      </c>
      <c r="BX1364" s="273">
        <v>6</v>
      </c>
      <c r="BY1364" s="279" t="s">
        <v>1276</v>
      </c>
      <c r="BZ1364" s="267">
        <v>23</v>
      </c>
      <c r="CA1364" s="279" t="s">
        <v>1332</v>
      </c>
      <c r="CB1364" s="279" t="s">
        <v>1245</v>
      </c>
      <c r="CC1364" s="279" t="s">
        <v>1248</v>
      </c>
      <c r="CD1364" s="1446" t="s">
        <v>1977</v>
      </c>
      <c r="CE1364" s="245"/>
      <c r="CF1364" s="245"/>
      <c r="CG1364" s="245"/>
    </row>
    <row r="1365" spans="1:85">
      <c r="A1365" s="265" t="s">
        <v>77</v>
      </c>
      <c r="B1365" s="2" t="s">
        <v>1298</v>
      </c>
      <c r="C1365" s="2" t="s">
        <v>91</v>
      </c>
      <c r="D1365" s="265" t="s">
        <v>1978</v>
      </c>
      <c r="E1365" s="265">
        <v>45685</v>
      </c>
      <c r="F1365" s="266" t="s">
        <v>567</v>
      </c>
      <c r="G1365" s="267">
        <v>31.06</v>
      </c>
      <c r="H1365" s="267"/>
      <c r="I1365" s="267"/>
      <c r="J1365" s="267"/>
      <c r="K1365" s="267"/>
      <c r="L1365" s="268"/>
      <c r="M1365" s="275"/>
      <c r="N1365" s="267"/>
      <c r="O1365" s="267"/>
      <c r="P1365" s="275"/>
      <c r="Q1365" s="269"/>
      <c r="R1365" s="270"/>
      <c r="S1365" s="270">
        <v>9.0570000000000004</v>
      </c>
      <c r="T1365" s="271">
        <v>6.15</v>
      </c>
      <c r="U1365" s="267"/>
      <c r="V1365" s="268"/>
      <c r="W1365" s="267"/>
      <c r="X1365" s="270"/>
      <c r="Y1365" s="274"/>
      <c r="Z1365" s="290"/>
      <c r="AA1365" s="274">
        <v>0</v>
      </c>
      <c r="AB1365" s="274"/>
      <c r="AC1365" s="274">
        <v>0</v>
      </c>
      <c r="AD1365" s="265"/>
      <c r="AE1365" s="274"/>
      <c r="AF1365" s="274"/>
      <c r="AG1365" s="275"/>
      <c r="AH1365" s="274"/>
      <c r="AI1365" s="274"/>
      <c r="AJ1365" s="275"/>
      <c r="AK1365" s="270"/>
      <c r="AL1365" s="274"/>
      <c r="AM1365" s="275"/>
      <c r="AN1365" s="274"/>
      <c r="AO1365" s="275"/>
      <c r="AP1365" s="274"/>
      <c r="AQ1365" s="277">
        <f t="shared" si="199"/>
        <v>1</v>
      </c>
      <c r="AR1365" s="275" t="s">
        <v>1322</v>
      </c>
      <c r="AS1365" s="275"/>
      <c r="AT1365" s="273" t="s">
        <v>1389</v>
      </c>
      <c r="AU1365" s="272"/>
      <c r="AV1365" s="267"/>
      <c r="AW1365" s="268"/>
      <c r="AX1365" s="273"/>
      <c r="AY1365" s="273"/>
      <c r="AZ1365" s="275"/>
      <c r="BA1365" s="268"/>
      <c r="BB1365" s="268"/>
      <c r="BC1365" s="268"/>
      <c r="BD1365" s="268"/>
      <c r="BE1365" s="294">
        <v>0</v>
      </c>
      <c r="BF1365" s="275"/>
      <c r="BG1365" s="275"/>
      <c r="BH1365" s="275"/>
      <c r="BI1365" s="275"/>
      <c r="BJ1365" s="278">
        <v>45688</v>
      </c>
      <c r="BK1365" s="279">
        <v>45685</v>
      </c>
      <c r="BL1365" s="431" t="s">
        <v>1979</v>
      </c>
      <c r="BM1365" s="272"/>
      <c r="BN1365" s="422">
        <v>4</v>
      </c>
      <c r="BO1365" s="422">
        <v>7</v>
      </c>
      <c r="BP1365" s="303"/>
      <c r="BQ1365" s="293">
        <v>45684</v>
      </c>
      <c r="BR1365" s="284" t="s">
        <v>1980</v>
      </c>
      <c r="BS1365" s="280" t="s">
        <v>1798</v>
      </c>
      <c r="BT1365" s="1083"/>
      <c r="BU1365" s="273"/>
      <c r="BV1365" s="273">
        <v>1</v>
      </c>
      <c r="BW1365" s="273">
        <v>1</v>
      </c>
      <c r="BX1365" s="273">
        <v>6</v>
      </c>
      <c r="BY1365" s="279" t="s">
        <v>1276</v>
      </c>
      <c r="BZ1365" s="267">
        <v>8</v>
      </c>
      <c r="CA1365" s="279" t="s">
        <v>1332</v>
      </c>
      <c r="CB1365" s="279" t="s">
        <v>1245</v>
      </c>
      <c r="CC1365" s="279" t="s">
        <v>1248</v>
      </c>
      <c r="CD1365" s="1446" t="s">
        <v>1981</v>
      </c>
      <c r="CE1365" s="245"/>
      <c r="CF1365" s="245"/>
      <c r="CG1365" s="245"/>
    </row>
    <row r="1366" spans="1:85">
      <c r="A1366" s="265" t="s">
        <v>77</v>
      </c>
      <c r="B1366" s="2" t="s">
        <v>1298</v>
      </c>
      <c r="C1366" s="2" t="s">
        <v>91</v>
      </c>
      <c r="D1366" s="265" t="s">
        <v>1982</v>
      </c>
      <c r="E1366" s="819">
        <v>45687</v>
      </c>
      <c r="F1366" s="266" t="s">
        <v>567</v>
      </c>
      <c r="G1366" s="820">
        <v>31.52</v>
      </c>
      <c r="H1366" s="820"/>
      <c r="I1366" s="820"/>
      <c r="J1366" s="820"/>
      <c r="K1366" s="820"/>
      <c r="L1366" s="821"/>
      <c r="M1366" s="822"/>
      <c r="N1366" s="820"/>
      <c r="O1366" s="820"/>
      <c r="P1366" s="822"/>
      <c r="Q1366" s="823"/>
      <c r="R1366" s="824"/>
      <c r="S1366" s="824">
        <v>9.01</v>
      </c>
      <c r="T1366" s="825">
        <v>6.14</v>
      </c>
      <c r="U1366" s="820"/>
      <c r="V1366" s="821"/>
      <c r="W1366" s="820"/>
      <c r="X1366" s="824"/>
      <c r="Y1366" s="826"/>
      <c r="Z1366" s="827"/>
      <c r="AA1366" s="826">
        <v>0</v>
      </c>
      <c r="AB1366" s="826"/>
      <c r="AC1366" s="826">
        <v>0</v>
      </c>
      <c r="AD1366" s="819"/>
      <c r="AE1366" s="826"/>
      <c r="AF1366" s="826"/>
      <c r="AG1366" s="822"/>
      <c r="AH1366" s="826"/>
      <c r="AI1366" s="826"/>
      <c r="AJ1366" s="822"/>
      <c r="AK1366" s="824"/>
      <c r="AL1366" s="826"/>
      <c r="AM1366" s="822"/>
      <c r="AN1366" s="826"/>
      <c r="AO1366" s="822"/>
      <c r="AP1366" s="826"/>
      <c r="AQ1366" s="828">
        <f t="shared" si="199"/>
        <v>1</v>
      </c>
      <c r="AR1366" s="275" t="s">
        <v>1322</v>
      </c>
      <c r="AS1366" s="822"/>
      <c r="AT1366" s="273" t="s">
        <v>1389</v>
      </c>
      <c r="AU1366" s="830"/>
      <c r="AV1366" s="820"/>
      <c r="AW1366" s="821"/>
      <c r="AX1366" s="829"/>
      <c r="AY1366" s="829"/>
      <c r="AZ1366" s="822"/>
      <c r="BA1366" s="268"/>
      <c r="BB1366" s="821"/>
      <c r="BC1366" s="821"/>
      <c r="BD1366" s="821"/>
      <c r="BE1366" s="836">
        <v>0</v>
      </c>
      <c r="BF1366" s="822"/>
      <c r="BG1366" s="822"/>
      <c r="BH1366" s="822"/>
      <c r="BI1366" s="822"/>
      <c r="BJ1366" s="831">
        <v>45688</v>
      </c>
      <c r="BK1366" s="832">
        <v>45687</v>
      </c>
      <c r="BL1366" s="431" t="s">
        <v>1983</v>
      </c>
      <c r="BM1366" s="830"/>
      <c r="BN1366" s="833">
        <v>3</v>
      </c>
      <c r="BO1366" s="833">
        <v>7</v>
      </c>
      <c r="BP1366" s="834"/>
      <c r="BQ1366" s="835">
        <v>45687</v>
      </c>
      <c r="BR1366" s="284" t="s">
        <v>1984</v>
      </c>
      <c r="BS1366" s="280" t="s">
        <v>1798</v>
      </c>
      <c r="BT1366" s="1083"/>
      <c r="BU1366" s="829"/>
      <c r="BV1366" s="829">
        <v>1</v>
      </c>
      <c r="BW1366" s="829">
        <v>1</v>
      </c>
      <c r="BX1366" s="829">
        <v>6</v>
      </c>
      <c r="BY1366" s="832" t="s">
        <v>1276</v>
      </c>
      <c r="BZ1366" s="820">
        <v>6.3</v>
      </c>
      <c r="CA1366" s="832" t="s">
        <v>1332</v>
      </c>
      <c r="CB1366" s="832" t="s">
        <v>1245</v>
      </c>
      <c r="CC1366" s="832" t="s">
        <v>1248</v>
      </c>
      <c r="CD1366" s="1446" t="s">
        <v>1985</v>
      </c>
      <c r="CE1366" s="245"/>
      <c r="CF1366" s="245"/>
      <c r="CG1366" s="245"/>
    </row>
    <row r="1367" spans="1:85">
      <c r="A1367" s="265" t="s">
        <v>77</v>
      </c>
      <c r="B1367" s="2" t="s">
        <v>1298</v>
      </c>
      <c r="C1367" s="2" t="s">
        <v>91</v>
      </c>
      <c r="D1367" s="265" t="s">
        <v>2062</v>
      </c>
      <c r="E1367" s="265">
        <v>45691</v>
      </c>
      <c r="F1367" s="266" t="s">
        <v>567</v>
      </c>
      <c r="G1367" s="267">
        <v>31.94</v>
      </c>
      <c r="H1367" s="267"/>
      <c r="I1367" s="267"/>
      <c r="J1367" s="267"/>
      <c r="K1367" s="267"/>
      <c r="L1367" s="268"/>
      <c r="M1367" s="275"/>
      <c r="N1367" s="267"/>
      <c r="O1367" s="267"/>
      <c r="P1367" s="275"/>
      <c r="Q1367" s="269"/>
      <c r="R1367" s="270"/>
      <c r="S1367" s="270">
        <v>9.0109999999999992</v>
      </c>
      <c r="T1367" s="271">
        <v>5.98</v>
      </c>
      <c r="U1367" s="267"/>
      <c r="V1367" s="268"/>
      <c r="W1367" s="267"/>
      <c r="X1367" s="270"/>
      <c r="Y1367" s="274"/>
      <c r="Z1367" s="290"/>
      <c r="AA1367" s="274">
        <v>0</v>
      </c>
      <c r="AB1367" s="274"/>
      <c r="AC1367" s="274">
        <v>0</v>
      </c>
      <c r="AD1367" s="265"/>
      <c r="AE1367" s="274"/>
      <c r="AF1367" s="274"/>
      <c r="AG1367" s="275"/>
      <c r="AH1367" s="274"/>
      <c r="AI1367" s="274"/>
      <c r="AJ1367" s="275"/>
      <c r="AK1367" s="270"/>
      <c r="AL1367" s="274"/>
      <c r="AM1367" s="275"/>
      <c r="AN1367" s="274"/>
      <c r="AO1367" s="275"/>
      <c r="AP1367" s="274"/>
      <c r="AQ1367" s="277">
        <f t="shared" si="199"/>
        <v>2</v>
      </c>
      <c r="AR1367" s="275" t="s">
        <v>1322</v>
      </c>
      <c r="AS1367" s="275"/>
      <c r="AT1367" s="273" t="s">
        <v>1389</v>
      </c>
      <c r="AU1367" s="272"/>
      <c r="AV1367" s="267"/>
      <c r="AW1367" s="268"/>
      <c r="AX1367" s="273"/>
      <c r="AY1367" s="273"/>
      <c r="AZ1367" s="275"/>
      <c r="BA1367" s="268"/>
      <c r="BB1367" s="268"/>
      <c r="BC1367" s="268"/>
      <c r="BD1367" s="268"/>
      <c r="BE1367" s="294">
        <v>0</v>
      </c>
      <c r="BF1367" s="275"/>
      <c r="BG1367" s="275"/>
      <c r="BH1367" s="275"/>
      <c r="BI1367" s="275"/>
      <c r="BJ1367" s="278">
        <v>45692</v>
      </c>
      <c r="BK1367" s="279">
        <v>45691</v>
      </c>
      <c r="BL1367" s="431" t="s">
        <v>2063</v>
      </c>
      <c r="BM1367" s="272"/>
      <c r="BN1367" s="422">
        <v>3</v>
      </c>
      <c r="BO1367" s="422">
        <v>7</v>
      </c>
      <c r="BP1367" s="303"/>
      <c r="BQ1367" s="293">
        <v>45687</v>
      </c>
      <c r="BR1367" s="284">
        <v>0.87152777777777779</v>
      </c>
      <c r="BS1367" s="280" t="s">
        <v>1798</v>
      </c>
      <c r="BT1367" s="1083"/>
      <c r="BU1367" s="273"/>
      <c r="BV1367" s="273">
        <v>1</v>
      </c>
      <c r="BW1367" s="273">
        <v>1</v>
      </c>
      <c r="BX1367" s="273">
        <v>6</v>
      </c>
      <c r="BY1367" s="279" t="s">
        <v>1276</v>
      </c>
      <c r="BZ1367" s="267">
        <v>4.3</v>
      </c>
      <c r="CA1367" s="279" t="s">
        <v>1332</v>
      </c>
      <c r="CB1367" s="279" t="s">
        <v>1245</v>
      </c>
      <c r="CC1367" s="279" t="s">
        <v>1248</v>
      </c>
      <c r="CD1367" s="1446" t="s">
        <v>2064</v>
      </c>
      <c r="CE1367" s="245"/>
      <c r="CF1367" s="245"/>
      <c r="CG1367" s="245"/>
    </row>
    <row r="1368" spans="1:85">
      <c r="A1368" s="265" t="s">
        <v>77</v>
      </c>
      <c r="B1368" s="2" t="s">
        <v>1298</v>
      </c>
      <c r="C1368" s="2" t="s">
        <v>91</v>
      </c>
      <c r="D1368" s="265" t="s">
        <v>2065</v>
      </c>
      <c r="E1368" s="265">
        <v>45691</v>
      </c>
      <c r="F1368" s="266" t="s">
        <v>567</v>
      </c>
      <c r="G1368" s="267">
        <v>31.34</v>
      </c>
      <c r="H1368" s="267"/>
      <c r="I1368" s="267"/>
      <c r="J1368" s="267"/>
      <c r="K1368" s="267"/>
      <c r="L1368" s="268"/>
      <c r="M1368" s="275"/>
      <c r="N1368" s="267"/>
      <c r="O1368" s="267"/>
      <c r="P1368" s="275"/>
      <c r="Q1368" s="269"/>
      <c r="R1368" s="270"/>
      <c r="S1368" s="270">
        <v>8.8000000000000007</v>
      </c>
      <c r="T1368" s="271">
        <v>5.8</v>
      </c>
      <c r="U1368" s="267"/>
      <c r="V1368" s="268"/>
      <c r="W1368" s="267"/>
      <c r="X1368" s="270"/>
      <c r="Y1368" s="274"/>
      <c r="Z1368" s="290"/>
      <c r="AA1368" s="274">
        <v>0</v>
      </c>
      <c r="AB1368" s="274"/>
      <c r="AC1368" s="274">
        <v>0</v>
      </c>
      <c r="AD1368" s="265"/>
      <c r="AE1368" s="274"/>
      <c r="AF1368" s="274"/>
      <c r="AG1368" s="275"/>
      <c r="AH1368" s="274"/>
      <c r="AI1368" s="274"/>
      <c r="AJ1368" s="275"/>
      <c r="AK1368" s="270"/>
      <c r="AL1368" s="274"/>
      <c r="AM1368" s="275"/>
      <c r="AN1368" s="274"/>
      <c r="AO1368" s="275"/>
      <c r="AP1368" s="274"/>
      <c r="AQ1368" s="277">
        <f t="shared" si="199"/>
        <v>2</v>
      </c>
      <c r="AR1368" s="275" t="s">
        <v>1322</v>
      </c>
      <c r="AS1368" s="275"/>
      <c r="AT1368" s="273" t="s">
        <v>1389</v>
      </c>
      <c r="AU1368" s="272"/>
      <c r="AV1368" s="267"/>
      <c r="AW1368" s="268"/>
      <c r="AX1368" s="273"/>
      <c r="AY1368" s="273"/>
      <c r="AZ1368" s="275"/>
      <c r="BA1368" s="268"/>
      <c r="BB1368" s="268"/>
      <c r="BC1368" s="268"/>
      <c r="BD1368" s="268"/>
      <c r="BE1368" s="294">
        <v>0</v>
      </c>
      <c r="BF1368" s="275"/>
      <c r="BG1368" s="275"/>
      <c r="BH1368" s="275"/>
      <c r="BI1368" s="275"/>
      <c r="BJ1368" s="278">
        <v>45692</v>
      </c>
      <c r="BK1368" s="279">
        <v>45691</v>
      </c>
      <c r="BL1368" s="431" t="s">
        <v>2066</v>
      </c>
      <c r="BM1368" s="272"/>
      <c r="BN1368" s="422">
        <v>4</v>
      </c>
      <c r="BO1368" s="422">
        <v>7</v>
      </c>
      <c r="BP1368" s="303"/>
      <c r="BQ1368" s="293">
        <v>45688</v>
      </c>
      <c r="BR1368" s="284">
        <v>0.96527777777777779</v>
      </c>
      <c r="BS1368" s="280" t="s">
        <v>1798</v>
      </c>
      <c r="BT1368" s="1083"/>
      <c r="BU1368" s="273"/>
      <c r="BV1368" s="273">
        <v>1</v>
      </c>
      <c r="BW1368" s="273">
        <v>1</v>
      </c>
      <c r="BX1368" s="273">
        <v>6</v>
      </c>
      <c r="BY1368" s="279" t="s">
        <v>1276</v>
      </c>
      <c r="BZ1368" s="267">
        <v>5.0999999999999996</v>
      </c>
      <c r="CA1368" s="279" t="s">
        <v>1331</v>
      </c>
      <c r="CB1368" s="279" t="s">
        <v>1245</v>
      </c>
      <c r="CC1368" s="279" t="s">
        <v>1248</v>
      </c>
      <c r="CD1368" s="1446" t="s">
        <v>2067</v>
      </c>
      <c r="CE1368" s="245"/>
      <c r="CF1368" s="245"/>
      <c r="CG1368" s="245"/>
    </row>
    <row r="1369" spans="1:85">
      <c r="A1369" s="265" t="s">
        <v>77</v>
      </c>
      <c r="B1369" s="2" t="s">
        <v>1298</v>
      </c>
      <c r="C1369" s="2" t="s">
        <v>91</v>
      </c>
      <c r="D1369" s="265" t="s">
        <v>2068</v>
      </c>
      <c r="E1369" s="265">
        <v>45692</v>
      </c>
      <c r="F1369" s="266" t="s">
        <v>567</v>
      </c>
      <c r="G1369" s="267">
        <v>32.020000000000003</v>
      </c>
      <c r="H1369" s="267"/>
      <c r="I1369" s="267"/>
      <c r="J1369" s="267"/>
      <c r="K1369" s="267"/>
      <c r="L1369" s="268"/>
      <c r="M1369" s="275"/>
      <c r="N1369" s="267"/>
      <c r="O1369" s="267"/>
      <c r="P1369" s="275"/>
      <c r="Q1369" s="269"/>
      <c r="R1369" s="270"/>
      <c r="S1369" s="270">
        <v>9.0060000000000002</v>
      </c>
      <c r="T1369" s="271">
        <v>5.71</v>
      </c>
      <c r="U1369" s="267"/>
      <c r="V1369" s="268"/>
      <c r="W1369" s="267"/>
      <c r="X1369" s="270"/>
      <c r="Y1369" s="274"/>
      <c r="Z1369" s="290"/>
      <c r="AA1369" s="274">
        <v>0</v>
      </c>
      <c r="AB1369" s="274"/>
      <c r="AC1369" s="274">
        <v>0</v>
      </c>
      <c r="AD1369" s="265"/>
      <c r="AE1369" s="274"/>
      <c r="AF1369" s="274"/>
      <c r="AG1369" s="275"/>
      <c r="AH1369" s="274"/>
      <c r="AI1369" s="274"/>
      <c r="AJ1369" s="275"/>
      <c r="AK1369" s="270"/>
      <c r="AL1369" s="274"/>
      <c r="AM1369" s="275"/>
      <c r="AN1369" s="274"/>
      <c r="AO1369" s="275"/>
      <c r="AP1369" s="274"/>
      <c r="AQ1369" s="277">
        <f t="shared" si="199"/>
        <v>2</v>
      </c>
      <c r="AR1369" s="275" t="s">
        <v>1322</v>
      </c>
      <c r="AS1369" s="275"/>
      <c r="AT1369" s="273" t="s">
        <v>1389</v>
      </c>
      <c r="AU1369" s="272"/>
      <c r="AV1369" s="267"/>
      <c r="AW1369" s="268"/>
      <c r="AX1369" s="273"/>
      <c r="AY1369" s="273"/>
      <c r="AZ1369" s="275"/>
      <c r="BA1369" s="268"/>
      <c r="BB1369" s="268"/>
      <c r="BC1369" s="268"/>
      <c r="BD1369" s="268"/>
      <c r="BE1369" s="294">
        <v>0</v>
      </c>
      <c r="BF1369" s="275"/>
      <c r="BG1369" s="275"/>
      <c r="BH1369" s="275"/>
      <c r="BI1369" s="275"/>
      <c r="BJ1369" s="278">
        <v>45692</v>
      </c>
      <c r="BK1369" s="279">
        <v>45692</v>
      </c>
      <c r="BL1369" s="431" t="s">
        <v>2069</v>
      </c>
      <c r="BM1369" s="272"/>
      <c r="BN1369" s="422">
        <v>2</v>
      </c>
      <c r="BO1369" s="422">
        <v>7</v>
      </c>
      <c r="BP1369" s="303"/>
      <c r="BQ1369" s="293">
        <v>45692</v>
      </c>
      <c r="BR1369" s="284">
        <v>0.20902777777777778</v>
      </c>
      <c r="BS1369" s="280" t="str">
        <f>IF(_DBcomps[[#This Row],[Problem]]="","Yes","No")</f>
        <v>Yes</v>
      </c>
      <c r="BT1369" s="1083"/>
      <c r="BU1369" s="273"/>
      <c r="BV1369" s="273">
        <v>1</v>
      </c>
      <c r="BW1369" s="273"/>
      <c r="BX1369" s="273">
        <v>6</v>
      </c>
      <c r="BY1369" s="279" t="s">
        <v>1276</v>
      </c>
      <c r="BZ1369" s="267"/>
      <c r="CA1369" s="279"/>
      <c r="CB1369" s="279"/>
      <c r="CC1369" s="279"/>
      <c r="CD1369" s="1446"/>
      <c r="CE1369" s="245"/>
      <c r="CF1369" s="245"/>
      <c r="CG1369" s="245"/>
    </row>
    <row r="1370" spans="1:85">
      <c r="A1370" s="265" t="s">
        <v>77</v>
      </c>
      <c r="B1370" s="2" t="s">
        <v>1298</v>
      </c>
      <c r="C1370" s="2" t="s">
        <v>91</v>
      </c>
      <c r="D1370" s="265" t="s">
        <v>2094</v>
      </c>
      <c r="E1370" s="265">
        <v>45693</v>
      </c>
      <c r="F1370" s="266" t="s">
        <v>567</v>
      </c>
      <c r="G1370" s="267">
        <v>31.76</v>
      </c>
      <c r="H1370" s="267"/>
      <c r="I1370" s="267"/>
      <c r="J1370" s="267"/>
      <c r="K1370" s="267"/>
      <c r="L1370" s="268"/>
      <c r="M1370" s="275"/>
      <c r="N1370" s="267"/>
      <c r="O1370" s="267"/>
      <c r="P1370" s="275"/>
      <c r="Q1370" s="269"/>
      <c r="R1370" s="270"/>
      <c r="S1370" s="270">
        <v>8.9269999999999996</v>
      </c>
      <c r="T1370" s="271">
        <v>5.6</v>
      </c>
      <c r="U1370" s="267"/>
      <c r="V1370" s="268"/>
      <c r="W1370" s="267"/>
      <c r="X1370" s="270"/>
      <c r="Y1370" s="274"/>
      <c r="Z1370" s="290"/>
      <c r="AA1370" s="274">
        <v>0</v>
      </c>
      <c r="AB1370" s="274"/>
      <c r="AC1370" s="274">
        <v>0</v>
      </c>
      <c r="AD1370" s="265"/>
      <c r="AE1370" s="274"/>
      <c r="AF1370" s="274"/>
      <c r="AG1370" s="275"/>
      <c r="AH1370" s="274"/>
      <c r="AI1370" s="274"/>
      <c r="AJ1370" s="275"/>
      <c r="AK1370" s="270"/>
      <c r="AL1370" s="274"/>
      <c r="AM1370" s="275"/>
      <c r="AN1370" s="274"/>
      <c r="AO1370" s="275"/>
      <c r="AP1370" s="274"/>
      <c r="AQ1370" s="277">
        <f t="shared" ref="AQ1370:AQ1378" si="200">MONTH(E1370)</f>
        <v>2</v>
      </c>
      <c r="AR1370" s="275" t="s">
        <v>1322</v>
      </c>
      <c r="AS1370" s="275"/>
      <c r="AT1370" s="273" t="s">
        <v>1389</v>
      </c>
      <c r="AU1370" s="272"/>
      <c r="AV1370" s="267"/>
      <c r="AW1370" s="268"/>
      <c r="AX1370" s="273"/>
      <c r="AY1370" s="273"/>
      <c r="AZ1370" s="275"/>
      <c r="BA1370" s="268"/>
      <c r="BB1370" s="268"/>
      <c r="BC1370" s="268"/>
      <c r="BD1370" s="268"/>
      <c r="BE1370" s="294">
        <v>0</v>
      </c>
      <c r="BF1370" s="275"/>
      <c r="BG1370" s="275"/>
      <c r="BH1370" s="275"/>
      <c r="BI1370" s="275"/>
      <c r="BJ1370" s="278">
        <v>45694</v>
      </c>
      <c r="BK1370" s="279">
        <v>45693</v>
      </c>
      <c r="BL1370" s="431" t="s">
        <v>2095</v>
      </c>
      <c r="BM1370" s="272"/>
      <c r="BN1370" s="422">
        <v>3</v>
      </c>
      <c r="BO1370" s="422">
        <v>7</v>
      </c>
      <c r="BP1370" s="303"/>
      <c r="BQ1370" s="293">
        <v>45692</v>
      </c>
      <c r="BR1370" s="284">
        <v>0.83680555555555547</v>
      </c>
      <c r="BS1370" s="280" t="str">
        <f>IF(_DBcomps[[#This Row],[Problem]]="","Yes","No")</f>
        <v>Yes</v>
      </c>
      <c r="BT1370" s="1083"/>
      <c r="BU1370" s="273"/>
      <c r="BV1370" s="273">
        <v>2</v>
      </c>
      <c r="BW1370" s="273"/>
      <c r="BX1370" s="273">
        <v>6</v>
      </c>
      <c r="BY1370" s="279" t="s">
        <v>1276</v>
      </c>
      <c r="BZ1370" s="267"/>
      <c r="CA1370" s="279"/>
      <c r="CB1370" s="279"/>
      <c r="CC1370" s="279"/>
      <c r="CD1370" s="1446"/>
      <c r="CE1370" s="245"/>
      <c r="CF1370" s="245"/>
      <c r="CG1370" s="245"/>
    </row>
    <row r="1371" spans="1:85">
      <c r="A1371" s="265" t="s">
        <v>77</v>
      </c>
      <c r="B1371" s="2" t="s">
        <v>1298</v>
      </c>
      <c r="C1371" s="2" t="s">
        <v>91</v>
      </c>
      <c r="D1371" s="265" t="s">
        <v>4552</v>
      </c>
      <c r="E1371" s="265">
        <v>45827</v>
      </c>
      <c r="F1371" s="266" t="s">
        <v>567</v>
      </c>
      <c r="G1371" s="267">
        <v>32.270000000000003</v>
      </c>
      <c r="H1371" s="267"/>
      <c r="I1371" s="267"/>
      <c r="J1371" s="267"/>
      <c r="K1371" s="267"/>
      <c r="L1371" s="268"/>
      <c r="M1371" s="275"/>
      <c r="N1371" s="267"/>
      <c r="O1371" s="267"/>
      <c r="P1371" s="275"/>
      <c r="Q1371" s="269"/>
      <c r="R1371" s="270"/>
      <c r="S1371" s="270">
        <v>8.8539999999999992</v>
      </c>
      <c r="T1371" s="271">
        <v>5.75</v>
      </c>
      <c r="U1371" s="267"/>
      <c r="V1371" s="268"/>
      <c r="W1371" s="267"/>
      <c r="X1371" s="270"/>
      <c r="Y1371" s="274"/>
      <c r="Z1371" s="290"/>
      <c r="AA1371" s="274">
        <v>0</v>
      </c>
      <c r="AB1371" s="274"/>
      <c r="AC1371" s="274">
        <v>0</v>
      </c>
      <c r="AD1371" s="265"/>
      <c r="AE1371" s="274"/>
      <c r="AF1371" s="274"/>
      <c r="AG1371" s="275"/>
      <c r="AH1371" s="274"/>
      <c r="AI1371" s="274"/>
      <c r="AJ1371" s="275"/>
      <c r="AK1371" s="270"/>
      <c r="AL1371" s="274"/>
      <c r="AM1371" s="275"/>
      <c r="AN1371" s="274"/>
      <c r="AO1371" s="275"/>
      <c r="AP1371" s="274"/>
      <c r="AQ1371" s="277">
        <f t="shared" si="200"/>
        <v>6</v>
      </c>
      <c r="AR1371" s="275" t="s">
        <v>1322</v>
      </c>
      <c r="AS1371" s="275"/>
      <c r="AT1371" s="273" t="s">
        <v>1389</v>
      </c>
      <c r="AU1371" s="272"/>
      <c r="AV1371" s="267"/>
      <c r="AW1371" s="268"/>
      <c r="AX1371" s="273"/>
      <c r="AY1371" s="273"/>
      <c r="AZ1371" s="275"/>
      <c r="BA1371" s="268"/>
      <c r="BB1371" s="268"/>
      <c r="BC1371" s="268"/>
      <c r="BD1371" s="268"/>
      <c r="BE1371" s="294">
        <v>0</v>
      </c>
      <c r="BF1371" s="275"/>
      <c r="BG1371" s="275"/>
      <c r="BH1371" s="275"/>
      <c r="BI1371" s="275"/>
      <c r="BJ1371" s="278">
        <v>45827</v>
      </c>
      <c r="BK1371" s="279">
        <v>45827</v>
      </c>
      <c r="BL1371" s="431" t="s">
        <v>4553</v>
      </c>
      <c r="BM1371" s="272"/>
      <c r="BN1371" s="422">
        <v>2</v>
      </c>
      <c r="BO1371" s="422">
        <v>7</v>
      </c>
      <c r="BP1371" s="303"/>
      <c r="BQ1371" s="293">
        <v>45827</v>
      </c>
      <c r="BR1371" s="284" t="s">
        <v>4554</v>
      </c>
      <c r="BS1371" s="280" t="str">
        <f>IF(_DBcomps[[#This Row],[Problem]]="","Yes","No")</f>
        <v>Yes</v>
      </c>
      <c r="BT1371" s="1083"/>
      <c r="BU1371" s="273"/>
      <c r="BV1371" s="273">
        <v>1</v>
      </c>
      <c r="BW1371" s="273"/>
      <c r="BX1371" s="273">
        <v>22</v>
      </c>
      <c r="BY1371" s="279" t="s">
        <v>1276</v>
      </c>
      <c r="BZ1371" s="267"/>
      <c r="CA1371" s="279"/>
      <c r="CB1371" s="279"/>
      <c r="CC1371" s="279"/>
      <c r="CD1371" s="1446"/>
      <c r="CE1371" s="245"/>
      <c r="CF1371" s="245"/>
      <c r="CG1371" s="245"/>
    </row>
    <row r="1372" spans="1:85">
      <c r="A1372" s="265" t="s">
        <v>77</v>
      </c>
      <c r="B1372" s="2" t="s">
        <v>1298</v>
      </c>
      <c r="C1372" s="2" t="s">
        <v>91</v>
      </c>
      <c r="D1372" s="265" t="s">
        <v>4651</v>
      </c>
      <c r="E1372" s="1331">
        <v>45831</v>
      </c>
      <c r="F1372" s="266" t="s">
        <v>567</v>
      </c>
      <c r="G1372" s="1332">
        <v>32.200000000000003</v>
      </c>
      <c r="H1372" s="1332"/>
      <c r="I1372" s="1332"/>
      <c r="J1372" s="1332"/>
      <c r="K1372" s="1332"/>
      <c r="L1372" s="1333"/>
      <c r="M1372" s="1334"/>
      <c r="N1372" s="1332"/>
      <c r="O1372" s="1332"/>
      <c r="P1372" s="1334"/>
      <c r="Q1372" s="1335"/>
      <c r="R1372" s="1336"/>
      <c r="S1372" s="1336">
        <v>8.859</v>
      </c>
      <c r="T1372" s="1337">
        <v>5.31</v>
      </c>
      <c r="U1372" s="1332"/>
      <c r="V1372" s="1333"/>
      <c r="W1372" s="1332"/>
      <c r="X1372" s="1336"/>
      <c r="Y1372" s="1338"/>
      <c r="Z1372" s="1339"/>
      <c r="AA1372" s="1338">
        <v>0</v>
      </c>
      <c r="AB1372" s="1338"/>
      <c r="AC1372" s="1338">
        <v>0</v>
      </c>
      <c r="AD1372" s="1331"/>
      <c r="AE1372" s="1338"/>
      <c r="AF1372" s="1338"/>
      <c r="AG1372" s="1334"/>
      <c r="AH1372" s="1338"/>
      <c r="AI1372" s="1338"/>
      <c r="AJ1372" s="1334"/>
      <c r="AK1372" s="1336"/>
      <c r="AL1372" s="1338"/>
      <c r="AM1372" s="1334"/>
      <c r="AN1372" s="1338"/>
      <c r="AO1372" s="1334"/>
      <c r="AP1372" s="1338"/>
      <c r="AQ1372" s="1340">
        <f t="shared" si="200"/>
        <v>6</v>
      </c>
      <c r="AR1372" s="275" t="s">
        <v>1322</v>
      </c>
      <c r="AS1372" s="1334"/>
      <c r="AT1372" s="273" t="s">
        <v>1389</v>
      </c>
      <c r="AU1372" s="1342"/>
      <c r="AV1372" s="1332"/>
      <c r="AW1372" s="1333"/>
      <c r="AX1372" s="1341"/>
      <c r="AY1372" s="1341"/>
      <c r="AZ1372" s="1334"/>
      <c r="BA1372" s="268"/>
      <c r="BB1372" s="1333"/>
      <c r="BC1372" s="1333"/>
      <c r="BD1372" s="1333"/>
      <c r="BE1372" s="1385">
        <v>0</v>
      </c>
      <c r="BF1372" s="1334"/>
      <c r="BG1372" s="1334"/>
      <c r="BH1372" s="1334"/>
      <c r="BI1372" s="1334"/>
      <c r="BJ1372" s="1343">
        <v>45831</v>
      </c>
      <c r="BK1372" s="1344">
        <v>45831</v>
      </c>
      <c r="BL1372" s="431" t="s">
        <v>4652</v>
      </c>
      <c r="BM1372" s="1342"/>
      <c r="BN1372" s="1345">
        <v>2</v>
      </c>
      <c r="BO1372" s="1345">
        <v>7</v>
      </c>
      <c r="BP1372" s="1346"/>
      <c r="BQ1372" s="1347">
        <v>45831</v>
      </c>
      <c r="BR1372" s="1348">
        <v>0.43402777777777773</v>
      </c>
      <c r="BS1372" s="1349" t="str">
        <f>IF(_DBcomps[[#This Row],[Problem]]="","Yes","No")</f>
        <v>Yes</v>
      </c>
      <c r="BT1372" s="1083"/>
      <c r="BU1372" s="1341"/>
      <c r="BV1372" s="1341">
        <v>1</v>
      </c>
      <c r="BW1372" s="1341"/>
      <c r="BX1372" s="1341">
        <v>22</v>
      </c>
      <c r="BY1372" s="1344" t="s">
        <v>1276</v>
      </c>
      <c r="BZ1372" s="1332"/>
      <c r="CA1372" s="1344"/>
      <c r="CB1372" s="1344"/>
      <c r="CC1372" s="1344"/>
      <c r="CD1372" s="1447"/>
      <c r="CE1372" s="245"/>
      <c r="CF1372" s="245"/>
      <c r="CG1372" s="245"/>
    </row>
    <row r="1373" spans="1:85">
      <c r="A1373" s="265" t="s">
        <v>77</v>
      </c>
      <c r="B1373" s="2" t="s">
        <v>1298</v>
      </c>
      <c r="C1373" s="2" t="s">
        <v>91</v>
      </c>
      <c r="D1373" s="265" t="s">
        <v>4787</v>
      </c>
      <c r="E1373" s="265">
        <v>45834</v>
      </c>
      <c r="F1373" s="266" t="s">
        <v>567</v>
      </c>
      <c r="G1373" s="267">
        <v>32.15</v>
      </c>
      <c r="H1373" s="267"/>
      <c r="I1373" s="267"/>
      <c r="J1373" s="267"/>
      <c r="K1373" s="267"/>
      <c r="L1373" s="268"/>
      <c r="M1373" s="275"/>
      <c r="N1373" s="267"/>
      <c r="O1373" s="267"/>
      <c r="P1373" s="275"/>
      <c r="Q1373" s="269"/>
      <c r="R1373" s="270"/>
      <c r="S1373" s="270">
        <v>8.8759999999999994</v>
      </c>
      <c r="T1373" s="271">
        <v>5.52</v>
      </c>
      <c r="U1373" s="267"/>
      <c r="V1373" s="268"/>
      <c r="W1373" s="267"/>
      <c r="X1373" s="270"/>
      <c r="Y1373" s="274"/>
      <c r="Z1373" s="290"/>
      <c r="AA1373" s="274">
        <v>0</v>
      </c>
      <c r="AB1373" s="274"/>
      <c r="AC1373" s="274">
        <v>0</v>
      </c>
      <c r="AD1373" s="265"/>
      <c r="AE1373" s="274"/>
      <c r="AF1373" s="274"/>
      <c r="AG1373" s="275"/>
      <c r="AH1373" s="274"/>
      <c r="AI1373" s="274"/>
      <c r="AJ1373" s="275"/>
      <c r="AK1373" s="270"/>
      <c r="AL1373" s="274"/>
      <c r="AM1373" s="275"/>
      <c r="AN1373" s="274"/>
      <c r="AO1373" s="275"/>
      <c r="AP1373" s="274"/>
      <c r="AQ1373" s="277">
        <f t="shared" si="200"/>
        <v>6</v>
      </c>
      <c r="AR1373" s="275" t="s">
        <v>1322</v>
      </c>
      <c r="AS1373" s="275"/>
      <c r="AT1373" s="273" t="s">
        <v>1389</v>
      </c>
      <c r="AU1373" s="272"/>
      <c r="AV1373" s="267"/>
      <c r="AW1373" s="268"/>
      <c r="AX1373" s="273"/>
      <c r="AY1373" s="273"/>
      <c r="AZ1373" s="275"/>
      <c r="BA1373" s="268"/>
      <c r="BB1373" s="268"/>
      <c r="BC1373" s="268"/>
      <c r="BD1373" s="268"/>
      <c r="BE1373" s="294">
        <v>0</v>
      </c>
      <c r="BF1373" s="275"/>
      <c r="BG1373" s="275"/>
      <c r="BH1373" s="275"/>
      <c r="BI1373" s="275"/>
      <c r="BJ1373" s="278">
        <v>45834</v>
      </c>
      <c r="BK1373" s="279">
        <v>45834</v>
      </c>
      <c r="BL1373" s="431" t="s">
        <v>4788</v>
      </c>
      <c r="BM1373" s="272"/>
      <c r="BN1373" s="422">
        <v>4</v>
      </c>
      <c r="BO1373" s="422">
        <v>7</v>
      </c>
      <c r="BP1373" s="303"/>
      <c r="BQ1373" s="293">
        <v>45833</v>
      </c>
      <c r="BR1373" s="284">
        <v>0.73263888888888884</v>
      </c>
      <c r="BS1373" s="280" t="s">
        <v>1798</v>
      </c>
      <c r="BT1373" s="1083"/>
      <c r="BU1373" s="273"/>
      <c r="BV1373" s="273">
        <v>1</v>
      </c>
      <c r="BW1373" s="273"/>
      <c r="BX1373" s="273">
        <v>22</v>
      </c>
      <c r="BY1373" s="279" t="s">
        <v>1276</v>
      </c>
      <c r="BZ1373" s="267">
        <v>5.15</v>
      </c>
      <c r="CA1373" s="279" t="s">
        <v>1331</v>
      </c>
      <c r="CB1373" s="279" t="s">
        <v>1245</v>
      </c>
      <c r="CC1373" s="279" t="s">
        <v>1248</v>
      </c>
      <c r="CD1373" s="1446" t="s">
        <v>4789</v>
      </c>
      <c r="CE1373" s="245"/>
      <c r="CF1373" s="245"/>
      <c r="CG1373" s="245"/>
    </row>
    <row r="1374" spans="1:85">
      <c r="A1374" s="265" t="s">
        <v>77</v>
      </c>
      <c r="B1374" s="2" t="s">
        <v>1298</v>
      </c>
      <c r="C1374" s="2" t="s">
        <v>91</v>
      </c>
      <c r="D1374" s="265" t="s">
        <v>4790</v>
      </c>
      <c r="E1374" s="265">
        <v>45835</v>
      </c>
      <c r="F1374" s="266" t="s">
        <v>567</v>
      </c>
      <c r="G1374" s="267">
        <v>32.14</v>
      </c>
      <c r="H1374" s="267"/>
      <c r="I1374" s="267"/>
      <c r="J1374" s="267"/>
      <c r="K1374" s="267"/>
      <c r="L1374" s="268"/>
      <c r="M1374" s="275"/>
      <c r="N1374" s="267"/>
      <c r="O1374" s="267"/>
      <c r="P1374" s="275"/>
      <c r="Q1374" s="269"/>
      <c r="R1374" s="270"/>
      <c r="S1374" s="270">
        <v>8.9</v>
      </c>
      <c r="T1374" s="271">
        <v>6.19</v>
      </c>
      <c r="U1374" s="267"/>
      <c r="V1374" s="268"/>
      <c r="W1374" s="267"/>
      <c r="X1374" s="270"/>
      <c r="Y1374" s="274"/>
      <c r="Z1374" s="290"/>
      <c r="AA1374" s="274">
        <v>0</v>
      </c>
      <c r="AB1374" s="274"/>
      <c r="AC1374" s="274">
        <v>0</v>
      </c>
      <c r="AD1374" s="265"/>
      <c r="AE1374" s="274"/>
      <c r="AF1374" s="274"/>
      <c r="AG1374" s="275"/>
      <c r="AH1374" s="274"/>
      <c r="AI1374" s="274"/>
      <c r="AJ1374" s="275"/>
      <c r="AK1374" s="270"/>
      <c r="AL1374" s="274"/>
      <c r="AM1374" s="275"/>
      <c r="AN1374" s="274"/>
      <c r="AO1374" s="275"/>
      <c r="AP1374" s="274"/>
      <c r="AQ1374" s="277">
        <f t="shared" si="200"/>
        <v>6</v>
      </c>
      <c r="AR1374" s="275" t="s">
        <v>1322</v>
      </c>
      <c r="AS1374" s="275"/>
      <c r="AT1374" s="273" t="s">
        <v>1389</v>
      </c>
      <c r="AU1374" s="272"/>
      <c r="AV1374" s="267"/>
      <c r="AW1374" s="268"/>
      <c r="AX1374" s="273"/>
      <c r="AY1374" s="273"/>
      <c r="AZ1374" s="275"/>
      <c r="BA1374" s="268"/>
      <c r="BB1374" s="268"/>
      <c r="BC1374" s="268"/>
      <c r="BD1374" s="268"/>
      <c r="BE1374" s="294">
        <v>0</v>
      </c>
      <c r="BF1374" s="275"/>
      <c r="BG1374" s="275"/>
      <c r="BH1374" s="275"/>
      <c r="BI1374" s="275"/>
      <c r="BJ1374" s="278">
        <v>45835</v>
      </c>
      <c r="BK1374" s="279">
        <v>45835</v>
      </c>
      <c r="BL1374" s="431" t="s">
        <v>4791</v>
      </c>
      <c r="BM1374" s="272"/>
      <c r="BN1374" s="422">
        <v>3</v>
      </c>
      <c r="BO1374" s="422">
        <v>7</v>
      </c>
      <c r="BP1374" s="303"/>
      <c r="BQ1374" s="293">
        <v>45835</v>
      </c>
      <c r="BR1374" s="284">
        <v>0.17986111111111111</v>
      </c>
      <c r="BS1374" s="280" t="s">
        <v>1798</v>
      </c>
      <c r="BT1374" s="1083"/>
      <c r="BU1374" s="273"/>
      <c r="BV1374" s="273">
        <v>1</v>
      </c>
      <c r="BW1374" s="273"/>
      <c r="BX1374" s="273">
        <v>22</v>
      </c>
      <c r="BY1374" s="279" t="s">
        <v>1276</v>
      </c>
      <c r="BZ1374" s="267">
        <v>4.3</v>
      </c>
      <c r="CA1374" s="279" t="s">
        <v>1331</v>
      </c>
      <c r="CB1374" s="279" t="s">
        <v>1245</v>
      </c>
      <c r="CC1374" s="279" t="s">
        <v>1248</v>
      </c>
      <c r="CD1374" s="1446" t="s">
        <v>4792</v>
      </c>
      <c r="CE1374" s="245"/>
      <c r="CF1374" s="245"/>
      <c r="CG1374" s="245"/>
    </row>
    <row r="1375" spans="1:85">
      <c r="A1375" s="265" t="s">
        <v>77</v>
      </c>
      <c r="B1375" s="2" t="s">
        <v>1298</v>
      </c>
      <c r="C1375" s="2" t="s">
        <v>91</v>
      </c>
      <c r="D1375" s="265" t="s">
        <v>5643</v>
      </c>
      <c r="E1375" s="265">
        <v>45890</v>
      </c>
      <c r="F1375" s="266" t="str">
        <f>IF(_DBcomps[[#This Row],[Lab RTS]]="","No","Yes")</f>
        <v>Yes</v>
      </c>
      <c r="G1375" s="267">
        <v>31.92</v>
      </c>
      <c r="H1375" s="267"/>
      <c r="I1375" s="267"/>
      <c r="J1375" s="267"/>
      <c r="K1375" s="267"/>
      <c r="L1375" s="268"/>
      <c r="M1375" s="275"/>
      <c r="N1375" s="267"/>
      <c r="O1375" s="267"/>
      <c r="P1375" s="275"/>
      <c r="Q1375" s="269"/>
      <c r="R1375" s="270"/>
      <c r="S1375" s="270">
        <v>8.9116999999999997</v>
      </c>
      <c r="T1375" s="271">
        <v>5.74</v>
      </c>
      <c r="U1375" s="267"/>
      <c r="V1375" s="268"/>
      <c r="W1375" s="267"/>
      <c r="X1375" s="270"/>
      <c r="Y1375" s="274"/>
      <c r="Z1375" s="290"/>
      <c r="AA1375" s="274">
        <v>0</v>
      </c>
      <c r="AB1375" s="274"/>
      <c r="AC1375" s="274">
        <v>0</v>
      </c>
      <c r="AD1375" s="265"/>
      <c r="AE1375" s="274"/>
      <c r="AF1375" s="274"/>
      <c r="AG1375" s="275"/>
      <c r="AH1375" s="274"/>
      <c r="AI1375" s="274"/>
      <c r="AJ1375" s="275"/>
      <c r="AK1375" s="270"/>
      <c r="AL1375" s="274"/>
      <c r="AM1375" s="275"/>
      <c r="AN1375" s="274"/>
      <c r="AO1375" s="275"/>
      <c r="AP1375" s="274"/>
      <c r="AQ1375" s="277">
        <f>MONTH(E1375)</f>
        <v>8</v>
      </c>
      <c r="AR1375" s="275" t="s">
        <v>1322</v>
      </c>
      <c r="AS1375" s="275"/>
      <c r="AT1375" s="273" t="s">
        <v>1389</v>
      </c>
      <c r="AU1375" s="272"/>
      <c r="AV1375" s="267"/>
      <c r="AW1375" s="268"/>
      <c r="AX1375" s="273"/>
      <c r="AY1375" s="273"/>
      <c r="AZ1375" s="275"/>
      <c r="BA1375" s="268"/>
      <c r="BB1375" s="268"/>
      <c r="BC1375" s="268"/>
      <c r="BD1375" s="268"/>
      <c r="BE1375" s="294">
        <v>0</v>
      </c>
      <c r="BF1375" s="275"/>
      <c r="BG1375" s="275"/>
      <c r="BH1375" s="275"/>
      <c r="BI1375" s="275"/>
      <c r="BJ1375" s="278">
        <v>45890</v>
      </c>
      <c r="BK1375" s="279">
        <v>45890</v>
      </c>
      <c r="BL1375" s="431" t="s">
        <v>5644</v>
      </c>
      <c r="BM1375" s="272"/>
      <c r="BN1375" s="422">
        <v>2</v>
      </c>
      <c r="BO1375" s="422">
        <v>7</v>
      </c>
      <c r="BP1375" s="303"/>
      <c r="BQ1375" s="293">
        <v>45891</v>
      </c>
      <c r="BR1375" s="284" t="s">
        <v>5645</v>
      </c>
      <c r="BS1375" s="280" t="str">
        <f>IF(_DBcomps[[#This Row],[Problem]]="","Yes","No")</f>
        <v>Yes</v>
      </c>
      <c r="BT1375" s="1083"/>
      <c r="BU1375" s="273"/>
      <c r="BV1375" s="273">
        <v>1</v>
      </c>
      <c r="BW1375" s="273"/>
      <c r="BX1375" s="273">
        <v>22</v>
      </c>
      <c r="BY1375" s="279" t="s">
        <v>1276</v>
      </c>
      <c r="BZ1375" s="267"/>
      <c r="CA1375" s="279"/>
      <c r="CB1375" s="279"/>
      <c r="CC1375" s="279"/>
      <c r="CD1375" s="1446"/>
      <c r="CE1375" s="245"/>
      <c r="CF1375" s="245"/>
      <c r="CG1375" s="245"/>
    </row>
    <row r="1376" spans="1:85">
      <c r="A1376" s="265" t="s">
        <v>77</v>
      </c>
      <c r="B1376" s="2" t="s">
        <v>1298</v>
      </c>
      <c r="C1376" s="2" t="s">
        <v>91</v>
      </c>
      <c r="D1376" s="265" t="s">
        <v>5709</v>
      </c>
      <c r="E1376" s="265">
        <v>45895</v>
      </c>
      <c r="F1376" s="266" t="str">
        <f>IF(_DBcomps[[#This Row],[Lab RTS]]="","No","Yes")</f>
        <v>Yes</v>
      </c>
      <c r="G1376" s="267">
        <v>31.39</v>
      </c>
      <c r="H1376" s="267"/>
      <c r="I1376" s="267"/>
      <c r="J1376" s="267"/>
      <c r="K1376" s="267"/>
      <c r="L1376" s="268"/>
      <c r="M1376" s="275"/>
      <c r="N1376" s="267"/>
      <c r="O1376" s="267"/>
      <c r="P1376" s="275"/>
      <c r="Q1376" s="269"/>
      <c r="R1376" s="270"/>
      <c r="S1376" s="270">
        <v>8.8989999999999991</v>
      </c>
      <c r="T1376" s="271">
        <v>5.76</v>
      </c>
      <c r="U1376" s="267"/>
      <c r="V1376" s="268"/>
      <c r="W1376" s="267"/>
      <c r="X1376" s="270"/>
      <c r="Y1376" s="274"/>
      <c r="Z1376" s="290"/>
      <c r="AA1376" s="274">
        <v>0</v>
      </c>
      <c r="AB1376" s="274"/>
      <c r="AC1376" s="274">
        <v>0</v>
      </c>
      <c r="AD1376" s="265"/>
      <c r="AE1376" s="274"/>
      <c r="AF1376" s="274"/>
      <c r="AG1376" s="275"/>
      <c r="AH1376" s="274"/>
      <c r="AI1376" s="274"/>
      <c r="AJ1376" s="275"/>
      <c r="AK1376" s="270"/>
      <c r="AL1376" s="274"/>
      <c r="AM1376" s="275"/>
      <c r="AN1376" s="274"/>
      <c r="AO1376" s="275"/>
      <c r="AP1376" s="274"/>
      <c r="AQ1376" s="277">
        <f>MONTH(E1376)</f>
        <v>8</v>
      </c>
      <c r="AR1376" s="275" t="s">
        <v>1322</v>
      </c>
      <c r="AS1376" s="275"/>
      <c r="AT1376" s="273" t="s">
        <v>1389</v>
      </c>
      <c r="AU1376" s="272"/>
      <c r="AV1376" s="267"/>
      <c r="AW1376" s="268"/>
      <c r="AX1376" s="273"/>
      <c r="AY1376" s="273"/>
      <c r="AZ1376" s="275"/>
      <c r="BA1376" s="268"/>
      <c r="BB1376" s="268"/>
      <c r="BC1376" s="268"/>
      <c r="BD1376" s="268"/>
      <c r="BE1376" s="294">
        <v>0</v>
      </c>
      <c r="BF1376" s="275"/>
      <c r="BG1376" s="275"/>
      <c r="BH1376" s="275"/>
      <c r="BI1376" s="275"/>
      <c r="BJ1376" s="278">
        <v>45895</v>
      </c>
      <c r="BK1376" s="279">
        <v>45895</v>
      </c>
      <c r="BL1376" s="431" t="s">
        <v>5710</v>
      </c>
      <c r="BM1376" s="272"/>
      <c r="BN1376" s="422">
        <v>2</v>
      </c>
      <c r="BO1376" s="422">
        <v>7</v>
      </c>
      <c r="BP1376" s="303"/>
      <c r="BQ1376" s="293">
        <v>45894</v>
      </c>
      <c r="BR1376" s="284" t="s">
        <v>3127</v>
      </c>
      <c r="BS1376" s="280" t="str">
        <f>IF(_DBcomps[[#This Row],[Problem]]="","Yes","No")</f>
        <v>Yes</v>
      </c>
      <c r="BT1376" s="1083"/>
      <c r="BU1376" s="273"/>
      <c r="BV1376" s="273">
        <v>1</v>
      </c>
      <c r="BW1376" s="273"/>
      <c r="BX1376" s="273">
        <v>22</v>
      </c>
      <c r="BY1376" s="279" t="s">
        <v>1276</v>
      </c>
      <c r="BZ1376" s="267"/>
      <c r="CA1376" s="279"/>
      <c r="CB1376" s="279"/>
      <c r="CC1376" s="279"/>
      <c r="CD1376" s="1446"/>
      <c r="CE1376" s="245"/>
      <c r="CF1376" s="245"/>
      <c r="CG1376" s="245"/>
    </row>
    <row r="1377" spans="1:85">
      <c r="A1377" s="265" t="s">
        <v>77</v>
      </c>
      <c r="B1377" s="2" t="s">
        <v>1298</v>
      </c>
      <c r="C1377" s="2" t="s">
        <v>91</v>
      </c>
      <c r="D1377" s="265" t="s">
        <v>5713</v>
      </c>
      <c r="E1377" s="265">
        <v>45896</v>
      </c>
      <c r="F1377" s="266" t="str">
        <f>IF(_DBcomps[[#This Row],[Lab RTS]]="","No","Yes")</f>
        <v>Yes</v>
      </c>
      <c r="G1377" s="267">
        <v>32.06</v>
      </c>
      <c r="H1377" s="267"/>
      <c r="I1377" s="267"/>
      <c r="J1377" s="267"/>
      <c r="K1377" s="267"/>
      <c r="L1377" s="268"/>
      <c r="M1377" s="275"/>
      <c r="N1377" s="267"/>
      <c r="O1377" s="267"/>
      <c r="P1377" s="275"/>
      <c r="Q1377" s="269"/>
      <c r="R1377" s="270"/>
      <c r="S1377" s="270">
        <v>8.9239999999999995</v>
      </c>
      <c r="T1377" s="271">
        <v>5.61</v>
      </c>
      <c r="U1377" s="267"/>
      <c r="V1377" s="268"/>
      <c r="W1377" s="267"/>
      <c r="X1377" s="270"/>
      <c r="Y1377" s="274"/>
      <c r="Z1377" s="290"/>
      <c r="AA1377" s="274">
        <v>0</v>
      </c>
      <c r="AB1377" s="274"/>
      <c r="AC1377" s="274">
        <v>0</v>
      </c>
      <c r="AD1377" s="265"/>
      <c r="AE1377" s="274"/>
      <c r="AF1377" s="274"/>
      <c r="AG1377" s="275"/>
      <c r="AH1377" s="274"/>
      <c r="AI1377" s="274"/>
      <c r="AJ1377" s="275"/>
      <c r="AK1377" s="270"/>
      <c r="AL1377" s="274"/>
      <c r="AM1377" s="275"/>
      <c r="AN1377" s="274"/>
      <c r="AO1377" s="275"/>
      <c r="AP1377" s="274"/>
      <c r="AQ1377" s="277">
        <f>MONTH(E1377)</f>
        <v>8</v>
      </c>
      <c r="AR1377" s="275" t="s">
        <v>1322</v>
      </c>
      <c r="AS1377" s="275"/>
      <c r="AT1377" s="273" t="s">
        <v>1389</v>
      </c>
      <c r="AU1377" s="272"/>
      <c r="AV1377" s="267"/>
      <c r="AW1377" s="268"/>
      <c r="AX1377" s="273"/>
      <c r="AY1377" s="273"/>
      <c r="AZ1377" s="275"/>
      <c r="BA1377" s="268"/>
      <c r="BB1377" s="268"/>
      <c r="BC1377" s="268"/>
      <c r="BD1377" s="268"/>
      <c r="BE1377" s="294">
        <v>0</v>
      </c>
      <c r="BF1377" s="275"/>
      <c r="BG1377" s="275"/>
      <c r="BH1377" s="275"/>
      <c r="BI1377" s="275"/>
      <c r="BJ1377" s="278">
        <v>45896</v>
      </c>
      <c r="BK1377" s="279">
        <v>45897</v>
      </c>
      <c r="BL1377" s="431" t="s">
        <v>5712</v>
      </c>
      <c r="BM1377" s="272"/>
      <c r="BN1377" s="422">
        <v>2</v>
      </c>
      <c r="BO1377" s="422">
        <v>7</v>
      </c>
      <c r="BP1377" s="303"/>
      <c r="BQ1377" s="293">
        <v>45896</v>
      </c>
      <c r="BR1377" s="284" t="s">
        <v>5711</v>
      </c>
      <c r="BS1377" s="280" t="str">
        <f>IF(_DBcomps[[#This Row],[Problem]]="","Yes","No")</f>
        <v>Yes</v>
      </c>
      <c r="BT1377" s="1083"/>
      <c r="BU1377" s="273"/>
      <c r="BV1377" s="273">
        <v>1</v>
      </c>
      <c r="BW1377" s="273"/>
      <c r="BX1377" s="273">
        <v>22</v>
      </c>
      <c r="BY1377" s="279" t="s">
        <v>1276</v>
      </c>
      <c r="BZ1377" s="267"/>
      <c r="CA1377" s="279"/>
      <c r="CB1377" s="279"/>
      <c r="CC1377" s="279"/>
      <c r="CD1377" s="1446"/>
      <c r="CE1377" s="245"/>
      <c r="CF1377" s="245"/>
      <c r="CG1377" s="245"/>
    </row>
    <row r="1378" spans="1:85" ht="35" customHeight="1">
      <c r="A1378" s="1356" t="s">
        <v>58</v>
      </c>
      <c r="B1378" s="1357" t="s">
        <v>4703</v>
      </c>
      <c r="C1378" s="1357" t="s">
        <v>61</v>
      </c>
      <c r="D1378" s="1356" t="s">
        <v>4704</v>
      </c>
      <c r="E1378" s="1364">
        <v>45834</v>
      </c>
      <c r="F1378" s="782" t="str">
        <f>IF(_DBcomps[[#This Row],[Lab RTS]]="","No","Yes")</f>
        <v>Yes</v>
      </c>
      <c r="G1378" s="1365">
        <v>19.399999999999999</v>
      </c>
      <c r="H1378" s="1365">
        <v>6.91</v>
      </c>
      <c r="I1378" s="1365">
        <v>6.38</v>
      </c>
      <c r="J1378" s="1365"/>
      <c r="K1378" s="1365"/>
      <c r="L1378" s="1366"/>
      <c r="M1378" s="1367"/>
      <c r="N1378" s="1368">
        <v>2.23</v>
      </c>
      <c r="O1378" s="1368">
        <v>6.32</v>
      </c>
      <c r="P1378" s="1367"/>
      <c r="Q1378" s="1369">
        <v>800</v>
      </c>
      <c r="R1378" s="1370"/>
      <c r="S1378" s="1370">
        <v>9.4130000000000003</v>
      </c>
      <c r="T1378" s="1371">
        <v>6.09</v>
      </c>
      <c r="U1378" s="789">
        <v>99.9</v>
      </c>
      <c r="V1378" s="1366"/>
      <c r="W1378" s="1365"/>
      <c r="X1378" s="1370"/>
      <c r="Y1378" s="1372"/>
      <c r="Z1378" s="1373"/>
      <c r="AA1378" s="1372">
        <v>5.9999999999999995E-4</v>
      </c>
      <c r="AB1378" s="1372"/>
      <c r="AC1378" s="1372">
        <v>2.2000000000000001E-3</v>
      </c>
      <c r="AD1378" s="1364"/>
      <c r="AE1378" s="1372"/>
      <c r="AF1378" s="1372"/>
      <c r="AG1378" s="1367"/>
      <c r="AH1378" s="1372"/>
      <c r="AI1378" s="1372"/>
      <c r="AJ1378" s="1367"/>
      <c r="AK1378" s="1370"/>
      <c r="AL1378" s="1372"/>
      <c r="AM1378" s="1367"/>
      <c r="AN1378" s="1372"/>
      <c r="AO1378" s="1367"/>
      <c r="AP1378" s="1372"/>
      <c r="AQ1378" s="1374">
        <f t="shared" si="200"/>
        <v>6</v>
      </c>
      <c r="AR1378" s="785"/>
      <c r="AS1378" s="1367"/>
      <c r="AT1378" s="794"/>
      <c r="AU1378" s="1375"/>
      <c r="AV1378" s="1365"/>
      <c r="AW1378" s="1366"/>
      <c r="AX1378" s="1359"/>
      <c r="AY1378" s="1359"/>
      <c r="AZ1378" s="1367"/>
      <c r="BA1378" s="784"/>
      <c r="BB1378" s="1366"/>
      <c r="BC1378" s="1366"/>
      <c r="BD1378" s="1366"/>
      <c r="BE1378" s="1376"/>
      <c r="BF1378" s="1367"/>
      <c r="BG1378" s="1367"/>
      <c r="BH1378" s="1367"/>
      <c r="BI1378" s="1367"/>
      <c r="BJ1378" s="1377">
        <v>45834</v>
      </c>
      <c r="BK1378" s="803">
        <v>45834</v>
      </c>
      <c r="BL1378" s="796" t="s">
        <v>4705</v>
      </c>
      <c r="BM1378" s="795" t="s">
        <v>4706</v>
      </c>
      <c r="BN1378" s="1360">
        <v>48</v>
      </c>
      <c r="BO1378" s="1360">
        <v>9</v>
      </c>
      <c r="BP1378" s="1361"/>
      <c r="BQ1378" s="1362">
        <v>45834</v>
      </c>
      <c r="BR1378" s="800">
        <v>0.63888888888888895</v>
      </c>
      <c r="BS1378" s="1363" t="str">
        <f>IF(_DBcomps[[#This Row],[Problem]]="","Yes","No")</f>
        <v>No</v>
      </c>
      <c r="BT1378" s="1083"/>
      <c r="BU1378" s="1341"/>
      <c r="BV1378" s="1359">
        <v>3</v>
      </c>
      <c r="BW1378" s="1359">
        <v>3</v>
      </c>
      <c r="BX1378" s="1359">
        <v>15</v>
      </c>
      <c r="BY1378" s="1358" t="s">
        <v>1259</v>
      </c>
      <c r="BZ1378" s="1378" t="s">
        <v>4873</v>
      </c>
      <c r="CA1378" s="1358" t="s">
        <v>4872</v>
      </c>
      <c r="CB1378" s="1358" t="s">
        <v>1245</v>
      </c>
      <c r="CC1378" s="1358" t="s">
        <v>1378</v>
      </c>
      <c r="CD1378" s="1448" t="s">
        <v>4874</v>
      </c>
      <c r="CE1378" s="245"/>
      <c r="CF1378" s="245"/>
      <c r="CG1378" s="245"/>
    </row>
    <row r="1379" spans="1:85">
      <c r="A1379" s="341" t="s">
        <v>77</v>
      </c>
      <c r="B1379" s="288" t="s">
        <v>1280</v>
      </c>
      <c r="C1379" s="2" t="s">
        <v>503</v>
      </c>
      <c r="D1379" s="265" t="s">
        <v>1367</v>
      </c>
      <c r="E1379" s="265">
        <v>44204</v>
      </c>
      <c r="F1379" s="266" t="str">
        <f>IF(_DBcomps[[#This Row],[Lab RTS]]="","No","Yes")</f>
        <v>Yes</v>
      </c>
      <c r="G1379" s="267">
        <v>22.76</v>
      </c>
      <c r="H1379" s="267"/>
      <c r="I1379" s="267"/>
      <c r="J1379" s="267"/>
      <c r="K1379" s="267"/>
      <c r="L1379" s="268"/>
      <c r="M1379" s="275"/>
      <c r="N1379" s="267"/>
      <c r="O1379" s="267"/>
      <c r="P1379" s="268"/>
      <c r="Q1379" s="269"/>
      <c r="R1379" s="270"/>
      <c r="S1379" s="307">
        <v>1.0649999999999999</v>
      </c>
      <c r="T1379" s="271">
        <v>6.37</v>
      </c>
      <c r="U1379" s="267"/>
      <c r="V1379" s="268"/>
      <c r="W1379" s="267"/>
      <c r="X1379" s="270"/>
      <c r="Y1379" s="274"/>
      <c r="Z1379" s="290"/>
      <c r="AA1379" s="274">
        <v>0</v>
      </c>
      <c r="AB1379" s="275"/>
      <c r="AC1379" s="274">
        <v>0</v>
      </c>
      <c r="AD1379" s="265"/>
      <c r="AE1379" s="274"/>
      <c r="AF1379" s="274"/>
      <c r="AG1379" s="275"/>
      <c r="AH1379" s="274"/>
      <c r="AI1379" s="274"/>
      <c r="AJ1379" s="275"/>
      <c r="AK1379" s="270"/>
      <c r="AL1379" s="274"/>
      <c r="AM1379" s="275"/>
      <c r="AN1379" s="274"/>
      <c r="AO1379" s="275"/>
      <c r="AP1379" s="274"/>
      <c r="AQ1379" s="277">
        <f t="shared" si="194"/>
        <v>1</v>
      </c>
      <c r="AR1379" s="274" t="s">
        <v>1368</v>
      </c>
      <c r="AS1379" s="267"/>
      <c r="AT1379" s="273"/>
      <c r="AU1379" s="272"/>
      <c r="AV1379" s="267"/>
      <c r="AW1379" s="268"/>
      <c r="AX1379" s="273"/>
      <c r="AY1379" s="273"/>
      <c r="AZ1379" s="275"/>
      <c r="BA1379" s="268"/>
      <c r="BB1379" s="275"/>
      <c r="BC1379" s="275"/>
      <c r="BD1379" s="275"/>
      <c r="BE1379" s="267"/>
      <c r="BF1379" s="275"/>
      <c r="BG1379" s="275"/>
      <c r="BH1379" s="275"/>
      <c r="BI1379" s="275"/>
      <c r="BJ1379" s="291">
        <v>44207</v>
      </c>
      <c r="BK1379" s="279">
        <v>44207</v>
      </c>
      <c r="BL1379" s="431" t="s">
        <v>1369</v>
      </c>
      <c r="BM1379" s="272"/>
      <c r="BN1379" s="422">
        <v>4</v>
      </c>
      <c r="BO1379" s="422">
        <v>6</v>
      </c>
      <c r="BP1379" s="303"/>
      <c r="BQ1379" s="293">
        <v>44203</v>
      </c>
      <c r="BR1379" s="284" t="s">
        <v>1370</v>
      </c>
      <c r="BS1379" s="280" t="str">
        <f>IF(_DBcomps[[#This Row],[Problem]]="","Yes","No")</f>
        <v>No</v>
      </c>
      <c r="BT1379" s="1083"/>
      <c r="BU1379" s="273"/>
      <c r="BV1379" s="273">
        <v>1</v>
      </c>
      <c r="BW1379" s="273">
        <v>1</v>
      </c>
      <c r="BX1379" s="273">
        <v>2</v>
      </c>
      <c r="BY1379" s="279" t="s">
        <v>1276</v>
      </c>
      <c r="BZ1379" s="267"/>
      <c r="CA1379" s="279" t="s">
        <v>1331</v>
      </c>
      <c r="CB1379" s="279" t="s">
        <v>1245</v>
      </c>
      <c r="CC1379" s="279" t="s">
        <v>1248</v>
      </c>
      <c r="CD1379" s="1283"/>
      <c r="CE1379" s="245"/>
      <c r="CF1379" s="245"/>
      <c r="CG1379" s="245"/>
    </row>
    <row r="1380" spans="1:85">
      <c r="A1380" s="265" t="s">
        <v>77</v>
      </c>
      <c r="B1380" s="2" t="s">
        <v>1453</v>
      </c>
      <c r="C1380" s="2" t="s">
        <v>503</v>
      </c>
      <c r="D1380" s="265" t="s">
        <v>1464</v>
      </c>
      <c r="E1380" s="493">
        <v>44565</v>
      </c>
      <c r="F1380" s="494" t="str">
        <f>IF(_DBcomps[[#This Row],[Lab RTS]]="","No","Yes")</f>
        <v>Yes</v>
      </c>
      <c r="G1380" s="495">
        <v>39.92</v>
      </c>
      <c r="H1380" s="495"/>
      <c r="I1380" s="495"/>
      <c r="J1380" s="495"/>
      <c r="K1380" s="495"/>
      <c r="L1380" s="496"/>
      <c r="M1380" s="497"/>
      <c r="N1380" s="495"/>
      <c r="O1380" s="495">
        <v>4.5</v>
      </c>
      <c r="P1380" s="496"/>
      <c r="Q1380" s="498">
        <v>1320</v>
      </c>
      <c r="R1380" s="499">
        <v>1.198</v>
      </c>
      <c r="S1380" s="500"/>
      <c r="T1380" s="501">
        <v>6.19</v>
      </c>
      <c r="U1380" s="495"/>
      <c r="V1380" s="496"/>
      <c r="W1380" s="495"/>
      <c r="X1380" s="499"/>
      <c r="Y1380" s="502"/>
      <c r="Z1380" s="503"/>
      <c r="AA1380" s="502"/>
      <c r="AB1380" s="497"/>
      <c r="AC1380" s="502">
        <v>0</v>
      </c>
      <c r="AD1380" s="493"/>
      <c r="AE1380" s="502"/>
      <c r="AF1380" s="502"/>
      <c r="AG1380" s="497"/>
      <c r="AH1380" s="502"/>
      <c r="AI1380" s="502"/>
      <c r="AJ1380" s="497"/>
      <c r="AK1380" s="499"/>
      <c r="AL1380" s="502"/>
      <c r="AM1380" s="497"/>
      <c r="AN1380" s="502"/>
      <c r="AO1380" s="497"/>
      <c r="AP1380" s="502"/>
      <c r="AQ1380" s="504">
        <f t="shared" si="194"/>
        <v>1</v>
      </c>
      <c r="AR1380" s="274" t="s">
        <v>1454</v>
      </c>
      <c r="AS1380" s="495"/>
      <c r="AT1380" s="505"/>
      <c r="AU1380" s="506"/>
      <c r="AV1380" s="495"/>
      <c r="AW1380" s="496"/>
      <c r="AX1380" s="505"/>
      <c r="AY1380" s="505"/>
      <c r="AZ1380" s="497"/>
      <c r="BA1380" s="496"/>
      <c r="BB1380" s="496"/>
      <c r="BC1380" s="496"/>
      <c r="BD1380" s="496"/>
      <c r="BE1380" s="495"/>
      <c r="BF1380" s="497"/>
      <c r="BG1380" s="497"/>
      <c r="BH1380" s="497"/>
      <c r="BI1380" s="497"/>
      <c r="BJ1380" s="507">
        <v>44565</v>
      </c>
      <c r="BK1380" s="508">
        <v>44565</v>
      </c>
      <c r="BL1380" s="431" t="s">
        <v>1465</v>
      </c>
      <c r="BM1380" s="506"/>
      <c r="BN1380" s="509">
        <v>39</v>
      </c>
      <c r="BO1380" s="509">
        <v>14</v>
      </c>
      <c r="BP1380" s="510"/>
      <c r="BQ1380" s="511">
        <v>44565</v>
      </c>
      <c r="BR1380" s="284" t="s">
        <v>1466</v>
      </c>
      <c r="BS1380" s="280" t="str">
        <f>IF(_DBcomps[[#This Row],[Problem]]="","Yes","No")</f>
        <v>No</v>
      </c>
      <c r="BT1380" s="1083"/>
      <c r="BU1380" s="505"/>
      <c r="BV1380" s="475">
        <v>2</v>
      </c>
      <c r="BW1380" s="475">
        <v>2</v>
      </c>
      <c r="BX1380" s="475">
        <v>3</v>
      </c>
      <c r="BY1380" s="340" t="s">
        <v>1259</v>
      </c>
      <c r="BZ1380" s="495"/>
      <c r="CA1380" s="340" t="s">
        <v>1371</v>
      </c>
      <c r="CB1380" s="340" t="s">
        <v>1245</v>
      </c>
      <c r="CC1380" s="340" t="s">
        <v>1433</v>
      </c>
      <c r="CD1380" s="1422"/>
      <c r="CE1380" s="245"/>
      <c r="CF1380" s="245"/>
      <c r="CG1380" s="245"/>
    </row>
    <row r="1381" spans="1:85">
      <c r="A1381" s="265" t="s">
        <v>77</v>
      </c>
      <c r="B1381" s="288" t="s">
        <v>114</v>
      </c>
      <c r="C1381" s="288" t="s">
        <v>1439</v>
      </c>
      <c r="D1381" s="265" t="s">
        <v>1468</v>
      </c>
      <c r="E1381" s="265">
        <v>44567</v>
      </c>
      <c r="F1381" s="266" t="str">
        <f>IF(_DBcomps[[#This Row],[Lab RTS]]="","No","Yes")</f>
        <v>Yes</v>
      </c>
      <c r="G1381" s="267">
        <v>58.76</v>
      </c>
      <c r="H1381" s="267">
        <v>14.81</v>
      </c>
      <c r="I1381" s="267"/>
      <c r="J1381" s="267"/>
      <c r="K1381" s="267"/>
      <c r="L1381" s="268"/>
      <c r="M1381" s="275"/>
      <c r="N1381" s="267"/>
      <c r="O1381" s="267"/>
      <c r="P1381" s="275"/>
      <c r="Q1381" s="269"/>
      <c r="R1381" s="270"/>
      <c r="S1381" s="307">
        <v>9.1</v>
      </c>
      <c r="T1381" s="271">
        <v>6.3</v>
      </c>
      <c r="U1381" s="348"/>
      <c r="V1381" s="350"/>
      <c r="W1381" s="267"/>
      <c r="X1381" s="270"/>
      <c r="Y1381" s="274"/>
      <c r="Z1381" s="290"/>
      <c r="AA1381" s="274"/>
      <c r="AB1381" s="274"/>
      <c r="AC1381" s="274"/>
      <c r="AD1381" s="265"/>
      <c r="AE1381" s="274"/>
      <c r="AF1381" s="349"/>
      <c r="AG1381" s="275"/>
      <c r="AH1381" s="274"/>
      <c r="AI1381" s="274"/>
      <c r="AJ1381" s="275"/>
      <c r="AK1381" s="270"/>
      <c r="AL1381" s="274"/>
      <c r="AM1381" s="275"/>
      <c r="AN1381" s="274"/>
      <c r="AO1381" s="275"/>
      <c r="AP1381" s="274"/>
      <c r="AQ1381" s="277">
        <f t="shared" si="194"/>
        <v>1</v>
      </c>
      <c r="AR1381" s="274"/>
      <c r="AS1381" s="274"/>
      <c r="AT1381" s="273"/>
      <c r="AU1381" s="272"/>
      <c r="AV1381" s="267"/>
      <c r="AW1381" s="268"/>
      <c r="AX1381" s="273"/>
      <c r="AY1381" s="273"/>
      <c r="AZ1381" s="275"/>
      <c r="BA1381" s="268"/>
      <c r="BB1381" s="275"/>
      <c r="BC1381" s="275"/>
      <c r="BD1381" s="275"/>
      <c r="BE1381" s="267"/>
      <c r="BF1381" s="275"/>
      <c r="BG1381" s="275"/>
      <c r="BH1381" s="275"/>
      <c r="BI1381" s="275"/>
      <c r="BJ1381" s="291">
        <v>44567</v>
      </c>
      <c r="BK1381" s="279">
        <v>44567</v>
      </c>
      <c r="BL1381" s="431" t="s">
        <v>1469</v>
      </c>
      <c r="BM1381" s="272"/>
      <c r="BN1381" s="422">
        <v>3</v>
      </c>
      <c r="BO1381" s="422">
        <v>4</v>
      </c>
      <c r="BP1381" s="303"/>
      <c r="BQ1381" s="293">
        <v>44567</v>
      </c>
      <c r="BR1381" s="284" t="s">
        <v>1470</v>
      </c>
      <c r="BS1381" s="280" t="str">
        <f>IF(_DBcomps[[#This Row],[Problem]]="","Yes","No")</f>
        <v>Yes</v>
      </c>
      <c r="BT1381" s="1083"/>
      <c r="BU1381" s="273"/>
      <c r="BV1381" s="304">
        <v>1</v>
      </c>
      <c r="BW1381" s="304"/>
      <c r="BX1381" s="304">
        <v>2</v>
      </c>
      <c r="BY1381" s="356" t="s">
        <v>1276</v>
      </c>
      <c r="BZ1381" s="809"/>
      <c r="CA1381" s="356"/>
      <c r="CB1381" s="356"/>
      <c r="CC1381" s="356"/>
      <c r="CD1381" s="1283"/>
      <c r="CE1381" s="245"/>
      <c r="CF1381" s="245"/>
      <c r="CG1381" s="245"/>
    </row>
    <row r="1382" spans="1:85">
      <c r="A1382" s="265" t="s">
        <v>77</v>
      </c>
      <c r="B1382" s="2" t="s">
        <v>1896</v>
      </c>
      <c r="C1382" s="2" t="s">
        <v>503</v>
      </c>
      <c r="D1382" s="265" t="s">
        <v>1897</v>
      </c>
      <c r="E1382" s="265">
        <v>45681</v>
      </c>
      <c r="F1382" s="266" t="s">
        <v>567</v>
      </c>
      <c r="G1382" s="267">
        <v>41.26</v>
      </c>
      <c r="H1382" s="267"/>
      <c r="I1382" s="267"/>
      <c r="J1382" s="267"/>
      <c r="K1382" s="267"/>
      <c r="L1382" s="268"/>
      <c r="M1382" s="275"/>
      <c r="N1382" s="267">
        <v>1.21</v>
      </c>
      <c r="O1382" s="267">
        <v>2.97</v>
      </c>
      <c r="P1382" s="275"/>
      <c r="Q1382" s="269">
        <v>1112</v>
      </c>
      <c r="R1382" s="270"/>
      <c r="S1382" s="307">
        <v>9.32</v>
      </c>
      <c r="T1382" s="271">
        <v>6.39</v>
      </c>
      <c r="U1382" s="348"/>
      <c r="V1382" s="350"/>
      <c r="W1382" s="267"/>
      <c r="X1382" s="270"/>
      <c r="Y1382" s="274"/>
      <c r="Z1382" s="290"/>
      <c r="AA1382" s="274">
        <v>0</v>
      </c>
      <c r="AB1382" s="274"/>
      <c r="AC1382" s="274">
        <v>0</v>
      </c>
      <c r="AD1382" s="265"/>
      <c r="AE1382" s="274"/>
      <c r="AF1382" s="349"/>
      <c r="AG1382" s="275"/>
      <c r="AH1382" s="274"/>
      <c r="AI1382" s="274"/>
      <c r="AJ1382" s="275"/>
      <c r="AK1382" s="270"/>
      <c r="AL1382" s="274"/>
      <c r="AM1382" s="275"/>
      <c r="AN1382" s="274"/>
      <c r="AO1382" s="275"/>
      <c r="AP1382" s="274"/>
      <c r="AQ1382" s="277">
        <f t="shared" ref="AQ1382:AQ1411" si="201">MONTH(E1382)</f>
        <v>1</v>
      </c>
      <c r="AR1382" s="274"/>
      <c r="AS1382" s="274"/>
      <c r="AT1382" s="273"/>
      <c r="AU1382" s="272"/>
      <c r="AV1382" s="267"/>
      <c r="AW1382" s="268"/>
      <c r="AX1382" s="273"/>
      <c r="AY1382" s="273"/>
      <c r="AZ1382" s="275"/>
      <c r="BA1382" s="268"/>
      <c r="BB1382" s="268"/>
      <c r="BC1382" s="268"/>
      <c r="BD1382" s="268"/>
      <c r="BE1382" s="267"/>
      <c r="BF1382" s="275"/>
      <c r="BG1382" s="275"/>
      <c r="BH1382" s="275"/>
      <c r="BI1382" s="275"/>
      <c r="BJ1382" s="291">
        <v>45684</v>
      </c>
      <c r="BK1382" s="279">
        <v>45681</v>
      </c>
      <c r="BL1382" s="431" t="s">
        <v>1898</v>
      </c>
      <c r="BM1382" s="272" t="s">
        <v>1899</v>
      </c>
      <c r="BN1382" s="422">
        <v>18</v>
      </c>
      <c r="BO1382" s="422">
        <v>8</v>
      </c>
      <c r="BP1382" s="303"/>
      <c r="BQ1382" s="293">
        <v>45678</v>
      </c>
      <c r="BR1382" s="284">
        <v>0.30208333333333331</v>
      </c>
      <c r="BS1382" s="280" t="s">
        <v>1798</v>
      </c>
      <c r="BT1382" s="1083"/>
      <c r="BU1382" s="273"/>
      <c r="BV1382" s="273">
        <v>3</v>
      </c>
      <c r="BW1382" s="273">
        <v>3</v>
      </c>
      <c r="BX1382" s="273">
        <v>3</v>
      </c>
      <c r="BY1382" s="279" t="s">
        <v>1259</v>
      </c>
      <c r="BZ1382" s="267">
        <v>8.3000000000000007</v>
      </c>
      <c r="CA1382" s="279" t="s">
        <v>1900</v>
      </c>
      <c r="CB1382" s="279" t="s">
        <v>1383</v>
      </c>
      <c r="CC1382" s="279" t="s">
        <v>1901</v>
      </c>
      <c r="CD1382" s="1283" t="s">
        <v>1902</v>
      </c>
      <c r="CE1382" s="245"/>
      <c r="CF1382" s="245"/>
      <c r="CG1382" s="245"/>
    </row>
    <row r="1383" spans="1:85">
      <c r="A1383" s="265" t="s">
        <v>77</v>
      </c>
      <c r="B1383" s="2" t="s">
        <v>1896</v>
      </c>
      <c r="C1383" s="2" t="s">
        <v>503</v>
      </c>
      <c r="D1383" s="265" t="s">
        <v>1903</v>
      </c>
      <c r="E1383" s="265">
        <v>45681</v>
      </c>
      <c r="F1383" s="266" t="s">
        <v>567</v>
      </c>
      <c r="G1383" s="267">
        <v>41.08</v>
      </c>
      <c r="H1383" s="267"/>
      <c r="I1383" s="267"/>
      <c r="J1383" s="267"/>
      <c r="K1383" s="267"/>
      <c r="L1383" s="268"/>
      <c r="M1383" s="275"/>
      <c r="N1383" s="267">
        <v>2</v>
      </c>
      <c r="O1383" s="267">
        <v>5.6</v>
      </c>
      <c r="P1383" s="275"/>
      <c r="Q1383" s="269">
        <v>1336</v>
      </c>
      <c r="R1383" s="270"/>
      <c r="S1383" s="307">
        <v>9.2989999999999995</v>
      </c>
      <c r="T1383" s="271">
        <v>6.43</v>
      </c>
      <c r="U1383" s="348"/>
      <c r="V1383" s="350"/>
      <c r="W1383" s="267"/>
      <c r="X1383" s="270"/>
      <c r="Y1383" s="274"/>
      <c r="Z1383" s="290"/>
      <c r="AA1383" s="274">
        <v>0</v>
      </c>
      <c r="AB1383" s="274"/>
      <c r="AC1383" s="274">
        <v>0</v>
      </c>
      <c r="AD1383" s="265"/>
      <c r="AE1383" s="274"/>
      <c r="AF1383" s="349"/>
      <c r="AG1383" s="275"/>
      <c r="AH1383" s="274"/>
      <c r="AI1383" s="274"/>
      <c r="AJ1383" s="275"/>
      <c r="AK1383" s="270"/>
      <c r="AL1383" s="274"/>
      <c r="AM1383" s="275"/>
      <c r="AN1383" s="274"/>
      <c r="AO1383" s="275"/>
      <c r="AP1383" s="274"/>
      <c r="AQ1383" s="277">
        <f t="shared" si="201"/>
        <v>1</v>
      </c>
      <c r="AR1383" s="274"/>
      <c r="AS1383" s="274"/>
      <c r="AT1383" s="273"/>
      <c r="AU1383" s="272"/>
      <c r="AV1383" s="267"/>
      <c r="AW1383" s="268"/>
      <c r="AX1383" s="273"/>
      <c r="AY1383" s="273"/>
      <c r="AZ1383" s="275"/>
      <c r="BA1383" s="268"/>
      <c r="BB1383" s="268"/>
      <c r="BC1383" s="268"/>
      <c r="BD1383" s="268"/>
      <c r="BE1383" s="267"/>
      <c r="BF1383" s="275"/>
      <c r="BG1383" s="275"/>
      <c r="BH1383" s="275"/>
      <c r="BI1383" s="275"/>
      <c r="BJ1383" s="291">
        <v>45684</v>
      </c>
      <c r="BK1383" s="279">
        <v>45681</v>
      </c>
      <c r="BL1383" s="431" t="s">
        <v>1904</v>
      </c>
      <c r="BM1383" s="272"/>
      <c r="BN1383" s="422">
        <v>4</v>
      </c>
      <c r="BO1383" s="422">
        <v>8</v>
      </c>
      <c r="BP1383" s="303"/>
      <c r="BQ1383" s="293">
        <v>45681</v>
      </c>
      <c r="BR1383" s="284">
        <v>0.32083333333333336</v>
      </c>
      <c r="BS1383" s="280" t="str">
        <f>IF(_DBcomps[[#This Row],[Problem]]="","Yes","No")</f>
        <v>Yes</v>
      </c>
      <c r="BT1383" s="1083"/>
      <c r="BU1383" s="273"/>
      <c r="BV1383" s="273">
        <v>1</v>
      </c>
      <c r="BW1383" s="273"/>
      <c r="BX1383" s="273">
        <v>3</v>
      </c>
      <c r="BY1383" s="279" t="s">
        <v>1259</v>
      </c>
      <c r="BZ1383" s="267"/>
      <c r="CA1383" s="279"/>
      <c r="CB1383" s="279"/>
      <c r="CC1383" s="279"/>
      <c r="CD1383" s="1283"/>
      <c r="CE1383" s="245"/>
      <c r="CF1383" s="245"/>
      <c r="CG1383" s="245"/>
    </row>
    <row r="1384" spans="1:85">
      <c r="A1384" s="265" t="s">
        <v>77</v>
      </c>
      <c r="B1384" s="2" t="s">
        <v>1896</v>
      </c>
      <c r="C1384" s="2" t="s">
        <v>503</v>
      </c>
      <c r="D1384" s="265" t="s">
        <v>1988</v>
      </c>
      <c r="E1384" s="265">
        <v>45686</v>
      </c>
      <c r="F1384" s="266" t="s">
        <v>567</v>
      </c>
      <c r="G1384" s="267">
        <v>41.86</v>
      </c>
      <c r="H1384" s="267"/>
      <c r="I1384" s="267"/>
      <c r="J1384" s="267"/>
      <c r="K1384" s="267"/>
      <c r="L1384" s="268"/>
      <c r="M1384" s="275"/>
      <c r="N1384" s="267">
        <v>2.7</v>
      </c>
      <c r="O1384" s="267">
        <v>6.78</v>
      </c>
      <c r="P1384" s="275"/>
      <c r="Q1384" s="269">
        <v>1172</v>
      </c>
      <c r="R1384" s="270"/>
      <c r="S1384" s="307">
        <v>9.2219999999999995</v>
      </c>
      <c r="T1384" s="271">
        <v>6.17</v>
      </c>
      <c r="U1384" s="348"/>
      <c r="V1384" s="350"/>
      <c r="W1384" s="267"/>
      <c r="X1384" s="270"/>
      <c r="Y1384" s="274"/>
      <c r="Z1384" s="290"/>
      <c r="AA1384" s="274">
        <v>0</v>
      </c>
      <c r="AB1384" s="274"/>
      <c r="AC1384" s="274">
        <v>0</v>
      </c>
      <c r="AD1384" s="265"/>
      <c r="AE1384" s="274"/>
      <c r="AF1384" s="349"/>
      <c r="AG1384" s="275"/>
      <c r="AH1384" s="274"/>
      <c r="AI1384" s="274"/>
      <c r="AJ1384" s="275"/>
      <c r="AK1384" s="270"/>
      <c r="AL1384" s="274"/>
      <c r="AM1384" s="275"/>
      <c r="AN1384" s="274"/>
      <c r="AO1384" s="275"/>
      <c r="AP1384" s="274"/>
      <c r="AQ1384" s="277">
        <f t="shared" si="201"/>
        <v>1</v>
      </c>
      <c r="AR1384" s="274"/>
      <c r="AS1384" s="274"/>
      <c r="AT1384" s="273"/>
      <c r="AU1384" s="272"/>
      <c r="AV1384" s="267"/>
      <c r="AW1384" s="268"/>
      <c r="AX1384" s="273"/>
      <c r="AY1384" s="273"/>
      <c r="AZ1384" s="275"/>
      <c r="BA1384" s="268"/>
      <c r="BB1384" s="268"/>
      <c r="BC1384" s="268"/>
      <c r="BD1384" s="268"/>
      <c r="BE1384" s="267"/>
      <c r="BF1384" s="275"/>
      <c r="BG1384" s="275"/>
      <c r="BH1384" s="275"/>
      <c r="BI1384" s="275"/>
      <c r="BJ1384" s="291">
        <v>45688</v>
      </c>
      <c r="BK1384" s="279">
        <v>45686</v>
      </c>
      <c r="BL1384" s="431" t="s">
        <v>1989</v>
      </c>
      <c r="BM1384" s="272"/>
      <c r="BN1384" s="422">
        <v>10</v>
      </c>
      <c r="BO1384" s="422">
        <v>8</v>
      </c>
      <c r="BP1384" s="303"/>
      <c r="BQ1384" s="293">
        <v>45682</v>
      </c>
      <c r="BR1384" s="284">
        <v>0.73263888888888884</v>
      </c>
      <c r="BS1384" s="280" t="s">
        <v>1798</v>
      </c>
      <c r="BT1384" s="1083"/>
      <c r="BU1384" s="273"/>
      <c r="BV1384" s="273">
        <v>2</v>
      </c>
      <c r="BW1384" s="273">
        <v>1</v>
      </c>
      <c r="BX1384" s="273">
        <v>3</v>
      </c>
      <c r="BY1384" s="279" t="s">
        <v>1259</v>
      </c>
      <c r="BZ1384" s="267">
        <v>5.45</v>
      </c>
      <c r="CA1384" s="279" t="s">
        <v>1334</v>
      </c>
      <c r="CB1384" s="279" t="s">
        <v>1245</v>
      </c>
      <c r="CC1384" s="279" t="s">
        <v>1249</v>
      </c>
      <c r="CD1384" s="1283" t="s">
        <v>1990</v>
      </c>
      <c r="CE1384" s="245"/>
      <c r="CF1384" s="245"/>
      <c r="CG1384" s="245"/>
    </row>
    <row r="1385" spans="1:85">
      <c r="A1385" s="265" t="s">
        <v>77</v>
      </c>
      <c r="B1385" s="2" t="s">
        <v>1896</v>
      </c>
      <c r="C1385" s="2" t="s">
        <v>503</v>
      </c>
      <c r="D1385" s="265" t="s">
        <v>1991</v>
      </c>
      <c r="E1385" s="265">
        <v>45688</v>
      </c>
      <c r="F1385" s="266" t="s">
        <v>567</v>
      </c>
      <c r="G1385" s="267">
        <v>41.99</v>
      </c>
      <c r="H1385" s="267"/>
      <c r="I1385" s="267"/>
      <c r="J1385" s="267"/>
      <c r="K1385" s="267"/>
      <c r="L1385" s="268"/>
      <c r="M1385" s="275"/>
      <c r="N1385" s="267">
        <v>1.9</v>
      </c>
      <c r="O1385" s="267">
        <v>3.81</v>
      </c>
      <c r="P1385" s="275"/>
      <c r="Q1385" s="269">
        <v>1308</v>
      </c>
      <c r="R1385" s="270"/>
      <c r="S1385" s="307">
        <v>9.3810000000000002</v>
      </c>
      <c r="T1385" s="271">
        <v>6.8</v>
      </c>
      <c r="U1385" s="348"/>
      <c r="V1385" s="350"/>
      <c r="W1385" s="267"/>
      <c r="X1385" s="270"/>
      <c r="Y1385" s="274"/>
      <c r="Z1385" s="290"/>
      <c r="AA1385" s="274">
        <v>0</v>
      </c>
      <c r="AB1385" s="274"/>
      <c r="AC1385" s="274">
        <v>0</v>
      </c>
      <c r="AD1385" s="265"/>
      <c r="AE1385" s="274"/>
      <c r="AF1385" s="349"/>
      <c r="AG1385" s="275"/>
      <c r="AH1385" s="274"/>
      <c r="AI1385" s="274"/>
      <c r="AJ1385" s="275"/>
      <c r="AK1385" s="270"/>
      <c r="AL1385" s="274"/>
      <c r="AM1385" s="275"/>
      <c r="AN1385" s="274"/>
      <c r="AO1385" s="275"/>
      <c r="AP1385" s="274"/>
      <c r="AQ1385" s="277">
        <f t="shared" si="201"/>
        <v>1</v>
      </c>
      <c r="AR1385" s="274"/>
      <c r="AS1385" s="274"/>
      <c r="AT1385" s="273"/>
      <c r="AU1385" s="272"/>
      <c r="AV1385" s="267"/>
      <c r="AW1385" s="268"/>
      <c r="AX1385" s="273"/>
      <c r="AY1385" s="273"/>
      <c r="AZ1385" s="275"/>
      <c r="BA1385" s="268"/>
      <c r="BB1385" s="268"/>
      <c r="BC1385" s="268"/>
      <c r="BD1385" s="268"/>
      <c r="BE1385" s="267"/>
      <c r="BF1385" s="275"/>
      <c r="BG1385" s="275"/>
      <c r="BH1385" s="275"/>
      <c r="BI1385" s="275"/>
      <c r="BJ1385" s="291">
        <v>45688</v>
      </c>
      <c r="BK1385" s="279">
        <v>45688</v>
      </c>
      <c r="BL1385" s="431" t="s">
        <v>1992</v>
      </c>
      <c r="BM1385" s="272"/>
      <c r="BN1385" s="422">
        <v>15</v>
      </c>
      <c r="BO1385" s="422">
        <v>8</v>
      </c>
      <c r="BP1385" s="303"/>
      <c r="BQ1385" s="293">
        <v>45686</v>
      </c>
      <c r="BR1385" s="284">
        <v>0.15625</v>
      </c>
      <c r="BS1385" s="280" t="s">
        <v>1798</v>
      </c>
      <c r="BT1385" s="1083"/>
      <c r="BU1385" s="273"/>
      <c r="BV1385" s="273">
        <v>3</v>
      </c>
      <c r="BW1385" s="273">
        <v>2</v>
      </c>
      <c r="BX1385" s="273">
        <v>3</v>
      </c>
      <c r="BY1385" s="279" t="s">
        <v>1259</v>
      </c>
      <c r="BZ1385" s="267">
        <v>5.3</v>
      </c>
      <c r="CA1385" s="279" t="s">
        <v>1362</v>
      </c>
      <c r="CB1385" s="279" t="s">
        <v>1245</v>
      </c>
      <c r="CC1385" s="279" t="s">
        <v>1268</v>
      </c>
      <c r="CD1385" s="1283" t="s">
        <v>1993</v>
      </c>
      <c r="CE1385" s="245"/>
      <c r="CF1385" s="245"/>
      <c r="CG1385" s="245"/>
    </row>
    <row r="1386" spans="1:85">
      <c r="A1386" s="265" t="s">
        <v>77</v>
      </c>
      <c r="B1386" s="2" t="s">
        <v>1896</v>
      </c>
      <c r="C1386" s="2" t="s">
        <v>503</v>
      </c>
      <c r="D1386" s="265" t="s">
        <v>2096</v>
      </c>
      <c r="E1386" s="265">
        <v>45688</v>
      </c>
      <c r="F1386" s="266" t="s">
        <v>567</v>
      </c>
      <c r="G1386" s="267">
        <v>40.71</v>
      </c>
      <c r="H1386" s="267"/>
      <c r="I1386" s="267"/>
      <c r="J1386" s="267"/>
      <c r="K1386" s="267"/>
      <c r="L1386" s="268"/>
      <c r="M1386" s="275"/>
      <c r="N1386" s="267">
        <v>5.2</v>
      </c>
      <c r="O1386" s="267">
        <v>14.37</v>
      </c>
      <c r="P1386" s="275"/>
      <c r="Q1386" s="269">
        <v>1097</v>
      </c>
      <c r="R1386" s="270"/>
      <c r="S1386" s="307">
        <v>9.3819999999999997</v>
      </c>
      <c r="T1386" s="271">
        <v>6.36</v>
      </c>
      <c r="U1386" s="348"/>
      <c r="V1386" s="350"/>
      <c r="W1386" s="267"/>
      <c r="X1386" s="270"/>
      <c r="Y1386" s="274"/>
      <c r="Z1386" s="290"/>
      <c r="AA1386" s="274">
        <v>0</v>
      </c>
      <c r="AB1386" s="274"/>
      <c r="AC1386" s="274">
        <v>0</v>
      </c>
      <c r="AD1386" s="265"/>
      <c r="AE1386" s="274"/>
      <c r="AF1386" s="349"/>
      <c r="AG1386" s="275"/>
      <c r="AH1386" s="274"/>
      <c r="AI1386" s="274"/>
      <c r="AJ1386" s="275"/>
      <c r="AK1386" s="270"/>
      <c r="AL1386" s="274"/>
      <c r="AM1386" s="275"/>
      <c r="AN1386" s="274"/>
      <c r="AO1386" s="275"/>
      <c r="AP1386" s="274"/>
      <c r="AQ1386" s="277">
        <f t="shared" ref="AQ1386:AQ1392" si="202">MONTH(E1386)</f>
        <v>1</v>
      </c>
      <c r="AR1386" s="274"/>
      <c r="AS1386" s="274"/>
      <c r="AT1386" s="273"/>
      <c r="AU1386" s="272"/>
      <c r="AV1386" s="267"/>
      <c r="AW1386" s="268"/>
      <c r="AX1386" s="273"/>
      <c r="AY1386" s="273"/>
      <c r="AZ1386" s="275"/>
      <c r="BA1386" s="268"/>
      <c r="BB1386" s="268"/>
      <c r="BC1386" s="268"/>
      <c r="BD1386" s="268"/>
      <c r="BE1386" s="267"/>
      <c r="BF1386" s="275"/>
      <c r="BG1386" s="275"/>
      <c r="BH1386" s="275"/>
      <c r="BI1386" s="275"/>
      <c r="BJ1386" s="291">
        <v>45694</v>
      </c>
      <c r="BK1386" s="279">
        <v>31</v>
      </c>
      <c r="BL1386" s="431" t="s">
        <v>2097</v>
      </c>
      <c r="BM1386" s="272"/>
      <c r="BN1386" s="422">
        <v>6</v>
      </c>
      <c r="BO1386" s="422">
        <v>8</v>
      </c>
      <c r="BP1386" s="303"/>
      <c r="BQ1386" s="293">
        <v>45687</v>
      </c>
      <c r="BR1386" s="284">
        <v>0.92361111111111116</v>
      </c>
      <c r="BS1386" s="280" t="s">
        <v>1798</v>
      </c>
      <c r="BT1386" s="1083"/>
      <c r="BU1386" s="273"/>
      <c r="BV1386" s="273">
        <v>1</v>
      </c>
      <c r="BW1386" s="273">
        <v>1</v>
      </c>
      <c r="BX1386" s="273">
        <v>3</v>
      </c>
      <c r="BY1386" s="279" t="s">
        <v>1259</v>
      </c>
      <c r="BZ1386" s="267">
        <v>7.2</v>
      </c>
      <c r="CA1386" s="279" t="s">
        <v>1334</v>
      </c>
      <c r="CB1386" s="279" t="s">
        <v>1245</v>
      </c>
      <c r="CC1386" s="279" t="s">
        <v>1249</v>
      </c>
      <c r="CD1386" s="1283"/>
      <c r="CE1386" s="245"/>
      <c r="CF1386" s="245"/>
      <c r="CG1386" s="245"/>
    </row>
    <row r="1387" spans="1:85">
      <c r="A1387" s="265" t="s">
        <v>77</v>
      </c>
      <c r="B1387" s="2" t="s">
        <v>1896</v>
      </c>
      <c r="C1387" s="2" t="s">
        <v>503</v>
      </c>
      <c r="D1387" s="265" t="s">
        <v>2232</v>
      </c>
      <c r="E1387" s="265">
        <v>45698</v>
      </c>
      <c r="F1387" s="266" t="s">
        <v>567</v>
      </c>
      <c r="G1387" s="267">
        <v>41.09</v>
      </c>
      <c r="H1387" s="267"/>
      <c r="I1387" s="267"/>
      <c r="J1387" s="267"/>
      <c r="K1387" s="267"/>
      <c r="L1387" s="268"/>
      <c r="M1387" s="275"/>
      <c r="N1387" s="267">
        <v>1.0900000000000001</v>
      </c>
      <c r="O1387" s="267">
        <v>2.34</v>
      </c>
      <c r="P1387" s="275"/>
      <c r="Q1387" s="269">
        <v>1082</v>
      </c>
      <c r="R1387" s="270"/>
      <c r="S1387" s="307">
        <v>9.3219999999999992</v>
      </c>
      <c r="T1387" s="271">
        <v>6.9</v>
      </c>
      <c r="U1387" s="348"/>
      <c r="V1387" s="350"/>
      <c r="W1387" s="267"/>
      <c r="X1387" s="270"/>
      <c r="Y1387" s="274"/>
      <c r="Z1387" s="290"/>
      <c r="AA1387" s="274">
        <v>0</v>
      </c>
      <c r="AB1387" s="274"/>
      <c r="AC1387" s="274">
        <v>0</v>
      </c>
      <c r="AD1387" s="265"/>
      <c r="AE1387" s="274"/>
      <c r="AF1387" s="349"/>
      <c r="AG1387" s="275"/>
      <c r="AH1387" s="274"/>
      <c r="AI1387" s="274"/>
      <c r="AJ1387" s="275"/>
      <c r="AK1387" s="270"/>
      <c r="AL1387" s="274"/>
      <c r="AM1387" s="275"/>
      <c r="AN1387" s="274"/>
      <c r="AO1387" s="275"/>
      <c r="AP1387" s="274"/>
      <c r="AQ1387" s="277">
        <f t="shared" si="202"/>
        <v>2</v>
      </c>
      <c r="AR1387" s="274"/>
      <c r="AS1387" s="274"/>
      <c r="AT1387" s="273"/>
      <c r="AU1387" s="272"/>
      <c r="AV1387" s="267"/>
      <c r="AW1387" s="268"/>
      <c r="AX1387" s="273"/>
      <c r="AY1387" s="273"/>
      <c r="AZ1387" s="275"/>
      <c r="BA1387" s="268"/>
      <c r="BB1387" s="268"/>
      <c r="BC1387" s="268"/>
      <c r="BD1387" s="268"/>
      <c r="BE1387" s="267"/>
      <c r="BF1387" s="275"/>
      <c r="BG1387" s="275"/>
      <c r="BH1387" s="275"/>
      <c r="BI1387" s="275"/>
      <c r="BJ1387" s="291">
        <v>45701</v>
      </c>
      <c r="BK1387" s="279">
        <v>45698</v>
      </c>
      <c r="BL1387" s="431" t="s">
        <v>2233</v>
      </c>
      <c r="BM1387" s="272" t="s">
        <v>1899</v>
      </c>
      <c r="BN1387" s="422">
        <v>10</v>
      </c>
      <c r="BO1387" s="422">
        <v>8</v>
      </c>
      <c r="BP1387" s="303"/>
      <c r="BQ1387" s="293">
        <v>45695</v>
      </c>
      <c r="BR1387" s="284">
        <v>0.4236111111111111</v>
      </c>
      <c r="BS1387" s="280" t="str">
        <f>IF(_DBcomps[[#This Row],[Problem]]="","Yes","No")</f>
        <v>Yes</v>
      </c>
      <c r="BT1387" s="1083"/>
      <c r="BU1387" s="273"/>
      <c r="BV1387" s="273">
        <v>3</v>
      </c>
      <c r="BW1387" s="273"/>
      <c r="BX1387" s="273">
        <v>3</v>
      </c>
      <c r="BY1387" s="279" t="s">
        <v>1259</v>
      </c>
      <c r="BZ1387" s="267"/>
      <c r="CA1387" s="279"/>
      <c r="CB1387" s="279"/>
      <c r="CC1387" s="279"/>
      <c r="CD1387" s="1283"/>
      <c r="CE1387" s="245"/>
      <c r="CF1387" s="245"/>
      <c r="CG1387" s="245"/>
    </row>
    <row r="1388" spans="1:85">
      <c r="A1388" s="265" t="s">
        <v>77</v>
      </c>
      <c r="B1388" s="2" t="s">
        <v>1896</v>
      </c>
      <c r="C1388" s="2" t="s">
        <v>503</v>
      </c>
      <c r="D1388" s="265" t="s">
        <v>2234</v>
      </c>
      <c r="E1388" s="265">
        <v>45699</v>
      </c>
      <c r="F1388" s="266" t="s">
        <v>567</v>
      </c>
      <c r="G1388" s="267">
        <v>40.47</v>
      </c>
      <c r="H1388" s="267"/>
      <c r="I1388" s="267"/>
      <c r="J1388" s="267"/>
      <c r="K1388" s="267"/>
      <c r="L1388" s="268"/>
      <c r="M1388" s="275"/>
      <c r="N1388" s="267">
        <v>1.39</v>
      </c>
      <c r="O1388" s="267">
        <v>3.32</v>
      </c>
      <c r="P1388" s="275"/>
      <c r="Q1388" s="269">
        <v>1196</v>
      </c>
      <c r="R1388" s="270"/>
      <c r="S1388" s="307">
        <v>9.4019999999999992</v>
      </c>
      <c r="T1388" s="271">
        <v>6.38</v>
      </c>
      <c r="U1388" s="348"/>
      <c r="V1388" s="350"/>
      <c r="W1388" s="267"/>
      <c r="X1388" s="270"/>
      <c r="Y1388" s="274"/>
      <c r="Z1388" s="290"/>
      <c r="AA1388" s="274">
        <v>0</v>
      </c>
      <c r="AB1388" s="274"/>
      <c r="AC1388" s="274">
        <v>0</v>
      </c>
      <c r="AD1388" s="265"/>
      <c r="AE1388" s="274"/>
      <c r="AF1388" s="349"/>
      <c r="AG1388" s="275"/>
      <c r="AH1388" s="274"/>
      <c r="AI1388" s="274"/>
      <c r="AJ1388" s="275"/>
      <c r="AK1388" s="270"/>
      <c r="AL1388" s="274"/>
      <c r="AM1388" s="275"/>
      <c r="AN1388" s="274"/>
      <c r="AO1388" s="275"/>
      <c r="AP1388" s="274"/>
      <c r="AQ1388" s="277">
        <f t="shared" si="202"/>
        <v>2</v>
      </c>
      <c r="AR1388" s="274"/>
      <c r="AS1388" s="274"/>
      <c r="AT1388" s="273"/>
      <c r="AU1388" s="272"/>
      <c r="AV1388" s="267"/>
      <c r="AW1388" s="268"/>
      <c r="AX1388" s="273"/>
      <c r="AY1388" s="273"/>
      <c r="AZ1388" s="275"/>
      <c r="BA1388" s="268"/>
      <c r="BB1388" s="268"/>
      <c r="BC1388" s="268"/>
      <c r="BD1388" s="268"/>
      <c r="BE1388" s="267"/>
      <c r="BF1388" s="275"/>
      <c r="BG1388" s="275"/>
      <c r="BH1388" s="275"/>
      <c r="BI1388" s="275"/>
      <c r="BJ1388" s="291">
        <v>45701</v>
      </c>
      <c r="BK1388" s="279">
        <v>45699</v>
      </c>
      <c r="BL1388" s="431" t="s">
        <v>2235</v>
      </c>
      <c r="BM1388" s="272" t="s">
        <v>1899</v>
      </c>
      <c r="BN1388" s="422">
        <v>9</v>
      </c>
      <c r="BO1388" s="422">
        <v>8</v>
      </c>
      <c r="BP1388" s="303"/>
      <c r="BQ1388" s="293">
        <v>45695</v>
      </c>
      <c r="BR1388" s="284">
        <v>0.98402777777777772</v>
      </c>
      <c r="BS1388" s="280" t="str">
        <f>IF(_DBcomps[[#This Row],[Problem]]="","Yes","No")</f>
        <v>Yes</v>
      </c>
      <c r="BT1388" s="1083"/>
      <c r="BU1388" s="273"/>
      <c r="BV1388" s="273">
        <v>3</v>
      </c>
      <c r="BW1388" s="273"/>
      <c r="BX1388" s="273">
        <v>3</v>
      </c>
      <c r="BY1388" s="279" t="s">
        <v>1259</v>
      </c>
      <c r="BZ1388" s="267"/>
      <c r="CA1388" s="279"/>
      <c r="CB1388" s="279"/>
      <c r="CC1388" s="279"/>
      <c r="CD1388" s="1283"/>
      <c r="CE1388" s="245"/>
      <c r="CF1388" s="245"/>
      <c r="CG1388" s="245"/>
    </row>
    <row r="1389" spans="1:85">
      <c r="A1389" s="265" t="s">
        <v>77</v>
      </c>
      <c r="B1389" s="2" t="s">
        <v>1896</v>
      </c>
      <c r="C1389" s="2" t="s">
        <v>503</v>
      </c>
      <c r="D1389" s="265" t="s">
        <v>2236</v>
      </c>
      <c r="E1389" s="265">
        <v>45699</v>
      </c>
      <c r="F1389" s="266" t="s">
        <v>567</v>
      </c>
      <c r="G1389" s="267">
        <v>40.57</v>
      </c>
      <c r="H1389" s="267"/>
      <c r="I1389" s="267"/>
      <c r="J1389" s="267"/>
      <c r="K1389" s="267"/>
      <c r="L1389" s="268"/>
      <c r="M1389" s="275"/>
      <c r="N1389" s="267">
        <v>1.1599999999999999</v>
      </c>
      <c r="O1389" s="267">
        <v>3.06</v>
      </c>
      <c r="P1389" s="275"/>
      <c r="Q1389" s="269">
        <v>1080</v>
      </c>
      <c r="R1389" s="270"/>
      <c r="S1389" s="307">
        <v>9.4209999999999994</v>
      </c>
      <c r="T1389" s="271">
        <v>6.43</v>
      </c>
      <c r="U1389" s="348"/>
      <c r="V1389" s="350"/>
      <c r="W1389" s="267"/>
      <c r="X1389" s="270"/>
      <c r="Y1389" s="274"/>
      <c r="Z1389" s="290"/>
      <c r="AA1389" s="274">
        <v>0</v>
      </c>
      <c r="AB1389" s="274"/>
      <c r="AC1389" s="274">
        <v>0</v>
      </c>
      <c r="AD1389" s="265"/>
      <c r="AE1389" s="274"/>
      <c r="AF1389" s="349"/>
      <c r="AG1389" s="275"/>
      <c r="AH1389" s="274"/>
      <c r="AI1389" s="274"/>
      <c r="AJ1389" s="275"/>
      <c r="AK1389" s="270"/>
      <c r="AL1389" s="274"/>
      <c r="AM1389" s="275"/>
      <c r="AN1389" s="274"/>
      <c r="AO1389" s="275"/>
      <c r="AP1389" s="274"/>
      <c r="AQ1389" s="277">
        <f t="shared" si="202"/>
        <v>2</v>
      </c>
      <c r="AR1389" s="274"/>
      <c r="AS1389" s="274"/>
      <c r="AT1389" s="273"/>
      <c r="AU1389" s="272"/>
      <c r="AV1389" s="267"/>
      <c r="AW1389" s="268"/>
      <c r="AX1389" s="273"/>
      <c r="AY1389" s="273"/>
      <c r="AZ1389" s="275"/>
      <c r="BA1389" s="268"/>
      <c r="BB1389" s="268"/>
      <c r="BC1389" s="268"/>
      <c r="BD1389" s="268"/>
      <c r="BE1389" s="267"/>
      <c r="BF1389" s="275"/>
      <c r="BG1389" s="275"/>
      <c r="BH1389" s="275"/>
      <c r="BI1389" s="275"/>
      <c r="BJ1389" s="291">
        <v>45701</v>
      </c>
      <c r="BK1389" s="279">
        <v>45699</v>
      </c>
      <c r="BL1389" s="431" t="s">
        <v>2237</v>
      </c>
      <c r="BM1389" s="272"/>
      <c r="BN1389" s="422">
        <v>4</v>
      </c>
      <c r="BO1389" s="422">
        <v>8</v>
      </c>
      <c r="BP1389" s="303"/>
      <c r="BQ1389" s="293">
        <v>45699</v>
      </c>
      <c r="BR1389" s="284">
        <v>0.33333333333333331</v>
      </c>
      <c r="BS1389" s="280" t="str">
        <f>IF(_DBcomps[[#This Row],[Problem]]="","Yes","No")</f>
        <v>Yes</v>
      </c>
      <c r="BT1389" s="1083"/>
      <c r="BU1389" s="273"/>
      <c r="BV1389" s="273">
        <v>1</v>
      </c>
      <c r="BW1389" s="273"/>
      <c r="BX1389" s="273">
        <v>3</v>
      </c>
      <c r="BY1389" s="279" t="s">
        <v>1259</v>
      </c>
      <c r="BZ1389" s="267"/>
      <c r="CA1389" s="279"/>
      <c r="CB1389" s="279"/>
      <c r="CC1389" s="279"/>
      <c r="CD1389" s="1283"/>
      <c r="CE1389" s="245"/>
      <c r="CF1389" s="245"/>
      <c r="CG1389" s="245"/>
    </row>
    <row r="1390" spans="1:85">
      <c r="A1390" s="265" t="s">
        <v>77</v>
      </c>
      <c r="B1390" s="2" t="s">
        <v>1896</v>
      </c>
      <c r="C1390" s="2" t="s">
        <v>503</v>
      </c>
      <c r="D1390" s="265" t="s">
        <v>3567</v>
      </c>
      <c r="E1390" s="265">
        <v>45771</v>
      </c>
      <c r="F1390" s="266" t="s">
        <v>567</v>
      </c>
      <c r="G1390" s="267">
        <v>39.86</v>
      </c>
      <c r="H1390" s="267"/>
      <c r="I1390" s="267"/>
      <c r="J1390" s="267"/>
      <c r="K1390" s="267"/>
      <c r="L1390" s="268"/>
      <c r="M1390" s="275"/>
      <c r="N1390" s="267">
        <v>0.55000000000000004</v>
      </c>
      <c r="O1390" s="267">
        <v>0.77</v>
      </c>
      <c r="P1390" s="275"/>
      <c r="Q1390" s="269">
        <v>1230</v>
      </c>
      <c r="R1390" s="270"/>
      <c r="S1390" s="307">
        <v>9.3239999999999998</v>
      </c>
      <c r="T1390" s="271">
        <v>6.31</v>
      </c>
      <c r="U1390" s="348"/>
      <c r="V1390" s="350"/>
      <c r="W1390" s="267"/>
      <c r="X1390" s="270"/>
      <c r="Y1390" s="274"/>
      <c r="Z1390" s="290"/>
      <c r="AA1390" s="274">
        <v>0</v>
      </c>
      <c r="AB1390" s="274"/>
      <c r="AC1390" s="274">
        <v>0</v>
      </c>
      <c r="AD1390" s="265"/>
      <c r="AE1390" s="274"/>
      <c r="AF1390" s="349"/>
      <c r="AG1390" s="275"/>
      <c r="AH1390" s="274"/>
      <c r="AI1390" s="274"/>
      <c r="AJ1390" s="275"/>
      <c r="AK1390" s="270"/>
      <c r="AL1390" s="274"/>
      <c r="AM1390" s="275"/>
      <c r="AN1390" s="274"/>
      <c r="AO1390" s="275"/>
      <c r="AP1390" s="274"/>
      <c r="AQ1390" s="277">
        <f t="shared" si="202"/>
        <v>4</v>
      </c>
      <c r="AR1390" s="274"/>
      <c r="AS1390" s="274"/>
      <c r="AT1390" s="273"/>
      <c r="AU1390" s="272"/>
      <c r="AV1390" s="267"/>
      <c r="AW1390" s="268"/>
      <c r="AX1390" s="273"/>
      <c r="AY1390" s="273"/>
      <c r="AZ1390" s="275"/>
      <c r="BA1390" s="268"/>
      <c r="BB1390" s="268"/>
      <c r="BC1390" s="268"/>
      <c r="BD1390" s="268"/>
      <c r="BE1390" s="267"/>
      <c r="BF1390" s="275"/>
      <c r="BG1390" s="275"/>
      <c r="BH1390" s="275"/>
      <c r="BI1390" s="275"/>
      <c r="BJ1390" s="291">
        <v>45771</v>
      </c>
      <c r="BK1390" s="279">
        <v>45771</v>
      </c>
      <c r="BL1390" s="431" t="s">
        <v>3568</v>
      </c>
      <c r="BM1390" s="272"/>
      <c r="BN1390" s="422">
        <v>20</v>
      </c>
      <c r="BO1390" s="422">
        <v>8</v>
      </c>
      <c r="BP1390" s="303"/>
      <c r="BQ1390" s="293">
        <v>45769</v>
      </c>
      <c r="BR1390" s="284" t="s">
        <v>3569</v>
      </c>
      <c r="BS1390" s="280" t="s">
        <v>1798</v>
      </c>
      <c r="BT1390" s="1083"/>
      <c r="BU1390" s="273"/>
      <c r="BV1390" s="273">
        <v>3</v>
      </c>
      <c r="BW1390" s="273">
        <v>1</v>
      </c>
      <c r="BX1390" s="273">
        <v>1</v>
      </c>
      <c r="BY1390" s="279" t="s">
        <v>1259</v>
      </c>
      <c r="BZ1390" s="267">
        <v>6</v>
      </c>
      <c r="CA1390" s="279" t="s">
        <v>1333</v>
      </c>
      <c r="CB1390" s="279" t="s">
        <v>1245</v>
      </c>
      <c r="CC1390" s="279" t="s">
        <v>1433</v>
      </c>
      <c r="CD1390" s="1283" t="s">
        <v>3570</v>
      </c>
      <c r="CE1390" s="245"/>
      <c r="CF1390" s="245"/>
      <c r="CG1390" s="245"/>
    </row>
    <row r="1391" spans="1:85">
      <c r="A1391" s="265" t="s">
        <v>77</v>
      </c>
      <c r="B1391" s="2" t="s">
        <v>1896</v>
      </c>
      <c r="C1391" s="2" t="s">
        <v>503</v>
      </c>
      <c r="D1391" s="265" t="s">
        <v>3791</v>
      </c>
      <c r="E1391" s="265">
        <v>45778</v>
      </c>
      <c r="F1391" s="266" t="s">
        <v>567</v>
      </c>
      <c r="G1391" s="267">
        <v>40.51</v>
      </c>
      <c r="H1391" s="267"/>
      <c r="I1391" s="267"/>
      <c r="J1391" s="267"/>
      <c r="K1391" s="267"/>
      <c r="L1391" s="268"/>
      <c r="M1391" s="275"/>
      <c r="N1391" s="267">
        <v>2.4300000000000002</v>
      </c>
      <c r="O1391" s="267">
        <v>6.57</v>
      </c>
      <c r="P1391" s="275"/>
      <c r="Q1391" s="269">
        <v>1491</v>
      </c>
      <c r="R1391" s="270"/>
      <c r="S1391" s="307">
        <v>9.1760000000000002</v>
      </c>
      <c r="T1391" s="271">
        <v>6.35</v>
      </c>
      <c r="U1391" s="348"/>
      <c r="V1391" s="350"/>
      <c r="W1391" s="267"/>
      <c r="X1391" s="270"/>
      <c r="Y1391" s="274"/>
      <c r="Z1391" s="290"/>
      <c r="AA1391" s="274">
        <v>0</v>
      </c>
      <c r="AB1391" s="274"/>
      <c r="AC1391" s="274">
        <v>0</v>
      </c>
      <c r="AD1391" s="265"/>
      <c r="AE1391" s="274"/>
      <c r="AF1391" s="349"/>
      <c r="AG1391" s="275"/>
      <c r="AH1391" s="274"/>
      <c r="AI1391" s="274"/>
      <c r="AJ1391" s="275"/>
      <c r="AK1391" s="270"/>
      <c r="AL1391" s="274"/>
      <c r="AM1391" s="275"/>
      <c r="AN1391" s="274"/>
      <c r="AO1391" s="275"/>
      <c r="AP1391" s="274"/>
      <c r="AQ1391" s="277">
        <f t="shared" si="202"/>
        <v>5</v>
      </c>
      <c r="AR1391" s="274"/>
      <c r="AS1391" s="274"/>
      <c r="AT1391" s="273"/>
      <c r="AU1391" s="272"/>
      <c r="AV1391" s="267"/>
      <c r="AW1391" s="268"/>
      <c r="AX1391" s="273"/>
      <c r="AY1391" s="273"/>
      <c r="AZ1391" s="275"/>
      <c r="BA1391" s="268"/>
      <c r="BB1391" s="268"/>
      <c r="BC1391" s="268"/>
      <c r="BD1391" s="268"/>
      <c r="BE1391" s="267"/>
      <c r="BF1391" s="275"/>
      <c r="BG1391" s="275"/>
      <c r="BH1391" s="275"/>
      <c r="BI1391" s="275"/>
      <c r="BJ1391" s="291">
        <v>45778</v>
      </c>
      <c r="BK1391" s="279">
        <v>45778</v>
      </c>
      <c r="BL1391" s="431" t="s">
        <v>3792</v>
      </c>
      <c r="BM1391" s="272"/>
      <c r="BN1391" s="422">
        <v>12</v>
      </c>
      <c r="BO1391" s="422">
        <v>8</v>
      </c>
      <c r="BP1391" s="303"/>
      <c r="BQ1391" s="293">
        <v>45770</v>
      </c>
      <c r="BR1391" s="284">
        <v>0.90972222222222221</v>
      </c>
      <c r="BS1391" s="280" t="s">
        <v>1798</v>
      </c>
      <c r="BT1391" s="1083"/>
      <c r="BU1391" s="273"/>
      <c r="BV1391" s="273">
        <v>2</v>
      </c>
      <c r="BW1391" s="273">
        <v>1</v>
      </c>
      <c r="BX1391" s="273">
        <v>1</v>
      </c>
      <c r="BY1391" s="279" t="s">
        <v>1259</v>
      </c>
      <c r="BZ1391" s="267">
        <v>79</v>
      </c>
      <c r="CA1391" s="279" t="s">
        <v>1334</v>
      </c>
      <c r="CB1391" s="279" t="s">
        <v>1245</v>
      </c>
      <c r="CC1391" s="279" t="s">
        <v>1249</v>
      </c>
      <c r="CD1391" s="1283" t="s">
        <v>3793</v>
      </c>
      <c r="CE1391" s="245"/>
      <c r="CF1391" s="245"/>
      <c r="CG1391" s="245"/>
    </row>
    <row r="1392" spans="1:85">
      <c r="A1392" s="265" t="s">
        <v>77</v>
      </c>
      <c r="B1392" s="2" t="s">
        <v>1896</v>
      </c>
      <c r="C1392" s="2" t="s">
        <v>503</v>
      </c>
      <c r="D1392" s="265" t="s">
        <v>3794</v>
      </c>
      <c r="E1392" s="265">
        <v>45779</v>
      </c>
      <c r="F1392" s="266" t="s">
        <v>567</v>
      </c>
      <c r="G1392" s="267">
        <v>40.729999999999997</v>
      </c>
      <c r="H1392" s="267"/>
      <c r="I1392" s="267"/>
      <c r="J1392" s="267"/>
      <c r="K1392" s="267"/>
      <c r="L1392" s="268"/>
      <c r="M1392" s="275"/>
      <c r="N1392" s="267">
        <v>2.66</v>
      </c>
      <c r="O1392" s="267">
        <v>6.6</v>
      </c>
      <c r="P1392" s="275"/>
      <c r="Q1392" s="269">
        <v>1356</v>
      </c>
      <c r="R1392" s="270"/>
      <c r="S1392" s="307">
        <v>9.1170000000000009</v>
      </c>
      <c r="T1392" s="271">
        <v>6.35</v>
      </c>
      <c r="U1392" s="348"/>
      <c r="V1392" s="350"/>
      <c r="W1392" s="267"/>
      <c r="X1392" s="270"/>
      <c r="Y1392" s="274"/>
      <c r="Z1392" s="290"/>
      <c r="AA1392" s="274">
        <v>0</v>
      </c>
      <c r="AB1392" s="274"/>
      <c r="AC1392" s="274">
        <v>0</v>
      </c>
      <c r="AD1392" s="265"/>
      <c r="AE1392" s="274"/>
      <c r="AF1392" s="349"/>
      <c r="AG1392" s="275"/>
      <c r="AH1392" s="274"/>
      <c r="AI1392" s="274"/>
      <c r="AJ1392" s="275"/>
      <c r="AK1392" s="270"/>
      <c r="AL1392" s="274"/>
      <c r="AM1392" s="275"/>
      <c r="AN1392" s="274"/>
      <c r="AO1392" s="275"/>
      <c r="AP1392" s="274"/>
      <c r="AQ1392" s="277">
        <f t="shared" si="202"/>
        <v>5</v>
      </c>
      <c r="AR1392" s="274"/>
      <c r="AS1392" s="274"/>
      <c r="AT1392" s="273"/>
      <c r="AU1392" s="272"/>
      <c r="AV1392" s="267"/>
      <c r="AW1392" s="268"/>
      <c r="AX1392" s="273"/>
      <c r="AY1392" s="273"/>
      <c r="AZ1392" s="275"/>
      <c r="BA1392" s="268"/>
      <c r="BB1392" s="268"/>
      <c r="BC1392" s="268"/>
      <c r="BD1392" s="268"/>
      <c r="BE1392" s="267"/>
      <c r="BF1392" s="275"/>
      <c r="BG1392" s="275"/>
      <c r="BH1392" s="275"/>
      <c r="BI1392" s="275"/>
      <c r="BJ1392" s="291">
        <v>45779</v>
      </c>
      <c r="BK1392" s="279">
        <v>45779</v>
      </c>
      <c r="BL1392" s="431" t="s">
        <v>3795</v>
      </c>
      <c r="BM1392" s="272"/>
      <c r="BN1392" s="422">
        <v>14</v>
      </c>
      <c r="BO1392" s="422">
        <v>8</v>
      </c>
      <c r="BP1392" s="303"/>
      <c r="BQ1392" s="293">
        <v>45778</v>
      </c>
      <c r="BR1392" s="284" t="s">
        <v>3796</v>
      </c>
      <c r="BS1392" s="280" t="str">
        <f>IF(_DBcomps[[#This Row],[Problem]]="","Yes","No")</f>
        <v>Yes</v>
      </c>
      <c r="BT1392" s="1083"/>
      <c r="BU1392" s="273"/>
      <c r="BV1392" s="273">
        <v>2</v>
      </c>
      <c r="BW1392" s="273"/>
      <c r="BX1392" s="273">
        <v>1</v>
      </c>
      <c r="BY1392" s="279" t="s">
        <v>1259</v>
      </c>
      <c r="BZ1392" s="267"/>
      <c r="CA1392" s="279"/>
      <c r="CB1392" s="279"/>
      <c r="CC1392" s="279"/>
      <c r="CD1392" s="1283"/>
      <c r="CE1392" s="245"/>
      <c r="CF1392" s="245"/>
      <c r="CG1392" s="245"/>
    </row>
    <row r="1393" spans="1:85">
      <c r="A1393" s="265" t="s">
        <v>77</v>
      </c>
      <c r="B1393" s="2" t="s">
        <v>1896</v>
      </c>
      <c r="C1393" s="2" t="s">
        <v>503</v>
      </c>
      <c r="D1393" s="265" t="s">
        <v>5832</v>
      </c>
      <c r="E1393" s="265">
        <v>45880</v>
      </c>
      <c r="F1393" s="266" t="s">
        <v>567</v>
      </c>
      <c r="G1393" s="267">
        <v>40.86</v>
      </c>
      <c r="H1393" s="267"/>
      <c r="I1393" s="267"/>
      <c r="J1393" s="267"/>
      <c r="K1393" s="267"/>
      <c r="L1393" s="268"/>
      <c r="M1393" s="275"/>
      <c r="N1393" s="267">
        <v>5.73</v>
      </c>
      <c r="O1393" s="267">
        <v>15</v>
      </c>
      <c r="P1393" s="275"/>
      <c r="Q1393" s="269">
        <v>1102</v>
      </c>
      <c r="R1393" s="270"/>
      <c r="S1393" s="307">
        <v>9.2989999999999995</v>
      </c>
      <c r="T1393" s="271">
        <v>6.68</v>
      </c>
      <c r="U1393" s="348"/>
      <c r="V1393" s="350"/>
      <c r="W1393" s="267"/>
      <c r="X1393" s="270"/>
      <c r="Y1393" s="274"/>
      <c r="Z1393" s="290"/>
      <c r="AA1393" s="274">
        <v>0</v>
      </c>
      <c r="AB1393" s="274"/>
      <c r="AC1393" s="274">
        <v>0</v>
      </c>
      <c r="AD1393" s="265"/>
      <c r="AE1393" s="274"/>
      <c r="AF1393" s="349"/>
      <c r="AG1393" s="275"/>
      <c r="AH1393" s="274"/>
      <c r="AI1393" s="274"/>
      <c r="AJ1393" s="275"/>
      <c r="AK1393" s="270"/>
      <c r="AL1393" s="274"/>
      <c r="AM1393" s="275"/>
      <c r="AN1393" s="274"/>
      <c r="AO1393" s="275"/>
      <c r="AP1393" s="274"/>
      <c r="AQ1393" s="277">
        <f t="shared" ref="AQ1393:AQ1403" si="203">MONTH(E1393)</f>
        <v>8</v>
      </c>
      <c r="AR1393" s="274"/>
      <c r="AS1393" s="274"/>
      <c r="AT1393" s="273"/>
      <c r="AU1393" s="272"/>
      <c r="AV1393" s="267"/>
      <c r="AW1393" s="268"/>
      <c r="AX1393" s="273"/>
      <c r="AY1393" s="273"/>
      <c r="AZ1393" s="275"/>
      <c r="BA1393" s="268"/>
      <c r="BB1393" s="268"/>
      <c r="BC1393" s="268"/>
      <c r="BD1393" s="268"/>
      <c r="BE1393" s="267"/>
      <c r="BF1393" s="275"/>
      <c r="BG1393" s="275"/>
      <c r="BH1393" s="275"/>
      <c r="BI1393" s="275"/>
      <c r="BJ1393" s="291">
        <v>45880</v>
      </c>
      <c r="BK1393" s="279">
        <v>45880</v>
      </c>
      <c r="BL1393" s="431" t="s">
        <v>5833</v>
      </c>
      <c r="BM1393" s="272"/>
      <c r="BN1393" s="422">
        <v>11</v>
      </c>
      <c r="BO1393" s="422">
        <v>8</v>
      </c>
      <c r="BP1393" s="303"/>
      <c r="BQ1393" s="293">
        <v>45875</v>
      </c>
      <c r="BR1393" s="284">
        <v>0.64583333333333337</v>
      </c>
      <c r="BS1393" s="280" t="s">
        <v>1798</v>
      </c>
      <c r="BT1393" s="1083"/>
      <c r="BU1393" s="273"/>
      <c r="BV1393" s="273">
        <v>3</v>
      </c>
      <c r="BW1393" s="273">
        <v>1</v>
      </c>
      <c r="BX1393" s="273">
        <v>3</v>
      </c>
      <c r="BY1393" s="279" t="s">
        <v>1259</v>
      </c>
      <c r="BZ1393" s="267">
        <v>2.15</v>
      </c>
      <c r="CA1393" s="279" t="s">
        <v>1331</v>
      </c>
      <c r="CB1393" s="279" t="s">
        <v>1383</v>
      </c>
      <c r="CC1393" s="279" t="s">
        <v>1248</v>
      </c>
      <c r="CD1393" s="1283" t="s">
        <v>5834</v>
      </c>
      <c r="CE1393" s="245"/>
      <c r="CF1393" s="245"/>
      <c r="CG1393" s="245"/>
    </row>
    <row r="1394" spans="1:85">
      <c r="A1394" s="265" t="s">
        <v>77</v>
      </c>
      <c r="B1394" s="2" t="s">
        <v>1896</v>
      </c>
      <c r="C1394" s="2" t="s">
        <v>503</v>
      </c>
      <c r="D1394" s="265" t="s">
        <v>5835</v>
      </c>
      <c r="E1394" s="265">
        <v>45881</v>
      </c>
      <c r="F1394" s="266" t="s">
        <v>567</v>
      </c>
      <c r="G1394" s="267">
        <v>40.950000000000003</v>
      </c>
      <c r="H1394" s="267"/>
      <c r="I1394" s="267"/>
      <c r="J1394" s="267"/>
      <c r="K1394" s="267"/>
      <c r="L1394" s="268"/>
      <c r="M1394" s="275"/>
      <c r="N1394" s="267">
        <v>3.32</v>
      </c>
      <c r="O1394" s="267">
        <v>8.25</v>
      </c>
      <c r="P1394" s="275"/>
      <c r="Q1394" s="269">
        <v>1018</v>
      </c>
      <c r="R1394" s="270"/>
      <c r="S1394" s="307">
        <v>9.298</v>
      </c>
      <c r="T1394" s="271">
        <v>6.41</v>
      </c>
      <c r="U1394" s="348"/>
      <c r="V1394" s="350"/>
      <c r="W1394" s="267"/>
      <c r="X1394" s="270"/>
      <c r="Y1394" s="274"/>
      <c r="Z1394" s="290"/>
      <c r="AA1394" s="274">
        <v>0</v>
      </c>
      <c r="AB1394" s="274"/>
      <c r="AC1394" s="274">
        <v>0</v>
      </c>
      <c r="AD1394" s="265"/>
      <c r="AE1394" s="274"/>
      <c r="AF1394" s="349"/>
      <c r="AG1394" s="275"/>
      <c r="AH1394" s="274"/>
      <c r="AI1394" s="274"/>
      <c r="AJ1394" s="275"/>
      <c r="AK1394" s="270"/>
      <c r="AL1394" s="274"/>
      <c r="AM1394" s="275"/>
      <c r="AN1394" s="274"/>
      <c r="AO1394" s="275"/>
      <c r="AP1394" s="274"/>
      <c r="AQ1394" s="277">
        <f t="shared" si="203"/>
        <v>8</v>
      </c>
      <c r="AR1394" s="274"/>
      <c r="AS1394" s="274"/>
      <c r="AT1394" s="273"/>
      <c r="AU1394" s="272"/>
      <c r="AV1394" s="267"/>
      <c r="AW1394" s="268"/>
      <c r="AX1394" s="273"/>
      <c r="AY1394" s="273"/>
      <c r="AZ1394" s="275"/>
      <c r="BA1394" s="268"/>
      <c r="BB1394" s="268"/>
      <c r="BC1394" s="268"/>
      <c r="BD1394" s="268"/>
      <c r="BE1394" s="267"/>
      <c r="BF1394" s="275"/>
      <c r="BG1394" s="275"/>
      <c r="BH1394" s="275"/>
      <c r="BI1394" s="275"/>
      <c r="BJ1394" s="291">
        <v>45881</v>
      </c>
      <c r="BK1394" s="279">
        <v>45881</v>
      </c>
      <c r="BL1394" s="431" t="s">
        <v>5836</v>
      </c>
      <c r="BM1394" s="272"/>
      <c r="BN1394" s="422">
        <v>8</v>
      </c>
      <c r="BO1394" s="422">
        <v>8</v>
      </c>
      <c r="BP1394" s="303"/>
      <c r="BQ1394" s="293">
        <v>45876</v>
      </c>
      <c r="BR1394" s="284">
        <v>0.67013888888888884</v>
      </c>
      <c r="BS1394" s="280" t="str">
        <f>IF(_DBcomps[[#This Row],[Problem]]="","Yes","No")</f>
        <v>Yes</v>
      </c>
      <c r="BT1394" s="1083"/>
      <c r="BU1394" s="273"/>
      <c r="BV1394" s="273">
        <v>3</v>
      </c>
      <c r="BW1394" s="273"/>
      <c r="BX1394" s="273">
        <v>3</v>
      </c>
      <c r="BY1394" s="279" t="s">
        <v>1259</v>
      </c>
      <c r="BZ1394" s="267"/>
      <c r="CA1394" s="279"/>
      <c r="CB1394" s="279"/>
      <c r="CC1394" s="279"/>
      <c r="CD1394" s="1283"/>
      <c r="CE1394" s="245"/>
      <c r="CF1394" s="245"/>
      <c r="CG1394" s="245"/>
    </row>
    <row r="1395" spans="1:85">
      <c r="A1395" s="265" t="s">
        <v>77</v>
      </c>
      <c r="B1395" s="2" t="s">
        <v>1896</v>
      </c>
      <c r="C1395" s="2" t="s">
        <v>503</v>
      </c>
      <c r="D1395" s="265" t="s">
        <v>5837</v>
      </c>
      <c r="E1395" s="265">
        <v>45883</v>
      </c>
      <c r="F1395" s="266" t="s">
        <v>567</v>
      </c>
      <c r="G1395" s="267">
        <v>40.07</v>
      </c>
      <c r="H1395" s="267"/>
      <c r="I1395" s="267"/>
      <c r="J1395" s="267"/>
      <c r="K1395" s="267"/>
      <c r="L1395" s="268"/>
      <c r="M1395" s="275"/>
      <c r="N1395" s="267">
        <v>2.56</v>
      </c>
      <c r="O1395" s="267">
        <v>8.0399999999999991</v>
      </c>
      <c r="P1395" s="275"/>
      <c r="Q1395" s="269">
        <v>1041</v>
      </c>
      <c r="R1395" s="270"/>
      <c r="S1395" s="307">
        <v>9.3620000000000001</v>
      </c>
      <c r="T1395" s="271">
        <v>6.82</v>
      </c>
      <c r="U1395" s="348"/>
      <c r="V1395" s="350"/>
      <c r="W1395" s="267"/>
      <c r="X1395" s="270"/>
      <c r="Y1395" s="274"/>
      <c r="Z1395" s="290"/>
      <c r="AA1395" s="274">
        <v>0</v>
      </c>
      <c r="AB1395" s="274"/>
      <c r="AC1395" s="274">
        <v>0</v>
      </c>
      <c r="AD1395" s="265"/>
      <c r="AE1395" s="274"/>
      <c r="AF1395" s="349"/>
      <c r="AG1395" s="275"/>
      <c r="AH1395" s="274"/>
      <c r="AI1395" s="274"/>
      <c r="AJ1395" s="275"/>
      <c r="AK1395" s="270"/>
      <c r="AL1395" s="274"/>
      <c r="AM1395" s="275"/>
      <c r="AN1395" s="274"/>
      <c r="AO1395" s="275"/>
      <c r="AP1395" s="274"/>
      <c r="AQ1395" s="277">
        <f t="shared" si="203"/>
        <v>8</v>
      </c>
      <c r="AR1395" s="274"/>
      <c r="AS1395" s="274"/>
      <c r="AT1395" s="273"/>
      <c r="AU1395" s="272"/>
      <c r="AV1395" s="267"/>
      <c r="AW1395" s="268"/>
      <c r="AX1395" s="273"/>
      <c r="AY1395" s="273"/>
      <c r="AZ1395" s="275"/>
      <c r="BA1395" s="268"/>
      <c r="BB1395" s="268"/>
      <c r="BC1395" s="268"/>
      <c r="BD1395" s="268"/>
      <c r="BE1395" s="267"/>
      <c r="BF1395" s="275"/>
      <c r="BG1395" s="275"/>
      <c r="BH1395" s="275"/>
      <c r="BI1395" s="275"/>
      <c r="BJ1395" s="291">
        <v>45883</v>
      </c>
      <c r="BK1395" s="279">
        <v>45883</v>
      </c>
      <c r="BL1395" s="431" t="s">
        <v>5838</v>
      </c>
      <c r="BM1395" s="272"/>
      <c r="BN1395" s="422">
        <v>6</v>
      </c>
      <c r="BO1395" s="422">
        <v>8</v>
      </c>
      <c r="BP1395" s="303"/>
      <c r="BQ1395" s="293">
        <v>45881</v>
      </c>
      <c r="BR1395" s="284">
        <v>0.4826388888888889</v>
      </c>
      <c r="BS1395" s="280" t="str">
        <f>IF(_DBcomps[[#This Row],[Problem]]="","Yes","No")</f>
        <v>Yes</v>
      </c>
      <c r="BT1395" s="1083"/>
      <c r="BU1395" s="273"/>
      <c r="BV1395" s="273">
        <v>3</v>
      </c>
      <c r="BW1395" s="273"/>
      <c r="BX1395" s="273">
        <v>3</v>
      </c>
      <c r="BY1395" s="279" t="s">
        <v>1259</v>
      </c>
      <c r="BZ1395" s="267"/>
      <c r="CA1395" s="279"/>
      <c r="CB1395" s="279"/>
      <c r="CC1395" s="279"/>
      <c r="CD1395" s="1283"/>
      <c r="CE1395" s="245"/>
      <c r="CF1395" s="245"/>
      <c r="CG1395" s="245"/>
    </row>
    <row r="1396" spans="1:85">
      <c r="A1396" s="265" t="s">
        <v>77</v>
      </c>
      <c r="B1396" s="2" t="s">
        <v>1896</v>
      </c>
      <c r="C1396" s="2" t="s">
        <v>503</v>
      </c>
      <c r="D1396" s="265" t="s">
        <v>5839</v>
      </c>
      <c r="E1396" s="1386">
        <v>45887</v>
      </c>
      <c r="F1396" s="266" t="s">
        <v>567</v>
      </c>
      <c r="G1396" s="1384">
        <v>39.79</v>
      </c>
      <c r="H1396" s="1384"/>
      <c r="I1396" s="1384"/>
      <c r="J1396" s="1384"/>
      <c r="K1396" s="1384"/>
      <c r="L1396" s="1387"/>
      <c r="M1396" s="1388"/>
      <c r="N1396" s="1384">
        <v>3.66</v>
      </c>
      <c r="O1396" s="1384">
        <v>7.21</v>
      </c>
      <c r="P1396" s="1388"/>
      <c r="Q1396" s="1389">
        <v>1074</v>
      </c>
      <c r="R1396" s="1390"/>
      <c r="S1396" s="1391">
        <v>9.3689999999999998</v>
      </c>
      <c r="T1396" s="1392">
        <v>6.97</v>
      </c>
      <c r="U1396" s="1393"/>
      <c r="V1396" s="1394"/>
      <c r="W1396" s="1384"/>
      <c r="X1396" s="1390"/>
      <c r="Y1396" s="1395"/>
      <c r="Z1396" s="1396"/>
      <c r="AA1396" s="1395">
        <v>0</v>
      </c>
      <c r="AB1396" s="1395"/>
      <c r="AC1396" s="1395">
        <v>0</v>
      </c>
      <c r="AD1396" s="1386"/>
      <c r="AE1396" s="1395"/>
      <c r="AF1396" s="1397"/>
      <c r="AG1396" s="1388"/>
      <c r="AH1396" s="1395"/>
      <c r="AI1396" s="1395"/>
      <c r="AJ1396" s="1388"/>
      <c r="AK1396" s="1390"/>
      <c r="AL1396" s="1395"/>
      <c r="AM1396" s="1388"/>
      <c r="AN1396" s="1395"/>
      <c r="AO1396" s="1388"/>
      <c r="AP1396" s="1395"/>
      <c r="AQ1396" s="1398">
        <f t="shared" si="203"/>
        <v>8</v>
      </c>
      <c r="AR1396" s="1395"/>
      <c r="AS1396" s="1395"/>
      <c r="AT1396" s="1399"/>
      <c r="AU1396" s="1400"/>
      <c r="AV1396" s="1384"/>
      <c r="AW1396" s="1387"/>
      <c r="AX1396" s="1399"/>
      <c r="AY1396" s="1399"/>
      <c r="AZ1396" s="1388"/>
      <c r="BA1396" s="268"/>
      <c r="BB1396" s="1387"/>
      <c r="BC1396" s="1387"/>
      <c r="BD1396" s="1387"/>
      <c r="BE1396" s="1384"/>
      <c r="BF1396" s="1388"/>
      <c r="BG1396" s="1388"/>
      <c r="BH1396" s="1388"/>
      <c r="BI1396" s="1388"/>
      <c r="BJ1396" s="1401">
        <v>45887</v>
      </c>
      <c r="BK1396" s="1402">
        <v>45887</v>
      </c>
      <c r="BL1396" s="431" t="s">
        <v>5840</v>
      </c>
      <c r="BM1396" s="1400"/>
      <c r="BN1396" s="1403">
        <v>12</v>
      </c>
      <c r="BO1396" s="422">
        <v>8</v>
      </c>
      <c r="BP1396" s="1404"/>
      <c r="BQ1396" s="1405">
        <v>45881</v>
      </c>
      <c r="BR1396" s="1406">
        <v>0.92361111111111116</v>
      </c>
      <c r="BS1396" s="280" t="s">
        <v>1798</v>
      </c>
      <c r="BT1396" s="1083"/>
      <c r="BU1396" s="1399"/>
      <c r="BV1396" s="1399">
        <v>3</v>
      </c>
      <c r="BW1396" s="1399">
        <v>1</v>
      </c>
      <c r="BX1396" s="1399">
        <v>3</v>
      </c>
      <c r="BY1396" s="1402" t="s">
        <v>1259</v>
      </c>
      <c r="BZ1396" s="1384">
        <v>3</v>
      </c>
      <c r="CA1396" s="1402" t="s">
        <v>1334</v>
      </c>
      <c r="CB1396" s="1402" t="s">
        <v>1245</v>
      </c>
      <c r="CC1396" s="1402" t="s">
        <v>1249</v>
      </c>
      <c r="CD1396" s="1283" t="s">
        <v>5841</v>
      </c>
      <c r="CE1396" s="245"/>
      <c r="CF1396" s="245"/>
      <c r="CG1396" s="245"/>
    </row>
    <row r="1397" spans="1:85">
      <c r="A1397" s="265" t="s">
        <v>77</v>
      </c>
      <c r="B1397" s="2" t="s">
        <v>1896</v>
      </c>
      <c r="C1397" s="2" t="s">
        <v>503</v>
      </c>
      <c r="D1397" s="265" t="s">
        <v>5842</v>
      </c>
      <c r="E1397" s="1386">
        <v>45890</v>
      </c>
      <c r="F1397" s="266" t="s">
        <v>567</v>
      </c>
      <c r="G1397" s="1384">
        <v>40.57</v>
      </c>
      <c r="H1397" s="1384"/>
      <c r="I1397" s="1384"/>
      <c r="J1397" s="1384"/>
      <c r="K1397" s="1384"/>
      <c r="L1397" s="1387"/>
      <c r="M1397" s="1388"/>
      <c r="N1397" s="1384">
        <v>3.33</v>
      </c>
      <c r="O1397" s="1384">
        <v>9.31</v>
      </c>
      <c r="P1397" s="1388"/>
      <c r="Q1397" s="1389">
        <v>1109</v>
      </c>
      <c r="R1397" s="1390"/>
      <c r="S1397" s="1391">
        <v>9.2650000000000006</v>
      </c>
      <c r="T1397" s="1392">
        <v>6.84</v>
      </c>
      <c r="U1397" s="1393"/>
      <c r="V1397" s="1394"/>
      <c r="W1397" s="1384"/>
      <c r="X1397" s="1390"/>
      <c r="Y1397" s="1395"/>
      <c r="Z1397" s="1396"/>
      <c r="AA1397" s="1395">
        <v>0</v>
      </c>
      <c r="AB1397" s="1395"/>
      <c r="AC1397" s="1395">
        <v>0</v>
      </c>
      <c r="AD1397" s="1386"/>
      <c r="AE1397" s="1395"/>
      <c r="AF1397" s="1397"/>
      <c r="AG1397" s="1388"/>
      <c r="AH1397" s="1395"/>
      <c r="AI1397" s="1395"/>
      <c r="AJ1397" s="1388"/>
      <c r="AK1397" s="1390"/>
      <c r="AL1397" s="1395"/>
      <c r="AM1397" s="1388"/>
      <c r="AN1397" s="1395"/>
      <c r="AO1397" s="1388"/>
      <c r="AP1397" s="1395"/>
      <c r="AQ1397" s="1398">
        <f t="shared" si="203"/>
        <v>8</v>
      </c>
      <c r="AR1397" s="1395"/>
      <c r="AS1397" s="1395"/>
      <c r="AT1397" s="1399"/>
      <c r="AU1397" s="1400"/>
      <c r="AV1397" s="1384"/>
      <c r="AW1397" s="1387"/>
      <c r="AX1397" s="1399"/>
      <c r="AY1397" s="1399"/>
      <c r="AZ1397" s="1388"/>
      <c r="BA1397" s="268"/>
      <c r="BB1397" s="1387"/>
      <c r="BC1397" s="1387"/>
      <c r="BD1397" s="1387"/>
      <c r="BE1397" s="1384"/>
      <c r="BF1397" s="1388"/>
      <c r="BG1397" s="1388"/>
      <c r="BH1397" s="1388"/>
      <c r="BI1397" s="1388"/>
      <c r="BJ1397" s="1401">
        <v>45890</v>
      </c>
      <c r="BK1397" s="1402">
        <v>45890</v>
      </c>
      <c r="BL1397" s="431" t="s">
        <v>5843</v>
      </c>
      <c r="BM1397" s="1400"/>
      <c r="BN1397" s="1403">
        <v>12</v>
      </c>
      <c r="BO1397" s="422">
        <v>8</v>
      </c>
      <c r="BP1397" s="1404"/>
      <c r="BQ1397" s="1405">
        <v>45887</v>
      </c>
      <c r="BR1397" s="1406">
        <v>0.99236111111111114</v>
      </c>
      <c r="BS1397" s="280" t="s">
        <v>1798</v>
      </c>
      <c r="BT1397" s="1083"/>
      <c r="BU1397" s="1399"/>
      <c r="BV1397" s="1399">
        <v>3</v>
      </c>
      <c r="BW1397" s="1399">
        <v>1</v>
      </c>
      <c r="BX1397" s="1399">
        <v>3</v>
      </c>
      <c r="BY1397" s="1402" t="s">
        <v>1259</v>
      </c>
      <c r="BZ1397" s="1384">
        <v>3</v>
      </c>
      <c r="CA1397" s="1402" t="s">
        <v>1334</v>
      </c>
      <c r="CB1397" s="1402" t="s">
        <v>1245</v>
      </c>
      <c r="CC1397" s="1402" t="s">
        <v>1249</v>
      </c>
      <c r="CD1397" s="1283" t="s">
        <v>5844</v>
      </c>
      <c r="CE1397" s="245"/>
      <c r="CF1397" s="245"/>
      <c r="CG1397" s="245"/>
    </row>
    <row r="1398" spans="1:85">
      <c r="A1398" s="265" t="s">
        <v>77</v>
      </c>
      <c r="B1398" s="2" t="s">
        <v>1896</v>
      </c>
      <c r="C1398" s="2" t="s">
        <v>503</v>
      </c>
      <c r="D1398" s="265" t="s">
        <v>5845</v>
      </c>
      <c r="E1398" s="1386">
        <v>45894</v>
      </c>
      <c r="F1398" s="266" t="s">
        <v>567</v>
      </c>
      <c r="G1398" s="1384">
        <v>40.14</v>
      </c>
      <c r="H1398" s="1384"/>
      <c r="I1398" s="1384"/>
      <c r="J1398" s="1384"/>
      <c r="K1398" s="1384"/>
      <c r="L1398" s="1387"/>
      <c r="M1398" s="1388"/>
      <c r="N1398" s="1384">
        <v>1.89</v>
      </c>
      <c r="O1398" s="1384">
        <v>4.46</v>
      </c>
      <c r="P1398" s="1388"/>
      <c r="Q1398" s="1389">
        <v>1248</v>
      </c>
      <c r="R1398" s="1390"/>
      <c r="S1398" s="1391">
        <v>9.3670000000000009</v>
      </c>
      <c r="T1398" s="1392">
        <v>6.41</v>
      </c>
      <c r="U1398" s="1393"/>
      <c r="V1398" s="1394"/>
      <c r="W1398" s="1384"/>
      <c r="X1398" s="1390"/>
      <c r="Y1398" s="1395"/>
      <c r="Z1398" s="1396"/>
      <c r="AA1398" s="1395">
        <v>0</v>
      </c>
      <c r="AB1398" s="1395"/>
      <c r="AC1398" s="1395">
        <v>0</v>
      </c>
      <c r="AD1398" s="1386"/>
      <c r="AE1398" s="1395"/>
      <c r="AF1398" s="1397"/>
      <c r="AG1398" s="1388"/>
      <c r="AH1398" s="1395"/>
      <c r="AI1398" s="1395"/>
      <c r="AJ1398" s="1388"/>
      <c r="AK1398" s="1390"/>
      <c r="AL1398" s="1395"/>
      <c r="AM1398" s="1388"/>
      <c r="AN1398" s="1395"/>
      <c r="AO1398" s="1388"/>
      <c r="AP1398" s="1395"/>
      <c r="AQ1398" s="1398">
        <f t="shared" si="203"/>
        <v>8</v>
      </c>
      <c r="AR1398" s="1395"/>
      <c r="AS1398" s="1395"/>
      <c r="AT1398" s="1399"/>
      <c r="AU1398" s="1400"/>
      <c r="AV1398" s="1384"/>
      <c r="AW1398" s="1387"/>
      <c r="AX1398" s="1399"/>
      <c r="AY1398" s="1399"/>
      <c r="AZ1398" s="1388"/>
      <c r="BA1398" s="268"/>
      <c r="BB1398" s="1387"/>
      <c r="BC1398" s="1387"/>
      <c r="BD1398" s="1387"/>
      <c r="BE1398" s="1384"/>
      <c r="BF1398" s="1388"/>
      <c r="BG1398" s="1388"/>
      <c r="BH1398" s="1388"/>
      <c r="BI1398" s="1388"/>
      <c r="BJ1398" s="1401">
        <v>45894</v>
      </c>
      <c r="BK1398" s="1402">
        <v>45894</v>
      </c>
      <c r="BL1398" s="431" t="s">
        <v>5846</v>
      </c>
      <c r="BM1398" s="1400"/>
      <c r="BN1398" s="1403">
        <v>11</v>
      </c>
      <c r="BO1398" s="422">
        <v>8</v>
      </c>
      <c r="BP1398" s="1404"/>
      <c r="BQ1398" s="1405">
        <v>45888</v>
      </c>
      <c r="BR1398" s="1406">
        <v>0.9375</v>
      </c>
      <c r="BS1398" s="280" t="s">
        <v>1798</v>
      </c>
      <c r="BT1398" s="1083"/>
      <c r="BU1398" s="1399"/>
      <c r="BV1398" s="1399">
        <v>3</v>
      </c>
      <c r="BW1398" s="1399">
        <v>1</v>
      </c>
      <c r="BX1398" s="1399">
        <v>3</v>
      </c>
      <c r="BY1398" s="1402" t="s">
        <v>1259</v>
      </c>
      <c r="BZ1398" s="1384">
        <v>4</v>
      </c>
      <c r="CA1398" s="1402" t="s">
        <v>1334</v>
      </c>
      <c r="CB1398" s="1402" t="s">
        <v>1245</v>
      </c>
      <c r="CC1398" s="1402" t="s">
        <v>1249</v>
      </c>
      <c r="CD1398" s="1283" t="s">
        <v>5847</v>
      </c>
      <c r="CE1398" s="245"/>
      <c r="CF1398" s="245"/>
      <c r="CG1398" s="245"/>
    </row>
    <row r="1399" spans="1:85">
      <c r="A1399" s="265" t="s">
        <v>77</v>
      </c>
      <c r="B1399" s="2" t="s">
        <v>1896</v>
      </c>
      <c r="C1399" s="2" t="s">
        <v>503</v>
      </c>
      <c r="D1399" s="265" t="s">
        <v>5848</v>
      </c>
      <c r="E1399" s="1386">
        <v>45895</v>
      </c>
      <c r="F1399" s="266" t="s">
        <v>567</v>
      </c>
      <c r="G1399" s="1384">
        <v>40.56</v>
      </c>
      <c r="H1399" s="1384"/>
      <c r="I1399" s="1384"/>
      <c r="J1399" s="1384"/>
      <c r="K1399" s="1384"/>
      <c r="L1399" s="1387"/>
      <c r="M1399" s="1388"/>
      <c r="N1399" s="1384">
        <v>1.96</v>
      </c>
      <c r="O1399" s="1384">
        <v>5.14</v>
      </c>
      <c r="P1399" s="1388"/>
      <c r="Q1399" s="1389">
        <v>1004</v>
      </c>
      <c r="R1399" s="1390"/>
      <c r="S1399" s="1391">
        <v>9.3680000000000003</v>
      </c>
      <c r="T1399" s="1392">
        <v>6.49</v>
      </c>
      <c r="U1399" s="1393"/>
      <c r="V1399" s="1394"/>
      <c r="W1399" s="1384"/>
      <c r="X1399" s="1390"/>
      <c r="Y1399" s="1395"/>
      <c r="Z1399" s="1396"/>
      <c r="AA1399" s="1395">
        <v>0</v>
      </c>
      <c r="AB1399" s="1395"/>
      <c r="AC1399" s="1395">
        <v>0</v>
      </c>
      <c r="AD1399" s="1386"/>
      <c r="AE1399" s="1395"/>
      <c r="AF1399" s="1397"/>
      <c r="AG1399" s="1388"/>
      <c r="AH1399" s="1395"/>
      <c r="AI1399" s="1395"/>
      <c r="AJ1399" s="1388"/>
      <c r="AK1399" s="1390"/>
      <c r="AL1399" s="1395"/>
      <c r="AM1399" s="1388"/>
      <c r="AN1399" s="1395"/>
      <c r="AO1399" s="1388"/>
      <c r="AP1399" s="1395"/>
      <c r="AQ1399" s="1398">
        <f t="shared" si="203"/>
        <v>8</v>
      </c>
      <c r="AR1399" s="1395"/>
      <c r="AS1399" s="1395"/>
      <c r="AT1399" s="1399"/>
      <c r="AU1399" s="1400"/>
      <c r="AV1399" s="1384"/>
      <c r="AW1399" s="1387"/>
      <c r="AX1399" s="1399"/>
      <c r="AY1399" s="1399"/>
      <c r="AZ1399" s="1388"/>
      <c r="BA1399" s="268"/>
      <c r="BB1399" s="1387"/>
      <c r="BC1399" s="1387"/>
      <c r="BD1399" s="1387"/>
      <c r="BE1399" s="1384"/>
      <c r="BF1399" s="1388"/>
      <c r="BG1399" s="1388"/>
      <c r="BH1399" s="1388"/>
      <c r="BI1399" s="1388"/>
      <c r="BJ1399" s="1401">
        <v>45895</v>
      </c>
      <c r="BK1399" s="1402">
        <v>45895</v>
      </c>
      <c r="BL1399" s="431" t="s">
        <v>5849</v>
      </c>
      <c r="BM1399" s="1400"/>
      <c r="BN1399" s="1403">
        <v>10</v>
      </c>
      <c r="BO1399" s="422">
        <v>8</v>
      </c>
      <c r="BP1399" s="1404"/>
      <c r="BQ1399" s="1405">
        <v>45889</v>
      </c>
      <c r="BR1399" s="1406">
        <v>0.74652777777777779</v>
      </c>
      <c r="BS1399" s="280" t="s">
        <v>1798</v>
      </c>
      <c r="BT1399" s="1083"/>
      <c r="BU1399" s="1399"/>
      <c r="BV1399" s="1399">
        <v>3</v>
      </c>
      <c r="BW1399" s="1399">
        <v>1</v>
      </c>
      <c r="BX1399" s="1399">
        <v>3</v>
      </c>
      <c r="BY1399" s="1402" t="s">
        <v>1259</v>
      </c>
      <c r="BZ1399" s="1384">
        <v>3.3</v>
      </c>
      <c r="CA1399" s="1402" t="s">
        <v>1334</v>
      </c>
      <c r="CB1399" s="1402" t="s">
        <v>1383</v>
      </c>
      <c r="CC1399" s="1402" t="s">
        <v>1378</v>
      </c>
      <c r="CD1399" s="1283" t="s">
        <v>5850</v>
      </c>
      <c r="CE1399" s="245"/>
      <c r="CF1399" s="245"/>
      <c r="CG1399" s="245"/>
    </row>
    <row r="1400" spans="1:85">
      <c r="A1400" s="265" t="s">
        <v>77</v>
      </c>
      <c r="B1400" s="2" t="s">
        <v>1896</v>
      </c>
      <c r="C1400" s="2" t="s">
        <v>503</v>
      </c>
      <c r="D1400" s="265" t="s">
        <v>5851</v>
      </c>
      <c r="E1400" s="1386">
        <v>45895</v>
      </c>
      <c r="F1400" s="266" t="s">
        <v>567</v>
      </c>
      <c r="G1400" s="1384">
        <v>40.46</v>
      </c>
      <c r="H1400" s="1384"/>
      <c r="I1400" s="1384"/>
      <c r="J1400" s="1384"/>
      <c r="K1400" s="1384"/>
      <c r="L1400" s="1387"/>
      <c r="M1400" s="1388"/>
      <c r="N1400" s="1384">
        <v>2</v>
      </c>
      <c r="O1400" s="1384">
        <v>4.33</v>
      </c>
      <c r="P1400" s="1388"/>
      <c r="Q1400" s="1389">
        <v>1040</v>
      </c>
      <c r="R1400" s="1390"/>
      <c r="S1400" s="1391">
        <v>9.3089999999999993</v>
      </c>
      <c r="T1400" s="1392">
        <v>6.75</v>
      </c>
      <c r="U1400" s="1393"/>
      <c r="V1400" s="1394"/>
      <c r="W1400" s="1384"/>
      <c r="X1400" s="1390"/>
      <c r="Y1400" s="1395"/>
      <c r="Z1400" s="1396"/>
      <c r="AA1400" s="1395">
        <v>0</v>
      </c>
      <c r="AB1400" s="1395"/>
      <c r="AC1400" s="1395">
        <v>0</v>
      </c>
      <c r="AD1400" s="1386"/>
      <c r="AE1400" s="1395"/>
      <c r="AF1400" s="1397"/>
      <c r="AG1400" s="1388"/>
      <c r="AH1400" s="1395"/>
      <c r="AI1400" s="1395"/>
      <c r="AJ1400" s="1388"/>
      <c r="AK1400" s="1390"/>
      <c r="AL1400" s="1395"/>
      <c r="AM1400" s="1388"/>
      <c r="AN1400" s="1395"/>
      <c r="AO1400" s="1388"/>
      <c r="AP1400" s="1395"/>
      <c r="AQ1400" s="1398">
        <f t="shared" si="203"/>
        <v>8</v>
      </c>
      <c r="AR1400" s="1395"/>
      <c r="AS1400" s="1395"/>
      <c r="AT1400" s="1399"/>
      <c r="AU1400" s="1400"/>
      <c r="AV1400" s="1384"/>
      <c r="AW1400" s="1387"/>
      <c r="AX1400" s="1399"/>
      <c r="AY1400" s="1399"/>
      <c r="AZ1400" s="1388"/>
      <c r="BA1400" s="268"/>
      <c r="BB1400" s="1387"/>
      <c r="BC1400" s="1387"/>
      <c r="BD1400" s="1387"/>
      <c r="BE1400" s="1384"/>
      <c r="BF1400" s="1388"/>
      <c r="BG1400" s="1388"/>
      <c r="BH1400" s="1388"/>
      <c r="BI1400" s="1388"/>
      <c r="BJ1400" s="1401">
        <v>45895</v>
      </c>
      <c r="BK1400" s="1402">
        <v>45895</v>
      </c>
      <c r="BL1400" s="431" t="s">
        <v>5852</v>
      </c>
      <c r="BM1400" s="1400"/>
      <c r="BN1400" s="1403">
        <v>9</v>
      </c>
      <c r="BO1400" s="422">
        <v>8</v>
      </c>
      <c r="BP1400" s="1404"/>
      <c r="BQ1400" s="1405">
        <v>45890</v>
      </c>
      <c r="BR1400" s="284" t="s">
        <v>3038</v>
      </c>
      <c r="BS1400" s="280" t="s">
        <v>1798</v>
      </c>
      <c r="BT1400" s="1083"/>
      <c r="BU1400" s="1399"/>
      <c r="BV1400" s="1399">
        <v>3</v>
      </c>
      <c r="BW1400" s="1399">
        <v>1</v>
      </c>
      <c r="BX1400" s="1399">
        <v>3</v>
      </c>
      <c r="BY1400" s="1402" t="s">
        <v>1259</v>
      </c>
      <c r="BZ1400" s="1384">
        <v>1.45</v>
      </c>
      <c r="CA1400" s="1402" t="s">
        <v>1334</v>
      </c>
      <c r="CB1400" s="1402" t="s">
        <v>1245</v>
      </c>
      <c r="CC1400" s="1402" t="s">
        <v>1249</v>
      </c>
      <c r="CD1400" s="1283" t="s">
        <v>5853</v>
      </c>
      <c r="CE1400" s="245"/>
      <c r="CF1400" s="245"/>
      <c r="CG1400" s="245"/>
    </row>
    <row r="1401" spans="1:85">
      <c r="A1401" s="265" t="s">
        <v>77</v>
      </c>
      <c r="B1401" s="2" t="s">
        <v>1896</v>
      </c>
      <c r="C1401" s="2" t="s">
        <v>503</v>
      </c>
      <c r="D1401" s="265" t="s">
        <v>5854</v>
      </c>
      <c r="E1401" s="1386">
        <v>45896</v>
      </c>
      <c r="F1401" s="266" t="s">
        <v>567</v>
      </c>
      <c r="G1401" s="1384">
        <v>41.21</v>
      </c>
      <c r="H1401" s="1384"/>
      <c r="I1401" s="1384"/>
      <c r="J1401" s="1384"/>
      <c r="K1401" s="1384"/>
      <c r="L1401" s="1387"/>
      <c r="M1401" s="1388"/>
      <c r="N1401" s="1384">
        <v>4.8499999999999996</v>
      </c>
      <c r="O1401" s="1384">
        <v>10.33</v>
      </c>
      <c r="P1401" s="1388"/>
      <c r="Q1401" s="1389">
        <v>1142</v>
      </c>
      <c r="R1401" s="1390"/>
      <c r="S1401" s="1391">
        <v>9.3580000000000005</v>
      </c>
      <c r="T1401" s="1392">
        <v>6.6</v>
      </c>
      <c r="U1401" s="1393"/>
      <c r="V1401" s="1394"/>
      <c r="W1401" s="1384"/>
      <c r="X1401" s="1390"/>
      <c r="Y1401" s="1395"/>
      <c r="Z1401" s="1396"/>
      <c r="AA1401" s="1395">
        <v>0</v>
      </c>
      <c r="AB1401" s="1395"/>
      <c r="AC1401" s="1395">
        <v>0</v>
      </c>
      <c r="AD1401" s="1386"/>
      <c r="AE1401" s="1395"/>
      <c r="AF1401" s="1397"/>
      <c r="AG1401" s="1388"/>
      <c r="AH1401" s="1395"/>
      <c r="AI1401" s="1395"/>
      <c r="AJ1401" s="1388"/>
      <c r="AK1401" s="1390"/>
      <c r="AL1401" s="1395"/>
      <c r="AM1401" s="1388"/>
      <c r="AN1401" s="1395"/>
      <c r="AO1401" s="1388"/>
      <c r="AP1401" s="1395"/>
      <c r="AQ1401" s="1398">
        <f t="shared" si="203"/>
        <v>8</v>
      </c>
      <c r="AR1401" s="1395"/>
      <c r="AS1401" s="1395"/>
      <c r="AT1401" s="1399"/>
      <c r="AU1401" s="1400"/>
      <c r="AV1401" s="1384"/>
      <c r="AW1401" s="1387"/>
      <c r="AX1401" s="1399"/>
      <c r="AY1401" s="1399"/>
      <c r="AZ1401" s="1388"/>
      <c r="BA1401" s="268"/>
      <c r="BB1401" s="1387"/>
      <c r="BC1401" s="1387"/>
      <c r="BD1401" s="1387"/>
      <c r="BE1401" s="1384"/>
      <c r="BF1401" s="1388"/>
      <c r="BG1401" s="1388"/>
      <c r="BH1401" s="1388"/>
      <c r="BI1401" s="1388"/>
      <c r="BJ1401" s="1401">
        <v>45895</v>
      </c>
      <c r="BK1401" s="1402">
        <v>45895</v>
      </c>
      <c r="BL1401" s="431" t="s">
        <v>5855</v>
      </c>
      <c r="BM1401" s="1400"/>
      <c r="BN1401" s="1403">
        <v>14</v>
      </c>
      <c r="BO1401" s="422">
        <v>8</v>
      </c>
      <c r="BP1401" s="1404"/>
      <c r="BQ1401" s="1405">
        <v>45895</v>
      </c>
      <c r="BR1401" s="1406">
        <v>0.72222222222222221</v>
      </c>
      <c r="BS1401" s="280" t="s">
        <v>1798</v>
      </c>
      <c r="BT1401" s="1083"/>
      <c r="BU1401" s="1399"/>
      <c r="BV1401" s="1399">
        <v>3</v>
      </c>
      <c r="BW1401" s="1399">
        <v>2</v>
      </c>
      <c r="BX1401" s="1399">
        <v>3</v>
      </c>
      <c r="BY1401" s="1402" t="s">
        <v>1259</v>
      </c>
      <c r="BZ1401" s="1384">
        <v>3.15</v>
      </c>
      <c r="CA1401" s="1402" t="s">
        <v>1334</v>
      </c>
      <c r="CB1401" s="1402" t="s">
        <v>1245</v>
      </c>
      <c r="CC1401" s="1402" t="s">
        <v>1249</v>
      </c>
      <c r="CD1401" s="1283" t="s">
        <v>5856</v>
      </c>
      <c r="CE1401" s="245"/>
      <c r="CF1401" s="245"/>
      <c r="CG1401" s="245"/>
    </row>
    <row r="1402" spans="1:85">
      <c r="A1402" s="265" t="s">
        <v>77</v>
      </c>
      <c r="B1402" s="2" t="s">
        <v>1896</v>
      </c>
      <c r="C1402" s="2" t="s">
        <v>503</v>
      </c>
      <c r="D1402" s="265" t="s">
        <v>5857</v>
      </c>
      <c r="E1402" s="1386">
        <v>45897</v>
      </c>
      <c r="F1402" s="266" t="s">
        <v>567</v>
      </c>
      <c r="G1402" s="1384">
        <v>42.04</v>
      </c>
      <c r="H1402" s="1384"/>
      <c r="I1402" s="1384"/>
      <c r="J1402" s="1384"/>
      <c r="K1402" s="1384"/>
      <c r="L1402" s="1387"/>
      <c r="M1402" s="1388"/>
      <c r="N1402" s="1384">
        <v>2.87</v>
      </c>
      <c r="O1402" s="1384">
        <v>6.69</v>
      </c>
      <c r="P1402" s="1388"/>
      <c r="Q1402" s="1389">
        <v>1010</v>
      </c>
      <c r="R1402" s="1390"/>
      <c r="S1402" s="1391">
        <v>9.298</v>
      </c>
      <c r="T1402" s="1392">
        <v>6.57</v>
      </c>
      <c r="U1402" s="1393"/>
      <c r="V1402" s="1394"/>
      <c r="W1402" s="1384"/>
      <c r="X1402" s="1390"/>
      <c r="Y1402" s="1395"/>
      <c r="Z1402" s="1396"/>
      <c r="AA1402" s="1395">
        <v>0</v>
      </c>
      <c r="AB1402" s="1395"/>
      <c r="AC1402" s="1395">
        <v>0</v>
      </c>
      <c r="AD1402" s="1386"/>
      <c r="AE1402" s="1395"/>
      <c r="AF1402" s="1397"/>
      <c r="AG1402" s="1388"/>
      <c r="AH1402" s="1395"/>
      <c r="AI1402" s="1395"/>
      <c r="AJ1402" s="1388"/>
      <c r="AK1402" s="1390"/>
      <c r="AL1402" s="1395"/>
      <c r="AM1402" s="1388"/>
      <c r="AN1402" s="1395"/>
      <c r="AO1402" s="1388"/>
      <c r="AP1402" s="1395"/>
      <c r="AQ1402" s="1398">
        <f t="shared" si="203"/>
        <v>8</v>
      </c>
      <c r="AR1402" s="1395"/>
      <c r="AS1402" s="1395"/>
      <c r="AT1402" s="1399"/>
      <c r="AU1402" s="1400"/>
      <c r="AV1402" s="1384"/>
      <c r="AW1402" s="1387"/>
      <c r="AX1402" s="1399"/>
      <c r="AY1402" s="1399"/>
      <c r="AZ1402" s="1388"/>
      <c r="BA1402" s="268"/>
      <c r="BB1402" s="1387"/>
      <c r="BC1402" s="1387"/>
      <c r="BD1402" s="1387"/>
      <c r="BE1402" s="1384"/>
      <c r="BF1402" s="1388"/>
      <c r="BG1402" s="1388"/>
      <c r="BH1402" s="1388"/>
      <c r="BI1402" s="1388"/>
      <c r="BJ1402" s="1401">
        <v>45897</v>
      </c>
      <c r="BK1402" s="1402">
        <v>45897</v>
      </c>
      <c r="BL1402" s="431" t="s">
        <v>5858</v>
      </c>
      <c r="BM1402" s="1400"/>
      <c r="BN1402" s="1403">
        <v>9</v>
      </c>
      <c r="BO1402" s="422">
        <v>8</v>
      </c>
      <c r="BP1402" s="1404"/>
      <c r="BQ1402" s="1405">
        <v>45896</v>
      </c>
      <c r="BR1402" s="1406">
        <v>0.26805555555555555</v>
      </c>
      <c r="BS1402" s="1407" t="str">
        <f>IF(_DBcomps[[#This Row],[Problem]]="","Yes","No")</f>
        <v>Yes</v>
      </c>
      <c r="BT1402" s="1083"/>
      <c r="BU1402" s="1399"/>
      <c r="BV1402" s="1399">
        <v>3</v>
      </c>
      <c r="BW1402" s="1399"/>
      <c r="BX1402" s="1399">
        <v>3</v>
      </c>
      <c r="BY1402" s="1402" t="s">
        <v>1259</v>
      </c>
      <c r="BZ1402" s="1384"/>
      <c r="CA1402" s="1402"/>
      <c r="CB1402" s="1402"/>
      <c r="CC1402" s="1402"/>
      <c r="CD1402" s="1415"/>
      <c r="CE1402" s="245"/>
      <c r="CF1402" s="245"/>
      <c r="CG1402" s="245"/>
    </row>
    <row r="1403" spans="1:85">
      <c r="A1403" s="265" t="s">
        <v>77</v>
      </c>
      <c r="B1403" s="2" t="s">
        <v>1896</v>
      </c>
      <c r="C1403" s="2" t="s">
        <v>503</v>
      </c>
      <c r="D1403" s="265" t="s">
        <v>5859</v>
      </c>
      <c r="E1403" s="1386">
        <v>45898</v>
      </c>
      <c r="F1403" s="266" t="s">
        <v>567</v>
      </c>
      <c r="G1403" s="1384">
        <v>42.18</v>
      </c>
      <c r="H1403" s="1384"/>
      <c r="I1403" s="1384"/>
      <c r="J1403" s="1384"/>
      <c r="K1403" s="1384"/>
      <c r="L1403" s="1387"/>
      <c r="M1403" s="1388"/>
      <c r="N1403" s="1384">
        <v>4.7300000000000004</v>
      </c>
      <c r="O1403" s="1384">
        <v>11.71</v>
      </c>
      <c r="P1403" s="1388"/>
      <c r="Q1403" s="1389">
        <v>1234</v>
      </c>
      <c r="R1403" s="1390"/>
      <c r="S1403" s="1391">
        <v>9.3610000000000007</v>
      </c>
      <c r="T1403" s="1392">
        <v>6.7</v>
      </c>
      <c r="U1403" s="1393"/>
      <c r="V1403" s="1394"/>
      <c r="W1403" s="1384"/>
      <c r="X1403" s="1390"/>
      <c r="Y1403" s="1395"/>
      <c r="Z1403" s="1396"/>
      <c r="AA1403" s="1395">
        <v>0</v>
      </c>
      <c r="AB1403" s="1395"/>
      <c r="AC1403" s="1395">
        <v>0</v>
      </c>
      <c r="AD1403" s="1386"/>
      <c r="AE1403" s="1395"/>
      <c r="AF1403" s="1397"/>
      <c r="AG1403" s="1388"/>
      <c r="AH1403" s="1395"/>
      <c r="AI1403" s="1395"/>
      <c r="AJ1403" s="1388"/>
      <c r="AK1403" s="1390"/>
      <c r="AL1403" s="1395"/>
      <c r="AM1403" s="1388"/>
      <c r="AN1403" s="1395"/>
      <c r="AO1403" s="1388"/>
      <c r="AP1403" s="1395"/>
      <c r="AQ1403" s="1398">
        <f t="shared" si="203"/>
        <v>8</v>
      </c>
      <c r="AR1403" s="1395"/>
      <c r="AS1403" s="1395"/>
      <c r="AT1403" s="1399"/>
      <c r="AU1403" s="1400"/>
      <c r="AV1403" s="1384"/>
      <c r="AW1403" s="1387"/>
      <c r="AX1403" s="1399"/>
      <c r="AY1403" s="1399"/>
      <c r="AZ1403" s="1388"/>
      <c r="BA1403" s="268"/>
      <c r="BB1403" s="1387"/>
      <c r="BC1403" s="1387"/>
      <c r="BD1403" s="1387"/>
      <c r="BE1403" s="1384"/>
      <c r="BF1403" s="1388"/>
      <c r="BG1403" s="1388"/>
      <c r="BH1403" s="1388"/>
      <c r="BI1403" s="1388"/>
      <c r="BJ1403" s="1401">
        <v>45898</v>
      </c>
      <c r="BK1403" s="1402">
        <v>45898</v>
      </c>
      <c r="BL1403" s="431" t="s">
        <v>5860</v>
      </c>
      <c r="BM1403" s="1400"/>
      <c r="BN1403" s="1403">
        <v>10</v>
      </c>
      <c r="BO1403" s="422">
        <v>8</v>
      </c>
      <c r="BP1403" s="1404"/>
      <c r="BQ1403" s="1405">
        <v>45897</v>
      </c>
      <c r="BR1403" s="1406">
        <v>0.13055555555555556</v>
      </c>
      <c r="BS1403" s="280" t="s">
        <v>1473</v>
      </c>
      <c r="BT1403" s="1083"/>
      <c r="BU1403" s="1399"/>
      <c r="BV1403" s="1399">
        <v>3</v>
      </c>
      <c r="BW1403" s="1399">
        <v>1</v>
      </c>
      <c r="BX1403" s="1399">
        <v>3</v>
      </c>
      <c r="BY1403" s="1402" t="s">
        <v>1259</v>
      </c>
      <c r="BZ1403" s="1384">
        <v>4.0999999999999996</v>
      </c>
      <c r="CA1403" s="1402" t="s">
        <v>1334</v>
      </c>
      <c r="CB1403" s="1402" t="s">
        <v>1245</v>
      </c>
      <c r="CC1403" s="1402" t="s">
        <v>1249</v>
      </c>
      <c r="CD1403" s="1283" t="s">
        <v>5861</v>
      </c>
      <c r="CE1403" s="245"/>
      <c r="CF1403" s="245"/>
      <c r="CG1403" s="245"/>
    </row>
    <row r="1404" spans="1:85">
      <c r="A1404" s="265" t="s">
        <v>77</v>
      </c>
      <c r="B1404" s="2" t="s">
        <v>1896</v>
      </c>
      <c r="C1404" s="2" t="s">
        <v>503</v>
      </c>
      <c r="D1404" s="265" t="s">
        <v>6032</v>
      </c>
      <c r="E1404" s="265">
        <v>45903</v>
      </c>
      <c r="F1404" s="266" t="s">
        <v>567</v>
      </c>
      <c r="G1404" s="267">
        <v>42.01</v>
      </c>
      <c r="H1404" s="267"/>
      <c r="I1404" s="267"/>
      <c r="J1404" s="267"/>
      <c r="K1404" s="267"/>
      <c r="L1404" s="268"/>
      <c r="M1404" s="275"/>
      <c r="N1404" s="267">
        <v>3.3</v>
      </c>
      <c r="O1404" s="267">
        <v>5.97</v>
      </c>
      <c r="P1404" s="275"/>
      <c r="Q1404" s="269">
        <v>1144</v>
      </c>
      <c r="R1404" s="270"/>
      <c r="S1404" s="307">
        <v>9.2479999999999993</v>
      </c>
      <c r="T1404" s="271">
        <v>6.19</v>
      </c>
      <c r="U1404" s="348"/>
      <c r="V1404" s="350"/>
      <c r="W1404" s="267"/>
      <c r="X1404" s="270"/>
      <c r="Y1404" s="274"/>
      <c r="Z1404" s="290"/>
      <c r="AA1404" s="274">
        <v>0</v>
      </c>
      <c r="AB1404" s="274"/>
      <c r="AC1404" s="274">
        <v>0</v>
      </c>
      <c r="AD1404" s="265"/>
      <c r="AE1404" s="274"/>
      <c r="AF1404" s="349"/>
      <c r="AG1404" s="275"/>
      <c r="AH1404" s="274"/>
      <c r="AI1404" s="274"/>
      <c r="AJ1404" s="275"/>
      <c r="AK1404" s="270"/>
      <c r="AL1404" s="274"/>
      <c r="AM1404" s="275"/>
      <c r="AN1404" s="274"/>
      <c r="AO1404" s="275"/>
      <c r="AP1404" s="274"/>
      <c r="AQ1404" s="277">
        <f>MONTH(E1404)</f>
        <v>9</v>
      </c>
      <c r="AR1404" s="274"/>
      <c r="AS1404" s="274"/>
      <c r="AT1404" s="273"/>
      <c r="AU1404" s="272"/>
      <c r="AV1404" s="267"/>
      <c r="AW1404" s="268"/>
      <c r="AX1404" s="273"/>
      <c r="AY1404" s="273"/>
      <c r="AZ1404" s="275"/>
      <c r="BA1404" s="268"/>
      <c r="BB1404" s="268"/>
      <c r="BC1404" s="268"/>
      <c r="BD1404" s="268"/>
      <c r="BE1404" s="267"/>
      <c r="BF1404" s="275"/>
      <c r="BG1404" s="275"/>
      <c r="BH1404" s="275"/>
      <c r="BI1404" s="275"/>
      <c r="BJ1404" s="291">
        <v>45903</v>
      </c>
      <c r="BK1404" s="279">
        <v>45903</v>
      </c>
      <c r="BL1404" s="431" t="s">
        <v>6033</v>
      </c>
      <c r="BM1404" s="272"/>
      <c r="BN1404" s="422">
        <v>5</v>
      </c>
      <c r="BO1404" s="422">
        <v>8</v>
      </c>
      <c r="BP1404" s="303"/>
      <c r="BQ1404" s="293">
        <v>45898</v>
      </c>
      <c r="BR1404" s="284">
        <v>0.80902777777777779</v>
      </c>
      <c r="BS1404" s="280" t="str">
        <f>IF(_DBcomps[[#This Row],[Problem]]="","Yes","No")</f>
        <v>Yes</v>
      </c>
      <c r="BT1404" s="272"/>
      <c r="BU1404" s="273"/>
      <c r="BV1404" s="273">
        <v>2</v>
      </c>
      <c r="BW1404" s="273"/>
      <c r="BX1404" s="273">
        <v>3</v>
      </c>
      <c r="BY1404" s="279" t="s">
        <v>1259</v>
      </c>
      <c r="BZ1404" s="267"/>
      <c r="CA1404" s="279"/>
      <c r="CB1404" s="279"/>
      <c r="CC1404" s="279"/>
      <c r="CD1404" s="1283"/>
      <c r="CE1404" s="245"/>
      <c r="CF1404" s="245"/>
      <c r="CG1404" s="245"/>
    </row>
    <row r="1405" spans="1:85">
      <c r="A1405" s="265" t="s">
        <v>77</v>
      </c>
      <c r="B1405" s="2" t="s">
        <v>1896</v>
      </c>
      <c r="C1405" s="2" t="s">
        <v>503</v>
      </c>
      <c r="D1405" s="265" t="s">
        <v>6034</v>
      </c>
      <c r="E1405" s="265">
        <v>45904</v>
      </c>
      <c r="F1405" s="266" t="s">
        <v>567</v>
      </c>
      <c r="G1405" s="267">
        <v>41.17</v>
      </c>
      <c r="H1405" s="267"/>
      <c r="I1405" s="267"/>
      <c r="J1405" s="267"/>
      <c r="K1405" s="267"/>
      <c r="L1405" s="268"/>
      <c r="M1405" s="275"/>
      <c r="N1405" s="267">
        <v>5</v>
      </c>
      <c r="O1405" s="267">
        <v>10.85</v>
      </c>
      <c r="P1405" s="275"/>
      <c r="Q1405" s="269">
        <v>1048</v>
      </c>
      <c r="R1405" s="270"/>
      <c r="S1405" s="307">
        <v>9.3580000000000005</v>
      </c>
      <c r="T1405" s="271">
        <v>6.45</v>
      </c>
      <c r="U1405" s="348"/>
      <c r="V1405" s="350"/>
      <c r="W1405" s="267"/>
      <c r="X1405" s="270"/>
      <c r="Y1405" s="274"/>
      <c r="Z1405" s="290"/>
      <c r="AA1405" s="274">
        <v>0</v>
      </c>
      <c r="AB1405" s="274"/>
      <c r="AC1405" s="274">
        <v>0</v>
      </c>
      <c r="AD1405" s="265"/>
      <c r="AE1405" s="274"/>
      <c r="AF1405" s="349"/>
      <c r="AG1405" s="275"/>
      <c r="AH1405" s="274"/>
      <c r="AI1405" s="274"/>
      <c r="AJ1405" s="275"/>
      <c r="AK1405" s="270"/>
      <c r="AL1405" s="274"/>
      <c r="AM1405" s="275"/>
      <c r="AN1405" s="274"/>
      <c r="AO1405" s="275"/>
      <c r="AP1405" s="274"/>
      <c r="AQ1405" s="277">
        <f>MONTH(E1405)</f>
        <v>9</v>
      </c>
      <c r="AR1405" s="274"/>
      <c r="AS1405" s="274"/>
      <c r="AT1405" s="273"/>
      <c r="AU1405" s="272"/>
      <c r="AV1405" s="267"/>
      <c r="AW1405" s="268"/>
      <c r="AX1405" s="273"/>
      <c r="AY1405" s="273"/>
      <c r="AZ1405" s="275"/>
      <c r="BA1405" s="268"/>
      <c r="BB1405" s="268"/>
      <c r="BC1405" s="268"/>
      <c r="BD1405" s="268"/>
      <c r="BE1405" s="267"/>
      <c r="BF1405" s="275"/>
      <c r="BG1405" s="275"/>
      <c r="BH1405" s="275"/>
      <c r="BI1405" s="275"/>
      <c r="BJ1405" s="291">
        <v>45904</v>
      </c>
      <c r="BK1405" s="279">
        <v>45904</v>
      </c>
      <c r="BL1405" s="431" t="s">
        <v>6035</v>
      </c>
      <c r="BM1405" s="272"/>
      <c r="BN1405" s="422">
        <v>13</v>
      </c>
      <c r="BO1405" s="422">
        <v>8</v>
      </c>
      <c r="BP1405" s="303"/>
      <c r="BQ1405" s="293">
        <v>45902</v>
      </c>
      <c r="BR1405" s="284">
        <v>0.52430555555555558</v>
      </c>
      <c r="BS1405" s="280" t="s">
        <v>1798</v>
      </c>
      <c r="BT1405" s="272"/>
      <c r="BU1405" s="273"/>
      <c r="BV1405" s="273">
        <v>3</v>
      </c>
      <c r="BW1405" s="273">
        <v>2</v>
      </c>
      <c r="BX1405" s="273">
        <v>3</v>
      </c>
      <c r="BY1405" s="279" t="s">
        <v>1259</v>
      </c>
      <c r="BZ1405" s="267">
        <v>13.3</v>
      </c>
      <c r="CA1405" s="279" t="s">
        <v>1362</v>
      </c>
      <c r="CB1405" s="279" t="s">
        <v>1245</v>
      </c>
      <c r="CC1405" s="279" t="s">
        <v>1268</v>
      </c>
      <c r="CD1405" s="1283" t="s">
        <v>6036</v>
      </c>
      <c r="CE1405" s="245"/>
      <c r="CF1405" s="245"/>
      <c r="CG1405" s="245"/>
    </row>
    <row r="1406" spans="1:85">
      <c r="A1406" s="265" t="s">
        <v>77</v>
      </c>
      <c r="B1406" s="2" t="s">
        <v>1896</v>
      </c>
      <c r="C1406" s="2" t="s">
        <v>503</v>
      </c>
      <c r="D1406" s="265" t="s">
        <v>6037</v>
      </c>
      <c r="E1406" s="265">
        <v>45905</v>
      </c>
      <c r="F1406" s="266" t="s">
        <v>567</v>
      </c>
      <c r="G1406" s="267">
        <v>42.12</v>
      </c>
      <c r="H1406" s="267"/>
      <c r="I1406" s="267"/>
      <c r="J1406" s="267"/>
      <c r="K1406" s="267"/>
      <c r="L1406" s="268"/>
      <c r="M1406" s="275"/>
      <c r="N1406" s="267">
        <v>2.91</v>
      </c>
      <c r="O1406" s="267">
        <v>4.84</v>
      </c>
      <c r="P1406" s="275"/>
      <c r="Q1406" s="269">
        <v>1153</v>
      </c>
      <c r="R1406" s="270"/>
      <c r="S1406" s="307">
        <v>9.3610000000000007</v>
      </c>
      <c r="T1406" s="271">
        <v>6.71</v>
      </c>
      <c r="U1406" s="348"/>
      <c r="V1406" s="350"/>
      <c r="W1406" s="267"/>
      <c r="X1406" s="270"/>
      <c r="Y1406" s="274"/>
      <c r="Z1406" s="290"/>
      <c r="AA1406" s="274">
        <v>0</v>
      </c>
      <c r="AB1406" s="274"/>
      <c r="AC1406" s="274">
        <v>0</v>
      </c>
      <c r="AD1406" s="265"/>
      <c r="AE1406" s="274"/>
      <c r="AF1406" s="349"/>
      <c r="AG1406" s="275"/>
      <c r="AH1406" s="274"/>
      <c r="AI1406" s="274"/>
      <c r="AJ1406" s="275"/>
      <c r="AK1406" s="270"/>
      <c r="AL1406" s="274"/>
      <c r="AM1406" s="275"/>
      <c r="AN1406" s="274"/>
      <c r="AO1406" s="275"/>
      <c r="AP1406" s="274"/>
      <c r="AQ1406" s="277">
        <f>MONTH(E1406)</f>
        <v>9</v>
      </c>
      <c r="AR1406" s="274"/>
      <c r="AS1406" s="274"/>
      <c r="AT1406" s="273"/>
      <c r="AU1406" s="272"/>
      <c r="AV1406" s="267"/>
      <c r="AW1406" s="268"/>
      <c r="AX1406" s="273"/>
      <c r="AY1406" s="273"/>
      <c r="AZ1406" s="275"/>
      <c r="BA1406" s="268"/>
      <c r="BB1406" s="268"/>
      <c r="BC1406" s="268"/>
      <c r="BD1406" s="268"/>
      <c r="BE1406" s="267"/>
      <c r="BF1406" s="275"/>
      <c r="BG1406" s="275"/>
      <c r="BH1406" s="275"/>
      <c r="BI1406" s="275"/>
      <c r="BJ1406" s="291">
        <v>45905</v>
      </c>
      <c r="BK1406" s="279">
        <v>45905</v>
      </c>
      <c r="BL1406" s="431" t="s">
        <v>6038</v>
      </c>
      <c r="BM1406" s="272"/>
      <c r="BN1406" s="422">
        <v>6</v>
      </c>
      <c r="BO1406" s="422">
        <v>8</v>
      </c>
      <c r="BP1406" s="303"/>
      <c r="BQ1406" s="293">
        <v>45904</v>
      </c>
      <c r="BR1406" s="284">
        <v>0.30555555555555558</v>
      </c>
      <c r="BS1406" s="280" t="s">
        <v>1798</v>
      </c>
      <c r="BT1406" s="272"/>
      <c r="BU1406" s="273"/>
      <c r="BV1406" s="273">
        <v>1</v>
      </c>
      <c r="BW1406" s="273">
        <v>1</v>
      </c>
      <c r="BX1406" s="273">
        <v>3</v>
      </c>
      <c r="BY1406" s="279" t="s">
        <v>1259</v>
      </c>
      <c r="BZ1406" s="267">
        <v>6</v>
      </c>
      <c r="CA1406" s="279" t="s">
        <v>1334</v>
      </c>
      <c r="CB1406" s="279" t="s">
        <v>1245</v>
      </c>
      <c r="CC1406" s="279" t="s">
        <v>1249</v>
      </c>
      <c r="CD1406" s="1283" t="s">
        <v>6039</v>
      </c>
      <c r="CE1406" s="245"/>
      <c r="CF1406" s="245"/>
      <c r="CG1406" s="245"/>
    </row>
    <row r="1407" spans="1:85">
      <c r="A1407" s="265" t="s">
        <v>77</v>
      </c>
      <c r="B1407" s="2" t="s">
        <v>1896</v>
      </c>
      <c r="C1407" s="2" t="s">
        <v>503</v>
      </c>
      <c r="D1407" s="265" t="s">
        <v>6984</v>
      </c>
      <c r="E1407" s="265">
        <v>45960</v>
      </c>
      <c r="F1407" s="266" t="s">
        <v>567</v>
      </c>
      <c r="G1407" s="267">
        <v>41.05</v>
      </c>
      <c r="H1407" s="267"/>
      <c r="I1407" s="267"/>
      <c r="J1407" s="267"/>
      <c r="K1407" s="267"/>
      <c r="L1407" s="268"/>
      <c r="M1407" s="275"/>
      <c r="N1407" s="267">
        <v>3.9</v>
      </c>
      <c r="O1407" s="267">
        <v>7.07</v>
      </c>
      <c r="P1407" s="275"/>
      <c r="Q1407" s="269">
        <v>1116</v>
      </c>
      <c r="R1407" s="270"/>
      <c r="S1407" s="307">
        <v>9.3130000000000006</v>
      </c>
      <c r="T1407" s="271">
        <v>6.5</v>
      </c>
      <c r="U1407" s="348"/>
      <c r="V1407" s="350"/>
      <c r="W1407" s="267"/>
      <c r="X1407" s="270"/>
      <c r="Y1407" s="274"/>
      <c r="Z1407" s="290"/>
      <c r="AA1407" s="274">
        <v>0</v>
      </c>
      <c r="AB1407" s="274"/>
      <c r="AC1407" s="274">
        <v>0</v>
      </c>
      <c r="AD1407" s="265"/>
      <c r="AE1407" s="274"/>
      <c r="AF1407" s="349"/>
      <c r="AG1407" s="275"/>
      <c r="AH1407" s="274"/>
      <c r="AI1407" s="274"/>
      <c r="AJ1407" s="275"/>
      <c r="AK1407" s="270"/>
      <c r="AL1407" s="274"/>
      <c r="AM1407" s="275"/>
      <c r="AN1407" s="274"/>
      <c r="AO1407" s="275"/>
      <c r="AP1407" s="274"/>
      <c r="AQ1407" s="277">
        <f>MONTH(E1407)</f>
        <v>10</v>
      </c>
      <c r="AR1407" s="274"/>
      <c r="AS1407" s="274"/>
      <c r="AT1407" s="273"/>
      <c r="AU1407" s="272"/>
      <c r="AV1407" s="267"/>
      <c r="AW1407" s="268"/>
      <c r="AX1407" s="273"/>
      <c r="AY1407" s="273"/>
      <c r="AZ1407" s="275"/>
      <c r="BA1407" s="268"/>
      <c r="BB1407" s="268"/>
      <c r="BC1407" s="268"/>
      <c r="BD1407" s="268"/>
      <c r="BE1407" s="267"/>
      <c r="BF1407" s="275"/>
      <c r="BG1407" s="275"/>
      <c r="BH1407" s="275"/>
      <c r="BI1407" s="275"/>
      <c r="BJ1407" s="291">
        <v>45960</v>
      </c>
      <c r="BK1407" s="279">
        <v>45960</v>
      </c>
      <c r="BL1407" s="431" t="s">
        <v>6985</v>
      </c>
      <c r="BM1407" s="272"/>
      <c r="BN1407" s="422">
        <v>12</v>
      </c>
      <c r="BO1407" s="422">
        <v>8</v>
      </c>
      <c r="BP1407" s="303"/>
      <c r="BQ1407" s="293">
        <v>45959</v>
      </c>
      <c r="BR1407" s="284">
        <v>0.46875</v>
      </c>
      <c r="BS1407" s="280" t="s">
        <v>1798</v>
      </c>
      <c r="BT1407" s="273"/>
      <c r="BU1407" s="273"/>
      <c r="BV1407" s="273">
        <v>3</v>
      </c>
      <c r="BW1407" s="273">
        <v>1</v>
      </c>
      <c r="BX1407" s="273">
        <v>1</v>
      </c>
      <c r="BY1407" s="279" t="s">
        <v>1259</v>
      </c>
      <c r="BZ1407" s="267">
        <v>13.1</v>
      </c>
      <c r="CA1407" s="279" t="s">
        <v>1334</v>
      </c>
      <c r="CB1407" s="279" t="s">
        <v>1383</v>
      </c>
      <c r="CC1407" s="279" t="s">
        <v>6758</v>
      </c>
      <c r="CD1407" s="1283" t="s">
        <v>6986</v>
      </c>
      <c r="CE1407" s="245"/>
      <c r="CF1407" s="245"/>
      <c r="CG1407" s="245"/>
    </row>
    <row r="1408" spans="1:85" ht="25">
      <c r="A1408" s="265" t="s">
        <v>77</v>
      </c>
      <c r="B1408" s="2" t="s">
        <v>1606</v>
      </c>
      <c r="C1408" s="2" t="s">
        <v>1344</v>
      </c>
      <c r="D1408" s="265" t="s">
        <v>2777</v>
      </c>
      <c r="E1408" s="265">
        <v>45730</v>
      </c>
      <c r="F1408" s="266" t="s">
        <v>567</v>
      </c>
      <c r="G1408" s="267">
        <v>57.12</v>
      </c>
      <c r="H1408" s="267"/>
      <c r="I1408" s="267"/>
      <c r="J1408" s="267"/>
      <c r="K1408" s="267"/>
      <c r="L1408" s="268"/>
      <c r="M1408" s="275"/>
      <c r="N1408" s="267"/>
      <c r="O1408" s="267">
        <v>3.71</v>
      </c>
      <c r="P1408" s="275"/>
      <c r="Q1408" s="269">
        <v>1563</v>
      </c>
      <c r="R1408" s="270">
        <v>1.22</v>
      </c>
      <c r="S1408" s="270"/>
      <c r="T1408" s="271">
        <v>4.8899999999999997</v>
      </c>
      <c r="U1408" s="267"/>
      <c r="V1408" s="268"/>
      <c r="W1408" s="267"/>
      <c r="X1408" s="270"/>
      <c r="Y1408" s="274"/>
      <c r="Z1408" s="290"/>
      <c r="AA1408" s="274"/>
      <c r="AB1408" s="275"/>
      <c r="AC1408" s="274"/>
      <c r="AD1408" s="265"/>
      <c r="AE1408" s="274">
        <v>0</v>
      </c>
      <c r="AF1408" s="274"/>
      <c r="AG1408" s="275"/>
      <c r="AH1408" s="274"/>
      <c r="AI1408" s="274"/>
      <c r="AJ1408" s="275"/>
      <c r="AK1408" s="270"/>
      <c r="AL1408" s="274"/>
      <c r="AM1408" s="275"/>
      <c r="AN1408" s="274"/>
      <c r="AO1408" s="275"/>
      <c r="AP1408" s="274"/>
      <c r="AQ1408" s="471">
        <f t="shared" si="201"/>
        <v>3</v>
      </c>
      <c r="AR1408" s="275"/>
      <c r="AS1408" s="267"/>
      <c r="AT1408" s="273" t="s">
        <v>2778</v>
      </c>
      <c r="AU1408" s="272"/>
      <c r="AV1408" s="267"/>
      <c r="AW1408" s="268"/>
      <c r="AX1408" s="273"/>
      <c r="AY1408" s="273"/>
      <c r="AZ1408" s="275"/>
      <c r="BA1408" s="268"/>
      <c r="BB1408" s="268"/>
      <c r="BC1408" s="268"/>
      <c r="BD1408" s="268"/>
      <c r="BE1408" s="267"/>
      <c r="BF1408" s="275"/>
      <c r="BG1408" s="275"/>
      <c r="BH1408" s="275"/>
      <c r="BI1408" s="275"/>
      <c r="BJ1408" s="278">
        <v>45735</v>
      </c>
      <c r="BK1408" s="305">
        <v>45730</v>
      </c>
      <c r="BL1408" s="431" t="s">
        <v>2779</v>
      </c>
      <c r="BM1408" s="1056" t="s">
        <v>2782</v>
      </c>
      <c r="BN1408" s="422">
        <v>16</v>
      </c>
      <c r="BO1408" s="422">
        <v>7</v>
      </c>
      <c r="BP1408" s="303"/>
      <c r="BQ1408" s="293">
        <v>45730</v>
      </c>
      <c r="BR1408" s="284">
        <v>7.8472222222222221E-2</v>
      </c>
      <c r="BS1408" s="280" t="s">
        <v>1798</v>
      </c>
      <c r="BT1408" s="272"/>
      <c r="BU1408" s="273"/>
      <c r="BV1408" s="273">
        <v>1</v>
      </c>
      <c r="BW1408" s="273">
        <v>1</v>
      </c>
      <c r="BX1408" s="273">
        <v>3</v>
      </c>
      <c r="BY1408" s="279" t="s">
        <v>1259</v>
      </c>
      <c r="BZ1408" s="267">
        <v>4.1500000000000004</v>
      </c>
      <c r="CA1408" s="279" t="s">
        <v>2780</v>
      </c>
      <c r="CB1408" s="279" t="s">
        <v>1245</v>
      </c>
      <c r="CC1408" s="279" t="s">
        <v>1267</v>
      </c>
      <c r="CD1408" s="1283" t="s">
        <v>2781</v>
      </c>
      <c r="CE1408" s="245"/>
      <c r="CF1408" s="245"/>
      <c r="CG1408" s="245"/>
    </row>
    <row r="1409" spans="1:85" s="295" customFormat="1">
      <c r="A1409" s="265" t="s">
        <v>77</v>
      </c>
      <c r="B1409" s="2" t="s">
        <v>1606</v>
      </c>
      <c r="C1409" s="2" t="s">
        <v>1344</v>
      </c>
      <c r="D1409" s="265" t="s">
        <v>2783</v>
      </c>
      <c r="E1409" s="1038">
        <v>45734</v>
      </c>
      <c r="F1409" s="266" t="s">
        <v>567</v>
      </c>
      <c r="G1409" s="1039">
        <v>59.31</v>
      </c>
      <c r="H1409" s="1039"/>
      <c r="I1409" s="1039"/>
      <c r="J1409" s="1039"/>
      <c r="K1409" s="1039"/>
      <c r="L1409" s="1040"/>
      <c r="M1409" s="1041"/>
      <c r="N1409" s="1039"/>
      <c r="O1409" s="1039">
        <v>3.71</v>
      </c>
      <c r="P1409" s="1041"/>
      <c r="Q1409" s="1042">
        <v>1733</v>
      </c>
      <c r="R1409" s="1043">
        <v>1.2168000000000001</v>
      </c>
      <c r="S1409" s="1043"/>
      <c r="T1409" s="1044">
        <v>5</v>
      </c>
      <c r="U1409" s="1039"/>
      <c r="V1409" s="1040"/>
      <c r="W1409" s="1039"/>
      <c r="X1409" s="1043"/>
      <c r="Y1409" s="1045"/>
      <c r="Z1409" s="1046"/>
      <c r="AA1409" s="1045"/>
      <c r="AB1409" s="1041"/>
      <c r="AC1409" s="1045"/>
      <c r="AD1409" s="1038"/>
      <c r="AE1409" s="1045">
        <v>0</v>
      </c>
      <c r="AF1409" s="1045"/>
      <c r="AG1409" s="1041"/>
      <c r="AH1409" s="1045"/>
      <c r="AI1409" s="1045"/>
      <c r="AJ1409" s="1041"/>
      <c r="AK1409" s="1043"/>
      <c r="AL1409" s="1045"/>
      <c r="AM1409" s="1041"/>
      <c r="AN1409" s="1045"/>
      <c r="AO1409" s="1041"/>
      <c r="AP1409" s="1045"/>
      <c r="AQ1409" s="1047">
        <f>MONTH(E1409)</f>
        <v>3</v>
      </c>
      <c r="AR1409" s="1041"/>
      <c r="AS1409" s="1039"/>
      <c r="AT1409" s="273" t="s">
        <v>1454</v>
      </c>
      <c r="AU1409" s="1049"/>
      <c r="AV1409" s="1039"/>
      <c r="AW1409" s="1040"/>
      <c r="AX1409" s="1048"/>
      <c r="AY1409" s="1048"/>
      <c r="AZ1409" s="1041"/>
      <c r="BA1409" s="268"/>
      <c r="BB1409" s="1040"/>
      <c r="BC1409" s="1040"/>
      <c r="BD1409" s="1040"/>
      <c r="BE1409" s="1039"/>
      <c r="BF1409" s="1041"/>
      <c r="BG1409" s="1041"/>
      <c r="BH1409" s="1041"/>
      <c r="BI1409" s="1041"/>
      <c r="BJ1409" s="1050">
        <v>45735</v>
      </c>
      <c r="BK1409" s="1051">
        <v>45731</v>
      </c>
      <c r="BL1409" s="431" t="s">
        <v>2784</v>
      </c>
      <c r="BM1409" s="1049"/>
      <c r="BN1409" s="1052">
        <v>26</v>
      </c>
      <c r="BO1409" s="1052">
        <v>7</v>
      </c>
      <c r="BP1409" s="1053"/>
      <c r="BQ1409" s="1054">
        <v>45731</v>
      </c>
      <c r="BR1409" s="284" t="s">
        <v>2785</v>
      </c>
      <c r="BS1409" s="280" t="s">
        <v>1798</v>
      </c>
      <c r="BT1409" s="272"/>
      <c r="BU1409" s="1048"/>
      <c r="BV1409" s="1048">
        <v>2</v>
      </c>
      <c r="BW1409" s="1048">
        <v>1</v>
      </c>
      <c r="BX1409" s="1048">
        <v>3</v>
      </c>
      <c r="BY1409" s="1055" t="s">
        <v>1259</v>
      </c>
      <c r="BZ1409" s="1039">
        <v>7</v>
      </c>
      <c r="CA1409" s="1055" t="s">
        <v>2786</v>
      </c>
      <c r="CB1409" s="1055" t="s">
        <v>1245</v>
      </c>
      <c r="CC1409" s="1055" t="s">
        <v>2787</v>
      </c>
      <c r="CD1409" s="1283" t="s">
        <v>2788</v>
      </c>
    </row>
    <row r="1410" spans="1:85" s="295" customFormat="1">
      <c r="A1410" s="265" t="s">
        <v>77</v>
      </c>
      <c r="B1410" s="2" t="s">
        <v>1604</v>
      </c>
      <c r="C1410" s="2" t="s">
        <v>1348</v>
      </c>
      <c r="D1410" s="265" t="s">
        <v>1998</v>
      </c>
      <c r="E1410" s="265">
        <v>45684</v>
      </c>
      <c r="F1410" s="266" t="s">
        <v>567</v>
      </c>
      <c r="G1410" s="267">
        <v>89.15</v>
      </c>
      <c r="H1410" s="267"/>
      <c r="I1410" s="267"/>
      <c r="J1410" s="267"/>
      <c r="K1410" s="267"/>
      <c r="L1410" s="268"/>
      <c r="M1410" s="275"/>
      <c r="N1410" s="267"/>
      <c r="O1410" s="267"/>
      <c r="P1410" s="275"/>
      <c r="Q1410" s="269"/>
      <c r="R1410" s="270">
        <v>1.1220000000000001</v>
      </c>
      <c r="S1410" s="270"/>
      <c r="T1410" s="271">
        <v>3.59</v>
      </c>
      <c r="U1410" s="267"/>
      <c r="V1410" s="268"/>
      <c r="W1410" s="267"/>
      <c r="X1410" s="270"/>
      <c r="Y1410" s="274"/>
      <c r="Z1410" s="290"/>
      <c r="AA1410" s="274">
        <v>0</v>
      </c>
      <c r="AB1410" s="275"/>
      <c r="AC1410" s="274">
        <v>0</v>
      </c>
      <c r="AD1410" s="265"/>
      <c r="AE1410" s="274"/>
      <c r="AF1410" s="274"/>
      <c r="AG1410" s="275"/>
      <c r="AH1410" s="274"/>
      <c r="AI1410" s="274"/>
      <c r="AJ1410" s="275"/>
      <c r="AK1410" s="270"/>
      <c r="AL1410" s="274"/>
      <c r="AM1410" s="275"/>
      <c r="AN1410" s="274"/>
      <c r="AO1410" s="275"/>
      <c r="AP1410" s="274"/>
      <c r="AQ1410" s="471">
        <f t="shared" si="201"/>
        <v>1</v>
      </c>
      <c r="AR1410" s="275" t="s">
        <v>1322</v>
      </c>
      <c r="AS1410" s="267"/>
      <c r="AT1410" s="273" t="s">
        <v>1823</v>
      </c>
      <c r="AU1410" s="272"/>
      <c r="AV1410" s="267" t="s">
        <v>1805</v>
      </c>
      <c r="AW1410" s="268"/>
      <c r="AX1410" s="273"/>
      <c r="AY1410" s="273"/>
      <c r="AZ1410" s="275"/>
      <c r="BA1410" s="268"/>
      <c r="BB1410" s="268"/>
      <c r="BC1410" s="268"/>
      <c r="BD1410" s="268"/>
      <c r="BE1410" s="267"/>
      <c r="BF1410" s="275"/>
      <c r="BG1410" s="275"/>
      <c r="BH1410" s="275"/>
      <c r="BI1410" s="275"/>
      <c r="BJ1410" s="278">
        <v>45688</v>
      </c>
      <c r="BK1410" s="305">
        <v>45684</v>
      </c>
      <c r="BL1410" s="431" t="s">
        <v>1997</v>
      </c>
      <c r="BM1410" s="272" t="s">
        <v>1999</v>
      </c>
      <c r="BN1410" s="422">
        <v>2</v>
      </c>
      <c r="BO1410" s="422">
        <v>7</v>
      </c>
      <c r="BP1410" s="303"/>
      <c r="BQ1410" s="293">
        <v>45681</v>
      </c>
      <c r="BR1410" s="284">
        <v>0.32361111111111113</v>
      </c>
      <c r="BS1410" s="280" t="str">
        <f>IF(_DBcomps[[#This Row],[Problem]]="","Yes","No")</f>
        <v>Yes</v>
      </c>
      <c r="BT1410" s="272"/>
      <c r="BU1410" s="273"/>
      <c r="BV1410" s="273">
        <v>0</v>
      </c>
      <c r="BW1410" s="273"/>
      <c r="BX1410" s="273">
        <v>2</v>
      </c>
      <c r="BY1410" s="279" t="s">
        <v>1276</v>
      </c>
      <c r="BZ1410" s="267"/>
      <c r="CA1410" s="279"/>
      <c r="CB1410" s="279"/>
      <c r="CC1410" s="279"/>
      <c r="CD1410" s="1283"/>
    </row>
    <row r="1411" spans="1:85">
      <c r="A1411" s="265" t="s">
        <v>77</v>
      </c>
      <c r="B1411" s="2" t="s">
        <v>1604</v>
      </c>
      <c r="C1411" s="2" t="s">
        <v>1348</v>
      </c>
      <c r="D1411" s="265" t="s">
        <v>2000</v>
      </c>
      <c r="E1411" s="265">
        <v>45686</v>
      </c>
      <c r="F1411" s="266" t="s">
        <v>567</v>
      </c>
      <c r="G1411" s="267">
        <v>86.84</v>
      </c>
      <c r="H1411" s="267"/>
      <c r="I1411" s="267"/>
      <c r="J1411" s="267"/>
      <c r="K1411" s="267"/>
      <c r="L1411" s="268"/>
      <c r="M1411" s="275"/>
      <c r="N1411" s="267"/>
      <c r="O1411" s="267"/>
      <c r="P1411" s="275"/>
      <c r="Q1411" s="269"/>
      <c r="R1411" s="270">
        <v>1.1120000000000001</v>
      </c>
      <c r="S1411" s="270"/>
      <c r="T1411" s="271">
        <v>3.54</v>
      </c>
      <c r="U1411" s="267"/>
      <c r="V1411" s="268"/>
      <c r="W1411" s="267"/>
      <c r="X1411" s="270"/>
      <c r="Y1411" s="274"/>
      <c r="Z1411" s="290"/>
      <c r="AA1411" s="274">
        <v>0</v>
      </c>
      <c r="AB1411" s="275"/>
      <c r="AC1411" s="274">
        <v>0</v>
      </c>
      <c r="AD1411" s="265"/>
      <c r="AE1411" s="274"/>
      <c r="AF1411" s="274"/>
      <c r="AG1411" s="275"/>
      <c r="AH1411" s="274"/>
      <c r="AI1411" s="274"/>
      <c r="AJ1411" s="275"/>
      <c r="AK1411" s="270"/>
      <c r="AL1411" s="274"/>
      <c r="AM1411" s="275"/>
      <c r="AN1411" s="274"/>
      <c r="AO1411" s="275"/>
      <c r="AP1411" s="274"/>
      <c r="AQ1411" s="471">
        <f t="shared" si="201"/>
        <v>1</v>
      </c>
      <c r="AR1411" s="275" t="s">
        <v>1322</v>
      </c>
      <c r="AS1411" s="267"/>
      <c r="AT1411" s="273" t="s">
        <v>1823</v>
      </c>
      <c r="AU1411" s="272"/>
      <c r="AV1411" s="267" t="s">
        <v>1805</v>
      </c>
      <c r="AW1411" s="268"/>
      <c r="AX1411" s="273"/>
      <c r="AY1411" s="273"/>
      <c r="AZ1411" s="275"/>
      <c r="BA1411" s="268"/>
      <c r="BB1411" s="268"/>
      <c r="BC1411" s="268"/>
      <c r="BD1411" s="268"/>
      <c r="BE1411" s="267"/>
      <c r="BF1411" s="275"/>
      <c r="BG1411" s="275"/>
      <c r="BH1411" s="275"/>
      <c r="BI1411" s="275"/>
      <c r="BJ1411" s="278">
        <v>45688</v>
      </c>
      <c r="BK1411" s="305">
        <v>45686</v>
      </c>
      <c r="BL1411" s="431" t="s">
        <v>2001</v>
      </c>
      <c r="BM1411" s="272"/>
      <c r="BN1411" s="422">
        <v>2</v>
      </c>
      <c r="BO1411" s="422">
        <v>7</v>
      </c>
      <c r="BP1411" s="303"/>
      <c r="BQ1411" s="293">
        <v>45682</v>
      </c>
      <c r="BR1411" s="284">
        <v>0.36805555555555558</v>
      </c>
      <c r="BS1411" s="280" t="str">
        <f>IF(_DBcomps[[#This Row],[Problem]]="","Yes","No")</f>
        <v>Yes</v>
      </c>
      <c r="BT1411" s="272"/>
      <c r="BU1411" s="273"/>
      <c r="BV1411" s="273">
        <v>1</v>
      </c>
      <c r="BW1411" s="273"/>
      <c r="BX1411" s="273">
        <v>2</v>
      </c>
      <c r="BY1411" s="279" t="s">
        <v>1276</v>
      </c>
      <c r="BZ1411" s="267"/>
      <c r="CA1411" s="279"/>
      <c r="CB1411" s="279"/>
      <c r="CC1411" s="279"/>
      <c r="CD1411" s="1283"/>
      <c r="CE1411" s="245"/>
      <c r="CF1411" s="245"/>
      <c r="CG1411" s="245"/>
    </row>
    <row r="1412" spans="1:85">
      <c r="A1412" s="265" t="s">
        <v>77</v>
      </c>
      <c r="B1412" s="2" t="s">
        <v>2669</v>
      </c>
      <c r="C1412" s="2" t="s">
        <v>503</v>
      </c>
      <c r="D1412" s="265" t="s">
        <v>2670</v>
      </c>
      <c r="E1412" s="265">
        <v>45727</v>
      </c>
      <c r="F1412" s="266" t="s">
        <v>567</v>
      </c>
      <c r="G1412" s="267">
        <v>89.53</v>
      </c>
      <c r="H1412" s="267"/>
      <c r="I1412" s="267"/>
      <c r="J1412" s="267"/>
      <c r="K1412" s="267"/>
      <c r="L1412" s="268"/>
      <c r="M1412" s="275"/>
      <c r="N1412" s="267"/>
      <c r="O1412" s="267"/>
      <c r="P1412" s="275"/>
      <c r="Q1412" s="269"/>
      <c r="R1412" s="270">
        <v>1.123</v>
      </c>
      <c r="S1412" s="270"/>
      <c r="T1412" s="271">
        <v>3.28</v>
      </c>
      <c r="U1412" s="267"/>
      <c r="V1412" s="268"/>
      <c r="W1412" s="267"/>
      <c r="X1412" s="270"/>
      <c r="Y1412" s="274"/>
      <c r="Z1412" s="290"/>
      <c r="AA1412" s="274">
        <v>0</v>
      </c>
      <c r="AB1412" s="274"/>
      <c r="AC1412" s="274">
        <v>0</v>
      </c>
      <c r="AD1412" s="265"/>
      <c r="AE1412" s="274"/>
      <c r="AF1412" s="274"/>
      <c r="AG1412" s="275"/>
      <c r="AH1412" s="274"/>
      <c r="AI1412" s="274"/>
      <c r="AJ1412" s="275"/>
      <c r="AK1412" s="270"/>
      <c r="AL1412" s="274"/>
      <c r="AM1412" s="275"/>
      <c r="AN1412" s="274"/>
      <c r="AO1412" s="275"/>
      <c r="AP1412" s="274"/>
      <c r="AQ1412" s="277">
        <f t="shared" ref="AQ1412:AQ1418" si="204">MONTH(E1412)</f>
        <v>3</v>
      </c>
      <c r="AR1412" s="275" t="s">
        <v>2663</v>
      </c>
      <c r="AS1412" s="267"/>
      <c r="AT1412" s="273" t="s">
        <v>1823</v>
      </c>
      <c r="AU1412" s="272"/>
      <c r="AV1412" s="267" t="s">
        <v>1805</v>
      </c>
      <c r="AW1412" s="268"/>
      <c r="AX1412" s="273"/>
      <c r="AY1412" s="273"/>
      <c r="AZ1412" s="275"/>
      <c r="BA1412" s="268"/>
      <c r="BB1412" s="268"/>
      <c r="BC1412" s="268"/>
      <c r="BD1412" s="268"/>
      <c r="BE1412" s="267"/>
      <c r="BF1412" s="275"/>
      <c r="BG1412" s="275"/>
      <c r="BH1412" s="275"/>
      <c r="BI1412" s="275"/>
      <c r="BJ1412" s="278">
        <v>45727</v>
      </c>
      <c r="BK1412" s="279">
        <v>45727</v>
      </c>
      <c r="BL1412" s="431" t="s">
        <v>2667</v>
      </c>
      <c r="BM1412" s="272" t="s">
        <v>2675</v>
      </c>
      <c r="BN1412" s="422">
        <v>2</v>
      </c>
      <c r="BO1412" s="422">
        <v>7</v>
      </c>
      <c r="BP1412" s="303"/>
      <c r="BQ1412" s="293">
        <v>45723</v>
      </c>
      <c r="BR1412" s="284">
        <v>0.51388888888888895</v>
      </c>
      <c r="BS1412" s="280" t="str">
        <f>IF(_DBcomps[[#This Row],[Problem]]="","Yes","No")</f>
        <v>Yes</v>
      </c>
      <c r="BT1412" s="272"/>
      <c r="BU1412" s="273"/>
      <c r="BV1412" s="273">
        <v>1</v>
      </c>
      <c r="BW1412" s="273"/>
      <c r="BX1412" s="273">
        <v>2</v>
      </c>
      <c r="BY1412" s="279" t="s">
        <v>1276</v>
      </c>
      <c r="BZ1412" s="267"/>
      <c r="CA1412" s="279"/>
      <c r="CB1412" s="279"/>
      <c r="CC1412" s="279"/>
      <c r="CD1412" s="1283"/>
      <c r="CE1412" s="245"/>
      <c r="CF1412" s="245"/>
      <c r="CG1412" s="245"/>
    </row>
    <row r="1413" spans="1:85">
      <c r="A1413" s="265" t="s">
        <v>77</v>
      </c>
      <c r="B1413" s="2" t="s">
        <v>2669</v>
      </c>
      <c r="C1413" s="2" t="s">
        <v>503</v>
      </c>
      <c r="D1413" s="265" t="s">
        <v>2671</v>
      </c>
      <c r="E1413" s="265">
        <v>45728</v>
      </c>
      <c r="F1413" s="266" t="s">
        <v>567</v>
      </c>
      <c r="G1413" s="267">
        <v>86.68</v>
      </c>
      <c r="H1413" s="267"/>
      <c r="I1413" s="267"/>
      <c r="J1413" s="267"/>
      <c r="K1413" s="267"/>
      <c r="L1413" s="268"/>
      <c r="M1413" s="275"/>
      <c r="N1413" s="267"/>
      <c r="O1413" s="267"/>
      <c r="P1413" s="275"/>
      <c r="Q1413" s="269"/>
      <c r="R1413" s="270">
        <v>1.119</v>
      </c>
      <c r="S1413" s="270"/>
      <c r="T1413" s="271">
        <v>3.45</v>
      </c>
      <c r="U1413" s="267"/>
      <c r="V1413" s="268"/>
      <c r="W1413" s="267"/>
      <c r="X1413" s="270"/>
      <c r="Y1413" s="274"/>
      <c r="Z1413" s="290"/>
      <c r="AA1413" s="274">
        <v>0</v>
      </c>
      <c r="AB1413" s="274"/>
      <c r="AC1413" s="274">
        <v>0</v>
      </c>
      <c r="AD1413" s="265"/>
      <c r="AE1413" s="274"/>
      <c r="AF1413" s="274"/>
      <c r="AG1413" s="275"/>
      <c r="AH1413" s="274"/>
      <c r="AI1413" s="274"/>
      <c r="AJ1413" s="275"/>
      <c r="AK1413" s="270"/>
      <c r="AL1413" s="274"/>
      <c r="AM1413" s="275"/>
      <c r="AN1413" s="274"/>
      <c r="AO1413" s="275"/>
      <c r="AP1413" s="274"/>
      <c r="AQ1413" s="277">
        <f t="shared" si="204"/>
        <v>3</v>
      </c>
      <c r="AR1413" s="275" t="s">
        <v>1322</v>
      </c>
      <c r="AS1413" s="267"/>
      <c r="AT1413" s="273" t="s">
        <v>1823</v>
      </c>
      <c r="AU1413" s="272"/>
      <c r="AV1413" s="267" t="s">
        <v>1805</v>
      </c>
      <c r="AW1413" s="268"/>
      <c r="AX1413" s="273"/>
      <c r="AY1413" s="273"/>
      <c r="AZ1413" s="275"/>
      <c r="BA1413" s="268"/>
      <c r="BB1413" s="268"/>
      <c r="BC1413" s="268"/>
      <c r="BD1413" s="268"/>
      <c r="BE1413" s="267"/>
      <c r="BF1413" s="275"/>
      <c r="BG1413" s="275"/>
      <c r="BH1413" s="275"/>
      <c r="BI1413" s="275"/>
      <c r="BJ1413" s="278">
        <v>45728</v>
      </c>
      <c r="BK1413" s="279">
        <v>45728</v>
      </c>
      <c r="BL1413" s="431" t="s">
        <v>2673</v>
      </c>
      <c r="BM1413" s="272"/>
      <c r="BN1413" s="422">
        <v>2</v>
      </c>
      <c r="BO1413" s="422">
        <v>7</v>
      </c>
      <c r="BP1413" s="303"/>
      <c r="BQ1413" s="293">
        <v>45724</v>
      </c>
      <c r="BR1413" s="284">
        <v>0.14166666666666666</v>
      </c>
      <c r="BS1413" s="280" t="str">
        <f>IF(_DBcomps[[#This Row],[Problem]]="","Yes","No")</f>
        <v>Yes</v>
      </c>
      <c r="BT1413" s="272"/>
      <c r="BU1413" s="273"/>
      <c r="BV1413" s="273">
        <v>1</v>
      </c>
      <c r="BW1413" s="273"/>
      <c r="BX1413" s="273">
        <v>2</v>
      </c>
      <c r="BY1413" s="279" t="s">
        <v>1276</v>
      </c>
      <c r="BZ1413" s="267"/>
      <c r="CA1413" s="279"/>
      <c r="CB1413" s="279"/>
      <c r="CC1413" s="279"/>
      <c r="CD1413" s="1283"/>
      <c r="CE1413" s="245"/>
      <c r="CF1413" s="245"/>
      <c r="CG1413" s="245"/>
    </row>
    <row r="1414" spans="1:85">
      <c r="A1414" s="265" t="s">
        <v>77</v>
      </c>
      <c r="B1414" s="2" t="s">
        <v>2669</v>
      </c>
      <c r="C1414" s="2" t="s">
        <v>503</v>
      </c>
      <c r="D1414" s="265" t="s">
        <v>2672</v>
      </c>
      <c r="E1414" s="265">
        <v>45728</v>
      </c>
      <c r="F1414" s="266" t="s">
        <v>567</v>
      </c>
      <c r="G1414" s="267">
        <v>86.68</v>
      </c>
      <c r="H1414" s="267"/>
      <c r="I1414" s="267"/>
      <c r="J1414" s="267"/>
      <c r="K1414" s="267"/>
      <c r="L1414" s="268"/>
      <c r="M1414" s="275"/>
      <c r="N1414" s="267"/>
      <c r="O1414" s="267"/>
      <c r="P1414" s="275"/>
      <c r="Q1414" s="269"/>
      <c r="R1414" s="270">
        <v>1.119</v>
      </c>
      <c r="S1414" s="270"/>
      <c r="T1414" s="271">
        <v>3.45</v>
      </c>
      <c r="U1414" s="267"/>
      <c r="V1414" s="268"/>
      <c r="W1414" s="267"/>
      <c r="X1414" s="270"/>
      <c r="Y1414" s="274"/>
      <c r="Z1414" s="290"/>
      <c r="AA1414" s="274">
        <v>0</v>
      </c>
      <c r="AB1414" s="274"/>
      <c r="AC1414" s="274">
        <v>0</v>
      </c>
      <c r="AD1414" s="265"/>
      <c r="AE1414" s="274"/>
      <c r="AF1414" s="274"/>
      <c r="AG1414" s="275"/>
      <c r="AH1414" s="274"/>
      <c r="AI1414" s="274"/>
      <c r="AJ1414" s="275"/>
      <c r="AK1414" s="270"/>
      <c r="AL1414" s="274"/>
      <c r="AM1414" s="275"/>
      <c r="AN1414" s="274"/>
      <c r="AO1414" s="275"/>
      <c r="AP1414" s="274"/>
      <c r="AQ1414" s="277">
        <f t="shared" si="204"/>
        <v>3</v>
      </c>
      <c r="AR1414" s="275" t="s">
        <v>1322</v>
      </c>
      <c r="AS1414" s="267"/>
      <c r="AT1414" s="273" t="s">
        <v>1823</v>
      </c>
      <c r="AU1414" s="272"/>
      <c r="AV1414" s="267" t="s">
        <v>1805</v>
      </c>
      <c r="AW1414" s="268"/>
      <c r="AX1414" s="273"/>
      <c r="AY1414" s="273"/>
      <c r="AZ1414" s="275"/>
      <c r="BA1414" s="268"/>
      <c r="BB1414" s="268"/>
      <c r="BC1414" s="268"/>
      <c r="BD1414" s="268"/>
      <c r="BE1414" s="267"/>
      <c r="BF1414" s="275"/>
      <c r="BG1414" s="275"/>
      <c r="BH1414" s="275"/>
      <c r="BI1414" s="275"/>
      <c r="BJ1414" s="278">
        <v>45728</v>
      </c>
      <c r="BK1414" s="279">
        <v>45728</v>
      </c>
      <c r="BL1414" s="431" t="s">
        <v>2673</v>
      </c>
      <c r="BM1414" s="272" t="s">
        <v>2674</v>
      </c>
      <c r="BN1414" s="422">
        <v>2</v>
      </c>
      <c r="BO1414" s="422">
        <v>7</v>
      </c>
      <c r="BP1414" s="303"/>
      <c r="BQ1414" s="293">
        <v>45724</v>
      </c>
      <c r="BR1414" s="284">
        <v>0.14166666666666666</v>
      </c>
      <c r="BS1414" s="280" t="str">
        <f>IF(_DBcomps[[#This Row],[Problem]]="","Yes","No")</f>
        <v>Yes</v>
      </c>
      <c r="BT1414" s="272"/>
      <c r="BU1414" s="273"/>
      <c r="BV1414" s="273">
        <v>1</v>
      </c>
      <c r="BW1414" s="273"/>
      <c r="BX1414" s="273">
        <v>2</v>
      </c>
      <c r="BY1414" s="279" t="s">
        <v>1276</v>
      </c>
      <c r="BZ1414" s="267"/>
      <c r="CA1414" s="279"/>
      <c r="CB1414" s="279"/>
      <c r="CC1414" s="279"/>
      <c r="CD1414" s="1283"/>
      <c r="CE1414" s="245"/>
      <c r="CF1414" s="245"/>
      <c r="CG1414" s="245"/>
    </row>
    <row r="1415" spans="1:85">
      <c r="A1415" s="265" t="s">
        <v>77</v>
      </c>
      <c r="B1415" s="2" t="s">
        <v>2669</v>
      </c>
      <c r="C1415" s="2" t="s">
        <v>503</v>
      </c>
      <c r="D1415" s="265" t="s">
        <v>2706</v>
      </c>
      <c r="E1415" s="265">
        <v>45729</v>
      </c>
      <c r="F1415" s="266" t="s">
        <v>567</v>
      </c>
      <c r="G1415" s="267">
        <v>89.04</v>
      </c>
      <c r="H1415" s="267"/>
      <c r="I1415" s="267"/>
      <c r="J1415" s="267"/>
      <c r="K1415" s="267"/>
      <c r="L1415" s="268"/>
      <c r="M1415" s="275"/>
      <c r="N1415" s="267"/>
      <c r="O1415" s="267"/>
      <c r="P1415" s="275"/>
      <c r="Q1415" s="269"/>
      <c r="R1415" s="270">
        <v>1.117</v>
      </c>
      <c r="S1415" s="270"/>
      <c r="T1415" s="271">
        <v>3.47</v>
      </c>
      <c r="U1415" s="267"/>
      <c r="V1415" s="268"/>
      <c r="W1415" s="267"/>
      <c r="X1415" s="270"/>
      <c r="Y1415" s="274"/>
      <c r="Z1415" s="290"/>
      <c r="AA1415" s="274">
        <v>0</v>
      </c>
      <c r="AB1415" s="274"/>
      <c r="AC1415" s="274">
        <v>0</v>
      </c>
      <c r="AD1415" s="265"/>
      <c r="AE1415" s="274"/>
      <c r="AF1415" s="274"/>
      <c r="AG1415" s="275"/>
      <c r="AH1415" s="274"/>
      <c r="AI1415" s="274"/>
      <c r="AJ1415" s="275"/>
      <c r="AK1415" s="270"/>
      <c r="AL1415" s="274"/>
      <c r="AM1415" s="275"/>
      <c r="AN1415" s="274"/>
      <c r="AO1415" s="275"/>
      <c r="AP1415" s="274"/>
      <c r="AQ1415" s="277">
        <f t="shared" si="204"/>
        <v>3</v>
      </c>
      <c r="AR1415" s="275" t="s">
        <v>1322</v>
      </c>
      <c r="AS1415" s="267"/>
      <c r="AT1415" s="273" t="s">
        <v>1823</v>
      </c>
      <c r="AU1415" s="272"/>
      <c r="AV1415" s="267" t="s">
        <v>1805</v>
      </c>
      <c r="AW1415" s="268"/>
      <c r="AX1415" s="273"/>
      <c r="AY1415" s="273"/>
      <c r="AZ1415" s="275"/>
      <c r="BA1415" s="268"/>
      <c r="BB1415" s="268"/>
      <c r="BC1415" s="268"/>
      <c r="BD1415" s="268"/>
      <c r="BE1415" s="267"/>
      <c r="BF1415" s="275"/>
      <c r="BG1415" s="275"/>
      <c r="BH1415" s="275"/>
      <c r="BI1415" s="275"/>
      <c r="BJ1415" s="278">
        <v>45729</v>
      </c>
      <c r="BK1415" s="279">
        <v>45729</v>
      </c>
      <c r="BL1415" s="431" t="s">
        <v>2707</v>
      </c>
      <c r="BM1415" s="272" t="s">
        <v>2708</v>
      </c>
      <c r="BN1415" s="422">
        <v>2</v>
      </c>
      <c r="BO1415" s="422">
        <v>7</v>
      </c>
      <c r="BP1415" s="303"/>
      <c r="BQ1415" s="293">
        <v>45726</v>
      </c>
      <c r="BR1415" s="284">
        <v>0.74652777777777779</v>
      </c>
      <c r="BS1415" s="280" t="str">
        <f>IF(_DBcomps[[#This Row],[Problem]]="","Yes","No")</f>
        <v>Yes</v>
      </c>
      <c r="BT1415" s="272"/>
      <c r="BU1415" s="273"/>
      <c r="BV1415" s="273">
        <v>1</v>
      </c>
      <c r="BW1415" s="273"/>
      <c r="BX1415" s="273">
        <v>2</v>
      </c>
      <c r="BY1415" s="279" t="s">
        <v>1276</v>
      </c>
      <c r="BZ1415" s="267"/>
      <c r="CA1415" s="279"/>
      <c r="CB1415" s="279"/>
      <c r="CC1415" s="279"/>
      <c r="CD1415" s="1283"/>
      <c r="CE1415" s="245"/>
      <c r="CF1415" s="245"/>
      <c r="CG1415" s="245"/>
    </row>
    <row r="1416" spans="1:85">
      <c r="A1416" s="265" t="s">
        <v>77</v>
      </c>
      <c r="B1416" s="2" t="s">
        <v>2669</v>
      </c>
      <c r="C1416" s="2" t="s">
        <v>503</v>
      </c>
      <c r="D1416" s="265" t="s">
        <v>3159</v>
      </c>
      <c r="E1416" s="265">
        <v>45743</v>
      </c>
      <c r="F1416" s="266" t="s">
        <v>567</v>
      </c>
      <c r="G1416" s="267">
        <v>88.08</v>
      </c>
      <c r="H1416" s="267"/>
      <c r="I1416" s="267"/>
      <c r="J1416" s="267"/>
      <c r="K1416" s="267"/>
      <c r="L1416" s="268"/>
      <c r="M1416" s="275"/>
      <c r="N1416" s="267"/>
      <c r="O1416" s="267"/>
      <c r="P1416" s="275"/>
      <c r="Q1416" s="269"/>
      <c r="R1416" s="270">
        <v>1.123</v>
      </c>
      <c r="S1416" s="270"/>
      <c r="T1416" s="271">
        <v>3.5</v>
      </c>
      <c r="U1416" s="267"/>
      <c r="V1416" s="268"/>
      <c r="W1416" s="267"/>
      <c r="X1416" s="270"/>
      <c r="Y1416" s="274"/>
      <c r="Z1416" s="290"/>
      <c r="AA1416" s="274">
        <v>0</v>
      </c>
      <c r="AB1416" s="274"/>
      <c r="AC1416" s="274">
        <v>0</v>
      </c>
      <c r="AD1416" s="265"/>
      <c r="AE1416" s="274"/>
      <c r="AF1416" s="274"/>
      <c r="AG1416" s="275"/>
      <c r="AH1416" s="274"/>
      <c r="AI1416" s="274"/>
      <c r="AJ1416" s="275"/>
      <c r="AK1416" s="270"/>
      <c r="AL1416" s="274"/>
      <c r="AM1416" s="275"/>
      <c r="AN1416" s="274"/>
      <c r="AO1416" s="275"/>
      <c r="AP1416" s="274"/>
      <c r="AQ1416" s="277">
        <f t="shared" si="204"/>
        <v>3</v>
      </c>
      <c r="AR1416" s="275" t="s">
        <v>2663</v>
      </c>
      <c r="AS1416" s="267"/>
      <c r="AT1416" s="273" t="s">
        <v>1823</v>
      </c>
      <c r="AU1416" s="272"/>
      <c r="AV1416" s="267" t="s">
        <v>1805</v>
      </c>
      <c r="AW1416" s="268"/>
      <c r="AX1416" s="273"/>
      <c r="AY1416" s="273"/>
      <c r="AZ1416" s="275"/>
      <c r="BA1416" s="268"/>
      <c r="BB1416" s="268"/>
      <c r="BC1416" s="268"/>
      <c r="BD1416" s="268"/>
      <c r="BE1416" s="267"/>
      <c r="BF1416" s="275"/>
      <c r="BG1416" s="275"/>
      <c r="BH1416" s="275"/>
      <c r="BI1416" s="275"/>
      <c r="BJ1416" s="278">
        <v>45743</v>
      </c>
      <c r="BK1416" s="279">
        <v>45743</v>
      </c>
      <c r="BL1416" s="431" t="s">
        <v>3160</v>
      </c>
      <c r="BM1416" s="272"/>
      <c r="BN1416" s="422">
        <v>2</v>
      </c>
      <c r="BO1416" s="422">
        <v>7</v>
      </c>
      <c r="BP1416" s="303"/>
      <c r="BQ1416" s="293">
        <v>45742</v>
      </c>
      <c r="BR1416" s="284">
        <v>0.9375</v>
      </c>
      <c r="BS1416" s="280" t="str">
        <f>IF(_DBcomps[[#This Row],[Problem]]="","Yes","No")</f>
        <v>Yes</v>
      </c>
      <c r="BT1416" s="272"/>
      <c r="BU1416" s="273"/>
      <c r="BV1416" s="273">
        <v>1</v>
      </c>
      <c r="BW1416" s="273"/>
      <c r="BX1416" s="273">
        <v>22</v>
      </c>
      <c r="BY1416" s="279" t="s">
        <v>1276</v>
      </c>
      <c r="BZ1416" s="267"/>
      <c r="CA1416" s="279"/>
      <c r="CB1416" s="279"/>
      <c r="CC1416" s="279"/>
      <c r="CD1416" s="1283"/>
      <c r="CE1416" s="245"/>
      <c r="CF1416" s="245"/>
      <c r="CG1416" s="245"/>
    </row>
    <row r="1417" spans="1:85">
      <c r="A1417" s="265" t="s">
        <v>77</v>
      </c>
      <c r="B1417" s="2" t="s">
        <v>2669</v>
      </c>
      <c r="C1417" s="2" t="s">
        <v>503</v>
      </c>
      <c r="D1417" s="265" t="s">
        <v>3161</v>
      </c>
      <c r="E1417" s="265">
        <v>45744</v>
      </c>
      <c r="F1417" s="266" t="s">
        <v>567</v>
      </c>
      <c r="G1417" s="267">
        <v>89.58</v>
      </c>
      <c r="H1417" s="267"/>
      <c r="I1417" s="267"/>
      <c r="J1417" s="267"/>
      <c r="K1417" s="267"/>
      <c r="L1417" s="268"/>
      <c r="M1417" s="275"/>
      <c r="N1417" s="267"/>
      <c r="O1417" s="267"/>
      <c r="P1417" s="275"/>
      <c r="Q1417" s="269"/>
      <c r="R1417" s="270">
        <v>1.123</v>
      </c>
      <c r="S1417" s="270"/>
      <c r="T1417" s="271">
        <v>3.51</v>
      </c>
      <c r="U1417" s="267"/>
      <c r="V1417" s="268"/>
      <c r="W1417" s="267"/>
      <c r="X1417" s="270"/>
      <c r="Y1417" s="274"/>
      <c r="Z1417" s="290"/>
      <c r="AA1417" s="274">
        <v>0</v>
      </c>
      <c r="AB1417" s="274"/>
      <c r="AC1417" s="274">
        <v>0</v>
      </c>
      <c r="AD1417" s="265"/>
      <c r="AE1417" s="274"/>
      <c r="AF1417" s="274"/>
      <c r="AG1417" s="275"/>
      <c r="AH1417" s="274"/>
      <c r="AI1417" s="274"/>
      <c r="AJ1417" s="275"/>
      <c r="AK1417" s="270"/>
      <c r="AL1417" s="274"/>
      <c r="AM1417" s="275"/>
      <c r="AN1417" s="274"/>
      <c r="AO1417" s="275"/>
      <c r="AP1417" s="274"/>
      <c r="AQ1417" s="277">
        <f t="shared" si="204"/>
        <v>3</v>
      </c>
      <c r="AR1417" s="275" t="s">
        <v>2663</v>
      </c>
      <c r="AS1417" s="267"/>
      <c r="AT1417" s="273" t="s">
        <v>1823</v>
      </c>
      <c r="AU1417" s="272"/>
      <c r="AV1417" s="267" t="s">
        <v>1805</v>
      </c>
      <c r="AW1417" s="268"/>
      <c r="AX1417" s="273"/>
      <c r="AY1417" s="273"/>
      <c r="AZ1417" s="275"/>
      <c r="BA1417" s="268"/>
      <c r="BB1417" s="268"/>
      <c r="BC1417" s="268"/>
      <c r="BD1417" s="268"/>
      <c r="BE1417" s="267"/>
      <c r="BF1417" s="275"/>
      <c r="BG1417" s="275"/>
      <c r="BH1417" s="275"/>
      <c r="BI1417" s="275"/>
      <c r="BJ1417" s="278">
        <v>45744</v>
      </c>
      <c r="BK1417" s="279">
        <v>45744</v>
      </c>
      <c r="BL1417" s="431" t="s">
        <v>3162</v>
      </c>
      <c r="BM1417" s="272"/>
      <c r="BN1417" s="422">
        <v>2</v>
      </c>
      <c r="BO1417" s="422">
        <v>7</v>
      </c>
      <c r="BP1417" s="303"/>
      <c r="BQ1417" s="293">
        <v>45744</v>
      </c>
      <c r="BR1417" s="284">
        <v>0.1173611111111111</v>
      </c>
      <c r="BS1417" s="280" t="str">
        <f>IF(_DBcomps[[#This Row],[Problem]]="","Yes","No")</f>
        <v>Yes</v>
      </c>
      <c r="BT1417" s="272"/>
      <c r="BU1417" s="273"/>
      <c r="BV1417" s="273">
        <v>1</v>
      </c>
      <c r="BW1417" s="273"/>
      <c r="BX1417" s="273">
        <v>22</v>
      </c>
      <c r="BY1417" s="279" t="s">
        <v>1276</v>
      </c>
      <c r="BZ1417" s="267"/>
      <c r="CA1417" s="279"/>
      <c r="CB1417" s="279"/>
      <c r="CC1417" s="279"/>
      <c r="CD1417" s="1283"/>
      <c r="CE1417" s="245"/>
      <c r="CF1417" s="245"/>
      <c r="CG1417" s="245"/>
    </row>
    <row r="1418" spans="1:85">
      <c r="A1418" s="265" t="s">
        <v>77</v>
      </c>
      <c r="B1418" s="2" t="s">
        <v>2669</v>
      </c>
      <c r="C1418" s="2" t="s">
        <v>503</v>
      </c>
      <c r="D1418" s="265" t="s">
        <v>3282</v>
      </c>
      <c r="E1418" s="1091">
        <v>45754</v>
      </c>
      <c r="F1418" s="266" t="s">
        <v>567</v>
      </c>
      <c r="G1418" s="1093">
        <v>86.84</v>
      </c>
      <c r="H1418" s="1093"/>
      <c r="I1418" s="1093"/>
      <c r="J1418" s="1093"/>
      <c r="K1418" s="1093"/>
      <c r="L1418" s="1094"/>
      <c r="M1418" s="1095"/>
      <c r="N1418" s="1093"/>
      <c r="O1418" s="1093"/>
      <c r="P1418" s="1095"/>
      <c r="Q1418" s="1097"/>
      <c r="R1418" s="1100">
        <v>1.1240000000000001</v>
      </c>
      <c r="S1418" s="1100"/>
      <c r="T1418" s="1099">
        <v>3.59</v>
      </c>
      <c r="U1418" s="1093"/>
      <c r="V1418" s="1094"/>
      <c r="W1418" s="1093"/>
      <c r="X1418" s="1100"/>
      <c r="Y1418" s="1101"/>
      <c r="Z1418" s="1102"/>
      <c r="AA1418" s="1101">
        <v>0</v>
      </c>
      <c r="AB1418" s="1101"/>
      <c r="AC1418" s="1101">
        <v>0</v>
      </c>
      <c r="AD1418" s="1091"/>
      <c r="AE1418" s="1101"/>
      <c r="AF1418" s="1101"/>
      <c r="AG1418" s="1095"/>
      <c r="AH1418" s="1101"/>
      <c r="AI1418" s="1101"/>
      <c r="AJ1418" s="1095"/>
      <c r="AK1418" s="1100"/>
      <c r="AL1418" s="1101"/>
      <c r="AM1418" s="1095"/>
      <c r="AN1418" s="1101"/>
      <c r="AO1418" s="1095"/>
      <c r="AP1418" s="1101"/>
      <c r="AQ1418" s="1103">
        <f t="shared" si="204"/>
        <v>4</v>
      </c>
      <c r="AR1418" s="275" t="s">
        <v>1322</v>
      </c>
      <c r="AS1418" s="1093"/>
      <c r="AT1418" s="273" t="s">
        <v>1823</v>
      </c>
      <c r="AU1418" s="1105"/>
      <c r="AV1418" s="267" t="s">
        <v>1805</v>
      </c>
      <c r="AW1418" s="1094"/>
      <c r="AX1418" s="1104"/>
      <c r="AY1418" s="1104"/>
      <c r="AZ1418" s="1095"/>
      <c r="BA1418" s="268"/>
      <c r="BB1418" s="1094"/>
      <c r="BC1418" s="1094"/>
      <c r="BD1418" s="1094"/>
      <c r="BE1418" s="1093"/>
      <c r="BF1418" s="1095"/>
      <c r="BG1418" s="1095"/>
      <c r="BH1418" s="1095"/>
      <c r="BI1418" s="1095"/>
      <c r="BJ1418" s="1106">
        <v>45754</v>
      </c>
      <c r="BK1418" s="1112">
        <v>45754</v>
      </c>
      <c r="BL1418" s="431" t="s">
        <v>3194</v>
      </c>
      <c r="BM1418" s="1105"/>
      <c r="BN1418" s="1108">
        <v>2</v>
      </c>
      <c r="BO1418" s="1108">
        <v>7</v>
      </c>
      <c r="BP1418" s="1109"/>
      <c r="BQ1418" s="1110">
        <v>45751</v>
      </c>
      <c r="BR1418" s="1116">
        <v>0.72916666666666663</v>
      </c>
      <c r="BS1418" s="1111" t="str">
        <f>IF(_DBcomps[[#This Row],[Problem]]="","Yes","No")</f>
        <v>Yes</v>
      </c>
      <c r="BT1418" s="273"/>
      <c r="BU1418" s="1104"/>
      <c r="BV1418" s="1104">
        <v>1</v>
      </c>
      <c r="BW1418" s="1104"/>
      <c r="BX1418" s="1104">
        <v>22</v>
      </c>
      <c r="BY1418" s="1112" t="s">
        <v>1276</v>
      </c>
      <c r="BZ1418" s="1093"/>
      <c r="CA1418" s="1112"/>
      <c r="CB1418" s="1112"/>
      <c r="CC1418" s="1112"/>
      <c r="CD1418" s="1427"/>
      <c r="CE1418" s="245"/>
      <c r="CF1418" s="245"/>
      <c r="CG1418" s="245"/>
    </row>
    <row r="1419" spans="1:85">
      <c r="A1419" s="265" t="s">
        <v>77</v>
      </c>
      <c r="B1419" s="2" t="s">
        <v>2669</v>
      </c>
      <c r="C1419" s="2" t="s">
        <v>503</v>
      </c>
      <c r="D1419" s="265" t="s">
        <v>3283</v>
      </c>
      <c r="E1419" s="265">
        <v>45755</v>
      </c>
      <c r="F1419" s="266" t="s">
        <v>567</v>
      </c>
      <c r="G1419" s="267">
        <v>85.99</v>
      </c>
      <c r="H1419" s="267"/>
      <c r="I1419" s="267"/>
      <c r="J1419" s="267"/>
      <c r="K1419" s="267"/>
      <c r="L1419" s="268"/>
      <c r="M1419" s="275"/>
      <c r="N1419" s="267"/>
      <c r="O1419" s="267"/>
      <c r="P1419" s="275"/>
      <c r="Q1419" s="269"/>
      <c r="R1419" s="270">
        <v>1.1240000000000001</v>
      </c>
      <c r="S1419" s="270"/>
      <c r="T1419" s="271">
        <v>3.37</v>
      </c>
      <c r="U1419" s="267"/>
      <c r="V1419" s="268"/>
      <c r="W1419" s="267"/>
      <c r="X1419" s="270"/>
      <c r="Y1419" s="274"/>
      <c r="Z1419" s="290"/>
      <c r="AA1419" s="274">
        <v>0</v>
      </c>
      <c r="AB1419" s="274"/>
      <c r="AC1419" s="274">
        <v>0</v>
      </c>
      <c r="AD1419" s="265"/>
      <c r="AE1419" s="274"/>
      <c r="AF1419" s="274"/>
      <c r="AG1419" s="275"/>
      <c r="AH1419" s="274"/>
      <c r="AI1419" s="274"/>
      <c r="AJ1419" s="275"/>
      <c r="AK1419" s="270"/>
      <c r="AL1419" s="274"/>
      <c r="AM1419" s="275"/>
      <c r="AN1419" s="274"/>
      <c r="AO1419" s="275"/>
      <c r="AP1419" s="274"/>
      <c r="AQ1419" s="277">
        <f t="shared" ref="AQ1419:AQ1428" si="205">MONTH(E1419)</f>
        <v>4</v>
      </c>
      <c r="AR1419" s="275" t="s">
        <v>1322</v>
      </c>
      <c r="AS1419" s="267"/>
      <c r="AT1419" s="273" t="s">
        <v>1823</v>
      </c>
      <c r="AU1419" s="272"/>
      <c r="AV1419" s="267" t="s">
        <v>1805</v>
      </c>
      <c r="AW1419" s="268"/>
      <c r="AX1419" s="273"/>
      <c r="AY1419" s="273"/>
      <c r="AZ1419" s="275"/>
      <c r="BA1419" s="268"/>
      <c r="BB1419" s="268"/>
      <c r="BC1419" s="268"/>
      <c r="BD1419" s="268"/>
      <c r="BE1419" s="267"/>
      <c r="BF1419" s="275"/>
      <c r="BG1419" s="275"/>
      <c r="BH1419" s="275"/>
      <c r="BI1419" s="275"/>
      <c r="BJ1419" s="278">
        <v>45755</v>
      </c>
      <c r="BK1419" s="279">
        <v>45755</v>
      </c>
      <c r="BL1419" s="431" t="s">
        <v>3284</v>
      </c>
      <c r="BM1419" s="272"/>
      <c r="BN1419" s="422">
        <v>2</v>
      </c>
      <c r="BO1419" s="422">
        <v>7</v>
      </c>
      <c r="BP1419" s="303"/>
      <c r="BQ1419" s="293">
        <v>45755</v>
      </c>
      <c r="BR1419" s="284">
        <v>5.6944444444444443E-2</v>
      </c>
      <c r="BS1419" s="280" t="str">
        <f>IF(_DBcomps[[#This Row],[Problem]]="","Yes","No")</f>
        <v>Yes</v>
      </c>
      <c r="BT1419" s="273"/>
      <c r="BU1419" s="273"/>
      <c r="BV1419" s="273">
        <v>1</v>
      </c>
      <c r="BW1419" s="273"/>
      <c r="BX1419" s="273">
        <v>22</v>
      </c>
      <c r="BY1419" s="279" t="s">
        <v>1276</v>
      </c>
      <c r="BZ1419" s="267"/>
      <c r="CA1419" s="279"/>
      <c r="CB1419" s="279"/>
      <c r="CC1419" s="279"/>
      <c r="CD1419" s="1283"/>
      <c r="CE1419" s="245"/>
      <c r="CF1419" s="245"/>
      <c r="CG1419" s="245"/>
    </row>
    <row r="1420" spans="1:85">
      <c r="A1420" s="265" t="s">
        <v>77</v>
      </c>
      <c r="B1420" s="2" t="s">
        <v>2669</v>
      </c>
      <c r="C1420" s="2" t="s">
        <v>503</v>
      </c>
      <c r="D1420" s="265" t="s">
        <v>3285</v>
      </c>
      <c r="E1420" s="265">
        <v>45756</v>
      </c>
      <c r="F1420" s="266" t="s">
        <v>567</v>
      </c>
      <c r="G1420" s="267">
        <v>87.47</v>
      </c>
      <c r="H1420" s="267"/>
      <c r="I1420" s="267"/>
      <c r="J1420" s="267"/>
      <c r="K1420" s="267"/>
      <c r="L1420" s="268"/>
      <c r="M1420" s="275"/>
      <c r="N1420" s="267"/>
      <c r="O1420" s="267"/>
      <c r="P1420" s="275"/>
      <c r="Q1420" s="269"/>
      <c r="R1420" s="270">
        <v>1.1240000000000001</v>
      </c>
      <c r="S1420" s="270"/>
      <c r="T1420" s="271">
        <v>3.54</v>
      </c>
      <c r="U1420" s="267"/>
      <c r="V1420" s="268"/>
      <c r="W1420" s="267"/>
      <c r="X1420" s="270"/>
      <c r="Y1420" s="274"/>
      <c r="Z1420" s="290"/>
      <c r="AA1420" s="274">
        <v>0</v>
      </c>
      <c r="AB1420" s="274"/>
      <c r="AC1420" s="274">
        <v>0</v>
      </c>
      <c r="AD1420" s="265"/>
      <c r="AE1420" s="274"/>
      <c r="AF1420" s="274"/>
      <c r="AG1420" s="275"/>
      <c r="AH1420" s="274"/>
      <c r="AI1420" s="274"/>
      <c r="AJ1420" s="275"/>
      <c r="AK1420" s="270"/>
      <c r="AL1420" s="274"/>
      <c r="AM1420" s="275"/>
      <c r="AN1420" s="274"/>
      <c r="AO1420" s="275"/>
      <c r="AP1420" s="274"/>
      <c r="AQ1420" s="277">
        <f t="shared" si="205"/>
        <v>4</v>
      </c>
      <c r="AR1420" s="275" t="s">
        <v>1322</v>
      </c>
      <c r="AS1420" s="267"/>
      <c r="AT1420" s="273" t="s">
        <v>1823</v>
      </c>
      <c r="AU1420" s="272"/>
      <c r="AV1420" s="267" t="s">
        <v>1805</v>
      </c>
      <c r="AW1420" s="268"/>
      <c r="AX1420" s="273"/>
      <c r="AY1420" s="273"/>
      <c r="AZ1420" s="275"/>
      <c r="BA1420" s="268"/>
      <c r="BB1420" s="268"/>
      <c r="BC1420" s="268"/>
      <c r="BD1420" s="268"/>
      <c r="BE1420" s="267"/>
      <c r="BF1420" s="275"/>
      <c r="BG1420" s="275"/>
      <c r="BH1420" s="275"/>
      <c r="BI1420" s="275"/>
      <c r="BJ1420" s="278">
        <v>45756</v>
      </c>
      <c r="BK1420" s="279">
        <v>45756</v>
      </c>
      <c r="BL1420" s="431" t="s">
        <v>3286</v>
      </c>
      <c r="BM1420" s="272"/>
      <c r="BN1420" s="422">
        <v>2</v>
      </c>
      <c r="BO1420" s="422">
        <v>7</v>
      </c>
      <c r="BP1420" s="303"/>
      <c r="BQ1420" s="293">
        <v>45756</v>
      </c>
      <c r="BR1420" s="284">
        <v>4.9999999999999996E-2</v>
      </c>
      <c r="BS1420" s="280" t="str">
        <f>IF(_DBcomps[[#This Row],[Problem]]="","Yes","No")</f>
        <v>Yes</v>
      </c>
      <c r="BT1420" s="273"/>
      <c r="BU1420" s="273"/>
      <c r="BV1420" s="273">
        <v>1</v>
      </c>
      <c r="BW1420" s="273"/>
      <c r="BX1420" s="273">
        <v>22</v>
      </c>
      <c r="BY1420" s="279" t="s">
        <v>1276</v>
      </c>
      <c r="BZ1420" s="267"/>
      <c r="CA1420" s="279"/>
      <c r="CB1420" s="279"/>
      <c r="CC1420" s="279"/>
      <c r="CD1420" s="1283"/>
      <c r="CE1420" s="245"/>
      <c r="CF1420" s="245"/>
      <c r="CG1420" s="245"/>
    </row>
    <row r="1421" spans="1:85">
      <c r="A1421" s="265" t="s">
        <v>77</v>
      </c>
      <c r="B1421" s="2" t="s">
        <v>2669</v>
      </c>
      <c r="C1421" s="2" t="s">
        <v>503</v>
      </c>
      <c r="D1421" s="265" t="s">
        <v>3287</v>
      </c>
      <c r="E1421" s="265">
        <v>45757</v>
      </c>
      <c r="F1421" s="266" t="s">
        <v>567</v>
      </c>
      <c r="G1421" s="267">
        <v>87.99</v>
      </c>
      <c r="H1421" s="267"/>
      <c r="I1421" s="267"/>
      <c r="J1421" s="267"/>
      <c r="K1421" s="267"/>
      <c r="L1421" s="268"/>
      <c r="M1421" s="275"/>
      <c r="N1421" s="267"/>
      <c r="O1421" s="267"/>
      <c r="P1421" s="275"/>
      <c r="Q1421" s="269"/>
      <c r="R1421" s="270">
        <v>1.1060000000000001</v>
      </c>
      <c r="S1421" s="270"/>
      <c r="T1421" s="271">
        <v>3.67</v>
      </c>
      <c r="U1421" s="267"/>
      <c r="V1421" s="268"/>
      <c r="W1421" s="267"/>
      <c r="X1421" s="270"/>
      <c r="Y1421" s="274"/>
      <c r="Z1421" s="290"/>
      <c r="AA1421" s="274">
        <v>0</v>
      </c>
      <c r="AB1421" s="274"/>
      <c r="AC1421" s="274">
        <v>0</v>
      </c>
      <c r="AD1421" s="265"/>
      <c r="AE1421" s="274"/>
      <c r="AF1421" s="274"/>
      <c r="AG1421" s="275"/>
      <c r="AH1421" s="274"/>
      <c r="AI1421" s="274"/>
      <c r="AJ1421" s="275"/>
      <c r="AK1421" s="270"/>
      <c r="AL1421" s="274"/>
      <c r="AM1421" s="275"/>
      <c r="AN1421" s="274"/>
      <c r="AO1421" s="275"/>
      <c r="AP1421" s="274"/>
      <c r="AQ1421" s="277">
        <f t="shared" si="205"/>
        <v>4</v>
      </c>
      <c r="AR1421" s="275" t="s">
        <v>1322</v>
      </c>
      <c r="AS1421" s="267"/>
      <c r="AT1421" s="273" t="s">
        <v>1823</v>
      </c>
      <c r="AU1421" s="272"/>
      <c r="AV1421" s="267" t="s">
        <v>1805</v>
      </c>
      <c r="AW1421" s="268"/>
      <c r="AX1421" s="273"/>
      <c r="AY1421" s="273"/>
      <c r="AZ1421" s="275"/>
      <c r="BA1421" s="268"/>
      <c r="BB1421" s="268"/>
      <c r="BC1421" s="268"/>
      <c r="BD1421" s="268"/>
      <c r="BE1421" s="267"/>
      <c r="BF1421" s="275"/>
      <c r="BG1421" s="275"/>
      <c r="BH1421" s="275"/>
      <c r="BI1421" s="275"/>
      <c r="BJ1421" s="278">
        <v>45757</v>
      </c>
      <c r="BK1421" s="279">
        <v>45757</v>
      </c>
      <c r="BL1421" s="431" t="s">
        <v>3288</v>
      </c>
      <c r="BM1421" s="272"/>
      <c r="BN1421" s="422">
        <v>2</v>
      </c>
      <c r="BO1421" s="422">
        <v>7</v>
      </c>
      <c r="BP1421" s="303"/>
      <c r="BQ1421" s="293">
        <v>45756</v>
      </c>
      <c r="BR1421" s="284">
        <v>0.97569444444444453</v>
      </c>
      <c r="BS1421" s="280" t="str">
        <f>IF(_DBcomps[[#This Row],[Problem]]="","Yes","No")</f>
        <v>Yes</v>
      </c>
      <c r="BT1421" s="273"/>
      <c r="BU1421" s="273"/>
      <c r="BV1421" s="273">
        <v>1</v>
      </c>
      <c r="BW1421" s="273"/>
      <c r="BX1421" s="273">
        <v>22</v>
      </c>
      <c r="BY1421" s="279" t="s">
        <v>1276</v>
      </c>
      <c r="BZ1421" s="267"/>
      <c r="CA1421" s="279"/>
      <c r="CB1421" s="279"/>
      <c r="CC1421" s="279"/>
      <c r="CD1421" s="1283"/>
      <c r="CE1421" s="245"/>
      <c r="CF1421" s="245"/>
      <c r="CG1421" s="245"/>
    </row>
    <row r="1422" spans="1:85">
      <c r="A1422" s="265" t="s">
        <v>77</v>
      </c>
      <c r="B1422" s="2" t="s">
        <v>2669</v>
      </c>
      <c r="C1422" s="2" t="s">
        <v>503</v>
      </c>
      <c r="D1422" s="265" t="s">
        <v>3409</v>
      </c>
      <c r="E1422" s="265">
        <v>45761</v>
      </c>
      <c r="F1422" s="266" t="s">
        <v>567</v>
      </c>
      <c r="G1422" s="267">
        <v>86.36</v>
      </c>
      <c r="H1422" s="267"/>
      <c r="I1422" s="267"/>
      <c r="J1422" s="267"/>
      <c r="K1422" s="267"/>
      <c r="L1422" s="268"/>
      <c r="M1422" s="275"/>
      <c r="N1422" s="267"/>
      <c r="O1422" s="267"/>
      <c r="P1422" s="275"/>
      <c r="Q1422" s="269"/>
      <c r="R1422" s="270">
        <v>1.1200000000000001</v>
      </c>
      <c r="S1422" s="270"/>
      <c r="T1422" s="271">
        <v>3.72</v>
      </c>
      <c r="U1422" s="267"/>
      <c r="V1422" s="268"/>
      <c r="W1422" s="267"/>
      <c r="X1422" s="270"/>
      <c r="Y1422" s="274"/>
      <c r="Z1422" s="290"/>
      <c r="AA1422" s="274">
        <v>0</v>
      </c>
      <c r="AB1422" s="274"/>
      <c r="AC1422" s="274">
        <v>0</v>
      </c>
      <c r="AD1422" s="265"/>
      <c r="AE1422" s="274"/>
      <c r="AF1422" s="274"/>
      <c r="AG1422" s="275"/>
      <c r="AH1422" s="274"/>
      <c r="AI1422" s="274"/>
      <c r="AJ1422" s="275"/>
      <c r="AK1422" s="270"/>
      <c r="AL1422" s="274"/>
      <c r="AM1422" s="275"/>
      <c r="AN1422" s="274"/>
      <c r="AO1422" s="275"/>
      <c r="AP1422" s="274"/>
      <c r="AQ1422" s="277">
        <f t="shared" si="205"/>
        <v>4</v>
      </c>
      <c r="AR1422" s="275" t="s">
        <v>1322</v>
      </c>
      <c r="AS1422" s="267"/>
      <c r="AT1422" s="273" t="s">
        <v>1823</v>
      </c>
      <c r="AU1422" s="272"/>
      <c r="AV1422" s="267" t="s">
        <v>1805</v>
      </c>
      <c r="AW1422" s="268"/>
      <c r="AX1422" s="273"/>
      <c r="AY1422" s="273"/>
      <c r="AZ1422" s="275"/>
      <c r="BA1422" s="268"/>
      <c r="BB1422" s="268"/>
      <c r="BC1422" s="268"/>
      <c r="BD1422" s="268"/>
      <c r="BE1422" s="267"/>
      <c r="BF1422" s="275"/>
      <c r="BG1422" s="275"/>
      <c r="BH1422" s="275"/>
      <c r="BI1422" s="275"/>
      <c r="BJ1422" s="278">
        <v>45761</v>
      </c>
      <c r="BK1422" s="279">
        <v>45761</v>
      </c>
      <c r="BL1422" s="431" t="s">
        <v>3410</v>
      </c>
      <c r="BM1422" s="272"/>
      <c r="BN1422" s="422">
        <v>2</v>
      </c>
      <c r="BO1422" s="422">
        <v>7</v>
      </c>
      <c r="BP1422" s="303"/>
      <c r="BQ1422" s="293">
        <v>45758</v>
      </c>
      <c r="BR1422" s="284">
        <v>0.85069444444444453</v>
      </c>
      <c r="BS1422" s="280" t="str">
        <f>IF(_DBcomps[[#This Row],[Problem]]="","Yes","No")</f>
        <v>Yes</v>
      </c>
      <c r="BT1422" s="273"/>
      <c r="BU1422" s="273"/>
      <c r="BV1422" s="273">
        <v>1</v>
      </c>
      <c r="BW1422" s="273"/>
      <c r="BX1422" s="273">
        <v>22</v>
      </c>
      <c r="BY1422" s="279" t="s">
        <v>1276</v>
      </c>
      <c r="BZ1422" s="267"/>
      <c r="CA1422" s="279"/>
      <c r="CB1422" s="279"/>
      <c r="CC1422" s="279"/>
      <c r="CD1422" s="1283"/>
      <c r="CE1422" s="245"/>
      <c r="CF1422" s="245"/>
      <c r="CG1422" s="245"/>
    </row>
    <row r="1423" spans="1:85">
      <c r="A1423" s="265" t="s">
        <v>77</v>
      </c>
      <c r="B1423" s="2" t="s">
        <v>2669</v>
      </c>
      <c r="C1423" s="2" t="s">
        <v>503</v>
      </c>
      <c r="D1423" s="265" t="s">
        <v>3411</v>
      </c>
      <c r="E1423" s="1151">
        <v>45762</v>
      </c>
      <c r="F1423" s="266" t="s">
        <v>567</v>
      </c>
      <c r="G1423" s="1153">
        <v>90.09</v>
      </c>
      <c r="H1423" s="1153"/>
      <c r="I1423" s="1153"/>
      <c r="J1423" s="1153"/>
      <c r="K1423" s="1153"/>
      <c r="L1423" s="1154"/>
      <c r="M1423" s="1155"/>
      <c r="N1423" s="1153"/>
      <c r="O1423" s="1153"/>
      <c r="P1423" s="1155"/>
      <c r="Q1423" s="1156"/>
      <c r="R1423" s="1157">
        <v>1.119</v>
      </c>
      <c r="S1423" s="1157"/>
      <c r="T1423" s="1176">
        <v>3.54</v>
      </c>
      <c r="U1423" s="1153"/>
      <c r="V1423" s="1154"/>
      <c r="W1423" s="1153"/>
      <c r="X1423" s="1157"/>
      <c r="Y1423" s="1159"/>
      <c r="Z1423" s="1160"/>
      <c r="AA1423" s="1159">
        <v>0</v>
      </c>
      <c r="AB1423" s="1159"/>
      <c r="AC1423" s="1159">
        <v>0</v>
      </c>
      <c r="AD1423" s="1151"/>
      <c r="AE1423" s="1159"/>
      <c r="AF1423" s="1159"/>
      <c r="AG1423" s="1155"/>
      <c r="AH1423" s="1159"/>
      <c r="AI1423" s="1159"/>
      <c r="AJ1423" s="1155"/>
      <c r="AK1423" s="1157"/>
      <c r="AL1423" s="1159"/>
      <c r="AM1423" s="1155"/>
      <c r="AN1423" s="1159"/>
      <c r="AO1423" s="1155"/>
      <c r="AP1423" s="1159"/>
      <c r="AQ1423" s="1161">
        <f t="shared" si="205"/>
        <v>4</v>
      </c>
      <c r="AR1423" s="275" t="s">
        <v>1322</v>
      </c>
      <c r="AS1423" s="1153"/>
      <c r="AT1423" s="273" t="s">
        <v>1823</v>
      </c>
      <c r="AU1423" s="1163"/>
      <c r="AV1423" s="267" t="s">
        <v>1805</v>
      </c>
      <c r="AW1423" s="1154"/>
      <c r="AX1423" s="1162"/>
      <c r="AY1423" s="1162"/>
      <c r="AZ1423" s="1155"/>
      <c r="BA1423" s="268"/>
      <c r="BB1423" s="1154"/>
      <c r="BC1423" s="1154"/>
      <c r="BD1423" s="1154"/>
      <c r="BE1423" s="1153"/>
      <c r="BF1423" s="1155"/>
      <c r="BG1423" s="1155"/>
      <c r="BH1423" s="1155"/>
      <c r="BI1423" s="1155"/>
      <c r="BJ1423" s="1165">
        <v>45762</v>
      </c>
      <c r="BK1423" s="1166">
        <v>45762</v>
      </c>
      <c r="BL1423" s="431" t="s">
        <v>3412</v>
      </c>
      <c r="BM1423" s="1163"/>
      <c r="BN1423" s="1167">
        <v>2</v>
      </c>
      <c r="BO1423" s="1167">
        <v>7</v>
      </c>
      <c r="BP1423" s="1168"/>
      <c r="BQ1423" s="1169">
        <v>45762</v>
      </c>
      <c r="BR1423" s="1170">
        <v>0.59375</v>
      </c>
      <c r="BS1423" s="1171" t="str">
        <f>IF(_DBcomps[[#This Row],[Problem]]="","Yes","No")</f>
        <v>Yes</v>
      </c>
      <c r="BT1423" s="273"/>
      <c r="BU1423" s="1162"/>
      <c r="BV1423" s="1162">
        <v>1</v>
      </c>
      <c r="BW1423" s="1162"/>
      <c r="BX1423" s="1162">
        <v>22</v>
      </c>
      <c r="BY1423" s="1166" t="s">
        <v>1276</v>
      </c>
      <c r="BZ1423" s="1153"/>
      <c r="CA1423" s="1166"/>
      <c r="CB1423" s="1166"/>
      <c r="CC1423" s="1166"/>
      <c r="CD1423" s="1449"/>
      <c r="CE1423" s="245"/>
      <c r="CF1423" s="245"/>
      <c r="CG1423" s="245"/>
    </row>
    <row r="1424" spans="1:85">
      <c r="A1424" s="265" t="s">
        <v>77</v>
      </c>
      <c r="B1424" s="2" t="s">
        <v>2669</v>
      </c>
      <c r="C1424" s="2" t="s">
        <v>503</v>
      </c>
      <c r="D1424" s="265" t="s">
        <v>3501</v>
      </c>
      <c r="E1424" s="265">
        <v>45763</v>
      </c>
      <c r="F1424" s="266" t="s">
        <v>567</v>
      </c>
      <c r="G1424" s="267">
        <v>85.99</v>
      </c>
      <c r="H1424" s="267"/>
      <c r="I1424" s="267"/>
      <c r="J1424" s="267"/>
      <c r="K1424" s="267"/>
      <c r="L1424" s="268"/>
      <c r="M1424" s="275"/>
      <c r="N1424" s="267"/>
      <c r="O1424" s="267"/>
      <c r="P1424" s="275"/>
      <c r="Q1424" s="269"/>
      <c r="R1424" s="270">
        <v>1.1240000000000001</v>
      </c>
      <c r="S1424" s="270"/>
      <c r="T1424" s="271">
        <v>3</v>
      </c>
      <c r="U1424" s="267"/>
      <c r="V1424" s="268"/>
      <c r="W1424" s="267"/>
      <c r="X1424" s="270"/>
      <c r="Y1424" s="274"/>
      <c r="Z1424" s="290"/>
      <c r="AA1424" s="274">
        <v>0</v>
      </c>
      <c r="AB1424" s="274"/>
      <c r="AC1424" s="274">
        <v>0</v>
      </c>
      <c r="AD1424" s="265"/>
      <c r="AE1424" s="274"/>
      <c r="AF1424" s="274"/>
      <c r="AG1424" s="275"/>
      <c r="AH1424" s="274"/>
      <c r="AI1424" s="274"/>
      <c r="AJ1424" s="275"/>
      <c r="AK1424" s="270"/>
      <c r="AL1424" s="274"/>
      <c r="AM1424" s="275"/>
      <c r="AN1424" s="274"/>
      <c r="AO1424" s="275"/>
      <c r="AP1424" s="274"/>
      <c r="AQ1424" s="277">
        <f t="shared" si="205"/>
        <v>4</v>
      </c>
      <c r="AR1424" s="275" t="s">
        <v>1322</v>
      </c>
      <c r="AS1424" s="267"/>
      <c r="AT1424" s="273" t="s">
        <v>1823</v>
      </c>
      <c r="AU1424" s="272"/>
      <c r="AV1424" s="267" t="s">
        <v>1805</v>
      </c>
      <c r="AW1424" s="268"/>
      <c r="AX1424" s="273"/>
      <c r="AY1424" s="273"/>
      <c r="AZ1424" s="275"/>
      <c r="BA1424" s="268"/>
      <c r="BB1424" s="268"/>
      <c r="BC1424" s="268"/>
      <c r="BD1424" s="268"/>
      <c r="BE1424" s="267"/>
      <c r="BF1424" s="275"/>
      <c r="BG1424" s="275"/>
      <c r="BH1424" s="275"/>
      <c r="BI1424" s="275"/>
      <c r="BJ1424" s="278">
        <v>45763</v>
      </c>
      <c r="BK1424" s="279">
        <v>45763</v>
      </c>
      <c r="BL1424" s="431" t="s">
        <v>3502</v>
      </c>
      <c r="BM1424" s="272"/>
      <c r="BN1424" s="422">
        <v>2</v>
      </c>
      <c r="BO1424" s="422">
        <v>7</v>
      </c>
      <c r="BP1424" s="303"/>
      <c r="BQ1424" s="293">
        <v>45763</v>
      </c>
      <c r="BR1424" s="284">
        <v>6.5277777777777782E-2</v>
      </c>
      <c r="BS1424" s="280" t="str">
        <f>IF(_DBcomps[[#This Row],[Problem]]="","Yes","No")</f>
        <v>Yes</v>
      </c>
      <c r="BT1424" s="273"/>
      <c r="BU1424" s="273"/>
      <c r="BV1424" s="273">
        <v>1</v>
      </c>
      <c r="BW1424" s="273"/>
      <c r="BX1424" s="273">
        <v>22</v>
      </c>
      <c r="BY1424" s="279" t="s">
        <v>1276</v>
      </c>
      <c r="BZ1424" s="267"/>
      <c r="CA1424" s="279"/>
      <c r="CB1424" s="279"/>
      <c r="CC1424" s="279"/>
      <c r="CD1424" s="1283"/>
      <c r="CE1424" s="245"/>
      <c r="CF1424" s="245"/>
      <c r="CG1424" s="245"/>
    </row>
    <row r="1425" spans="1:85">
      <c r="A1425" s="265" t="s">
        <v>77</v>
      </c>
      <c r="B1425" s="2" t="s">
        <v>2669</v>
      </c>
      <c r="C1425" s="2" t="s">
        <v>503</v>
      </c>
      <c r="D1425" s="265" t="s">
        <v>3503</v>
      </c>
      <c r="E1425" s="265">
        <v>45764</v>
      </c>
      <c r="F1425" s="266" t="s">
        <v>567</v>
      </c>
      <c r="G1425" s="267">
        <v>89.67</v>
      </c>
      <c r="H1425" s="267"/>
      <c r="I1425" s="267"/>
      <c r="J1425" s="267"/>
      <c r="K1425" s="267"/>
      <c r="L1425" s="268"/>
      <c r="M1425" s="275"/>
      <c r="N1425" s="267"/>
      <c r="O1425" s="267"/>
      <c r="P1425" s="275"/>
      <c r="Q1425" s="269"/>
      <c r="R1425" s="270">
        <v>1.119</v>
      </c>
      <c r="S1425" s="270"/>
      <c r="T1425" s="271">
        <v>3.57</v>
      </c>
      <c r="U1425" s="267"/>
      <c r="V1425" s="268"/>
      <c r="W1425" s="267"/>
      <c r="X1425" s="270"/>
      <c r="Y1425" s="274"/>
      <c r="Z1425" s="290"/>
      <c r="AA1425" s="274">
        <v>0</v>
      </c>
      <c r="AB1425" s="274"/>
      <c r="AC1425" s="274">
        <v>0</v>
      </c>
      <c r="AD1425" s="265"/>
      <c r="AE1425" s="274"/>
      <c r="AF1425" s="274"/>
      <c r="AG1425" s="275"/>
      <c r="AH1425" s="274"/>
      <c r="AI1425" s="274"/>
      <c r="AJ1425" s="275"/>
      <c r="AK1425" s="270"/>
      <c r="AL1425" s="274"/>
      <c r="AM1425" s="275"/>
      <c r="AN1425" s="274"/>
      <c r="AO1425" s="275"/>
      <c r="AP1425" s="274"/>
      <c r="AQ1425" s="277">
        <f t="shared" si="205"/>
        <v>4</v>
      </c>
      <c r="AR1425" s="275" t="s">
        <v>1322</v>
      </c>
      <c r="AS1425" s="267"/>
      <c r="AT1425" s="273" t="s">
        <v>1823</v>
      </c>
      <c r="AU1425" s="272"/>
      <c r="AV1425" s="267" t="s">
        <v>1805</v>
      </c>
      <c r="AW1425" s="268"/>
      <c r="AX1425" s="273"/>
      <c r="AY1425" s="273"/>
      <c r="AZ1425" s="275"/>
      <c r="BA1425" s="268"/>
      <c r="BB1425" s="268"/>
      <c r="BC1425" s="268"/>
      <c r="BD1425" s="268"/>
      <c r="BE1425" s="267"/>
      <c r="BF1425" s="275"/>
      <c r="BG1425" s="275"/>
      <c r="BH1425" s="275"/>
      <c r="BI1425" s="275"/>
      <c r="BJ1425" s="278">
        <v>45764</v>
      </c>
      <c r="BK1425" s="279">
        <v>45774</v>
      </c>
      <c r="BL1425" s="431" t="s">
        <v>3504</v>
      </c>
      <c r="BM1425" s="272"/>
      <c r="BN1425" s="422">
        <v>2</v>
      </c>
      <c r="BO1425" s="422">
        <v>7</v>
      </c>
      <c r="BP1425" s="303"/>
      <c r="BQ1425" s="293">
        <v>45763</v>
      </c>
      <c r="BR1425" s="284">
        <v>0.72916666666666663</v>
      </c>
      <c r="BS1425" s="280" t="str">
        <f>IF(_DBcomps[[#This Row],[Problem]]="","Yes","No")</f>
        <v>Yes</v>
      </c>
      <c r="BT1425" s="273"/>
      <c r="BU1425" s="273"/>
      <c r="BV1425" s="273">
        <v>1</v>
      </c>
      <c r="BW1425" s="273"/>
      <c r="BX1425" s="273">
        <v>22</v>
      </c>
      <c r="BY1425" s="279" t="s">
        <v>1276</v>
      </c>
      <c r="BZ1425" s="267"/>
      <c r="CA1425" s="279"/>
      <c r="CB1425" s="279"/>
      <c r="CC1425" s="279"/>
      <c r="CD1425" s="1283"/>
      <c r="CE1425" s="245"/>
      <c r="CF1425" s="245"/>
      <c r="CG1425" s="245"/>
    </row>
    <row r="1426" spans="1:85">
      <c r="A1426" s="265" t="s">
        <v>77</v>
      </c>
      <c r="B1426" s="2" t="s">
        <v>2669</v>
      </c>
      <c r="C1426" s="2" t="s">
        <v>503</v>
      </c>
      <c r="D1426" s="265" t="s">
        <v>3505</v>
      </c>
      <c r="E1426" s="1188">
        <v>45403</v>
      </c>
      <c r="F1426" s="266" t="s">
        <v>567</v>
      </c>
      <c r="G1426" s="1189">
        <v>87.13</v>
      </c>
      <c r="H1426" s="1189"/>
      <c r="I1426" s="1189"/>
      <c r="J1426" s="1189"/>
      <c r="K1426" s="1189"/>
      <c r="L1426" s="1190"/>
      <c r="M1426" s="1191"/>
      <c r="N1426" s="1189"/>
      <c r="O1426" s="1189"/>
      <c r="P1426" s="1191"/>
      <c r="Q1426" s="1192"/>
      <c r="R1426" s="1193">
        <v>1.125</v>
      </c>
      <c r="S1426" s="1193"/>
      <c r="T1426" s="1194">
        <v>3.51</v>
      </c>
      <c r="U1426" s="1189"/>
      <c r="V1426" s="1190"/>
      <c r="W1426" s="1189"/>
      <c r="X1426" s="1193"/>
      <c r="Y1426" s="1195"/>
      <c r="Z1426" s="1196"/>
      <c r="AA1426" s="1195">
        <v>0</v>
      </c>
      <c r="AB1426" s="1195"/>
      <c r="AC1426" s="1195">
        <v>0</v>
      </c>
      <c r="AD1426" s="1188"/>
      <c r="AE1426" s="1195"/>
      <c r="AF1426" s="1195"/>
      <c r="AG1426" s="1191"/>
      <c r="AH1426" s="1195"/>
      <c r="AI1426" s="1195"/>
      <c r="AJ1426" s="1191"/>
      <c r="AK1426" s="1193"/>
      <c r="AL1426" s="1195"/>
      <c r="AM1426" s="1191"/>
      <c r="AN1426" s="1195"/>
      <c r="AO1426" s="1191"/>
      <c r="AP1426" s="1195"/>
      <c r="AQ1426" s="1197">
        <f t="shared" si="205"/>
        <v>4</v>
      </c>
      <c r="AR1426" s="275" t="s">
        <v>1322</v>
      </c>
      <c r="AS1426" s="1189"/>
      <c r="AT1426" s="273" t="s">
        <v>1823</v>
      </c>
      <c r="AU1426" s="1199"/>
      <c r="AV1426" s="267" t="s">
        <v>1805</v>
      </c>
      <c r="AW1426" s="1190"/>
      <c r="AX1426" s="1198"/>
      <c r="AY1426" s="1198"/>
      <c r="AZ1426" s="1191"/>
      <c r="BA1426" s="268"/>
      <c r="BB1426" s="1190"/>
      <c r="BC1426" s="1190"/>
      <c r="BD1426" s="1190"/>
      <c r="BE1426" s="1189"/>
      <c r="BF1426" s="1191"/>
      <c r="BG1426" s="1191"/>
      <c r="BH1426" s="1191"/>
      <c r="BI1426" s="1191"/>
      <c r="BJ1426" s="1200">
        <v>45768</v>
      </c>
      <c r="BK1426" s="1201">
        <v>45768</v>
      </c>
      <c r="BL1426" s="431" t="s">
        <v>3506</v>
      </c>
      <c r="BM1426" s="1199"/>
      <c r="BN1426" s="1202">
        <v>2</v>
      </c>
      <c r="BO1426" s="1202">
        <v>7</v>
      </c>
      <c r="BP1426" s="1203"/>
      <c r="BQ1426" s="1204">
        <v>45765</v>
      </c>
      <c r="BR1426" s="1205">
        <v>6.1111111111111116E-2</v>
      </c>
      <c r="BS1426" s="1206" t="str">
        <f>IF(_DBcomps[[#This Row],[Problem]]="","Yes","No")</f>
        <v>Yes</v>
      </c>
      <c r="BT1426" s="273"/>
      <c r="BU1426" s="1198"/>
      <c r="BV1426" s="1198">
        <v>1</v>
      </c>
      <c r="BW1426" s="1198"/>
      <c r="BX1426" s="1198">
        <v>22</v>
      </c>
      <c r="BY1426" s="1201" t="s">
        <v>1276</v>
      </c>
      <c r="BZ1426" s="1189"/>
      <c r="CA1426" s="1201"/>
      <c r="CB1426" s="1201"/>
      <c r="CC1426" s="1201"/>
      <c r="CD1426" s="1437"/>
      <c r="CE1426" s="245"/>
      <c r="CF1426" s="245"/>
      <c r="CG1426" s="245"/>
    </row>
    <row r="1427" spans="1:85">
      <c r="A1427" s="265" t="s">
        <v>77</v>
      </c>
      <c r="B1427" s="2" t="s">
        <v>2669</v>
      </c>
      <c r="C1427" s="2" t="s">
        <v>503</v>
      </c>
      <c r="D1427" s="265" t="s">
        <v>3507</v>
      </c>
      <c r="E1427" s="1188">
        <v>45769</v>
      </c>
      <c r="F1427" s="266" t="s">
        <v>567</v>
      </c>
      <c r="G1427" s="1189">
        <v>86.27</v>
      </c>
      <c r="H1427" s="1189"/>
      <c r="I1427" s="1189"/>
      <c r="J1427" s="1189"/>
      <c r="K1427" s="1189"/>
      <c r="L1427" s="1190"/>
      <c r="M1427" s="1191"/>
      <c r="N1427" s="1189"/>
      <c r="O1427" s="1189"/>
      <c r="P1427" s="1191"/>
      <c r="Q1427" s="1192"/>
      <c r="R1427" s="1193">
        <v>1.097</v>
      </c>
      <c r="S1427" s="1193"/>
      <c r="T1427" s="1194">
        <v>3.74</v>
      </c>
      <c r="U1427" s="1189"/>
      <c r="V1427" s="1190"/>
      <c r="W1427" s="1189"/>
      <c r="X1427" s="1193"/>
      <c r="Y1427" s="1195"/>
      <c r="Z1427" s="1196"/>
      <c r="AA1427" s="1195">
        <v>0</v>
      </c>
      <c r="AB1427" s="1195"/>
      <c r="AC1427" s="1195">
        <v>0</v>
      </c>
      <c r="AD1427" s="1188"/>
      <c r="AE1427" s="1195"/>
      <c r="AF1427" s="1195"/>
      <c r="AG1427" s="1191"/>
      <c r="AH1427" s="1195"/>
      <c r="AI1427" s="1195"/>
      <c r="AJ1427" s="1191"/>
      <c r="AK1427" s="1193"/>
      <c r="AL1427" s="1195"/>
      <c r="AM1427" s="1191"/>
      <c r="AN1427" s="1195"/>
      <c r="AO1427" s="1191"/>
      <c r="AP1427" s="1195"/>
      <c r="AQ1427" s="1197">
        <f t="shared" si="205"/>
        <v>4</v>
      </c>
      <c r="AR1427" s="275" t="s">
        <v>1322</v>
      </c>
      <c r="AS1427" s="1189"/>
      <c r="AT1427" s="273" t="s">
        <v>1823</v>
      </c>
      <c r="AU1427" s="1199"/>
      <c r="AV1427" s="267" t="s">
        <v>1805</v>
      </c>
      <c r="AW1427" s="1190"/>
      <c r="AX1427" s="1198"/>
      <c r="AY1427" s="1198"/>
      <c r="AZ1427" s="1191"/>
      <c r="BA1427" s="268"/>
      <c r="BB1427" s="1190"/>
      <c r="BC1427" s="1190"/>
      <c r="BD1427" s="1190"/>
      <c r="BE1427" s="1189"/>
      <c r="BF1427" s="1191"/>
      <c r="BG1427" s="1191"/>
      <c r="BH1427" s="1191"/>
      <c r="BI1427" s="1191"/>
      <c r="BJ1427" s="1200">
        <v>45769</v>
      </c>
      <c r="BK1427" s="1201">
        <v>45769</v>
      </c>
      <c r="BL1427" s="431" t="s">
        <v>3508</v>
      </c>
      <c r="BM1427" s="1199"/>
      <c r="BN1427" s="1202">
        <v>2</v>
      </c>
      <c r="BO1427" s="1202">
        <v>7</v>
      </c>
      <c r="BP1427" s="1203"/>
      <c r="BQ1427" s="1204">
        <v>45768</v>
      </c>
      <c r="BR1427" s="1205">
        <v>6.805555555555555E-2</v>
      </c>
      <c r="BS1427" s="1206" t="str">
        <f>IF(_DBcomps[[#This Row],[Problem]]="","Yes","No")</f>
        <v>Yes</v>
      </c>
      <c r="BT1427" s="273"/>
      <c r="BU1427" s="1198"/>
      <c r="BV1427" s="1198">
        <v>1</v>
      </c>
      <c r="BW1427" s="1198"/>
      <c r="BX1427" s="1198">
        <v>22</v>
      </c>
      <c r="BY1427" s="1201" t="s">
        <v>1276</v>
      </c>
      <c r="BZ1427" s="1189"/>
      <c r="CA1427" s="1201"/>
      <c r="CB1427" s="1201"/>
      <c r="CC1427" s="1201"/>
      <c r="CD1427" s="1437"/>
      <c r="CE1427" s="245"/>
      <c r="CF1427" s="245"/>
      <c r="CG1427" s="245"/>
    </row>
    <row r="1428" spans="1:85">
      <c r="A1428" s="265" t="s">
        <v>77</v>
      </c>
      <c r="B1428" s="2" t="s">
        <v>2669</v>
      </c>
      <c r="C1428" s="2" t="s">
        <v>503</v>
      </c>
      <c r="D1428" s="265" t="s">
        <v>3509</v>
      </c>
      <c r="E1428" s="1188">
        <v>45770</v>
      </c>
      <c r="F1428" s="266" t="s">
        <v>567</v>
      </c>
      <c r="G1428" s="1189">
        <v>87.1</v>
      </c>
      <c r="H1428" s="1189"/>
      <c r="I1428" s="1189"/>
      <c r="J1428" s="1189"/>
      <c r="K1428" s="1189"/>
      <c r="L1428" s="1190"/>
      <c r="M1428" s="1191"/>
      <c r="N1428" s="1189"/>
      <c r="O1428" s="1189"/>
      <c r="P1428" s="1191"/>
      <c r="Q1428" s="1192"/>
      <c r="R1428" s="1193">
        <v>1.125</v>
      </c>
      <c r="S1428" s="1193"/>
      <c r="T1428" s="1194">
        <v>3</v>
      </c>
      <c r="U1428" s="1189"/>
      <c r="V1428" s="1190"/>
      <c r="W1428" s="1189"/>
      <c r="X1428" s="1193"/>
      <c r="Y1428" s="1195"/>
      <c r="Z1428" s="1196"/>
      <c r="AA1428" s="1195">
        <v>0</v>
      </c>
      <c r="AB1428" s="1195"/>
      <c r="AC1428" s="1195">
        <v>0</v>
      </c>
      <c r="AD1428" s="1188"/>
      <c r="AE1428" s="1195"/>
      <c r="AF1428" s="1195"/>
      <c r="AG1428" s="1191"/>
      <c r="AH1428" s="1195"/>
      <c r="AI1428" s="1195"/>
      <c r="AJ1428" s="1191"/>
      <c r="AK1428" s="1193"/>
      <c r="AL1428" s="1195"/>
      <c r="AM1428" s="1191"/>
      <c r="AN1428" s="1195"/>
      <c r="AO1428" s="1191"/>
      <c r="AP1428" s="1195"/>
      <c r="AQ1428" s="1197">
        <f t="shared" si="205"/>
        <v>4</v>
      </c>
      <c r="AR1428" s="275" t="s">
        <v>1322</v>
      </c>
      <c r="AS1428" s="1189"/>
      <c r="AT1428" s="273" t="s">
        <v>1823</v>
      </c>
      <c r="AU1428" s="1199"/>
      <c r="AV1428" s="267" t="s">
        <v>1805</v>
      </c>
      <c r="AW1428" s="1190"/>
      <c r="AX1428" s="1198"/>
      <c r="AY1428" s="1198"/>
      <c r="AZ1428" s="1191"/>
      <c r="BA1428" s="268"/>
      <c r="BB1428" s="1190"/>
      <c r="BC1428" s="1190"/>
      <c r="BD1428" s="1190"/>
      <c r="BE1428" s="1189"/>
      <c r="BF1428" s="1191"/>
      <c r="BG1428" s="1191"/>
      <c r="BH1428" s="1191"/>
      <c r="BI1428" s="1191"/>
      <c r="BJ1428" s="1200">
        <v>45770</v>
      </c>
      <c r="BK1428" s="1201">
        <v>45770</v>
      </c>
      <c r="BL1428" s="431" t="s">
        <v>3510</v>
      </c>
      <c r="BM1428" s="1199"/>
      <c r="BN1428" s="1202">
        <v>2</v>
      </c>
      <c r="BO1428" s="1202">
        <v>7</v>
      </c>
      <c r="BP1428" s="1203"/>
      <c r="BQ1428" s="1204">
        <v>45769</v>
      </c>
      <c r="BR1428" s="284" t="s">
        <v>3511</v>
      </c>
      <c r="BS1428" s="1206" t="str">
        <f>IF(_DBcomps[[#This Row],[Problem]]="","Yes","No")</f>
        <v>Yes</v>
      </c>
      <c r="BT1428" s="273"/>
      <c r="BU1428" s="1198"/>
      <c r="BV1428" s="1198">
        <v>1</v>
      </c>
      <c r="BW1428" s="1198"/>
      <c r="BX1428" s="1198">
        <v>22</v>
      </c>
      <c r="BY1428" s="1201" t="s">
        <v>1276</v>
      </c>
      <c r="BZ1428" s="1189"/>
      <c r="CA1428" s="1201"/>
      <c r="CB1428" s="1201"/>
      <c r="CC1428" s="1201"/>
      <c r="CD1428" s="1437"/>
      <c r="CE1428" s="245"/>
      <c r="CF1428" s="245"/>
      <c r="CG1428" s="245"/>
    </row>
    <row r="1429" spans="1:85">
      <c r="A1429" s="265" t="s">
        <v>77</v>
      </c>
      <c r="B1429" s="2" t="s">
        <v>2669</v>
      </c>
      <c r="C1429" s="2" t="s">
        <v>503</v>
      </c>
      <c r="D1429" s="265" t="s">
        <v>3577</v>
      </c>
      <c r="E1429" s="1188">
        <v>45771</v>
      </c>
      <c r="F1429" s="266" t="s">
        <v>3578</v>
      </c>
      <c r="G1429" s="1189">
        <v>89.01</v>
      </c>
      <c r="H1429" s="1189"/>
      <c r="I1429" s="1189"/>
      <c r="J1429" s="1189"/>
      <c r="K1429" s="1189"/>
      <c r="L1429" s="1190"/>
      <c r="M1429" s="1191"/>
      <c r="N1429" s="1189"/>
      <c r="O1429" s="1189"/>
      <c r="P1429" s="1191"/>
      <c r="Q1429" s="1192"/>
      <c r="R1429" s="1193">
        <v>1.1220000000000001</v>
      </c>
      <c r="S1429" s="1193"/>
      <c r="T1429" s="1194">
        <v>3.51</v>
      </c>
      <c r="U1429" s="1189"/>
      <c r="V1429" s="1190"/>
      <c r="W1429" s="1189"/>
      <c r="X1429" s="1193"/>
      <c r="Y1429" s="1195"/>
      <c r="Z1429" s="1196"/>
      <c r="AA1429" s="1195">
        <v>0</v>
      </c>
      <c r="AB1429" s="1195"/>
      <c r="AC1429" s="1195">
        <v>0</v>
      </c>
      <c r="AD1429" s="1188"/>
      <c r="AE1429" s="1195"/>
      <c r="AF1429" s="1195"/>
      <c r="AG1429" s="1191"/>
      <c r="AH1429" s="1195"/>
      <c r="AI1429" s="1195"/>
      <c r="AJ1429" s="1191"/>
      <c r="AK1429" s="1193"/>
      <c r="AL1429" s="1195"/>
      <c r="AM1429" s="1191"/>
      <c r="AN1429" s="1195"/>
      <c r="AO1429" s="1191"/>
      <c r="AP1429" s="1195"/>
      <c r="AQ1429" s="1197">
        <f t="shared" ref="AQ1429:AQ1434" si="206">MONTH(E1429)</f>
        <v>4</v>
      </c>
      <c r="AR1429" s="275" t="s">
        <v>1322</v>
      </c>
      <c r="AS1429" s="1189"/>
      <c r="AT1429" s="273" t="s">
        <v>1823</v>
      </c>
      <c r="AU1429" s="1199"/>
      <c r="AV1429" s="267" t="s">
        <v>1805</v>
      </c>
      <c r="AW1429" s="1190"/>
      <c r="AX1429" s="1198"/>
      <c r="AY1429" s="1198"/>
      <c r="AZ1429" s="1191"/>
      <c r="BA1429" s="268"/>
      <c r="BB1429" s="1190"/>
      <c r="BC1429" s="1190"/>
      <c r="BD1429" s="1190"/>
      <c r="BE1429" s="1189"/>
      <c r="BF1429" s="1191"/>
      <c r="BG1429" s="1191"/>
      <c r="BH1429" s="1191"/>
      <c r="BI1429" s="1191"/>
      <c r="BJ1429" s="1200">
        <v>45771</v>
      </c>
      <c r="BK1429" s="1201">
        <v>45771</v>
      </c>
      <c r="BL1429" s="431" t="s">
        <v>3579</v>
      </c>
      <c r="BM1429" s="1199"/>
      <c r="BN1429" s="1202">
        <v>2</v>
      </c>
      <c r="BO1429" s="1202">
        <v>7</v>
      </c>
      <c r="BP1429" s="1203"/>
      <c r="BQ1429" s="1204">
        <v>45771</v>
      </c>
      <c r="BR1429" s="1205">
        <v>7.2916666666666671E-2</v>
      </c>
      <c r="BS1429" s="280" t="s">
        <v>1798</v>
      </c>
      <c r="BT1429" s="273"/>
      <c r="BU1429" s="1198"/>
      <c r="BV1429" s="1198">
        <v>1</v>
      </c>
      <c r="BW1429" s="1198">
        <v>1</v>
      </c>
      <c r="BX1429" s="1198">
        <v>22</v>
      </c>
      <c r="BY1429" s="1201" t="s">
        <v>1276</v>
      </c>
      <c r="BZ1429" s="1189">
        <v>2</v>
      </c>
      <c r="CA1429" s="1201" t="s">
        <v>1332</v>
      </c>
      <c r="CB1429" s="1201" t="s">
        <v>1245</v>
      </c>
      <c r="CC1429" s="1201" t="s">
        <v>1326</v>
      </c>
      <c r="CD1429" s="1283" t="s">
        <v>3580</v>
      </c>
      <c r="CE1429" s="245"/>
      <c r="CF1429" s="245"/>
      <c r="CG1429" s="245"/>
    </row>
    <row r="1430" spans="1:85">
      <c r="A1430" s="265" t="s">
        <v>77</v>
      </c>
      <c r="B1430" s="2" t="s">
        <v>2669</v>
      </c>
      <c r="C1430" s="2" t="s">
        <v>503</v>
      </c>
      <c r="D1430" s="265" t="s">
        <v>3581</v>
      </c>
      <c r="E1430" s="1188">
        <v>45772</v>
      </c>
      <c r="F1430" s="266" t="s">
        <v>567</v>
      </c>
      <c r="G1430" s="1189">
        <v>86.01</v>
      </c>
      <c r="H1430" s="1189"/>
      <c r="I1430" s="1189"/>
      <c r="J1430" s="1189"/>
      <c r="K1430" s="1189"/>
      <c r="L1430" s="1190"/>
      <c r="M1430" s="1191"/>
      <c r="N1430" s="1189"/>
      <c r="O1430" s="1189"/>
      <c r="P1430" s="1191"/>
      <c r="Q1430" s="1192"/>
      <c r="R1430" s="1193">
        <v>1.117</v>
      </c>
      <c r="S1430" s="1193"/>
      <c r="T1430" s="1194">
        <v>3.72</v>
      </c>
      <c r="U1430" s="1189"/>
      <c r="V1430" s="1190"/>
      <c r="W1430" s="1189"/>
      <c r="X1430" s="1193"/>
      <c r="Y1430" s="1195"/>
      <c r="Z1430" s="1196"/>
      <c r="AA1430" s="1195">
        <v>0</v>
      </c>
      <c r="AB1430" s="1195"/>
      <c r="AC1430" s="1195">
        <v>0</v>
      </c>
      <c r="AD1430" s="1188"/>
      <c r="AE1430" s="1195"/>
      <c r="AF1430" s="1195"/>
      <c r="AG1430" s="1191"/>
      <c r="AH1430" s="1195"/>
      <c r="AI1430" s="1195"/>
      <c r="AJ1430" s="1191"/>
      <c r="AK1430" s="1193"/>
      <c r="AL1430" s="1195"/>
      <c r="AM1430" s="1191"/>
      <c r="AN1430" s="1195"/>
      <c r="AO1430" s="1191"/>
      <c r="AP1430" s="1195"/>
      <c r="AQ1430" s="1197">
        <f t="shared" si="206"/>
        <v>4</v>
      </c>
      <c r="AR1430" s="275" t="s">
        <v>1322</v>
      </c>
      <c r="AS1430" s="1189"/>
      <c r="AT1430" s="273" t="s">
        <v>1823</v>
      </c>
      <c r="AU1430" s="1199"/>
      <c r="AV1430" s="267" t="s">
        <v>1805</v>
      </c>
      <c r="AW1430" s="1190"/>
      <c r="AX1430" s="1198"/>
      <c r="AY1430" s="1198"/>
      <c r="AZ1430" s="1191"/>
      <c r="BA1430" s="268"/>
      <c r="BB1430" s="1190"/>
      <c r="BC1430" s="1190"/>
      <c r="BD1430" s="1190"/>
      <c r="BE1430" s="1189"/>
      <c r="BF1430" s="1191"/>
      <c r="BG1430" s="1191"/>
      <c r="BH1430" s="1191"/>
      <c r="BI1430" s="1191"/>
      <c r="BJ1430" s="1200">
        <v>45772</v>
      </c>
      <c r="BK1430" s="1201">
        <v>45772</v>
      </c>
      <c r="BL1430" s="431" t="s">
        <v>3582</v>
      </c>
      <c r="BM1430" s="1199"/>
      <c r="BN1430" s="1202">
        <v>2</v>
      </c>
      <c r="BO1430" s="1202">
        <v>7</v>
      </c>
      <c r="BP1430" s="1203"/>
      <c r="BQ1430" s="1204">
        <v>45772</v>
      </c>
      <c r="BR1430" s="1205">
        <v>7.2222222222222229E-2</v>
      </c>
      <c r="BS1430" s="1206" t="str">
        <f>IF(_DBcomps[[#This Row],[Problem]]="","Yes","No")</f>
        <v>Yes</v>
      </c>
      <c r="BT1430" s="273"/>
      <c r="BU1430" s="1198"/>
      <c r="BV1430" s="1198">
        <v>1</v>
      </c>
      <c r="BW1430" s="1198"/>
      <c r="BX1430" s="1198">
        <v>22</v>
      </c>
      <c r="BY1430" s="1201" t="s">
        <v>1276</v>
      </c>
      <c r="BZ1430" s="1189"/>
      <c r="CA1430" s="1201"/>
      <c r="CB1430" s="1201"/>
      <c r="CC1430" s="1201"/>
      <c r="CD1430" s="1437"/>
      <c r="CE1430" s="245"/>
      <c r="CF1430" s="245"/>
      <c r="CG1430" s="245"/>
    </row>
    <row r="1431" spans="1:85">
      <c r="A1431" s="265" t="s">
        <v>77</v>
      </c>
      <c r="B1431" s="2" t="s">
        <v>2669</v>
      </c>
      <c r="C1431" s="2" t="s">
        <v>503</v>
      </c>
      <c r="D1431" s="265" t="s">
        <v>3583</v>
      </c>
      <c r="E1431" s="1188">
        <v>45775</v>
      </c>
      <c r="F1431" s="266" t="s">
        <v>567</v>
      </c>
      <c r="G1431" s="1189">
        <v>87.48</v>
      </c>
      <c r="H1431" s="1189"/>
      <c r="I1431" s="1189"/>
      <c r="J1431" s="1189"/>
      <c r="K1431" s="1189"/>
      <c r="L1431" s="1190"/>
      <c r="M1431" s="1191"/>
      <c r="N1431" s="1189"/>
      <c r="O1431" s="1189"/>
      <c r="P1431" s="1191"/>
      <c r="Q1431" s="1192"/>
      <c r="R1431" s="1193">
        <v>1.127</v>
      </c>
      <c r="S1431" s="1193"/>
      <c r="T1431" s="1194">
        <v>3.68</v>
      </c>
      <c r="U1431" s="1189"/>
      <c r="V1431" s="1190"/>
      <c r="W1431" s="1189"/>
      <c r="X1431" s="1193"/>
      <c r="Y1431" s="1195"/>
      <c r="Z1431" s="1196"/>
      <c r="AA1431" s="1195">
        <v>0</v>
      </c>
      <c r="AB1431" s="1195"/>
      <c r="AC1431" s="1195">
        <v>0</v>
      </c>
      <c r="AD1431" s="1188"/>
      <c r="AE1431" s="1195"/>
      <c r="AF1431" s="1195"/>
      <c r="AG1431" s="1191"/>
      <c r="AH1431" s="1195"/>
      <c r="AI1431" s="1195"/>
      <c r="AJ1431" s="1191"/>
      <c r="AK1431" s="1193"/>
      <c r="AL1431" s="1195"/>
      <c r="AM1431" s="1191"/>
      <c r="AN1431" s="1195"/>
      <c r="AO1431" s="1191"/>
      <c r="AP1431" s="1195"/>
      <c r="AQ1431" s="1197">
        <f t="shared" si="206"/>
        <v>4</v>
      </c>
      <c r="AR1431" s="275" t="s">
        <v>1322</v>
      </c>
      <c r="AS1431" s="1189"/>
      <c r="AT1431" s="273" t="s">
        <v>1823</v>
      </c>
      <c r="AU1431" s="1199"/>
      <c r="AV1431" s="267" t="s">
        <v>1805</v>
      </c>
      <c r="AW1431" s="1190"/>
      <c r="AX1431" s="1198"/>
      <c r="AY1431" s="1198"/>
      <c r="AZ1431" s="1191"/>
      <c r="BA1431" s="268"/>
      <c r="BB1431" s="1190"/>
      <c r="BC1431" s="1190"/>
      <c r="BD1431" s="1190"/>
      <c r="BE1431" s="1189"/>
      <c r="BF1431" s="1191"/>
      <c r="BG1431" s="1191"/>
      <c r="BH1431" s="1191"/>
      <c r="BI1431" s="1191"/>
      <c r="BJ1431" s="1200">
        <v>45775</v>
      </c>
      <c r="BK1431" s="1201">
        <v>45775</v>
      </c>
      <c r="BL1431" s="431" t="s">
        <v>3584</v>
      </c>
      <c r="BM1431" s="1199"/>
      <c r="BN1431" s="1202">
        <v>2</v>
      </c>
      <c r="BO1431" s="1202">
        <v>7</v>
      </c>
      <c r="BP1431" s="1203"/>
      <c r="BQ1431" s="1204">
        <v>45772</v>
      </c>
      <c r="BR1431" s="1205">
        <v>0.875</v>
      </c>
      <c r="BS1431" s="1206" t="str">
        <f>IF(_DBcomps[[#This Row],[Problem]]="","Yes","No")</f>
        <v>Yes</v>
      </c>
      <c r="BT1431" s="273"/>
      <c r="BU1431" s="1198"/>
      <c r="BV1431" s="1198">
        <v>1</v>
      </c>
      <c r="BW1431" s="1198"/>
      <c r="BX1431" s="1198">
        <v>22</v>
      </c>
      <c r="BY1431" s="1201" t="s">
        <v>1276</v>
      </c>
      <c r="BZ1431" s="1189"/>
      <c r="CA1431" s="1201"/>
      <c r="CB1431" s="1201"/>
      <c r="CC1431" s="1201"/>
      <c r="CD1431" s="1437"/>
      <c r="CE1431" s="245"/>
      <c r="CF1431" s="245"/>
      <c r="CG1431" s="245"/>
    </row>
    <row r="1432" spans="1:85">
      <c r="A1432" s="265" t="s">
        <v>77</v>
      </c>
      <c r="B1432" s="2" t="s">
        <v>2669</v>
      </c>
      <c r="C1432" s="2" t="s">
        <v>503</v>
      </c>
      <c r="D1432" s="265" t="s">
        <v>3868</v>
      </c>
      <c r="E1432" s="265">
        <v>45789</v>
      </c>
      <c r="F1432" s="266" t="s">
        <v>567</v>
      </c>
      <c r="G1432" s="267">
        <v>87.85</v>
      </c>
      <c r="H1432" s="267"/>
      <c r="I1432" s="267"/>
      <c r="J1432" s="267"/>
      <c r="K1432" s="267"/>
      <c r="L1432" s="268"/>
      <c r="M1432" s="275"/>
      <c r="N1432" s="267"/>
      <c r="O1432" s="267"/>
      <c r="P1432" s="275"/>
      <c r="Q1432" s="269"/>
      <c r="R1432" s="270">
        <v>1.1240000000000001</v>
      </c>
      <c r="S1432" s="270"/>
      <c r="T1432" s="271">
        <v>3.57</v>
      </c>
      <c r="U1432" s="267"/>
      <c r="V1432" s="268"/>
      <c r="W1432" s="267"/>
      <c r="X1432" s="270"/>
      <c r="Y1432" s="274"/>
      <c r="Z1432" s="290"/>
      <c r="AA1432" s="274">
        <v>0</v>
      </c>
      <c r="AB1432" s="274"/>
      <c r="AC1432" s="274">
        <v>0</v>
      </c>
      <c r="AD1432" s="265"/>
      <c r="AE1432" s="274"/>
      <c r="AF1432" s="274"/>
      <c r="AG1432" s="275"/>
      <c r="AH1432" s="274"/>
      <c r="AI1432" s="274"/>
      <c r="AJ1432" s="275"/>
      <c r="AK1432" s="270"/>
      <c r="AL1432" s="274"/>
      <c r="AM1432" s="275"/>
      <c r="AN1432" s="274"/>
      <c r="AO1432" s="275"/>
      <c r="AP1432" s="274"/>
      <c r="AQ1432" s="277">
        <f t="shared" si="206"/>
        <v>5</v>
      </c>
      <c r="AR1432" s="275" t="s">
        <v>1322</v>
      </c>
      <c r="AS1432" s="267"/>
      <c r="AT1432" s="273" t="s">
        <v>1823</v>
      </c>
      <c r="AU1432" s="272"/>
      <c r="AV1432" s="267" t="s">
        <v>1805</v>
      </c>
      <c r="AW1432" s="268"/>
      <c r="AX1432" s="273"/>
      <c r="AY1432" s="273"/>
      <c r="AZ1432" s="275"/>
      <c r="BA1432" s="268"/>
      <c r="BB1432" s="268"/>
      <c r="BC1432" s="268"/>
      <c r="BD1432" s="268"/>
      <c r="BE1432" s="267"/>
      <c r="BF1432" s="275"/>
      <c r="BG1432" s="275"/>
      <c r="BH1432" s="275"/>
      <c r="BI1432" s="275"/>
      <c r="BJ1432" s="278">
        <v>45789</v>
      </c>
      <c r="BK1432" s="279">
        <v>45789</v>
      </c>
      <c r="BL1432" s="431" t="s">
        <v>3869</v>
      </c>
      <c r="BM1432" s="272"/>
      <c r="BN1432" s="422">
        <v>2</v>
      </c>
      <c r="BO1432" s="422">
        <v>7</v>
      </c>
      <c r="BP1432" s="303"/>
      <c r="BQ1432" s="293">
        <v>45785</v>
      </c>
      <c r="BR1432" s="284" t="s">
        <v>3870</v>
      </c>
      <c r="BS1432" s="280" t="str">
        <f>IF(_DBcomps[[#This Row],[Problem]]="","Yes","No")</f>
        <v>Yes</v>
      </c>
      <c r="BT1432" s="273"/>
      <c r="BU1432" s="273"/>
      <c r="BV1432" s="273">
        <v>1</v>
      </c>
      <c r="BW1432" s="273"/>
      <c r="BX1432" s="273">
        <v>22</v>
      </c>
      <c r="BY1432" s="279" t="s">
        <v>1276</v>
      </c>
      <c r="BZ1432" s="267"/>
      <c r="CA1432" s="279"/>
      <c r="CB1432" s="279"/>
      <c r="CC1432" s="279"/>
      <c r="CD1432" s="1283"/>
      <c r="CE1432" s="245"/>
      <c r="CF1432" s="245"/>
      <c r="CG1432" s="245"/>
    </row>
    <row r="1433" spans="1:85">
      <c r="A1433" s="265" t="s">
        <v>77</v>
      </c>
      <c r="B1433" s="2" t="s">
        <v>2669</v>
      </c>
      <c r="C1433" s="2" t="s">
        <v>503</v>
      </c>
      <c r="D1433" s="265" t="s">
        <v>3946</v>
      </c>
      <c r="E1433" s="265">
        <v>45790</v>
      </c>
      <c r="F1433" s="266" t="str">
        <f>IF(_DBcomps[[#This Row],[Lab RTS]]="","No","Yes")</f>
        <v>Yes</v>
      </c>
      <c r="G1433" s="267">
        <v>89.35</v>
      </c>
      <c r="H1433" s="267"/>
      <c r="I1433" s="267"/>
      <c r="J1433" s="267"/>
      <c r="K1433" s="267"/>
      <c r="L1433" s="302"/>
      <c r="M1433" s="275"/>
      <c r="N1433" s="267"/>
      <c r="O1433" s="267"/>
      <c r="P1433" s="275"/>
      <c r="Q1433" s="269"/>
      <c r="R1433" s="270">
        <v>1.123</v>
      </c>
      <c r="S1433" s="270"/>
      <c r="T1433" s="271">
        <v>3.61</v>
      </c>
      <c r="U1433" s="267"/>
      <c r="V1433" s="268"/>
      <c r="W1433" s="267"/>
      <c r="X1433" s="270"/>
      <c r="Y1433" s="274"/>
      <c r="Z1433" s="290"/>
      <c r="AA1433" s="274">
        <v>0</v>
      </c>
      <c r="AB1433" s="274"/>
      <c r="AC1433" s="274">
        <v>0</v>
      </c>
      <c r="AD1433" s="265"/>
      <c r="AE1433" s="274"/>
      <c r="AF1433" s="274"/>
      <c r="AG1433" s="275"/>
      <c r="AH1433" s="274"/>
      <c r="AI1433" s="274"/>
      <c r="AJ1433" s="275"/>
      <c r="AK1433" s="270"/>
      <c r="AL1433" s="274"/>
      <c r="AM1433" s="275"/>
      <c r="AN1433" s="274"/>
      <c r="AO1433" s="275"/>
      <c r="AP1433" s="274"/>
      <c r="AQ1433" s="277">
        <f t="shared" si="206"/>
        <v>5</v>
      </c>
      <c r="AR1433" s="275" t="s">
        <v>1322</v>
      </c>
      <c r="AS1433" s="267"/>
      <c r="AT1433" s="273" t="s">
        <v>1823</v>
      </c>
      <c r="AU1433" s="272"/>
      <c r="AV1433" s="267" t="s">
        <v>2228</v>
      </c>
      <c r="AW1433" s="268"/>
      <c r="AX1433" s="273"/>
      <c r="AY1433" s="273"/>
      <c r="AZ1433" s="275"/>
      <c r="BA1433" s="268"/>
      <c r="BB1433" s="268"/>
      <c r="BC1433" s="268"/>
      <c r="BD1433" s="268"/>
      <c r="BE1433" s="267"/>
      <c r="BF1433" s="275"/>
      <c r="BG1433" s="275"/>
      <c r="BH1433" s="275"/>
      <c r="BI1433" s="275"/>
      <c r="BJ1433" s="278">
        <v>45790</v>
      </c>
      <c r="BK1433" s="279">
        <v>45790</v>
      </c>
      <c r="BL1433" s="431" t="s">
        <v>3947</v>
      </c>
      <c r="BM1433" s="272"/>
      <c r="BN1433" s="422">
        <v>2</v>
      </c>
      <c r="BO1433" s="422">
        <v>7</v>
      </c>
      <c r="BP1433" s="303"/>
      <c r="BQ1433" s="293">
        <v>45786</v>
      </c>
      <c r="BR1433" s="284" t="s">
        <v>2059</v>
      </c>
      <c r="BS1433" s="280" t="str">
        <f>IF(_DBcomps[[#This Row],[Problem]]="","Yes","No")</f>
        <v>Yes</v>
      </c>
      <c r="BT1433" s="273"/>
      <c r="BU1433" s="273"/>
      <c r="BV1433" s="273">
        <v>1</v>
      </c>
      <c r="BW1433" s="273"/>
      <c r="BX1433" s="273">
        <v>2</v>
      </c>
      <c r="BY1433" s="279" t="s">
        <v>1276</v>
      </c>
      <c r="BZ1433" s="267"/>
      <c r="CA1433" s="279"/>
      <c r="CB1433" s="279"/>
      <c r="CC1433" s="279"/>
      <c r="CD1433" s="1283"/>
      <c r="CE1433" s="245"/>
      <c r="CF1433" s="245"/>
      <c r="CG1433" s="245"/>
    </row>
    <row r="1434" spans="1:85">
      <c r="A1434" s="265" t="s">
        <v>77</v>
      </c>
      <c r="B1434" s="2" t="s">
        <v>2669</v>
      </c>
      <c r="C1434" s="2" t="s">
        <v>503</v>
      </c>
      <c r="D1434" s="265" t="s">
        <v>3948</v>
      </c>
      <c r="E1434" s="265">
        <v>45791</v>
      </c>
      <c r="F1434" s="266" t="str">
        <f>IF(_DBcomps[[#This Row],[Lab RTS]]="","No","Yes")</f>
        <v>Yes</v>
      </c>
      <c r="G1434" s="267">
        <v>88.27</v>
      </c>
      <c r="H1434" s="267"/>
      <c r="I1434" s="267"/>
      <c r="J1434" s="267"/>
      <c r="K1434" s="267"/>
      <c r="L1434" s="302"/>
      <c r="M1434" s="275"/>
      <c r="N1434" s="267"/>
      <c r="O1434" s="267"/>
      <c r="P1434" s="275"/>
      <c r="Q1434" s="269"/>
      <c r="R1434" s="270">
        <v>1.1240000000000001</v>
      </c>
      <c r="S1434" s="270"/>
      <c r="T1434" s="271">
        <v>3.64</v>
      </c>
      <c r="U1434" s="267"/>
      <c r="V1434" s="268"/>
      <c r="W1434" s="267"/>
      <c r="X1434" s="270"/>
      <c r="Y1434" s="274"/>
      <c r="Z1434" s="290"/>
      <c r="AA1434" s="274">
        <v>0</v>
      </c>
      <c r="AB1434" s="274"/>
      <c r="AC1434" s="274">
        <v>0</v>
      </c>
      <c r="AD1434" s="265"/>
      <c r="AE1434" s="274"/>
      <c r="AF1434" s="274"/>
      <c r="AG1434" s="275"/>
      <c r="AH1434" s="274"/>
      <c r="AI1434" s="274"/>
      <c r="AJ1434" s="275"/>
      <c r="AK1434" s="270"/>
      <c r="AL1434" s="274"/>
      <c r="AM1434" s="275"/>
      <c r="AN1434" s="274"/>
      <c r="AO1434" s="275"/>
      <c r="AP1434" s="274"/>
      <c r="AQ1434" s="277">
        <f t="shared" si="206"/>
        <v>5</v>
      </c>
      <c r="AR1434" s="275" t="s">
        <v>1322</v>
      </c>
      <c r="AS1434" s="267"/>
      <c r="AT1434" s="273" t="s">
        <v>1823</v>
      </c>
      <c r="AU1434" s="272"/>
      <c r="AV1434" s="267" t="s">
        <v>2228</v>
      </c>
      <c r="AW1434" s="268"/>
      <c r="AX1434" s="273"/>
      <c r="AY1434" s="273"/>
      <c r="AZ1434" s="275"/>
      <c r="BA1434" s="268"/>
      <c r="BB1434" s="268"/>
      <c r="BC1434" s="268"/>
      <c r="BD1434" s="268"/>
      <c r="BE1434" s="267"/>
      <c r="BF1434" s="275"/>
      <c r="BG1434" s="275"/>
      <c r="BH1434" s="275"/>
      <c r="BI1434" s="275"/>
      <c r="BJ1434" s="278">
        <v>45791</v>
      </c>
      <c r="BK1434" s="279">
        <v>45791</v>
      </c>
      <c r="BL1434" s="431" t="s">
        <v>3949</v>
      </c>
      <c r="BM1434" s="272"/>
      <c r="BN1434" s="422">
        <v>2</v>
      </c>
      <c r="BO1434" s="422">
        <v>7</v>
      </c>
      <c r="BP1434" s="303"/>
      <c r="BQ1434" s="293">
        <v>45787</v>
      </c>
      <c r="BR1434" s="284" t="s">
        <v>3950</v>
      </c>
      <c r="BS1434" s="280" t="str">
        <f>IF(_DBcomps[[#This Row],[Problem]]="","Yes","No")</f>
        <v>Yes</v>
      </c>
      <c r="BT1434" s="273"/>
      <c r="BU1434" s="273"/>
      <c r="BV1434" s="273">
        <v>1</v>
      </c>
      <c r="BW1434" s="273"/>
      <c r="BX1434" s="273">
        <v>2</v>
      </c>
      <c r="BY1434" s="279" t="s">
        <v>1276</v>
      </c>
      <c r="BZ1434" s="267"/>
      <c r="CA1434" s="279"/>
      <c r="CB1434" s="279"/>
      <c r="CC1434" s="279"/>
      <c r="CD1434" s="1283"/>
      <c r="CE1434" s="245"/>
      <c r="CF1434" s="245"/>
      <c r="CG1434" s="245"/>
    </row>
    <row r="1435" spans="1:85">
      <c r="A1435" s="265" t="s">
        <v>77</v>
      </c>
      <c r="B1435" s="2" t="s">
        <v>2669</v>
      </c>
      <c r="C1435" s="2" t="s">
        <v>503</v>
      </c>
      <c r="D1435" s="265" t="s">
        <v>4007</v>
      </c>
      <c r="E1435" s="265">
        <v>45790</v>
      </c>
      <c r="F1435" s="266" t="s">
        <v>567</v>
      </c>
      <c r="G1435" s="267">
        <v>88.11</v>
      </c>
      <c r="H1435" s="267"/>
      <c r="I1435" s="267"/>
      <c r="J1435" s="267"/>
      <c r="K1435" s="267"/>
      <c r="L1435" s="268"/>
      <c r="M1435" s="275"/>
      <c r="N1435" s="267"/>
      <c r="O1435" s="267"/>
      <c r="P1435" s="275"/>
      <c r="Q1435" s="269"/>
      <c r="R1435" s="270">
        <v>1.125</v>
      </c>
      <c r="S1435" s="270"/>
      <c r="T1435" s="271">
        <v>3.69</v>
      </c>
      <c r="U1435" s="267"/>
      <c r="V1435" s="268"/>
      <c r="W1435" s="267"/>
      <c r="X1435" s="270"/>
      <c r="Y1435" s="274"/>
      <c r="Z1435" s="290"/>
      <c r="AA1435" s="274">
        <v>0</v>
      </c>
      <c r="AB1435" s="274"/>
      <c r="AC1435" s="274">
        <v>0</v>
      </c>
      <c r="AD1435" s="265"/>
      <c r="AE1435" s="274"/>
      <c r="AF1435" s="274"/>
      <c r="AG1435" s="275"/>
      <c r="AH1435" s="274"/>
      <c r="AI1435" s="274"/>
      <c r="AJ1435" s="275"/>
      <c r="AK1435" s="270"/>
      <c r="AL1435" s="274"/>
      <c r="AM1435" s="275"/>
      <c r="AN1435" s="274"/>
      <c r="AO1435" s="275"/>
      <c r="AP1435" s="274"/>
      <c r="AQ1435" s="277">
        <f>MONTH(E1435)</f>
        <v>5</v>
      </c>
      <c r="AR1435" s="275" t="s">
        <v>1322</v>
      </c>
      <c r="AS1435" s="267"/>
      <c r="AT1435" s="273" t="s">
        <v>1823</v>
      </c>
      <c r="AU1435" s="272"/>
      <c r="AV1435" s="267" t="s">
        <v>1805</v>
      </c>
      <c r="AW1435" s="268"/>
      <c r="AX1435" s="273"/>
      <c r="AY1435" s="273"/>
      <c r="AZ1435" s="275"/>
      <c r="BA1435" s="268"/>
      <c r="BB1435" s="268"/>
      <c r="BC1435" s="268"/>
      <c r="BD1435" s="268"/>
      <c r="BE1435" s="267"/>
      <c r="BF1435" s="275"/>
      <c r="BG1435" s="275"/>
      <c r="BH1435" s="275"/>
      <c r="BI1435" s="275"/>
      <c r="BJ1435" s="278">
        <v>45790</v>
      </c>
      <c r="BK1435" s="279">
        <v>45790</v>
      </c>
      <c r="BL1435" s="431" t="s">
        <v>4008</v>
      </c>
      <c r="BM1435" s="272"/>
      <c r="BN1435" s="422">
        <v>2</v>
      </c>
      <c r="BO1435" s="422">
        <v>7</v>
      </c>
      <c r="BP1435" s="303"/>
      <c r="BQ1435" s="293">
        <v>45786</v>
      </c>
      <c r="BR1435" s="284">
        <v>0.85069444444444453</v>
      </c>
      <c r="BS1435" s="280" t="str">
        <f>IF(_DBcomps[[#This Row],[Problem]]="","Yes","No")</f>
        <v>Yes</v>
      </c>
      <c r="BT1435" s="273"/>
      <c r="BU1435" s="273"/>
      <c r="BV1435" s="273">
        <v>1</v>
      </c>
      <c r="BW1435" s="273"/>
      <c r="BX1435" s="273">
        <v>22</v>
      </c>
      <c r="BY1435" s="279" t="s">
        <v>1276</v>
      </c>
      <c r="BZ1435" s="267"/>
      <c r="CA1435" s="279"/>
      <c r="CB1435" s="279"/>
      <c r="CC1435" s="279"/>
      <c r="CD1435" s="1283"/>
      <c r="CE1435" s="245"/>
      <c r="CF1435" s="245"/>
      <c r="CG1435" s="245"/>
    </row>
    <row r="1436" spans="1:85">
      <c r="A1436" s="265" t="s">
        <v>77</v>
      </c>
      <c r="B1436" s="2" t="s">
        <v>2669</v>
      </c>
      <c r="C1436" s="2" t="s">
        <v>503</v>
      </c>
      <c r="D1436" s="265" t="s">
        <v>4009</v>
      </c>
      <c r="E1436" s="265">
        <v>45791</v>
      </c>
      <c r="F1436" s="266" t="s">
        <v>567</v>
      </c>
      <c r="G1436" s="267">
        <v>88.85</v>
      </c>
      <c r="H1436" s="267"/>
      <c r="I1436" s="267"/>
      <c r="J1436" s="267"/>
      <c r="K1436" s="267"/>
      <c r="L1436" s="268"/>
      <c r="M1436" s="275"/>
      <c r="N1436" s="267"/>
      <c r="O1436" s="267"/>
      <c r="P1436" s="275"/>
      <c r="Q1436" s="269"/>
      <c r="R1436" s="270">
        <v>1.1140000000000001</v>
      </c>
      <c r="S1436" s="270"/>
      <c r="T1436" s="271">
        <v>3.71</v>
      </c>
      <c r="U1436" s="267"/>
      <c r="V1436" s="268"/>
      <c r="W1436" s="267"/>
      <c r="X1436" s="270"/>
      <c r="Y1436" s="274"/>
      <c r="Z1436" s="290"/>
      <c r="AA1436" s="274">
        <v>0</v>
      </c>
      <c r="AB1436" s="274"/>
      <c r="AC1436" s="274">
        <v>0</v>
      </c>
      <c r="AD1436" s="265"/>
      <c r="AE1436" s="274"/>
      <c r="AF1436" s="274"/>
      <c r="AG1436" s="275"/>
      <c r="AH1436" s="274"/>
      <c r="AI1436" s="274"/>
      <c r="AJ1436" s="275"/>
      <c r="AK1436" s="270"/>
      <c r="AL1436" s="274"/>
      <c r="AM1436" s="275"/>
      <c r="AN1436" s="274"/>
      <c r="AO1436" s="275"/>
      <c r="AP1436" s="274"/>
      <c r="AQ1436" s="277">
        <f>MONTH(E1436)</f>
        <v>5</v>
      </c>
      <c r="AR1436" s="275" t="s">
        <v>1322</v>
      </c>
      <c r="AS1436" s="267"/>
      <c r="AT1436" s="273" t="s">
        <v>1823</v>
      </c>
      <c r="AU1436" s="272"/>
      <c r="AV1436" s="267" t="s">
        <v>1805</v>
      </c>
      <c r="AW1436" s="268"/>
      <c r="AX1436" s="273"/>
      <c r="AY1436" s="273"/>
      <c r="AZ1436" s="275"/>
      <c r="BA1436" s="268"/>
      <c r="BB1436" s="268"/>
      <c r="BC1436" s="268"/>
      <c r="BD1436" s="268"/>
      <c r="BE1436" s="267"/>
      <c r="BF1436" s="275"/>
      <c r="BG1436" s="275"/>
      <c r="BH1436" s="275"/>
      <c r="BI1436" s="275"/>
      <c r="BJ1436" s="278">
        <v>45791</v>
      </c>
      <c r="BK1436" s="279">
        <v>45791</v>
      </c>
      <c r="BL1436" s="431" t="s">
        <v>4010</v>
      </c>
      <c r="BM1436" s="272"/>
      <c r="BN1436" s="422">
        <v>2</v>
      </c>
      <c r="BO1436" s="422">
        <v>7</v>
      </c>
      <c r="BP1436" s="303"/>
      <c r="BQ1436" s="293">
        <v>45789</v>
      </c>
      <c r="BR1436" s="284">
        <v>0.86458333333333337</v>
      </c>
      <c r="BS1436" s="280" t="str">
        <f>IF(_DBcomps[[#This Row],[Problem]]="","Yes","No")</f>
        <v>Yes</v>
      </c>
      <c r="BT1436" s="273"/>
      <c r="BU1436" s="273"/>
      <c r="BV1436" s="273">
        <v>1</v>
      </c>
      <c r="BW1436" s="273"/>
      <c r="BX1436" s="273">
        <v>22</v>
      </c>
      <c r="BY1436" s="279" t="s">
        <v>1276</v>
      </c>
      <c r="BZ1436" s="267"/>
      <c r="CA1436" s="279"/>
      <c r="CB1436" s="279"/>
      <c r="CC1436" s="279"/>
      <c r="CD1436" s="1283"/>
      <c r="CE1436" s="245"/>
      <c r="CF1436" s="245"/>
      <c r="CG1436" s="245"/>
    </row>
    <row r="1437" spans="1:85">
      <c r="A1437" s="265" t="s">
        <v>77</v>
      </c>
      <c r="B1437" s="2" t="s">
        <v>2669</v>
      </c>
      <c r="C1437" s="2" t="s">
        <v>503</v>
      </c>
      <c r="D1437" s="265" t="s">
        <v>4011</v>
      </c>
      <c r="E1437" s="265">
        <v>45791</v>
      </c>
      <c r="F1437" s="266" t="s">
        <v>567</v>
      </c>
      <c r="G1437" s="267">
        <v>88.85</v>
      </c>
      <c r="H1437" s="267"/>
      <c r="I1437" s="267"/>
      <c r="J1437" s="267"/>
      <c r="K1437" s="267"/>
      <c r="L1437" s="268"/>
      <c r="M1437" s="275"/>
      <c r="N1437" s="267"/>
      <c r="O1437" s="267"/>
      <c r="P1437" s="275"/>
      <c r="Q1437" s="269"/>
      <c r="R1437" s="270">
        <v>1.1140000000000001</v>
      </c>
      <c r="S1437" s="270"/>
      <c r="T1437" s="271">
        <v>3.71</v>
      </c>
      <c r="U1437" s="267"/>
      <c r="V1437" s="268"/>
      <c r="W1437" s="267"/>
      <c r="X1437" s="270"/>
      <c r="Y1437" s="274"/>
      <c r="Z1437" s="290"/>
      <c r="AA1437" s="274">
        <v>0</v>
      </c>
      <c r="AB1437" s="274"/>
      <c r="AC1437" s="274">
        <v>0</v>
      </c>
      <c r="AD1437" s="265"/>
      <c r="AE1437" s="274"/>
      <c r="AF1437" s="274"/>
      <c r="AG1437" s="275"/>
      <c r="AH1437" s="274"/>
      <c r="AI1437" s="274"/>
      <c r="AJ1437" s="275"/>
      <c r="AK1437" s="270"/>
      <c r="AL1437" s="274"/>
      <c r="AM1437" s="275"/>
      <c r="AN1437" s="274"/>
      <c r="AO1437" s="275"/>
      <c r="AP1437" s="274"/>
      <c r="AQ1437" s="277">
        <f>MONTH(E1437)</f>
        <v>5</v>
      </c>
      <c r="AR1437" s="275" t="s">
        <v>1322</v>
      </c>
      <c r="AS1437" s="267"/>
      <c r="AT1437" s="273" t="s">
        <v>1823</v>
      </c>
      <c r="AU1437" s="272"/>
      <c r="AV1437" s="267" t="s">
        <v>1805</v>
      </c>
      <c r="AW1437" s="268"/>
      <c r="AX1437" s="273"/>
      <c r="AY1437" s="273"/>
      <c r="AZ1437" s="275"/>
      <c r="BA1437" s="268"/>
      <c r="BB1437" s="268"/>
      <c r="BC1437" s="268"/>
      <c r="BD1437" s="268"/>
      <c r="BE1437" s="267"/>
      <c r="BF1437" s="275"/>
      <c r="BG1437" s="275"/>
      <c r="BH1437" s="275"/>
      <c r="BI1437" s="275"/>
      <c r="BJ1437" s="278">
        <v>45791</v>
      </c>
      <c r="BK1437" s="279">
        <v>45791</v>
      </c>
      <c r="BL1437" s="431" t="s">
        <v>4010</v>
      </c>
      <c r="BM1437" s="272" t="s">
        <v>3686</v>
      </c>
      <c r="BN1437" s="422">
        <v>2</v>
      </c>
      <c r="BO1437" s="422">
        <v>7</v>
      </c>
      <c r="BP1437" s="303"/>
      <c r="BQ1437" s="293">
        <v>45789</v>
      </c>
      <c r="BR1437" s="284">
        <v>0.86458333333333337</v>
      </c>
      <c r="BS1437" s="280" t="str">
        <f>IF(_DBcomps[[#This Row],[Problem]]="","Yes","No")</f>
        <v>Yes</v>
      </c>
      <c r="BT1437" s="273"/>
      <c r="BU1437" s="273"/>
      <c r="BV1437" s="273">
        <v>0</v>
      </c>
      <c r="BW1437" s="273"/>
      <c r="BX1437" s="273">
        <v>22</v>
      </c>
      <c r="BY1437" s="279" t="s">
        <v>1276</v>
      </c>
      <c r="BZ1437" s="267"/>
      <c r="CA1437" s="279"/>
      <c r="CB1437" s="279"/>
      <c r="CC1437" s="279"/>
      <c r="CD1437" s="1283"/>
      <c r="CE1437" s="245"/>
      <c r="CF1437" s="245"/>
      <c r="CG1437" s="245"/>
    </row>
    <row r="1438" spans="1:85">
      <c r="A1438" s="265" t="s">
        <v>77</v>
      </c>
      <c r="B1438" s="2" t="s">
        <v>2669</v>
      </c>
      <c r="C1438" s="2" t="s">
        <v>503</v>
      </c>
      <c r="D1438" s="265" t="s">
        <v>5705</v>
      </c>
      <c r="E1438" s="265">
        <v>45896</v>
      </c>
      <c r="F1438" s="266" t="str">
        <f>IF(_DBcomps[[#This Row],[Lab RTS]]="","No","Yes")</f>
        <v>Yes</v>
      </c>
      <c r="G1438" s="267">
        <v>87.1</v>
      </c>
      <c r="H1438" s="267"/>
      <c r="I1438" s="267"/>
      <c r="J1438" s="267"/>
      <c r="K1438" s="267"/>
      <c r="L1438" s="268"/>
      <c r="M1438" s="275"/>
      <c r="N1438" s="267"/>
      <c r="O1438" s="267"/>
      <c r="P1438" s="275"/>
      <c r="Q1438" s="269"/>
      <c r="R1438" s="274">
        <v>1.1220000000000001</v>
      </c>
      <c r="S1438" s="270"/>
      <c r="T1438" s="271">
        <v>3.39</v>
      </c>
      <c r="U1438" s="267"/>
      <c r="V1438" s="268"/>
      <c r="W1438" s="267"/>
      <c r="X1438" s="270"/>
      <c r="Y1438" s="274"/>
      <c r="Z1438" s="290"/>
      <c r="AA1438" s="274">
        <v>0</v>
      </c>
      <c r="AB1438" s="274"/>
      <c r="AC1438" s="274">
        <v>0</v>
      </c>
      <c r="AD1438" s="265"/>
      <c r="AE1438" s="274"/>
      <c r="AF1438" s="274"/>
      <c r="AG1438" s="275"/>
      <c r="AH1438" s="274"/>
      <c r="AI1438" s="274"/>
      <c r="AJ1438" s="275"/>
      <c r="AK1438" s="270"/>
      <c r="AL1438" s="274"/>
      <c r="AM1438" s="275"/>
      <c r="AN1438" s="274"/>
      <c r="AO1438" s="275"/>
      <c r="AP1438" s="274"/>
      <c r="AQ1438" s="277">
        <f t="shared" ref="AQ1438:AQ1454" si="207">MONTH(E1438)</f>
        <v>8</v>
      </c>
      <c r="AR1438" s="275" t="s">
        <v>1322</v>
      </c>
      <c r="AS1438" s="267"/>
      <c r="AT1438" s="273" t="s">
        <v>1823</v>
      </c>
      <c r="AU1438" s="272"/>
      <c r="AV1438" s="267" t="s">
        <v>1541</v>
      </c>
      <c r="AW1438" s="268"/>
      <c r="AX1438" s="273"/>
      <c r="AY1438" s="273"/>
      <c r="AZ1438" s="275"/>
      <c r="BA1438" s="268"/>
      <c r="BB1438" s="268"/>
      <c r="BC1438" s="268"/>
      <c r="BD1438" s="268"/>
      <c r="BE1438" s="267"/>
      <c r="BF1438" s="275"/>
      <c r="BG1438" s="275"/>
      <c r="BH1438" s="275"/>
      <c r="BI1438" s="275"/>
      <c r="BJ1438" s="278">
        <v>45896</v>
      </c>
      <c r="BK1438" s="279">
        <v>45896</v>
      </c>
      <c r="BL1438" s="431" t="s">
        <v>5703</v>
      </c>
      <c r="BM1438" s="272" t="s">
        <v>6528</v>
      </c>
      <c r="BN1438" s="422">
        <v>2</v>
      </c>
      <c r="BO1438" s="422">
        <v>7</v>
      </c>
      <c r="BP1438" s="303"/>
      <c r="BQ1438" s="293">
        <v>45895</v>
      </c>
      <c r="BR1438" s="284" t="s">
        <v>3046</v>
      </c>
      <c r="BS1438" s="280" t="str">
        <f>IF(_DBcomps[[#This Row],[Problem]]="","Yes","No")</f>
        <v>Yes</v>
      </c>
      <c r="BT1438" s="1083"/>
      <c r="BU1438" s="273"/>
      <c r="BV1438" s="273">
        <v>0</v>
      </c>
      <c r="BW1438" s="273"/>
      <c r="BX1438" s="273">
        <v>2</v>
      </c>
      <c r="BY1438" s="279" t="s">
        <v>1276</v>
      </c>
      <c r="BZ1438" s="267"/>
      <c r="CA1438" s="279"/>
      <c r="CB1438" s="279"/>
      <c r="CC1438" s="279"/>
      <c r="CD1438" s="1283"/>
      <c r="CE1438" s="245"/>
      <c r="CF1438" s="245"/>
      <c r="CG1438" s="245"/>
    </row>
    <row r="1439" spans="1:85">
      <c r="A1439" s="265" t="s">
        <v>77</v>
      </c>
      <c r="B1439" s="2" t="s">
        <v>2669</v>
      </c>
      <c r="C1439" s="2" t="s">
        <v>503</v>
      </c>
      <c r="D1439" s="265" t="s">
        <v>5778</v>
      </c>
      <c r="E1439" s="265">
        <v>45897</v>
      </c>
      <c r="F1439" s="266" t="str">
        <f>IF(_DBcomps[[#This Row],[Lab RTS]]="","No","Yes")</f>
        <v>Yes</v>
      </c>
      <c r="G1439" s="267">
        <v>86.83</v>
      </c>
      <c r="H1439" s="267"/>
      <c r="I1439" s="267"/>
      <c r="J1439" s="267"/>
      <c r="K1439" s="267"/>
      <c r="L1439" s="268"/>
      <c r="M1439" s="275"/>
      <c r="N1439" s="267"/>
      <c r="O1439" s="267"/>
      <c r="P1439" s="275"/>
      <c r="Q1439" s="269"/>
      <c r="R1439" s="274">
        <v>1.1220000000000001</v>
      </c>
      <c r="S1439" s="270"/>
      <c r="T1439" s="271">
        <v>3.61</v>
      </c>
      <c r="U1439" s="267"/>
      <c r="V1439" s="268"/>
      <c r="W1439" s="267"/>
      <c r="X1439" s="270"/>
      <c r="Y1439" s="274"/>
      <c r="Z1439" s="290"/>
      <c r="AA1439" s="274">
        <v>0</v>
      </c>
      <c r="AB1439" s="274"/>
      <c r="AC1439" s="274">
        <v>0</v>
      </c>
      <c r="AD1439" s="265"/>
      <c r="AE1439" s="274"/>
      <c r="AF1439" s="274"/>
      <c r="AG1439" s="275"/>
      <c r="AH1439" s="274"/>
      <c r="AI1439" s="274"/>
      <c r="AJ1439" s="275"/>
      <c r="AK1439" s="270"/>
      <c r="AL1439" s="274"/>
      <c r="AM1439" s="275"/>
      <c r="AN1439" s="274"/>
      <c r="AO1439" s="275"/>
      <c r="AP1439" s="274"/>
      <c r="AQ1439" s="277">
        <f t="shared" si="207"/>
        <v>8</v>
      </c>
      <c r="AR1439" s="275" t="s">
        <v>1322</v>
      </c>
      <c r="AS1439" s="267"/>
      <c r="AT1439" s="273" t="s">
        <v>1823</v>
      </c>
      <c r="AU1439" s="272"/>
      <c r="AV1439" s="267" t="s">
        <v>1541</v>
      </c>
      <c r="AW1439" s="268"/>
      <c r="AX1439" s="273"/>
      <c r="AY1439" s="273"/>
      <c r="AZ1439" s="275"/>
      <c r="BA1439" s="268"/>
      <c r="BB1439" s="268"/>
      <c r="BC1439" s="268"/>
      <c r="BD1439" s="268"/>
      <c r="BE1439" s="267"/>
      <c r="BF1439" s="275"/>
      <c r="BG1439" s="275"/>
      <c r="BH1439" s="275"/>
      <c r="BI1439" s="275"/>
      <c r="BJ1439" s="278">
        <v>45897</v>
      </c>
      <c r="BK1439" s="279">
        <v>45898</v>
      </c>
      <c r="BL1439" s="431" t="s">
        <v>5779</v>
      </c>
      <c r="BM1439" s="272" t="s">
        <v>5375</v>
      </c>
      <c r="BN1439" s="422">
        <v>2</v>
      </c>
      <c r="BO1439" s="422">
        <v>7</v>
      </c>
      <c r="BP1439" s="303"/>
      <c r="BQ1439" s="293">
        <v>45896</v>
      </c>
      <c r="BR1439" s="284" t="s">
        <v>3124</v>
      </c>
      <c r="BS1439" s="280" t="str">
        <f>IF(_DBcomps[[#This Row],[Problem]]="","Yes","No")</f>
        <v>Yes</v>
      </c>
      <c r="BT1439" s="1083"/>
      <c r="BU1439" s="273"/>
      <c r="BV1439" s="273">
        <v>1</v>
      </c>
      <c r="BW1439" s="273"/>
      <c r="BX1439" s="273">
        <v>2</v>
      </c>
      <c r="BY1439" s="279" t="s">
        <v>1276</v>
      </c>
      <c r="BZ1439" s="267"/>
      <c r="CA1439" s="279"/>
      <c r="CB1439" s="279"/>
      <c r="CC1439" s="279"/>
      <c r="CD1439" s="1283"/>
      <c r="CE1439" s="245"/>
      <c r="CF1439" s="245"/>
      <c r="CG1439" s="245"/>
    </row>
    <row r="1440" spans="1:85">
      <c r="A1440" s="265" t="s">
        <v>77</v>
      </c>
      <c r="B1440" s="2" t="s">
        <v>2669</v>
      </c>
      <c r="C1440" s="2" t="s">
        <v>503</v>
      </c>
      <c r="D1440" s="265" t="s">
        <v>5809</v>
      </c>
      <c r="E1440" s="265">
        <v>45898</v>
      </c>
      <c r="F1440" s="266" t="str">
        <f>IF(_DBcomps[[#This Row],[Lab RTS]]="","No","Yes")</f>
        <v>Yes</v>
      </c>
      <c r="G1440" s="267">
        <v>87.2</v>
      </c>
      <c r="H1440" s="267"/>
      <c r="I1440" s="267"/>
      <c r="J1440" s="267"/>
      <c r="K1440" s="267"/>
      <c r="L1440" s="268"/>
      <c r="M1440" s="275"/>
      <c r="N1440" s="267"/>
      <c r="O1440" s="267"/>
      <c r="P1440" s="275"/>
      <c r="Q1440" s="269"/>
      <c r="R1440" s="274">
        <v>1.121</v>
      </c>
      <c r="S1440" s="270"/>
      <c r="T1440" s="271">
        <v>3.41</v>
      </c>
      <c r="U1440" s="267"/>
      <c r="V1440" s="268"/>
      <c r="W1440" s="267"/>
      <c r="X1440" s="270"/>
      <c r="Y1440" s="274"/>
      <c r="Z1440" s="290"/>
      <c r="AA1440" s="274">
        <v>0</v>
      </c>
      <c r="AB1440" s="274"/>
      <c r="AC1440" s="274">
        <v>0</v>
      </c>
      <c r="AD1440" s="265"/>
      <c r="AE1440" s="274"/>
      <c r="AF1440" s="274"/>
      <c r="AG1440" s="275"/>
      <c r="AH1440" s="274"/>
      <c r="AI1440" s="274"/>
      <c r="AJ1440" s="275"/>
      <c r="AK1440" s="270"/>
      <c r="AL1440" s="274"/>
      <c r="AM1440" s="275"/>
      <c r="AN1440" s="274"/>
      <c r="AO1440" s="275"/>
      <c r="AP1440" s="274"/>
      <c r="AQ1440" s="277">
        <f t="shared" si="207"/>
        <v>8</v>
      </c>
      <c r="AR1440" s="275" t="s">
        <v>1322</v>
      </c>
      <c r="AS1440" s="267"/>
      <c r="AT1440" s="273" t="s">
        <v>1823</v>
      </c>
      <c r="AU1440" s="272"/>
      <c r="AV1440" s="267" t="s">
        <v>1541</v>
      </c>
      <c r="AW1440" s="268"/>
      <c r="AX1440" s="273"/>
      <c r="AY1440" s="273"/>
      <c r="AZ1440" s="275"/>
      <c r="BA1440" s="268"/>
      <c r="BB1440" s="268"/>
      <c r="BC1440" s="268"/>
      <c r="BD1440" s="268"/>
      <c r="BE1440" s="267"/>
      <c r="BF1440" s="275"/>
      <c r="BG1440" s="275"/>
      <c r="BH1440" s="275"/>
      <c r="BI1440" s="275"/>
      <c r="BJ1440" s="278">
        <v>45898</v>
      </c>
      <c r="BK1440" s="279">
        <v>45902</v>
      </c>
      <c r="BL1440" s="431" t="s">
        <v>5810</v>
      </c>
      <c r="BM1440" s="272" t="s">
        <v>5375</v>
      </c>
      <c r="BN1440" s="422">
        <v>2</v>
      </c>
      <c r="BO1440" s="422">
        <v>7</v>
      </c>
      <c r="BP1440" s="303"/>
      <c r="BQ1440" s="293">
        <v>45897</v>
      </c>
      <c r="BR1440" s="284" t="s">
        <v>3317</v>
      </c>
      <c r="BS1440" s="280" t="str">
        <f>IF(_DBcomps[[#This Row],[Problem]]="","Yes","No")</f>
        <v>Yes</v>
      </c>
      <c r="BT1440" s="1083"/>
      <c r="BU1440" s="273"/>
      <c r="BV1440" s="273">
        <v>1</v>
      </c>
      <c r="BW1440" s="273"/>
      <c r="BX1440" s="273">
        <v>2</v>
      </c>
      <c r="BY1440" s="279" t="s">
        <v>1276</v>
      </c>
      <c r="BZ1440" s="267"/>
      <c r="CA1440" s="279"/>
      <c r="CB1440" s="279"/>
      <c r="CC1440" s="279"/>
      <c r="CD1440" s="1283"/>
      <c r="CE1440" s="245"/>
      <c r="CF1440" s="245"/>
      <c r="CG1440" s="245"/>
    </row>
    <row r="1441" spans="1:85">
      <c r="A1441" s="265" t="s">
        <v>77</v>
      </c>
      <c r="B1441" s="2" t="s">
        <v>2669</v>
      </c>
      <c r="C1441" s="2" t="s">
        <v>503</v>
      </c>
      <c r="D1441" s="265" t="s">
        <v>5828</v>
      </c>
      <c r="E1441" s="265">
        <v>45903</v>
      </c>
      <c r="F1441" s="266" t="str">
        <f>IF(_DBcomps[[#This Row],[Lab RTS]]="","No","Yes")</f>
        <v>Yes</v>
      </c>
      <c r="G1441" s="267">
        <v>87.87</v>
      </c>
      <c r="H1441" s="267"/>
      <c r="I1441" s="267"/>
      <c r="J1441" s="267"/>
      <c r="K1441" s="267"/>
      <c r="L1441" s="268"/>
      <c r="M1441" s="275"/>
      <c r="N1441" s="267"/>
      <c r="O1441" s="267"/>
      <c r="P1441" s="275"/>
      <c r="Q1441" s="269"/>
      <c r="R1441" s="274">
        <v>1.1295999999999999</v>
      </c>
      <c r="S1441" s="270"/>
      <c r="T1441" s="271">
        <v>3.62</v>
      </c>
      <c r="U1441" s="267"/>
      <c r="V1441" s="268"/>
      <c r="W1441" s="267"/>
      <c r="X1441" s="270"/>
      <c r="Y1441" s="274"/>
      <c r="Z1441" s="290"/>
      <c r="AA1441" s="274">
        <v>0</v>
      </c>
      <c r="AB1441" s="274"/>
      <c r="AC1441" s="274">
        <v>0</v>
      </c>
      <c r="AD1441" s="265"/>
      <c r="AE1441" s="274"/>
      <c r="AF1441" s="274"/>
      <c r="AG1441" s="275"/>
      <c r="AH1441" s="274"/>
      <c r="AI1441" s="274"/>
      <c r="AJ1441" s="275"/>
      <c r="AK1441" s="270"/>
      <c r="AL1441" s="274"/>
      <c r="AM1441" s="275"/>
      <c r="AN1441" s="274"/>
      <c r="AO1441" s="275"/>
      <c r="AP1441" s="274"/>
      <c r="AQ1441" s="277">
        <f t="shared" si="207"/>
        <v>9</v>
      </c>
      <c r="AR1441" s="275" t="s">
        <v>1322</v>
      </c>
      <c r="AS1441" s="267"/>
      <c r="AT1441" s="273" t="s">
        <v>1823</v>
      </c>
      <c r="AU1441" s="272"/>
      <c r="AV1441" s="267" t="s">
        <v>5829</v>
      </c>
      <c r="AW1441" s="268"/>
      <c r="AX1441" s="273"/>
      <c r="AY1441" s="273"/>
      <c r="AZ1441" s="275"/>
      <c r="BA1441" s="268"/>
      <c r="BB1441" s="268"/>
      <c r="BC1441" s="268"/>
      <c r="BD1441" s="268"/>
      <c r="BE1441" s="267"/>
      <c r="BF1441" s="275"/>
      <c r="BG1441" s="275"/>
      <c r="BH1441" s="275"/>
      <c r="BI1441" s="275"/>
      <c r="BJ1441" s="278">
        <v>45903</v>
      </c>
      <c r="BK1441" s="279">
        <v>45903</v>
      </c>
      <c r="BL1441" s="431" t="s">
        <v>5830</v>
      </c>
      <c r="BM1441" s="272" t="s">
        <v>5375</v>
      </c>
      <c r="BN1441" s="422">
        <v>2</v>
      </c>
      <c r="BO1441" s="422">
        <v>7</v>
      </c>
      <c r="BP1441" s="303"/>
      <c r="BQ1441" s="293">
        <v>45897</v>
      </c>
      <c r="BR1441" s="284" t="s">
        <v>5831</v>
      </c>
      <c r="BS1441" s="280" t="str">
        <f>IF(_DBcomps[[#This Row],[Problem]]="","Yes","No")</f>
        <v>Yes</v>
      </c>
      <c r="BT1441" s="1083"/>
      <c r="BU1441" s="273"/>
      <c r="BV1441" s="273">
        <v>1</v>
      </c>
      <c r="BW1441" s="273"/>
      <c r="BX1441" s="273">
        <v>2</v>
      </c>
      <c r="BY1441" s="279" t="s">
        <v>1276</v>
      </c>
      <c r="BZ1441" s="267"/>
      <c r="CA1441" s="279"/>
      <c r="CB1441" s="279"/>
      <c r="CC1441" s="279"/>
      <c r="CD1441" s="1283"/>
      <c r="CE1441" s="245"/>
      <c r="CF1441" s="245"/>
      <c r="CG1441" s="245"/>
    </row>
    <row r="1442" spans="1:85">
      <c r="A1442" s="265" t="s">
        <v>77</v>
      </c>
      <c r="B1442" s="2" t="s">
        <v>2669</v>
      </c>
      <c r="C1442" s="2" t="s">
        <v>503</v>
      </c>
      <c r="D1442" s="265" t="s">
        <v>5912</v>
      </c>
      <c r="E1442" s="265">
        <v>45903</v>
      </c>
      <c r="F1442" s="266" t="str">
        <f>IF(_DBcomps[[#This Row],[Lab RTS]]="","No","Yes")</f>
        <v>Yes</v>
      </c>
      <c r="G1442" s="267">
        <v>86.74</v>
      </c>
      <c r="H1442" s="267"/>
      <c r="I1442" s="267"/>
      <c r="J1442" s="267"/>
      <c r="K1442" s="267"/>
      <c r="L1442" s="268"/>
      <c r="M1442" s="275"/>
      <c r="N1442" s="267"/>
      <c r="O1442" s="267"/>
      <c r="P1442" s="275"/>
      <c r="Q1442" s="269"/>
      <c r="R1442" s="274">
        <v>1.1240000000000001</v>
      </c>
      <c r="S1442" s="270"/>
      <c r="T1442" s="271">
        <v>3.5</v>
      </c>
      <c r="U1442" s="267"/>
      <c r="V1442" s="268"/>
      <c r="W1442" s="267"/>
      <c r="X1442" s="270"/>
      <c r="Y1442" s="274"/>
      <c r="Z1442" s="290"/>
      <c r="AA1442" s="274">
        <v>0</v>
      </c>
      <c r="AB1442" s="274"/>
      <c r="AC1442" s="274">
        <v>0</v>
      </c>
      <c r="AD1442" s="265"/>
      <c r="AE1442" s="274"/>
      <c r="AF1442" s="274"/>
      <c r="AG1442" s="275"/>
      <c r="AH1442" s="274"/>
      <c r="AI1442" s="274"/>
      <c r="AJ1442" s="275"/>
      <c r="AK1442" s="270"/>
      <c r="AL1442" s="274"/>
      <c r="AM1442" s="275"/>
      <c r="AN1442" s="274"/>
      <c r="AO1442" s="275"/>
      <c r="AP1442" s="274"/>
      <c r="AQ1442" s="277">
        <f t="shared" si="207"/>
        <v>9</v>
      </c>
      <c r="AR1442" s="275" t="s">
        <v>1322</v>
      </c>
      <c r="AS1442" s="267"/>
      <c r="AT1442" s="273" t="s">
        <v>1823</v>
      </c>
      <c r="AU1442" s="272"/>
      <c r="AV1442" s="267" t="s">
        <v>1541</v>
      </c>
      <c r="AW1442" s="268"/>
      <c r="AX1442" s="273"/>
      <c r="AY1442" s="273"/>
      <c r="AZ1442" s="275"/>
      <c r="BA1442" s="268"/>
      <c r="BB1442" s="268"/>
      <c r="BC1442" s="268"/>
      <c r="BD1442" s="268"/>
      <c r="BE1442" s="267"/>
      <c r="BF1442" s="275"/>
      <c r="BG1442" s="275"/>
      <c r="BH1442" s="275"/>
      <c r="BI1442" s="275"/>
      <c r="BJ1442" s="278">
        <v>45903</v>
      </c>
      <c r="BK1442" s="279">
        <v>45903</v>
      </c>
      <c r="BL1442" s="431" t="s">
        <v>5913</v>
      </c>
      <c r="BM1442" s="272" t="s">
        <v>5375</v>
      </c>
      <c r="BN1442" s="422">
        <v>2</v>
      </c>
      <c r="BO1442" s="422">
        <v>7</v>
      </c>
      <c r="BP1442" s="303"/>
      <c r="BQ1442" s="293">
        <v>45897</v>
      </c>
      <c r="BR1442" s="284" t="s">
        <v>5914</v>
      </c>
      <c r="BS1442" s="280" t="str">
        <f>IF(_DBcomps[[#This Row],[Problem]]="","Yes","No")</f>
        <v>Yes</v>
      </c>
      <c r="BT1442" s="1083"/>
      <c r="BU1442" s="273"/>
      <c r="BV1442" s="273">
        <v>1</v>
      </c>
      <c r="BW1442" s="273"/>
      <c r="BX1442" s="273">
        <v>2</v>
      </c>
      <c r="BY1442" s="279" t="s">
        <v>1276</v>
      </c>
      <c r="BZ1442" s="267"/>
      <c r="CA1442" s="279"/>
      <c r="CB1442" s="279"/>
      <c r="CC1442" s="279"/>
      <c r="CD1442" s="1283"/>
      <c r="CE1442" s="245"/>
      <c r="CF1442" s="245"/>
      <c r="CG1442" s="245"/>
    </row>
    <row r="1443" spans="1:85">
      <c r="A1443" s="265" t="s">
        <v>77</v>
      </c>
      <c r="B1443" s="2" t="s">
        <v>2669</v>
      </c>
      <c r="C1443" s="2" t="s">
        <v>503</v>
      </c>
      <c r="D1443" s="265" t="s">
        <v>5910</v>
      </c>
      <c r="E1443" s="265">
        <v>45903</v>
      </c>
      <c r="F1443" s="266" t="str">
        <f>IF(_DBcomps[[#This Row],[Lab RTS]]="","No","Yes")</f>
        <v>Yes</v>
      </c>
      <c r="G1443" s="267">
        <v>88.72</v>
      </c>
      <c r="H1443" s="267"/>
      <c r="I1443" s="267"/>
      <c r="J1443" s="267"/>
      <c r="K1443" s="267"/>
      <c r="L1443" s="268"/>
      <c r="M1443" s="275"/>
      <c r="N1443" s="267"/>
      <c r="O1443" s="267"/>
      <c r="P1443" s="275"/>
      <c r="Q1443" s="269"/>
      <c r="R1443" s="274">
        <v>1.119</v>
      </c>
      <c r="S1443" s="270"/>
      <c r="T1443" s="271">
        <v>3.51</v>
      </c>
      <c r="U1443" s="267"/>
      <c r="V1443" s="268"/>
      <c r="W1443" s="267"/>
      <c r="X1443" s="270"/>
      <c r="Y1443" s="274"/>
      <c r="Z1443" s="290"/>
      <c r="AA1443" s="274">
        <v>0</v>
      </c>
      <c r="AB1443" s="274"/>
      <c r="AC1443" s="274">
        <v>0</v>
      </c>
      <c r="AD1443" s="265"/>
      <c r="AE1443" s="274"/>
      <c r="AF1443" s="274"/>
      <c r="AG1443" s="275"/>
      <c r="AH1443" s="274"/>
      <c r="AI1443" s="274"/>
      <c r="AJ1443" s="275"/>
      <c r="AK1443" s="270"/>
      <c r="AL1443" s="274"/>
      <c r="AM1443" s="275"/>
      <c r="AN1443" s="274"/>
      <c r="AO1443" s="275"/>
      <c r="AP1443" s="274"/>
      <c r="AQ1443" s="277">
        <f t="shared" si="207"/>
        <v>9</v>
      </c>
      <c r="AR1443" s="275" t="s">
        <v>1322</v>
      </c>
      <c r="AS1443" s="267"/>
      <c r="AT1443" s="273" t="s">
        <v>1823</v>
      </c>
      <c r="AU1443" s="272"/>
      <c r="AV1443" s="267" t="s">
        <v>1541</v>
      </c>
      <c r="AW1443" s="268"/>
      <c r="AX1443" s="273"/>
      <c r="AY1443" s="273"/>
      <c r="AZ1443" s="275"/>
      <c r="BA1443" s="268"/>
      <c r="BB1443" s="268"/>
      <c r="BC1443" s="268"/>
      <c r="BD1443" s="268"/>
      <c r="BE1443" s="267"/>
      <c r="BF1443" s="275"/>
      <c r="BG1443" s="275"/>
      <c r="BH1443" s="275"/>
      <c r="BI1443" s="275"/>
      <c r="BJ1443" s="278">
        <v>45903</v>
      </c>
      <c r="BK1443" s="279">
        <v>45904</v>
      </c>
      <c r="BL1443" s="431" t="s">
        <v>5911</v>
      </c>
      <c r="BM1443" s="272" t="s">
        <v>5375</v>
      </c>
      <c r="BN1443" s="422">
        <v>2</v>
      </c>
      <c r="BO1443" s="422">
        <v>7</v>
      </c>
      <c r="BP1443" s="303"/>
      <c r="BQ1443" s="293">
        <v>45898</v>
      </c>
      <c r="BR1443" s="284" t="s">
        <v>1297</v>
      </c>
      <c r="BS1443" s="280" t="str">
        <f>IF(_DBcomps[[#This Row],[Problem]]="","Yes","No")</f>
        <v>Yes</v>
      </c>
      <c r="BT1443" s="1083"/>
      <c r="BU1443" s="273"/>
      <c r="BV1443" s="273">
        <v>1</v>
      </c>
      <c r="BW1443" s="273"/>
      <c r="BX1443" s="273">
        <v>2</v>
      </c>
      <c r="BY1443" s="279" t="s">
        <v>1276</v>
      </c>
      <c r="BZ1443" s="267"/>
      <c r="CA1443" s="279"/>
      <c r="CB1443" s="279"/>
      <c r="CC1443" s="279"/>
      <c r="CD1443" s="1283"/>
      <c r="CE1443" s="245"/>
      <c r="CF1443" s="245"/>
      <c r="CG1443" s="245"/>
    </row>
    <row r="1444" spans="1:85">
      <c r="A1444" s="265" t="s">
        <v>77</v>
      </c>
      <c r="B1444" s="2" t="s">
        <v>2669</v>
      </c>
      <c r="C1444" s="2" t="s">
        <v>503</v>
      </c>
      <c r="D1444" s="265" t="s">
        <v>5939</v>
      </c>
      <c r="E1444" s="265">
        <v>45904</v>
      </c>
      <c r="F1444" s="266" t="str">
        <f>IF(_DBcomps[[#This Row],[Lab RTS]]="","No","Yes")</f>
        <v>Yes</v>
      </c>
      <c r="G1444" s="267">
        <v>88.16</v>
      </c>
      <c r="H1444" s="267"/>
      <c r="I1444" s="267"/>
      <c r="J1444" s="267"/>
      <c r="K1444" s="267"/>
      <c r="L1444" s="268"/>
      <c r="M1444" s="275"/>
      <c r="N1444" s="267"/>
      <c r="O1444" s="267"/>
      <c r="P1444" s="275"/>
      <c r="Q1444" s="269"/>
      <c r="R1444" s="274">
        <v>1.121</v>
      </c>
      <c r="S1444" s="270"/>
      <c r="T1444" s="271">
        <v>3.51</v>
      </c>
      <c r="U1444" s="267"/>
      <c r="V1444" s="268"/>
      <c r="W1444" s="267"/>
      <c r="X1444" s="270"/>
      <c r="Y1444" s="274"/>
      <c r="Z1444" s="290"/>
      <c r="AA1444" s="274">
        <v>0</v>
      </c>
      <c r="AB1444" s="274"/>
      <c r="AC1444" s="274">
        <v>0</v>
      </c>
      <c r="AD1444" s="265"/>
      <c r="AE1444" s="274"/>
      <c r="AF1444" s="274"/>
      <c r="AG1444" s="275"/>
      <c r="AH1444" s="274"/>
      <c r="AI1444" s="274"/>
      <c r="AJ1444" s="275"/>
      <c r="AK1444" s="270"/>
      <c r="AL1444" s="274"/>
      <c r="AM1444" s="275"/>
      <c r="AN1444" s="274"/>
      <c r="AO1444" s="275"/>
      <c r="AP1444" s="274"/>
      <c r="AQ1444" s="277">
        <f t="shared" si="207"/>
        <v>9</v>
      </c>
      <c r="AR1444" s="275" t="s">
        <v>1322</v>
      </c>
      <c r="AS1444" s="267"/>
      <c r="AT1444" s="273" t="s">
        <v>1823</v>
      </c>
      <c r="AU1444" s="272"/>
      <c r="AV1444" s="267" t="s">
        <v>1541</v>
      </c>
      <c r="AW1444" s="268"/>
      <c r="AX1444" s="273"/>
      <c r="AY1444" s="273"/>
      <c r="AZ1444" s="275"/>
      <c r="BA1444" s="268"/>
      <c r="BB1444" s="268"/>
      <c r="BC1444" s="268"/>
      <c r="BD1444" s="268"/>
      <c r="BE1444" s="267"/>
      <c r="BF1444" s="275"/>
      <c r="BG1444" s="275"/>
      <c r="BH1444" s="275"/>
      <c r="BI1444" s="275"/>
      <c r="BJ1444" s="278">
        <v>45904</v>
      </c>
      <c r="BK1444" s="279">
        <v>45904</v>
      </c>
      <c r="BL1444" s="431" t="s">
        <v>5940</v>
      </c>
      <c r="BM1444" s="272" t="s">
        <v>5375</v>
      </c>
      <c r="BN1444" s="422">
        <v>2</v>
      </c>
      <c r="BO1444" s="422">
        <v>7</v>
      </c>
      <c r="BP1444" s="303"/>
      <c r="BQ1444" s="293">
        <v>45902</v>
      </c>
      <c r="BR1444" s="284" t="s">
        <v>2024</v>
      </c>
      <c r="BS1444" s="280" t="str">
        <f>IF(_DBcomps[[#This Row],[Problem]]="","Yes","No")</f>
        <v>Yes</v>
      </c>
      <c r="BT1444" s="1083"/>
      <c r="BU1444" s="273"/>
      <c r="BV1444" s="273">
        <v>1</v>
      </c>
      <c r="BW1444" s="273"/>
      <c r="BX1444" s="273">
        <v>2</v>
      </c>
      <c r="BY1444" s="279" t="s">
        <v>1276</v>
      </c>
      <c r="BZ1444" s="267"/>
      <c r="CA1444" s="279"/>
      <c r="CB1444" s="279"/>
      <c r="CC1444" s="279"/>
      <c r="CD1444" s="1283"/>
      <c r="CE1444" s="245"/>
      <c r="CF1444" s="245"/>
      <c r="CG1444" s="245"/>
    </row>
    <row r="1445" spans="1:85">
      <c r="A1445" s="265" t="s">
        <v>77</v>
      </c>
      <c r="B1445" s="2" t="s">
        <v>2669</v>
      </c>
      <c r="C1445" s="2" t="s">
        <v>503</v>
      </c>
      <c r="D1445" s="265" t="s">
        <v>5976</v>
      </c>
      <c r="E1445" s="265">
        <v>45905</v>
      </c>
      <c r="F1445" s="266" t="str">
        <f>IF(_DBcomps[[#This Row],[Lab RTS]]="","No","Yes")</f>
        <v>Yes</v>
      </c>
      <c r="G1445" s="267">
        <v>88.65</v>
      </c>
      <c r="H1445" s="267"/>
      <c r="I1445" s="267"/>
      <c r="J1445" s="267"/>
      <c r="K1445" s="267"/>
      <c r="L1445" s="268"/>
      <c r="M1445" s="275"/>
      <c r="N1445" s="267"/>
      <c r="O1445" s="267"/>
      <c r="P1445" s="275"/>
      <c r="Q1445" s="269"/>
      <c r="R1445" s="274">
        <v>1.121</v>
      </c>
      <c r="S1445" s="270"/>
      <c r="T1445" s="271">
        <v>3.59</v>
      </c>
      <c r="U1445" s="267"/>
      <c r="V1445" s="268"/>
      <c r="W1445" s="267"/>
      <c r="X1445" s="270"/>
      <c r="Y1445" s="274"/>
      <c r="Z1445" s="290"/>
      <c r="AA1445" s="274">
        <v>0</v>
      </c>
      <c r="AB1445" s="274"/>
      <c r="AC1445" s="274">
        <v>0</v>
      </c>
      <c r="AD1445" s="265"/>
      <c r="AE1445" s="274"/>
      <c r="AF1445" s="274"/>
      <c r="AG1445" s="275"/>
      <c r="AH1445" s="274"/>
      <c r="AI1445" s="274"/>
      <c r="AJ1445" s="275"/>
      <c r="AK1445" s="270"/>
      <c r="AL1445" s="274"/>
      <c r="AM1445" s="275"/>
      <c r="AN1445" s="274"/>
      <c r="AO1445" s="275"/>
      <c r="AP1445" s="274"/>
      <c r="AQ1445" s="277">
        <f t="shared" si="207"/>
        <v>9</v>
      </c>
      <c r="AR1445" s="275" t="s">
        <v>1322</v>
      </c>
      <c r="AS1445" s="267"/>
      <c r="AT1445" s="273" t="s">
        <v>1823</v>
      </c>
      <c r="AU1445" s="272"/>
      <c r="AV1445" s="267" t="s">
        <v>1541</v>
      </c>
      <c r="AW1445" s="268"/>
      <c r="AX1445" s="273"/>
      <c r="AY1445" s="273"/>
      <c r="AZ1445" s="275"/>
      <c r="BA1445" s="268"/>
      <c r="BB1445" s="268"/>
      <c r="BC1445" s="268"/>
      <c r="BD1445" s="268"/>
      <c r="BE1445" s="267"/>
      <c r="BF1445" s="275"/>
      <c r="BG1445" s="275"/>
      <c r="BH1445" s="275"/>
      <c r="BI1445" s="275"/>
      <c r="BJ1445" s="278">
        <v>45905</v>
      </c>
      <c r="BK1445" s="279">
        <v>45908</v>
      </c>
      <c r="BL1445" s="431" t="s">
        <v>5978</v>
      </c>
      <c r="BM1445" s="272" t="s">
        <v>5375</v>
      </c>
      <c r="BN1445" s="422">
        <v>2</v>
      </c>
      <c r="BO1445" s="422">
        <v>7</v>
      </c>
      <c r="BP1445" s="303"/>
      <c r="BQ1445" s="293">
        <v>45904</v>
      </c>
      <c r="BR1445" s="284" t="s">
        <v>5979</v>
      </c>
      <c r="BS1445" s="280" t="str">
        <f>IF(_DBcomps[[#This Row],[Problem]]="","Yes","No")</f>
        <v>Yes</v>
      </c>
      <c r="BT1445" s="1083"/>
      <c r="BU1445" s="273"/>
      <c r="BV1445" s="273">
        <v>1</v>
      </c>
      <c r="BW1445" s="273"/>
      <c r="BX1445" s="273">
        <v>2</v>
      </c>
      <c r="BY1445" s="279" t="s">
        <v>1276</v>
      </c>
      <c r="BZ1445" s="267"/>
      <c r="CA1445" s="279"/>
      <c r="CB1445" s="279"/>
      <c r="CC1445" s="279"/>
      <c r="CD1445" s="1283"/>
      <c r="CE1445" s="245"/>
      <c r="CF1445" s="245"/>
      <c r="CG1445" s="245"/>
    </row>
    <row r="1446" spans="1:85">
      <c r="A1446" s="265" t="s">
        <v>77</v>
      </c>
      <c r="B1446" s="2" t="s">
        <v>2669</v>
      </c>
      <c r="C1446" s="2" t="s">
        <v>503</v>
      </c>
      <c r="D1446" s="265" t="s">
        <v>5977</v>
      </c>
      <c r="E1446" s="265">
        <v>45905</v>
      </c>
      <c r="F1446" s="266" t="str">
        <f>IF(_DBcomps[[#This Row],[Lab RTS]]="","No","Yes")</f>
        <v>Yes</v>
      </c>
      <c r="G1446" s="267">
        <v>88.65</v>
      </c>
      <c r="H1446" s="267"/>
      <c r="I1446" s="267"/>
      <c r="J1446" s="267"/>
      <c r="K1446" s="267"/>
      <c r="L1446" s="268"/>
      <c r="M1446" s="275"/>
      <c r="N1446" s="267"/>
      <c r="O1446" s="267"/>
      <c r="P1446" s="275"/>
      <c r="Q1446" s="269"/>
      <c r="R1446" s="274">
        <v>1.121</v>
      </c>
      <c r="S1446" s="270"/>
      <c r="T1446" s="271">
        <v>3.59</v>
      </c>
      <c r="U1446" s="267"/>
      <c r="V1446" s="268"/>
      <c r="W1446" s="267"/>
      <c r="X1446" s="270"/>
      <c r="Y1446" s="274"/>
      <c r="Z1446" s="290"/>
      <c r="AA1446" s="274">
        <v>0</v>
      </c>
      <c r="AB1446" s="274"/>
      <c r="AC1446" s="274">
        <v>0</v>
      </c>
      <c r="AD1446" s="265"/>
      <c r="AE1446" s="274"/>
      <c r="AF1446" s="274"/>
      <c r="AG1446" s="275"/>
      <c r="AH1446" s="274"/>
      <c r="AI1446" s="274"/>
      <c r="AJ1446" s="275"/>
      <c r="AK1446" s="270"/>
      <c r="AL1446" s="274"/>
      <c r="AM1446" s="275"/>
      <c r="AN1446" s="274"/>
      <c r="AO1446" s="275"/>
      <c r="AP1446" s="274"/>
      <c r="AQ1446" s="277">
        <f t="shared" si="207"/>
        <v>9</v>
      </c>
      <c r="AR1446" s="275" t="s">
        <v>1322</v>
      </c>
      <c r="AS1446" s="267"/>
      <c r="AT1446" s="273" t="s">
        <v>1823</v>
      </c>
      <c r="AU1446" s="272"/>
      <c r="AV1446" s="267" t="s">
        <v>1541</v>
      </c>
      <c r="AW1446" s="268"/>
      <c r="AX1446" s="273"/>
      <c r="AY1446" s="273"/>
      <c r="AZ1446" s="275"/>
      <c r="BA1446" s="268"/>
      <c r="BB1446" s="268"/>
      <c r="BC1446" s="268"/>
      <c r="BD1446" s="268"/>
      <c r="BE1446" s="267"/>
      <c r="BF1446" s="275"/>
      <c r="BG1446" s="275"/>
      <c r="BH1446" s="275"/>
      <c r="BI1446" s="275"/>
      <c r="BJ1446" s="278">
        <v>45905</v>
      </c>
      <c r="BK1446" s="279">
        <v>45908</v>
      </c>
      <c r="BL1446" s="431" t="s">
        <v>5978</v>
      </c>
      <c r="BM1446" s="272" t="s">
        <v>6529</v>
      </c>
      <c r="BN1446" s="422">
        <v>2</v>
      </c>
      <c r="BO1446" s="422">
        <v>7</v>
      </c>
      <c r="BP1446" s="303"/>
      <c r="BQ1446" s="293">
        <v>45904</v>
      </c>
      <c r="BR1446" s="284" t="s">
        <v>5979</v>
      </c>
      <c r="BS1446" s="280" t="str">
        <f>IF(_DBcomps[[#This Row],[Problem]]="","Yes","No")</f>
        <v>Yes</v>
      </c>
      <c r="BT1446" s="1083"/>
      <c r="BU1446" s="273"/>
      <c r="BV1446" s="273">
        <v>0</v>
      </c>
      <c r="BW1446" s="273"/>
      <c r="BX1446" s="273">
        <v>2</v>
      </c>
      <c r="BY1446" s="279" t="s">
        <v>1276</v>
      </c>
      <c r="BZ1446" s="267"/>
      <c r="CA1446" s="279"/>
      <c r="CB1446" s="279"/>
      <c r="CC1446" s="279"/>
      <c r="CD1446" s="1283"/>
      <c r="CE1446" s="245"/>
      <c r="CF1446" s="245"/>
      <c r="CG1446" s="245"/>
    </row>
    <row r="1447" spans="1:85">
      <c r="A1447" s="265" t="s">
        <v>77</v>
      </c>
      <c r="B1447" s="2" t="s">
        <v>2669</v>
      </c>
      <c r="C1447" s="2" t="s">
        <v>503</v>
      </c>
      <c r="D1447" s="265" t="s">
        <v>6029</v>
      </c>
      <c r="E1447" s="265">
        <v>45909</v>
      </c>
      <c r="F1447" s="266" t="str">
        <f>IF(_DBcomps[[#This Row],[Lab RTS]]="","No","Yes")</f>
        <v>Yes</v>
      </c>
      <c r="G1447" s="267">
        <v>89.04</v>
      </c>
      <c r="H1447" s="267"/>
      <c r="I1447" s="267"/>
      <c r="J1447" s="267"/>
      <c r="K1447" s="267"/>
      <c r="L1447" s="268"/>
      <c r="M1447" s="275"/>
      <c r="N1447" s="267"/>
      <c r="O1447" s="267"/>
      <c r="P1447" s="275"/>
      <c r="Q1447" s="269"/>
      <c r="R1447" s="274">
        <v>1.123</v>
      </c>
      <c r="S1447" s="270"/>
      <c r="T1447" s="271">
        <v>3.59</v>
      </c>
      <c r="U1447" s="267"/>
      <c r="V1447" s="268"/>
      <c r="W1447" s="267"/>
      <c r="X1447" s="270"/>
      <c r="Y1447" s="274"/>
      <c r="Z1447" s="290"/>
      <c r="AA1447" s="274">
        <v>0</v>
      </c>
      <c r="AB1447" s="274"/>
      <c r="AC1447" s="274">
        <v>0</v>
      </c>
      <c r="AD1447" s="265"/>
      <c r="AE1447" s="274"/>
      <c r="AF1447" s="274"/>
      <c r="AG1447" s="275"/>
      <c r="AH1447" s="274"/>
      <c r="AI1447" s="274"/>
      <c r="AJ1447" s="275"/>
      <c r="AK1447" s="270"/>
      <c r="AL1447" s="274"/>
      <c r="AM1447" s="275"/>
      <c r="AN1447" s="274"/>
      <c r="AO1447" s="275"/>
      <c r="AP1447" s="274"/>
      <c r="AQ1447" s="277">
        <f t="shared" si="207"/>
        <v>9</v>
      </c>
      <c r="AR1447" s="275" t="s">
        <v>1322</v>
      </c>
      <c r="AS1447" s="267"/>
      <c r="AT1447" s="273" t="s">
        <v>1823</v>
      </c>
      <c r="AU1447" s="272"/>
      <c r="AV1447" s="267" t="s">
        <v>1541</v>
      </c>
      <c r="AW1447" s="268"/>
      <c r="AX1447" s="273"/>
      <c r="AY1447" s="273"/>
      <c r="AZ1447" s="275"/>
      <c r="BA1447" s="268"/>
      <c r="BB1447" s="268"/>
      <c r="BC1447" s="268"/>
      <c r="BD1447" s="268"/>
      <c r="BE1447" s="267"/>
      <c r="BF1447" s="275"/>
      <c r="BG1447" s="275"/>
      <c r="BH1447" s="275"/>
      <c r="BI1447" s="275"/>
      <c r="BJ1447" s="278">
        <v>45909</v>
      </c>
      <c r="BK1447" s="279">
        <v>45910</v>
      </c>
      <c r="BL1447" s="431" t="s">
        <v>6030</v>
      </c>
      <c r="BM1447" s="272" t="s">
        <v>5375</v>
      </c>
      <c r="BN1447" s="422">
        <v>2</v>
      </c>
      <c r="BO1447" s="422">
        <v>7</v>
      </c>
      <c r="BP1447" s="303"/>
      <c r="BQ1447" s="293">
        <v>45905</v>
      </c>
      <c r="BR1447" s="284" t="s">
        <v>6031</v>
      </c>
      <c r="BS1447" s="280" t="str">
        <f>IF(_DBcomps[[#This Row],[Problem]]="","Yes","No")</f>
        <v>Yes</v>
      </c>
      <c r="BT1447" s="1083"/>
      <c r="BU1447" s="273"/>
      <c r="BV1447" s="273">
        <v>1</v>
      </c>
      <c r="BW1447" s="273"/>
      <c r="BX1447" s="273">
        <v>2</v>
      </c>
      <c r="BY1447" s="279" t="s">
        <v>1276</v>
      </c>
      <c r="BZ1447" s="267"/>
      <c r="CA1447" s="279"/>
      <c r="CB1447" s="279"/>
      <c r="CC1447" s="279"/>
      <c r="CD1447" s="1283"/>
      <c r="CE1447" s="245"/>
      <c r="CF1447" s="245"/>
      <c r="CG1447" s="245"/>
    </row>
    <row r="1448" spans="1:85">
      <c r="A1448" s="265" t="s">
        <v>77</v>
      </c>
      <c r="B1448" s="2" t="s">
        <v>2669</v>
      </c>
      <c r="C1448" s="2" t="s">
        <v>503</v>
      </c>
      <c r="D1448" s="265" t="s">
        <v>6090</v>
      </c>
      <c r="E1448" s="265">
        <v>45911</v>
      </c>
      <c r="F1448" s="266" t="str">
        <f>IF(_DBcomps[[#This Row],[Lab RTS]]="","No","Yes")</f>
        <v>Yes</v>
      </c>
      <c r="G1448" s="267">
        <v>87.36</v>
      </c>
      <c r="H1448" s="267"/>
      <c r="I1448" s="267"/>
      <c r="J1448" s="267"/>
      <c r="K1448" s="267"/>
      <c r="L1448" s="268"/>
      <c r="M1448" s="275"/>
      <c r="N1448" s="267"/>
      <c r="O1448" s="267"/>
      <c r="P1448" s="275"/>
      <c r="Q1448" s="269"/>
      <c r="R1448" s="274">
        <v>1.121</v>
      </c>
      <c r="S1448" s="270"/>
      <c r="T1448" s="271">
        <v>3.57</v>
      </c>
      <c r="U1448" s="267"/>
      <c r="V1448" s="268"/>
      <c r="W1448" s="267"/>
      <c r="X1448" s="270"/>
      <c r="Y1448" s="274"/>
      <c r="Z1448" s="290"/>
      <c r="AA1448" s="274">
        <v>0</v>
      </c>
      <c r="AB1448" s="274"/>
      <c r="AC1448" s="274">
        <v>0</v>
      </c>
      <c r="AD1448" s="265"/>
      <c r="AE1448" s="274"/>
      <c r="AF1448" s="274"/>
      <c r="AG1448" s="275"/>
      <c r="AH1448" s="274"/>
      <c r="AI1448" s="274"/>
      <c r="AJ1448" s="275"/>
      <c r="AK1448" s="270"/>
      <c r="AL1448" s="274"/>
      <c r="AM1448" s="275"/>
      <c r="AN1448" s="274"/>
      <c r="AO1448" s="275"/>
      <c r="AP1448" s="274"/>
      <c r="AQ1448" s="277">
        <f t="shared" si="207"/>
        <v>9</v>
      </c>
      <c r="AR1448" s="275" t="s">
        <v>1322</v>
      </c>
      <c r="AS1448" s="267"/>
      <c r="AT1448" s="273" t="s">
        <v>1823</v>
      </c>
      <c r="AU1448" s="272"/>
      <c r="AV1448" s="267" t="s">
        <v>1541</v>
      </c>
      <c r="AW1448" s="268"/>
      <c r="AX1448" s="273"/>
      <c r="AY1448" s="273"/>
      <c r="AZ1448" s="275"/>
      <c r="BA1448" s="268"/>
      <c r="BB1448" s="268"/>
      <c r="BC1448" s="268"/>
      <c r="BD1448" s="268"/>
      <c r="BE1448" s="267"/>
      <c r="BF1448" s="275"/>
      <c r="BG1448" s="275"/>
      <c r="BH1448" s="275"/>
      <c r="BI1448" s="275"/>
      <c r="BJ1448" s="278">
        <v>45911</v>
      </c>
      <c r="BK1448" s="279">
        <v>45912</v>
      </c>
      <c r="BL1448" s="431" t="s">
        <v>6091</v>
      </c>
      <c r="BM1448" s="272" t="s">
        <v>5375</v>
      </c>
      <c r="BN1448" s="422">
        <v>3</v>
      </c>
      <c r="BO1448" s="422">
        <v>7</v>
      </c>
      <c r="BP1448" s="303"/>
      <c r="BQ1448" s="293">
        <v>45911</v>
      </c>
      <c r="BR1448" s="284" t="s">
        <v>1926</v>
      </c>
      <c r="BS1448" s="280" t="str">
        <f>IF(_DBcomps[[#This Row],[Problem]]="","Yes","No")</f>
        <v>No</v>
      </c>
      <c r="BT1448" s="1083"/>
      <c r="BU1448" s="273"/>
      <c r="BV1448" s="273">
        <v>1</v>
      </c>
      <c r="BW1448" s="273">
        <v>1</v>
      </c>
      <c r="BX1448" s="273">
        <v>2</v>
      </c>
      <c r="BY1448" s="279" t="s">
        <v>1276</v>
      </c>
      <c r="BZ1448" s="807">
        <v>12.05</v>
      </c>
      <c r="CA1448" s="279" t="s">
        <v>1331</v>
      </c>
      <c r="CB1448" s="279" t="s">
        <v>1245</v>
      </c>
      <c r="CC1448" s="279" t="s">
        <v>1326</v>
      </c>
      <c r="CD1448" s="1283" t="s">
        <v>6527</v>
      </c>
      <c r="CE1448" s="245"/>
      <c r="CF1448" s="245"/>
      <c r="CG1448" s="245"/>
    </row>
    <row r="1449" spans="1:85">
      <c r="A1449" s="265" t="s">
        <v>77</v>
      </c>
      <c r="B1449" s="2" t="s">
        <v>2669</v>
      </c>
      <c r="C1449" s="2" t="s">
        <v>503</v>
      </c>
      <c r="D1449" s="265" t="s">
        <v>6243</v>
      </c>
      <c r="E1449" s="265">
        <v>45918</v>
      </c>
      <c r="F1449" s="266" t="str">
        <f>IF(_DBcomps[[#This Row],[Lab RTS]]="","No","Yes")</f>
        <v>Yes</v>
      </c>
      <c r="G1449" s="267">
        <v>87.36</v>
      </c>
      <c r="H1449" s="267"/>
      <c r="I1449" s="267"/>
      <c r="J1449" s="267"/>
      <c r="K1449" s="267"/>
      <c r="L1449" s="268"/>
      <c r="M1449" s="275"/>
      <c r="N1449" s="267"/>
      <c r="O1449" s="267"/>
      <c r="P1449" s="275"/>
      <c r="Q1449" s="269"/>
      <c r="R1449" s="274">
        <v>1.1220000000000001</v>
      </c>
      <c r="S1449" s="270"/>
      <c r="T1449" s="271">
        <v>3.51</v>
      </c>
      <c r="U1449" s="267"/>
      <c r="V1449" s="268"/>
      <c r="W1449" s="267"/>
      <c r="X1449" s="270"/>
      <c r="Y1449" s="274"/>
      <c r="Z1449" s="290"/>
      <c r="AA1449" s="274">
        <v>0</v>
      </c>
      <c r="AB1449" s="274"/>
      <c r="AC1449" s="274">
        <v>0</v>
      </c>
      <c r="AD1449" s="265"/>
      <c r="AE1449" s="274"/>
      <c r="AF1449" s="274"/>
      <c r="AG1449" s="275"/>
      <c r="AH1449" s="274"/>
      <c r="AI1449" s="274"/>
      <c r="AJ1449" s="275"/>
      <c r="AK1449" s="270"/>
      <c r="AL1449" s="274"/>
      <c r="AM1449" s="275"/>
      <c r="AN1449" s="274"/>
      <c r="AO1449" s="275"/>
      <c r="AP1449" s="274"/>
      <c r="AQ1449" s="277">
        <f t="shared" si="207"/>
        <v>9</v>
      </c>
      <c r="AR1449" s="275" t="s">
        <v>1322</v>
      </c>
      <c r="AS1449" s="267"/>
      <c r="AT1449" s="273" t="s">
        <v>1823</v>
      </c>
      <c r="AU1449" s="272"/>
      <c r="AV1449" s="267" t="s">
        <v>1541</v>
      </c>
      <c r="AW1449" s="268"/>
      <c r="AX1449" s="273"/>
      <c r="AY1449" s="273"/>
      <c r="AZ1449" s="275"/>
      <c r="BA1449" s="268"/>
      <c r="BB1449" s="268"/>
      <c r="BC1449" s="268"/>
      <c r="BD1449" s="268"/>
      <c r="BE1449" s="267"/>
      <c r="BF1449" s="275"/>
      <c r="BG1449" s="275"/>
      <c r="BH1449" s="275"/>
      <c r="BI1449" s="275"/>
      <c r="BJ1449" s="278">
        <v>45918</v>
      </c>
      <c r="BK1449" s="279">
        <v>45918</v>
      </c>
      <c r="BL1449" s="431" t="s">
        <v>6244</v>
      </c>
      <c r="BM1449" s="272" t="s">
        <v>6530</v>
      </c>
      <c r="BN1449" s="422">
        <v>2</v>
      </c>
      <c r="BO1449" s="422">
        <v>7</v>
      </c>
      <c r="BP1449" s="303"/>
      <c r="BQ1449" s="293">
        <v>45916</v>
      </c>
      <c r="BR1449" s="284" t="s">
        <v>6245</v>
      </c>
      <c r="BS1449" s="280" t="str">
        <f>IF(_DBcomps[[#This Row],[Problem]]="","Yes","No")</f>
        <v>Yes</v>
      </c>
      <c r="BT1449" s="1083"/>
      <c r="BU1449" s="273"/>
      <c r="BV1449" s="273">
        <v>1</v>
      </c>
      <c r="BW1449" s="273"/>
      <c r="BX1449" s="273">
        <v>2</v>
      </c>
      <c r="BY1449" s="279" t="s">
        <v>1276</v>
      </c>
      <c r="BZ1449" s="267"/>
      <c r="CA1449" s="279"/>
      <c r="CB1449" s="279"/>
      <c r="CC1449" s="279"/>
      <c r="CD1449" s="1283"/>
      <c r="CE1449" s="245"/>
      <c r="CF1449" s="245"/>
      <c r="CG1449" s="245"/>
    </row>
    <row r="1450" spans="1:85">
      <c r="A1450" s="265" t="s">
        <v>77</v>
      </c>
      <c r="B1450" s="2" t="s">
        <v>2669</v>
      </c>
      <c r="C1450" s="2" t="s">
        <v>503</v>
      </c>
      <c r="D1450" s="265" t="s">
        <v>6249</v>
      </c>
      <c r="E1450" s="265">
        <v>45918</v>
      </c>
      <c r="F1450" s="266" t="str">
        <f>IF(_DBcomps[[#This Row],[Lab RTS]]="","No","Yes")</f>
        <v>Yes</v>
      </c>
      <c r="G1450" s="267">
        <v>87.09</v>
      </c>
      <c r="H1450" s="267"/>
      <c r="I1450" s="267"/>
      <c r="J1450" s="267"/>
      <c r="K1450" s="267"/>
      <c r="L1450" s="268"/>
      <c r="M1450" s="275"/>
      <c r="N1450" s="267"/>
      <c r="O1450" s="267"/>
      <c r="P1450" s="275"/>
      <c r="Q1450" s="269"/>
      <c r="R1450" s="274">
        <v>1.1259999999999999</v>
      </c>
      <c r="S1450" s="270"/>
      <c r="T1450" s="271">
        <v>3.39</v>
      </c>
      <c r="U1450" s="267"/>
      <c r="V1450" s="268"/>
      <c r="W1450" s="267"/>
      <c r="X1450" s="270"/>
      <c r="Y1450" s="274"/>
      <c r="Z1450" s="290"/>
      <c r="AA1450" s="274">
        <v>0</v>
      </c>
      <c r="AB1450" s="274"/>
      <c r="AC1450" s="274">
        <v>0</v>
      </c>
      <c r="AD1450" s="265"/>
      <c r="AE1450" s="274"/>
      <c r="AF1450" s="274"/>
      <c r="AG1450" s="275"/>
      <c r="AH1450" s="274"/>
      <c r="AI1450" s="274"/>
      <c r="AJ1450" s="275"/>
      <c r="AK1450" s="270"/>
      <c r="AL1450" s="274"/>
      <c r="AM1450" s="275"/>
      <c r="AN1450" s="274"/>
      <c r="AO1450" s="275"/>
      <c r="AP1450" s="274"/>
      <c r="AQ1450" s="277">
        <f t="shared" si="207"/>
        <v>9</v>
      </c>
      <c r="AR1450" s="275" t="s">
        <v>1322</v>
      </c>
      <c r="AS1450" s="267"/>
      <c r="AT1450" s="273" t="s">
        <v>1823</v>
      </c>
      <c r="AU1450" s="272"/>
      <c r="AV1450" s="267" t="s">
        <v>1541</v>
      </c>
      <c r="AW1450" s="268"/>
      <c r="AX1450" s="273"/>
      <c r="AY1450" s="273"/>
      <c r="AZ1450" s="275"/>
      <c r="BA1450" s="268"/>
      <c r="BB1450" s="268"/>
      <c r="BC1450" s="268"/>
      <c r="BD1450" s="268"/>
      <c r="BE1450" s="267"/>
      <c r="BF1450" s="275"/>
      <c r="BG1450" s="275"/>
      <c r="BH1450" s="275"/>
      <c r="BI1450" s="275"/>
      <c r="BJ1450" s="278">
        <v>45918</v>
      </c>
      <c r="BK1450" s="279">
        <v>45918</v>
      </c>
      <c r="BL1450" s="431" t="s">
        <v>6248</v>
      </c>
      <c r="BM1450" s="272" t="s">
        <v>6532</v>
      </c>
      <c r="BN1450" s="422">
        <v>2</v>
      </c>
      <c r="BO1450" s="422">
        <v>7</v>
      </c>
      <c r="BP1450" s="303"/>
      <c r="BQ1450" s="293">
        <v>45916</v>
      </c>
      <c r="BR1450" s="284" t="s">
        <v>2264</v>
      </c>
      <c r="BS1450" s="280" t="str">
        <f>IF(_DBcomps[[#This Row],[Problem]]="","Yes","No")</f>
        <v>Yes</v>
      </c>
      <c r="BT1450" s="1083"/>
      <c r="BU1450" s="273"/>
      <c r="BV1450" s="273">
        <v>0</v>
      </c>
      <c r="BW1450" s="273"/>
      <c r="BX1450" s="273">
        <v>2</v>
      </c>
      <c r="BY1450" s="279" t="s">
        <v>1276</v>
      </c>
      <c r="BZ1450" s="267"/>
      <c r="CA1450" s="279"/>
      <c r="CB1450" s="279"/>
      <c r="CC1450" s="279"/>
      <c r="CD1450" s="1283"/>
      <c r="CE1450" s="245"/>
      <c r="CF1450" s="245"/>
      <c r="CG1450" s="245"/>
    </row>
    <row r="1451" spans="1:85">
      <c r="A1451" s="265" t="s">
        <v>77</v>
      </c>
      <c r="B1451" s="2" t="s">
        <v>2669</v>
      </c>
      <c r="C1451" s="2" t="s">
        <v>503</v>
      </c>
      <c r="D1451" s="265" t="s">
        <v>6250</v>
      </c>
      <c r="E1451" s="265">
        <v>45918</v>
      </c>
      <c r="F1451" s="266" t="str">
        <f>IF(_DBcomps[[#This Row],[Lab RTS]]="","No","Yes")</f>
        <v>Yes</v>
      </c>
      <c r="G1451" s="267">
        <v>87.56</v>
      </c>
      <c r="H1451" s="267"/>
      <c r="I1451" s="267"/>
      <c r="J1451" s="267"/>
      <c r="K1451" s="267"/>
      <c r="L1451" s="268"/>
      <c r="M1451" s="275"/>
      <c r="N1451" s="267"/>
      <c r="O1451" s="267"/>
      <c r="P1451" s="275"/>
      <c r="Q1451" s="269"/>
      <c r="R1451" s="274">
        <v>1.121</v>
      </c>
      <c r="S1451" s="270"/>
      <c r="T1451" s="271">
        <v>3.51</v>
      </c>
      <c r="U1451" s="267"/>
      <c r="V1451" s="268"/>
      <c r="W1451" s="267"/>
      <c r="X1451" s="270"/>
      <c r="Y1451" s="274"/>
      <c r="Z1451" s="290"/>
      <c r="AA1451" s="274">
        <v>0</v>
      </c>
      <c r="AB1451" s="274"/>
      <c r="AC1451" s="274">
        <v>0</v>
      </c>
      <c r="AD1451" s="265"/>
      <c r="AE1451" s="274"/>
      <c r="AF1451" s="274"/>
      <c r="AG1451" s="275"/>
      <c r="AH1451" s="274"/>
      <c r="AI1451" s="274"/>
      <c r="AJ1451" s="275"/>
      <c r="AK1451" s="270"/>
      <c r="AL1451" s="274"/>
      <c r="AM1451" s="275"/>
      <c r="AN1451" s="274"/>
      <c r="AO1451" s="275"/>
      <c r="AP1451" s="274"/>
      <c r="AQ1451" s="277">
        <f t="shared" si="207"/>
        <v>9</v>
      </c>
      <c r="AR1451" s="275" t="s">
        <v>1322</v>
      </c>
      <c r="AS1451" s="267"/>
      <c r="AT1451" s="273" t="s">
        <v>1823</v>
      </c>
      <c r="AU1451" s="272"/>
      <c r="AV1451" s="267" t="s">
        <v>1541</v>
      </c>
      <c r="AW1451" s="268"/>
      <c r="AX1451" s="273"/>
      <c r="AY1451" s="273"/>
      <c r="AZ1451" s="275"/>
      <c r="BA1451" s="268"/>
      <c r="BB1451" s="268"/>
      <c r="BC1451" s="268"/>
      <c r="BD1451" s="268"/>
      <c r="BE1451" s="267"/>
      <c r="BF1451" s="275"/>
      <c r="BG1451" s="275"/>
      <c r="BH1451" s="275"/>
      <c r="BI1451" s="275"/>
      <c r="BJ1451" s="278">
        <v>45918</v>
      </c>
      <c r="BK1451" s="279">
        <v>45918</v>
      </c>
      <c r="BL1451" s="431" t="s">
        <v>6251</v>
      </c>
      <c r="BM1451" s="272" t="s">
        <v>5375</v>
      </c>
      <c r="BN1451" s="422">
        <v>2</v>
      </c>
      <c r="BO1451" s="422">
        <v>7</v>
      </c>
      <c r="BP1451" s="303"/>
      <c r="BQ1451" s="293">
        <v>45917</v>
      </c>
      <c r="BR1451" s="284" t="s">
        <v>6252</v>
      </c>
      <c r="BS1451" s="280" t="str">
        <f>IF(_DBcomps[[#This Row],[Problem]]="","Yes","No")</f>
        <v>Yes</v>
      </c>
      <c r="BT1451" s="1083"/>
      <c r="BU1451" s="273"/>
      <c r="BV1451" s="273">
        <v>1</v>
      </c>
      <c r="BW1451" s="273"/>
      <c r="BX1451" s="273">
        <v>2</v>
      </c>
      <c r="BY1451" s="279" t="s">
        <v>1276</v>
      </c>
      <c r="BZ1451" s="267"/>
      <c r="CA1451" s="279"/>
      <c r="CB1451" s="279"/>
      <c r="CC1451" s="279"/>
      <c r="CD1451" s="1283"/>
      <c r="CE1451" s="245"/>
      <c r="CF1451" s="245"/>
      <c r="CG1451" s="245"/>
    </row>
    <row r="1452" spans="1:85">
      <c r="A1452" s="265" t="s">
        <v>77</v>
      </c>
      <c r="B1452" s="2" t="s">
        <v>2669</v>
      </c>
      <c r="C1452" s="2" t="s">
        <v>503</v>
      </c>
      <c r="D1452" s="265" t="s">
        <v>6254</v>
      </c>
      <c r="E1452" s="265">
        <v>45919</v>
      </c>
      <c r="F1452" s="266" t="str">
        <f>IF(_DBcomps[[#This Row],[Lab RTS]]="","No","Yes")</f>
        <v>Yes</v>
      </c>
      <c r="G1452" s="267">
        <v>87.9</v>
      </c>
      <c r="H1452" s="267"/>
      <c r="I1452" s="267"/>
      <c r="J1452" s="267"/>
      <c r="K1452" s="267"/>
      <c r="L1452" s="268"/>
      <c r="M1452" s="275"/>
      <c r="N1452" s="267"/>
      <c r="O1452" s="267"/>
      <c r="P1452" s="275"/>
      <c r="Q1452" s="269"/>
      <c r="R1452" s="274">
        <v>1.115</v>
      </c>
      <c r="S1452" s="270"/>
      <c r="T1452" s="271">
        <v>3.51</v>
      </c>
      <c r="U1452" s="267"/>
      <c r="V1452" s="268"/>
      <c r="W1452" s="267"/>
      <c r="X1452" s="270"/>
      <c r="Y1452" s="274"/>
      <c r="Z1452" s="290"/>
      <c r="AA1452" s="274">
        <v>0</v>
      </c>
      <c r="AB1452" s="274"/>
      <c r="AC1452" s="274">
        <v>0</v>
      </c>
      <c r="AD1452" s="265"/>
      <c r="AE1452" s="274"/>
      <c r="AF1452" s="274"/>
      <c r="AG1452" s="275"/>
      <c r="AH1452" s="274"/>
      <c r="AI1452" s="274"/>
      <c r="AJ1452" s="275"/>
      <c r="AK1452" s="270"/>
      <c r="AL1452" s="274"/>
      <c r="AM1452" s="275"/>
      <c r="AN1452" s="274"/>
      <c r="AO1452" s="275"/>
      <c r="AP1452" s="274"/>
      <c r="AQ1452" s="277">
        <f t="shared" si="207"/>
        <v>9</v>
      </c>
      <c r="AR1452" s="275" t="s">
        <v>1322</v>
      </c>
      <c r="AS1452" s="267"/>
      <c r="AT1452" s="273" t="s">
        <v>1823</v>
      </c>
      <c r="AU1452" s="272"/>
      <c r="AV1452" s="267" t="s">
        <v>1541</v>
      </c>
      <c r="AW1452" s="268"/>
      <c r="AX1452" s="273"/>
      <c r="AY1452" s="273"/>
      <c r="AZ1452" s="275"/>
      <c r="BA1452" s="268"/>
      <c r="BB1452" s="268"/>
      <c r="BC1452" s="268"/>
      <c r="BD1452" s="268"/>
      <c r="BE1452" s="267"/>
      <c r="BF1452" s="275"/>
      <c r="BG1452" s="275"/>
      <c r="BH1452" s="275"/>
      <c r="BI1452" s="275"/>
      <c r="BJ1452" s="278">
        <v>45919</v>
      </c>
      <c r="BK1452" s="279">
        <v>45919</v>
      </c>
      <c r="BL1452" s="431" t="s">
        <v>6253</v>
      </c>
      <c r="BM1452" s="272" t="s">
        <v>5375</v>
      </c>
      <c r="BN1452" s="422">
        <v>2</v>
      </c>
      <c r="BO1452" s="422">
        <v>7</v>
      </c>
      <c r="BP1452" s="303"/>
      <c r="BQ1452" s="293">
        <v>45917</v>
      </c>
      <c r="BR1452" s="284" t="s">
        <v>1644</v>
      </c>
      <c r="BS1452" s="280" t="str">
        <f>IF(_DBcomps[[#This Row],[Problem]]="","Yes","No")</f>
        <v>Yes</v>
      </c>
      <c r="BT1452" s="1083"/>
      <c r="BU1452" s="273"/>
      <c r="BV1452" s="273">
        <v>1</v>
      </c>
      <c r="BW1452" s="273"/>
      <c r="BX1452" s="273">
        <v>2</v>
      </c>
      <c r="BY1452" s="279" t="s">
        <v>1276</v>
      </c>
      <c r="BZ1452" s="267"/>
      <c r="CA1452" s="279"/>
      <c r="CB1452" s="279"/>
      <c r="CC1452" s="279"/>
      <c r="CD1452" s="1283"/>
      <c r="CE1452" s="245"/>
      <c r="CF1452" s="245"/>
      <c r="CG1452" s="245"/>
    </row>
    <row r="1453" spans="1:85">
      <c r="A1453" s="265" t="s">
        <v>77</v>
      </c>
      <c r="B1453" s="2" t="s">
        <v>2669</v>
      </c>
      <c r="C1453" s="2" t="s">
        <v>503</v>
      </c>
      <c r="D1453" s="265" t="s">
        <v>6329</v>
      </c>
      <c r="E1453" s="265">
        <v>45922</v>
      </c>
      <c r="F1453" s="266" t="str">
        <f>IF(_DBcomps[[#This Row],[Lab RTS]]="","No","Yes")</f>
        <v>Yes</v>
      </c>
      <c r="G1453" s="267">
        <v>86.59</v>
      </c>
      <c r="H1453" s="267"/>
      <c r="I1453" s="267"/>
      <c r="J1453" s="267"/>
      <c r="K1453" s="267"/>
      <c r="L1453" s="268"/>
      <c r="M1453" s="275"/>
      <c r="N1453" s="267"/>
      <c r="O1453" s="267"/>
      <c r="P1453" s="275"/>
      <c r="Q1453" s="269"/>
      <c r="R1453" s="274">
        <v>1.119</v>
      </c>
      <c r="S1453" s="270"/>
      <c r="T1453" s="271">
        <v>3.72</v>
      </c>
      <c r="U1453" s="267"/>
      <c r="V1453" s="268"/>
      <c r="W1453" s="267"/>
      <c r="X1453" s="270"/>
      <c r="Y1453" s="274"/>
      <c r="Z1453" s="290"/>
      <c r="AA1453" s="274">
        <v>0</v>
      </c>
      <c r="AB1453" s="274"/>
      <c r="AC1453" s="274">
        <v>0</v>
      </c>
      <c r="AD1453" s="265"/>
      <c r="AE1453" s="274"/>
      <c r="AF1453" s="274"/>
      <c r="AG1453" s="275"/>
      <c r="AH1453" s="274"/>
      <c r="AI1453" s="274"/>
      <c r="AJ1453" s="275"/>
      <c r="AK1453" s="270"/>
      <c r="AL1453" s="274"/>
      <c r="AM1453" s="275"/>
      <c r="AN1453" s="274"/>
      <c r="AO1453" s="275"/>
      <c r="AP1453" s="274"/>
      <c r="AQ1453" s="277">
        <f t="shared" si="207"/>
        <v>9</v>
      </c>
      <c r="AR1453" s="275" t="s">
        <v>1322</v>
      </c>
      <c r="AS1453" s="267"/>
      <c r="AT1453" s="273" t="s">
        <v>1823</v>
      </c>
      <c r="AU1453" s="272"/>
      <c r="AV1453" s="267" t="s">
        <v>1541</v>
      </c>
      <c r="AW1453" s="268"/>
      <c r="AX1453" s="273"/>
      <c r="AY1453" s="273"/>
      <c r="AZ1453" s="275"/>
      <c r="BA1453" s="268"/>
      <c r="BB1453" s="268"/>
      <c r="BC1453" s="268"/>
      <c r="BD1453" s="268"/>
      <c r="BE1453" s="267"/>
      <c r="BF1453" s="275"/>
      <c r="BG1453" s="275"/>
      <c r="BH1453" s="275"/>
      <c r="BI1453" s="275"/>
      <c r="BJ1453" s="278">
        <v>45922</v>
      </c>
      <c r="BK1453" s="279">
        <v>45923</v>
      </c>
      <c r="BL1453" s="431" t="s">
        <v>6327</v>
      </c>
      <c r="BM1453" s="272" t="s">
        <v>6533</v>
      </c>
      <c r="BN1453" s="422">
        <v>2</v>
      </c>
      <c r="BO1453" s="422">
        <v>7</v>
      </c>
      <c r="BP1453" s="303"/>
      <c r="BQ1453" s="293">
        <v>45919</v>
      </c>
      <c r="BR1453" s="284" t="s">
        <v>2211</v>
      </c>
      <c r="BS1453" s="280" t="str">
        <f>IF(_DBcomps[[#This Row],[Problem]]="","Yes","No")</f>
        <v>Yes</v>
      </c>
      <c r="BT1453" s="1083"/>
      <c r="BU1453" s="273"/>
      <c r="BV1453" s="273">
        <v>1</v>
      </c>
      <c r="BW1453" s="273"/>
      <c r="BX1453" s="273">
        <v>2</v>
      </c>
      <c r="BY1453" s="279" t="s">
        <v>1276</v>
      </c>
      <c r="BZ1453" s="267"/>
      <c r="CA1453" s="279"/>
      <c r="CB1453" s="279"/>
      <c r="CC1453" s="279"/>
      <c r="CD1453" s="1283"/>
      <c r="CE1453" s="245"/>
      <c r="CF1453" s="245"/>
      <c r="CG1453" s="245"/>
    </row>
    <row r="1454" spans="1:85">
      <c r="A1454" s="265" t="s">
        <v>77</v>
      </c>
      <c r="B1454" s="2" t="s">
        <v>2669</v>
      </c>
      <c r="C1454" s="2" t="s">
        <v>503</v>
      </c>
      <c r="D1454" s="265" t="s">
        <v>6407</v>
      </c>
      <c r="E1454" s="265">
        <v>45929</v>
      </c>
      <c r="F1454" s="266" t="str">
        <f>IF(_DBcomps[[#This Row],[Lab RTS]]="","No","Yes")</f>
        <v>Yes</v>
      </c>
      <c r="G1454" s="267">
        <v>87.94</v>
      </c>
      <c r="H1454" s="267"/>
      <c r="I1454" s="267"/>
      <c r="J1454" s="267"/>
      <c r="K1454" s="267"/>
      <c r="L1454" s="268"/>
      <c r="M1454" s="275"/>
      <c r="N1454" s="267"/>
      <c r="O1454" s="267"/>
      <c r="P1454" s="275"/>
      <c r="Q1454" s="269"/>
      <c r="R1454" s="274">
        <v>1.1200000000000001</v>
      </c>
      <c r="S1454" s="270"/>
      <c r="T1454" s="271">
        <v>3.75</v>
      </c>
      <c r="U1454" s="267"/>
      <c r="V1454" s="268"/>
      <c r="W1454" s="267"/>
      <c r="X1454" s="270"/>
      <c r="Y1454" s="274"/>
      <c r="Z1454" s="290"/>
      <c r="AA1454" s="274">
        <v>0</v>
      </c>
      <c r="AB1454" s="274"/>
      <c r="AC1454" s="274">
        <v>0</v>
      </c>
      <c r="AD1454" s="265"/>
      <c r="AE1454" s="274"/>
      <c r="AF1454" s="274"/>
      <c r="AG1454" s="275"/>
      <c r="AH1454" s="274"/>
      <c r="AI1454" s="274"/>
      <c r="AJ1454" s="275"/>
      <c r="AK1454" s="270"/>
      <c r="AL1454" s="274"/>
      <c r="AM1454" s="275"/>
      <c r="AN1454" s="274"/>
      <c r="AO1454" s="275"/>
      <c r="AP1454" s="274"/>
      <c r="AQ1454" s="277">
        <f t="shared" si="207"/>
        <v>9</v>
      </c>
      <c r="AR1454" s="275" t="s">
        <v>1322</v>
      </c>
      <c r="AS1454" s="267"/>
      <c r="AT1454" s="273" t="s">
        <v>1823</v>
      </c>
      <c r="AU1454" s="272"/>
      <c r="AV1454" s="267" t="s">
        <v>1541</v>
      </c>
      <c r="AW1454" s="268"/>
      <c r="AX1454" s="273"/>
      <c r="AY1454" s="273"/>
      <c r="AZ1454" s="275"/>
      <c r="BA1454" s="268"/>
      <c r="BB1454" s="268"/>
      <c r="BC1454" s="268"/>
      <c r="BD1454" s="268"/>
      <c r="BE1454" s="267"/>
      <c r="BF1454" s="275"/>
      <c r="BG1454" s="275"/>
      <c r="BH1454" s="275"/>
      <c r="BI1454" s="275"/>
      <c r="BJ1454" s="278">
        <v>45929</v>
      </c>
      <c r="BK1454" s="279">
        <v>45930</v>
      </c>
      <c r="BL1454" s="431" t="s">
        <v>6408</v>
      </c>
      <c r="BM1454" s="272" t="s">
        <v>6534</v>
      </c>
      <c r="BN1454" s="422">
        <v>2</v>
      </c>
      <c r="BO1454" s="422">
        <v>7</v>
      </c>
      <c r="BP1454" s="303"/>
      <c r="BQ1454" s="293">
        <v>45926</v>
      </c>
      <c r="BR1454" s="284" t="s">
        <v>1279</v>
      </c>
      <c r="BS1454" s="280" t="s">
        <v>567</v>
      </c>
      <c r="BT1454" s="1083"/>
      <c r="BU1454" s="273"/>
      <c r="BV1454" s="273">
        <v>1</v>
      </c>
      <c r="BW1454" s="273"/>
      <c r="BX1454" s="273">
        <v>2</v>
      </c>
      <c r="BY1454" s="279" t="s">
        <v>1276</v>
      </c>
      <c r="BZ1454" s="267"/>
      <c r="CA1454" s="279"/>
      <c r="CB1454" s="279"/>
      <c r="CC1454" s="279"/>
      <c r="CD1454" s="1283"/>
      <c r="CE1454" s="245"/>
      <c r="CF1454" s="245"/>
      <c r="CG1454" s="245"/>
    </row>
    <row r="1455" spans="1:85">
      <c r="A1455" s="265" t="s">
        <v>77</v>
      </c>
      <c r="B1455" s="2" t="s">
        <v>2669</v>
      </c>
      <c r="C1455" s="2" t="s">
        <v>503</v>
      </c>
      <c r="D1455" s="265" t="s">
        <v>6558</v>
      </c>
      <c r="E1455" s="265">
        <v>45933</v>
      </c>
      <c r="F1455" s="266" t="str">
        <f>IF(_DBcomps[[#This Row],[Lab RTS]]="","No","Yes")</f>
        <v>Yes</v>
      </c>
      <c r="G1455" s="267">
        <v>88.2</v>
      </c>
      <c r="H1455" s="267"/>
      <c r="I1455" s="267"/>
      <c r="J1455" s="267"/>
      <c r="K1455" s="267"/>
      <c r="L1455" s="302"/>
      <c r="M1455" s="275"/>
      <c r="N1455" s="267"/>
      <c r="O1455" s="267"/>
      <c r="P1455" s="275"/>
      <c r="Q1455" s="269"/>
      <c r="R1455" s="274">
        <v>1.1259999999999999</v>
      </c>
      <c r="S1455" s="270"/>
      <c r="T1455" s="271">
        <v>3.44</v>
      </c>
      <c r="U1455" s="267"/>
      <c r="V1455" s="268"/>
      <c r="W1455" s="267"/>
      <c r="X1455" s="270"/>
      <c r="Y1455" s="274"/>
      <c r="Z1455" s="290"/>
      <c r="AA1455" s="274">
        <v>0</v>
      </c>
      <c r="AB1455" s="274"/>
      <c r="AC1455" s="274">
        <v>0</v>
      </c>
      <c r="AD1455" s="265"/>
      <c r="AE1455" s="274"/>
      <c r="AF1455" s="274"/>
      <c r="AG1455" s="275"/>
      <c r="AH1455" s="274"/>
      <c r="AI1455" s="274"/>
      <c r="AJ1455" s="275"/>
      <c r="AK1455" s="270"/>
      <c r="AL1455" s="274"/>
      <c r="AM1455" s="275"/>
      <c r="AN1455" s="274"/>
      <c r="AO1455" s="275"/>
      <c r="AP1455" s="274"/>
      <c r="AQ1455" s="277">
        <f>MONTH(E1455)</f>
        <v>10</v>
      </c>
      <c r="AR1455" s="275" t="s">
        <v>1322</v>
      </c>
      <c r="AS1455" s="267"/>
      <c r="AT1455" s="273" t="s">
        <v>1823</v>
      </c>
      <c r="AU1455" s="272"/>
      <c r="AV1455" s="267" t="s">
        <v>1541</v>
      </c>
      <c r="AW1455" s="268"/>
      <c r="AX1455" s="273"/>
      <c r="AY1455" s="273"/>
      <c r="AZ1455" s="275"/>
      <c r="BA1455" s="268"/>
      <c r="BB1455" s="268"/>
      <c r="BC1455" s="268"/>
      <c r="BD1455" s="268"/>
      <c r="BE1455" s="267"/>
      <c r="BF1455" s="275"/>
      <c r="BG1455" s="275"/>
      <c r="BH1455" s="275"/>
      <c r="BI1455" s="275"/>
      <c r="BJ1455" s="278">
        <v>45933</v>
      </c>
      <c r="BK1455" s="279">
        <v>45934</v>
      </c>
      <c r="BL1455" s="431" t="s">
        <v>6555</v>
      </c>
      <c r="BM1455" s="272" t="s">
        <v>6559</v>
      </c>
      <c r="BN1455" s="422">
        <v>2</v>
      </c>
      <c r="BO1455" s="422">
        <v>7</v>
      </c>
      <c r="BP1455" s="303"/>
      <c r="BQ1455" s="293">
        <v>45931</v>
      </c>
      <c r="BR1455" s="284" t="s">
        <v>6557</v>
      </c>
      <c r="BS1455" s="280" t="str">
        <f>IF(_DBcomps[[#This Row],[Problem]]="","Yes","No")</f>
        <v>Yes</v>
      </c>
      <c r="BT1455" s="1083"/>
      <c r="BU1455" s="273"/>
      <c r="BV1455" s="273">
        <v>1</v>
      </c>
      <c r="BW1455" s="273"/>
      <c r="BX1455" s="273">
        <v>2</v>
      </c>
      <c r="BY1455" s="279" t="s">
        <v>1276</v>
      </c>
      <c r="BZ1455" s="267"/>
      <c r="CA1455" s="279"/>
      <c r="CB1455" s="279"/>
      <c r="CC1455" s="279"/>
      <c r="CD1455" s="1283"/>
      <c r="CE1455" s="245"/>
      <c r="CF1455" s="245"/>
      <c r="CG1455" s="245"/>
    </row>
    <row r="1456" spans="1:85">
      <c r="A1456" s="341" t="s">
        <v>58</v>
      </c>
      <c r="B1456" s="2" t="s">
        <v>122</v>
      </c>
      <c r="C1456" s="288" t="s">
        <v>1345</v>
      </c>
      <c r="D1456" s="265" t="s">
        <v>1374</v>
      </c>
      <c r="E1456" s="265">
        <v>44244</v>
      </c>
      <c r="F1456" s="266" t="str">
        <f>IF(_DBcomps[[#This Row],[Lab RTS]]="","No","Yes")</f>
        <v>Yes</v>
      </c>
      <c r="G1456" s="267">
        <v>40.54</v>
      </c>
      <c r="H1456" s="267"/>
      <c r="I1456" s="267"/>
      <c r="J1456" s="267"/>
      <c r="K1456" s="267"/>
      <c r="L1456" s="302"/>
      <c r="M1456" s="275"/>
      <c r="N1456" s="267"/>
      <c r="O1456" s="267"/>
      <c r="P1456" s="275"/>
      <c r="Q1456" s="269">
        <v>1145</v>
      </c>
      <c r="R1456" s="270"/>
      <c r="S1456" s="270">
        <v>9.7940000000000005</v>
      </c>
      <c r="T1456" s="271">
        <v>7.55</v>
      </c>
      <c r="U1456" s="267">
        <v>99.9</v>
      </c>
      <c r="V1456" s="268"/>
      <c r="W1456" s="267" t="s">
        <v>1377</v>
      </c>
      <c r="X1456" s="270"/>
      <c r="Y1456" s="274"/>
      <c r="Z1456" s="290"/>
      <c r="AA1456" s="274">
        <v>0</v>
      </c>
      <c r="AB1456" s="274"/>
      <c r="AC1456" s="274">
        <v>0</v>
      </c>
      <c r="AD1456" s="265"/>
      <c r="AE1456" s="274"/>
      <c r="AF1456" s="274"/>
      <c r="AG1456" s="275"/>
      <c r="AH1456" s="274"/>
      <c r="AI1456" s="274"/>
      <c r="AJ1456" s="275"/>
      <c r="AK1456" s="270"/>
      <c r="AL1456" s="276"/>
      <c r="AM1456" s="275"/>
      <c r="AN1456" s="274"/>
      <c r="AO1456" s="275"/>
      <c r="AP1456" s="274"/>
      <c r="AQ1456" s="277">
        <v>2</v>
      </c>
      <c r="AR1456" s="275" t="s">
        <v>69</v>
      </c>
      <c r="AS1456" s="267"/>
      <c r="AT1456" s="273"/>
      <c r="AU1456" s="272"/>
      <c r="AV1456" s="267"/>
      <c r="AW1456" s="268"/>
      <c r="AX1456" s="273"/>
      <c r="AY1456" s="273"/>
      <c r="AZ1456" s="275"/>
      <c r="BA1456" s="268"/>
      <c r="BB1456" s="275"/>
      <c r="BC1456" s="275"/>
      <c r="BD1456" s="275"/>
      <c r="BE1456" s="267"/>
      <c r="BF1456" s="275"/>
      <c r="BG1456" s="275"/>
      <c r="BH1456" s="275"/>
      <c r="BI1456" s="275"/>
      <c r="BJ1456" s="278">
        <v>44245</v>
      </c>
      <c r="BK1456" s="279">
        <v>44245</v>
      </c>
      <c r="BL1456" s="272" t="s">
        <v>1375</v>
      </c>
      <c r="BM1456" s="272"/>
      <c r="BN1456" s="422">
        <v>14</v>
      </c>
      <c r="BO1456" s="422">
        <v>9</v>
      </c>
      <c r="BP1456" s="303"/>
      <c r="BQ1456" s="293">
        <v>44238</v>
      </c>
      <c r="BR1456" s="284" t="s">
        <v>1376</v>
      </c>
      <c r="BS1456" s="292" t="str">
        <f>IF(_DBcomps[[#This Row],[Problem]]="","Yes","No")</f>
        <v>No</v>
      </c>
      <c r="BT1456" s="272"/>
      <c r="BU1456" s="273"/>
      <c r="BV1456" s="534">
        <v>1</v>
      </c>
      <c r="BW1456" s="534">
        <v>1</v>
      </c>
      <c r="BX1456" s="534">
        <v>6</v>
      </c>
      <c r="BY1456" s="535" t="s">
        <v>1259</v>
      </c>
      <c r="BZ1456" s="267"/>
      <c r="CA1456" s="535" t="s">
        <v>1333</v>
      </c>
      <c r="CB1456" s="535" t="s">
        <v>1383</v>
      </c>
      <c r="CC1456" s="535" t="s">
        <v>1249</v>
      </c>
      <c r="CD1456" s="1283" t="s">
        <v>1382</v>
      </c>
      <c r="CE1456" s="245"/>
      <c r="CF1456" s="245"/>
      <c r="CG1456" s="245"/>
    </row>
    <row r="1457" spans="1:85">
      <c r="A1457" s="265" t="s">
        <v>58</v>
      </c>
      <c r="B1457" s="2" t="s">
        <v>1300</v>
      </c>
      <c r="C1457" s="2" t="s">
        <v>61</v>
      </c>
      <c r="D1457" s="265" t="s">
        <v>1535</v>
      </c>
      <c r="E1457" s="667">
        <v>44684</v>
      </c>
      <c r="F1457" s="668" t="str">
        <f>IF(_DBcomps[[#This Row],[Lab RTS]]="","No","Yes")</f>
        <v>Yes</v>
      </c>
      <c r="G1457" s="669">
        <v>74.5</v>
      </c>
      <c r="H1457" s="669"/>
      <c r="I1457" s="669"/>
      <c r="J1457" s="669"/>
      <c r="K1457" s="669"/>
      <c r="L1457" s="670"/>
      <c r="M1457" s="671"/>
      <c r="N1457" s="669"/>
      <c r="O1457" s="669"/>
      <c r="P1457" s="671"/>
      <c r="Q1457" s="672"/>
      <c r="R1457" s="673"/>
      <c r="S1457" s="673">
        <v>24.207999999999998</v>
      </c>
      <c r="T1457" s="674">
        <v>6.54</v>
      </c>
      <c r="U1457" s="669">
        <v>87.64</v>
      </c>
      <c r="V1457" s="670"/>
      <c r="W1457" s="669"/>
      <c r="X1457" s="673"/>
      <c r="Y1457" s="675"/>
      <c r="Z1457" s="676">
        <v>39</v>
      </c>
      <c r="AA1457" s="675"/>
      <c r="AB1457" s="671"/>
      <c r="AC1457" s="675"/>
      <c r="AD1457" s="667"/>
      <c r="AE1457" s="675"/>
      <c r="AF1457" s="675"/>
      <c r="AG1457" s="671"/>
      <c r="AH1457" s="675"/>
      <c r="AI1457" s="675"/>
      <c r="AJ1457" s="671"/>
      <c r="AK1457" s="673"/>
      <c r="AL1457" s="675"/>
      <c r="AM1457" s="671"/>
      <c r="AN1457" s="675"/>
      <c r="AO1457" s="671"/>
      <c r="AP1457" s="675"/>
      <c r="AQ1457" s="677">
        <f t="shared" ref="AQ1457" si="208">MONTH(E1457)</f>
        <v>5</v>
      </c>
      <c r="AR1457" s="671"/>
      <c r="AS1457" s="671"/>
      <c r="AT1457" s="678"/>
      <c r="AU1457" s="679"/>
      <c r="AV1457" s="669"/>
      <c r="AW1457" s="670"/>
      <c r="AX1457" s="678"/>
      <c r="AY1457" s="678"/>
      <c r="AZ1457" s="671"/>
      <c r="BA1457" s="268"/>
      <c r="BB1457" s="670"/>
      <c r="BC1457" s="670"/>
      <c r="BD1457" s="670"/>
      <c r="BE1457" s="669"/>
      <c r="BF1457" s="671"/>
      <c r="BG1457" s="671"/>
      <c r="BH1457" s="671"/>
      <c r="BI1457" s="671"/>
      <c r="BJ1457" s="680">
        <v>44687</v>
      </c>
      <c r="BK1457" s="681">
        <v>44687</v>
      </c>
      <c r="BL1457" s="431" t="s">
        <v>1573</v>
      </c>
      <c r="BM1457" s="679"/>
      <c r="BN1457" s="682">
        <v>6</v>
      </c>
      <c r="BO1457" s="682">
        <v>5</v>
      </c>
      <c r="BP1457" s="683"/>
      <c r="BQ1457" s="684"/>
      <c r="BR1457" s="685"/>
      <c r="BS1457" s="686" t="str">
        <f>IF(_DBcomps[[#This Row],[Problem]]="","Yes","No")</f>
        <v>No</v>
      </c>
      <c r="BT1457" s="687">
        <v>5</v>
      </c>
      <c r="BU1457" s="678">
        <v>1</v>
      </c>
      <c r="BV1457" s="678"/>
      <c r="BW1457" s="678"/>
      <c r="BX1457" s="678">
        <v>3</v>
      </c>
      <c r="BY1457" s="681" t="s">
        <v>1275</v>
      </c>
      <c r="BZ1457" s="669"/>
      <c r="CA1457" s="681" t="s">
        <v>1332</v>
      </c>
      <c r="CB1457" s="681" t="s">
        <v>1245</v>
      </c>
      <c r="CC1457" s="681" t="s">
        <v>1536</v>
      </c>
      <c r="CD1457" s="1283" t="s">
        <v>1537</v>
      </c>
      <c r="CE1457" s="245"/>
      <c r="CF1457" s="245"/>
      <c r="CG1457" s="245"/>
    </row>
    <row r="1458" spans="1:85">
      <c r="A1458" s="287" t="s">
        <v>77</v>
      </c>
      <c r="B1458" s="288" t="s">
        <v>519</v>
      </c>
      <c r="C1458" s="288" t="s">
        <v>1344</v>
      </c>
      <c r="D1458" s="287" t="s">
        <v>3707</v>
      </c>
      <c r="E1458" s="265">
        <v>45778</v>
      </c>
      <c r="F1458" s="266" t="str">
        <f>IF(_DBcomps[[#This Row],[Lab RTS]]="","No","Yes")</f>
        <v>Yes</v>
      </c>
      <c r="G1458" s="267">
        <v>22.13</v>
      </c>
      <c r="H1458" s="267"/>
      <c r="I1458" s="267"/>
      <c r="J1458" s="267"/>
      <c r="K1458" s="267"/>
      <c r="M1458" s="306"/>
      <c r="N1458" s="267"/>
      <c r="O1458" s="267"/>
      <c r="P1458" s="275"/>
      <c r="Q1458" s="269"/>
      <c r="R1458" s="270">
        <v>1.079</v>
      </c>
      <c r="S1458" s="270"/>
      <c r="T1458" s="271">
        <v>7.5</v>
      </c>
      <c r="U1458" s="267"/>
      <c r="V1458" s="268"/>
      <c r="W1458" s="267"/>
      <c r="X1458" s="270"/>
      <c r="Y1458" s="274"/>
      <c r="Z1458" s="290"/>
      <c r="AA1458" s="274">
        <v>0</v>
      </c>
      <c r="AB1458" s="274"/>
      <c r="AC1458" s="274">
        <v>0</v>
      </c>
      <c r="AD1458" s="274"/>
      <c r="AE1458" s="274"/>
      <c r="AF1458" s="274"/>
      <c r="AG1458" s="275"/>
      <c r="AH1458" s="274"/>
      <c r="AI1458" s="274"/>
      <c r="AJ1458" s="275"/>
      <c r="AK1458" s="270"/>
      <c r="AL1458" s="276"/>
      <c r="AM1458" s="275"/>
      <c r="AN1458" s="274"/>
      <c r="AO1458" s="275"/>
      <c r="AP1458" s="274"/>
      <c r="AQ1458" s="277">
        <f t="shared" ref="AQ1458:AQ1462" si="209">MONTH(E1458)</f>
        <v>5</v>
      </c>
      <c r="AR1458" s="275"/>
      <c r="AS1458" s="275"/>
      <c r="AT1458" s="273"/>
      <c r="AU1458" s="272"/>
      <c r="AV1458" s="267"/>
      <c r="AW1458" s="268"/>
      <c r="AX1458" s="273"/>
      <c r="AY1458" s="273"/>
      <c r="AZ1458" s="275"/>
      <c r="BA1458" s="268"/>
      <c r="BB1458" s="275"/>
      <c r="BC1458" s="275"/>
      <c r="BD1458" s="275"/>
      <c r="BE1458" s="275"/>
      <c r="BF1458" s="275"/>
      <c r="BG1458" s="275"/>
      <c r="BH1458" s="275"/>
      <c r="BI1458" s="275"/>
      <c r="BJ1458" s="278">
        <v>45778</v>
      </c>
      <c r="BK1458" s="279">
        <v>45778</v>
      </c>
      <c r="BL1458" s="431" t="s">
        <v>3708</v>
      </c>
      <c r="BM1458" s="272"/>
      <c r="BN1458" s="422">
        <v>7</v>
      </c>
      <c r="BO1458" s="422">
        <v>6</v>
      </c>
      <c r="BP1458" s="303"/>
      <c r="BQ1458" s="293">
        <v>45776</v>
      </c>
      <c r="BR1458" s="284">
        <v>0.82638888888888884</v>
      </c>
      <c r="BS1458" s="280" t="str">
        <f>IF(_DBcomps[[#This Row],[Problem]]="","Yes","No")</f>
        <v>Yes</v>
      </c>
      <c r="BT1458" s="272"/>
      <c r="BU1458" s="272"/>
      <c r="BV1458" s="272">
        <v>1</v>
      </c>
      <c r="BW1458" s="272"/>
      <c r="BX1458" s="272">
        <v>6</v>
      </c>
      <c r="BY1458" s="356" t="s">
        <v>1276</v>
      </c>
      <c r="BZ1458" s="669"/>
      <c r="CA1458" s="279"/>
      <c r="CB1458" s="279"/>
      <c r="CC1458" s="279"/>
      <c r="CD1458" s="1450"/>
      <c r="CE1458" s="245"/>
      <c r="CF1458" s="245"/>
      <c r="CG1458" s="245"/>
    </row>
    <row r="1459" spans="1:85">
      <c r="A1459" s="287" t="s">
        <v>77</v>
      </c>
      <c r="B1459" s="288" t="s">
        <v>519</v>
      </c>
      <c r="C1459" s="288" t="s">
        <v>1344</v>
      </c>
      <c r="D1459" s="265" t="s">
        <v>3709</v>
      </c>
      <c r="E1459" s="1188">
        <v>45778</v>
      </c>
      <c r="F1459" s="266" t="s">
        <v>567</v>
      </c>
      <c r="G1459" s="1189">
        <v>21.63</v>
      </c>
      <c r="H1459" s="1189"/>
      <c r="I1459" s="1189"/>
      <c r="J1459" s="1189"/>
      <c r="K1459" s="1189"/>
      <c r="L1459" s="1190"/>
      <c r="M1459" s="1191"/>
      <c r="N1459" s="1189"/>
      <c r="O1459" s="1189"/>
      <c r="P1459" s="1191"/>
      <c r="Q1459" s="1192"/>
      <c r="R1459" s="1193">
        <v>1.07</v>
      </c>
      <c r="S1459" s="1193"/>
      <c r="T1459" s="1194">
        <v>7.49</v>
      </c>
      <c r="U1459" s="1189"/>
      <c r="V1459" s="1190"/>
      <c r="W1459" s="1189"/>
      <c r="X1459" s="1193"/>
      <c r="Y1459" s="1195"/>
      <c r="Z1459" s="1196"/>
      <c r="AA1459" s="1195">
        <v>0</v>
      </c>
      <c r="AB1459" s="1195"/>
      <c r="AC1459" s="1195">
        <v>0</v>
      </c>
      <c r="AD1459" s="1188"/>
      <c r="AE1459" s="1195"/>
      <c r="AF1459" s="1195"/>
      <c r="AG1459" s="1191"/>
      <c r="AH1459" s="1195"/>
      <c r="AI1459" s="1195"/>
      <c r="AJ1459" s="1191"/>
      <c r="AK1459" s="1193"/>
      <c r="AL1459" s="1195"/>
      <c r="AM1459" s="1191"/>
      <c r="AN1459" s="1195"/>
      <c r="AO1459" s="1191"/>
      <c r="AP1459" s="1195"/>
      <c r="AQ1459" s="1197">
        <f>MONTH(E1459)</f>
        <v>5</v>
      </c>
      <c r="AR1459" s="1191"/>
      <c r="AS1459" s="1191"/>
      <c r="AT1459" s="1198"/>
      <c r="AU1459" s="1199"/>
      <c r="AV1459" s="1189"/>
      <c r="AW1459" s="1190"/>
      <c r="AX1459" s="1198"/>
      <c r="AY1459" s="1198"/>
      <c r="AZ1459" s="1191"/>
      <c r="BA1459" s="268"/>
      <c r="BB1459" s="1190"/>
      <c r="BC1459" s="1190"/>
      <c r="BD1459" s="1190"/>
      <c r="BE1459" s="1189"/>
      <c r="BF1459" s="1191"/>
      <c r="BG1459" s="1191"/>
      <c r="BH1459" s="1191"/>
      <c r="BI1459" s="1191"/>
      <c r="BJ1459" s="1200">
        <v>45778</v>
      </c>
      <c r="BK1459" s="1201">
        <v>45778</v>
      </c>
      <c r="BL1459" s="431" t="s">
        <v>3710</v>
      </c>
      <c r="BM1459" s="1199"/>
      <c r="BN1459" s="1202">
        <v>10</v>
      </c>
      <c r="BO1459" s="1202">
        <v>6</v>
      </c>
      <c r="BP1459" s="1203"/>
      <c r="BQ1459" s="1204">
        <v>45777</v>
      </c>
      <c r="BR1459" s="1205">
        <v>0.89236111111111116</v>
      </c>
      <c r="BS1459" s="280" t="s">
        <v>1798</v>
      </c>
      <c r="BT1459" s="272"/>
      <c r="BU1459" s="1198"/>
      <c r="BV1459" s="1198">
        <v>1</v>
      </c>
      <c r="BW1459" s="1198">
        <v>1</v>
      </c>
      <c r="BX1459" s="1198">
        <v>6</v>
      </c>
      <c r="BY1459" s="1201" t="s">
        <v>1276</v>
      </c>
      <c r="BZ1459" s="1189">
        <v>5.2</v>
      </c>
      <c r="CA1459" s="1201" t="s">
        <v>1331</v>
      </c>
      <c r="CB1459" s="1201" t="s">
        <v>1245</v>
      </c>
      <c r="CC1459" s="1201" t="s">
        <v>1248</v>
      </c>
      <c r="CD1459" s="1283" t="s">
        <v>3711</v>
      </c>
      <c r="CE1459" s="245"/>
      <c r="CF1459" s="245"/>
      <c r="CG1459" s="245"/>
    </row>
    <row r="1460" spans="1:85">
      <c r="A1460" s="287" t="s">
        <v>77</v>
      </c>
      <c r="B1460" s="288" t="s">
        <v>519</v>
      </c>
      <c r="C1460" s="288" t="s">
        <v>1344</v>
      </c>
      <c r="D1460" s="265" t="s">
        <v>4481</v>
      </c>
      <c r="E1460" s="265">
        <v>45821</v>
      </c>
      <c r="F1460" s="266" t="s">
        <v>567</v>
      </c>
      <c r="G1460" s="267">
        <v>21.62</v>
      </c>
      <c r="H1460" s="267"/>
      <c r="I1460" s="267"/>
      <c r="J1460" s="267"/>
      <c r="K1460" s="267"/>
      <c r="L1460" s="268"/>
      <c r="M1460" s="275"/>
      <c r="N1460" s="267"/>
      <c r="O1460" s="267"/>
      <c r="P1460" s="275"/>
      <c r="Q1460" s="269"/>
      <c r="R1460" s="270">
        <v>1.0720000000000001</v>
      </c>
      <c r="S1460" s="270"/>
      <c r="T1460" s="271">
        <v>7.4</v>
      </c>
      <c r="U1460" s="267"/>
      <c r="V1460" s="268"/>
      <c r="W1460" s="267"/>
      <c r="X1460" s="270"/>
      <c r="Y1460" s="274"/>
      <c r="Z1460" s="290"/>
      <c r="AA1460" s="274">
        <v>0</v>
      </c>
      <c r="AB1460" s="274"/>
      <c r="AC1460" s="274">
        <v>0</v>
      </c>
      <c r="AD1460" s="265"/>
      <c r="AE1460" s="274"/>
      <c r="AF1460" s="274"/>
      <c r="AG1460" s="275"/>
      <c r="AH1460" s="274"/>
      <c r="AI1460" s="274"/>
      <c r="AJ1460" s="275"/>
      <c r="AK1460" s="270"/>
      <c r="AL1460" s="274"/>
      <c r="AM1460" s="275"/>
      <c r="AN1460" s="274"/>
      <c r="AO1460" s="275"/>
      <c r="AP1460" s="274"/>
      <c r="AQ1460" s="277">
        <f>MONTH(E1460)</f>
        <v>6</v>
      </c>
      <c r="AR1460" s="275"/>
      <c r="AS1460" s="275"/>
      <c r="AT1460" s="273"/>
      <c r="AU1460" s="272"/>
      <c r="AV1460" s="267"/>
      <c r="AW1460" s="268"/>
      <c r="AX1460" s="273"/>
      <c r="AY1460" s="273"/>
      <c r="AZ1460" s="275"/>
      <c r="BA1460" s="268"/>
      <c r="BB1460" s="268"/>
      <c r="BC1460" s="268"/>
      <c r="BD1460" s="268"/>
      <c r="BE1460" s="267"/>
      <c r="BF1460" s="275"/>
      <c r="BG1460" s="275"/>
      <c r="BH1460" s="275"/>
      <c r="BI1460" s="275"/>
      <c r="BJ1460" s="278">
        <v>45821</v>
      </c>
      <c r="BK1460" s="279">
        <v>45821</v>
      </c>
      <c r="BL1460" s="431" t="s">
        <v>4482</v>
      </c>
      <c r="BM1460" s="272"/>
      <c r="BN1460" s="422">
        <v>5</v>
      </c>
      <c r="BO1460" s="422">
        <v>6</v>
      </c>
      <c r="BP1460" s="303"/>
      <c r="BQ1460" s="293">
        <v>45820</v>
      </c>
      <c r="BR1460" s="284">
        <v>0.13333333333333333</v>
      </c>
      <c r="BS1460" s="280" t="s">
        <v>1798</v>
      </c>
      <c r="BT1460" s="272"/>
      <c r="BU1460" s="273"/>
      <c r="BV1460" s="273">
        <v>1</v>
      </c>
      <c r="BW1460" s="273">
        <v>1</v>
      </c>
      <c r="BX1460" s="273">
        <v>6</v>
      </c>
      <c r="BY1460" s="279" t="s">
        <v>1276</v>
      </c>
      <c r="BZ1460" s="267">
        <v>1.36</v>
      </c>
      <c r="CA1460" s="279" t="s">
        <v>1331</v>
      </c>
      <c r="CB1460" s="279" t="s">
        <v>1245</v>
      </c>
      <c r="CC1460" s="279" t="s">
        <v>1248</v>
      </c>
      <c r="CD1460" s="1283" t="s">
        <v>4483</v>
      </c>
      <c r="CE1460" s="245"/>
      <c r="CF1460" s="245"/>
      <c r="CG1460" s="245"/>
    </row>
    <row r="1461" spans="1:85">
      <c r="A1461" s="341" t="s">
        <v>58</v>
      </c>
      <c r="B1461" s="2" t="s">
        <v>635</v>
      </c>
      <c r="C1461" s="2" t="s">
        <v>61</v>
      </c>
      <c r="D1461" s="265" t="s">
        <v>1458</v>
      </c>
      <c r="E1461" s="265">
        <v>44488</v>
      </c>
      <c r="F1461" s="266" t="str">
        <f>IF(_DBcomps[[#This Row],[Lab RTS]]="","No","Yes")</f>
        <v>Yes</v>
      </c>
      <c r="G1461" s="267">
        <v>23.04</v>
      </c>
      <c r="H1461" s="267"/>
      <c r="I1461" s="267"/>
      <c r="J1461" s="267"/>
      <c r="K1461" s="267"/>
      <c r="L1461" s="268"/>
      <c r="M1461" s="275"/>
      <c r="N1461" s="267">
        <v>2.72</v>
      </c>
      <c r="O1461" s="267">
        <v>6.78</v>
      </c>
      <c r="P1461" s="275"/>
      <c r="Q1461" s="269">
        <v>852</v>
      </c>
      <c r="R1461" s="270"/>
      <c r="S1461" s="270">
        <v>8.9710000000000001</v>
      </c>
      <c r="T1461" s="271">
        <v>6.54</v>
      </c>
      <c r="U1461" s="267">
        <v>99.9</v>
      </c>
      <c r="V1461" s="268"/>
      <c r="W1461" s="267"/>
      <c r="X1461" s="270"/>
      <c r="Y1461" s="274"/>
      <c r="Z1461" s="290"/>
      <c r="AA1461" s="274">
        <v>0</v>
      </c>
      <c r="AB1461" s="275"/>
      <c r="AC1461" s="274">
        <v>0</v>
      </c>
      <c r="AD1461" s="265"/>
      <c r="AE1461" s="274"/>
      <c r="AF1461" s="274"/>
      <c r="AG1461" s="275"/>
      <c r="AH1461" s="274"/>
      <c r="AI1461" s="274"/>
      <c r="AJ1461" s="275"/>
      <c r="AK1461" s="270"/>
      <c r="AL1461" s="274"/>
      <c r="AM1461" s="275"/>
      <c r="AN1461" s="274"/>
      <c r="AO1461" s="275"/>
      <c r="AP1461" s="274"/>
      <c r="AQ1461" s="277">
        <f t="shared" si="209"/>
        <v>10</v>
      </c>
      <c r="AR1461" s="275"/>
      <c r="AS1461" s="275"/>
      <c r="AT1461" s="273"/>
      <c r="AU1461" s="272"/>
      <c r="AV1461" s="267"/>
      <c r="AW1461" s="268"/>
      <c r="AX1461" s="273"/>
      <c r="AY1461" s="273"/>
      <c r="AZ1461" s="275"/>
      <c r="BA1461" s="268"/>
      <c r="BB1461" s="268"/>
      <c r="BC1461" s="268"/>
      <c r="BD1461" s="268"/>
      <c r="BE1461" s="267"/>
      <c r="BF1461" s="275"/>
      <c r="BG1461" s="275"/>
      <c r="BH1461" s="275"/>
      <c r="BI1461" s="275"/>
      <c r="BJ1461" s="278">
        <v>44489</v>
      </c>
      <c r="BK1461" s="279">
        <v>44489</v>
      </c>
      <c r="BL1461" s="431" t="s">
        <v>1459</v>
      </c>
      <c r="BM1461" s="272"/>
      <c r="BN1461" s="422">
        <v>14</v>
      </c>
      <c r="BO1461" s="422">
        <v>7</v>
      </c>
      <c r="BP1461" s="303"/>
      <c r="BQ1461" s="293">
        <v>44488</v>
      </c>
      <c r="BR1461" s="284" t="s">
        <v>1373</v>
      </c>
      <c r="BS1461" s="280" t="str">
        <f>IF(_DBcomps[[#This Row],[Problem]]="","Yes","No")</f>
        <v>No</v>
      </c>
      <c r="BT1461" s="272"/>
      <c r="BU1461" s="273"/>
      <c r="BV1461" s="272">
        <v>1</v>
      </c>
      <c r="BW1461" s="272">
        <v>1</v>
      </c>
      <c r="BX1461" s="272">
        <v>5</v>
      </c>
      <c r="BY1461" s="282" t="s">
        <v>1259</v>
      </c>
      <c r="BZ1461" s="669"/>
      <c r="CA1461" s="279" t="s">
        <v>1362</v>
      </c>
      <c r="CB1461" s="279" t="s">
        <v>1245</v>
      </c>
      <c r="CC1461" s="279" t="s">
        <v>1268</v>
      </c>
      <c r="CD1461" s="1283"/>
      <c r="CE1461" s="245"/>
      <c r="CF1461" s="245"/>
      <c r="CG1461" s="245"/>
    </row>
    <row r="1462" spans="1:85">
      <c r="A1462" s="265" t="s">
        <v>58</v>
      </c>
      <c r="B1462" s="2" t="s">
        <v>126</v>
      </c>
      <c r="C1462" s="2" t="s">
        <v>61</v>
      </c>
      <c r="D1462" s="265" t="s">
        <v>3555</v>
      </c>
      <c r="E1462" s="265">
        <v>45772</v>
      </c>
      <c r="F1462" s="266" t="str">
        <f>IF(_DBcomps[[#This Row],[Lab RTS]]="","No","Yes")</f>
        <v>Yes</v>
      </c>
      <c r="G1462" s="267">
        <v>24.02</v>
      </c>
      <c r="H1462" s="267"/>
      <c r="I1462" s="267"/>
      <c r="J1462" s="267"/>
      <c r="K1462" s="267"/>
      <c r="L1462" s="268"/>
      <c r="M1462" s="275"/>
      <c r="N1462" s="267">
        <v>1.91</v>
      </c>
      <c r="O1462" s="267">
        <v>4.9400000000000004</v>
      </c>
      <c r="P1462" s="275"/>
      <c r="Q1462" s="269">
        <v>717</v>
      </c>
      <c r="R1462" s="270"/>
      <c r="S1462" s="270">
        <v>8.4320000000000004</v>
      </c>
      <c r="T1462" s="271">
        <v>5.2</v>
      </c>
      <c r="U1462" s="267">
        <v>99.9</v>
      </c>
      <c r="V1462" s="268"/>
      <c r="W1462" s="267"/>
      <c r="X1462" s="270"/>
      <c r="Y1462" s="274"/>
      <c r="Z1462" s="290"/>
      <c r="AA1462" s="274" t="s">
        <v>1505</v>
      </c>
      <c r="AB1462" s="275"/>
      <c r="AC1462" s="274" t="s">
        <v>1505</v>
      </c>
      <c r="AD1462" s="265"/>
      <c r="AE1462" s="274"/>
      <c r="AF1462" s="274"/>
      <c r="AG1462" s="275"/>
      <c r="AH1462" s="274"/>
      <c r="AI1462" s="274"/>
      <c r="AJ1462" s="275"/>
      <c r="AK1462" s="270"/>
      <c r="AL1462" s="274"/>
      <c r="AM1462" s="275"/>
      <c r="AN1462" s="274"/>
      <c r="AO1462" s="275"/>
      <c r="AP1462" s="274"/>
      <c r="AQ1462" s="277">
        <f t="shared" si="209"/>
        <v>4</v>
      </c>
      <c r="AR1462" s="275"/>
      <c r="AS1462" s="275"/>
      <c r="AT1462" s="273"/>
      <c r="AU1462" s="272"/>
      <c r="AV1462" s="267"/>
      <c r="AW1462" s="268"/>
      <c r="AX1462" s="273"/>
      <c r="AY1462" s="273"/>
      <c r="AZ1462" s="275"/>
      <c r="BA1462" s="268"/>
      <c r="BB1462" s="268"/>
      <c r="BC1462" s="268"/>
      <c r="BD1462" s="268"/>
      <c r="BE1462" s="267"/>
      <c r="BF1462" s="275"/>
      <c r="BG1462" s="275"/>
      <c r="BH1462" s="275"/>
      <c r="BI1462" s="275"/>
      <c r="BJ1462" s="278">
        <v>45775</v>
      </c>
      <c r="BK1462" s="279">
        <v>45775</v>
      </c>
      <c r="BL1462" s="431" t="s">
        <v>3557</v>
      </c>
      <c r="BM1462" s="272"/>
      <c r="BN1462" s="422">
        <v>15</v>
      </c>
      <c r="BO1462" s="422">
        <v>7</v>
      </c>
      <c r="BP1462" s="303"/>
      <c r="BQ1462" s="293">
        <v>45763</v>
      </c>
      <c r="BR1462" s="284" t="s">
        <v>1961</v>
      </c>
      <c r="BS1462" s="280" t="str">
        <f>IF(_DBcomps[[#This Row],[Problem]]="","Yes","No")</f>
        <v>No</v>
      </c>
      <c r="BT1462" s="272"/>
      <c r="BU1462" s="273"/>
      <c r="BV1462" s="273">
        <v>2</v>
      </c>
      <c r="BW1462" s="273">
        <v>1</v>
      </c>
      <c r="BX1462" s="273">
        <v>6</v>
      </c>
      <c r="BY1462" s="279" t="s">
        <v>1316</v>
      </c>
      <c r="BZ1462" s="1226">
        <v>48.08</v>
      </c>
      <c r="CA1462" s="279" t="s">
        <v>1331</v>
      </c>
      <c r="CB1462" s="279" t="s">
        <v>1245</v>
      </c>
      <c r="CC1462" s="279" t="s">
        <v>1255</v>
      </c>
      <c r="CD1462" s="1283" t="s">
        <v>3559</v>
      </c>
      <c r="CE1462" s="245"/>
      <c r="CF1462" s="245"/>
      <c r="CG1462" s="245"/>
    </row>
    <row r="1463" spans="1:85">
      <c r="A1463" s="265" t="s">
        <v>58</v>
      </c>
      <c r="B1463" s="2" t="s">
        <v>126</v>
      </c>
      <c r="C1463" s="2" t="s">
        <v>61</v>
      </c>
      <c r="D1463" s="265" t="s">
        <v>3556</v>
      </c>
      <c r="E1463" s="265">
        <v>45772</v>
      </c>
      <c r="F1463" s="266" t="str">
        <f>IF(_DBcomps[[#This Row],[Lab RTS]]="","No","Yes")</f>
        <v>Yes</v>
      </c>
      <c r="G1463" s="267">
        <v>23.84</v>
      </c>
      <c r="H1463" s="267"/>
      <c r="I1463" s="267"/>
      <c r="J1463" s="267"/>
      <c r="K1463" s="267"/>
      <c r="L1463" s="302"/>
      <c r="M1463" s="306"/>
      <c r="N1463" s="267">
        <v>1.45</v>
      </c>
      <c r="O1463" s="267">
        <v>5.0599999999999996</v>
      </c>
      <c r="P1463" s="275"/>
      <c r="Q1463" s="269">
        <v>956</v>
      </c>
      <c r="R1463" s="270"/>
      <c r="S1463" s="270">
        <v>8.375</v>
      </c>
      <c r="T1463" s="271">
        <v>4.8899999999999997</v>
      </c>
      <c r="U1463" s="267">
        <v>99.9</v>
      </c>
      <c r="V1463" s="268"/>
      <c r="W1463" s="267"/>
      <c r="X1463" s="270"/>
      <c r="Y1463" s="274"/>
      <c r="Z1463" s="290"/>
      <c r="AA1463" s="274" t="s">
        <v>1505</v>
      </c>
      <c r="AB1463" s="275"/>
      <c r="AC1463" s="274" t="s">
        <v>1505</v>
      </c>
      <c r="AD1463" s="265"/>
      <c r="AE1463" s="274"/>
      <c r="AF1463" s="274"/>
      <c r="AG1463" s="275"/>
      <c r="AH1463" s="274"/>
      <c r="AI1463" s="274"/>
      <c r="AJ1463" s="275"/>
      <c r="AK1463" s="270"/>
      <c r="AL1463" s="274"/>
      <c r="AM1463" s="275"/>
      <c r="AN1463" s="274"/>
      <c r="AO1463" s="275"/>
      <c r="AP1463" s="274"/>
      <c r="AQ1463" s="277">
        <f>MONTH(E1463)</f>
        <v>4</v>
      </c>
      <c r="AR1463" s="275"/>
      <c r="AS1463" s="275"/>
      <c r="AT1463" s="273"/>
      <c r="AU1463" s="272"/>
      <c r="AV1463" s="267"/>
      <c r="AW1463" s="268"/>
      <c r="AX1463" s="273"/>
      <c r="AY1463" s="273"/>
      <c r="AZ1463" s="275"/>
      <c r="BA1463" s="268"/>
      <c r="BB1463" s="268"/>
      <c r="BC1463" s="268"/>
      <c r="BD1463" s="268"/>
      <c r="BE1463" s="267"/>
      <c r="BF1463" s="275"/>
      <c r="BG1463" s="275"/>
      <c r="BH1463" s="275"/>
      <c r="BI1463" s="275"/>
      <c r="BJ1463" s="278">
        <v>45775</v>
      </c>
      <c r="BK1463" s="279">
        <v>45775</v>
      </c>
      <c r="BL1463" s="431" t="s">
        <v>3558</v>
      </c>
      <c r="BM1463" s="272"/>
      <c r="BN1463" s="422">
        <v>7</v>
      </c>
      <c r="BO1463" s="422">
        <v>7</v>
      </c>
      <c r="BP1463" s="303"/>
      <c r="BQ1463" s="293">
        <v>45763</v>
      </c>
      <c r="BR1463" s="284" t="s">
        <v>3560</v>
      </c>
      <c r="BS1463" s="280" t="str">
        <f>IF(_DBcomps[[#This Row],[Problem]]="","Yes","No")</f>
        <v>Yes</v>
      </c>
      <c r="BT1463" s="272"/>
      <c r="BU1463" s="273"/>
      <c r="BV1463" s="273">
        <v>1</v>
      </c>
      <c r="BW1463" s="273"/>
      <c r="BX1463" s="273">
        <v>6</v>
      </c>
      <c r="BY1463" s="356" t="s">
        <v>1316</v>
      </c>
      <c r="BZ1463" s="669"/>
      <c r="CA1463" s="279"/>
      <c r="CB1463" s="279"/>
      <c r="CC1463" s="279"/>
      <c r="CD1463" s="1283"/>
      <c r="CE1463" s="245"/>
      <c r="CF1463" s="245"/>
      <c r="CG1463" s="245"/>
    </row>
    <row r="1464" spans="1:85">
      <c r="A1464" s="265" t="s">
        <v>58</v>
      </c>
      <c r="B1464" s="2" t="s">
        <v>126</v>
      </c>
      <c r="C1464" s="2" t="s">
        <v>61</v>
      </c>
      <c r="D1464" s="265" t="s">
        <v>7095</v>
      </c>
      <c r="E1464" s="1574">
        <v>45966</v>
      </c>
      <c r="F1464" s="1603" t="str">
        <f>IF(_DBcomps[[#This Row],[Lab RTS]]="","No","Yes")</f>
        <v>No</v>
      </c>
      <c r="G1464" s="1575">
        <v>23.79</v>
      </c>
      <c r="H1464" s="1575"/>
      <c r="I1464" s="1575"/>
      <c r="J1464" s="1575"/>
      <c r="K1464" s="1575"/>
      <c r="L1464" s="1576"/>
      <c r="M1464" s="1577"/>
      <c r="N1464" s="1575">
        <v>1.6</v>
      </c>
      <c r="O1464" s="1575">
        <v>5.39</v>
      </c>
      <c r="P1464" s="1577"/>
      <c r="Q1464" s="1578">
        <v>582</v>
      </c>
      <c r="R1464" s="1579"/>
      <c r="S1464" s="1579">
        <v>8.4489999999999998</v>
      </c>
      <c r="T1464" s="1594">
        <v>4.97</v>
      </c>
      <c r="U1464" s="1575"/>
      <c r="V1464" s="1576"/>
      <c r="W1464" s="1575"/>
      <c r="X1464" s="1579"/>
      <c r="Y1464" s="1581"/>
      <c r="Z1464" s="1582"/>
      <c r="AA1464" s="274" t="s">
        <v>1505</v>
      </c>
      <c r="AB1464" s="1577"/>
      <c r="AC1464" s="274" t="s">
        <v>1505</v>
      </c>
      <c r="AD1464" s="1574"/>
      <c r="AE1464" s="1581"/>
      <c r="AF1464" s="1581"/>
      <c r="AG1464" s="1577"/>
      <c r="AH1464" s="1581"/>
      <c r="AI1464" s="1581"/>
      <c r="AJ1464" s="1577"/>
      <c r="AK1464" s="1579"/>
      <c r="AL1464" s="1581"/>
      <c r="AM1464" s="1577"/>
      <c r="AN1464" s="1581"/>
      <c r="AO1464" s="1577"/>
      <c r="AP1464" s="1581"/>
      <c r="AQ1464" s="1583">
        <f>MONTH(E1464)</f>
        <v>11</v>
      </c>
      <c r="AR1464" s="1577"/>
      <c r="AS1464" s="1577"/>
      <c r="AT1464" s="1584"/>
      <c r="AU1464" s="1585"/>
      <c r="AV1464" s="1575"/>
      <c r="AW1464" s="1576"/>
      <c r="AX1464" s="1584"/>
      <c r="AY1464" s="1584"/>
      <c r="AZ1464" s="1577"/>
      <c r="BA1464" s="268"/>
      <c r="BB1464" s="1576"/>
      <c r="BC1464" s="1576"/>
      <c r="BD1464" s="1576"/>
      <c r="BE1464" s="1575"/>
      <c r="BF1464" s="1577"/>
      <c r="BG1464" s="1577"/>
      <c r="BH1464" s="1577"/>
      <c r="BI1464" s="1577"/>
      <c r="BJ1464" s="1595">
        <v>45967</v>
      </c>
      <c r="BK1464" s="1587"/>
      <c r="BL1464" s="431" t="s">
        <v>7096</v>
      </c>
      <c r="BM1464" s="1585"/>
      <c r="BN1464" s="1588">
        <v>6</v>
      </c>
      <c r="BO1464" s="1588">
        <v>7</v>
      </c>
      <c r="BP1464" s="1589"/>
      <c r="BQ1464" s="1590">
        <v>45960</v>
      </c>
      <c r="BR1464" s="284" t="s">
        <v>7097</v>
      </c>
      <c r="BS1464" s="1596" t="str">
        <f>IF(_DBcomps[[#This Row],[Problem]]="","Yes","No")</f>
        <v>No</v>
      </c>
      <c r="BT1464" s="272"/>
      <c r="BU1464" s="1584"/>
      <c r="BV1464" s="273">
        <v>1</v>
      </c>
      <c r="BW1464" s="273">
        <v>1</v>
      </c>
      <c r="BX1464" s="273">
        <v>6</v>
      </c>
      <c r="BY1464" s="356" t="s">
        <v>1316</v>
      </c>
      <c r="BZ1464" s="1575"/>
      <c r="CA1464" s="1587" t="s">
        <v>1331</v>
      </c>
      <c r="CB1464" s="1587" t="s">
        <v>1383</v>
      </c>
      <c r="CC1464" s="1587" t="s">
        <v>7098</v>
      </c>
      <c r="CD1464" s="1283" t="s">
        <v>7099</v>
      </c>
      <c r="CE1464" s="245"/>
      <c r="CF1464" s="245"/>
      <c r="CG1464" s="245"/>
    </row>
    <row r="1465" spans="1:85">
      <c r="A1465" s="341" t="s">
        <v>77</v>
      </c>
      <c r="B1465" s="288" t="s">
        <v>1609</v>
      </c>
      <c r="C1465" s="2" t="s">
        <v>1345</v>
      </c>
      <c r="D1465" s="265" t="s">
        <v>1434</v>
      </c>
      <c r="E1465" s="265">
        <v>44364</v>
      </c>
      <c r="F1465" s="266" t="str">
        <f>IF(_DBcomps[[#This Row],[Lab RTS]]="","No","Yes")</f>
        <v>Yes</v>
      </c>
      <c r="G1465" s="267">
        <v>42.41</v>
      </c>
      <c r="H1465" s="267"/>
      <c r="I1465" s="267"/>
      <c r="J1465" s="267"/>
      <c r="K1465" s="267"/>
      <c r="L1465" s="302"/>
      <c r="M1465" s="306"/>
      <c r="N1465" s="267">
        <v>2.2999999999999998</v>
      </c>
      <c r="O1465" s="267">
        <v>6.3</v>
      </c>
      <c r="P1465" s="275"/>
      <c r="Q1465" s="269">
        <v>928</v>
      </c>
      <c r="R1465" s="270"/>
      <c r="S1465" s="270">
        <v>9.9239999999999995</v>
      </c>
      <c r="T1465" s="271">
        <v>6.82</v>
      </c>
      <c r="U1465" s="267"/>
      <c r="V1465" s="268"/>
      <c r="W1465" s="267"/>
      <c r="X1465" s="270"/>
      <c r="Y1465" s="274"/>
      <c r="Z1465" s="290"/>
      <c r="AA1465" s="274">
        <v>0</v>
      </c>
      <c r="AB1465" s="275"/>
      <c r="AC1465" s="274">
        <v>0</v>
      </c>
      <c r="AD1465" s="265"/>
      <c r="AE1465" s="274"/>
      <c r="AF1465" s="274"/>
      <c r="AG1465" s="275"/>
      <c r="AH1465" s="274"/>
      <c r="AI1465" s="274"/>
      <c r="AJ1465" s="275"/>
      <c r="AK1465" s="270"/>
      <c r="AL1465" s="274"/>
      <c r="AM1465" s="275"/>
      <c r="AN1465" s="274"/>
      <c r="AO1465" s="275"/>
      <c r="AP1465" s="274"/>
      <c r="AQ1465" s="277">
        <f t="shared" ref="AQ1465:AQ1466" si="210">MONTH(E1465)</f>
        <v>6</v>
      </c>
      <c r="AR1465" s="275"/>
      <c r="AS1465" s="275"/>
      <c r="AT1465" s="273"/>
      <c r="AU1465" s="272"/>
      <c r="AV1465" s="272"/>
      <c r="AW1465" s="268"/>
      <c r="AX1465" s="273"/>
      <c r="AY1465" s="294"/>
      <c r="AZ1465" s="275"/>
      <c r="BA1465" s="268"/>
      <c r="BB1465" s="275"/>
      <c r="BC1465" s="275"/>
      <c r="BD1465" s="275"/>
      <c r="BE1465" s="267"/>
      <c r="BF1465" s="275"/>
      <c r="BG1465" s="275"/>
      <c r="BH1465" s="275"/>
      <c r="BI1465" s="275"/>
      <c r="BJ1465" s="291">
        <v>44365</v>
      </c>
      <c r="BK1465" s="279">
        <v>44365</v>
      </c>
      <c r="BL1465" s="431" t="s">
        <v>1435</v>
      </c>
      <c r="BM1465" s="272"/>
      <c r="BN1465" s="422">
        <v>18</v>
      </c>
      <c r="BO1465" s="422">
        <v>8</v>
      </c>
      <c r="BP1465" s="303"/>
      <c r="BQ1465" s="293">
        <v>44363</v>
      </c>
      <c r="BR1465" s="284" t="s">
        <v>1381</v>
      </c>
      <c r="BS1465" s="280" t="str">
        <f>IF(_DBcomps[[#This Row],[Problem]]="","Yes","No")</f>
        <v>No</v>
      </c>
      <c r="BT1465" s="272"/>
      <c r="BU1465" s="273"/>
      <c r="BV1465" s="273">
        <v>1</v>
      </c>
      <c r="BW1465" s="273">
        <v>1</v>
      </c>
      <c r="BX1465" s="273">
        <v>3</v>
      </c>
      <c r="BY1465" s="356" t="s">
        <v>1259</v>
      </c>
      <c r="BZ1465" s="669"/>
      <c r="CA1465" s="279" t="s">
        <v>1334</v>
      </c>
      <c r="CB1465" s="279" t="s">
        <v>1245</v>
      </c>
      <c r="CC1465" s="279" t="s">
        <v>1249</v>
      </c>
      <c r="CD1465" s="1283"/>
      <c r="CE1465" s="245"/>
      <c r="CF1465" s="245"/>
      <c r="CG1465" s="245"/>
    </row>
    <row r="1466" spans="1:85">
      <c r="A1466" s="341" t="s">
        <v>77</v>
      </c>
      <c r="B1466" s="288" t="s">
        <v>1610</v>
      </c>
      <c r="C1466" s="2" t="s">
        <v>1345</v>
      </c>
      <c r="D1466" s="265" t="s">
        <v>1542</v>
      </c>
      <c r="E1466" s="265">
        <v>44693</v>
      </c>
      <c r="F1466" s="266" t="str">
        <f>IF(_DBcomps[[#This Row],[Lab RTS]]="","No","Yes")</f>
        <v>Yes</v>
      </c>
      <c r="G1466" s="267">
        <v>41.53</v>
      </c>
      <c r="H1466" s="267"/>
      <c r="I1466" s="267"/>
      <c r="J1466" s="267"/>
      <c r="K1466" s="267"/>
      <c r="L1466" s="268"/>
      <c r="M1466" s="275"/>
      <c r="N1466" s="267">
        <v>2.2000000000000002</v>
      </c>
      <c r="O1466" s="267">
        <v>6.7</v>
      </c>
      <c r="P1466" s="275"/>
      <c r="Q1466" s="269">
        <v>1100</v>
      </c>
      <c r="R1466" s="270"/>
      <c r="S1466" s="270">
        <v>9.9640000000000004</v>
      </c>
      <c r="T1466" s="271">
        <v>6.7</v>
      </c>
      <c r="U1466" s="267"/>
      <c r="V1466" s="268"/>
      <c r="W1466" s="267"/>
      <c r="X1466" s="270"/>
      <c r="Y1466" s="274"/>
      <c r="Z1466" s="290"/>
      <c r="AA1466" s="274">
        <v>0</v>
      </c>
      <c r="AB1466" s="275"/>
      <c r="AC1466" s="274">
        <v>0</v>
      </c>
      <c r="AD1466" s="265"/>
      <c r="AE1466" s="274"/>
      <c r="AF1466" s="274"/>
      <c r="AG1466" s="275"/>
      <c r="AH1466" s="274"/>
      <c r="AI1466" s="274"/>
      <c r="AJ1466" s="275"/>
      <c r="AK1466" s="270"/>
      <c r="AL1466" s="274"/>
      <c r="AM1466" s="275"/>
      <c r="AN1466" s="274"/>
      <c r="AO1466" s="275"/>
      <c r="AP1466" s="274"/>
      <c r="AQ1466" s="277">
        <f t="shared" si="210"/>
        <v>5</v>
      </c>
      <c r="AR1466" s="275"/>
      <c r="AS1466" s="275"/>
      <c r="AT1466" s="273"/>
      <c r="AU1466" s="272"/>
      <c r="AV1466" s="272"/>
      <c r="AW1466" s="268"/>
      <c r="AX1466" s="273"/>
      <c r="AY1466" s="294"/>
      <c r="AZ1466" s="275"/>
      <c r="BA1466" s="268"/>
      <c r="BB1466" s="268"/>
      <c r="BC1466" s="268"/>
      <c r="BD1466" s="268"/>
      <c r="BE1466" s="267"/>
      <c r="BF1466" s="275"/>
      <c r="BG1466" s="275"/>
      <c r="BH1466" s="275"/>
      <c r="BI1466" s="275"/>
      <c r="BJ1466" s="291">
        <v>44697</v>
      </c>
      <c r="BK1466" s="279">
        <v>44697</v>
      </c>
      <c r="BL1466" s="431" t="s">
        <v>1543</v>
      </c>
      <c r="BM1466" s="272"/>
      <c r="BN1466" s="422">
        <v>12</v>
      </c>
      <c r="BO1466" s="422">
        <v>8</v>
      </c>
      <c r="BP1466" s="303"/>
      <c r="BQ1466" s="293">
        <v>44695</v>
      </c>
      <c r="BR1466" s="284" t="s">
        <v>1544</v>
      </c>
      <c r="BS1466" s="280" t="str">
        <f>IF(_DBcomps[[#This Row],[Problem]]="","Yes","No")</f>
        <v>No</v>
      </c>
      <c r="BT1466" s="272"/>
      <c r="BU1466" s="273"/>
      <c r="BV1466" s="273">
        <v>1</v>
      </c>
      <c r="BW1466" s="273">
        <v>1</v>
      </c>
      <c r="BX1466" s="273">
        <v>3</v>
      </c>
      <c r="BY1466" s="279" t="s">
        <v>1259</v>
      </c>
      <c r="BZ1466" s="669"/>
      <c r="CA1466" s="279" t="s">
        <v>1525</v>
      </c>
      <c r="CB1466" s="279" t="s">
        <v>1245</v>
      </c>
      <c r="CC1466" s="279" t="s">
        <v>1267</v>
      </c>
      <c r="CD1466" s="1283"/>
      <c r="CE1466" s="245"/>
      <c r="CF1466" s="245"/>
      <c r="CG1466" s="245"/>
    </row>
    <row r="1467" spans="1:85">
      <c r="A1467" s="265" t="s">
        <v>77</v>
      </c>
      <c r="B1467" s="288" t="s">
        <v>291</v>
      </c>
      <c r="C1467" s="288" t="s">
        <v>503</v>
      </c>
      <c r="D1467" s="476" t="s">
        <v>2417</v>
      </c>
      <c r="E1467" s="265">
        <v>45712</v>
      </c>
      <c r="F1467" s="266" t="s">
        <v>567</v>
      </c>
      <c r="G1467" s="267">
        <v>41.27</v>
      </c>
      <c r="H1467" s="267"/>
      <c r="I1467" s="267"/>
      <c r="J1467" s="267"/>
      <c r="K1467" s="267"/>
      <c r="L1467" s="268"/>
      <c r="M1467" s="275"/>
      <c r="N1467" s="267">
        <v>6.97</v>
      </c>
      <c r="O1467" s="267">
        <v>20.76</v>
      </c>
      <c r="P1467" s="275"/>
      <c r="Q1467" s="269">
        <v>1200</v>
      </c>
      <c r="R1467" s="270"/>
      <c r="S1467" s="270">
        <v>9.9920000000000009</v>
      </c>
      <c r="T1467" s="271">
        <v>7.58</v>
      </c>
      <c r="U1467" s="267"/>
      <c r="V1467" s="268"/>
      <c r="W1467" s="267"/>
      <c r="X1467" s="270"/>
      <c r="Y1467" s="274"/>
      <c r="Z1467" s="290"/>
      <c r="AA1467" s="274">
        <v>0</v>
      </c>
      <c r="AB1467" s="275"/>
      <c r="AC1467" s="274">
        <v>0</v>
      </c>
      <c r="AD1467" s="265"/>
      <c r="AE1467" s="274"/>
      <c r="AF1467" s="274"/>
      <c r="AG1467" s="275"/>
      <c r="AH1467" s="274"/>
      <c r="AI1467" s="274"/>
      <c r="AJ1467" s="275"/>
      <c r="AK1467" s="270"/>
      <c r="AL1467" s="274"/>
      <c r="AM1467" s="275"/>
      <c r="AN1467" s="274"/>
      <c r="AO1467" s="275"/>
      <c r="AP1467" s="274"/>
      <c r="AQ1467" s="277">
        <f t="shared" ref="AQ1467:AQ1480" si="211">MONTH(E1467)</f>
        <v>2</v>
      </c>
      <c r="AR1467" s="275"/>
      <c r="AS1467" s="275"/>
      <c r="AT1467" s="273"/>
      <c r="AU1467" s="272"/>
      <c r="AV1467" s="267"/>
      <c r="AW1467" s="294">
        <v>22</v>
      </c>
      <c r="AX1467" s="273"/>
      <c r="AY1467" s="294"/>
      <c r="AZ1467" s="275"/>
      <c r="BA1467" s="268"/>
      <c r="BB1467" s="268"/>
      <c r="BC1467" s="268"/>
      <c r="BD1467" s="268"/>
      <c r="BE1467" s="267"/>
      <c r="BF1467" s="275"/>
      <c r="BG1467" s="275"/>
      <c r="BH1467" s="275"/>
      <c r="BI1467" s="275"/>
      <c r="BJ1467" s="278">
        <v>45713</v>
      </c>
      <c r="BK1467" s="279">
        <v>45712</v>
      </c>
      <c r="BL1467" s="431" t="s">
        <v>2418</v>
      </c>
      <c r="BM1467" s="272"/>
      <c r="BN1467" s="422">
        <v>36</v>
      </c>
      <c r="BO1467" s="422">
        <v>9</v>
      </c>
      <c r="BP1467" s="303"/>
      <c r="BQ1467" s="293" t="s">
        <v>2419</v>
      </c>
      <c r="BR1467" s="284">
        <v>0.70486111111111116</v>
      </c>
      <c r="BS1467" s="280" t="s">
        <v>1798</v>
      </c>
      <c r="BT1467" s="272"/>
      <c r="BU1467" s="273"/>
      <c r="BV1467" s="273">
        <v>3</v>
      </c>
      <c r="BW1467" s="273">
        <v>2</v>
      </c>
      <c r="BX1467" s="273">
        <v>1</v>
      </c>
      <c r="BY1467" s="279" t="s">
        <v>1259</v>
      </c>
      <c r="BZ1467" s="267">
        <v>10.3</v>
      </c>
      <c r="CA1467" s="279" t="s">
        <v>1334</v>
      </c>
      <c r="CB1467" s="279" t="s">
        <v>1383</v>
      </c>
      <c r="CC1467" s="279" t="s">
        <v>1249</v>
      </c>
      <c r="CD1467" s="1283" t="s">
        <v>2420</v>
      </c>
      <c r="CE1467" s="245"/>
      <c r="CF1467" s="245"/>
      <c r="CG1467" s="245"/>
    </row>
    <row r="1468" spans="1:85">
      <c r="A1468" s="265" t="s">
        <v>77</v>
      </c>
      <c r="B1468" s="288" t="s">
        <v>291</v>
      </c>
      <c r="C1468" s="288" t="s">
        <v>503</v>
      </c>
      <c r="D1468" s="476" t="s">
        <v>2462</v>
      </c>
      <c r="E1468" s="265">
        <v>45713</v>
      </c>
      <c r="F1468" s="266" t="str">
        <f>IF(_DBcomps[[#This Row],[Lab RTS]]="","No","Yes")</f>
        <v>Yes</v>
      </c>
      <c r="G1468" s="267">
        <v>41.6</v>
      </c>
      <c r="H1468" s="267"/>
      <c r="I1468" s="267"/>
      <c r="J1468" s="267"/>
      <c r="K1468" s="267"/>
      <c r="L1468" s="268"/>
      <c r="M1468" s="275"/>
      <c r="N1468" s="267">
        <v>6.06</v>
      </c>
      <c r="O1468" s="267">
        <v>18.329999999999998</v>
      </c>
      <c r="P1468" s="275"/>
      <c r="Q1468" s="269">
        <v>1100</v>
      </c>
      <c r="R1468" s="270"/>
      <c r="S1468" s="270">
        <v>10.007999999999999</v>
      </c>
      <c r="T1468" s="271">
        <v>7.46</v>
      </c>
      <c r="U1468" s="267"/>
      <c r="V1468" s="268"/>
      <c r="W1468" s="267"/>
      <c r="X1468" s="270"/>
      <c r="Y1468" s="274"/>
      <c r="Z1468" s="290"/>
      <c r="AA1468" s="274">
        <v>0</v>
      </c>
      <c r="AB1468" s="275"/>
      <c r="AC1468" s="274">
        <v>0</v>
      </c>
      <c r="AD1468" s="265"/>
      <c r="AE1468" s="274"/>
      <c r="AF1468" s="274"/>
      <c r="AG1468" s="275"/>
      <c r="AH1468" s="274"/>
      <c r="AI1468" s="274"/>
      <c r="AJ1468" s="275"/>
      <c r="AK1468" s="270"/>
      <c r="AL1468" s="274"/>
      <c r="AM1468" s="275"/>
      <c r="AN1468" s="274"/>
      <c r="AO1468" s="275"/>
      <c r="AP1468" s="274"/>
      <c r="AQ1468" s="277">
        <f t="shared" si="211"/>
        <v>2</v>
      </c>
      <c r="AR1468" s="275"/>
      <c r="AS1468" s="275"/>
      <c r="AT1468" s="273"/>
      <c r="AU1468" s="272"/>
      <c r="AV1468" s="267"/>
      <c r="AW1468" s="294">
        <v>24</v>
      </c>
      <c r="AX1468" s="273"/>
      <c r="AY1468" s="294"/>
      <c r="AZ1468" s="275"/>
      <c r="BA1468" s="268"/>
      <c r="BB1468" s="268"/>
      <c r="BC1468" s="268"/>
      <c r="BD1468" s="268"/>
      <c r="BE1468" s="267"/>
      <c r="BF1468" s="275"/>
      <c r="BG1468" s="275"/>
      <c r="BH1468" s="275"/>
      <c r="BI1468" s="275"/>
      <c r="BJ1468" s="278">
        <v>45713</v>
      </c>
      <c r="BK1468" s="279">
        <v>45713</v>
      </c>
      <c r="BL1468" s="431" t="s">
        <v>2463</v>
      </c>
      <c r="BM1468" s="272"/>
      <c r="BN1468" s="422">
        <v>30</v>
      </c>
      <c r="BO1468" s="422">
        <v>9</v>
      </c>
      <c r="BP1468" s="303"/>
      <c r="BQ1468" s="293">
        <v>45710</v>
      </c>
      <c r="BR1468" s="284" t="s">
        <v>2464</v>
      </c>
      <c r="BS1468" s="280" t="str">
        <f>IF(_DBcomps[[#This Row],[Problem]]="","Yes","No")</f>
        <v>No</v>
      </c>
      <c r="BT1468" s="272"/>
      <c r="BU1468" s="273"/>
      <c r="BV1468" s="273">
        <v>3</v>
      </c>
      <c r="BW1468" s="273">
        <v>3</v>
      </c>
      <c r="BX1468" s="273">
        <v>1</v>
      </c>
      <c r="BY1468" s="279" t="s">
        <v>1259</v>
      </c>
      <c r="BZ1468" s="267">
        <v>10.050000000000001</v>
      </c>
      <c r="CA1468" s="279" t="s">
        <v>1900</v>
      </c>
      <c r="CB1468" s="279" t="s">
        <v>1245</v>
      </c>
      <c r="CC1468" s="279" t="s">
        <v>1268</v>
      </c>
      <c r="CD1468" s="1283" t="s">
        <v>2465</v>
      </c>
      <c r="CE1468" s="245"/>
      <c r="CF1468" s="245"/>
      <c r="CG1468" s="245"/>
    </row>
    <row r="1469" spans="1:85">
      <c r="A1469" s="265" t="s">
        <v>77</v>
      </c>
      <c r="B1469" s="288" t="s">
        <v>291</v>
      </c>
      <c r="C1469" s="288" t="s">
        <v>503</v>
      </c>
      <c r="D1469" s="476" t="s">
        <v>2505</v>
      </c>
      <c r="E1469" s="977">
        <v>45714</v>
      </c>
      <c r="F1469" s="266" t="s">
        <v>567</v>
      </c>
      <c r="G1469" s="979">
        <v>41.46</v>
      </c>
      <c r="H1469" s="979"/>
      <c r="I1469" s="979"/>
      <c r="J1469" s="979"/>
      <c r="K1469" s="979"/>
      <c r="L1469" s="980"/>
      <c r="M1469" s="981"/>
      <c r="N1469" s="979">
        <v>6.88</v>
      </c>
      <c r="O1469" s="979">
        <v>23.67</v>
      </c>
      <c r="P1469" s="981"/>
      <c r="Q1469" s="983">
        <v>1200</v>
      </c>
      <c r="R1469" s="986"/>
      <c r="S1469" s="986">
        <v>9.9459999999999997</v>
      </c>
      <c r="T1469" s="985">
        <v>7.56</v>
      </c>
      <c r="U1469" s="979"/>
      <c r="V1469" s="980"/>
      <c r="W1469" s="979"/>
      <c r="X1469" s="986"/>
      <c r="Y1469" s="987"/>
      <c r="Z1469" s="988"/>
      <c r="AA1469" s="987">
        <v>0</v>
      </c>
      <c r="AB1469" s="981"/>
      <c r="AC1469" s="987">
        <v>0</v>
      </c>
      <c r="AD1469" s="977"/>
      <c r="AE1469" s="987"/>
      <c r="AF1469" s="987"/>
      <c r="AG1469" s="981"/>
      <c r="AH1469" s="987"/>
      <c r="AI1469" s="987"/>
      <c r="AJ1469" s="981"/>
      <c r="AK1469" s="986"/>
      <c r="AL1469" s="987"/>
      <c r="AM1469" s="981"/>
      <c r="AN1469" s="987"/>
      <c r="AO1469" s="981"/>
      <c r="AP1469" s="987"/>
      <c r="AQ1469" s="989">
        <f t="shared" si="211"/>
        <v>2</v>
      </c>
      <c r="AR1469" s="981"/>
      <c r="AS1469" s="981"/>
      <c r="AT1469" s="990"/>
      <c r="AU1469" s="991"/>
      <c r="AV1469" s="979"/>
      <c r="AW1469" s="1002">
        <v>34</v>
      </c>
      <c r="AX1469" s="990"/>
      <c r="AY1469" s="1002"/>
      <c r="AZ1469" s="981"/>
      <c r="BA1469" s="268"/>
      <c r="BB1469" s="980"/>
      <c r="BC1469" s="980"/>
      <c r="BD1469" s="980"/>
      <c r="BE1469" s="979"/>
      <c r="BF1469" s="981"/>
      <c r="BG1469" s="981"/>
      <c r="BH1469" s="981"/>
      <c r="BI1469" s="981"/>
      <c r="BJ1469" s="992">
        <v>45719</v>
      </c>
      <c r="BK1469" s="993">
        <v>45714</v>
      </c>
      <c r="BL1469" s="431" t="s">
        <v>2506</v>
      </c>
      <c r="BM1469" s="991"/>
      <c r="BN1469" s="994">
        <v>33</v>
      </c>
      <c r="BO1469" s="422">
        <v>9</v>
      </c>
      <c r="BP1469" s="995"/>
      <c r="BQ1469" s="996">
        <v>45713</v>
      </c>
      <c r="BR1469" s="1000">
        <v>0.16527777777777777</v>
      </c>
      <c r="BS1469" s="280" t="s">
        <v>1798</v>
      </c>
      <c r="BT1469" s="272"/>
      <c r="BU1469" s="990"/>
      <c r="BV1469" s="990">
        <v>3</v>
      </c>
      <c r="BW1469" s="990">
        <v>3</v>
      </c>
      <c r="BX1469" s="990">
        <v>1</v>
      </c>
      <c r="BY1469" s="993" t="s">
        <v>1259</v>
      </c>
      <c r="BZ1469" s="979">
        <v>8.3000000000000007</v>
      </c>
      <c r="CA1469" s="993" t="s">
        <v>1900</v>
      </c>
      <c r="CB1469" s="993" t="s">
        <v>1245</v>
      </c>
      <c r="CC1469" s="993" t="s">
        <v>1268</v>
      </c>
      <c r="CD1469" s="1283" t="s">
        <v>2507</v>
      </c>
      <c r="CE1469" s="245"/>
      <c r="CF1469" s="245"/>
      <c r="CG1469" s="245"/>
    </row>
    <row r="1470" spans="1:85" ht="25">
      <c r="A1470" s="265" t="s">
        <v>77</v>
      </c>
      <c r="B1470" s="288" t="s">
        <v>291</v>
      </c>
      <c r="C1470" s="288" t="s">
        <v>503</v>
      </c>
      <c r="D1470" s="476" t="s">
        <v>2508</v>
      </c>
      <c r="E1470" s="977">
        <v>45716</v>
      </c>
      <c r="F1470" s="266" t="s">
        <v>567</v>
      </c>
      <c r="G1470" s="979">
        <v>41.4</v>
      </c>
      <c r="H1470" s="979"/>
      <c r="I1470" s="979"/>
      <c r="J1470" s="979"/>
      <c r="K1470" s="979"/>
      <c r="L1470" s="980"/>
      <c r="M1470" s="981"/>
      <c r="N1470" s="979">
        <v>6.6</v>
      </c>
      <c r="O1470" s="979">
        <v>21.46</v>
      </c>
      <c r="P1470" s="981"/>
      <c r="Q1470" s="983">
        <v>1100</v>
      </c>
      <c r="R1470" s="986"/>
      <c r="S1470" s="986">
        <v>10.067</v>
      </c>
      <c r="T1470" s="985">
        <v>7.33</v>
      </c>
      <c r="U1470" s="979"/>
      <c r="V1470" s="980"/>
      <c r="W1470" s="979"/>
      <c r="X1470" s="986"/>
      <c r="Y1470" s="987"/>
      <c r="Z1470" s="988"/>
      <c r="AA1470" s="987">
        <v>0</v>
      </c>
      <c r="AB1470" s="981"/>
      <c r="AC1470" s="987">
        <v>0</v>
      </c>
      <c r="AD1470" s="977"/>
      <c r="AE1470" s="987"/>
      <c r="AF1470" s="987"/>
      <c r="AG1470" s="981"/>
      <c r="AH1470" s="987"/>
      <c r="AI1470" s="987"/>
      <c r="AJ1470" s="981"/>
      <c r="AK1470" s="986"/>
      <c r="AL1470" s="987"/>
      <c r="AM1470" s="981"/>
      <c r="AN1470" s="987"/>
      <c r="AO1470" s="981"/>
      <c r="AP1470" s="987"/>
      <c r="AQ1470" s="989">
        <f t="shared" si="211"/>
        <v>2</v>
      </c>
      <c r="AR1470" s="981"/>
      <c r="AS1470" s="981"/>
      <c r="AT1470" s="990"/>
      <c r="AU1470" s="991"/>
      <c r="AV1470" s="979"/>
      <c r="AW1470" s="1002">
        <v>32</v>
      </c>
      <c r="AX1470" s="990"/>
      <c r="AY1470" s="1002"/>
      <c r="AZ1470" s="981"/>
      <c r="BA1470" s="268"/>
      <c r="BB1470" s="980"/>
      <c r="BC1470" s="980"/>
      <c r="BD1470" s="980"/>
      <c r="BE1470" s="979"/>
      <c r="BF1470" s="981"/>
      <c r="BG1470" s="981"/>
      <c r="BH1470" s="981"/>
      <c r="BI1470" s="981"/>
      <c r="BJ1470" s="992">
        <v>45719</v>
      </c>
      <c r="BK1470" s="993">
        <v>45714</v>
      </c>
      <c r="BL1470" s="431" t="s">
        <v>2509</v>
      </c>
      <c r="BM1470" s="991"/>
      <c r="BN1470" s="994">
        <v>29</v>
      </c>
      <c r="BO1470" s="422">
        <v>9</v>
      </c>
      <c r="BP1470" s="995"/>
      <c r="BQ1470" s="996">
        <v>45714</v>
      </c>
      <c r="BR1470" s="1000">
        <v>0.98611111111111116</v>
      </c>
      <c r="BS1470" s="280" t="s">
        <v>1798</v>
      </c>
      <c r="BT1470" s="272"/>
      <c r="BU1470" s="990"/>
      <c r="BV1470" s="990">
        <v>3</v>
      </c>
      <c r="BW1470" s="990">
        <v>3</v>
      </c>
      <c r="BX1470" s="990">
        <v>1</v>
      </c>
      <c r="BY1470" s="993" t="s">
        <v>1259</v>
      </c>
      <c r="BZ1470" s="979">
        <v>10.1</v>
      </c>
      <c r="CA1470" s="993" t="s">
        <v>1900</v>
      </c>
      <c r="CB1470" s="993" t="s">
        <v>1245</v>
      </c>
      <c r="CC1470" s="993" t="s">
        <v>2510</v>
      </c>
      <c r="CD1470" s="1414" t="s">
        <v>2511</v>
      </c>
      <c r="CE1470" s="245"/>
      <c r="CF1470" s="245"/>
      <c r="CG1470" s="245"/>
    </row>
    <row r="1471" spans="1:85">
      <c r="A1471" s="265" t="s">
        <v>77</v>
      </c>
      <c r="B1471" s="288" t="s">
        <v>291</v>
      </c>
      <c r="C1471" s="288" t="s">
        <v>503</v>
      </c>
      <c r="D1471" s="476" t="s">
        <v>2512</v>
      </c>
      <c r="E1471" s="265">
        <v>45719</v>
      </c>
      <c r="F1471" s="266" t="s">
        <v>567</v>
      </c>
      <c r="G1471" s="267">
        <v>40.85</v>
      </c>
      <c r="H1471" s="267"/>
      <c r="I1471" s="267"/>
      <c r="J1471" s="267"/>
      <c r="K1471" s="267"/>
      <c r="L1471" s="268"/>
      <c r="M1471" s="275"/>
      <c r="N1471" s="267">
        <v>6.76</v>
      </c>
      <c r="O1471" s="267">
        <v>21.26</v>
      </c>
      <c r="P1471" s="275"/>
      <c r="Q1471" s="269">
        <v>1150</v>
      </c>
      <c r="R1471" s="270"/>
      <c r="S1471" s="270">
        <v>10.050000000000001</v>
      </c>
      <c r="T1471" s="271">
        <v>7.25</v>
      </c>
      <c r="U1471" s="267"/>
      <c r="V1471" s="268"/>
      <c r="W1471" s="267"/>
      <c r="X1471" s="270"/>
      <c r="Y1471" s="274"/>
      <c r="Z1471" s="290"/>
      <c r="AA1471" s="274">
        <v>0</v>
      </c>
      <c r="AB1471" s="275"/>
      <c r="AC1471" s="274">
        <v>0</v>
      </c>
      <c r="AD1471" s="265"/>
      <c r="AE1471" s="274"/>
      <c r="AF1471" s="274"/>
      <c r="AG1471" s="275"/>
      <c r="AH1471" s="274"/>
      <c r="AI1471" s="274"/>
      <c r="AJ1471" s="275"/>
      <c r="AK1471" s="270"/>
      <c r="AL1471" s="274"/>
      <c r="AM1471" s="275"/>
      <c r="AN1471" s="274"/>
      <c r="AO1471" s="275"/>
      <c r="AP1471" s="274"/>
      <c r="AQ1471" s="277">
        <f t="shared" si="211"/>
        <v>3</v>
      </c>
      <c r="AR1471" s="275"/>
      <c r="AS1471" s="275"/>
      <c r="AT1471" s="273"/>
      <c r="AU1471" s="272"/>
      <c r="AV1471" s="267"/>
      <c r="AW1471" s="294">
        <v>26</v>
      </c>
      <c r="AX1471" s="273"/>
      <c r="AY1471" s="294"/>
      <c r="AZ1471" s="275"/>
      <c r="BA1471" s="268"/>
      <c r="BB1471" s="268"/>
      <c r="BC1471" s="268"/>
      <c r="BD1471" s="268"/>
      <c r="BE1471" s="267"/>
      <c r="BF1471" s="275"/>
      <c r="BG1471" s="275"/>
      <c r="BH1471" s="275"/>
      <c r="BI1471" s="275"/>
      <c r="BJ1471" s="278">
        <v>45719</v>
      </c>
      <c r="BK1471" s="279">
        <v>45719</v>
      </c>
      <c r="BL1471" s="431" t="s">
        <v>2513</v>
      </c>
      <c r="BM1471" s="272"/>
      <c r="BN1471" s="422">
        <v>15</v>
      </c>
      <c r="BO1471" s="422">
        <v>9</v>
      </c>
      <c r="BP1471" s="303"/>
      <c r="BQ1471" s="293">
        <v>45716</v>
      </c>
      <c r="BR1471" s="284">
        <v>0.73958333333333337</v>
      </c>
      <c r="BS1471" s="280" t="s">
        <v>1798</v>
      </c>
      <c r="BT1471" s="272"/>
      <c r="BU1471" s="273"/>
      <c r="BV1471" s="273">
        <v>1</v>
      </c>
      <c r="BW1471" s="273">
        <v>1</v>
      </c>
      <c r="BX1471" s="273">
        <v>1</v>
      </c>
      <c r="BY1471" s="279" t="s">
        <v>1259</v>
      </c>
      <c r="BZ1471" s="267">
        <v>2.2999999999999998</v>
      </c>
      <c r="CA1471" s="279" t="s">
        <v>1331</v>
      </c>
      <c r="CB1471" s="279" t="s">
        <v>1245</v>
      </c>
      <c r="CC1471" s="279" t="s">
        <v>1248</v>
      </c>
      <c r="CD1471" s="1435" t="s">
        <v>2514</v>
      </c>
      <c r="CE1471" s="245"/>
      <c r="CF1471" s="245"/>
      <c r="CG1471" s="245"/>
    </row>
    <row r="1472" spans="1:85">
      <c r="A1472" s="265" t="s">
        <v>77</v>
      </c>
      <c r="B1472" s="288" t="s">
        <v>291</v>
      </c>
      <c r="C1472" s="288" t="s">
        <v>503</v>
      </c>
      <c r="D1472" s="476" t="s">
        <v>2549</v>
      </c>
      <c r="E1472" s="977">
        <v>45720</v>
      </c>
      <c r="F1472" s="266" t="s">
        <v>567</v>
      </c>
      <c r="G1472" s="979">
        <v>41.59</v>
      </c>
      <c r="H1472" s="979"/>
      <c r="I1472" s="979"/>
      <c r="J1472" s="979"/>
      <c r="K1472" s="979"/>
      <c r="L1472" s="980"/>
      <c r="M1472" s="981"/>
      <c r="N1472" s="979">
        <v>6.66</v>
      </c>
      <c r="O1472" s="979">
        <v>21.28</v>
      </c>
      <c r="P1472" s="981"/>
      <c r="Q1472" s="983">
        <v>1178</v>
      </c>
      <c r="R1472" s="986"/>
      <c r="S1472" s="986">
        <v>10.007</v>
      </c>
      <c r="T1472" s="985">
        <v>7.4</v>
      </c>
      <c r="U1472" s="979"/>
      <c r="V1472" s="980"/>
      <c r="W1472" s="979"/>
      <c r="X1472" s="986"/>
      <c r="Y1472" s="987"/>
      <c r="Z1472" s="988"/>
      <c r="AA1472" s="987">
        <v>0</v>
      </c>
      <c r="AB1472" s="981"/>
      <c r="AC1472" s="987">
        <v>0</v>
      </c>
      <c r="AD1472" s="977"/>
      <c r="AE1472" s="987"/>
      <c r="AF1472" s="987"/>
      <c r="AG1472" s="981"/>
      <c r="AH1472" s="987"/>
      <c r="AI1472" s="987"/>
      <c r="AJ1472" s="981"/>
      <c r="AK1472" s="986"/>
      <c r="AL1472" s="987"/>
      <c r="AM1472" s="981"/>
      <c r="AN1472" s="987"/>
      <c r="AO1472" s="981"/>
      <c r="AP1472" s="987"/>
      <c r="AQ1472" s="989">
        <f t="shared" ref="AQ1472:AQ1477" si="212">MONTH(E1472)</f>
        <v>3</v>
      </c>
      <c r="AR1472" s="981"/>
      <c r="AS1472" s="981"/>
      <c r="AT1472" s="990"/>
      <c r="AU1472" s="991"/>
      <c r="AV1472" s="979"/>
      <c r="AW1472" s="1002">
        <v>23</v>
      </c>
      <c r="AX1472" s="990"/>
      <c r="AY1472" s="1002"/>
      <c r="AZ1472" s="981"/>
      <c r="BA1472" s="268"/>
      <c r="BB1472" s="980"/>
      <c r="BC1472" s="980"/>
      <c r="BD1472" s="980"/>
      <c r="BE1472" s="979"/>
      <c r="BF1472" s="981"/>
      <c r="BG1472" s="981"/>
      <c r="BH1472" s="981"/>
      <c r="BI1472" s="981"/>
      <c r="BJ1472" s="992">
        <v>45721</v>
      </c>
      <c r="BK1472" s="993">
        <v>45720</v>
      </c>
      <c r="BL1472" s="431" t="s">
        <v>2550</v>
      </c>
      <c r="BM1472" s="991"/>
      <c r="BN1472" s="994">
        <v>17</v>
      </c>
      <c r="BO1472" s="422">
        <v>9</v>
      </c>
      <c r="BP1472" s="995"/>
      <c r="BQ1472" s="996">
        <v>45717</v>
      </c>
      <c r="BR1472" s="1000">
        <v>8.1250000000000003E-2</v>
      </c>
      <c r="BS1472" s="280" t="s">
        <v>1798</v>
      </c>
      <c r="BT1472" s="272"/>
      <c r="BU1472" s="990"/>
      <c r="BV1472" s="990">
        <v>3</v>
      </c>
      <c r="BW1472" s="990">
        <v>2</v>
      </c>
      <c r="BX1472" s="990">
        <v>1</v>
      </c>
      <c r="BY1472" s="993" t="s">
        <v>1259</v>
      </c>
      <c r="BZ1472" s="979">
        <v>6</v>
      </c>
      <c r="CA1472" s="993" t="s">
        <v>1362</v>
      </c>
      <c r="CB1472" s="993" t="s">
        <v>1245</v>
      </c>
      <c r="CC1472" s="993" t="s">
        <v>1268</v>
      </c>
      <c r="CD1472" s="1435" t="s">
        <v>2551</v>
      </c>
      <c r="CE1472" s="245"/>
      <c r="CF1472" s="245"/>
      <c r="CG1472" s="245"/>
    </row>
    <row r="1473" spans="1:85">
      <c r="A1473" s="265" t="s">
        <v>77</v>
      </c>
      <c r="B1473" s="288" t="s">
        <v>291</v>
      </c>
      <c r="C1473" s="288" t="s">
        <v>503</v>
      </c>
      <c r="D1473" s="476" t="s">
        <v>2647</v>
      </c>
      <c r="E1473" s="265">
        <v>45721</v>
      </c>
      <c r="F1473" s="266" t="s">
        <v>567</v>
      </c>
      <c r="G1473" s="267">
        <v>40.56</v>
      </c>
      <c r="H1473" s="267"/>
      <c r="I1473" s="267"/>
      <c r="J1473" s="267"/>
      <c r="K1473" s="267"/>
      <c r="L1473" s="268"/>
      <c r="M1473" s="275"/>
      <c r="N1473" s="267">
        <v>6.92</v>
      </c>
      <c r="O1473" s="267">
        <v>21.5</v>
      </c>
      <c r="P1473" s="275"/>
      <c r="Q1473" s="269">
        <v>1074</v>
      </c>
      <c r="R1473" s="270"/>
      <c r="S1473" s="270">
        <v>10.029</v>
      </c>
      <c r="T1473" s="271">
        <v>7.3</v>
      </c>
      <c r="U1473" s="267"/>
      <c r="V1473" s="268"/>
      <c r="W1473" s="267"/>
      <c r="X1473" s="270"/>
      <c r="Y1473" s="274"/>
      <c r="Z1473" s="290"/>
      <c r="AA1473" s="274">
        <v>0</v>
      </c>
      <c r="AB1473" s="275"/>
      <c r="AC1473" s="274">
        <v>0</v>
      </c>
      <c r="AD1473" s="265"/>
      <c r="AE1473" s="274"/>
      <c r="AF1473" s="274"/>
      <c r="AG1473" s="275"/>
      <c r="AH1473" s="274"/>
      <c r="AI1473" s="274"/>
      <c r="AJ1473" s="275"/>
      <c r="AK1473" s="270"/>
      <c r="AL1473" s="274"/>
      <c r="AM1473" s="275"/>
      <c r="AN1473" s="274"/>
      <c r="AO1473" s="275"/>
      <c r="AP1473" s="274"/>
      <c r="AQ1473" s="277">
        <f t="shared" si="212"/>
        <v>3</v>
      </c>
      <c r="AR1473" s="275"/>
      <c r="AS1473" s="275"/>
      <c r="AT1473" s="273"/>
      <c r="AU1473" s="272"/>
      <c r="AV1473" s="267"/>
      <c r="AW1473" s="294">
        <v>25</v>
      </c>
      <c r="AX1473" s="273"/>
      <c r="AY1473" s="294"/>
      <c r="AZ1473" s="275"/>
      <c r="BA1473" s="268"/>
      <c r="BB1473" s="268"/>
      <c r="BC1473" s="268"/>
      <c r="BD1473" s="268"/>
      <c r="BE1473" s="267"/>
      <c r="BF1473" s="275"/>
      <c r="BG1473" s="275"/>
      <c r="BH1473" s="275"/>
      <c r="BI1473" s="275"/>
      <c r="BJ1473" s="278">
        <v>45721</v>
      </c>
      <c r="BK1473" s="279">
        <v>45721</v>
      </c>
      <c r="BL1473" s="431" t="s">
        <v>2648</v>
      </c>
      <c r="BM1473" s="272"/>
      <c r="BN1473" s="422">
        <v>33</v>
      </c>
      <c r="BO1473" s="422">
        <v>9</v>
      </c>
      <c r="BP1473" s="303"/>
      <c r="BQ1473" s="293">
        <v>45720</v>
      </c>
      <c r="BR1473" s="284">
        <v>0.4548611111111111</v>
      </c>
      <c r="BS1473" s="280" t="s">
        <v>1798</v>
      </c>
      <c r="BT1473" s="272"/>
      <c r="BU1473" s="273"/>
      <c r="BV1473" s="273">
        <v>3</v>
      </c>
      <c r="BW1473" s="273">
        <v>3</v>
      </c>
      <c r="BX1473" s="273">
        <v>1</v>
      </c>
      <c r="BY1473" s="279" t="s">
        <v>1259</v>
      </c>
      <c r="BZ1473" s="267">
        <v>4.57</v>
      </c>
      <c r="CA1473" s="279" t="s">
        <v>1488</v>
      </c>
      <c r="CB1473" s="279" t="s">
        <v>1383</v>
      </c>
      <c r="CC1473" s="279" t="s">
        <v>2258</v>
      </c>
      <c r="CD1473" s="1414" t="s">
        <v>2649</v>
      </c>
      <c r="CE1473" s="245"/>
      <c r="CF1473" s="245"/>
      <c r="CG1473" s="245"/>
    </row>
    <row r="1474" spans="1:85">
      <c r="A1474" s="265" t="s">
        <v>77</v>
      </c>
      <c r="B1474" s="288" t="s">
        <v>291</v>
      </c>
      <c r="C1474" s="288" t="s">
        <v>503</v>
      </c>
      <c r="D1474" s="476" t="s">
        <v>2650</v>
      </c>
      <c r="E1474" s="265">
        <v>45723</v>
      </c>
      <c r="F1474" s="266" t="s">
        <v>567</v>
      </c>
      <c r="G1474" s="267">
        <v>41.26</v>
      </c>
      <c r="H1474" s="267"/>
      <c r="I1474" s="267"/>
      <c r="J1474" s="267"/>
      <c r="K1474" s="267"/>
      <c r="L1474" s="268"/>
      <c r="M1474" s="275"/>
      <c r="N1474" s="267">
        <v>6.75</v>
      </c>
      <c r="O1474" s="267">
        <v>22.51</v>
      </c>
      <c r="P1474" s="275"/>
      <c r="Q1474" s="269">
        <v>1170</v>
      </c>
      <c r="R1474" s="270"/>
      <c r="S1474" s="270">
        <v>10.019</v>
      </c>
      <c r="T1474" s="271">
        <v>7.76</v>
      </c>
      <c r="U1474" s="267"/>
      <c r="V1474" s="268"/>
      <c r="W1474" s="267"/>
      <c r="X1474" s="270"/>
      <c r="Y1474" s="274"/>
      <c r="Z1474" s="290"/>
      <c r="AA1474" s="274">
        <v>0</v>
      </c>
      <c r="AB1474" s="275"/>
      <c r="AC1474" s="274">
        <v>0</v>
      </c>
      <c r="AD1474" s="265"/>
      <c r="AE1474" s="274"/>
      <c r="AF1474" s="274"/>
      <c r="AG1474" s="275"/>
      <c r="AH1474" s="274"/>
      <c r="AI1474" s="274"/>
      <c r="AJ1474" s="275"/>
      <c r="AK1474" s="270"/>
      <c r="AL1474" s="274"/>
      <c r="AM1474" s="275"/>
      <c r="AN1474" s="274"/>
      <c r="AO1474" s="275"/>
      <c r="AP1474" s="274"/>
      <c r="AQ1474" s="277">
        <f t="shared" si="212"/>
        <v>3</v>
      </c>
      <c r="AR1474" s="275"/>
      <c r="AS1474" s="275"/>
      <c r="AT1474" s="273"/>
      <c r="AU1474" s="272"/>
      <c r="AV1474" s="267"/>
      <c r="AW1474" s="294">
        <v>25</v>
      </c>
      <c r="AX1474" s="273"/>
      <c r="AY1474" s="294"/>
      <c r="AZ1474" s="275"/>
      <c r="BA1474" s="268"/>
      <c r="BB1474" s="268"/>
      <c r="BC1474" s="268"/>
      <c r="BD1474" s="268"/>
      <c r="BE1474" s="267"/>
      <c r="BF1474" s="275"/>
      <c r="BG1474" s="275"/>
      <c r="BH1474" s="275"/>
      <c r="BI1474" s="275"/>
      <c r="BJ1474" s="278">
        <v>45723</v>
      </c>
      <c r="BK1474" s="279">
        <v>45723</v>
      </c>
      <c r="BL1474" s="431" t="s">
        <v>2652</v>
      </c>
      <c r="BM1474" s="272"/>
      <c r="BN1474" s="422">
        <v>32</v>
      </c>
      <c r="BO1474" s="422">
        <v>9</v>
      </c>
      <c r="BP1474" s="303"/>
      <c r="BQ1474" s="293">
        <v>45722</v>
      </c>
      <c r="BR1474" s="284">
        <v>0.14375000000000002</v>
      </c>
      <c r="BS1474" s="280" t="str">
        <f>IF(_DBcomps[[#This Row],[Problem]]="","Yes","No")</f>
        <v>Yes</v>
      </c>
      <c r="BT1474" s="272"/>
      <c r="BU1474" s="273"/>
      <c r="BV1474" s="273">
        <v>3</v>
      </c>
      <c r="BW1474" s="273"/>
      <c r="BX1474" s="273">
        <v>1</v>
      </c>
      <c r="BY1474" s="279" t="s">
        <v>1259</v>
      </c>
      <c r="BZ1474" s="267"/>
      <c r="CA1474" s="279"/>
      <c r="CB1474" s="279"/>
      <c r="CC1474" s="279"/>
      <c r="CD1474" s="1435"/>
      <c r="CE1474" s="245"/>
      <c r="CF1474" s="245"/>
      <c r="CG1474" s="245"/>
    </row>
    <row r="1475" spans="1:85">
      <c r="A1475" s="265" t="s">
        <v>77</v>
      </c>
      <c r="B1475" s="288" t="s">
        <v>291</v>
      </c>
      <c r="C1475" s="288" t="s">
        <v>503</v>
      </c>
      <c r="D1475" s="476" t="s">
        <v>2651</v>
      </c>
      <c r="E1475" s="265">
        <v>45726</v>
      </c>
      <c r="F1475" s="266" t="s">
        <v>567</v>
      </c>
      <c r="G1475" s="267">
        <v>41.56</v>
      </c>
      <c r="H1475" s="267"/>
      <c r="I1475" s="267"/>
      <c r="J1475" s="267"/>
      <c r="K1475" s="267"/>
      <c r="L1475" s="268"/>
      <c r="M1475" s="275"/>
      <c r="N1475" s="267">
        <v>4.67</v>
      </c>
      <c r="O1475" s="267">
        <v>11.17</v>
      </c>
      <c r="P1475" s="275"/>
      <c r="Q1475" s="269">
        <v>1100</v>
      </c>
      <c r="R1475" s="270"/>
      <c r="S1475" s="270">
        <v>10.074</v>
      </c>
      <c r="T1475" s="271">
        <v>7.65</v>
      </c>
      <c r="U1475" s="267"/>
      <c r="V1475" s="268"/>
      <c r="W1475" s="267"/>
      <c r="X1475" s="270"/>
      <c r="Y1475" s="274"/>
      <c r="Z1475" s="290"/>
      <c r="AA1475" s="274">
        <v>0</v>
      </c>
      <c r="AB1475" s="275"/>
      <c r="AC1475" s="274">
        <v>0</v>
      </c>
      <c r="AD1475" s="265"/>
      <c r="AE1475" s="274"/>
      <c r="AF1475" s="274"/>
      <c r="AG1475" s="275"/>
      <c r="AH1475" s="274"/>
      <c r="AI1475" s="274"/>
      <c r="AJ1475" s="275"/>
      <c r="AK1475" s="270"/>
      <c r="AL1475" s="274"/>
      <c r="AM1475" s="275"/>
      <c r="AN1475" s="274"/>
      <c r="AO1475" s="275"/>
      <c r="AP1475" s="274"/>
      <c r="AQ1475" s="277">
        <f t="shared" si="212"/>
        <v>3</v>
      </c>
      <c r="AR1475" s="275"/>
      <c r="AS1475" s="275"/>
      <c r="AT1475" s="273"/>
      <c r="AU1475" s="272"/>
      <c r="AV1475" s="267"/>
      <c r="AW1475" s="294">
        <v>23</v>
      </c>
      <c r="AX1475" s="273"/>
      <c r="AY1475" s="294"/>
      <c r="AZ1475" s="275"/>
      <c r="BA1475" s="268"/>
      <c r="BB1475" s="268"/>
      <c r="BC1475" s="268"/>
      <c r="BD1475" s="268"/>
      <c r="BE1475" s="267"/>
      <c r="BF1475" s="275"/>
      <c r="BG1475" s="275"/>
      <c r="BH1475" s="275"/>
      <c r="BI1475" s="275"/>
      <c r="BJ1475" s="278">
        <v>45726</v>
      </c>
      <c r="BK1475" s="279">
        <v>45726</v>
      </c>
      <c r="BL1475" s="431" t="s">
        <v>2653</v>
      </c>
      <c r="BM1475" s="272"/>
      <c r="BN1475" s="422">
        <v>16</v>
      </c>
      <c r="BO1475" s="422">
        <v>9</v>
      </c>
      <c r="BP1475" s="303"/>
      <c r="BQ1475" s="293">
        <v>45723</v>
      </c>
      <c r="BR1475" s="284">
        <v>0.83333333333333337</v>
      </c>
      <c r="BS1475" s="280" t="s">
        <v>1798</v>
      </c>
      <c r="BT1475" s="272"/>
      <c r="BU1475" s="273"/>
      <c r="BV1475" s="273">
        <v>3</v>
      </c>
      <c r="BW1475" s="273">
        <v>1</v>
      </c>
      <c r="BX1475" s="273">
        <v>1</v>
      </c>
      <c r="BY1475" s="279" t="s">
        <v>1259</v>
      </c>
      <c r="BZ1475" s="267">
        <v>2.2999999999999998</v>
      </c>
      <c r="CA1475" s="279" t="s">
        <v>1333</v>
      </c>
      <c r="CB1475" s="279" t="s">
        <v>1245</v>
      </c>
      <c r="CC1475" s="279" t="s">
        <v>1255</v>
      </c>
      <c r="CD1475" s="1435" t="s">
        <v>2654</v>
      </c>
      <c r="CE1475" s="245"/>
      <c r="CF1475" s="245"/>
      <c r="CG1475" s="245"/>
    </row>
    <row r="1476" spans="1:85">
      <c r="A1476" s="265" t="s">
        <v>77</v>
      </c>
      <c r="B1476" s="288" t="s">
        <v>291</v>
      </c>
      <c r="C1476" s="288" t="s">
        <v>503</v>
      </c>
      <c r="D1476" s="476" t="s">
        <v>2655</v>
      </c>
      <c r="E1476" s="265">
        <v>45728</v>
      </c>
      <c r="F1476" s="266" t="s">
        <v>567</v>
      </c>
      <c r="G1476" s="267">
        <v>41.15</v>
      </c>
      <c r="H1476" s="267"/>
      <c r="I1476" s="267"/>
      <c r="J1476" s="267"/>
      <c r="K1476" s="267"/>
      <c r="L1476" s="268"/>
      <c r="M1476" s="275"/>
      <c r="N1476" s="267">
        <v>6.78</v>
      </c>
      <c r="O1476" s="267">
        <v>19.97</v>
      </c>
      <c r="P1476" s="275"/>
      <c r="Q1476" s="269">
        <v>1180</v>
      </c>
      <c r="R1476" s="270"/>
      <c r="S1476" s="270">
        <v>10.025</v>
      </c>
      <c r="T1476" s="271">
        <v>7.56</v>
      </c>
      <c r="U1476" s="267"/>
      <c r="V1476" s="268"/>
      <c r="W1476" s="267"/>
      <c r="X1476" s="270"/>
      <c r="Y1476" s="274"/>
      <c r="Z1476" s="290"/>
      <c r="AA1476" s="274">
        <v>0</v>
      </c>
      <c r="AB1476" s="275"/>
      <c r="AC1476" s="274">
        <v>0</v>
      </c>
      <c r="AD1476" s="265"/>
      <c r="AE1476" s="274"/>
      <c r="AF1476" s="274"/>
      <c r="AG1476" s="275"/>
      <c r="AH1476" s="274"/>
      <c r="AI1476" s="274"/>
      <c r="AJ1476" s="275"/>
      <c r="AK1476" s="270"/>
      <c r="AL1476" s="274"/>
      <c r="AM1476" s="275"/>
      <c r="AN1476" s="274"/>
      <c r="AO1476" s="275"/>
      <c r="AP1476" s="274"/>
      <c r="AQ1476" s="277">
        <f t="shared" si="212"/>
        <v>3</v>
      </c>
      <c r="AR1476" s="275"/>
      <c r="AS1476" s="275"/>
      <c r="AT1476" s="273"/>
      <c r="AU1476" s="272"/>
      <c r="AV1476" s="267"/>
      <c r="AW1476" s="294">
        <v>21</v>
      </c>
      <c r="AX1476" s="273"/>
      <c r="AY1476" s="294"/>
      <c r="AZ1476" s="275"/>
      <c r="BA1476" s="268"/>
      <c r="BB1476" s="268"/>
      <c r="BC1476" s="268"/>
      <c r="BD1476" s="268"/>
      <c r="BE1476" s="267"/>
      <c r="BF1476" s="275"/>
      <c r="BG1476" s="275"/>
      <c r="BH1476" s="275"/>
      <c r="BI1476" s="275"/>
      <c r="BJ1476" s="278">
        <v>45728</v>
      </c>
      <c r="BK1476" s="279">
        <v>45728</v>
      </c>
      <c r="BL1476" s="431" t="s">
        <v>2656</v>
      </c>
      <c r="BM1476" s="272"/>
      <c r="BN1476" s="422">
        <v>14</v>
      </c>
      <c r="BO1476" s="422">
        <v>9</v>
      </c>
      <c r="BP1476" s="303"/>
      <c r="BQ1476" s="293">
        <v>45726</v>
      </c>
      <c r="BR1476" s="284" t="s">
        <v>2264</v>
      </c>
      <c r="BS1476" s="280" t="str">
        <f>IF(_DBcomps[[#This Row],[Problem]]="","Yes","No")</f>
        <v>Yes</v>
      </c>
      <c r="BT1476" s="272"/>
      <c r="BU1476" s="273"/>
      <c r="BV1476" s="273">
        <v>3</v>
      </c>
      <c r="BW1476" s="273"/>
      <c r="BX1476" s="273">
        <v>1</v>
      </c>
      <c r="BY1476" s="279" t="s">
        <v>1259</v>
      </c>
      <c r="BZ1476" s="267"/>
      <c r="CA1476" s="279"/>
      <c r="CB1476" s="279"/>
      <c r="CC1476" s="279"/>
      <c r="CD1476" s="1435"/>
      <c r="CE1476" s="245"/>
      <c r="CF1476" s="245"/>
      <c r="CG1476" s="245"/>
    </row>
    <row r="1477" spans="1:85">
      <c r="A1477" s="265" t="s">
        <v>77</v>
      </c>
      <c r="B1477" s="288" t="s">
        <v>291</v>
      </c>
      <c r="C1477" s="288" t="s">
        <v>503</v>
      </c>
      <c r="D1477" s="476" t="s">
        <v>2711</v>
      </c>
      <c r="E1477" s="265">
        <v>45729</v>
      </c>
      <c r="F1477" s="266" t="s">
        <v>567</v>
      </c>
      <c r="G1477" s="267">
        <v>41.16</v>
      </c>
      <c r="H1477" s="267"/>
      <c r="I1477" s="267"/>
      <c r="J1477" s="267"/>
      <c r="K1477" s="267"/>
      <c r="L1477" s="268"/>
      <c r="M1477" s="275"/>
      <c r="N1477" s="267">
        <v>6.72</v>
      </c>
      <c r="O1477" s="267">
        <v>21.11</v>
      </c>
      <c r="P1477" s="275"/>
      <c r="Q1477" s="269">
        <v>1200</v>
      </c>
      <c r="R1477" s="270"/>
      <c r="S1477" s="270">
        <v>10.031000000000001</v>
      </c>
      <c r="T1477" s="271">
        <v>7.5</v>
      </c>
      <c r="U1477" s="267"/>
      <c r="V1477" s="268"/>
      <c r="W1477" s="267"/>
      <c r="X1477" s="270"/>
      <c r="Y1477" s="274"/>
      <c r="Z1477" s="290"/>
      <c r="AA1477" s="274">
        <v>0</v>
      </c>
      <c r="AB1477" s="275"/>
      <c r="AC1477" s="274">
        <v>0</v>
      </c>
      <c r="AD1477" s="265"/>
      <c r="AE1477" s="274"/>
      <c r="AF1477" s="274"/>
      <c r="AG1477" s="275"/>
      <c r="AH1477" s="274"/>
      <c r="AI1477" s="274"/>
      <c r="AJ1477" s="275"/>
      <c r="AK1477" s="270"/>
      <c r="AL1477" s="274"/>
      <c r="AM1477" s="275"/>
      <c r="AN1477" s="274"/>
      <c r="AO1477" s="275"/>
      <c r="AP1477" s="274"/>
      <c r="AQ1477" s="277">
        <f t="shared" si="212"/>
        <v>3</v>
      </c>
      <c r="AR1477" s="275"/>
      <c r="AS1477" s="275"/>
      <c r="AT1477" s="273"/>
      <c r="AU1477" s="272"/>
      <c r="AV1477" s="267"/>
      <c r="AW1477" s="294">
        <v>34</v>
      </c>
      <c r="AX1477" s="273"/>
      <c r="AY1477" s="294"/>
      <c r="AZ1477" s="275"/>
      <c r="BA1477" s="268"/>
      <c r="BB1477" s="268"/>
      <c r="BC1477" s="268"/>
      <c r="BD1477" s="268"/>
      <c r="BE1477" s="267"/>
      <c r="BF1477" s="275"/>
      <c r="BG1477" s="275"/>
      <c r="BH1477" s="275"/>
      <c r="BI1477" s="275"/>
      <c r="BJ1477" s="278">
        <v>45730</v>
      </c>
      <c r="BK1477" s="279">
        <v>45729</v>
      </c>
      <c r="BL1477" s="431" t="s">
        <v>2712</v>
      </c>
      <c r="BM1477" s="272"/>
      <c r="BN1477" s="422">
        <v>28</v>
      </c>
      <c r="BO1477" s="422">
        <v>9</v>
      </c>
      <c r="BP1477" s="303"/>
      <c r="BQ1477" s="293">
        <v>45728</v>
      </c>
      <c r="BR1477" s="284">
        <v>0.30902777777777779</v>
      </c>
      <c r="BS1477" s="280" t="s">
        <v>1798</v>
      </c>
      <c r="BT1477" s="272"/>
      <c r="BU1477" s="273"/>
      <c r="BV1477" s="273">
        <v>3</v>
      </c>
      <c r="BW1477" s="273">
        <v>1</v>
      </c>
      <c r="BX1477" s="273">
        <v>1</v>
      </c>
      <c r="BY1477" s="279" t="s">
        <v>1259</v>
      </c>
      <c r="BZ1477" s="267">
        <v>4.25</v>
      </c>
      <c r="CA1477" s="279" t="s">
        <v>1334</v>
      </c>
      <c r="CB1477" s="279" t="s">
        <v>1245</v>
      </c>
      <c r="CC1477" s="279" t="s">
        <v>1249</v>
      </c>
      <c r="CD1477" s="1435" t="s">
        <v>2713</v>
      </c>
      <c r="CE1477" s="245"/>
      <c r="CF1477" s="245"/>
      <c r="CG1477" s="245"/>
    </row>
    <row r="1478" spans="1:85">
      <c r="A1478" s="265" t="s">
        <v>77</v>
      </c>
      <c r="B1478" s="288" t="s">
        <v>291</v>
      </c>
      <c r="C1478" s="288" t="s">
        <v>503</v>
      </c>
      <c r="D1478" s="476" t="s">
        <v>2789</v>
      </c>
      <c r="E1478" s="265">
        <v>45730</v>
      </c>
      <c r="F1478" s="266" t="s">
        <v>567</v>
      </c>
      <c r="G1478" s="267">
        <v>40.869999999999997</v>
      </c>
      <c r="H1478" s="267"/>
      <c r="I1478" s="267"/>
      <c r="J1478" s="267"/>
      <c r="K1478" s="267"/>
      <c r="L1478" s="268"/>
      <c r="M1478" s="275"/>
      <c r="N1478" s="267">
        <v>6.72</v>
      </c>
      <c r="O1478" s="267">
        <v>19.14</v>
      </c>
      <c r="P1478" s="275"/>
      <c r="Q1478" s="269">
        <v>1100</v>
      </c>
      <c r="R1478" s="270"/>
      <c r="S1478" s="270">
        <v>9.9730000000000008</v>
      </c>
      <c r="T1478" s="271">
        <v>7.53</v>
      </c>
      <c r="U1478" s="267"/>
      <c r="V1478" s="268"/>
      <c r="W1478" s="267"/>
      <c r="X1478" s="270"/>
      <c r="Y1478" s="274"/>
      <c r="Z1478" s="290"/>
      <c r="AA1478" s="274">
        <v>0</v>
      </c>
      <c r="AB1478" s="275"/>
      <c r="AC1478" s="274">
        <v>0</v>
      </c>
      <c r="AD1478" s="265"/>
      <c r="AE1478" s="274"/>
      <c r="AF1478" s="274"/>
      <c r="AG1478" s="275"/>
      <c r="AH1478" s="274"/>
      <c r="AI1478" s="274"/>
      <c r="AJ1478" s="275"/>
      <c r="AK1478" s="270"/>
      <c r="AL1478" s="274"/>
      <c r="AM1478" s="275"/>
      <c r="AN1478" s="274"/>
      <c r="AO1478" s="275"/>
      <c r="AP1478" s="274"/>
      <c r="AQ1478" s="277">
        <f>MONTH(E1478)</f>
        <v>3</v>
      </c>
      <c r="AR1478" s="275"/>
      <c r="AS1478" s="275"/>
      <c r="AT1478" s="273"/>
      <c r="AU1478" s="272"/>
      <c r="AV1478" s="267"/>
      <c r="AW1478" s="294">
        <v>28</v>
      </c>
      <c r="AX1478" s="273"/>
      <c r="AY1478" s="294"/>
      <c r="AZ1478" s="275"/>
      <c r="BA1478" s="268"/>
      <c r="BB1478" s="268"/>
      <c r="BC1478" s="268"/>
      <c r="BD1478" s="268"/>
      <c r="BE1478" s="267"/>
      <c r="BF1478" s="275"/>
      <c r="BG1478" s="275"/>
      <c r="BH1478" s="275"/>
      <c r="BI1478" s="275"/>
      <c r="BJ1478" s="278">
        <v>45735</v>
      </c>
      <c r="BK1478" s="279">
        <v>45730</v>
      </c>
      <c r="BL1478" s="431" t="s">
        <v>2790</v>
      </c>
      <c r="BM1478" s="272"/>
      <c r="BN1478" s="422">
        <v>26</v>
      </c>
      <c r="BO1478" s="422">
        <v>9</v>
      </c>
      <c r="BP1478" s="303"/>
      <c r="BQ1478" s="293">
        <v>45729</v>
      </c>
      <c r="BR1478" s="284" t="s">
        <v>2791</v>
      </c>
      <c r="BS1478" s="280" t="str">
        <f>IF(_DBcomps[[#This Row],[Problem]]="","Yes","No")</f>
        <v>Yes</v>
      </c>
      <c r="BT1478" s="272"/>
      <c r="BU1478" s="273"/>
      <c r="BV1478" s="273">
        <v>3</v>
      </c>
      <c r="BW1478" s="273"/>
      <c r="BX1478" s="273">
        <v>1</v>
      </c>
      <c r="BY1478" s="279" t="s">
        <v>1259</v>
      </c>
      <c r="BZ1478" s="267"/>
      <c r="CA1478" s="279"/>
      <c r="CB1478" s="279"/>
      <c r="CC1478" s="279"/>
      <c r="CD1478" s="1435"/>
      <c r="CE1478" s="245"/>
      <c r="CF1478" s="245"/>
      <c r="CG1478" s="245"/>
    </row>
    <row r="1479" spans="1:85">
      <c r="A1479" s="265" t="s">
        <v>77</v>
      </c>
      <c r="B1479" s="288" t="s">
        <v>291</v>
      </c>
      <c r="C1479" s="288" t="s">
        <v>503</v>
      </c>
      <c r="D1479" s="476" t="s">
        <v>2792</v>
      </c>
      <c r="E1479" s="265">
        <v>45733</v>
      </c>
      <c r="F1479" s="266" t="s">
        <v>567</v>
      </c>
      <c r="G1479" s="267">
        <v>41.35</v>
      </c>
      <c r="H1479" s="267"/>
      <c r="I1479" s="267"/>
      <c r="J1479" s="267"/>
      <c r="K1479" s="267"/>
      <c r="L1479" s="268"/>
      <c r="M1479" s="275"/>
      <c r="N1479" s="267">
        <v>6.33</v>
      </c>
      <c r="O1479" s="267">
        <v>18.079999999999998</v>
      </c>
      <c r="P1479" s="275"/>
      <c r="Q1479" s="269">
        <v>1200</v>
      </c>
      <c r="R1479" s="270"/>
      <c r="S1479" s="270">
        <v>10.036</v>
      </c>
      <c r="T1479" s="271">
        <v>7.52</v>
      </c>
      <c r="U1479" s="267"/>
      <c r="V1479" s="268"/>
      <c r="W1479" s="267"/>
      <c r="X1479" s="270"/>
      <c r="Y1479" s="274"/>
      <c r="Z1479" s="290"/>
      <c r="AA1479" s="274">
        <v>0</v>
      </c>
      <c r="AB1479" s="275"/>
      <c r="AC1479" s="274">
        <v>0</v>
      </c>
      <c r="AD1479" s="265"/>
      <c r="AE1479" s="274"/>
      <c r="AF1479" s="274"/>
      <c r="AG1479" s="275"/>
      <c r="AH1479" s="274"/>
      <c r="AI1479" s="274"/>
      <c r="AJ1479" s="275"/>
      <c r="AK1479" s="270"/>
      <c r="AL1479" s="274"/>
      <c r="AM1479" s="275"/>
      <c r="AN1479" s="274"/>
      <c r="AO1479" s="275"/>
      <c r="AP1479" s="274"/>
      <c r="AQ1479" s="277">
        <f>MONTH(E1479)</f>
        <v>3</v>
      </c>
      <c r="AR1479" s="275"/>
      <c r="AS1479" s="275"/>
      <c r="AT1479" s="273"/>
      <c r="AU1479" s="272"/>
      <c r="AV1479" s="267"/>
      <c r="AW1479" s="294">
        <v>34</v>
      </c>
      <c r="AX1479" s="273"/>
      <c r="AY1479" s="294"/>
      <c r="AZ1479" s="275"/>
      <c r="BA1479" s="268"/>
      <c r="BB1479" s="268"/>
      <c r="BC1479" s="268"/>
      <c r="BD1479" s="268"/>
      <c r="BE1479" s="267"/>
      <c r="BF1479" s="275"/>
      <c r="BG1479" s="275"/>
      <c r="BH1479" s="275"/>
      <c r="BI1479" s="275"/>
      <c r="BJ1479" s="278">
        <v>45735</v>
      </c>
      <c r="BK1479" s="279">
        <v>45733</v>
      </c>
      <c r="BL1479" s="431" t="s">
        <v>2793</v>
      </c>
      <c r="BM1479" s="272"/>
      <c r="BN1479" s="422">
        <v>17</v>
      </c>
      <c r="BO1479" s="422">
        <v>9</v>
      </c>
      <c r="BP1479" s="303"/>
      <c r="BQ1479" s="293">
        <v>45733</v>
      </c>
      <c r="BR1479" s="284">
        <v>0.29652777777777778</v>
      </c>
      <c r="BS1479" s="280" t="s">
        <v>1798</v>
      </c>
      <c r="BT1479" s="272"/>
      <c r="BU1479" s="273"/>
      <c r="BV1479" s="273">
        <v>2</v>
      </c>
      <c r="BW1479" s="273">
        <v>2</v>
      </c>
      <c r="BX1479" s="273">
        <v>1</v>
      </c>
      <c r="BY1479" s="279" t="s">
        <v>1259</v>
      </c>
      <c r="BZ1479" s="267">
        <v>9.35</v>
      </c>
      <c r="CA1479" s="279" t="s">
        <v>1839</v>
      </c>
      <c r="CB1479" s="279" t="s">
        <v>1245</v>
      </c>
      <c r="CC1479" s="279" t="s">
        <v>2258</v>
      </c>
      <c r="CD1479" s="1435" t="s">
        <v>2794</v>
      </c>
      <c r="CE1479" s="245"/>
      <c r="CF1479" s="245"/>
      <c r="CG1479" s="245"/>
    </row>
    <row r="1480" spans="1:85">
      <c r="A1480" s="265" t="s">
        <v>77</v>
      </c>
      <c r="B1480" s="2" t="s">
        <v>1605</v>
      </c>
      <c r="C1480" s="2" t="s">
        <v>503</v>
      </c>
      <c r="D1480" s="476"/>
      <c r="E1480" s="265"/>
      <c r="F1480" s="266" t="str">
        <f>IF(_DBcomps[[#This Row],[Lab RTS]]="","No","Yes")</f>
        <v>No</v>
      </c>
      <c r="G1480" s="267"/>
      <c r="H1480" s="267"/>
      <c r="I1480" s="267"/>
      <c r="J1480" s="267"/>
      <c r="K1480" s="267"/>
      <c r="L1480" s="268"/>
      <c r="M1480" s="275"/>
      <c r="N1480" s="267"/>
      <c r="O1480" s="267"/>
      <c r="P1480" s="275"/>
      <c r="Q1480" s="269"/>
      <c r="R1480" s="270"/>
      <c r="S1480" s="270"/>
      <c r="T1480" s="271"/>
      <c r="U1480" s="267"/>
      <c r="V1480" s="268"/>
      <c r="W1480" s="267"/>
      <c r="X1480" s="270"/>
      <c r="Y1480" s="274"/>
      <c r="Z1480" s="290"/>
      <c r="AA1480" s="274"/>
      <c r="AB1480" s="275"/>
      <c r="AC1480" s="274"/>
      <c r="AD1480" s="265"/>
      <c r="AE1480" s="274"/>
      <c r="AF1480" s="274"/>
      <c r="AG1480" s="275"/>
      <c r="AH1480" s="274"/>
      <c r="AI1480" s="274"/>
      <c r="AJ1480" s="275"/>
      <c r="AK1480" s="270"/>
      <c r="AL1480" s="274"/>
      <c r="AM1480" s="275"/>
      <c r="AN1480" s="274"/>
      <c r="AO1480" s="275"/>
      <c r="AP1480" s="274"/>
      <c r="AQ1480" s="277">
        <f t="shared" si="211"/>
        <v>1</v>
      </c>
      <c r="AR1480" s="275"/>
      <c r="AS1480" s="275"/>
      <c r="AT1480" s="273"/>
      <c r="AU1480" s="272"/>
      <c r="AV1480" s="267"/>
      <c r="AW1480" s="294"/>
      <c r="AX1480" s="273"/>
      <c r="AY1480" s="294"/>
      <c r="AZ1480" s="275"/>
      <c r="BA1480" s="268"/>
      <c r="BB1480" s="268"/>
      <c r="BC1480" s="268"/>
      <c r="BD1480" s="268"/>
      <c r="BE1480" s="267"/>
      <c r="BF1480" s="275"/>
      <c r="BG1480" s="275"/>
      <c r="BH1480" s="275"/>
      <c r="BI1480" s="275"/>
      <c r="BJ1480" s="278"/>
      <c r="BK1480" s="279"/>
      <c r="BL1480" s="431"/>
      <c r="BM1480" s="272"/>
      <c r="BN1480" s="422"/>
      <c r="BO1480" s="422"/>
      <c r="BP1480" s="303"/>
      <c r="BQ1480" s="293"/>
      <c r="BR1480" s="284"/>
      <c r="BS1480" s="280" t="str">
        <f>IF(_DBcomps[[#This Row],[Problem]]="","Yes","No")</f>
        <v>Yes</v>
      </c>
      <c r="BT1480" s="272"/>
      <c r="BU1480" s="273"/>
      <c r="BV1480" s="273"/>
      <c r="BW1480" s="273"/>
      <c r="BX1480" s="273"/>
      <c r="BY1480" s="279"/>
      <c r="BZ1480" s="669"/>
      <c r="CA1480" s="279"/>
      <c r="CB1480" s="279"/>
      <c r="CC1480" s="279"/>
      <c r="CD1480" s="1283"/>
      <c r="CE1480" s="245"/>
      <c r="CF1480" s="245"/>
      <c r="CG1480" s="245"/>
    </row>
    <row r="1481" spans="1:85">
      <c r="A1481" s="265" t="s">
        <v>77</v>
      </c>
      <c r="B1481" s="2" t="s">
        <v>1429</v>
      </c>
      <c r="C1481" s="2" t="s">
        <v>503</v>
      </c>
      <c r="D1481" s="265" t="s">
        <v>1427</v>
      </c>
      <c r="E1481" s="265">
        <v>44329</v>
      </c>
      <c r="F1481" s="266" t="str">
        <f>IF(_DBcomps[[#This Row],[Lab RTS]]="","No","Yes")</f>
        <v>Yes</v>
      </c>
      <c r="G1481" s="267">
        <v>41.4</v>
      </c>
      <c r="H1481" s="267"/>
      <c r="I1481" s="267"/>
      <c r="J1481" s="267"/>
      <c r="K1481" s="267"/>
      <c r="M1481" s="306"/>
      <c r="N1481" s="268">
        <v>4</v>
      </c>
      <c r="O1481" s="267"/>
      <c r="P1481" s="275"/>
      <c r="Q1481" s="269">
        <v>1048</v>
      </c>
      <c r="R1481" s="270"/>
      <c r="S1481" s="349">
        <v>9.3047000000000004</v>
      </c>
      <c r="T1481" s="271">
        <v>5.93</v>
      </c>
      <c r="U1481" s="267"/>
      <c r="V1481" s="268"/>
      <c r="W1481" s="267"/>
      <c r="X1481" s="270"/>
      <c r="Y1481" s="274"/>
      <c r="Z1481" s="290"/>
      <c r="AA1481" s="274">
        <v>0</v>
      </c>
      <c r="AB1481" s="275"/>
      <c r="AC1481" s="274">
        <v>0</v>
      </c>
      <c r="AD1481" s="274"/>
      <c r="AE1481" s="274"/>
      <c r="AF1481" s="274"/>
      <c r="AG1481" s="275"/>
      <c r="AH1481" s="274"/>
      <c r="AI1481" s="274"/>
      <c r="AJ1481" s="275"/>
      <c r="AK1481" s="270"/>
      <c r="AL1481" s="276"/>
      <c r="AM1481" s="275"/>
      <c r="AN1481" s="274"/>
      <c r="AO1481" s="275"/>
      <c r="AP1481" s="274"/>
      <c r="AQ1481" s="277">
        <f t="shared" ref="AQ1481:AQ1482" si="213">MONTH(E1481)</f>
        <v>5</v>
      </c>
      <c r="AR1481" s="275"/>
      <c r="AS1481" s="275"/>
      <c r="AT1481" s="273"/>
      <c r="AU1481" s="272"/>
      <c r="AV1481" s="267"/>
      <c r="AW1481" s="268"/>
      <c r="AX1481" s="273"/>
      <c r="AY1481" s="294"/>
      <c r="AZ1481" s="275"/>
      <c r="BA1481" s="268"/>
      <c r="BB1481" s="275"/>
      <c r="BC1481" s="275"/>
      <c r="BD1481" s="275"/>
      <c r="BE1481" s="275"/>
      <c r="BF1481" s="275"/>
      <c r="BG1481" s="275"/>
      <c r="BH1481" s="275"/>
      <c r="BI1481" s="275"/>
      <c r="BJ1481" s="278">
        <v>44333</v>
      </c>
      <c r="BK1481" s="279">
        <v>44333</v>
      </c>
      <c r="BL1481" s="431" t="s">
        <v>1430</v>
      </c>
      <c r="BM1481" s="272"/>
      <c r="BN1481" s="422">
        <v>22</v>
      </c>
      <c r="BO1481" s="422">
        <v>14</v>
      </c>
      <c r="BP1481" s="303"/>
      <c r="BQ1481" s="293">
        <v>44329</v>
      </c>
      <c r="BR1481" s="284" t="s">
        <v>1431</v>
      </c>
      <c r="BS1481" s="292" t="str">
        <f>IF(_DBcomps[[#This Row],[Problem]]="","Yes","No")</f>
        <v>No</v>
      </c>
      <c r="BT1481" s="272"/>
      <c r="BU1481" s="272"/>
      <c r="BV1481" s="272">
        <v>2</v>
      </c>
      <c r="BW1481" s="272">
        <v>1</v>
      </c>
      <c r="BX1481" s="272">
        <v>2</v>
      </c>
      <c r="BY1481" s="282" t="s">
        <v>1259</v>
      </c>
      <c r="BZ1481" s="669"/>
      <c r="CA1481" s="279" t="s">
        <v>1336</v>
      </c>
      <c r="CB1481" s="279" t="s">
        <v>1321</v>
      </c>
      <c r="CC1481" s="279" t="s">
        <v>1255</v>
      </c>
      <c r="CD1481" s="1283"/>
      <c r="CE1481" s="245"/>
      <c r="CF1481" s="245"/>
      <c r="CG1481" s="245"/>
    </row>
    <row r="1482" spans="1:85">
      <c r="A1482" s="482" t="s">
        <v>77</v>
      </c>
      <c r="B1482" s="288" t="s">
        <v>1598</v>
      </c>
      <c r="C1482" s="288" t="s">
        <v>503</v>
      </c>
      <c r="D1482" s="265" t="s">
        <v>1486</v>
      </c>
      <c r="E1482" s="265">
        <v>44592</v>
      </c>
      <c r="F1482" s="266" t="str">
        <f>IF(_DBcomps[[#This Row],[Lab RTS]]="","No","Yes")</f>
        <v>Yes</v>
      </c>
      <c r="G1482" s="267">
        <v>40.89</v>
      </c>
      <c r="H1482" s="267"/>
      <c r="I1482" s="267"/>
      <c r="J1482" s="267"/>
      <c r="K1482" s="267"/>
      <c r="L1482" s="268"/>
      <c r="M1482" s="275"/>
      <c r="N1482" s="267">
        <v>4.4000000000000004</v>
      </c>
      <c r="O1482" s="267"/>
      <c r="P1482" s="275"/>
      <c r="Q1482" s="269">
        <v>1242</v>
      </c>
      <c r="R1482" s="270"/>
      <c r="S1482" s="307">
        <v>9.3840000000000003</v>
      </c>
      <c r="T1482" s="271">
        <v>6.68</v>
      </c>
      <c r="U1482" s="267"/>
      <c r="V1482" s="268"/>
      <c r="W1482" s="267"/>
      <c r="X1482" s="270"/>
      <c r="Y1482" s="274"/>
      <c r="Z1482" s="290"/>
      <c r="AA1482" s="274">
        <v>0</v>
      </c>
      <c r="AB1482" s="275"/>
      <c r="AC1482" s="274">
        <v>0</v>
      </c>
      <c r="AD1482" s="265"/>
      <c r="AE1482" s="274"/>
      <c r="AF1482" s="274"/>
      <c r="AG1482" s="275"/>
      <c r="AH1482" s="274"/>
      <c r="AI1482" s="274"/>
      <c r="AJ1482" s="275"/>
      <c r="AK1482" s="270"/>
      <c r="AL1482" s="274"/>
      <c r="AM1482" s="275"/>
      <c r="AN1482" s="274"/>
      <c r="AO1482" s="275"/>
      <c r="AP1482" s="274"/>
      <c r="AQ1482" s="277">
        <f t="shared" si="213"/>
        <v>1</v>
      </c>
      <c r="AR1482" s="275"/>
      <c r="AS1482" s="275"/>
      <c r="AT1482" s="273"/>
      <c r="AU1482" s="272"/>
      <c r="AV1482" s="267"/>
      <c r="AW1482" s="268"/>
      <c r="AX1482" s="273"/>
      <c r="AY1482" s="294"/>
      <c r="AZ1482" s="275"/>
      <c r="BA1482" s="268"/>
      <c r="BB1482" s="268"/>
      <c r="BC1482" s="268"/>
      <c r="BD1482" s="268"/>
      <c r="BE1482" s="267"/>
      <c r="BF1482" s="275"/>
      <c r="BG1482" s="275"/>
      <c r="BH1482" s="275"/>
      <c r="BI1482" s="275"/>
      <c r="BJ1482" s="278">
        <v>44593</v>
      </c>
      <c r="BK1482" s="279">
        <v>44593</v>
      </c>
      <c r="BL1482" s="431" t="s">
        <v>1487</v>
      </c>
      <c r="BM1482" s="272"/>
      <c r="BN1482" s="422">
        <v>26</v>
      </c>
      <c r="BO1482" s="422">
        <v>14</v>
      </c>
      <c r="BP1482" s="303"/>
      <c r="BQ1482" s="293">
        <v>44592</v>
      </c>
      <c r="BR1482" s="284">
        <v>0.20138888888888887</v>
      </c>
      <c r="BS1482" s="280" t="str">
        <f>IF(_DBcomps[[#This Row],[Problem]]="","Yes","No")</f>
        <v>No</v>
      </c>
      <c r="BT1482" s="272"/>
      <c r="BU1482" s="273"/>
      <c r="BV1482" s="273">
        <v>2</v>
      </c>
      <c r="BW1482" s="273">
        <v>2</v>
      </c>
      <c r="BX1482" s="273">
        <v>1</v>
      </c>
      <c r="BY1482" s="279" t="s">
        <v>1259</v>
      </c>
      <c r="BZ1482" s="267"/>
      <c r="CA1482" s="279" t="s">
        <v>1488</v>
      </c>
      <c r="CB1482" s="279" t="s">
        <v>1245</v>
      </c>
      <c r="CC1482" s="279" t="s">
        <v>1268</v>
      </c>
      <c r="CD1482" s="1283"/>
      <c r="CE1482" s="245"/>
      <c r="CF1482" s="245"/>
      <c r="CG1482" s="245"/>
    </row>
    <row r="1483" spans="1:85">
      <c r="A1483" s="482" t="s">
        <v>77</v>
      </c>
      <c r="B1483" s="288" t="s">
        <v>1599</v>
      </c>
      <c r="C1483" s="288" t="s">
        <v>503</v>
      </c>
      <c r="D1483" s="265" t="s">
        <v>1545</v>
      </c>
      <c r="E1483" s="265">
        <v>44704</v>
      </c>
      <c r="F1483" s="266" t="str">
        <f>IF(_DBcomps[[#This Row],[Lab RTS]]="","No","Yes")</f>
        <v>Yes</v>
      </c>
      <c r="G1483" s="267">
        <v>41.58</v>
      </c>
      <c r="H1483" s="267"/>
      <c r="I1483" s="267"/>
      <c r="J1483" s="267"/>
      <c r="K1483" s="267"/>
      <c r="L1483" s="268"/>
      <c r="M1483" s="275"/>
      <c r="N1483" s="267">
        <v>4.7</v>
      </c>
      <c r="O1483" s="267">
        <v>21.6</v>
      </c>
      <c r="P1483" s="275"/>
      <c r="Q1483" s="269">
        <v>1138</v>
      </c>
      <c r="R1483" s="270"/>
      <c r="S1483" s="307">
        <v>9.5210000000000008</v>
      </c>
      <c r="T1483" s="271">
        <v>5.93</v>
      </c>
      <c r="U1483" s="267"/>
      <c r="V1483" s="268"/>
      <c r="W1483" s="267"/>
      <c r="X1483" s="270"/>
      <c r="Y1483" s="274"/>
      <c r="Z1483" s="290"/>
      <c r="AA1483" s="274">
        <v>0</v>
      </c>
      <c r="AB1483" s="275"/>
      <c r="AC1483" s="274">
        <v>0</v>
      </c>
      <c r="AD1483" s="265"/>
      <c r="AE1483" s="274"/>
      <c r="AF1483" s="274"/>
      <c r="AG1483" s="275"/>
      <c r="AH1483" s="274"/>
      <c r="AI1483" s="274"/>
      <c r="AJ1483" s="275"/>
      <c r="AK1483" s="270"/>
      <c r="AL1483" s="274"/>
      <c r="AM1483" s="275"/>
      <c r="AN1483" s="274"/>
      <c r="AO1483" s="275"/>
      <c r="AP1483" s="274"/>
      <c r="AQ1483" s="277">
        <f t="shared" ref="AQ1483" si="214">MONTH(E1483)</f>
        <v>5</v>
      </c>
      <c r="AR1483" s="275"/>
      <c r="AS1483" s="275"/>
      <c r="AT1483" s="273"/>
      <c r="AU1483" s="272"/>
      <c r="AV1483" s="267"/>
      <c r="AW1483" s="268"/>
      <c r="AX1483" s="273"/>
      <c r="AY1483" s="294"/>
      <c r="AZ1483" s="275"/>
      <c r="BA1483" s="268"/>
      <c r="BB1483" s="268"/>
      <c r="BC1483" s="268"/>
      <c r="BD1483" s="268"/>
      <c r="BE1483" s="267"/>
      <c r="BF1483" s="275"/>
      <c r="BG1483" s="275"/>
      <c r="BH1483" s="275"/>
      <c r="BI1483" s="275"/>
      <c r="BJ1483" s="278">
        <v>44704</v>
      </c>
      <c r="BK1483" s="279">
        <v>44704</v>
      </c>
      <c r="BL1483" s="431" t="s">
        <v>1546</v>
      </c>
      <c r="BM1483" s="272"/>
      <c r="BN1483" s="422">
        <v>4</v>
      </c>
      <c r="BO1483" s="422">
        <v>8</v>
      </c>
      <c r="BP1483" s="303"/>
      <c r="BQ1483" s="293">
        <v>44704</v>
      </c>
      <c r="BR1483" s="284" t="s">
        <v>1547</v>
      </c>
      <c r="BS1483" s="280" t="str">
        <f>IF(_DBcomps[[#This Row],[Problem]]="","Yes","No")</f>
        <v>Yes</v>
      </c>
      <c r="BT1483" s="272"/>
      <c r="BU1483" s="273"/>
      <c r="BV1483" s="273">
        <v>1</v>
      </c>
      <c r="BW1483" s="273"/>
      <c r="BX1483" s="273">
        <v>1</v>
      </c>
      <c r="BY1483" s="279" t="s">
        <v>1259</v>
      </c>
      <c r="BZ1483" s="267"/>
      <c r="CA1483" s="279"/>
      <c r="CB1483" s="279"/>
      <c r="CC1483" s="279"/>
      <c r="CD1483" s="1283"/>
      <c r="CE1483" s="245"/>
      <c r="CF1483" s="245"/>
      <c r="CG1483" s="245"/>
    </row>
    <row r="1484" spans="1:85">
      <c r="A1484" s="341" t="s">
        <v>77</v>
      </c>
      <c r="B1484" s="2" t="s">
        <v>267</v>
      </c>
      <c r="C1484" s="2" t="s">
        <v>61</v>
      </c>
      <c r="D1484" s="265" t="s">
        <v>2691</v>
      </c>
      <c r="E1484" s="265">
        <v>45728</v>
      </c>
      <c r="F1484" s="266" t="str">
        <f>IF(_DBcomps[[#This Row],[Lab RTS]]="","No","Yes")</f>
        <v>Yes</v>
      </c>
      <c r="G1484" s="267">
        <v>49.07</v>
      </c>
      <c r="H1484" s="267"/>
      <c r="I1484" s="267"/>
      <c r="J1484" s="267"/>
      <c r="K1484" s="267"/>
      <c r="M1484" s="306"/>
      <c r="N1484" s="271">
        <v>3.92</v>
      </c>
      <c r="O1484" s="267"/>
      <c r="P1484" s="275"/>
      <c r="Q1484" s="269"/>
      <c r="R1484" s="270"/>
      <c r="S1484" s="353">
        <v>16.899999999999999</v>
      </c>
      <c r="T1484" s="271">
        <v>9.18</v>
      </c>
      <c r="U1484" s="354">
        <v>92.92</v>
      </c>
      <c r="V1484" s="350"/>
      <c r="W1484" s="267"/>
      <c r="X1484" s="270"/>
      <c r="Y1484" s="274"/>
      <c r="Z1484" s="342">
        <v>35</v>
      </c>
      <c r="AA1484" s="274">
        <v>0</v>
      </c>
      <c r="AB1484" s="349"/>
      <c r="AC1484" s="274">
        <v>0.01</v>
      </c>
      <c r="AD1484" s="265"/>
      <c r="AE1484" s="274"/>
      <c r="AF1484" s="274"/>
      <c r="AG1484" s="275"/>
      <c r="AH1484" s="274"/>
      <c r="AI1484" s="274"/>
      <c r="AJ1484" s="275"/>
      <c r="AK1484" s="270"/>
      <c r="AL1484" s="276"/>
      <c r="AM1484" s="275"/>
      <c r="AN1484" s="274"/>
      <c r="AO1484" s="275"/>
      <c r="AP1484" s="274"/>
      <c r="AQ1484" s="277">
        <f t="shared" ref="AQ1484:AQ1555" si="215">MONTH(E1484)</f>
        <v>3</v>
      </c>
      <c r="AR1484" s="350"/>
      <c r="AS1484" s="350"/>
      <c r="AT1484" s="273"/>
      <c r="AU1484" s="272"/>
      <c r="AV1484" s="267"/>
      <c r="AW1484" s="268"/>
      <c r="AX1484" s="273"/>
      <c r="AY1484" s="294"/>
      <c r="AZ1484" s="275"/>
      <c r="BA1484" s="268"/>
      <c r="BB1484" s="275"/>
      <c r="BC1484" s="275"/>
      <c r="BD1484" s="275"/>
      <c r="BE1484" s="275"/>
      <c r="BF1484" s="275"/>
      <c r="BG1484" s="275"/>
      <c r="BH1484" s="275"/>
      <c r="BI1484" s="275"/>
      <c r="BJ1484" s="291">
        <v>45730</v>
      </c>
      <c r="BK1484" s="279">
        <v>45729</v>
      </c>
      <c r="BL1484" s="431" t="s">
        <v>2696</v>
      </c>
      <c r="BM1484" s="272" t="s">
        <v>2822</v>
      </c>
      <c r="BN1484" s="422">
        <v>20</v>
      </c>
      <c r="BO1484" s="422">
        <v>8</v>
      </c>
      <c r="BP1484" s="303"/>
      <c r="BQ1484" s="293"/>
      <c r="BR1484" s="284"/>
      <c r="BS1484" s="292" t="s">
        <v>1798</v>
      </c>
      <c r="BT1484" s="272">
        <v>5</v>
      </c>
      <c r="BU1484" s="272">
        <v>3</v>
      </c>
      <c r="BV1484" s="272"/>
      <c r="BW1484" s="272"/>
      <c r="BX1484" s="272">
        <v>7</v>
      </c>
      <c r="BY1484" s="282" t="s">
        <v>1275</v>
      </c>
      <c r="BZ1484" s="267"/>
      <c r="CA1484" s="279" t="s">
        <v>2701</v>
      </c>
      <c r="CB1484" s="279" t="s">
        <v>1321</v>
      </c>
      <c r="CC1484" s="279" t="s">
        <v>2702</v>
      </c>
      <c r="CD1484" s="1283"/>
      <c r="CE1484" s="245"/>
      <c r="CF1484" s="245"/>
      <c r="CG1484" s="245"/>
    </row>
    <row r="1485" spans="1:85">
      <c r="A1485" s="341" t="s">
        <v>77</v>
      </c>
      <c r="B1485" s="2" t="s">
        <v>267</v>
      </c>
      <c r="C1485" s="2" t="s">
        <v>61</v>
      </c>
      <c r="D1485" s="265" t="s">
        <v>2692</v>
      </c>
      <c r="E1485" s="265">
        <v>45728</v>
      </c>
      <c r="F1485" s="266" t="s">
        <v>567</v>
      </c>
      <c r="G1485" s="267">
        <v>49.43</v>
      </c>
      <c r="H1485" s="267"/>
      <c r="I1485" s="267"/>
      <c r="J1485" s="267"/>
      <c r="K1485" s="267"/>
      <c r="L1485" s="268"/>
      <c r="M1485" s="275"/>
      <c r="N1485" s="267">
        <v>3.96</v>
      </c>
      <c r="O1485" s="267"/>
      <c r="P1485" s="275"/>
      <c r="Q1485" s="269"/>
      <c r="R1485" s="270"/>
      <c r="S1485" s="353">
        <v>17.04</v>
      </c>
      <c r="T1485" s="271">
        <v>9.31</v>
      </c>
      <c r="U1485" s="354">
        <v>87.25</v>
      </c>
      <c r="V1485" s="350"/>
      <c r="W1485" s="267"/>
      <c r="X1485" s="270"/>
      <c r="Y1485" s="274"/>
      <c r="Z1485" s="342">
        <v>33</v>
      </c>
      <c r="AA1485" s="274">
        <v>0</v>
      </c>
      <c r="AB1485" s="349"/>
      <c r="AC1485" s="274">
        <v>0.01</v>
      </c>
      <c r="AD1485" s="265"/>
      <c r="AE1485" s="274"/>
      <c r="AF1485" s="274"/>
      <c r="AG1485" s="275"/>
      <c r="AH1485" s="274"/>
      <c r="AI1485" s="274"/>
      <c r="AJ1485" s="275"/>
      <c r="AK1485" s="270"/>
      <c r="AL1485" s="274"/>
      <c r="AM1485" s="275"/>
      <c r="AN1485" s="274"/>
      <c r="AO1485" s="275"/>
      <c r="AP1485" s="274"/>
      <c r="AQ1485" s="277">
        <f t="shared" ref="AQ1485:AQ1488" si="216">MONTH(E1485)</f>
        <v>3</v>
      </c>
      <c r="AR1485" s="350"/>
      <c r="AS1485" s="350"/>
      <c r="AT1485" s="273"/>
      <c r="AU1485" s="272"/>
      <c r="AV1485" s="267"/>
      <c r="AW1485" s="268"/>
      <c r="AX1485" s="273"/>
      <c r="AY1485" s="294"/>
      <c r="AZ1485" s="275"/>
      <c r="BA1485" s="268"/>
      <c r="BB1485" s="268"/>
      <c r="BC1485" s="268"/>
      <c r="BD1485" s="268"/>
      <c r="BE1485" s="267"/>
      <c r="BF1485" s="275"/>
      <c r="BG1485" s="275"/>
      <c r="BH1485" s="275"/>
      <c r="BI1485" s="275"/>
      <c r="BJ1485" s="291">
        <v>45730</v>
      </c>
      <c r="BK1485" s="279">
        <v>45729</v>
      </c>
      <c r="BL1485" s="431" t="s">
        <v>2697</v>
      </c>
      <c r="BM1485" s="272" t="s">
        <v>2822</v>
      </c>
      <c r="BN1485" s="422">
        <v>8</v>
      </c>
      <c r="BO1485" s="422">
        <v>8</v>
      </c>
      <c r="BP1485" s="303"/>
      <c r="BQ1485" s="293"/>
      <c r="BR1485" s="284"/>
      <c r="BS1485" s="280" t="str">
        <f>IF(_DBcomps[[#This Row],[Problem]]="","Yes","No")</f>
        <v>Yes</v>
      </c>
      <c r="BT1485" s="281">
        <v>5</v>
      </c>
      <c r="BU1485" s="273"/>
      <c r="BV1485" s="273"/>
      <c r="BW1485" s="273"/>
      <c r="BX1485" s="273">
        <v>7</v>
      </c>
      <c r="BY1485" s="279" t="s">
        <v>1275</v>
      </c>
      <c r="BZ1485" s="267"/>
      <c r="CA1485" s="279"/>
      <c r="CB1485" s="279"/>
      <c r="CC1485" s="279"/>
      <c r="CD1485" s="1283"/>
      <c r="CE1485" s="245"/>
      <c r="CF1485" s="245"/>
      <c r="CG1485" s="245"/>
    </row>
    <row r="1486" spans="1:85">
      <c r="A1486" s="341" t="s">
        <v>77</v>
      </c>
      <c r="B1486" s="2" t="s">
        <v>267</v>
      </c>
      <c r="C1486" s="2" t="s">
        <v>61</v>
      </c>
      <c r="D1486" s="265" t="s">
        <v>2693</v>
      </c>
      <c r="E1486" s="265">
        <v>45729</v>
      </c>
      <c r="F1486" s="266" t="s">
        <v>567</v>
      </c>
      <c r="G1486" s="267">
        <v>49.64</v>
      </c>
      <c r="H1486" s="267"/>
      <c r="I1486" s="267"/>
      <c r="J1486" s="267"/>
      <c r="K1486" s="267"/>
      <c r="L1486" s="302"/>
      <c r="M1486" s="306"/>
      <c r="N1486" s="267">
        <v>3.59</v>
      </c>
      <c r="O1486" s="267"/>
      <c r="P1486" s="275"/>
      <c r="Q1486" s="269"/>
      <c r="R1486" s="270"/>
      <c r="S1486" s="353">
        <v>17.600000000000001</v>
      </c>
      <c r="T1486" s="271">
        <v>9.33</v>
      </c>
      <c r="U1486" s="354">
        <v>85.68</v>
      </c>
      <c r="V1486" s="350"/>
      <c r="W1486" s="267"/>
      <c r="X1486" s="270"/>
      <c r="Y1486" s="274"/>
      <c r="Z1486" s="342">
        <v>44</v>
      </c>
      <c r="AA1486" s="274">
        <v>0</v>
      </c>
      <c r="AB1486" s="349"/>
      <c r="AC1486" s="274">
        <v>8.9999999999999993E-3</v>
      </c>
      <c r="AD1486" s="265"/>
      <c r="AE1486" s="274"/>
      <c r="AF1486" s="274"/>
      <c r="AG1486" s="275"/>
      <c r="AH1486" s="274"/>
      <c r="AI1486" s="274"/>
      <c r="AJ1486" s="275"/>
      <c r="AK1486" s="270"/>
      <c r="AL1486" s="274"/>
      <c r="AM1486" s="275"/>
      <c r="AN1486" s="274"/>
      <c r="AO1486" s="275"/>
      <c r="AP1486" s="274"/>
      <c r="AQ1486" s="277">
        <f t="shared" si="216"/>
        <v>3</v>
      </c>
      <c r="AR1486" s="350"/>
      <c r="AS1486" s="350"/>
      <c r="AT1486" s="273"/>
      <c r="AU1486" s="272"/>
      <c r="AV1486" s="267"/>
      <c r="AW1486" s="268"/>
      <c r="AX1486" s="273"/>
      <c r="AY1486" s="294"/>
      <c r="AZ1486" s="275"/>
      <c r="BA1486" s="268"/>
      <c r="BB1486" s="268"/>
      <c r="BC1486" s="268"/>
      <c r="BD1486" s="268"/>
      <c r="BE1486" s="267"/>
      <c r="BF1486" s="275"/>
      <c r="BG1486" s="275"/>
      <c r="BH1486" s="275"/>
      <c r="BI1486" s="275"/>
      <c r="BJ1486" s="291">
        <v>45730</v>
      </c>
      <c r="BK1486" s="279">
        <v>45729</v>
      </c>
      <c r="BL1486" s="431" t="s">
        <v>2698</v>
      </c>
      <c r="BM1486" s="272" t="s">
        <v>2822</v>
      </c>
      <c r="BN1486" s="422">
        <v>6</v>
      </c>
      <c r="BO1486" s="422">
        <v>8</v>
      </c>
      <c r="BP1486" s="303"/>
      <c r="BQ1486" s="293"/>
      <c r="BR1486" s="284"/>
      <c r="BS1486" s="280" t="str">
        <f>IF(_DBcomps[[#This Row],[Problem]]="","Yes","No")</f>
        <v>Yes</v>
      </c>
      <c r="BT1486" s="281">
        <v>5</v>
      </c>
      <c r="BU1486" s="273"/>
      <c r="BV1486" s="273"/>
      <c r="BW1486" s="273"/>
      <c r="BX1486" s="273">
        <v>7</v>
      </c>
      <c r="BY1486" s="356" t="s">
        <v>1275</v>
      </c>
      <c r="BZ1486" s="267"/>
      <c r="CA1486" s="279"/>
      <c r="CB1486" s="279"/>
      <c r="CC1486" s="279"/>
      <c r="CD1486" s="1283"/>
      <c r="CE1486" s="245"/>
      <c r="CF1486" s="245"/>
      <c r="CG1486" s="245"/>
    </row>
    <row r="1487" spans="1:85">
      <c r="A1487" s="341" t="s">
        <v>77</v>
      </c>
      <c r="B1487" s="2" t="s">
        <v>267</v>
      </c>
      <c r="C1487" s="2" t="s">
        <v>61</v>
      </c>
      <c r="D1487" s="265" t="s">
        <v>2694</v>
      </c>
      <c r="E1487" s="265">
        <v>45729</v>
      </c>
      <c r="F1487" s="266" t="s">
        <v>567</v>
      </c>
      <c r="G1487" s="267">
        <v>49.96</v>
      </c>
      <c r="H1487" s="267"/>
      <c r="I1487" s="267"/>
      <c r="J1487" s="267"/>
      <c r="K1487" s="267"/>
      <c r="L1487" s="302"/>
      <c r="M1487" s="306"/>
      <c r="N1487" s="267">
        <v>3.82</v>
      </c>
      <c r="O1487" s="267"/>
      <c r="P1487" s="275"/>
      <c r="Q1487" s="269"/>
      <c r="R1487" s="270"/>
      <c r="S1487" s="353">
        <v>17.77</v>
      </c>
      <c r="T1487" s="271">
        <v>9.41</v>
      </c>
      <c r="U1487" s="354">
        <v>90.06</v>
      </c>
      <c r="V1487" s="350"/>
      <c r="W1487" s="267"/>
      <c r="X1487" s="270"/>
      <c r="Y1487" s="274"/>
      <c r="Z1487" s="342">
        <v>50</v>
      </c>
      <c r="AA1487" s="274">
        <v>0</v>
      </c>
      <c r="AB1487" s="349"/>
      <c r="AC1487" s="274">
        <v>5.0000000000000001E-3</v>
      </c>
      <c r="AD1487" s="265"/>
      <c r="AE1487" s="274"/>
      <c r="AF1487" s="274"/>
      <c r="AG1487" s="275"/>
      <c r="AH1487" s="274"/>
      <c r="AI1487" s="274"/>
      <c r="AJ1487" s="275"/>
      <c r="AK1487" s="270"/>
      <c r="AL1487" s="274"/>
      <c r="AM1487" s="275"/>
      <c r="AN1487" s="274"/>
      <c r="AO1487" s="275"/>
      <c r="AP1487" s="274"/>
      <c r="AQ1487" s="277">
        <f t="shared" si="216"/>
        <v>3</v>
      </c>
      <c r="AR1487" s="350"/>
      <c r="AS1487" s="350"/>
      <c r="AT1487" s="273"/>
      <c r="AU1487" s="272"/>
      <c r="AV1487" s="267"/>
      <c r="AW1487" s="268"/>
      <c r="AX1487" s="273"/>
      <c r="AY1487" s="294"/>
      <c r="AZ1487" s="275"/>
      <c r="BA1487" s="268"/>
      <c r="BB1487" s="268"/>
      <c r="BC1487" s="268"/>
      <c r="BD1487" s="268"/>
      <c r="BE1487" s="267"/>
      <c r="BF1487" s="275"/>
      <c r="BG1487" s="275"/>
      <c r="BH1487" s="275"/>
      <c r="BI1487" s="275"/>
      <c r="BJ1487" s="291">
        <v>45730</v>
      </c>
      <c r="BK1487" s="279">
        <v>45730</v>
      </c>
      <c r="BL1487" s="431" t="s">
        <v>2699</v>
      </c>
      <c r="BM1487" s="272"/>
      <c r="BN1487" s="422">
        <v>6</v>
      </c>
      <c r="BO1487" s="422">
        <v>8</v>
      </c>
      <c r="BP1487" s="303"/>
      <c r="BQ1487" s="293"/>
      <c r="BR1487" s="284"/>
      <c r="BS1487" s="280" t="str">
        <f>IF(_DBcomps[[#This Row],[Problem]]="","Yes","No")</f>
        <v>Yes</v>
      </c>
      <c r="BT1487" s="281">
        <v>5</v>
      </c>
      <c r="BU1487" s="273"/>
      <c r="BV1487" s="273"/>
      <c r="BW1487" s="273"/>
      <c r="BX1487" s="273">
        <v>7</v>
      </c>
      <c r="BY1487" s="356" t="s">
        <v>1275</v>
      </c>
      <c r="BZ1487" s="267"/>
      <c r="CA1487" s="279"/>
      <c r="CB1487" s="279"/>
      <c r="CC1487" s="279"/>
      <c r="CD1487" s="1283"/>
      <c r="CE1487" s="245"/>
      <c r="CF1487" s="245"/>
      <c r="CG1487" s="245"/>
    </row>
    <row r="1488" spans="1:85">
      <c r="A1488" s="341" t="s">
        <v>77</v>
      </c>
      <c r="B1488" s="2" t="s">
        <v>267</v>
      </c>
      <c r="C1488" s="2" t="s">
        <v>61</v>
      </c>
      <c r="D1488" s="265" t="s">
        <v>2695</v>
      </c>
      <c r="E1488" s="265">
        <v>45729</v>
      </c>
      <c r="F1488" s="266" t="s">
        <v>567</v>
      </c>
      <c r="G1488" s="267">
        <v>50.22</v>
      </c>
      <c r="H1488" s="267"/>
      <c r="I1488" s="267"/>
      <c r="J1488" s="267"/>
      <c r="K1488" s="267"/>
      <c r="L1488" s="302"/>
      <c r="M1488" s="306"/>
      <c r="N1488" s="267">
        <v>4.34</v>
      </c>
      <c r="O1488" s="267"/>
      <c r="P1488" s="275"/>
      <c r="Q1488" s="269"/>
      <c r="R1488" s="270"/>
      <c r="S1488" s="353">
        <v>17.84</v>
      </c>
      <c r="T1488" s="271">
        <v>9.36</v>
      </c>
      <c r="U1488" s="354">
        <v>91.09</v>
      </c>
      <c r="V1488" s="350"/>
      <c r="W1488" s="267"/>
      <c r="X1488" s="270"/>
      <c r="Y1488" s="274"/>
      <c r="Z1488" s="342">
        <v>56</v>
      </c>
      <c r="AA1488" s="274">
        <v>0</v>
      </c>
      <c r="AB1488" s="349"/>
      <c r="AC1488" s="274">
        <v>0</v>
      </c>
      <c r="AD1488" s="265"/>
      <c r="AE1488" s="274"/>
      <c r="AF1488" s="274"/>
      <c r="AG1488" s="275"/>
      <c r="AH1488" s="274"/>
      <c r="AI1488" s="274"/>
      <c r="AJ1488" s="275"/>
      <c r="AK1488" s="270"/>
      <c r="AL1488" s="274"/>
      <c r="AM1488" s="275"/>
      <c r="AN1488" s="274"/>
      <c r="AO1488" s="275"/>
      <c r="AP1488" s="274"/>
      <c r="AQ1488" s="277">
        <f t="shared" si="216"/>
        <v>3</v>
      </c>
      <c r="AR1488" s="350"/>
      <c r="AS1488" s="350"/>
      <c r="AT1488" s="273"/>
      <c r="AU1488" s="272"/>
      <c r="AV1488" s="267"/>
      <c r="AW1488" s="268"/>
      <c r="AX1488" s="273"/>
      <c r="AY1488" s="294"/>
      <c r="AZ1488" s="275"/>
      <c r="BA1488" s="268"/>
      <c r="BB1488" s="268"/>
      <c r="BC1488" s="268"/>
      <c r="BD1488" s="268"/>
      <c r="BE1488" s="267"/>
      <c r="BF1488" s="275"/>
      <c r="BG1488" s="275"/>
      <c r="BH1488" s="275"/>
      <c r="BI1488" s="275"/>
      <c r="BJ1488" s="291">
        <v>45730</v>
      </c>
      <c r="BK1488" s="279">
        <v>45730</v>
      </c>
      <c r="BL1488" s="431" t="s">
        <v>2700</v>
      </c>
      <c r="BM1488" s="272"/>
      <c r="BN1488" s="422">
        <v>6</v>
      </c>
      <c r="BO1488" s="422">
        <v>8</v>
      </c>
      <c r="BP1488" s="303"/>
      <c r="BQ1488" s="293"/>
      <c r="BR1488" s="284"/>
      <c r="BS1488" s="280" t="str">
        <f>IF(_DBcomps[[#This Row],[Problem]]="","Yes","No")</f>
        <v>Yes</v>
      </c>
      <c r="BT1488" s="281">
        <v>5</v>
      </c>
      <c r="BU1488" s="273"/>
      <c r="BV1488" s="273"/>
      <c r="BW1488" s="273"/>
      <c r="BX1488" s="273">
        <v>7</v>
      </c>
      <c r="BY1488" s="356" t="s">
        <v>1275</v>
      </c>
      <c r="BZ1488" s="267"/>
      <c r="CA1488" s="279"/>
      <c r="CB1488" s="279"/>
      <c r="CC1488" s="279"/>
      <c r="CD1488" s="1283"/>
      <c r="CE1488" s="245"/>
      <c r="CF1488" s="245"/>
      <c r="CG1488" s="245"/>
    </row>
    <row r="1489" spans="1:85">
      <c r="A1489" s="341" t="s">
        <v>77</v>
      </c>
      <c r="B1489" s="2" t="s">
        <v>267</v>
      </c>
      <c r="C1489" s="2" t="s">
        <v>61</v>
      </c>
      <c r="D1489" s="265" t="s">
        <v>2812</v>
      </c>
      <c r="E1489" s="265">
        <v>45730</v>
      </c>
      <c r="F1489" s="266" t="s">
        <v>567</v>
      </c>
      <c r="G1489" s="267">
        <v>49.84</v>
      </c>
      <c r="H1489" s="267"/>
      <c r="I1489" s="267"/>
      <c r="J1489" s="267"/>
      <c r="K1489" s="267"/>
      <c r="L1489" s="268"/>
      <c r="M1489" s="275"/>
      <c r="N1489" s="267">
        <v>4.0999999999999996</v>
      </c>
      <c r="O1489" s="267"/>
      <c r="P1489" s="275"/>
      <c r="Q1489" s="269"/>
      <c r="R1489" s="270"/>
      <c r="S1489" s="353">
        <v>15.88</v>
      </c>
      <c r="T1489" s="271">
        <v>9.43</v>
      </c>
      <c r="U1489" s="354">
        <v>89.82</v>
      </c>
      <c r="V1489" s="350"/>
      <c r="W1489" s="267"/>
      <c r="X1489" s="270"/>
      <c r="Y1489" s="274"/>
      <c r="Z1489" s="342">
        <v>52</v>
      </c>
      <c r="AA1489" s="274">
        <v>0</v>
      </c>
      <c r="AB1489" s="349"/>
      <c r="AC1489" s="274">
        <v>0</v>
      </c>
      <c r="AD1489" s="265"/>
      <c r="AE1489" s="274"/>
      <c r="AF1489" s="274"/>
      <c r="AG1489" s="275"/>
      <c r="AH1489" s="274"/>
      <c r="AI1489" s="274"/>
      <c r="AJ1489" s="275"/>
      <c r="AK1489" s="270"/>
      <c r="AL1489" s="274"/>
      <c r="AM1489" s="275"/>
      <c r="AN1489" s="274"/>
      <c r="AO1489" s="275"/>
      <c r="AP1489" s="274"/>
      <c r="AQ1489" s="277">
        <f t="shared" ref="AQ1489:AQ1493" si="217">MONTH(E1489)</f>
        <v>3</v>
      </c>
      <c r="AR1489" s="350"/>
      <c r="AS1489" s="350"/>
      <c r="AT1489" s="273"/>
      <c r="AU1489" s="272"/>
      <c r="AV1489" s="267"/>
      <c r="AW1489" s="268"/>
      <c r="AX1489" s="273"/>
      <c r="AY1489" s="294"/>
      <c r="AZ1489" s="275"/>
      <c r="BA1489" s="268"/>
      <c r="BB1489" s="268"/>
      <c r="BC1489" s="268"/>
      <c r="BD1489" s="268"/>
      <c r="BE1489" s="267"/>
      <c r="BF1489" s="275"/>
      <c r="BG1489" s="275"/>
      <c r="BH1489" s="275"/>
      <c r="BI1489" s="275"/>
      <c r="BJ1489" s="291">
        <v>45735</v>
      </c>
      <c r="BK1489" s="279">
        <v>45730</v>
      </c>
      <c r="BL1489" s="431" t="s">
        <v>2817</v>
      </c>
      <c r="BM1489" s="272" t="s">
        <v>2822</v>
      </c>
      <c r="BN1489" s="422">
        <v>6</v>
      </c>
      <c r="BO1489" s="422">
        <v>8</v>
      </c>
      <c r="BP1489" s="303"/>
      <c r="BQ1489" s="293"/>
      <c r="BR1489" s="284"/>
      <c r="BS1489" s="280" t="str">
        <f>IF(_DBcomps[[#This Row],[Problem]]="","Yes","No")</f>
        <v>Yes</v>
      </c>
      <c r="BT1489" s="281">
        <v>5</v>
      </c>
      <c r="BU1489" s="273"/>
      <c r="BV1489" s="273"/>
      <c r="BW1489" s="273"/>
      <c r="BX1489" s="273">
        <v>7</v>
      </c>
      <c r="BY1489" s="279" t="s">
        <v>1275</v>
      </c>
      <c r="BZ1489" s="267"/>
      <c r="CA1489" s="279"/>
      <c r="CB1489" s="279"/>
      <c r="CC1489" s="279"/>
      <c r="CD1489" s="1283"/>
      <c r="CE1489" s="245"/>
      <c r="CF1489" s="245"/>
      <c r="CG1489" s="245"/>
    </row>
    <row r="1490" spans="1:85">
      <c r="A1490" s="341" t="s">
        <v>77</v>
      </c>
      <c r="B1490" s="2" t="s">
        <v>267</v>
      </c>
      <c r="C1490" s="2" t="s">
        <v>61</v>
      </c>
      <c r="D1490" s="265" t="s">
        <v>2813</v>
      </c>
      <c r="E1490" s="265">
        <v>45733</v>
      </c>
      <c r="F1490" s="266" t="s">
        <v>567</v>
      </c>
      <c r="G1490" s="267">
        <v>48.95</v>
      </c>
      <c r="H1490" s="267"/>
      <c r="I1490" s="267"/>
      <c r="J1490" s="267"/>
      <c r="K1490" s="267"/>
      <c r="L1490" s="302"/>
      <c r="M1490" s="306"/>
      <c r="N1490" s="267">
        <v>4.04</v>
      </c>
      <c r="O1490" s="267"/>
      <c r="P1490" s="275"/>
      <c r="Q1490" s="269"/>
      <c r="R1490" s="270"/>
      <c r="S1490" s="353">
        <v>17.34</v>
      </c>
      <c r="T1490" s="271">
        <v>9.31</v>
      </c>
      <c r="U1490" s="354">
        <v>87.5</v>
      </c>
      <c r="V1490" s="350"/>
      <c r="W1490" s="267"/>
      <c r="X1490" s="270"/>
      <c r="Y1490" s="274"/>
      <c r="Z1490" s="342">
        <v>56</v>
      </c>
      <c r="AA1490" s="274">
        <v>0</v>
      </c>
      <c r="AB1490" s="349"/>
      <c r="AC1490" s="274">
        <v>0</v>
      </c>
      <c r="AD1490" s="265"/>
      <c r="AE1490" s="274"/>
      <c r="AF1490" s="274"/>
      <c r="AG1490" s="275"/>
      <c r="AH1490" s="274"/>
      <c r="AI1490" s="274"/>
      <c r="AJ1490" s="275"/>
      <c r="AK1490" s="270"/>
      <c r="AL1490" s="274"/>
      <c r="AM1490" s="275"/>
      <c r="AN1490" s="274"/>
      <c r="AO1490" s="275"/>
      <c r="AP1490" s="274"/>
      <c r="AQ1490" s="277">
        <f t="shared" si="217"/>
        <v>3</v>
      </c>
      <c r="AR1490" s="350"/>
      <c r="AS1490" s="350"/>
      <c r="AT1490" s="273"/>
      <c r="AU1490" s="272"/>
      <c r="AV1490" s="267"/>
      <c r="AW1490" s="268"/>
      <c r="AX1490" s="273"/>
      <c r="AY1490" s="294"/>
      <c r="AZ1490" s="275"/>
      <c r="BA1490" s="268"/>
      <c r="BB1490" s="268"/>
      <c r="BC1490" s="268"/>
      <c r="BD1490" s="268"/>
      <c r="BE1490" s="267"/>
      <c r="BF1490" s="275"/>
      <c r="BG1490" s="275"/>
      <c r="BH1490" s="275"/>
      <c r="BI1490" s="275"/>
      <c r="BJ1490" s="291">
        <v>45735</v>
      </c>
      <c r="BK1490" s="279">
        <v>45733</v>
      </c>
      <c r="BL1490" s="431" t="s">
        <v>2818</v>
      </c>
      <c r="BM1490" s="272"/>
      <c r="BN1490" s="422">
        <v>6</v>
      </c>
      <c r="BO1490" s="422">
        <v>8</v>
      </c>
      <c r="BP1490" s="303"/>
      <c r="BQ1490" s="293"/>
      <c r="BR1490" s="284"/>
      <c r="BS1490" s="280" t="str">
        <f>IF(_DBcomps[[#This Row],[Problem]]="","Yes","No")</f>
        <v>Yes</v>
      </c>
      <c r="BT1490" s="281">
        <v>5</v>
      </c>
      <c r="BU1490" s="273"/>
      <c r="BV1490" s="273"/>
      <c r="BW1490" s="273"/>
      <c r="BX1490" s="273">
        <v>7</v>
      </c>
      <c r="BY1490" s="356" t="s">
        <v>1275</v>
      </c>
      <c r="BZ1490" s="267"/>
      <c r="CA1490" s="279"/>
      <c r="CB1490" s="279"/>
      <c r="CC1490" s="279"/>
      <c r="CD1490" s="1283"/>
      <c r="CE1490" s="245"/>
      <c r="CF1490" s="245"/>
      <c r="CG1490" s="245"/>
    </row>
    <row r="1491" spans="1:85">
      <c r="A1491" s="341" t="s">
        <v>77</v>
      </c>
      <c r="B1491" s="2" t="s">
        <v>267</v>
      </c>
      <c r="C1491" s="2" t="s">
        <v>61</v>
      </c>
      <c r="D1491" s="265" t="s">
        <v>2814</v>
      </c>
      <c r="E1491" s="265">
        <v>45734</v>
      </c>
      <c r="F1491" s="266" t="s">
        <v>567</v>
      </c>
      <c r="G1491" s="267">
        <v>49.19</v>
      </c>
      <c r="H1491" s="267"/>
      <c r="I1491" s="267"/>
      <c r="J1491" s="267"/>
      <c r="K1491" s="267"/>
      <c r="L1491" s="302"/>
      <c r="M1491" s="306"/>
      <c r="N1491" s="267">
        <v>4.1500000000000004</v>
      </c>
      <c r="O1491" s="267"/>
      <c r="P1491" s="275"/>
      <c r="Q1491" s="269"/>
      <c r="R1491" s="270"/>
      <c r="S1491" s="353">
        <v>18.03</v>
      </c>
      <c r="T1491" s="271">
        <v>9.3000000000000007</v>
      </c>
      <c r="U1491" s="354">
        <v>91.61</v>
      </c>
      <c r="V1491" s="350"/>
      <c r="W1491" s="267"/>
      <c r="X1491" s="270"/>
      <c r="Y1491" s="274"/>
      <c r="Z1491" s="342">
        <v>49</v>
      </c>
      <c r="AA1491" s="274">
        <v>0</v>
      </c>
      <c r="AB1491" s="349"/>
      <c r="AC1491" s="274">
        <v>0</v>
      </c>
      <c r="AD1491" s="265"/>
      <c r="AE1491" s="274"/>
      <c r="AF1491" s="274"/>
      <c r="AG1491" s="275"/>
      <c r="AH1491" s="274"/>
      <c r="AI1491" s="274"/>
      <c r="AJ1491" s="275"/>
      <c r="AK1491" s="270"/>
      <c r="AL1491" s="274"/>
      <c r="AM1491" s="275"/>
      <c r="AN1491" s="274"/>
      <c r="AO1491" s="275"/>
      <c r="AP1491" s="274"/>
      <c r="AQ1491" s="277">
        <f t="shared" si="217"/>
        <v>3</v>
      </c>
      <c r="AR1491" s="350"/>
      <c r="AS1491" s="350"/>
      <c r="AT1491" s="273"/>
      <c r="AU1491" s="272"/>
      <c r="AV1491" s="267"/>
      <c r="AW1491" s="268"/>
      <c r="AX1491" s="273"/>
      <c r="AY1491" s="294"/>
      <c r="AZ1491" s="275"/>
      <c r="BA1491" s="268"/>
      <c r="BB1491" s="268"/>
      <c r="BC1491" s="268"/>
      <c r="BD1491" s="268"/>
      <c r="BE1491" s="267"/>
      <c r="BF1491" s="275"/>
      <c r="BG1491" s="275"/>
      <c r="BH1491" s="275"/>
      <c r="BI1491" s="275"/>
      <c r="BJ1491" s="291">
        <v>45735</v>
      </c>
      <c r="BK1491" s="279">
        <v>45734</v>
      </c>
      <c r="BL1491" s="431" t="s">
        <v>2819</v>
      </c>
      <c r="BM1491" s="272"/>
      <c r="BN1491" s="422">
        <v>6</v>
      </c>
      <c r="BO1491" s="422">
        <v>8</v>
      </c>
      <c r="BP1491" s="303"/>
      <c r="BQ1491" s="293"/>
      <c r="BR1491" s="284"/>
      <c r="BS1491" s="280" t="str">
        <f>IF(_DBcomps[[#This Row],[Problem]]="","Yes","No")</f>
        <v>Yes</v>
      </c>
      <c r="BT1491" s="281">
        <v>5</v>
      </c>
      <c r="BU1491" s="273"/>
      <c r="BV1491" s="273"/>
      <c r="BW1491" s="273"/>
      <c r="BX1491" s="273">
        <v>7</v>
      </c>
      <c r="BY1491" s="356" t="s">
        <v>1275</v>
      </c>
      <c r="BZ1491" s="267"/>
      <c r="CA1491" s="279"/>
      <c r="CB1491" s="279"/>
      <c r="CC1491" s="279"/>
      <c r="CD1491" s="1283"/>
      <c r="CE1491" s="245"/>
      <c r="CF1491" s="245"/>
      <c r="CG1491" s="245"/>
    </row>
    <row r="1492" spans="1:85">
      <c r="A1492" s="341" t="s">
        <v>77</v>
      </c>
      <c r="B1492" s="2" t="s">
        <v>267</v>
      </c>
      <c r="C1492" s="2" t="s">
        <v>61</v>
      </c>
      <c r="D1492" s="265" t="s">
        <v>2815</v>
      </c>
      <c r="E1492" s="265">
        <v>45734</v>
      </c>
      <c r="F1492" s="266" t="s">
        <v>567</v>
      </c>
      <c r="G1492" s="267">
        <v>49.33</v>
      </c>
      <c r="H1492" s="267"/>
      <c r="I1492" s="267"/>
      <c r="J1492" s="267"/>
      <c r="K1492" s="267"/>
      <c r="L1492" s="302"/>
      <c r="M1492" s="306"/>
      <c r="N1492" s="267">
        <v>4.5599999999999996</v>
      </c>
      <c r="O1492" s="267"/>
      <c r="P1492" s="275"/>
      <c r="Q1492" s="269"/>
      <c r="R1492" s="270"/>
      <c r="S1492" s="353">
        <v>17.68</v>
      </c>
      <c r="T1492" s="271">
        <v>9.34</v>
      </c>
      <c r="U1492" s="354">
        <v>92.02</v>
      </c>
      <c r="V1492" s="350"/>
      <c r="W1492" s="267"/>
      <c r="X1492" s="270"/>
      <c r="Y1492" s="274"/>
      <c r="Z1492" s="342">
        <v>54</v>
      </c>
      <c r="AA1492" s="274">
        <v>0</v>
      </c>
      <c r="AB1492" s="349"/>
      <c r="AC1492" s="274">
        <v>0</v>
      </c>
      <c r="AD1492" s="265"/>
      <c r="AE1492" s="274"/>
      <c r="AF1492" s="274"/>
      <c r="AG1492" s="275"/>
      <c r="AH1492" s="274"/>
      <c r="AI1492" s="274"/>
      <c r="AJ1492" s="275"/>
      <c r="AK1492" s="270"/>
      <c r="AL1492" s="274"/>
      <c r="AM1492" s="275"/>
      <c r="AN1492" s="274"/>
      <c r="AO1492" s="275"/>
      <c r="AP1492" s="274"/>
      <c r="AQ1492" s="277">
        <f t="shared" si="217"/>
        <v>3</v>
      </c>
      <c r="AR1492" s="350"/>
      <c r="AS1492" s="350"/>
      <c r="AT1492" s="273"/>
      <c r="AU1492" s="272"/>
      <c r="AV1492" s="267"/>
      <c r="AW1492" s="268"/>
      <c r="AX1492" s="273"/>
      <c r="AY1492" s="294"/>
      <c r="AZ1492" s="275"/>
      <c r="BA1492" s="268"/>
      <c r="BB1492" s="268"/>
      <c r="BC1492" s="268"/>
      <c r="BD1492" s="268"/>
      <c r="BE1492" s="267"/>
      <c r="BF1492" s="275"/>
      <c r="BG1492" s="275"/>
      <c r="BH1492" s="275"/>
      <c r="BI1492" s="275"/>
      <c r="BJ1492" s="291">
        <v>45735</v>
      </c>
      <c r="BK1492" s="279">
        <v>45734</v>
      </c>
      <c r="BL1492" s="431" t="s">
        <v>2820</v>
      </c>
      <c r="BM1492" s="272"/>
      <c r="BN1492" s="422">
        <v>6</v>
      </c>
      <c r="BO1492" s="422">
        <v>8</v>
      </c>
      <c r="BP1492" s="303"/>
      <c r="BQ1492" s="293"/>
      <c r="BR1492" s="284"/>
      <c r="BS1492" s="280" t="str">
        <f>IF(_DBcomps[[#This Row],[Problem]]="","Yes","No")</f>
        <v>Yes</v>
      </c>
      <c r="BT1492" s="281">
        <v>5</v>
      </c>
      <c r="BU1492" s="273"/>
      <c r="BV1492" s="273"/>
      <c r="BW1492" s="273"/>
      <c r="BX1492" s="273">
        <v>7</v>
      </c>
      <c r="BY1492" s="356" t="s">
        <v>1275</v>
      </c>
      <c r="BZ1492" s="267"/>
      <c r="CA1492" s="279"/>
      <c r="CB1492" s="279"/>
      <c r="CC1492" s="279"/>
      <c r="CD1492" s="1283"/>
      <c r="CE1492" s="245"/>
      <c r="CF1492" s="245"/>
      <c r="CG1492" s="245"/>
    </row>
    <row r="1493" spans="1:85">
      <c r="A1493" s="341" t="s">
        <v>77</v>
      </c>
      <c r="B1493" s="2" t="s">
        <v>267</v>
      </c>
      <c r="C1493" s="2" t="s">
        <v>61</v>
      </c>
      <c r="D1493" s="265" t="s">
        <v>2816</v>
      </c>
      <c r="E1493" s="265">
        <v>45734</v>
      </c>
      <c r="F1493" s="266" t="s">
        <v>567</v>
      </c>
      <c r="G1493" s="267">
        <v>50.18</v>
      </c>
      <c r="H1493" s="267"/>
      <c r="I1493" s="267"/>
      <c r="J1493" s="267"/>
      <c r="K1493" s="267"/>
      <c r="L1493" s="302"/>
      <c r="M1493" s="306"/>
      <c r="N1493" s="267">
        <v>4.34</v>
      </c>
      <c r="O1493" s="267"/>
      <c r="P1493" s="275"/>
      <c r="Q1493" s="269"/>
      <c r="R1493" s="270"/>
      <c r="S1493" s="353">
        <v>17.8</v>
      </c>
      <c r="T1493" s="271">
        <v>9.3800000000000008</v>
      </c>
      <c r="U1493" s="354">
        <v>97.86</v>
      </c>
      <c r="V1493" s="350"/>
      <c r="W1493" s="267"/>
      <c r="X1493" s="270"/>
      <c r="Y1493" s="274"/>
      <c r="Z1493" s="342">
        <v>59</v>
      </c>
      <c r="AA1493" s="274">
        <v>0</v>
      </c>
      <c r="AB1493" s="349"/>
      <c r="AC1493" s="274">
        <v>0</v>
      </c>
      <c r="AD1493" s="265"/>
      <c r="AE1493" s="274"/>
      <c r="AF1493" s="274"/>
      <c r="AG1493" s="275"/>
      <c r="AH1493" s="274"/>
      <c r="AI1493" s="274"/>
      <c r="AJ1493" s="275"/>
      <c r="AK1493" s="270"/>
      <c r="AL1493" s="274"/>
      <c r="AM1493" s="275"/>
      <c r="AN1493" s="274"/>
      <c r="AO1493" s="275"/>
      <c r="AP1493" s="274"/>
      <c r="AQ1493" s="277">
        <f t="shared" si="217"/>
        <v>3</v>
      </c>
      <c r="AR1493" s="350"/>
      <c r="AS1493" s="350"/>
      <c r="AT1493" s="273"/>
      <c r="AU1493" s="272"/>
      <c r="AV1493" s="267"/>
      <c r="AW1493" s="268"/>
      <c r="AX1493" s="273"/>
      <c r="AY1493" s="294"/>
      <c r="AZ1493" s="275"/>
      <c r="BA1493" s="268"/>
      <c r="BB1493" s="268"/>
      <c r="BC1493" s="268"/>
      <c r="BD1493" s="268"/>
      <c r="BE1493" s="267"/>
      <c r="BF1493" s="275"/>
      <c r="BG1493" s="275"/>
      <c r="BH1493" s="275"/>
      <c r="BI1493" s="275"/>
      <c r="BJ1493" s="291">
        <v>45735</v>
      </c>
      <c r="BK1493" s="279">
        <v>45735</v>
      </c>
      <c r="BL1493" s="431" t="s">
        <v>2821</v>
      </c>
      <c r="BM1493" s="272"/>
      <c r="BN1493" s="422">
        <v>6</v>
      </c>
      <c r="BO1493" s="422">
        <v>8</v>
      </c>
      <c r="BP1493" s="303"/>
      <c r="BQ1493" s="293"/>
      <c r="BR1493" s="284"/>
      <c r="BS1493" s="280" t="str">
        <f>IF(_DBcomps[[#This Row],[Problem]]="","Yes","No")</f>
        <v>Yes</v>
      </c>
      <c r="BT1493" s="281">
        <v>5</v>
      </c>
      <c r="BU1493" s="273"/>
      <c r="BV1493" s="273"/>
      <c r="BW1493" s="273"/>
      <c r="BX1493" s="273">
        <v>7</v>
      </c>
      <c r="BY1493" s="356" t="s">
        <v>1275</v>
      </c>
      <c r="BZ1493" s="267"/>
      <c r="CA1493" s="279"/>
      <c r="CB1493" s="279"/>
      <c r="CC1493" s="279"/>
      <c r="CD1493" s="1283"/>
      <c r="CE1493" s="245"/>
      <c r="CF1493" s="245"/>
      <c r="CG1493" s="245"/>
    </row>
    <row r="1494" spans="1:85">
      <c r="A1494" s="341" t="s">
        <v>77</v>
      </c>
      <c r="B1494" s="2" t="s">
        <v>267</v>
      </c>
      <c r="C1494" s="2" t="s">
        <v>61</v>
      </c>
      <c r="D1494" s="265" t="s">
        <v>2856</v>
      </c>
      <c r="E1494" s="265">
        <v>45735</v>
      </c>
      <c r="F1494" s="266" t="str">
        <f>IF(_DBcomps[[#This Row],[Lab RTS]]="","No","Yes")</f>
        <v>Yes</v>
      </c>
      <c r="G1494" s="267">
        <v>48.95</v>
      </c>
      <c r="H1494" s="267"/>
      <c r="I1494" s="267"/>
      <c r="J1494" s="267"/>
      <c r="K1494" s="267"/>
      <c r="L1494" s="302"/>
      <c r="M1494" s="306"/>
      <c r="N1494" s="267">
        <v>4.37</v>
      </c>
      <c r="O1494" s="267"/>
      <c r="P1494" s="275"/>
      <c r="Q1494" s="269"/>
      <c r="R1494" s="270"/>
      <c r="S1494" s="353">
        <v>16.52</v>
      </c>
      <c r="T1494" s="271">
        <v>9.36</v>
      </c>
      <c r="U1494" s="354">
        <v>88.02</v>
      </c>
      <c r="V1494" s="350"/>
      <c r="W1494" s="267"/>
      <c r="X1494" s="270"/>
      <c r="Y1494" s="274"/>
      <c r="Z1494" s="342">
        <v>46</v>
      </c>
      <c r="AA1494" s="274">
        <v>0</v>
      </c>
      <c r="AB1494" s="349"/>
      <c r="AC1494" s="274">
        <v>0</v>
      </c>
      <c r="AD1494" s="265"/>
      <c r="AE1494" s="274"/>
      <c r="AF1494" s="274"/>
      <c r="AG1494" s="275"/>
      <c r="AH1494" s="274"/>
      <c r="AI1494" s="274"/>
      <c r="AJ1494" s="275"/>
      <c r="AK1494" s="270"/>
      <c r="AL1494" s="274"/>
      <c r="AM1494" s="275"/>
      <c r="AN1494" s="274"/>
      <c r="AO1494" s="275"/>
      <c r="AP1494" s="274"/>
      <c r="AQ1494" s="277">
        <f t="shared" ref="AQ1494:AQ1500" si="218">MONTH(E1494)</f>
        <v>3</v>
      </c>
      <c r="AR1494" s="350"/>
      <c r="AS1494" s="350"/>
      <c r="AT1494" s="273"/>
      <c r="AU1494" s="272"/>
      <c r="AV1494" s="267"/>
      <c r="AW1494" s="268"/>
      <c r="AX1494" s="273"/>
      <c r="AY1494" s="294"/>
      <c r="AZ1494" s="275"/>
      <c r="BA1494" s="268"/>
      <c r="BB1494" s="268"/>
      <c r="BC1494" s="268"/>
      <c r="BD1494" s="268"/>
      <c r="BE1494" s="267"/>
      <c r="BF1494" s="275"/>
      <c r="BG1494" s="275"/>
      <c r="BH1494" s="275"/>
      <c r="BI1494" s="275"/>
      <c r="BJ1494" s="291">
        <v>45735</v>
      </c>
      <c r="BK1494" s="279">
        <v>45735</v>
      </c>
      <c r="BL1494" s="431" t="s">
        <v>2861</v>
      </c>
      <c r="BM1494" s="272"/>
      <c r="BN1494" s="422">
        <v>6</v>
      </c>
      <c r="BO1494" s="422">
        <v>8</v>
      </c>
      <c r="BP1494" s="303"/>
      <c r="BQ1494" s="293"/>
      <c r="BR1494" s="284"/>
      <c r="BS1494" s="280" t="str">
        <f>IF(_DBcomps[[#This Row],[Problem]]="","Yes","No")</f>
        <v>Yes</v>
      </c>
      <c r="BT1494" s="281">
        <v>5</v>
      </c>
      <c r="BU1494" s="273"/>
      <c r="BV1494" s="273"/>
      <c r="BW1494" s="273"/>
      <c r="BX1494" s="273">
        <v>7</v>
      </c>
      <c r="BY1494" s="356" t="s">
        <v>1275</v>
      </c>
      <c r="BZ1494" s="267"/>
      <c r="CA1494" s="279"/>
      <c r="CB1494" s="279"/>
      <c r="CC1494" s="279"/>
      <c r="CD1494" s="1283"/>
      <c r="CE1494" s="245"/>
      <c r="CF1494" s="245"/>
      <c r="CG1494" s="245"/>
    </row>
    <row r="1495" spans="1:85">
      <c r="A1495" s="341" t="s">
        <v>77</v>
      </c>
      <c r="B1495" s="2" t="s">
        <v>267</v>
      </c>
      <c r="C1495" s="2" t="s">
        <v>61</v>
      </c>
      <c r="D1495" s="265" t="s">
        <v>2857</v>
      </c>
      <c r="E1495" s="265">
        <v>45735</v>
      </c>
      <c r="F1495" s="266" t="str">
        <f>IF(_DBcomps[[#This Row],[Lab RTS]]="","No","Yes")</f>
        <v>Yes</v>
      </c>
      <c r="G1495" s="267">
        <v>49.81</v>
      </c>
      <c r="H1495" s="267"/>
      <c r="I1495" s="267"/>
      <c r="J1495" s="267"/>
      <c r="K1495" s="267"/>
      <c r="L1495" s="302"/>
      <c r="M1495" s="306"/>
      <c r="N1495" s="267">
        <v>4.26</v>
      </c>
      <c r="O1495" s="267"/>
      <c r="P1495" s="275"/>
      <c r="Q1495" s="269"/>
      <c r="R1495" s="270"/>
      <c r="S1495" s="353">
        <v>17.75</v>
      </c>
      <c r="T1495" s="271">
        <v>9.27</v>
      </c>
      <c r="U1495" s="354">
        <v>90.54</v>
      </c>
      <c r="V1495" s="350"/>
      <c r="W1495" s="267"/>
      <c r="X1495" s="270"/>
      <c r="Y1495" s="274"/>
      <c r="Z1495" s="342">
        <v>57</v>
      </c>
      <c r="AA1495" s="274">
        <v>0</v>
      </c>
      <c r="AB1495" s="349"/>
      <c r="AC1495" s="274">
        <v>0</v>
      </c>
      <c r="AD1495" s="265"/>
      <c r="AE1495" s="274"/>
      <c r="AF1495" s="274"/>
      <c r="AG1495" s="275"/>
      <c r="AH1495" s="274"/>
      <c r="AI1495" s="274"/>
      <c r="AJ1495" s="275"/>
      <c r="AK1495" s="270"/>
      <c r="AL1495" s="274"/>
      <c r="AM1495" s="275"/>
      <c r="AN1495" s="274"/>
      <c r="AO1495" s="275"/>
      <c r="AP1495" s="274"/>
      <c r="AQ1495" s="277">
        <f t="shared" si="218"/>
        <v>3</v>
      </c>
      <c r="AR1495" s="350"/>
      <c r="AS1495" s="350"/>
      <c r="AT1495" s="273"/>
      <c r="AU1495" s="272"/>
      <c r="AV1495" s="267"/>
      <c r="AW1495" s="268"/>
      <c r="AX1495" s="273"/>
      <c r="AY1495" s="294"/>
      <c r="AZ1495" s="275"/>
      <c r="BA1495" s="268"/>
      <c r="BB1495" s="268"/>
      <c r="BC1495" s="268"/>
      <c r="BD1495" s="268"/>
      <c r="BE1495" s="267"/>
      <c r="BF1495" s="275"/>
      <c r="BG1495" s="275"/>
      <c r="BH1495" s="275"/>
      <c r="BI1495" s="275"/>
      <c r="BJ1495" s="291">
        <v>45735</v>
      </c>
      <c r="BK1495" s="279">
        <v>45735</v>
      </c>
      <c r="BL1495" s="431" t="s">
        <v>2862</v>
      </c>
      <c r="BM1495" s="272"/>
      <c r="BN1495" s="422">
        <v>6</v>
      </c>
      <c r="BO1495" s="422">
        <v>8</v>
      </c>
      <c r="BP1495" s="303"/>
      <c r="BQ1495" s="293"/>
      <c r="BR1495" s="284"/>
      <c r="BS1495" s="280" t="str">
        <f>IF(_DBcomps[[#This Row],[Problem]]="","Yes","No")</f>
        <v>Yes</v>
      </c>
      <c r="BT1495" s="281">
        <v>5</v>
      </c>
      <c r="BU1495" s="273"/>
      <c r="BV1495" s="273"/>
      <c r="BW1495" s="273"/>
      <c r="BX1495" s="273">
        <v>7</v>
      </c>
      <c r="BY1495" s="356" t="s">
        <v>1275</v>
      </c>
      <c r="BZ1495" s="267"/>
      <c r="CA1495" s="279"/>
      <c r="CB1495" s="279"/>
      <c r="CC1495" s="279"/>
      <c r="CD1495" s="1283"/>
      <c r="CE1495" s="245"/>
      <c r="CF1495" s="245"/>
      <c r="CG1495" s="245"/>
    </row>
    <row r="1496" spans="1:85">
      <c r="A1496" s="341" t="s">
        <v>77</v>
      </c>
      <c r="B1496" s="2" t="s">
        <v>267</v>
      </c>
      <c r="C1496" s="2" t="s">
        <v>61</v>
      </c>
      <c r="D1496" s="265" t="s">
        <v>2858</v>
      </c>
      <c r="E1496" s="265">
        <v>45736</v>
      </c>
      <c r="F1496" s="266" t="str">
        <f>IF(_DBcomps[[#This Row],[Lab RTS]]="","No","Yes")</f>
        <v>Yes</v>
      </c>
      <c r="G1496" s="267">
        <v>49.53</v>
      </c>
      <c r="H1496" s="267"/>
      <c r="I1496" s="267"/>
      <c r="J1496" s="267"/>
      <c r="K1496" s="267"/>
      <c r="L1496" s="302"/>
      <c r="M1496" s="306"/>
      <c r="N1496" s="267">
        <v>3.79</v>
      </c>
      <c r="O1496" s="267"/>
      <c r="P1496" s="275"/>
      <c r="Q1496" s="269"/>
      <c r="R1496" s="270"/>
      <c r="S1496" s="353">
        <v>17.09</v>
      </c>
      <c r="T1496" s="271">
        <v>9.31</v>
      </c>
      <c r="U1496" s="354">
        <v>85.87</v>
      </c>
      <c r="V1496" s="350"/>
      <c r="W1496" s="267"/>
      <c r="X1496" s="270"/>
      <c r="Y1496" s="274"/>
      <c r="Z1496" s="342">
        <v>54</v>
      </c>
      <c r="AA1496" s="274">
        <v>0</v>
      </c>
      <c r="AB1496" s="349"/>
      <c r="AC1496" s="274">
        <v>0</v>
      </c>
      <c r="AD1496" s="265"/>
      <c r="AE1496" s="274"/>
      <c r="AF1496" s="274"/>
      <c r="AG1496" s="275"/>
      <c r="AH1496" s="274"/>
      <c r="AI1496" s="274"/>
      <c r="AJ1496" s="275"/>
      <c r="AK1496" s="270"/>
      <c r="AL1496" s="274"/>
      <c r="AM1496" s="275"/>
      <c r="AN1496" s="274"/>
      <c r="AO1496" s="275"/>
      <c r="AP1496" s="274"/>
      <c r="AQ1496" s="277">
        <f t="shared" si="218"/>
        <v>3</v>
      </c>
      <c r="AR1496" s="350"/>
      <c r="AS1496" s="350"/>
      <c r="AT1496" s="273"/>
      <c r="AU1496" s="272"/>
      <c r="AV1496" s="267"/>
      <c r="AW1496" s="268"/>
      <c r="AX1496" s="273"/>
      <c r="AY1496" s="294"/>
      <c r="AZ1496" s="275"/>
      <c r="BA1496" s="268"/>
      <c r="BB1496" s="268"/>
      <c r="BC1496" s="268"/>
      <c r="BD1496" s="268"/>
      <c r="BE1496" s="267"/>
      <c r="BF1496" s="275"/>
      <c r="BG1496" s="275"/>
      <c r="BH1496" s="275"/>
      <c r="BI1496" s="275"/>
      <c r="BJ1496" s="291">
        <v>45736</v>
      </c>
      <c r="BK1496" s="279">
        <v>45736</v>
      </c>
      <c r="BL1496" s="431" t="s">
        <v>2863</v>
      </c>
      <c r="BM1496" s="272"/>
      <c r="BN1496" s="422">
        <v>6</v>
      </c>
      <c r="BO1496" s="422">
        <v>8</v>
      </c>
      <c r="BP1496" s="303"/>
      <c r="BQ1496" s="293"/>
      <c r="BR1496" s="284"/>
      <c r="BS1496" s="280" t="str">
        <f>IF(_DBcomps[[#This Row],[Problem]]="","Yes","No")</f>
        <v>Yes</v>
      </c>
      <c r="BT1496" s="281">
        <v>5</v>
      </c>
      <c r="BU1496" s="273"/>
      <c r="BV1496" s="273"/>
      <c r="BW1496" s="273"/>
      <c r="BX1496" s="273">
        <v>7</v>
      </c>
      <c r="BY1496" s="356" t="s">
        <v>1275</v>
      </c>
      <c r="BZ1496" s="267"/>
      <c r="CA1496" s="279"/>
      <c r="CB1496" s="279"/>
      <c r="CC1496" s="279"/>
      <c r="CD1496" s="1283"/>
      <c r="CE1496" s="245"/>
      <c r="CF1496" s="245"/>
      <c r="CG1496" s="245"/>
    </row>
    <row r="1497" spans="1:85">
      <c r="A1497" s="341" t="s">
        <v>77</v>
      </c>
      <c r="B1497" s="2" t="s">
        <v>267</v>
      </c>
      <c r="C1497" s="2" t="s">
        <v>61</v>
      </c>
      <c r="D1497" s="265" t="s">
        <v>2859</v>
      </c>
      <c r="E1497" s="265">
        <v>45736</v>
      </c>
      <c r="F1497" s="266" t="str">
        <f>IF(_DBcomps[[#This Row],[Lab RTS]]="","No","Yes")</f>
        <v>Yes</v>
      </c>
      <c r="G1497" s="267">
        <v>49.1</v>
      </c>
      <c r="H1497" s="267"/>
      <c r="I1497" s="267"/>
      <c r="J1497" s="267"/>
      <c r="K1497" s="267"/>
      <c r="L1497" s="302"/>
      <c r="M1497" s="306"/>
      <c r="N1497" s="267">
        <v>4.18</v>
      </c>
      <c r="O1497" s="267"/>
      <c r="P1497" s="275"/>
      <c r="Q1497" s="269"/>
      <c r="R1497" s="270"/>
      <c r="S1497" s="353">
        <v>16.809999999999999</v>
      </c>
      <c r="T1497" s="271">
        <v>9.15</v>
      </c>
      <c r="U1497" s="354">
        <v>87.11</v>
      </c>
      <c r="V1497" s="350"/>
      <c r="W1497" s="267"/>
      <c r="X1497" s="270"/>
      <c r="Y1497" s="274"/>
      <c r="Z1497" s="342">
        <v>51</v>
      </c>
      <c r="AA1497" s="274">
        <v>0</v>
      </c>
      <c r="AB1497" s="349"/>
      <c r="AC1497" s="274">
        <v>0</v>
      </c>
      <c r="AD1497" s="265"/>
      <c r="AE1497" s="274"/>
      <c r="AF1497" s="274"/>
      <c r="AG1497" s="275"/>
      <c r="AH1497" s="274"/>
      <c r="AI1497" s="274"/>
      <c r="AJ1497" s="275"/>
      <c r="AK1497" s="270"/>
      <c r="AL1497" s="274"/>
      <c r="AM1497" s="275"/>
      <c r="AN1497" s="274"/>
      <c r="AO1497" s="275"/>
      <c r="AP1497" s="274"/>
      <c r="AQ1497" s="277">
        <f t="shared" si="218"/>
        <v>3</v>
      </c>
      <c r="AR1497" s="350"/>
      <c r="AS1497" s="350"/>
      <c r="AT1497" s="273"/>
      <c r="AU1497" s="272"/>
      <c r="AV1497" s="267"/>
      <c r="AW1497" s="268"/>
      <c r="AX1497" s="273"/>
      <c r="AY1497" s="294"/>
      <c r="AZ1497" s="275"/>
      <c r="BA1497" s="268"/>
      <c r="BB1497" s="268"/>
      <c r="BC1497" s="268"/>
      <c r="BD1497" s="268"/>
      <c r="BE1497" s="267"/>
      <c r="BF1497" s="275"/>
      <c r="BG1497" s="275"/>
      <c r="BH1497" s="275"/>
      <c r="BI1497" s="275"/>
      <c r="BJ1497" s="291">
        <v>45736</v>
      </c>
      <c r="BK1497" s="279">
        <v>45737</v>
      </c>
      <c r="BL1497" s="431" t="s">
        <v>2864</v>
      </c>
      <c r="BM1497" s="272"/>
      <c r="BN1497" s="422">
        <v>6</v>
      </c>
      <c r="BO1497" s="422">
        <v>8</v>
      </c>
      <c r="BP1497" s="303"/>
      <c r="BQ1497" s="293"/>
      <c r="BR1497" s="284"/>
      <c r="BS1497" s="280" t="str">
        <f>IF(_DBcomps[[#This Row],[Problem]]="","Yes","No")</f>
        <v>Yes</v>
      </c>
      <c r="BT1497" s="281">
        <v>5</v>
      </c>
      <c r="BU1497" s="273"/>
      <c r="BV1497" s="273"/>
      <c r="BW1497" s="273"/>
      <c r="BX1497" s="273">
        <v>7</v>
      </c>
      <c r="BY1497" s="356" t="s">
        <v>1275</v>
      </c>
      <c r="BZ1497" s="267"/>
      <c r="CA1497" s="279"/>
      <c r="CB1497" s="279"/>
      <c r="CC1497" s="279"/>
      <c r="CD1497" s="1283"/>
      <c r="CE1497" s="245"/>
      <c r="CF1497" s="245"/>
      <c r="CG1497" s="245"/>
    </row>
    <row r="1498" spans="1:85">
      <c r="A1498" s="341" t="s">
        <v>77</v>
      </c>
      <c r="B1498" s="2" t="s">
        <v>267</v>
      </c>
      <c r="C1498" s="2" t="s">
        <v>61</v>
      </c>
      <c r="D1498" s="265" t="s">
        <v>2860</v>
      </c>
      <c r="E1498" s="265">
        <v>45736</v>
      </c>
      <c r="F1498" s="266" t="str">
        <f>IF(_DBcomps[[#This Row],[Lab RTS]]="","No","Yes")</f>
        <v>Yes</v>
      </c>
      <c r="G1498" s="267">
        <v>49.28</v>
      </c>
      <c r="H1498" s="267"/>
      <c r="I1498" s="267"/>
      <c r="J1498" s="267"/>
      <c r="K1498" s="267"/>
      <c r="L1498" s="302"/>
      <c r="M1498" s="306"/>
      <c r="N1498" s="267">
        <v>4.2</v>
      </c>
      <c r="O1498" s="267"/>
      <c r="P1498" s="275"/>
      <c r="Q1498" s="269"/>
      <c r="R1498" s="270"/>
      <c r="S1498" s="353">
        <v>17.22</v>
      </c>
      <c r="T1498" s="271">
        <v>9.24</v>
      </c>
      <c r="U1498" s="354">
        <v>89.65</v>
      </c>
      <c r="V1498" s="350"/>
      <c r="W1498" s="267"/>
      <c r="X1498" s="270"/>
      <c r="Y1498" s="274"/>
      <c r="Z1498" s="342">
        <v>47</v>
      </c>
      <c r="AA1498" s="274">
        <v>0</v>
      </c>
      <c r="AB1498" s="349"/>
      <c r="AC1498" s="274">
        <v>0</v>
      </c>
      <c r="AD1498" s="265"/>
      <c r="AE1498" s="274"/>
      <c r="AF1498" s="274"/>
      <c r="AG1498" s="275"/>
      <c r="AH1498" s="274"/>
      <c r="AI1498" s="274"/>
      <c r="AJ1498" s="275"/>
      <c r="AK1498" s="270"/>
      <c r="AL1498" s="274"/>
      <c r="AM1498" s="275"/>
      <c r="AN1498" s="274"/>
      <c r="AO1498" s="275"/>
      <c r="AP1498" s="274"/>
      <c r="AQ1498" s="277">
        <f t="shared" si="218"/>
        <v>3</v>
      </c>
      <c r="AR1498" s="350"/>
      <c r="AS1498" s="350"/>
      <c r="AT1498" s="273"/>
      <c r="AU1498" s="272"/>
      <c r="AV1498" s="267"/>
      <c r="AW1498" s="268"/>
      <c r="AX1498" s="273"/>
      <c r="AY1498" s="294"/>
      <c r="AZ1498" s="275"/>
      <c r="BA1498" s="268"/>
      <c r="BB1498" s="268"/>
      <c r="BC1498" s="268"/>
      <c r="BD1498" s="268"/>
      <c r="BE1498" s="267"/>
      <c r="BF1498" s="275"/>
      <c r="BG1498" s="275"/>
      <c r="BH1498" s="275"/>
      <c r="BI1498" s="275"/>
      <c r="BJ1498" s="291">
        <v>45736</v>
      </c>
      <c r="BK1498" s="279">
        <v>45737</v>
      </c>
      <c r="BL1498" s="431" t="s">
        <v>2865</v>
      </c>
      <c r="BM1498" s="272"/>
      <c r="BN1498" s="422">
        <v>6</v>
      </c>
      <c r="BO1498" s="422">
        <v>8</v>
      </c>
      <c r="BP1498" s="303"/>
      <c r="BQ1498" s="293"/>
      <c r="BR1498" s="284"/>
      <c r="BS1498" s="280" t="str">
        <f>IF(_DBcomps[[#This Row],[Problem]]="","Yes","No")</f>
        <v>Yes</v>
      </c>
      <c r="BT1498" s="281">
        <v>5</v>
      </c>
      <c r="BU1498" s="273"/>
      <c r="BV1498" s="273"/>
      <c r="BW1498" s="273"/>
      <c r="BX1498" s="273">
        <v>7</v>
      </c>
      <c r="BY1498" s="356" t="s">
        <v>1275</v>
      </c>
      <c r="BZ1498" s="267"/>
      <c r="CA1498" s="279"/>
      <c r="CB1498" s="279"/>
      <c r="CC1498" s="279"/>
      <c r="CD1498" s="1283"/>
      <c r="CE1498" s="245"/>
      <c r="CF1498" s="245"/>
      <c r="CG1498" s="245"/>
    </row>
    <row r="1499" spans="1:85">
      <c r="A1499" s="341" t="s">
        <v>77</v>
      </c>
      <c r="B1499" s="2" t="s">
        <v>267</v>
      </c>
      <c r="C1499" s="2" t="s">
        <v>61</v>
      </c>
      <c r="D1499" s="265" t="s">
        <v>2889</v>
      </c>
      <c r="E1499" s="265">
        <v>45737</v>
      </c>
      <c r="F1499" s="266" t="str">
        <f>IF(_DBcomps[[#This Row],[Lab RTS]]="","No","Yes")</f>
        <v>Yes</v>
      </c>
      <c r="G1499" s="267">
        <v>49.21</v>
      </c>
      <c r="H1499" s="267"/>
      <c r="I1499" s="267"/>
      <c r="J1499" s="267"/>
      <c r="K1499" s="267"/>
      <c r="L1499" s="302"/>
      <c r="M1499" s="306"/>
      <c r="N1499" s="267">
        <v>3.82</v>
      </c>
      <c r="O1499" s="267"/>
      <c r="P1499" s="275"/>
      <c r="Q1499" s="269"/>
      <c r="R1499" s="270"/>
      <c r="S1499" s="353">
        <v>17.100000000000001</v>
      </c>
      <c r="T1499" s="271">
        <v>9.18</v>
      </c>
      <c r="U1499" s="354">
        <v>91.41</v>
      </c>
      <c r="V1499" s="350"/>
      <c r="W1499" s="267"/>
      <c r="X1499" s="270"/>
      <c r="Y1499" s="274"/>
      <c r="Z1499" s="342">
        <v>49</v>
      </c>
      <c r="AA1499" s="274">
        <v>0</v>
      </c>
      <c r="AB1499" s="349"/>
      <c r="AC1499" s="274">
        <v>0</v>
      </c>
      <c r="AD1499" s="265"/>
      <c r="AE1499" s="274"/>
      <c r="AF1499" s="274"/>
      <c r="AG1499" s="275"/>
      <c r="AH1499" s="274"/>
      <c r="AI1499" s="274"/>
      <c r="AJ1499" s="275"/>
      <c r="AK1499" s="270"/>
      <c r="AL1499" s="274"/>
      <c r="AM1499" s="275"/>
      <c r="AN1499" s="274"/>
      <c r="AO1499" s="275"/>
      <c r="AP1499" s="274"/>
      <c r="AQ1499" s="277">
        <f t="shared" si="218"/>
        <v>3</v>
      </c>
      <c r="AR1499" s="350"/>
      <c r="AS1499" s="350"/>
      <c r="AT1499" s="273"/>
      <c r="AU1499" s="272"/>
      <c r="AV1499" s="267"/>
      <c r="AW1499" s="268"/>
      <c r="AX1499" s="273"/>
      <c r="AY1499" s="294"/>
      <c r="AZ1499" s="275"/>
      <c r="BA1499" s="268"/>
      <c r="BB1499" s="268"/>
      <c r="BC1499" s="268"/>
      <c r="BD1499" s="268"/>
      <c r="BE1499" s="267"/>
      <c r="BF1499" s="275"/>
      <c r="BG1499" s="275"/>
      <c r="BH1499" s="275"/>
      <c r="BI1499" s="275"/>
      <c r="BJ1499" s="291">
        <v>45737</v>
      </c>
      <c r="BK1499" s="279">
        <v>45741</v>
      </c>
      <c r="BL1499" s="431" t="s">
        <v>2890</v>
      </c>
      <c r="BM1499" s="272"/>
      <c r="BN1499" s="422">
        <v>6</v>
      </c>
      <c r="BO1499" s="422">
        <v>8</v>
      </c>
      <c r="BP1499" s="303"/>
      <c r="BQ1499" s="293"/>
      <c r="BR1499" s="284"/>
      <c r="BS1499" s="280" t="str">
        <f>IF(_DBcomps[[#This Row],[Problem]]="","Yes","No")</f>
        <v>Yes</v>
      </c>
      <c r="BT1499" s="281">
        <v>5</v>
      </c>
      <c r="BU1499" s="273"/>
      <c r="BV1499" s="273"/>
      <c r="BW1499" s="273"/>
      <c r="BX1499" s="273">
        <v>7</v>
      </c>
      <c r="BY1499" s="356" t="s">
        <v>1275</v>
      </c>
      <c r="BZ1499" s="267"/>
      <c r="CA1499" s="279"/>
      <c r="CB1499" s="279"/>
      <c r="CC1499" s="279"/>
      <c r="CD1499" s="1283"/>
      <c r="CE1499" s="245"/>
      <c r="CF1499" s="245"/>
      <c r="CG1499" s="245"/>
    </row>
    <row r="1500" spans="1:85">
      <c r="A1500" s="341" t="s">
        <v>77</v>
      </c>
      <c r="B1500" s="2" t="s">
        <v>267</v>
      </c>
      <c r="C1500" s="2" t="s">
        <v>61</v>
      </c>
      <c r="D1500" s="265" t="s">
        <v>2892</v>
      </c>
      <c r="E1500" s="265">
        <v>45740</v>
      </c>
      <c r="F1500" s="266" t="str">
        <f>IF(_DBcomps[[#This Row],[Lab RTS]]="","No","Yes")</f>
        <v>Yes</v>
      </c>
      <c r="G1500" s="267">
        <v>49.21</v>
      </c>
      <c r="H1500" s="267"/>
      <c r="I1500" s="267"/>
      <c r="J1500" s="267"/>
      <c r="K1500" s="267"/>
      <c r="L1500" s="302"/>
      <c r="M1500" s="306"/>
      <c r="N1500" s="267">
        <v>4.2</v>
      </c>
      <c r="O1500" s="267"/>
      <c r="P1500" s="275"/>
      <c r="Q1500" s="269"/>
      <c r="R1500" s="270"/>
      <c r="S1500" s="353">
        <v>16.78</v>
      </c>
      <c r="T1500" s="271">
        <v>9.33</v>
      </c>
      <c r="U1500" s="354">
        <v>88.71</v>
      </c>
      <c r="V1500" s="350"/>
      <c r="W1500" s="267"/>
      <c r="X1500" s="270"/>
      <c r="Y1500" s="274"/>
      <c r="Z1500" s="342">
        <v>55</v>
      </c>
      <c r="AA1500" s="274">
        <v>0</v>
      </c>
      <c r="AB1500" s="349"/>
      <c r="AC1500" s="274">
        <v>0</v>
      </c>
      <c r="AD1500" s="265"/>
      <c r="AE1500" s="274"/>
      <c r="AF1500" s="274"/>
      <c r="AG1500" s="275"/>
      <c r="AH1500" s="274"/>
      <c r="AI1500" s="274"/>
      <c r="AJ1500" s="275"/>
      <c r="AK1500" s="270"/>
      <c r="AL1500" s="274"/>
      <c r="AM1500" s="275"/>
      <c r="AN1500" s="274"/>
      <c r="AO1500" s="275"/>
      <c r="AP1500" s="274"/>
      <c r="AQ1500" s="277">
        <f t="shared" si="218"/>
        <v>3</v>
      </c>
      <c r="AR1500" s="350"/>
      <c r="AS1500" s="350"/>
      <c r="AT1500" s="273"/>
      <c r="AU1500" s="272"/>
      <c r="AV1500" s="267"/>
      <c r="AW1500" s="268"/>
      <c r="AX1500" s="273"/>
      <c r="AY1500" s="294"/>
      <c r="AZ1500" s="275"/>
      <c r="BA1500" s="268"/>
      <c r="BB1500" s="268"/>
      <c r="BC1500" s="268"/>
      <c r="BD1500" s="268"/>
      <c r="BE1500" s="267"/>
      <c r="BF1500" s="275"/>
      <c r="BG1500" s="275"/>
      <c r="BH1500" s="275"/>
      <c r="BI1500" s="275"/>
      <c r="BJ1500" s="291">
        <v>45741</v>
      </c>
      <c r="BK1500" s="279">
        <v>45741</v>
      </c>
      <c r="BL1500" s="431" t="s">
        <v>2891</v>
      </c>
      <c r="BM1500" s="272"/>
      <c r="BN1500" s="422">
        <v>6</v>
      </c>
      <c r="BO1500" s="422">
        <v>8</v>
      </c>
      <c r="BP1500" s="303"/>
      <c r="BQ1500" s="293"/>
      <c r="BR1500" s="284"/>
      <c r="BS1500" s="280" t="str">
        <f>IF(_DBcomps[[#This Row],[Problem]]="","Yes","No")</f>
        <v>Yes</v>
      </c>
      <c r="BT1500" s="281">
        <v>5</v>
      </c>
      <c r="BU1500" s="273"/>
      <c r="BV1500" s="273"/>
      <c r="BW1500" s="273"/>
      <c r="BX1500" s="273">
        <v>7</v>
      </c>
      <c r="BY1500" s="356" t="s">
        <v>1275</v>
      </c>
      <c r="BZ1500" s="267"/>
      <c r="CA1500" s="279"/>
      <c r="CB1500" s="279"/>
      <c r="CC1500" s="279"/>
      <c r="CD1500" s="1283"/>
      <c r="CE1500" s="245"/>
      <c r="CF1500" s="245"/>
      <c r="CG1500" s="245"/>
    </row>
    <row r="1501" spans="1:85">
      <c r="A1501" s="341" t="s">
        <v>77</v>
      </c>
      <c r="B1501" s="2" t="s">
        <v>267</v>
      </c>
      <c r="C1501" s="2" t="s">
        <v>61</v>
      </c>
      <c r="D1501" s="265" t="s">
        <v>3084</v>
      </c>
      <c r="E1501" s="265">
        <v>45741</v>
      </c>
      <c r="F1501" s="266" t="s">
        <v>567</v>
      </c>
      <c r="G1501" s="267">
        <v>49.63</v>
      </c>
      <c r="H1501" s="267"/>
      <c r="I1501" s="267"/>
      <c r="J1501" s="267"/>
      <c r="K1501" s="267"/>
      <c r="L1501" s="268"/>
      <c r="M1501" s="275"/>
      <c r="N1501" s="267">
        <v>4.1399999999999997</v>
      </c>
      <c r="O1501" s="267"/>
      <c r="P1501" s="275"/>
      <c r="Q1501" s="269"/>
      <c r="R1501" s="270"/>
      <c r="S1501" s="353">
        <v>17</v>
      </c>
      <c r="T1501" s="271">
        <v>9.25</v>
      </c>
      <c r="U1501" s="354">
        <v>87.02</v>
      </c>
      <c r="V1501" s="350"/>
      <c r="W1501" s="267"/>
      <c r="X1501" s="270"/>
      <c r="Y1501" s="274"/>
      <c r="Z1501" s="342">
        <v>51</v>
      </c>
      <c r="AA1501" s="274">
        <v>0</v>
      </c>
      <c r="AB1501" s="349"/>
      <c r="AC1501" s="274">
        <v>0</v>
      </c>
      <c r="AD1501" s="265"/>
      <c r="AE1501" s="274"/>
      <c r="AF1501" s="274"/>
      <c r="AG1501" s="275"/>
      <c r="AH1501" s="274"/>
      <c r="AI1501" s="274"/>
      <c r="AJ1501" s="275"/>
      <c r="AK1501" s="270"/>
      <c r="AL1501" s="274"/>
      <c r="AM1501" s="275"/>
      <c r="AN1501" s="274"/>
      <c r="AO1501" s="275"/>
      <c r="AP1501" s="274"/>
      <c r="AQ1501" s="277">
        <f>MONTH(E1501)</f>
        <v>3</v>
      </c>
      <c r="AR1501" s="350"/>
      <c r="AS1501" s="350"/>
      <c r="AT1501" s="273"/>
      <c r="AU1501" s="272"/>
      <c r="AV1501" s="267"/>
      <c r="AW1501" s="268"/>
      <c r="AX1501" s="273"/>
      <c r="AY1501" s="294"/>
      <c r="AZ1501" s="275"/>
      <c r="BA1501" s="268"/>
      <c r="BB1501" s="268"/>
      <c r="BC1501" s="268"/>
      <c r="BD1501" s="268"/>
      <c r="BE1501" s="267"/>
      <c r="BF1501" s="275"/>
      <c r="BG1501" s="275"/>
      <c r="BH1501" s="275"/>
      <c r="BI1501" s="275"/>
      <c r="BJ1501" s="291">
        <v>45741</v>
      </c>
      <c r="BK1501" s="279">
        <v>45741</v>
      </c>
      <c r="BL1501" s="431" t="s">
        <v>3083</v>
      </c>
      <c r="BM1501" s="272"/>
      <c r="BN1501" s="422">
        <v>6</v>
      </c>
      <c r="BO1501" s="422">
        <v>8</v>
      </c>
      <c r="BP1501" s="303"/>
      <c r="BQ1501" s="293"/>
      <c r="BR1501" s="284"/>
      <c r="BS1501" s="280" t="str">
        <f>IF(_DBcomps[[#This Row],[Problem]]="","Yes","No")</f>
        <v>Yes</v>
      </c>
      <c r="BT1501" s="281">
        <v>5</v>
      </c>
      <c r="BU1501" s="273"/>
      <c r="BV1501" s="273"/>
      <c r="BW1501" s="273"/>
      <c r="BX1501" s="273">
        <v>7</v>
      </c>
      <c r="BY1501" s="279" t="s">
        <v>1275</v>
      </c>
      <c r="BZ1501" s="267"/>
      <c r="CA1501" s="279"/>
      <c r="CB1501" s="279"/>
      <c r="CC1501" s="279"/>
      <c r="CD1501" s="1283"/>
      <c r="CE1501" s="245"/>
      <c r="CF1501" s="245"/>
      <c r="CG1501" s="245"/>
    </row>
    <row r="1502" spans="1:85">
      <c r="A1502" s="341" t="s">
        <v>77</v>
      </c>
      <c r="B1502" s="2" t="s">
        <v>267</v>
      </c>
      <c r="C1502" s="2" t="s">
        <v>61</v>
      </c>
      <c r="D1502" s="265" t="s">
        <v>3085</v>
      </c>
      <c r="E1502" s="265">
        <v>45747</v>
      </c>
      <c r="F1502" s="266" t="s">
        <v>567</v>
      </c>
      <c r="G1502" s="267">
        <v>49.42</v>
      </c>
      <c r="H1502" s="267"/>
      <c r="I1502" s="267"/>
      <c r="J1502" s="267"/>
      <c r="K1502" s="267"/>
      <c r="L1502" s="268"/>
      <c r="M1502" s="275"/>
      <c r="N1502" s="267">
        <v>3.99</v>
      </c>
      <c r="O1502" s="267"/>
      <c r="P1502" s="275"/>
      <c r="Q1502" s="269"/>
      <c r="R1502" s="270"/>
      <c r="S1502" s="353">
        <v>17.440000000000001</v>
      </c>
      <c r="T1502" s="271">
        <v>9.43</v>
      </c>
      <c r="U1502" s="354">
        <v>89.14</v>
      </c>
      <c r="V1502" s="350"/>
      <c r="W1502" s="267"/>
      <c r="X1502" s="270"/>
      <c r="Y1502" s="274"/>
      <c r="Z1502" s="342">
        <v>53</v>
      </c>
      <c r="AA1502" s="274">
        <v>0</v>
      </c>
      <c r="AB1502" s="349"/>
      <c r="AC1502" s="274">
        <v>0</v>
      </c>
      <c r="AD1502" s="265"/>
      <c r="AE1502" s="274"/>
      <c r="AF1502" s="274"/>
      <c r="AG1502" s="275"/>
      <c r="AH1502" s="274"/>
      <c r="AI1502" s="274"/>
      <c r="AJ1502" s="275"/>
      <c r="AK1502" s="270"/>
      <c r="AL1502" s="274"/>
      <c r="AM1502" s="275"/>
      <c r="AN1502" s="274"/>
      <c r="AO1502" s="275"/>
      <c r="AP1502" s="274"/>
      <c r="AQ1502" s="277">
        <f>MONTH(E1502)</f>
        <v>3</v>
      </c>
      <c r="AR1502" s="350"/>
      <c r="AS1502" s="350"/>
      <c r="AT1502" s="273"/>
      <c r="AU1502" s="272"/>
      <c r="AV1502" s="267"/>
      <c r="AW1502" s="268"/>
      <c r="AX1502" s="273"/>
      <c r="AY1502" s="294"/>
      <c r="AZ1502" s="275"/>
      <c r="BA1502" s="268"/>
      <c r="BB1502" s="268"/>
      <c r="BC1502" s="268"/>
      <c r="BD1502" s="268"/>
      <c r="BE1502" s="267"/>
      <c r="BF1502" s="275"/>
      <c r="BG1502" s="275"/>
      <c r="BH1502" s="275"/>
      <c r="BI1502" s="275"/>
      <c r="BJ1502" s="291">
        <v>45747</v>
      </c>
      <c r="BK1502" s="279">
        <v>45747</v>
      </c>
      <c r="BL1502" s="431" t="s">
        <v>3086</v>
      </c>
      <c r="BM1502" s="272"/>
      <c r="BN1502" s="422">
        <v>6</v>
      </c>
      <c r="BO1502" s="422">
        <v>8</v>
      </c>
      <c r="BP1502" s="303"/>
      <c r="BQ1502" s="293"/>
      <c r="BR1502" s="284"/>
      <c r="BS1502" s="280" t="str">
        <f>IF(_DBcomps[[#This Row],[Problem]]="","Yes","No")</f>
        <v>Yes</v>
      </c>
      <c r="BT1502" s="281">
        <v>5</v>
      </c>
      <c r="BU1502" s="273"/>
      <c r="BV1502" s="273"/>
      <c r="BW1502" s="273"/>
      <c r="BX1502" s="273">
        <v>7</v>
      </c>
      <c r="BY1502" s="279" t="s">
        <v>1275</v>
      </c>
      <c r="BZ1502" s="267"/>
      <c r="CA1502" s="279"/>
      <c r="CB1502" s="279"/>
      <c r="CC1502" s="279"/>
      <c r="CD1502" s="1283"/>
      <c r="CE1502" s="245"/>
      <c r="CF1502" s="245"/>
      <c r="CG1502" s="245"/>
    </row>
    <row r="1503" spans="1:85">
      <c r="A1503" s="341" t="s">
        <v>77</v>
      </c>
      <c r="B1503" s="2" t="s">
        <v>267</v>
      </c>
      <c r="C1503" s="2" t="s">
        <v>61</v>
      </c>
      <c r="D1503" s="265" t="s">
        <v>3087</v>
      </c>
      <c r="E1503" s="265">
        <v>45748</v>
      </c>
      <c r="F1503" s="266" t="s">
        <v>567</v>
      </c>
      <c r="G1503" s="267">
        <v>49.14</v>
      </c>
      <c r="H1503" s="267"/>
      <c r="I1503" s="267"/>
      <c r="J1503" s="267"/>
      <c r="K1503" s="267"/>
      <c r="L1503" s="268"/>
      <c r="M1503" s="275"/>
      <c r="N1503" s="267">
        <v>3.93</v>
      </c>
      <c r="O1503" s="267"/>
      <c r="P1503" s="275"/>
      <c r="Q1503" s="269"/>
      <c r="R1503" s="270"/>
      <c r="S1503" s="353">
        <v>15.48</v>
      </c>
      <c r="T1503" s="271">
        <v>9.31</v>
      </c>
      <c r="U1503" s="354">
        <v>90.08</v>
      </c>
      <c r="V1503" s="350"/>
      <c r="W1503" s="267"/>
      <c r="X1503" s="270"/>
      <c r="Y1503" s="274"/>
      <c r="Z1503" s="342">
        <v>48</v>
      </c>
      <c r="AA1503" s="274">
        <v>0</v>
      </c>
      <c r="AB1503" s="349"/>
      <c r="AC1503" s="274">
        <v>0</v>
      </c>
      <c r="AD1503" s="265"/>
      <c r="AE1503" s="274"/>
      <c r="AF1503" s="274"/>
      <c r="AG1503" s="275"/>
      <c r="AH1503" s="274"/>
      <c r="AI1503" s="274"/>
      <c r="AJ1503" s="275"/>
      <c r="AK1503" s="270"/>
      <c r="AL1503" s="274"/>
      <c r="AM1503" s="275"/>
      <c r="AN1503" s="274"/>
      <c r="AO1503" s="275"/>
      <c r="AP1503" s="274"/>
      <c r="AQ1503" s="277">
        <f>MONTH(E1503)</f>
        <v>4</v>
      </c>
      <c r="AR1503" s="350"/>
      <c r="AS1503" s="350"/>
      <c r="AT1503" s="273"/>
      <c r="AU1503" s="272"/>
      <c r="AV1503" s="267"/>
      <c r="AW1503" s="268"/>
      <c r="AX1503" s="273"/>
      <c r="AY1503" s="294"/>
      <c r="AZ1503" s="275"/>
      <c r="BA1503" s="268"/>
      <c r="BB1503" s="268"/>
      <c r="BC1503" s="268"/>
      <c r="BD1503" s="268"/>
      <c r="BE1503" s="267"/>
      <c r="BF1503" s="275"/>
      <c r="BG1503" s="275"/>
      <c r="BH1503" s="275"/>
      <c r="BI1503" s="275"/>
      <c r="BJ1503" s="291">
        <v>45748</v>
      </c>
      <c r="BK1503" s="279">
        <v>45748</v>
      </c>
      <c r="BL1503" s="431" t="s">
        <v>3088</v>
      </c>
      <c r="BM1503" s="272"/>
      <c r="BN1503" s="422">
        <v>6</v>
      </c>
      <c r="BO1503" s="422">
        <v>8</v>
      </c>
      <c r="BP1503" s="303"/>
      <c r="BQ1503" s="293"/>
      <c r="BR1503" s="284"/>
      <c r="BS1503" s="280" t="str">
        <f>IF(_DBcomps[[#This Row],[Problem]]="","Yes","No")</f>
        <v>Yes</v>
      </c>
      <c r="BT1503" s="281">
        <v>5</v>
      </c>
      <c r="BU1503" s="273"/>
      <c r="BV1503" s="273"/>
      <c r="BW1503" s="273"/>
      <c r="BX1503" s="273">
        <v>7</v>
      </c>
      <c r="BY1503" s="279" t="s">
        <v>1275</v>
      </c>
      <c r="BZ1503" s="267"/>
      <c r="CA1503" s="279"/>
      <c r="CB1503" s="279"/>
      <c r="CC1503" s="279"/>
      <c r="CD1503" s="1283"/>
      <c r="CE1503" s="245"/>
      <c r="CF1503" s="245"/>
      <c r="CG1503" s="245"/>
    </row>
    <row r="1504" spans="1:85">
      <c r="A1504" s="341" t="s">
        <v>77</v>
      </c>
      <c r="B1504" s="2" t="s">
        <v>267</v>
      </c>
      <c r="C1504" s="2" t="s">
        <v>61</v>
      </c>
      <c r="D1504" s="265" t="s">
        <v>3302</v>
      </c>
      <c r="E1504" s="1123">
        <v>45757</v>
      </c>
      <c r="F1504" s="266" t="s">
        <v>3303</v>
      </c>
      <c r="G1504" s="1124">
        <v>49.17</v>
      </c>
      <c r="H1504" s="1124"/>
      <c r="I1504" s="1124"/>
      <c r="J1504" s="1124"/>
      <c r="K1504" s="1124"/>
      <c r="L1504" s="1125"/>
      <c r="M1504" s="1126"/>
      <c r="N1504" s="1124">
        <v>4</v>
      </c>
      <c r="O1504" s="1124"/>
      <c r="P1504" s="1126"/>
      <c r="Q1504" s="1127"/>
      <c r="R1504" s="1128"/>
      <c r="S1504" s="1129">
        <v>16.34</v>
      </c>
      <c r="T1504" s="1130">
        <v>9.16</v>
      </c>
      <c r="U1504" s="1131">
        <v>89.52</v>
      </c>
      <c r="V1504" s="1132"/>
      <c r="W1504" s="1124"/>
      <c r="X1504" s="1128"/>
      <c r="Y1504" s="1133"/>
      <c r="Z1504" s="1134">
        <v>52</v>
      </c>
      <c r="AA1504" s="1133">
        <v>0</v>
      </c>
      <c r="AB1504" s="1135"/>
      <c r="AC1504" s="1133">
        <v>0</v>
      </c>
      <c r="AD1504" s="1123"/>
      <c r="AE1504" s="1133"/>
      <c r="AF1504" s="1133"/>
      <c r="AG1504" s="1126"/>
      <c r="AH1504" s="1133"/>
      <c r="AI1504" s="1133"/>
      <c r="AJ1504" s="1126"/>
      <c r="AK1504" s="1128"/>
      <c r="AL1504" s="1133"/>
      <c r="AM1504" s="1126"/>
      <c r="AN1504" s="1133"/>
      <c r="AO1504" s="1126"/>
      <c r="AP1504" s="1133"/>
      <c r="AQ1504" s="1136">
        <f>MONTH(E1504)</f>
        <v>4</v>
      </c>
      <c r="AR1504" s="1132"/>
      <c r="AS1504" s="1132"/>
      <c r="AT1504" s="1137"/>
      <c r="AU1504" s="1138"/>
      <c r="AV1504" s="1124"/>
      <c r="AW1504" s="1125"/>
      <c r="AX1504" s="1137"/>
      <c r="AY1504" s="1139"/>
      <c r="AZ1504" s="1126"/>
      <c r="BA1504" s="268"/>
      <c r="BB1504" s="1125"/>
      <c r="BC1504" s="1125"/>
      <c r="BD1504" s="1125"/>
      <c r="BE1504" s="1124"/>
      <c r="BF1504" s="1126"/>
      <c r="BG1504" s="1126"/>
      <c r="BH1504" s="1126"/>
      <c r="BI1504" s="1126"/>
      <c r="BJ1504" s="1140">
        <v>45757</v>
      </c>
      <c r="BK1504" s="1141">
        <v>45757</v>
      </c>
      <c r="BL1504" s="431" t="s">
        <v>3304</v>
      </c>
      <c r="BM1504" s="1138"/>
      <c r="BN1504" s="1142">
        <v>6</v>
      </c>
      <c r="BO1504" s="1142">
        <v>8</v>
      </c>
      <c r="BP1504" s="1143"/>
      <c r="BQ1504" s="1144"/>
      <c r="BR1504" s="1145"/>
      <c r="BS1504" s="1146" t="str">
        <f>IF(_DBcomps[[#This Row],[Problem]]="","Yes","No")</f>
        <v>Yes</v>
      </c>
      <c r="BT1504" s="1147">
        <v>5</v>
      </c>
      <c r="BU1504" s="1137"/>
      <c r="BV1504" s="1137"/>
      <c r="BW1504" s="1137"/>
      <c r="BX1504" s="1137">
        <v>7</v>
      </c>
      <c r="BY1504" s="1141" t="s">
        <v>1275</v>
      </c>
      <c r="BZ1504" s="1124"/>
      <c r="CA1504" s="1141"/>
      <c r="CB1504" s="1141"/>
      <c r="CC1504" s="1141"/>
      <c r="CD1504" s="1451"/>
      <c r="CE1504" s="245"/>
      <c r="CF1504" s="245"/>
      <c r="CG1504" s="245"/>
    </row>
    <row r="1505" spans="1:85">
      <c r="A1505" s="341" t="s">
        <v>77</v>
      </c>
      <c r="B1505" s="2" t="s">
        <v>267</v>
      </c>
      <c r="C1505" s="2" t="s">
        <v>61</v>
      </c>
      <c r="D1505" s="265" t="s">
        <v>3305</v>
      </c>
      <c r="E1505" s="1123">
        <v>45757</v>
      </c>
      <c r="F1505" s="266" t="s">
        <v>567</v>
      </c>
      <c r="G1505" s="1124">
        <v>49.41</v>
      </c>
      <c r="H1505" s="1124"/>
      <c r="I1505" s="1124"/>
      <c r="J1505" s="1124"/>
      <c r="K1505" s="1124"/>
      <c r="L1505" s="1125"/>
      <c r="M1505" s="1126"/>
      <c r="N1505" s="1124">
        <v>3.98</v>
      </c>
      <c r="O1505" s="1124"/>
      <c r="P1505" s="1126"/>
      <c r="Q1505" s="1127"/>
      <c r="R1505" s="1128"/>
      <c r="S1505" s="1129">
        <v>16.510000000000002</v>
      </c>
      <c r="T1505" s="1130">
        <v>9.2100000000000009</v>
      </c>
      <c r="U1505" s="1131">
        <v>89.67</v>
      </c>
      <c r="V1505" s="1132"/>
      <c r="W1505" s="1124"/>
      <c r="X1505" s="1128"/>
      <c r="Y1505" s="1133"/>
      <c r="Z1505" s="1134">
        <v>38</v>
      </c>
      <c r="AA1505" s="1133">
        <v>0</v>
      </c>
      <c r="AB1505" s="1135"/>
      <c r="AC1505" s="1133">
        <v>0</v>
      </c>
      <c r="AD1505" s="1123"/>
      <c r="AE1505" s="1133"/>
      <c r="AF1505" s="1133"/>
      <c r="AG1505" s="1126"/>
      <c r="AH1505" s="1133"/>
      <c r="AI1505" s="1133"/>
      <c r="AJ1505" s="1126"/>
      <c r="AK1505" s="1128"/>
      <c r="AL1505" s="1133"/>
      <c r="AM1505" s="1126"/>
      <c r="AN1505" s="1133"/>
      <c r="AO1505" s="1126"/>
      <c r="AP1505" s="1133"/>
      <c r="AQ1505" s="1136">
        <f t="shared" ref="AQ1505:AQ1507" si="219">MONTH(E1505)</f>
        <v>4</v>
      </c>
      <c r="AR1505" s="1132"/>
      <c r="AS1505" s="1132"/>
      <c r="AT1505" s="1137"/>
      <c r="AU1505" s="1138"/>
      <c r="AV1505" s="1124"/>
      <c r="AW1505" s="1125"/>
      <c r="AX1505" s="1137"/>
      <c r="AY1505" s="1139"/>
      <c r="AZ1505" s="1126"/>
      <c r="BA1505" s="268"/>
      <c r="BB1505" s="1125"/>
      <c r="BC1505" s="1125"/>
      <c r="BD1505" s="1125"/>
      <c r="BE1505" s="1124"/>
      <c r="BF1505" s="1126"/>
      <c r="BG1505" s="1126"/>
      <c r="BH1505" s="1126"/>
      <c r="BI1505" s="1126"/>
      <c r="BJ1505" s="1140">
        <v>45757</v>
      </c>
      <c r="BK1505" s="1141">
        <v>45757</v>
      </c>
      <c r="BL1505" s="431" t="s">
        <v>3308</v>
      </c>
      <c r="BM1505" s="1138"/>
      <c r="BN1505" s="1142">
        <v>5</v>
      </c>
      <c r="BO1505" s="1142">
        <v>8</v>
      </c>
      <c r="BP1505" s="1143"/>
      <c r="BQ1505" s="1144"/>
      <c r="BR1505" s="1145"/>
      <c r="BS1505" s="1146" t="str">
        <f>IF(_DBcomps[[#This Row],[Problem]]="","Yes","No")</f>
        <v>Yes</v>
      </c>
      <c r="BT1505" s="1147">
        <v>4</v>
      </c>
      <c r="BU1505" s="1137"/>
      <c r="BV1505" s="1137"/>
      <c r="BW1505" s="1137"/>
      <c r="BX1505" s="1137">
        <v>7</v>
      </c>
      <c r="BY1505" s="1141" t="s">
        <v>1275</v>
      </c>
      <c r="BZ1505" s="1124"/>
      <c r="CA1505" s="1141"/>
      <c r="CB1505" s="1141"/>
      <c r="CC1505" s="1141"/>
      <c r="CD1505" s="1451"/>
      <c r="CE1505" s="245"/>
      <c r="CF1505" s="245"/>
      <c r="CG1505" s="245"/>
    </row>
    <row r="1506" spans="1:85">
      <c r="A1506" s="341" t="s">
        <v>77</v>
      </c>
      <c r="B1506" s="2" t="s">
        <v>267</v>
      </c>
      <c r="C1506" s="2" t="s">
        <v>61</v>
      </c>
      <c r="D1506" s="265" t="s">
        <v>3306</v>
      </c>
      <c r="E1506" s="1123">
        <v>45757</v>
      </c>
      <c r="F1506" s="266" t="s">
        <v>567</v>
      </c>
      <c r="G1506" s="1124">
        <v>49.21</v>
      </c>
      <c r="H1506" s="1124"/>
      <c r="I1506" s="1124"/>
      <c r="J1506" s="1124"/>
      <c r="K1506" s="1124"/>
      <c r="L1506" s="1148"/>
      <c r="M1506" s="1149"/>
      <c r="N1506" s="1124">
        <v>4.55</v>
      </c>
      <c r="O1506" s="1124"/>
      <c r="P1506" s="1126"/>
      <c r="Q1506" s="1127"/>
      <c r="R1506" s="1128"/>
      <c r="S1506" s="1129">
        <v>17.04</v>
      </c>
      <c r="T1506" s="1130">
        <v>9.44</v>
      </c>
      <c r="U1506" s="1131">
        <v>90.17</v>
      </c>
      <c r="V1506" s="1132"/>
      <c r="W1506" s="1124"/>
      <c r="X1506" s="1128"/>
      <c r="Y1506" s="1133"/>
      <c r="Z1506" s="1134">
        <v>46</v>
      </c>
      <c r="AA1506" s="1133">
        <v>0</v>
      </c>
      <c r="AB1506" s="1135"/>
      <c r="AC1506" s="1133">
        <v>0</v>
      </c>
      <c r="AD1506" s="1123"/>
      <c r="AE1506" s="1133"/>
      <c r="AF1506" s="1133"/>
      <c r="AG1506" s="1126"/>
      <c r="AH1506" s="1133"/>
      <c r="AI1506" s="1133"/>
      <c r="AJ1506" s="1126"/>
      <c r="AK1506" s="1128"/>
      <c r="AL1506" s="1133"/>
      <c r="AM1506" s="1126"/>
      <c r="AN1506" s="1133"/>
      <c r="AO1506" s="1126"/>
      <c r="AP1506" s="1133"/>
      <c r="AQ1506" s="1136">
        <f t="shared" si="219"/>
        <v>4</v>
      </c>
      <c r="AR1506" s="1132"/>
      <c r="AS1506" s="1132"/>
      <c r="AT1506" s="1137"/>
      <c r="AU1506" s="1138"/>
      <c r="AV1506" s="1124"/>
      <c r="AW1506" s="1125"/>
      <c r="AX1506" s="1137"/>
      <c r="AY1506" s="1139"/>
      <c r="AZ1506" s="1126"/>
      <c r="BA1506" s="268"/>
      <c r="BB1506" s="1125"/>
      <c r="BC1506" s="1125"/>
      <c r="BD1506" s="1125"/>
      <c r="BE1506" s="1124"/>
      <c r="BF1506" s="1126"/>
      <c r="BG1506" s="1126"/>
      <c r="BH1506" s="1126"/>
      <c r="BI1506" s="1126"/>
      <c r="BJ1506" s="1140">
        <v>45757</v>
      </c>
      <c r="BK1506" s="1141">
        <v>45757</v>
      </c>
      <c r="BL1506" s="431" t="s">
        <v>3309</v>
      </c>
      <c r="BM1506" s="1138"/>
      <c r="BN1506" s="1142">
        <v>6</v>
      </c>
      <c r="BO1506" s="1142">
        <v>8</v>
      </c>
      <c r="BP1506" s="1143"/>
      <c r="BQ1506" s="1144"/>
      <c r="BR1506" s="1145"/>
      <c r="BS1506" s="1146" t="str">
        <f>IF(_DBcomps[[#This Row],[Problem]]="","Yes","No")</f>
        <v>Yes</v>
      </c>
      <c r="BT1506" s="1147">
        <v>5</v>
      </c>
      <c r="BU1506" s="1137"/>
      <c r="BV1506" s="1137"/>
      <c r="BW1506" s="1137"/>
      <c r="BX1506" s="1137">
        <v>7</v>
      </c>
      <c r="BY1506" s="1150" t="s">
        <v>1275</v>
      </c>
      <c r="BZ1506" s="1124"/>
      <c r="CA1506" s="1141"/>
      <c r="CB1506" s="1141"/>
      <c r="CC1506" s="1141"/>
      <c r="CD1506" s="1451"/>
      <c r="CE1506" s="245"/>
      <c r="CF1506" s="245"/>
      <c r="CG1506" s="245"/>
    </row>
    <row r="1507" spans="1:85">
      <c r="A1507" s="341" t="s">
        <v>77</v>
      </c>
      <c r="B1507" s="2" t="s">
        <v>267</v>
      </c>
      <c r="C1507" s="2" t="s">
        <v>61</v>
      </c>
      <c r="D1507" s="265" t="s">
        <v>3307</v>
      </c>
      <c r="E1507" s="1123">
        <v>45758</v>
      </c>
      <c r="F1507" s="266" t="s">
        <v>567</v>
      </c>
      <c r="G1507" s="1124">
        <v>49.83</v>
      </c>
      <c r="H1507" s="1124"/>
      <c r="I1507" s="1124"/>
      <c r="J1507" s="1124"/>
      <c r="K1507" s="1124"/>
      <c r="L1507" s="1148"/>
      <c r="M1507" s="1149"/>
      <c r="N1507" s="1124">
        <v>4.07</v>
      </c>
      <c r="O1507" s="1124"/>
      <c r="P1507" s="1126"/>
      <c r="Q1507" s="1127"/>
      <c r="R1507" s="1128"/>
      <c r="S1507" s="1129">
        <v>17.38</v>
      </c>
      <c r="T1507" s="1130">
        <v>9.33</v>
      </c>
      <c r="U1507" s="1131">
        <v>87.17</v>
      </c>
      <c r="V1507" s="1132"/>
      <c r="W1507" s="1124"/>
      <c r="X1507" s="1128"/>
      <c r="Y1507" s="1133"/>
      <c r="Z1507" s="1134">
        <v>54</v>
      </c>
      <c r="AA1507" s="1133">
        <v>0</v>
      </c>
      <c r="AB1507" s="1135"/>
      <c r="AC1507" s="1133">
        <v>0</v>
      </c>
      <c r="AD1507" s="1123"/>
      <c r="AE1507" s="1133"/>
      <c r="AF1507" s="1133"/>
      <c r="AG1507" s="1126"/>
      <c r="AH1507" s="1133"/>
      <c r="AI1507" s="1133"/>
      <c r="AJ1507" s="1126"/>
      <c r="AK1507" s="1128"/>
      <c r="AL1507" s="1133"/>
      <c r="AM1507" s="1126"/>
      <c r="AN1507" s="1133"/>
      <c r="AO1507" s="1126"/>
      <c r="AP1507" s="1133"/>
      <c r="AQ1507" s="1136">
        <f t="shared" si="219"/>
        <v>4</v>
      </c>
      <c r="AR1507" s="1132"/>
      <c r="AS1507" s="1132"/>
      <c r="AT1507" s="1137"/>
      <c r="AU1507" s="1138"/>
      <c r="AV1507" s="1124"/>
      <c r="AW1507" s="1125"/>
      <c r="AX1507" s="1137"/>
      <c r="AY1507" s="1139"/>
      <c r="AZ1507" s="1126"/>
      <c r="BA1507" s="268"/>
      <c r="BB1507" s="1125"/>
      <c r="BC1507" s="1125"/>
      <c r="BD1507" s="1125"/>
      <c r="BE1507" s="1124"/>
      <c r="BF1507" s="1126"/>
      <c r="BG1507" s="1126"/>
      <c r="BH1507" s="1126"/>
      <c r="BI1507" s="1126"/>
      <c r="BJ1507" s="1140">
        <v>45758</v>
      </c>
      <c r="BK1507" s="1141">
        <v>45758</v>
      </c>
      <c r="BL1507" s="431" t="s">
        <v>3310</v>
      </c>
      <c r="BM1507" s="1138"/>
      <c r="BN1507" s="1142">
        <v>6</v>
      </c>
      <c r="BO1507" s="1142">
        <v>8</v>
      </c>
      <c r="BP1507" s="1143"/>
      <c r="BQ1507" s="1144"/>
      <c r="BR1507" s="1145"/>
      <c r="BS1507" s="1146" t="str">
        <f>IF(_DBcomps[[#This Row],[Problem]]="","Yes","No")</f>
        <v>Yes</v>
      </c>
      <c r="BT1507" s="1147">
        <v>5</v>
      </c>
      <c r="BU1507" s="1137"/>
      <c r="BV1507" s="1137"/>
      <c r="BW1507" s="1137"/>
      <c r="BX1507" s="1137">
        <v>7</v>
      </c>
      <c r="BY1507" s="1150" t="s">
        <v>1275</v>
      </c>
      <c r="BZ1507" s="1124"/>
      <c r="CA1507" s="1141"/>
      <c r="CB1507" s="1141"/>
      <c r="CC1507" s="1141"/>
      <c r="CD1507" s="1451"/>
      <c r="CE1507" s="245"/>
      <c r="CF1507" s="245"/>
      <c r="CG1507" s="245"/>
    </row>
    <row r="1508" spans="1:85">
      <c r="A1508" s="341" t="s">
        <v>77</v>
      </c>
      <c r="B1508" s="2" t="s">
        <v>267</v>
      </c>
      <c r="C1508" s="2" t="s">
        <v>61</v>
      </c>
      <c r="D1508" s="265" t="s">
        <v>3375</v>
      </c>
      <c r="E1508" s="1151">
        <v>45758</v>
      </c>
      <c r="F1508" s="266" t="s">
        <v>567</v>
      </c>
      <c r="G1508" s="1153">
        <v>50.94</v>
      </c>
      <c r="H1508" s="1153"/>
      <c r="I1508" s="1153"/>
      <c r="J1508" s="1153"/>
      <c r="K1508" s="1153"/>
      <c r="L1508" s="1154"/>
      <c r="M1508" s="1155"/>
      <c r="N1508" s="1153">
        <v>3.99</v>
      </c>
      <c r="O1508" s="1153"/>
      <c r="P1508" s="1155"/>
      <c r="Q1508" s="1156"/>
      <c r="R1508" s="1157"/>
      <c r="S1508" s="1175">
        <v>17.09</v>
      </c>
      <c r="T1508" s="1176">
        <v>9.34</v>
      </c>
      <c r="U1508" s="1177">
        <v>88.38</v>
      </c>
      <c r="V1508" s="1178"/>
      <c r="W1508" s="1153"/>
      <c r="X1508" s="1157"/>
      <c r="Y1508" s="1159"/>
      <c r="Z1508" s="1179">
        <v>36</v>
      </c>
      <c r="AA1508" s="1159">
        <v>0</v>
      </c>
      <c r="AB1508" s="1180"/>
      <c r="AC1508" s="1159">
        <v>0</v>
      </c>
      <c r="AD1508" s="1151"/>
      <c r="AE1508" s="1159"/>
      <c r="AF1508" s="1159"/>
      <c r="AG1508" s="1155"/>
      <c r="AH1508" s="1159"/>
      <c r="AI1508" s="1159"/>
      <c r="AJ1508" s="1155"/>
      <c r="AK1508" s="1157"/>
      <c r="AL1508" s="1159"/>
      <c r="AM1508" s="1155"/>
      <c r="AN1508" s="1159"/>
      <c r="AO1508" s="1155"/>
      <c r="AP1508" s="1159"/>
      <c r="AQ1508" s="1161">
        <f t="shared" ref="AQ1508:AQ1513" si="220">MONTH(E1508)</f>
        <v>4</v>
      </c>
      <c r="AR1508" s="1178"/>
      <c r="AS1508" s="1178"/>
      <c r="AT1508" s="1162"/>
      <c r="AU1508" s="1163"/>
      <c r="AV1508" s="1153"/>
      <c r="AW1508" s="1154"/>
      <c r="AX1508" s="1162"/>
      <c r="AY1508" s="1164"/>
      <c r="AZ1508" s="1155"/>
      <c r="BA1508" s="268"/>
      <c r="BB1508" s="1154"/>
      <c r="BC1508" s="1154"/>
      <c r="BD1508" s="1154"/>
      <c r="BE1508" s="1153"/>
      <c r="BF1508" s="1155"/>
      <c r="BG1508" s="1155"/>
      <c r="BH1508" s="1155"/>
      <c r="BI1508" s="1155"/>
      <c r="BJ1508" s="1181">
        <v>45758</v>
      </c>
      <c r="BK1508" s="1166">
        <v>45758</v>
      </c>
      <c r="BL1508" s="431" t="s">
        <v>3381</v>
      </c>
      <c r="BM1508" s="1163"/>
      <c r="BN1508" s="1167">
        <v>6</v>
      </c>
      <c r="BO1508" s="1167">
        <v>8</v>
      </c>
      <c r="BP1508" s="1168"/>
      <c r="BQ1508" s="1169"/>
      <c r="BR1508" s="1170"/>
      <c r="BS1508" s="1171" t="str">
        <f>IF(_DBcomps[[#This Row],[Problem]]="","Yes","No")</f>
        <v>Yes</v>
      </c>
      <c r="BT1508" s="1172">
        <v>5</v>
      </c>
      <c r="BU1508" s="1162"/>
      <c r="BV1508" s="1162"/>
      <c r="BW1508" s="1162"/>
      <c r="BX1508" s="1162">
        <v>7</v>
      </c>
      <c r="BY1508" s="1166" t="s">
        <v>1275</v>
      </c>
      <c r="BZ1508" s="1153"/>
      <c r="CA1508" s="1166"/>
      <c r="CB1508" s="1166"/>
      <c r="CC1508" s="1166"/>
      <c r="CD1508" s="1449"/>
      <c r="CE1508" s="245"/>
      <c r="CF1508" s="245"/>
      <c r="CG1508" s="245"/>
    </row>
    <row r="1509" spans="1:85">
      <c r="A1509" s="341" t="s">
        <v>77</v>
      </c>
      <c r="B1509" s="2" t="s">
        <v>267</v>
      </c>
      <c r="C1509" s="2" t="s">
        <v>61</v>
      </c>
      <c r="D1509" s="265" t="s">
        <v>3376</v>
      </c>
      <c r="E1509" s="1151">
        <v>45758</v>
      </c>
      <c r="F1509" s="266" t="s">
        <v>567</v>
      </c>
      <c r="G1509" s="1153">
        <v>49.86</v>
      </c>
      <c r="H1509" s="1153"/>
      <c r="I1509" s="1153"/>
      <c r="J1509" s="1153"/>
      <c r="K1509" s="1153"/>
      <c r="L1509" s="1173"/>
      <c r="M1509" s="1174"/>
      <c r="N1509" s="1153">
        <v>3.86</v>
      </c>
      <c r="O1509" s="1153"/>
      <c r="P1509" s="1155"/>
      <c r="Q1509" s="1156"/>
      <c r="R1509" s="1157"/>
      <c r="S1509" s="1175">
        <v>16.91</v>
      </c>
      <c r="T1509" s="1176">
        <v>9.33</v>
      </c>
      <c r="U1509" s="1177">
        <v>87.73</v>
      </c>
      <c r="V1509" s="1178"/>
      <c r="W1509" s="1153"/>
      <c r="X1509" s="1157"/>
      <c r="Y1509" s="1159"/>
      <c r="Z1509" s="1179">
        <v>48</v>
      </c>
      <c r="AA1509" s="1159">
        <v>0</v>
      </c>
      <c r="AB1509" s="1180"/>
      <c r="AC1509" s="1159">
        <v>0</v>
      </c>
      <c r="AD1509" s="1151"/>
      <c r="AE1509" s="1159"/>
      <c r="AF1509" s="1159"/>
      <c r="AG1509" s="1155"/>
      <c r="AH1509" s="1159"/>
      <c r="AI1509" s="1159"/>
      <c r="AJ1509" s="1155"/>
      <c r="AK1509" s="1157"/>
      <c r="AL1509" s="1159"/>
      <c r="AM1509" s="1155"/>
      <c r="AN1509" s="1159"/>
      <c r="AO1509" s="1155"/>
      <c r="AP1509" s="1159"/>
      <c r="AQ1509" s="1161">
        <f t="shared" si="220"/>
        <v>4</v>
      </c>
      <c r="AR1509" s="1178"/>
      <c r="AS1509" s="1178"/>
      <c r="AT1509" s="1162"/>
      <c r="AU1509" s="1163"/>
      <c r="AV1509" s="1153"/>
      <c r="AW1509" s="1154"/>
      <c r="AX1509" s="1162"/>
      <c r="AY1509" s="1164"/>
      <c r="AZ1509" s="1155"/>
      <c r="BA1509" s="268"/>
      <c r="BB1509" s="1154"/>
      <c r="BC1509" s="1154"/>
      <c r="BD1509" s="1154"/>
      <c r="BE1509" s="1153"/>
      <c r="BF1509" s="1155"/>
      <c r="BG1509" s="1155"/>
      <c r="BH1509" s="1155"/>
      <c r="BI1509" s="1155"/>
      <c r="BJ1509" s="1181">
        <v>45758</v>
      </c>
      <c r="BK1509" s="1166">
        <v>45758</v>
      </c>
      <c r="BL1509" s="431" t="s">
        <v>3382</v>
      </c>
      <c r="BM1509" s="1163"/>
      <c r="BN1509" s="1167">
        <v>6</v>
      </c>
      <c r="BO1509" s="1167">
        <v>8</v>
      </c>
      <c r="BP1509" s="1168"/>
      <c r="BQ1509" s="1169"/>
      <c r="BR1509" s="1170"/>
      <c r="BS1509" s="1171" t="str">
        <f>IF(_DBcomps[[#This Row],[Problem]]="","Yes","No")</f>
        <v>Yes</v>
      </c>
      <c r="BT1509" s="1172">
        <v>5</v>
      </c>
      <c r="BU1509" s="1162"/>
      <c r="BV1509" s="1162"/>
      <c r="BW1509" s="1162"/>
      <c r="BX1509" s="1162">
        <v>7</v>
      </c>
      <c r="BY1509" s="1182" t="s">
        <v>1275</v>
      </c>
      <c r="BZ1509" s="1153"/>
      <c r="CA1509" s="1166"/>
      <c r="CB1509" s="1166"/>
      <c r="CC1509" s="1166"/>
      <c r="CD1509" s="1449"/>
      <c r="CE1509" s="245"/>
      <c r="CF1509" s="245"/>
      <c r="CG1509" s="245"/>
    </row>
    <row r="1510" spans="1:85">
      <c r="A1510" s="341" t="s">
        <v>77</v>
      </c>
      <c r="B1510" s="2" t="s">
        <v>267</v>
      </c>
      <c r="C1510" s="2" t="s">
        <v>61</v>
      </c>
      <c r="D1510" s="265" t="s">
        <v>3377</v>
      </c>
      <c r="E1510" s="1151">
        <v>45761</v>
      </c>
      <c r="F1510" s="266" t="s">
        <v>567</v>
      </c>
      <c r="G1510" s="1153">
        <v>50.81</v>
      </c>
      <c r="H1510" s="1153"/>
      <c r="I1510" s="1153"/>
      <c r="J1510" s="1153"/>
      <c r="K1510" s="1153"/>
      <c r="L1510" s="1173"/>
      <c r="M1510" s="1174"/>
      <c r="N1510" s="1153">
        <v>4.38</v>
      </c>
      <c r="O1510" s="1153"/>
      <c r="P1510" s="1155"/>
      <c r="Q1510" s="1156"/>
      <c r="R1510" s="1157"/>
      <c r="S1510" s="1175">
        <v>16.850000000000001</v>
      </c>
      <c r="T1510" s="1176">
        <v>9.18</v>
      </c>
      <c r="U1510" s="1177">
        <v>86.99</v>
      </c>
      <c r="V1510" s="1178"/>
      <c r="W1510" s="1153"/>
      <c r="X1510" s="1157"/>
      <c r="Y1510" s="1159"/>
      <c r="Z1510" s="1179">
        <v>54</v>
      </c>
      <c r="AA1510" s="1159">
        <v>0</v>
      </c>
      <c r="AB1510" s="1180"/>
      <c r="AC1510" s="1159">
        <v>0</v>
      </c>
      <c r="AD1510" s="1151"/>
      <c r="AE1510" s="1159"/>
      <c r="AF1510" s="1159"/>
      <c r="AG1510" s="1155"/>
      <c r="AH1510" s="1159"/>
      <c r="AI1510" s="1159"/>
      <c r="AJ1510" s="1155"/>
      <c r="AK1510" s="1157"/>
      <c r="AL1510" s="1159"/>
      <c r="AM1510" s="1155"/>
      <c r="AN1510" s="1159"/>
      <c r="AO1510" s="1155"/>
      <c r="AP1510" s="1159"/>
      <c r="AQ1510" s="1161">
        <f t="shared" si="220"/>
        <v>4</v>
      </c>
      <c r="AR1510" s="1178"/>
      <c r="AS1510" s="1178"/>
      <c r="AT1510" s="1162"/>
      <c r="AU1510" s="1163"/>
      <c r="AV1510" s="1153"/>
      <c r="AW1510" s="1154"/>
      <c r="AX1510" s="1162"/>
      <c r="AY1510" s="1164"/>
      <c r="AZ1510" s="1155"/>
      <c r="BA1510" s="268"/>
      <c r="BB1510" s="1154"/>
      <c r="BC1510" s="1154"/>
      <c r="BD1510" s="1154"/>
      <c r="BE1510" s="1153"/>
      <c r="BF1510" s="1155"/>
      <c r="BG1510" s="1155"/>
      <c r="BH1510" s="1155"/>
      <c r="BI1510" s="1155"/>
      <c r="BJ1510" s="1181">
        <v>45761</v>
      </c>
      <c r="BK1510" s="1166">
        <v>45761</v>
      </c>
      <c r="BL1510" s="431" t="s">
        <v>3383</v>
      </c>
      <c r="BM1510" s="1163"/>
      <c r="BN1510" s="1167">
        <v>6</v>
      </c>
      <c r="BO1510" s="1167">
        <v>8</v>
      </c>
      <c r="BP1510" s="1168"/>
      <c r="BQ1510" s="1169"/>
      <c r="BR1510" s="1170"/>
      <c r="BS1510" s="1171" t="str">
        <f>IF(_DBcomps[[#This Row],[Problem]]="","Yes","No")</f>
        <v>Yes</v>
      </c>
      <c r="BT1510" s="1172">
        <v>5</v>
      </c>
      <c r="BU1510" s="1162"/>
      <c r="BV1510" s="1162"/>
      <c r="BW1510" s="1162"/>
      <c r="BX1510" s="1162">
        <v>7</v>
      </c>
      <c r="BY1510" s="1182" t="s">
        <v>1275</v>
      </c>
      <c r="BZ1510" s="1153"/>
      <c r="CA1510" s="1166"/>
      <c r="CB1510" s="1166"/>
      <c r="CC1510" s="1166"/>
      <c r="CD1510" s="1449"/>
      <c r="CE1510" s="245"/>
      <c r="CF1510" s="245"/>
      <c r="CG1510" s="245"/>
    </row>
    <row r="1511" spans="1:85">
      <c r="A1511" s="341" t="s">
        <v>77</v>
      </c>
      <c r="B1511" s="2" t="s">
        <v>267</v>
      </c>
      <c r="C1511" s="2" t="s">
        <v>61</v>
      </c>
      <c r="D1511" s="265" t="s">
        <v>3378</v>
      </c>
      <c r="E1511" s="1151">
        <v>45762</v>
      </c>
      <c r="F1511" s="266" t="s">
        <v>567</v>
      </c>
      <c r="G1511" s="1153">
        <v>49.56</v>
      </c>
      <c r="H1511" s="1153"/>
      <c r="I1511" s="1153"/>
      <c r="J1511" s="1153"/>
      <c r="K1511" s="1153"/>
      <c r="L1511" s="1173"/>
      <c r="M1511" s="1174"/>
      <c r="N1511" s="1153">
        <v>4.3</v>
      </c>
      <c r="O1511" s="1153"/>
      <c r="P1511" s="1155"/>
      <c r="Q1511" s="1156"/>
      <c r="R1511" s="1157"/>
      <c r="S1511" s="1175">
        <v>17.28</v>
      </c>
      <c r="T1511" s="1176">
        <v>9.2100000000000009</v>
      </c>
      <c r="U1511" s="1177">
        <v>79.92</v>
      </c>
      <c r="V1511" s="1178"/>
      <c r="W1511" s="1153"/>
      <c r="X1511" s="1157"/>
      <c r="Y1511" s="1159"/>
      <c r="Z1511" s="1179">
        <v>54</v>
      </c>
      <c r="AA1511" s="1159">
        <v>0</v>
      </c>
      <c r="AB1511" s="1180"/>
      <c r="AC1511" s="1159">
        <v>0</v>
      </c>
      <c r="AD1511" s="1151"/>
      <c r="AE1511" s="1159"/>
      <c r="AF1511" s="1159"/>
      <c r="AG1511" s="1155"/>
      <c r="AH1511" s="1159"/>
      <c r="AI1511" s="1159"/>
      <c r="AJ1511" s="1155"/>
      <c r="AK1511" s="1157"/>
      <c r="AL1511" s="1159"/>
      <c r="AM1511" s="1155"/>
      <c r="AN1511" s="1159"/>
      <c r="AO1511" s="1155"/>
      <c r="AP1511" s="1159"/>
      <c r="AQ1511" s="1161">
        <f t="shared" si="220"/>
        <v>4</v>
      </c>
      <c r="AR1511" s="1178"/>
      <c r="AS1511" s="1178"/>
      <c r="AT1511" s="1162"/>
      <c r="AU1511" s="1163"/>
      <c r="AV1511" s="1153"/>
      <c r="AW1511" s="1154"/>
      <c r="AX1511" s="1162"/>
      <c r="AY1511" s="1164"/>
      <c r="AZ1511" s="1155"/>
      <c r="BA1511" s="268"/>
      <c r="BB1511" s="1154"/>
      <c r="BC1511" s="1154"/>
      <c r="BD1511" s="1154"/>
      <c r="BE1511" s="1153"/>
      <c r="BF1511" s="1155"/>
      <c r="BG1511" s="1155"/>
      <c r="BH1511" s="1155"/>
      <c r="BI1511" s="1155"/>
      <c r="BJ1511" s="291">
        <v>45761</v>
      </c>
      <c r="BK1511" s="1166">
        <v>45761</v>
      </c>
      <c r="BL1511" s="431" t="s">
        <v>3384</v>
      </c>
      <c r="BM1511" s="1163"/>
      <c r="BN1511" s="1167">
        <v>6</v>
      </c>
      <c r="BO1511" s="1167">
        <v>8</v>
      </c>
      <c r="BP1511" s="1168"/>
      <c r="BQ1511" s="1169"/>
      <c r="BR1511" s="1170"/>
      <c r="BS1511" s="1171" t="str">
        <f>IF(_DBcomps[[#This Row],[Problem]]="","Yes","No")</f>
        <v>Yes</v>
      </c>
      <c r="BT1511" s="1172">
        <v>5</v>
      </c>
      <c r="BU1511" s="1162"/>
      <c r="BV1511" s="1162"/>
      <c r="BW1511" s="1162"/>
      <c r="BX1511" s="1162">
        <v>7</v>
      </c>
      <c r="BY1511" s="1182" t="s">
        <v>1275</v>
      </c>
      <c r="BZ1511" s="1153"/>
      <c r="CA1511" s="1166"/>
      <c r="CB1511" s="1166"/>
      <c r="CC1511" s="1166"/>
      <c r="CD1511" s="1449"/>
      <c r="CE1511" s="245"/>
      <c r="CF1511" s="245"/>
      <c r="CG1511" s="245"/>
    </row>
    <row r="1512" spans="1:85">
      <c r="A1512" s="341" t="s">
        <v>77</v>
      </c>
      <c r="B1512" s="2" t="s">
        <v>267</v>
      </c>
      <c r="C1512" s="2" t="s">
        <v>61</v>
      </c>
      <c r="D1512" s="265" t="s">
        <v>3379</v>
      </c>
      <c r="E1512" s="1151">
        <v>45762</v>
      </c>
      <c r="F1512" s="266" t="s">
        <v>567</v>
      </c>
      <c r="G1512" s="1153">
        <v>49.73</v>
      </c>
      <c r="H1512" s="1153"/>
      <c r="I1512" s="1153"/>
      <c r="J1512" s="1153"/>
      <c r="K1512" s="1153"/>
      <c r="L1512" s="1173"/>
      <c r="M1512" s="1174"/>
      <c r="N1512" s="1153">
        <v>4.49</v>
      </c>
      <c r="O1512" s="1153"/>
      <c r="P1512" s="1155"/>
      <c r="Q1512" s="1156"/>
      <c r="R1512" s="1157"/>
      <c r="S1512" s="1175">
        <v>17.09</v>
      </c>
      <c r="T1512" s="1176">
        <v>9.14</v>
      </c>
      <c r="U1512" s="1177">
        <v>89.16</v>
      </c>
      <c r="V1512" s="1178"/>
      <c r="W1512" s="1153"/>
      <c r="X1512" s="1157"/>
      <c r="Y1512" s="1159"/>
      <c r="Z1512" s="1179">
        <v>58</v>
      </c>
      <c r="AA1512" s="1159">
        <v>0</v>
      </c>
      <c r="AB1512" s="1180"/>
      <c r="AC1512" s="1159">
        <v>0</v>
      </c>
      <c r="AD1512" s="1151"/>
      <c r="AE1512" s="1159"/>
      <c r="AF1512" s="1159"/>
      <c r="AG1512" s="1155"/>
      <c r="AH1512" s="1159"/>
      <c r="AI1512" s="1159"/>
      <c r="AJ1512" s="1155"/>
      <c r="AK1512" s="1157"/>
      <c r="AL1512" s="1159"/>
      <c r="AM1512" s="1155"/>
      <c r="AN1512" s="1159"/>
      <c r="AO1512" s="1155"/>
      <c r="AP1512" s="1159"/>
      <c r="AQ1512" s="1161">
        <f t="shared" si="220"/>
        <v>4</v>
      </c>
      <c r="AR1512" s="1178"/>
      <c r="AS1512" s="1178"/>
      <c r="AT1512" s="1162"/>
      <c r="AU1512" s="1163"/>
      <c r="AV1512" s="1153"/>
      <c r="AW1512" s="1154"/>
      <c r="AX1512" s="1162"/>
      <c r="AY1512" s="1164"/>
      <c r="AZ1512" s="1155"/>
      <c r="BA1512" s="268"/>
      <c r="BB1512" s="1154"/>
      <c r="BC1512" s="1154"/>
      <c r="BD1512" s="1154"/>
      <c r="BE1512" s="1153"/>
      <c r="BF1512" s="1155"/>
      <c r="BG1512" s="1155"/>
      <c r="BH1512" s="1155"/>
      <c r="BI1512" s="1155"/>
      <c r="BJ1512" s="1181">
        <v>45762</v>
      </c>
      <c r="BK1512" s="1166">
        <v>45762</v>
      </c>
      <c r="BL1512" s="431" t="s">
        <v>3385</v>
      </c>
      <c r="BM1512" s="1163"/>
      <c r="BN1512" s="1167">
        <v>6</v>
      </c>
      <c r="BO1512" s="1167">
        <v>8</v>
      </c>
      <c r="BP1512" s="1168"/>
      <c r="BQ1512" s="1169"/>
      <c r="BR1512" s="1170"/>
      <c r="BS1512" s="1171" t="str">
        <f>IF(_DBcomps[[#This Row],[Problem]]="","Yes","No")</f>
        <v>Yes</v>
      </c>
      <c r="BT1512" s="1172">
        <v>5</v>
      </c>
      <c r="BU1512" s="1162"/>
      <c r="BV1512" s="1162"/>
      <c r="BW1512" s="1162"/>
      <c r="BX1512" s="1162">
        <v>7</v>
      </c>
      <c r="BY1512" s="1182" t="s">
        <v>1275</v>
      </c>
      <c r="BZ1512" s="1153"/>
      <c r="CA1512" s="1166"/>
      <c r="CB1512" s="1166"/>
      <c r="CC1512" s="1166"/>
      <c r="CD1512" s="1449"/>
      <c r="CE1512" s="245"/>
      <c r="CF1512" s="245"/>
      <c r="CG1512" s="245"/>
    </row>
    <row r="1513" spans="1:85">
      <c r="A1513" s="341" t="s">
        <v>77</v>
      </c>
      <c r="B1513" s="2" t="s">
        <v>267</v>
      </c>
      <c r="C1513" s="2" t="s">
        <v>61</v>
      </c>
      <c r="D1513" s="265" t="s">
        <v>3380</v>
      </c>
      <c r="E1513" s="1151">
        <v>45763</v>
      </c>
      <c r="F1513" s="266" t="s">
        <v>567</v>
      </c>
      <c r="G1513" s="1153">
        <v>49.32</v>
      </c>
      <c r="H1513" s="1153"/>
      <c r="I1513" s="1153"/>
      <c r="J1513" s="1153"/>
      <c r="K1513" s="1153"/>
      <c r="L1513" s="1173"/>
      <c r="M1513" s="1174"/>
      <c r="N1513" s="1153">
        <v>4.3899999999999997</v>
      </c>
      <c r="O1513" s="1153"/>
      <c r="P1513" s="1155"/>
      <c r="Q1513" s="1156"/>
      <c r="R1513" s="1157"/>
      <c r="S1513" s="1175">
        <v>16.66</v>
      </c>
      <c r="T1513" s="1176">
        <v>9.1999999999999993</v>
      </c>
      <c r="U1513" s="1177">
        <v>84.1</v>
      </c>
      <c r="V1513" s="1178"/>
      <c r="W1513" s="1153"/>
      <c r="X1513" s="1157"/>
      <c r="Y1513" s="1159"/>
      <c r="Z1513" s="1179">
        <v>55</v>
      </c>
      <c r="AA1513" s="1159">
        <v>0</v>
      </c>
      <c r="AB1513" s="1180"/>
      <c r="AC1513" s="1159">
        <v>0</v>
      </c>
      <c r="AD1513" s="1151"/>
      <c r="AE1513" s="1159"/>
      <c r="AF1513" s="1159"/>
      <c r="AG1513" s="1155"/>
      <c r="AH1513" s="1159"/>
      <c r="AI1513" s="1159"/>
      <c r="AJ1513" s="1155"/>
      <c r="AK1513" s="1157"/>
      <c r="AL1513" s="1159"/>
      <c r="AM1513" s="1155"/>
      <c r="AN1513" s="1159"/>
      <c r="AO1513" s="1155"/>
      <c r="AP1513" s="1159"/>
      <c r="AQ1513" s="1161">
        <f t="shared" si="220"/>
        <v>4</v>
      </c>
      <c r="AR1513" s="1178"/>
      <c r="AS1513" s="1178"/>
      <c r="AT1513" s="1162"/>
      <c r="AU1513" s="1163"/>
      <c r="AV1513" s="1153"/>
      <c r="AW1513" s="1154"/>
      <c r="AX1513" s="1162"/>
      <c r="AY1513" s="1164"/>
      <c r="AZ1513" s="1155"/>
      <c r="BA1513" s="268"/>
      <c r="BB1513" s="1154"/>
      <c r="BC1513" s="1154"/>
      <c r="BD1513" s="1154"/>
      <c r="BE1513" s="1153"/>
      <c r="BF1513" s="1155"/>
      <c r="BG1513" s="1155"/>
      <c r="BH1513" s="1155"/>
      <c r="BI1513" s="1155"/>
      <c r="BJ1513" s="1181">
        <v>45763</v>
      </c>
      <c r="BK1513" s="1166">
        <v>45763</v>
      </c>
      <c r="BL1513" s="431" t="s">
        <v>3434</v>
      </c>
      <c r="BM1513" s="1163"/>
      <c r="BN1513" s="1167">
        <v>6</v>
      </c>
      <c r="BO1513" s="1167">
        <v>8</v>
      </c>
      <c r="BP1513" s="1168"/>
      <c r="BQ1513" s="1169"/>
      <c r="BR1513" s="1170"/>
      <c r="BS1513" s="1171" t="str">
        <f>IF(_DBcomps[[#This Row],[Problem]]="","Yes","No")</f>
        <v>Yes</v>
      </c>
      <c r="BT1513" s="1172">
        <v>5</v>
      </c>
      <c r="BU1513" s="1162"/>
      <c r="BV1513" s="1162"/>
      <c r="BW1513" s="1162"/>
      <c r="BX1513" s="1162">
        <v>7</v>
      </c>
      <c r="BY1513" s="1182" t="s">
        <v>1275</v>
      </c>
      <c r="BZ1513" s="1153"/>
      <c r="CA1513" s="1166"/>
      <c r="CB1513" s="1166"/>
      <c r="CC1513" s="1166"/>
      <c r="CD1513" s="1449"/>
      <c r="CE1513" s="245"/>
      <c r="CF1513" s="245"/>
      <c r="CG1513" s="245"/>
    </row>
    <row r="1514" spans="1:85">
      <c r="A1514" s="341" t="s">
        <v>77</v>
      </c>
      <c r="B1514" s="2" t="s">
        <v>267</v>
      </c>
      <c r="C1514" s="2" t="s">
        <v>61</v>
      </c>
      <c r="D1514" s="265" t="s">
        <v>3433</v>
      </c>
      <c r="E1514" s="1151">
        <v>45763</v>
      </c>
      <c r="F1514" s="266" t="str">
        <f>IF(_DBcomps[[#This Row],[Lab RTS]]="","No","Yes")</f>
        <v>Yes</v>
      </c>
      <c r="G1514" s="1153">
        <v>49.64</v>
      </c>
      <c r="H1514" s="1153"/>
      <c r="I1514" s="1153"/>
      <c r="J1514" s="1153"/>
      <c r="K1514" s="1153"/>
      <c r="L1514" s="1173"/>
      <c r="M1514" s="1174"/>
      <c r="N1514" s="1153">
        <v>4.2</v>
      </c>
      <c r="O1514" s="1153"/>
      <c r="P1514" s="1155"/>
      <c r="Q1514" s="1156"/>
      <c r="R1514" s="1157"/>
      <c r="S1514" s="1175">
        <v>16.809999999999999</v>
      </c>
      <c r="T1514" s="1176">
        <v>9.15</v>
      </c>
      <c r="U1514" s="1177">
        <v>86.29</v>
      </c>
      <c r="V1514" s="1178"/>
      <c r="W1514" s="1153"/>
      <c r="X1514" s="1157"/>
      <c r="Y1514" s="1159"/>
      <c r="Z1514" s="1179">
        <v>47</v>
      </c>
      <c r="AA1514" s="1159">
        <v>0</v>
      </c>
      <c r="AB1514" s="1180"/>
      <c r="AC1514" s="1159">
        <v>0</v>
      </c>
      <c r="AD1514" s="1151"/>
      <c r="AE1514" s="1159"/>
      <c r="AF1514" s="1159"/>
      <c r="AG1514" s="1155"/>
      <c r="AH1514" s="1159"/>
      <c r="AI1514" s="1159"/>
      <c r="AJ1514" s="1155"/>
      <c r="AK1514" s="1157"/>
      <c r="AL1514" s="1159"/>
      <c r="AM1514" s="1155"/>
      <c r="AN1514" s="1159"/>
      <c r="AO1514" s="1155"/>
      <c r="AP1514" s="1159"/>
      <c r="AQ1514" s="1161">
        <f t="shared" ref="AQ1514:AQ1522" si="221">MONTH(E1514)</f>
        <v>4</v>
      </c>
      <c r="AR1514" s="1178"/>
      <c r="AS1514" s="1178"/>
      <c r="AT1514" s="1162"/>
      <c r="AU1514" s="1163"/>
      <c r="AV1514" s="1153"/>
      <c r="AW1514" s="1154"/>
      <c r="AX1514" s="1162"/>
      <c r="AY1514" s="1164"/>
      <c r="AZ1514" s="1155"/>
      <c r="BA1514" s="268"/>
      <c r="BB1514" s="1154"/>
      <c r="BC1514" s="1154"/>
      <c r="BD1514" s="1154"/>
      <c r="BE1514" s="1153"/>
      <c r="BF1514" s="1155"/>
      <c r="BG1514" s="1155"/>
      <c r="BH1514" s="1155"/>
      <c r="BI1514" s="1155"/>
      <c r="BJ1514" s="1181">
        <v>45763</v>
      </c>
      <c r="BK1514" s="1166">
        <v>45763</v>
      </c>
      <c r="BL1514" s="431" t="s">
        <v>3435</v>
      </c>
      <c r="BM1514" s="1163"/>
      <c r="BN1514" s="1167">
        <v>6</v>
      </c>
      <c r="BO1514" s="1167">
        <v>8</v>
      </c>
      <c r="BP1514" s="1168"/>
      <c r="BQ1514" s="1169"/>
      <c r="BR1514" s="1170"/>
      <c r="BS1514" s="1171" t="str">
        <f>IF(_DBcomps[[#This Row],[Problem]]="","Yes","No")</f>
        <v>Yes</v>
      </c>
      <c r="BT1514" s="1172">
        <v>5</v>
      </c>
      <c r="BU1514" s="1162"/>
      <c r="BV1514" s="1162"/>
      <c r="BW1514" s="1162"/>
      <c r="BX1514" s="1162">
        <v>7</v>
      </c>
      <c r="BY1514" s="1182" t="s">
        <v>1275</v>
      </c>
      <c r="BZ1514" s="1153"/>
      <c r="CA1514" s="1166"/>
      <c r="CB1514" s="1166"/>
      <c r="CC1514" s="1166"/>
      <c r="CD1514" s="1449"/>
      <c r="CE1514" s="245"/>
      <c r="CF1514" s="245"/>
      <c r="CG1514" s="245"/>
    </row>
    <row r="1515" spans="1:85">
      <c r="A1515" s="341" t="s">
        <v>77</v>
      </c>
      <c r="B1515" s="2" t="s">
        <v>267</v>
      </c>
      <c r="C1515" s="2" t="s">
        <v>61</v>
      </c>
      <c r="D1515" s="265" t="s">
        <v>3437</v>
      </c>
      <c r="E1515" s="1151">
        <v>45763</v>
      </c>
      <c r="F1515" s="266" t="str">
        <f>IF(_DBcomps[[#This Row],[Lab RTS]]="","No","Yes")</f>
        <v>Yes</v>
      </c>
      <c r="G1515" s="1153">
        <v>49.86</v>
      </c>
      <c r="H1515" s="1153"/>
      <c r="I1515" s="1153"/>
      <c r="J1515" s="1153"/>
      <c r="K1515" s="1153"/>
      <c r="L1515" s="1173"/>
      <c r="M1515" s="1174"/>
      <c r="N1515" s="1153">
        <v>4.25</v>
      </c>
      <c r="O1515" s="1153"/>
      <c r="P1515" s="1155"/>
      <c r="Q1515" s="1156"/>
      <c r="R1515" s="1157"/>
      <c r="S1515" s="1175">
        <v>18.93</v>
      </c>
      <c r="T1515" s="1176">
        <v>9.16</v>
      </c>
      <c r="U1515" s="1177">
        <v>87.58</v>
      </c>
      <c r="V1515" s="1178"/>
      <c r="W1515" s="1153"/>
      <c r="X1515" s="1157"/>
      <c r="Y1515" s="1159"/>
      <c r="Z1515" s="1179">
        <v>54</v>
      </c>
      <c r="AA1515" s="1159">
        <v>0</v>
      </c>
      <c r="AB1515" s="1180"/>
      <c r="AC1515" s="1159">
        <v>0</v>
      </c>
      <c r="AD1515" s="1151"/>
      <c r="AE1515" s="1159"/>
      <c r="AF1515" s="1159"/>
      <c r="AG1515" s="1155"/>
      <c r="AH1515" s="1159"/>
      <c r="AI1515" s="1159"/>
      <c r="AJ1515" s="1155"/>
      <c r="AK1515" s="1157"/>
      <c r="AL1515" s="1159"/>
      <c r="AM1515" s="1155"/>
      <c r="AN1515" s="1159"/>
      <c r="AO1515" s="1155"/>
      <c r="AP1515" s="1159"/>
      <c r="AQ1515" s="1161">
        <f t="shared" si="221"/>
        <v>4</v>
      </c>
      <c r="AR1515" s="1178"/>
      <c r="AS1515" s="1178"/>
      <c r="AT1515" s="1162"/>
      <c r="AU1515" s="1163"/>
      <c r="AV1515" s="1153"/>
      <c r="AW1515" s="1154"/>
      <c r="AX1515" s="1162"/>
      <c r="AY1515" s="1164"/>
      <c r="AZ1515" s="1155"/>
      <c r="BA1515" s="268"/>
      <c r="BB1515" s="1154"/>
      <c r="BC1515" s="1154"/>
      <c r="BD1515" s="1154"/>
      <c r="BE1515" s="1153"/>
      <c r="BF1515" s="1155"/>
      <c r="BG1515" s="1155"/>
      <c r="BH1515" s="1155"/>
      <c r="BI1515" s="1155"/>
      <c r="BJ1515" s="1181">
        <v>45763</v>
      </c>
      <c r="BK1515" s="1166">
        <v>45763</v>
      </c>
      <c r="BL1515" s="431" t="s">
        <v>3436</v>
      </c>
      <c r="BM1515" s="1163"/>
      <c r="BN1515" s="1167">
        <v>6</v>
      </c>
      <c r="BO1515" s="1167">
        <v>8</v>
      </c>
      <c r="BP1515" s="1168"/>
      <c r="BQ1515" s="1169"/>
      <c r="BR1515" s="1170"/>
      <c r="BS1515" s="1171" t="str">
        <f>IF(_DBcomps[[#This Row],[Problem]]="","Yes","No")</f>
        <v>Yes</v>
      </c>
      <c r="BT1515" s="1172">
        <v>5</v>
      </c>
      <c r="BU1515" s="1162"/>
      <c r="BV1515" s="1162"/>
      <c r="BW1515" s="1162"/>
      <c r="BX1515" s="1162">
        <v>7</v>
      </c>
      <c r="BY1515" s="1182" t="s">
        <v>1275</v>
      </c>
      <c r="BZ1515" s="1153"/>
      <c r="CA1515" s="1166"/>
      <c r="CB1515" s="1166"/>
      <c r="CC1515" s="1166"/>
      <c r="CD1515" s="1449"/>
      <c r="CE1515" s="245"/>
      <c r="CF1515" s="245"/>
      <c r="CG1515" s="245"/>
    </row>
    <row r="1516" spans="1:85">
      <c r="A1516" s="341" t="s">
        <v>77</v>
      </c>
      <c r="B1516" s="2" t="s">
        <v>267</v>
      </c>
      <c r="C1516" s="2" t="s">
        <v>61</v>
      </c>
      <c r="D1516" s="265" t="s">
        <v>3438</v>
      </c>
      <c r="E1516" s="1151">
        <v>45764</v>
      </c>
      <c r="F1516" s="266" t="str">
        <f>IF(_DBcomps[[#This Row],[Lab RTS]]="","No","Yes")</f>
        <v>Yes</v>
      </c>
      <c r="G1516" s="1153">
        <v>49.56</v>
      </c>
      <c r="H1516" s="1153"/>
      <c r="I1516" s="1153"/>
      <c r="J1516" s="1153"/>
      <c r="K1516" s="1153"/>
      <c r="L1516" s="1173"/>
      <c r="M1516" s="1174"/>
      <c r="N1516" s="1153">
        <v>3.86</v>
      </c>
      <c r="O1516" s="1153"/>
      <c r="P1516" s="1155"/>
      <c r="Q1516" s="1156"/>
      <c r="R1516" s="1157"/>
      <c r="S1516" s="1175">
        <v>15.8</v>
      </c>
      <c r="T1516" s="1176">
        <v>9.11</v>
      </c>
      <c r="U1516" s="1177">
        <v>87.06</v>
      </c>
      <c r="V1516" s="1178"/>
      <c r="W1516" s="1153"/>
      <c r="X1516" s="1157"/>
      <c r="Y1516" s="1159"/>
      <c r="Z1516" s="1179">
        <v>58</v>
      </c>
      <c r="AA1516" s="1159">
        <v>0</v>
      </c>
      <c r="AB1516" s="1180"/>
      <c r="AC1516" s="1159">
        <v>0</v>
      </c>
      <c r="AD1516" s="1151"/>
      <c r="AE1516" s="1159"/>
      <c r="AF1516" s="1159"/>
      <c r="AG1516" s="1155"/>
      <c r="AH1516" s="1159"/>
      <c r="AI1516" s="1159"/>
      <c r="AJ1516" s="1155"/>
      <c r="AK1516" s="1157"/>
      <c r="AL1516" s="1159"/>
      <c r="AM1516" s="1155"/>
      <c r="AN1516" s="1159"/>
      <c r="AO1516" s="1155"/>
      <c r="AP1516" s="1159"/>
      <c r="AQ1516" s="1161">
        <f t="shared" si="221"/>
        <v>4</v>
      </c>
      <c r="AR1516" s="1178"/>
      <c r="AS1516" s="1178"/>
      <c r="AT1516" s="1162"/>
      <c r="AU1516" s="1163"/>
      <c r="AV1516" s="1153"/>
      <c r="AW1516" s="1154"/>
      <c r="AX1516" s="1162"/>
      <c r="AY1516" s="1164"/>
      <c r="AZ1516" s="1155"/>
      <c r="BA1516" s="268"/>
      <c r="BB1516" s="1154"/>
      <c r="BC1516" s="1154"/>
      <c r="BD1516" s="1154"/>
      <c r="BE1516" s="1153"/>
      <c r="BF1516" s="1155"/>
      <c r="BG1516" s="1155"/>
      <c r="BH1516" s="1155"/>
      <c r="BI1516" s="1155"/>
      <c r="BJ1516" s="1181">
        <v>45764</v>
      </c>
      <c r="BK1516" s="1166">
        <v>45764</v>
      </c>
      <c r="BL1516" s="431" t="s">
        <v>3445</v>
      </c>
      <c r="BM1516" s="1163"/>
      <c r="BN1516" s="1167">
        <v>6</v>
      </c>
      <c r="BO1516" s="1167">
        <v>8</v>
      </c>
      <c r="BP1516" s="1168"/>
      <c r="BQ1516" s="1169"/>
      <c r="BR1516" s="1170"/>
      <c r="BS1516" s="1171" t="str">
        <f>IF(_DBcomps[[#This Row],[Problem]]="","Yes","No")</f>
        <v>Yes</v>
      </c>
      <c r="BT1516" s="1172">
        <v>5</v>
      </c>
      <c r="BU1516" s="1162"/>
      <c r="BV1516" s="1162"/>
      <c r="BW1516" s="1162"/>
      <c r="BX1516" s="1162">
        <v>7</v>
      </c>
      <c r="BY1516" s="1182" t="s">
        <v>1275</v>
      </c>
      <c r="BZ1516" s="1153"/>
      <c r="CA1516" s="1166"/>
      <c r="CB1516" s="1166"/>
      <c r="CC1516" s="1166"/>
      <c r="CD1516" s="1449"/>
      <c r="CE1516" s="245"/>
      <c r="CF1516" s="245"/>
      <c r="CG1516" s="245"/>
    </row>
    <row r="1517" spans="1:85">
      <c r="A1517" s="341" t="s">
        <v>77</v>
      </c>
      <c r="B1517" s="2" t="s">
        <v>267</v>
      </c>
      <c r="C1517" s="2" t="s">
        <v>61</v>
      </c>
      <c r="D1517" s="265" t="s">
        <v>3439</v>
      </c>
      <c r="E1517" s="1151">
        <v>45764</v>
      </c>
      <c r="F1517" s="266" t="str">
        <f>IF(_DBcomps[[#This Row],[Lab RTS]]="","No","Yes")</f>
        <v>Yes</v>
      </c>
      <c r="G1517" s="1153">
        <v>50.21</v>
      </c>
      <c r="H1517" s="1153"/>
      <c r="I1517" s="1153"/>
      <c r="J1517" s="1153"/>
      <c r="K1517" s="1153"/>
      <c r="L1517" s="1173"/>
      <c r="M1517" s="1174"/>
      <c r="N1517" s="1153">
        <v>4.2</v>
      </c>
      <c r="O1517" s="1153"/>
      <c r="P1517" s="1155"/>
      <c r="Q1517" s="1156"/>
      <c r="R1517" s="1157"/>
      <c r="S1517" s="1175">
        <v>16.5</v>
      </c>
      <c r="T1517" s="1176">
        <v>9.26</v>
      </c>
      <c r="U1517" s="1177">
        <v>85.09</v>
      </c>
      <c r="V1517" s="1178"/>
      <c r="W1517" s="1153"/>
      <c r="X1517" s="1157"/>
      <c r="Y1517" s="1159"/>
      <c r="Z1517" s="1179">
        <v>55</v>
      </c>
      <c r="AA1517" s="1159">
        <v>0</v>
      </c>
      <c r="AB1517" s="1180"/>
      <c r="AC1517" s="1159">
        <v>0</v>
      </c>
      <c r="AD1517" s="1151"/>
      <c r="AE1517" s="1159"/>
      <c r="AF1517" s="1159"/>
      <c r="AG1517" s="1155"/>
      <c r="AH1517" s="1159"/>
      <c r="AI1517" s="1159"/>
      <c r="AJ1517" s="1155"/>
      <c r="AK1517" s="1157"/>
      <c r="AL1517" s="1159"/>
      <c r="AM1517" s="1155"/>
      <c r="AN1517" s="1159"/>
      <c r="AO1517" s="1155"/>
      <c r="AP1517" s="1159"/>
      <c r="AQ1517" s="1161">
        <f t="shared" si="221"/>
        <v>4</v>
      </c>
      <c r="AR1517" s="1178"/>
      <c r="AS1517" s="1178"/>
      <c r="AT1517" s="1162"/>
      <c r="AU1517" s="1163"/>
      <c r="AV1517" s="1153"/>
      <c r="AW1517" s="1154"/>
      <c r="AX1517" s="1162"/>
      <c r="AY1517" s="1164"/>
      <c r="AZ1517" s="1155"/>
      <c r="BA1517" s="268"/>
      <c r="BB1517" s="1154"/>
      <c r="BC1517" s="1154"/>
      <c r="BD1517" s="1154"/>
      <c r="BE1517" s="1153"/>
      <c r="BF1517" s="1155"/>
      <c r="BG1517" s="1155"/>
      <c r="BH1517" s="1155"/>
      <c r="BI1517" s="1155"/>
      <c r="BJ1517" s="1181">
        <v>45764</v>
      </c>
      <c r="BK1517" s="1166">
        <v>45764</v>
      </c>
      <c r="BL1517" s="431" t="s">
        <v>3447</v>
      </c>
      <c r="BM1517" s="1163"/>
      <c r="BN1517" s="1167">
        <v>6</v>
      </c>
      <c r="BO1517" s="1167">
        <v>8</v>
      </c>
      <c r="BP1517" s="1168"/>
      <c r="BQ1517" s="1169"/>
      <c r="BR1517" s="1170"/>
      <c r="BS1517" s="1171" t="str">
        <f>IF(_DBcomps[[#This Row],[Problem]]="","Yes","No")</f>
        <v>Yes</v>
      </c>
      <c r="BT1517" s="1172">
        <v>5</v>
      </c>
      <c r="BU1517" s="1162"/>
      <c r="BV1517" s="1162"/>
      <c r="BW1517" s="1162"/>
      <c r="BX1517" s="1162">
        <v>7</v>
      </c>
      <c r="BY1517" s="1182" t="s">
        <v>1275</v>
      </c>
      <c r="BZ1517" s="1153"/>
      <c r="CA1517" s="1166"/>
      <c r="CB1517" s="1166"/>
      <c r="CC1517" s="1166"/>
      <c r="CD1517" s="1449"/>
      <c r="CE1517" s="245"/>
      <c r="CF1517" s="245"/>
      <c r="CG1517" s="245"/>
    </row>
    <row r="1518" spans="1:85">
      <c r="A1518" s="341" t="s">
        <v>77</v>
      </c>
      <c r="B1518" s="2" t="s">
        <v>267</v>
      </c>
      <c r="C1518" s="2" t="s">
        <v>61</v>
      </c>
      <c r="D1518" s="265" t="s">
        <v>3440</v>
      </c>
      <c r="E1518" s="1151">
        <v>45764</v>
      </c>
      <c r="F1518" s="266" t="str">
        <f>IF(_DBcomps[[#This Row],[Lab RTS]]="","No","Yes")</f>
        <v>Yes</v>
      </c>
      <c r="G1518" s="1153">
        <v>50.04</v>
      </c>
      <c r="H1518" s="1153"/>
      <c r="I1518" s="1153"/>
      <c r="J1518" s="1153"/>
      <c r="K1518" s="1153"/>
      <c r="L1518" s="1173"/>
      <c r="M1518" s="1174"/>
      <c r="N1518" s="1153">
        <v>4.5199999999999996</v>
      </c>
      <c r="O1518" s="1153"/>
      <c r="P1518" s="1155"/>
      <c r="Q1518" s="1156"/>
      <c r="R1518" s="1157"/>
      <c r="S1518" s="1175">
        <v>17.62</v>
      </c>
      <c r="T1518" s="1176">
        <v>9.34</v>
      </c>
      <c r="U1518" s="1177">
        <v>88.11</v>
      </c>
      <c r="V1518" s="1178"/>
      <c r="W1518" s="1153"/>
      <c r="X1518" s="1157"/>
      <c r="Y1518" s="1159"/>
      <c r="Z1518" s="1179">
        <v>50</v>
      </c>
      <c r="AA1518" s="1159">
        <v>0</v>
      </c>
      <c r="AB1518" s="1180"/>
      <c r="AC1518" s="1159">
        <v>0</v>
      </c>
      <c r="AD1518" s="1151"/>
      <c r="AE1518" s="1159"/>
      <c r="AF1518" s="1159"/>
      <c r="AG1518" s="1155"/>
      <c r="AH1518" s="1159"/>
      <c r="AI1518" s="1159"/>
      <c r="AJ1518" s="1155"/>
      <c r="AK1518" s="1157"/>
      <c r="AL1518" s="1159"/>
      <c r="AM1518" s="1155"/>
      <c r="AN1518" s="1159"/>
      <c r="AO1518" s="1155"/>
      <c r="AP1518" s="1159"/>
      <c r="AQ1518" s="1161">
        <f t="shared" si="221"/>
        <v>4</v>
      </c>
      <c r="AR1518" s="1178"/>
      <c r="AS1518" s="1178"/>
      <c r="AT1518" s="1162"/>
      <c r="AU1518" s="1163"/>
      <c r="AV1518" s="1153"/>
      <c r="AW1518" s="1154"/>
      <c r="AX1518" s="1162"/>
      <c r="AY1518" s="1164"/>
      <c r="AZ1518" s="1155"/>
      <c r="BA1518" s="268"/>
      <c r="BB1518" s="1154"/>
      <c r="BC1518" s="1154"/>
      <c r="BD1518" s="1154"/>
      <c r="BE1518" s="1153"/>
      <c r="BF1518" s="1155"/>
      <c r="BG1518" s="1155"/>
      <c r="BH1518" s="1155"/>
      <c r="BI1518" s="1155"/>
      <c r="BJ1518" s="1181">
        <v>45764</v>
      </c>
      <c r="BK1518" s="1166">
        <v>45764</v>
      </c>
      <c r="BL1518" s="431" t="s">
        <v>3448</v>
      </c>
      <c r="BM1518" s="1163"/>
      <c r="BN1518" s="1167">
        <v>6</v>
      </c>
      <c r="BO1518" s="1167">
        <v>8</v>
      </c>
      <c r="BP1518" s="1168"/>
      <c r="BQ1518" s="1169"/>
      <c r="BR1518" s="1170"/>
      <c r="BS1518" s="1171" t="str">
        <f>IF(_DBcomps[[#This Row],[Problem]]="","Yes","No")</f>
        <v>Yes</v>
      </c>
      <c r="BT1518" s="1172">
        <v>5</v>
      </c>
      <c r="BU1518" s="1162"/>
      <c r="BV1518" s="1162"/>
      <c r="BW1518" s="1162"/>
      <c r="BX1518" s="1162">
        <v>7</v>
      </c>
      <c r="BY1518" s="1182" t="s">
        <v>1275</v>
      </c>
      <c r="BZ1518" s="1153"/>
      <c r="CA1518" s="1166"/>
      <c r="CB1518" s="1166"/>
      <c r="CC1518" s="1166"/>
      <c r="CD1518" s="1449"/>
      <c r="CE1518" s="245"/>
      <c r="CF1518" s="245"/>
      <c r="CG1518" s="245"/>
    </row>
    <row r="1519" spans="1:85">
      <c r="A1519" s="341" t="s">
        <v>77</v>
      </c>
      <c r="B1519" s="2" t="s">
        <v>267</v>
      </c>
      <c r="C1519" s="2" t="s">
        <v>61</v>
      </c>
      <c r="D1519" s="265" t="s">
        <v>3441</v>
      </c>
      <c r="E1519" s="1151">
        <v>45768</v>
      </c>
      <c r="F1519" s="266" t="str">
        <f>IF(_DBcomps[[#This Row],[Lab RTS]]="","No","Yes")</f>
        <v>Yes</v>
      </c>
      <c r="G1519" s="1153">
        <v>49.58</v>
      </c>
      <c r="H1519" s="1153"/>
      <c r="I1519" s="1153"/>
      <c r="J1519" s="1153"/>
      <c r="K1519" s="1153"/>
      <c r="L1519" s="1173"/>
      <c r="M1519" s="1174"/>
      <c r="N1519" s="1153">
        <v>4.05</v>
      </c>
      <c r="O1519" s="1153"/>
      <c r="P1519" s="1155"/>
      <c r="Q1519" s="1156"/>
      <c r="R1519" s="1157"/>
      <c r="S1519" s="1175">
        <v>17.05</v>
      </c>
      <c r="T1519" s="1176">
        <v>9.24</v>
      </c>
      <c r="U1519" s="1177">
        <v>89.62</v>
      </c>
      <c r="V1519" s="1178"/>
      <c r="W1519" s="1153"/>
      <c r="X1519" s="1157"/>
      <c r="Y1519" s="1159"/>
      <c r="Z1519" s="1179">
        <v>53</v>
      </c>
      <c r="AA1519" s="1159">
        <v>0</v>
      </c>
      <c r="AB1519" s="1180"/>
      <c r="AC1519" s="1159">
        <v>0</v>
      </c>
      <c r="AD1519" s="1151"/>
      <c r="AE1519" s="1159"/>
      <c r="AF1519" s="1159"/>
      <c r="AG1519" s="1155"/>
      <c r="AH1519" s="1159"/>
      <c r="AI1519" s="1159"/>
      <c r="AJ1519" s="1155"/>
      <c r="AK1519" s="1157"/>
      <c r="AL1519" s="1159"/>
      <c r="AM1519" s="1155"/>
      <c r="AN1519" s="1159"/>
      <c r="AO1519" s="1155"/>
      <c r="AP1519" s="1159"/>
      <c r="AQ1519" s="1161">
        <f t="shared" si="221"/>
        <v>4</v>
      </c>
      <c r="AR1519" s="1178"/>
      <c r="AS1519" s="1178"/>
      <c r="AT1519" s="1162"/>
      <c r="AU1519" s="1163"/>
      <c r="AV1519" s="1153"/>
      <c r="AW1519" s="1154"/>
      <c r="AX1519" s="1162"/>
      <c r="AY1519" s="1164"/>
      <c r="AZ1519" s="1155"/>
      <c r="BA1519" s="268"/>
      <c r="BB1519" s="1154"/>
      <c r="BC1519" s="1154"/>
      <c r="BD1519" s="1154"/>
      <c r="BE1519" s="1153"/>
      <c r="BF1519" s="1155"/>
      <c r="BG1519" s="1155"/>
      <c r="BH1519" s="1155"/>
      <c r="BI1519" s="1155"/>
      <c r="BJ1519" s="1181">
        <v>45768</v>
      </c>
      <c r="BK1519" s="1166">
        <v>45768</v>
      </c>
      <c r="BL1519" s="431" t="s">
        <v>3449</v>
      </c>
      <c r="BM1519" s="1163"/>
      <c r="BN1519" s="1167">
        <v>6</v>
      </c>
      <c r="BO1519" s="1167">
        <v>8</v>
      </c>
      <c r="BP1519" s="1168"/>
      <c r="BQ1519" s="1169"/>
      <c r="BR1519" s="1170"/>
      <c r="BS1519" s="1171" t="str">
        <f>IF(_DBcomps[[#This Row],[Problem]]="","Yes","No")</f>
        <v>Yes</v>
      </c>
      <c r="BT1519" s="1172">
        <v>5</v>
      </c>
      <c r="BU1519" s="1162"/>
      <c r="BV1519" s="1162"/>
      <c r="BW1519" s="1162"/>
      <c r="BX1519" s="1162">
        <v>7</v>
      </c>
      <c r="BY1519" s="1182" t="s">
        <v>1275</v>
      </c>
      <c r="BZ1519" s="1153"/>
      <c r="CA1519" s="1166"/>
      <c r="CB1519" s="1166"/>
      <c r="CC1519" s="1166"/>
      <c r="CD1519" s="1449"/>
      <c r="CE1519" s="245"/>
      <c r="CF1519" s="245"/>
      <c r="CG1519" s="245"/>
    </row>
    <row r="1520" spans="1:85">
      <c r="A1520" s="341" t="s">
        <v>77</v>
      </c>
      <c r="B1520" s="2" t="s">
        <v>267</v>
      </c>
      <c r="C1520" s="2" t="s">
        <v>61</v>
      </c>
      <c r="D1520" s="265" t="s">
        <v>3442</v>
      </c>
      <c r="E1520" s="1151">
        <v>45768</v>
      </c>
      <c r="F1520" s="266" t="str">
        <f>IF(_DBcomps[[#This Row],[Lab RTS]]="","No","Yes")</f>
        <v>Yes</v>
      </c>
      <c r="G1520" s="1153">
        <v>49.84</v>
      </c>
      <c r="H1520" s="1153"/>
      <c r="I1520" s="1153"/>
      <c r="J1520" s="1153"/>
      <c r="K1520" s="1153"/>
      <c r="L1520" s="1173"/>
      <c r="M1520" s="1174"/>
      <c r="N1520" s="1153">
        <v>3.92</v>
      </c>
      <c r="O1520" s="1153"/>
      <c r="P1520" s="1155"/>
      <c r="Q1520" s="1156"/>
      <c r="R1520" s="1157"/>
      <c r="S1520" s="1175">
        <v>17.170000000000002</v>
      </c>
      <c r="T1520" s="1176">
        <v>9.2100000000000009</v>
      </c>
      <c r="U1520" s="1177">
        <v>87.29</v>
      </c>
      <c r="V1520" s="1178"/>
      <c r="W1520" s="1153"/>
      <c r="X1520" s="1157"/>
      <c r="Y1520" s="1159"/>
      <c r="Z1520" s="1179">
        <v>50</v>
      </c>
      <c r="AA1520" s="1159">
        <v>0</v>
      </c>
      <c r="AB1520" s="1180"/>
      <c r="AC1520" s="1159">
        <v>0</v>
      </c>
      <c r="AD1520" s="1151"/>
      <c r="AE1520" s="1159"/>
      <c r="AF1520" s="1159"/>
      <c r="AG1520" s="1155"/>
      <c r="AH1520" s="1159"/>
      <c r="AI1520" s="1159"/>
      <c r="AJ1520" s="1155"/>
      <c r="AK1520" s="1157"/>
      <c r="AL1520" s="1159"/>
      <c r="AM1520" s="1155"/>
      <c r="AN1520" s="1159"/>
      <c r="AO1520" s="1155"/>
      <c r="AP1520" s="1159"/>
      <c r="AQ1520" s="1161">
        <f t="shared" si="221"/>
        <v>4</v>
      </c>
      <c r="AR1520" s="1178"/>
      <c r="AS1520" s="1178"/>
      <c r="AT1520" s="1162"/>
      <c r="AU1520" s="1163"/>
      <c r="AV1520" s="1153"/>
      <c r="AW1520" s="1154"/>
      <c r="AX1520" s="1162"/>
      <c r="AY1520" s="1164"/>
      <c r="AZ1520" s="1155"/>
      <c r="BA1520" s="268"/>
      <c r="BB1520" s="1154"/>
      <c r="BC1520" s="1154"/>
      <c r="BD1520" s="1154"/>
      <c r="BE1520" s="1153"/>
      <c r="BF1520" s="1155"/>
      <c r="BG1520" s="1155"/>
      <c r="BH1520" s="1155"/>
      <c r="BI1520" s="1155"/>
      <c r="BJ1520" s="1181">
        <v>45768</v>
      </c>
      <c r="BK1520" s="1166">
        <v>45768</v>
      </c>
      <c r="BL1520" s="431" t="s">
        <v>3450</v>
      </c>
      <c r="BM1520" s="1163"/>
      <c r="BN1520" s="1167">
        <v>6</v>
      </c>
      <c r="BO1520" s="1167">
        <v>8</v>
      </c>
      <c r="BP1520" s="1168"/>
      <c r="BQ1520" s="1169"/>
      <c r="BR1520" s="1170"/>
      <c r="BS1520" s="1171" t="str">
        <f>IF(_DBcomps[[#This Row],[Problem]]="","Yes","No")</f>
        <v>Yes</v>
      </c>
      <c r="BT1520" s="1172">
        <v>5</v>
      </c>
      <c r="BU1520" s="1162"/>
      <c r="BV1520" s="1162"/>
      <c r="BW1520" s="1162"/>
      <c r="BX1520" s="1162">
        <v>7</v>
      </c>
      <c r="BY1520" s="1182" t="s">
        <v>1275</v>
      </c>
      <c r="BZ1520" s="1153"/>
      <c r="CA1520" s="1166"/>
      <c r="CB1520" s="1166"/>
      <c r="CC1520" s="1166"/>
      <c r="CD1520" s="1449"/>
      <c r="CE1520" s="245"/>
      <c r="CF1520" s="245"/>
      <c r="CG1520" s="245"/>
    </row>
    <row r="1521" spans="1:85">
      <c r="A1521" s="341" t="s">
        <v>77</v>
      </c>
      <c r="B1521" s="2" t="s">
        <v>267</v>
      </c>
      <c r="C1521" s="2" t="s">
        <v>61</v>
      </c>
      <c r="D1521" s="265" t="s">
        <v>3443</v>
      </c>
      <c r="E1521" s="1151">
        <v>45769</v>
      </c>
      <c r="F1521" s="266" t="str">
        <f>IF(_DBcomps[[#This Row],[Lab RTS]]="","No","Yes")</f>
        <v>Yes</v>
      </c>
      <c r="G1521" s="1153">
        <v>49.59</v>
      </c>
      <c r="H1521" s="1153"/>
      <c r="I1521" s="1153"/>
      <c r="J1521" s="1153"/>
      <c r="K1521" s="1153"/>
      <c r="L1521" s="1173"/>
      <c r="M1521" s="1174"/>
      <c r="N1521" s="1153">
        <v>3.87</v>
      </c>
      <c r="O1521" s="1153"/>
      <c r="P1521" s="1155"/>
      <c r="Q1521" s="1156"/>
      <c r="R1521" s="1157"/>
      <c r="S1521" s="1175">
        <v>15.77</v>
      </c>
      <c r="T1521" s="1176">
        <v>9.4</v>
      </c>
      <c r="U1521" s="1177">
        <v>92.54</v>
      </c>
      <c r="V1521" s="1178"/>
      <c r="W1521" s="1153"/>
      <c r="X1521" s="1157"/>
      <c r="Y1521" s="1159"/>
      <c r="Z1521" s="1179">
        <v>32</v>
      </c>
      <c r="AA1521" s="1159">
        <v>0</v>
      </c>
      <c r="AB1521" s="1180"/>
      <c r="AC1521" s="1159">
        <v>0</v>
      </c>
      <c r="AD1521" s="1151"/>
      <c r="AE1521" s="1159"/>
      <c r="AF1521" s="1159"/>
      <c r="AG1521" s="1155"/>
      <c r="AH1521" s="1159"/>
      <c r="AI1521" s="1159"/>
      <c r="AJ1521" s="1155"/>
      <c r="AK1521" s="1157"/>
      <c r="AL1521" s="1159"/>
      <c r="AM1521" s="1155"/>
      <c r="AN1521" s="1159"/>
      <c r="AO1521" s="1155"/>
      <c r="AP1521" s="1159"/>
      <c r="AQ1521" s="1161">
        <f t="shared" si="221"/>
        <v>4</v>
      </c>
      <c r="AR1521" s="1178"/>
      <c r="AS1521" s="1178"/>
      <c r="AT1521" s="1162"/>
      <c r="AU1521" s="1163"/>
      <c r="AV1521" s="1153"/>
      <c r="AW1521" s="1154"/>
      <c r="AX1521" s="1162"/>
      <c r="AY1521" s="1164"/>
      <c r="AZ1521" s="1155"/>
      <c r="BA1521" s="268"/>
      <c r="BB1521" s="1154"/>
      <c r="BC1521" s="1154"/>
      <c r="BD1521" s="1154"/>
      <c r="BE1521" s="1153"/>
      <c r="BF1521" s="1155"/>
      <c r="BG1521" s="1155"/>
      <c r="BH1521" s="1155"/>
      <c r="BI1521" s="1155"/>
      <c r="BJ1521" s="1181">
        <v>45769</v>
      </c>
      <c r="BK1521" s="1166">
        <v>45769</v>
      </c>
      <c r="BL1521" s="431" t="s">
        <v>3446</v>
      </c>
      <c r="BM1521" s="1163"/>
      <c r="BN1521" s="1167">
        <v>7</v>
      </c>
      <c r="BO1521" s="1167">
        <v>8</v>
      </c>
      <c r="BP1521" s="1168"/>
      <c r="BQ1521" s="1169"/>
      <c r="BR1521" s="1170"/>
      <c r="BS1521" s="1171" t="str">
        <f>IF(_DBcomps[[#This Row],[Problem]]="","Yes","No")</f>
        <v>No</v>
      </c>
      <c r="BT1521" s="1172">
        <v>5</v>
      </c>
      <c r="BU1521" s="1162">
        <v>1</v>
      </c>
      <c r="BV1521" s="1162"/>
      <c r="BW1521" s="1162"/>
      <c r="BX1521" s="1162">
        <v>7</v>
      </c>
      <c r="BY1521" s="1182" t="s">
        <v>1275</v>
      </c>
      <c r="BZ1521" s="1153"/>
      <c r="CA1521" s="1166" t="s">
        <v>1242</v>
      </c>
      <c r="CB1521" s="1166" t="s">
        <v>1321</v>
      </c>
      <c r="CC1521" s="1166" t="s">
        <v>1262</v>
      </c>
      <c r="CD1521" s="1449"/>
      <c r="CE1521" s="245"/>
      <c r="CF1521" s="245"/>
      <c r="CG1521" s="245"/>
    </row>
    <row r="1522" spans="1:85">
      <c r="A1522" s="341" t="s">
        <v>77</v>
      </c>
      <c r="B1522" s="2" t="s">
        <v>267</v>
      </c>
      <c r="C1522" s="2" t="s">
        <v>61</v>
      </c>
      <c r="D1522" s="265" t="s">
        <v>3444</v>
      </c>
      <c r="E1522" s="1151">
        <v>45769</v>
      </c>
      <c r="F1522" s="266" t="str">
        <f>IF(_DBcomps[[#This Row],[Lab RTS]]="","No","Yes")</f>
        <v>Yes</v>
      </c>
      <c r="G1522" s="1153">
        <v>49.6</v>
      </c>
      <c r="H1522" s="1153"/>
      <c r="I1522" s="1153"/>
      <c r="J1522" s="1153"/>
      <c r="K1522" s="1153"/>
      <c r="L1522" s="1173"/>
      <c r="M1522" s="1174"/>
      <c r="N1522" s="1153">
        <v>3.9</v>
      </c>
      <c r="O1522" s="1153"/>
      <c r="P1522" s="1155"/>
      <c r="Q1522" s="1156"/>
      <c r="R1522" s="1157"/>
      <c r="S1522" s="1175">
        <v>16.010000000000002</v>
      </c>
      <c r="T1522" s="1176">
        <v>9.3800000000000008</v>
      </c>
      <c r="U1522" s="354">
        <v>89.41</v>
      </c>
      <c r="V1522" s="1178"/>
      <c r="W1522" s="1153"/>
      <c r="X1522" s="1157"/>
      <c r="Y1522" s="1159"/>
      <c r="Z1522" s="1179">
        <v>29</v>
      </c>
      <c r="AA1522" s="1159">
        <v>0</v>
      </c>
      <c r="AB1522" s="1180"/>
      <c r="AC1522" s="1159">
        <v>0</v>
      </c>
      <c r="AD1522" s="1151"/>
      <c r="AE1522" s="1159"/>
      <c r="AF1522" s="1159"/>
      <c r="AG1522" s="1155"/>
      <c r="AH1522" s="1159"/>
      <c r="AI1522" s="1159"/>
      <c r="AJ1522" s="1155"/>
      <c r="AK1522" s="1157"/>
      <c r="AL1522" s="1159"/>
      <c r="AM1522" s="1155"/>
      <c r="AN1522" s="1159"/>
      <c r="AO1522" s="1155"/>
      <c r="AP1522" s="1159"/>
      <c r="AQ1522" s="1161">
        <f t="shared" si="221"/>
        <v>4</v>
      </c>
      <c r="AR1522" s="1178"/>
      <c r="AS1522" s="1178"/>
      <c r="AT1522" s="1162"/>
      <c r="AU1522" s="1163"/>
      <c r="AV1522" s="1153"/>
      <c r="AW1522" s="1154"/>
      <c r="AX1522" s="1162"/>
      <c r="AY1522" s="1164"/>
      <c r="AZ1522" s="1155"/>
      <c r="BA1522" s="268"/>
      <c r="BB1522" s="1154"/>
      <c r="BC1522" s="1154"/>
      <c r="BD1522" s="1154"/>
      <c r="BE1522" s="1153"/>
      <c r="BF1522" s="1155"/>
      <c r="BG1522" s="1155"/>
      <c r="BH1522" s="1155"/>
      <c r="BI1522" s="1155"/>
      <c r="BJ1522" s="1181">
        <v>45769</v>
      </c>
      <c r="BK1522" s="1166">
        <v>45769</v>
      </c>
      <c r="BL1522" s="431" t="s">
        <v>3531</v>
      </c>
      <c r="BM1522" s="1163"/>
      <c r="BN1522" s="1167">
        <v>6</v>
      </c>
      <c r="BO1522" s="1167">
        <v>8</v>
      </c>
      <c r="BP1522" s="1168"/>
      <c r="BQ1522" s="1169"/>
      <c r="BR1522" s="1170"/>
      <c r="BS1522" s="1171" t="str">
        <f>IF(_DBcomps[[#This Row],[Problem]]="","Yes","No")</f>
        <v>Yes</v>
      </c>
      <c r="BT1522" s="1172">
        <v>5</v>
      </c>
      <c r="BU1522" s="1162"/>
      <c r="BV1522" s="1162"/>
      <c r="BW1522" s="1162"/>
      <c r="BX1522" s="1162">
        <v>7</v>
      </c>
      <c r="BY1522" s="1182" t="s">
        <v>1275</v>
      </c>
      <c r="BZ1522" s="1153"/>
      <c r="CA1522" s="1166"/>
      <c r="CB1522" s="1166"/>
      <c r="CC1522" s="1166"/>
      <c r="CD1522" s="1449"/>
      <c r="CE1522" s="245"/>
      <c r="CF1522" s="245"/>
      <c r="CG1522" s="245"/>
    </row>
    <row r="1523" spans="1:85">
      <c r="A1523" s="341" t="s">
        <v>77</v>
      </c>
      <c r="B1523" s="2" t="s">
        <v>267</v>
      </c>
      <c r="C1523" s="2" t="s">
        <v>61</v>
      </c>
      <c r="D1523" s="265" t="s">
        <v>3526</v>
      </c>
      <c r="E1523" s="1151">
        <v>45769</v>
      </c>
      <c r="F1523" s="266" t="str">
        <f>IF(_DBcomps[[#This Row],[Lab RTS]]="","No","Yes")</f>
        <v>Yes</v>
      </c>
      <c r="G1523" s="1153">
        <v>49.53</v>
      </c>
      <c r="H1523" s="1153"/>
      <c r="I1523" s="1153"/>
      <c r="J1523" s="1153"/>
      <c r="K1523" s="1153"/>
      <c r="L1523" s="1173"/>
      <c r="M1523" s="1174"/>
      <c r="N1523" s="1153">
        <v>4.43</v>
      </c>
      <c r="O1523" s="1153"/>
      <c r="P1523" s="1155"/>
      <c r="Q1523" s="1156"/>
      <c r="R1523" s="1157"/>
      <c r="S1523" s="1175">
        <v>17.21</v>
      </c>
      <c r="T1523" s="1176">
        <v>9.34</v>
      </c>
      <c r="U1523" s="1177">
        <v>87.39</v>
      </c>
      <c r="V1523" s="1178"/>
      <c r="W1523" s="1153"/>
      <c r="X1523" s="1157"/>
      <c r="Y1523" s="1159"/>
      <c r="Z1523" s="1179">
        <v>46</v>
      </c>
      <c r="AA1523" s="1159">
        <v>0</v>
      </c>
      <c r="AB1523" s="1180"/>
      <c r="AC1523" s="1159">
        <v>0</v>
      </c>
      <c r="AD1523" s="1151"/>
      <c r="AE1523" s="1159"/>
      <c r="AF1523" s="1159"/>
      <c r="AG1523" s="1155"/>
      <c r="AH1523" s="1159"/>
      <c r="AI1523" s="1159"/>
      <c r="AJ1523" s="1155"/>
      <c r="AK1523" s="1157"/>
      <c r="AL1523" s="1159"/>
      <c r="AM1523" s="1155"/>
      <c r="AN1523" s="1159"/>
      <c r="AO1523" s="1155"/>
      <c r="AP1523" s="1159"/>
      <c r="AQ1523" s="1161">
        <f>MONTH(E1523)</f>
        <v>4</v>
      </c>
      <c r="AR1523" s="1178"/>
      <c r="AS1523" s="1178"/>
      <c r="AT1523" s="1162"/>
      <c r="AU1523" s="1163"/>
      <c r="AV1523" s="1153"/>
      <c r="AW1523" s="1154"/>
      <c r="AX1523" s="1162"/>
      <c r="AY1523" s="1164"/>
      <c r="AZ1523" s="1155"/>
      <c r="BA1523" s="268"/>
      <c r="BB1523" s="1154"/>
      <c r="BC1523" s="1154"/>
      <c r="BD1523" s="1154"/>
      <c r="BE1523" s="1153"/>
      <c r="BF1523" s="1155"/>
      <c r="BG1523" s="1155"/>
      <c r="BH1523" s="1155"/>
      <c r="BI1523" s="1155"/>
      <c r="BJ1523" s="1181">
        <v>45769</v>
      </c>
      <c r="BK1523" s="1166">
        <v>45769</v>
      </c>
      <c r="BL1523" s="431" t="s">
        <v>3532</v>
      </c>
      <c r="BM1523" s="1163"/>
      <c r="BN1523" s="1167">
        <v>6</v>
      </c>
      <c r="BO1523" s="1167">
        <v>8</v>
      </c>
      <c r="BP1523" s="1168"/>
      <c r="BQ1523" s="1169"/>
      <c r="BR1523" s="1170"/>
      <c r="BS1523" s="1171" t="str">
        <f>IF(_DBcomps[[#This Row],[Problem]]="","Yes","No")</f>
        <v>Yes</v>
      </c>
      <c r="BT1523" s="1172">
        <v>5</v>
      </c>
      <c r="BU1523" s="1162"/>
      <c r="BV1523" s="1162"/>
      <c r="BW1523" s="1162"/>
      <c r="BX1523" s="1162">
        <v>7</v>
      </c>
      <c r="BY1523" s="1182" t="s">
        <v>1275</v>
      </c>
      <c r="BZ1523" s="1153"/>
      <c r="CA1523" s="1166"/>
      <c r="CB1523" s="1166"/>
      <c r="CC1523" s="1166"/>
      <c r="CD1523" s="1449"/>
      <c r="CE1523" s="245"/>
      <c r="CF1523" s="245"/>
      <c r="CG1523" s="245"/>
    </row>
    <row r="1524" spans="1:85">
      <c r="A1524" s="341" t="s">
        <v>77</v>
      </c>
      <c r="B1524" s="2" t="s">
        <v>267</v>
      </c>
      <c r="C1524" s="2" t="s">
        <v>61</v>
      </c>
      <c r="D1524" s="265" t="s">
        <v>3527</v>
      </c>
      <c r="E1524" s="1151">
        <v>45770</v>
      </c>
      <c r="F1524" s="266" t="str">
        <f>IF(_DBcomps[[#This Row],[Lab RTS]]="","No","Yes")</f>
        <v>Yes</v>
      </c>
      <c r="G1524" s="1153">
        <v>49.82</v>
      </c>
      <c r="H1524" s="1153"/>
      <c r="I1524" s="1153"/>
      <c r="J1524" s="1153"/>
      <c r="K1524" s="1153"/>
      <c r="L1524" s="1173"/>
      <c r="M1524" s="1174"/>
      <c r="N1524" s="1153">
        <v>3.97</v>
      </c>
      <c r="O1524" s="1153"/>
      <c r="P1524" s="1155"/>
      <c r="Q1524" s="1156"/>
      <c r="R1524" s="1157"/>
      <c r="S1524" s="1175">
        <v>17.149999999999999</v>
      </c>
      <c r="T1524" s="1176">
        <v>9.31</v>
      </c>
      <c r="U1524" s="1177">
        <v>88.5</v>
      </c>
      <c r="V1524" s="1178"/>
      <c r="W1524" s="1153"/>
      <c r="X1524" s="1157"/>
      <c r="Y1524" s="1159"/>
      <c r="Z1524" s="1179">
        <v>49</v>
      </c>
      <c r="AA1524" s="1159">
        <v>0</v>
      </c>
      <c r="AB1524" s="1180"/>
      <c r="AC1524" s="1159">
        <v>0</v>
      </c>
      <c r="AD1524" s="1151"/>
      <c r="AE1524" s="1159"/>
      <c r="AF1524" s="1159"/>
      <c r="AG1524" s="1155"/>
      <c r="AH1524" s="1159"/>
      <c r="AI1524" s="1159"/>
      <c r="AJ1524" s="1155"/>
      <c r="AK1524" s="1157"/>
      <c r="AL1524" s="1159"/>
      <c r="AM1524" s="1155"/>
      <c r="AN1524" s="1159"/>
      <c r="AO1524" s="1155"/>
      <c r="AP1524" s="1159"/>
      <c r="AQ1524" s="1161">
        <f>MONTH(E1524)</f>
        <v>4</v>
      </c>
      <c r="AR1524" s="1178"/>
      <c r="AS1524" s="1178"/>
      <c r="AT1524" s="1162"/>
      <c r="AU1524" s="1163"/>
      <c r="AV1524" s="1153"/>
      <c r="AW1524" s="1154"/>
      <c r="AX1524" s="1162"/>
      <c r="AY1524" s="1164"/>
      <c r="AZ1524" s="1155"/>
      <c r="BA1524" s="268"/>
      <c r="BB1524" s="1154"/>
      <c r="BC1524" s="1154"/>
      <c r="BD1524" s="1154"/>
      <c r="BE1524" s="1153"/>
      <c r="BF1524" s="1155"/>
      <c r="BG1524" s="1155"/>
      <c r="BH1524" s="1155"/>
      <c r="BI1524" s="1155"/>
      <c r="BJ1524" s="1181">
        <v>45770</v>
      </c>
      <c r="BK1524" s="1166">
        <v>45770</v>
      </c>
      <c r="BL1524" s="431" t="s">
        <v>3533</v>
      </c>
      <c r="BM1524" s="1163"/>
      <c r="BN1524" s="1167">
        <v>6</v>
      </c>
      <c r="BO1524" s="1167">
        <v>8</v>
      </c>
      <c r="BP1524" s="1168"/>
      <c r="BQ1524" s="1169"/>
      <c r="BR1524" s="1170"/>
      <c r="BS1524" s="1171" t="str">
        <f>IF(_DBcomps[[#This Row],[Problem]]="","Yes","No")</f>
        <v>Yes</v>
      </c>
      <c r="BT1524" s="1172">
        <v>5</v>
      </c>
      <c r="BU1524" s="1162"/>
      <c r="BV1524" s="1162"/>
      <c r="BW1524" s="1162"/>
      <c r="BX1524" s="1162">
        <v>7</v>
      </c>
      <c r="BY1524" s="1182" t="s">
        <v>1275</v>
      </c>
      <c r="BZ1524" s="1153"/>
      <c r="CA1524" s="1166"/>
      <c r="CB1524" s="1166"/>
      <c r="CC1524" s="1166"/>
      <c r="CD1524" s="1449"/>
      <c r="CE1524" s="245"/>
      <c r="CF1524" s="245"/>
      <c r="CG1524" s="245"/>
    </row>
    <row r="1525" spans="1:85">
      <c r="A1525" s="341" t="s">
        <v>77</v>
      </c>
      <c r="B1525" s="2" t="s">
        <v>267</v>
      </c>
      <c r="C1525" s="2" t="s">
        <v>61</v>
      </c>
      <c r="D1525" s="265" t="s">
        <v>3528</v>
      </c>
      <c r="E1525" s="1151">
        <v>45770</v>
      </c>
      <c r="F1525" s="266" t="str">
        <f>IF(_DBcomps[[#This Row],[Lab RTS]]="","No","Yes")</f>
        <v>Yes</v>
      </c>
      <c r="G1525" s="1153">
        <v>50.78</v>
      </c>
      <c r="H1525" s="1153"/>
      <c r="I1525" s="1153"/>
      <c r="J1525" s="1153"/>
      <c r="K1525" s="1153"/>
      <c r="L1525" s="1173"/>
      <c r="M1525" s="1174"/>
      <c r="N1525" s="1153">
        <v>4.0999999999999996</v>
      </c>
      <c r="O1525" s="1153"/>
      <c r="P1525" s="1155"/>
      <c r="Q1525" s="1156"/>
      <c r="R1525" s="1157"/>
      <c r="S1525" s="1175">
        <v>17.45</v>
      </c>
      <c r="T1525" s="1176">
        <v>9.23</v>
      </c>
      <c r="U1525" s="1177">
        <v>90.26</v>
      </c>
      <c r="V1525" s="1178"/>
      <c r="W1525" s="1153"/>
      <c r="X1525" s="1157"/>
      <c r="Y1525" s="1159"/>
      <c r="Z1525" s="1179">
        <v>51</v>
      </c>
      <c r="AA1525" s="1159">
        <v>0</v>
      </c>
      <c r="AB1525" s="1180"/>
      <c r="AC1525" s="1159">
        <v>0</v>
      </c>
      <c r="AD1525" s="1151"/>
      <c r="AE1525" s="1159"/>
      <c r="AF1525" s="1159"/>
      <c r="AG1525" s="1155"/>
      <c r="AH1525" s="1159"/>
      <c r="AI1525" s="1159"/>
      <c r="AJ1525" s="1155"/>
      <c r="AK1525" s="1157"/>
      <c r="AL1525" s="1159"/>
      <c r="AM1525" s="1155"/>
      <c r="AN1525" s="1159"/>
      <c r="AO1525" s="1155"/>
      <c r="AP1525" s="1159"/>
      <c r="AQ1525" s="1161">
        <f>MONTH(E1525)</f>
        <v>4</v>
      </c>
      <c r="AR1525" s="1178"/>
      <c r="AS1525" s="1178"/>
      <c r="AT1525" s="1162"/>
      <c r="AU1525" s="1163"/>
      <c r="AV1525" s="1153"/>
      <c r="AW1525" s="1154"/>
      <c r="AX1525" s="1162"/>
      <c r="AY1525" s="1164"/>
      <c r="AZ1525" s="1155"/>
      <c r="BA1525" s="268"/>
      <c r="BB1525" s="1154"/>
      <c r="BC1525" s="1154"/>
      <c r="BD1525" s="1154"/>
      <c r="BE1525" s="1153"/>
      <c r="BF1525" s="1155"/>
      <c r="BG1525" s="1155"/>
      <c r="BH1525" s="1155"/>
      <c r="BI1525" s="1155"/>
      <c r="BJ1525" s="1181">
        <v>45770</v>
      </c>
      <c r="BK1525" s="1166">
        <v>45770</v>
      </c>
      <c r="BL1525" s="431" t="s">
        <v>3534</v>
      </c>
      <c r="BM1525" s="1163"/>
      <c r="BN1525" s="1167">
        <v>6</v>
      </c>
      <c r="BO1525" s="1167">
        <v>8</v>
      </c>
      <c r="BP1525" s="1168"/>
      <c r="BQ1525" s="1169"/>
      <c r="BR1525" s="1170"/>
      <c r="BS1525" s="1171" t="str">
        <f>IF(_DBcomps[[#This Row],[Problem]]="","Yes","No")</f>
        <v>Yes</v>
      </c>
      <c r="BT1525" s="1172">
        <v>5</v>
      </c>
      <c r="BU1525" s="1162"/>
      <c r="BV1525" s="1162"/>
      <c r="BW1525" s="1162"/>
      <c r="BX1525" s="1162">
        <v>7</v>
      </c>
      <c r="BY1525" s="1182" t="s">
        <v>1275</v>
      </c>
      <c r="BZ1525" s="1153"/>
      <c r="CA1525" s="1166"/>
      <c r="CB1525" s="1166"/>
      <c r="CC1525" s="1166"/>
      <c r="CD1525" s="1449"/>
      <c r="CE1525" s="245"/>
      <c r="CF1525" s="245"/>
      <c r="CG1525" s="245"/>
    </row>
    <row r="1526" spans="1:85">
      <c r="A1526" s="341" t="s">
        <v>77</v>
      </c>
      <c r="B1526" s="2" t="s">
        <v>267</v>
      </c>
      <c r="C1526" s="2" t="s">
        <v>61</v>
      </c>
      <c r="D1526" s="265" t="s">
        <v>3529</v>
      </c>
      <c r="E1526" s="1151">
        <v>45771</v>
      </c>
      <c r="F1526" s="266" t="str">
        <f>IF(_DBcomps[[#This Row],[Lab RTS]]="","No","Yes")</f>
        <v>Yes</v>
      </c>
      <c r="G1526" s="1153">
        <v>49.1</v>
      </c>
      <c r="H1526" s="1153"/>
      <c r="I1526" s="1153"/>
      <c r="J1526" s="1153"/>
      <c r="K1526" s="1153"/>
      <c r="L1526" s="1173"/>
      <c r="M1526" s="1174"/>
      <c r="N1526" s="1153">
        <v>3.96</v>
      </c>
      <c r="O1526" s="1153"/>
      <c r="P1526" s="1155"/>
      <c r="Q1526" s="1156"/>
      <c r="R1526" s="1157"/>
      <c r="S1526" s="1175">
        <v>17.11</v>
      </c>
      <c r="T1526" s="1176">
        <v>9.2100000000000009</v>
      </c>
      <c r="U1526" s="1177">
        <v>88.64</v>
      </c>
      <c r="V1526" s="1178"/>
      <c r="W1526" s="1153"/>
      <c r="X1526" s="1157"/>
      <c r="Y1526" s="1159"/>
      <c r="Z1526" s="1179">
        <v>54</v>
      </c>
      <c r="AA1526" s="1159">
        <v>0</v>
      </c>
      <c r="AB1526" s="1180"/>
      <c r="AC1526" s="1159">
        <v>0</v>
      </c>
      <c r="AD1526" s="1151"/>
      <c r="AE1526" s="1159"/>
      <c r="AF1526" s="1159"/>
      <c r="AG1526" s="1155"/>
      <c r="AH1526" s="1159"/>
      <c r="AI1526" s="1159"/>
      <c r="AJ1526" s="1155"/>
      <c r="AK1526" s="1157"/>
      <c r="AL1526" s="1159"/>
      <c r="AM1526" s="1155"/>
      <c r="AN1526" s="1159"/>
      <c r="AO1526" s="1155"/>
      <c r="AP1526" s="1159"/>
      <c r="AQ1526" s="1161">
        <f>MONTH(E1526)</f>
        <v>4</v>
      </c>
      <c r="AR1526" s="1178"/>
      <c r="AS1526" s="1178"/>
      <c r="AT1526" s="1162"/>
      <c r="AU1526" s="1163"/>
      <c r="AV1526" s="1153"/>
      <c r="AW1526" s="1154"/>
      <c r="AX1526" s="1162"/>
      <c r="AY1526" s="1164"/>
      <c r="AZ1526" s="1155"/>
      <c r="BA1526" s="268"/>
      <c r="BB1526" s="1154"/>
      <c r="BC1526" s="1154"/>
      <c r="BD1526" s="1154"/>
      <c r="BE1526" s="1153"/>
      <c r="BF1526" s="1155"/>
      <c r="BG1526" s="1155"/>
      <c r="BH1526" s="1155"/>
      <c r="BI1526" s="1155"/>
      <c r="BJ1526" s="1181">
        <v>45771</v>
      </c>
      <c r="BK1526" s="1166">
        <v>45771</v>
      </c>
      <c r="BL1526" s="431" t="s">
        <v>3535</v>
      </c>
      <c r="BM1526" s="1163"/>
      <c r="BN1526" s="1167">
        <v>6</v>
      </c>
      <c r="BO1526" s="1167">
        <v>8</v>
      </c>
      <c r="BP1526" s="1168"/>
      <c r="BQ1526" s="1169"/>
      <c r="BR1526" s="1170"/>
      <c r="BS1526" s="1171" t="str">
        <f>IF(_DBcomps[[#This Row],[Problem]]="","Yes","No")</f>
        <v>Yes</v>
      </c>
      <c r="BT1526" s="1172">
        <v>5</v>
      </c>
      <c r="BU1526" s="1162"/>
      <c r="BV1526" s="1162"/>
      <c r="BW1526" s="1162"/>
      <c r="BX1526" s="1162">
        <v>7</v>
      </c>
      <c r="BY1526" s="1182" t="s">
        <v>1275</v>
      </c>
      <c r="BZ1526" s="1153"/>
      <c r="CA1526" s="1166"/>
      <c r="CB1526" s="1166"/>
      <c r="CC1526" s="1166"/>
      <c r="CD1526" s="1449"/>
      <c r="CE1526" s="245"/>
      <c r="CF1526" s="245"/>
      <c r="CG1526" s="245"/>
    </row>
    <row r="1527" spans="1:85">
      <c r="A1527" s="341" t="s">
        <v>77</v>
      </c>
      <c r="B1527" s="2" t="s">
        <v>267</v>
      </c>
      <c r="C1527" s="2" t="s">
        <v>61</v>
      </c>
      <c r="D1527" s="265" t="s">
        <v>3530</v>
      </c>
      <c r="E1527" s="1151">
        <v>45771</v>
      </c>
      <c r="F1527" s="266" t="str">
        <f>IF(_DBcomps[[#This Row],[Lab RTS]]="","No","Yes")</f>
        <v>Yes</v>
      </c>
      <c r="G1527" s="1153">
        <v>49.79</v>
      </c>
      <c r="H1527" s="1153"/>
      <c r="I1527" s="1153"/>
      <c r="J1527" s="1153"/>
      <c r="K1527" s="1153"/>
      <c r="L1527" s="1173"/>
      <c r="M1527" s="1174"/>
      <c r="N1527" s="1153">
        <v>3.78</v>
      </c>
      <c r="O1527" s="1153"/>
      <c r="P1527" s="1155"/>
      <c r="Q1527" s="1156"/>
      <c r="R1527" s="1157"/>
      <c r="S1527" s="1175">
        <v>17.239999999999998</v>
      </c>
      <c r="T1527" s="1176">
        <v>9.32</v>
      </c>
      <c r="U1527" s="1177">
        <v>91.45</v>
      </c>
      <c r="V1527" s="1178"/>
      <c r="W1527" s="1153"/>
      <c r="X1527" s="1157"/>
      <c r="Y1527" s="1159"/>
      <c r="Z1527" s="1179">
        <v>58</v>
      </c>
      <c r="AA1527" s="1159">
        <v>0</v>
      </c>
      <c r="AB1527" s="1180"/>
      <c r="AC1527" s="1159">
        <v>0</v>
      </c>
      <c r="AD1527" s="1151"/>
      <c r="AE1527" s="1159"/>
      <c r="AF1527" s="1159"/>
      <c r="AG1527" s="1155"/>
      <c r="AH1527" s="1159"/>
      <c r="AI1527" s="1159"/>
      <c r="AJ1527" s="1155"/>
      <c r="AK1527" s="1157"/>
      <c r="AL1527" s="1159"/>
      <c r="AM1527" s="1155"/>
      <c r="AN1527" s="1159"/>
      <c r="AO1527" s="1155"/>
      <c r="AP1527" s="1159"/>
      <c r="AQ1527" s="1161">
        <f>MONTH(E1527)</f>
        <v>4</v>
      </c>
      <c r="AR1527" s="1178"/>
      <c r="AS1527" s="1178"/>
      <c r="AT1527" s="1162"/>
      <c r="AU1527" s="1163"/>
      <c r="AV1527" s="1153"/>
      <c r="AW1527" s="1154"/>
      <c r="AX1527" s="1162"/>
      <c r="AY1527" s="1164"/>
      <c r="AZ1527" s="1155"/>
      <c r="BA1527" s="268"/>
      <c r="BB1527" s="1154"/>
      <c r="BC1527" s="1154"/>
      <c r="BD1527" s="1154"/>
      <c r="BE1527" s="1153"/>
      <c r="BF1527" s="1155"/>
      <c r="BG1527" s="1155"/>
      <c r="BH1527" s="1155"/>
      <c r="BI1527" s="1155"/>
      <c r="BJ1527" s="1181">
        <v>45771</v>
      </c>
      <c r="BK1527" s="1166">
        <v>45772</v>
      </c>
      <c r="BL1527" s="431" t="s">
        <v>3536</v>
      </c>
      <c r="BM1527" s="1163"/>
      <c r="BN1527" s="1167">
        <v>6</v>
      </c>
      <c r="BO1527" s="1167">
        <v>8</v>
      </c>
      <c r="BP1527" s="1168"/>
      <c r="BQ1527" s="1169"/>
      <c r="BR1527" s="1170"/>
      <c r="BS1527" s="1171" t="str">
        <f>IF(_DBcomps[[#This Row],[Problem]]="","Yes","No")</f>
        <v>Yes</v>
      </c>
      <c r="BT1527" s="1172">
        <v>5</v>
      </c>
      <c r="BU1527" s="1162"/>
      <c r="BV1527" s="1162"/>
      <c r="BW1527" s="1162"/>
      <c r="BX1527" s="1162">
        <v>7</v>
      </c>
      <c r="BY1527" s="1182" t="s">
        <v>1275</v>
      </c>
      <c r="BZ1527" s="1153"/>
      <c r="CA1527" s="1166"/>
      <c r="CB1527" s="1166"/>
      <c r="CC1527" s="1166"/>
      <c r="CD1527" s="1449"/>
      <c r="CE1527" s="245"/>
      <c r="CF1527" s="245"/>
      <c r="CG1527" s="245"/>
    </row>
    <row r="1528" spans="1:85">
      <c r="A1528" s="341" t="s">
        <v>77</v>
      </c>
      <c r="B1528" s="288" t="s">
        <v>266</v>
      </c>
      <c r="C1528" s="344" t="s">
        <v>61</v>
      </c>
      <c r="D1528" s="287" t="s">
        <v>4066</v>
      </c>
      <c r="E1528" s="265">
        <v>45792</v>
      </c>
      <c r="F1528" s="266" t="str">
        <f>IF(_DBcomps[[#This Row],[Lab RTS]]="","No","Yes")</f>
        <v>Yes</v>
      </c>
      <c r="G1528" s="267">
        <v>35.15</v>
      </c>
      <c r="H1528" s="267"/>
      <c r="I1528" s="267"/>
      <c r="J1528" s="267"/>
      <c r="K1528" s="267"/>
      <c r="M1528" s="306"/>
      <c r="N1528" s="337">
        <v>2.56</v>
      </c>
      <c r="O1528" s="268">
        <v>9.74</v>
      </c>
      <c r="P1528" s="275"/>
      <c r="Q1528" s="269">
        <v>1150</v>
      </c>
      <c r="R1528" s="270">
        <v>1.113</v>
      </c>
      <c r="S1528" s="307"/>
      <c r="T1528" s="271">
        <v>6.78</v>
      </c>
      <c r="U1528" s="348"/>
      <c r="V1528" s="350"/>
      <c r="W1528" s="267"/>
      <c r="X1528" s="270"/>
      <c r="Y1528" s="274"/>
      <c r="Z1528" s="290"/>
      <c r="AA1528" s="274">
        <v>0</v>
      </c>
      <c r="AB1528" s="307"/>
      <c r="AC1528" s="274">
        <v>0</v>
      </c>
      <c r="AD1528" s="275"/>
      <c r="AE1528" s="274"/>
      <c r="AF1528" s="274"/>
      <c r="AG1528" s="275"/>
      <c r="AH1528" s="274"/>
      <c r="AI1528" s="274"/>
      <c r="AJ1528" s="275"/>
      <c r="AK1528" s="270"/>
      <c r="AL1528" s="276"/>
      <c r="AM1528" s="275"/>
      <c r="AN1528" s="274"/>
      <c r="AO1528" s="275"/>
      <c r="AP1528" s="274"/>
      <c r="AQ1528" s="277">
        <f t="shared" ref="AQ1528" si="222">MONTH(E1528)</f>
        <v>5</v>
      </c>
      <c r="AR1528" s="350"/>
      <c r="AS1528" s="350"/>
      <c r="AT1528" s="273"/>
      <c r="AU1528" s="272"/>
      <c r="AV1528" s="272"/>
      <c r="AW1528" s="625" t="s">
        <v>4067</v>
      </c>
      <c r="AX1528" s="273"/>
      <c r="AY1528" s="294"/>
      <c r="AZ1528" s="275"/>
      <c r="BA1528" s="268"/>
      <c r="BB1528" s="275"/>
      <c r="BC1528" s="275"/>
      <c r="BD1528" s="275"/>
      <c r="BE1528" s="275"/>
      <c r="BF1528" s="275"/>
      <c r="BG1528" s="275"/>
      <c r="BH1528" s="275"/>
      <c r="BI1528" s="275"/>
      <c r="BJ1528" s="291">
        <v>45792</v>
      </c>
      <c r="BK1528" s="279">
        <v>45792</v>
      </c>
      <c r="BL1528" s="272" t="s">
        <v>4068</v>
      </c>
      <c r="BM1528" s="272"/>
      <c r="BN1528" s="422">
        <v>36</v>
      </c>
      <c r="BO1528" s="422">
        <v>10</v>
      </c>
      <c r="BP1528" s="303"/>
      <c r="BQ1528" s="293">
        <v>45790</v>
      </c>
      <c r="BR1528" s="284">
        <v>0.14652777777777778</v>
      </c>
      <c r="BS1528" s="292" t="str">
        <f>IF(_DBcomps[[#This Row],[Problem]]="","Yes","No")</f>
        <v>No</v>
      </c>
      <c r="BT1528" s="391"/>
      <c r="BU1528" s="272"/>
      <c r="BV1528" s="272">
        <v>3</v>
      </c>
      <c r="BW1528" s="272">
        <v>3</v>
      </c>
      <c r="BX1528" s="272">
        <v>1</v>
      </c>
      <c r="BY1528" s="282" t="s">
        <v>1259</v>
      </c>
      <c r="BZ1528" s="267">
        <v>25.1</v>
      </c>
      <c r="CA1528" s="279" t="s">
        <v>4069</v>
      </c>
      <c r="CB1528" s="279" t="s">
        <v>4070</v>
      </c>
      <c r="CC1528" s="279" t="s">
        <v>4071</v>
      </c>
      <c r="CD1528" s="1441" t="s">
        <v>4072</v>
      </c>
      <c r="CE1528" s="245"/>
      <c r="CF1528" s="245"/>
      <c r="CG1528" s="245"/>
    </row>
    <row r="1529" spans="1:85">
      <c r="A1529" s="341" t="s">
        <v>77</v>
      </c>
      <c r="B1529" s="288" t="s">
        <v>266</v>
      </c>
      <c r="C1529" s="344" t="s">
        <v>61</v>
      </c>
      <c r="D1529" s="265" t="s">
        <v>4073</v>
      </c>
      <c r="E1529" s="265">
        <v>45793</v>
      </c>
      <c r="F1529" s="266" t="s">
        <v>567</v>
      </c>
      <c r="G1529" s="267">
        <v>34.64</v>
      </c>
      <c r="H1529" s="267"/>
      <c r="I1529" s="267"/>
      <c r="J1529" s="267"/>
      <c r="K1529" s="267"/>
      <c r="L1529" s="268"/>
      <c r="M1529" s="275"/>
      <c r="N1529" s="267">
        <v>2.92</v>
      </c>
      <c r="O1529" s="267">
        <v>9.86</v>
      </c>
      <c r="P1529" s="275"/>
      <c r="Q1529" s="269">
        <v>1150</v>
      </c>
      <c r="R1529" s="270">
        <v>1.119</v>
      </c>
      <c r="S1529" s="307"/>
      <c r="T1529" s="271">
        <v>8</v>
      </c>
      <c r="U1529" s="348"/>
      <c r="V1529" s="350"/>
      <c r="W1529" s="267"/>
      <c r="X1529" s="270"/>
      <c r="Y1529" s="274"/>
      <c r="Z1529" s="290"/>
      <c r="AA1529" s="274">
        <v>0</v>
      </c>
      <c r="AB1529" s="307"/>
      <c r="AC1529" s="274">
        <v>0</v>
      </c>
      <c r="AD1529" s="265"/>
      <c r="AE1529" s="274"/>
      <c r="AF1529" s="274"/>
      <c r="AG1529" s="275"/>
      <c r="AH1529" s="274"/>
      <c r="AI1529" s="274"/>
      <c r="AJ1529" s="275"/>
      <c r="AK1529" s="270"/>
      <c r="AL1529" s="274"/>
      <c r="AM1529" s="275"/>
      <c r="AN1529" s="274"/>
      <c r="AO1529" s="275"/>
      <c r="AP1529" s="274"/>
      <c r="AQ1529" s="277">
        <f t="shared" ref="AQ1529:AQ1538" si="223">MONTH(E1529)</f>
        <v>5</v>
      </c>
      <c r="AR1529" s="350"/>
      <c r="AS1529" s="350"/>
      <c r="AT1529" s="273"/>
      <c r="AU1529" s="272"/>
      <c r="AV1529" s="272"/>
      <c r="AW1529" s="625" t="s">
        <v>4074</v>
      </c>
      <c r="AX1529" s="273"/>
      <c r="AY1529" s="294"/>
      <c r="AZ1529" s="275"/>
      <c r="BA1529" s="268"/>
      <c r="BB1529" s="268"/>
      <c r="BC1529" s="268"/>
      <c r="BD1529" s="268"/>
      <c r="BE1529" s="267"/>
      <c r="BF1529" s="275"/>
      <c r="BG1529" s="275"/>
      <c r="BH1529" s="275"/>
      <c r="BI1529" s="275"/>
      <c r="BJ1529" s="291">
        <v>45793</v>
      </c>
      <c r="BK1529" s="279">
        <v>45793</v>
      </c>
      <c r="BL1529" s="431" t="s">
        <v>4075</v>
      </c>
      <c r="BM1529" s="272"/>
      <c r="BN1529" s="422">
        <v>26</v>
      </c>
      <c r="BO1529" s="422">
        <v>10</v>
      </c>
      <c r="BP1529" s="303"/>
      <c r="BQ1529" s="293">
        <v>45791</v>
      </c>
      <c r="BR1529" s="284">
        <v>0.93055555555555547</v>
      </c>
      <c r="BS1529" s="280" t="s">
        <v>1798</v>
      </c>
      <c r="BT1529" s="391"/>
      <c r="BU1529" s="273"/>
      <c r="BV1529" s="273">
        <v>3</v>
      </c>
      <c r="BW1529" s="273">
        <v>3</v>
      </c>
      <c r="BX1529" s="273">
        <v>1</v>
      </c>
      <c r="BY1529" s="279" t="s">
        <v>1259</v>
      </c>
      <c r="BZ1529" s="267">
        <v>18.3</v>
      </c>
      <c r="CA1529" s="279" t="s">
        <v>1362</v>
      </c>
      <c r="CB1529" s="279" t="s">
        <v>1245</v>
      </c>
      <c r="CC1529" s="279" t="s">
        <v>1268</v>
      </c>
      <c r="CD1529" s="1283" t="s">
        <v>4076</v>
      </c>
      <c r="CE1529" s="245"/>
      <c r="CF1529" s="245"/>
      <c r="CG1529" s="245"/>
    </row>
    <row r="1530" spans="1:85">
      <c r="A1530" s="341" t="s">
        <v>77</v>
      </c>
      <c r="B1530" s="288" t="s">
        <v>266</v>
      </c>
      <c r="C1530" s="344" t="s">
        <v>61</v>
      </c>
      <c r="D1530" s="265" t="s">
        <v>6443</v>
      </c>
      <c r="E1530" s="265">
        <v>45929</v>
      </c>
      <c r="F1530" s="266" t="s">
        <v>567</v>
      </c>
      <c r="G1530" s="267">
        <v>35.1</v>
      </c>
      <c r="H1530" s="267"/>
      <c r="I1530" s="267"/>
      <c r="J1530" s="267"/>
      <c r="K1530" s="267"/>
      <c r="L1530" s="268"/>
      <c r="M1530" s="275"/>
      <c r="N1530" s="267">
        <v>3.1</v>
      </c>
      <c r="O1530" s="267">
        <v>8.32</v>
      </c>
      <c r="P1530" s="275"/>
      <c r="Q1530" s="269">
        <v>1128</v>
      </c>
      <c r="R1530" s="270">
        <v>1.18</v>
      </c>
      <c r="S1530" s="307"/>
      <c r="T1530" s="271">
        <v>7.81</v>
      </c>
      <c r="U1530" s="348"/>
      <c r="V1530" s="350"/>
      <c r="W1530" s="267"/>
      <c r="X1530" s="270"/>
      <c r="Y1530" s="274"/>
      <c r="Z1530" s="290"/>
      <c r="AA1530" s="274">
        <v>0</v>
      </c>
      <c r="AB1530" s="307"/>
      <c r="AC1530" s="274">
        <v>0</v>
      </c>
      <c r="AD1530" s="265"/>
      <c r="AE1530" s="274"/>
      <c r="AF1530" s="274"/>
      <c r="AG1530" s="275"/>
      <c r="AH1530" s="274"/>
      <c r="AI1530" s="274"/>
      <c r="AJ1530" s="275"/>
      <c r="AK1530" s="270"/>
      <c r="AL1530" s="274"/>
      <c r="AM1530" s="275"/>
      <c r="AN1530" s="274"/>
      <c r="AO1530" s="275"/>
      <c r="AP1530" s="274"/>
      <c r="AQ1530" s="277">
        <f>MONTH(E1530)</f>
        <v>9</v>
      </c>
      <c r="AR1530" s="350"/>
      <c r="AS1530" s="350"/>
      <c r="AT1530" s="273"/>
      <c r="AU1530" s="272"/>
      <c r="AV1530" s="272"/>
      <c r="AW1530" s="625" t="s">
        <v>6444</v>
      </c>
      <c r="AX1530" s="273"/>
      <c r="AY1530" s="294"/>
      <c r="AZ1530" s="275"/>
      <c r="BA1530" s="268"/>
      <c r="BB1530" s="268"/>
      <c r="BC1530" s="268"/>
      <c r="BD1530" s="268"/>
      <c r="BE1530" s="267"/>
      <c r="BF1530" s="275"/>
      <c r="BG1530" s="275"/>
      <c r="BH1530" s="275"/>
      <c r="BI1530" s="275"/>
      <c r="BJ1530" s="291">
        <v>45929</v>
      </c>
      <c r="BK1530" s="279">
        <v>45931</v>
      </c>
      <c r="BL1530" s="431" t="s">
        <v>6445</v>
      </c>
      <c r="BM1530" s="272"/>
      <c r="BN1530" s="422">
        <v>19</v>
      </c>
      <c r="BO1530" s="422">
        <v>10</v>
      </c>
      <c r="BP1530" s="303"/>
      <c r="BQ1530" s="293">
        <v>45925</v>
      </c>
      <c r="BR1530" s="284">
        <v>0.85763888888888884</v>
      </c>
      <c r="BS1530" s="280" t="s">
        <v>1798</v>
      </c>
      <c r="BT1530" s="272"/>
      <c r="BU1530" s="273"/>
      <c r="BV1530" s="273">
        <v>3</v>
      </c>
      <c r="BW1530" s="273">
        <v>3</v>
      </c>
      <c r="BX1530" s="273">
        <v>3</v>
      </c>
      <c r="BY1530" s="279" t="s">
        <v>1259</v>
      </c>
      <c r="BZ1530" s="267">
        <v>14.4</v>
      </c>
      <c r="CA1530" s="279" t="s">
        <v>1362</v>
      </c>
      <c r="CB1530" s="279" t="s">
        <v>1383</v>
      </c>
      <c r="CC1530" s="279" t="s">
        <v>1268</v>
      </c>
      <c r="CD1530" s="1441" t="s">
        <v>6446</v>
      </c>
      <c r="CE1530" s="245"/>
      <c r="CF1530" s="245"/>
      <c r="CG1530" s="245"/>
    </row>
    <row r="1531" spans="1:85">
      <c r="A1531" s="341" t="s">
        <v>77</v>
      </c>
      <c r="B1531" s="288" t="s">
        <v>266</v>
      </c>
      <c r="C1531" s="344" t="s">
        <v>61</v>
      </c>
      <c r="D1531" s="265" t="s">
        <v>6447</v>
      </c>
      <c r="E1531" s="265">
        <v>45930</v>
      </c>
      <c r="F1531" s="266" t="s">
        <v>567</v>
      </c>
      <c r="G1531" s="267">
        <v>35.06</v>
      </c>
      <c r="H1531" s="267"/>
      <c r="I1531" s="267"/>
      <c r="J1531" s="267"/>
      <c r="K1531" s="267"/>
      <c r="L1531" s="268"/>
      <c r="M1531" s="275"/>
      <c r="N1531" s="267">
        <v>2.77</v>
      </c>
      <c r="O1531" s="267">
        <v>7.41</v>
      </c>
      <c r="P1531" s="275"/>
      <c r="Q1531" s="269">
        <v>1048</v>
      </c>
      <c r="R1531" s="270">
        <v>1.091</v>
      </c>
      <c r="S1531" s="307"/>
      <c r="T1531" s="271">
        <v>7.84</v>
      </c>
      <c r="U1531" s="348"/>
      <c r="V1531" s="350"/>
      <c r="W1531" s="267"/>
      <c r="X1531" s="270"/>
      <c r="Y1531" s="274"/>
      <c r="Z1531" s="290"/>
      <c r="AA1531" s="274">
        <v>0</v>
      </c>
      <c r="AB1531" s="307"/>
      <c r="AC1531" s="274">
        <v>0</v>
      </c>
      <c r="AD1531" s="265"/>
      <c r="AE1531" s="274"/>
      <c r="AF1531" s="274"/>
      <c r="AG1531" s="275"/>
      <c r="AH1531" s="274"/>
      <c r="AI1531" s="274"/>
      <c r="AJ1531" s="275"/>
      <c r="AK1531" s="270"/>
      <c r="AL1531" s="274"/>
      <c r="AM1531" s="275"/>
      <c r="AN1531" s="274"/>
      <c r="AO1531" s="275"/>
      <c r="AP1531" s="274"/>
      <c r="AQ1531" s="277">
        <f>MONTH(E1531)</f>
        <v>9</v>
      </c>
      <c r="AR1531" s="350"/>
      <c r="AS1531" s="350"/>
      <c r="AT1531" s="273"/>
      <c r="AU1531" s="272"/>
      <c r="AV1531" s="272"/>
      <c r="AW1531" s="625" t="s">
        <v>6448</v>
      </c>
      <c r="AX1531" s="273"/>
      <c r="AY1531" s="294"/>
      <c r="AZ1531" s="275"/>
      <c r="BA1531" s="268"/>
      <c r="BB1531" s="268"/>
      <c r="BC1531" s="268"/>
      <c r="BD1531" s="268"/>
      <c r="BE1531" s="267"/>
      <c r="BF1531" s="275"/>
      <c r="BG1531" s="275"/>
      <c r="BH1531" s="275"/>
      <c r="BI1531" s="275"/>
      <c r="BJ1531" s="291">
        <v>45930</v>
      </c>
      <c r="BK1531" s="279">
        <v>45931</v>
      </c>
      <c r="BL1531" s="431" t="s">
        <v>6449</v>
      </c>
      <c r="BM1531" s="272"/>
      <c r="BN1531" s="422">
        <v>12</v>
      </c>
      <c r="BO1531" s="422">
        <v>10</v>
      </c>
      <c r="BP1531" s="303"/>
      <c r="BQ1531" s="293">
        <v>45927</v>
      </c>
      <c r="BR1531" s="284">
        <v>9.5138888888888884E-2</v>
      </c>
      <c r="BS1531" s="280" t="s">
        <v>1798</v>
      </c>
      <c r="BT1531" s="272"/>
      <c r="BU1531" s="273"/>
      <c r="BV1531" s="273">
        <v>3</v>
      </c>
      <c r="BW1531" s="273">
        <v>2</v>
      </c>
      <c r="BX1531" s="273">
        <v>3</v>
      </c>
      <c r="BY1531" s="279" t="s">
        <v>1259</v>
      </c>
      <c r="BZ1531" s="267">
        <v>3.15</v>
      </c>
      <c r="CA1531" s="279" t="s">
        <v>6450</v>
      </c>
      <c r="CB1531" s="279" t="s">
        <v>1245</v>
      </c>
      <c r="CC1531" s="279" t="s">
        <v>2258</v>
      </c>
      <c r="CD1531" s="1283" t="s">
        <v>6451</v>
      </c>
      <c r="CE1531" s="245"/>
      <c r="CF1531" s="245"/>
      <c r="CG1531" s="245"/>
    </row>
    <row r="1532" spans="1:85">
      <c r="A1532" s="341" t="s">
        <v>77</v>
      </c>
      <c r="B1532" s="288" t="s">
        <v>266</v>
      </c>
      <c r="C1532" s="344" t="s">
        <v>61</v>
      </c>
      <c r="D1532" s="265" t="s">
        <v>6452</v>
      </c>
      <c r="E1532" s="265">
        <v>45930</v>
      </c>
      <c r="F1532" s="266" t="s">
        <v>567</v>
      </c>
      <c r="G1532" s="267">
        <v>34.979999999999997</v>
      </c>
      <c r="H1532" s="267"/>
      <c r="I1532" s="267"/>
      <c r="J1532" s="267"/>
      <c r="K1532" s="267"/>
      <c r="L1532" s="268"/>
      <c r="M1532" s="275"/>
      <c r="N1532" s="267">
        <v>2.64</v>
      </c>
      <c r="O1532" s="267">
        <v>7.05</v>
      </c>
      <c r="P1532" s="275"/>
      <c r="Q1532" s="269">
        <v>1112</v>
      </c>
      <c r="R1532" s="270">
        <v>1.1040000000000001</v>
      </c>
      <c r="S1532" s="307"/>
      <c r="T1532" s="271">
        <v>7.89</v>
      </c>
      <c r="U1532" s="348"/>
      <c r="V1532" s="350"/>
      <c r="W1532" s="267"/>
      <c r="X1532" s="270"/>
      <c r="Y1532" s="274"/>
      <c r="Z1532" s="290"/>
      <c r="AA1532" s="274">
        <v>0</v>
      </c>
      <c r="AB1532" s="307"/>
      <c r="AC1532" s="274">
        <v>0</v>
      </c>
      <c r="AD1532" s="265"/>
      <c r="AE1532" s="274"/>
      <c r="AF1532" s="274"/>
      <c r="AG1532" s="275"/>
      <c r="AH1532" s="274"/>
      <c r="AI1532" s="274"/>
      <c r="AJ1532" s="275"/>
      <c r="AK1532" s="270"/>
      <c r="AL1532" s="274"/>
      <c r="AM1532" s="275"/>
      <c r="AN1532" s="274"/>
      <c r="AO1532" s="275"/>
      <c r="AP1532" s="274"/>
      <c r="AQ1532" s="277">
        <f>MONTH(E1532)</f>
        <v>9</v>
      </c>
      <c r="AR1532" s="350"/>
      <c r="AS1532" s="350"/>
      <c r="AT1532" s="273"/>
      <c r="AU1532" s="272"/>
      <c r="AV1532" s="272"/>
      <c r="AW1532" s="625" t="s">
        <v>6453</v>
      </c>
      <c r="AX1532" s="273"/>
      <c r="AY1532" s="294"/>
      <c r="AZ1532" s="275"/>
      <c r="BA1532" s="268"/>
      <c r="BB1532" s="268"/>
      <c r="BC1532" s="268"/>
      <c r="BD1532" s="268"/>
      <c r="BE1532" s="267"/>
      <c r="BF1532" s="275"/>
      <c r="BG1532" s="275"/>
      <c r="BH1532" s="275"/>
      <c r="BI1532" s="275"/>
      <c r="BJ1532" s="291">
        <v>45930</v>
      </c>
      <c r="BK1532" s="279">
        <v>45931</v>
      </c>
      <c r="BL1532" s="431" t="s">
        <v>6454</v>
      </c>
      <c r="BM1532" s="272"/>
      <c r="BN1532" s="422">
        <v>4</v>
      </c>
      <c r="BO1532" s="422">
        <v>10</v>
      </c>
      <c r="BP1532" s="303"/>
      <c r="BQ1532" s="293">
        <v>45930</v>
      </c>
      <c r="BR1532" s="284">
        <v>0.44791666666666669</v>
      </c>
      <c r="BS1532" s="280" t="s">
        <v>1798</v>
      </c>
      <c r="BT1532" s="272"/>
      <c r="BU1532" s="273"/>
      <c r="BV1532" s="273">
        <v>1</v>
      </c>
      <c r="BW1532" s="273">
        <v>1</v>
      </c>
      <c r="BX1532" s="273">
        <v>3</v>
      </c>
      <c r="BY1532" s="279" t="s">
        <v>1259</v>
      </c>
      <c r="BZ1532" s="267">
        <v>1.45</v>
      </c>
      <c r="CA1532" s="279" t="s">
        <v>1331</v>
      </c>
      <c r="CB1532" s="279" t="s">
        <v>1245</v>
      </c>
      <c r="CC1532" s="279" t="s">
        <v>1248</v>
      </c>
      <c r="CD1532" s="1283" t="s">
        <v>6455</v>
      </c>
      <c r="CE1532" s="245"/>
      <c r="CF1532" s="245"/>
      <c r="CG1532" s="245"/>
    </row>
    <row r="1533" spans="1:85">
      <c r="A1533" s="341" t="s">
        <v>77</v>
      </c>
      <c r="B1533" s="288" t="s">
        <v>266</v>
      </c>
      <c r="C1533" s="344" t="s">
        <v>61</v>
      </c>
      <c r="D1533" s="265" t="s">
        <v>6610</v>
      </c>
      <c r="E1533" s="1467">
        <v>45933</v>
      </c>
      <c r="F1533" s="266" t="s">
        <v>567</v>
      </c>
      <c r="G1533" s="1468">
        <v>35.369999999999997</v>
      </c>
      <c r="H1533" s="1468"/>
      <c r="I1533" s="1468"/>
      <c r="J1533" s="1468"/>
      <c r="K1533" s="1468"/>
      <c r="L1533" s="1469"/>
      <c r="M1533" s="1470"/>
      <c r="N1533" s="1468">
        <v>1.85</v>
      </c>
      <c r="O1533" s="1468">
        <v>5.41</v>
      </c>
      <c r="P1533" s="1470"/>
      <c r="Q1533" s="1471">
        <v>1100</v>
      </c>
      <c r="R1533" s="1472">
        <v>1.117</v>
      </c>
      <c r="S1533" s="1473"/>
      <c r="T1533" s="1474">
        <v>7.77</v>
      </c>
      <c r="U1533" s="1475"/>
      <c r="V1533" s="1476"/>
      <c r="W1533" s="1468"/>
      <c r="X1533" s="1472"/>
      <c r="Y1533" s="1477"/>
      <c r="Z1533" s="1478"/>
      <c r="AA1533" s="1477">
        <v>0</v>
      </c>
      <c r="AB1533" s="1473"/>
      <c r="AC1533" s="1477">
        <v>0</v>
      </c>
      <c r="AD1533" s="1467"/>
      <c r="AE1533" s="1477"/>
      <c r="AF1533" s="1477"/>
      <c r="AG1533" s="1470"/>
      <c r="AH1533" s="1477"/>
      <c r="AI1533" s="1477"/>
      <c r="AJ1533" s="1470"/>
      <c r="AK1533" s="1472"/>
      <c r="AL1533" s="1477"/>
      <c r="AM1533" s="1470"/>
      <c r="AN1533" s="1477"/>
      <c r="AO1533" s="1470"/>
      <c r="AP1533" s="1477"/>
      <c r="AQ1533" s="1479">
        <f>MONTH(E1533)</f>
        <v>10</v>
      </c>
      <c r="AR1533" s="1476"/>
      <c r="AS1533" s="1476"/>
      <c r="AT1533" s="1480"/>
      <c r="AU1533" s="1481"/>
      <c r="AV1533" s="1481"/>
      <c r="AW1533" s="625" t="s">
        <v>6611</v>
      </c>
      <c r="AX1533" s="1480"/>
      <c r="AY1533" s="1482"/>
      <c r="AZ1533" s="1470"/>
      <c r="BA1533" s="268"/>
      <c r="BB1533" s="1469"/>
      <c r="BC1533" s="1469"/>
      <c r="BD1533" s="1469"/>
      <c r="BE1533" s="1468"/>
      <c r="BF1533" s="1470"/>
      <c r="BG1533" s="1470"/>
      <c r="BH1533" s="1470"/>
      <c r="BI1533" s="1470"/>
      <c r="BJ1533" s="1483">
        <v>45933</v>
      </c>
      <c r="BK1533" s="1484">
        <v>45933</v>
      </c>
      <c r="BL1533" s="431" t="s">
        <v>6612</v>
      </c>
      <c r="BM1533" s="1481"/>
      <c r="BN1533" s="1485">
        <v>17</v>
      </c>
      <c r="BO1533" s="1485">
        <v>10</v>
      </c>
      <c r="BP1533" s="1486"/>
      <c r="BQ1533" s="1487">
        <v>45931</v>
      </c>
      <c r="BR1533" s="1488">
        <v>0.86458333333333337</v>
      </c>
      <c r="BS1533" s="280" t="s">
        <v>1798</v>
      </c>
      <c r="BT1533" s="273"/>
      <c r="BU1533" s="1480"/>
      <c r="BV1533" s="1480">
        <v>2</v>
      </c>
      <c r="BW1533" s="1480">
        <v>2</v>
      </c>
      <c r="BX1533" s="1480">
        <v>3</v>
      </c>
      <c r="BY1533" s="1484" t="s">
        <v>1259</v>
      </c>
      <c r="BZ1533" s="1468">
        <v>38.200000000000003</v>
      </c>
      <c r="CA1533" s="1484" t="s">
        <v>1488</v>
      </c>
      <c r="CB1533" s="1484" t="s">
        <v>1245</v>
      </c>
      <c r="CC1533" s="1484" t="s">
        <v>2258</v>
      </c>
      <c r="CD1533" s="1441" t="s">
        <v>6613</v>
      </c>
      <c r="CE1533" s="245"/>
      <c r="CF1533" s="245"/>
      <c r="CG1533" s="245"/>
    </row>
    <row r="1534" spans="1:85">
      <c r="A1534" s="265" t="s">
        <v>77</v>
      </c>
      <c r="B1534" s="2" t="s">
        <v>1607</v>
      </c>
      <c r="C1534" s="2" t="s">
        <v>1348</v>
      </c>
      <c r="D1534" s="265" t="s">
        <v>1659</v>
      </c>
      <c r="E1534" s="265">
        <v>45663</v>
      </c>
      <c r="F1534" s="266" t="str">
        <f>IF(_DBcomps[[#This Row],[Lab RTS]]="","No","Yes")</f>
        <v>Yes</v>
      </c>
      <c r="G1534" s="267">
        <v>33.1</v>
      </c>
      <c r="H1534" s="267"/>
      <c r="I1534" s="267"/>
      <c r="J1534" s="267"/>
      <c r="K1534" s="267"/>
      <c r="L1534" s="302"/>
      <c r="M1534" s="306"/>
      <c r="N1534" s="267"/>
      <c r="O1534" s="267"/>
      <c r="P1534" s="275"/>
      <c r="Q1534" s="269"/>
      <c r="R1534" s="270"/>
      <c r="S1534" s="307">
        <v>1.0489999999999999</v>
      </c>
      <c r="T1534" s="271">
        <v>4.3499999999999996</v>
      </c>
      <c r="U1534" s="348"/>
      <c r="V1534" s="350"/>
      <c r="W1534" s="267"/>
      <c r="X1534" s="270"/>
      <c r="Y1534" s="274">
        <v>0.08</v>
      </c>
      <c r="Z1534" s="290"/>
      <c r="AA1534" s="274">
        <v>0</v>
      </c>
      <c r="AB1534" s="307"/>
      <c r="AC1534" s="274">
        <v>0</v>
      </c>
      <c r="AD1534" s="265"/>
      <c r="AE1534" s="274"/>
      <c r="AF1534" s="274"/>
      <c r="AG1534" s="275"/>
      <c r="AH1534" s="274"/>
      <c r="AI1534" s="274"/>
      <c r="AJ1534" s="275"/>
      <c r="AK1534" s="270"/>
      <c r="AL1534" s="274"/>
      <c r="AM1534" s="275"/>
      <c r="AN1534" s="274"/>
      <c r="AO1534" s="275"/>
      <c r="AP1534" s="274"/>
      <c r="AQ1534" s="277">
        <f t="shared" si="223"/>
        <v>1</v>
      </c>
      <c r="AR1534" s="350" t="s">
        <v>1389</v>
      </c>
      <c r="AS1534" s="350"/>
      <c r="AT1534" s="273"/>
      <c r="AU1534" s="272"/>
      <c r="AV1534" s="267">
        <v>0</v>
      </c>
      <c r="AW1534" s="297"/>
      <c r="AX1534" s="273"/>
      <c r="AY1534" s="294"/>
      <c r="AZ1534" s="275"/>
      <c r="BA1534" s="268"/>
      <c r="BB1534" s="267">
        <v>1.51</v>
      </c>
      <c r="BC1534" s="268"/>
      <c r="BD1534" s="268"/>
      <c r="BE1534" s="267"/>
      <c r="BF1534" s="275"/>
      <c r="BG1534" s="275"/>
      <c r="BH1534" s="275"/>
      <c r="BI1534" s="275"/>
      <c r="BJ1534" s="291">
        <v>45663</v>
      </c>
      <c r="BK1534" s="279">
        <v>45663</v>
      </c>
      <c r="BL1534" s="431" t="s">
        <v>1660</v>
      </c>
      <c r="BM1534" s="272"/>
      <c r="BN1534" s="422">
        <v>3</v>
      </c>
      <c r="BO1534" s="422">
        <v>9</v>
      </c>
      <c r="BP1534" s="303"/>
      <c r="BQ1534" s="293">
        <v>45663</v>
      </c>
      <c r="BR1534" s="284" t="s">
        <v>1661</v>
      </c>
      <c r="BS1534" s="280" t="str">
        <f>IF(_DBcomps[[#This Row],[Problem]]="","Yes","No")</f>
        <v>No</v>
      </c>
      <c r="BT1534" s="272"/>
      <c r="BU1534" s="273"/>
      <c r="BV1534" s="273">
        <v>1</v>
      </c>
      <c r="BW1534" s="273">
        <v>1</v>
      </c>
      <c r="BX1534" s="273">
        <v>2</v>
      </c>
      <c r="BY1534" s="356" t="s">
        <v>1276</v>
      </c>
      <c r="BZ1534" s="806">
        <v>0.4</v>
      </c>
      <c r="CA1534" s="279" t="s">
        <v>1331</v>
      </c>
      <c r="CB1534" s="279" t="s">
        <v>1245</v>
      </c>
      <c r="CC1534" s="279" t="s">
        <v>1326</v>
      </c>
      <c r="CD1534" s="1283"/>
      <c r="CE1534" s="245"/>
      <c r="CF1534" s="245"/>
      <c r="CG1534" s="245"/>
    </row>
    <row r="1535" spans="1:85">
      <c r="A1535" s="265" t="s">
        <v>77</v>
      </c>
      <c r="B1535" s="2" t="s">
        <v>1607</v>
      </c>
      <c r="C1535" s="2" t="s">
        <v>1348</v>
      </c>
      <c r="D1535" s="265" t="s">
        <v>1664</v>
      </c>
      <c r="E1535" s="265">
        <v>45664</v>
      </c>
      <c r="F1535" s="266" t="str">
        <f>IF(_DBcomps[[#This Row],[Lab RTS]]="","No","Yes")</f>
        <v>Yes</v>
      </c>
      <c r="G1535" s="267">
        <v>32.799999999999997</v>
      </c>
      <c r="H1535" s="267"/>
      <c r="I1535" s="267"/>
      <c r="J1535" s="267"/>
      <c r="K1535" s="267"/>
      <c r="L1535" s="302"/>
      <c r="M1535" s="306"/>
      <c r="N1535" s="267"/>
      <c r="O1535" s="267"/>
      <c r="P1535" s="275"/>
      <c r="Q1535" s="269"/>
      <c r="R1535" s="270"/>
      <c r="S1535" s="307">
        <v>1.05</v>
      </c>
      <c r="T1535" s="271">
        <v>4.5</v>
      </c>
      <c r="U1535" s="348"/>
      <c r="V1535" s="350"/>
      <c r="W1535" s="267"/>
      <c r="X1535" s="270"/>
      <c r="Y1535" s="274">
        <v>0.12</v>
      </c>
      <c r="Z1535" s="290"/>
      <c r="AA1535" s="274">
        <v>0</v>
      </c>
      <c r="AB1535" s="307"/>
      <c r="AC1535" s="274">
        <v>0</v>
      </c>
      <c r="AD1535" s="265"/>
      <c r="AE1535" s="274"/>
      <c r="AF1535" s="274"/>
      <c r="AG1535" s="275"/>
      <c r="AH1535" s="274"/>
      <c r="AI1535" s="274"/>
      <c r="AJ1535" s="275"/>
      <c r="AK1535" s="270"/>
      <c r="AL1535" s="274"/>
      <c r="AM1535" s="275"/>
      <c r="AN1535" s="274"/>
      <c r="AO1535" s="275"/>
      <c r="AP1535" s="274"/>
      <c r="AQ1535" s="277">
        <f t="shared" si="223"/>
        <v>1</v>
      </c>
      <c r="AR1535" s="350" t="s">
        <v>1389</v>
      </c>
      <c r="AS1535" s="350"/>
      <c r="AT1535" s="273"/>
      <c r="AU1535" s="272"/>
      <c r="AV1535" s="267">
        <v>0</v>
      </c>
      <c r="AW1535" s="297"/>
      <c r="AX1535" s="273"/>
      <c r="AY1535" s="294"/>
      <c r="AZ1535" s="275"/>
      <c r="BA1535" s="268"/>
      <c r="BB1535" s="267">
        <v>1.1299999999999999</v>
      </c>
      <c r="BC1535" s="268"/>
      <c r="BD1535" s="268"/>
      <c r="BE1535" s="267"/>
      <c r="BF1535" s="275"/>
      <c r="BG1535" s="275"/>
      <c r="BH1535" s="275"/>
      <c r="BI1535" s="275"/>
      <c r="BJ1535" s="291">
        <v>45665</v>
      </c>
      <c r="BK1535" s="279">
        <v>45665</v>
      </c>
      <c r="BL1535" s="431" t="s">
        <v>1663</v>
      </c>
      <c r="BM1535" s="272"/>
      <c r="BN1535" s="422">
        <v>2</v>
      </c>
      <c r="BO1535" s="422">
        <v>9</v>
      </c>
      <c r="BP1535" s="303"/>
      <c r="BQ1535" s="293">
        <v>45664</v>
      </c>
      <c r="BR1535" s="284" t="s">
        <v>1662</v>
      </c>
      <c r="BS1535" s="280" t="str">
        <f>IF(_DBcomps[[#This Row],[Problem]]="","Yes","No")</f>
        <v>Yes</v>
      </c>
      <c r="BT1535" s="272"/>
      <c r="BU1535" s="273"/>
      <c r="BV1535" s="273">
        <v>1</v>
      </c>
      <c r="BW1535" s="273"/>
      <c r="BX1535" s="273">
        <v>2</v>
      </c>
      <c r="BY1535" s="356" t="s">
        <v>1276</v>
      </c>
      <c r="BZ1535" s="809"/>
      <c r="CA1535" s="279"/>
      <c r="CB1535" s="279"/>
      <c r="CC1535" s="279"/>
      <c r="CD1535" s="1283"/>
      <c r="CE1535" s="245"/>
      <c r="CF1535" s="245"/>
      <c r="CG1535" s="245"/>
    </row>
    <row r="1536" spans="1:85" s="295" customFormat="1">
      <c r="A1536" s="265" t="s">
        <v>77</v>
      </c>
      <c r="B1536" s="2" t="s">
        <v>1607</v>
      </c>
      <c r="C1536" s="2" t="s">
        <v>1348</v>
      </c>
      <c r="D1536" s="265" t="s">
        <v>1709</v>
      </c>
      <c r="E1536" s="265">
        <v>45665</v>
      </c>
      <c r="F1536" s="266" t="str">
        <f>IF(_DBcomps[[#This Row],[Lab RTS]]="","No","Yes")</f>
        <v>Yes</v>
      </c>
      <c r="G1536" s="267">
        <v>33.18</v>
      </c>
      <c r="H1536" s="267"/>
      <c r="I1536" s="267"/>
      <c r="J1536" s="267"/>
      <c r="K1536" s="267"/>
      <c r="L1536" s="302"/>
      <c r="M1536" s="306"/>
      <c r="N1536" s="267"/>
      <c r="O1536" s="267"/>
      <c r="P1536" s="275"/>
      <c r="Q1536" s="269"/>
      <c r="R1536" s="270"/>
      <c r="S1536" s="307">
        <v>1.0469999999999999</v>
      </c>
      <c r="T1536" s="271">
        <v>4.54</v>
      </c>
      <c r="U1536" s="348"/>
      <c r="V1536" s="350"/>
      <c r="W1536" s="267"/>
      <c r="X1536" s="270"/>
      <c r="Y1536" s="274">
        <v>0.05</v>
      </c>
      <c r="Z1536" s="290"/>
      <c r="AA1536" s="274">
        <v>0</v>
      </c>
      <c r="AB1536" s="307"/>
      <c r="AC1536" s="274">
        <v>0</v>
      </c>
      <c r="AD1536" s="265"/>
      <c r="AE1536" s="274"/>
      <c r="AF1536" s="274"/>
      <c r="AG1536" s="275"/>
      <c r="AH1536" s="274"/>
      <c r="AI1536" s="274"/>
      <c r="AJ1536" s="275"/>
      <c r="AK1536" s="270"/>
      <c r="AL1536" s="274"/>
      <c r="AM1536" s="275"/>
      <c r="AN1536" s="274"/>
      <c r="AO1536" s="275"/>
      <c r="AP1536" s="274"/>
      <c r="AQ1536" s="277">
        <f t="shared" si="223"/>
        <v>1</v>
      </c>
      <c r="AR1536" s="350" t="s">
        <v>1389</v>
      </c>
      <c r="AS1536" s="350"/>
      <c r="AT1536" s="273"/>
      <c r="AU1536" s="272"/>
      <c r="AV1536" s="267">
        <v>0</v>
      </c>
      <c r="AW1536" s="297"/>
      <c r="AX1536" s="273"/>
      <c r="AY1536" s="294"/>
      <c r="AZ1536" s="275"/>
      <c r="BA1536" s="268"/>
      <c r="BB1536" s="267">
        <v>1.59</v>
      </c>
      <c r="BC1536" s="268"/>
      <c r="BD1536" s="268"/>
      <c r="BE1536" s="267"/>
      <c r="BF1536" s="275"/>
      <c r="BG1536" s="275"/>
      <c r="BH1536" s="275"/>
      <c r="BI1536" s="275"/>
      <c r="BJ1536" s="291">
        <v>45665</v>
      </c>
      <c r="BK1536" s="279">
        <v>45665</v>
      </c>
      <c r="BL1536" s="431" t="s">
        <v>1710</v>
      </c>
      <c r="BM1536" s="272"/>
      <c r="BN1536" s="422">
        <v>3</v>
      </c>
      <c r="BO1536" s="422">
        <v>9</v>
      </c>
      <c r="BP1536" s="303"/>
      <c r="BQ1536" s="293">
        <v>45665</v>
      </c>
      <c r="BR1536" s="284" t="s">
        <v>1711</v>
      </c>
      <c r="BS1536" s="280" t="str">
        <f>IF(_DBcomps[[#This Row],[Problem]]="","Yes","No")</f>
        <v>No</v>
      </c>
      <c r="BT1536" s="272"/>
      <c r="BU1536" s="273"/>
      <c r="BV1536" s="273">
        <v>1</v>
      </c>
      <c r="BW1536" s="273">
        <v>1</v>
      </c>
      <c r="BX1536" s="273">
        <v>6</v>
      </c>
      <c r="BY1536" s="356" t="s">
        <v>1276</v>
      </c>
      <c r="BZ1536" s="806">
        <v>2.5</v>
      </c>
      <c r="CA1536" s="279" t="s">
        <v>1467</v>
      </c>
      <c r="CB1536" s="279" t="s">
        <v>1245</v>
      </c>
      <c r="CC1536" s="279" t="s">
        <v>1326</v>
      </c>
      <c r="CD1536" s="1283"/>
    </row>
    <row r="1537" spans="1:82" s="295" customFormat="1">
      <c r="A1537" s="265" t="s">
        <v>77</v>
      </c>
      <c r="B1537" s="1212" t="s">
        <v>1607</v>
      </c>
      <c r="C1537" s="1212" t="s">
        <v>1348</v>
      </c>
      <c r="D1537" s="1213" t="s">
        <v>1712</v>
      </c>
      <c r="E1537" s="1213">
        <v>45666</v>
      </c>
      <c r="F1537" s="266" t="str">
        <f>IF(_DBcomps[[#This Row],[Lab RTS]]="","No","Yes")</f>
        <v>Yes</v>
      </c>
      <c r="G1537" s="267">
        <v>32.83</v>
      </c>
      <c r="H1537" s="267"/>
      <c r="I1537" s="267"/>
      <c r="J1537" s="267"/>
      <c r="K1537" s="267"/>
      <c r="L1537" s="302"/>
      <c r="M1537" s="306"/>
      <c r="N1537" s="267"/>
      <c r="O1537" s="267"/>
      <c r="P1537" s="275"/>
      <c r="Q1537" s="269"/>
      <c r="R1537" s="270"/>
      <c r="S1537" s="307">
        <v>1.048</v>
      </c>
      <c r="T1537" s="271">
        <v>4.57</v>
      </c>
      <c r="U1537" s="348"/>
      <c r="V1537" s="350"/>
      <c r="W1537" s="267"/>
      <c r="X1537" s="270"/>
      <c r="Y1537" s="274">
        <v>0.18</v>
      </c>
      <c r="Z1537" s="290"/>
      <c r="AA1537" s="274">
        <v>0</v>
      </c>
      <c r="AB1537" s="307"/>
      <c r="AC1537" s="274">
        <v>0</v>
      </c>
      <c r="AD1537" s="265"/>
      <c r="AE1537" s="274"/>
      <c r="AF1537" s="274"/>
      <c r="AG1537" s="275"/>
      <c r="AH1537" s="274"/>
      <c r="AI1537" s="274"/>
      <c r="AJ1537" s="275"/>
      <c r="AK1537" s="270"/>
      <c r="AL1537" s="274"/>
      <c r="AM1537" s="275"/>
      <c r="AN1537" s="274"/>
      <c r="AO1537" s="275"/>
      <c r="AP1537" s="274"/>
      <c r="AQ1537" s="277">
        <f t="shared" si="223"/>
        <v>1</v>
      </c>
      <c r="AR1537" s="350" t="s">
        <v>1389</v>
      </c>
      <c r="AS1537" s="350"/>
      <c r="AT1537" s="273"/>
      <c r="AU1537" s="272"/>
      <c r="AV1537" s="267">
        <v>0</v>
      </c>
      <c r="AW1537" s="297"/>
      <c r="AX1537" s="273"/>
      <c r="AY1537" s="294"/>
      <c r="AZ1537" s="275"/>
      <c r="BA1537" s="268"/>
      <c r="BB1537" s="267">
        <v>1.39</v>
      </c>
      <c r="BC1537" s="268"/>
      <c r="BD1537" s="268"/>
      <c r="BE1537" s="267"/>
      <c r="BF1537" s="275"/>
      <c r="BG1537" s="275"/>
      <c r="BH1537" s="275"/>
      <c r="BI1537" s="275"/>
      <c r="BJ1537" s="291">
        <v>45764</v>
      </c>
      <c r="BK1537" s="279">
        <v>45764</v>
      </c>
      <c r="BL1537" s="431" t="s">
        <v>3586</v>
      </c>
      <c r="BM1537" s="272"/>
      <c r="BN1537" s="422">
        <v>11</v>
      </c>
      <c r="BO1537" s="422">
        <v>9</v>
      </c>
      <c r="BP1537" s="303"/>
      <c r="BQ1537" s="293">
        <v>45763</v>
      </c>
      <c r="BR1537" s="284" t="s">
        <v>2264</v>
      </c>
      <c r="BS1537" s="280" t="s">
        <v>567</v>
      </c>
      <c r="BT1537" s="272"/>
      <c r="BU1537" s="273"/>
      <c r="BV1537" s="273">
        <v>1</v>
      </c>
      <c r="BW1537" s="273"/>
      <c r="BX1537" s="273">
        <v>6</v>
      </c>
      <c r="BY1537" s="356" t="s">
        <v>1276</v>
      </c>
      <c r="BZ1537" s="809"/>
      <c r="CA1537" s="279"/>
      <c r="CB1537" s="279"/>
      <c r="CC1537" s="279"/>
      <c r="CD1537" s="1283"/>
    </row>
    <row r="1538" spans="1:82" s="295" customFormat="1">
      <c r="A1538" s="265" t="s">
        <v>77</v>
      </c>
      <c r="B1538" s="1212" t="s">
        <v>1607</v>
      </c>
      <c r="C1538" s="1212" t="s">
        <v>1348</v>
      </c>
      <c r="D1538" s="1213" t="s">
        <v>5045</v>
      </c>
      <c r="E1538" s="1213">
        <v>45854</v>
      </c>
      <c r="F1538" s="266" t="str">
        <f>IF(_DBcomps[[#This Row],[Lab RTS]]="","No","Yes")</f>
        <v>Yes</v>
      </c>
      <c r="G1538" s="267">
        <v>32.840000000000003</v>
      </c>
      <c r="H1538" s="267"/>
      <c r="I1538" s="267"/>
      <c r="J1538" s="267"/>
      <c r="K1538" s="267"/>
      <c r="L1538" s="302"/>
      <c r="M1538" s="306"/>
      <c r="N1538" s="267"/>
      <c r="O1538" s="267"/>
      <c r="P1538" s="275"/>
      <c r="Q1538" s="269"/>
      <c r="R1538" s="270"/>
      <c r="S1538" s="307">
        <v>1.0469999999999999</v>
      </c>
      <c r="T1538" s="271">
        <v>4.4000000000000004</v>
      </c>
      <c r="U1538" s="348"/>
      <c r="V1538" s="350"/>
      <c r="W1538" s="267"/>
      <c r="X1538" s="270"/>
      <c r="Y1538" s="274">
        <v>0.19</v>
      </c>
      <c r="Z1538" s="290"/>
      <c r="AA1538" s="274">
        <v>0</v>
      </c>
      <c r="AB1538" s="307"/>
      <c r="AC1538" s="274">
        <v>0</v>
      </c>
      <c r="AD1538" s="265"/>
      <c r="AE1538" s="274"/>
      <c r="AF1538" s="274"/>
      <c r="AG1538" s="275"/>
      <c r="AH1538" s="274"/>
      <c r="AI1538" s="274"/>
      <c r="AJ1538" s="275"/>
      <c r="AK1538" s="270"/>
      <c r="AL1538" s="274"/>
      <c r="AM1538" s="275"/>
      <c r="AN1538" s="274"/>
      <c r="AO1538" s="275"/>
      <c r="AP1538" s="274"/>
      <c r="AQ1538" s="277">
        <f t="shared" si="223"/>
        <v>7</v>
      </c>
      <c r="AR1538" s="350" t="s">
        <v>1389</v>
      </c>
      <c r="AS1538" s="350"/>
      <c r="AT1538" s="273"/>
      <c r="AU1538" s="272"/>
      <c r="AV1538" s="267">
        <v>0</v>
      </c>
      <c r="AW1538" s="297"/>
      <c r="AX1538" s="273"/>
      <c r="AY1538" s="294"/>
      <c r="AZ1538" s="275"/>
      <c r="BA1538" s="268"/>
      <c r="BB1538" s="267">
        <v>3.21</v>
      </c>
      <c r="BC1538" s="268"/>
      <c r="BD1538" s="268"/>
      <c r="BE1538" s="267"/>
      <c r="BF1538" s="275"/>
      <c r="BG1538" s="275"/>
      <c r="BH1538" s="275"/>
      <c r="BI1538" s="275"/>
      <c r="BJ1538" s="291">
        <v>45854</v>
      </c>
      <c r="BK1538" s="279">
        <v>45854</v>
      </c>
      <c r="BL1538" s="431" t="s">
        <v>5046</v>
      </c>
      <c r="BM1538" s="272"/>
      <c r="BN1538" s="422">
        <v>4</v>
      </c>
      <c r="BO1538" s="422">
        <v>9</v>
      </c>
      <c r="BP1538" s="303"/>
      <c r="BQ1538" s="293">
        <v>45847</v>
      </c>
      <c r="BR1538" s="284" t="s">
        <v>4086</v>
      </c>
      <c r="BS1538" s="280" t="str">
        <f>IF(_DBcomps[[#This Row],[Problem]]="","Yes","No")</f>
        <v>Yes</v>
      </c>
      <c r="BT1538" s="272"/>
      <c r="BU1538" s="273"/>
      <c r="BV1538" s="273">
        <v>3</v>
      </c>
      <c r="BW1538" s="273"/>
      <c r="BX1538" s="273">
        <v>6</v>
      </c>
      <c r="BY1538" s="356" t="s">
        <v>1276</v>
      </c>
      <c r="BZ1538" s="809"/>
      <c r="CA1538" s="279"/>
      <c r="CB1538" s="279"/>
      <c r="CC1538" s="279"/>
      <c r="CD1538" s="1283"/>
    </row>
    <row r="1539" spans="1:82" s="295" customFormat="1">
      <c r="A1539" s="265" t="s">
        <v>77</v>
      </c>
      <c r="B1539" s="1212" t="s">
        <v>1607</v>
      </c>
      <c r="C1539" s="1212" t="s">
        <v>1348</v>
      </c>
      <c r="D1539" s="1213" t="s">
        <v>5099</v>
      </c>
      <c r="E1539" s="1213">
        <v>45860</v>
      </c>
      <c r="F1539" s="266" t="str">
        <f>IF(_DBcomps[[#This Row],[Lab RTS]]="","No","Yes")</f>
        <v>Yes</v>
      </c>
      <c r="G1539" s="267">
        <v>33.86</v>
      </c>
      <c r="H1539" s="267"/>
      <c r="I1539" s="267"/>
      <c r="J1539" s="267"/>
      <c r="K1539" s="267"/>
      <c r="L1539" s="302"/>
      <c r="M1539" s="306"/>
      <c r="N1539" s="267"/>
      <c r="O1539" s="267"/>
      <c r="P1539" s="275"/>
      <c r="Q1539" s="269"/>
      <c r="R1539" s="270"/>
      <c r="S1539" s="307">
        <v>1.048</v>
      </c>
      <c r="T1539" s="271">
        <v>4.63</v>
      </c>
      <c r="U1539" s="348"/>
      <c r="V1539" s="350"/>
      <c r="W1539" s="267"/>
      <c r="X1539" s="270"/>
      <c r="Y1539" s="274">
        <v>0.12</v>
      </c>
      <c r="Z1539" s="290"/>
      <c r="AA1539" s="274">
        <v>0</v>
      </c>
      <c r="AB1539" s="307"/>
      <c r="AC1539" s="274">
        <v>0</v>
      </c>
      <c r="AD1539" s="265"/>
      <c r="AE1539" s="274"/>
      <c r="AF1539" s="274"/>
      <c r="AG1539" s="275"/>
      <c r="AH1539" s="274"/>
      <c r="AI1539" s="274"/>
      <c r="AJ1539" s="275"/>
      <c r="AK1539" s="270"/>
      <c r="AL1539" s="274"/>
      <c r="AM1539" s="275"/>
      <c r="AN1539" s="274"/>
      <c r="AO1539" s="275"/>
      <c r="AP1539" s="274"/>
      <c r="AQ1539" s="277">
        <f>MONTH(E1539)</f>
        <v>7</v>
      </c>
      <c r="AR1539" s="350" t="s">
        <v>1389</v>
      </c>
      <c r="AS1539" s="350"/>
      <c r="AT1539" s="273"/>
      <c r="AU1539" s="272"/>
      <c r="AV1539" s="267">
        <v>0</v>
      </c>
      <c r="AW1539" s="297"/>
      <c r="AX1539" s="273"/>
      <c r="AY1539" s="294"/>
      <c r="AZ1539" s="275"/>
      <c r="BA1539" s="268"/>
      <c r="BB1539" s="267">
        <v>1.34</v>
      </c>
      <c r="BC1539" s="268"/>
      <c r="BD1539" s="268"/>
      <c r="BE1539" s="267"/>
      <c r="BF1539" s="275"/>
      <c r="BG1539" s="275"/>
      <c r="BH1539" s="275"/>
      <c r="BI1539" s="275"/>
      <c r="BJ1539" s="291">
        <v>45860</v>
      </c>
      <c r="BK1539" s="279">
        <v>45860</v>
      </c>
      <c r="BL1539" s="431" t="s">
        <v>5100</v>
      </c>
      <c r="BM1539" s="272"/>
      <c r="BN1539" s="422">
        <v>4</v>
      </c>
      <c r="BO1539" s="422">
        <v>9</v>
      </c>
      <c r="BP1539" s="303"/>
      <c r="BQ1539" s="293">
        <v>45853</v>
      </c>
      <c r="BR1539" s="284" t="s">
        <v>2642</v>
      </c>
      <c r="BS1539" s="280" t="str">
        <f>IF(_DBcomps[[#This Row],[Problem]]="","Yes","No")</f>
        <v>Yes</v>
      </c>
      <c r="BT1539" s="272"/>
      <c r="BU1539" s="273"/>
      <c r="BV1539" s="273">
        <v>3</v>
      </c>
      <c r="BW1539" s="273"/>
      <c r="BX1539" s="273">
        <v>6</v>
      </c>
      <c r="BY1539" s="356" t="s">
        <v>1276</v>
      </c>
      <c r="BZ1539" s="809"/>
      <c r="CA1539" s="279"/>
      <c r="CB1539" s="279"/>
      <c r="CC1539" s="279"/>
      <c r="CD1539" s="1283"/>
    </row>
    <row r="1540" spans="1:82" s="295" customFormat="1">
      <c r="A1540" s="341" t="s">
        <v>77</v>
      </c>
      <c r="B1540" s="288" t="s">
        <v>1448</v>
      </c>
      <c r="C1540" s="344" t="s">
        <v>91</v>
      </c>
      <c r="D1540" s="287" t="s">
        <v>3585</v>
      </c>
      <c r="E1540" s="265">
        <v>45764</v>
      </c>
      <c r="F1540" s="266" t="str">
        <f>IF(_DBcomps[[#This Row],[Lab RTS]]="","No","Yes")</f>
        <v>Yes</v>
      </c>
      <c r="G1540" s="267">
        <v>22.7</v>
      </c>
      <c r="H1540" s="267"/>
      <c r="I1540" s="267"/>
      <c r="J1540" s="267"/>
      <c r="K1540" s="267"/>
      <c r="L1540" s="245"/>
      <c r="M1540" s="306"/>
      <c r="N1540" s="337"/>
      <c r="O1540" s="268"/>
      <c r="P1540" s="275"/>
      <c r="Q1540" s="269"/>
      <c r="R1540" s="270">
        <v>1.0680000000000001</v>
      </c>
      <c r="S1540" s="307"/>
      <c r="T1540" s="271">
        <v>7.43</v>
      </c>
      <c r="U1540" s="348"/>
      <c r="V1540" s="350"/>
      <c r="W1540" s="267"/>
      <c r="X1540" s="270"/>
      <c r="Y1540" s="274"/>
      <c r="Z1540" s="290"/>
      <c r="AA1540" s="274">
        <v>0</v>
      </c>
      <c r="AB1540" s="307"/>
      <c r="AC1540" s="274">
        <v>0</v>
      </c>
      <c r="AD1540" s="275"/>
      <c r="AE1540" s="274"/>
      <c r="AF1540" s="274"/>
      <c r="AG1540" s="275"/>
      <c r="AH1540" s="274"/>
      <c r="AI1540" s="274"/>
      <c r="AJ1540" s="275"/>
      <c r="AK1540" s="270"/>
      <c r="AL1540" s="276"/>
      <c r="AM1540" s="275"/>
      <c r="AN1540" s="274"/>
      <c r="AO1540" s="275"/>
      <c r="AP1540" s="274"/>
      <c r="AQ1540" s="277">
        <f t="shared" si="215"/>
        <v>4</v>
      </c>
      <c r="AR1540" s="350"/>
      <c r="AS1540" s="350"/>
      <c r="AT1540" s="273"/>
      <c r="AU1540" s="272"/>
      <c r="AV1540" s="272"/>
      <c r="AW1540" s="326"/>
      <c r="AX1540" s="273"/>
      <c r="AY1540" s="294"/>
      <c r="AZ1540" s="275"/>
      <c r="BA1540" s="268"/>
      <c r="BB1540" s="275"/>
      <c r="BC1540" s="275"/>
      <c r="BD1540" s="275"/>
      <c r="BE1540" s="275"/>
      <c r="BF1540" s="275"/>
      <c r="BG1540" s="275"/>
      <c r="BH1540" s="275"/>
      <c r="BI1540" s="275"/>
      <c r="BJ1540" s="291">
        <v>45764</v>
      </c>
      <c r="BK1540" s="279">
        <v>45764</v>
      </c>
      <c r="BL1540" s="272" t="s">
        <v>3586</v>
      </c>
      <c r="BM1540" s="272"/>
      <c r="BN1540" s="422">
        <v>11</v>
      </c>
      <c r="BO1540" s="422">
        <v>8</v>
      </c>
      <c r="BP1540" s="303"/>
      <c r="BQ1540" s="293">
        <v>45763</v>
      </c>
      <c r="BR1540" s="284" t="s">
        <v>2264</v>
      </c>
      <c r="BS1540" s="292" t="str">
        <f>IF(_DBcomps[[#This Row],[Problem]]="","Yes","No")</f>
        <v>No</v>
      </c>
      <c r="BT1540" s="272"/>
      <c r="BU1540" s="272"/>
      <c r="BV1540" s="1210">
        <v>1</v>
      </c>
      <c r="BW1540" s="1210">
        <v>1</v>
      </c>
      <c r="BX1540" s="1210">
        <v>6</v>
      </c>
      <c r="BY1540" s="282" t="s">
        <v>1276</v>
      </c>
      <c r="BZ1540" s="1211">
        <v>16</v>
      </c>
      <c r="CA1540" s="322" t="s">
        <v>3587</v>
      </c>
      <c r="CB1540" s="322" t="s">
        <v>1245</v>
      </c>
      <c r="CC1540" s="322" t="s">
        <v>3588</v>
      </c>
      <c r="CD1540" s="1452" t="s">
        <v>3589</v>
      </c>
    </row>
    <row r="1541" spans="1:82" s="295" customFormat="1">
      <c r="A1541" s="341" t="s">
        <v>77</v>
      </c>
      <c r="B1541" s="288" t="s">
        <v>1448</v>
      </c>
      <c r="C1541" s="344" t="s">
        <v>91</v>
      </c>
      <c r="D1541" s="265" t="s">
        <v>3590</v>
      </c>
      <c r="E1541" s="265">
        <v>45768</v>
      </c>
      <c r="F1541" s="266" t="s">
        <v>567</v>
      </c>
      <c r="G1541" s="267">
        <v>22.76</v>
      </c>
      <c r="H1541" s="267"/>
      <c r="I1541" s="267"/>
      <c r="J1541" s="267"/>
      <c r="K1541" s="267"/>
      <c r="L1541" s="268"/>
      <c r="M1541" s="275"/>
      <c r="N1541" s="267"/>
      <c r="O1541" s="267"/>
      <c r="P1541" s="275"/>
      <c r="Q1541" s="269"/>
      <c r="R1541" s="270">
        <v>1.1000000000000001</v>
      </c>
      <c r="S1541" s="307"/>
      <c r="T1541" s="271">
        <v>6.99</v>
      </c>
      <c r="U1541" s="348"/>
      <c r="V1541" s="350"/>
      <c r="W1541" s="267"/>
      <c r="X1541" s="270"/>
      <c r="Y1541" s="274"/>
      <c r="Z1541" s="290"/>
      <c r="AA1541" s="274">
        <v>0</v>
      </c>
      <c r="AB1541" s="307"/>
      <c r="AC1541" s="274">
        <v>0</v>
      </c>
      <c r="AD1541" s="265"/>
      <c r="AE1541" s="274"/>
      <c r="AF1541" s="274"/>
      <c r="AG1541" s="275"/>
      <c r="AH1541" s="274"/>
      <c r="AI1541" s="274"/>
      <c r="AJ1541" s="275"/>
      <c r="AK1541" s="270"/>
      <c r="AL1541" s="274"/>
      <c r="AM1541" s="275"/>
      <c r="AN1541" s="274"/>
      <c r="AO1541" s="275"/>
      <c r="AP1541" s="274"/>
      <c r="AQ1541" s="277">
        <f t="shared" ref="AQ1541:AQ1547" si="224">MONTH(E1541)</f>
        <v>4</v>
      </c>
      <c r="AR1541" s="350"/>
      <c r="AS1541" s="350"/>
      <c r="AT1541" s="273"/>
      <c r="AU1541" s="272"/>
      <c r="AV1541" s="272"/>
      <c r="AW1541" s="326"/>
      <c r="AX1541" s="273"/>
      <c r="AY1541" s="294"/>
      <c r="AZ1541" s="275"/>
      <c r="BA1541" s="268"/>
      <c r="BB1541" s="268"/>
      <c r="BC1541" s="268"/>
      <c r="BD1541" s="268"/>
      <c r="BE1541" s="267"/>
      <c r="BF1541" s="275"/>
      <c r="BG1541" s="275"/>
      <c r="BH1541" s="275"/>
      <c r="BI1541" s="275"/>
      <c r="BJ1541" s="291">
        <v>45768</v>
      </c>
      <c r="BK1541" s="279">
        <v>45768</v>
      </c>
      <c r="BL1541" s="431" t="s">
        <v>3591</v>
      </c>
      <c r="BM1541" s="272"/>
      <c r="BN1541" s="422">
        <v>20</v>
      </c>
      <c r="BO1541" s="422">
        <v>8</v>
      </c>
      <c r="BP1541" s="303"/>
      <c r="BQ1541" s="293">
        <v>45764</v>
      </c>
      <c r="BR1541" s="284">
        <v>0.92013888888888884</v>
      </c>
      <c r="BS1541" s="280" t="s">
        <v>1798</v>
      </c>
      <c r="BT1541" s="273"/>
      <c r="BU1541" s="273"/>
      <c r="BV1541" s="273">
        <v>2</v>
      </c>
      <c r="BW1541" s="273">
        <v>2</v>
      </c>
      <c r="BX1541" s="273">
        <v>6</v>
      </c>
      <c r="BY1541" s="279" t="s">
        <v>1276</v>
      </c>
      <c r="BZ1541" s="267">
        <v>15.1</v>
      </c>
      <c r="CA1541" s="279" t="s">
        <v>1331</v>
      </c>
      <c r="CB1541" s="279" t="s">
        <v>1245</v>
      </c>
      <c r="CC1541" s="279" t="s">
        <v>1248</v>
      </c>
      <c r="CD1541" s="1283" t="s">
        <v>3592</v>
      </c>
    </row>
    <row r="1542" spans="1:82" s="295" customFormat="1">
      <c r="A1542" s="341" t="s">
        <v>77</v>
      </c>
      <c r="B1542" s="288" t="s">
        <v>1448</v>
      </c>
      <c r="C1542" s="344" t="s">
        <v>91</v>
      </c>
      <c r="D1542" s="265" t="s">
        <v>3593</v>
      </c>
      <c r="E1542" s="1188">
        <v>45770</v>
      </c>
      <c r="F1542" s="266" t="s">
        <v>567</v>
      </c>
      <c r="G1542" s="1189">
        <v>22.48</v>
      </c>
      <c r="H1542" s="1189"/>
      <c r="I1542" s="1189"/>
      <c r="J1542" s="1189"/>
      <c r="K1542" s="1189"/>
      <c r="L1542" s="1190"/>
      <c r="M1542" s="1191"/>
      <c r="N1542" s="1189"/>
      <c r="O1542" s="1189"/>
      <c r="P1542" s="1191"/>
      <c r="Q1542" s="1192"/>
      <c r="R1542" s="1193">
        <v>1.075</v>
      </c>
      <c r="S1542" s="1214"/>
      <c r="T1542" s="1194">
        <v>6.73</v>
      </c>
      <c r="U1542" s="1215"/>
      <c r="V1542" s="1216"/>
      <c r="W1542" s="1189"/>
      <c r="X1542" s="1193"/>
      <c r="Y1542" s="1195"/>
      <c r="Z1542" s="1196"/>
      <c r="AA1542" s="1195">
        <v>0</v>
      </c>
      <c r="AB1542" s="1214"/>
      <c r="AC1542" s="1195">
        <v>0</v>
      </c>
      <c r="AD1542" s="1188"/>
      <c r="AE1542" s="1195"/>
      <c r="AF1542" s="1195"/>
      <c r="AG1542" s="1191"/>
      <c r="AH1542" s="1195"/>
      <c r="AI1542" s="1195"/>
      <c r="AJ1542" s="1191"/>
      <c r="AK1542" s="1193"/>
      <c r="AL1542" s="1195"/>
      <c r="AM1542" s="1191"/>
      <c r="AN1542" s="1195"/>
      <c r="AO1542" s="1191"/>
      <c r="AP1542" s="1195"/>
      <c r="AQ1542" s="1197">
        <f t="shared" si="224"/>
        <v>4</v>
      </c>
      <c r="AR1542" s="1216"/>
      <c r="AS1542" s="1216"/>
      <c r="AT1542" s="1198"/>
      <c r="AU1542" s="1199"/>
      <c r="AV1542" s="1199"/>
      <c r="AW1542" s="1217"/>
      <c r="AX1542" s="1198"/>
      <c r="AY1542" s="1218"/>
      <c r="AZ1542" s="1191"/>
      <c r="BA1542" s="268"/>
      <c r="BB1542" s="1190"/>
      <c r="BC1542" s="1190"/>
      <c r="BD1542" s="1190"/>
      <c r="BE1542" s="1189"/>
      <c r="BF1542" s="1191"/>
      <c r="BG1542" s="1191"/>
      <c r="BH1542" s="1191"/>
      <c r="BI1542" s="1191"/>
      <c r="BJ1542" s="1219">
        <v>45770</v>
      </c>
      <c r="BK1542" s="1201">
        <v>45770</v>
      </c>
      <c r="BL1542" s="431" t="s">
        <v>3594</v>
      </c>
      <c r="BM1542" s="1199"/>
      <c r="BN1542" s="1202">
        <v>13</v>
      </c>
      <c r="BO1542" s="422">
        <v>8</v>
      </c>
      <c r="BP1542" s="1203"/>
      <c r="BQ1542" s="1204">
        <v>45769</v>
      </c>
      <c r="BR1542" s="1205">
        <v>0.98611111111111116</v>
      </c>
      <c r="BS1542" s="280" t="s">
        <v>1798</v>
      </c>
      <c r="BT1542" s="273"/>
      <c r="BU1542" s="1198"/>
      <c r="BV1542" s="1198">
        <v>2</v>
      </c>
      <c r="BW1542" s="1198">
        <v>2</v>
      </c>
      <c r="BX1542" s="1198">
        <v>6</v>
      </c>
      <c r="BY1542" s="1201" t="s">
        <v>1276</v>
      </c>
      <c r="BZ1542" s="1189">
        <v>7.05</v>
      </c>
      <c r="CA1542" s="1201" t="s">
        <v>1331</v>
      </c>
      <c r="CB1542" s="1201" t="s">
        <v>1245</v>
      </c>
      <c r="CC1542" s="1201" t="s">
        <v>1248</v>
      </c>
      <c r="CD1542" s="1283" t="s">
        <v>3595</v>
      </c>
    </row>
    <row r="1543" spans="1:82" s="295" customFormat="1">
      <c r="A1543" s="341" t="s">
        <v>77</v>
      </c>
      <c r="B1543" s="288" t="s">
        <v>1448</v>
      </c>
      <c r="C1543" s="344" t="s">
        <v>91</v>
      </c>
      <c r="D1543" s="265" t="s">
        <v>3596</v>
      </c>
      <c r="E1543" s="1188">
        <v>45775</v>
      </c>
      <c r="F1543" s="266" t="s">
        <v>567</v>
      </c>
      <c r="G1543" s="1189">
        <v>22.63</v>
      </c>
      <c r="H1543" s="1189"/>
      <c r="I1543" s="1189"/>
      <c r="J1543" s="1189"/>
      <c r="K1543" s="1189"/>
      <c r="L1543" s="1190"/>
      <c r="M1543" s="1191"/>
      <c r="N1543" s="1189"/>
      <c r="O1543" s="1189"/>
      <c r="P1543" s="1191"/>
      <c r="Q1543" s="1192"/>
      <c r="R1543" s="1193">
        <v>1.083</v>
      </c>
      <c r="S1543" s="1214"/>
      <c r="T1543" s="1194">
        <v>7.44</v>
      </c>
      <c r="U1543" s="1215"/>
      <c r="V1543" s="1216"/>
      <c r="W1543" s="1189"/>
      <c r="X1543" s="1193"/>
      <c r="Y1543" s="1195"/>
      <c r="Z1543" s="1196"/>
      <c r="AA1543" s="1195">
        <v>0</v>
      </c>
      <c r="AB1543" s="1214"/>
      <c r="AC1543" s="1195">
        <v>0</v>
      </c>
      <c r="AD1543" s="1188"/>
      <c r="AE1543" s="1195"/>
      <c r="AF1543" s="1195"/>
      <c r="AG1543" s="1191"/>
      <c r="AH1543" s="1195"/>
      <c r="AI1543" s="1195"/>
      <c r="AJ1543" s="1191"/>
      <c r="AK1543" s="1193"/>
      <c r="AL1543" s="1195"/>
      <c r="AM1543" s="1191"/>
      <c r="AN1543" s="1195"/>
      <c r="AO1543" s="1191"/>
      <c r="AP1543" s="1195"/>
      <c r="AQ1543" s="1197">
        <f t="shared" si="224"/>
        <v>4</v>
      </c>
      <c r="AR1543" s="1216"/>
      <c r="AS1543" s="1216"/>
      <c r="AT1543" s="1198"/>
      <c r="AU1543" s="1199"/>
      <c r="AV1543" s="1199"/>
      <c r="AW1543" s="1217"/>
      <c r="AX1543" s="1198"/>
      <c r="AY1543" s="1218"/>
      <c r="AZ1543" s="1191"/>
      <c r="BA1543" s="268"/>
      <c r="BB1543" s="1190"/>
      <c r="BC1543" s="1190"/>
      <c r="BD1543" s="1190"/>
      <c r="BE1543" s="1189"/>
      <c r="BF1543" s="1191"/>
      <c r="BG1543" s="1191"/>
      <c r="BH1543" s="1191"/>
      <c r="BI1543" s="1191"/>
      <c r="BJ1543" s="1219">
        <v>45771</v>
      </c>
      <c r="BK1543" s="1201">
        <v>45771</v>
      </c>
      <c r="BL1543" s="431" t="s">
        <v>3597</v>
      </c>
      <c r="BM1543" s="1199"/>
      <c r="BN1543" s="1202">
        <v>10</v>
      </c>
      <c r="BO1543" s="422">
        <v>8</v>
      </c>
      <c r="BP1543" s="1203"/>
      <c r="BQ1543" s="1204">
        <v>45771</v>
      </c>
      <c r="BR1543" s="1205">
        <v>5.9027777777777783E-2</v>
      </c>
      <c r="BS1543" s="1206" t="str">
        <f>IF(_DBcomps[[#This Row],[Problem]]="","Yes","No")</f>
        <v>Yes</v>
      </c>
      <c r="BT1543" s="273"/>
      <c r="BU1543" s="1198"/>
      <c r="BV1543" s="1198">
        <v>2</v>
      </c>
      <c r="BW1543" s="1198"/>
      <c r="BX1543" s="1198">
        <v>6</v>
      </c>
      <c r="BY1543" s="1201" t="s">
        <v>1276</v>
      </c>
      <c r="BZ1543" s="1189"/>
      <c r="CA1543" s="1201"/>
      <c r="CB1543" s="1201"/>
      <c r="CC1543" s="1201"/>
      <c r="CD1543" s="1437"/>
    </row>
    <row r="1544" spans="1:82" s="295" customFormat="1">
      <c r="A1544" s="341" t="s">
        <v>77</v>
      </c>
      <c r="B1544" s="288" t="s">
        <v>1448</v>
      </c>
      <c r="C1544" s="344" t="s">
        <v>91</v>
      </c>
      <c r="D1544" s="265" t="s">
        <v>3712</v>
      </c>
      <c r="E1544" s="1188">
        <v>45776</v>
      </c>
      <c r="F1544" s="266" t="s">
        <v>567</v>
      </c>
      <c r="G1544" s="1189">
        <v>22.77</v>
      </c>
      <c r="H1544" s="1189"/>
      <c r="I1544" s="1189"/>
      <c r="J1544" s="1189"/>
      <c r="K1544" s="1189"/>
      <c r="L1544" s="1190"/>
      <c r="M1544" s="1191"/>
      <c r="N1544" s="1189"/>
      <c r="O1544" s="1189"/>
      <c r="P1544" s="1191"/>
      <c r="Q1544" s="1192"/>
      <c r="R1544" s="1193">
        <v>1.077</v>
      </c>
      <c r="S1544" s="1214"/>
      <c r="T1544" s="1194">
        <v>7.49</v>
      </c>
      <c r="U1544" s="1215"/>
      <c r="V1544" s="1216"/>
      <c r="W1544" s="1189"/>
      <c r="X1544" s="1193"/>
      <c r="Y1544" s="1195"/>
      <c r="Z1544" s="1196"/>
      <c r="AA1544" s="1195">
        <v>0</v>
      </c>
      <c r="AB1544" s="1214"/>
      <c r="AC1544" s="1195">
        <v>0</v>
      </c>
      <c r="AD1544" s="1188"/>
      <c r="AE1544" s="1195"/>
      <c r="AF1544" s="1195"/>
      <c r="AG1544" s="1191"/>
      <c r="AH1544" s="1195"/>
      <c r="AI1544" s="1195"/>
      <c r="AJ1544" s="1191"/>
      <c r="AK1544" s="1193"/>
      <c r="AL1544" s="1195"/>
      <c r="AM1544" s="1191"/>
      <c r="AN1544" s="1195"/>
      <c r="AO1544" s="1191"/>
      <c r="AP1544" s="1195"/>
      <c r="AQ1544" s="1197">
        <f t="shared" si="224"/>
        <v>4</v>
      </c>
      <c r="AR1544" s="1216"/>
      <c r="AS1544" s="1216"/>
      <c r="AT1544" s="1198"/>
      <c r="AU1544" s="1199"/>
      <c r="AV1544" s="1199"/>
      <c r="AW1544" s="1217"/>
      <c r="AX1544" s="1198"/>
      <c r="AY1544" s="1218"/>
      <c r="AZ1544" s="1191"/>
      <c r="BA1544" s="268"/>
      <c r="BB1544" s="1190"/>
      <c r="BC1544" s="1190"/>
      <c r="BD1544" s="1190"/>
      <c r="BE1544" s="1189"/>
      <c r="BF1544" s="1191"/>
      <c r="BG1544" s="1191"/>
      <c r="BH1544" s="1191"/>
      <c r="BI1544" s="1191"/>
      <c r="BJ1544" s="1219">
        <v>45776</v>
      </c>
      <c r="BK1544" s="1201">
        <v>45776</v>
      </c>
      <c r="BL1544" s="431" t="s">
        <v>3713</v>
      </c>
      <c r="BM1544" s="1199"/>
      <c r="BN1544" s="1202">
        <v>6</v>
      </c>
      <c r="BO1544" s="422">
        <v>8</v>
      </c>
      <c r="BP1544" s="1203"/>
      <c r="BQ1544" s="1204">
        <v>45773</v>
      </c>
      <c r="BR1544" s="1205">
        <v>0.1361111111111111</v>
      </c>
      <c r="BS1544" s="1206" t="str">
        <f>IF(_DBcomps[[#This Row],[Problem]]="","Yes","No")</f>
        <v>Yes</v>
      </c>
      <c r="BT1544" s="273"/>
      <c r="BU1544" s="1198"/>
      <c r="BV1544" s="1198">
        <v>2</v>
      </c>
      <c r="BW1544" s="1198"/>
      <c r="BX1544" s="1198">
        <v>6</v>
      </c>
      <c r="BY1544" s="1201" t="s">
        <v>1276</v>
      </c>
      <c r="BZ1544" s="1189"/>
      <c r="CA1544" s="1201"/>
      <c r="CB1544" s="1201"/>
      <c r="CC1544" s="1201"/>
      <c r="CD1544" s="1437"/>
    </row>
    <row r="1545" spans="1:82" s="295" customFormat="1">
      <c r="A1545" s="341" t="s">
        <v>77</v>
      </c>
      <c r="B1545" s="288" t="s">
        <v>1448</v>
      </c>
      <c r="C1545" s="344" t="s">
        <v>91</v>
      </c>
      <c r="D1545" s="265" t="s">
        <v>3714</v>
      </c>
      <c r="E1545" s="1188">
        <v>45776</v>
      </c>
      <c r="F1545" s="266" t="s">
        <v>567</v>
      </c>
      <c r="G1545" s="1189">
        <v>22.65</v>
      </c>
      <c r="H1545" s="1189"/>
      <c r="I1545" s="1189"/>
      <c r="J1545" s="1189"/>
      <c r="K1545" s="1189"/>
      <c r="L1545" s="1190"/>
      <c r="M1545" s="1191"/>
      <c r="N1545" s="1189"/>
      <c r="O1545" s="1189"/>
      <c r="P1545" s="1191"/>
      <c r="Q1545" s="1192"/>
      <c r="R1545" s="1193">
        <v>1.0680000000000001</v>
      </c>
      <c r="S1545" s="1214"/>
      <c r="T1545" s="1194">
        <v>7.5</v>
      </c>
      <c r="U1545" s="1215"/>
      <c r="V1545" s="1216"/>
      <c r="W1545" s="1189"/>
      <c r="X1545" s="1193"/>
      <c r="Y1545" s="1195"/>
      <c r="Z1545" s="1196"/>
      <c r="AA1545" s="1195">
        <v>0</v>
      </c>
      <c r="AB1545" s="1214"/>
      <c r="AC1545" s="1195">
        <v>0</v>
      </c>
      <c r="AD1545" s="1188"/>
      <c r="AE1545" s="1195"/>
      <c r="AF1545" s="1195"/>
      <c r="AG1545" s="1191"/>
      <c r="AH1545" s="1195"/>
      <c r="AI1545" s="1195"/>
      <c r="AJ1545" s="1191"/>
      <c r="AK1545" s="1193"/>
      <c r="AL1545" s="1195"/>
      <c r="AM1545" s="1191"/>
      <c r="AN1545" s="1195"/>
      <c r="AO1545" s="1191"/>
      <c r="AP1545" s="1195"/>
      <c r="AQ1545" s="1197">
        <f t="shared" si="224"/>
        <v>4</v>
      </c>
      <c r="AR1545" s="1216"/>
      <c r="AS1545" s="1216"/>
      <c r="AT1545" s="1198"/>
      <c r="AU1545" s="1199"/>
      <c r="AV1545" s="1199"/>
      <c r="AW1545" s="1217"/>
      <c r="AX1545" s="1198"/>
      <c r="AY1545" s="1218"/>
      <c r="AZ1545" s="1191"/>
      <c r="BA1545" s="268"/>
      <c r="BB1545" s="1190"/>
      <c r="BC1545" s="1190"/>
      <c r="BD1545" s="1190"/>
      <c r="BE1545" s="1189"/>
      <c r="BF1545" s="1191"/>
      <c r="BG1545" s="1191"/>
      <c r="BH1545" s="1191"/>
      <c r="BI1545" s="1191"/>
      <c r="BJ1545" s="1219">
        <v>45776</v>
      </c>
      <c r="BK1545" s="1201">
        <v>45776</v>
      </c>
      <c r="BL1545" s="431" t="s">
        <v>3715</v>
      </c>
      <c r="BM1545" s="1199"/>
      <c r="BN1545" s="1202">
        <v>8</v>
      </c>
      <c r="BO1545" s="422">
        <v>8</v>
      </c>
      <c r="BP1545" s="1203"/>
      <c r="BQ1545" s="1204">
        <v>45776</v>
      </c>
      <c r="BR1545" s="1205">
        <v>0.32361111111111113</v>
      </c>
      <c r="BS1545" s="1206" t="str">
        <f>IF(_DBcomps[[#This Row],[Problem]]="","Yes","No")</f>
        <v>Yes</v>
      </c>
      <c r="BT1545" s="273"/>
      <c r="BU1545" s="1198"/>
      <c r="BV1545" s="1198">
        <v>1</v>
      </c>
      <c r="BW1545" s="1198"/>
      <c r="BX1545" s="1198">
        <v>6</v>
      </c>
      <c r="BY1545" s="1201" t="s">
        <v>1276</v>
      </c>
      <c r="BZ1545" s="1189"/>
      <c r="CA1545" s="1201"/>
      <c r="CB1545" s="1201"/>
      <c r="CC1545" s="1201"/>
      <c r="CD1545" s="1437"/>
    </row>
    <row r="1546" spans="1:82" s="295" customFormat="1">
      <c r="A1546" s="341" t="s">
        <v>77</v>
      </c>
      <c r="B1546" s="288" t="s">
        <v>1448</v>
      </c>
      <c r="C1546" s="344" t="s">
        <v>91</v>
      </c>
      <c r="D1546" s="265" t="s">
        <v>3716</v>
      </c>
      <c r="E1546" s="1188">
        <v>45782</v>
      </c>
      <c r="F1546" s="266" t="s">
        <v>567</v>
      </c>
      <c r="G1546" s="1189">
        <v>22.5</v>
      </c>
      <c r="H1546" s="1189"/>
      <c r="I1546" s="1189"/>
      <c r="J1546" s="1189"/>
      <c r="K1546" s="1189"/>
      <c r="L1546" s="1190"/>
      <c r="M1546" s="1191"/>
      <c r="N1546" s="1189"/>
      <c r="O1546" s="1189"/>
      <c r="P1546" s="1191"/>
      <c r="Q1546" s="1192"/>
      <c r="R1546" s="1193">
        <v>1.0760000000000001</v>
      </c>
      <c r="S1546" s="1214"/>
      <c r="T1546" s="1194">
        <v>7.28</v>
      </c>
      <c r="U1546" s="1215"/>
      <c r="V1546" s="1216"/>
      <c r="W1546" s="1189"/>
      <c r="X1546" s="1193"/>
      <c r="Y1546" s="1195"/>
      <c r="Z1546" s="1196"/>
      <c r="AA1546" s="1195">
        <v>0</v>
      </c>
      <c r="AB1546" s="1214"/>
      <c r="AC1546" s="1195">
        <v>0</v>
      </c>
      <c r="AD1546" s="1188"/>
      <c r="AE1546" s="1195"/>
      <c r="AF1546" s="1195"/>
      <c r="AG1546" s="1191"/>
      <c r="AH1546" s="1195"/>
      <c r="AI1546" s="1195"/>
      <c r="AJ1546" s="1191"/>
      <c r="AK1546" s="1193"/>
      <c r="AL1546" s="1195"/>
      <c r="AM1546" s="1191"/>
      <c r="AN1546" s="1195"/>
      <c r="AO1546" s="1191"/>
      <c r="AP1546" s="1195"/>
      <c r="AQ1546" s="1197">
        <f t="shared" si="224"/>
        <v>5</v>
      </c>
      <c r="AR1546" s="1216"/>
      <c r="AS1546" s="1216"/>
      <c r="AT1546" s="1198"/>
      <c r="AU1546" s="1199"/>
      <c r="AV1546" s="1199"/>
      <c r="AW1546" s="1217"/>
      <c r="AX1546" s="1198"/>
      <c r="AY1546" s="1218"/>
      <c r="AZ1546" s="1191"/>
      <c r="BA1546" s="268"/>
      <c r="BB1546" s="1190"/>
      <c r="BC1546" s="1190"/>
      <c r="BD1546" s="1190"/>
      <c r="BE1546" s="1189"/>
      <c r="BF1546" s="1191"/>
      <c r="BG1546" s="1191"/>
      <c r="BH1546" s="1191"/>
      <c r="BI1546" s="1191"/>
      <c r="BJ1546" s="1219">
        <v>45778</v>
      </c>
      <c r="BK1546" s="1201">
        <v>45778</v>
      </c>
      <c r="BL1546" s="431" t="s">
        <v>3717</v>
      </c>
      <c r="BM1546" s="1199"/>
      <c r="BN1546" s="1202">
        <v>6</v>
      </c>
      <c r="BO1546" s="422">
        <v>8</v>
      </c>
      <c r="BP1546" s="1203"/>
      <c r="BQ1546" s="1204">
        <v>45778</v>
      </c>
      <c r="BR1546" s="1205">
        <v>0.25833333333333336</v>
      </c>
      <c r="BS1546" s="1206" t="str">
        <f>IF(_DBcomps[[#This Row],[Problem]]="","Yes","No")</f>
        <v>Yes</v>
      </c>
      <c r="BT1546" s="273"/>
      <c r="BU1546" s="1198"/>
      <c r="BV1546" s="1198">
        <v>1</v>
      </c>
      <c r="BW1546" s="1198"/>
      <c r="BX1546" s="1198">
        <v>6</v>
      </c>
      <c r="BY1546" s="1201" t="s">
        <v>1276</v>
      </c>
      <c r="BZ1546" s="1189"/>
      <c r="CA1546" s="1201"/>
      <c r="CB1546" s="1201"/>
      <c r="CC1546" s="1201"/>
      <c r="CD1546" s="1437"/>
    </row>
    <row r="1547" spans="1:82" s="295" customFormat="1">
      <c r="A1547" s="341" t="s">
        <v>77</v>
      </c>
      <c r="B1547" s="288" t="s">
        <v>1448</v>
      </c>
      <c r="C1547" s="344" t="s">
        <v>91</v>
      </c>
      <c r="D1547" s="265" t="s">
        <v>3718</v>
      </c>
      <c r="E1547" s="1188">
        <v>45780</v>
      </c>
      <c r="F1547" s="266" t="s">
        <v>567</v>
      </c>
      <c r="G1547" s="1189">
        <v>22.07</v>
      </c>
      <c r="H1547" s="1189"/>
      <c r="I1547" s="1189"/>
      <c r="J1547" s="1189"/>
      <c r="K1547" s="1189"/>
      <c r="L1547" s="1190"/>
      <c r="M1547" s="1191"/>
      <c r="N1547" s="1189"/>
      <c r="O1547" s="1189"/>
      <c r="P1547" s="1191"/>
      <c r="Q1547" s="1192"/>
      <c r="R1547" s="1193">
        <v>1.0673999999999999</v>
      </c>
      <c r="S1547" s="1214"/>
      <c r="T1547" s="1194">
        <v>7.1</v>
      </c>
      <c r="U1547" s="1215"/>
      <c r="V1547" s="1216"/>
      <c r="W1547" s="1189"/>
      <c r="X1547" s="1193"/>
      <c r="Y1547" s="1195"/>
      <c r="Z1547" s="1196"/>
      <c r="AA1547" s="1195">
        <v>0</v>
      </c>
      <c r="AB1547" s="1214"/>
      <c r="AC1547" s="1195">
        <v>0</v>
      </c>
      <c r="AD1547" s="1188"/>
      <c r="AE1547" s="1195"/>
      <c r="AF1547" s="1195"/>
      <c r="AG1547" s="1191"/>
      <c r="AH1547" s="1195"/>
      <c r="AI1547" s="1195"/>
      <c r="AJ1547" s="1191"/>
      <c r="AK1547" s="1193"/>
      <c r="AL1547" s="1195"/>
      <c r="AM1547" s="1191"/>
      <c r="AN1547" s="1195"/>
      <c r="AO1547" s="1191"/>
      <c r="AP1547" s="1195"/>
      <c r="AQ1547" s="1197">
        <f t="shared" si="224"/>
        <v>5</v>
      </c>
      <c r="AR1547" s="1216"/>
      <c r="AS1547" s="1216"/>
      <c r="AT1547" s="1198"/>
      <c r="AU1547" s="1199"/>
      <c r="AV1547" s="1199"/>
      <c r="AW1547" s="1217"/>
      <c r="AX1547" s="1198"/>
      <c r="AY1547" s="1218"/>
      <c r="AZ1547" s="1191"/>
      <c r="BA1547" s="268"/>
      <c r="BB1547" s="1190"/>
      <c r="BC1547" s="1190"/>
      <c r="BD1547" s="1190"/>
      <c r="BE1547" s="1189"/>
      <c r="BF1547" s="1191"/>
      <c r="BG1547" s="1191"/>
      <c r="BH1547" s="1191"/>
      <c r="BI1547" s="1191"/>
      <c r="BJ1547" s="1219">
        <v>45780</v>
      </c>
      <c r="BK1547" s="1201">
        <v>45780</v>
      </c>
      <c r="BL1547" s="431" t="s">
        <v>3719</v>
      </c>
      <c r="BM1547" s="1199"/>
      <c r="BN1547" s="1202">
        <v>12</v>
      </c>
      <c r="BO1547" s="422">
        <v>8</v>
      </c>
      <c r="BP1547" s="1203"/>
      <c r="BQ1547" s="1204">
        <v>45779</v>
      </c>
      <c r="BR1547" s="1205">
        <v>0.5</v>
      </c>
      <c r="BS1547" s="280" t="s">
        <v>1798</v>
      </c>
      <c r="BT1547" s="273"/>
      <c r="BU1547" s="1198"/>
      <c r="BV1547" s="1198">
        <v>1</v>
      </c>
      <c r="BW1547" s="1198">
        <v>1</v>
      </c>
      <c r="BX1547" s="1198">
        <v>6</v>
      </c>
      <c r="BY1547" s="1201" t="s">
        <v>1276</v>
      </c>
      <c r="BZ1547" s="1189">
        <v>1.3</v>
      </c>
      <c r="CA1547" s="1201" t="s">
        <v>1331</v>
      </c>
      <c r="CB1547" s="1201" t="s">
        <v>1245</v>
      </c>
      <c r="CC1547" s="1201" t="s">
        <v>1248</v>
      </c>
      <c r="CD1547" s="1283" t="s">
        <v>3720</v>
      </c>
    </row>
    <row r="1548" spans="1:82" s="295" customFormat="1">
      <c r="A1548" s="341" t="s">
        <v>77</v>
      </c>
      <c r="B1548" s="288" t="s">
        <v>1448</v>
      </c>
      <c r="C1548" s="344" t="s">
        <v>91</v>
      </c>
      <c r="D1548" s="265" t="s">
        <v>3784</v>
      </c>
      <c r="E1548" s="265">
        <v>45783</v>
      </c>
      <c r="F1548" s="266" t="s">
        <v>3578</v>
      </c>
      <c r="G1548" s="267">
        <v>22.47</v>
      </c>
      <c r="H1548" s="267"/>
      <c r="I1548" s="267"/>
      <c r="J1548" s="267"/>
      <c r="K1548" s="267"/>
      <c r="L1548" s="268"/>
      <c r="M1548" s="275"/>
      <c r="N1548" s="267"/>
      <c r="O1548" s="267"/>
      <c r="P1548" s="275"/>
      <c r="Q1548" s="269"/>
      <c r="R1548" s="270">
        <v>1.077</v>
      </c>
      <c r="S1548" s="307"/>
      <c r="T1548" s="271">
        <v>7.13</v>
      </c>
      <c r="U1548" s="348"/>
      <c r="V1548" s="350"/>
      <c r="W1548" s="267"/>
      <c r="X1548" s="270"/>
      <c r="Y1548" s="274"/>
      <c r="Z1548" s="290"/>
      <c r="AA1548" s="274">
        <v>0</v>
      </c>
      <c r="AB1548" s="307"/>
      <c r="AC1548" s="274">
        <v>0</v>
      </c>
      <c r="AD1548" s="265"/>
      <c r="AE1548" s="274"/>
      <c r="AF1548" s="274"/>
      <c r="AG1548" s="275"/>
      <c r="AH1548" s="274"/>
      <c r="AI1548" s="274"/>
      <c r="AJ1548" s="275"/>
      <c r="AK1548" s="270"/>
      <c r="AL1548" s="274"/>
      <c r="AM1548" s="275"/>
      <c r="AN1548" s="274"/>
      <c r="AO1548" s="275"/>
      <c r="AP1548" s="274"/>
      <c r="AQ1548" s="277">
        <f t="shared" ref="AQ1548:AQ1554" si="225">MONTH(E1548)</f>
        <v>5</v>
      </c>
      <c r="AR1548" s="350"/>
      <c r="AS1548" s="350"/>
      <c r="AT1548" s="273"/>
      <c r="AU1548" s="272"/>
      <c r="AV1548" s="272"/>
      <c r="AW1548" s="326"/>
      <c r="AX1548" s="273"/>
      <c r="AY1548" s="294"/>
      <c r="AZ1548" s="275"/>
      <c r="BA1548" s="268"/>
      <c r="BB1548" s="268"/>
      <c r="BC1548" s="268"/>
      <c r="BD1548" s="268"/>
      <c r="BE1548" s="267"/>
      <c r="BF1548" s="275"/>
      <c r="BG1548" s="275"/>
      <c r="BH1548" s="275"/>
      <c r="BI1548" s="275"/>
      <c r="BJ1548" s="291">
        <v>45783</v>
      </c>
      <c r="BK1548" s="279">
        <v>45783</v>
      </c>
      <c r="BL1548" s="431" t="s">
        <v>3785</v>
      </c>
      <c r="BM1548" s="272"/>
      <c r="BN1548" s="422">
        <v>7</v>
      </c>
      <c r="BO1548" s="422">
        <v>8</v>
      </c>
      <c r="BP1548" s="303"/>
      <c r="BQ1548" s="293">
        <v>45780</v>
      </c>
      <c r="BR1548" s="284" t="s">
        <v>3786</v>
      </c>
      <c r="BS1548" s="280" t="str">
        <f>IF(_DBcomps[[#This Row],[Problem]]="","Yes","No")</f>
        <v>Yes</v>
      </c>
      <c r="BT1548" s="273"/>
      <c r="BU1548" s="273"/>
      <c r="BV1548" s="273">
        <v>2</v>
      </c>
      <c r="BW1548" s="273"/>
      <c r="BX1548" s="273">
        <v>6</v>
      </c>
      <c r="BY1548" s="279" t="s">
        <v>1276</v>
      </c>
      <c r="BZ1548" s="267"/>
      <c r="CA1548" s="279"/>
      <c r="CB1548" s="279"/>
      <c r="CC1548" s="279"/>
      <c r="CD1548" s="1283"/>
    </row>
    <row r="1549" spans="1:82" s="295" customFormat="1">
      <c r="A1549" s="341" t="s">
        <v>77</v>
      </c>
      <c r="B1549" s="288" t="s">
        <v>1448</v>
      </c>
      <c r="C1549" s="344" t="s">
        <v>91</v>
      </c>
      <c r="D1549" s="265" t="s">
        <v>3787</v>
      </c>
      <c r="E1549" s="265">
        <v>45783</v>
      </c>
      <c r="F1549" s="266" t="s">
        <v>567</v>
      </c>
      <c r="G1549" s="267">
        <v>22.49</v>
      </c>
      <c r="H1549" s="267"/>
      <c r="I1549" s="267"/>
      <c r="J1549" s="267"/>
      <c r="K1549" s="267"/>
      <c r="L1549" s="268"/>
      <c r="M1549" s="275"/>
      <c r="N1549" s="267"/>
      <c r="O1549" s="267"/>
      <c r="P1549" s="275"/>
      <c r="Q1549" s="269"/>
      <c r="R1549" s="270">
        <v>1.081</v>
      </c>
      <c r="S1549" s="307"/>
      <c r="T1549" s="271">
        <v>7.36</v>
      </c>
      <c r="U1549" s="348"/>
      <c r="V1549" s="350"/>
      <c r="W1549" s="267"/>
      <c r="X1549" s="270"/>
      <c r="Y1549" s="274"/>
      <c r="Z1549" s="290"/>
      <c r="AA1549" s="274">
        <v>0</v>
      </c>
      <c r="AB1549" s="307"/>
      <c r="AC1549" s="274">
        <v>0</v>
      </c>
      <c r="AD1549" s="265"/>
      <c r="AE1549" s="274"/>
      <c r="AF1549" s="274"/>
      <c r="AG1549" s="275"/>
      <c r="AH1549" s="274"/>
      <c r="AI1549" s="274"/>
      <c r="AJ1549" s="275"/>
      <c r="AK1549" s="270"/>
      <c r="AL1549" s="274"/>
      <c r="AM1549" s="275"/>
      <c r="AN1549" s="274"/>
      <c r="AO1549" s="275"/>
      <c r="AP1549" s="274"/>
      <c r="AQ1549" s="277">
        <f t="shared" si="225"/>
        <v>5</v>
      </c>
      <c r="AR1549" s="350"/>
      <c r="AS1549" s="350"/>
      <c r="AT1549" s="273"/>
      <c r="AU1549" s="272"/>
      <c r="AV1549" s="272"/>
      <c r="AW1549" s="326"/>
      <c r="AX1549" s="273"/>
      <c r="AY1549" s="294"/>
      <c r="AZ1549" s="275"/>
      <c r="BA1549" s="268"/>
      <c r="BB1549" s="268"/>
      <c r="BC1549" s="268"/>
      <c r="BD1549" s="268"/>
      <c r="BE1549" s="267"/>
      <c r="BF1549" s="275"/>
      <c r="BG1549" s="275"/>
      <c r="BH1549" s="275"/>
      <c r="BI1549" s="275"/>
      <c r="BJ1549" s="291">
        <v>45783</v>
      </c>
      <c r="BK1549" s="279">
        <v>45783</v>
      </c>
      <c r="BL1549" s="431" t="s">
        <v>3788</v>
      </c>
      <c r="BM1549" s="272"/>
      <c r="BN1549" s="422">
        <v>5</v>
      </c>
      <c r="BO1549" s="422">
        <v>8</v>
      </c>
      <c r="BP1549" s="303"/>
      <c r="BQ1549" s="293">
        <v>45783</v>
      </c>
      <c r="BR1549" s="284">
        <v>8.9583333333333334E-2</v>
      </c>
      <c r="BS1549" s="280" t="str">
        <f>IF(_DBcomps[[#This Row],[Problem]]="","Yes","No")</f>
        <v>Yes</v>
      </c>
      <c r="BT1549" s="273"/>
      <c r="BU1549" s="273"/>
      <c r="BV1549" s="273">
        <v>1</v>
      </c>
      <c r="BW1549" s="273"/>
      <c r="BX1549" s="273">
        <v>6</v>
      </c>
      <c r="BY1549" s="279" t="s">
        <v>1276</v>
      </c>
      <c r="BZ1549" s="267"/>
      <c r="CA1549" s="279"/>
      <c r="CB1549" s="279"/>
      <c r="CC1549" s="279"/>
      <c r="CD1549" s="1283"/>
    </row>
    <row r="1550" spans="1:82" s="295" customFormat="1">
      <c r="A1550" s="341" t="s">
        <v>77</v>
      </c>
      <c r="B1550" s="288" t="s">
        <v>1448</v>
      </c>
      <c r="C1550" s="344" t="s">
        <v>91</v>
      </c>
      <c r="D1550" s="265" t="s">
        <v>3789</v>
      </c>
      <c r="E1550" s="265">
        <v>45784</v>
      </c>
      <c r="F1550" s="266" t="s">
        <v>567</v>
      </c>
      <c r="G1550" s="267">
        <v>22.68</v>
      </c>
      <c r="H1550" s="267"/>
      <c r="I1550" s="267"/>
      <c r="J1550" s="267"/>
      <c r="K1550" s="267"/>
      <c r="L1550" s="268"/>
      <c r="M1550" s="275"/>
      <c r="N1550" s="267"/>
      <c r="O1550" s="267"/>
      <c r="P1550" s="275"/>
      <c r="Q1550" s="269"/>
      <c r="R1550" s="270">
        <v>1.073</v>
      </c>
      <c r="S1550" s="307"/>
      <c r="T1550" s="271">
        <v>7.49</v>
      </c>
      <c r="U1550" s="348"/>
      <c r="V1550" s="350"/>
      <c r="W1550" s="267"/>
      <c r="X1550" s="270"/>
      <c r="Y1550" s="274"/>
      <c r="Z1550" s="290"/>
      <c r="AA1550" s="274">
        <v>0</v>
      </c>
      <c r="AB1550" s="307"/>
      <c r="AC1550" s="274">
        <v>0</v>
      </c>
      <c r="AD1550" s="265"/>
      <c r="AE1550" s="274"/>
      <c r="AF1550" s="274"/>
      <c r="AG1550" s="275"/>
      <c r="AH1550" s="274"/>
      <c r="AI1550" s="274"/>
      <c r="AJ1550" s="275"/>
      <c r="AK1550" s="270"/>
      <c r="AL1550" s="274"/>
      <c r="AM1550" s="275"/>
      <c r="AN1550" s="274"/>
      <c r="AO1550" s="275"/>
      <c r="AP1550" s="274"/>
      <c r="AQ1550" s="277">
        <f t="shared" si="225"/>
        <v>5</v>
      </c>
      <c r="AR1550" s="350"/>
      <c r="AS1550" s="350"/>
      <c r="AT1550" s="273"/>
      <c r="AU1550" s="272"/>
      <c r="AV1550" s="272"/>
      <c r="AW1550" s="326"/>
      <c r="AX1550" s="273"/>
      <c r="AY1550" s="294"/>
      <c r="AZ1550" s="275"/>
      <c r="BA1550" s="268"/>
      <c r="BB1550" s="268"/>
      <c r="BC1550" s="268"/>
      <c r="BD1550" s="268"/>
      <c r="BE1550" s="267"/>
      <c r="BF1550" s="275"/>
      <c r="BG1550" s="275"/>
      <c r="BH1550" s="275"/>
      <c r="BI1550" s="275"/>
      <c r="BJ1550" s="291">
        <v>45784</v>
      </c>
      <c r="BK1550" s="279">
        <v>45784</v>
      </c>
      <c r="BL1550" s="431" t="s">
        <v>3790</v>
      </c>
      <c r="BM1550" s="272"/>
      <c r="BN1550" s="422">
        <v>5</v>
      </c>
      <c r="BO1550" s="422">
        <v>8</v>
      </c>
      <c r="BP1550" s="303"/>
      <c r="BQ1550" s="293">
        <v>45784</v>
      </c>
      <c r="BR1550" s="284">
        <v>1.0416666666666666E-2</v>
      </c>
      <c r="BS1550" s="280" t="str">
        <f>IF(_DBcomps[[#This Row],[Problem]]="","Yes","No")</f>
        <v>Yes</v>
      </c>
      <c r="BT1550" s="273"/>
      <c r="BU1550" s="273"/>
      <c r="BV1550" s="273">
        <v>1</v>
      </c>
      <c r="BW1550" s="273"/>
      <c r="BX1550" s="273">
        <v>6</v>
      </c>
      <c r="BY1550" s="279" t="s">
        <v>1276</v>
      </c>
      <c r="BZ1550" s="267"/>
      <c r="CA1550" s="279"/>
      <c r="CB1550" s="279"/>
      <c r="CC1550" s="279"/>
      <c r="CD1550" s="1283"/>
    </row>
    <row r="1551" spans="1:82" s="295" customFormat="1">
      <c r="A1551" s="341" t="s">
        <v>77</v>
      </c>
      <c r="B1551" s="288" t="s">
        <v>1448</v>
      </c>
      <c r="C1551" s="344" t="s">
        <v>91</v>
      </c>
      <c r="D1551" s="265" t="s">
        <v>6560</v>
      </c>
      <c r="E1551" s="265">
        <v>45936</v>
      </c>
      <c r="F1551" s="266" t="str">
        <f>IF(_DBcomps[[#This Row],[Lab RTS]]="","No","Yes")</f>
        <v>Yes</v>
      </c>
      <c r="G1551" s="267">
        <v>22.53</v>
      </c>
      <c r="H1551" s="267"/>
      <c r="I1551" s="267"/>
      <c r="J1551" s="267"/>
      <c r="K1551" s="267"/>
      <c r="L1551" s="302"/>
      <c r="M1551" s="306"/>
      <c r="N1551" s="267"/>
      <c r="O1551" s="267"/>
      <c r="P1551" s="275"/>
      <c r="Q1551" s="269"/>
      <c r="R1551" s="270">
        <v>1.0738000000000001</v>
      </c>
      <c r="S1551" s="307"/>
      <c r="T1551" s="271">
        <v>7.4</v>
      </c>
      <c r="U1551" s="348"/>
      <c r="V1551" s="350"/>
      <c r="W1551" s="267"/>
      <c r="X1551" s="270"/>
      <c r="Y1551" s="274"/>
      <c r="Z1551" s="290"/>
      <c r="AA1551" s="274">
        <v>0</v>
      </c>
      <c r="AB1551" s="307"/>
      <c r="AC1551" s="274">
        <v>0</v>
      </c>
      <c r="AD1551" s="265"/>
      <c r="AE1551" s="274"/>
      <c r="AF1551" s="274"/>
      <c r="AG1551" s="275"/>
      <c r="AH1551" s="274"/>
      <c r="AI1551" s="274"/>
      <c r="AJ1551" s="275"/>
      <c r="AK1551" s="270"/>
      <c r="AL1551" s="274"/>
      <c r="AM1551" s="275"/>
      <c r="AN1551" s="274"/>
      <c r="AO1551" s="275"/>
      <c r="AP1551" s="274"/>
      <c r="AQ1551" s="277">
        <f t="shared" si="225"/>
        <v>10</v>
      </c>
      <c r="AR1551" s="350"/>
      <c r="AS1551" s="350"/>
      <c r="AT1551" s="273"/>
      <c r="AU1551" s="272"/>
      <c r="AV1551" s="272"/>
      <c r="AW1551" s="326"/>
      <c r="AX1551" s="273"/>
      <c r="AY1551" s="294"/>
      <c r="AZ1551" s="275"/>
      <c r="BA1551" s="268"/>
      <c r="BB1551" s="268"/>
      <c r="BC1551" s="268"/>
      <c r="BD1551" s="268"/>
      <c r="BE1551" s="267"/>
      <c r="BF1551" s="275"/>
      <c r="BG1551" s="275"/>
      <c r="BH1551" s="275"/>
      <c r="BI1551" s="275"/>
      <c r="BJ1551" s="291">
        <v>45936</v>
      </c>
      <c r="BK1551" s="279">
        <v>45937</v>
      </c>
      <c r="BL1551" s="431" t="s">
        <v>6561</v>
      </c>
      <c r="BM1551" s="272"/>
      <c r="BN1551" s="422">
        <v>15</v>
      </c>
      <c r="BO1551" s="422">
        <v>8</v>
      </c>
      <c r="BP1551" s="303"/>
      <c r="BQ1551" s="293">
        <v>45933</v>
      </c>
      <c r="BR1551" s="284" t="s">
        <v>5603</v>
      </c>
      <c r="BS1551" s="280" t="str">
        <f>IF(_DBcomps[[#This Row],[Problem]]="","Yes","No")</f>
        <v>Yes</v>
      </c>
      <c r="BT1551" s="273"/>
      <c r="BU1551" s="273"/>
      <c r="BV1551" s="273">
        <v>2</v>
      </c>
      <c r="BW1551" s="273"/>
      <c r="BX1551" s="273">
        <v>6</v>
      </c>
      <c r="BY1551" s="356" t="s">
        <v>1276</v>
      </c>
      <c r="BZ1551" s="809"/>
      <c r="CA1551" s="279"/>
      <c r="CB1551" s="279"/>
      <c r="CC1551" s="279"/>
      <c r="CD1551" s="1283"/>
    </row>
    <row r="1552" spans="1:82" s="295" customFormat="1">
      <c r="A1552" s="341" t="s">
        <v>77</v>
      </c>
      <c r="B1552" s="288" t="s">
        <v>1448</v>
      </c>
      <c r="C1552" s="344" t="s">
        <v>91</v>
      </c>
      <c r="D1552" s="265" t="s">
        <v>6664</v>
      </c>
      <c r="E1552" s="265">
        <v>45938</v>
      </c>
      <c r="F1552" s="266" t="s">
        <v>567</v>
      </c>
      <c r="G1552" s="267">
        <v>21.65</v>
      </c>
      <c r="H1552" s="267"/>
      <c r="I1552" s="267"/>
      <c r="J1552" s="267"/>
      <c r="K1552" s="267"/>
      <c r="L1552" s="268"/>
      <c r="M1552" s="275"/>
      <c r="N1552" s="267"/>
      <c r="O1552" s="267"/>
      <c r="P1552" s="275"/>
      <c r="Q1552" s="269"/>
      <c r="R1552" s="270">
        <v>1.0726</v>
      </c>
      <c r="S1552" s="307"/>
      <c r="T1552" s="271">
        <v>7.04</v>
      </c>
      <c r="U1552" s="348"/>
      <c r="V1552" s="350"/>
      <c r="W1552" s="267"/>
      <c r="X1552" s="270"/>
      <c r="Y1552" s="274"/>
      <c r="Z1552" s="290"/>
      <c r="AA1552" s="274">
        <v>0</v>
      </c>
      <c r="AB1552" s="307"/>
      <c r="AC1552" s="274">
        <v>0</v>
      </c>
      <c r="AD1552" s="265"/>
      <c r="AE1552" s="274"/>
      <c r="AF1552" s="274"/>
      <c r="AG1552" s="275"/>
      <c r="AH1552" s="274"/>
      <c r="AI1552" s="274"/>
      <c r="AJ1552" s="275"/>
      <c r="AK1552" s="270"/>
      <c r="AL1552" s="274"/>
      <c r="AM1552" s="275"/>
      <c r="AN1552" s="274"/>
      <c r="AO1552" s="275"/>
      <c r="AP1552" s="274"/>
      <c r="AQ1552" s="277">
        <f t="shared" si="225"/>
        <v>10</v>
      </c>
      <c r="AR1552" s="350"/>
      <c r="AS1552" s="350"/>
      <c r="AT1552" s="273"/>
      <c r="AU1552" s="272"/>
      <c r="AV1552" s="272"/>
      <c r="AW1552" s="326"/>
      <c r="AX1552" s="273"/>
      <c r="AY1552" s="294"/>
      <c r="AZ1552" s="275"/>
      <c r="BA1552" s="268"/>
      <c r="BB1552" s="268"/>
      <c r="BC1552" s="268"/>
      <c r="BD1552" s="268"/>
      <c r="BE1552" s="267"/>
      <c r="BF1552" s="275"/>
      <c r="BG1552" s="275"/>
      <c r="BH1552" s="275"/>
      <c r="BI1552" s="275"/>
      <c r="BJ1552" s="291">
        <v>45938</v>
      </c>
      <c r="BK1552" s="279">
        <v>45938</v>
      </c>
      <c r="BL1552" s="431" t="s">
        <v>6665</v>
      </c>
      <c r="BM1552" s="272"/>
      <c r="BN1552" s="422">
        <v>8</v>
      </c>
      <c r="BO1552" s="422">
        <v>8</v>
      </c>
      <c r="BP1552" s="303"/>
      <c r="BQ1552" s="293">
        <v>45937</v>
      </c>
      <c r="BR1552" s="284">
        <v>0.1076388888888889</v>
      </c>
      <c r="BS1552" s="280" t="str">
        <f>IF(_DBcomps[[#This Row],[Problem]]="","Yes","No")</f>
        <v>Yes</v>
      </c>
      <c r="BT1552" s="273"/>
      <c r="BU1552" s="273"/>
      <c r="BV1552" s="273">
        <v>1</v>
      </c>
      <c r="BW1552" s="273"/>
      <c r="BX1552" s="273">
        <v>6</v>
      </c>
      <c r="BY1552" s="279" t="s">
        <v>1276</v>
      </c>
      <c r="BZ1552" s="267"/>
      <c r="CA1552" s="279"/>
      <c r="CB1552" s="279"/>
      <c r="CC1552" s="279"/>
      <c r="CD1552" s="1283"/>
    </row>
    <row r="1553" spans="1:85" s="295" customFormat="1">
      <c r="A1553" s="341" t="s">
        <v>77</v>
      </c>
      <c r="B1553" s="288" t="s">
        <v>1448</v>
      </c>
      <c r="C1553" s="344" t="s">
        <v>91</v>
      </c>
      <c r="D1553" s="265" t="s">
        <v>6666</v>
      </c>
      <c r="E1553" s="265">
        <v>45939</v>
      </c>
      <c r="F1553" s="266" t="s">
        <v>567</v>
      </c>
      <c r="G1553" s="267">
        <v>22</v>
      </c>
      <c r="H1553" s="267"/>
      <c r="I1553" s="267"/>
      <c r="J1553" s="267"/>
      <c r="K1553" s="267"/>
      <c r="L1553" s="268"/>
      <c r="M1553" s="275"/>
      <c r="N1553" s="267"/>
      <c r="O1553" s="267"/>
      <c r="P1553" s="275"/>
      <c r="Q1553" s="269"/>
      <c r="R1553" s="270">
        <v>1.077</v>
      </c>
      <c r="S1553" s="307"/>
      <c r="T1553" s="271">
        <v>7.48</v>
      </c>
      <c r="U1553" s="348"/>
      <c r="V1553" s="350"/>
      <c r="W1553" s="267"/>
      <c r="X1553" s="270"/>
      <c r="Y1553" s="274"/>
      <c r="Z1553" s="290"/>
      <c r="AA1553" s="274">
        <v>0</v>
      </c>
      <c r="AB1553" s="307"/>
      <c r="AC1553" s="274">
        <v>0</v>
      </c>
      <c r="AD1553" s="265"/>
      <c r="AE1553" s="274"/>
      <c r="AF1553" s="274"/>
      <c r="AG1553" s="275"/>
      <c r="AH1553" s="274"/>
      <c r="AI1553" s="274"/>
      <c r="AJ1553" s="275"/>
      <c r="AK1553" s="270"/>
      <c r="AL1553" s="274"/>
      <c r="AM1553" s="275"/>
      <c r="AN1553" s="274"/>
      <c r="AO1553" s="275"/>
      <c r="AP1553" s="274"/>
      <c r="AQ1553" s="277">
        <f t="shared" si="225"/>
        <v>10</v>
      </c>
      <c r="AR1553" s="350"/>
      <c r="AS1553" s="350"/>
      <c r="AT1553" s="273"/>
      <c r="AU1553" s="272"/>
      <c r="AV1553" s="272"/>
      <c r="AW1553" s="326"/>
      <c r="AX1553" s="273"/>
      <c r="AY1553" s="294"/>
      <c r="AZ1553" s="275"/>
      <c r="BA1553" s="268"/>
      <c r="BB1553" s="268"/>
      <c r="BC1553" s="268"/>
      <c r="BD1553" s="268"/>
      <c r="BE1553" s="267"/>
      <c r="BF1553" s="275"/>
      <c r="BG1553" s="275"/>
      <c r="BH1553" s="275"/>
      <c r="BI1553" s="275"/>
      <c r="BJ1553" s="291">
        <v>45939</v>
      </c>
      <c r="BK1553" s="279">
        <v>45939</v>
      </c>
      <c r="BL1553" s="431" t="s">
        <v>6667</v>
      </c>
      <c r="BM1553" s="272"/>
      <c r="BN1553" s="422">
        <v>5</v>
      </c>
      <c r="BO1553" s="422">
        <v>8</v>
      </c>
      <c r="BP1553" s="303"/>
      <c r="BQ1553" s="293">
        <v>45938</v>
      </c>
      <c r="BR1553" s="284">
        <v>0.3923611111111111</v>
      </c>
      <c r="BS1553" s="280" t="str">
        <f>IF(_DBcomps[[#This Row],[Problem]]="","Yes","No")</f>
        <v>Yes</v>
      </c>
      <c r="BT1553" s="273"/>
      <c r="BU1553" s="273"/>
      <c r="BV1553" s="273">
        <v>1</v>
      </c>
      <c r="BW1553" s="273"/>
      <c r="BX1553" s="273">
        <v>6</v>
      </c>
      <c r="BY1553" s="279" t="s">
        <v>1276</v>
      </c>
      <c r="BZ1553" s="267"/>
      <c r="CA1553" s="279"/>
      <c r="CB1553" s="279"/>
      <c r="CC1553" s="279"/>
      <c r="CD1553" s="1283"/>
    </row>
    <row r="1554" spans="1:85" s="295" customFormat="1">
      <c r="A1554" s="341" t="s">
        <v>77</v>
      </c>
      <c r="B1554" s="288" t="s">
        <v>1448</v>
      </c>
      <c r="C1554" s="344" t="s">
        <v>91</v>
      </c>
      <c r="D1554" s="265" t="s">
        <v>6668</v>
      </c>
      <c r="E1554" s="265">
        <v>45940</v>
      </c>
      <c r="F1554" s="266" t="s">
        <v>567</v>
      </c>
      <c r="G1554" s="267">
        <v>22.53</v>
      </c>
      <c r="H1554" s="267"/>
      <c r="I1554" s="267"/>
      <c r="J1554" s="267"/>
      <c r="K1554" s="267"/>
      <c r="L1554" s="268"/>
      <c r="M1554" s="275"/>
      <c r="N1554" s="267"/>
      <c r="O1554" s="267"/>
      <c r="P1554" s="275"/>
      <c r="Q1554" s="269"/>
      <c r="R1554" s="270">
        <v>1.079</v>
      </c>
      <c r="S1554" s="307"/>
      <c r="T1554" s="271">
        <v>6.93</v>
      </c>
      <c r="U1554" s="348"/>
      <c r="V1554" s="350"/>
      <c r="W1554" s="267"/>
      <c r="X1554" s="270"/>
      <c r="Y1554" s="274"/>
      <c r="Z1554" s="290"/>
      <c r="AA1554" s="274">
        <v>0</v>
      </c>
      <c r="AB1554" s="307"/>
      <c r="AC1554" s="274">
        <v>0</v>
      </c>
      <c r="AD1554" s="265"/>
      <c r="AE1554" s="274"/>
      <c r="AF1554" s="274"/>
      <c r="AG1554" s="275"/>
      <c r="AH1554" s="274"/>
      <c r="AI1554" s="274"/>
      <c r="AJ1554" s="275"/>
      <c r="AK1554" s="270"/>
      <c r="AL1554" s="274"/>
      <c r="AM1554" s="275"/>
      <c r="AN1554" s="274"/>
      <c r="AO1554" s="275"/>
      <c r="AP1554" s="274"/>
      <c r="AQ1554" s="277">
        <f t="shared" si="225"/>
        <v>10</v>
      </c>
      <c r="AR1554" s="350"/>
      <c r="AS1554" s="350"/>
      <c r="AT1554" s="273"/>
      <c r="AU1554" s="272"/>
      <c r="AV1554" s="272"/>
      <c r="AW1554" s="326"/>
      <c r="AX1554" s="273"/>
      <c r="AY1554" s="294"/>
      <c r="AZ1554" s="275"/>
      <c r="BA1554" s="268"/>
      <c r="BB1554" s="268"/>
      <c r="BC1554" s="268"/>
      <c r="BD1554" s="268"/>
      <c r="BE1554" s="267"/>
      <c r="BF1554" s="275"/>
      <c r="BG1554" s="275"/>
      <c r="BH1554" s="275"/>
      <c r="BI1554" s="275"/>
      <c r="BJ1554" s="291">
        <v>45940</v>
      </c>
      <c r="BK1554" s="279">
        <v>45940</v>
      </c>
      <c r="BL1554" s="431" t="s">
        <v>6669</v>
      </c>
      <c r="BM1554" s="272"/>
      <c r="BN1554" s="422">
        <v>8</v>
      </c>
      <c r="BO1554" s="422">
        <v>8</v>
      </c>
      <c r="BP1554" s="303"/>
      <c r="BQ1554" s="293">
        <v>45940</v>
      </c>
      <c r="BR1554" s="284">
        <v>0.15277777777777779</v>
      </c>
      <c r="BS1554" s="280" t="s">
        <v>1798</v>
      </c>
      <c r="BT1554" s="273"/>
      <c r="BU1554" s="273"/>
      <c r="BV1554" s="273">
        <v>1</v>
      </c>
      <c r="BW1554" s="273">
        <v>1</v>
      </c>
      <c r="BX1554" s="273">
        <v>6</v>
      </c>
      <c r="BY1554" s="279" t="s">
        <v>1276</v>
      </c>
      <c r="BZ1554" s="267">
        <v>3.05</v>
      </c>
      <c r="CA1554" s="279" t="s">
        <v>1331</v>
      </c>
      <c r="CB1554" s="279" t="s">
        <v>1245</v>
      </c>
      <c r="CC1554" s="279" t="s">
        <v>1248</v>
      </c>
      <c r="CD1554" s="1283" t="s">
        <v>6670</v>
      </c>
    </row>
    <row r="1555" spans="1:85" s="295" customFormat="1">
      <c r="A1555" s="341" t="s">
        <v>77</v>
      </c>
      <c r="B1555" s="2" t="s">
        <v>143</v>
      </c>
      <c r="C1555" s="288" t="s">
        <v>1345</v>
      </c>
      <c r="D1555" s="265" t="s">
        <v>1386</v>
      </c>
      <c r="E1555" s="265">
        <v>44265</v>
      </c>
      <c r="F1555" s="266" t="str">
        <f>IF(_DBcomps[[#This Row],[Lab RTS]]="","No","Yes")</f>
        <v>Yes</v>
      </c>
      <c r="G1555" s="267">
        <v>87.06</v>
      </c>
      <c r="H1555" s="267"/>
      <c r="I1555" s="267"/>
      <c r="J1555" s="267"/>
      <c r="K1555" s="267"/>
      <c r="L1555" s="245"/>
      <c r="M1555" s="306"/>
      <c r="N1555" s="267"/>
      <c r="O1555" s="267"/>
      <c r="P1555" s="275"/>
      <c r="Q1555" s="269"/>
      <c r="R1555" s="270">
        <v>9.1609999999999996</v>
      </c>
      <c r="S1555" s="307"/>
      <c r="T1555" s="267">
        <v>6.48</v>
      </c>
      <c r="U1555" s="267"/>
      <c r="V1555" s="268"/>
      <c r="W1555" s="267"/>
      <c r="X1555" s="270"/>
      <c r="Y1555" s="274"/>
      <c r="Z1555" s="290"/>
      <c r="AA1555" s="274">
        <v>0</v>
      </c>
      <c r="AB1555" s="275"/>
      <c r="AC1555" s="274">
        <v>0</v>
      </c>
      <c r="AD1555" s="274"/>
      <c r="AE1555" s="274"/>
      <c r="AF1555" s="274"/>
      <c r="AG1555" s="275"/>
      <c r="AH1555" s="274"/>
      <c r="AI1555" s="274"/>
      <c r="AJ1555" s="275"/>
      <c r="AK1555" s="270"/>
      <c r="AL1555" s="276"/>
      <c r="AM1555" s="275"/>
      <c r="AN1555" s="274"/>
      <c r="AO1555" s="275"/>
      <c r="AP1555" s="274"/>
      <c r="AQ1555" s="277">
        <f t="shared" si="215"/>
        <v>3</v>
      </c>
      <c r="AR1555" s="275" t="s">
        <v>1340</v>
      </c>
      <c r="AS1555" s="275"/>
      <c r="AT1555" s="273"/>
      <c r="AU1555" s="272"/>
      <c r="AV1555" s="267">
        <v>0</v>
      </c>
      <c r="AW1555" s="268"/>
      <c r="AX1555" s="273"/>
      <c r="AY1555" s="294"/>
      <c r="AZ1555" s="275"/>
      <c r="BA1555" s="268"/>
      <c r="BB1555" s="275"/>
      <c r="BC1555" s="275"/>
      <c r="BD1555" s="275"/>
      <c r="BE1555" s="275"/>
      <c r="BF1555" s="275"/>
      <c r="BG1555" s="275"/>
      <c r="BH1555" s="275"/>
      <c r="BI1555" s="275"/>
      <c r="BJ1555" s="278">
        <v>44266</v>
      </c>
      <c r="BK1555" s="279">
        <v>44266</v>
      </c>
      <c r="BL1555" s="431" t="s">
        <v>1387</v>
      </c>
      <c r="BM1555" s="272"/>
      <c r="BN1555" s="422">
        <v>2</v>
      </c>
      <c r="BO1555" s="422">
        <v>7</v>
      </c>
      <c r="BP1555" s="303"/>
      <c r="BQ1555" s="293">
        <v>44264</v>
      </c>
      <c r="BR1555" s="284" t="s">
        <v>1388</v>
      </c>
      <c r="BS1555" s="292" t="str">
        <f>IF(_DBcomps[[#This Row],[Problem]]="","Yes","No")</f>
        <v>Yes</v>
      </c>
      <c r="BT1555" s="272"/>
      <c r="BU1555" s="272"/>
      <c r="BV1555" s="272">
        <v>1</v>
      </c>
      <c r="BW1555" s="272"/>
      <c r="BX1555" s="272">
        <v>2</v>
      </c>
      <c r="BY1555" s="282" t="s">
        <v>1276</v>
      </c>
      <c r="BZ1555" s="809"/>
      <c r="CA1555" s="279"/>
      <c r="CB1555" s="279"/>
      <c r="CC1555" s="279"/>
      <c r="CD1555" s="1283"/>
    </row>
    <row r="1556" spans="1:85" s="295" customFormat="1">
      <c r="A1556" s="341" t="s">
        <v>77</v>
      </c>
      <c r="B1556" s="2" t="s">
        <v>1600</v>
      </c>
      <c r="C1556" s="288" t="s">
        <v>1345</v>
      </c>
      <c r="D1556" s="265" t="s">
        <v>1559</v>
      </c>
      <c r="E1556" s="265">
        <v>44732</v>
      </c>
      <c r="F1556" s="266" t="str">
        <f>IF(_DBcomps[[#This Row],[Lab RTS]]="","No","Yes")</f>
        <v>Yes</v>
      </c>
      <c r="G1556" s="267">
        <v>83.94</v>
      </c>
      <c r="H1556" s="267"/>
      <c r="I1556" s="267"/>
      <c r="J1556" s="267"/>
      <c r="K1556" s="267"/>
      <c r="L1556" s="245"/>
      <c r="M1556" s="306"/>
      <c r="N1556" s="267"/>
      <c r="O1556" s="267"/>
      <c r="P1556" s="275"/>
      <c r="Q1556" s="269"/>
      <c r="R1556" s="270">
        <v>1.113</v>
      </c>
      <c r="S1556" s="307"/>
      <c r="T1556" s="267">
        <v>5.82</v>
      </c>
      <c r="U1556" s="267"/>
      <c r="V1556" s="268"/>
      <c r="W1556" s="267"/>
      <c r="X1556" s="270"/>
      <c r="Y1556" s="267">
        <v>0.14000000000000001</v>
      </c>
      <c r="Z1556" s="290"/>
      <c r="AA1556" s="274"/>
      <c r="AB1556" s="275"/>
      <c r="AC1556" s="274"/>
      <c r="AD1556" s="274"/>
      <c r="AE1556" s="274"/>
      <c r="AF1556" s="274"/>
      <c r="AG1556" s="275"/>
      <c r="AH1556" s="274"/>
      <c r="AI1556" s="274"/>
      <c r="AJ1556" s="275"/>
      <c r="AK1556" s="270"/>
      <c r="AL1556" s="276"/>
      <c r="AM1556" s="275"/>
      <c r="AN1556" s="274"/>
      <c r="AO1556" s="275"/>
      <c r="AP1556" s="274"/>
      <c r="AQ1556" s="277">
        <f t="shared" ref="AQ1556" si="226">MONTH(E1556)</f>
        <v>6</v>
      </c>
      <c r="AR1556" s="275" t="s">
        <v>1560</v>
      </c>
      <c r="AS1556" s="275"/>
      <c r="AT1556" s="273"/>
      <c r="AU1556" s="272"/>
      <c r="AV1556" s="267">
        <v>0</v>
      </c>
      <c r="AW1556" s="268"/>
      <c r="AX1556" s="273"/>
      <c r="AY1556" s="294"/>
      <c r="AZ1556" s="275"/>
      <c r="BA1556" s="268"/>
      <c r="BB1556" s="267">
        <v>9.32</v>
      </c>
      <c r="BC1556" s="275"/>
      <c r="BD1556" s="275"/>
      <c r="BE1556" s="275"/>
      <c r="BF1556" s="275"/>
      <c r="BG1556" s="275"/>
      <c r="BH1556" s="275"/>
      <c r="BI1556" s="275"/>
      <c r="BJ1556" s="278">
        <v>44733</v>
      </c>
      <c r="BK1556" s="279">
        <v>44733</v>
      </c>
      <c r="BL1556" s="431" t="s">
        <v>1561</v>
      </c>
      <c r="BM1556" s="272"/>
      <c r="BN1556" s="422">
        <v>2</v>
      </c>
      <c r="BO1556" s="422">
        <v>7</v>
      </c>
      <c r="BP1556" s="303"/>
      <c r="BQ1556" s="293">
        <v>44729</v>
      </c>
      <c r="BR1556" s="284" t="s">
        <v>1504</v>
      </c>
      <c r="BS1556" s="292" t="str">
        <f>IF(_DBcomps[[#This Row],[Problem]]="","Yes","No")</f>
        <v>Yes</v>
      </c>
      <c r="BT1556" s="272"/>
      <c r="BU1556" s="272"/>
      <c r="BV1556" s="272">
        <v>1</v>
      </c>
      <c r="BW1556" s="272"/>
      <c r="BX1556" s="272" t="s">
        <v>1528</v>
      </c>
      <c r="BY1556" s="282" t="s">
        <v>1276</v>
      </c>
      <c r="BZ1556" s="809"/>
      <c r="CA1556" s="279"/>
      <c r="CB1556" s="352" t="s">
        <v>1437</v>
      </c>
      <c r="CC1556" s="279"/>
      <c r="CD1556" s="1283"/>
    </row>
    <row r="1557" spans="1:85">
      <c r="A1557" s="265" t="s">
        <v>58</v>
      </c>
      <c r="B1557" s="2" t="s">
        <v>1582</v>
      </c>
      <c r="C1557" s="2" t="s">
        <v>1506</v>
      </c>
      <c r="D1557" s="265" t="s">
        <v>5862</v>
      </c>
      <c r="E1557" s="729">
        <v>45902</v>
      </c>
      <c r="F1557" s="730" t="str">
        <f>IF(_DBcomps[[#This Row],[Lab RTS]]="","No","Yes")</f>
        <v>Yes</v>
      </c>
      <c r="G1557" s="731">
        <v>50.14</v>
      </c>
      <c r="H1557" s="731"/>
      <c r="I1557" s="731"/>
      <c r="J1557" s="731"/>
      <c r="K1557" s="731"/>
      <c r="L1557" s="732"/>
      <c r="M1557" s="733"/>
      <c r="N1557" s="731"/>
      <c r="O1557" s="731">
        <v>25.34</v>
      </c>
      <c r="P1557" s="733"/>
      <c r="Q1557" s="734"/>
      <c r="R1557" s="735"/>
      <c r="S1557" s="736">
        <v>0.56899999999999995</v>
      </c>
      <c r="T1557" s="737">
        <v>10.67</v>
      </c>
      <c r="U1557" s="731">
        <v>90.13</v>
      </c>
      <c r="V1557" s="732"/>
      <c r="W1557" s="731"/>
      <c r="X1557" s="735"/>
      <c r="Y1557" s="738"/>
      <c r="Z1557" s="290" t="s">
        <v>5863</v>
      </c>
      <c r="AA1557" s="738"/>
      <c r="AB1557" s="733"/>
      <c r="AC1557" s="738"/>
      <c r="AD1557" s="729"/>
      <c r="AE1557" s="738">
        <v>7.8399999999999997E-2</v>
      </c>
      <c r="AF1557" s="738"/>
      <c r="AG1557" s="733"/>
      <c r="AH1557" s="738"/>
      <c r="AI1557" s="738"/>
      <c r="AJ1557" s="733"/>
      <c r="AK1557" s="735"/>
      <c r="AL1557" s="738"/>
      <c r="AM1557" s="733"/>
      <c r="AN1557" s="738"/>
      <c r="AO1557" s="733"/>
      <c r="AP1557" s="738"/>
      <c r="AQ1557" s="739">
        <f t="shared" ref="AQ1557" si="227">MONTH(E1557)</f>
        <v>9</v>
      </c>
      <c r="AR1557" s="275" t="s">
        <v>5864</v>
      </c>
      <c r="AS1557" s="733"/>
      <c r="AT1557" s="740"/>
      <c r="AU1557" s="741"/>
      <c r="AV1557" s="731"/>
      <c r="AW1557" s="732"/>
      <c r="AX1557" s="740"/>
      <c r="AY1557" s="742"/>
      <c r="AZ1557" s="733"/>
      <c r="BA1557" s="268"/>
      <c r="BB1557" s="743"/>
      <c r="BC1557" s="732"/>
      <c r="BD1557" s="732"/>
      <c r="BE1557" s="731"/>
      <c r="BF1557" s="733"/>
      <c r="BG1557" s="733"/>
      <c r="BH1557" s="733"/>
      <c r="BI1557" s="733"/>
      <c r="BJ1557" s="744">
        <v>45903</v>
      </c>
      <c r="BK1557" s="745">
        <v>45903</v>
      </c>
      <c r="BL1557" s="431"/>
      <c r="BM1557" s="272"/>
      <c r="BN1557" s="746">
        <v>44</v>
      </c>
      <c r="BO1557" s="746">
        <v>7</v>
      </c>
      <c r="BP1557" s="747"/>
      <c r="BQ1557" s="748"/>
      <c r="BR1557" s="749"/>
      <c r="BS1557" s="750" t="str">
        <f>IF(_DBcomps[[#This Row],[Problem]]="","Yes","No")</f>
        <v>No</v>
      </c>
      <c r="BT1557" s="538">
        <v>8</v>
      </c>
      <c r="BU1557" s="351">
        <v>1</v>
      </c>
      <c r="BV1557" s="351"/>
      <c r="BW1557" s="351"/>
      <c r="BX1557" s="351">
        <v>3</v>
      </c>
      <c r="BY1557" s="352" t="s">
        <v>989</v>
      </c>
      <c r="BZ1557" s="285"/>
      <c r="CA1557" s="352" t="s">
        <v>5865</v>
      </c>
      <c r="CB1557" s="352" t="s">
        <v>1321</v>
      </c>
      <c r="CC1557" s="352" t="s">
        <v>1378</v>
      </c>
      <c r="CD1557" s="1422" t="s">
        <v>5866</v>
      </c>
      <c r="CE1557" s="245"/>
      <c r="CF1557" s="245"/>
      <c r="CG1557" s="245"/>
    </row>
    <row r="1558" spans="1:85">
      <c r="A1558" s="265" t="s">
        <v>58</v>
      </c>
      <c r="B1558" s="2" t="s">
        <v>1449</v>
      </c>
      <c r="C1558" s="2" t="s">
        <v>64</v>
      </c>
      <c r="D1558" s="265" t="s">
        <v>1585</v>
      </c>
      <c r="E1558" s="265">
        <v>44825</v>
      </c>
      <c r="F1558" s="266" t="str">
        <f>IF(_DBcomps[[#This Row],[Lab RTS]]="","No","Yes")</f>
        <v>Yes</v>
      </c>
      <c r="G1558" s="267">
        <v>98.01</v>
      </c>
      <c r="H1558" s="267"/>
      <c r="I1558" s="267"/>
      <c r="J1558" s="267"/>
      <c r="K1558" s="267"/>
      <c r="L1558" s="268"/>
      <c r="M1558" s="275"/>
      <c r="N1558" s="267"/>
      <c r="O1558" s="267"/>
      <c r="P1558" s="269"/>
      <c r="Q1558" s="269"/>
      <c r="R1558" s="270"/>
      <c r="S1558" s="270"/>
      <c r="T1558" s="271"/>
      <c r="U1558" s="267"/>
      <c r="V1558" s="268"/>
      <c r="W1558" s="267"/>
      <c r="X1558" s="270"/>
      <c r="Y1558" s="349"/>
      <c r="Z1558" s="290"/>
      <c r="AA1558" s="274"/>
      <c r="AB1558" s="274"/>
      <c r="AC1558" s="274"/>
      <c r="AD1558" s="265"/>
      <c r="AE1558" s="274"/>
      <c r="AF1558" s="274">
        <v>2.8536000000000001</v>
      </c>
      <c r="AG1558" s="274"/>
      <c r="AH1558" s="274"/>
      <c r="AI1558" s="274"/>
      <c r="AJ1558" s="274"/>
      <c r="AK1558" s="270"/>
      <c r="AL1558" s="274"/>
      <c r="AM1558" s="274"/>
      <c r="AN1558" s="274"/>
      <c r="AO1558" s="274"/>
      <c r="AP1558" s="274"/>
      <c r="AQ1558" s="277">
        <f>MONTH(E1558)</f>
        <v>9</v>
      </c>
      <c r="AR1558" s="275"/>
      <c r="AS1558" s="267"/>
      <c r="AT1558" s="273"/>
      <c r="AU1558" s="272"/>
      <c r="AV1558" s="267"/>
      <c r="AW1558" s="268"/>
      <c r="AX1558" s="273"/>
      <c r="AY1558" s="294"/>
      <c r="AZ1558" s="275"/>
      <c r="BA1558" s="268"/>
      <c r="BB1558" s="268"/>
      <c r="BC1558" s="268"/>
      <c r="BD1558" s="268"/>
      <c r="BE1558" s="267"/>
      <c r="BF1558" s="275"/>
      <c r="BG1558" s="275"/>
      <c r="BH1558" s="275"/>
      <c r="BI1558" s="275"/>
      <c r="BJ1558" s="291">
        <v>44832</v>
      </c>
      <c r="BK1558" s="279">
        <v>44837</v>
      </c>
      <c r="BL1558" s="431" t="s">
        <v>1591</v>
      </c>
      <c r="BM1558" s="775" t="s">
        <v>1587</v>
      </c>
      <c r="BN1558" s="422">
        <v>10</v>
      </c>
      <c r="BO1558" s="422">
        <v>2</v>
      </c>
      <c r="BP1558" s="303"/>
      <c r="BQ1558" s="293"/>
      <c r="BR1558" s="284"/>
      <c r="BS1558" s="280" t="str">
        <f>IF(_DBcomps[[#This Row],[Problem]]="","Yes","No")</f>
        <v>Yes</v>
      </c>
      <c r="BT1558" s="281">
        <v>6</v>
      </c>
      <c r="BU1558" s="273"/>
      <c r="BV1558" s="273"/>
      <c r="BW1558" s="273"/>
      <c r="BX1558" s="273">
        <v>4</v>
      </c>
      <c r="BY1558" s="279" t="s">
        <v>1275</v>
      </c>
      <c r="BZ1558" s="267"/>
      <c r="CA1558" s="279"/>
      <c r="CB1558" s="279"/>
      <c r="CC1558" s="279"/>
      <c r="CD1558" s="1446"/>
      <c r="CE1558" s="245"/>
      <c r="CF1558" s="245"/>
      <c r="CG1558" s="245"/>
    </row>
    <row r="1559" spans="1:85">
      <c r="A1559" s="265" t="s">
        <v>77</v>
      </c>
      <c r="B1559" s="2" t="s">
        <v>563</v>
      </c>
      <c r="C1559" s="2" t="s">
        <v>1345</v>
      </c>
      <c r="D1559" s="265"/>
      <c r="E1559" s="265"/>
      <c r="F1559" s="266" t="str">
        <f>IF(_DBcomps[[#This Row],[Lab RTS]]="","No","Yes")</f>
        <v>No</v>
      </c>
      <c r="G1559" s="267"/>
      <c r="H1559" s="267"/>
      <c r="I1559" s="267"/>
      <c r="J1559" s="267"/>
      <c r="K1559" s="267"/>
      <c r="L1559" s="268"/>
      <c r="M1559" s="275"/>
      <c r="N1559" s="267"/>
      <c r="O1559" s="267"/>
      <c r="P1559" s="269"/>
      <c r="Q1559" s="269"/>
      <c r="R1559" s="270"/>
      <c r="S1559" s="270"/>
      <c r="T1559" s="271"/>
      <c r="U1559" s="267"/>
      <c r="V1559" s="268"/>
      <c r="W1559" s="267"/>
      <c r="X1559" s="270"/>
      <c r="Y1559" s="349"/>
      <c r="Z1559" s="290"/>
      <c r="AA1559" s="274"/>
      <c r="AB1559" s="274"/>
      <c r="AC1559" s="274"/>
      <c r="AD1559" s="265"/>
      <c r="AE1559" s="274"/>
      <c r="AF1559" s="274"/>
      <c r="AG1559" s="274"/>
      <c r="AH1559" s="274"/>
      <c r="AI1559" s="274"/>
      <c r="AJ1559" s="274"/>
      <c r="AK1559" s="270"/>
      <c r="AL1559" s="274"/>
      <c r="AM1559" s="274"/>
      <c r="AN1559" s="274"/>
      <c r="AO1559" s="274"/>
      <c r="AP1559" s="274"/>
      <c r="AQ1559" s="277">
        <f>MONTH(E1559)</f>
        <v>1</v>
      </c>
      <c r="AR1559" s="275"/>
      <c r="AS1559" s="267"/>
      <c r="AT1559" s="273"/>
      <c r="AU1559" s="272"/>
      <c r="AV1559" s="267"/>
      <c r="AW1559" s="268"/>
      <c r="AX1559" s="273"/>
      <c r="AY1559" s="294"/>
      <c r="AZ1559" s="275"/>
      <c r="BA1559" s="268"/>
      <c r="BB1559" s="268"/>
      <c r="BC1559" s="268"/>
      <c r="BD1559" s="268"/>
      <c r="BE1559" s="267"/>
      <c r="BF1559" s="275"/>
      <c r="BG1559" s="275"/>
      <c r="BH1559" s="275"/>
      <c r="BI1559" s="275"/>
      <c r="BJ1559" s="291"/>
      <c r="BK1559" s="279"/>
      <c r="BL1559" s="431"/>
      <c r="BM1559" s="272"/>
      <c r="BN1559" s="422"/>
      <c r="BO1559" s="422"/>
      <c r="BP1559" s="303"/>
      <c r="BQ1559" s="293"/>
      <c r="BR1559" s="284"/>
      <c r="BS1559" s="280" t="str">
        <f>IF(_DBcomps[[#This Row],[Problem]]="","Yes","No")</f>
        <v>Yes</v>
      </c>
      <c r="BT1559" s="272"/>
      <c r="BU1559" s="273"/>
      <c r="BV1559" s="273"/>
      <c r="BW1559" s="273"/>
      <c r="BX1559" s="273"/>
      <c r="BY1559" s="279"/>
      <c r="BZ1559" s="267"/>
      <c r="CA1559" s="279"/>
      <c r="CB1559" s="279"/>
      <c r="CC1559" s="279"/>
      <c r="CD1559" s="1446"/>
      <c r="CE1559" s="245"/>
      <c r="CF1559" s="245"/>
      <c r="CG1559" s="245"/>
    </row>
    <row r="1560" spans="1:85">
      <c r="A1560" s="341" t="s">
        <v>77</v>
      </c>
      <c r="B1560" s="2" t="s">
        <v>1452</v>
      </c>
      <c r="C1560" s="2" t="s">
        <v>531</v>
      </c>
      <c r="D1560" s="265" t="s">
        <v>2912</v>
      </c>
      <c r="E1560" s="265">
        <v>45741</v>
      </c>
      <c r="F1560" s="266" t="str">
        <f>IF(_DBcomps[[#This Row],[Lab RTS]]="","No","Yes")</f>
        <v>Yes</v>
      </c>
      <c r="G1560" s="267">
        <v>22.27</v>
      </c>
      <c r="H1560" s="267"/>
      <c r="I1560" s="267"/>
      <c r="J1560" s="267"/>
      <c r="K1560" s="267"/>
      <c r="L1560" s="268"/>
      <c r="M1560" s="275"/>
      <c r="N1560" s="267"/>
      <c r="O1560" s="267"/>
      <c r="P1560" s="275"/>
      <c r="Q1560" s="269"/>
      <c r="R1560" s="270">
        <v>1.0980000000000001</v>
      </c>
      <c r="S1560" s="270"/>
      <c r="T1560" s="271">
        <v>6.38</v>
      </c>
      <c r="U1560" s="267"/>
      <c r="V1560" s="268"/>
      <c r="W1560" s="267"/>
      <c r="X1560" s="270"/>
      <c r="Y1560" s="274"/>
      <c r="Z1560" s="290"/>
      <c r="AA1560" s="274">
        <v>0</v>
      </c>
      <c r="AB1560" s="275"/>
      <c r="AC1560" s="274">
        <v>0</v>
      </c>
      <c r="AD1560" s="265"/>
      <c r="AE1560" s="274"/>
      <c r="AF1560" s="274"/>
      <c r="AG1560" s="275"/>
      <c r="AH1560" s="274"/>
      <c r="AI1560" s="274"/>
      <c r="AJ1560" s="275"/>
      <c r="AK1560" s="270"/>
      <c r="AL1560" s="274"/>
      <c r="AM1560" s="275"/>
      <c r="AN1560" s="274"/>
      <c r="AO1560" s="275"/>
      <c r="AP1560" s="274"/>
      <c r="AQ1560" s="277">
        <f>MONTH(E1560)</f>
        <v>3</v>
      </c>
      <c r="AR1560" s="355" t="s">
        <v>564</v>
      </c>
      <c r="AS1560" s="267"/>
      <c r="AT1560" s="273"/>
      <c r="AU1560" s="272"/>
      <c r="AV1560" s="267"/>
      <c r="AW1560" s="268"/>
      <c r="AX1560" s="273"/>
      <c r="AY1560" s="294"/>
      <c r="AZ1560" s="275"/>
      <c r="BA1560" s="268"/>
      <c r="BB1560" s="297">
        <v>1.69</v>
      </c>
      <c r="BC1560" s="275"/>
      <c r="BD1560" s="267">
        <v>20.100000000000001</v>
      </c>
      <c r="BE1560" s="267"/>
      <c r="BF1560" s="275"/>
      <c r="BG1560" s="275"/>
      <c r="BH1560" s="275"/>
      <c r="BI1560" s="275"/>
      <c r="BJ1560" s="291">
        <v>45741</v>
      </c>
      <c r="BK1560" s="279">
        <v>45741</v>
      </c>
      <c r="BL1560" s="431" t="s">
        <v>2913</v>
      </c>
      <c r="BM1560" s="272"/>
      <c r="BN1560" s="422">
        <v>9</v>
      </c>
      <c r="BO1560" s="422">
        <v>8</v>
      </c>
      <c r="BP1560" s="303"/>
      <c r="BQ1560" s="293">
        <v>45737</v>
      </c>
      <c r="BR1560" s="284">
        <v>0.1673611111111111</v>
      </c>
      <c r="BS1560" s="280" t="str">
        <f>IF(_DBcomps[[#This Row],[Problem]]="","Yes","No")</f>
        <v>No</v>
      </c>
      <c r="BT1560" s="272"/>
      <c r="BU1560" s="273"/>
      <c r="BV1560" s="475">
        <v>1</v>
      </c>
      <c r="BW1560" s="475">
        <v>1</v>
      </c>
      <c r="BX1560" s="475">
        <v>6</v>
      </c>
      <c r="BY1560" s="340" t="s">
        <v>1276</v>
      </c>
      <c r="BZ1560" s="267">
        <v>4</v>
      </c>
      <c r="CA1560" s="340" t="s">
        <v>1331</v>
      </c>
      <c r="CB1560" s="340" t="s">
        <v>1245</v>
      </c>
      <c r="CC1560" s="340" t="s">
        <v>1248</v>
      </c>
      <c r="CD1560" s="1431" t="s">
        <v>2914</v>
      </c>
      <c r="CE1560" s="245"/>
      <c r="CF1560" s="245"/>
      <c r="CG1560" s="245"/>
    </row>
    <row r="1561" spans="1:85">
      <c r="A1561" s="341" t="s">
        <v>77</v>
      </c>
      <c r="B1561" s="2" t="s">
        <v>1452</v>
      </c>
      <c r="C1561" s="2" t="s">
        <v>531</v>
      </c>
      <c r="D1561" s="265" t="s">
        <v>6576</v>
      </c>
      <c r="E1561" s="265">
        <v>45919</v>
      </c>
      <c r="F1561" s="266" t="str">
        <f>IF(_DBcomps[[#This Row],[Lab RTS]]="","No","Yes")</f>
        <v>Yes</v>
      </c>
      <c r="G1561" s="267">
        <v>21.81</v>
      </c>
      <c r="H1561" s="267"/>
      <c r="I1561" s="267"/>
      <c r="J1561" s="267"/>
      <c r="K1561" s="267"/>
      <c r="L1561" s="268"/>
      <c r="M1561" s="275"/>
      <c r="N1561" s="267"/>
      <c r="O1561" s="267"/>
      <c r="P1561" s="275"/>
      <c r="Q1561" s="269"/>
      <c r="R1561" s="270">
        <v>1.085</v>
      </c>
      <c r="S1561" s="270"/>
      <c r="T1561" s="271">
        <v>7</v>
      </c>
      <c r="U1561" s="267"/>
      <c r="V1561" s="268"/>
      <c r="W1561" s="267"/>
      <c r="X1561" s="270"/>
      <c r="Y1561" s="274"/>
      <c r="Z1561" s="290"/>
      <c r="AA1561" s="274">
        <v>0</v>
      </c>
      <c r="AB1561" s="275"/>
      <c r="AC1561" s="274">
        <v>0</v>
      </c>
      <c r="AD1561" s="265"/>
      <c r="AE1561" s="274"/>
      <c r="AF1561" s="274"/>
      <c r="AG1561" s="275"/>
      <c r="AH1561" s="274"/>
      <c r="AI1561" s="274"/>
      <c r="AJ1561" s="275"/>
      <c r="AK1561" s="270"/>
      <c r="AL1561" s="274"/>
      <c r="AM1561" s="275"/>
      <c r="AN1561" s="274"/>
      <c r="AO1561" s="275"/>
      <c r="AP1561" s="274"/>
      <c r="AQ1561" s="277">
        <f>MONTH(E1561)</f>
        <v>9</v>
      </c>
      <c r="AR1561" s="355" t="s">
        <v>564</v>
      </c>
      <c r="AS1561" s="267"/>
      <c r="AT1561" s="273"/>
      <c r="AU1561" s="272"/>
      <c r="AV1561" s="267"/>
      <c r="AW1561" s="268"/>
      <c r="AX1561" s="273"/>
      <c r="AY1561" s="294"/>
      <c r="AZ1561" s="275"/>
      <c r="BA1561" s="268"/>
      <c r="BB1561" s="297">
        <v>7.41</v>
      </c>
      <c r="BC1561" s="275"/>
      <c r="BD1561" s="267">
        <v>20</v>
      </c>
      <c r="BE1561" s="267"/>
      <c r="BF1561" s="275"/>
      <c r="BG1561" s="275"/>
      <c r="BH1561" s="275"/>
      <c r="BI1561" s="275"/>
      <c r="BJ1561" s="291">
        <v>45922</v>
      </c>
      <c r="BK1561" s="279">
        <v>45922</v>
      </c>
      <c r="BL1561" s="431" t="s">
        <v>6232</v>
      </c>
      <c r="BM1561" s="272"/>
      <c r="BN1561" s="422">
        <v>4</v>
      </c>
      <c r="BO1561" s="422">
        <v>8</v>
      </c>
      <c r="BP1561" s="303"/>
      <c r="BQ1561" s="293">
        <v>45916</v>
      </c>
      <c r="BR1561" s="284" t="s">
        <v>6233</v>
      </c>
      <c r="BS1561" s="280" t="str">
        <f>IF(_DBcomps[[#This Row],[Problem]]="","Yes","No")</f>
        <v>Yes</v>
      </c>
      <c r="BT1561" s="272"/>
      <c r="BU1561" s="273"/>
      <c r="BV1561" s="475">
        <v>1</v>
      </c>
      <c r="BW1561" s="475"/>
      <c r="BX1561" s="475">
        <v>6</v>
      </c>
      <c r="BY1561" s="340" t="s">
        <v>1276</v>
      </c>
      <c r="BZ1561" s="267"/>
      <c r="CA1561" s="340"/>
      <c r="CB1561" s="340"/>
      <c r="CC1561" s="340"/>
      <c r="CD1561" s="1431"/>
      <c r="CE1561" s="245"/>
      <c r="CF1561" s="245"/>
      <c r="CG1561" s="245"/>
    </row>
    <row r="1562" spans="1:85">
      <c r="A1562" s="265" t="s">
        <v>77</v>
      </c>
      <c r="B1562" s="2" t="s">
        <v>1554</v>
      </c>
      <c r="C1562" s="2" t="s">
        <v>61</v>
      </c>
      <c r="D1562" s="265" t="s">
        <v>1555</v>
      </c>
      <c r="E1562" s="265">
        <v>44722</v>
      </c>
      <c r="F1562" s="266" t="s">
        <v>1472</v>
      </c>
      <c r="G1562" s="267">
        <v>24.83</v>
      </c>
      <c r="H1562" s="267"/>
      <c r="I1562" s="267"/>
      <c r="J1562" s="267"/>
      <c r="K1562" s="267"/>
      <c r="L1562" s="268"/>
      <c r="M1562" s="275"/>
      <c r="N1562" s="267"/>
      <c r="O1562" s="267"/>
      <c r="P1562" s="275"/>
      <c r="Q1562" s="269"/>
      <c r="R1562" s="270"/>
      <c r="S1562" s="270">
        <v>0.92800000000000005</v>
      </c>
      <c r="T1562" s="271"/>
      <c r="U1562" s="267"/>
      <c r="V1562" s="268"/>
      <c r="W1562" s="267"/>
      <c r="X1562" s="270"/>
      <c r="Y1562" s="274">
        <v>0.46</v>
      </c>
      <c r="Z1562" s="290"/>
      <c r="AA1562" s="274"/>
      <c r="AB1562" s="275"/>
      <c r="AC1562" s="274"/>
      <c r="AD1562" s="265"/>
      <c r="AE1562" s="274"/>
      <c r="AF1562" s="274"/>
      <c r="AG1562" s="275"/>
      <c r="AH1562" s="274"/>
      <c r="AI1562" s="274"/>
      <c r="AJ1562" s="275"/>
      <c r="AK1562" s="270"/>
      <c r="AL1562" s="274"/>
      <c r="AM1562" s="275"/>
      <c r="AN1562" s="274"/>
      <c r="AO1562" s="275"/>
      <c r="AP1562" s="274"/>
      <c r="AQ1562" s="277">
        <f t="shared" ref="AQ1562" si="228">MONTH(E1562)</f>
        <v>6</v>
      </c>
      <c r="AR1562" s="350" t="s">
        <v>1286</v>
      </c>
      <c r="AS1562" s="267"/>
      <c r="AT1562" s="273"/>
      <c r="AU1562" s="272"/>
      <c r="AV1562" s="267"/>
      <c r="AW1562" s="268"/>
      <c r="AX1562" s="273"/>
      <c r="AY1562" s="294"/>
      <c r="AZ1562" s="275"/>
      <c r="BA1562" s="268"/>
      <c r="BB1562" s="267">
        <v>3.21</v>
      </c>
      <c r="BC1562" s="268"/>
      <c r="BD1562" s="268"/>
      <c r="BE1562" s="267"/>
      <c r="BF1562" s="275"/>
      <c r="BG1562" s="275"/>
      <c r="BH1562" s="275"/>
      <c r="BI1562" s="275"/>
      <c r="BJ1562" s="291">
        <v>44722</v>
      </c>
      <c r="BK1562" s="279">
        <v>44722</v>
      </c>
      <c r="BL1562" s="431" t="s">
        <v>1556</v>
      </c>
      <c r="BM1562" s="272"/>
      <c r="BN1562" s="422">
        <v>4</v>
      </c>
      <c r="BO1562" s="422">
        <v>5</v>
      </c>
      <c r="BP1562" s="303"/>
      <c r="BQ1562" s="293">
        <v>44722</v>
      </c>
      <c r="BR1562" s="284">
        <v>0.27083333333333331</v>
      </c>
      <c r="BS1562" s="280" t="s">
        <v>1473</v>
      </c>
      <c r="BT1562" s="272"/>
      <c r="BU1562" s="273"/>
      <c r="BV1562" s="273">
        <v>1</v>
      </c>
      <c r="BW1562" s="273">
        <v>1</v>
      </c>
      <c r="BX1562" s="273">
        <v>6</v>
      </c>
      <c r="BY1562" s="279" t="s">
        <v>1276</v>
      </c>
      <c r="BZ1562" s="267"/>
      <c r="CA1562" s="279" t="s">
        <v>1331</v>
      </c>
      <c r="CB1562" s="352" t="s">
        <v>1447</v>
      </c>
      <c r="CC1562" s="279" t="s">
        <v>1248</v>
      </c>
      <c r="CD1562" s="1283"/>
      <c r="CE1562" s="245"/>
      <c r="CF1562" s="245"/>
      <c r="CG1562" s="245"/>
    </row>
    <row r="1563" spans="1:85">
      <c r="A1563" s="265" t="s">
        <v>77</v>
      </c>
      <c r="B1563" s="2" t="s">
        <v>1608</v>
      </c>
      <c r="C1563" s="2" t="s">
        <v>61</v>
      </c>
      <c r="D1563" s="265" t="s">
        <v>1808</v>
      </c>
      <c r="E1563" s="265">
        <v>45671</v>
      </c>
      <c r="F1563" s="266" t="s">
        <v>567</v>
      </c>
      <c r="G1563" s="267">
        <v>25.16</v>
      </c>
      <c r="H1563" s="267"/>
      <c r="I1563" s="267"/>
      <c r="J1563" s="267"/>
      <c r="K1563" s="267"/>
      <c r="L1563" s="268"/>
      <c r="M1563" s="275"/>
      <c r="N1563" s="267"/>
      <c r="O1563" s="267"/>
      <c r="P1563" s="275"/>
      <c r="Q1563" s="269"/>
      <c r="R1563" s="270"/>
      <c r="S1563" s="270">
        <v>0.92600000000000005</v>
      </c>
      <c r="T1563" s="271"/>
      <c r="U1563" s="267"/>
      <c r="V1563" s="268"/>
      <c r="W1563" s="267"/>
      <c r="X1563" s="270"/>
      <c r="Y1563" s="274">
        <v>0.13</v>
      </c>
      <c r="Z1563" s="290"/>
      <c r="AA1563" s="274">
        <v>0</v>
      </c>
      <c r="AB1563" s="275"/>
      <c r="AC1563" s="274">
        <v>0</v>
      </c>
      <c r="AD1563" s="265"/>
      <c r="AE1563" s="274"/>
      <c r="AF1563" s="274"/>
      <c r="AG1563" s="275"/>
      <c r="AH1563" s="274"/>
      <c r="AI1563" s="274"/>
      <c r="AJ1563" s="275"/>
      <c r="AK1563" s="270"/>
      <c r="AL1563" s="274"/>
      <c r="AM1563" s="275"/>
      <c r="AN1563" s="274"/>
      <c r="AO1563" s="275"/>
      <c r="AP1563" s="274"/>
      <c r="AQ1563" s="277">
        <f>MONTH(E1563)</f>
        <v>1</v>
      </c>
      <c r="AR1563" s="350" t="s">
        <v>1322</v>
      </c>
      <c r="AS1563" s="267"/>
      <c r="AT1563" s="273"/>
      <c r="AU1563" s="272"/>
      <c r="AV1563" s="267">
        <v>0</v>
      </c>
      <c r="AW1563" s="268"/>
      <c r="AX1563" s="273"/>
      <c r="AY1563" s="294"/>
      <c r="AZ1563" s="275"/>
      <c r="BA1563" s="268"/>
      <c r="BB1563" s="267">
        <v>3.7</v>
      </c>
      <c r="BC1563" s="268"/>
      <c r="BD1563" s="268"/>
      <c r="BE1563" s="267"/>
      <c r="BF1563" s="275"/>
      <c r="BG1563" s="275"/>
      <c r="BH1563" s="275"/>
      <c r="BI1563" s="275"/>
      <c r="BJ1563" s="291">
        <v>45673</v>
      </c>
      <c r="BK1563" s="279">
        <v>45673</v>
      </c>
      <c r="BL1563" s="431" t="s">
        <v>1809</v>
      </c>
      <c r="BM1563" s="272"/>
      <c r="BN1563" s="422">
        <v>2</v>
      </c>
      <c r="BO1563" s="422">
        <v>9</v>
      </c>
      <c r="BP1563" s="303"/>
      <c r="BQ1563" s="293">
        <v>45670</v>
      </c>
      <c r="BR1563" s="284">
        <v>0.51388888888888895</v>
      </c>
      <c r="BS1563" s="280" t="str">
        <f>IF(_DBcomps[[#This Row],[Problem]]="","Yes","No")</f>
        <v>Yes</v>
      </c>
      <c r="BT1563" s="273"/>
      <c r="BU1563" s="273"/>
      <c r="BV1563" s="273">
        <v>1</v>
      </c>
      <c r="BW1563" s="273"/>
      <c r="BX1563" s="273">
        <v>6</v>
      </c>
      <c r="BY1563" s="279" t="s">
        <v>1276</v>
      </c>
      <c r="BZ1563" s="267"/>
      <c r="CA1563" s="279"/>
      <c r="CB1563" s="279"/>
      <c r="CC1563" s="279"/>
      <c r="CD1563" s="1283"/>
      <c r="CE1563" s="245"/>
      <c r="CF1563" s="245"/>
      <c r="CG1563" s="245"/>
    </row>
    <row r="1564" spans="1:85">
      <c r="A1564" s="265" t="s">
        <v>77</v>
      </c>
      <c r="B1564" s="2" t="s">
        <v>1608</v>
      </c>
      <c r="C1564" s="2" t="s">
        <v>61</v>
      </c>
      <c r="D1564" s="265" t="s">
        <v>1802</v>
      </c>
      <c r="E1564" s="265">
        <v>45673</v>
      </c>
      <c r="F1564" s="266" t="s">
        <v>567</v>
      </c>
      <c r="G1564" s="267">
        <v>25.3</v>
      </c>
      <c r="H1564" s="267"/>
      <c r="I1564" s="267"/>
      <c r="J1564" s="267"/>
      <c r="K1564" s="267"/>
      <c r="L1564" s="268"/>
      <c r="M1564" s="275"/>
      <c r="N1564" s="267"/>
      <c r="O1564" s="267"/>
      <c r="P1564" s="275"/>
      <c r="Q1564" s="269"/>
      <c r="R1564" s="270"/>
      <c r="S1564" s="270">
        <v>0.93200000000000005</v>
      </c>
      <c r="T1564" s="271">
        <v>7.66</v>
      </c>
      <c r="U1564" s="267"/>
      <c r="V1564" s="268"/>
      <c r="W1564" s="267"/>
      <c r="X1564" s="270"/>
      <c r="Y1564" s="274">
        <v>0.1</v>
      </c>
      <c r="Z1564" s="290"/>
      <c r="AA1564" s="274">
        <v>0</v>
      </c>
      <c r="AB1564" s="275"/>
      <c r="AC1564" s="274">
        <v>0</v>
      </c>
      <c r="AD1564" s="265"/>
      <c r="AE1564" s="274"/>
      <c r="AF1564" s="274"/>
      <c r="AG1564" s="275"/>
      <c r="AH1564" s="274"/>
      <c r="AI1564" s="274"/>
      <c r="AJ1564" s="275"/>
      <c r="AK1564" s="270"/>
      <c r="AL1564" s="274"/>
      <c r="AM1564" s="275"/>
      <c r="AN1564" s="274"/>
      <c r="AO1564" s="275"/>
      <c r="AP1564" s="274"/>
      <c r="AQ1564" s="277">
        <f>MONTH(E1564)</f>
        <v>1</v>
      </c>
      <c r="AR1564" s="350" t="s">
        <v>1322</v>
      </c>
      <c r="AS1564" s="267"/>
      <c r="AT1564" s="273"/>
      <c r="AU1564" s="272"/>
      <c r="AV1564" s="267" t="s">
        <v>1805</v>
      </c>
      <c r="AW1564" s="268"/>
      <c r="AX1564" s="273"/>
      <c r="AY1564" s="294"/>
      <c r="AZ1564" s="275"/>
      <c r="BA1564" s="268"/>
      <c r="BB1564" s="267">
        <v>3.76</v>
      </c>
      <c r="BC1564" s="268"/>
      <c r="BD1564" s="268"/>
      <c r="BE1564" s="267"/>
      <c r="BF1564" s="275"/>
      <c r="BG1564" s="275"/>
      <c r="BH1564" s="275"/>
      <c r="BI1564" s="275"/>
      <c r="BJ1564" s="291">
        <v>45673</v>
      </c>
      <c r="BK1564" s="279">
        <v>45673</v>
      </c>
      <c r="BL1564" s="431" t="s">
        <v>1806</v>
      </c>
      <c r="BM1564" s="272" t="s">
        <v>1807</v>
      </c>
      <c r="BN1564" s="422">
        <v>2</v>
      </c>
      <c r="BO1564" s="422">
        <v>9</v>
      </c>
      <c r="BP1564" s="303"/>
      <c r="BQ1564" s="293">
        <v>45670</v>
      </c>
      <c r="BR1564" s="284">
        <v>0.99652777777777779</v>
      </c>
      <c r="BS1564" s="280" t="str">
        <f>IF(_DBcomps[[#This Row],[Problem]]="","Yes","No")</f>
        <v>Yes</v>
      </c>
      <c r="BT1564" s="272"/>
      <c r="BU1564" s="273"/>
      <c r="BV1564" s="273">
        <v>1</v>
      </c>
      <c r="BW1564" s="273"/>
      <c r="BX1564" s="273">
        <v>6</v>
      </c>
      <c r="BY1564" s="279" t="s">
        <v>1276</v>
      </c>
      <c r="BZ1564" s="267"/>
      <c r="CA1564" s="279"/>
      <c r="CB1564" s="279"/>
      <c r="CC1564" s="279"/>
      <c r="CD1564" s="1283"/>
      <c r="CE1564" s="245"/>
      <c r="CF1564" s="245"/>
      <c r="CG1564" s="245"/>
    </row>
    <row r="1565" spans="1:85">
      <c r="A1565" s="265" t="s">
        <v>77</v>
      </c>
      <c r="B1565" s="2" t="s">
        <v>1608</v>
      </c>
      <c r="C1565" s="2" t="s">
        <v>61</v>
      </c>
      <c r="D1565" s="265" t="s">
        <v>1803</v>
      </c>
      <c r="E1565" s="265">
        <v>45673</v>
      </c>
      <c r="F1565" s="266" t="s">
        <v>567</v>
      </c>
      <c r="G1565" s="267">
        <v>25.3</v>
      </c>
      <c r="H1565" s="267"/>
      <c r="I1565" s="267"/>
      <c r="J1565" s="267"/>
      <c r="K1565" s="267"/>
      <c r="L1565" s="268"/>
      <c r="M1565" s="275"/>
      <c r="N1565" s="267"/>
      <c r="O1565" s="267"/>
      <c r="P1565" s="275"/>
      <c r="Q1565" s="269"/>
      <c r="R1565" s="270"/>
      <c r="S1565" s="270">
        <v>0.93200000000000005</v>
      </c>
      <c r="T1565" s="271">
        <v>7.66</v>
      </c>
      <c r="U1565" s="267"/>
      <c r="V1565" s="268"/>
      <c r="W1565" s="267"/>
      <c r="X1565" s="270"/>
      <c r="Y1565" s="274">
        <v>0.1</v>
      </c>
      <c r="Z1565" s="290"/>
      <c r="AA1565" s="274">
        <v>0</v>
      </c>
      <c r="AB1565" s="275"/>
      <c r="AC1565" s="274">
        <v>0</v>
      </c>
      <c r="AD1565" s="265"/>
      <c r="AE1565" s="274"/>
      <c r="AF1565" s="274"/>
      <c r="AG1565" s="275"/>
      <c r="AH1565" s="274"/>
      <c r="AI1565" s="274"/>
      <c r="AJ1565" s="275"/>
      <c r="AK1565" s="270"/>
      <c r="AL1565" s="274"/>
      <c r="AM1565" s="275"/>
      <c r="AN1565" s="274"/>
      <c r="AO1565" s="275"/>
      <c r="AP1565" s="274"/>
      <c r="AQ1565" s="277">
        <f t="shared" ref="AQ1565:AQ1566" si="229">MONTH(E1565)</f>
        <v>1</v>
      </c>
      <c r="AR1565" s="350" t="s">
        <v>1322</v>
      </c>
      <c r="AS1565" s="267"/>
      <c r="AT1565" s="273"/>
      <c r="AU1565" s="272"/>
      <c r="AV1565" s="267" t="s">
        <v>1805</v>
      </c>
      <c r="AW1565" s="268"/>
      <c r="AX1565" s="273"/>
      <c r="AY1565" s="294"/>
      <c r="AZ1565" s="275"/>
      <c r="BA1565" s="268"/>
      <c r="BB1565" s="267">
        <v>3.76</v>
      </c>
      <c r="BC1565" s="268"/>
      <c r="BD1565" s="268"/>
      <c r="BE1565" s="267"/>
      <c r="BF1565" s="275"/>
      <c r="BG1565" s="275"/>
      <c r="BH1565" s="275"/>
      <c r="BI1565" s="275"/>
      <c r="BJ1565" s="291">
        <v>45673</v>
      </c>
      <c r="BK1565" s="279">
        <v>45673</v>
      </c>
      <c r="BL1565" s="431" t="s">
        <v>1806</v>
      </c>
      <c r="BM1565" s="272" t="s">
        <v>1807</v>
      </c>
      <c r="BN1565" s="422">
        <v>2</v>
      </c>
      <c r="BO1565" s="422">
        <v>9</v>
      </c>
      <c r="BP1565" s="303"/>
      <c r="BQ1565" s="293">
        <v>45670</v>
      </c>
      <c r="BR1565" s="284">
        <v>0.99652777777777779</v>
      </c>
      <c r="BS1565" s="280" t="str">
        <f>IF(_DBcomps[[#This Row],[Problem]]="","Yes","No")</f>
        <v>Yes</v>
      </c>
      <c r="BT1565" s="273"/>
      <c r="BU1565" s="273"/>
      <c r="BV1565" s="273">
        <v>1</v>
      </c>
      <c r="BW1565" s="273"/>
      <c r="BX1565" s="273">
        <v>6</v>
      </c>
      <c r="BY1565" s="279" t="s">
        <v>1276</v>
      </c>
      <c r="BZ1565" s="267"/>
      <c r="CA1565" s="279"/>
      <c r="CB1565" s="279"/>
      <c r="CC1565" s="279"/>
      <c r="CD1565" s="1283"/>
      <c r="CE1565" s="245"/>
      <c r="CF1565" s="245"/>
      <c r="CG1565" s="245"/>
    </row>
    <row r="1566" spans="1:85">
      <c r="A1566" s="265" t="s">
        <v>77</v>
      </c>
      <c r="B1566" s="2" t="s">
        <v>1608</v>
      </c>
      <c r="C1566" s="2" t="s">
        <v>61</v>
      </c>
      <c r="D1566" s="265" t="s">
        <v>1804</v>
      </c>
      <c r="E1566" s="265">
        <v>45673</v>
      </c>
      <c r="F1566" s="266" t="s">
        <v>567</v>
      </c>
      <c r="G1566" s="267">
        <v>25.3</v>
      </c>
      <c r="H1566" s="267"/>
      <c r="I1566" s="267"/>
      <c r="J1566" s="267"/>
      <c r="K1566" s="267"/>
      <c r="L1566" s="268"/>
      <c r="M1566" s="275"/>
      <c r="N1566" s="267"/>
      <c r="O1566" s="267"/>
      <c r="P1566" s="275"/>
      <c r="Q1566" s="269"/>
      <c r="R1566" s="270"/>
      <c r="S1566" s="270">
        <v>0.93200000000000005</v>
      </c>
      <c r="T1566" s="271">
        <v>7.66</v>
      </c>
      <c r="U1566" s="267"/>
      <c r="V1566" s="268"/>
      <c r="W1566" s="267"/>
      <c r="X1566" s="270"/>
      <c r="Y1566" s="274">
        <v>0.1</v>
      </c>
      <c r="Z1566" s="290"/>
      <c r="AA1566" s="274">
        <v>0</v>
      </c>
      <c r="AB1566" s="275"/>
      <c r="AC1566" s="274">
        <v>0</v>
      </c>
      <c r="AD1566" s="265"/>
      <c r="AE1566" s="274"/>
      <c r="AF1566" s="274"/>
      <c r="AG1566" s="275"/>
      <c r="AH1566" s="274"/>
      <c r="AI1566" s="274"/>
      <c r="AJ1566" s="275"/>
      <c r="AK1566" s="270"/>
      <c r="AL1566" s="274"/>
      <c r="AM1566" s="275"/>
      <c r="AN1566" s="274"/>
      <c r="AO1566" s="275"/>
      <c r="AP1566" s="274"/>
      <c r="AQ1566" s="277">
        <f t="shared" si="229"/>
        <v>1</v>
      </c>
      <c r="AR1566" s="350" t="s">
        <v>1322</v>
      </c>
      <c r="AS1566" s="267"/>
      <c r="AT1566" s="273"/>
      <c r="AU1566" s="272"/>
      <c r="AV1566" s="267" t="s">
        <v>1805</v>
      </c>
      <c r="AW1566" s="268"/>
      <c r="AX1566" s="273"/>
      <c r="AY1566" s="294"/>
      <c r="AZ1566" s="275"/>
      <c r="BA1566" s="268"/>
      <c r="BB1566" s="267">
        <v>3.76</v>
      </c>
      <c r="BC1566" s="268"/>
      <c r="BD1566" s="268"/>
      <c r="BE1566" s="267"/>
      <c r="BF1566" s="275"/>
      <c r="BG1566" s="275"/>
      <c r="BH1566" s="275"/>
      <c r="BI1566" s="275"/>
      <c r="BJ1566" s="291">
        <v>45673</v>
      </c>
      <c r="BK1566" s="279">
        <v>45673</v>
      </c>
      <c r="BL1566" s="431" t="s">
        <v>1806</v>
      </c>
      <c r="BM1566" s="272" t="s">
        <v>1807</v>
      </c>
      <c r="BN1566" s="422">
        <v>2</v>
      </c>
      <c r="BO1566" s="422">
        <v>9</v>
      </c>
      <c r="BP1566" s="303"/>
      <c r="BQ1566" s="293">
        <v>45670</v>
      </c>
      <c r="BR1566" s="284">
        <v>0.99652777777777779</v>
      </c>
      <c r="BS1566" s="280" t="str">
        <f>IF(_DBcomps[[#This Row],[Problem]]="","Yes","No")</f>
        <v>Yes</v>
      </c>
      <c r="BT1566" s="273"/>
      <c r="BU1566" s="273"/>
      <c r="BV1566" s="273">
        <v>1</v>
      </c>
      <c r="BW1566" s="273"/>
      <c r="BX1566" s="273">
        <v>6</v>
      </c>
      <c r="BY1566" s="279" t="s">
        <v>1276</v>
      </c>
      <c r="BZ1566" s="267"/>
      <c r="CA1566" s="279"/>
      <c r="CB1566" s="279"/>
      <c r="CC1566" s="279"/>
      <c r="CD1566" s="1283"/>
      <c r="CE1566" s="245"/>
      <c r="CF1566" s="245"/>
      <c r="CG1566" s="245"/>
    </row>
    <row r="1567" spans="1:85">
      <c r="A1567" s="265" t="s">
        <v>77</v>
      </c>
      <c r="B1567" s="2" t="s">
        <v>1608</v>
      </c>
      <c r="C1567" s="2" t="s">
        <v>61</v>
      </c>
      <c r="D1567" s="265" t="s">
        <v>3080</v>
      </c>
      <c r="E1567" s="1091">
        <v>45743</v>
      </c>
      <c r="F1567" s="266" t="s">
        <v>567</v>
      </c>
      <c r="G1567" s="1093">
        <v>25.12</v>
      </c>
      <c r="H1567" s="1093"/>
      <c r="I1567" s="1093"/>
      <c r="J1567" s="1093"/>
      <c r="K1567" s="1093"/>
      <c r="L1567" s="1094"/>
      <c r="M1567" s="1095"/>
      <c r="N1567" s="1093"/>
      <c r="O1567" s="1093"/>
      <c r="P1567" s="1095"/>
      <c r="Q1567" s="1097"/>
      <c r="R1567" s="1100"/>
      <c r="S1567" s="1100">
        <v>0.93700000000000006</v>
      </c>
      <c r="T1567" s="1099">
        <v>7.42</v>
      </c>
      <c r="U1567" s="1093"/>
      <c r="V1567" s="1094"/>
      <c r="W1567" s="1093"/>
      <c r="X1567" s="1100"/>
      <c r="Y1567" s="1101">
        <v>0.27</v>
      </c>
      <c r="Z1567" s="1102"/>
      <c r="AA1567" s="1101">
        <v>0</v>
      </c>
      <c r="AB1567" s="1095"/>
      <c r="AC1567" s="1101">
        <v>0</v>
      </c>
      <c r="AD1567" s="1091"/>
      <c r="AE1567" s="1101"/>
      <c r="AF1567" s="1101"/>
      <c r="AG1567" s="1095"/>
      <c r="AH1567" s="1101"/>
      <c r="AI1567" s="1101"/>
      <c r="AJ1567" s="1095"/>
      <c r="AK1567" s="1100"/>
      <c r="AL1567" s="1101"/>
      <c r="AM1567" s="1095"/>
      <c r="AN1567" s="1101"/>
      <c r="AO1567" s="1095"/>
      <c r="AP1567" s="1101"/>
      <c r="AQ1567" s="1103">
        <f t="shared" ref="AQ1567:AQ1576" si="230">MONTH(E1567)</f>
        <v>3</v>
      </c>
      <c r="AR1567" s="1113" t="s">
        <v>1286</v>
      </c>
      <c r="AS1567" s="1093"/>
      <c r="AT1567" s="1104"/>
      <c r="AU1567" s="1105"/>
      <c r="AV1567" s="267" t="s">
        <v>2228</v>
      </c>
      <c r="AW1567" s="1094"/>
      <c r="AX1567" s="1104"/>
      <c r="AY1567" s="1114"/>
      <c r="AZ1567" s="1095"/>
      <c r="BA1567" s="268"/>
      <c r="BB1567" s="1093">
        <v>5.41</v>
      </c>
      <c r="BC1567" s="1094"/>
      <c r="BD1567" s="1094"/>
      <c r="BE1567" s="1093"/>
      <c r="BF1567" s="1095"/>
      <c r="BG1567" s="1095"/>
      <c r="BH1567" s="1095"/>
      <c r="BI1567" s="1095"/>
      <c r="BJ1567" s="1115">
        <v>45743</v>
      </c>
      <c r="BK1567" s="1112">
        <v>45743</v>
      </c>
      <c r="BL1567" s="431" t="s">
        <v>3081</v>
      </c>
      <c r="BM1567" s="272" t="s">
        <v>3082</v>
      </c>
      <c r="BN1567" s="1108">
        <v>4</v>
      </c>
      <c r="BO1567" s="422">
        <v>9</v>
      </c>
      <c r="BP1567" s="1109"/>
      <c r="BQ1567" s="1110">
        <v>45740</v>
      </c>
      <c r="BR1567" s="284" t="s">
        <v>3056</v>
      </c>
      <c r="BS1567" s="1111" t="str">
        <f>IF(_DBcomps[[#This Row],[Problem]]="","Yes","No")</f>
        <v>Yes</v>
      </c>
      <c r="BT1567" s="272"/>
      <c r="BU1567" s="1104"/>
      <c r="BV1567" s="1104">
        <v>3</v>
      </c>
      <c r="BW1567" s="1104"/>
      <c r="BX1567" s="1104">
        <v>6</v>
      </c>
      <c r="BY1567" s="1112" t="s">
        <v>1276</v>
      </c>
      <c r="BZ1567" s="1093"/>
      <c r="CA1567" s="1112"/>
      <c r="CB1567" s="1112"/>
      <c r="CC1567" s="1112"/>
      <c r="CD1567" s="1427"/>
      <c r="CE1567" s="245"/>
      <c r="CF1567" s="245"/>
      <c r="CG1567" s="245"/>
    </row>
    <row r="1568" spans="1:85">
      <c r="A1568" s="265" t="s">
        <v>77</v>
      </c>
      <c r="B1568" s="2" t="s">
        <v>1608</v>
      </c>
      <c r="C1568" s="2" t="s">
        <v>61</v>
      </c>
      <c r="D1568" s="265" t="s">
        <v>3103</v>
      </c>
      <c r="E1568" s="265">
        <v>45744</v>
      </c>
      <c r="F1568" s="266" t="s">
        <v>567</v>
      </c>
      <c r="G1568" s="267">
        <v>24.45</v>
      </c>
      <c r="H1568" s="267"/>
      <c r="I1568" s="267"/>
      <c r="J1568" s="267"/>
      <c r="K1568" s="267"/>
      <c r="L1568" s="268"/>
      <c r="M1568" s="275"/>
      <c r="N1568" s="267"/>
      <c r="O1568" s="267"/>
      <c r="P1568" s="275"/>
      <c r="Q1568" s="269"/>
      <c r="R1568" s="270"/>
      <c r="S1568" s="270">
        <v>0.94099999999999995</v>
      </c>
      <c r="T1568" s="271">
        <v>7.45</v>
      </c>
      <c r="U1568" s="267"/>
      <c r="V1568" s="268"/>
      <c r="W1568" s="267"/>
      <c r="X1568" s="270"/>
      <c r="Y1568" s="274">
        <v>0.24</v>
      </c>
      <c r="Z1568" s="290"/>
      <c r="AA1568" s="274">
        <v>0</v>
      </c>
      <c r="AB1568" s="275"/>
      <c r="AC1568" s="274">
        <v>0</v>
      </c>
      <c r="AD1568" s="265"/>
      <c r="AE1568" s="274"/>
      <c r="AF1568" s="274"/>
      <c r="AG1568" s="275"/>
      <c r="AH1568" s="274"/>
      <c r="AI1568" s="274"/>
      <c r="AJ1568" s="275"/>
      <c r="AK1568" s="270"/>
      <c r="AL1568" s="274"/>
      <c r="AM1568" s="275"/>
      <c r="AN1568" s="274"/>
      <c r="AO1568" s="275"/>
      <c r="AP1568" s="274"/>
      <c r="AQ1568" s="277">
        <f t="shared" si="230"/>
        <v>3</v>
      </c>
      <c r="AR1568" s="350" t="s">
        <v>1322</v>
      </c>
      <c r="AS1568" s="267"/>
      <c r="AT1568" s="273"/>
      <c r="AU1568" s="272"/>
      <c r="AV1568" s="267" t="s">
        <v>2228</v>
      </c>
      <c r="AW1568" s="268"/>
      <c r="AX1568" s="273"/>
      <c r="AY1568" s="294"/>
      <c r="AZ1568" s="275"/>
      <c r="BA1568" s="268"/>
      <c r="BB1568" s="267">
        <v>3.91</v>
      </c>
      <c r="BC1568" s="268"/>
      <c r="BD1568" s="268"/>
      <c r="BE1568" s="267"/>
      <c r="BF1568" s="275"/>
      <c r="BG1568" s="275"/>
      <c r="BH1568" s="275"/>
      <c r="BI1568" s="275"/>
      <c r="BJ1568" s="291">
        <v>45749</v>
      </c>
      <c r="BK1568" s="279">
        <v>45744</v>
      </c>
      <c r="BL1568" s="431" t="s">
        <v>3105</v>
      </c>
      <c r="BM1568" s="272"/>
      <c r="BN1568" s="422">
        <v>4</v>
      </c>
      <c r="BO1568" s="422">
        <v>9</v>
      </c>
      <c r="BP1568" s="303"/>
      <c r="BQ1568" s="293">
        <v>45742</v>
      </c>
      <c r="BR1568" s="284">
        <v>0.50763888888888886</v>
      </c>
      <c r="BS1568" s="280" t="str">
        <f>IF(_DBcomps[[#This Row],[Problem]]="","Yes","No")</f>
        <v>Yes</v>
      </c>
      <c r="BT1568" s="272"/>
      <c r="BU1568" s="273"/>
      <c r="BV1568" s="273">
        <v>3</v>
      </c>
      <c r="BW1568" s="273"/>
      <c r="BX1568" s="273">
        <v>6</v>
      </c>
      <c r="BY1568" s="279" t="s">
        <v>1276</v>
      </c>
      <c r="BZ1568" s="267"/>
      <c r="CA1568" s="279"/>
      <c r="CB1568" s="279"/>
      <c r="CC1568" s="279"/>
      <c r="CD1568" s="1283"/>
      <c r="CE1568" s="245"/>
      <c r="CF1568" s="245"/>
      <c r="CG1568" s="245"/>
    </row>
    <row r="1569" spans="1:85">
      <c r="A1569" s="265" t="s">
        <v>77</v>
      </c>
      <c r="B1569" s="2" t="s">
        <v>1608</v>
      </c>
      <c r="C1569" s="2" t="s">
        <v>61</v>
      </c>
      <c r="D1569" s="265" t="s">
        <v>3104</v>
      </c>
      <c r="E1569" s="265">
        <v>45744</v>
      </c>
      <c r="F1569" s="266" t="s">
        <v>567</v>
      </c>
      <c r="G1569" s="267">
        <v>24.45</v>
      </c>
      <c r="H1569" s="267"/>
      <c r="I1569" s="267"/>
      <c r="J1569" s="267"/>
      <c r="K1569" s="267"/>
      <c r="L1569" s="268"/>
      <c r="M1569" s="275"/>
      <c r="N1569" s="267"/>
      <c r="O1569" s="267"/>
      <c r="P1569" s="275"/>
      <c r="Q1569" s="269"/>
      <c r="R1569" s="270"/>
      <c r="S1569" s="270">
        <v>0.94099999999999995</v>
      </c>
      <c r="T1569" s="271">
        <v>7.45</v>
      </c>
      <c r="U1569" s="267"/>
      <c r="V1569" s="268"/>
      <c r="W1569" s="267"/>
      <c r="X1569" s="270"/>
      <c r="Y1569" s="274">
        <v>0.24</v>
      </c>
      <c r="Z1569" s="290"/>
      <c r="AA1569" s="274">
        <v>0</v>
      </c>
      <c r="AB1569" s="275"/>
      <c r="AC1569" s="274">
        <v>0</v>
      </c>
      <c r="AD1569" s="265"/>
      <c r="AE1569" s="274"/>
      <c r="AF1569" s="274"/>
      <c r="AG1569" s="275"/>
      <c r="AH1569" s="274"/>
      <c r="AI1569" s="274"/>
      <c r="AJ1569" s="275"/>
      <c r="AK1569" s="270"/>
      <c r="AL1569" s="274"/>
      <c r="AM1569" s="275"/>
      <c r="AN1569" s="274"/>
      <c r="AO1569" s="275"/>
      <c r="AP1569" s="274"/>
      <c r="AQ1569" s="277">
        <f t="shared" si="230"/>
        <v>3</v>
      </c>
      <c r="AR1569" s="350" t="s">
        <v>1322</v>
      </c>
      <c r="AS1569" s="267"/>
      <c r="AT1569" s="273"/>
      <c r="AU1569" s="272"/>
      <c r="AV1569" s="267" t="s">
        <v>2228</v>
      </c>
      <c r="AW1569" s="268"/>
      <c r="AX1569" s="273"/>
      <c r="AY1569" s="294"/>
      <c r="AZ1569" s="275"/>
      <c r="BA1569" s="268"/>
      <c r="BB1569" s="267">
        <v>3.91</v>
      </c>
      <c r="BC1569" s="268"/>
      <c r="BD1569" s="268"/>
      <c r="BE1569" s="267"/>
      <c r="BF1569" s="275"/>
      <c r="BG1569" s="275"/>
      <c r="BH1569" s="275"/>
      <c r="BI1569" s="275"/>
      <c r="BJ1569" s="291">
        <v>45749</v>
      </c>
      <c r="BK1569" s="279">
        <v>45744</v>
      </c>
      <c r="BL1569" s="431" t="s">
        <v>3105</v>
      </c>
      <c r="BM1569" s="272"/>
      <c r="BN1569" s="422">
        <v>4</v>
      </c>
      <c r="BO1569" s="422">
        <v>9</v>
      </c>
      <c r="BP1569" s="303"/>
      <c r="BQ1569" s="293">
        <v>45742</v>
      </c>
      <c r="BR1569" s="284">
        <v>0.50763888888888886</v>
      </c>
      <c r="BS1569" s="280" t="str">
        <f>IF(_DBcomps[[#This Row],[Problem]]="","Yes","No")</f>
        <v>Yes</v>
      </c>
      <c r="BT1569" s="272"/>
      <c r="BU1569" s="273"/>
      <c r="BV1569" s="273">
        <v>3</v>
      </c>
      <c r="BW1569" s="273"/>
      <c r="BX1569" s="273">
        <v>6</v>
      </c>
      <c r="BY1569" s="279" t="s">
        <v>1276</v>
      </c>
      <c r="BZ1569" s="267"/>
      <c r="CA1569" s="279"/>
      <c r="CB1569" s="279"/>
      <c r="CC1569" s="279"/>
      <c r="CD1569" s="1283"/>
      <c r="CE1569" s="245"/>
      <c r="CF1569" s="245"/>
      <c r="CG1569" s="245"/>
    </row>
    <row r="1570" spans="1:85">
      <c r="A1570" s="265" t="s">
        <v>77</v>
      </c>
      <c r="B1570" s="2" t="s">
        <v>1608</v>
      </c>
      <c r="C1570" s="2" t="s">
        <v>61</v>
      </c>
      <c r="D1570" s="265" t="s">
        <v>3106</v>
      </c>
      <c r="E1570" s="265">
        <v>45748</v>
      </c>
      <c r="F1570" s="266" t="s">
        <v>567</v>
      </c>
      <c r="G1570" s="267">
        <v>25.3</v>
      </c>
      <c r="H1570" s="267"/>
      <c r="I1570" s="267"/>
      <c r="J1570" s="267"/>
      <c r="K1570" s="267"/>
      <c r="L1570" s="268"/>
      <c r="M1570" s="275"/>
      <c r="N1570" s="267"/>
      <c r="O1570" s="267"/>
      <c r="P1570" s="275"/>
      <c r="Q1570" s="269"/>
      <c r="R1570" s="270"/>
      <c r="S1570" s="270">
        <v>0.93100000000000005</v>
      </c>
      <c r="T1570" s="271">
        <v>7.94</v>
      </c>
      <c r="U1570" s="267"/>
      <c r="V1570" s="268"/>
      <c r="W1570" s="267"/>
      <c r="X1570" s="270"/>
      <c r="Y1570" s="274">
        <v>0.3</v>
      </c>
      <c r="Z1570" s="290"/>
      <c r="AA1570" s="274">
        <v>0</v>
      </c>
      <c r="AB1570" s="275"/>
      <c r="AC1570" s="274">
        <v>0</v>
      </c>
      <c r="AD1570" s="265"/>
      <c r="AE1570" s="274"/>
      <c r="AF1570" s="274"/>
      <c r="AG1570" s="275"/>
      <c r="AH1570" s="274"/>
      <c r="AI1570" s="274"/>
      <c r="AJ1570" s="275"/>
      <c r="AK1570" s="270"/>
      <c r="AL1570" s="274"/>
      <c r="AM1570" s="275"/>
      <c r="AN1570" s="274"/>
      <c r="AO1570" s="275"/>
      <c r="AP1570" s="274"/>
      <c r="AQ1570" s="277">
        <f t="shared" si="230"/>
        <v>4</v>
      </c>
      <c r="AR1570" s="350" t="s">
        <v>1322</v>
      </c>
      <c r="AS1570" s="267"/>
      <c r="AT1570" s="273"/>
      <c r="AU1570" s="272"/>
      <c r="AV1570" s="1491">
        <v>0</v>
      </c>
      <c r="AW1570" s="268"/>
      <c r="AX1570" s="273"/>
      <c r="AY1570" s="294"/>
      <c r="AZ1570" s="275"/>
      <c r="BA1570" s="268"/>
      <c r="BB1570" s="267">
        <v>2.44</v>
      </c>
      <c r="BC1570" s="268"/>
      <c r="BD1570" s="268"/>
      <c r="BE1570" s="267"/>
      <c r="BF1570" s="275"/>
      <c r="BG1570" s="275"/>
      <c r="BH1570" s="275"/>
      <c r="BI1570" s="275"/>
      <c r="BJ1570" s="291">
        <v>45749</v>
      </c>
      <c r="BK1570" s="279">
        <v>45748</v>
      </c>
      <c r="BL1570" s="431" t="s">
        <v>3107</v>
      </c>
      <c r="BM1570" s="272"/>
      <c r="BN1570" s="422">
        <v>5</v>
      </c>
      <c r="BO1570" s="422">
        <v>9</v>
      </c>
      <c r="BP1570" s="303"/>
      <c r="BQ1570" s="293">
        <v>45743</v>
      </c>
      <c r="BR1570" s="284">
        <v>0.98402777777777783</v>
      </c>
      <c r="BS1570" s="280" t="s">
        <v>567</v>
      </c>
      <c r="BT1570" s="273"/>
      <c r="BU1570" s="273"/>
      <c r="BV1570" s="273">
        <v>3</v>
      </c>
      <c r="BW1570" s="273"/>
      <c r="BX1570" s="273">
        <v>6</v>
      </c>
      <c r="BY1570" s="279" t="s">
        <v>1276</v>
      </c>
      <c r="BZ1570" s="267"/>
      <c r="CA1570" s="279"/>
      <c r="CB1570" s="279"/>
      <c r="CC1570" s="279"/>
      <c r="CD1570" s="1283"/>
      <c r="CE1570" s="245"/>
      <c r="CF1570" s="245"/>
      <c r="CG1570" s="245"/>
    </row>
    <row r="1571" spans="1:85">
      <c r="A1571" s="265" t="s">
        <v>77</v>
      </c>
      <c r="B1571" s="2" t="s">
        <v>1608</v>
      </c>
      <c r="C1571" s="2" t="s">
        <v>61</v>
      </c>
      <c r="D1571" s="265" t="s">
        <v>4304</v>
      </c>
      <c r="E1571" s="265">
        <v>45813</v>
      </c>
      <c r="F1571" s="266" t="str">
        <f>IF(_DBcomps[[#This Row],[Lab RTS]]="","No","Yes")</f>
        <v>Yes</v>
      </c>
      <c r="G1571" s="267">
        <v>24.77</v>
      </c>
      <c r="H1571" s="267"/>
      <c r="I1571" s="267"/>
      <c r="J1571" s="267"/>
      <c r="K1571" s="267"/>
      <c r="L1571" s="268"/>
      <c r="M1571" s="275"/>
      <c r="N1571" s="267"/>
      <c r="O1571" s="267"/>
      <c r="P1571" s="275"/>
      <c r="Q1571" s="269"/>
      <c r="R1571" s="270"/>
      <c r="S1571" s="270">
        <v>0.93400000000000005</v>
      </c>
      <c r="T1571" s="271">
        <v>7.51</v>
      </c>
      <c r="U1571" s="267"/>
      <c r="V1571" s="268"/>
      <c r="W1571" s="267"/>
      <c r="X1571" s="270"/>
      <c r="Y1571" s="274">
        <v>0.14000000000000001</v>
      </c>
      <c r="Z1571" s="290"/>
      <c r="AA1571" s="274">
        <v>0</v>
      </c>
      <c r="AB1571" s="275"/>
      <c r="AC1571" s="274">
        <v>0</v>
      </c>
      <c r="AD1571" s="265"/>
      <c r="AE1571" s="274"/>
      <c r="AF1571" s="274"/>
      <c r="AG1571" s="275"/>
      <c r="AH1571" s="274"/>
      <c r="AI1571" s="274"/>
      <c r="AJ1571" s="275"/>
      <c r="AK1571" s="270"/>
      <c r="AL1571" s="274"/>
      <c r="AM1571" s="275"/>
      <c r="AN1571" s="274"/>
      <c r="AO1571" s="275"/>
      <c r="AP1571" s="274"/>
      <c r="AQ1571" s="277">
        <f t="shared" si="230"/>
        <v>6</v>
      </c>
      <c r="AR1571" s="350" t="s">
        <v>1322</v>
      </c>
      <c r="AS1571" s="267"/>
      <c r="AT1571" s="273"/>
      <c r="AU1571" s="272"/>
      <c r="AV1571" s="1491">
        <v>0</v>
      </c>
      <c r="AW1571" s="268"/>
      <c r="AX1571" s="273"/>
      <c r="AY1571" s="294"/>
      <c r="AZ1571" s="275"/>
      <c r="BA1571" s="268"/>
      <c r="BB1571" s="267">
        <v>4.58</v>
      </c>
      <c r="BC1571" s="268"/>
      <c r="BD1571" s="268"/>
      <c r="BE1571" s="267"/>
      <c r="BF1571" s="275"/>
      <c r="BG1571" s="275"/>
      <c r="BH1571" s="275"/>
      <c r="BI1571" s="275"/>
      <c r="BJ1571" s="291">
        <v>45813</v>
      </c>
      <c r="BK1571" s="279">
        <v>45813</v>
      </c>
      <c r="BL1571" s="431" t="s">
        <v>4305</v>
      </c>
      <c r="BM1571" s="272"/>
      <c r="BN1571" s="422">
        <v>4</v>
      </c>
      <c r="BO1571" s="422">
        <v>9</v>
      </c>
      <c r="BP1571" s="303"/>
      <c r="BQ1571" s="293">
        <v>45810</v>
      </c>
      <c r="BR1571" s="284" t="s">
        <v>4306</v>
      </c>
      <c r="BS1571" s="280" t="str">
        <f>IF(_DBcomps[[#This Row],[Problem]]="","Yes","No")</f>
        <v>Yes</v>
      </c>
      <c r="BT1571" s="273"/>
      <c r="BU1571" s="273"/>
      <c r="BV1571" s="273">
        <v>3</v>
      </c>
      <c r="BW1571" s="273"/>
      <c r="BX1571" s="273">
        <v>6</v>
      </c>
      <c r="BY1571" s="279" t="s">
        <v>1276</v>
      </c>
      <c r="BZ1571" s="267"/>
      <c r="CA1571" s="279"/>
      <c r="CB1571" s="279"/>
      <c r="CC1571" s="279"/>
      <c r="CD1571" s="1283"/>
      <c r="CE1571" s="245"/>
      <c r="CF1571" s="245"/>
      <c r="CG1571" s="245"/>
    </row>
    <row r="1572" spans="1:85">
      <c r="A1572" s="265" t="s">
        <v>77</v>
      </c>
      <c r="B1572" s="2" t="s">
        <v>1608</v>
      </c>
      <c r="C1572" s="2" t="s">
        <v>61</v>
      </c>
      <c r="D1572" s="265" t="s">
        <v>4308</v>
      </c>
      <c r="E1572" s="265">
        <v>45814</v>
      </c>
      <c r="F1572" s="266" t="str">
        <f>IF(_DBcomps[[#This Row],[Lab RTS]]="","No","Yes")</f>
        <v>Yes</v>
      </c>
      <c r="G1572" s="267">
        <v>24.65</v>
      </c>
      <c r="H1572" s="267"/>
      <c r="I1572" s="267"/>
      <c r="J1572" s="267"/>
      <c r="K1572" s="267"/>
      <c r="L1572" s="268"/>
      <c r="M1572" s="275"/>
      <c r="N1572" s="267"/>
      <c r="O1572" s="267"/>
      <c r="P1572" s="275"/>
      <c r="Q1572" s="269"/>
      <c r="R1572" s="270"/>
      <c r="S1572" s="270">
        <v>0.93300000000000005</v>
      </c>
      <c r="T1572" s="271">
        <v>7.51</v>
      </c>
      <c r="U1572" s="267"/>
      <c r="V1572" s="268"/>
      <c r="W1572" s="267"/>
      <c r="X1572" s="270"/>
      <c r="Y1572" s="274">
        <v>0.2</v>
      </c>
      <c r="Z1572" s="290"/>
      <c r="AA1572" s="274">
        <v>0</v>
      </c>
      <c r="AB1572" s="275"/>
      <c r="AC1572" s="274">
        <v>0</v>
      </c>
      <c r="AD1572" s="265"/>
      <c r="AE1572" s="274"/>
      <c r="AF1572" s="274"/>
      <c r="AG1572" s="275"/>
      <c r="AH1572" s="274"/>
      <c r="AI1572" s="274"/>
      <c r="AJ1572" s="275"/>
      <c r="AK1572" s="270"/>
      <c r="AL1572" s="274"/>
      <c r="AM1572" s="275"/>
      <c r="AN1572" s="274"/>
      <c r="AO1572" s="275"/>
      <c r="AP1572" s="274"/>
      <c r="AQ1572" s="277">
        <f t="shared" si="230"/>
        <v>6</v>
      </c>
      <c r="AR1572" s="350" t="s">
        <v>1322</v>
      </c>
      <c r="AS1572" s="267"/>
      <c r="AT1572" s="273"/>
      <c r="AU1572" s="272"/>
      <c r="AV1572" s="1491">
        <v>0</v>
      </c>
      <c r="AW1572" s="268"/>
      <c r="AX1572" s="273"/>
      <c r="AY1572" s="294"/>
      <c r="AZ1572" s="275"/>
      <c r="BA1572" s="268"/>
      <c r="BB1572" s="267">
        <v>4.58</v>
      </c>
      <c r="BC1572" s="268"/>
      <c r="BD1572" s="268"/>
      <c r="BE1572" s="267"/>
      <c r="BF1572" s="275"/>
      <c r="BG1572" s="275"/>
      <c r="BH1572" s="275"/>
      <c r="BI1572" s="275"/>
      <c r="BJ1572" s="291">
        <v>45814</v>
      </c>
      <c r="BK1572" s="279">
        <v>45814</v>
      </c>
      <c r="BL1572" s="431" t="s">
        <v>4307</v>
      </c>
      <c r="BM1572" s="272"/>
      <c r="BN1572" s="422">
        <v>4</v>
      </c>
      <c r="BO1572" s="422">
        <v>9</v>
      </c>
      <c r="BP1572" s="303"/>
      <c r="BQ1572" s="293">
        <v>45811</v>
      </c>
      <c r="BR1572" s="284" t="s">
        <v>4141</v>
      </c>
      <c r="BS1572" s="280" t="str">
        <f>IF(_DBcomps[[#This Row],[Problem]]="","Yes","No")</f>
        <v>Yes</v>
      </c>
      <c r="BT1572" s="273"/>
      <c r="BU1572" s="273"/>
      <c r="BV1572" s="273">
        <v>3</v>
      </c>
      <c r="BW1572" s="273"/>
      <c r="BX1572" s="273">
        <v>6</v>
      </c>
      <c r="BY1572" s="279" t="s">
        <v>1276</v>
      </c>
      <c r="BZ1572" s="267"/>
      <c r="CA1572" s="279"/>
      <c r="CB1572" s="279"/>
      <c r="CC1572" s="279"/>
      <c r="CD1572" s="1283"/>
      <c r="CE1572" s="245"/>
      <c r="CF1572" s="245"/>
      <c r="CG1572" s="245"/>
    </row>
    <row r="1573" spans="1:85">
      <c r="A1573" s="265" t="s">
        <v>77</v>
      </c>
      <c r="B1573" s="2" t="s">
        <v>1608</v>
      </c>
      <c r="C1573" s="2" t="s">
        <v>61</v>
      </c>
      <c r="D1573" s="265" t="s">
        <v>4309</v>
      </c>
      <c r="E1573" s="265">
        <v>45815</v>
      </c>
      <c r="F1573" s="266" t="str">
        <f>IF(_DBcomps[[#This Row],[Lab RTS]]="","No","Yes")</f>
        <v>Yes</v>
      </c>
      <c r="G1573" s="267">
        <v>24.57</v>
      </c>
      <c r="H1573" s="267"/>
      <c r="I1573" s="267"/>
      <c r="J1573" s="267"/>
      <c r="K1573" s="267"/>
      <c r="L1573" s="268"/>
      <c r="M1573" s="275"/>
      <c r="N1573" s="267"/>
      <c r="O1573" s="267"/>
      <c r="P1573" s="275"/>
      <c r="Q1573" s="269"/>
      <c r="R1573" s="270"/>
      <c r="S1573" s="270">
        <v>0.93259999999999998</v>
      </c>
      <c r="T1573" s="271">
        <v>7.49</v>
      </c>
      <c r="U1573" s="267"/>
      <c r="V1573" s="268"/>
      <c r="W1573" s="267"/>
      <c r="X1573" s="270"/>
      <c r="Y1573" s="274">
        <v>0.1</v>
      </c>
      <c r="Z1573" s="290"/>
      <c r="AA1573" s="274">
        <v>0</v>
      </c>
      <c r="AB1573" s="275"/>
      <c r="AC1573" s="274">
        <v>0</v>
      </c>
      <c r="AD1573" s="265"/>
      <c r="AE1573" s="274"/>
      <c r="AF1573" s="274"/>
      <c r="AG1573" s="275"/>
      <c r="AH1573" s="274"/>
      <c r="AI1573" s="274"/>
      <c r="AJ1573" s="275"/>
      <c r="AK1573" s="270"/>
      <c r="AL1573" s="274"/>
      <c r="AM1573" s="275"/>
      <c r="AN1573" s="274"/>
      <c r="AO1573" s="275"/>
      <c r="AP1573" s="274"/>
      <c r="AQ1573" s="277">
        <f t="shared" si="230"/>
        <v>6</v>
      </c>
      <c r="AR1573" s="350" t="s">
        <v>1322</v>
      </c>
      <c r="AS1573" s="267"/>
      <c r="AT1573" s="273"/>
      <c r="AU1573" s="272"/>
      <c r="AV1573" s="1491">
        <v>0</v>
      </c>
      <c r="AW1573" s="268"/>
      <c r="AX1573" s="273"/>
      <c r="AY1573" s="294"/>
      <c r="AZ1573" s="275"/>
      <c r="BA1573" s="268"/>
      <c r="BB1573" s="267">
        <v>2.67</v>
      </c>
      <c r="BC1573" s="268"/>
      <c r="BD1573" s="268"/>
      <c r="BE1573" s="267"/>
      <c r="BF1573" s="275"/>
      <c r="BG1573" s="275"/>
      <c r="BH1573" s="275"/>
      <c r="BI1573" s="275"/>
      <c r="BJ1573" s="291">
        <v>45815</v>
      </c>
      <c r="BK1573" s="279">
        <v>45815</v>
      </c>
      <c r="BL1573" s="431" t="s">
        <v>4310</v>
      </c>
      <c r="BM1573" s="272"/>
      <c r="BN1573" s="422">
        <v>4</v>
      </c>
      <c r="BO1573" s="422">
        <v>9</v>
      </c>
      <c r="BP1573" s="303"/>
      <c r="BQ1573" s="293">
        <v>45813</v>
      </c>
      <c r="BR1573" s="284" t="s">
        <v>4311</v>
      </c>
      <c r="BS1573" s="280" t="str">
        <f>IF(_DBcomps[[#This Row],[Problem]]="","Yes","No")</f>
        <v>Yes</v>
      </c>
      <c r="BT1573" s="273"/>
      <c r="BU1573" s="273"/>
      <c r="BV1573" s="273">
        <v>3</v>
      </c>
      <c r="BW1573" s="273"/>
      <c r="BX1573" s="273">
        <v>6</v>
      </c>
      <c r="BY1573" s="279" t="s">
        <v>1276</v>
      </c>
      <c r="BZ1573" s="267"/>
      <c r="CA1573" s="279"/>
      <c r="CB1573" s="279"/>
      <c r="CC1573" s="279"/>
      <c r="CD1573" s="1283"/>
      <c r="CE1573" s="245"/>
      <c r="CF1573" s="245"/>
      <c r="CG1573" s="245"/>
    </row>
    <row r="1574" spans="1:85">
      <c r="A1574" s="265" t="s">
        <v>77</v>
      </c>
      <c r="B1574" s="2" t="s">
        <v>1608</v>
      </c>
      <c r="C1574" s="2" t="s">
        <v>61</v>
      </c>
      <c r="D1574" s="265" t="s">
        <v>4314</v>
      </c>
      <c r="E1574" s="265">
        <v>45817</v>
      </c>
      <c r="F1574" s="266" t="str">
        <f>IF(_DBcomps[[#This Row],[Lab RTS]]="","No","Yes")</f>
        <v>Yes</v>
      </c>
      <c r="G1574" s="267">
        <v>25.39</v>
      </c>
      <c r="H1574" s="267"/>
      <c r="I1574" s="267"/>
      <c r="J1574" s="267"/>
      <c r="K1574" s="267"/>
      <c r="L1574" s="268"/>
      <c r="M1574" s="275"/>
      <c r="N1574" s="267"/>
      <c r="O1574" s="267"/>
      <c r="P1574" s="275"/>
      <c r="Q1574" s="269"/>
      <c r="R1574" s="270"/>
      <c r="S1574" s="270">
        <v>0.93500000000000005</v>
      </c>
      <c r="T1574" s="271">
        <v>7.96</v>
      </c>
      <c r="U1574" s="267"/>
      <c r="V1574" s="268"/>
      <c r="W1574" s="267"/>
      <c r="X1574" s="270"/>
      <c r="Y1574" s="274">
        <v>0.1</v>
      </c>
      <c r="Z1574" s="290"/>
      <c r="AA1574" s="274">
        <v>0</v>
      </c>
      <c r="AB1574" s="275"/>
      <c r="AC1574" s="274">
        <v>0</v>
      </c>
      <c r="AD1574" s="265"/>
      <c r="AE1574" s="274"/>
      <c r="AF1574" s="274"/>
      <c r="AG1574" s="275"/>
      <c r="AH1574" s="274"/>
      <c r="AI1574" s="274"/>
      <c r="AJ1574" s="275"/>
      <c r="AK1574" s="270"/>
      <c r="AL1574" s="274"/>
      <c r="AM1574" s="275"/>
      <c r="AN1574" s="274"/>
      <c r="AO1574" s="275"/>
      <c r="AP1574" s="274"/>
      <c r="AQ1574" s="277">
        <f t="shared" si="230"/>
        <v>6</v>
      </c>
      <c r="AR1574" s="350" t="s">
        <v>1322</v>
      </c>
      <c r="AS1574" s="267"/>
      <c r="AT1574" s="273"/>
      <c r="AU1574" s="272"/>
      <c r="AV1574" s="1491">
        <v>0</v>
      </c>
      <c r="AW1574" s="268"/>
      <c r="AX1574" s="273"/>
      <c r="AY1574" s="294"/>
      <c r="AZ1574" s="275"/>
      <c r="BA1574" s="268"/>
      <c r="BB1574" s="267">
        <v>2.75</v>
      </c>
      <c r="BC1574" s="268"/>
      <c r="BD1574" s="268"/>
      <c r="BE1574" s="267"/>
      <c r="BF1574" s="275"/>
      <c r="BG1574" s="275"/>
      <c r="BH1574" s="275"/>
      <c r="BI1574" s="275"/>
      <c r="BJ1574" s="291">
        <v>45817</v>
      </c>
      <c r="BK1574" s="279">
        <v>45817</v>
      </c>
      <c r="BL1574" s="431" t="s">
        <v>4313</v>
      </c>
      <c r="BM1574" s="272"/>
      <c r="BN1574" s="422">
        <v>4</v>
      </c>
      <c r="BO1574" s="422">
        <v>9</v>
      </c>
      <c r="BP1574" s="303"/>
      <c r="BQ1574" s="293">
        <v>45814</v>
      </c>
      <c r="BR1574" s="284" t="s">
        <v>4312</v>
      </c>
      <c r="BS1574" s="280" t="str">
        <f>IF(_DBcomps[[#This Row],[Problem]]="","Yes","No")</f>
        <v>Yes</v>
      </c>
      <c r="BT1574" s="273"/>
      <c r="BU1574" s="273"/>
      <c r="BV1574" s="273">
        <v>3</v>
      </c>
      <c r="BW1574" s="273"/>
      <c r="BX1574" s="273">
        <v>6</v>
      </c>
      <c r="BY1574" s="279" t="s">
        <v>1276</v>
      </c>
      <c r="BZ1574" s="267"/>
      <c r="CA1574" s="279"/>
      <c r="CB1574" s="279"/>
      <c r="CC1574" s="279"/>
      <c r="CD1574" s="1283"/>
      <c r="CE1574" s="245"/>
      <c r="CF1574" s="245"/>
      <c r="CG1574" s="245"/>
    </row>
    <row r="1575" spans="1:85">
      <c r="A1575" s="265" t="s">
        <v>77</v>
      </c>
      <c r="B1575" s="2" t="s">
        <v>1608</v>
      </c>
      <c r="C1575" s="2" t="s">
        <v>61</v>
      </c>
      <c r="D1575" s="265" t="s">
        <v>4315</v>
      </c>
      <c r="E1575" s="265">
        <v>45818</v>
      </c>
      <c r="F1575" s="266" t="str">
        <f>IF(_DBcomps[[#This Row],[Lab RTS]]="","No","Yes")</f>
        <v>Yes</v>
      </c>
      <c r="G1575" s="267">
        <v>25.29</v>
      </c>
      <c r="H1575" s="267"/>
      <c r="I1575" s="267"/>
      <c r="J1575" s="267"/>
      <c r="K1575" s="267"/>
      <c r="L1575" s="268"/>
      <c r="M1575" s="275"/>
      <c r="N1575" s="267"/>
      <c r="O1575" s="267"/>
      <c r="P1575" s="275"/>
      <c r="Q1575" s="269"/>
      <c r="R1575" s="270"/>
      <c r="S1575" s="270">
        <v>0.93799999999999994</v>
      </c>
      <c r="T1575" s="271">
        <v>7.68</v>
      </c>
      <c r="U1575" s="267"/>
      <c r="V1575" s="268"/>
      <c r="W1575" s="267"/>
      <c r="X1575" s="270"/>
      <c r="Y1575" s="274">
        <v>0.13</v>
      </c>
      <c r="Z1575" s="290"/>
      <c r="AA1575" s="274">
        <v>0</v>
      </c>
      <c r="AB1575" s="275"/>
      <c r="AC1575" s="274">
        <v>0</v>
      </c>
      <c r="AD1575" s="265"/>
      <c r="AE1575" s="274"/>
      <c r="AF1575" s="274"/>
      <c r="AG1575" s="275"/>
      <c r="AH1575" s="274"/>
      <c r="AI1575" s="274"/>
      <c r="AJ1575" s="275"/>
      <c r="AK1575" s="270"/>
      <c r="AL1575" s="274"/>
      <c r="AM1575" s="275"/>
      <c r="AN1575" s="274"/>
      <c r="AO1575" s="275"/>
      <c r="AP1575" s="274"/>
      <c r="AQ1575" s="277">
        <f t="shared" si="230"/>
        <v>6</v>
      </c>
      <c r="AR1575" s="350" t="s">
        <v>1322</v>
      </c>
      <c r="AS1575" s="267"/>
      <c r="AT1575" s="273"/>
      <c r="AU1575" s="272"/>
      <c r="AV1575" s="1491">
        <v>0</v>
      </c>
      <c r="AW1575" s="268"/>
      <c r="AX1575" s="273"/>
      <c r="AY1575" s="294"/>
      <c r="AZ1575" s="275"/>
      <c r="BA1575" s="268"/>
      <c r="BB1575" s="267">
        <v>2.95</v>
      </c>
      <c r="BC1575" s="268"/>
      <c r="BD1575" s="268"/>
      <c r="BE1575" s="267"/>
      <c r="BF1575" s="275"/>
      <c r="BG1575" s="275"/>
      <c r="BH1575" s="275"/>
      <c r="BI1575" s="275"/>
      <c r="BJ1575" s="291">
        <v>45818</v>
      </c>
      <c r="BK1575" s="279">
        <v>45818</v>
      </c>
      <c r="BL1575" s="431" t="s">
        <v>4316</v>
      </c>
      <c r="BM1575" s="272"/>
      <c r="BN1575" s="422">
        <v>4</v>
      </c>
      <c r="BO1575" s="422">
        <v>9</v>
      </c>
      <c r="BP1575" s="303"/>
      <c r="BQ1575" s="293">
        <v>45815</v>
      </c>
      <c r="BR1575" s="284" t="s">
        <v>4317</v>
      </c>
      <c r="BS1575" s="280" t="str">
        <f>IF(_DBcomps[[#This Row],[Problem]]="","Yes","No")</f>
        <v>Yes</v>
      </c>
      <c r="BT1575" s="273"/>
      <c r="BU1575" s="273"/>
      <c r="BV1575" s="273">
        <v>3</v>
      </c>
      <c r="BW1575" s="273"/>
      <c r="BX1575" s="273">
        <v>6</v>
      </c>
      <c r="BY1575" s="279" t="s">
        <v>1276</v>
      </c>
      <c r="BZ1575" s="267"/>
      <c r="CA1575" s="279"/>
      <c r="CB1575" s="279"/>
      <c r="CC1575" s="279"/>
      <c r="CD1575" s="1283"/>
      <c r="CE1575" s="245"/>
      <c r="CF1575" s="245"/>
      <c r="CG1575" s="245"/>
    </row>
    <row r="1576" spans="1:85">
      <c r="A1576" s="265" t="s">
        <v>77</v>
      </c>
      <c r="B1576" s="2" t="s">
        <v>1608</v>
      </c>
      <c r="C1576" s="2" t="s">
        <v>61</v>
      </c>
      <c r="D1576" s="265" t="s">
        <v>4322</v>
      </c>
      <c r="E1576" s="265">
        <v>45819</v>
      </c>
      <c r="F1576" s="266" t="str">
        <f>IF(_DBcomps[[#This Row],[Lab RTS]]="","No","Yes")</f>
        <v>Yes</v>
      </c>
      <c r="G1576" s="267">
        <v>25.55</v>
      </c>
      <c r="H1576" s="267"/>
      <c r="I1576" s="267"/>
      <c r="J1576" s="267"/>
      <c r="K1576" s="267"/>
      <c r="L1576" s="268"/>
      <c r="M1576" s="275"/>
      <c r="N1576" s="267"/>
      <c r="O1576" s="267"/>
      <c r="P1576" s="275"/>
      <c r="Q1576" s="269"/>
      <c r="R1576" s="270"/>
      <c r="S1576" s="270">
        <v>0.93899999999999995</v>
      </c>
      <c r="T1576" s="271">
        <v>7.71</v>
      </c>
      <c r="U1576" s="267"/>
      <c r="V1576" s="268"/>
      <c r="W1576" s="267"/>
      <c r="X1576" s="270"/>
      <c r="Y1576" s="274">
        <v>0.13</v>
      </c>
      <c r="Z1576" s="290"/>
      <c r="AA1576" s="274">
        <v>0</v>
      </c>
      <c r="AB1576" s="275"/>
      <c r="AC1576" s="274">
        <v>0</v>
      </c>
      <c r="AD1576" s="265"/>
      <c r="AE1576" s="274"/>
      <c r="AF1576" s="274"/>
      <c r="AG1576" s="275"/>
      <c r="AH1576" s="274"/>
      <c r="AI1576" s="274"/>
      <c r="AJ1576" s="275"/>
      <c r="AK1576" s="270"/>
      <c r="AL1576" s="274"/>
      <c r="AM1576" s="275"/>
      <c r="AN1576" s="274"/>
      <c r="AO1576" s="275"/>
      <c r="AP1576" s="274"/>
      <c r="AQ1576" s="277">
        <f t="shared" si="230"/>
        <v>6</v>
      </c>
      <c r="AR1576" s="350" t="s">
        <v>1322</v>
      </c>
      <c r="AS1576" s="267"/>
      <c r="AT1576" s="273"/>
      <c r="AU1576" s="272"/>
      <c r="AV1576" s="1491">
        <v>0</v>
      </c>
      <c r="AW1576" s="268"/>
      <c r="AX1576" s="273"/>
      <c r="AY1576" s="294"/>
      <c r="AZ1576" s="275"/>
      <c r="BA1576" s="268"/>
      <c r="BB1576" s="267">
        <v>2.95</v>
      </c>
      <c r="BC1576" s="268"/>
      <c r="BD1576" s="268"/>
      <c r="BE1576" s="267"/>
      <c r="BF1576" s="275"/>
      <c r="BG1576" s="275"/>
      <c r="BH1576" s="275"/>
      <c r="BI1576" s="275"/>
      <c r="BJ1576" s="291">
        <v>45819</v>
      </c>
      <c r="BK1576" s="279">
        <v>45820</v>
      </c>
      <c r="BL1576" s="431" t="s">
        <v>4323</v>
      </c>
      <c r="BM1576" s="272"/>
      <c r="BN1576" s="422">
        <v>4</v>
      </c>
      <c r="BO1576" s="422">
        <v>9</v>
      </c>
      <c r="BP1576" s="303"/>
      <c r="BQ1576" s="293">
        <v>45818</v>
      </c>
      <c r="BR1576" s="284" t="s">
        <v>4324</v>
      </c>
      <c r="BS1576" s="280" t="str">
        <f>IF(_DBcomps[[#This Row],[Problem]]="","Yes","No")</f>
        <v>Yes</v>
      </c>
      <c r="BT1576" s="273"/>
      <c r="BU1576" s="273"/>
      <c r="BV1576" s="273">
        <v>3</v>
      </c>
      <c r="BW1576" s="273"/>
      <c r="BX1576" s="273">
        <v>6</v>
      </c>
      <c r="BY1576" s="279" t="s">
        <v>1276</v>
      </c>
      <c r="BZ1576" s="267"/>
      <c r="CA1576" s="279"/>
      <c r="CB1576" s="279"/>
      <c r="CC1576" s="279"/>
      <c r="CD1576" s="1283"/>
      <c r="CE1576" s="245"/>
      <c r="CF1576" s="245"/>
      <c r="CG1576" s="245"/>
    </row>
    <row r="1577" spans="1:85">
      <c r="A1577" s="265" t="s">
        <v>77</v>
      </c>
      <c r="B1577" s="2" t="s">
        <v>1608</v>
      </c>
      <c r="C1577" s="2" t="s">
        <v>61</v>
      </c>
      <c r="D1577" s="265" t="s">
        <v>4549</v>
      </c>
      <c r="E1577" s="265">
        <v>45825</v>
      </c>
      <c r="F1577" s="266" t="s">
        <v>567</v>
      </c>
      <c r="G1577" s="267">
        <v>25.17</v>
      </c>
      <c r="H1577" s="267"/>
      <c r="I1577" s="267"/>
      <c r="J1577" s="267"/>
      <c r="K1577" s="267"/>
      <c r="L1577" s="268"/>
      <c r="M1577" s="275"/>
      <c r="N1577" s="267"/>
      <c r="O1577" s="267"/>
      <c r="P1577" s="275"/>
      <c r="Q1577" s="269"/>
      <c r="R1577" s="270"/>
      <c r="S1577" s="270">
        <v>0.93400000000000005</v>
      </c>
      <c r="T1577" s="271">
        <v>7.65</v>
      </c>
      <c r="U1577" s="267"/>
      <c r="V1577" s="268"/>
      <c r="W1577" s="267"/>
      <c r="X1577" s="270"/>
      <c r="Y1577" s="274">
        <v>0.45</v>
      </c>
      <c r="Z1577" s="290"/>
      <c r="AA1577" s="274">
        <v>0</v>
      </c>
      <c r="AB1577" s="275"/>
      <c r="AC1577" s="274">
        <v>0</v>
      </c>
      <c r="AD1577" s="265"/>
      <c r="AE1577" s="274"/>
      <c r="AF1577" s="274"/>
      <c r="AG1577" s="275"/>
      <c r="AH1577" s="274"/>
      <c r="AI1577" s="274"/>
      <c r="AJ1577" s="275"/>
      <c r="AK1577" s="270"/>
      <c r="AL1577" s="274"/>
      <c r="AM1577" s="275"/>
      <c r="AN1577" s="274"/>
      <c r="AO1577" s="275"/>
      <c r="AP1577" s="274"/>
      <c r="AQ1577" s="277">
        <f t="shared" ref="AQ1577:AQ1583" si="231">MONTH(E1577)</f>
        <v>6</v>
      </c>
      <c r="AR1577" s="350" t="s">
        <v>1322</v>
      </c>
      <c r="AS1577" s="267"/>
      <c r="AT1577" s="273"/>
      <c r="AU1577" s="272"/>
      <c r="AV1577" s="1491">
        <v>0</v>
      </c>
      <c r="AW1577" s="268"/>
      <c r="AX1577" s="273"/>
      <c r="AY1577" s="294"/>
      <c r="AZ1577" s="275"/>
      <c r="BA1577" s="268"/>
      <c r="BB1577" s="267">
        <v>1.49</v>
      </c>
      <c r="BC1577" s="268"/>
      <c r="BD1577" s="268"/>
      <c r="BE1577" s="267"/>
      <c r="BF1577" s="275"/>
      <c r="BG1577" s="275"/>
      <c r="BH1577" s="275"/>
      <c r="BI1577" s="275"/>
      <c r="BJ1577" s="291">
        <v>45825</v>
      </c>
      <c r="BK1577" s="279">
        <v>45825</v>
      </c>
      <c r="BL1577" s="431" t="s">
        <v>4550</v>
      </c>
      <c r="BM1577" s="272"/>
      <c r="BN1577" s="422">
        <v>2</v>
      </c>
      <c r="BO1577" s="422">
        <v>9</v>
      </c>
      <c r="BP1577" s="303"/>
      <c r="BQ1577" s="293">
        <v>45824</v>
      </c>
      <c r="BR1577" s="284" t="s">
        <v>1584</v>
      </c>
      <c r="BS1577" s="280" t="str">
        <f>IF(_DBcomps[[#This Row],[Problem]]="","Yes","No")</f>
        <v>Yes</v>
      </c>
      <c r="BT1577" s="273"/>
      <c r="BU1577" s="273"/>
      <c r="BV1577" s="273">
        <v>1</v>
      </c>
      <c r="BW1577" s="273"/>
      <c r="BX1577" s="273">
        <v>6</v>
      </c>
      <c r="BY1577" s="279" t="s">
        <v>1276</v>
      </c>
      <c r="BZ1577" s="267"/>
      <c r="CA1577" s="279"/>
      <c r="CB1577" s="279"/>
      <c r="CC1577" s="279"/>
      <c r="CD1577" s="1283"/>
      <c r="CE1577" s="245"/>
      <c r="CF1577" s="245"/>
      <c r="CG1577" s="245"/>
    </row>
    <row r="1578" spans="1:85">
      <c r="A1578" s="265" t="s">
        <v>77</v>
      </c>
      <c r="B1578" s="2" t="s">
        <v>1608</v>
      </c>
      <c r="C1578" s="2" t="s">
        <v>61</v>
      </c>
      <c r="D1578" s="265" t="s">
        <v>4551</v>
      </c>
      <c r="E1578" s="265">
        <v>45825</v>
      </c>
      <c r="F1578" s="266" t="s">
        <v>567</v>
      </c>
      <c r="G1578" s="267">
        <v>25.17</v>
      </c>
      <c r="H1578" s="267"/>
      <c r="I1578" s="267"/>
      <c r="J1578" s="267"/>
      <c r="K1578" s="267"/>
      <c r="L1578" s="268"/>
      <c r="M1578" s="275"/>
      <c r="N1578" s="267"/>
      <c r="O1578" s="267"/>
      <c r="P1578" s="275"/>
      <c r="Q1578" s="269"/>
      <c r="R1578" s="270"/>
      <c r="S1578" s="270">
        <v>0.93400000000000005</v>
      </c>
      <c r="T1578" s="271">
        <v>7.65</v>
      </c>
      <c r="U1578" s="267"/>
      <c r="V1578" s="268"/>
      <c r="W1578" s="267"/>
      <c r="X1578" s="270"/>
      <c r="Y1578" s="274">
        <v>0.45</v>
      </c>
      <c r="Z1578" s="290"/>
      <c r="AA1578" s="274">
        <v>0</v>
      </c>
      <c r="AB1578" s="275"/>
      <c r="AC1578" s="274">
        <v>0</v>
      </c>
      <c r="AD1578" s="265"/>
      <c r="AE1578" s="274"/>
      <c r="AF1578" s="274"/>
      <c r="AG1578" s="275"/>
      <c r="AH1578" s="274"/>
      <c r="AI1578" s="274"/>
      <c r="AJ1578" s="275"/>
      <c r="AK1578" s="270"/>
      <c r="AL1578" s="274"/>
      <c r="AM1578" s="275"/>
      <c r="AN1578" s="274"/>
      <c r="AO1578" s="275"/>
      <c r="AP1578" s="274"/>
      <c r="AQ1578" s="277">
        <f t="shared" si="231"/>
        <v>6</v>
      </c>
      <c r="AR1578" s="350" t="s">
        <v>1322</v>
      </c>
      <c r="AS1578" s="267"/>
      <c r="AT1578" s="273"/>
      <c r="AU1578" s="272"/>
      <c r="AV1578" s="1491">
        <v>0</v>
      </c>
      <c r="AW1578" s="268"/>
      <c r="AX1578" s="273"/>
      <c r="AY1578" s="294"/>
      <c r="AZ1578" s="275"/>
      <c r="BA1578" s="268"/>
      <c r="BB1578" s="267">
        <v>1.49</v>
      </c>
      <c r="BC1578" s="268"/>
      <c r="BD1578" s="268"/>
      <c r="BE1578" s="267"/>
      <c r="BF1578" s="275"/>
      <c r="BG1578" s="275"/>
      <c r="BH1578" s="275"/>
      <c r="BI1578" s="275"/>
      <c r="BJ1578" s="291">
        <v>45825</v>
      </c>
      <c r="BK1578" s="279">
        <v>45825</v>
      </c>
      <c r="BL1578" s="431" t="s">
        <v>4550</v>
      </c>
      <c r="BM1578" s="272" t="s">
        <v>1807</v>
      </c>
      <c r="BN1578" s="422">
        <v>0</v>
      </c>
      <c r="BO1578" s="422">
        <v>9</v>
      </c>
      <c r="BP1578" s="303"/>
      <c r="BQ1578" s="293">
        <v>45824</v>
      </c>
      <c r="BR1578" s="284" t="s">
        <v>1584</v>
      </c>
      <c r="BS1578" s="280" t="str">
        <f>IF(_DBcomps[[#This Row],[Problem]]="","Yes","No")</f>
        <v>Yes</v>
      </c>
      <c r="BT1578" s="273"/>
      <c r="BU1578" s="273"/>
      <c r="BV1578" s="273">
        <v>0</v>
      </c>
      <c r="BW1578" s="273"/>
      <c r="BX1578" s="273">
        <v>6</v>
      </c>
      <c r="BY1578" s="279" t="s">
        <v>1276</v>
      </c>
      <c r="BZ1578" s="267"/>
      <c r="CA1578" s="279"/>
      <c r="CB1578" s="279"/>
      <c r="CC1578" s="279"/>
      <c r="CD1578" s="1283"/>
      <c r="CE1578" s="245"/>
      <c r="CF1578" s="245"/>
      <c r="CG1578" s="245"/>
    </row>
    <row r="1579" spans="1:85">
      <c r="A1579" s="265" t="s">
        <v>77</v>
      </c>
      <c r="B1579" s="2" t="s">
        <v>1608</v>
      </c>
      <c r="C1579" s="2" t="s">
        <v>61</v>
      </c>
      <c r="D1579" s="265" t="s">
        <v>6671</v>
      </c>
      <c r="E1579" s="265">
        <v>45939</v>
      </c>
      <c r="F1579" s="266" t="s">
        <v>567</v>
      </c>
      <c r="G1579" s="267">
        <v>24.66</v>
      </c>
      <c r="H1579" s="267"/>
      <c r="I1579" s="267"/>
      <c r="J1579" s="267"/>
      <c r="K1579" s="267"/>
      <c r="L1579" s="268"/>
      <c r="M1579" s="275"/>
      <c r="N1579" s="267"/>
      <c r="O1579" s="267"/>
      <c r="P1579" s="275"/>
      <c r="Q1579" s="269"/>
      <c r="R1579" s="270"/>
      <c r="S1579" s="270">
        <v>0.93700000000000006</v>
      </c>
      <c r="T1579" s="271">
        <v>7.12</v>
      </c>
      <c r="U1579" s="267"/>
      <c r="V1579" s="268"/>
      <c r="W1579" s="267"/>
      <c r="X1579" s="270"/>
      <c r="Y1579" s="274">
        <v>0.09</v>
      </c>
      <c r="Z1579" s="290"/>
      <c r="AA1579" s="274">
        <v>0</v>
      </c>
      <c r="AB1579" s="275"/>
      <c r="AC1579" s="274">
        <v>0</v>
      </c>
      <c r="AD1579" s="265"/>
      <c r="AE1579" s="274"/>
      <c r="AF1579" s="274"/>
      <c r="AG1579" s="275"/>
      <c r="AH1579" s="274"/>
      <c r="AI1579" s="274"/>
      <c r="AJ1579" s="275"/>
      <c r="AK1579" s="270"/>
      <c r="AL1579" s="274"/>
      <c r="AM1579" s="275"/>
      <c r="AN1579" s="274"/>
      <c r="AO1579" s="275"/>
      <c r="AP1579" s="274"/>
      <c r="AQ1579" s="277">
        <f t="shared" si="231"/>
        <v>10</v>
      </c>
      <c r="AR1579" s="350" t="s">
        <v>1322</v>
      </c>
      <c r="AS1579" s="267"/>
      <c r="AT1579" s="273"/>
      <c r="AU1579" s="272"/>
      <c r="AV1579" s="1491">
        <v>0</v>
      </c>
      <c r="AW1579" s="268"/>
      <c r="AX1579" s="273"/>
      <c r="AY1579" s="294"/>
      <c r="AZ1579" s="275"/>
      <c r="BA1579" s="268"/>
      <c r="BB1579" s="267">
        <v>3.64</v>
      </c>
      <c r="BC1579" s="268"/>
      <c r="BD1579" s="268"/>
      <c r="BE1579" s="267"/>
      <c r="BF1579" s="275"/>
      <c r="BG1579" s="275"/>
      <c r="BH1579" s="275"/>
      <c r="BI1579" s="275"/>
      <c r="BJ1579" s="291">
        <v>45939</v>
      </c>
      <c r="BK1579" s="279">
        <v>45939</v>
      </c>
      <c r="BL1579" s="431" t="s">
        <v>6673</v>
      </c>
      <c r="BM1579" s="272"/>
      <c r="BN1579" s="422">
        <v>4</v>
      </c>
      <c r="BO1579" s="422">
        <v>9</v>
      </c>
      <c r="BP1579" s="303"/>
      <c r="BQ1579" s="293">
        <v>45939</v>
      </c>
      <c r="BR1579" s="284">
        <v>0.12152777777777778</v>
      </c>
      <c r="BS1579" s="280" t="s">
        <v>1798</v>
      </c>
      <c r="BT1579" s="273"/>
      <c r="BU1579" s="273"/>
      <c r="BV1579" s="273">
        <v>1</v>
      </c>
      <c r="BW1579" s="273">
        <v>1</v>
      </c>
      <c r="BX1579" s="273">
        <v>2</v>
      </c>
      <c r="BY1579" s="279" t="s">
        <v>1276</v>
      </c>
      <c r="BZ1579" s="267">
        <v>6</v>
      </c>
      <c r="CA1579" s="279" t="s">
        <v>1331</v>
      </c>
      <c r="CB1579" s="279" t="s">
        <v>1245</v>
      </c>
      <c r="CC1579" s="279" t="s">
        <v>1248</v>
      </c>
      <c r="CD1579" s="1283" t="s">
        <v>6675</v>
      </c>
      <c r="CE1579" s="245"/>
      <c r="CF1579" s="245"/>
      <c r="CG1579" s="245"/>
    </row>
    <row r="1580" spans="1:85">
      <c r="A1580" s="265" t="s">
        <v>77</v>
      </c>
      <c r="B1580" s="2" t="s">
        <v>1608</v>
      </c>
      <c r="C1580" s="2" t="s">
        <v>61</v>
      </c>
      <c r="D1580" s="265" t="s">
        <v>6672</v>
      </c>
      <c r="E1580" s="265">
        <v>45939</v>
      </c>
      <c r="F1580" s="266" t="s">
        <v>567</v>
      </c>
      <c r="G1580" s="267">
        <v>24.66</v>
      </c>
      <c r="H1580" s="267"/>
      <c r="I1580" s="267"/>
      <c r="J1580" s="267"/>
      <c r="K1580" s="267"/>
      <c r="L1580" s="268"/>
      <c r="M1580" s="275"/>
      <c r="N1580" s="267"/>
      <c r="O1580" s="267"/>
      <c r="P1580" s="275"/>
      <c r="Q1580" s="269"/>
      <c r="R1580" s="270"/>
      <c r="S1580" s="270">
        <v>0.93700000000000006</v>
      </c>
      <c r="T1580" s="271">
        <v>7.12</v>
      </c>
      <c r="U1580" s="267"/>
      <c r="V1580" s="268"/>
      <c r="W1580" s="267"/>
      <c r="X1580" s="270"/>
      <c r="Y1580" s="274">
        <v>0.09</v>
      </c>
      <c r="Z1580" s="290"/>
      <c r="AA1580" s="274">
        <v>0</v>
      </c>
      <c r="AB1580" s="275"/>
      <c r="AC1580" s="274">
        <v>0</v>
      </c>
      <c r="AD1580" s="265"/>
      <c r="AE1580" s="274"/>
      <c r="AF1580" s="274"/>
      <c r="AG1580" s="275"/>
      <c r="AH1580" s="274"/>
      <c r="AI1580" s="274"/>
      <c r="AJ1580" s="275"/>
      <c r="AK1580" s="270"/>
      <c r="AL1580" s="274"/>
      <c r="AM1580" s="275"/>
      <c r="AN1580" s="274"/>
      <c r="AO1580" s="275"/>
      <c r="AP1580" s="274"/>
      <c r="AQ1580" s="277">
        <f t="shared" si="231"/>
        <v>10</v>
      </c>
      <c r="AR1580" s="350" t="s">
        <v>1322</v>
      </c>
      <c r="AS1580" s="267"/>
      <c r="AT1580" s="273"/>
      <c r="AU1580" s="272"/>
      <c r="AV1580" s="1491">
        <v>0</v>
      </c>
      <c r="AW1580" s="268"/>
      <c r="AX1580" s="273"/>
      <c r="AY1580" s="294"/>
      <c r="AZ1580" s="275"/>
      <c r="BA1580" s="268"/>
      <c r="BB1580" s="267">
        <v>3.64</v>
      </c>
      <c r="BC1580" s="268"/>
      <c r="BD1580" s="268"/>
      <c r="BE1580" s="267"/>
      <c r="BF1580" s="275"/>
      <c r="BG1580" s="275"/>
      <c r="BH1580" s="275"/>
      <c r="BI1580" s="275"/>
      <c r="BJ1580" s="291">
        <v>45939</v>
      </c>
      <c r="BK1580" s="279">
        <v>45939</v>
      </c>
      <c r="BL1580" s="431" t="s">
        <v>6673</v>
      </c>
      <c r="BM1580" s="272" t="s">
        <v>6674</v>
      </c>
      <c r="BN1580" s="422">
        <v>0</v>
      </c>
      <c r="BO1580" s="422">
        <v>9</v>
      </c>
      <c r="BP1580" s="303"/>
      <c r="BQ1580" s="293">
        <v>45939</v>
      </c>
      <c r="BR1580" s="284">
        <v>0.12152777777777778</v>
      </c>
      <c r="BS1580" s="280" t="s">
        <v>1798</v>
      </c>
      <c r="BT1580" s="273"/>
      <c r="BU1580" s="273"/>
      <c r="BV1580" s="273">
        <v>0</v>
      </c>
      <c r="BW1580" s="273"/>
      <c r="BX1580" s="273">
        <v>2</v>
      </c>
      <c r="BY1580" s="279" t="s">
        <v>1276</v>
      </c>
      <c r="BZ1580" s="267"/>
      <c r="CA1580" s="279"/>
      <c r="CB1580" s="279"/>
      <c r="CC1580" s="279"/>
      <c r="CD1580" s="1283"/>
      <c r="CE1580" s="245"/>
      <c r="CF1580" s="245"/>
      <c r="CG1580" s="245"/>
    </row>
    <row r="1581" spans="1:85">
      <c r="A1581" s="265" t="s">
        <v>77</v>
      </c>
      <c r="B1581" s="2" t="s">
        <v>1608</v>
      </c>
      <c r="C1581" s="2" t="s">
        <v>61</v>
      </c>
      <c r="D1581" s="265" t="s">
        <v>6676</v>
      </c>
      <c r="E1581" s="265">
        <v>45940</v>
      </c>
      <c r="F1581" s="266" t="s">
        <v>567</v>
      </c>
      <c r="G1581" s="267">
        <v>24.51</v>
      </c>
      <c r="H1581" s="267"/>
      <c r="I1581" s="267"/>
      <c r="J1581" s="267"/>
      <c r="K1581" s="267"/>
      <c r="L1581" s="268"/>
      <c r="M1581" s="275"/>
      <c r="N1581" s="267"/>
      <c r="O1581" s="267"/>
      <c r="P1581" s="275"/>
      <c r="Q1581" s="269"/>
      <c r="R1581" s="270"/>
      <c r="S1581" s="270">
        <v>0.93600000000000005</v>
      </c>
      <c r="T1581" s="271">
        <v>7.12</v>
      </c>
      <c r="U1581" s="267"/>
      <c r="V1581" s="268"/>
      <c r="W1581" s="267"/>
      <c r="X1581" s="270"/>
      <c r="Y1581" s="274">
        <v>0.14000000000000001</v>
      </c>
      <c r="Z1581" s="290"/>
      <c r="AA1581" s="274">
        <v>0</v>
      </c>
      <c r="AB1581" s="275"/>
      <c r="AC1581" s="274">
        <v>0</v>
      </c>
      <c r="AD1581" s="265"/>
      <c r="AE1581" s="274"/>
      <c r="AF1581" s="274"/>
      <c r="AG1581" s="275"/>
      <c r="AH1581" s="274"/>
      <c r="AI1581" s="274"/>
      <c r="AJ1581" s="275"/>
      <c r="AK1581" s="270"/>
      <c r="AL1581" s="274"/>
      <c r="AM1581" s="275"/>
      <c r="AN1581" s="274"/>
      <c r="AO1581" s="275"/>
      <c r="AP1581" s="274"/>
      <c r="AQ1581" s="277">
        <f t="shared" si="231"/>
        <v>10</v>
      </c>
      <c r="AR1581" s="350" t="s">
        <v>1322</v>
      </c>
      <c r="AS1581" s="267"/>
      <c r="AT1581" s="273"/>
      <c r="AU1581" s="272"/>
      <c r="AV1581" s="272">
        <v>0</v>
      </c>
      <c r="AW1581" s="268"/>
      <c r="AX1581" s="273"/>
      <c r="AY1581" s="294"/>
      <c r="AZ1581" s="275"/>
      <c r="BA1581" s="268"/>
      <c r="BB1581" s="267">
        <v>2.79</v>
      </c>
      <c r="BC1581" s="268"/>
      <c r="BD1581" s="268"/>
      <c r="BE1581" s="267"/>
      <c r="BF1581" s="275"/>
      <c r="BG1581" s="275"/>
      <c r="BH1581" s="275"/>
      <c r="BI1581" s="275"/>
      <c r="BJ1581" s="291">
        <v>45939</v>
      </c>
      <c r="BK1581" s="279">
        <v>45939</v>
      </c>
      <c r="BL1581" s="431" t="s">
        <v>6677</v>
      </c>
      <c r="BM1581" s="272"/>
      <c r="BN1581" s="422">
        <v>2</v>
      </c>
      <c r="BO1581" s="422">
        <v>9</v>
      </c>
      <c r="BP1581" s="303"/>
      <c r="BQ1581" s="293">
        <v>45939</v>
      </c>
      <c r="BR1581" s="284">
        <v>0.94097222222222221</v>
      </c>
      <c r="BS1581" s="280" t="str">
        <f>IF(_DBcomps[[#This Row],[Problem]]="","Yes","No")</f>
        <v>Yes</v>
      </c>
      <c r="BT1581" s="273"/>
      <c r="BU1581" s="273"/>
      <c r="BV1581" s="273">
        <v>1</v>
      </c>
      <c r="BW1581" s="273"/>
      <c r="BX1581" s="273">
        <v>2</v>
      </c>
      <c r="BY1581" s="279" t="s">
        <v>1276</v>
      </c>
      <c r="BZ1581" s="267"/>
      <c r="CA1581" s="279"/>
      <c r="CB1581" s="279"/>
      <c r="CC1581" s="279"/>
      <c r="CD1581" s="1283"/>
      <c r="CE1581" s="245"/>
      <c r="CF1581" s="245"/>
      <c r="CG1581" s="245"/>
    </row>
    <row r="1582" spans="1:85">
      <c r="A1582" s="265" t="s">
        <v>77</v>
      </c>
      <c r="B1582" s="2" t="s">
        <v>1608</v>
      </c>
      <c r="C1582" s="2" t="s">
        <v>61</v>
      </c>
      <c r="D1582" s="265" t="s">
        <v>6794</v>
      </c>
      <c r="E1582" s="265">
        <v>45946</v>
      </c>
      <c r="F1582" s="266" t="s">
        <v>567</v>
      </c>
      <c r="G1582" s="267">
        <v>25.22</v>
      </c>
      <c r="H1582" s="267"/>
      <c r="I1582" s="267"/>
      <c r="J1582" s="267"/>
      <c r="K1582" s="267"/>
      <c r="L1582" s="268"/>
      <c r="M1582" s="275"/>
      <c r="N1582" s="267"/>
      <c r="O1582" s="267"/>
      <c r="P1582" s="275"/>
      <c r="Q1582" s="269"/>
      <c r="R1582" s="270"/>
      <c r="S1582" s="270">
        <v>0.93159999999999998</v>
      </c>
      <c r="T1582" s="271">
        <v>7.83</v>
      </c>
      <c r="U1582" s="267"/>
      <c r="V1582" s="268"/>
      <c r="W1582" s="267"/>
      <c r="X1582" s="270"/>
      <c r="Y1582" s="274">
        <v>0.17</v>
      </c>
      <c r="Z1582" s="290"/>
      <c r="AA1582" s="274">
        <v>0</v>
      </c>
      <c r="AB1582" s="275"/>
      <c r="AC1582" s="274">
        <v>0</v>
      </c>
      <c r="AD1582" s="265"/>
      <c r="AE1582" s="274"/>
      <c r="AF1582" s="274"/>
      <c r="AG1582" s="275"/>
      <c r="AH1582" s="274"/>
      <c r="AI1582" s="274"/>
      <c r="AJ1582" s="275"/>
      <c r="AK1582" s="270"/>
      <c r="AL1582" s="274"/>
      <c r="AM1582" s="275"/>
      <c r="AN1582" s="274"/>
      <c r="AO1582" s="275"/>
      <c r="AP1582" s="274"/>
      <c r="AQ1582" s="277">
        <f t="shared" si="231"/>
        <v>10</v>
      </c>
      <c r="AR1582" s="350" t="s">
        <v>1322</v>
      </c>
      <c r="AS1582" s="267"/>
      <c r="AT1582" s="273"/>
      <c r="AU1582" s="272"/>
      <c r="AV1582" s="272">
        <v>0</v>
      </c>
      <c r="AW1582" s="268"/>
      <c r="AX1582" s="273"/>
      <c r="AY1582" s="294"/>
      <c r="AZ1582" s="275"/>
      <c r="BA1582" s="268"/>
      <c r="BB1582" s="267">
        <v>1.79</v>
      </c>
      <c r="BC1582" s="268"/>
      <c r="BD1582" s="268"/>
      <c r="BE1582" s="267"/>
      <c r="BF1582" s="275"/>
      <c r="BG1582" s="275"/>
      <c r="BH1582" s="275"/>
      <c r="BI1582" s="275"/>
      <c r="BJ1582" s="291">
        <v>45946</v>
      </c>
      <c r="BK1582" s="279">
        <v>45946</v>
      </c>
      <c r="BL1582" s="431" t="s">
        <v>6796</v>
      </c>
      <c r="BM1582" s="272"/>
      <c r="BN1582" s="422">
        <v>2</v>
      </c>
      <c r="BO1582" s="422">
        <v>9</v>
      </c>
      <c r="BP1582" s="303"/>
      <c r="BQ1582" s="293">
        <v>45940</v>
      </c>
      <c r="BR1582" s="284">
        <v>0.90277777777777779</v>
      </c>
      <c r="BS1582" s="280" t="str">
        <f>IF(_DBcomps[[#This Row],[Problem]]="","Yes","No")</f>
        <v>Yes</v>
      </c>
      <c r="BT1582" s="273"/>
      <c r="BU1582" s="273"/>
      <c r="BV1582" s="273">
        <v>1</v>
      </c>
      <c r="BW1582" s="273"/>
      <c r="BX1582" s="273">
        <v>2</v>
      </c>
      <c r="BY1582" s="279" t="s">
        <v>1276</v>
      </c>
      <c r="BZ1582" s="267"/>
      <c r="CA1582" s="279"/>
      <c r="CB1582" s="279"/>
      <c r="CC1582" s="279"/>
      <c r="CD1582" s="1283"/>
      <c r="CE1582" s="245"/>
      <c r="CF1582" s="245"/>
      <c r="CG1582" s="245"/>
    </row>
    <row r="1583" spans="1:85">
      <c r="A1583" s="265" t="s">
        <v>77</v>
      </c>
      <c r="B1583" s="2" t="s">
        <v>1608</v>
      </c>
      <c r="C1583" s="2" t="s">
        <v>61</v>
      </c>
      <c r="D1583" s="265" t="s">
        <v>6795</v>
      </c>
      <c r="E1583" s="265">
        <v>45946</v>
      </c>
      <c r="F1583" s="266" t="s">
        <v>567</v>
      </c>
      <c r="G1583" s="267">
        <v>25.22</v>
      </c>
      <c r="H1583" s="267"/>
      <c r="I1583" s="267"/>
      <c r="J1583" s="267"/>
      <c r="K1583" s="267"/>
      <c r="L1583" s="268"/>
      <c r="M1583" s="275"/>
      <c r="N1583" s="267"/>
      <c r="O1583" s="267"/>
      <c r="P1583" s="275"/>
      <c r="Q1583" s="269"/>
      <c r="R1583" s="270"/>
      <c r="S1583" s="270">
        <v>0.93200000000000005</v>
      </c>
      <c r="T1583" s="271">
        <v>7.83</v>
      </c>
      <c r="U1583" s="267"/>
      <c r="V1583" s="268"/>
      <c r="W1583" s="267"/>
      <c r="X1583" s="270"/>
      <c r="Y1583" s="274">
        <v>0.17</v>
      </c>
      <c r="Z1583" s="290"/>
      <c r="AA1583" s="274">
        <v>0</v>
      </c>
      <c r="AB1583" s="275"/>
      <c r="AC1583" s="274">
        <v>0</v>
      </c>
      <c r="AD1583" s="265"/>
      <c r="AE1583" s="274"/>
      <c r="AF1583" s="274"/>
      <c r="AG1583" s="275"/>
      <c r="AH1583" s="274"/>
      <c r="AI1583" s="274"/>
      <c r="AJ1583" s="275"/>
      <c r="AK1583" s="270"/>
      <c r="AL1583" s="274"/>
      <c r="AM1583" s="275"/>
      <c r="AN1583" s="274"/>
      <c r="AO1583" s="275"/>
      <c r="AP1583" s="274"/>
      <c r="AQ1583" s="277">
        <f t="shared" si="231"/>
        <v>10</v>
      </c>
      <c r="AR1583" s="350" t="s">
        <v>1322</v>
      </c>
      <c r="AS1583" s="267"/>
      <c r="AT1583" s="273"/>
      <c r="AU1583" s="272"/>
      <c r="AV1583" s="272">
        <v>0</v>
      </c>
      <c r="AW1583" s="268"/>
      <c r="AX1583" s="273"/>
      <c r="AY1583" s="294"/>
      <c r="AZ1583" s="275"/>
      <c r="BA1583" s="268"/>
      <c r="BB1583" s="267">
        <v>1.79</v>
      </c>
      <c r="BC1583" s="268"/>
      <c r="BD1583" s="268"/>
      <c r="BE1583" s="267"/>
      <c r="BF1583" s="275"/>
      <c r="BG1583" s="275"/>
      <c r="BH1583" s="275"/>
      <c r="BI1583" s="275"/>
      <c r="BJ1583" s="291">
        <v>45946</v>
      </c>
      <c r="BK1583" s="279">
        <v>45946</v>
      </c>
      <c r="BL1583" s="431" t="s">
        <v>6796</v>
      </c>
      <c r="BM1583" s="272" t="s">
        <v>6797</v>
      </c>
      <c r="BN1583" s="422">
        <v>2</v>
      </c>
      <c r="BO1583" s="422">
        <v>9</v>
      </c>
      <c r="BP1583" s="303"/>
      <c r="BQ1583" s="293">
        <v>45940</v>
      </c>
      <c r="BR1583" s="284">
        <v>0.90277777777777779</v>
      </c>
      <c r="BS1583" s="280" t="str">
        <f>IF(_DBcomps[[#This Row],[Problem]]="","Yes","No")</f>
        <v>Yes</v>
      </c>
      <c r="BT1583" s="273"/>
      <c r="BU1583" s="273"/>
      <c r="BV1583" s="273">
        <v>1</v>
      </c>
      <c r="BW1583" s="273"/>
      <c r="BX1583" s="273">
        <v>2</v>
      </c>
      <c r="BY1583" s="279" t="s">
        <v>1276</v>
      </c>
      <c r="BZ1583" s="267"/>
      <c r="CA1583" s="279"/>
      <c r="CB1583" s="279"/>
      <c r="CC1583" s="279"/>
      <c r="CD1583" s="1283"/>
      <c r="CE1583" s="245"/>
      <c r="CF1583" s="245"/>
      <c r="CG1583" s="245"/>
    </row>
    <row r="1584" spans="1:85">
      <c r="A1584" s="265" t="s">
        <v>77</v>
      </c>
      <c r="B1584" s="2" t="s">
        <v>1608</v>
      </c>
      <c r="C1584" s="2" t="s">
        <v>61</v>
      </c>
      <c r="D1584" s="265" t="s">
        <v>6838</v>
      </c>
      <c r="E1584" s="265">
        <v>45950</v>
      </c>
      <c r="F1584" s="266" t="s">
        <v>567</v>
      </c>
      <c r="G1584" s="267">
        <v>24.99</v>
      </c>
      <c r="H1584" s="267"/>
      <c r="I1584" s="267"/>
      <c r="J1584" s="267"/>
      <c r="K1584" s="267"/>
      <c r="L1584" s="268"/>
      <c r="M1584" s="275"/>
      <c r="N1584" s="267"/>
      <c r="O1584" s="267"/>
      <c r="P1584" s="275"/>
      <c r="Q1584" s="269"/>
      <c r="R1584" s="270"/>
      <c r="S1584" s="270">
        <v>0.93300000000000005</v>
      </c>
      <c r="T1584" s="271">
        <v>7.68</v>
      </c>
      <c r="U1584" s="267"/>
      <c r="V1584" s="268"/>
      <c r="W1584" s="267"/>
      <c r="X1584" s="270"/>
      <c r="Y1584" s="274">
        <v>0.3</v>
      </c>
      <c r="Z1584" s="290"/>
      <c r="AA1584" s="274">
        <v>0</v>
      </c>
      <c r="AB1584" s="275"/>
      <c r="AC1584" s="274">
        <v>0</v>
      </c>
      <c r="AD1584" s="265"/>
      <c r="AE1584" s="274"/>
      <c r="AF1584" s="274"/>
      <c r="AG1584" s="275"/>
      <c r="AH1584" s="274"/>
      <c r="AI1584" s="274"/>
      <c r="AJ1584" s="275"/>
      <c r="AK1584" s="270"/>
      <c r="AL1584" s="274"/>
      <c r="AM1584" s="275"/>
      <c r="AN1584" s="274"/>
      <c r="AO1584" s="275"/>
      <c r="AP1584" s="274"/>
      <c r="AQ1584" s="277">
        <f t="shared" ref="AQ1584:AQ1590" si="232">MONTH(E1584)</f>
        <v>10</v>
      </c>
      <c r="AR1584" s="350" t="s">
        <v>1322</v>
      </c>
      <c r="AS1584" s="267"/>
      <c r="AT1584" s="273"/>
      <c r="AU1584" s="272"/>
      <c r="AV1584" s="272">
        <v>0</v>
      </c>
      <c r="AW1584" s="268"/>
      <c r="AX1584" s="273"/>
      <c r="AY1584" s="294"/>
      <c r="AZ1584" s="275"/>
      <c r="BA1584" s="268"/>
      <c r="BB1584" s="267">
        <v>2.8</v>
      </c>
      <c r="BC1584" s="268"/>
      <c r="BD1584" s="268"/>
      <c r="BE1584" s="267"/>
      <c r="BF1584" s="275"/>
      <c r="BG1584" s="275"/>
      <c r="BH1584" s="275"/>
      <c r="BI1584" s="275"/>
      <c r="BJ1584" s="291">
        <v>45952</v>
      </c>
      <c r="BK1584" s="279">
        <v>45952</v>
      </c>
      <c r="BL1584" s="431" t="s">
        <v>6839</v>
      </c>
      <c r="BM1584" s="272"/>
      <c r="BN1584" s="422">
        <v>4</v>
      </c>
      <c r="BO1584" s="422">
        <v>9</v>
      </c>
      <c r="BP1584" s="303"/>
      <c r="BQ1584" s="293">
        <v>45945</v>
      </c>
      <c r="BR1584" s="284">
        <v>0.5083333333333333</v>
      </c>
      <c r="BS1584" s="280" t="str">
        <f>IF(_DBcomps[[#This Row],[Problem]]="","Yes","No")</f>
        <v>Yes</v>
      </c>
      <c r="BT1584" s="273"/>
      <c r="BU1584" s="273"/>
      <c r="BV1584" s="273">
        <v>1</v>
      </c>
      <c r="BW1584" s="273"/>
      <c r="BX1584" s="273">
        <v>6</v>
      </c>
      <c r="BY1584" s="279" t="s">
        <v>1276</v>
      </c>
      <c r="BZ1584" s="267">
        <v>11.3</v>
      </c>
      <c r="CA1584" s="279"/>
      <c r="CB1584" s="279"/>
      <c r="CC1584" s="279" t="s">
        <v>1378</v>
      </c>
      <c r="CD1584" s="1283" t="s">
        <v>7075</v>
      </c>
      <c r="CE1584" s="245"/>
      <c r="CF1584" s="245"/>
      <c r="CG1584" s="245"/>
    </row>
    <row r="1585" spans="1:85">
      <c r="A1585" s="265" t="s">
        <v>77</v>
      </c>
      <c r="B1585" s="2" t="s">
        <v>1608</v>
      </c>
      <c r="C1585" s="2" t="s">
        <v>61</v>
      </c>
      <c r="D1585" s="265" t="s">
        <v>6858</v>
      </c>
      <c r="E1585" s="265">
        <v>45952</v>
      </c>
      <c r="F1585" s="266" t="s">
        <v>567</v>
      </c>
      <c r="G1585" s="267">
        <v>24.59</v>
      </c>
      <c r="H1585" s="267"/>
      <c r="I1585" s="267"/>
      <c r="J1585" s="267"/>
      <c r="K1585" s="267"/>
      <c r="L1585" s="268"/>
      <c r="M1585" s="275"/>
      <c r="N1585" s="267"/>
      <c r="O1585" s="267"/>
      <c r="P1585" s="275"/>
      <c r="Q1585" s="269"/>
      <c r="R1585" s="270"/>
      <c r="S1585" s="270">
        <v>0.93440000000000001</v>
      </c>
      <c r="T1585" s="271">
        <v>7.71</v>
      </c>
      <c r="U1585" s="267"/>
      <c r="V1585" s="268"/>
      <c r="W1585" s="267"/>
      <c r="X1585" s="270"/>
      <c r="Y1585" s="274">
        <v>0.35</v>
      </c>
      <c r="Z1585" s="290"/>
      <c r="AA1585" s="274">
        <v>0</v>
      </c>
      <c r="AB1585" s="275"/>
      <c r="AC1585" s="274">
        <v>0</v>
      </c>
      <c r="AD1585" s="265"/>
      <c r="AE1585" s="274"/>
      <c r="AF1585" s="274"/>
      <c r="AG1585" s="275"/>
      <c r="AH1585" s="274"/>
      <c r="AI1585" s="274"/>
      <c r="AJ1585" s="275"/>
      <c r="AK1585" s="270"/>
      <c r="AL1585" s="274"/>
      <c r="AM1585" s="275"/>
      <c r="AN1585" s="274"/>
      <c r="AO1585" s="275"/>
      <c r="AP1585" s="274"/>
      <c r="AQ1585" s="277">
        <f t="shared" si="232"/>
        <v>10</v>
      </c>
      <c r="AR1585" s="350" t="s">
        <v>1322</v>
      </c>
      <c r="AS1585" s="267"/>
      <c r="AT1585" s="273"/>
      <c r="AU1585" s="272"/>
      <c r="AV1585" s="272">
        <v>0</v>
      </c>
      <c r="AW1585" s="268"/>
      <c r="AX1585" s="273"/>
      <c r="AY1585" s="294"/>
      <c r="AZ1585" s="275"/>
      <c r="BA1585" s="268"/>
      <c r="BB1585" s="267">
        <v>1.91</v>
      </c>
      <c r="BC1585" s="268"/>
      <c r="BD1585" s="268"/>
      <c r="BE1585" s="267"/>
      <c r="BF1585" s="275"/>
      <c r="BG1585" s="275"/>
      <c r="BH1585" s="275"/>
      <c r="BI1585" s="275"/>
      <c r="BJ1585" s="291">
        <v>45952</v>
      </c>
      <c r="BK1585" s="279">
        <v>45952</v>
      </c>
      <c r="BL1585" s="431" t="s">
        <v>6859</v>
      </c>
      <c r="BM1585" s="272"/>
      <c r="BN1585" s="422">
        <v>2</v>
      </c>
      <c r="BO1585" s="422">
        <v>9</v>
      </c>
      <c r="BP1585" s="303"/>
      <c r="BQ1585" s="293">
        <v>45947</v>
      </c>
      <c r="BR1585" s="284">
        <v>0.98958333333333337</v>
      </c>
      <c r="BS1585" s="280" t="str">
        <f>IF(_DBcomps[[#This Row],[Problem]]="","Yes","No")</f>
        <v>Yes</v>
      </c>
      <c r="BT1585" s="273"/>
      <c r="BU1585" s="273"/>
      <c r="BV1585" s="273">
        <v>1</v>
      </c>
      <c r="BW1585" s="273"/>
      <c r="BX1585" s="273">
        <v>6</v>
      </c>
      <c r="BY1585" s="279" t="s">
        <v>1276</v>
      </c>
      <c r="BZ1585" s="267"/>
      <c r="CA1585" s="279"/>
      <c r="CB1585" s="279"/>
      <c r="CC1585" s="279"/>
      <c r="CD1585" s="1283"/>
      <c r="CE1585" s="245"/>
      <c r="CF1585" s="245"/>
      <c r="CG1585" s="245"/>
    </row>
    <row r="1586" spans="1:85">
      <c r="A1586" s="265" t="s">
        <v>77</v>
      </c>
      <c r="B1586" s="2" t="s">
        <v>1608</v>
      </c>
      <c r="C1586" s="2" t="s">
        <v>61</v>
      </c>
      <c r="D1586" s="265" t="s">
        <v>6897</v>
      </c>
      <c r="E1586" s="265">
        <v>45954</v>
      </c>
      <c r="F1586" s="266" t="s">
        <v>567</v>
      </c>
      <c r="G1586" s="267">
        <v>24.99</v>
      </c>
      <c r="H1586" s="267"/>
      <c r="I1586" s="267"/>
      <c r="J1586" s="267"/>
      <c r="K1586" s="267"/>
      <c r="L1586" s="268"/>
      <c r="M1586" s="275"/>
      <c r="N1586" s="267"/>
      <c r="O1586" s="267"/>
      <c r="P1586" s="275"/>
      <c r="Q1586" s="269"/>
      <c r="R1586" s="270"/>
      <c r="S1586" s="270">
        <v>0.93400000000000005</v>
      </c>
      <c r="T1586" s="271">
        <v>7.63</v>
      </c>
      <c r="U1586" s="267"/>
      <c r="V1586" s="268"/>
      <c r="W1586" s="267"/>
      <c r="X1586" s="270"/>
      <c r="Y1586" s="274">
        <v>7.0000000000000007E-2</v>
      </c>
      <c r="Z1586" s="290"/>
      <c r="AA1586" s="274">
        <v>0</v>
      </c>
      <c r="AB1586" s="275"/>
      <c r="AC1586" s="274">
        <v>0</v>
      </c>
      <c r="AD1586" s="265"/>
      <c r="AE1586" s="274"/>
      <c r="AF1586" s="274"/>
      <c r="AG1586" s="275"/>
      <c r="AH1586" s="274"/>
      <c r="AI1586" s="274"/>
      <c r="AJ1586" s="275"/>
      <c r="AK1586" s="270"/>
      <c r="AL1586" s="274"/>
      <c r="AM1586" s="275"/>
      <c r="AN1586" s="274"/>
      <c r="AO1586" s="275"/>
      <c r="AP1586" s="274"/>
      <c r="AQ1586" s="277">
        <f t="shared" si="232"/>
        <v>10</v>
      </c>
      <c r="AR1586" s="350" t="s">
        <v>1322</v>
      </c>
      <c r="AS1586" s="267"/>
      <c r="AT1586" s="273"/>
      <c r="AU1586" s="272"/>
      <c r="AV1586" s="272">
        <v>0</v>
      </c>
      <c r="AW1586" s="268"/>
      <c r="AX1586" s="273"/>
      <c r="AY1586" s="294"/>
      <c r="AZ1586" s="275"/>
      <c r="BA1586" s="268"/>
      <c r="BB1586" s="267">
        <v>2.4</v>
      </c>
      <c r="BC1586" s="268"/>
      <c r="BD1586" s="268"/>
      <c r="BE1586" s="267"/>
      <c r="BF1586" s="275"/>
      <c r="BG1586" s="275"/>
      <c r="BH1586" s="275"/>
      <c r="BI1586" s="275"/>
      <c r="BJ1586" s="291">
        <v>45954</v>
      </c>
      <c r="BK1586" s="279">
        <v>45954</v>
      </c>
      <c r="BL1586" s="431" t="s">
        <v>6898</v>
      </c>
      <c r="BM1586" s="272"/>
      <c r="BN1586" s="422">
        <v>4</v>
      </c>
      <c r="BO1586" s="422">
        <v>9</v>
      </c>
      <c r="BP1586" s="303"/>
      <c r="BQ1586" s="293">
        <v>45951</v>
      </c>
      <c r="BR1586" s="284">
        <v>0.4861111111111111</v>
      </c>
      <c r="BS1586" s="280" t="str">
        <f>IF(_DBcomps[[#This Row],[Problem]]="","Yes","No")</f>
        <v>Yes</v>
      </c>
      <c r="BT1586" s="273"/>
      <c r="BU1586" s="273"/>
      <c r="BV1586" s="273">
        <v>3</v>
      </c>
      <c r="BW1586" s="273"/>
      <c r="BX1586" s="273">
        <v>6</v>
      </c>
      <c r="BY1586" s="279" t="s">
        <v>1276</v>
      </c>
      <c r="BZ1586" s="267"/>
      <c r="CA1586" s="279"/>
      <c r="CB1586" s="279"/>
      <c r="CC1586" s="279"/>
      <c r="CD1586" s="1283"/>
      <c r="CE1586" s="245"/>
      <c r="CF1586" s="245"/>
      <c r="CG1586" s="245"/>
    </row>
    <row r="1587" spans="1:85">
      <c r="A1587" s="265" t="s">
        <v>77</v>
      </c>
      <c r="B1587" s="2" t="s">
        <v>1608</v>
      </c>
      <c r="C1587" s="2" t="s">
        <v>61</v>
      </c>
      <c r="D1587" s="265" t="s">
        <v>6899</v>
      </c>
      <c r="E1587" s="265">
        <v>45947</v>
      </c>
      <c r="F1587" s="266" t="s">
        <v>567</v>
      </c>
      <c r="G1587" s="267">
        <v>24.83</v>
      </c>
      <c r="H1587" s="267"/>
      <c r="I1587" s="267"/>
      <c r="J1587" s="267"/>
      <c r="K1587" s="267"/>
      <c r="L1587" s="268"/>
      <c r="M1587" s="275"/>
      <c r="N1587" s="267"/>
      <c r="O1587" s="267"/>
      <c r="P1587" s="275"/>
      <c r="Q1587" s="269"/>
      <c r="R1587" s="270"/>
      <c r="S1587" s="270">
        <v>0.93500000000000005</v>
      </c>
      <c r="T1587" s="271">
        <v>7.2</v>
      </c>
      <c r="U1587" s="267"/>
      <c r="V1587" s="268"/>
      <c r="W1587" s="267"/>
      <c r="X1587" s="270"/>
      <c r="Y1587" s="274">
        <v>0.12</v>
      </c>
      <c r="Z1587" s="290"/>
      <c r="AA1587" s="274">
        <v>0</v>
      </c>
      <c r="AB1587" s="275"/>
      <c r="AC1587" s="274">
        <v>0</v>
      </c>
      <c r="AD1587" s="265"/>
      <c r="AE1587" s="274"/>
      <c r="AF1587" s="274"/>
      <c r="AG1587" s="275"/>
      <c r="AH1587" s="274"/>
      <c r="AI1587" s="274"/>
      <c r="AJ1587" s="275"/>
      <c r="AK1587" s="270"/>
      <c r="AL1587" s="274"/>
      <c r="AM1587" s="275"/>
      <c r="AN1587" s="274"/>
      <c r="AO1587" s="275"/>
      <c r="AP1587" s="274"/>
      <c r="AQ1587" s="277">
        <f t="shared" si="232"/>
        <v>10</v>
      </c>
      <c r="AR1587" s="350" t="s">
        <v>1322</v>
      </c>
      <c r="AS1587" s="267"/>
      <c r="AT1587" s="273"/>
      <c r="AU1587" s="272"/>
      <c r="AV1587" s="272">
        <v>0</v>
      </c>
      <c r="AW1587" s="268"/>
      <c r="AX1587" s="273"/>
      <c r="AY1587" s="294"/>
      <c r="AZ1587" s="275"/>
      <c r="BA1587" s="268"/>
      <c r="BB1587" s="267">
        <v>2.02</v>
      </c>
      <c r="BC1587" s="268"/>
      <c r="BD1587" s="268"/>
      <c r="BE1587" s="267"/>
      <c r="BF1587" s="275"/>
      <c r="BG1587" s="275"/>
      <c r="BH1587" s="275"/>
      <c r="BI1587" s="275"/>
      <c r="BJ1587" s="291">
        <v>45947</v>
      </c>
      <c r="BK1587" s="279">
        <v>45947</v>
      </c>
      <c r="BL1587" s="431" t="s">
        <v>6902</v>
      </c>
      <c r="BM1587" s="272" t="s">
        <v>6797</v>
      </c>
      <c r="BN1587" s="422">
        <v>4</v>
      </c>
      <c r="BO1587" s="422">
        <v>9</v>
      </c>
      <c r="BP1587" s="303"/>
      <c r="BQ1587" s="293">
        <v>45945</v>
      </c>
      <c r="BR1587" s="284">
        <v>0.52430555555555558</v>
      </c>
      <c r="BS1587" s="280" t="str">
        <f>IF(_DBcomps[[#This Row],[Problem]]="","Yes","No")</f>
        <v>Yes</v>
      </c>
      <c r="BT1587" s="273"/>
      <c r="BU1587" s="273"/>
      <c r="BV1587" s="273">
        <v>1</v>
      </c>
      <c r="BW1587" s="273"/>
      <c r="BX1587" s="273">
        <v>6</v>
      </c>
      <c r="BY1587" s="279" t="s">
        <v>1276</v>
      </c>
      <c r="BZ1587" s="267">
        <v>12</v>
      </c>
      <c r="CA1587" s="279"/>
      <c r="CB1587" s="279"/>
      <c r="CC1587" s="279" t="s">
        <v>1378</v>
      </c>
      <c r="CD1587" s="1283" t="s">
        <v>7074</v>
      </c>
      <c r="CE1587" s="245"/>
      <c r="CF1587" s="245"/>
      <c r="CG1587" s="245"/>
    </row>
    <row r="1588" spans="1:85">
      <c r="A1588" s="265" t="s">
        <v>77</v>
      </c>
      <c r="B1588" s="2" t="s">
        <v>1608</v>
      </c>
      <c r="C1588" s="2" t="s">
        <v>61</v>
      </c>
      <c r="D1588" s="265" t="s">
        <v>6900</v>
      </c>
      <c r="E1588" s="265">
        <v>45947</v>
      </c>
      <c r="F1588" s="266" t="s">
        <v>567</v>
      </c>
      <c r="G1588" s="267">
        <v>24.83</v>
      </c>
      <c r="H1588" s="267"/>
      <c r="I1588" s="267"/>
      <c r="J1588" s="267"/>
      <c r="K1588" s="267"/>
      <c r="L1588" s="268"/>
      <c r="M1588" s="275"/>
      <c r="N1588" s="267"/>
      <c r="O1588" s="267"/>
      <c r="P1588" s="275"/>
      <c r="Q1588" s="269"/>
      <c r="R1588" s="270"/>
      <c r="S1588" s="270">
        <v>0.93500000000000005</v>
      </c>
      <c r="T1588" s="271">
        <v>7.2</v>
      </c>
      <c r="U1588" s="267"/>
      <c r="V1588" s="268"/>
      <c r="W1588" s="267"/>
      <c r="X1588" s="270"/>
      <c r="Y1588" s="274">
        <v>0.12</v>
      </c>
      <c r="Z1588" s="290"/>
      <c r="AA1588" s="274">
        <v>0</v>
      </c>
      <c r="AB1588" s="275"/>
      <c r="AC1588" s="274">
        <v>0</v>
      </c>
      <c r="AD1588" s="265"/>
      <c r="AE1588" s="274"/>
      <c r="AF1588" s="274"/>
      <c r="AG1588" s="275"/>
      <c r="AH1588" s="274"/>
      <c r="AI1588" s="274"/>
      <c r="AJ1588" s="275"/>
      <c r="AK1588" s="270"/>
      <c r="AL1588" s="274"/>
      <c r="AM1588" s="275"/>
      <c r="AN1588" s="274"/>
      <c r="AO1588" s="275"/>
      <c r="AP1588" s="274"/>
      <c r="AQ1588" s="277">
        <f t="shared" si="232"/>
        <v>10</v>
      </c>
      <c r="AR1588" s="350" t="s">
        <v>1322</v>
      </c>
      <c r="AS1588" s="267"/>
      <c r="AT1588" s="273"/>
      <c r="AU1588" s="272"/>
      <c r="AV1588" s="272">
        <v>0</v>
      </c>
      <c r="AW1588" s="268"/>
      <c r="AX1588" s="273"/>
      <c r="AY1588" s="294"/>
      <c r="AZ1588" s="275"/>
      <c r="BA1588" s="268"/>
      <c r="BB1588" s="267">
        <v>2.02</v>
      </c>
      <c r="BC1588" s="268"/>
      <c r="BD1588" s="268"/>
      <c r="BE1588" s="267"/>
      <c r="BF1588" s="275"/>
      <c r="BG1588" s="275"/>
      <c r="BH1588" s="275"/>
      <c r="BI1588" s="275"/>
      <c r="BJ1588" s="291">
        <v>45947</v>
      </c>
      <c r="BK1588" s="279">
        <v>45947</v>
      </c>
      <c r="BL1588" s="431" t="s">
        <v>6902</v>
      </c>
      <c r="BM1588" s="272" t="s">
        <v>6797</v>
      </c>
      <c r="BN1588" s="422">
        <v>0</v>
      </c>
      <c r="BO1588" s="422">
        <v>9</v>
      </c>
      <c r="BP1588" s="303"/>
      <c r="BQ1588" s="293">
        <v>45945</v>
      </c>
      <c r="BR1588" s="284">
        <v>0.52430555555555558</v>
      </c>
      <c r="BS1588" s="280" t="s">
        <v>1798</v>
      </c>
      <c r="BT1588" s="273"/>
      <c r="BU1588" s="273"/>
      <c r="BV1588" s="273">
        <v>0</v>
      </c>
      <c r="BW1588" s="273"/>
      <c r="BX1588" s="273">
        <v>6</v>
      </c>
      <c r="BY1588" s="279" t="s">
        <v>1276</v>
      </c>
      <c r="BZ1588" s="267"/>
      <c r="CA1588" s="279"/>
      <c r="CB1588" s="279"/>
      <c r="CC1588" s="279"/>
      <c r="CD1588" s="1283"/>
      <c r="CE1588" s="245"/>
      <c r="CF1588" s="245"/>
      <c r="CG1588" s="245"/>
    </row>
    <row r="1589" spans="1:85">
      <c r="A1589" s="265" t="s">
        <v>77</v>
      </c>
      <c r="B1589" s="2" t="s">
        <v>1608</v>
      </c>
      <c r="C1589" s="2" t="s">
        <v>61</v>
      </c>
      <c r="D1589" s="265" t="s">
        <v>6901</v>
      </c>
      <c r="E1589" s="265">
        <v>45947</v>
      </c>
      <c r="F1589" s="266" t="s">
        <v>567</v>
      </c>
      <c r="G1589" s="267">
        <v>24.83</v>
      </c>
      <c r="H1589" s="267"/>
      <c r="I1589" s="267"/>
      <c r="J1589" s="267"/>
      <c r="K1589" s="267"/>
      <c r="L1589" s="268"/>
      <c r="M1589" s="275"/>
      <c r="N1589" s="267"/>
      <c r="O1589" s="267"/>
      <c r="P1589" s="275"/>
      <c r="Q1589" s="269"/>
      <c r="R1589" s="270"/>
      <c r="S1589" s="270">
        <v>0.93500000000000005</v>
      </c>
      <c r="T1589" s="271">
        <v>7.2</v>
      </c>
      <c r="U1589" s="267"/>
      <c r="V1589" s="268"/>
      <c r="W1589" s="267"/>
      <c r="X1589" s="270"/>
      <c r="Y1589" s="274">
        <v>0.12</v>
      </c>
      <c r="Z1589" s="290"/>
      <c r="AA1589" s="274">
        <v>0</v>
      </c>
      <c r="AB1589" s="275"/>
      <c r="AC1589" s="274">
        <v>0</v>
      </c>
      <c r="AD1589" s="265"/>
      <c r="AE1589" s="274"/>
      <c r="AF1589" s="274"/>
      <c r="AG1589" s="275"/>
      <c r="AH1589" s="274"/>
      <c r="AI1589" s="274"/>
      <c r="AJ1589" s="275"/>
      <c r="AK1589" s="270"/>
      <c r="AL1589" s="274"/>
      <c r="AM1589" s="275"/>
      <c r="AN1589" s="274"/>
      <c r="AO1589" s="275"/>
      <c r="AP1589" s="274"/>
      <c r="AQ1589" s="277">
        <f t="shared" si="232"/>
        <v>10</v>
      </c>
      <c r="AR1589" s="350" t="s">
        <v>1322</v>
      </c>
      <c r="AS1589" s="267"/>
      <c r="AT1589" s="273"/>
      <c r="AU1589" s="272"/>
      <c r="AV1589" s="272">
        <v>0</v>
      </c>
      <c r="AW1589" s="268"/>
      <c r="AX1589" s="273"/>
      <c r="AY1589" s="294"/>
      <c r="AZ1589" s="275"/>
      <c r="BA1589" s="268"/>
      <c r="BB1589" s="267">
        <v>2.02</v>
      </c>
      <c r="BC1589" s="268"/>
      <c r="BD1589" s="268"/>
      <c r="BE1589" s="267"/>
      <c r="BF1589" s="275"/>
      <c r="BG1589" s="275"/>
      <c r="BH1589" s="275"/>
      <c r="BI1589" s="275"/>
      <c r="BJ1589" s="291">
        <v>45947</v>
      </c>
      <c r="BK1589" s="279">
        <v>45947</v>
      </c>
      <c r="BL1589" s="431" t="s">
        <v>6902</v>
      </c>
      <c r="BM1589" s="272" t="s">
        <v>6797</v>
      </c>
      <c r="BN1589" s="422">
        <v>0</v>
      </c>
      <c r="BO1589" s="422">
        <v>9</v>
      </c>
      <c r="BP1589" s="303"/>
      <c r="BQ1589" s="293">
        <v>45945</v>
      </c>
      <c r="BR1589" s="284">
        <v>0.52430555555555558</v>
      </c>
      <c r="BS1589" s="280" t="s">
        <v>1798</v>
      </c>
      <c r="BT1589" s="273"/>
      <c r="BU1589" s="273"/>
      <c r="BV1589" s="273">
        <v>0</v>
      </c>
      <c r="BW1589" s="273"/>
      <c r="BX1589" s="273">
        <v>6</v>
      </c>
      <c r="BY1589" s="279" t="s">
        <v>1276</v>
      </c>
      <c r="BZ1589" s="267"/>
      <c r="CA1589" s="279"/>
      <c r="CB1589" s="279"/>
      <c r="CC1589" s="279"/>
      <c r="CD1589" s="1283"/>
      <c r="CE1589" s="245"/>
      <c r="CF1589" s="245"/>
      <c r="CG1589" s="245"/>
    </row>
    <row r="1590" spans="1:85">
      <c r="A1590" s="265" t="s">
        <v>77</v>
      </c>
      <c r="B1590" s="2" t="s">
        <v>1608</v>
      </c>
      <c r="C1590" s="2" t="s">
        <v>61</v>
      </c>
      <c r="D1590" s="265" t="s">
        <v>6903</v>
      </c>
      <c r="E1590" s="265">
        <v>45957</v>
      </c>
      <c r="F1590" s="266" t="s">
        <v>567</v>
      </c>
      <c r="G1590" s="267">
        <v>24.34</v>
      </c>
      <c r="H1590" s="267"/>
      <c r="I1590" s="267"/>
      <c r="J1590" s="267"/>
      <c r="K1590" s="267"/>
      <c r="L1590" s="268"/>
      <c r="M1590" s="275"/>
      <c r="N1590" s="267"/>
      <c r="O1590" s="267"/>
      <c r="P1590" s="275"/>
      <c r="Q1590" s="269"/>
      <c r="R1590" s="270"/>
      <c r="S1590" s="270">
        <v>0.93200000000000005</v>
      </c>
      <c r="T1590" s="271">
        <v>7.69</v>
      </c>
      <c r="U1590" s="267"/>
      <c r="V1590" s="268"/>
      <c r="W1590" s="267"/>
      <c r="X1590" s="270"/>
      <c r="Y1590" s="274">
        <v>0.19</v>
      </c>
      <c r="Z1590" s="290"/>
      <c r="AA1590" s="274">
        <v>0</v>
      </c>
      <c r="AB1590" s="275"/>
      <c r="AC1590" s="274">
        <v>0</v>
      </c>
      <c r="AD1590" s="265"/>
      <c r="AE1590" s="274"/>
      <c r="AF1590" s="274"/>
      <c r="AG1590" s="275"/>
      <c r="AH1590" s="274"/>
      <c r="AI1590" s="274"/>
      <c r="AJ1590" s="275"/>
      <c r="AK1590" s="270"/>
      <c r="AL1590" s="274"/>
      <c r="AM1590" s="275"/>
      <c r="AN1590" s="274"/>
      <c r="AO1590" s="275"/>
      <c r="AP1590" s="274"/>
      <c r="AQ1590" s="277">
        <f t="shared" si="232"/>
        <v>10</v>
      </c>
      <c r="AR1590" s="350" t="s">
        <v>1322</v>
      </c>
      <c r="AS1590" s="267"/>
      <c r="AT1590" s="273"/>
      <c r="AU1590" s="272"/>
      <c r="AV1590" s="272">
        <v>0</v>
      </c>
      <c r="AW1590" s="268"/>
      <c r="AX1590" s="273"/>
      <c r="AY1590" s="294"/>
      <c r="AZ1590" s="275"/>
      <c r="BA1590" s="268"/>
      <c r="BB1590" s="267">
        <v>1.73</v>
      </c>
      <c r="BC1590" s="268"/>
      <c r="BD1590" s="268"/>
      <c r="BE1590" s="267"/>
      <c r="BF1590" s="275"/>
      <c r="BG1590" s="275"/>
      <c r="BH1590" s="275"/>
      <c r="BI1590" s="275"/>
      <c r="BJ1590" s="291">
        <v>45957</v>
      </c>
      <c r="BK1590" s="279">
        <v>45957</v>
      </c>
      <c r="BL1590" s="431" t="s">
        <v>6926</v>
      </c>
      <c r="BM1590" s="272"/>
      <c r="BN1590" s="422">
        <v>2</v>
      </c>
      <c r="BO1590" s="422">
        <v>9</v>
      </c>
      <c r="BP1590" s="303"/>
      <c r="BQ1590" s="293">
        <v>45952</v>
      </c>
      <c r="BR1590" s="284">
        <v>0.72916666666666663</v>
      </c>
      <c r="BS1590" s="280" t="str">
        <f>IF(_DBcomps[[#This Row],[Problem]]="","Yes","No")</f>
        <v>Yes</v>
      </c>
      <c r="BT1590" s="273"/>
      <c r="BU1590" s="273"/>
      <c r="BV1590" s="273">
        <v>1</v>
      </c>
      <c r="BW1590" s="273"/>
      <c r="BX1590" s="273">
        <v>6</v>
      </c>
      <c r="BY1590" s="279" t="s">
        <v>1276</v>
      </c>
      <c r="BZ1590" s="267"/>
      <c r="CA1590" s="279"/>
      <c r="CB1590" s="279"/>
      <c r="CC1590" s="279"/>
      <c r="CD1590" s="1283"/>
      <c r="CE1590" s="245"/>
      <c r="CF1590" s="245"/>
      <c r="CG1590" s="245"/>
    </row>
    <row r="1591" spans="1:85">
      <c r="A1591" s="265" t="s">
        <v>77</v>
      </c>
      <c r="B1591" s="2" t="s">
        <v>1440</v>
      </c>
      <c r="C1591" s="2" t="s">
        <v>1345</v>
      </c>
      <c r="D1591" s="265" t="s">
        <v>3292</v>
      </c>
      <c r="E1591" s="265">
        <v>45755</v>
      </c>
      <c r="F1591" s="266" t="s">
        <v>567</v>
      </c>
      <c r="G1591" s="267">
        <v>23.48</v>
      </c>
      <c r="H1591" s="267"/>
      <c r="I1591" s="267"/>
      <c r="J1591" s="267"/>
      <c r="K1591" s="267"/>
      <c r="L1591" s="268"/>
      <c r="M1591" s="275"/>
      <c r="N1591" s="267"/>
      <c r="O1591" s="267"/>
      <c r="P1591" s="275"/>
      <c r="Q1591" s="269"/>
      <c r="R1591" s="270">
        <v>1.093</v>
      </c>
      <c r="S1591" s="270"/>
      <c r="T1591" s="271">
        <v>8.9</v>
      </c>
      <c r="U1591" s="267"/>
      <c r="V1591" s="268"/>
      <c r="W1591" s="267"/>
      <c r="X1591" s="270"/>
      <c r="Y1591" s="274"/>
      <c r="Z1591" s="290"/>
      <c r="AA1591" s="274">
        <v>0</v>
      </c>
      <c r="AB1591" s="275"/>
      <c r="AC1591" s="274">
        <v>0</v>
      </c>
      <c r="AD1591" s="265"/>
      <c r="AE1591" s="274"/>
      <c r="AF1591" s="274"/>
      <c r="AG1591" s="275"/>
      <c r="AH1591" s="274"/>
      <c r="AI1591" s="274"/>
      <c r="AJ1591" s="275"/>
      <c r="AK1591" s="270"/>
      <c r="AL1591" s="274"/>
      <c r="AM1591" s="275"/>
      <c r="AN1591" s="274"/>
      <c r="AO1591" s="275"/>
      <c r="AP1591" s="274"/>
      <c r="AQ1591" s="277">
        <f t="shared" ref="AQ1591:AQ1609" si="233">MONTH(E1591)</f>
        <v>4</v>
      </c>
      <c r="AR1591" s="355" t="s">
        <v>564</v>
      </c>
      <c r="AS1591" s="267"/>
      <c r="AT1591" s="273"/>
      <c r="AU1591" s="272"/>
      <c r="AV1591" s="267"/>
      <c r="AW1591" s="268"/>
      <c r="AX1591" s="273"/>
      <c r="AY1591" s="294"/>
      <c r="AZ1591" s="275"/>
      <c r="BA1591" s="268"/>
      <c r="BB1591" s="268" t="s">
        <v>1295</v>
      </c>
      <c r="BC1591" s="268"/>
      <c r="BD1591" s="268"/>
      <c r="BE1591" s="267"/>
      <c r="BF1591" s="275"/>
      <c r="BG1591" s="275"/>
      <c r="BH1591" s="275"/>
      <c r="BI1591" s="275"/>
      <c r="BJ1591" s="291">
        <v>45755</v>
      </c>
      <c r="BK1591" s="279">
        <v>45755</v>
      </c>
      <c r="BL1591" s="431" t="s">
        <v>3293</v>
      </c>
      <c r="BM1591" s="272"/>
      <c r="BN1591" s="422">
        <v>10</v>
      </c>
      <c r="BO1591" s="422">
        <v>7</v>
      </c>
      <c r="BP1591" s="303"/>
      <c r="BQ1591" s="293">
        <v>45751</v>
      </c>
      <c r="BR1591" s="284">
        <v>9.5138888888888884E-2</v>
      </c>
      <c r="BS1591" s="280" t="s">
        <v>1798</v>
      </c>
      <c r="BT1591" s="273"/>
      <c r="BU1591" s="273"/>
      <c r="BV1591" s="273">
        <v>3</v>
      </c>
      <c r="BW1591" s="273">
        <v>2</v>
      </c>
      <c r="BX1591" s="273">
        <v>6</v>
      </c>
      <c r="BY1591" s="279" t="s">
        <v>1276</v>
      </c>
      <c r="BZ1591" s="267">
        <v>11.15</v>
      </c>
      <c r="CA1591" s="279" t="s">
        <v>3294</v>
      </c>
      <c r="CB1591" s="279" t="s">
        <v>1245</v>
      </c>
      <c r="CC1591" s="279" t="s">
        <v>3295</v>
      </c>
      <c r="CD1591" s="1441" t="s">
        <v>3296</v>
      </c>
      <c r="CE1591" s="245"/>
      <c r="CF1591" s="245"/>
      <c r="CG1591" s="245"/>
    </row>
    <row r="1592" spans="1:85">
      <c r="A1592" s="265" t="s">
        <v>77</v>
      </c>
      <c r="B1592" s="2" t="s">
        <v>1440</v>
      </c>
      <c r="C1592" s="2" t="s">
        <v>1345</v>
      </c>
      <c r="D1592" s="265" t="s">
        <v>3297</v>
      </c>
      <c r="E1592" s="265">
        <v>45757</v>
      </c>
      <c r="F1592" s="266" t="s">
        <v>567</v>
      </c>
      <c r="G1592" s="267">
        <v>23.51</v>
      </c>
      <c r="H1592" s="267"/>
      <c r="I1592" s="267"/>
      <c r="J1592" s="267"/>
      <c r="K1592" s="267"/>
      <c r="L1592" s="268"/>
      <c r="M1592" s="275"/>
      <c r="N1592" s="267"/>
      <c r="O1592" s="267"/>
      <c r="P1592" s="275"/>
      <c r="Q1592" s="269"/>
      <c r="R1592" s="270">
        <v>1.097</v>
      </c>
      <c r="S1592" s="270"/>
      <c r="T1592" s="271">
        <v>8.61</v>
      </c>
      <c r="U1592" s="267"/>
      <c r="V1592" s="268"/>
      <c r="W1592" s="267"/>
      <c r="X1592" s="270"/>
      <c r="Y1592" s="274"/>
      <c r="Z1592" s="290"/>
      <c r="AA1592" s="274">
        <v>0</v>
      </c>
      <c r="AB1592" s="275"/>
      <c r="AC1592" s="274">
        <v>0</v>
      </c>
      <c r="AD1592" s="265"/>
      <c r="AE1592" s="274"/>
      <c r="AF1592" s="274"/>
      <c r="AG1592" s="275"/>
      <c r="AH1592" s="274"/>
      <c r="AI1592" s="274"/>
      <c r="AJ1592" s="275"/>
      <c r="AK1592" s="270"/>
      <c r="AL1592" s="274"/>
      <c r="AM1592" s="275"/>
      <c r="AN1592" s="274"/>
      <c r="AO1592" s="275"/>
      <c r="AP1592" s="274"/>
      <c r="AQ1592" s="277">
        <f t="shared" ref="AQ1592:AQ1602" si="234">MONTH(E1592)</f>
        <v>4</v>
      </c>
      <c r="AR1592" s="350" t="s">
        <v>3298</v>
      </c>
      <c r="AS1592" s="267"/>
      <c r="AT1592" s="273"/>
      <c r="AU1592" s="272"/>
      <c r="AV1592" s="267"/>
      <c r="AW1592" s="268"/>
      <c r="AX1592" s="273"/>
      <c r="AY1592" s="294"/>
      <c r="AZ1592" s="275"/>
      <c r="BA1592" s="268"/>
      <c r="BB1592" s="268" t="s">
        <v>1295</v>
      </c>
      <c r="BC1592" s="268"/>
      <c r="BD1592" s="268"/>
      <c r="BE1592" s="267"/>
      <c r="BF1592" s="275"/>
      <c r="BG1592" s="275"/>
      <c r="BH1592" s="275"/>
      <c r="BI1592" s="275"/>
      <c r="BJ1592" s="291">
        <v>45757</v>
      </c>
      <c r="BK1592" s="279">
        <v>45757</v>
      </c>
      <c r="BL1592" s="431" t="s">
        <v>3299</v>
      </c>
      <c r="BM1592" s="272"/>
      <c r="BN1592" s="422">
        <v>7</v>
      </c>
      <c r="BO1592" s="422">
        <v>7</v>
      </c>
      <c r="BP1592" s="303"/>
      <c r="BQ1592" s="293">
        <v>45754</v>
      </c>
      <c r="BR1592" s="284">
        <v>0.89583333333333337</v>
      </c>
      <c r="BS1592" s="280" t="s">
        <v>1798</v>
      </c>
      <c r="BT1592" s="273"/>
      <c r="BU1592" s="273"/>
      <c r="BV1592" s="273">
        <v>3</v>
      </c>
      <c r="BW1592" s="273">
        <v>1</v>
      </c>
      <c r="BX1592" s="273">
        <v>6</v>
      </c>
      <c r="BY1592" s="279" t="s">
        <v>1276</v>
      </c>
      <c r="BZ1592" s="267">
        <v>5.2</v>
      </c>
      <c r="CA1592" s="279" t="s">
        <v>1332</v>
      </c>
      <c r="CB1592" s="279" t="s">
        <v>1245</v>
      </c>
      <c r="CC1592" s="279" t="s">
        <v>3300</v>
      </c>
      <c r="CD1592" s="1283" t="s">
        <v>3301</v>
      </c>
      <c r="CE1592" s="245"/>
      <c r="CF1592" s="245"/>
      <c r="CG1592" s="245"/>
    </row>
    <row r="1593" spans="1:85">
      <c r="A1593" s="265" t="s">
        <v>77</v>
      </c>
      <c r="B1593" s="2" t="s">
        <v>1440</v>
      </c>
      <c r="C1593" s="2" t="s">
        <v>1345</v>
      </c>
      <c r="D1593" s="265" t="s">
        <v>3386</v>
      </c>
      <c r="E1593" s="1151">
        <v>45758</v>
      </c>
      <c r="F1593" s="266" t="s">
        <v>567</v>
      </c>
      <c r="G1593" s="1153">
        <v>23.4</v>
      </c>
      <c r="H1593" s="1153"/>
      <c r="I1593" s="1153"/>
      <c r="J1593" s="1153"/>
      <c r="K1593" s="1153"/>
      <c r="L1593" s="1154"/>
      <c r="M1593" s="1155"/>
      <c r="N1593" s="1153"/>
      <c r="O1593" s="1153"/>
      <c r="P1593" s="1155"/>
      <c r="Q1593" s="1156"/>
      <c r="R1593" s="1157">
        <v>1.103</v>
      </c>
      <c r="S1593" s="1157"/>
      <c r="T1593" s="1176">
        <v>6.92</v>
      </c>
      <c r="U1593" s="1153"/>
      <c r="V1593" s="1154"/>
      <c r="W1593" s="1153"/>
      <c r="X1593" s="1157"/>
      <c r="Y1593" s="1159"/>
      <c r="Z1593" s="1160"/>
      <c r="AA1593" s="1159">
        <v>0</v>
      </c>
      <c r="AB1593" s="1155"/>
      <c r="AC1593" s="1159">
        <v>0</v>
      </c>
      <c r="AD1593" s="1151"/>
      <c r="AE1593" s="1159"/>
      <c r="AF1593" s="1159"/>
      <c r="AG1593" s="1155"/>
      <c r="AH1593" s="1159"/>
      <c r="AI1593" s="1159"/>
      <c r="AJ1593" s="1155"/>
      <c r="AK1593" s="1157"/>
      <c r="AL1593" s="1159"/>
      <c r="AM1593" s="1155"/>
      <c r="AN1593" s="1159"/>
      <c r="AO1593" s="1155"/>
      <c r="AP1593" s="1159"/>
      <c r="AQ1593" s="1161">
        <f t="shared" si="234"/>
        <v>4</v>
      </c>
      <c r="AR1593" s="1178" t="s">
        <v>3387</v>
      </c>
      <c r="AS1593" s="1153"/>
      <c r="AT1593" s="1162"/>
      <c r="AU1593" s="1163"/>
      <c r="AV1593" s="1153"/>
      <c r="AW1593" s="1154"/>
      <c r="AX1593" s="1162"/>
      <c r="AY1593" s="1164"/>
      <c r="AZ1593" s="1155"/>
      <c r="BA1593" s="268"/>
      <c r="BB1593" s="268" t="s">
        <v>1322</v>
      </c>
      <c r="BC1593" s="1154"/>
      <c r="BD1593" s="1154"/>
      <c r="BE1593" s="1153"/>
      <c r="BF1593" s="1155"/>
      <c r="BG1593" s="1155"/>
      <c r="BH1593" s="1155"/>
      <c r="BI1593" s="1155"/>
      <c r="BJ1593" s="1181">
        <v>45758</v>
      </c>
      <c r="BK1593" s="1166">
        <v>45758</v>
      </c>
      <c r="BL1593" s="431" t="s">
        <v>3388</v>
      </c>
      <c r="BM1593" s="1163"/>
      <c r="BN1593" s="1167">
        <v>10</v>
      </c>
      <c r="BO1593" s="422">
        <v>7</v>
      </c>
      <c r="BP1593" s="1168"/>
      <c r="BQ1593" s="1169">
        <v>45756</v>
      </c>
      <c r="BR1593" s="1170">
        <v>0.90277777777777779</v>
      </c>
      <c r="BS1593" s="280" t="s">
        <v>1798</v>
      </c>
      <c r="BT1593" s="273"/>
      <c r="BU1593" s="1162"/>
      <c r="BV1593" s="1162">
        <v>3</v>
      </c>
      <c r="BW1593" s="1162">
        <v>1</v>
      </c>
      <c r="BX1593" s="1162">
        <v>6</v>
      </c>
      <c r="BY1593" s="1166" t="s">
        <v>1276</v>
      </c>
      <c r="BZ1593" s="1153">
        <v>3.2</v>
      </c>
      <c r="CA1593" s="1166" t="s">
        <v>1331</v>
      </c>
      <c r="CB1593" s="1166" t="s">
        <v>1245</v>
      </c>
      <c r="CC1593" s="1166" t="s">
        <v>1248</v>
      </c>
      <c r="CD1593" s="1283" t="s">
        <v>3389</v>
      </c>
      <c r="CE1593" s="245"/>
      <c r="CF1593" s="245"/>
      <c r="CG1593" s="245"/>
    </row>
    <row r="1594" spans="1:85" ht="15.75" customHeight="1">
      <c r="A1594" s="265" t="s">
        <v>77</v>
      </c>
      <c r="B1594" s="2" t="s">
        <v>1440</v>
      </c>
      <c r="C1594" s="2" t="s">
        <v>1345</v>
      </c>
      <c r="D1594" s="265" t="s">
        <v>3390</v>
      </c>
      <c r="E1594" s="1151">
        <v>45761</v>
      </c>
      <c r="F1594" s="266" t="s">
        <v>567</v>
      </c>
      <c r="G1594" s="1153">
        <v>22.58</v>
      </c>
      <c r="H1594" s="1153"/>
      <c r="I1594" s="1153"/>
      <c r="J1594" s="1153"/>
      <c r="K1594" s="1153"/>
      <c r="L1594" s="1154"/>
      <c r="M1594" s="1155"/>
      <c r="N1594" s="1153"/>
      <c r="O1594" s="1153"/>
      <c r="P1594" s="1155"/>
      <c r="Q1594" s="1156"/>
      <c r="R1594" s="1157">
        <v>1.0900000000000001</v>
      </c>
      <c r="S1594" s="1157"/>
      <c r="T1594" s="1176">
        <v>8.92</v>
      </c>
      <c r="U1594" s="1153"/>
      <c r="V1594" s="1154"/>
      <c r="W1594" s="1153"/>
      <c r="X1594" s="1157"/>
      <c r="Y1594" s="1159"/>
      <c r="Z1594" s="1160"/>
      <c r="AA1594" s="1159">
        <v>0</v>
      </c>
      <c r="AB1594" s="1155"/>
      <c r="AC1594" s="1159">
        <v>0</v>
      </c>
      <c r="AD1594" s="1151"/>
      <c r="AE1594" s="1159"/>
      <c r="AF1594" s="1159"/>
      <c r="AG1594" s="1155"/>
      <c r="AH1594" s="1159"/>
      <c r="AI1594" s="1159"/>
      <c r="AJ1594" s="1155"/>
      <c r="AK1594" s="1157"/>
      <c r="AL1594" s="1159"/>
      <c r="AM1594" s="1155"/>
      <c r="AN1594" s="1159"/>
      <c r="AO1594" s="1155"/>
      <c r="AP1594" s="1159"/>
      <c r="AQ1594" s="1161">
        <f t="shared" si="234"/>
        <v>4</v>
      </c>
      <c r="AR1594" s="1178" t="s">
        <v>3391</v>
      </c>
      <c r="AS1594" s="1153"/>
      <c r="AT1594" s="1162"/>
      <c r="AU1594" s="1163"/>
      <c r="AV1594" s="1153"/>
      <c r="AW1594" s="1154"/>
      <c r="AX1594" s="1162"/>
      <c r="AY1594" s="1164"/>
      <c r="AZ1594" s="1155"/>
      <c r="BA1594" s="268"/>
      <c r="BB1594" s="268" t="s">
        <v>1322</v>
      </c>
      <c r="BC1594" s="1154"/>
      <c r="BD1594" s="1154"/>
      <c r="BE1594" s="1153"/>
      <c r="BF1594" s="1155"/>
      <c r="BG1594" s="1155"/>
      <c r="BH1594" s="1155"/>
      <c r="BI1594" s="1155"/>
      <c r="BJ1594" s="1181">
        <v>45761</v>
      </c>
      <c r="BK1594" s="1166">
        <v>45761</v>
      </c>
      <c r="BL1594" s="431" t="s">
        <v>3392</v>
      </c>
      <c r="BM1594" s="1163"/>
      <c r="BN1594" s="1167">
        <v>6</v>
      </c>
      <c r="BO1594" s="422">
        <v>7</v>
      </c>
      <c r="BP1594" s="1168"/>
      <c r="BQ1594" s="1169">
        <v>45757</v>
      </c>
      <c r="BR1594" s="1170">
        <v>0.93055555555555547</v>
      </c>
      <c r="BS1594" s="280" t="s">
        <v>1798</v>
      </c>
      <c r="BT1594" s="273"/>
      <c r="BU1594" s="1162"/>
      <c r="BV1594" s="1162">
        <v>2</v>
      </c>
      <c r="BW1594" s="1162">
        <v>2</v>
      </c>
      <c r="BX1594" s="1162">
        <v>6</v>
      </c>
      <c r="BY1594" s="1166" t="s">
        <v>1276</v>
      </c>
      <c r="BZ1594" s="1153">
        <v>7.05</v>
      </c>
      <c r="CA1594" s="1166" t="s">
        <v>1331</v>
      </c>
      <c r="CB1594" s="1166" t="s">
        <v>1245</v>
      </c>
      <c r="CC1594" s="1166" t="s">
        <v>1248</v>
      </c>
      <c r="CD1594" s="1283" t="s">
        <v>3393</v>
      </c>
      <c r="CE1594" s="245"/>
      <c r="CF1594" s="245"/>
      <c r="CG1594" s="245"/>
    </row>
    <row r="1595" spans="1:85" ht="15.75" customHeight="1">
      <c r="A1595" s="265" t="s">
        <v>77</v>
      </c>
      <c r="B1595" s="2" t="s">
        <v>1440</v>
      </c>
      <c r="C1595" s="2" t="s">
        <v>1345</v>
      </c>
      <c r="D1595" s="265" t="s">
        <v>4164</v>
      </c>
      <c r="E1595" s="265">
        <v>45807</v>
      </c>
      <c r="F1595" s="266" t="s">
        <v>567</v>
      </c>
      <c r="G1595" s="267">
        <v>22.49</v>
      </c>
      <c r="H1595" s="267"/>
      <c r="I1595" s="267"/>
      <c r="J1595" s="267"/>
      <c r="K1595" s="267"/>
      <c r="L1595" s="268"/>
      <c r="M1595" s="275"/>
      <c r="N1595" s="267"/>
      <c r="O1595" s="267"/>
      <c r="P1595" s="275"/>
      <c r="Q1595" s="269"/>
      <c r="R1595" s="270">
        <v>1.0860000000000001</v>
      </c>
      <c r="S1595" s="270"/>
      <c r="T1595" s="271">
        <v>7.91</v>
      </c>
      <c r="U1595" s="267"/>
      <c r="V1595" s="268"/>
      <c r="W1595" s="267"/>
      <c r="X1595" s="270"/>
      <c r="Y1595" s="274"/>
      <c r="Z1595" s="290"/>
      <c r="AA1595" s="274">
        <v>0</v>
      </c>
      <c r="AB1595" s="275"/>
      <c r="AC1595" s="274">
        <v>0</v>
      </c>
      <c r="AD1595" s="265"/>
      <c r="AE1595" s="274"/>
      <c r="AF1595" s="274"/>
      <c r="AG1595" s="275"/>
      <c r="AH1595" s="274"/>
      <c r="AI1595" s="274"/>
      <c r="AJ1595" s="275"/>
      <c r="AK1595" s="270"/>
      <c r="AL1595" s="274"/>
      <c r="AM1595" s="275"/>
      <c r="AN1595" s="274"/>
      <c r="AO1595" s="275"/>
      <c r="AP1595" s="274"/>
      <c r="AQ1595" s="277">
        <f t="shared" si="234"/>
        <v>5</v>
      </c>
      <c r="AR1595" s="1178" t="s">
        <v>3391</v>
      </c>
      <c r="AS1595" s="267"/>
      <c r="AT1595" s="273"/>
      <c r="AU1595" s="272"/>
      <c r="AV1595" s="267"/>
      <c r="AW1595" s="268"/>
      <c r="AX1595" s="273"/>
      <c r="AY1595" s="294"/>
      <c r="AZ1595" s="275"/>
      <c r="BA1595" s="268"/>
      <c r="BB1595" s="268" t="s">
        <v>1322</v>
      </c>
      <c r="BC1595" s="268"/>
      <c r="BD1595" s="268"/>
      <c r="BE1595" s="267"/>
      <c r="BF1595" s="275"/>
      <c r="BG1595" s="275"/>
      <c r="BH1595" s="275"/>
      <c r="BI1595" s="275"/>
      <c r="BJ1595" s="291">
        <v>45807</v>
      </c>
      <c r="BK1595" s="279">
        <v>45807</v>
      </c>
      <c r="BL1595" s="431" t="s">
        <v>4165</v>
      </c>
      <c r="BM1595" s="272"/>
      <c r="BN1595" s="422">
        <v>9</v>
      </c>
      <c r="BO1595" s="422">
        <v>7</v>
      </c>
      <c r="BP1595" s="303"/>
      <c r="BQ1595" s="293">
        <v>45805</v>
      </c>
      <c r="BR1595" s="284">
        <v>3.5416666666666666E-2</v>
      </c>
      <c r="BS1595" s="280" t="s">
        <v>1798</v>
      </c>
      <c r="BT1595" s="273"/>
      <c r="BU1595" s="273"/>
      <c r="BV1595" s="273">
        <v>3</v>
      </c>
      <c r="BW1595" s="273">
        <v>2</v>
      </c>
      <c r="BX1595" s="273">
        <v>6</v>
      </c>
      <c r="BY1595" s="279" t="s">
        <v>1276</v>
      </c>
      <c r="BZ1595" s="267">
        <v>17.3</v>
      </c>
      <c r="CA1595" s="279" t="s">
        <v>3587</v>
      </c>
      <c r="CB1595" s="279" t="s">
        <v>1245</v>
      </c>
      <c r="CC1595" s="279" t="s">
        <v>1248</v>
      </c>
      <c r="CD1595" s="1283" t="s">
        <v>4166</v>
      </c>
      <c r="CE1595" s="245"/>
      <c r="CF1595" s="245"/>
      <c r="CG1595" s="245"/>
    </row>
    <row r="1596" spans="1:85" ht="15.75" customHeight="1">
      <c r="A1596" s="265" t="s">
        <v>77</v>
      </c>
      <c r="B1596" s="2" t="s">
        <v>1440</v>
      </c>
      <c r="C1596" s="2" t="s">
        <v>1345</v>
      </c>
      <c r="D1596" s="265" t="s">
        <v>4167</v>
      </c>
      <c r="E1596" s="265">
        <v>45807</v>
      </c>
      <c r="F1596" s="266" t="s">
        <v>567</v>
      </c>
      <c r="G1596" s="267">
        <v>23.51</v>
      </c>
      <c r="H1596" s="267"/>
      <c r="I1596" s="267"/>
      <c r="J1596" s="267"/>
      <c r="K1596" s="267"/>
      <c r="L1596" s="268"/>
      <c r="M1596" s="275"/>
      <c r="N1596" s="267"/>
      <c r="O1596" s="267"/>
      <c r="P1596" s="275"/>
      <c r="Q1596" s="269"/>
      <c r="R1596" s="270">
        <v>1.0820000000000001</v>
      </c>
      <c r="S1596" s="270"/>
      <c r="T1596" s="271">
        <v>8.5</v>
      </c>
      <c r="U1596" s="267"/>
      <c r="V1596" s="268"/>
      <c r="W1596" s="267"/>
      <c r="X1596" s="270"/>
      <c r="Y1596" s="274"/>
      <c r="Z1596" s="290"/>
      <c r="AA1596" s="274">
        <v>0</v>
      </c>
      <c r="AB1596" s="275"/>
      <c r="AC1596" s="274">
        <v>0</v>
      </c>
      <c r="AD1596" s="265"/>
      <c r="AE1596" s="274"/>
      <c r="AF1596" s="274"/>
      <c r="AG1596" s="275"/>
      <c r="AH1596" s="274"/>
      <c r="AI1596" s="274"/>
      <c r="AJ1596" s="275"/>
      <c r="AK1596" s="270"/>
      <c r="AL1596" s="274"/>
      <c r="AM1596" s="275"/>
      <c r="AN1596" s="274"/>
      <c r="AO1596" s="275"/>
      <c r="AP1596" s="274"/>
      <c r="AQ1596" s="277">
        <f t="shared" si="234"/>
        <v>5</v>
      </c>
      <c r="AR1596" s="1178" t="s">
        <v>3391</v>
      </c>
      <c r="AS1596" s="267"/>
      <c r="AT1596" s="273"/>
      <c r="AU1596" s="272"/>
      <c r="AV1596" s="267"/>
      <c r="AW1596" s="268"/>
      <c r="AX1596" s="273"/>
      <c r="AY1596" s="294"/>
      <c r="AZ1596" s="275"/>
      <c r="BA1596" s="268"/>
      <c r="BB1596" s="268" t="s">
        <v>1322</v>
      </c>
      <c r="BC1596" s="268"/>
      <c r="BD1596" s="268"/>
      <c r="BE1596" s="267"/>
      <c r="BF1596" s="275"/>
      <c r="BG1596" s="275"/>
      <c r="BH1596" s="275"/>
      <c r="BI1596" s="275"/>
      <c r="BJ1596" s="291">
        <v>45807</v>
      </c>
      <c r="BK1596" s="279">
        <v>45807</v>
      </c>
      <c r="BL1596" s="431" t="s">
        <v>4168</v>
      </c>
      <c r="BM1596" s="272"/>
      <c r="BN1596" s="422">
        <v>3</v>
      </c>
      <c r="BO1596" s="422">
        <v>7</v>
      </c>
      <c r="BP1596" s="303"/>
      <c r="BQ1596" s="293">
        <v>45806</v>
      </c>
      <c r="BR1596" s="284">
        <v>0.60625000000000007</v>
      </c>
      <c r="BS1596" s="280" t="str">
        <f>IF(_DBcomps[[#This Row],[Problem]]="","Yes","No")</f>
        <v>Yes</v>
      </c>
      <c r="BT1596" s="273"/>
      <c r="BU1596" s="273"/>
      <c r="BV1596" s="273">
        <v>2</v>
      </c>
      <c r="BW1596" s="273"/>
      <c r="BX1596" s="273">
        <v>6</v>
      </c>
      <c r="BY1596" s="279" t="s">
        <v>1276</v>
      </c>
      <c r="BZ1596" s="267"/>
      <c r="CA1596" s="279"/>
      <c r="CB1596" s="279"/>
      <c r="CC1596" s="279"/>
      <c r="CD1596" s="1283"/>
      <c r="CE1596" s="245"/>
      <c r="CF1596" s="245"/>
      <c r="CG1596" s="245"/>
    </row>
    <row r="1597" spans="1:85" ht="25">
      <c r="A1597" s="341" t="s">
        <v>77</v>
      </c>
      <c r="B1597" s="2" t="s">
        <v>149</v>
      </c>
      <c r="C1597" s="2" t="s">
        <v>61</v>
      </c>
      <c r="D1597" s="265" t="s">
        <v>2552</v>
      </c>
      <c r="E1597" s="977">
        <v>45716</v>
      </c>
      <c r="F1597" s="266" t="s">
        <v>567</v>
      </c>
      <c r="G1597" s="979">
        <v>41.1</v>
      </c>
      <c r="H1597" s="979"/>
      <c r="I1597" s="979"/>
      <c r="J1597" s="979"/>
      <c r="K1597" s="979"/>
      <c r="L1597" s="980"/>
      <c r="M1597" s="981"/>
      <c r="N1597" s="979">
        <v>3.13</v>
      </c>
      <c r="O1597" s="979">
        <v>8.98</v>
      </c>
      <c r="P1597" s="981"/>
      <c r="Q1597" s="983">
        <v>1106</v>
      </c>
      <c r="R1597" s="986"/>
      <c r="S1597" s="986">
        <v>9.5039999999999996</v>
      </c>
      <c r="T1597" s="985">
        <v>7.43</v>
      </c>
      <c r="U1597" s="979"/>
      <c r="V1597" s="980"/>
      <c r="W1597" s="979"/>
      <c r="X1597" s="986"/>
      <c r="Y1597" s="987"/>
      <c r="Z1597" s="988"/>
      <c r="AA1597" s="987"/>
      <c r="AB1597" s="981"/>
      <c r="AC1597" s="987"/>
      <c r="AD1597" s="977"/>
      <c r="AE1597" s="987">
        <v>0</v>
      </c>
      <c r="AF1597" s="987"/>
      <c r="AG1597" s="981"/>
      <c r="AH1597" s="987"/>
      <c r="AI1597" s="987"/>
      <c r="AJ1597" s="981"/>
      <c r="AK1597" s="986"/>
      <c r="AL1597" s="987"/>
      <c r="AM1597" s="981"/>
      <c r="AN1597" s="987"/>
      <c r="AO1597" s="981"/>
      <c r="AP1597" s="987"/>
      <c r="AQ1597" s="989">
        <f t="shared" si="234"/>
        <v>2</v>
      </c>
      <c r="AR1597" s="981"/>
      <c r="AS1597" s="981"/>
      <c r="AT1597" s="990"/>
      <c r="AU1597" s="991"/>
      <c r="AV1597" s="979"/>
      <c r="AW1597" s="982"/>
      <c r="AX1597" s="990"/>
      <c r="AY1597" s="990"/>
      <c r="AZ1597" s="981"/>
      <c r="BA1597" s="268"/>
      <c r="BB1597" s="980"/>
      <c r="BC1597" s="980"/>
      <c r="BD1597" s="980"/>
      <c r="BE1597" s="979"/>
      <c r="BF1597" s="981"/>
      <c r="BG1597" s="981"/>
      <c r="BH1597" s="981"/>
      <c r="BI1597" s="981"/>
      <c r="BJ1597" s="992">
        <v>45721</v>
      </c>
      <c r="BK1597" s="993">
        <v>45716</v>
      </c>
      <c r="BL1597" s="431" t="s">
        <v>2553</v>
      </c>
      <c r="BM1597" s="991"/>
      <c r="BN1597" s="994">
        <v>31</v>
      </c>
      <c r="BO1597" s="422">
        <v>7</v>
      </c>
      <c r="BP1597" s="995"/>
      <c r="BQ1597" s="996">
        <v>45715</v>
      </c>
      <c r="BR1597" s="1000">
        <v>0.85416666666666663</v>
      </c>
      <c r="BS1597" s="280" t="s">
        <v>1798</v>
      </c>
      <c r="BT1597" s="273"/>
      <c r="BU1597" s="990"/>
      <c r="BV1597" s="990">
        <v>3</v>
      </c>
      <c r="BW1597" s="990">
        <v>2</v>
      </c>
      <c r="BX1597" s="990">
        <v>3</v>
      </c>
      <c r="BY1597" s="993" t="s">
        <v>1259</v>
      </c>
      <c r="BZ1597" s="979">
        <v>27.1</v>
      </c>
      <c r="CA1597" s="993" t="s">
        <v>2554</v>
      </c>
      <c r="CB1597" s="993" t="s">
        <v>1383</v>
      </c>
      <c r="CC1597" s="993" t="s">
        <v>1433</v>
      </c>
      <c r="CD1597" s="1414" t="s">
        <v>2559</v>
      </c>
      <c r="CE1597" s="245"/>
      <c r="CF1597" s="245"/>
      <c r="CG1597" s="245"/>
    </row>
    <row r="1598" spans="1:85">
      <c r="A1598" s="341" t="s">
        <v>77</v>
      </c>
      <c r="B1598" s="2" t="s">
        <v>149</v>
      </c>
      <c r="C1598" s="2" t="s">
        <v>61</v>
      </c>
      <c r="D1598" s="265" t="s">
        <v>2555</v>
      </c>
      <c r="E1598" s="977">
        <v>45720</v>
      </c>
      <c r="F1598" s="266" t="s">
        <v>567</v>
      </c>
      <c r="G1598" s="979">
        <v>40.96</v>
      </c>
      <c r="H1598" s="979"/>
      <c r="I1598" s="979"/>
      <c r="J1598" s="979"/>
      <c r="K1598" s="979"/>
      <c r="L1598" s="980"/>
      <c r="M1598" s="981"/>
      <c r="N1598" s="979">
        <v>3.02</v>
      </c>
      <c r="O1598" s="979">
        <v>8.02</v>
      </c>
      <c r="P1598" s="981"/>
      <c r="Q1598" s="983">
        <v>1010</v>
      </c>
      <c r="R1598" s="986"/>
      <c r="S1598" s="986">
        <v>9.6829999999999998</v>
      </c>
      <c r="T1598" s="985">
        <v>7.88</v>
      </c>
      <c r="U1598" s="979"/>
      <c r="V1598" s="980"/>
      <c r="W1598" s="979"/>
      <c r="X1598" s="986"/>
      <c r="Y1598" s="987"/>
      <c r="Z1598" s="988"/>
      <c r="AA1598" s="987"/>
      <c r="AB1598" s="981"/>
      <c r="AC1598" s="987"/>
      <c r="AD1598" s="977"/>
      <c r="AE1598" s="987">
        <v>0</v>
      </c>
      <c r="AF1598" s="987"/>
      <c r="AG1598" s="981"/>
      <c r="AH1598" s="987"/>
      <c r="AI1598" s="987"/>
      <c r="AJ1598" s="981"/>
      <c r="AK1598" s="986"/>
      <c r="AL1598" s="987"/>
      <c r="AM1598" s="981"/>
      <c r="AN1598" s="987"/>
      <c r="AO1598" s="981"/>
      <c r="AP1598" s="987"/>
      <c r="AQ1598" s="989">
        <f t="shared" si="234"/>
        <v>3</v>
      </c>
      <c r="AR1598" s="981"/>
      <c r="AS1598" s="981"/>
      <c r="AT1598" s="990"/>
      <c r="AU1598" s="991"/>
      <c r="AV1598" s="979"/>
      <c r="AW1598" s="982"/>
      <c r="AX1598" s="990"/>
      <c r="AY1598" s="990"/>
      <c r="AZ1598" s="981"/>
      <c r="BA1598" s="268"/>
      <c r="BB1598" s="980"/>
      <c r="BC1598" s="980"/>
      <c r="BD1598" s="980"/>
      <c r="BE1598" s="979"/>
      <c r="BF1598" s="981"/>
      <c r="BG1598" s="981"/>
      <c r="BH1598" s="981"/>
      <c r="BI1598" s="981"/>
      <c r="BJ1598" s="992">
        <v>45721</v>
      </c>
      <c r="BK1598" s="993">
        <v>45720</v>
      </c>
      <c r="BL1598" s="431" t="s">
        <v>2556</v>
      </c>
      <c r="BM1598" s="991"/>
      <c r="BN1598" s="994">
        <v>13</v>
      </c>
      <c r="BO1598" s="994">
        <v>7</v>
      </c>
      <c r="BP1598" s="995"/>
      <c r="BQ1598" s="996">
        <v>45716</v>
      </c>
      <c r="BR1598" s="284" t="s">
        <v>2557</v>
      </c>
      <c r="BS1598" s="280" t="s">
        <v>1473</v>
      </c>
      <c r="BT1598" s="273"/>
      <c r="BU1598" s="990"/>
      <c r="BV1598" s="990">
        <v>2</v>
      </c>
      <c r="BW1598" s="990">
        <v>1</v>
      </c>
      <c r="BX1598" s="990">
        <v>3</v>
      </c>
      <c r="BY1598" s="993" t="s">
        <v>1259</v>
      </c>
      <c r="BZ1598" s="979">
        <v>3</v>
      </c>
      <c r="CA1598" s="993" t="s">
        <v>1334</v>
      </c>
      <c r="CB1598" s="993" t="s">
        <v>1245</v>
      </c>
      <c r="CC1598" s="993" t="s">
        <v>2558</v>
      </c>
      <c r="CD1598" s="1435" t="s">
        <v>2560</v>
      </c>
      <c r="CE1598" s="245"/>
      <c r="CF1598" s="245"/>
      <c r="CG1598" s="245"/>
    </row>
    <row r="1599" spans="1:85">
      <c r="A1599" s="341" t="s">
        <v>77</v>
      </c>
      <c r="B1599" s="2" t="s">
        <v>149</v>
      </c>
      <c r="C1599" s="2" t="s">
        <v>61</v>
      </c>
      <c r="D1599" s="265" t="s">
        <v>2583</v>
      </c>
      <c r="E1599" s="265">
        <v>45721</v>
      </c>
      <c r="F1599" s="266" t="s">
        <v>567</v>
      </c>
      <c r="G1599" s="267">
        <v>41.19</v>
      </c>
      <c r="H1599" s="267"/>
      <c r="I1599" s="267"/>
      <c r="J1599" s="267"/>
      <c r="K1599" s="267"/>
      <c r="L1599" s="268"/>
      <c r="M1599" s="275"/>
      <c r="N1599" s="267">
        <v>2.3199999999999998</v>
      </c>
      <c r="O1599" s="267">
        <v>6.37</v>
      </c>
      <c r="P1599" s="275"/>
      <c r="Q1599" s="269">
        <v>1000</v>
      </c>
      <c r="R1599" s="270"/>
      <c r="S1599" s="270">
        <v>9.6809999999999992</v>
      </c>
      <c r="T1599" s="271">
        <v>7.5</v>
      </c>
      <c r="U1599" s="267"/>
      <c r="V1599" s="268"/>
      <c r="W1599" s="267"/>
      <c r="X1599" s="270"/>
      <c r="Y1599" s="274"/>
      <c r="Z1599" s="290"/>
      <c r="AA1599" s="274"/>
      <c r="AB1599" s="275"/>
      <c r="AC1599" s="274"/>
      <c r="AD1599" s="265"/>
      <c r="AE1599" s="274">
        <v>0</v>
      </c>
      <c r="AF1599" s="274"/>
      <c r="AG1599" s="275"/>
      <c r="AH1599" s="274"/>
      <c r="AI1599" s="274"/>
      <c r="AJ1599" s="275"/>
      <c r="AK1599" s="270"/>
      <c r="AL1599" s="274"/>
      <c r="AM1599" s="275"/>
      <c r="AN1599" s="274"/>
      <c r="AO1599" s="275"/>
      <c r="AP1599" s="274"/>
      <c r="AQ1599" s="277">
        <f t="shared" si="234"/>
        <v>3</v>
      </c>
      <c r="AR1599" s="275"/>
      <c r="AS1599" s="275"/>
      <c r="AT1599" s="273"/>
      <c r="AU1599" s="272"/>
      <c r="AV1599" s="267"/>
      <c r="AW1599" s="326"/>
      <c r="AX1599" s="273"/>
      <c r="AY1599" s="273"/>
      <c r="AZ1599" s="275"/>
      <c r="BA1599" s="268"/>
      <c r="BB1599" s="268"/>
      <c r="BC1599" s="268"/>
      <c r="BD1599" s="268"/>
      <c r="BE1599" s="267"/>
      <c r="BF1599" s="275"/>
      <c r="BG1599" s="275"/>
      <c r="BH1599" s="275"/>
      <c r="BI1599" s="275"/>
      <c r="BJ1599" s="278">
        <v>45722</v>
      </c>
      <c r="BK1599" s="279">
        <v>45721</v>
      </c>
      <c r="BL1599" s="431" t="s">
        <v>2584</v>
      </c>
      <c r="BM1599" s="272"/>
      <c r="BN1599" s="422">
        <v>10</v>
      </c>
      <c r="BO1599" s="994">
        <v>7</v>
      </c>
      <c r="BP1599" s="303"/>
      <c r="BQ1599" s="293">
        <v>45719</v>
      </c>
      <c r="BR1599" s="284">
        <v>0.36458333333333331</v>
      </c>
      <c r="BS1599" s="280" t="s">
        <v>1798</v>
      </c>
      <c r="BT1599" s="273"/>
      <c r="BU1599" s="273"/>
      <c r="BV1599" s="273">
        <v>2</v>
      </c>
      <c r="BW1599" s="273">
        <v>2</v>
      </c>
      <c r="BX1599" s="273">
        <v>3</v>
      </c>
      <c r="BY1599" s="279" t="s">
        <v>1259</v>
      </c>
      <c r="BZ1599" s="267">
        <v>9.4</v>
      </c>
      <c r="CA1599" s="279" t="s">
        <v>1362</v>
      </c>
      <c r="CB1599" s="279" t="s">
        <v>1245</v>
      </c>
      <c r="CC1599" s="279" t="s">
        <v>1268</v>
      </c>
      <c r="CD1599" s="1435" t="s">
        <v>2585</v>
      </c>
      <c r="CE1599" s="245"/>
      <c r="CF1599" s="245"/>
      <c r="CG1599" s="245"/>
    </row>
    <row r="1600" spans="1:85">
      <c r="A1600" s="341" t="s">
        <v>77</v>
      </c>
      <c r="B1600" s="2" t="s">
        <v>149</v>
      </c>
      <c r="C1600" s="2" t="s">
        <v>61</v>
      </c>
      <c r="D1600" s="265" t="s">
        <v>4914</v>
      </c>
      <c r="E1600" s="265">
        <v>45840</v>
      </c>
      <c r="F1600" s="266" t="s">
        <v>567</v>
      </c>
      <c r="G1600" s="267">
        <v>40.06</v>
      </c>
      <c r="H1600" s="267"/>
      <c r="I1600" s="267"/>
      <c r="J1600" s="267"/>
      <c r="K1600" s="267"/>
      <c r="L1600" s="268"/>
      <c r="M1600" s="275"/>
      <c r="N1600" s="267">
        <v>2.3199999999999998</v>
      </c>
      <c r="O1600" s="267">
        <v>5.97</v>
      </c>
      <c r="P1600" s="275"/>
      <c r="Q1600" s="269">
        <v>984</v>
      </c>
      <c r="R1600" s="270"/>
      <c r="S1600" s="270">
        <v>9.673</v>
      </c>
      <c r="T1600" s="271">
        <v>8</v>
      </c>
      <c r="U1600" s="267"/>
      <c r="V1600" s="268"/>
      <c r="W1600" s="267"/>
      <c r="X1600" s="270"/>
      <c r="Y1600" s="274"/>
      <c r="Z1600" s="290"/>
      <c r="AA1600" s="274"/>
      <c r="AB1600" s="275"/>
      <c r="AC1600" s="274"/>
      <c r="AD1600" s="265"/>
      <c r="AE1600" s="274">
        <v>0</v>
      </c>
      <c r="AF1600" s="274"/>
      <c r="AG1600" s="275"/>
      <c r="AH1600" s="274"/>
      <c r="AI1600" s="274"/>
      <c r="AJ1600" s="275"/>
      <c r="AK1600" s="270"/>
      <c r="AL1600" s="274"/>
      <c r="AM1600" s="275"/>
      <c r="AN1600" s="274"/>
      <c r="AO1600" s="275"/>
      <c r="AP1600" s="274"/>
      <c r="AQ1600" s="277">
        <f t="shared" si="234"/>
        <v>7</v>
      </c>
      <c r="AR1600" s="275"/>
      <c r="AS1600" s="275"/>
      <c r="AT1600" s="273"/>
      <c r="AU1600" s="272"/>
      <c r="AV1600" s="267"/>
      <c r="AW1600" s="326"/>
      <c r="AX1600" s="273"/>
      <c r="AY1600" s="273"/>
      <c r="AZ1600" s="275"/>
      <c r="BA1600" s="268"/>
      <c r="BB1600" s="268"/>
      <c r="BC1600" s="268"/>
      <c r="BD1600" s="268"/>
      <c r="BE1600" s="267"/>
      <c r="BF1600" s="275"/>
      <c r="BG1600" s="275"/>
      <c r="BH1600" s="275"/>
      <c r="BI1600" s="275"/>
      <c r="BJ1600" s="278">
        <v>45840</v>
      </c>
      <c r="BK1600" s="279">
        <v>45840</v>
      </c>
      <c r="BL1600" s="431" t="s">
        <v>4915</v>
      </c>
      <c r="BM1600" s="272"/>
      <c r="BN1600" s="422">
        <v>19</v>
      </c>
      <c r="BO1600" s="994">
        <v>7</v>
      </c>
      <c r="BP1600" s="303"/>
      <c r="BQ1600" s="293">
        <v>45838</v>
      </c>
      <c r="BR1600" s="284" t="s">
        <v>4916</v>
      </c>
      <c r="BS1600" s="280" t="s">
        <v>1798</v>
      </c>
      <c r="BT1600" s="273"/>
      <c r="BU1600" s="273"/>
      <c r="BV1600" s="273">
        <v>3</v>
      </c>
      <c r="BW1600" s="273">
        <v>3</v>
      </c>
      <c r="BX1600" s="273">
        <v>3</v>
      </c>
      <c r="BY1600" s="279" t="s">
        <v>1259</v>
      </c>
      <c r="BZ1600" s="267">
        <v>13</v>
      </c>
      <c r="CA1600" s="279" t="s">
        <v>1334</v>
      </c>
      <c r="CB1600" s="279" t="s">
        <v>1383</v>
      </c>
      <c r="CC1600" s="279" t="s">
        <v>1249</v>
      </c>
      <c r="CD1600" s="1414" t="s">
        <v>4917</v>
      </c>
      <c r="CE1600" s="245"/>
      <c r="CF1600" s="245"/>
      <c r="CG1600" s="245"/>
    </row>
    <row r="1601" spans="1:85">
      <c r="A1601" s="341" t="s">
        <v>77</v>
      </c>
      <c r="B1601" s="2" t="s">
        <v>149</v>
      </c>
      <c r="C1601" s="2" t="s">
        <v>61</v>
      </c>
      <c r="D1601" s="265" t="s">
        <v>4918</v>
      </c>
      <c r="E1601" s="265">
        <v>45845</v>
      </c>
      <c r="F1601" s="266" t="s">
        <v>567</v>
      </c>
      <c r="G1601" s="267">
        <v>40.98</v>
      </c>
      <c r="H1601" s="267"/>
      <c r="I1601" s="267"/>
      <c r="J1601" s="267"/>
      <c r="K1601" s="267"/>
      <c r="L1601" s="268"/>
      <c r="M1601" s="275"/>
      <c r="N1601" s="267">
        <v>2.5099999999999998</v>
      </c>
      <c r="O1601" s="267">
        <v>6.72</v>
      </c>
      <c r="P1601" s="275"/>
      <c r="Q1601" s="269">
        <v>1120</v>
      </c>
      <c r="R1601" s="270"/>
      <c r="S1601" s="270">
        <v>9.8030000000000008</v>
      </c>
      <c r="T1601" s="271">
        <v>7.98</v>
      </c>
      <c r="U1601" s="267"/>
      <c r="V1601" s="268"/>
      <c r="W1601" s="267"/>
      <c r="X1601" s="270"/>
      <c r="Y1601" s="274"/>
      <c r="Z1601" s="290"/>
      <c r="AA1601" s="274"/>
      <c r="AB1601" s="275"/>
      <c r="AC1601" s="274"/>
      <c r="AD1601" s="265"/>
      <c r="AE1601" s="274">
        <v>0</v>
      </c>
      <c r="AF1601" s="274"/>
      <c r="AG1601" s="275"/>
      <c r="AH1601" s="274"/>
      <c r="AI1601" s="274"/>
      <c r="AJ1601" s="275"/>
      <c r="AK1601" s="270"/>
      <c r="AL1601" s="274"/>
      <c r="AM1601" s="275"/>
      <c r="AN1601" s="274"/>
      <c r="AO1601" s="275"/>
      <c r="AP1601" s="274"/>
      <c r="AQ1601" s="277">
        <f t="shared" si="234"/>
        <v>7</v>
      </c>
      <c r="AR1601" s="275"/>
      <c r="AS1601" s="275"/>
      <c r="AT1601" s="273"/>
      <c r="AU1601" s="272"/>
      <c r="AV1601" s="267"/>
      <c r="AW1601" s="326"/>
      <c r="AX1601" s="273"/>
      <c r="AY1601" s="273"/>
      <c r="AZ1601" s="275"/>
      <c r="BA1601" s="268"/>
      <c r="BB1601" s="268"/>
      <c r="BC1601" s="268"/>
      <c r="BD1601" s="268"/>
      <c r="BE1601" s="267"/>
      <c r="BF1601" s="275"/>
      <c r="BG1601" s="275"/>
      <c r="BH1601" s="275"/>
      <c r="BI1601" s="275"/>
      <c r="BJ1601" s="278">
        <v>45845</v>
      </c>
      <c r="BK1601" s="279">
        <v>45845</v>
      </c>
      <c r="BL1601" s="431" t="s">
        <v>4919</v>
      </c>
      <c r="BM1601" s="272"/>
      <c r="BN1601" s="422">
        <v>15</v>
      </c>
      <c r="BO1601" s="994">
        <v>7</v>
      </c>
      <c r="BP1601" s="303"/>
      <c r="BQ1601" s="293">
        <v>45840</v>
      </c>
      <c r="BR1601" s="284">
        <v>0.14583333333333334</v>
      </c>
      <c r="BS1601" s="280" t="s">
        <v>1798</v>
      </c>
      <c r="BT1601" s="273"/>
      <c r="BU1601" s="273"/>
      <c r="BV1601" s="273">
        <v>3</v>
      </c>
      <c r="BW1601" s="273">
        <v>2</v>
      </c>
      <c r="BX1601" s="273">
        <v>3</v>
      </c>
      <c r="BY1601" s="279" t="s">
        <v>1259</v>
      </c>
      <c r="BZ1601" s="267">
        <v>2.68</v>
      </c>
      <c r="CA1601" s="279" t="s">
        <v>3465</v>
      </c>
      <c r="CB1601" s="279" t="s">
        <v>1245</v>
      </c>
      <c r="CC1601" s="279" t="s">
        <v>2053</v>
      </c>
      <c r="CD1601" s="1435" t="s">
        <v>4920</v>
      </c>
      <c r="CE1601" s="245"/>
      <c r="CF1601" s="245"/>
      <c r="CG1601" s="245"/>
    </row>
    <row r="1602" spans="1:85">
      <c r="A1602" s="341" t="s">
        <v>77</v>
      </c>
      <c r="B1602" s="2" t="s">
        <v>149</v>
      </c>
      <c r="C1602" s="2" t="s">
        <v>61</v>
      </c>
      <c r="D1602" s="265" t="s">
        <v>4921</v>
      </c>
      <c r="E1602" s="265">
        <v>45845</v>
      </c>
      <c r="F1602" s="266" t="s">
        <v>567</v>
      </c>
      <c r="G1602" s="267">
        <v>41.09</v>
      </c>
      <c r="H1602" s="267"/>
      <c r="I1602" s="267"/>
      <c r="J1602" s="267"/>
      <c r="K1602" s="267"/>
      <c r="L1602" s="268"/>
      <c r="M1602" s="275"/>
      <c r="N1602" s="267">
        <v>2.73</v>
      </c>
      <c r="O1602" s="267">
        <v>7.47</v>
      </c>
      <c r="P1602" s="275"/>
      <c r="Q1602" s="269">
        <v>906</v>
      </c>
      <c r="R1602" s="270"/>
      <c r="S1602" s="270">
        <v>9.625</v>
      </c>
      <c r="T1602" s="271">
        <v>7.73</v>
      </c>
      <c r="U1602" s="267"/>
      <c r="V1602" s="268"/>
      <c r="W1602" s="267"/>
      <c r="X1602" s="270"/>
      <c r="Y1602" s="274"/>
      <c r="Z1602" s="290"/>
      <c r="AA1602" s="274"/>
      <c r="AB1602" s="275"/>
      <c r="AC1602" s="274"/>
      <c r="AD1602" s="265"/>
      <c r="AE1602" s="274">
        <v>0</v>
      </c>
      <c r="AF1602" s="274"/>
      <c r="AG1602" s="275"/>
      <c r="AH1602" s="274"/>
      <c r="AI1602" s="274"/>
      <c r="AJ1602" s="275"/>
      <c r="AK1602" s="270"/>
      <c r="AL1602" s="274"/>
      <c r="AM1602" s="275"/>
      <c r="AN1602" s="274"/>
      <c r="AO1602" s="275"/>
      <c r="AP1602" s="274"/>
      <c r="AQ1602" s="277">
        <f t="shared" si="234"/>
        <v>7</v>
      </c>
      <c r="AR1602" s="275"/>
      <c r="AS1602" s="275"/>
      <c r="AT1602" s="273"/>
      <c r="AU1602" s="272"/>
      <c r="AV1602" s="267"/>
      <c r="AW1602" s="326"/>
      <c r="AX1602" s="273"/>
      <c r="AY1602" s="273"/>
      <c r="AZ1602" s="275"/>
      <c r="BA1602" s="268"/>
      <c r="BB1602" s="268"/>
      <c r="BC1602" s="268"/>
      <c r="BD1602" s="268"/>
      <c r="BE1602" s="267"/>
      <c r="BF1602" s="275"/>
      <c r="BG1602" s="275"/>
      <c r="BH1602" s="275"/>
      <c r="BI1602" s="275"/>
      <c r="BJ1602" s="278">
        <v>45845</v>
      </c>
      <c r="BK1602" s="279">
        <v>45845</v>
      </c>
      <c r="BL1602" s="431" t="s">
        <v>4922</v>
      </c>
      <c r="BM1602" s="272"/>
      <c r="BN1602" s="422">
        <v>5</v>
      </c>
      <c r="BO1602" s="994">
        <v>7</v>
      </c>
      <c r="BP1602" s="303"/>
      <c r="BQ1602" s="293">
        <v>45841</v>
      </c>
      <c r="BR1602" s="284" t="s">
        <v>3627</v>
      </c>
      <c r="BS1602" s="280" t="s">
        <v>1798</v>
      </c>
      <c r="BT1602" s="273"/>
      <c r="BU1602" s="273"/>
      <c r="BV1602" s="273">
        <v>1</v>
      </c>
      <c r="BW1602" s="273">
        <v>1</v>
      </c>
      <c r="BX1602" s="273">
        <v>3</v>
      </c>
      <c r="BY1602" s="279" t="s">
        <v>1259</v>
      </c>
      <c r="BZ1602" s="267">
        <v>1.2</v>
      </c>
      <c r="CA1602" s="279" t="s">
        <v>1333</v>
      </c>
      <c r="CB1602" s="279" t="s">
        <v>1245</v>
      </c>
      <c r="CC1602" s="279" t="s">
        <v>1326</v>
      </c>
      <c r="CD1602" s="1435" t="s">
        <v>4923</v>
      </c>
      <c r="CE1602" s="245"/>
      <c r="CF1602" s="245"/>
      <c r="CG1602" s="245"/>
    </row>
    <row r="1603" spans="1:85">
      <c r="A1603" s="341" t="s">
        <v>77</v>
      </c>
      <c r="B1603" s="2" t="s">
        <v>149</v>
      </c>
      <c r="C1603" s="2" t="s">
        <v>61</v>
      </c>
      <c r="D1603" s="265" t="s">
        <v>6264</v>
      </c>
      <c r="E1603" s="265">
        <v>45911</v>
      </c>
      <c r="F1603" s="266" t="s">
        <v>567</v>
      </c>
      <c r="G1603" s="267">
        <v>40.44</v>
      </c>
      <c r="H1603" s="267"/>
      <c r="I1603" s="267"/>
      <c r="J1603" s="267"/>
      <c r="K1603" s="267"/>
      <c r="L1603" s="268"/>
      <c r="M1603" s="275"/>
      <c r="N1603" s="267">
        <v>2.88</v>
      </c>
      <c r="O1603" s="267">
        <v>7.55</v>
      </c>
      <c r="P1603" s="275"/>
      <c r="Q1603" s="269">
        <v>903</v>
      </c>
      <c r="R1603" s="270"/>
      <c r="S1603" s="270">
        <v>9.6430000000000007</v>
      </c>
      <c r="T1603" s="271">
        <v>7.85</v>
      </c>
      <c r="U1603" s="267"/>
      <c r="V1603" s="268"/>
      <c r="W1603" s="267"/>
      <c r="X1603" s="270"/>
      <c r="Y1603" s="274"/>
      <c r="Z1603" s="290"/>
      <c r="AA1603" s="274"/>
      <c r="AB1603" s="275"/>
      <c r="AC1603" s="274"/>
      <c r="AD1603" s="265"/>
      <c r="AE1603" s="274">
        <v>0</v>
      </c>
      <c r="AF1603" s="274"/>
      <c r="AG1603" s="275"/>
      <c r="AH1603" s="274"/>
      <c r="AI1603" s="274"/>
      <c r="AJ1603" s="275"/>
      <c r="AK1603" s="270"/>
      <c r="AL1603" s="274"/>
      <c r="AM1603" s="275"/>
      <c r="AN1603" s="274"/>
      <c r="AO1603" s="275"/>
      <c r="AP1603" s="274"/>
      <c r="AQ1603" s="277">
        <f t="shared" ref="AQ1603:AQ1608" si="235">MONTH(E1603)</f>
        <v>9</v>
      </c>
      <c r="AR1603" s="275"/>
      <c r="AS1603" s="275"/>
      <c r="AT1603" s="273"/>
      <c r="AU1603" s="272"/>
      <c r="AV1603" s="267"/>
      <c r="AW1603" s="326"/>
      <c r="AX1603" s="273"/>
      <c r="AY1603" s="273"/>
      <c r="AZ1603" s="275"/>
      <c r="BA1603" s="268"/>
      <c r="BB1603" s="268"/>
      <c r="BC1603" s="268"/>
      <c r="BD1603" s="268"/>
      <c r="BE1603" s="267"/>
      <c r="BF1603" s="275"/>
      <c r="BG1603" s="275"/>
      <c r="BH1603" s="275"/>
      <c r="BI1603" s="275"/>
      <c r="BJ1603" s="278">
        <v>45911</v>
      </c>
      <c r="BK1603" s="279">
        <v>45911</v>
      </c>
      <c r="BL1603" s="431" t="s">
        <v>6265</v>
      </c>
      <c r="BM1603" s="272"/>
      <c r="BN1603" s="422">
        <v>25</v>
      </c>
      <c r="BO1603" s="422">
        <v>7</v>
      </c>
      <c r="BP1603" s="303"/>
      <c r="BQ1603" s="293">
        <v>45907</v>
      </c>
      <c r="BR1603" s="284" t="s">
        <v>5658</v>
      </c>
      <c r="BS1603" s="280" t="s">
        <v>1798</v>
      </c>
      <c r="BT1603" s="272"/>
      <c r="BU1603" s="273"/>
      <c r="BV1603" s="273">
        <v>3</v>
      </c>
      <c r="BW1603" s="273">
        <v>3</v>
      </c>
      <c r="BX1603" s="273">
        <v>3</v>
      </c>
      <c r="BY1603" s="279" t="s">
        <v>1259</v>
      </c>
      <c r="BZ1603" s="267">
        <v>18.5</v>
      </c>
      <c r="CA1603" s="279" t="s">
        <v>6266</v>
      </c>
      <c r="CB1603" s="279" t="s">
        <v>1245</v>
      </c>
      <c r="CC1603" s="279" t="s">
        <v>2258</v>
      </c>
      <c r="CD1603" s="1435" t="s">
        <v>6267</v>
      </c>
      <c r="CE1603" s="245"/>
      <c r="CF1603" s="245"/>
      <c r="CG1603" s="245"/>
    </row>
    <row r="1604" spans="1:85">
      <c r="A1604" s="341" t="s">
        <v>77</v>
      </c>
      <c r="B1604" s="2" t="s">
        <v>149</v>
      </c>
      <c r="C1604" s="2" t="s">
        <v>61</v>
      </c>
      <c r="D1604" s="265" t="s">
        <v>6268</v>
      </c>
      <c r="E1604" s="265">
        <v>45912</v>
      </c>
      <c r="F1604" s="266" t="s">
        <v>567</v>
      </c>
      <c r="G1604" s="267">
        <v>40.89</v>
      </c>
      <c r="H1604" s="267"/>
      <c r="I1604" s="267"/>
      <c r="J1604" s="267"/>
      <c r="K1604" s="267"/>
      <c r="L1604" s="268"/>
      <c r="M1604" s="275"/>
      <c r="N1604" s="267">
        <v>2.82</v>
      </c>
      <c r="O1604" s="267">
        <v>7.01</v>
      </c>
      <c r="P1604" s="275"/>
      <c r="Q1604" s="269">
        <v>903</v>
      </c>
      <c r="R1604" s="270"/>
      <c r="S1604" s="270">
        <v>9.6709999999999994</v>
      </c>
      <c r="T1604" s="271">
        <v>7.66</v>
      </c>
      <c r="U1604" s="267"/>
      <c r="V1604" s="268"/>
      <c r="W1604" s="267"/>
      <c r="X1604" s="270"/>
      <c r="Y1604" s="274"/>
      <c r="Z1604" s="290"/>
      <c r="AA1604" s="274"/>
      <c r="AB1604" s="275"/>
      <c r="AC1604" s="274"/>
      <c r="AD1604" s="265"/>
      <c r="AE1604" s="274">
        <v>0</v>
      </c>
      <c r="AF1604" s="274"/>
      <c r="AG1604" s="275"/>
      <c r="AH1604" s="274"/>
      <c r="AI1604" s="274"/>
      <c r="AJ1604" s="275"/>
      <c r="AK1604" s="270"/>
      <c r="AL1604" s="274"/>
      <c r="AM1604" s="275"/>
      <c r="AN1604" s="274"/>
      <c r="AO1604" s="275"/>
      <c r="AP1604" s="274"/>
      <c r="AQ1604" s="277">
        <f t="shared" si="235"/>
        <v>9</v>
      </c>
      <c r="AR1604" s="275"/>
      <c r="AS1604" s="275"/>
      <c r="AT1604" s="273"/>
      <c r="AU1604" s="272"/>
      <c r="AV1604" s="267"/>
      <c r="AW1604" s="326"/>
      <c r="AX1604" s="273"/>
      <c r="AY1604" s="273"/>
      <c r="AZ1604" s="275"/>
      <c r="BA1604" s="268"/>
      <c r="BB1604" s="268"/>
      <c r="BC1604" s="268"/>
      <c r="BD1604" s="268"/>
      <c r="BE1604" s="267"/>
      <c r="BF1604" s="275"/>
      <c r="BG1604" s="275"/>
      <c r="BH1604" s="275"/>
      <c r="BI1604" s="275"/>
      <c r="BJ1604" s="278">
        <v>45912</v>
      </c>
      <c r="BK1604" s="279">
        <v>45912</v>
      </c>
      <c r="BL1604" s="431" t="s">
        <v>6269</v>
      </c>
      <c r="BM1604" s="272"/>
      <c r="BN1604" s="422">
        <v>26</v>
      </c>
      <c r="BO1604" s="422">
        <v>7</v>
      </c>
      <c r="BP1604" s="303"/>
      <c r="BQ1604" s="293">
        <v>45910</v>
      </c>
      <c r="BR1604" s="284">
        <v>0.89583333333333337</v>
      </c>
      <c r="BS1604" s="280" t="s">
        <v>1798</v>
      </c>
      <c r="BT1604" s="272"/>
      <c r="BU1604" s="273"/>
      <c r="BV1604" s="273">
        <v>3</v>
      </c>
      <c r="BW1604" s="273">
        <v>3</v>
      </c>
      <c r="BX1604" s="273">
        <v>3</v>
      </c>
      <c r="BY1604" s="279" t="s">
        <v>1259</v>
      </c>
      <c r="BZ1604" s="267">
        <v>13.55</v>
      </c>
      <c r="CA1604" s="279" t="s">
        <v>6270</v>
      </c>
      <c r="CB1604" s="279" t="s">
        <v>1245</v>
      </c>
      <c r="CC1604" s="279" t="s">
        <v>2258</v>
      </c>
      <c r="CD1604" s="1435" t="s">
        <v>6271</v>
      </c>
      <c r="CE1604" s="245"/>
      <c r="CF1604" s="245"/>
      <c r="CG1604" s="245"/>
    </row>
    <row r="1605" spans="1:85">
      <c r="A1605" s="341" t="s">
        <v>77</v>
      </c>
      <c r="B1605" s="2" t="s">
        <v>149</v>
      </c>
      <c r="C1605" s="2" t="s">
        <v>61</v>
      </c>
      <c r="D1605" s="265" t="s">
        <v>6272</v>
      </c>
      <c r="E1605" s="265">
        <v>45915</v>
      </c>
      <c r="F1605" s="266" t="s">
        <v>567</v>
      </c>
      <c r="G1605" s="267">
        <v>39.909999999999997</v>
      </c>
      <c r="H1605" s="267"/>
      <c r="I1605" s="267"/>
      <c r="J1605" s="267"/>
      <c r="K1605" s="267"/>
      <c r="L1605" s="268"/>
      <c r="M1605" s="275"/>
      <c r="N1605" s="267">
        <v>2.61</v>
      </c>
      <c r="O1605" s="267">
        <v>6.85</v>
      </c>
      <c r="P1605" s="275"/>
      <c r="Q1605" s="269">
        <v>1148</v>
      </c>
      <c r="R1605" s="270"/>
      <c r="S1605" s="270">
        <v>9.6199999999999992</v>
      </c>
      <c r="T1605" s="271">
        <v>7.33</v>
      </c>
      <c r="U1605" s="267"/>
      <c r="V1605" s="268"/>
      <c r="W1605" s="267"/>
      <c r="X1605" s="270"/>
      <c r="Y1605" s="274"/>
      <c r="Z1605" s="290"/>
      <c r="AA1605" s="274"/>
      <c r="AB1605" s="275"/>
      <c r="AC1605" s="274"/>
      <c r="AD1605" s="265"/>
      <c r="AE1605" s="274">
        <v>0</v>
      </c>
      <c r="AF1605" s="274"/>
      <c r="AG1605" s="275"/>
      <c r="AH1605" s="274"/>
      <c r="AI1605" s="274"/>
      <c r="AJ1605" s="275"/>
      <c r="AK1605" s="270"/>
      <c r="AL1605" s="274"/>
      <c r="AM1605" s="275"/>
      <c r="AN1605" s="274"/>
      <c r="AO1605" s="275"/>
      <c r="AP1605" s="274"/>
      <c r="AQ1605" s="277">
        <f t="shared" si="235"/>
        <v>9</v>
      </c>
      <c r="AR1605" s="275"/>
      <c r="AS1605" s="275"/>
      <c r="AT1605" s="273"/>
      <c r="AU1605" s="272"/>
      <c r="AV1605" s="267"/>
      <c r="AW1605" s="326"/>
      <c r="AX1605" s="273"/>
      <c r="AY1605" s="273"/>
      <c r="AZ1605" s="275"/>
      <c r="BA1605" s="268"/>
      <c r="BB1605" s="268"/>
      <c r="BC1605" s="268"/>
      <c r="BD1605" s="268"/>
      <c r="BE1605" s="267"/>
      <c r="BF1605" s="275"/>
      <c r="BG1605" s="275"/>
      <c r="BH1605" s="275"/>
      <c r="BI1605" s="275"/>
      <c r="BJ1605" s="278">
        <v>45915</v>
      </c>
      <c r="BK1605" s="279">
        <v>45915</v>
      </c>
      <c r="BL1605" s="431" t="s">
        <v>6273</v>
      </c>
      <c r="BM1605" s="272"/>
      <c r="BN1605" s="422">
        <v>23</v>
      </c>
      <c r="BO1605" s="422">
        <v>7</v>
      </c>
      <c r="BP1605" s="303"/>
      <c r="BQ1605" s="293">
        <v>45912</v>
      </c>
      <c r="BR1605" s="284" t="s">
        <v>6274</v>
      </c>
      <c r="BS1605" s="280" t="s">
        <v>1798</v>
      </c>
      <c r="BT1605" s="272"/>
      <c r="BU1605" s="273"/>
      <c r="BV1605" s="273">
        <v>3</v>
      </c>
      <c r="BW1605" s="273">
        <v>3</v>
      </c>
      <c r="BX1605" s="273">
        <v>3</v>
      </c>
      <c r="BY1605" s="279" t="s">
        <v>1259</v>
      </c>
      <c r="BZ1605" s="267">
        <v>15.15</v>
      </c>
      <c r="CA1605" s="279" t="s">
        <v>6275</v>
      </c>
      <c r="CB1605" s="279" t="s">
        <v>1245</v>
      </c>
      <c r="CC1605" s="279" t="s">
        <v>1249</v>
      </c>
      <c r="CD1605" s="1414" t="s">
        <v>6276</v>
      </c>
      <c r="CE1605" s="245"/>
      <c r="CF1605" s="245"/>
      <c r="CG1605" s="245"/>
    </row>
    <row r="1606" spans="1:85">
      <c r="A1606" s="341" t="s">
        <v>77</v>
      </c>
      <c r="B1606" s="2" t="s">
        <v>149</v>
      </c>
      <c r="C1606" s="2" t="s">
        <v>61</v>
      </c>
      <c r="D1606" s="265" t="s">
        <v>6277</v>
      </c>
      <c r="E1606" s="265">
        <v>45916</v>
      </c>
      <c r="F1606" s="266" t="s">
        <v>567</v>
      </c>
      <c r="G1606" s="267">
        <v>40.200000000000003</v>
      </c>
      <c r="H1606" s="267"/>
      <c r="I1606" s="267"/>
      <c r="J1606" s="267"/>
      <c r="K1606" s="267"/>
      <c r="L1606" s="268"/>
      <c r="M1606" s="275"/>
      <c r="N1606" s="267">
        <v>3</v>
      </c>
      <c r="O1606" s="267">
        <v>8.36</v>
      </c>
      <c r="P1606" s="275"/>
      <c r="Q1606" s="269">
        <v>938</v>
      </c>
      <c r="R1606" s="270"/>
      <c r="S1606" s="270">
        <v>9.6989999999999998</v>
      </c>
      <c r="T1606" s="271">
        <v>7.44</v>
      </c>
      <c r="U1606" s="267"/>
      <c r="V1606" s="268"/>
      <c r="W1606" s="267"/>
      <c r="X1606" s="270"/>
      <c r="Y1606" s="274"/>
      <c r="Z1606" s="290"/>
      <c r="AA1606" s="274"/>
      <c r="AB1606" s="275"/>
      <c r="AC1606" s="274"/>
      <c r="AD1606" s="265"/>
      <c r="AE1606" s="274">
        <v>0</v>
      </c>
      <c r="AF1606" s="274"/>
      <c r="AG1606" s="275"/>
      <c r="AH1606" s="274"/>
      <c r="AI1606" s="274"/>
      <c r="AJ1606" s="275"/>
      <c r="AK1606" s="270"/>
      <c r="AL1606" s="274"/>
      <c r="AM1606" s="275"/>
      <c r="AN1606" s="274"/>
      <c r="AO1606" s="275"/>
      <c r="AP1606" s="274"/>
      <c r="AQ1606" s="277">
        <f t="shared" si="235"/>
        <v>9</v>
      </c>
      <c r="AR1606" s="275"/>
      <c r="AS1606" s="275"/>
      <c r="AT1606" s="273"/>
      <c r="AU1606" s="272"/>
      <c r="AV1606" s="267"/>
      <c r="AW1606" s="326"/>
      <c r="AX1606" s="273"/>
      <c r="AY1606" s="273"/>
      <c r="AZ1606" s="275"/>
      <c r="BA1606" s="268"/>
      <c r="BB1606" s="268"/>
      <c r="BC1606" s="268"/>
      <c r="BD1606" s="268"/>
      <c r="BE1606" s="267"/>
      <c r="BF1606" s="275"/>
      <c r="BG1606" s="275"/>
      <c r="BH1606" s="275"/>
      <c r="BI1606" s="275"/>
      <c r="BJ1606" s="278">
        <v>45916</v>
      </c>
      <c r="BK1606" s="279">
        <v>45916</v>
      </c>
      <c r="BL1606" s="431" t="s">
        <v>6278</v>
      </c>
      <c r="BM1606" s="272"/>
      <c r="BN1606" s="422">
        <v>11</v>
      </c>
      <c r="BO1606" s="422">
        <v>7</v>
      </c>
      <c r="BP1606" s="303"/>
      <c r="BQ1606" s="293">
        <v>45913</v>
      </c>
      <c r="BR1606" s="284">
        <v>0.27708333333333335</v>
      </c>
      <c r="BS1606" s="280" t="str">
        <f>IF(_DBcomps[[#This Row],[Problem]]="","Yes","No")</f>
        <v>No</v>
      </c>
      <c r="BT1606" s="272"/>
      <c r="BU1606" s="273"/>
      <c r="BV1606" s="273">
        <v>3</v>
      </c>
      <c r="BW1606" s="273">
        <v>1</v>
      </c>
      <c r="BX1606" s="273">
        <v>3</v>
      </c>
      <c r="BY1606" s="279" t="s">
        <v>1259</v>
      </c>
      <c r="BZ1606" s="267">
        <v>1.1399999999999999</v>
      </c>
      <c r="CA1606" s="279" t="s">
        <v>1334</v>
      </c>
      <c r="CB1606" s="279" t="s">
        <v>1245</v>
      </c>
      <c r="CC1606" s="279" t="s">
        <v>1249</v>
      </c>
      <c r="CD1606" s="1435" t="s">
        <v>6279</v>
      </c>
      <c r="CE1606" s="245"/>
      <c r="CF1606" s="245"/>
      <c r="CG1606" s="245"/>
    </row>
    <row r="1607" spans="1:85">
      <c r="A1607" s="341" t="s">
        <v>77</v>
      </c>
      <c r="B1607" s="2" t="s">
        <v>149</v>
      </c>
      <c r="C1607" s="2" t="s">
        <v>61</v>
      </c>
      <c r="D1607" s="265" t="s">
        <v>6280</v>
      </c>
      <c r="E1607" s="265">
        <v>45918</v>
      </c>
      <c r="F1607" s="266" t="s">
        <v>567</v>
      </c>
      <c r="G1607" s="267">
        <v>40.06</v>
      </c>
      <c r="H1607" s="267"/>
      <c r="I1607" s="267"/>
      <c r="J1607" s="267"/>
      <c r="K1607" s="267"/>
      <c r="L1607" s="268"/>
      <c r="M1607" s="275"/>
      <c r="N1607" s="267">
        <v>2.92</v>
      </c>
      <c r="O1607" s="267">
        <v>7.99</v>
      </c>
      <c r="P1607" s="275"/>
      <c r="Q1607" s="269">
        <v>914</v>
      </c>
      <c r="R1607" s="270"/>
      <c r="S1607" s="270">
        <v>9.6210000000000004</v>
      </c>
      <c r="T1607" s="271">
        <v>7.49</v>
      </c>
      <c r="U1607" s="267"/>
      <c r="V1607" s="268"/>
      <c r="W1607" s="267"/>
      <c r="X1607" s="270"/>
      <c r="Y1607" s="274"/>
      <c r="Z1607" s="290"/>
      <c r="AA1607" s="274"/>
      <c r="AB1607" s="275"/>
      <c r="AC1607" s="274"/>
      <c r="AD1607" s="265"/>
      <c r="AE1607" s="274">
        <v>0</v>
      </c>
      <c r="AF1607" s="274"/>
      <c r="AG1607" s="275"/>
      <c r="AH1607" s="274"/>
      <c r="AI1607" s="274"/>
      <c r="AJ1607" s="275"/>
      <c r="AK1607" s="270"/>
      <c r="AL1607" s="274"/>
      <c r="AM1607" s="275"/>
      <c r="AN1607" s="274"/>
      <c r="AO1607" s="275"/>
      <c r="AP1607" s="274"/>
      <c r="AQ1607" s="277">
        <f t="shared" si="235"/>
        <v>9</v>
      </c>
      <c r="AR1607" s="275"/>
      <c r="AS1607" s="275"/>
      <c r="AT1607" s="273"/>
      <c r="AU1607" s="272"/>
      <c r="AV1607" s="267"/>
      <c r="AW1607" s="326"/>
      <c r="AX1607" s="273"/>
      <c r="AY1607" s="273"/>
      <c r="AZ1607" s="275"/>
      <c r="BA1607" s="268"/>
      <c r="BB1607" s="268"/>
      <c r="BC1607" s="268"/>
      <c r="BD1607" s="268"/>
      <c r="BE1607" s="267"/>
      <c r="BF1607" s="275"/>
      <c r="BG1607" s="275"/>
      <c r="BH1607" s="275"/>
      <c r="BI1607" s="275"/>
      <c r="BJ1607" s="278">
        <v>45918</v>
      </c>
      <c r="BK1607" s="279">
        <v>45918</v>
      </c>
      <c r="BL1607" s="431" t="s">
        <v>6281</v>
      </c>
      <c r="BM1607" s="272"/>
      <c r="BN1607" s="422">
        <v>17</v>
      </c>
      <c r="BO1607" s="422">
        <v>7</v>
      </c>
      <c r="BP1607" s="303"/>
      <c r="BQ1607" s="293">
        <v>45916</v>
      </c>
      <c r="BR1607" s="284">
        <v>0.40972222222222221</v>
      </c>
      <c r="BS1607" s="280" t="s">
        <v>1798</v>
      </c>
      <c r="BT1607" s="272"/>
      <c r="BU1607" s="273"/>
      <c r="BV1607" s="273">
        <v>3</v>
      </c>
      <c r="BW1607" s="273">
        <v>1</v>
      </c>
      <c r="BX1607" s="273">
        <v>3</v>
      </c>
      <c r="BY1607" s="279" t="s">
        <v>1259</v>
      </c>
      <c r="BZ1607" s="267">
        <v>1.37</v>
      </c>
      <c r="CA1607" s="279" t="s">
        <v>1334</v>
      </c>
      <c r="CB1607" s="279" t="s">
        <v>1245</v>
      </c>
      <c r="CC1607" s="279" t="s">
        <v>1249</v>
      </c>
      <c r="CD1607" s="1435" t="s">
        <v>6284</v>
      </c>
      <c r="CE1607" s="245"/>
      <c r="CF1607" s="245"/>
      <c r="CG1607" s="245"/>
    </row>
    <row r="1608" spans="1:85">
      <c r="A1608" s="341" t="s">
        <v>77</v>
      </c>
      <c r="B1608" s="2" t="s">
        <v>149</v>
      </c>
      <c r="C1608" s="2" t="s">
        <v>61</v>
      </c>
      <c r="D1608" s="265" t="s">
        <v>6282</v>
      </c>
      <c r="E1608" s="265">
        <v>45918</v>
      </c>
      <c r="F1608" s="266" t="s">
        <v>567</v>
      </c>
      <c r="G1608" s="267">
        <v>40.49</v>
      </c>
      <c r="H1608" s="267"/>
      <c r="I1608" s="267"/>
      <c r="J1608" s="267"/>
      <c r="K1608" s="267"/>
      <c r="L1608" s="268"/>
      <c r="M1608" s="275"/>
      <c r="N1608" s="267">
        <v>3.05</v>
      </c>
      <c r="O1608" s="267">
        <v>8.42</v>
      </c>
      <c r="P1608" s="275"/>
      <c r="Q1608" s="269">
        <v>904</v>
      </c>
      <c r="R1608" s="270"/>
      <c r="S1608" s="270">
        <v>9.7140000000000004</v>
      </c>
      <c r="T1608" s="271">
        <v>7.41</v>
      </c>
      <c r="U1608" s="267"/>
      <c r="V1608" s="268"/>
      <c r="W1608" s="267"/>
      <c r="X1608" s="270"/>
      <c r="Y1608" s="274"/>
      <c r="Z1608" s="290"/>
      <c r="AA1608" s="274"/>
      <c r="AB1608" s="275"/>
      <c r="AC1608" s="274"/>
      <c r="AD1608" s="265"/>
      <c r="AE1608" s="274">
        <v>0</v>
      </c>
      <c r="AF1608" s="274"/>
      <c r="AG1608" s="275"/>
      <c r="AH1608" s="274"/>
      <c r="AI1608" s="274"/>
      <c r="AJ1608" s="275"/>
      <c r="AK1608" s="270"/>
      <c r="AL1608" s="274"/>
      <c r="AM1608" s="275"/>
      <c r="AN1608" s="274"/>
      <c r="AO1608" s="275"/>
      <c r="AP1608" s="274"/>
      <c r="AQ1608" s="277">
        <f t="shared" si="235"/>
        <v>9</v>
      </c>
      <c r="AR1608" s="275"/>
      <c r="AS1608" s="275"/>
      <c r="AT1608" s="273"/>
      <c r="AU1608" s="272"/>
      <c r="AV1608" s="267"/>
      <c r="AW1608" s="326"/>
      <c r="AX1608" s="273"/>
      <c r="AY1608" s="273"/>
      <c r="AZ1608" s="275"/>
      <c r="BA1608" s="268"/>
      <c r="BB1608" s="268"/>
      <c r="BC1608" s="268"/>
      <c r="BD1608" s="268"/>
      <c r="BE1608" s="267"/>
      <c r="BF1608" s="275"/>
      <c r="BG1608" s="275"/>
      <c r="BH1608" s="275"/>
      <c r="BI1608" s="275"/>
      <c r="BJ1608" s="278">
        <v>45918</v>
      </c>
      <c r="BK1608" s="279">
        <v>45918</v>
      </c>
      <c r="BL1608" s="431" t="s">
        <v>6283</v>
      </c>
      <c r="BM1608" s="272"/>
      <c r="BN1608" s="422">
        <v>8</v>
      </c>
      <c r="BO1608" s="422">
        <v>7</v>
      </c>
      <c r="BP1608" s="303"/>
      <c r="BQ1608" s="293">
        <v>45917</v>
      </c>
      <c r="BR1608" s="284">
        <v>0.96527777777777779</v>
      </c>
      <c r="BS1608" s="280" t="s">
        <v>1798</v>
      </c>
      <c r="BT1608" s="272"/>
      <c r="BU1608" s="273"/>
      <c r="BV1608" s="273">
        <v>1</v>
      </c>
      <c r="BW1608" s="273">
        <v>1</v>
      </c>
      <c r="BX1608" s="273">
        <v>3</v>
      </c>
      <c r="BY1608" s="279" t="s">
        <v>1259</v>
      </c>
      <c r="BZ1608" s="267">
        <v>1.2</v>
      </c>
      <c r="CA1608" s="279" t="s">
        <v>1334</v>
      </c>
      <c r="CB1608" s="279" t="s">
        <v>1245</v>
      </c>
      <c r="CC1608" s="279" t="s">
        <v>1249</v>
      </c>
      <c r="CD1608" s="1435" t="s">
        <v>6285</v>
      </c>
      <c r="CE1608" s="245"/>
      <c r="CF1608" s="245"/>
      <c r="CG1608" s="245"/>
    </row>
    <row r="1609" spans="1:85" ht="15" customHeight="1">
      <c r="A1609" s="265" t="s">
        <v>77</v>
      </c>
      <c r="B1609" s="2" t="s">
        <v>1441</v>
      </c>
      <c r="C1609" s="2" t="s">
        <v>61</v>
      </c>
      <c r="D1609" s="265" t="s">
        <v>4563</v>
      </c>
      <c r="E1609" s="265">
        <v>45827</v>
      </c>
      <c r="F1609" s="266" t="str">
        <f>IF(_DBcomps[[#This Row],[Lab RTS]]="","No","Yes")</f>
        <v>Yes</v>
      </c>
      <c r="G1609" s="267">
        <v>66.87</v>
      </c>
      <c r="H1609" s="267"/>
      <c r="I1609" s="267"/>
      <c r="J1609" s="267"/>
      <c r="K1609" s="267"/>
      <c r="L1609" s="268"/>
      <c r="M1609" s="275"/>
      <c r="N1609" s="267">
        <v>4.76</v>
      </c>
      <c r="O1609" s="267"/>
      <c r="P1609" s="275"/>
      <c r="Q1609" s="269"/>
      <c r="R1609" s="270"/>
      <c r="S1609" s="270">
        <v>17.739999999999998</v>
      </c>
      <c r="T1609" s="271"/>
      <c r="U1609" s="267">
        <v>81.150000000000006</v>
      </c>
      <c r="V1609" s="268"/>
      <c r="W1609" s="267"/>
      <c r="X1609" s="270"/>
      <c r="Y1609" s="274"/>
      <c r="Z1609" s="290">
        <v>41</v>
      </c>
      <c r="AA1609" s="274">
        <v>0</v>
      </c>
      <c r="AB1609" s="275"/>
      <c r="AC1609" s="274">
        <v>0</v>
      </c>
      <c r="AD1609" s="265"/>
      <c r="AE1609" s="274"/>
      <c r="AF1609" s="274"/>
      <c r="AG1609" s="275"/>
      <c r="AH1609" s="274"/>
      <c r="AI1609" s="274"/>
      <c r="AJ1609" s="275"/>
      <c r="AK1609" s="270"/>
      <c r="AL1609" s="274"/>
      <c r="AM1609" s="275"/>
      <c r="AN1609" s="274"/>
      <c r="AO1609" s="275"/>
      <c r="AP1609" s="274"/>
      <c r="AQ1609" s="471">
        <f t="shared" si="233"/>
        <v>6</v>
      </c>
      <c r="AR1609" s="275"/>
      <c r="AS1609" s="275"/>
      <c r="AT1609" s="273"/>
      <c r="AU1609" s="272"/>
      <c r="AV1609" s="267"/>
      <c r="AW1609" s="625"/>
      <c r="AX1609" s="294"/>
      <c r="AY1609" s="625" t="s">
        <v>4564</v>
      </c>
      <c r="AZ1609" s="275"/>
      <c r="BA1609" s="268"/>
      <c r="BB1609" s="268"/>
      <c r="BC1609" s="268"/>
      <c r="BD1609" s="268"/>
      <c r="BE1609" s="267"/>
      <c r="BF1609" s="275"/>
      <c r="BG1609" s="275"/>
      <c r="BH1609" s="275"/>
      <c r="BI1609" s="275"/>
      <c r="BJ1609" s="278">
        <v>45827</v>
      </c>
      <c r="BK1609" s="279">
        <v>45827</v>
      </c>
      <c r="BL1609" s="431" t="s">
        <v>4565</v>
      </c>
      <c r="BM1609" s="272"/>
      <c r="BN1609" s="422">
        <v>6</v>
      </c>
      <c r="BO1609" s="422">
        <v>9</v>
      </c>
      <c r="BP1609" s="303"/>
      <c r="BQ1609" s="293"/>
      <c r="BR1609" s="284"/>
      <c r="BS1609" s="280" t="s">
        <v>567</v>
      </c>
      <c r="BT1609" s="272">
        <v>5</v>
      </c>
      <c r="BU1609" s="273"/>
      <c r="BV1609" s="273"/>
      <c r="BW1609" s="273"/>
      <c r="BX1609" s="273">
        <v>7</v>
      </c>
      <c r="BY1609" s="279" t="s">
        <v>1275</v>
      </c>
      <c r="BZ1609" s="267"/>
      <c r="CA1609" s="279"/>
      <c r="CB1609" s="279"/>
      <c r="CC1609" s="279"/>
      <c r="CD1609" s="1283"/>
      <c r="CE1609" s="245"/>
      <c r="CF1609" s="245"/>
      <c r="CG1609" s="245"/>
    </row>
    <row r="1610" spans="1:85" ht="15" customHeight="1">
      <c r="A1610" s="265" t="s">
        <v>77</v>
      </c>
      <c r="B1610" s="2" t="s">
        <v>1441</v>
      </c>
      <c r="C1610" s="2" t="s">
        <v>61</v>
      </c>
      <c r="D1610" s="265" t="s">
        <v>4566</v>
      </c>
      <c r="E1610" s="265">
        <v>42174</v>
      </c>
      <c r="F1610" s="266" t="s">
        <v>567</v>
      </c>
      <c r="G1610" s="267">
        <v>66.510000000000005</v>
      </c>
      <c r="H1610" s="267"/>
      <c r="I1610" s="267"/>
      <c r="J1610" s="267"/>
      <c r="K1610" s="267"/>
      <c r="L1610" s="268"/>
      <c r="M1610" s="275"/>
      <c r="N1610" s="267">
        <v>3.56</v>
      </c>
      <c r="O1610" s="267"/>
      <c r="P1610" s="275"/>
      <c r="Q1610" s="269"/>
      <c r="R1610" s="270"/>
      <c r="S1610" s="270">
        <v>17.87</v>
      </c>
      <c r="T1610" s="271"/>
      <c r="U1610" s="267">
        <v>79.95</v>
      </c>
      <c r="V1610" s="268"/>
      <c r="W1610" s="267"/>
      <c r="X1610" s="270"/>
      <c r="Y1610" s="274"/>
      <c r="Z1610" s="290">
        <v>47</v>
      </c>
      <c r="AA1610" s="274">
        <v>0</v>
      </c>
      <c r="AB1610" s="275"/>
      <c r="AC1610" s="274">
        <v>0</v>
      </c>
      <c r="AD1610" s="265"/>
      <c r="AE1610" s="274"/>
      <c r="AF1610" s="274"/>
      <c r="AG1610" s="275"/>
      <c r="AH1610" s="274"/>
      <c r="AI1610" s="274"/>
      <c r="AJ1610" s="275"/>
      <c r="AK1610" s="270"/>
      <c r="AL1610" s="274"/>
      <c r="AM1610" s="275"/>
      <c r="AN1610" s="274"/>
      <c r="AO1610" s="275"/>
      <c r="AP1610" s="274"/>
      <c r="AQ1610" s="471">
        <f t="shared" ref="AQ1610:AQ1612" si="236">MONTH(E1610)</f>
        <v>6</v>
      </c>
      <c r="AR1610" s="275"/>
      <c r="AS1610" s="275"/>
      <c r="AT1610" s="273"/>
      <c r="AU1610" s="272"/>
      <c r="AV1610" s="267"/>
      <c r="AW1610" s="625"/>
      <c r="AX1610" s="294"/>
      <c r="AY1610" s="625" t="s">
        <v>4569</v>
      </c>
      <c r="AZ1610" s="275"/>
      <c r="BA1610" s="268"/>
      <c r="BB1610" s="268"/>
      <c r="BC1610" s="268"/>
      <c r="BD1610" s="268"/>
      <c r="BE1610" s="267"/>
      <c r="BF1610" s="275"/>
      <c r="BG1610" s="275"/>
      <c r="BH1610" s="275"/>
      <c r="BI1610" s="275"/>
      <c r="BJ1610" s="278">
        <v>45827</v>
      </c>
      <c r="BK1610" s="279">
        <v>45827</v>
      </c>
      <c r="BL1610" s="431" t="s">
        <v>4571</v>
      </c>
      <c r="BM1610" s="272"/>
      <c r="BN1610" s="422">
        <v>6</v>
      </c>
      <c r="BO1610" s="422">
        <v>9</v>
      </c>
      <c r="BP1610" s="303"/>
      <c r="BQ1610" s="293"/>
      <c r="BR1610" s="284"/>
      <c r="BS1610" s="280" t="str">
        <f>IF(_DBcomps[[#This Row],[Problem]]="","Yes","No")</f>
        <v>Yes</v>
      </c>
      <c r="BT1610" s="281">
        <v>5</v>
      </c>
      <c r="BU1610" s="273"/>
      <c r="BV1610" s="273"/>
      <c r="BW1610" s="273"/>
      <c r="BX1610" s="273">
        <v>7</v>
      </c>
      <c r="BY1610" s="279" t="s">
        <v>1275</v>
      </c>
      <c r="BZ1610" s="267"/>
      <c r="CA1610" s="279"/>
      <c r="CB1610" s="279"/>
      <c r="CC1610" s="279"/>
      <c r="CD1610" s="1283"/>
      <c r="CE1610" s="245"/>
      <c r="CF1610" s="245"/>
      <c r="CG1610" s="245"/>
    </row>
    <row r="1611" spans="1:85" ht="15" customHeight="1">
      <c r="A1611" s="265" t="s">
        <v>77</v>
      </c>
      <c r="B1611" s="2" t="s">
        <v>1441</v>
      </c>
      <c r="C1611" s="2" t="s">
        <v>61</v>
      </c>
      <c r="D1611" s="265" t="s">
        <v>4567</v>
      </c>
      <c r="E1611" s="265">
        <v>45828</v>
      </c>
      <c r="F1611" s="266" t="s">
        <v>567</v>
      </c>
      <c r="G1611" s="267">
        <v>66.28</v>
      </c>
      <c r="H1611" s="267"/>
      <c r="I1611" s="267"/>
      <c r="J1611" s="267"/>
      <c r="K1611" s="267"/>
      <c r="L1611" s="268"/>
      <c r="M1611" s="275"/>
      <c r="N1611" s="267">
        <v>3.79</v>
      </c>
      <c r="O1611" s="267"/>
      <c r="P1611" s="275"/>
      <c r="Q1611" s="269"/>
      <c r="R1611" s="270"/>
      <c r="S1611" s="270">
        <v>17.47</v>
      </c>
      <c r="T1611" s="271"/>
      <c r="U1611" s="267">
        <v>82.67</v>
      </c>
      <c r="V1611" s="268"/>
      <c r="W1611" s="267"/>
      <c r="X1611" s="270"/>
      <c r="Y1611" s="274"/>
      <c r="Z1611" s="290">
        <v>51</v>
      </c>
      <c r="AA1611" s="274">
        <v>0</v>
      </c>
      <c r="AB1611" s="275"/>
      <c r="AC1611" s="274">
        <v>0</v>
      </c>
      <c r="AD1611" s="265"/>
      <c r="AE1611" s="274"/>
      <c r="AF1611" s="274"/>
      <c r="AG1611" s="275"/>
      <c r="AH1611" s="274"/>
      <c r="AI1611" s="274"/>
      <c r="AJ1611" s="275"/>
      <c r="AK1611" s="270"/>
      <c r="AL1611" s="274"/>
      <c r="AM1611" s="275"/>
      <c r="AN1611" s="274"/>
      <c r="AO1611" s="275"/>
      <c r="AP1611" s="274"/>
      <c r="AQ1611" s="471">
        <f t="shared" si="236"/>
        <v>6</v>
      </c>
      <c r="AR1611" s="275"/>
      <c r="AS1611" s="275"/>
      <c r="AT1611" s="273"/>
      <c r="AU1611" s="272"/>
      <c r="AV1611" s="267"/>
      <c r="AW1611" s="625"/>
      <c r="AX1611" s="294"/>
      <c r="AY1611" s="625" t="s">
        <v>4570</v>
      </c>
      <c r="AZ1611" s="275"/>
      <c r="BA1611" s="268"/>
      <c r="BB1611" s="268"/>
      <c r="BC1611" s="268"/>
      <c r="BD1611" s="268"/>
      <c r="BE1611" s="267"/>
      <c r="BF1611" s="275"/>
      <c r="BG1611" s="275"/>
      <c r="BH1611" s="275"/>
      <c r="BI1611" s="275"/>
      <c r="BJ1611" s="278">
        <v>45828</v>
      </c>
      <c r="BK1611" s="279">
        <v>45828</v>
      </c>
      <c r="BL1611" s="431" t="s">
        <v>4572</v>
      </c>
      <c r="BM1611" s="272"/>
      <c r="BN1611" s="422">
        <v>6</v>
      </c>
      <c r="BO1611" s="422">
        <v>9</v>
      </c>
      <c r="BP1611" s="303"/>
      <c r="BQ1611" s="293"/>
      <c r="BR1611" s="284"/>
      <c r="BS1611" s="280" t="str">
        <f>IF(_DBcomps[[#This Row],[Problem]]="","Yes","No")</f>
        <v>Yes</v>
      </c>
      <c r="BT1611" s="281">
        <v>5</v>
      </c>
      <c r="BU1611" s="273"/>
      <c r="BV1611" s="273"/>
      <c r="BW1611" s="273"/>
      <c r="BX1611" s="273">
        <v>7</v>
      </c>
      <c r="BY1611" s="356" t="s">
        <v>1275</v>
      </c>
      <c r="BZ1611" s="267"/>
      <c r="CA1611" s="279"/>
      <c r="CB1611" s="279"/>
      <c r="CC1611" s="279"/>
      <c r="CD1611" s="1283"/>
      <c r="CE1611" s="245"/>
      <c r="CF1611" s="245"/>
      <c r="CG1611" s="245"/>
    </row>
    <row r="1612" spans="1:85" ht="15" customHeight="1">
      <c r="A1612" s="265" t="s">
        <v>77</v>
      </c>
      <c r="B1612" s="2" t="s">
        <v>1441</v>
      </c>
      <c r="C1612" s="2" t="s">
        <v>61</v>
      </c>
      <c r="D1612" s="265" t="s">
        <v>4568</v>
      </c>
      <c r="E1612" s="265">
        <v>45828</v>
      </c>
      <c r="F1612" s="266" t="s">
        <v>567</v>
      </c>
      <c r="G1612" s="267">
        <v>66.25</v>
      </c>
      <c r="H1612" s="267"/>
      <c r="I1612" s="267"/>
      <c r="J1612" s="267"/>
      <c r="K1612" s="267"/>
      <c r="L1612" s="268"/>
      <c r="M1612" s="275"/>
      <c r="N1612" s="267">
        <v>3.68</v>
      </c>
      <c r="O1612" s="267"/>
      <c r="P1612" s="275"/>
      <c r="Q1612" s="269"/>
      <c r="R1612" s="270"/>
      <c r="S1612" s="270">
        <v>17.73</v>
      </c>
      <c r="T1612" s="271"/>
      <c r="U1612" s="267">
        <v>84.8</v>
      </c>
      <c r="V1612" s="268"/>
      <c r="W1612" s="267"/>
      <c r="X1612" s="270"/>
      <c r="Y1612" s="274"/>
      <c r="Z1612" s="290">
        <v>48</v>
      </c>
      <c r="AA1612" s="274">
        <v>0</v>
      </c>
      <c r="AB1612" s="275"/>
      <c r="AC1612" s="274">
        <v>0</v>
      </c>
      <c r="AD1612" s="265"/>
      <c r="AE1612" s="274"/>
      <c r="AF1612" s="274"/>
      <c r="AG1612" s="275"/>
      <c r="AH1612" s="274"/>
      <c r="AI1612" s="274"/>
      <c r="AJ1612" s="275"/>
      <c r="AK1612" s="270"/>
      <c r="AL1612" s="274"/>
      <c r="AM1612" s="275"/>
      <c r="AN1612" s="274"/>
      <c r="AO1612" s="275"/>
      <c r="AP1612" s="274"/>
      <c r="AQ1612" s="471">
        <f t="shared" si="236"/>
        <v>6</v>
      </c>
      <c r="AR1612" s="275"/>
      <c r="AS1612" s="275"/>
      <c r="AT1612" s="273"/>
      <c r="AU1612" s="272"/>
      <c r="AV1612" s="267"/>
      <c r="AW1612" s="625"/>
      <c r="AX1612" s="294"/>
      <c r="AY1612" s="625" t="s">
        <v>4569</v>
      </c>
      <c r="AZ1612" s="275"/>
      <c r="BA1612" s="268"/>
      <c r="BB1612" s="268"/>
      <c r="BC1612" s="268"/>
      <c r="BD1612" s="268"/>
      <c r="BE1612" s="267"/>
      <c r="BF1612" s="275"/>
      <c r="BG1612" s="275"/>
      <c r="BH1612" s="275"/>
      <c r="BI1612" s="275"/>
      <c r="BJ1612" s="278">
        <v>45828</v>
      </c>
      <c r="BK1612" s="279">
        <v>45828</v>
      </c>
      <c r="BL1612" s="431" t="s">
        <v>4573</v>
      </c>
      <c r="BM1612" s="272"/>
      <c r="BN1612" s="422">
        <v>6</v>
      </c>
      <c r="BO1612" s="422">
        <v>9</v>
      </c>
      <c r="BP1612" s="303"/>
      <c r="BQ1612" s="293"/>
      <c r="BR1612" s="284"/>
      <c r="BS1612" s="280" t="str">
        <f>IF(_DBcomps[[#This Row],[Problem]]="","Yes","No")</f>
        <v>Yes</v>
      </c>
      <c r="BT1612" s="281">
        <v>5</v>
      </c>
      <c r="BU1612" s="273"/>
      <c r="BV1612" s="273"/>
      <c r="BW1612" s="273"/>
      <c r="BX1612" s="273">
        <v>7</v>
      </c>
      <c r="BY1612" s="356" t="s">
        <v>1275</v>
      </c>
      <c r="BZ1612" s="267"/>
      <c r="CA1612" s="279"/>
      <c r="CB1612" s="279"/>
      <c r="CC1612" s="279"/>
      <c r="CD1612" s="1283"/>
      <c r="CE1612" s="245"/>
      <c r="CF1612" s="245"/>
      <c r="CG1612" s="245"/>
    </row>
    <row r="1613" spans="1:85" ht="15" customHeight="1">
      <c r="A1613" s="265" t="s">
        <v>77</v>
      </c>
      <c r="B1613" s="2" t="s">
        <v>1441</v>
      </c>
      <c r="C1613" s="2" t="s">
        <v>61</v>
      </c>
      <c r="D1613" s="265" t="s">
        <v>4625</v>
      </c>
      <c r="E1613" s="265">
        <v>45828</v>
      </c>
      <c r="F1613" s="266" t="s">
        <v>567</v>
      </c>
      <c r="G1613" s="267">
        <v>66.540000000000006</v>
      </c>
      <c r="H1613" s="267"/>
      <c r="I1613" s="267"/>
      <c r="J1613" s="267"/>
      <c r="K1613" s="267"/>
      <c r="L1613" s="268"/>
      <c r="M1613" s="275"/>
      <c r="N1613" s="267">
        <v>3.82</v>
      </c>
      <c r="O1613" s="267"/>
      <c r="P1613" s="275"/>
      <c r="Q1613" s="269"/>
      <c r="R1613" s="270"/>
      <c r="S1613" s="270">
        <v>19.059999999999999</v>
      </c>
      <c r="T1613" s="271"/>
      <c r="U1613" s="267">
        <v>82.51</v>
      </c>
      <c r="V1613" s="268"/>
      <c r="W1613" s="267"/>
      <c r="X1613" s="270"/>
      <c r="Y1613" s="274"/>
      <c r="Z1613" s="290">
        <v>53</v>
      </c>
      <c r="AA1613" s="274">
        <v>0</v>
      </c>
      <c r="AB1613" s="275"/>
      <c r="AC1613" s="274">
        <v>0</v>
      </c>
      <c r="AD1613" s="265"/>
      <c r="AE1613" s="274"/>
      <c r="AF1613" s="274"/>
      <c r="AG1613" s="275"/>
      <c r="AH1613" s="274"/>
      <c r="AI1613" s="274"/>
      <c r="AJ1613" s="275"/>
      <c r="AK1613" s="270"/>
      <c r="AL1613" s="274"/>
      <c r="AM1613" s="275"/>
      <c r="AN1613" s="274"/>
      <c r="AO1613" s="275"/>
      <c r="AP1613" s="274"/>
      <c r="AQ1613" s="471">
        <f t="shared" ref="AQ1613:AQ1620" si="237">MONTH(E1613)</f>
        <v>6</v>
      </c>
      <c r="AR1613" s="275"/>
      <c r="AS1613" s="275"/>
      <c r="AT1613" s="273"/>
      <c r="AU1613" s="272"/>
      <c r="AV1613" s="267"/>
      <c r="AW1613" s="625"/>
      <c r="AX1613" s="294"/>
      <c r="AY1613" s="625" t="s">
        <v>4633</v>
      </c>
      <c r="AZ1613" s="275"/>
      <c r="BA1613" s="268"/>
      <c r="BB1613" s="268"/>
      <c r="BC1613" s="268"/>
      <c r="BD1613" s="268"/>
      <c r="BE1613" s="267"/>
      <c r="BF1613" s="275"/>
      <c r="BG1613" s="275"/>
      <c r="BH1613" s="275"/>
      <c r="BI1613" s="275"/>
      <c r="BJ1613" s="278">
        <v>45828</v>
      </c>
      <c r="BK1613" s="279">
        <v>45828</v>
      </c>
      <c r="BL1613" s="431" t="s">
        <v>4641</v>
      </c>
      <c r="BM1613" s="272"/>
      <c r="BN1613" s="422">
        <v>6</v>
      </c>
      <c r="BO1613" s="422">
        <v>9</v>
      </c>
      <c r="BP1613" s="303"/>
      <c r="BQ1613" s="293"/>
      <c r="BR1613" s="284"/>
      <c r="BS1613" s="280" t="str">
        <f>IF(_DBcomps[[#This Row],[Problem]]="","Yes","No")</f>
        <v>Yes</v>
      </c>
      <c r="BT1613" s="281">
        <v>5</v>
      </c>
      <c r="BU1613" s="273"/>
      <c r="BV1613" s="273"/>
      <c r="BW1613" s="273"/>
      <c r="BX1613" s="273">
        <v>7</v>
      </c>
      <c r="BY1613" s="279" t="s">
        <v>1275</v>
      </c>
      <c r="BZ1613" s="267"/>
      <c r="CA1613" s="279"/>
      <c r="CB1613" s="279"/>
      <c r="CC1613" s="279"/>
      <c r="CD1613" s="1283"/>
      <c r="CE1613" s="245"/>
      <c r="CF1613" s="245"/>
      <c r="CG1613" s="245"/>
    </row>
    <row r="1614" spans="1:85" ht="15" customHeight="1">
      <c r="A1614" s="265" t="s">
        <v>77</v>
      </c>
      <c r="B1614" s="2" t="s">
        <v>1441</v>
      </c>
      <c r="C1614" s="2" t="s">
        <v>61</v>
      </c>
      <c r="D1614" s="265" t="s">
        <v>4626</v>
      </c>
      <c r="E1614" s="265">
        <v>45828</v>
      </c>
      <c r="F1614" s="266" t="s">
        <v>567</v>
      </c>
      <c r="G1614" s="267">
        <v>66.53</v>
      </c>
      <c r="H1614" s="267"/>
      <c r="I1614" s="267"/>
      <c r="J1614" s="267"/>
      <c r="K1614" s="267"/>
      <c r="L1614" s="268"/>
      <c r="M1614" s="275"/>
      <c r="N1614" s="267">
        <v>3.76</v>
      </c>
      <c r="O1614" s="267"/>
      <c r="P1614" s="275"/>
      <c r="Q1614" s="269"/>
      <c r="R1614" s="270"/>
      <c r="S1614" s="270">
        <v>18.440000000000001</v>
      </c>
      <c r="T1614" s="271"/>
      <c r="U1614" s="267">
        <v>79.400000000000006</v>
      </c>
      <c r="V1614" s="268"/>
      <c r="W1614" s="267"/>
      <c r="X1614" s="270"/>
      <c r="Y1614" s="274"/>
      <c r="Z1614" s="290">
        <v>56</v>
      </c>
      <c r="AA1614" s="274">
        <v>0</v>
      </c>
      <c r="AB1614" s="275"/>
      <c r="AC1614" s="274">
        <v>0</v>
      </c>
      <c r="AD1614" s="265"/>
      <c r="AE1614" s="274"/>
      <c r="AF1614" s="274"/>
      <c r="AG1614" s="275"/>
      <c r="AH1614" s="274"/>
      <c r="AI1614" s="274"/>
      <c r="AJ1614" s="275"/>
      <c r="AK1614" s="270"/>
      <c r="AL1614" s="274"/>
      <c r="AM1614" s="275"/>
      <c r="AN1614" s="274"/>
      <c r="AO1614" s="275"/>
      <c r="AP1614" s="274"/>
      <c r="AQ1614" s="471">
        <f t="shared" si="237"/>
        <v>6</v>
      </c>
      <c r="AR1614" s="275"/>
      <c r="AS1614" s="275"/>
      <c r="AT1614" s="273"/>
      <c r="AU1614" s="272"/>
      <c r="AV1614" s="267"/>
      <c r="AW1614" s="625"/>
      <c r="AX1614" s="294"/>
      <c r="AY1614" s="625" t="s">
        <v>4634</v>
      </c>
      <c r="AZ1614" s="275"/>
      <c r="BA1614" s="268"/>
      <c r="BB1614" s="268"/>
      <c r="BC1614" s="268"/>
      <c r="BD1614" s="268"/>
      <c r="BE1614" s="267"/>
      <c r="BF1614" s="275"/>
      <c r="BG1614" s="275"/>
      <c r="BH1614" s="275"/>
      <c r="BI1614" s="275"/>
      <c r="BJ1614" s="278">
        <v>45828</v>
      </c>
      <c r="BK1614" s="279">
        <v>45828</v>
      </c>
      <c r="BL1614" s="431" t="s">
        <v>4642</v>
      </c>
      <c r="BM1614" s="272"/>
      <c r="BN1614" s="422">
        <v>6</v>
      </c>
      <c r="BO1614" s="422">
        <v>9</v>
      </c>
      <c r="BP1614" s="303"/>
      <c r="BQ1614" s="293"/>
      <c r="BR1614" s="284"/>
      <c r="BS1614" s="280" t="str">
        <f>IF(_DBcomps[[#This Row],[Problem]]="","Yes","No")</f>
        <v>Yes</v>
      </c>
      <c r="BT1614" s="281">
        <v>5</v>
      </c>
      <c r="BU1614" s="273"/>
      <c r="BV1614" s="273"/>
      <c r="BW1614" s="273"/>
      <c r="BX1614" s="273">
        <v>7</v>
      </c>
      <c r="BY1614" s="356" t="s">
        <v>1275</v>
      </c>
      <c r="BZ1614" s="267"/>
      <c r="CA1614" s="279"/>
      <c r="CB1614" s="279"/>
      <c r="CC1614" s="279"/>
      <c r="CD1614" s="1283"/>
      <c r="CE1614" s="245"/>
      <c r="CF1614" s="245"/>
      <c r="CG1614" s="245"/>
    </row>
    <row r="1615" spans="1:85" ht="15" customHeight="1">
      <c r="A1615" s="265" t="s">
        <v>77</v>
      </c>
      <c r="B1615" s="2" t="s">
        <v>1441</v>
      </c>
      <c r="C1615" s="2" t="s">
        <v>61</v>
      </c>
      <c r="D1615" s="265" t="s">
        <v>4627</v>
      </c>
      <c r="E1615" s="265">
        <v>45829</v>
      </c>
      <c r="F1615" s="266" t="s">
        <v>567</v>
      </c>
      <c r="G1615" s="267">
        <v>65.87</v>
      </c>
      <c r="H1615" s="267"/>
      <c r="I1615" s="267"/>
      <c r="J1615" s="267"/>
      <c r="K1615" s="267"/>
      <c r="L1615" s="268"/>
      <c r="M1615" s="275"/>
      <c r="N1615" s="267">
        <v>3.89</v>
      </c>
      <c r="O1615" s="267"/>
      <c r="P1615" s="275"/>
      <c r="Q1615" s="269"/>
      <c r="R1615" s="270"/>
      <c r="S1615" s="270">
        <v>17.88</v>
      </c>
      <c r="T1615" s="271"/>
      <c r="U1615" s="267">
        <v>80.61</v>
      </c>
      <c r="V1615" s="268"/>
      <c r="W1615" s="267"/>
      <c r="X1615" s="270"/>
      <c r="Y1615" s="274"/>
      <c r="Z1615" s="290">
        <v>51</v>
      </c>
      <c r="AA1615" s="274">
        <v>0</v>
      </c>
      <c r="AB1615" s="275"/>
      <c r="AC1615" s="274">
        <v>0</v>
      </c>
      <c r="AD1615" s="265"/>
      <c r="AE1615" s="274"/>
      <c r="AF1615" s="274"/>
      <c r="AG1615" s="275"/>
      <c r="AH1615" s="274"/>
      <c r="AI1615" s="274"/>
      <c r="AJ1615" s="275"/>
      <c r="AK1615" s="270"/>
      <c r="AL1615" s="274"/>
      <c r="AM1615" s="275"/>
      <c r="AN1615" s="274"/>
      <c r="AO1615" s="275"/>
      <c r="AP1615" s="274"/>
      <c r="AQ1615" s="471">
        <f t="shared" si="237"/>
        <v>6</v>
      </c>
      <c r="AR1615" s="275"/>
      <c r="AS1615" s="275"/>
      <c r="AT1615" s="273"/>
      <c r="AU1615" s="272"/>
      <c r="AV1615" s="267"/>
      <c r="AW1615" s="625"/>
      <c r="AX1615" s="294"/>
      <c r="AY1615" s="625" t="s">
        <v>4635</v>
      </c>
      <c r="AZ1615" s="275"/>
      <c r="BA1615" s="268"/>
      <c r="BB1615" s="268"/>
      <c r="BC1615" s="268"/>
      <c r="BD1615" s="268"/>
      <c r="BE1615" s="267"/>
      <c r="BF1615" s="275"/>
      <c r="BG1615" s="275"/>
      <c r="BH1615" s="275"/>
      <c r="BI1615" s="275"/>
      <c r="BJ1615" s="278">
        <v>45829</v>
      </c>
      <c r="BK1615" s="279">
        <v>45829</v>
      </c>
      <c r="BL1615" s="431" t="s">
        <v>4643</v>
      </c>
      <c r="BM1615" s="272"/>
      <c r="BN1615" s="422">
        <v>6</v>
      </c>
      <c r="BO1615" s="422">
        <v>9</v>
      </c>
      <c r="BP1615" s="303"/>
      <c r="BQ1615" s="293"/>
      <c r="BR1615" s="284"/>
      <c r="BS1615" s="280" t="str">
        <f>IF(_DBcomps[[#This Row],[Problem]]="","Yes","No")</f>
        <v>Yes</v>
      </c>
      <c r="BT1615" s="281">
        <v>5</v>
      </c>
      <c r="BU1615" s="273"/>
      <c r="BV1615" s="273"/>
      <c r="BW1615" s="273"/>
      <c r="BX1615" s="273">
        <v>7</v>
      </c>
      <c r="BY1615" s="356" t="s">
        <v>1275</v>
      </c>
      <c r="BZ1615" s="267"/>
      <c r="CA1615" s="279"/>
      <c r="CB1615" s="279"/>
      <c r="CC1615" s="279"/>
      <c r="CD1615" s="1283"/>
      <c r="CE1615" s="245"/>
      <c r="CF1615" s="245"/>
      <c r="CG1615" s="245"/>
    </row>
    <row r="1616" spans="1:85" ht="15" customHeight="1">
      <c r="A1616" s="265" t="s">
        <v>77</v>
      </c>
      <c r="B1616" s="2" t="s">
        <v>1441</v>
      </c>
      <c r="C1616" s="2" t="s">
        <v>61</v>
      </c>
      <c r="D1616" s="265" t="s">
        <v>4628</v>
      </c>
      <c r="E1616" s="265">
        <v>45831</v>
      </c>
      <c r="F1616" s="266" t="s">
        <v>567</v>
      </c>
      <c r="G1616" s="267">
        <v>66.41</v>
      </c>
      <c r="H1616" s="267"/>
      <c r="I1616" s="267"/>
      <c r="J1616" s="267"/>
      <c r="K1616" s="267"/>
      <c r="L1616" s="268"/>
      <c r="M1616" s="275"/>
      <c r="N1616" s="267">
        <v>3.78</v>
      </c>
      <c r="O1616" s="267"/>
      <c r="P1616" s="275"/>
      <c r="Q1616" s="269"/>
      <c r="R1616" s="270"/>
      <c r="S1616" s="270">
        <v>17.91</v>
      </c>
      <c r="T1616" s="271"/>
      <c r="U1616" s="267">
        <v>81.260000000000005</v>
      </c>
      <c r="V1616" s="268"/>
      <c r="W1616" s="267"/>
      <c r="X1616" s="270"/>
      <c r="Y1616" s="274"/>
      <c r="Z1616" s="290">
        <v>48</v>
      </c>
      <c r="AA1616" s="274">
        <v>0</v>
      </c>
      <c r="AB1616" s="275"/>
      <c r="AC1616" s="274">
        <v>0</v>
      </c>
      <c r="AD1616" s="265"/>
      <c r="AE1616" s="274"/>
      <c r="AF1616" s="274"/>
      <c r="AG1616" s="275"/>
      <c r="AH1616" s="274"/>
      <c r="AI1616" s="274"/>
      <c r="AJ1616" s="275"/>
      <c r="AK1616" s="270"/>
      <c r="AL1616" s="274"/>
      <c r="AM1616" s="275"/>
      <c r="AN1616" s="274"/>
      <c r="AO1616" s="275"/>
      <c r="AP1616" s="274"/>
      <c r="AQ1616" s="471">
        <f t="shared" si="237"/>
        <v>6</v>
      </c>
      <c r="AR1616" s="275"/>
      <c r="AS1616" s="275"/>
      <c r="AT1616" s="273"/>
      <c r="AU1616" s="272"/>
      <c r="AV1616" s="267"/>
      <c r="AW1616" s="625"/>
      <c r="AX1616" s="294"/>
      <c r="AY1616" s="625" t="s">
        <v>4636</v>
      </c>
      <c r="AZ1616" s="275"/>
      <c r="BA1616" s="268"/>
      <c r="BB1616" s="268"/>
      <c r="BC1616" s="268"/>
      <c r="BD1616" s="268"/>
      <c r="BE1616" s="267"/>
      <c r="BF1616" s="275"/>
      <c r="BG1616" s="275"/>
      <c r="BH1616" s="275"/>
      <c r="BI1616" s="275"/>
      <c r="BJ1616" s="278">
        <v>45831</v>
      </c>
      <c r="BK1616" s="279">
        <v>45831</v>
      </c>
      <c r="BL1616" s="431" t="s">
        <v>4644</v>
      </c>
      <c r="BM1616" s="272"/>
      <c r="BN1616" s="422">
        <v>6</v>
      </c>
      <c r="BO1616" s="422">
        <v>9</v>
      </c>
      <c r="BP1616" s="303"/>
      <c r="BQ1616" s="293"/>
      <c r="BR1616" s="284"/>
      <c r="BS1616" s="280" t="str">
        <f>IF(_DBcomps[[#This Row],[Problem]]="","Yes","No")</f>
        <v>Yes</v>
      </c>
      <c r="BT1616" s="281">
        <v>5</v>
      </c>
      <c r="BU1616" s="273"/>
      <c r="BV1616" s="273"/>
      <c r="BW1616" s="273"/>
      <c r="BX1616" s="273">
        <v>7</v>
      </c>
      <c r="BY1616" s="356" t="s">
        <v>1275</v>
      </c>
      <c r="BZ1616" s="267"/>
      <c r="CA1616" s="279"/>
      <c r="CB1616" s="279"/>
      <c r="CC1616" s="279"/>
      <c r="CD1616" s="1283"/>
      <c r="CE1616" s="245"/>
      <c r="CF1616" s="245"/>
      <c r="CG1616" s="245"/>
    </row>
    <row r="1617" spans="1:85" ht="15" customHeight="1">
      <c r="A1617" s="265" t="s">
        <v>77</v>
      </c>
      <c r="B1617" s="2" t="s">
        <v>1441</v>
      </c>
      <c r="C1617" s="2" t="s">
        <v>61</v>
      </c>
      <c r="D1617" s="265" t="s">
        <v>4629</v>
      </c>
      <c r="E1617" s="265">
        <v>45831</v>
      </c>
      <c r="F1617" s="266" t="s">
        <v>567</v>
      </c>
      <c r="G1617" s="267">
        <v>65.989999999999995</v>
      </c>
      <c r="H1617" s="267"/>
      <c r="I1617" s="267"/>
      <c r="J1617" s="267"/>
      <c r="K1617" s="267"/>
      <c r="L1617" s="268"/>
      <c r="M1617" s="275"/>
      <c r="N1617" s="267">
        <v>3.72</v>
      </c>
      <c r="O1617" s="267"/>
      <c r="P1617" s="275"/>
      <c r="Q1617" s="269"/>
      <c r="R1617" s="270"/>
      <c r="S1617" s="270">
        <v>19.420000000000002</v>
      </c>
      <c r="T1617" s="271"/>
      <c r="U1617" s="267">
        <v>82.35</v>
      </c>
      <c r="V1617" s="268"/>
      <c r="W1617" s="267"/>
      <c r="X1617" s="270"/>
      <c r="Y1617" s="274"/>
      <c r="Z1617" s="290">
        <v>40</v>
      </c>
      <c r="AA1617" s="274">
        <v>0</v>
      </c>
      <c r="AB1617" s="275"/>
      <c r="AC1617" s="274">
        <v>0</v>
      </c>
      <c r="AD1617" s="265"/>
      <c r="AE1617" s="274"/>
      <c r="AF1617" s="274"/>
      <c r="AG1617" s="275"/>
      <c r="AH1617" s="274"/>
      <c r="AI1617" s="274"/>
      <c r="AJ1617" s="275"/>
      <c r="AK1617" s="270"/>
      <c r="AL1617" s="274"/>
      <c r="AM1617" s="275"/>
      <c r="AN1617" s="274"/>
      <c r="AO1617" s="275"/>
      <c r="AP1617" s="274"/>
      <c r="AQ1617" s="471">
        <f t="shared" si="237"/>
        <v>6</v>
      </c>
      <c r="AR1617" s="275"/>
      <c r="AS1617" s="275"/>
      <c r="AT1617" s="273"/>
      <c r="AU1617" s="272"/>
      <c r="AV1617" s="267"/>
      <c r="AW1617" s="625"/>
      <c r="AX1617" s="294"/>
      <c r="AY1617" s="625" t="s">
        <v>4637</v>
      </c>
      <c r="AZ1617" s="275"/>
      <c r="BA1617" s="268"/>
      <c r="BB1617" s="268"/>
      <c r="BC1617" s="268"/>
      <c r="BD1617" s="268"/>
      <c r="BE1617" s="267"/>
      <c r="BF1617" s="275"/>
      <c r="BG1617" s="275"/>
      <c r="BH1617" s="275"/>
      <c r="BI1617" s="275"/>
      <c r="BJ1617" s="278">
        <v>45831</v>
      </c>
      <c r="BK1617" s="279">
        <v>45831</v>
      </c>
      <c r="BL1617" s="431" t="s">
        <v>4645</v>
      </c>
      <c r="BM1617" s="272"/>
      <c r="BN1617" s="422">
        <v>6</v>
      </c>
      <c r="BO1617" s="422">
        <v>9</v>
      </c>
      <c r="BP1617" s="303"/>
      <c r="BQ1617" s="293"/>
      <c r="BR1617" s="284"/>
      <c r="BS1617" s="280" t="str">
        <f>IF(_DBcomps[[#This Row],[Problem]]="","Yes","No")</f>
        <v>Yes</v>
      </c>
      <c r="BT1617" s="281">
        <v>5</v>
      </c>
      <c r="BU1617" s="273"/>
      <c r="BV1617" s="273"/>
      <c r="BW1617" s="273"/>
      <c r="BX1617" s="273">
        <v>7</v>
      </c>
      <c r="BY1617" s="356" t="s">
        <v>1275</v>
      </c>
      <c r="BZ1617" s="267"/>
      <c r="CA1617" s="279"/>
      <c r="CB1617" s="279"/>
      <c r="CC1617" s="279"/>
      <c r="CD1617" s="1283"/>
      <c r="CE1617" s="245"/>
      <c r="CF1617" s="245"/>
      <c r="CG1617" s="245"/>
    </row>
    <row r="1618" spans="1:85" ht="15" customHeight="1">
      <c r="A1618" s="265" t="s">
        <v>77</v>
      </c>
      <c r="B1618" s="2" t="s">
        <v>1441</v>
      </c>
      <c r="C1618" s="2" t="s">
        <v>61</v>
      </c>
      <c r="D1618" s="265" t="s">
        <v>4630</v>
      </c>
      <c r="E1618" s="265">
        <v>45831</v>
      </c>
      <c r="F1618" s="266" t="s">
        <v>567</v>
      </c>
      <c r="G1618" s="267">
        <v>65.33</v>
      </c>
      <c r="H1618" s="267"/>
      <c r="I1618" s="267"/>
      <c r="J1618" s="267"/>
      <c r="K1618" s="267"/>
      <c r="L1618" s="268"/>
      <c r="M1618" s="275"/>
      <c r="N1618" s="267">
        <v>3.49</v>
      </c>
      <c r="O1618" s="267"/>
      <c r="P1618" s="275"/>
      <c r="Q1618" s="269"/>
      <c r="R1618" s="270"/>
      <c r="S1618" s="270">
        <v>19.88</v>
      </c>
      <c r="T1618" s="271"/>
      <c r="U1618" s="267">
        <v>78.989999999999995</v>
      </c>
      <c r="V1618" s="268"/>
      <c r="W1618" s="267"/>
      <c r="X1618" s="270"/>
      <c r="Y1618" s="274"/>
      <c r="Z1618" s="290">
        <v>55</v>
      </c>
      <c r="AA1618" s="274">
        <v>0</v>
      </c>
      <c r="AB1618" s="275"/>
      <c r="AC1618" s="274">
        <v>0</v>
      </c>
      <c r="AD1618" s="265"/>
      <c r="AE1618" s="274"/>
      <c r="AF1618" s="274"/>
      <c r="AG1618" s="275"/>
      <c r="AH1618" s="274"/>
      <c r="AI1618" s="274"/>
      <c r="AJ1618" s="275"/>
      <c r="AK1618" s="270"/>
      <c r="AL1618" s="274"/>
      <c r="AM1618" s="275"/>
      <c r="AN1618" s="274"/>
      <c r="AO1618" s="275"/>
      <c r="AP1618" s="274"/>
      <c r="AQ1618" s="471">
        <f t="shared" si="237"/>
        <v>6</v>
      </c>
      <c r="AR1618" s="275"/>
      <c r="AS1618" s="275"/>
      <c r="AT1618" s="273"/>
      <c r="AU1618" s="272"/>
      <c r="AV1618" s="267"/>
      <c r="AW1618" s="625"/>
      <c r="AX1618" s="294"/>
      <c r="AY1618" s="625" t="s">
        <v>4638</v>
      </c>
      <c r="AZ1618" s="275"/>
      <c r="BA1618" s="268"/>
      <c r="BB1618" s="268"/>
      <c r="BC1618" s="268"/>
      <c r="BD1618" s="268"/>
      <c r="BE1618" s="267"/>
      <c r="BF1618" s="275"/>
      <c r="BG1618" s="275"/>
      <c r="BH1618" s="275"/>
      <c r="BI1618" s="275"/>
      <c r="BJ1618" s="278">
        <v>45831</v>
      </c>
      <c r="BK1618" s="279">
        <v>45831</v>
      </c>
      <c r="BL1618" s="431" t="s">
        <v>4646</v>
      </c>
      <c r="BM1618" s="272"/>
      <c r="BN1618" s="422">
        <v>6</v>
      </c>
      <c r="BO1618" s="422">
        <v>9</v>
      </c>
      <c r="BP1618" s="303"/>
      <c r="BQ1618" s="293"/>
      <c r="BR1618" s="284"/>
      <c r="BS1618" s="280" t="str">
        <f>IF(_DBcomps[[#This Row],[Problem]]="","Yes","No")</f>
        <v>Yes</v>
      </c>
      <c r="BT1618" s="281">
        <v>5</v>
      </c>
      <c r="BU1618" s="273"/>
      <c r="BV1618" s="273"/>
      <c r="BW1618" s="273"/>
      <c r="BX1618" s="273">
        <v>7</v>
      </c>
      <c r="BY1618" s="356" t="s">
        <v>1275</v>
      </c>
      <c r="BZ1618" s="267"/>
      <c r="CA1618" s="279"/>
      <c r="CB1618" s="279"/>
      <c r="CC1618" s="279"/>
      <c r="CD1618" s="1283"/>
      <c r="CE1618" s="245"/>
      <c r="CF1618" s="245"/>
      <c r="CG1618" s="245"/>
    </row>
    <row r="1619" spans="1:85" ht="15" customHeight="1">
      <c r="A1619" s="265" t="s">
        <v>77</v>
      </c>
      <c r="B1619" s="2" t="s">
        <v>1441</v>
      </c>
      <c r="C1619" s="2" t="s">
        <v>61</v>
      </c>
      <c r="D1619" s="265" t="s">
        <v>4631</v>
      </c>
      <c r="E1619" s="265">
        <v>45832</v>
      </c>
      <c r="F1619" s="266" t="s">
        <v>567</v>
      </c>
      <c r="G1619" s="267">
        <v>65.64</v>
      </c>
      <c r="H1619" s="267"/>
      <c r="I1619" s="267"/>
      <c r="J1619" s="267"/>
      <c r="K1619" s="267"/>
      <c r="L1619" s="268"/>
      <c r="M1619" s="275"/>
      <c r="N1619" s="267">
        <v>3.92</v>
      </c>
      <c r="O1619" s="267"/>
      <c r="P1619" s="275"/>
      <c r="Q1619" s="269"/>
      <c r="R1619" s="270"/>
      <c r="S1619" s="270">
        <v>20.190000000000001</v>
      </c>
      <c r="T1619" s="271"/>
      <c r="U1619" s="267">
        <v>80.760000000000005</v>
      </c>
      <c r="V1619" s="268"/>
      <c r="W1619" s="267"/>
      <c r="X1619" s="270"/>
      <c r="Y1619" s="274"/>
      <c r="Z1619" s="290">
        <v>49</v>
      </c>
      <c r="AA1619" s="274">
        <v>0</v>
      </c>
      <c r="AB1619" s="275"/>
      <c r="AC1619" s="274">
        <v>0</v>
      </c>
      <c r="AD1619" s="265"/>
      <c r="AE1619" s="274"/>
      <c r="AF1619" s="274"/>
      <c r="AG1619" s="275"/>
      <c r="AH1619" s="274"/>
      <c r="AI1619" s="274"/>
      <c r="AJ1619" s="275"/>
      <c r="AK1619" s="270"/>
      <c r="AL1619" s="274"/>
      <c r="AM1619" s="275"/>
      <c r="AN1619" s="274"/>
      <c r="AO1619" s="275"/>
      <c r="AP1619" s="274"/>
      <c r="AQ1619" s="471">
        <f t="shared" si="237"/>
        <v>6</v>
      </c>
      <c r="AR1619" s="275"/>
      <c r="AS1619" s="275"/>
      <c r="AT1619" s="273"/>
      <c r="AU1619" s="272"/>
      <c r="AV1619" s="267"/>
      <c r="AW1619" s="625"/>
      <c r="AX1619" s="294"/>
      <c r="AY1619" s="625" t="s">
        <v>4639</v>
      </c>
      <c r="AZ1619" s="275"/>
      <c r="BA1619" s="268"/>
      <c r="BB1619" s="268"/>
      <c r="BC1619" s="268"/>
      <c r="BD1619" s="268"/>
      <c r="BE1619" s="267"/>
      <c r="BF1619" s="275"/>
      <c r="BG1619" s="275"/>
      <c r="BH1619" s="275"/>
      <c r="BI1619" s="275"/>
      <c r="BJ1619" s="278">
        <v>45832</v>
      </c>
      <c r="BK1619" s="279">
        <v>45832</v>
      </c>
      <c r="BL1619" s="431" t="s">
        <v>4647</v>
      </c>
      <c r="BM1619" s="272"/>
      <c r="BN1619" s="422">
        <v>6</v>
      </c>
      <c r="BO1619" s="422">
        <v>9</v>
      </c>
      <c r="BP1619" s="303"/>
      <c r="BQ1619" s="293"/>
      <c r="BR1619" s="284"/>
      <c r="BS1619" s="280" t="str">
        <f>IF(_DBcomps[[#This Row],[Problem]]="","Yes","No")</f>
        <v>Yes</v>
      </c>
      <c r="BT1619" s="281">
        <v>5</v>
      </c>
      <c r="BU1619" s="273"/>
      <c r="BV1619" s="273"/>
      <c r="BW1619" s="273"/>
      <c r="BX1619" s="273">
        <v>7</v>
      </c>
      <c r="BY1619" s="356" t="s">
        <v>1275</v>
      </c>
      <c r="BZ1619" s="267"/>
      <c r="CA1619" s="279"/>
      <c r="CB1619" s="279"/>
      <c r="CC1619" s="279"/>
      <c r="CD1619" s="1283"/>
      <c r="CE1619" s="245"/>
      <c r="CF1619" s="245"/>
      <c r="CG1619" s="245"/>
    </row>
    <row r="1620" spans="1:85" ht="15" customHeight="1">
      <c r="A1620" s="265" t="s">
        <v>77</v>
      </c>
      <c r="B1620" s="2" t="s">
        <v>1441</v>
      </c>
      <c r="C1620" s="2" t="s">
        <v>61</v>
      </c>
      <c r="D1620" s="265" t="s">
        <v>4632</v>
      </c>
      <c r="E1620" s="265">
        <v>45832</v>
      </c>
      <c r="F1620" s="266" t="s">
        <v>567</v>
      </c>
      <c r="G1620" s="267">
        <v>65.459999999999994</v>
      </c>
      <c r="H1620" s="267"/>
      <c r="I1620" s="267"/>
      <c r="J1620" s="267"/>
      <c r="K1620" s="267"/>
      <c r="L1620" s="268"/>
      <c r="M1620" s="275"/>
      <c r="N1620" s="267">
        <v>3.98</v>
      </c>
      <c r="O1620" s="267"/>
      <c r="P1620" s="275"/>
      <c r="Q1620" s="269"/>
      <c r="R1620" s="270"/>
      <c r="S1620" s="270">
        <v>17.579999999999998</v>
      </c>
      <c r="T1620" s="271"/>
      <c r="U1620" s="267">
        <v>79.14</v>
      </c>
      <c r="V1620" s="268"/>
      <c r="W1620" s="267"/>
      <c r="X1620" s="270"/>
      <c r="Y1620" s="274"/>
      <c r="Z1620" s="290">
        <v>53</v>
      </c>
      <c r="AA1620" s="274">
        <v>0</v>
      </c>
      <c r="AB1620" s="275"/>
      <c r="AC1620" s="274">
        <v>0</v>
      </c>
      <c r="AD1620" s="265"/>
      <c r="AE1620" s="274"/>
      <c r="AF1620" s="274"/>
      <c r="AG1620" s="275"/>
      <c r="AH1620" s="274"/>
      <c r="AI1620" s="274"/>
      <c r="AJ1620" s="275"/>
      <c r="AK1620" s="270"/>
      <c r="AL1620" s="274"/>
      <c r="AM1620" s="275"/>
      <c r="AN1620" s="274"/>
      <c r="AO1620" s="275"/>
      <c r="AP1620" s="274"/>
      <c r="AQ1620" s="471">
        <f t="shared" si="237"/>
        <v>6</v>
      </c>
      <c r="AR1620" s="275"/>
      <c r="AS1620" s="275"/>
      <c r="AT1620" s="273"/>
      <c r="AU1620" s="272"/>
      <c r="AV1620" s="267"/>
      <c r="AW1620" s="625"/>
      <c r="AX1620" s="294"/>
      <c r="AY1620" s="625" t="s">
        <v>4640</v>
      </c>
      <c r="AZ1620" s="275"/>
      <c r="BA1620" s="268"/>
      <c r="BB1620" s="268"/>
      <c r="BC1620" s="268"/>
      <c r="BD1620" s="268"/>
      <c r="BE1620" s="267"/>
      <c r="BF1620" s="275"/>
      <c r="BG1620" s="275"/>
      <c r="BH1620" s="275"/>
      <c r="BI1620" s="275"/>
      <c r="BJ1620" s="278">
        <v>45832</v>
      </c>
      <c r="BK1620" s="279">
        <v>45832</v>
      </c>
      <c r="BL1620" s="431" t="s">
        <v>4648</v>
      </c>
      <c r="BM1620" s="272"/>
      <c r="BN1620" s="422">
        <v>6</v>
      </c>
      <c r="BO1620" s="422">
        <v>9</v>
      </c>
      <c r="BP1620" s="303"/>
      <c r="BQ1620" s="293"/>
      <c r="BR1620" s="284"/>
      <c r="BS1620" s="280" t="str">
        <f>IF(_DBcomps[[#This Row],[Problem]]="","Yes","No")</f>
        <v>Yes</v>
      </c>
      <c r="BT1620" s="281">
        <v>5</v>
      </c>
      <c r="BU1620" s="273"/>
      <c r="BV1620" s="273"/>
      <c r="BW1620" s="273"/>
      <c r="BX1620" s="273">
        <v>7</v>
      </c>
      <c r="BY1620" s="356" t="s">
        <v>1275</v>
      </c>
      <c r="BZ1620" s="267"/>
      <c r="CA1620" s="279"/>
      <c r="CB1620" s="279"/>
      <c r="CC1620" s="279"/>
      <c r="CD1620" s="1283"/>
      <c r="CE1620" s="245"/>
      <c r="CF1620" s="245"/>
      <c r="CG1620" s="245"/>
    </row>
    <row r="1621" spans="1:85" ht="15" customHeight="1">
      <c r="A1621" s="265" t="s">
        <v>77</v>
      </c>
      <c r="B1621" s="2" t="s">
        <v>1441</v>
      </c>
      <c r="C1621" s="2" t="s">
        <v>61</v>
      </c>
      <c r="D1621" s="265" t="s">
        <v>4662</v>
      </c>
      <c r="E1621" s="265">
        <v>45832</v>
      </c>
      <c r="F1621" s="266" t="str">
        <f>IF(_DBcomps[[#This Row],[Lab RTS]]="","No","Yes")</f>
        <v>Yes</v>
      </c>
      <c r="G1621" s="267">
        <v>65.19</v>
      </c>
      <c r="H1621" s="267"/>
      <c r="I1621" s="267"/>
      <c r="J1621" s="267"/>
      <c r="K1621" s="267"/>
      <c r="L1621" s="268"/>
      <c r="M1621" s="275"/>
      <c r="N1621" s="267">
        <v>3.92</v>
      </c>
      <c r="O1621" s="267"/>
      <c r="P1621" s="275"/>
      <c r="Q1621" s="269"/>
      <c r="R1621" s="270"/>
      <c r="S1621" s="270">
        <v>18.59</v>
      </c>
      <c r="T1621" s="271"/>
      <c r="U1621" s="267">
        <v>80.64</v>
      </c>
      <c r="V1621" s="268"/>
      <c r="W1621" s="267"/>
      <c r="X1621" s="270"/>
      <c r="Y1621" s="274"/>
      <c r="Z1621" s="290">
        <v>48</v>
      </c>
      <c r="AA1621" s="274">
        <v>0</v>
      </c>
      <c r="AB1621" s="275"/>
      <c r="AC1621" s="274">
        <v>0</v>
      </c>
      <c r="AD1621" s="265"/>
      <c r="AE1621" s="274"/>
      <c r="AF1621" s="274"/>
      <c r="AG1621" s="275"/>
      <c r="AH1621" s="274"/>
      <c r="AI1621" s="274"/>
      <c r="AJ1621" s="275"/>
      <c r="AK1621" s="270"/>
      <c r="AL1621" s="274"/>
      <c r="AM1621" s="275"/>
      <c r="AN1621" s="274"/>
      <c r="AO1621" s="275"/>
      <c r="AP1621" s="274"/>
      <c r="AQ1621" s="471">
        <f t="shared" ref="AQ1621:AQ1721" si="238">MONTH(E1621)</f>
        <v>6</v>
      </c>
      <c r="AR1621" s="275"/>
      <c r="AS1621" s="275"/>
      <c r="AT1621" s="273"/>
      <c r="AU1621" s="272"/>
      <c r="AV1621" s="267"/>
      <c r="AW1621" s="625"/>
      <c r="AX1621" s="294"/>
      <c r="AY1621" s="625" t="s">
        <v>4666</v>
      </c>
      <c r="AZ1621" s="275"/>
      <c r="BA1621" s="268"/>
      <c r="BB1621" s="268"/>
      <c r="BC1621" s="268"/>
      <c r="BD1621" s="268"/>
      <c r="BE1621" s="267"/>
      <c r="BF1621" s="275"/>
      <c r="BG1621" s="275"/>
      <c r="BH1621" s="275"/>
      <c r="BI1621" s="275"/>
      <c r="BJ1621" s="278">
        <v>45832</v>
      </c>
      <c r="BK1621" s="279">
        <v>45468</v>
      </c>
      <c r="BL1621" s="431" t="s">
        <v>4667</v>
      </c>
      <c r="BM1621" s="272"/>
      <c r="BN1621" s="422">
        <v>6</v>
      </c>
      <c r="BO1621" s="422">
        <v>9</v>
      </c>
      <c r="BP1621" s="303"/>
      <c r="BQ1621" s="293"/>
      <c r="BR1621" s="284"/>
      <c r="BS1621" s="280" t="str">
        <f>IF(_DBcomps[[#This Row],[Problem]]="","Yes","No")</f>
        <v>Yes</v>
      </c>
      <c r="BT1621" s="281">
        <v>5</v>
      </c>
      <c r="BU1621" s="273"/>
      <c r="BV1621" s="273"/>
      <c r="BW1621" s="273"/>
      <c r="BX1621" s="273">
        <v>7</v>
      </c>
      <c r="BY1621" s="356" t="s">
        <v>1275</v>
      </c>
      <c r="BZ1621" s="267"/>
      <c r="CA1621" s="279"/>
      <c r="CB1621" s="279"/>
      <c r="CC1621" s="279"/>
      <c r="CD1621" s="1283"/>
      <c r="CE1621" s="245"/>
      <c r="CF1621" s="245"/>
      <c r="CG1621" s="245"/>
    </row>
    <row r="1622" spans="1:85" ht="15" customHeight="1">
      <c r="A1622" s="265" t="s">
        <v>77</v>
      </c>
      <c r="B1622" s="2" t="s">
        <v>1441</v>
      </c>
      <c r="C1622" s="2" t="s">
        <v>61</v>
      </c>
      <c r="D1622" s="265" t="s">
        <v>4663</v>
      </c>
      <c r="E1622" s="265">
        <v>45832</v>
      </c>
      <c r="F1622" s="266" t="str">
        <f>IF(_DBcomps[[#This Row],[Lab RTS]]="","No","Yes")</f>
        <v>Yes</v>
      </c>
      <c r="G1622" s="267">
        <v>66.430000000000007</v>
      </c>
      <c r="H1622" s="267"/>
      <c r="I1622" s="267"/>
      <c r="J1622" s="267"/>
      <c r="K1622" s="267"/>
      <c r="L1622" s="268"/>
      <c r="M1622" s="275"/>
      <c r="N1622" s="267">
        <v>3.49</v>
      </c>
      <c r="O1622" s="267"/>
      <c r="P1622" s="275"/>
      <c r="Q1622" s="269"/>
      <c r="R1622" s="270"/>
      <c r="S1622" s="270">
        <v>18.79</v>
      </c>
      <c r="T1622" s="271"/>
      <c r="U1622" s="267">
        <v>82.19</v>
      </c>
      <c r="V1622" s="268"/>
      <c r="W1622" s="267"/>
      <c r="X1622" s="270"/>
      <c r="Y1622" s="274"/>
      <c r="Z1622" s="290">
        <v>34</v>
      </c>
      <c r="AA1622" s="274">
        <v>0</v>
      </c>
      <c r="AB1622" s="275"/>
      <c r="AC1622" s="274">
        <v>0</v>
      </c>
      <c r="AD1622" s="265"/>
      <c r="AE1622" s="274"/>
      <c r="AF1622" s="274"/>
      <c r="AG1622" s="275"/>
      <c r="AH1622" s="274"/>
      <c r="AI1622" s="274"/>
      <c r="AJ1622" s="275"/>
      <c r="AK1622" s="270"/>
      <c r="AL1622" s="274"/>
      <c r="AM1622" s="275"/>
      <c r="AN1622" s="274"/>
      <c r="AO1622" s="275"/>
      <c r="AP1622" s="274"/>
      <c r="AQ1622" s="471">
        <f t="shared" si="238"/>
        <v>6</v>
      </c>
      <c r="AR1622" s="275"/>
      <c r="AS1622" s="275"/>
      <c r="AT1622" s="273"/>
      <c r="AU1622" s="272"/>
      <c r="AV1622" s="267"/>
      <c r="AW1622" s="625"/>
      <c r="AX1622" s="294"/>
      <c r="AY1622" s="625" t="s">
        <v>4669</v>
      </c>
      <c r="AZ1622" s="275"/>
      <c r="BA1622" s="268"/>
      <c r="BB1622" s="268"/>
      <c r="BC1622" s="268"/>
      <c r="BD1622" s="268"/>
      <c r="BE1622" s="267"/>
      <c r="BF1622" s="275"/>
      <c r="BG1622" s="275"/>
      <c r="BH1622" s="275"/>
      <c r="BI1622" s="275"/>
      <c r="BJ1622" s="278">
        <v>45832</v>
      </c>
      <c r="BK1622" s="279">
        <v>45833</v>
      </c>
      <c r="BL1622" s="431" t="s">
        <v>4668</v>
      </c>
      <c r="BM1622" s="272"/>
      <c r="BN1622" s="422">
        <v>6</v>
      </c>
      <c r="BO1622" s="422">
        <v>9</v>
      </c>
      <c r="BP1622" s="303"/>
      <c r="BQ1622" s="293"/>
      <c r="BR1622" s="284"/>
      <c r="BS1622" s="280" t="str">
        <f>IF(_DBcomps[[#This Row],[Problem]]="","Yes","No")</f>
        <v>Yes</v>
      </c>
      <c r="BT1622" s="281">
        <v>5</v>
      </c>
      <c r="BU1622" s="273"/>
      <c r="BV1622" s="273"/>
      <c r="BW1622" s="273"/>
      <c r="BX1622" s="273">
        <v>7</v>
      </c>
      <c r="BY1622" s="356" t="s">
        <v>1275</v>
      </c>
      <c r="BZ1622" s="267"/>
      <c r="CA1622" s="279"/>
      <c r="CB1622" s="279"/>
      <c r="CC1622" s="279"/>
      <c r="CD1622" s="1283"/>
      <c r="CE1622" s="245"/>
      <c r="CF1622" s="245"/>
      <c r="CG1622" s="245"/>
    </row>
    <row r="1623" spans="1:85" ht="15" customHeight="1">
      <c r="A1623" s="265" t="s">
        <v>77</v>
      </c>
      <c r="B1623" s="2" t="s">
        <v>1441</v>
      </c>
      <c r="C1623" s="2" t="s">
        <v>61</v>
      </c>
      <c r="D1623" s="265" t="s">
        <v>4664</v>
      </c>
      <c r="E1623" s="265">
        <v>45832</v>
      </c>
      <c r="F1623" s="266" t="str">
        <f>IF(_DBcomps[[#This Row],[Lab RTS]]="","No","Yes")</f>
        <v>Yes</v>
      </c>
      <c r="G1623" s="267">
        <v>65.88</v>
      </c>
      <c r="H1623" s="267"/>
      <c r="I1623" s="267"/>
      <c r="J1623" s="267"/>
      <c r="K1623" s="267"/>
      <c r="L1623" s="268"/>
      <c r="M1623" s="275"/>
      <c r="N1623" s="267">
        <v>3.9</v>
      </c>
      <c r="O1623" s="267"/>
      <c r="P1623" s="275"/>
      <c r="Q1623" s="269"/>
      <c r="R1623" s="270"/>
      <c r="S1623" s="270">
        <v>18.95</v>
      </c>
      <c r="T1623" s="271"/>
      <c r="U1623" s="267">
        <v>82.54</v>
      </c>
      <c r="V1623" s="268"/>
      <c r="W1623" s="267"/>
      <c r="X1623" s="270"/>
      <c r="Y1623" s="274"/>
      <c r="Z1623" s="290">
        <v>44</v>
      </c>
      <c r="AA1623" s="274">
        <v>0</v>
      </c>
      <c r="AB1623" s="275"/>
      <c r="AC1623" s="274">
        <v>0</v>
      </c>
      <c r="AD1623" s="265"/>
      <c r="AE1623" s="274"/>
      <c r="AF1623" s="274"/>
      <c r="AG1623" s="275"/>
      <c r="AH1623" s="274"/>
      <c r="AI1623" s="274"/>
      <c r="AJ1623" s="275"/>
      <c r="AK1623" s="270"/>
      <c r="AL1623" s="274"/>
      <c r="AM1623" s="275"/>
      <c r="AN1623" s="274"/>
      <c r="AO1623" s="275"/>
      <c r="AP1623" s="274"/>
      <c r="AQ1623" s="471">
        <f t="shared" si="238"/>
        <v>6</v>
      </c>
      <c r="AR1623" s="275"/>
      <c r="AS1623" s="275"/>
      <c r="AT1623" s="273"/>
      <c r="AU1623" s="272"/>
      <c r="AV1623" s="267"/>
      <c r="AW1623" s="625"/>
      <c r="AX1623" s="294"/>
      <c r="AY1623" s="625" t="s">
        <v>4670</v>
      </c>
      <c r="AZ1623" s="275"/>
      <c r="BA1623" s="268"/>
      <c r="BB1623" s="268"/>
      <c r="BC1623" s="268"/>
      <c r="BD1623" s="268"/>
      <c r="BE1623" s="267"/>
      <c r="BF1623" s="275"/>
      <c r="BG1623" s="275"/>
      <c r="BH1623" s="275"/>
      <c r="BI1623" s="275"/>
      <c r="BJ1623" s="278">
        <v>45832</v>
      </c>
      <c r="BK1623" s="279">
        <v>45833</v>
      </c>
      <c r="BL1623" s="431" t="s">
        <v>4671</v>
      </c>
      <c r="BM1623" s="272"/>
      <c r="BN1623" s="422">
        <v>6</v>
      </c>
      <c r="BO1623" s="422">
        <v>9</v>
      </c>
      <c r="BP1623" s="303"/>
      <c r="BQ1623" s="293"/>
      <c r="BR1623" s="284"/>
      <c r="BS1623" s="280" t="str">
        <f>IF(_DBcomps[[#This Row],[Problem]]="","Yes","No")</f>
        <v>Yes</v>
      </c>
      <c r="BT1623" s="281">
        <v>5</v>
      </c>
      <c r="BU1623" s="273"/>
      <c r="BV1623" s="273"/>
      <c r="BW1623" s="273"/>
      <c r="BX1623" s="273">
        <v>7</v>
      </c>
      <c r="BY1623" s="356" t="s">
        <v>1275</v>
      </c>
      <c r="BZ1623" s="267"/>
      <c r="CA1623" s="279"/>
      <c r="CB1623" s="279"/>
      <c r="CC1623" s="279"/>
      <c r="CD1623" s="1283"/>
      <c r="CE1623" s="245"/>
      <c r="CF1623" s="245"/>
      <c r="CG1623" s="245"/>
    </row>
    <row r="1624" spans="1:85" ht="15" customHeight="1">
      <c r="A1624" s="265" t="s">
        <v>77</v>
      </c>
      <c r="B1624" s="2" t="s">
        <v>1441</v>
      </c>
      <c r="C1624" s="2" t="s">
        <v>61</v>
      </c>
      <c r="D1624" s="265" t="s">
        <v>4665</v>
      </c>
      <c r="E1624" s="265">
        <v>45833</v>
      </c>
      <c r="F1624" s="266" t="str">
        <f>IF(_DBcomps[[#This Row],[Lab RTS]]="","No","Yes")</f>
        <v>Yes</v>
      </c>
      <c r="G1624" s="267">
        <v>66.069999999999993</v>
      </c>
      <c r="H1624" s="267"/>
      <c r="I1624" s="267"/>
      <c r="J1624" s="267"/>
      <c r="K1624" s="267"/>
      <c r="L1624" s="268"/>
      <c r="M1624" s="275"/>
      <c r="N1624" s="267">
        <v>3.85</v>
      </c>
      <c r="O1624" s="267"/>
      <c r="P1624" s="275"/>
      <c r="Q1624" s="269"/>
      <c r="R1624" s="270"/>
      <c r="S1624" s="270">
        <v>17.91</v>
      </c>
      <c r="T1624" s="271"/>
      <c r="U1624" s="267">
        <v>80.19</v>
      </c>
      <c r="V1624" s="268"/>
      <c r="W1624" s="267"/>
      <c r="X1624" s="270"/>
      <c r="Y1624" s="274"/>
      <c r="Z1624" s="290">
        <v>52</v>
      </c>
      <c r="AA1624" s="274">
        <v>0</v>
      </c>
      <c r="AB1624" s="275"/>
      <c r="AC1624" s="274">
        <v>0</v>
      </c>
      <c r="AD1624" s="265"/>
      <c r="AE1624" s="274"/>
      <c r="AF1624" s="274"/>
      <c r="AG1624" s="275"/>
      <c r="AH1624" s="274"/>
      <c r="AI1624" s="274"/>
      <c r="AJ1624" s="275"/>
      <c r="AK1624" s="270"/>
      <c r="AL1624" s="274"/>
      <c r="AM1624" s="275"/>
      <c r="AN1624" s="274"/>
      <c r="AO1624" s="275"/>
      <c r="AP1624" s="274"/>
      <c r="AQ1624" s="471">
        <f t="shared" si="238"/>
        <v>6</v>
      </c>
      <c r="AR1624" s="275"/>
      <c r="AS1624" s="275"/>
      <c r="AT1624" s="273"/>
      <c r="AU1624" s="272"/>
      <c r="AV1624" s="267"/>
      <c r="AW1624" s="625"/>
      <c r="AX1624" s="294"/>
      <c r="AY1624" s="625" t="s">
        <v>4673</v>
      </c>
      <c r="AZ1624" s="275"/>
      <c r="BA1624" s="268"/>
      <c r="BB1624" s="268"/>
      <c r="BC1624" s="268"/>
      <c r="BD1624" s="268"/>
      <c r="BE1624" s="267"/>
      <c r="BF1624" s="275"/>
      <c r="BG1624" s="275"/>
      <c r="BH1624" s="275"/>
      <c r="BI1624" s="275"/>
      <c r="BJ1624" s="278">
        <v>45468</v>
      </c>
      <c r="BK1624" s="279">
        <v>45468</v>
      </c>
      <c r="BL1624" s="431" t="s">
        <v>4672</v>
      </c>
      <c r="BM1624" s="272"/>
      <c r="BN1624" s="422">
        <v>6</v>
      </c>
      <c r="BO1624" s="422">
        <v>9</v>
      </c>
      <c r="BP1624" s="303"/>
      <c r="BQ1624" s="293"/>
      <c r="BR1624" s="284"/>
      <c r="BS1624" s="280" t="str">
        <f>IF(_DBcomps[[#This Row],[Problem]]="","Yes","No")</f>
        <v>Yes</v>
      </c>
      <c r="BT1624" s="281">
        <v>5</v>
      </c>
      <c r="BU1624" s="273"/>
      <c r="BV1624" s="273"/>
      <c r="BW1624" s="273"/>
      <c r="BX1624" s="273">
        <v>7</v>
      </c>
      <c r="BY1624" s="356" t="s">
        <v>1275</v>
      </c>
      <c r="BZ1624" s="267"/>
      <c r="CA1624" s="279"/>
      <c r="CB1624" s="279"/>
      <c r="CC1624" s="279"/>
      <c r="CD1624" s="1283"/>
      <c r="CE1624" s="245"/>
      <c r="CF1624" s="245"/>
      <c r="CG1624" s="245"/>
    </row>
    <row r="1625" spans="1:85" ht="15" customHeight="1">
      <c r="A1625" s="265" t="s">
        <v>77</v>
      </c>
      <c r="B1625" s="2" t="s">
        <v>1441</v>
      </c>
      <c r="C1625" s="2" t="s">
        <v>61</v>
      </c>
      <c r="D1625" s="265" t="s">
        <v>4680</v>
      </c>
      <c r="E1625" s="265">
        <v>45833</v>
      </c>
      <c r="F1625" s="266" t="str">
        <f>IF(_DBcomps[[#This Row],[Lab RTS]]="","No","Yes")</f>
        <v>Yes</v>
      </c>
      <c r="G1625" s="267">
        <v>65.37</v>
      </c>
      <c r="H1625" s="267"/>
      <c r="I1625" s="267"/>
      <c r="J1625" s="267"/>
      <c r="K1625" s="267"/>
      <c r="L1625" s="268"/>
      <c r="M1625" s="275"/>
      <c r="N1625" s="267">
        <v>3.78</v>
      </c>
      <c r="O1625" s="267"/>
      <c r="P1625" s="275"/>
      <c r="Q1625" s="269"/>
      <c r="R1625" s="270"/>
      <c r="S1625" s="270">
        <v>19.04</v>
      </c>
      <c r="T1625" s="271"/>
      <c r="U1625" s="267">
        <v>86.5</v>
      </c>
      <c r="V1625" s="268"/>
      <c r="W1625" s="267"/>
      <c r="X1625" s="270"/>
      <c r="Y1625" s="274"/>
      <c r="Z1625" s="290">
        <v>49</v>
      </c>
      <c r="AA1625" s="274">
        <v>0</v>
      </c>
      <c r="AB1625" s="275"/>
      <c r="AC1625" s="274">
        <v>0</v>
      </c>
      <c r="AD1625" s="265"/>
      <c r="AE1625" s="274"/>
      <c r="AF1625" s="274"/>
      <c r="AG1625" s="275"/>
      <c r="AH1625" s="274"/>
      <c r="AI1625" s="274"/>
      <c r="AJ1625" s="275"/>
      <c r="AK1625" s="270"/>
      <c r="AL1625" s="274"/>
      <c r="AM1625" s="275"/>
      <c r="AN1625" s="274"/>
      <c r="AO1625" s="275"/>
      <c r="AP1625" s="274"/>
      <c r="AQ1625" s="471">
        <f t="shared" ref="AQ1625:AQ1630" si="239">MONTH(E1625)</f>
        <v>6</v>
      </c>
      <c r="AR1625" s="275"/>
      <c r="AS1625" s="275"/>
      <c r="AT1625" s="273"/>
      <c r="AU1625" s="272"/>
      <c r="AV1625" s="267"/>
      <c r="AW1625" s="625"/>
      <c r="AX1625" s="294"/>
      <c r="AY1625" s="625" t="s">
        <v>4639</v>
      </c>
      <c r="AZ1625" s="275"/>
      <c r="BA1625" s="268"/>
      <c r="BB1625" s="268"/>
      <c r="BC1625" s="268"/>
      <c r="BD1625" s="268"/>
      <c r="BE1625" s="267"/>
      <c r="BF1625" s="275"/>
      <c r="BG1625" s="275"/>
      <c r="BH1625" s="275"/>
      <c r="BI1625" s="275"/>
      <c r="BJ1625" s="278">
        <v>45833</v>
      </c>
      <c r="BK1625" s="279">
        <v>45834</v>
      </c>
      <c r="BL1625" s="431" t="s">
        <v>4686</v>
      </c>
      <c r="BM1625" s="272"/>
      <c r="BN1625" s="422">
        <v>6</v>
      </c>
      <c r="BO1625" s="422">
        <v>9</v>
      </c>
      <c r="BP1625" s="303"/>
      <c r="BQ1625" s="293"/>
      <c r="BR1625" s="284"/>
      <c r="BS1625" s="280" t="str">
        <f>IF(_DBcomps[[#This Row],[Problem]]="","Yes","No")</f>
        <v>Yes</v>
      </c>
      <c r="BT1625" s="281">
        <v>5</v>
      </c>
      <c r="BU1625" s="273"/>
      <c r="BV1625" s="273"/>
      <c r="BW1625" s="273"/>
      <c r="BX1625" s="273">
        <v>7</v>
      </c>
      <c r="BY1625" s="356" t="s">
        <v>1275</v>
      </c>
      <c r="BZ1625" s="267"/>
      <c r="CA1625" s="279"/>
      <c r="CB1625" s="279"/>
      <c r="CC1625" s="279"/>
      <c r="CD1625" s="1283"/>
      <c r="CE1625" s="245"/>
      <c r="CF1625" s="245"/>
      <c r="CG1625" s="245"/>
    </row>
    <row r="1626" spans="1:85" ht="15" customHeight="1">
      <c r="A1626" s="265" t="s">
        <v>77</v>
      </c>
      <c r="B1626" s="2" t="s">
        <v>1441</v>
      </c>
      <c r="C1626" s="2" t="s">
        <v>61</v>
      </c>
      <c r="D1626" s="265" t="s">
        <v>4681</v>
      </c>
      <c r="E1626" s="265">
        <v>45833</v>
      </c>
      <c r="F1626" s="266" t="str">
        <f>IF(_DBcomps[[#This Row],[Lab RTS]]="","No","Yes")</f>
        <v>Yes</v>
      </c>
      <c r="G1626" s="267">
        <v>65.09</v>
      </c>
      <c r="H1626" s="267"/>
      <c r="I1626" s="267"/>
      <c r="J1626" s="267"/>
      <c r="K1626" s="267"/>
      <c r="L1626" s="268"/>
      <c r="M1626" s="275"/>
      <c r="N1626" s="267">
        <v>3.8</v>
      </c>
      <c r="O1626" s="267"/>
      <c r="P1626" s="275"/>
      <c r="Q1626" s="269"/>
      <c r="R1626" s="270"/>
      <c r="S1626" s="270">
        <v>19.11</v>
      </c>
      <c r="T1626" s="271"/>
      <c r="U1626" s="267">
        <v>83.36</v>
      </c>
      <c r="V1626" s="268"/>
      <c r="W1626" s="267"/>
      <c r="X1626" s="270"/>
      <c r="Y1626" s="274"/>
      <c r="Z1626" s="290">
        <v>52</v>
      </c>
      <c r="AA1626" s="274">
        <v>0</v>
      </c>
      <c r="AB1626" s="275"/>
      <c r="AC1626" s="274">
        <v>0</v>
      </c>
      <c r="AD1626" s="265"/>
      <c r="AE1626" s="274"/>
      <c r="AF1626" s="274"/>
      <c r="AG1626" s="275"/>
      <c r="AH1626" s="274"/>
      <c r="AI1626" s="274"/>
      <c r="AJ1626" s="275"/>
      <c r="AK1626" s="270"/>
      <c r="AL1626" s="274"/>
      <c r="AM1626" s="275"/>
      <c r="AN1626" s="274"/>
      <c r="AO1626" s="275"/>
      <c r="AP1626" s="274"/>
      <c r="AQ1626" s="471">
        <f t="shared" si="239"/>
        <v>6</v>
      </c>
      <c r="AR1626" s="275"/>
      <c r="AS1626" s="275"/>
      <c r="AT1626" s="273"/>
      <c r="AU1626" s="272"/>
      <c r="AV1626" s="267"/>
      <c r="AW1626" s="625"/>
      <c r="AX1626" s="294"/>
      <c r="AY1626" s="625" t="s">
        <v>4692</v>
      </c>
      <c r="AZ1626" s="275"/>
      <c r="BA1626" s="268"/>
      <c r="BB1626" s="268"/>
      <c r="BC1626" s="268"/>
      <c r="BD1626" s="268"/>
      <c r="BE1626" s="267"/>
      <c r="BF1626" s="275"/>
      <c r="BG1626" s="275"/>
      <c r="BH1626" s="275"/>
      <c r="BI1626" s="275"/>
      <c r="BJ1626" s="278">
        <v>45833</v>
      </c>
      <c r="BK1626" s="279">
        <v>45834</v>
      </c>
      <c r="BL1626" s="431" t="s">
        <v>4687</v>
      </c>
      <c r="BM1626" s="272"/>
      <c r="BN1626" s="422">
        <v>6</v>
      </c>
      <c r="BO1626" s="422">
        <v>9</v>
      </c>
      <c r="BP1626" s="303"/>
      <c r="BQ1626" s="293"/>
      <c r="BR1626" s="284"/>
      <c r="BS1626" s="280" t="str">
        <f>IF(_DBcomps[[#This Row],[Problem]]="","Yes","No")</f>
        <v>Yes</v>
      </c>
      <c r="BT1626" s="281">
        <v>5</v>
      </c>
      <c r="BU1626" s="273"/>
      <c r="BV1626" s="273"/>
      <c r="BW1626" s="273"/>
      <c r="BX1626" s="273">
        <v>7</v>
      </c>
      <c r="BY1626" s="356" t="s">
        <v>1275</v>
      </c>
      <c r="BZ1626" s="267"/>
      <c r="CA1626" s="279"/>
      <c r="CB1626" s="279"/>
      <c r="CC1626" s="279"/>
      <c r="CD1626" s="1283"/>
      <c r="CE1626" s="245"/>
      <c r="CF1626" s="245"/>
      <c r="CG1626" s="245"/>
    </row>
    <row r="1627" spans="1:85" ht="15" customHeight="1">
      <c r="A1627" s="265" t="s">
        <v>77</v>
      </c>
      <c r="B1627" s="2" t="s">
        <v>1441</v>
      </c>
      <c r="C1627" s="2" t="s">
        <v>61</v>
      </c>
      <c r="D1627" s="265" t="s">
        <v>4682</v>
      </c>
      <c r="E1627" s="265">
        <v>45833</v>
      </c>
      <c r="F1627" s="266" t="str">
        <f>IF(_DBcomps[[#This Row],[Lab RTS]]="","No","Yes")</f>
        <v>Yes</v>
      </c>
      <c r="G1627" s="267">
        <v>65.64</v>
      </c>
      <c r="H1627" s="267"/>
      <c r="I1627" s="267"/>
      <c r="J1627" s="267"/>
      <c r="K1627" s="267"/>
      <c r="L1627" s="268"/>
      <c r="M1627" s="275"/>
      <c r="N1627" s="267">
        <v>3.37</v>
      </c>
      <c r="O1627" s="267"/>
      <c r="P1627" s="275"/>
      <c r="Q1627" s="269"/>
      <c r="R1627" s="270"/>
      <c r="S1627" s="270">
        <v>18.579999999999998</v>
      </c>
      <c r="T1627" s="271"/>
      <c r="U1627" s="267">
        <v>82.91</v>
      </c>
      <c r="V1627" s="268"/>
      <c r="W1627" s="267"/>
      <c r="X1627" s="270"/>
      <c r="Y1627" s="274"/>
      <c r="Z1627" s="290">
        <v>46</v>
      </c>
      <c r="AA1627" s="274">
        <v>0</v>
      </c>
      <c r="AB1627" s="275"/>
      <c r="AC1627" s="274">
        <v>0</v>
      </c>
      <c r="AD1627" s="265"/>
      <c r="AE1627" s="274"/>
      <c r="AF1627" s="274"/>
      <c r="AG1627" s="275"/>
      <c r="AH1627" s="274"/>
      <c r="AI1627" s="274"/>
      <c r="AJ1627" s="275"/>
      <c r="AK1627" s="270"/>
      <c r="AL1627" s="274"/>
      <c r="AM1627" s="275"/>
      <c r="AN1627" s="274"/>
      <c r="AO1627" s="275"/>
      <c r="AP1627" s="274"/>
      <c r="AQ1627" s="471">
        <f t="shared" si="239"/>
        <v>6</v>
      </c>
      <c r="AR1627" s="275"/>
      <c r="AS1627" s="275"/>
      <c r="AT1627" s="273"/>
      <c r="AU1627" s="272"/>
      <c r="AV1627" s="267"/>
      <c r="AW1627" s="625"/>
      <c r="AX1627" s="294"/>
      <c r="AY1627" s="625" t="s">
        <v>4564</v>
      </c>
      <c r="AZ1627" s="275"/>
      <c r="BA1627" s="268"/>
      <c r="BB1627" s="268"/>
      <c r="BC1627" s="268"/>
      <c r="BD1627" s="268"/>
      <c r="BE1627" s="267"/>
      <c r="BF1627" s="275"/>
      <c r="BG1627" s="275"/>
      <c r="BH1627" s="275"/>
      <c r="BI1627" s="275"/>
      <c r="BJ1627" s="278">
        <v>45833</v>
      </c>
      <c r="BK1627" s="279">
        <v>45834</v>
      </c>
      <c r="BL1627" s="431" t="s">
        <v>4688</v>
      </c>
      <c r="BM1627" s="272"/>
      <c r="BN1627" s="422">
        <v>6</v>
      </c>
      <c r="BO1627" s="422">
        <v>9</v>
      </c>
      <c r="BP1627" s="303"/>
      <c r="BQ1627" s="293"/>
      <c r="BR1627" s="284"/>
      <c r="BS1627" s="280" t="str">
        <f>IF(_DBcomps[[#This Row],[Problem]]="","Yes","No")</f>
        <v>Yes</v>
      </c>
      <c r="BT1627" s="281">
        <v>5</v>
      </c>
      <c r="BU1627" s="273"/>
      <c r="BV1627" s="273"/>
      <c r="BW1627" s="273"/>
      <c r="BX1627" s="273">
        <v>7</v>
      </c>
      <c r="BY1627" s="356" t="s">
        <v>1275</v>
      </c>
      <c r="BZ1627" s="267"/>
      <c r="CA1627" s="279"/>
      <c r="CB1627" s="279"/>
      <c r="CC1627" s="279"/>
      <c r="CD1627" s="1283"/>
      <c r="CE1627" s="245"/>
      <c r="CF1627" s="245"/>
      <c r="CG1627" s="245"/>
    </row>
    <row r="1628" spans="1:85" ht="15" customHeight="1">
      <c r="A1628" s="265" t="s">
        <v>77</v>
      </c>
      <c r="B1628" s="2" t="s">
        <v>1441</v>
      </c>
      <c r="C1628" s="2" t="s">
        <v>61</v>
      </c>
      <c r="D1628" s="265" t="s">
        <v>4683</v>
      </c>
      <c r="E1628" s="265">
        <v>45833</v>
      </c>
      <c r="F1628" s="266" t="str">
        <f>IF(_DBcomps[[#This Row],[Lab RTS]]="","No","Yes")</f>
        <v>Yes</v>
      </c>
      <c r="G1628" s="267">
        <v>65.61</v>
      </c>
      <c r="H1628" s="267"/>
      <c r="I1628" s="267"/>
      <c r="J1628" s="267"/>
      <c r="K1628" s="267"/>
      <c r="L1628" s="268"/>
      <c r="M1628" s="275"/>
      <c r="N1628" s="267">
        <v>4.78</v>
      </c>
      <c r="O1628" s="267"/>
      <c r="P1628" s="275"/>
      <c r="Q1628" s="269"/>
      <c r="R1628" s="270"/>
      <c r="S1628" s="270">
        <v>18.489999999999998</v>
      </c>
      <c r="T1628" s="271"/>
      <c r="U1628" s="267">
        <v>81.540000000000006</v>
      </c>
      <c r="V1628" s="268"/>
      <c r="W1628" s="267"/>
      <c r="X1628" s="270"/>
      <c r="Y1628" s="274"/>
      <c r="Z1628" s="290">
        <v>41</v>
      </c>
      <c r="AA1628" s="274">
        <v>0</v>
      </c>
      <c r="AB1628" s="275"/>
      <c r="AC1628" s="274">
        <v>0</v>
      </c>
      <c r="AD1628" s="265"/>
      <c r="AE1628" s="274"/>
      <c r="AF1628" s="274"/>
      <c r="AG1628" s="275"/>
      <c r="AH1628" s="274"/>
      <c r="AI1628" s="274"/>
      <c r="AJ1628" s="275"/>
      <c r="AK1628" s="270"/>
      <c r="AL1628" s="274"/>
      <c r="AM1628" s="275"/>
      <c r="AN1628" s="274"/>
      <c r="AO1628" s="275"/>
      <c r="AP1628" s="274"/>
      <c r="AQ1628" s="471">
        <f t="shared" si="239"/>
        <v>6</v>
      </c>
      <c r="AR1628" s="275"/>
      <c r="AS1628" s="275"/>
      <c r="AT1628" s="273"/>
      <c r="AU1628" s="272"/>
      <c r="AV1628" s="267"/>
      <c r="AW1628" s="625"/>
      <c r="AX1628" s="294"/>
      <c r="AY1628" s="625" t="s">
        <v>4693</v>
      </c>
      <c r="AZ1628" s="275"/>
      <c r="BA1628" s="268"/>
      <c r="BB1628" s="268"/>
      <c r="BC1628" s="268"/>
      <c r="BD1628" s="268"/>
      <c r="BE1628" s="267"/>
      <c r="BF1628" s="275"/>
      <c r="BG1628" s="275"/>
      <c r="BH1628" s="275"/>
      <c r="BI1628" s="275"/>
      <c r="BJ1628" s="278">
        <v>45833</v>
      </c>
      <c r="BK1628" s="279">
        <v>45834</v>
      </c>
      <c r="BL1628" s="431" t="s">
        <v>4689</v>
      </c>
      <c r="BM1628" s="272"/>
      <c r="BN1628" s="422">
        <v>6</v>
      </c>
      <c r="BO1628" s="422">
        <v>9</v>
      </c>
      <c r="BP1628" s="303"/>
      <c r="BQ1628" s="293"/>
      <c r="BR1628" s="284"/>
      <c r="BS1628" s="280" t="str">
        <f>IF(_DBcomps[[#This Row],[Problem]]="","Yes","No")</f>
        <v>Yes</v>
      </c>
      <c r="BT1628" s="281">
        <v>5</v>
      </c>
      <c r="BU1628" s="273"/>
      <c r="BV1628" s="273"/>
      <c r="BW1628" s="273"/>
      <c r="BX1628" s="273">
        <v>7</v>
      </c>
      <c r="BY1628" s="356" t="s">
        <v>1275</v>
      </c>
      <c r="BZ1628" s="267"/>
      <c r="CA1628" s="279"/>
      <c r="CB1628" s="279"/>
      <c r="CC1628" s="279"/>
      <c r="CD1628" s="1283"/>
      <c r="CE1628" s="245"/>
      <c r="CF1628" s="245"/>
      <c r="CG1628" s="245"/>
    </row>
    <row r="1629" spans="1:85" ht="15" customHeight="1">
      <c r="A1629" s="265" t="s">
        <v>77</v>
      </c>
      <c r="B1629" s="2" t="s">
        <v>1441</v>
      </c>
      <c r="C1629" s="2" t="s">
        <v>61</v>
      </c>
      <c r="D1629" s="265" t="s">
        <v>4684</v>
      </c>
      <c r="E1629" s="265">
        <v>45834</v>
      </c>
      <c r="F1629" s="266" t="str">
        <f>IF(_DBcomps[[#This Row],[Lab RTS]]="","No","Yes")</f>
        <v>Yes</v>
      </c>
      <c r="G1629" s="267">
        <v>65.819999999999993</v>
      </c>
      <c r="H1629" s="267"/>
      <c r="I1629" s="267"/>
      <c r="J1629" s="267"/>
      <c r="K1629" s="267"/>
      <c r="L1629" s="268"/>
      <c r="M1629" s="275"/>
      <c r="N1629" s="267">
        <v>4.3899999999999997</v>
      </c>
      <c r="O1629" s="267"/>
      <c r="P1629" s="275"/>
      <c r="Q1629" s="269"/>
      <c r="R1629" s="270"/>
      <c r="S1629" s="270">
        <v>17.989999999999998</v>
      </c>
      <c r="T1629" s="271"/>
      <c r="U1629" s="267">
        <v>81.16</v>
      </c>
      <c r="V1629" s="268"/>
      <c r="W1629" s="267"/>
      <c r="X1629" s="270"/>
      <c r="Y1629" s="274"/>
      <c r="Z1629" s="290">
        <v>46</v>
      </c>
      <c r="AA1629" s="274">
        <v>0</v>
      </c>
      <c r="AB1629" s="275"/>
      <c r="AC1629" s="274">
        <v>0</v>
      </c>
      <c r="AD1629" s="265"/>
      <c r="AE1629" s="274"/>
      <c r="AF1629" s="274"/>
      <c r="AG1629" s="275"/>
      <c r="AH1629" s="274"/>
      <c r="AI1629" s="274"/>
      <c r="AJ1629" s="275"/>
      <c r="AK1629" s="270"/>
      <c r="AL1629" s="274"/>
      <c r="AM1629" s="275"/>
      <c r="AN1629" s="274"/>
      <c r="AO1629" s="275"/>
      <c r="AP1629" s="274"/>
      <c r="AQ1629" s="471">
        <f t="shared" si="239"/>
        <v>6</v>
      </c>
      <c r="AR1629" s="275"/>
      <c r="AS1629" s="275"/>
      <c r="AT1629" s="273"/>
      <c r="AU1629" s="272"/>
      <c r="AV1629" s="267"/>
      <c r="AW1629" s="625"/>
      <c r="AX1629" s="294"/>
      <c r="AY1629" s="625" t="s">
        <v>4694</v>
      </c>
      <c r="AZ1629" s="275"/>
      <c r="BA1629" s="268"/>
      <c r="BB1629" s="268"/>
      <c r="BC1629" s="268"/>
      <c r="BD1629" s="268"/>
      <c r="BE1629" s="267"/>
      <c r="BF1629" s="275"/>
      <c r="BG1629" s="275"/>
      <c r="BH1629" s="275"/>
      <c r="BI1629" s="275"/>
      <c r="BJ1629" s="278">
        <v>45834</v>
      </c>
      <c r="BK1629" s="279">
        <v>45834</v>
      </c>
      <c r="BL1629" s="431" t="s">
        <v>4690</v>
      </c>
      <c r="BM1629" s="272"/>
      <c r="BN1629" s="422">
        <v>6</v>
      </c>
      <c r="BO1629" s="422">
        <v>9</v>
      </c>
      <c r="BP1629" s="303"/>
      <c r="BQ1629" s="293"/>
      <c r="BR1629" s="284"/>
      <c r="BS1629" s="280" t="str">
        <f>IF(_DBcomps[[#This Row],[Problem]]="","Yes","No")</f>
        <v>Yes</v>
      </c>
      <c r="BT1629" s="281">
        <v>5</v>
      </c>
      <c r="BU1629" s="273"/>
      <c r="BV1629" s="273"/>
      <c r="BW1629" s="273"/>
      <c r="BX1629" s="273">
        <v>7</v>
      </c>
      <c r="BY1629" s="356" t="s">
        <v>1275</v>
      </c>
      <c r="BZ1629" s="267"/>
      <c r="CA1629" s="279"/>
      <c r="CB1629" s="279"/>
      <c r="CC1629" s="279"/>
      <c r="CD1629" s="1283"/>
      <c r="CE1629" s="245"/>
      <c r="CF1629" s="245"/>
      <c r="CG1629" s="245"/>
    </row>
    <row r="1630" spans="1:85" ht="15" customHeight="1">
      <c r="A1630" s="265" t="s">
        <v>77</v>
      </c>
      <c r="B1630" s="2" t="s">
        <v>1441</v>
      </c>
      <c r="C1630" s="2" t="s">
        <v>61</v>
      </c>
      <c r="D1630" s="265" t="s">
        <v>4685</v>
      </c>
      <c r="E1630" s="265">
        <v>45834</v>
      </c>
      <c r="F1630" s="266" t="str">
        <f>IF(_DBcomps[[#This Row],[Lab RTS]]="","No","Yes")</f>
        <v>Yes</v>
      </c>
      <c r="G1630" s="267">
        <v>64.709999999999994</v>
      </c>
      <c r="H1630" s="267"/>
      <c r="I1630" s="267"/>
      <c r="J1630" s="267"/>
      <c r="K1630" s="267"/>
      <c r="L1630" s="268"/>
      <c r="M1630" s="275"/>
      <c r="N1630" s="267">
        <v>4.47</v>
      </c>
      <c r="O1630" s="267"/>
      <c r="P1630" s="275"/>
      <c r="Q1630" s="269"/>
      <c r="R1630" s="270"/>
      <c r="S1630" s="270">
        <v>17.32</v>
      </c>
      <c r="T1630" s="271"/>
      <c r="U1630" s="267">
        <v>85.44</v>
      </c>
      <c r="V1630" s="268"/>
      <c r="W1630" s="267"/>
      <c r="X1630" s="270"/>
      <c r="Y1630" s="274"/>
      <c r="Z1630" s="290">
        <v>49</v>
      </c>
      <c r="AA1630" s="274">
        <v>0</v>
      </c>
      <c r="AB1630" s="275"/>
      <c r="AC1630" s="274">
        <v>0</v>
      </c>
      <c r="AD1630" s="265"/>
      <c r="AE1630" s="274"/>
      <c r="AF1630" s="274"/>
      <c r="AG1630" s="275"/>
      <c r="AH1630" s="274"/>
      <c r="AI1630" s="274"/>
      <c r="AJ1630" s="275"/>
      <c r="AK1630" s="270"/>
      <c r="AL1630" s="274"/>
      <c r="AM1630" s="275"/>
      <c r="AN1630" s="274"/>
      <c r="AO1630" s="275"/>
      <c r="AP1630" s="274"/>
      <c r="AQ1630" s="471">
        <f t="shared" si="239"/>
        <v>6</v>
      </c>
      <c r="AR1630" s="275"/>
      <c r="AS1630" s="275"/>
      <c r="AT1630" s="273"/>
      <c r="AU1630" s="272"/>
      <c r="AV1630" s="267"/>
      <c r="AW1630" s="625"/>
      <c r="AX1630" s="294"/>
      <c r="AY1630" s="625" t="s">
        <v>4634</v>
      </c>
      <c r="AZ1630" s="275"/>
      <c r="BA1630" s="268"/>
      <c r="BB1630" s="268"/>
      <c r="BC1630" s="268"/>
      <c r="BD1630" s="268"/>
      <c r="BE1630" s="267"/>
      <c r="BF1630" s="275"/>
      <c r="BG1630" s="275"/>
      <c r="BH1630" s="275"/>
      <c r="BI1630" s="275"/>
      <c r="BJ1630" s="278">
        <v>45834</v>
      </c>
      <c r="BK1630" s="279">
        <v>45834</v>
      </c>
      <c r="BL1630" s="431" t="s">
        <v>4691</v>
      </c>
      <c r="BM1630" s="272"/>
      <c r="BN1630" s="422">
        <v>6</v>
      </c>
      <c r="BO1630" s="422">
        <v>9</v>
      </c>
      <c r="BP1630" s="303"/>
      <c r="BQ1630" s="293"/>
      <c r="BR1630" s="284"/>
      <c r="BS1630" s="280" t="str">
        <f>IF(_DBcomps[[#This Row],[Problem]]="","Yes","No")</f>
        <v>Yes</v>
      </c>
      <c r="BT1630" s="281">
        <v>5</v>
      </c>
      <c r="BU1630" s="273"/>
      <c r="BV1630" s="273"/>
      <c r="BW1630" s="273"/>
      <c r="BX1630" s="273">
        <v>7</v>
      </c>
      <c r="BY1630" s="356" t="s">
        <v>1275</v>
      </c>
      <c r="BZ1630" s="267"/>
      <c r="CA1630" s="279"/>
      <c r="CB1630" s="279"/>
      <c r="CC1630" s="279"/>
      <c r="CD1630" s="1283"/>
      <c r="CE1630" s="245"/>
      <c r="CF1630" s="245"/>
      <c r="CG1630" s="245"/>
    </row>
    <row r="1631" spans="1:85" ht="15" customHeight="1">
      <c r="A1631" s="265" t="s">
        <v>77</v>
      </c>
      <c r="B1631" s="2" t="s">
        <v>1441</v>
      </c>
      <c r="C1631" s="2" t="s">
        <v>61</v>
      </c>
      <c r="D1631" s="265" t="s">
        <v>4754</v>
      </c>
      <c r="E1631" s="265">
        <v>45834</v>
      </c>
      <c r="F1631" s="266" t="str">
        <f>IF(_DBcomps[[#This Row],[Lab RTS]]="","No","Yes")</f>
        <v>Yes</v>
      </c>
      <c r="G1631" s="267">
        <v>63.48</v>
      </c>
      <c r="H1631" s="267"/>
      <c r="I1631" s="267"/>
      <c r="J1631" s="267"/>
      <c r="K1631" s="267"/>
      <c r="L1631" s="268"/>
      <c r="M1631" s="275"/>
      <c r="N1631" s="267">
        <v>4.41</v>
      </c>
      <c r="O1631" s="267"/>
      <c r="P1631" s="275"/>
      <c r="Q1631" s="269"/>
      <c r="R1631" s="270"/>
      <c r="S1631" s="270">
        <v>18.21</v>
      </c>
      <c r="T1631" s="271"/>
      <c r="U1631" s="267">
        <v>84.41</v>
      </c>
      <c r="V1631" s="268"/>
      <c r="W1631" s="267"/>
      <c r="X1631" s="270"/>
      <c r="Y1631" s="274"/>
      <c r="Z1631" s="290">
        <v>52</v>
      </c>
      <c r="AA1631" s="274">
        <v>0</v>
      </c>
      <c r="AB1631" s="275"/>
      <c r="AC1631" s="274">
        <v>0</v>
      </c>
      <c r="AD1631" s="265"/>
      <c r="AE1631" s="274"/>
      <c r="AF1631" s="274"/>
      <c r="AG1631" s="275"/>
      <c r="AH1631" s="274"/>
      <c r="AI1631" s="274"/>
      <c r="AJ1631" s="275"/>
      <c r="AK1631" s="270"/>
      <c r="AL1631" s="274"/>
      <c r="AM1631" s="275"/>
      <c r="AN1631" s="274"/>
      <c r="AO1631" s="275"/>
      <c r="AP1631" s="274"/>
      <c r="AQ1631" s="471">
        <f t="shared" ref="AQ1631:AQ1639" si="240">MONTH(E1631)</f>
        <v>6</v>
      </c>
      <c r="AR1631" s="275"/>
      <c r="AS1631" s="275"/>
      <c r="AT1631" s="273"/>
      <c r="AU1631" s="272"/>
      <c r="AV1631" s="267"/>
      <c r="AW1631" s="625"/>
      <c r="AX1631" s="294"/>
      <c r="AY1631" s="625" t="s">
        <v>4758</v>
      </c>
      <c r="AZ1631" s="275"/>
      <c r="BA1631" s="268"/>
      <c r="BB1631" s="268"/>
      <c r="BC1631" s="268"/>
      <c r="BD1631" s="268"/>
      <c r="BE1631" s="267"/>
      <c r="BF1631" s="275"/>
      <c r="BG1631" s="275"/>
      <c r="BH1631" s="275"/>
      <c r="BI1631" s="275"/>
      <c r="BJ1631" s="278">
        <v>45834</v>
      </c>
      <c r="BK1631" s="279">
        <v>45834</v>
      </c>
      <c r="BL1631" s="431" t="s">
        <v>4760</v>
      </c>
      <c r="BM1631" s="272"/>
      <c r="BN1631" s="422">
        <v>6</v>
      </c>
      <c r="BO1631" s="422">
        <v>9</v>
      </c>
      <c r="BP1631" s="303"/>
      <c r="BQ1631" s="293"/>
      <c r="BR1631" s="284"/>
      <c r="BS1631" s="280" t="str">
        <f>IF(_DBcomps[[#This Row],[Problem]]="","Yes","No")</f>
        <v>Yes</v>
      </c>
      <c r="BT1631" s="281">
        <v>5</v>
      </c>
      <c r="BU1631" s="273"/>
      <c r="BV1631" s="273"/>
      <c r="BW1631" s="273"/>
      <c r="BX1631" s="273">
        <v>7</v>
      </c>
      <c r="BY1631" s="356" t="s">
        <v>1275</v>
      </c>
      <c r="BZ1631" s="267"/>
      <c r="CA1631" s="279"/>
      <c r="CB1631" s="279"/>
      <c r="CC1631" s="279"/>
      <c r="CD1631" s="1283"/>
      <c r="CE1631" s="245"/>
      <c r="CF1631" s="245"/>
      <c r="CG1631" s="245"/>
    </row>
    <row r="1632" spans="1:85" ht="15" customHeight="1">
      <c r="A1632" s="265" t="s">
        <v>77</v>
      </c>
      <c r="B1632" s="2" t="s">
        <v>1441</v>
      </c>
      <c r="C1632" s="2" t="s">
        <v>61</v>
      </c>
      <c r="D1632" s="265" t="s">
        <v>4755</v>
      </c>
      <c r="E1632" s="265">
        <v>45834</v>
      </c>
      <c r="F1632" s="266" t="str">
        <f>IF(_DBcomps[[#This Row],[Lab RTS]]="","No","Yes")</f>
        <v>Yes</v>
      </c>
      <c r="G1632" s="267">
        <v>65.260000000000005</v>
      </c>
      <c r="H1632" s="267"/>
      <c r="I1632" s="267"/>
      <c r="J1632" s="267"/>
      <c r="K1632" s="267"/>
      <c r="L1632" s="268"/>
      <c r="M1632" s="275"/>
      <c r="N1632" s="267">
        <v>4.49</v>
      </c>
      <c r="O1632" s="267"/>
      <c r="P1632" s="275"/>
      <c r="Q1632" s="269"/>
      <c r="R1632" s="270"/>
      <c r="S1632" s="270">
        <v>17.46</v>
      </c>
      <c r="T1632" s="271"/>
      <c r="U1632" s="267">
        <v>82.09</v>
      </c>
      <c r="V1632" s="268"/>
      <c r="W1632" s="267"/>
      <c r="X1632" s="270"/>
      <c r="Y1632" s="274"/>
      <c r="Z1632" s="290">
        <v>48</v>
      </c>
      <c r="AA1632" s="274">
        <v>0</v>
      </c>
      <c r="AB1632" s="275"/>
      <c r="AC1632" s="274">
        <v>0</v>
      </c>
      <c r="AD1632" s="265"/>
      <c r="AE1632" s="274"/>
      <c r="AF1632" s="274"/>
      <c r="AG1632" s="275"/>
      <c r="AH1632" s="274"/>
      <c r="AI1632" s="274"/>
      <c r="AJ1632" s="275"/>
      <c r="AK1632" s="270"/>
      <c r="AL1632" s="274"/>
      <c r="AM1632" s="275"/>
      <c r="AN1632" s="274"/>
      <c r="AO1632" s="275"/>
      <c r="AP1632" s="274"/>
      <c r="AQ1632" s="471">
        <f t="shared" si="240"/>
        <v>6</v>
      </c>
      <c r="AR1632" s="275"/>
      <c r="AS1632" s="275"/>
      <c r="AT1632" s="273"/>
      <c r="AU1632" s="272"/>
      <c r="AV1632" s="267"/>
      <c r="AW1632" s="625"/>
      <c r="AX1632" s="294"/>
      <c r="AY1632" s="625" t="s">
        <v>4759</v>
      </c>
      <c r="AZ1632" s="275"/>
      <c r="BA1632" s="268"/>
      <c r="BB1632" s="268"/>
      <c r="BC1632" s="268"/>
      <c r="BD1632" s="268"/>
      <c r="BE1632" s="267"/>
      <c r="BF1632" s="275"/>
      <c r="BG1632" s="275"/>
      <c r="BH1632" s="275"/>
      <c r="BI1632" s="275"/>
      <c r="BJ1632" s="278">
        <v>45834</v>
      </c>
      <c r="BK1632" s="279">
        <v>45834</v>
      </c>
      <c r="BL1632" s="431" t="s">
        <v>4761</v>
      </c>
      <c r="BM1632" s="272"/>
      <c r="BN1632" s="422">
        <v>6</v>
      </c>
      <c r="BO1632" s="422">
        <v>9</v>
      </c>
      <c r="BP1632" s="303"/>
      <c r="BQ1632" s="293"/>
      <c r="BR1632" s="284"/>
      <c r="BS1632" s="280" t="str">
        <f>IF(_DBcomps[[#This Row],[Problem]]="","Yes","No")</f>
        <v>Yes</v>
      </c>
      <c r="BT1632" s="281">
        <v>5</v>
      </c>
      <c r="BU1632" s="273"/>
      <c r="BV1632" s="273"/>
      <c r="BW1632" s="273"/>
      <c r="BX1632" s="273">
        <v>7</v>
      </c>
      <c r="BY1632" s="356" t="s">
        <v>1275</v>
      </c>
      <c r="BZ1632" s="267"/>
      <c r="CA1632" s="279"/>
      <c r="CB1632" s="279"/>
      <c r="CC1632" s="279"/>
      <c r="CD1632" s="1283"/>
      <c r="CE1632" s="245"/>
      <c r="CF1632" s="245"/>
      <c r="CG1632" s="245"/>
    </row>
    <row r="1633" spans="1:85" ht="15" customHeight="1">
      <c r="A1633" s="265" t="s">
        <v>77</v>
      </c>
      <c r="B1633" s="2" t="s">
        <v>1441</v>
      </c>
      <c r="C1633" s="2" t="s">
        <v>61</v>
      </c>
      <c r="D1633" s="265" t="s">
        <v>4756</v>
      </c>
      <c r="E1633" s="265">
        <v>45834</v>
      </c>
      <c r="F1633" s="266" t="str">
        <f>IF(_DBcomps[[#This Row],[Lab RTS]]="","No","Yes")</f>
        <v>Yes</v>
      </c>
      <c r="G1633" s="267">
        <v>64.14</v>
      </c>
      <c r="H1633" s="267"/>
      <c r="I1633" s="267"/>
      <c r="J1633" s="267"/>
      <c r="K1633" s="267"/>
      <c r="L1633" s="268"/>
      <c r="M1633" s="275"/>
      <c r="N1633" s="267">
        <v>4.41</v>
      </c>
      <c r="O1633" s="267"/>
      <c r="P1633" s="275"/>
      <c r="Q1633" s="269"/>
      <c r="R1633" s="270"/>
      <c r="S1633" s="270">
        <v>14.19</v>
      </c>
      <c r="T1633" s="271"/>
      <c r="U1633" s="267">
        <v>84.59</v>
      </c>
      <c r="V1633" s="268"/>
      <c r="W1633" s="267"/>
      <c r="X1633" s="270"/>
      <c r="Y1633" s="274"/>
      <c r="Z1633" s="290">
        <v>50</v>
      </c>
      <c r="AA1633" s="274">
        <v>0</v>
      </c>
      <c r="AB1633" s="275"/>
      <c r="AC1633" s="274">
        <v>0</v>
      </c>
      <c r="AD1633" s="265"/>
      <c r="AE1633" s="274"/>
      <c r="AF1633" s="274"/>
      <c r="AG1633" s="275"/>
      <c r="AH1633" s="274"/>
      <c r="AI1633" s="274"/>
      <c r="AJ1633" s="275"/>
      <c r="AK1633" s="270"/>
      <c r="AL1633" s="274"/>
      <c r="AM1633" s="275"/>
      <c r="AN1633" s="274"/>
      <c r="AO1633" s="275"/>
      <c r="AP1633" s="274"/>
      <c r="AQ1633" s="471">
        <f t="shared" si="240"/>
        <v>6</v>
      </c>
      <c r="AR1633" s="275"/>
      <c r="AS1633" s="275"/>
      <c r="AT1633" s="273"/>
      <c r="AU1633" s="272"/>
      <c r="AV1633" s="267"/>
      <c r="AW1633" s="625"/>
      <c r="AX1633" s="294"/>
      <c r="AY1633" s="625" t="s">
        <v>4635</v>
      </c>
      <c r="AZ1633" s="275"/>
      <c r="BA1633" s="268"/>
      <c r="BB1633" s="268"/>
      <c r="BC1633" s="268"/>
      <c r="BD1633" s="268"/>
      <c r="BE1633" s="267"/>
      <c r="BF1633" s="275"/>
      <c r="BG1633" s="275"/>
      <c r="BH1633" s="275"/>
      <c r="BI1633" s="275"/>
      <c r="BJ1633" s="278">
        <v>45834</v>
      </c>
      <c r="BK1633" s="279">
        <v>45834</v>
      </c>
      <c r="BL1633" s="431" t="s">
        <v>4762</v>
      </c>
      <c r="BM1633" s="272"/>
      <c r="BN1633" s="422">
        <v>6</v>
      </c>
      <c r="BO1633" s="422">
        <v>9</v>
      </c>
      <c r="BP1633" s="303"/>
      <c r="BQ1633" s="293"/>
      <c r="BR1633" s="284"/>
      <c r="BS1633" s="280" t="str">
        <f>IF(_DBcomps[[#This Row],[Problem]]="","Yes","No")</f>
        <v>Yes</v>
      </c>
      <c r="BT1633" s="281">
        <v>5</v>
      </c>
      <c r="BU1633" s="273"/>
      <c r="BV1633" s="273"/>
      <c r="BW1633" s="273"/>
      <c r="BX1633" s="273">
        <v>7</v>
      </c>
      <c r="BY1633" s="356" t="s">
        <v>1275</v>
      </c>
      <c r="BZ1633" s="267"/>
      <c r="CA1633" s="279"/>
      <c r="CB1633" s="279"/>
      <c r="CC1633" s="279"/>
      <c r="CD1633" s="1283"/>
      <c r="CE1633" s="245"/>
      <c r="CF1633" s="245"/>
      <c r="CG1633" s="245"/>
    </row>
    <row r="1634" spans="1:85" ht="15" customHeight="1">
      <c r="A1634" s="265" t="s">
        <v>77</v>
      </c>
      <c r="B1634" s="2" t="s">
        <v>1441</v>
      </c>
      <c r="C1634" s="2" t="s">
        <v>61</v>
      </c>
      <c r="D1634" s="265" t="s">
        <v>4757</v>
      </c>
      <c r="E1634" s="265">
        <v>45835</v>
      </c>
      <c r="F1634" s="266" t="str">
        <f>IF(_DBcomps[[#This Row],[Lab RTS]]="","No","Yes")</f>
        <v>Yes</v>
      </c>
      <c r="G1634" s="267">
        <v>65.91</v>
      </c>
      <c r="H1634" s="267"/>
      <c r="I1634" s="267"/>
      <c r="J1634" s="267"/>
      <c r="K1634" s="267"/>
      <c r="L1634" s="268"/>
      <c r="M1634" s="275"/>
      <c r="N1634" s="267">
        <v>4.37</v>
      </c>
      <c r="O1634" s="267"/>
      <c r="P1634" s="275"/>
      <c r="Q1634" s="269"/>
      <c r="R1634" s="270"/>
      <c r="S1634" s="270">
        <v>18.46</v>
      </c>
      <c r="T1634" s="271"/>
      <c r="U1634" s="267">
        <v>81.069999999999993</v>
      </c>
      <c r="V1634" s="268"/>
      <c r="W1634" s="267"/>
      <c r="X1634" s="270"/>
      <c r="Y1634" s="274"/>
      <c r="Z1634" s="290">
        <v>45</v>
      </c>
      <c r="AA1634" s="274">
        <v>0</v>
      </c>
      <c r="AB1634" s="275"/>
      <c r="AC1634" s="274">
        <v>0</v>
      </c>
      <c r="AD1634" s="265"/>
      <c r="AE1634" s="274"/>
      <c r="AF1634" s="274"/>
      <c r="AG1634" s="275"/>
      <c r="AH1634" s="274"/>
      <c r="AI1634" s="274"/>
      <c r="AJ1634" s="275"/>
      <c r="AK1634" s="270"/>
      <c r="AL1634" s="274"/>
      <c r="AM1634" s="275"/>
      <c r="AN1634" s="274"/>
      <c r="AO1634" s="275"/>
      <c r="AP1634" s="274"/>
      <c r="AQ1634" s="471">
        <f t="shared" si="240"/>
        <v>6</v>
      </c>
      <c r="AR1634" s="275"/>
      <c r="AS1634" s="275"/>
      <c r="AT1634" s="273"/>
      <c r="AU1634" s="272"/>
      <c r="AV1634" s="267"/>
      <c r="AW1634" s="625"/>
      <c r="AX1634" s="294"/>
      <c r="AY1634" s="625" t="s">
        <v>4639</v>
      </c>
      <c r="AZ1634" s="275"/>
      <c r="BA1634" s="268"/>
      <c r="BB1634" s="268"/>
      <c r="BC1634" s="268"/>
      <c r="BD1634" s="268"/>
      <c r="BE1634" s="267"/>
      <c r="BF1634" s="275"/>
      <c r="BG1634" s="275"/>
      <c r="BH1634" s="275"/>
      <c r="BI1634" s="275"/>
      <c r="BJ1634" s="278">
        <v>45835</v>
      </c>
      <c r="BK1634" s="279">
        <v>45835</v>
      </c>
      <c r="BL1634" s="431" t="s">
        <v>4763</v>
      </c>
      <c r="BM1634" s="272"/>
      <c r="BN1634" s="422">
        <v>6</v>
      </c>
      <c r="BO1634" s="422">
        <v>9</v>
      </c>
      <c r="BP1634" s="303"/>
      <c r="BQ1634" s="293"/>
      <c r="BR1634" s="284"/>
      <c r="BS1634" s="280" t="str">
        <f>IF(_DBcomps[[#This Row],[Problem]]="","Yes","No")</f>
        <v>Yes</v>
      </c>
      <c r="BT1634" s="281">
        <v>5</v>
      </c>
      <c r="BU1634" s="273"/>
      <c r="BV1634" s="273"/>
      <c r="BW1634" s="273"/>
      <c r="BX1634" s="273">
        <v>7</v>
      </c>
      <c r="BY1634" s="356" t="s">
        <v>1275</v>
      </c>
      <c r="BZ1634" s="267"/>
      <c r="CA1634" s="279"/>
      <c r="CB1634" s="279"/>
      <c r="CC1634" s="279"/>
      <c r="CD1634" s="1283"/>
      <c r="CE1634" s="245"/>
      <c r="CF1634" s="245"/>
      <c r="CG1634" s="245"/>
    </row>
    <row r="1635" spans="1:85" ht="15" customHeight="1">
      <c r="A1635" s="265" t="s">
        <v>77</v>
      </c>
      <c r="B1635" s="2" t="s">
        <v>1441</v>
      </c>
      <c r="C1635" s="2" t="s">
        <v>61</v>
      </c>
      <c r="D1635" s="265" t="s">
        <v>4771</v>
      </c>
      <c r="E1635" s="265">
        <v>45835</v>
      </c>
      <c r="F1635" s="266" t="str">
        <f>IF(_DBcomps[[#This Row],[Lab RTS]]="","No","Yes")</f>
        <v>Yes</v>
      </c>
      <c r="G1635" s="267">
        <v>65.06</v>
      </c>
      <c r="H1635" s="267"/>
      <c r="I1635" s="267"/>
      <c r="J1635" s="267"/>
      <c r="K1635" s="267"/>
      <c r="L1635" s="268"/>
      <c r="M1635" s="275"/>
      <c r="N1635" s="267">
        <v>4.5</v>
      </c>
      <c r="O1635" s="267"/>
      <c r="P1635" s="275"/>
      <c r="Q1635" s="269"/>
      <c r="R1635" s="270"/>
      <c r="S1635" s="270">
        <v>17.649999999999999</v>
      </c>
      <c r="T1635" s="271"/>
      <c r="U1635" s="267">
        <v>81.680000000000007</v>
      </c>
      <c r="V1635" s="268"/>
      <c r="W1635" s="267"/>
      <c r="X1635" s="270"/>
      <c r="Y1635" s="274"/>
      <c r="Z1635" s="290">
        <v>54</v>
      </c>
      <c r="AA1635" s="274">
        <v>0</v>
      </c>
      <c r="AB1635" s="275"/>
      <c r="AC1635" s="274">
        <v>0</v>
      </c>
      <c r="AD1635" s="265"/>
      <c r="AE1635" s="274"/>
      <c r="AF1635" s="274"/>
      <c r="AG1635" s="275"/>
      <c r="AH1635" s="274"/>
      <c r="AI1635" s="274"/>
      <c r="AJ1635" s="275"/>
      <c r="AK1635" s="270"/>
      <c r="AL1635" s="274"/>
      <c r="AM1635" s="275"/>
      <c r="AN1635" s="274"/>
      <c r="AO1635" s="275"/>
      <c r="AP1635" s="274"/>
      <c r="AQ1635" s="471">
        <f t="shared" si="240"/>
        <v>6</v>
      </c>
      <c r="AR1635" s="275"/>
      <c r="AS1635" s="275"/>
      <c r="AT1635" s="273"/>
      <c r="AU1635" s="272"/>
      <c r="AV1635" s="267"/>
      <c r="AW1635" s="625"/>
      <c r="AX1635" s="294"/>
      <c r="AY1635" s="625" t="s">
        <v>4769</v>
      </c>
      <c r="AZ1635" s="275"/>
      <c r="BA1635" s="268"/>
      <c r="BB1635" s="268"/>
      <c r="BC1635" s="268"/>
      <c r="BD1635" s="268"/>
      <c r="BE1635" s="267"/>
      <c r="BF1635" s="275"/>
      <c r="BG1635" s="275"/>
      <c r="BH1635" s="275"/>
      <c r="BI1635" s="275"/>
      <c r="BJ1635" s="278">
        <v>45835</v>
      </c>
      <c r="BK1635" s="279">
        <v>45835</v>
      </c>
      <c r="BL1635" s="431" t="s">
        <v>4764</v>
      </c>
      <c r="BM1635" s="272"/>
      <c r="BN1635" s="422">
        <v>6</v>
      </c>
      <c r="BO1635" s="422">
        <v>9</v>
      </c>
      <c r="BP1635" s="303"/>
      <c r="BQ1635" s="293"/>
      <c r="BR1635" s="284"/>
      <c r="BS1635" s="280" t="str">
        <f>IF(_DBcomps[[#This Row],[Problem]]="","Yes","No")</f>
        <v>Yes</v>
      </c>
      <c r="BT1635" s="281">
        <v>5</v>
      </c>
      <c r="BU1635" s="273"/>
      <c r="BV1635" s="273"/>
      <c r="BW1635" s="273"/>
      <c r="BX1635" s="273">
        <v>7</v>
      </c>
      <c r="BY1635" s="356" t="s">
        <v>1275</v>
      </c>
      <c r="BZ1635" s="267"/>
      <c r="CA1635" s="279"/>
      <c r="CB1635" s="279"/>
      <c r="CC1635" s="279"/>
      <c r="CD1635" s="1283"/>
      <c r="CE1635" s="245"/>
      <c r="CF1635" s="245"/>
      <c r="CG1635" s="245"/>
    </row>
    <row r="1636" spans="1:85" ht="15" customHeight="1">
      <c r="A1636" s="265" t="s">
        <v>77</v>
      </c>
      <c r="B1636" s="2" t="s">
        <v>1441</v>
      </c>
      <c r="C1636" s="2" t="s">
        <v>61</v>
      </c>
      <c r="D1636" s="265" t="s">
        <v>4772</v>
      </c>
      <c r="E1636" s="265">
        <v>45835</v>
      </c>
      <c r="F1636" s="266" t="str">
        <f>IF(_DBcomps[[#This Row],[Lab RTS]]="","No","Yes")</f>
        <v>Yes</v>
      </c>
      <c r="G1636" s="267">
        <v>64.97</v>
      </c>
      <c r="H1636" s="267"/>
      <c r="I1636" s="267"/>
      <c r="J1636" s="267"/>
      <c r="K1636" s="267"/>
      <c r="L1636" s="268"/>
      <c r="M1636" s="275"/>
      <c r="N1636" s="267">
        <v>4.3</v>
      </c>
      <c r="O1636" s="267"/>
      <c r="P1636" s="275"/>
      <c r="Q1636" s="269"/>
      <c r="R1636" s="270"/>
      <c r="S1636" s="270">
        <v>17.72</v>
      </c>
      <c r="T1636" s="271"/>
      <c r="U1636" s="267">
        <v>85.11</v>
      </c>
      <c r="V1636" s="268"/>
      <c r="W1636" s="267"/>
      <c r="X1636" s="270"/>
      <c r="Y1636" s="274"/>
      <c r="Z1636" s="290">
        <v>33</v>
      </c>
      <c r="AA1636" s="274">
        <v>0</v>
      </c>
      <c r="AB1636" s="275"/>
      <c r="AC1636" s="274">
        <v>0</v>
      </c>
      <c r="AD1636" s="265"/>
      <c r="AE1636" s="274"/>
      <c r="AF1636" s="274"/>
      <c r="AG1636" s="275"/>
      <c r="AH1636" s="274"/>
      <c r="AI1636" s="274"/>
      <c r="AJ1636" s="275"/>
      <c r="AK1636" s="270"/>
      <c r="AL1636" s="274"/>
      <c r="AM1636" s="275"/>
      <c r="AN1636" s="274"/>
      <c r="AO1636" s="275"/>
      <c r="AP1636" s="274"/>
      <c r="AQ1636" s="471">
        <f t="shared" si="240"/>
        <v>6</v>
      </c>
      <c r="AR1636" s="275"/>
      <c r="AS1636" s="275"/>
      <c r="AT1636" s="273"/>
      <c r="AU1636" s="272"/>
      <c r="AV1636" s="267"/>
      <c r="AW1636" s="625"/>
      <c r="AX1636" s="294"/>
      <c r="AY1636" s="625" t="s">
        <v>4669</v>
      </c>
      <c r="AZ1636" s="275"/>
      <c r="BA1636" s="268"/>
      <c r="BB1636" s="268"/>
      <c r="BC1636" s="268"/>
      <c r="BD1636" s="268"/>
      <c r="BE1636" s="267"/>
      <c r="BF1636" s="275"/>
      <c r="BG1636" s="275"/>
      <c r="BH1636" s="275"/>
      <c r="BI1636" s="275"/>
      <c r="BJ1636" s="278">
        <v>45835</v>
      </c>
      <c r="BK1636" s="279">
        <v>45835</v>
      </c>
      <c r="BL1636" s="431" t="s">
        <v>4765</v>
      </c>
      <c r="BM1636" s="272"/>
      <c r="BN1636" s="422">
        <v>6</v>
      </c>
      <c r="BO1636" s="422">
        <v>9</v>
      </c>
      <c r="BP1636" s="303"/>
      <c r="BQ1636" s="293"/>
      <c r="BR1636" s="284"/>
      <c r="BS1636" s="280" t="str">
        <f>IF(_DBcomps[[#This Row],[Problem]]="","Yes","No")</f>
        <v>Yes</v>
      </c>
      <c r="BT1636" s="281">
        <v>5</v>
      </c>
      <c r="BU1636" s="273"/>
      <c r="BV1636" s="273"/>
      <c r="BW1636" s="273"/>
      <c r="BX1636" s="273">
        <v>7</v>
      </c>
      <c r="BY1636" s="356" t="s">
        <v>1275</v>
      </c>
      <c r="BZ1636" s="267"/>
      <c r="CA1636" s="279"/>
      <c r="CB1636" s="279"/>
      <c r="CC1636" s="279"/>
      <c r="CD1636" s="1283"/>
      <c r="CE1636" s="245"/>
      <c r="CF1636" s="245"/>
      <c r="CG1636" s="245"/>
    </row>
    <row r="1637" spans="1:85" ht="15" customHeight="1">
      <c r="A1637" s="265" t="s">
        <v>77</v>
      </c>
      <c r="B1637" s="2" t="s">
        <v>1441</v>
      </c>
      <c r="C1637" s="2" t="s">
        <v>61</v>
      </c>
      <c r="D1637" s="265" t="s">
        <v>4773</v>
      </c>
      <c r="E1637" s="265">
        <v>45835</v>
      </c>
      <c r="F1637" s="266" t="str">
        <f>IF(_DBcomps[[#This Row],[Lab RTS]]="","No","Yes")</f>
        <v>Yes</v>
      </c>
      <c r="G1637" s="267">
        <v>64.92</v>
      </c>
      <c r="H1637" s="267"/>
      <c r="I1637" s="267"/>
      <c r="J1637" s="267"/>
      <c r="K1637" s="267"/>
      <c r="L1637" s="268"/>
      <c r="M1637" s="275"/>
      <c r="N1637" s="267">
        <v>4.3</v>
      </c>
      <c r="O1637" s="267"/>
      <c r="P1637" s="275"/>
      <c r="Q1637" s="269"/>
      <c r="R1637" s="270"/>
      <c r="S1637" s="270">
        <v>18.18</v>
      </c>
      <c r="T1637" s="271"/>
      <c r="U1637" s="267">
        <v>86.02</v>
      </c>
      <c r="V1637" s="268"/>
      <c r="W1637" s="267"/>
      <c r="X1637" s="270"/>
      <c r="Y1637" s="274"/>
      <c r="Z1637" s="290">
        <v>31</v>
      </c>
      <c r="AA1637" s="274">
        <v>0</v>
      </c>
      <c r="AB1637" s="275"/>
      <c r="AC1637" s="274">
        <v>0</v>
      </c>
      <c r="AD1637" s="265"/>
      <c r="AE1637" s="274"/>
      <c r="AF1637" s="274"/>
      <c r="AG1637" s="275"/>
      <c r="AH1637" s="274"/>
      <c r="AI1637" s="274"/>
      <c r="AJ1637" s="275"/>
      <c r="AK1637" s="270"/>
      <c r="AL1637" s="274"/>
      <c r="AM1637" s="275"/>
      <c r="AN1637" s="274"/>
      <c r="AO1637" s="275"/>
      <c r="AP1637" s="274"/>
      <c r="AQ1637" s="471">
        <f t="shared" si="240"/>
        <v>6</v>
      </c>
      <c r="AR1637" s="275"/>
      <c r="AS1637" s="275"/>
      <c r="AT1637" s="273"/>
      <c r="AU1637" s="272"/>
      <c r="AV1637" s="267"/>
      <c r="AW1637" s="625"/>
      <c r="AX1637" s="294"/>
      <c r="AY1637" s="625" t="s">
        <v>4770</v>
      </c>
      <c r="AZ1637" s="275"/>
      <c r="BA1637" s="268"/>
      <c r="BB1637" s="268"/>
      <c r="BC1637" s="268"/>
      <c r="BD1637" s="268"/>
      <c r="BE1637" s="267"/>
      <c r="BF1637" s="275"/>
      <c r="BG1637" s="275"/>
      <c r="BH1637" s="275"/>
      <c r="BI1637" s="275"/>
      <c r="BJ1637" s="278">
        <v>45835</v>
      </c>
      <c r="BK1637" s="279">
        <v>45835</v>
      </c>
      <c r="BL1637" s="431" t="s">
        <v>4766</v>
      </c>
      <c r="BM1637" s="272"/>
      <c r="BN1637" s="422">
        <v>6</v>
      </c>
      <c r="BO1637" s="422">
        <v>9</v>
      </c>
      <c r="BP1637" s="303"/>
      <c r="BQ1637" s="293"/>
      <c r="BR1637" s="284"/>
      <c r="BS1637" s="280" t="str">
        <f>IF(_DBcomps[[#This Row],[Problem]]="","Yes","No")</f>
        <v>Yes</v>
      </c>
      <c r="BT1637" s="281">
        <v>5</v>
      </c>
      <c r="BU1637" s="273"/>
      <c r="BV1637" s="273"/>
      <c r="BW1637" s="273"/>
      <c r="BX1637" s="273">
        <v>7</v>
      </c>
      <c r="BY1637" s="356" t="s">
        <v>1275</v>
      </c>
      <c r="BZ1637" s="267"/>
      <c r="CA1637" s="279"/>
      <c r="CB1637" s="279"/>
      <c r="CC1637" s="279"/>
      <c r="CD1637" s="1283"/>
      <c r="CE1637" s="245"/>
      <c r="CF1637" s="245"/>
      <c r="CG1637" s="245"/>
    </row>
    <row r="1638" spans="1:85" ht="15" customHeight="1">
      <c r="A1638" s="265" t="s">
        <v>77</v>
      </c>
      <c r="B1638" s="2" t="s">
        <v>1441</v>
      </c>
      <c r="C1638" s="2" t="s">
        <v>61</v>
      </c>
      <c r="D1638" s="265" t="s">
        <v>4774</v>
      </c>
      <c r="E1638" s="265">
        <v>45835</v>
      </c>
      <c r="F1638" s="266" t="str">
        <f>IF(_DBcomps[[#This Row],[Lab RTS]]="","No","Yes")</f>
        <v>Yes</v>
      </c>
      <c r="G1638" s="267">
        <v>64.819999999999993</v>
      </c>
      <c r="H1638" s="267"/>
      <c r="I1638" s="267"/>
      <c r="J1638" s="267"/>
      <c r="K1638" s="267"/>
      <c r="L1638" s="268"/>
      <c r="M1638" s="275"/>
      <c r="N1638" s="267">
        <v>3.6</v>
      </c>
      <c r="O1638" s="267"/>
      <c r="P1638" s="275"/>
      <c r="Q1638" s="269"/>
      <c r="R1638" s="270"/>
      <c r="S1638" s="270">
        <v>18.2</v>
      </c>
      <c r="T1638" s="271"/>
      <c r="U1638" s="267">
        <v>85.94</v>
      </c>
      <c r="V1638" s="268"/>
      <c r="W1638" s="267"/>
      <c r="X1638" s="270"/>
      <c r="Y1638" s="274"/>
      <c r="Z1638" s="290">
        <v>32</v>
      </c>
      <c r="AA1638" s="274">
        <v>0</v>
      </c>
      <c r="AB1638" s="275"/>
      <c r="AC1638" s="274">
        <v>0</v>
      </c>
      <c r="AD1638" s="265"/>
      <c r="AE1638" s="274"/>
      <c r="AF1638" s="274"/>
      <c r="AG1638" s="275"/>
      <c r="AH1638" s="274"/>
      <c r="AI1638" s="274"/>
      <c r="AJ1638" s="275"/>
      <c r="AK1638" s="270"/>
      <c r="AL1638" s="274"/>
      <c r="AM1638" s="275"/>
      <c r="AN1638" s="274"/>
      <c r="AO1638" s="275"/>
      <c r="AP1638" s="274"/>
      <c r="AQ1638" s="471">
        <f t="shared" si="240"/>
        <v>6</v>
      </c>
      <c r="AR1638" s="275"/>
      <c r="AS1638" s="275"/>
      <c r="AT1638" s="273"/>
      <c r="AU1638" s="272"/>
      <c r="AV1638" s="267"/>
      <c r="AW1638" s="625"/>
      <c r="AX1638" s="294"/>
      <c r="AY1638" s="625" t="s">
        <v>4635</v>
      </c>
      <c r="AZ1638" s="275"/>
      <c r="BA1638" s="268"/>
      <c r="BB1638" s="268"/>
      <c r="BC1638" s="268"/>
      <c r="BD1638" s="268"/>
      <c r="BE1638" s="267"/>
      <c r="BF1638" s="275"/>
      <c r="BG1638" s="275"/>
      <c r="BH1638" s="275"/>
      <c r="BI1638" s="275"/>
      <c r="BJ1638" s="278">
        <v>45835</v>
      </c>
      <c r="BK1638" s="279">
        <v>45835</v>
      </c>
      <c r="BL1638" s="431" t="s">
        <v>4767</v>
      </c>
      <c r="BM1638" s="272"/>
      <c r="BN1638" s="422">
        <v>6</v>
      </c>
      <c r="BO1638" s="422">
        <v>9</v>
      </c>
      <c r="BP1638" s="303"/>
      <c r="BQ1638" s="293"/>
      <c r="BR1638" s="284"/>
      <c r="BS1638" s="280" t="str">
        <f>IF(_DBcomps[[#This Row],[Problem]]="","Yes","No")</f>
        <v>Yes</v>
      </c>
      <c r="BT1638" s="281">
        <v>5</v>
      </c>
      <c r="BU1638" s="273"/>
      <c r="BV1638" s="273"/>
      <c r="BW1638" s="273"/>
      <c r="BX1638" s="273">
        <v>7</v>
      </c>
      <c r="BY1638" s="356" t="s">
        <v>1275</v>
      </c>
      <c r="BZ1638" s="267"/>
      <c r="CA1638" s="279"/>
      <c r="CB1638" s="279"/>
      <c r="CC1638" s="279"/>
      <c r="CD1638" s="1283"/>
      <c r="CE1638" s="245"/>
      <c r="CF1638" s="245"/>
      <c r="CG1638" s="245"/>
    </row>
    <row r="1639" spans="1:85" ht="15" customHeight="1">
      <c r="A1639" s="265" t="s">
        <v>77</v>
      </c>
      <c r="B1639" s="2" t="s">
        <v>1441</v>
      </c>
      <c r="C1639" s="2" t="s">
        <v>61</v>
      </c>
      <c r="D1639" s="265" t="s">
        <v>4775</v>
      </c>
      <c r="E1639" s="265">
        <v>45836</v>
      </c>
      <c r="F1639" s="266" t="str">
        <f>IF(_DBcomps[[#This Row],[Lab RTS]]="","No","Yes")</f>
        <v>Yes</v>
      </c>
      <c r="G1639" s="267">
        <v>65.5</v>
      </c>
      <c r="H1639" s="267"/>
      <c r="I1639" s="267"/>
      <c r="J1639" s="267"/>
      <c r="K1639" s="267"/>
      <c r="L1639" s="268"/>
      <c r="M1639" s="275"/>
      <c r="N1639" s="267">
        <v>4.41</v>
      </c>
      <c r="O1639" s="267"/>
      <c r="P1639" s="275"/>
      <c r="Q1639" s="269"/>
      <c r="R1639" s="270"/>
      <c r="S1639" s="270">
        <v>18.670000000000002</v>
      </c>
      <c r="T1639" s="271"/>
      <c r="U1639" s="267">
        <v>83.61</v>
      </c>
      <c r="V1639" s="268"/>
      <c r="W1639" s="267"/>
      <c r="X1639" s="270"/>
      <c r="Y1639" s="274"/>
      <c r="Z1639" s="290">
        <v>46</v>
      </c>
      <c r="AA1639" s="274">
        <v>0</v>
      </c>
      <c r="AB1639" s="275"/>
      <c r="AC1639" s="274">
        <v>0</v>
      </c>
      <c r="AD1639" s="265"/>
      <c r="AE1639" s="274"/>
      <c r="AF1639" s="274"/>
      <c r="AG1639" s="275"/>
      <c r="AH1639" s="274"/>
      <c r="AI1639" s="274"/>
      <c r="AJ1639" s="275"/>
      <c r="AK1639" s="270"/>
      <c r="AL1639" s="274"/>
      <c r="AM1639" s="275"/>
      <c r="AN1639" s="274"/>
      <c r="AO1639" s="275"/>
      <c r="AP1639" s="274"/>
      <c r="AQ1639" s="471">
        <f t="shared" si="240"/>
        <v>6</v>
      </c>
      <c r="AR1639" s="275"/>
      <c r="AS1639" s="275"/>
      <c r="AT1639" s="273"/>
      <c r="AU1639" s="272"/>
      <c r="AV1639" s="267"/>
      <c r="AW1639" s="625"/>
      <c r="AX1639" s="294"/>
      <c r="AY1639" s="625" t="s">
        <v>4670</v>
      </c>
      <c r="AZ1639" s="275"/>
      <c r="BA1639" s="268"/>
      <c r="BB1639" s="268"/>
      <c r="BC1639" s="268"/>
      <c r="BD1639" s="268"/>
      <c r="BE1639" s="267"/>
      <c r="BF1639" s="275"/>
      <c r="BG1639" s="275"/>
      <c r="BH1639" s="275"/>
      <c r="BI1639" s="275"/>
      <c r="BJ1639" s="278">
        <v>45836</v>
      </c>
      <c r="BK1639" s="279">
        <v>45836</v>
      </c>
      <c r="BL1639" s="431" t="s">
        <v>4768</v>
      </c>
      <c r="BM1639" s="272"/>
      <c r="BN1639" s="422">
        <v>6</v>
      </c>
      <c r="BO1639" s="422">
        <v>9</v>
      </c>
      <c r="BP1639" s="303"/>
      <c r="BQ1639" s="293"/>
      <c r="BR1639" s="284"/>
      <c r="BS1639" s="280" t="str">
        <f>IF(_DBcomps[[#This Row],[Problem]]="","Yes","No")</f>
        <v>Yes</v>
      </c>
      <c r="BT1639" s="281">
        <v>5</v>
      </c>
      <c r="BU1639" s="273"/>
      <c r="BV1639" s="273"/>
      <c r="BW1639" s="273"/>
      <c r="BX1639" s="273">
        <v>7</v>
      </c>
      <c r="BY1639" s="356" t="s">
        <v>1275</v>
      </c>
      <c r="BZ1639" s="267"/>
      <c r="CA1639" s="279"/>
      <c r="CB1639" s="279"/>
      <c r="CC1639" s="279"/>
      <c r="CD1639" s="1283"/>
      <c r="CE1639" s="245"/>
      <c r="CF1639" s="245"/>
      <c r="CG1639" s="245"/>
    </row>
    <row r="1640" spans="1:85" ht="15" customHeight="1">
      <c r="A1640" s="265" t="s">
        <v>77</v>
      </c>
      <c r="B1640" s="2" t="s">
        <v>1441</v>
      </c>
      <c r="C1640" s="2" t="s">
        <v>61</v>
      </c>
      <c r="D1640" s="265" t="s">
        <v>4812</v>
      </c>
      <c r="E1640" s="265">
        <v>45838</v>
      </c>
      <c r="F1640" s="266" t="str">
        <f>IF(_DBcomps[[#This Row],[Lab RTS]]="","No","Yes")</f>
        <v>Yes</v>
      </c>
      <c r="G1640" s="267">
        <v>64.92</v>
      </c>
      <c r="H1640" s="267"/>
      <c r="I1640" s="267"/>
      <c r="J1640" s="267"/>
      <c r="K1640" s="267"/>
      <c r="L1640" s="268"/>
      <c r="M1640" s="275"/>
      <c r="N1640" s="267">
        <v>4.04</v>
      </c>
      <c r="O1640" s="267"/>
      <c r="P1640" s="275"/>
      <c r="Q1640" s="269"/>
      <c r="R1640" s="270"/>
      <c r="S1640" s="270">
        <v>17.309999999999999</v>
      </c>
      <c r="T1640" s="271"/>
      <c r="U1640" s="267">
        <v>80.38</v>
      </c>
      <c r="V1640" s="268"/>
      <c r="W1640" s="267"/>
      <c r="X1640" s="270"/>
      <c r="Y1640" s="274"/>
      <c r="Z1640" s="290">
        <v>42</v>
      </c>
      <c r="AA1640" s="274">
        <v>0</v>
      </c>
      <c r="AB1640" s="275"/>
      <c r="AC1640" s="274">
        <v>0</v>
      </c>
      <c r="AD1640" s="265"/>
      <c r="AE1640" s="274"/>
      <c r="AF1640" s="274"/>
      <c r="AG1640" s="275"/>
      <c r="AH1640" s="274"/>
      <c r="AI1640" s="274"/>
      <c r="AJ1640" s="275"/>
      <c r="AK1640" s="270"/>
      <c r="AL1640" s="274"/>
      <c r="AM1640" s="275"/>
      <c r="AN1640" s="274"/>
      <c r="AO1640" s="275"/>
      <c r="AP1640" s="274"/>
      <c r="AQ1640" s="471">
        <f t="shared" ref="AQ1640:AQ1645" si="241">MONTH(E1640)</f>
        <v>6</v>
      </c>
      <c r="AR1640" s="275"/>
      <c r="AS1640" s="275"/>
      <c r="AT1640" s="273"/>
      <c r="AU1640" s="272"/>
      <c r="AV1640" s="267"/>
      <c r="AW1640" s="625"/>
      <c r="AX1640" s="294"/>
      <c r="AY1640" s="625" t="s">
        <v>4816</v>
      </c>
      <c r="AZ1640" s="275"/>
      <c r="BA1640" s="268"/>
      <c r="BB1640" s="268"/>
      <c r="BC1640" s="268"/>
      <c r="BD1640" s="268"/>
      <c r="BE1640" s="267"/>
      <c r="BF1640" s="275"/>
      <c r="BG1640" s="275"/>
      <c r="BH1640" s="275"/>
      <c r="BI1640" s="275"/>
      <c r="BJ1640" s="278">
        <v>45838</v>
      </c>
      <c r="BK1640" s="279">
        <v>45839</v>
      </c>
      <c r="BL1640" s="431" t="s">
        <v>4818</v>
      </c>
      <c r="BM1640" s="272"/>
      <c r="BN1640" s="422">
        <v>6</v>
      </c>
      <c r="BO1640" s="422">
        <v>9</v>
      </c>
      <c r="BP1640" s="303"/>
      <c r="BQ1640" s="293"/>
      <c r="BR1640" s="284"/>
      <c r="BS1640" s="280" t="str">
        <f>IF(_DBcomps[[#This Row],[Problem]]="","Yes","No")</f>
        <v>Yes</v>
      </c>
      <c r="BT1640" s="281">
        <v>5</v>
      </c>
      <c r="BU1640" s="273"/>
      <c r="BV1640" s="273"/>
      <c r="BW1640" s="273"/>
      <c r="BX1640" s="273">
        <v>7</v>
      </c>
      <c r="BY1640" s="356" t="s">
        <v>1275</v>
      </c>
      <c r="BZ1640" s="267"/>
      <c r="CA1640" s="279"/>
      <c r="CB1640" s="279"/>
      <c r="CC1640" s="279"/>
      <c r="CD1640" s="1283"/>
      <c r="CE1640" s="245"/>
      <c r="CF1640" s="245"/>
      <c r="CG1640" s="245"/>
    </row>
    <row r="1641" spans="1:85" ht="15" customHeight="1">
      <c r="A1641" s="265" t="s">
        <v>77</v>
      </c>
      <c r="B1641" s="2" t="s">
        <v>1441</v>
      </c>
      <c r="C1641" s="2" t="s">
        <v>61</v>
      </c>
      <c r="D1641" s="265" t="s">
        <v>4813</v>
      </c>
      <c r="E1641" s="265">
        <v>45838</v>
      </c>
      <c r="F1641" s="266" t="str">
        <f>IF(_DBcomps[[#This Row],[Lab RTS]]="","No","Yes")</f>
        <v>Yes</v>
      </c>
      <c r="G1641" s="267">
        <v>65.02</v>
      </c>
      <c r="H1641" s="267"/>
      <c r="I1641" s="267"/>
      <c r="J1641" s="267"/>
      <c r="K1641" s="267"/>
      <c r="L1641" s="268"/>
      <c r="M1641" s="275"/>
      <c r="N1641" s="267">
        <v>4.42</v>
      </c>
      <c r="O1641" s="267"/>
      <c r="P1641" s="275"/>
      <c r="Q1641" s="269"/>
      <c r="R1641" s="270"/>
      <c r="S1641" s="270">
        <v>17.489999999999998</v>
      </c>
      <c r="T1641" s="271"/>
      <c r="U1641" s="267">
        <v>79.58</v>
      </c>
      <c r="V1641" s="268"/>
      <c r="W1641" s="267"/>
      <c r="X1641" s="270"/>
      <c r="Y1641" s="274"/>
      <c r="Z1641" s="290">
        <v>53</v>
      </c>
      <c r="AA1641" s="274">
        <v>0</v>
      </c>
      <c r="AB1641" s="275"/>
      <c r="AC1641" s="274">
        <v>0</v>
      </c>
      <c r="AD1641" s="265"/>
      <c r="AE1641" s="274"/>
      <c r="AF1641" s="274"/>
      <c r="AG1641" s="275"/>
      <c r="AH1641" s="274"/>
      <c r="AI1641" s="274"/>
      <c r="AJ1641" s="275"/>
      <c r="AK1641" s="270"/>
      <c r="AL1641" s="274"/>
      <c r="AM1641" s="275"/>
      <c r="AN1641" s="274"/>
      <c r="AO1641" s="275"/>
      <c r="AP1641" s="274"/>
      <c r="AQ1641" s="471">
        <f t="shared" si="241"/>
        <v>6</v>
      </c>
      <c r="AR1641" s="275"/>
      <c r="AS1641" s="275"/>
      <c r="AT1641" s="273"/>
      <c r="AU1641" s="272"/>
      <c r="AV1641" s="267"/>
      <c r="AW1641" s="625"/>
      <c r="AX1641" s="294"/>
      <c r="AY1641" s="625" t="s">
        <v>4693</v>
      </c>
      <c r="AZ1641" s="275"/>
      <c r="BA1641" s="268"/>
      <c r="BB1641" s="268"/>
      <c r="BC1641" s="268"/>
      <c r="BD1641" s="268"/>
      <c r="BE1641" s="267"/>
      <c r="BF1641" s="275"/>
      <c r="BG1641" s="275"/>
      <c r="BH1641" s="275"/>
      <c r="BI1641" s="275"/>
      <c r="BJ1641" s="278">
        <v>45838</v>
      </c>
      <c r="BK1641" s="279">
        <v>45839</v>
      </c>
      <c r="BL1641" s="431" t="s">
        <v>4819</v>
      </c>
      <c r="BM1641" s="272"/>
      <c r="BN1641" s="422">
        <v>6</v>
      </c>
      <c r="BO1641" s="422">
        <v>9</v>
      </c>
      <c r="BP1641" s="303"/>
      <c r="BQ1641" s="293"/>
      <c r="BR1641" s="284"/>
      <c r="BS1641" s="280" t="str">
        <f>IF(_DBcomps[[#This Row],[Problem]]="","Yes","No")</f>
        <v>Yes</v>
      </c>
      <c r="BT1641" s="281">
        <v>5</v>
      </c>
      <c r="BU1641" s="273"/>
      <c r="BV1641" s="273"/>
      <c r="BW1641" s="273"/>
      <c r="BX1641" s="273">
        <v>7</v>
      </c>
      <c r="BY1641" s="356" t="s">
        <v>1275</v>
      </c>
      <c r="BZ1641" s="267"/>
      <c r="CA1641" s="279"/>
      <c r="CB1641" s="279"/>
      <c r="CC1641" s="279"/>
      <c r="CD1641" s="1283"/>
      <c r="CE1641" s="245"/>
      <c r="CF1641" s="245"/>
      <c r="CG1641" s="245"/>
    </row>
    <row r="1642" spans="1:85" ht="15" customHeight="1">
      <c r="A1642" s="265" t="s">
        <v>77</v>
      </c>
      <c r="B1642" s="2" t="s">
        <v>1441</v>
      </c>
      <c r="C1642" s="2" t="s">
        <v>61</v>
      </c>
      <c r="D1642" s="265" t="s">
        <v>4814</v>
      </c>
      <c r="E1642" s="265">
        <v>45838</v>
      </c>
      <c r="F1642" s="266" t="str">
        <f>IF(_DBcomps[[#This Row],[Lab RTS]]="","No","Yes")</f>
        <v>Yes</v>
      </c>
      <c r="G1642" s="267">
        <v>64.91</v>
      </c>
      <c r="H1642" s="267"/>
      <c r="I1642" s="267"/>
      <c r="J1642" s="267"/>
      <c r="K1642" s="267"/>
      <c r="L1642" s="268"/>
      <c r="M1642" s="275"/>
      <c r="N1642" s="267">
        <v>4.8099999999999996</v>
      </c>
      <c r="O1642" s="267"/>
      <c r="P1642" s="275"/>
      <c r="Q1642" s="269"/>
      <c r="R1642" s="270"/>
      <c r="S1642" s="270">
        <v>20.12</v>
      </c>
      <c r="T1642" s="271"/>
      <c r="U1642" s="267">
        <v>81.13</v>
      </c>
      <c r="V1642" s="268"/>
      <c r="W1642" s="267"/>
      <c r="X1642" s="270"/>
      <c r="Y1642" s="274"/>
      <c r="Z1642" s="290">
        <v>49</v>
      </c>
      <c r="AA1642" s="274">
        <v>0</v>
      </c>
      <c r="AB1642" s="275"/>
      <c r="AC1642" s="274">
        <v>0</v>
      </c>
      <c r="AD1642" s="265"/>
      <c r="AE1642" s="274"/>
      <c r="AF1642" s="274"/>
      <c r="AG1642" s="275"/>
      <c r="AH1642" s="274"/>
      <c r="AI1642" s="274"/>
      <c r="AJ1642" s="275"/>
      <c r="AK1642" s="270"/>
      <c r="AL1642" s="274"/>
      <c r="AM1642" s="275"/>
      <c r="AN1642" s="274"/>
      <c r="AO1642" s="275"/>
      <c r="AP1642" s="274"/>
      <c r="AQ1642" s="471">
        <f t="shared" si="241"/>
        <v>6</v>
      </c>
      <c r="AR1642" s="275"/>
      <c r="AS1642" s="275"/>
      <c r="AT1642" s="273"/>
      <c r="AU1642" s="272"/>
      <c r="AV1642" s="267"/>
      <c r="AW1642" s="625"/>
      <c r="AX1642" s="294"/>
      <c r="AY1642" s="625" t="s">
        <v>4666</v>
      </c>
      <c r="AZ1642" s="275"/>
      <c r="BA1642" s="268"/>
      <c r="BB1642" s="268"/>
      <c r="BC1642" s="268"/>
      <c r="BD1642" s="268"/>
      <c r="BE1642" s="267"/>
      <c r="BF1642" s="275"/>
      <c r="BG1642" s="275"/>
      <c r="BH1642" s="275"/>
      <c r="BI1642" s="275"/>
      <c r="BJ1642" s="278">
        <v>45838</v>
      </c>
      <c r="BK1642" s="279">
        <v>45839</v>
      </c>
      <c r="BL1642" s="431" t="s">
        <v>4820</v>
      </c>
      <c r="BM1642" s="272"/>
      <c r="BN1642" s="422">
        <v>6</v>
      </c>
      <c r="BO1642" s="422">
        <v>9</v>
      </c>
      <c r="BP1642" s="303"/>
      <c r="BQ1642" s="293"/>
      <c r="BR1642" s="284"/>
      <c r="BS1642" s="280" t="str">
        <f>IF(_DBcomps[[#This Row],[Problem]]="","Yes","No")</f>
        <v>Yes</v>
      </c>
      <c r="BT1642" s="281">
        <v>5</v>
      </c>
      <c r="BU1642" s="273"/>
      <c r="BV1642" s="273"/>
      <c r="BW1642" s="273"/>
      <c r="BX1642" s="273">
        <v>7</v>
      </c>
      <c r="BY1642" s="356" t="s">
        <v>1275</v>
      </c>
      <c r="BZ1642" s="267"/>
      <c r="CA1642" s="279"/>
      <c r="CB1642" s="279"/>
      <c r="CC1642" s="279"/>
      <c r="CD1642" s="1283"/>
      <c r="CE1642" s="245"/>
      <c r="CF1642" s="245"/>
      <c r="CG1642" s="245"/>
    </row>
    <row r="1643" spans="1:85" ht="15" customHeight="1">
      <c r="A1643" s="265" t="s">
        <v>77</v>
      </c>
      <c r="B1643" s="2" t="s">
        <v>1441</v>
      </c>
      <c r="C1643" s="2" t="s">
        <v>61</v>
      </c>
      <c r="D1643" s="265" t="s">
        <v>4815</v>
      </c>
      <c r="E1643" s="265">
        <v>45838</v>
      </c>
      <c r="F1643" s="266" t="str">
        <f>IF(_DBcomps[[#This Row],[Lab RTS]]="","No","Yes")</f>
        <v>Yes</v>
      </c>
      <c r="G1643" s="267">
        <v>65.13</v>
      </c>
      <c r="H1643" s="267"/>
      <c r="I1643" s="267"/>
      <c r="J1643" s="267"/>
      <c r="K1643" s="267"/>
      <c r="L1643" s="268"/>
      <c r="M1643" s="275"/>
      <c r="N1643" s="267">
        <v>4.4800000000000004</v>
      </c>
      <c r="O1643" s="267"/>
      <c r="P1643" s="275"/>
      <c r="Q1643" s="269"/>
      <c r="R1643" s="270"/>
      <c r="S1643" s="270">
        <v>18.45</v>
      </c>
      <c r="T1643" s="271"/>
      <c r="U1643" s="267">
        <v>77.52</v>
      </c>
      <c r="V1643" s="268"/>
      <c r="W1643" s="267"/>
      <c r="X1643" s="270"/>
      <c r="Y1643" s="274"/>
      <c r="Z1643" s="290">
        <v>50</v>
      </c>
      <c r="AA1643" s="274">
        <v>0</v>
      </c>
      <c r="AB1643" s="275"/>
      <c r="AC1643" s="274">
        <v>0</v>
      </c>
      <c r="AD1643" s="265"/>
      <c r="AE1643" s="274"/>
      <c r="AF1643" s="274"/>
      <c r="AG1643" s="275"/>
      <c r="AH1643" s="274"/>
      <c r="AI1643" s="274"/>
      <c r="AJ1643" s="275"/>
      <c r="AK1643" s="270"/>
      <c r="AL1643" s="274"/>
      <c r="AM1643" s="275"/>
      <c r="AN1643" s="274"/>
      <c r="AO1643" s="275"/>
      <c r="AP1643" s="274"/>
      <c r="AQ1643" s="471">
        <f t="shared" si="241"/>
        <v>6</v>
      </c>
      <c r="AR1643" s="275"/>
      <c r="AS1643" s="275"/>
      <c r="AT1643" s="273"/>
      <c r="AU1643" s="272"/>
      <c r="AV1643" s="267"/>
      <c r="AW1643" s="625"/>
      <c r="AX1643" s="294"/>
      <c r="AY1643" s="625" t="s">
        <v>4639</v>
      </c>
      <c r="AZ1643" s="275"/>
      <c r="BA1643" s="268"/>
      <c r="BB1643" s="268"/>
      <c r="BC1643" s="268"/>
      <c r="BD1643" s="268"/>
      <c r="BE1643" s="267"/>
      <c r="BF1643" s="275"/>
      <c r="BG1643" s="275"/>
      <c r="BH1643" s="275"/>
      <c r="BI1643" s="275"/>
      <c r="BJ1643" s="278">
        <v>45838</v>
      </c>
      <c r="BK1643" s="279">
        <v>45839</v>
      </c>
      <c r="BL1643" s="431" t="s">
        <v>4821</v>
      </c>
      <c r="BM1643" s="272"/>
      <c r="BN1643" s="422">
        <v>6</v>
      </c>
      <c r="BO1643" s="422">
        <v>9</v>
      </c>
      <c r="BP1643" s="303"/>
      <c r="BQ1643" s="293"/>
      <c r="BR1643" s="284"/>
      <c r="BS1643" s="280" t="str">
        <f>IF(_DBcomps[[#This Row],[Problem]]="","Yes","No")</f>
        <v>Yes</v>
      </c>
      <c r="BT1643" s="281">
        <v>5</v>
      </c>
      <c r="BU1643" s="273"/>
      <c r="BV1643" s="273"/>
      <c r="BW1643" s="273"/>
      <c r="BX1643" s="273">
        <v>7</v>
      </c>
      <c r="BY1643" s="356" t="s">
        <v>1275</v>
      </c>
      <c r="BZ1643" s="267"/>
      <c r="CA1643" s="279"/>
      <c r="CB1643" s="279"/>
      <c r="CC1643" s="279"/>
      <c r="CD1643" s="1283"/>
      <c r="CE1643" s="245"/>
      <c r="CF1643" s="245"/>
      <c r="CG1643" s="245"/>
    </row>
    <row r="1644" spans="1:85" ht="15" customHeight="1">
      <c r="A1644" s="265" t="s">
        <v>77</v>
      </c>
      <c r="B1644" s="2" t="s">
        <v>1441</v>
      </c>
      <c r="C1644" s="2" t="s">
        <v>61</v>
      </c>
      <c r="D1644" s="265" t="s">
        <v>4855</v>
      </c>
      <c r="E1644" s="265">
        <v>45839</v>
      </c>
      <c r="F1644" s="266" t="str">
        <f>IF(_DBcomps[[#This Row],[Lab RTS]]="","No","Yes")</f>
        <v>Yes</v>
      </c>
      <c r="G1644" s="267">
        <v>65.760000000000005</v>
      </c>
      <c r="H1644" s="267"/>
      <c r="I1644" s="267"/>
      <c r="J1644" s="267"/>
      <c r="K1644" s="267"/>
      <c r="L1644" s="268"/>
      <c r="M1644" s="275"/>
      <c r="N1644" s="267">
        <v>4.3499999999999996</v>
      </c>
      <c r="O1644" s="267"/>
      <c r="P1644" s="275"/>
      <c r="Q1644" s="269"/>
      <c r="R1644" s="270"/>
      <c r="S1644" s="270">
        <v>17.260000000000002</v>
      </c>
      <c r="T1644" s="271"/>
      <c r="U1644" s="267">
        <v>81.47</v>
      </c>
      <c r="V1644" s="268"/>
      <c r="W1644" s="267"/>
      <c r="X1644" s="270"/>
      <c r="Y1644" s="274"/>
      <c r="Z1644" s="290">
        <v>44</v>
      </c>
      <c r="AA1644" s="274">
        <v>0</v>
      </c>
      <c r="AB1644" s="275"/>
      <c r="AC1644" s="274">
        <v>0</v>
      </c>
      <c r="AD1644" s="265"/>
      <c r="AE1644" s="274"/>
      <c r="AF1644" s="274"/>
      <c r="AG1644" s="275"/>
      <c r="AH1644" s="274"/>
      <c r="AI1644" s="274"/>
      <c r="AJ1644" s="275"/>
      <c r="AK1644" s="270"/>
      <c r="AL1644" s="274"/>
      <c r="AM1644" s="275"/>
      <c r="AN1644" s="274"/>
      <c r="AO1644" s="275"/>
      <c r="AP1644" s="274"/>
      <c r="AQ1644" s="471">
        <f t="shared" si="241"/>
        <v>7</v>
      </c>
      <c r="AR1644" s="275"/>
      <c r="AS1644" s="275"/>
      <c r="AT1644" s="273"/>
      <c r="AU1644" s="272"/>
      <c r="AV1644" s="267"/>
      <c r="AW1644" s="625"/>
      <c r="AX1644" s="294"/>
      <c r="AY1644" s="625" t="s">
        <v>4670</v>
      </c>
      <c r="AZ1644" s="275"/>
      <c r="BA1644" s="268"/>
      <c r="BB1644" s="268"/>
      <c r="BC1644" s="268"/>
      <c r="BD1644" s="268"/>
      <c r="BE1644" s="267"/>
      <c r="BF1644" s="275"/>
      <c r="BG1644" s="275"/>
      <c r="BH1644" s="275"/>
      <c r="BI1644" s="275"/>
      <c r="BJ1644" s="278">
        <v>45839</v>
      </c>
      <c r="BK1644" s="279">
        <v>45839</v>
      </c>
      <c r="BL1644" s="431" t="s">
        <v>4822</v>
      </c>
      <c r="BM1644" s="272"/>
      <c r="BN1644" s="422">
        <v>6</v>
      </c>
      <c r="BO1644" s="422">
        <v>9</v>
      </c>
      <c r="BP1644" s="303"/>
      <c r="BQ1644" s="293"/>
      <c r="BR1644" s="284"/>
      <c r="BS1644" s="280" t="str">
        <f>IF(_DBcomps[[#This Row],[Problem]]="","Yes","No")</f>
        <v>Yes</v>
      </c>
      <c r="BT1644" s="281">
        <v>5</v>
      </c>
      <c r="BU1644" s="273"/>
      <c r="BV1644" s="273"/>
      <c r="BW1644" s="273"/>
      <c r="BX1644" s="273">
        <v>7</v>
      </c>
      <c r="BY1644" s="356" t="s">
        <v>1275</v>
      </c>
      <c r="BZ1644" s="267"/>
      <c r="CA1644" s="279"/>
      <c r="CB1644" s="279"/>
      <c r="CC1644" s="279"/>
      <c r="CD1644" s="1283"/>
      <c r="CE1644" s="245"/>
      <c r="CF1644" s="245"/>
      <c r="CG1644" s="245"/>
    </row>
    <row r="1645" spans="1:85" ht="15" customHeight="1">
      <c r="A1645" s="265" t="s">
        <v>77</v>
      </c>
      <c r="B1645" s="2" t="s">
        <v>1441</v>
      </c>
      <c r="C1645" s="2" t="s">
        <v>61</v>
      </c>
      <c r="D1645" s="265" t="s">
        <v>4856</v>
      </c>
      <c r="E1645" s="265">
        <v>45839</v>
      </c>
      <c r="F1645" s="266" t="str">
        <f>IF(_DBcomps[[#This Row],[Lab RTS]]="","No","Yes")</f>
        <v>Yes</v>
      </c>
      <c r="G1645" s="267">
        <v>65.55</v>
      </c>
      <c r="H1645" s="267"/>
      <c r="I1645" s="267"/>
      <c r="J1645" s="267"/>
      <c r="K1645" s="267"/>
      <c r="L1645" s="268"/>
      <c r="M1645" s="275"/>
      <c r="N1645" s="267">
        <v>4.37</v>
      </c>
      <c r="O1645" s="267"/>
      <c r="P1645" s="275"/>
      <c r="Q1645" s="269"/>
      <c r="R1645" s="270"/>
      <c r="S1645" s="270">
        <v>18.27</v>
      </c>
      <c r="T1645" s="271"/>
      <c r="U1645" s="267">
        <v>80.959999999999994</v>
      </c>
      <c r="V1645" s="268"/>
      <c r="W1645" s="267"/>
      <c r="X1645" s="270"/>
      <c r="Y1645" s="274"/>
      <c r="Z1645" s="290">
        <v>49</v>
      </c>
      <c r="AA1645" s="274">
        <v>0</v>
      </c>
      <c r="AB1645" s="275"/>
      <c r="AC1645" s="274">
        <v>0</v>
      </c>
      <c r="AD1645" s="265"/>
      <c r="AE1645" s="274"/>
      <c r="AF1645" s="274"/>
      <c r="AG1645" s="275"/>
      <c r="AH1645" s="274"/>
      <c r="AI1645" s="274"/>
      <c r="AJ1645" s="275"/>
      <c r="AK1645" s="270"/>
      <c r="AL1645" s="274"/>
      <c r="AM1645" s="275"/>
      <c r="AN1645" s="274"/>
      <c r="AO1645" s="275"/>
      <c r="AP1645" s="274"/>
      <c r="AQ1645" s="471">
        <f t="shared" si="241"/>
        <v>7</v>
      </c>
      <c r="AR1645" s="275"/>
      <c r="AS1645" s="275"/>
      <c r="AT1645" s="273"/>
      <c r="AU1645" s="272"/>
      <c r="AV1645" s="267"/>
      <c r="AW1645" s="625"/>
      <c r="AX1645" s="294"/>
      <c r="AY1645" s="625" t="s">
        <v>4817</v>
      </c>
      <c r="AZ1645" s="275"/>
      <c r="BA1645" s="268"/>
      <c r="BB1645" s="268"/>
      <c r="BC1645" s="268"/>
      <c r="BD1645" s="268"/>
      <c r="BE1645" s="267"/>
      <c r="BF1645" s="275"/>
      <c r="BG1645" s="275"/>
      <c r="BH1645" s="275"/>
      <c r="BI1645" s="275"/>
      <c r="BJ1645" s="278">
        <v>45839</v>
      </c>
      <c r="BK1645" s="279">
        <v>45839</v>
      </c>
      <c r="BL1645" s="431" t="s">
        <v>4823</v>
      </c>
      <c r="BM1645" s="272"/>
      <c r="BN1645" s="422">
        <v>6</v>
      </c>
      <c r="BO1645" s="422">
        <v>9</v>
      </c>
      <c r="BP1645" s="303"/>
      <c r="BQ1645" s="293"/>
      <c r="BR1645" s="284"/>
      <c r="BS1645" s="280" t="str">
        <f>IF(_DBcomps[[#This Row],[Problem]]="","Yes","No")</f>
        <v>Yes</v>
      </c>
      <c r="BT1645" s="281">
        <v>5</v>
      </c>
      <c r="BU1645" s="273"/>
      <c r="BV1645" s="273"/>
      <c r="BW1645" s="273"/>
      <c r="BX1645" s="273">
        <v>7</v>
      </c>
      <c r="BY1645" s="356" t="s">
        <v>1275</v>
      </c>
      <c r="BZ1645" s="267"/>
      <c r="CA1645" s="279"/>
      <c r="CB1645" s="279"/>
      <c r="CC1645" s="279"/>
      <c r="CD1645" s="1283"/>
      <c r="CE1645" s="245"/>
      <c r="CF1645" s="245"/>
      <c r="CG1645" s="245"/>
    </row>
    <row r="1646" spans="1:85" ht="15" customHeight="1">
      <c r="A1646" s="265" t="s">
        <v>77</v>
      </c>
      <c r="B1646" s="2" t="s">
        <v>1441</v>
      </c>
      <c r="C1646" s="2" t="s">
        <v>61</v>
      </c>
      <c r="D1646" s="265" t="s">
        <v>4857</v>
      </c>
      <c r="E1646" s="265">
        <v>45840</v>
      </c>
      <c r="F1646" s="266" t="str">
        <f>IF(_DBcomps[[#This Row],[Lab RTS]]="","No","Yes")</f>
        <v>Yes</v>
      </c>
      <c r="G1646" s="267">
        <v>63.61</v>
      </c>
      <c r="H1646" s="267"/>
      <c r="I1646" s="267"/>
      <c r="J1646" s="267"/>
      <c r="K1646" s="267"/>
      <c r="L1646" s="268"/>
      <c r="M1646" s="275"/>
      <c r="N1646" s="267">
        <v>4.51</v>
      </c>
      <c r="O1646" s="267"/>
      <c r="P1646" s="275"/>
      <c r="Q1646" s="269"/>
      <c r="R1646" s="270"/>
      <c r="S1646" s="270">
        <v>18.5</v>
      </c>
      <c r="T1646" s="271"/>
      <c r="U1646" s="267">
        <v>79.06</v>
      </c>
      <c r="V1646" s="268"/>
      <c r="W1646" s="267"/>
      <c r="X1646" s="270"/>
      <c r="Y1646" s="274"/>
      <c r="Z1646" s="290">
        <v>44</v>
      </c>
      <c r="AA1646" s="274">
        <v>0</v>
      </c>
      <c r="AB1646" s="275"/>
      <c r="AC1646" s="274">
        <v>0</v>
      </c>
      <c r="AD1646" s="265"/>
      <c r="AE1646" s="274"/>
      <c r="AF1646" s="274"/>
      <c r="AG1646" s="275"/>
      <c r="AH1646" s="274"/>
      <c r="AI1646" s="274"/>
      <c r="AJ1646" s="275"/>
      <c r="AK1646" s="270"/>
      <c r="AL1646" s="274"/>
      <c r="AM1646" s="275"/>
      <c r="AN1646" s="274"/>
      <c r="AO1646" s="275"/>
      <c r="AP1646" s="274"/>
      <c r="AQ1646" s="471">
        <f t="shared" ref="AQ1646:AQ1655" si="242">MONTH(E1646)</f>
        <v>7</v>
      </c>
      <c r="AR1646" s="275"/>
      <c r="AS1646" s="275"/>
      <c r="AT1646" s="273"/>
      <c r="AU1646" s="272"/>
      <c r="AV1646" s="267"/>
      <c r="AW1646" s="625"/>
      <c r="AX1646" s="294"/>
      <c r="AY1646" s="625" t="s">
        <v>4861</v>
      </c>
      <c r="AZ1646" s="275"/>
      <c r="BA1646" s="268"/>
      <c r="BB1646" s="268"/>
      <c r="BC1646" s="268"/>
      <c r="BD1646" s="268"/>
      <c r="BE1646" s="267"/>
      <c r="BF1646" s="275"/>
      <c r="BG1646" s="275"/>
      <c r="BH1646" s="275"/>
      <c r="BI1646" s="275"/>
      <c r="BJ1646" s="278">
        <v>45840</v>
      </c>
      <c r="BK1646" s="279">
        <v>45841</v>
      </c>
      <c r="BL1646" s="431" t="s">
        <v>4865</v>
      </c>
      <c r="BM1646" s="272"/>
      <c r="BN1646" s="422">
        <v>6</v>
      </c>
      <c r="BO1646" s="422">
        <v>9</v>
      </c>
      <c r="BP1646" s="303"/>
      <c r="BQ1646" s="293"/>
      <c r="BR1646" s="284"/>
      <c r="BS1646" s="280" t="str">
        <f>IF(_DBcomps[[#This Row],[Problem]]="","Yes","No")</f>
        <v>Yes</v>
      </c>
      <c r="BT1646" s="281">
        <v>5</v>
      </c>
      <c r="BU1646" s="273"/>
      <c r="BV1646" s="273"/>
      <c r="BW1646" s="273"/>
      <c r="BX1646" s="273">
        <v>7</v>
      </c>
      <c r="BY1646" s="356" t="s">
        <v>1275</v>
      </c>
      <c r="BZ1646" s="267"/>
      <c r="CA1646" s="279"/>
      <c r="CB1646" s="279"/>
      <c r="CC1646" s="279"/>
      <c r="CD1646" s="1283"/>
      <c r="CE1646" s="245"/>
      <c r="CF1646" s="245"/>
      <c r="CG1646" s="245"/>
    </row>
    <row r="1647" spans="1:85" ht="15" customHeight="1">
      <c r="A1647" s="265" t="s">
        <v>77</v>
      </c>
      <c r="B1647" s="2" t="s">
        <v>1441</v>
      </c>
      <c r="C1647" s="2" t="s">
        <v>61</v>
      </c>
      <c r="D1647" s="265" t="s">
        <v>4858</v>
      </c>
      <c r="E1647" s="265">
        <v>45840</v>
      </c>
      <c r="F1647" s="266" t="str">
        <f>IF(_DBcomps[[#This Row],[Lab RTS]]="","No","Yes")</f>
        <v>Yes</v>
      </c>
      <c r="G1647" s="267">
        <v>64.27</v>
      </c>
      <c r="H1647" s="267"/>
      <c r="I1647" s="267"/>
      <c r="J1647" s="267"/>
      <c r="K1647" s="267"/>
      <c r="L1647" s="268"/>
      <c r="M1647" s="275"/>
      <c r="N1647" s="267">
        <v>4.8099999999999996</v>
      </c>
      <c r="O1647" s="267"/>
      <c r="P1647" s="275"/>
      <c r="Q1647" s="269"/>
      <c r="R1647" s="270"/>
      <c r="S1647" s="270">
        <v>17.399999999999999</v>
      </c>
      <c r="T1647" s="271"/>
      <c r="U1647" s="267">
        <v>81.13</v>
      </c>
      <c r="V1647" s="268"/>
      <c r="W1647" s="267"/>
      <c r="X1647" s="270"/>
      <c r="Y1647" s="274"/>
      <c r="Z1647" s="290">
        <v>50</v>
      </c>
      <c r="AA1647" s="274">
        <v>0</v>
      </c>
      <c r="AB1647" s="275"/>
      <c r="AC1647" s="274">
        <v>0</v>
      </c>
      <c r="AD1647" s="265"/>
      <c r="AE1647" s="274"/>
      <c r="AF1647" s="274"/>
      <c r="AG1647" s="275"/>
      <c r="AH1647" s="274"/>
      <c r="AI1647" s="274"/>
      <c r="AJ1647" s="275"/>
      <c r="AK1647" s="270"/>
      <c r="AL1647" s="274"/>
      <c r="AM1647" s="275"/>
      <c r="AN1647" s="274"/>
      <c r="AO1647" s="275"/>
      <c r="AP1647" s="274"/>
      <c r="AQ1647" s="471">
        <f t="shared" si="242"/>
        <v>7</v>
      </c>
      <c r="AR1647" s="275"/>
      <c r="AS1647" s="275"/>
      <c r="AT1647" s="273"/>
      <c r="AU1647" s="272"/>
      <c r="AV1647" s="267"/>
      <c r="AW1647" s="625"/>
      <c r="AX1647" s="294"/>
      <c r="AY1647" s="625" t="s">
        <v>4692</v>
      </c>
      <c r="AZ1647" s="275"/>
      <c r="BA1647" s="268"/>
      <c r="BB1647" s="268"/>
      <c r="BC1647" s="268"/>
      <c r="BD1647" s="268"/>
      <c r="BE1647" s="267"/>
      <c r="BF1647" s="275"/>
      <c r="BG1647" s="275"/>
      <c r="BH1647" s="275"/>
      <c r="BI1647" s="275"/>
      <c r="BJ1647" s="278">
        <v>45840</v>
      </c>
      <c r="BK1647" s="279">
        <v>45841</v>
      </c>
      <c r="BL1647" s="431" t="s">
        <v>4864</v>
      </c>
      <c r="BM1647" s="272"/>
      <c r="BN1647" s="422">
        <v>6</v>
      </c>
      <c r="BO1647" s="422">
        <v>9</v>
      </c>
      <c r="BP1647" s="303"/>
      <c r="BQ1647" s="293"/>
      <c r="BR1647" s="284"/>
      <c r="BS1647" s="280" t="str">
        <f>IF(_DBcomps[[#This Row],[Problem]]="","Yes","No")</f>
        <v>Yes</v>
      </c>
      <c r="BT1647" s="281">
        <v>5</v>
      </c>
      <c r="BU1647" s="273"/>
      <c r="BV1647" s="273"/>
      <c r="BW1647" s="273"/>
      <c r="BX1647" s="273">
        <v>7</v>
      </c>
      <c r="BY1647" s="356" t="s">
        <v>1275</v>
      </c>
      <c r="BZ1647" s="267"/>
      <c r="CA1647" s="279"/>
      <c r="CB1647" s="279"/>
      <c r="CC1647" s="279"/>
      <c r="CD1647" s="1283"/>
      <c r="CE1647" s="245"/>
      <c r="CF1647" s="245"/>
      <c r="CG1647" s="245"/>
    </row>
    <row r="1648" spans="1:85" ht="15" customHeight="1">
      <c r="A1648" s="265" t="s">
        <v>77</v>
      </c>
      <c r="B1648" s="2" t="s">
        <v>1441</v>
      </c>
      <c r="C1648" s="2" t="s">
        <v>61</v>
      </c>
      <c r="D1648" s="265" t="s">
        <v>4859</v>
      </c>
      <c r="E1648" s="265">
        <v>45840</v>
      </c>
      <c r="F1648" s="266" t="str">
        <f>IF(_DBcomps[[#This Row],[Lab RTS]]="","No","Yes")</f>
        <v>Yes</v>
      </c>
      <c r="G1648" s="267">
        <v>64.510000000000005</v>
      </c>
      <c r="H1648" s="267"/>
      <c r="I1648" s="267"/>
      <c r="J1648" s="267"/>
      <c r="K1648" s="267"/>
      <c r="L1648" s="268"/>
      <c r="M1648" s="275"/>
      <c r="N1648" s="267">
        <v>4.42</v>
      </c>
      <c r="O1648" s="267"/>
      <c r="P1648" s="275"/>
      <c r="Q1648" s="269"/>
      <c r="R1648" s="270"/>
      <c r="S1648" s="270">
        <v>17.39</v>
      </c>
      <c r="T1648" s="271"/>
      <c r="U1648" s="267">
        <v>80.48</v>
      </c>
      <c r="V1648" s="268"/>
      <c r="W1648" s="267"/>
      <c r="X1648" s="270"/>
      <c r="Y1648" s="274"/>
      <c r="Z1648" s="290">
        <v>33</v>
      </c>
      <c r="AA1648" s="274">
        <v>0</v>
      </c>
      <c r="AB1648" s="275"/>
      <c r="AC1648" s="274">
        <v>0</v>
      </c>
      <c r="AD1648" s="265"/>
      <c r="AE1648" s="274"/>
      <c r="AF1648" s="274"/>
      <c r="AG1648" s="275"/>
      <c r="AH1648" s="274"/>
      <c r="AI1648" s="274"/>
      <c r="AJ1648" s="275"/>
      <c r="AK1648" s="270"/>
      <c r="AL1648" s="274"/>
      <c r="AM1648" s="275"/>
      <c r="AN1648" s="274"/>
      <c r="AO1648" s="275"/>
      <c r="AP1648" s="274"/>
      <c r="AQ1648" s="471">
        <f t="shared" si="242"/>
        <v>7</v>
      </c>
      <c r="AR1648" s="275"/>
      <c r="AS1648" s="275"/>
      <c r="AT1648" s="273"/>
      <c r="AU1648" s="272"/>
      <c r="AV1648" s="267"/>
      <c r="AW1648" s="625"/>
      <c r="AX1648" s="294"/>
      <c r="AY1648" s="625" t="s">
        <v>4570</v>
      </c>
      <c r="AZ1648" s="275"/>
      <c r="BA1648" s="268"/>
      <c r="BB1648" s="268"/>
      <c r="BC1648" s="268"/>
      <c r="BD1648" s="268"/>
      <c r="BE1648" s="267"/>
      <c r="BF1648" s="275"/>
      <c r="BG1648" s="275"/>
      <c r="BH1648" s="275"/>
      <c r="BI1648" s="275"/>
      <c r="BJ1648" s="278">
        <v>45840</v>
      </c>
      <c r="BK1648" s="279">
        <v>45841</v>
      </c>
      <c r="BL1648" s="431" t="s">
        <v>4863</v>
      </c>
      <c r="BM1648" s="272"/>
      <c r="BN1648" s="422">
        <v>6</v>
      </c>
      <c r="BO1648" s="422">
        <v>9</v>
      </c>
      <c r="BP1648" s="303"/>
      <c r="BQ1648" s="293"/>
      <c r="BR1648" s="284"/>
      <c r="BS1648" s="280" t="str">
        <f>IF(_DBcomps[[#This Row],[Problem]]="","Yes","No")</f>
        <v>Yes</v>
      </c>
      <c r="BT1648" s="281">
        <v>5</v>
      </c>
      <c r="BU1648" s="273"/>
      <c r="BV1648" s="273"/>
      <c r="BW1648" s="273"/>
      <c r="BX1648" s="273">
        <v>7</v>
      </c>
      <c r="BY1648" s="356" t="s">
        <v>1275</v>
      </c>
      <c r="BZ1648" s="267"/>
      <c r="CA1648" s="279"/>
      <c r="CB1648" s="279"/>
      <c r="CC1648" s="279"/>
      <c r="CD1648" s="1283"/>
      <c r="CE1648" s="245"/>
      <c r="CF1648" s="245"/>
      <c r="CG1648" s="245"/>
    </row>
    <row r="1649" spans="1:85" ht="15" customHeight="1">
      <c r="A1649" s="265" t="s">
        <v>77</v>
      </c>
      <c r="B1649" s="2" t="s">
        <v>1441</v>
      </c>
      <c r="C1649" s="2" t="s">
        <v>61</v>
      </c>
      <c r="D1649" s="265" t="s">
        <v>4860</v>
      </c>
      <c r="E1649" s="265">
        <v>45841</v>
      </c>
      <c r="F1649" s="266" t="str">
        <f>IF(_DBcomps[[#This Row],[Lab RTS]]="","No","Yes")</f>
        <v>Yes</v>
      </c>
      <c r="G1649" s="267">
        <v>65.86</v>
      </c>
      <c r="H1649" s="267"/>
      <c r="I1649" s="267"/>
      <c r="J1649" s="267"/>
      <c r="K1649" s="267"/>
      <c r="L1649" s="268"/>
      <c r="M1649" s="275"/>
      <c r="N1649" s="267">
        <v>4.29</v>
      </c>
      <c r="O1649" s="267"/>
      <c r="P1649" s="275"/>
      <c r="Q1649" s="269"/>
      <c r="R1649" s="270"/>
      <c r="S1649" s="270">
        <v>18.09</v>
      </c>
      <c r="T1649" s="271"/>
      <c r="U1649" s="267">
        <v>80.91</v>
      </c>
      <c r="V1649" s="268"/>
      <c r="W1649" s="267"/>
      <c r="X1649" s="270"/>
      <c r="Y1649" s="274"/>
      <c r="Z1649" s="290">
        <v>51</v>
      </c>
      <c r="AA1649" s="274">
        <v>0</v>
      </c>
      <c r="AB1649" s="275"/>
      <c r="AC1649" s="274">
        <v>0</v>
      </c>
      <c r="AD1649" s="265"/>
      <c r="AE1649" s="274"/>
      <c r="AF1649" s="274"/>
      <c r="AG1649" s="275"/>
      <c r="AH1649" s="274"/>
      <c r="AI1649" s="274"/>
      <c r="AJ1649" s="275"/>
      <c r="AK1649" s="270"/>
      <c r="AL1649" s="274"/>
      <c r="AM1649" s="275"/>
      <c r="AN1649" s="274"/>
      <c r="AO1649" s="275"/>
      <c r="AP1649" s="274"/>
      <c r="AQ1649" s="471">
        <f t="shared" si="242"/>
        <v>7</v>
      </c>
      <c r="AR1649" s="275"/>
      <c r="AS1649" s="275"/>
      <c r="AT1649" s="273"/>
      <c r="AU1649" s="272"/>
      <c r="AV1649" s="267"/>
      <c r="AW1649" s="625"/>
      <c r="AX1649" s="294"/>
      <c r="AY1649" s="625" t="s">
        <v>4640</v>
      </c>
      <c r="AZ1649" s="275"/>
      <c r="BA1649" s="268"/>
      <c r="BB1649" s="268"/>
      <c r="BC1649" s="268"/>
      <c r="BD1649" s="268"/>
      <c r="BE1649" s="267"/>
      <c r="BF1649" s="275"/>
      <c r="BG1649" s="275"/>
      <c r="BH1649" s="275"/>
      <c r="BI1649" s="275"/>
      <c r="BJ1649" s="278">
        <v>45841</v>
      </c>
      <c r="BK1649" s="279">
        <v>45841</v>
      </c>
      <c r="BL1649" s="431" t="s">
        <v>4862</v>
      </c>
      <c r="BM1649" s="272"/>
      <c r="BN1649" s="422">
        <v>6</v>
      </c>
      <c r="BO1649" s="422">
        <v>9</v>
      </c>
      <c r="BP1649" s="303"/>
      <c r="BQ1649" s="293"/>
      <c r="BR1649" s="284"/>
      <c r="BS1649" s="280" t="str">
        <f>IF(_DBcomps[[#This Row],[Problem]]="","Yes","No")</f>
        <v>Yes</v>
      </c>
      <c r="BT1649" s="281">
        <v>5</v>
      </c>
      <c r="BU1649" s="273"/>
      <c r="BV1649" s="273"/>
      <c r="BW1649" s="273"/>
      <c r="BX1649" s="273">
        <v>7</v>
      </c>
      <c r="BY1649" s="356" t="s">
        <v>1275</v>
      </c>
      <c r="BZ1649" s="267"/>
      <c r="CA1649" s="279"/>
      <c r="CB1649" s="279"/>
      <c r="CC1649" s="279"/>
      <c r="CD1649" s="1283"/>
      <c r="CE1649" s="245"/>
      <c r="CF1649" s="245"/>
      <c r="CG1649" s="245"/>
    </row>
    <row r="1650" spans="1:85" ht="15" customHeight="1">
      <c r="A1650" s="265" t="s">
        <v>77</v>
      </c>
      <c r="B1650" s="2" t="s">
        <v>1441</v>
      </c>
      <c r="C1650" s="2" t="s">
        <v>61</v>
      </c>
      <c r="D1650" s="265" t="s">
        <v>4875</v>
      </c>
      <c r="E1650" s="265">
        <v>45841</v>
      </c>
      <c r="F1650" s="266" t="str">
        <f>IF(_DBcomps[[#This Row],[Lab RTS]]="","No","Yes")</f>
        <v>Yes</v>
      </c>
      <c r="G1650" s="267">
        <v>65.86</v>
      </c>
      <c r="H1650" s="267"/>
      <c r="I1650" s="267"/>
      <c r="J1650" s="267"/>
      <c r="K1650" s="267"/>
      <c r="L1650" s="268"/>
      <c r="M1650" s="275"/>
      <c r="N1650" s="267">
        <v>4.49</v>
      </c>
      <c r="O1650" s="267"/>
      <c r="P1650" s="275"/>
      <c r="Q1650" s="269"/>
      <c r="R1650" s="270"/>
      <c r="S1650" s="270">
        <v>17.25</v>
      </c>
      <c r="T1650" s="271"/>
      <c r="U1650" s="267">
        <v>80.760000000000005</v>
      </c>
      <c r="V1650" s="268"/>
      <c r="W1650" s="267"/>
      <c r="X1650" s="270"/>
      <c r="Y1650" s="274"/>
      <c r="Z1650" s="290">
        <v>49</v>
      </c>
      <c r="AA1650" s="274">
        <v>0</v>
      </c>
      <c r="AB1650" s="275"/>
      <c r="AC1650" s="274">
        <v>0</v>
      </c>
      <c r="AD1650" s="265"/>
      <c r="AE1650" s="274"/>
      <c r="AF1650" s="274"/>
      <c r="AG1650" s="275"/>
      <c r="AH1650" s="274"/>
      <c r="AI1650" s="274"/>
      <c r="AJ1650" s="275"/>
      <c r="AK1650" s="270"/>
      <c r="AL1650" s="274"/>
      <c r="AM1650" s="275"/>
      <c r="AN1650" s="274"/>
      <c r="AO1650" s="275"/>
      <c r="AP1650" s="274"/>
      <c r="AQ1650" s="471">
        <f t="shared" si="242"/>
        <v>7</v>
      </c>
      <c r="AR1650" s="275"/>
      <c r="AS1650" s="275"/>
      <c r="AT1650" s="273"/>
      <c r="AU1650" s="272"/>
      <c r="AV1650" s="267"/>
      <c r="AW1650" s="625"/>
      <c r="AX1650" s="294"/>
      <c r="AY1650" s="625" t="s">
        <v>4881</v>
      </c>
      <c r="AZ1650" s="275"/>
      <c r="BA1650" s="268"/>
      <c r="BB1650" s="268"/>
      <c r="BC1650" s="268"/>
      <c r="BD1650" s="268"/>
      <c r="BE1650" s="267"/>
      <c r="BF1650" s="275"/>
      <c r="BG1650" s="275"/>
      <c r="BH1650" s="275"/>
      <c r="BI1650" s="275"/>
      <c r="BJ1650" s="278">
        <v>45841</v>
      </c>
      <c r="BK1650" s="279">
        <v>45845</v>
      </c>
      <c r="BL1650" s="431" t="s">
        <v>4885</v>
      </c>
      <c r="BM1650" s="272"/>
      <c r="BN1650" s="422">
        <v>6</v>
      </c>
      <c r="BO1650" s="422">
        <v>9</v>
      </c>
      <c r="BP1650" s="303"/>
      <c r="BQ1650" s="293"/>
      <c r="BR1650" s="284"/>
      <c r="BS1650" s="280" t="str">
        <f>IF(_DBcomps[[#This Row],[Problem]]="","Yes","No")</f>
        <v>Yes</v>
      </c>
      <c r="BT1650" s="281">
        <v>5</v>
      </c>
      <c r="BU1650" s="273"/>
      <c r="BV1650" s="273"/>
      <c r="BW1650" s="273"/>
      <c r="BX1650" s="273">
        <v>7</v>
      </c>
      <c r="BY1650" s="356" t="s">
        <v>1275</v>
      </c>
      <c r="BZ1650" s="267"/>
      <c r="CA1650" s="279"/>
      <c r="CB1650" s="279"/>
      <c r="CC1650" s="279"/>
      <c r="CD1650" s="1283"/>
      <c r="CE1650" s="245"/>
      <c r="CF1650" s="245"/>
      <c r="CG1650" s="245"/>
    </row>
    <row r="1651" spans="1:85" ht="15" customHeight="1">
      <c r="A1651" s="265" t="s">
        <v>77</v>
      </c>
      <c r="B1651" s="2" t="s">
        <v>1441</v>
      </c>
      <c r="C1651" s="2" t="s">
        <v>61</v>
      </c>
      <c r="D1651" s="265" t="s">
        <v>4876</v>
      </c>
      <c r="E1651" s="265">
        <v>45841</v>
      </c>
      <c r="F1651" s="266" t="str">
        <f>IF(_DBcomps[[#This Row],[Lab RTS]]="","No","Yes")</f>
        <v>Yes</v>
      </c>
      <c r="G1651" s="267">
        <v>66.319999999999993</v>
      </c>
      <c r="H1651" s="267"/>
      <c r="I1651" s="267"/>
      <c r="J1651" s="267"/>
      <c r="K1651" s="267"/>
      <c r="L1651" s="268"/>
      <c r="M1651" s="275"/>
      <c r="N1651" s="267">
        <v>4.7699999999999996</v>
      </c>
      <c r="O1651" s="267"/>
      <c r="P1651" s="275"/>
      <c r="Q1651" s="269"/>
      <c r="R1651" s="270"/>
      <c r="S1651" s="270">
        <v>18.190000000000001</v>
      </c>
      <c r="T1651" s="271"/>
      <c r="U1651" s="267">
        <v>79.58</v>
      </c>
      <c r="V1651" s="268"/>
      <c r="W1651" s="267"/>
      <c r="X1651" s="270"/>
      <c r="Y1651" s="274"/>
      <c r="Z1651" s="290">
        <v>54</v>
      </c>
      <c r="AA1651" s="274">
        <v>0</v>
      </c>
      <c r="AB1651" s="275"/>
      <c r="AC1651" s="274">
        <v>0</v>
      </c>
      <c r="AD1651" s="265"/>
      <c r="AE1651" s="274"/>
      <c r="AF1651" s="274"/>
      <c r="AG1651" s="275"/>
      <c r="AH1651" s="274"/>
      <c r="AI1651" s="274"/>
      <c r="AJ1651" s="275"/>
      <c r="AK1651" s="270"/>
      <c r="AL1651" s="274"/>
      <c r="AM1651" s="275"/>
      <c r="AN1651" s="274"/>
      <c r="AO1651" s="275"/>
      <c r="AP1651" s="274"/>
      <c r="AQ1651" s="471">
        <f t="shared" si="242"/>
        <v>7</v>
      </c>
      <c r="AR1651" s="275"/>
      <c r="AS1651" s="275"/>
      <c r="AT1651" s="273"/>
      <c r="AU1651" s="272"/>
      <c r="AV1651" s="267"/>
      <c r="AW1651" s="625"/>
      <c r="AX1651" s="294"/>
      <c r="AY1651" s="625" t="s">
        <v>4670</v>
      </c>
      <c r="AZ1651" s="275"/>
      <c r="BA1651" s="268"/>
      <c r="BB1651" s="268"/>
      <c r="BC1651" s="268"/>
      <c r="BD1651" s="268"/>
      <c r="BE1651" s="267"/>
      <c r="BF1651" s="275"/>
      <c r="BG1651" s="275"/>
      <c r="BH1651" s="275"/>
      <c r="BI1651" s="275"/>
      <c r="BJ1651" s="278">
        <v>45841</v>
      </c>
      <c r="BK1651" s="279">
        <v>45845</v>
      </c>
      <c r="BL1651" s="431" t="s">
        <v>4886</v>
      </c>
      <c r="BM1651" s="272"/>
      <c r="BN1651" s="422">
        <v>6</v>
      </c>
      <c r="BO1651" s="422">
        <v>9</v>
      </c>
      <c r="BP1651" s="303"/>
      <c r="BQ1651" s="293"/>
      <c r="BR1651" s="284"/>
      <c r="BS1651" s="280" t="str">
        <f>IF(_DBcomps[[#This Row],[Problem]]="","Yes","No")</f>
        <v>Yes</v>
      </c>
      <c r="BT1651" s="281">
        <v>5</v>
      </c>
      <c r="BU1651" s="273"/>
      <c r="BV1651" s="273"/>
      <c r="BW1651" s="273"/>
      <c r="BX1651" s="273">
        <v>7</v>
      </c>
      <c r="BY1651" s="356" t="s">
        <v>1275</v>
      </c>
      <c r="BZ1651" s="267"/>
      <c r="CA1651" s="279"/>
      <c r="CB1651" s="279"/>
      <c r="CC1651" s="279"/>
      <c r="CD1651" s="1283"/>
      <c r="CE1651" s="245"/>
      <c r="CF1651" s="245"/>
      <c r="CG1651" s="245"/>
    </row>
    <row r="1652" spans="1:85" ht="15" customHeight="1">
      <c r="A1652" s="265" t="s">
        <v>77</v>
      </c>
      <c r="B1652" s="2" t="s">
        <v>1441</v>
      </c>
      <c r="C1652" s="2" t="s">
        <v>61</v>
      </c>
      <c r="D1652" s="265" t="s">
        <v>4877</v>
      </c>
      <c r="E1652" s="265">
        <v>45841</v>
      </c>
      <c r="F1652" s="266" t="str">
        <f>IF(_DBcomps[[#This Row],[Lab RTS]]="","No","Yes")</f>
        <v>Yes</v>
      </c>
      <c r="G1652" s="267">
        <v>65.510000000000005</v>
      </c>
      <c r="H1652" s="267"/>
      <c r="I1652" s="267"/>
      <c r="J1652" s="267"/>
      <c r="K1652" s="267"/>
      <c r="L1652" s="268"/>
      <c r="M1652" s="275"/>
      <c r="N1652" s="267">
        <v>5.54</v>
      </c>
      <c r="O1652" s="267"/>
      <c r="P1652" s="275"/>
      <c r="Q1652" s="269"/>
      <c r="R1652" s="270"/>
      <c r="S1652" s="270">
        <v>19.170000000000002</v>
      </c>
      <c r="T1652" s="271"/>
      <c r="U1652" s="267">
        <v>82</v>
      </c>
      <c r="V1652" s="268"/>
      <c r="W1652" s="267"/>
      <c r="X1652" s="270"/>
      <c r="Y1652" s="274"/>
      <c r="Z1652" s="290">
        <v>46</v>
      </c>
      <c r="AA1652" s="274">
        <v>0</v>
      </c>
      <c r="AB1652" s="275"/>
      <c r="AC1652" s="274">
        <v>0</v>
      </c>
      <c r="AD1652" s="265"/>
      <c r="AE1652" s="274"/>
      <c r="AF1652" s="274"/>
      <c r="AG1652" s="275"/>
      <c r="AH1652" s="274"/>
      <c r="AI1652" s="274"/>
      <c r="AJ1652" s="275"/>
      <c r="AK1652" s="270"/>
      <c r="AL1652" s="274"/>
      <c r="AM1652" s="275"/>
      <c r="AN1652" s="274"/>
      <c r="AO1652" s="275"/>
      <c r="AP1652" s="274"/>
      <c r="AQ1652" s="471">
        <f t="shared" si="242"/>
        <v>7</v>
      </c>
      <c r="AR1652" s="275"/>
      <c r="AS1652" s="275"/>
      <c r="AT1652" s="273"/>
      <c r="AU1652" s="272"/>
      <c r="AV1652" s="267"/>
      <c r="AW1652" s="625"/>
      <c r="AX1652" s="294"/>
      <c r="AY1652" s="625" t="s">
        <v>4882</v>
      </c>
      <c r="AZ1652" s="275"/>
      <c r="BA1652" s="268"/>
      <c r="BB1652" s="268"/>
      <c r="BC1652" s="268"/>
      <c r="BD1652" s="268"/>
      <c r="BE1652" s="267"/>
      <c r="BF1652" s="275"/>
      <c r="BG1652" s="275"/>
      <c r="BH1652" s="275"/>
      <c r="BI1652" s="275"/>
      <c r="BJ1652" s="278">
        <v>45841</v>
      </c>
      <c r="BK1652" s="279">
        <v>45845</v>
      </c>
      <c r="BL1652" s="431" t="s">
        <v>4887</v>
      </c>
      <c r="BM1652" s="272"/>
      <c r="BN1652" s="422">
        <v>6</v>
      </c>
      <c r="BO1652" s="422">
        <v>9</v>
      </c>
      <c r="BP1652" s="303"/>
      <c r="BQ1652" s="293"/>
      <c r="BR1652" s="284"/>
      <c r="BS1652" s="280" t="str">
        <f>IF(_DBcomps[[#This Row],[Problem]]="","Yes","No")</f>
        <v>Yes</v>
      </c>
      <c r="BT1652" s="281">
        <v>5</v>
      </c>
      <c r="BU1652" s="273"/>
      <c r="BV1652" s="273"/>
      <c r="BW1652" s="273"/>
      <c r="BX1652" s="273">
        <v>7</v>
      </c>
      <c r="BY1652" s="356" t="s">
        <v>1275</v>
      </c>
      <c r="BZ1652" s="267"/>
      <c r="CA1652" s="279"/>
      <c r="CB1652" s="279"/>
      <c r="CC1652" s="279"/>
      <c r="CD1652" s="1283"/>
      <c r="CE1652" s="245"/>
      <c r="CF1652" s="245"/>
      <c r="CG1652" s="245"/>
    </row>
    <row r="1653" spans="1:85" ht="15" customHeight="1">
      <c r="A1653" s="265" t="s">
        <v>77</v>
      </c>
      <c r="B1653" s="2" t="s">
        <v>1441</v>
      </c>
      <c r="C1653" s="2" t="s">
        <v>61</v>
      </c>
      <c r="D1653" s="265" t="s">
        <v>4878</v>
      </c>
      <c r="E1653" s="265">
        <v>45841</v>
      </c>
      <c r="F1653" s="266" t="str">
        <f>IF(_DBcomps[[#This Row],[Lab RTS]]="","No","Yes")</f>
        <v>Yes</v>
      </c>
      <c r="G1653" s="267">
        <v>66.290000000000006</v>
      </c>
      <c r="H1653" s="267"/>
      <c r="I1653" s="267"/>
      <c r="J1653" s="267"/>
      <c r="K1653" s="267"/>
      <c r="L1653" s="268"/>
      <c r="M1653" s="275"/>
      <c r="N1653" s="267">
        <v>4.5599999999999996</v>
      </c>
      <c r="O1653" s="267"/>
      <c r="P1653" s="275"/>
      <c r="Q1653" s="269"/>
      <c r="R1653" s="270"/>
      <c r="S1653" s="270">
        <v>18.18</v>
      </c>
      <c r="T1653" s="271"/>
      <c r="U1653" s="267">
        <v>81.489999999999995</v>
      </c>
      <c r="V1653" s="268"/>
      <c r="W1653" s="267"/>
      <c r="X1653" s="270"/>
      <c r="Y1653" s="274"/>
      <c r="Z1653" s="290">
        <v>50</v>
      </c>
      <c r="AA1653" s="274">
        <v>0</v>
      </c>
      <c r="AB1653" s="275"/>
      <c r="AC1653" s="274">
        <v>0</v>
      </c>
      <c r="AD1653" s="265"/>
      <c r="AE1653" s="274"/>
      <c r="AF1653" s="274"/>
      <c r="AG1653" s="275"/>
      <c r="AH1653" s="274"/>
      <c r="AI1653" s="274"/>
      <c r="AJ1653" s="275"/>
      <c r="AK1653" s="270"/>
      <c r="AL1653" s="274"/>
      <c r="AM1653" s="275"/>
      <c r="AN1653" s="274"/>
      <c r="AO1653" s="275"/>
      <c r="AP1653" s="274"/>
      <c r="AQ1653" s="471">
        <f t="shared" si="242"/>
        <v>7</v>
      </c>
      <c r="AR1653" s="275"/>
      <c r="AS1653" s="275"/>
      <c r="AT1653" s="273"/>
      <c r="AU1653" s="272"/>
      <c r="AV1653" s="267"/>
      <c r="AW1653" s="625"/>
      <c r="AX1653" s="294"/>
      <c r="AY1653" s="625" t="s">
        <v>4883</v>
      </c>
      <c r="AZ1653" s="275"/>
      <c r="BA1653" s="268"/>
      <c r="BB1653" s="268"/>
      <c r="BC1653" s="268"/>
      <c r="BD1653" s="268"/>
      <c r="BE1653" s="267"/>
      <c r="BF1653" s="275"/>
      <c r="BG1653" s="275"/>
      <c r="BH1653" s="275"/>
      <c r="BI1653" s="275"/>
      <c r="BJ1653" s="278">
        <v>45841</v>
      </c>
      <c r="BK1653" s="279">
        <v>45845</v>
      </c>
      <c r="BL1653" s="431" t="s">
        <v>4888</v>
      </c>
      <c r="BM1653" s="272"/>
      <c r="BN1653" s="422">
        <v>6</v>
      </c>
      <c r="BO1653" s="422">
        <v>9</v>
      </c>
      <c r="BP1653" s="303"/>
      <c r="BQ1653" s="293"/>
      <c r="BR1653" s="284"/>
      <c r="BS1653" s="280" t="str">
        <f>IF(_DBcomps[[#This Row],[Problem]]="","Yes","No")</f>
        <v>Yes</v>
      </c>
      <c r="BT1653" s="281">
        <v>5</v>
      </c>
      <c r="BU1653" s="273"/>
      <c r="BV1653" s="273"/>
      <c r="BW1653" s="273"/>
      <c r="BX1653" s="273">
        <v>7</v>
      </c>
      <c r="BY1653" s="356" t="s">
        <v>1275</v>
      </c>
      <c r="BZ1653" s="267"/>
      <c r="CA1653" s="279"/>
      <c r="CB1653" s="279"/>
      <c r="CC1653" s="279"/>
      <c r="CD1653" s="1283"/>
      <c r="CE1653" s="245"/>
      <c r="CF1653" s="245"/>
      <c r="CG1653" s="245"/>
    </row>
    <row r="1654" spans="1:85" ht="15" customHeight="1">
      <c r="A1654" s="265" t="s">
        <v>77</v>
      </c>
      <c r="B1654" s="2" t="s">
        <v>1441</v>
      </c>
      <c r="C1654" s="2" t="s">
        <v>61</v>
      </c>
      <c r="D1654" s="265" t="s">
        <v>4879</v>
      </c>
      <c r="E1654" s="265">
        <v>45841</v>
      </c>
      <c r="F1654" s="266" t="str">
        <f>IF(_DBcomps[[#This Row],[Lab RTS]]="","No","Yes")</f>
        <v>Yes</v>
      </c>
      <c r="G1654" s="267">
        <v>66.209999999999994</v>
      </c>
      <c r="H1654" s="267"/>
      <c r="I1654" s="267"/>
      <c r="J1654" s="267"/>
      <c r="K1654" s="267"/>
      <c r="L1654" s="268"/>
      <c r="M1654" s="275"/>
      <c r="N1654" s="267">
        <v>4.68</v>
      </c>
      <c r="O1654" s="267"/>
      <c r="P1654" s="275"/>
      <c r="Q1654" s="269"/>
      <c r="R1654" s="270"/>
      <c r="S1654" s="270">
        <v>19.829999999999998</v>
      </c>
      <c r="T1654" s="271"/>
      <c r="U1654" s="267">
        <v>82.12</v>
      </c>
      <c r="V1654" s="268"/>
      <c r="W1654" s="267"/>
      <c r="X1654" s="270"/>
      <c r="Y1654" s="274"/>
      <c r="Z1654" s="290">
        <v>44</v>
      </c>
      <c r="AA1654" s="274">
        <v>0</v>
      </c>
      <c r="AB1654" s="275"/>
      <c r="AC1654" s="274">
        <v>0</v>
      </c>
      <c r="AD1654" s="265"/>
      <c r="AE1654" s="274"/>
      <c r="AF1654" s="274"/>
      <c r="AG1654" s="275"/>
      <c r="AH1654" s="274"/>
      <c r="AI1654" s="274"/>
      <c r="AJ1654" s="275"/>
      <c r="AK1654" s="270"/>
      <c r="AL1654" s="274"/>
      <c r="AM1654" s="275"/>
      <c r="AN1654" s="274"/>
      <c r="AO1654" s="275"/>
      <c r="AP1654" s="274"/>
      <c r="AQ1654" s="471">
        <f t="shared" si="242"/>
        <v>7</v>
      </c>
      <c r="AR1654" s="275"/>
      <c r="AS1654" s="275"/>
      <c r="AT1654" s="273"/>
      <c r="AU1654" s="272"/>
      <c r="AV1654" s="267"/>
      <c r="AW1654" s="625"/>
      <c r="AX1654" s="294"/>
      <c r="AY1654" s="625" t="s">
        <v>4884</v>
      </c>
      <c r="AZ1654" s="275"/>
      <c r="BA1654" s="268"/>
      <c r="BB1654" s="268"/>
      <c r="BC1654" s="268"/>
      <c r="BD1654" s="268"/>
      <c r="BE1654" s="267"/>
      <c r="BF1654" s="275"/>
      <c r="BG1654" s="275"/>
      <c r="BH1654" s="275"/>
      <c r="BI1654" s="275"/>
      <c r="BJ1654" s="278">
        <v>45841</v>
      </c>
      <c r="BK1654" s="279">
        <v>45845</v>
      </c>
      <c r="BL1654" s="431" t="s">
        <v>4889</v>
      </c>
      <c r="BM1654" s="272"/>
      <c r="BN1654" s="422">
        <v>6</v>
      </c>
      <c r="BO1654" s="422">
        <v>9</v>
      </c>
      <c r="BP1654" s="303"/>
      <c r="BQ1654" s="293"/>
      <c r="BR1654" s="284"/>
      <c r="BS1654" s="280" t="str">
        <f>IF(_DBcomps[[#This Row],[Problem]]="","Yes","No")</f>
        <v>Yes</v>
      </c>
      <c r="BT1654" s="281">
        <v>5</v>
      </c>
      <c r="BU1654" s="273"/>
      <c r="BV1654" s="273"/>
      <c r="BW1654" s="273"/>
      <c r="BX1654" s="273">
        <v>7</v>
      </c>
      <c r="BY1654" s="356" t="s">
        <v>1275</v>
      </c>
      <c r="BZ1654" s="267"/>
      <c r="CA1654" s="279"/>
      <c r="CB1654" s="279"/>
      <c r="CC1654" s="279"/>
      <c r="CD1654" s="1283"/>
      <c r="CE1654" s="245"/>
      <c r="CF1654" s="245"/>
      <c r="CG1654" s="245"/>
    </row>
    <row r="1655" spans="1:85" ht="15" customHeight="1">
      <c r="A1655" s="265" t="s">
        <v>77</v>
      </c>
      <c r="B1655" s="2" t="s">
        <v>1441</v>
      </c>
      <c r="C1655" s="2" t="s">
        <v>61</v>
      </c>
      <c r="D1655" s="265" t="s">
        <v>4880</v>
      </c>
      <c r="E1655" s="265">
        <v>45842</v>
      </c>
      <c r="F1655" s="266" t="str">
        <f>IF(_DBcomps[[#This Row],[Lab RTS]]="","No","Yes")</f>
        <v>Yes</v>
      </c>
      <c r="G1655" s="267">
        <v>66.78</v>
      </c>
      <c r="H1655" s="267"/>
      <c r="I1655" s="267"/>
      <c r="J1655" s="267"/>
      <c r="K1655" s="267"/>
      <c r="L1655" s="268"/>
      <c r="M1655" s="275"/>
      <c r="N1655" s="267">
        <v>4.4400000000000004</v>
      </c>
      <c r="O1655" s="267"/>
      <c r="P1655" s="275"/>
      <c r="Q1655" s="269"/>
      <c r="R1655" s="270"/>
      <c r="S1655" s="270">
        <v>18.43</v>
      </c>
      <c r="T1655" s="271"/>
      <c r="U1655" s="267">
        <v>81.03</v>
      </c>
      <c r="V1655" s="268"/>
      <c r="W1655" s="267"/>
      <c r="X1655" s="270"/>
      <c r="Y1655" s="274"/>
      <c r="Z1655" s="290">
        <v>50</v>
      </c>
      <c r="AA1655" s="274">
        <v>0</v>
      </c>
      <c r="AB1655" s="275"/>
      <c r="AC1655" s="274">
        <v>0</v>
      </c>
      <c r="AD1655" s="265"/>
      <c r="AE1655" s="274"/>
      <c r="AF1655" s="274"/>
      <c r="AG1655" s="275"/>
      <c r="AH1655" s="274"/>
      <c r="AI1655" s="274"/>
      <c r="AJ1655" s="275"/>
      <c r="AK1655" s="270"/>
      <c r="AL1655" s="274"/>
      <c r="AM1655" s="275"/>
      <c r="AN1655" s="274"/>
      <c r="AO1655" s="275"/>
      <c r="AP1655" s="274"/>
      <c r="AQ1655" s="471">
        <f t="shared" si="242"/>
        <v>7</v>
      </c>
      <c r="AR1655" s="275"/>
      <c r="AS1655" s="275"/>
      <c r="AT1655" s="273"/>
      <c r="AU1655" s="272"/>
      <c r="AV1655" s="267"/>
      <c r="AW1655" s="625"/>
      <c r="AX1655" s="294"/>
      <c r="AY1655" s="625" t="s">
        <v>4570</v>
      </c>
      <c r="AZ1655" s="275"/>
      <c r="BA1655" s="268"/>
      <c r="BB1655" s="268"/>
      <c r="BC1655" s="268"/>
      <c r="BD1655" s="268"/>
      <c r="BE1655" s="267"/>
      <c r="BF1655" s="275"/>
      <c r="BG1655" s="275"/>
      <c r="BH1655" s="275"/>
      <c r="BI1655" s="275"/>
      <c r="BJ1655" s="278">
        <v>45842</v>
      </c>
      <c r="BK1655" s="279">
        <v>45845</v>
      </c>
      <c r="BL1655" s="431" t="s">
        <v>4890</v>
      </c>
      <c r="BM1655" s="272"/>
      <c r="BN1655" s="422">
        <v>6</v>
      </c>
      <c r="BO1655" s="422">
        <v>9</v>
      </c>
      <c r="BP1655" s="303"/>
      <c r="BQ1655" s="293"/>
      <c r="BR1655" s="284"/>
      <c r="BS1655" s="280" t="str">
        <f>IF(_DBcomps[[#This Row],[Problem]]="","Yes","No")</f>
        <v>Yes</v>
      </c>
      <c r="BT1655" s="281">
        <v>5</v>
      </c>
      <c r="BU1655" s="273"/>
      <c r="BV1655" s="273"/>
      <c r="BW1655" s="273"/>
      <c r="BX1655" s="273">
        <v>7</v>
      </c>
      <c r="BY1655" s="356" t="s">
        <v>1275</v>
      </c>
      <c r="BZ1655" s="267"/>
      <c r="CA1655" s="279"/>
      <c r="CB1655" s="279"/>
      <c r="CC1655" s="279"/>
      <c r="CD1655" s="1283"/>
      <c r="CE1655" s="245"/>
      <c r="CF1655" s="245"/>
      <c r="CG1655" s="245"/>
    </row>
    <row r="1656" spans="1:85" ht="15" customHeight="1">
      <c r="A1656" s="265" t="s">
        <v>77</v>
      </c>
      <c r="B1656" s="2" t="s">
        <v>1441</v>
      </c>
      <c r="C1656" s="2" t="s">
        <v>61</v>
      </c>
      <c r="D1656" s="265" t="s">
        <v>4898</v>
      </c>
      <c r="E1656" s="265">
        <v>45845</v>
      </c>
      <c r="F1656" s="266" t="str">
        <f>IF(_DBcomps[[#This Row],[Lab RTS]]="","No","Yes")</f>
        <v>Yes</v>
      </c>
      <c r="G1656" s="267">
        <v>65.38</v>
      </c>
      <c r="H1656" s="267"/>
      <c r="I1656" s="267"/>
      <c r="J1656" s="267"/>
      <c r="K1656" s="267"/>
      <c r="L1656" s="268"/>
      <c r="M1656" s="275"/>
      <c r="N1656" s="267">
        <v>4.4400000000000004</v>
      </c>
      <c r="O1656" s="267"/>
      <c r="P1656" s="275"/>
      <c r="Q1656" s="269"/>
      <c r="R1656" s="270"/>
      <c r="S1656" s="270">
        <v>18.11</v>
      </c>
      <c r="T1656" s="271"/>
      <c r="U1656" s="267">
        <v>79.459999999999994</v>
      </c>
      <c r="V1656" s="268"/>
      <c r="W1656" s="267"/>
      <c r="X1656" s="270"/>
      <c r="Y1656" s="274"/>
      <c r="Z1656" s="290">
        <v>52</v>
      </c>
      <c r="AA1656" s="274">
        <v>0</v>
      </c>
      <c r="AB1656" s="275"/>
      <c r="AC1656" s="274">
        <v>0</v>
      </c>
      <c r="AD1656" s="265"/>
      <c r="AE1656" s="274"/>
      <c r="AF1656" s="274"/>
      <c r="AG1656" s="275"/>
      <c r="AH1656" s="274"/>
      <c r="AI1656" s="274"/>
      <c r="AJ1656" s="275"/>
      <c r="AK1656" s="270"/>
      <c r="AL1656" s="274"/>
      <c r="AM1656" s="275"/>
      <c r="AN1656" s="274"/>
      <c r="AO1656" s="275"/>
      <c r="AP1656" s="274"/>
      <c r="AQ1656" s="471">
        <f t="shared" ref="AQ1656:AQ1661" si="243">MONTH(E1656)</f>
        <v>7</v>
      </c>
      <c r="AR1656" s="275"/>
      <c r="AS1656" s="275"/>
      <c r="AT1656" s="273"/>
      <c r="AU1656" s="272"/>
      <c r="AV1656" s="267"/>
      <c r="AW1656" s="625"/>
      <c r="AX1656" s="294"/>
      <c r="AY1656" s="625" t="s">
        <v>4692</v>
      </c>
      <c r="AZ1656" s="275"/>
      <c r="BA1656" s="268"/>
      <c r="BB1656" s="268"/>
      <c r="BC1656" s="268"/>
      <c r="BD1656" s="268"/>
      <c r="BE1656" s="267"/>
      <c r="BF1656" s="275"/>
      <c r="BG1656" s="275"/>
      <c r="BH1656" s="275"/>
      <c r="BI1656" s="275"/>
      <c r="BJ1656" s="278">
        <v>45845</v>
      </c>
      <c r="BK1656" s="279">
        <v>45845</v>
      </c>
      <c r="BL1656" s="431" t="s">
        <v>4908</v>
      </c>
      <c r="BM1656" s="272"/>
      <c r="BN1656" s="422">
        <v>6</v>
      </c>
      <c r="BO1656" s="422">
        <v>9</v>
      </c>
      <c r="BP1656" s="303"/>
      <c r="BQ1656" s="293"/>
      <c r="BR1656" s="284"/>
      <c r="BS1656" s="280" t="str">
        <f>IF(_DBcomps[[#This Row],[Problem]]="","Yes","No")</f>
        <v>Yes</v>
      </c>
      <c r="BT1656" s="281">
        <v>5</v>
      </c>
      <c r="BU1656" s="273"/>
      <c r="BV1656" s="273"/>
      <c r="BW1656" s="273"/>
      <c r="BX1656" s="273">
        <v>7</v>
      </c>
      <c r="BY1656" s="356" t="s">
        <v>1275</v>
      </c>
      <c r="BZ1656" s="267"/>
      <c r="CA1656" s="279"/>
      <c r="CB1656" s="279"/>
      <c r="CC1656" s="279"/>
      <c r="CD1656" s="1283"/>
      <c r="CE1656" s="245"/>
      <c r="CF1656" s="245"/>
      <c r="CG1656" s="245"/>
    </row>
    <row r="1657" spans="1:85" ht="15" customHeight="1">
      <c r="A1657" s="265" t="s">
        <v>77</v>
      </c>
      <c r="B1657" s="2" t="s">
        <v>1441</v>
      </c>
      <c r="C1657" s="2" t="s">
        <v>61</v>
      </c>
      <c r="D1657" s="265" t="s">
        <v>4899</v>
      </c>
      <c r="E1657" s="265">
        <v>45845</v>
      </c>
      <c r="F1657" s="266" t="str">
        <f>IF(_DBcomps[[#This Row],[Lab RTS]]="","No","Yes")</f>
        <v>Yes</v>
      </c>
      <c r="G1657" s="267">
        <v>64.98</v>
      </c>
      <c r="H1657" s="267"/>
      <c r="I1657" s="267"/>
      <c r="J1657" s="267"/>
      <c r="K1657" s="267"/>
      <c r="L1657" s="268"/>
      <c r="M1657" s="275"/>
      <c r="N1657" s="267">
        <v>4.29</v>
      </c>
      <c r="O1657" s="267"/>
      <c r="P1657" s="275"/>
      <c r="Q1657" s="269"/>
      <c r="R1657" s="270"/>
      <c r="S1657" s="270">
        <v>17.96</v>
      </c>
      <c r="T1657" s="271"/>
      <c r="U1657" s="267">
        <v>80.11</v>
      </c>
      <c r="V1657" s="268"/>
      <c r="W1657" s="267"/>
      <c r="X1657" s="270"/>
      <c r="Y1657" s="274"/>
      <c r="Z1657" s="290">
        <v>55</v>
      </c>
      <c r="AA1657" s="274">
        <v>0</v>
      </c>
      <c r="AB1657" s="275"/>
      <c r="AC1657" s="274">
        <v>0</v>
      </c>
      <c r="AD1657" s="265"/>
      <c r="AE1657" s="274"/>
      <c r="AF1657" s="274"/>
      <c r="AG1657" s="275"/>
      <c r="AH1657" s="274"/>
      <c r="AI1657" s="274"/>
      <c r="AJ1657" s="275"/>
      <c r="AK1657" s="270"/>
      <c r="AL1657" s="274"/>
      <c r="AM1657" s="275"/>
      <c r="AN1657" s="274"/>
      <c r="AO1657" s="275"/>
      <c r="AP1657" s="274"/>
      <c r="AQ1657" s="471">
        <f t="shared" si="243"/>
        <v>7</v>
      </c>
      <c r="AR1657" s="275"/>
      <c r="AS1657" s="275"/>
      <c r="AT1657" s="273"/>
      <c r="AU1657" s="272"/>
      <c r="AV1657" s="267"/>
      <c r="AW1657" s="625"/>
      <c r="AX1657" s="294"/>
      <c r="AY1657" s="625" t="s">
        <v>4904</v>
      </c>
      <c r="AZ1657" s="275"/>
      <c r="BA1657" s="268"/>
      <c r="BB1657" s="268"/>
      <c r="BC1657" s="268"/>
      <c r="BD1657" s="268"/>
      <c r="BE1657" s="267"/>
      <c r="BF1657" s="275"/>
      <c r="BG1657" s="275"/>
      <c r="BH1657" s="275"/>
      <c r="BI1657" s="275"/>
      <c r="BJ1657" s="278">
        <v>45845</v>
      </c>
      <c r="BK1657" s="279">
        <v>45845</v>
      </c>
      <c r="BL1657" s="431" t="s">
        <v>4909</v>
      </c>
      <c r="BM1657" s="272"/>
      <c r="BN1657" s="422">
        <v>6</v>
      </c>
      <c r="BO1657" s="422">
        <v>9</v>
      </c>
      <c r="BP1657" s="303"/>
      <c r="BQ1657" s="293"/>
      <c r="BR1657" s="284"/>
      <c r="BS1657" s="280" t="str">
        <f>IF(_DBcomps[[#This Row],[Problem]]="","Yes","No")</f>
        <v>Yes</v>
      </c>
      <c r="BT1657" s="281">
        <v>5</v>
      </c>
      <c r="BU1657" s="273"/>
      <c r="BV1657" s="273"/>
      <c r="BW1657" s="273"/>
      <c r="BX1657" s="273">
        <v>7</v>
      </c>
      <c r="BY1657" s="356" t="s">
        <v>1275</v>
      </c>
      <c r="BZ1657" s="267"/>
      <c r="CA1657" s="279"/>
      <c r="CB1657" s="279"/>
      <c r="CC1657" s="279"/>
      <c r="CD1657" s="1283"/>
      <c r="CE1657" s="245"/>
      <c r="CF1657" s="245"/>
      <c r="CG1657" s="245"/>
    </row>
    <row r="1658" spans="1:85" ht="15" customHeight="1">
      <c r="A1658" s="265" t="s">
        <v>77</v>
      </c>
      <c r="B1658" s="2" t="s">
        <v>1441</v>
      </c>
      <c r="C1658" s="2" t="s">
        <v>61</v>
      </c>
      <c r="D1658" s="265" t="s">
        <v>4900</v>
      </c>
      <c r="E1658" s="265">
        <v>45845</v>
      </c>
      <c r="F1658" s="266" t="str">
        <f>IF(_DBcomps[[#This Row],[Lab RTS]]="","No","Yes")</f>
        <v>Yes</v>
      </c>
      <c r="G1658" s="267">
        <v>65.790000000000006</v>
      </c>
      <c r="H1658" s="267"/>
      <c r="I1658" s="267"/>
      <c r="J1658" s="267"/>
      <c r="K1658" s="267"/>
      <c r="L1658" s="268"/>
      <c r="M1658" s="275"/>
      <c r="N1658" s="267">
        <v>4.47</v>
      </c>
      <c r="O1658" s="267"/>
      <c r="P1658" s="275"/>
      <c r="Q1658" s="269"/>
      <c r="R1658" s="270"/>
      <c r="S1658" s="270">
        <v>18.34</v>
      </c>
      <c r="T1658" s="271"/>
      <c r="U1658" s="267">
        <v>81.96</v>
      </c>
      <c r="V1658" s="268"/>
      <c r="W1658" s="267"/>
      <c r="X1658" s="270"/>
      <c r="Y1658" s="274"/>
      <c r="Z1658" s="290">
        <v>46</v>
      </c>
      <c r="AA1658" s="274">
        <v>0</v>
      </c>
      <c r="AB1658" s="275"/>
      <c r="AC1658" s="274">
        <v>0</v>
      </c>
      <c r="AD1658" s="265"/>
      <c r="AE1658" s="274"/>
      <c r="AF1658" s="274"/>
      <c r="AG1658" s="275"/>
      <c r="AH1658" s="274"/>
      <c r="AI1658" s="274"/>
      <c r="AJ1658" s="275"/>
      <c r="AK1658" s="270"/>
      <c r="AL1658" s="274"/>
      <c r="AM1658" s="275"/>
      <c r="AN1658" s="274"/>
      <c r="AO1658" s="275"/>
      <c r="AP1658" s="274"/>
      <c r="AQ1658" s="471">
        <f t="shared" si="243"/>
        <v>7</v>
      </c>
      <c r="AR1658" s="275"/>
      <c r="AS1658" s="275"/>
      <c r="AT1658" s="273"/>
      <c r="AU1658" s="272"/>
      <c r="AV1658" s="267"/>
      <c r="AW1658" s="625"/>
      <c r="AX1658" s="294"/>
      <c r="AY1658" s="625" t="s">
        <v>4905</v>
      </c>
      <c r="AZ1658" s="275"/>
      <c r="BA1658" s="268"/>
      <c r="BB1658" s="268"/>
      <c r="BC1658" s="268"/>
      <c r="BD1658" s="268"/>
      <c r="BE1658" s="267"/>
      <c r="BF1658" s="275"/>
      <c r="BG1658" s="275"/>
      <c r="BH1658" s="275"/>
      <c r="BI1658" s="275"/>
      <c r="BJ1658" s="278">
        <v>45845</v>
      </c>
      <c r="BK1658" s="279">
        <v>45845</v>
      </c>
      <c r="BL1658" s="431" t="s">
        <v>4910</v>
      </c>
      <c r="BM1658" s="272"/>
      <c r="BN1658" s="422">
        <v>6</v>
      </c>
      <c r="BO1658" s="422">
        <v>9</v>
      </c>
      <c r="BP1658" s="303"/>
      <c r="BQ1658" s="293"/>
      <c r="BR1658" s="284"/>
      <c r="BS1658" s="280" t="str">
        <f>IF(_DBcomps[[#This Row],[Problem]]="","Yes","No")</f>
        <v>Yes</v>
      </c>
      <c r="BT1658" s="281">
        <v>5</v>
      </c>
      <c r="BU1658" s="273"/>
      <c r="BV1658" s="273"/>
      <c r="BW1658" s="273"/>
      <c r="BX1658" s="273">
        <v>7</v>
      </c>
      <c r="BY1658" s="356" t="s">
        <v>1275</v>
      </c>
      <c r="BZ1658" s="267"/>
      <c r="CA1658" s="279"/>
      <c r="CB1658" s="279"/>
      <c r="CC1658" s="279"/>
      <c r="CD1658" s="1283"/>
      <c r="CE1658" s="245"/>
      <c r="CF1658" s="245"/>
      <c r="CG1658" s="245"/>
    </row>
    <row r="1659" spans="1:85" ht="15" customHeight="1">
      <c r="A1659" s="265" t="s">
        <v>77</v>
      </c>
      <c r="B1659" s="2" t="s">
        <v>1441</v>
      </c>
      <c r="C1659" s="2" t="s">
        <v>61</v>
      </c>
      <c r="D1659" s="265" t="s">
        <v>4901</v>
      </c>
      <c r="E1659" s="265">
        <v>45845</v>
      </c>
      <c r="F1659" s="266" t="str">
        <f>IF(_DBcomps[[#This Row],[Lab RTS]]="","No","Yes")</f>
        <v>Yes</v>
      </c>
      <c r="G1659" s="267">
        <v>65.33</v>
      </c>
      <c r="H1659" s="267"/>
      <c r="I1659" s="267"/>
      <c r="J1659" s="267"/>
      <c r="K1659" s="267"/>
      <c r="L1659" s="268"/>
      <c r="M1659" s="275"/>
      <c r="N1659" s="267">
        <v>3.49</v>
      </c>
      <c r="O1659" s="267"/>
      <c r="P1659" s="275"/>
      <c r="Q1659" s="269"/>
      <c r="R1659" s="270"/>
      <c r="S1659" s="270">
        <v>18.899999999999999</v>
      </c>
      <c r="T1659" s="271"/>
      <c r="U1659" s="267">
        <v>80.77</v>
      </c>
      <c r="V1659" s="268"/>
      <c r="W1659" s="267"/>
      <c r="X1659" s="270"/>
      <c r="Y1659" s="274"/>
      <c r="Z1659" s="290">
        <v>54</v>
      </c>
      <c r="AA1659" s="274">
        <v>0</v>
      </c>
      <c r="AB1659" s="275"/>
      <c r="AC1659" s="274">
        <v>0</v>
      </c>
      <c r="AD1659" s="265"/>
      <c r="AE1659" s="274"/>
      <c r="AF1659" s="274"/>
      <c r="AG1659" s="275"/>
      <c r="AH1659" s="274"/>
      <c r="AI1659" s="274"/>
      <c r="AJ1659" s="275"/>
      <c r="AK1659" s="270"/>
      <c r="AL1659" s="274"/>
      <c r="AM1659" s="275"/>
      <c r="AN1659" s="274"/>
      <c r="AO1659" s="275"/>
      <c r="AP1659" s="274"/>
      <c r="AQ1659" s="471">
        <f t="shared" si="243"/>
        <v>7</v>
      </c>
      <c r="AR1659" s="275"/>
      <c r="AS1659" s="275"/>
      <c r="AT1659" s="273"/>
      <c r="AU1659" s="272"/>
      <c r="AV1659" s="267"/>
      <c r="AW1659" s="625"/>
      <c r="AX1659" s="294"/>
      <c r="AY1659" s="625" t="s">
        <v>4906</v>
      </c>
      <c r="AZ1659" s="275"/>
      <c r="BA1659" s="268"/>
      <c r="BB1659" s="268"/>
      <c r="BC1659" s="268"/>
      <c r="BD1659" s="268"/>
      <c r="BE1659" s="267"/>
      <c r="BF1659" s="275"/>
      <c r="BG1659" s="275"/>
      <c r="BH1659" s="275"/>
      <c r="BI1659" s="275"/>
      <c r="BJ1659" s="278">
        <v>45845</v>
      </c>
      <c r="BK1659" s="279">
        <v>45845</v>
      </c>
      <c r="BL1659" s="431" t="s">
        <v>4911</v>
      </c>
      <c r="BM1659" s="272"/>
      <c r="BN1659" s="422">
        <v>6</v>
      </c>
      <c r="BO1659" s="422">
        <v>9</v>
      </c>
      <c r="BP1659" s="303"/>
      <c r="BQ1659" s="293"/>
      <c r="BR1659" s="284"/>
      <c r="BS1659" s="280" t="str">
        <f>IF(_DBcomps[[#This Row],[Problem]]="","Yes","No")</f>
        <v>Yes</v>
      </c>
      <c r="BT1659" s="281">
        <v>5</v>
      </c>
      <c r="BU1659" s="273"/>
      <c r="BV1659" s="273"/>
      <c r="BW1659" s="273"/>
      <c r="BX1659" s="273">
        <v>7</v>
      </c>
      <c r="BY1659" s="356" t="s">
        <v>1275</v>
      </c>
      <c r="BZ1659" s="267"/>
      <c r="CA1659" s="279"/>
      <c r="CB1659" s="279"/>
      <c r="CC1659" s="279"/>
      <c r="CD1659" s="1283"/>
      <c r="CE1659" s="245"/>
      <c r="CF1659" s="245"/>
      <c r="CG1659" s="245"/>
    </row>
    <row r="1660" spans="1:85" ht="15" customHeight="1">
      <c r="A1660" s="265" t="s">
        <v>77</v>
      </c>
      <c r="B1660" s="2" t="s">
        <v>1441</v>
      </c>
      <c r="C1660" s="2" t="s">
        <v>61</v>
      </c>
      <c r="D1660" s="265" t="s">
        <v>4902</v>
      </c>
      <c r="E1660" s="265">
        <v>45846</v>
      </c>
      <c r="F1660" s="266" t="str">
        <f>IF(_DBcomps[[#This Row],[Lab RTS]]="","No","Yes")</f>
        <v>Yes</v>
      </c>
      <c r="G1660" s="267">
        <v>66.45</v>
      </c>
      <c r="H1660" s="267"/>
      <c r="I1660" s="267"/>
      <c r="J1660" s="267"/>
      <c r="K1660" s="267"/>
      <c r="L1660" s="268"/>
      <c r="M1660" s="275"/>
      <c r="N1660" s="267">
        <v>4.5599999999999996</v>
      </c>
      <c r="O1660" s="267"/>
      <c r="P1660" s="275"/>
      <c r="Q1660" s="269"/>
      <c r="R1660" s="270"/>
      <c r="S1660" s="270">
        <v>18.46</v>
      </c>
      <c r="T1660" s="271"/>
      <c r="U1660" s="267">
        <v>81.69</v>
      </c>
      <c r="V1660" s="268"/>
      <c r="W1660" s="267"/>
      <c r="X1660" s="270"/>
      <c r="Y1660" s="274"/>
      <c r="Z1660" s="290">
        <v>49</v>
      </c>
      <c r="AA1660" s="274">
        <v>0</v>
      </c>
      <c r="AB1660" s="275"/>
      <c r="AC1660" s="274">
        <v>0</v>
      </c>
      <c r="AD1660" s="265"/>
      <c r="AE1660" s="274"/>
      <c r="AF1660" s="274"/>
      <c r="AG1660" s="275"/>
      <c r="AH1660" s="274"/>
      <c r="AI1660" s="274"/>
      <c r="AJ1660" s="275"/>
      <c r="AK1660" s="270"/>
      <c r="AL1660" s="274"/>
      <c r="AM1660" s="275"/>
      <c r="AN1660" s="274"/>
      <c r="AO1660" s="275"/>
      <c r="AP1660" s="274"/>
      <c r="AQ1660" s="471">
        <f t="shared" si="243"/>
        <v>7</v>
      </c>
      <c r="AR1660" s="275"/>
      <c r="AS1660" s="275"/>
      <c r="AT1660" s="273"/>
      <c r="AU1660" s="272"/>
      <c r="AV1660" s="267"/>
      <c r="AW1660" s="625"/>
      <c r="AX1660" s="294"/>
      <c r="AY1660" s="625" t="s">
        <v>4907</v>
      </c>
      <c r="AZ1660" s="275"/>
      <c r="BA1660" s="268"/>
      <c r="BB1660" s="268"/>
      <c r="BC1660" s="268"/>
      <c r="BD1660" s="268"/>
      <c r="BE1660" s="267"/>
      <c r="BF1660" s="275"/>
      <c r="BG1660" s="275"/>
      <c r="BH1660" s="275"/>
      <c r="BI1660" s="275"/>
      <c r="BJ1660" s="278">
        <v>45846</v>
      </c>
      <c r="BK1660" s="279">
        <v>45846</v>
      </c>
      <c r="BL1660" s="431" t="s">
        <v>4912</v>
      </c>
      <c r="BM1660" s="272"/>
      <c r="BN1660" s="422">
        <v>6</v>
      </c>
      <c r="BO1660" s="422">
        <v>9</v>
      </c>
      <c r="BP1660" s="303"/>
      <c r="BQ1660" s="293"/>
      <c r="BR1660" s="284"/>
      <c r="BS1660" s="280" t="str">
        <f>IF(_DBcomps[[#This Row],[Problem]]="","Yes","No")</f>
        <v>Yes</v>
      </c>
      <c r="BT1660" s="281">
        <v>5</v>
      </c>
      <c r="BU1660" s="273"/>
      <c r="BV1660" s="273"/>
      <c r="BW1660" s="273"/>
      <c r="BX1660" s="273">
        <v>7</v>
      </c>
      <c r="BY1660" s="356" t="s">
        <v>1275</v>
      </c>
      <c r="BZ1660" s="267"/>
      <c r="CA1660" s="279"/>
      <c r="CB1660" s="279"/>
      <c r="CC1660" s="279"/>
      <c r="CD1660" s="1283"/>
      <c r="CE1660" s="245"/>
      <c r="CF1660" s="245"/>
      <c r="CG1660" s="245"/>
    </row>
    <row r="1661" spans="1:85" ht="15" customHeight="1">
      <c r="A1661" s="265" t="s">
        <v>77</v>
      </c>
      <c r="B1661" s="2" t="s">
        <v>1441</v>
      </c>
      <c r="C1661" s="2" t="s">
        <v>61</v>
      </c>
      <c r="D1661" s="265" t="s">
        <v>4903</v>
      </c>
      <c r="E1661" s="265">
        <v>45846</v>
      </c>
      <c r="F1661" s="266" t="str">
        <f>IF(_DBcomps[[#This Row],[Lab RTS]]="","No","Yes")</f>
        <v>Yes</v>
      </c>
      <c r="G1661" s="267">
        <v>65.87</v>
      </c>
      <c r="H1661" s="267"/>
      <c r="I1661" s="267"/>
      <c r="J1661" s="267"/>
      <c r="K1661" s="267"/>
      <c r="L1661" s="268"/>
      <c r="M1661" s="275"/>
      <c r="N1661" s="267">
        <v>4.54</v>
      </c>
      <c r="O1661" s="267"/>
      <c r="P1661" s="275"/>
      <c r="Q1661" s="269"/>
      <c r="R1661" s="270"/>
      <c r="S1661" s="270">
        <v>18.170000000000002</v>
      </c>
      <c r="T1661" s="271"/>
      <c r="U1661" s="267">
        <v>82</v>
      </c>
      <c r="V1661" s="268"/>
      <c r="W1661" s="267"/>
      <c r="X1661" s="270"/>
      <c r="Y1661" s="274"/>
      <c r="Z1661" s="290">
        <v>52</v>
      </c>
      <c r="AA1661" s="274">
        <v>0</v>
      </c>
      <c r="AB1661" s="275"/>
      <c r="AC1661" s="274">
        <v>0</v>
      </c>
      <c r="AD1661" s="265"/>
      <c r="AE1661" s="274"/>
      <c r="AF1661" s="274"/>
      <c r="AG1661" s="275"/>
      <c r="AH1661" s="274"/>
      <c r="AI1661" s="274"/>
      <c r="AJ1661" s="275"/>
      <c r="AK1661" s="270"/>
      <c r="AL1661" s="274"/>
      <c r="AM1661" s="275"/>
      <c r="AN1661" s="274"/>
      <c r="AO1661" s="275"/>
      <c r="AP1661" s="274"/>
      <c r="AQ1661" s="471">
        <f t="shared" si="243"/>
        <v>7</v>
      </c>
      <c r="AR1661" s="275"/>
      <c r="AS1661" s="275"/>
      <c r="AT1661" s="273"/>
      <c r="AU1661" s="272"/>
      <c r="AV1661" s="267"/>
      <c r="AW1661" s="625"/>
      <c r="AX1661" s="294"/>
      <c r="AY1661" s="625" t="s">
        <v>4639</v>
      </c>
      <c r="AZ1661" s="275"/>
      <c r="BA1661" s="268"/>
      <c r="BB1661" s="268"/>
      <c r="BC1661" s="268"/>
      <c r="BD1661" s="268"/>
      <c r="BE1661" s="267"/>
      <c r="BF1661" s="275"/>
      <c r="BG1661" s="275"/>
      <c r="BH1661" s="275"/>
      <c r="BI1661" s="275"/>
      <c r="BJ1661" s="278">
        <v>45846</v>
      </c>
      <c r="BK1661" s="279">
        <v>45846</v>
      </c>
      <c r="BL1661" s="431" t="s">
        <v>4913</v>
      </c>
      <c r="BM1661" s="272"/>
      <c r="BN1661" s="422">
        <v>6</v>
      </c>
      <c r="BO1661" s="422">
        <v>9</v>
      </c>
      <c r="BP1661" s="303"/>
      <c r="BQ1661" s="293"/>
      <c r="BR1661" s="284"/>
      <c r="BS1661" s="280" t="str">
        <f>IF(_DBcomps[[#This Row],[Problem]]="","Yes","No")</f>
        <v>Yes</v>
      </c>
      <c r="BT1661" s="281">
        <v>5</v>
      </c>
      <c r="BU1661" s="273"/>
      <c r="BV1661" s="273"/>
      <c r="BW1661" s="273"/>
      <c r="BX1661" s="273">
        <v>7</v>
      </c>
      <c r="BY1661" s="356" t="s">
        <v>1275</v>
      </c>
      <c r="BZ1661" s="267"/>
      <c r="CA1661" s="279"/>
      <c r="CB1661" s="279"/>
      <c r="CC1661" s="279"/>
      <c r="CD1661" s="1283"/>
      <c r="CE1661" s="245"/>
      <c r="CF1661" s="245"/>
      <c r="CG1661" s="245"/>
    </row>
    <row r="1662" spans="1:85" ht="15" customHeight="1">
      <c r="A1662" s="265" t="s">
        <v>77</v>
      </c>
      <c r="B1662" s="2" t="s">
        <v>1441</v>
      </c>
      <c r="C1662" s="2" t="s">
        <v>61</v>
      </c>
      <c r="D1662" s="265" t="s">
        <v>4970</v>
      </c>
      <c r="E1662" s="265">
        <v>45846</v>
      </c>
      <c r="F1662" s="266" t="str">
        <f>IF(_DBcomps[[#This Row],[Lab RTS]]="","No","Yes")</f>
        <v>Yes</v>
      </c>
      <c r="G1662" s="267">
        <v>65.510000000000005</v>
      </c>
      <c r="H1662" s="267"/>
      <c r="I1662" s="267"/>
      <c r="J1662" s="267"/>
      <c r="K1662" s="267"/>
      <c r="L1662" s="268"/>
      <c r="M1662" s="275"/>
      <c r="N1662" s="267">
        <v>5.38</v>
      </c>
      <c r="O1662" s="267"/>
      <c r="P1662" s="275"/>
      <c r="Q1662" s="269"/>
      <c r="R1662" s="270"/>
      <c r="S1662" s="270">
        <v>18.73</v>
      </c>
      <c r="T1662" s="271"/>
      <c r="U1662" s="267">
        <v>78.78</v>
      </c>
      <c r="V1662" s="268"/>
      <c r="W1662" s="267"/>
      <c r="X1662" s="270"/>
      <c r="Y1662" s="274"/>
      <c r="Z1662" s="290">
        <v>49</v>
      </c>
      <c r="AA1662" s="274">
        <v>0</v>
      </c>
      <c r="AB1662" s="275"/>
      <c r="AC1662" s="274">
        <v>0</v>
      </c>
      <c r="AD1662" s="265"/>
      <c r="AE1662" s="274"/>
      <c r="AF1662" s="274"/>
      <c r="AG1662" s="275"/>
      <c r="AH1662" s="274"/>
      <c r="AI1662" s="274"/>
      <c r="AJ1662" s="275"/>
      <c r="AK1662" s="270"/>
      <c r="AL1662" s="274"/>
      <c r="AM1662" s="275"/>
      <c r="AN1662" s="274"/>
      <c r="AO1662" s="275"/>
      <c r="AP1662" s="274"/>
      <c r="AQ1662" s="471">
        <f t="shared" ref="AQ1662:AQ1680" si="244">MONTH(E1662)</f>
        <v>7</v>
      </c>
      <c r="AR1662" s="275"/>
      <c r="AS1662" s="275"/>
      <c r="AT1662" s="273"/>
      <c r="AU1662" s="272"/>
      <c r="AV1662" s="267"/>
      <c r="AW1662" s="625"/>
      <c r="AX1662" s="294"/>
      <c r="AY1662" s="625" t="s">
        <v>4634</v>
      </c>
      <c r="AZ1662" s="275"/>
      <c r="BA1662" s="268"/>
      <c r="BB1662" s="268"/>
      <c r="BC1662" s="268"/>
      <c r="BD1662" s="268"/>
      <c r="BE1662" s="267"/>
      <c r="BF1662" s="275"/>
      <c r="BG1662" s="275"/>
      <c r="BH1662" s="275"/>
      <c r="BI1662" s="275"/>
      <c r="BJ1662" s="278">
        <v>45846</v>
      </c>
      <c r="BK1662" s="279">
        <v>45846</v>
      </c>
      <c r="BL1662" s="431" t="s">
        <v>4971</v>
      </c>
      <c r="BM1662" s="272"/>
      <c r="BN1662" s="422">
        <v>6</v>
      </c>
      <c r="BO1662" s="422">
        <v>9</v>
      </c>
      <c r="BP1662" s="303"/>
      <c r="BQ1662" s="293"/>
      <c r="BR1662" s="284"/>
      <c r="BS1662" s="280" t="str">
        <f>IF(_DBcomps[[#This Row],[Problem]]="","Yes","No")</f>
        <v>Yes</v>
      </c>
      <c r="BT1662" s="281">
        <v>5</v>
      </c>
      <c r="BU1662" s="273"/>
      <c r="BV1662" s="273"/>
      <c r="BW1662" s="273"/>
      <c r="BX1662" s="273">
        <v>7</v>
      </c>
      <c r="BY1662" s="356" t="s">
        <v>1275</v>
      </c>
      <c r="BZ1662" s="267"/>
      <c r="CA1662" s="279"/>
      <c r="CB1662" s="279"/>
      <c r="CC1662" s="279"/>
      <c r="CD1662" s="1283"/>
      <c r="CE1662" s="245"/>
      <c r="CF1662" s="245"/>
      <c r="CG1662" s="245"/>
    </row>
    <row r="1663" spans="1:85" ht="15" customHeight="1">
      <c r="A1663" s="265" t="s">
        <v>77</v>
      </c>
      <c r="B1663" s="2" t="s">
        <v>1441</v>
      </c>
      <c r="C1663" s="2" t="s">
        <v>61</v>
      </c>
      <c r="D1663" s="265" t="s">
        <v>4978</v>
      </c>
      <c r="E1663" s="265">
        <v>45846</v>
      </c>
      <c r="F1663" s="266" t="str">
        <f>IF(_DBcomps[[#This Row],[Lab RTS]]="","No","Yes")</f>
        <v>Yes</v>
      </c>
      <c r="G1663" s="267">
        <v>66.08</v>
      </c>
      <c r="H1663" s="267"/>
      <c r="I1663" s="267"/>
      <c r="J1663" s="267"/>
      <c r="K1663" s="267"/>
      <c r="L1663" s="268"/>
      <c r="M1663" s="275"/>
      <c r="N1663" s="267">
        <v>4.8499999999999996</v>
      </c>
      <c r="O1663" s="267"/>
      <c r="P1663" s="275"/>
      <c r="Q1663" s="269"/>
      <c r="R1663" s="270"/>
      <c r="S1663" s="270">
        <v>18.43</v>
      </c>
      <c r="T1663" s="271"/>
      <c r="U1663" s="267">
        <v>82.09</v>
      </c>
      <c r="V1663" s="268"/>
      <c r="W1663" s="267"/>
      <c r="X1663" s="270"/>
      <c r="Y1663" s="274"/>
      <c r="Z1663" s="290">
        <v>50</v>
      </c>
      <c r="AA1663" s="274">
        <v>0</v>
      </c>
      <c r="AB1663" s="275"/>
      <c r="AC1663" s="274">
        <v>0</v>
      </c>
      <c r="AD1663" s="265"/>
      <c r="AE1663" s="274"/>
      <c r="AF1663" s="274"/>
      <c r="AG1663" s="275"/>
      <c r="AH1663" s="274"/>
      <c r="AI1663" s="274"/>
      <c r="AJ1663" s="275"/>
      <c r="AK1663" s="270"/>
      <c r="AL1663" s="274"/>
      <c r="AM1663" s="275"/>
      <c r="AN1663" s="274"/>
      <c r="AO1663" s="275"/>
      <c r="AP1663" s="274"/>
      <c r="AQ1663" s="471">
        <f t="shared" si="244"/>
        <v>7</v>
      </c>
      <c r="AR1663" s="275"/>
      <c r="AS1663" s="275"/>
      <c r="AT1663" s="273"/>
      <c r="AU1663" s="272"/>
      <c r="AV1663" s="267"/>
      <c r="AW1663" s="625"/>
      <c r="AX1663" s="294"/>
      <c r="AY1663" s="625" t="s">
        <v>4905</v>
      </c>
      <c r="AZ1663" s="275"/>
      <c r="BA1663" s="268"/>
      <c r="BB1663" s="268"/>
      <c r="BC1663" s="268"/>
      <c r="BD1663" s="268"/>
      <c r="BE1663" s="267"/>
      <c r="BF1663" s="275"/>
      <c r="BG1663" s="275"/>
      <c r="BH1663" s="275"/>
      <c r="BI1663" s="275"/>
      <c r="BJ1663" s="278">
        <v>45846</v>
      </c>
      <c r="BK1663" s="279">
        <v>45846</v>
      </c>
      <c r="BL1663" s="431" t="s">
        <v>4972</v>
      </c>
      <c r="BM1663" s="272"/>
      <c r="BN1663" s="422">
        <v>6</v>
      </c>
      <c r="BO1663" s="422">
        <v>9</v>
      </c>
      <c r="BP1663" s="303"/>
      <c r="BQ1663" s="293"/>
      <c r="BR1663" s="284"/>
      <c r="BS1663" s="280" t="str">
        <f>IF(_DBcomps[[#This Row],[Problem]]="","Yes","No")</f>
        <v>Yes</v>
      </c>
      <c r="BT1663" s="281">
        <v>5</v>
      </c>
      <c r="BU1663" s="273"/>
      <c r="BV1663" s="273"/>
      <c r="BW1663" s="273"/>
      <c r="BX1663" s="273">
        <v>7</v>
      </c>
      <c r="BY1663" s="356" t="s">
        <v>1275</v>
      </c>
      <c r="BZ1663" s="267"/>
      <c r="CA1663" s="279"/>
      <c r="CB1663" s="279"/>
      <c r="CC1663" s="279"/>
      <c r="CD1663" s="1283"/>
      <c r="CE1663" s="245"/>
      <c r="CF1663" s="245"/>
      <c r="CG1663" s="245"/>
    </row>
    <row r="1664" spans="1:85" ht="15" customHeight="1">
      <c r="A1664" s="265" t="s">
        <v>77</v>
      </c>
      <c r="B1664" s="2" t="s">
        <v>1441</v>
      </c>
      <c r="C1664" s="2" t="s">
        <v>61</v>
      </c>
      <c r="D1664" s="265" t="s">
        <v>4979</v>
      </c>
      <c r="E1664" s="265">
        <v>45846</v>
      </c>
      <c r="F1664" s="266" t="str">
        <f>IF(_DBcomps[[#This Row],[Lab RTS]]="","No","Yes")</f>
        <v>Yes</v>
      </c>
      <c r="G1664" s="267">
        <v>65.739999999999995</v>
      </c>
      <c r="H1664" s="267"/>
      <c r="I1664" s="267"/>
      <c r="J1664" s="267"/>
      <c r="K1664" s="267"/>
      <c r="L1664" s="268"/>
      <c r="M1664" s="275"/>
      <c r="N1664" s="267">
        <v>6.42</v>
      </c>
      <c r="O1664" s="267"/>
      <c r="P1664" s="275"/>
      <c r="Q1664" s="269"/>
      <c r="R1664" s="270"/>
      <c r="S1664" s="270">
        <v>19.05</v>
      </c>
      <c r="T1664" s="271"/>
      <c r="U1664" s="267">
        <v>81.260000000000005</v>
      </c>
      <c r="V1664" s="268"/>
      <c r="W1664" s="267"/>
      <c r="X1664" s="270"/>
      <c r="Y1664" s="274"/>
      <c r="Z1664" s="290">
        <v>38</v>
      </c>
      <c r="AA1664" s="274">
        <v>0</v>
      </c>
      <c r="AB1664" s="275"/>
      <c r="AC1664" s="274">
        <v>0</v>
      </c>
      <c r="AD1664" s="265"/>
      <c r="AE1664" s="274"/>
      <c r="AF1664" s="274"/>
      <c r="AG1664" s="275"/>
      <c r="AH1664" s="274"/>
      <c r="AI1664" s="274"/>
      <c r="AJ1664" s="275"/>
      <c r="AK1664" s="270"/>
      <c r="AL1664" s="274"/>
      <c r="AM1664" s="275"/>
      <c r="AN1664" s="274"/>
      <c r="AO1664" s="275"/>
      <c r="AP1664" s="274"/>
      <c r="AQ1664" s="471">
        <f t="shared" si="244"/>
        <v>7</v>
      </c>
      <c r="AR1664" s="275"/>
      <c r="AS1664" s="275"/>
      <c r="AT1664" s="273"/>
      <c r="AU1664" s="272"/>
      <c r="AV1664" s="267"/>
      <c r="AW1664" s="625"/>
      <c r="AX1664" s="294"/>
      <c r="AY1664" s="625" t="s">
        <v>4976</v>
      </c>
      <c r="AZ1664" s="275"/>
      <c r="BA1664" s="268"/>
      <c r="BB1664" s="268"/>
      <c r="BC1664" s="268"/>
      <c r="BD1664" s="268"/>
      <c r="BE1664" s="267"/>
      <c r="BF1664" s="275"/>
      <c r="BG1664" s="275"/>
      <c r="BH1664" s="275"/>
      <c r="BI1664" s="275"/>
      <c r="BJ1664" s="278">
        <v>45846</v>
      </c>
      <c r="BK1664" s="279">
        <v>45846</v>
      </c>
      <c r="BL1664" s="431" t="s">
        <v>4973</v>
      </c>
      <c r="BM1664" s="272"/>
      <c r="BN1664" s="422">
        <v>6</v>
      </c>
      <c r="BO1664" s="422">
        <v>9</v>
      </c>
      <c r="BP1664" s="303"/>
      <c r="BQ1664" s="293"/>
      <c r="BR1664" s="284"/>
      <c r="BS1664" s="280" t="str">
        <f>IF(_DBcomps[[#This Row],[Problem]]="","Yes","No")</f>
        <v>Yes</v>
      </c>
      <c r="BT1664" s="281">
        <v>5</v>
      </c>
      <c r="BU1664" s="273"/>
      <c r="BV1664" s="273"/>
      <c r="BW1664" s="273"/>
      <c r="BX1664" s="273">
        <v>7</v>
      </c>
      <c r="BY1664" s="356" t="s">
        <v>1275</v>
      </c>
      <c r="BZ1664" s="267"/>
      <c r="CA1664" s="279"/>
      <c r="CB1664" s="279"/>
      <c r="CC1664" s="279"/>
      <c r="CD1664" s="1283"/>
      <c r="CE1664" s="245"/>
      <c r="CF1664" s="245"/>
      <c r="CG1664" s="245"/>
    </row>
    <row r="1665" spans="1:85" ht="15" customHeight="1">
      <c r="A1665" s="265" t="s">
        <v>77</v>
      </c>
      <c r="B1665" s="2" t="s">
        <v>1441</v>
      </c>
      <c r="C1665" s="2" t="s">
        <v>61</v>
      </c>
      <c r="D1665" s="265" t="s">
        <v>4980</v>
      </c>
      <c r="E1665" s="265">
        <v>45847</v>
      </c>
      <c r="F1665" s="266" t="str">
        <f>IF(_DBcomps[[#This Row],[Lab RTS]]="","No","Yes")</f>
        <v>Yes</v>
      </c>
      <c r="G1665" s="267">
        <v>65.28</v>
      </c>
      <c r="H1665" s="267"/>
      <c r="I1665" s="267"/>
      <c r="J1665" s="267"/>
      <c r="K1665" s="267"/>
      <c r="L1665" s="268"/>
      <c r="M1665" s="275"/>
      <c r="N1665" s="267">
        <v>5.21</v>
      </c>
      <c r="O1665" s="267"/>
      <c r="P1665" s="275"/>
      <c r="Q1665" s="269"/>
      <c r="R1665" s="270"/>
      <c r="S1665" s="270">
        <v>18.64</v>
      </c>
      <c r="T1665" s="271"/>
      <c r="U1665" s="267">
        <v>81.489999999999995</v>
      </c>
      <c r="V1665" s="268"/>
      <c r="W1665" s="267"/>
      <c r="X1665" s="270"/>
      <c r="Y1665" s="274"/>
      <c r="Z1665" s="290">
        <v>52</v>
      </c>
      <c r="AA1665" s="274">
        <v>0</v>
      </c>
      <c r="AB1665" s="275"/>
      <c r="AC1665" s="274">
        <v>0</v>
      </c>
      <c r="AD1665" s="265"/>
      <c r="AE1665" s="274"/>
      <c r="AF1665" s="274"/>
      <c r="AG1665" s="275"/>
      <c r="AH1665" s="274"/>
      <c r="AI1665" s="274"/>
      <c r="AJ1665" s="275"/>
      <c r="AK1665" s="270"/>
      <c r="AL1665" s="274"/>
      <c r="AM1665" s="275"/>
      <c r="AN1665" s="274"/>
      <c r="AO1665" s="275"/>
      <c r="AP1665" s="274"/>
      <c r="AQ1665" s="471">
        <f t="shared" si="244"/>
        <v>7</v>
      </c>
      <c r="AR1665" s="275"/>
      <c r="AS1665" s="275"/>
      <c r="AT1665" s="273"/>
      <c r="AU1665" s="272"/>
      <c r="AV1665" s="267"/>
      <c r="AW1665" s="625"/>
      <c r="AX1665" s="294"/>
      <c r="AY1665" s="625" t="s">
        <v>4670</v>
      </c>
      <c r="AZ1665" s="275"/>
      <c r="BA1665" s="268"/>
      <c r="BB1665" s="268"/>
      <c r="BC1665" s="268"/>
      <c r="BD1665" s="268"/>
      <c r="BE1665" s="267"/>
      <c r="BF1665" s="275"/>
      <c r="BG1665" s="275"/>
      <c r="BH1665" s="275"/>
      <c r="BI1665" s="275"/>
      <c r="BJ1665" s="278">
        <v>45846</v>
      </c>
      <c r="BK1665" s="279">
        <v>45847</v>
      </c>
      <c r="BL1665" s="431" t="s">
        <v>4974</v>
      </c>
      <c r="BM1665" s="272"/>
      <c r="BN1665" s="422">
        <v>6</v>
      </c>
      <c r="BO1665" s="422">
        <v>9</v>
      </c>
      <c r="BP1665" s="303"/>
      <c r="BQ1665" s="293"/>
      <c r="BR1665" s="284"/>
      <c r="BS1665" s="280" t="str">
        <f>IF(_DBcomps[[#This Row],[Problem]]="","Yes","No")</f>
        <v>Yes</v>
      </c>
      <c r="BT1665" s="281">
        <v>5</v>
      </c>
      <c r="BU1665" s="273"/>
      <c r="BV1665" s="273"/>
      <c r="BW1665" s="273"/>
      <c r="BX1665" s="273">
        <v>7</v>
      </c>
      <c r="BY1665" s="356" t="s">
        <v>1275</v>
      </c>
      <c r="BZ1665" s="267"/>
      <c r="CA1665" s="279"/>
      <c r="CB1665" s="279"/>
      <c r="CC1665" s="279"/>
      <c r="CD1665" s="1283"/>
      <c r="CE1665" s="245"/>
      <c r="CF1665" s="245"/>
      <c r="CG1665" s="245"/>
    </row>
    <row r="1666" spans="1:85" ht="15" customHeight="1">
      <c r="A1666" s="265" t="s">
        <v>77</v>
      </c>
      <c r="B1666" s="2" t="s">
        <v>1441</v>
      </c>
      <c r="C1666" s="2" t="s">
        <v>61</v>
      </c>
      <c r="D1666" s="265" t="s">
        <v>4981</v>
      </c>
      <c r="E1666" s="265">
        <v>45847</v>
      </c>
      <c r="F1666" s="266" t="str">
        <f>IF(_DBcomps[[#This Row],[Lab RTS]]="","No","Yes")</f>
        <v>Yes</v>
      </c>
      <c r="G1666" s="267">
        <v>64.260000000000005</v>
      </c>
      <c r="H1666" s="267"/>
      <c r="I1666" s="267"/>
      <c r="J1666" s="267"/>
      <c r="K1666" s="267"/>
      <c r="L1666" s="268"/>
      <c r="M1666" s="275"/>
      <c r="N1666" s="267">
        <v>4.68</v>
      </c>
      <c r="O1666" s="267"/>
      <c r="P1666" s="275"/>
      <c r="Q1666" s="269"/>
      <c r="R1666" s="270"/>
      <c r="S1666" s="270">
        <v>18.59</v>
      </c>
      <c r="T1666" s="271"/>
      <c r="U1666" s="267">
        <v>82.12</v>
      </c>
      <c r="V1666" s="268"/>
      <c r="W1666" s="267"/>
      <c r="X1666" s="270"/>
      <c r="Y1666" s="274"/>
      <c r="Z1666" s="290">
        <v>46</v>
      </c>
      <c r="AA1666" s="274">
        <v>0</v>
      </c>
      <c r="AB1666" s="275"/>
      <c r="AC1666" s="274">
        <v>0</v>
      </c>
      <c r="AD1666" s="265"/>
      <c r="AE1666" s="274"/>
      <c r="AF1666" s="274"/>
      <c r="AG1666" s="275"/>
      <c r="AH1666" s="274"/>
      <c r="AI1666" s="274"/>
      <c r="AJ1666" s="275"/>
      <c r="AK1666" s="270"/>
      <c r="AL1666" s="274"/>
      <c r="AM1666" s="275"/>
      <c r="AN1666" s="274"/>
      <c r="AO1666" s="275"/>
      <c r="AP1666" s="274"/>
      <c r="AQ1666" s="471">
        <f t="shared" si="244"/>
        <v>7</v>
      </c>
      <c r="AR1666" s="275"/>
      <c r="AS1666" s="275"/>
      <c r="AT1666" s="273"/>
      <c r="AU1666" s="272"/>
      <c r="AV1666" s="267"/>
      <c r="AW1666" s="625"/>
      <c r="AX1666" s="294"/>
      <c r="AY1666" s="625" t="s">
        <v>4977</v>
      </c>
      <c r="AZ1666" s="275"/>
      <c r="BA1666" s="268"/>
      <c r="BB1666" s="268"/>
      <c r="BC1666" s="268"/>
      <c r="BD1666" s="268"/>
      <c r="BE1666" s="267"/>
      <c r="BF1666" s="275"/>
      <c r="BG1666" s="275"/>
      <c r="BH1666" s="275"/>
      <c r="BI1666" s="275"/>
      <c r="BJ1666" s="278">
        <v>45847</v>
      </c>
      <c r="BK1666" s="279">
        <v>45847</v>
      </c>
      <c r="BL1666" s="431" t="s">
        <v>4975</v>
      </c>
      <c r="BM1666" s="272"/>
      <c r="BN1666" s="422">
        <v>6</v>
      </c>
      <c r="BO1666" s="422">
        <v>9</v>
      </c>
      <c r="BP1666" s="303"/>
      <c r="BQ1666" s="293"/>
      <c r="BR1666" s="284"/>
      <c r="BS1666" s="280" t="str">
        <f>IF(_DBcomps[[#This Row],[Problem]]="","Yes","No")</f>
        <v>Yes</v>
      </c>
      <c r="BT1666" s="281">
        <v>5</v>
      </c>
      <c r="BU1666" s="273"/>
      <c r="BV1666" s="273"/>
      <c r="BW1666" s="273"/>
      <c r="BX1666" s="273">
        <v>7</v>
      </c>
      <c r="BY1666" s="356" t="s">
        <v>1275</v>
      </c>
      <c r="BZ1666" s="267"/>
      <c r="CA1666" s="279"/>
      <c r="CB1666" s="279"/>
      <c r="CC1666" s="279"/>
      <c r="CD1666" s="1283"/>
      <c r="CE1666" s="245"/>
      <c r="CF1666" s="245"/>
      <c r="CG1666" s="245"/>
    </row>
    <row r="1667" spans="1:85" ht="15" customHeight="1">
      <c r="A1667" s="265" t="s">
        <v>77</v>
      </c>
      <c r="B1667" s="2" t="s">
        <v>1441</v>
      </c>
      <c r="C1667" s="2" t="s">
        <v>61</v>
      </c>
      <c r="D1667" s="265" t="s">
        <v>4982</v>
      </c>
      <c r="E1667" s="265">
        <v>45847</v>
      </c>
      <c r="F1667" s="266" t="str">
        <f>IF(_DBcomps[[#This Row],[Lab RTS]]="","No","Yes")</f>
        <v>Yes</v>
      </c>
      <c r="G1667" s="267">
        <v>65.489999999999995</v>
      </c>
      <c r="H1667" s="267"/>
      <c r="I1667" s="267"/>
      <c r="J1667" s="267"/>
      <c r="K1667" s="267"/>
      <c r="L1667" s="268"/>
      <c r="M1667" s="275"/>
      <c r="N1667" s="267">
        <v>4.34</v>
      </c>
      <c r="O1667" s="267"/>
      <c r="P1667" s="275"/>
      <c r="Q1667" s="269"/>
      <c r="R1667" s="270"/>
      <c r="S1667" s="270">
        <v>18.62</v>
      </c>
      <c r="T1667" s="271"/>
      <c r="U1667" s="267">
        <v>81.72</v>
      </c>
      <c r="V1667" s="268"/>
      <c r="W1667" s="267"/>
      <c r="X1667" s="270"/>
      <c r="Y1667" s="274"/>
      <c r="Z1667" s="290">
        <v>48</v>
      </c>
      <c r="AA1667" s="274">
        <v>0</v>
      </c>
      <c r="AB1667" s="275"/>
      <c r="AC1667" s="274">
        <v>0</v>
      </c>
      <c r="AD1667" s="265"/>
      <c r="AE1667" s="274"/>
      <c r="AF1667" s="274"/>
      <c r="AG1667" s="275"/>
      <c r="AH1667" s="274"/>
      <c r="AI1667" s="274"/>
      <c r="AJ1667" s="275"/>
      <c r="AK1667" s="270"/>
      <c r="AL1667" s="274"/>
      <c r="AM1667" s="275"/>
      <c r="AN1667" s="274"/>
      <c r="AO1667" s="275"/>
      <c r="AP1667" s="274"/>
      <c r="AQ1667" s="471">
        <f t="shared" si="244"/>
        <v>7</v>
      </c>
      <c r="AR1667" s="275"/>
      <c r="AS1667" s="275"/>
      <c r="AT1667" s="273"/>
      <c r="AU1667" s="272"/>
      <c r="AV1667" s="267"/>
      <c r="AW1667" s="625"/>
      <c r="AX1667" s="294"/>
      <c r="AY1667" s="625" t="s">
        <v>4669</v>
      </c>
      <c r="AZ1667" s="275"/>
      <c r="BA1667" s="268"/>
      <c r="BB1667" s="268"/>
      <c r="BC1667" s="268"/>
      <c r="BD1667" s="268"/>
      <c r="BE1667" s="267"/>
      <c r="BF1667" s="275"/>
      <c r="BG1667" s="275"/>
      <c r="BH1667" s="275"/>
      <c r="BI1667" s="275"/>
      <c r="BJ1667" s="278">
        <v>45847</v>
      </c>
      <c r="BK1667" s="279">
        <v>45847</v>
      </c>
      <c r="BL1667" s="431" t="s">
        <v>4990</v>
      </c>
      <c r="BM1667" s="272"/>
      <c r="BN1667" s="422">
        <v>6</v>
      </c>
      <c r="BO1667" s="422">
        <v>9</v>
      </c>
      <c r="BP1667" s="303"/>
      <c r="BQ1667" s="293"/>
      <c r="BR1667" s="284"/>
      <c r="BS1667" s="280" t="str">
        <f>IF(_DBcomps[[#This Row],[Problem]]="","Yes","No")</f>
        <v>Yes</v>
      </c>
      <c r="BT1667" s="281">
        <v>5</v>
      </c>
      <c r="BU1667" s="273"/>
      <c r="BV1667" s="273"/>
      <c r="BW1667" s="273"/>
      <c r="BX1667" s="273">
        <v>7</v>
      </c>
      <c r="BY1667" s="356" t="s">
        <v>1275</v>
      </c>
      <c r="BZ1667" s="267"/>
      <c r="CA1667" s="279"/>
      <c r="CB1667" s="279"/>
      <c r="CC1667" s="279"/>
      <c r="CD1667" s="1283"/>
      <c r="CE1667" s="245"/>
      <c r="CF1667" s="245"/>
      <c r="CG1667" s="245"/>
    </row>
    <row r="1668" spans="1:85" ht="15" customHeight="1">
      <c r="A1668" s="265" t="s">
        <v>77</v>
      </c>
      <c r="B1668" s="2" t="s">
        <v>1441</v>
      </c>
      <c r="C1668" s="2" t="s">
        <v>61</v>
      </c>
      <c r="D1668" s="265" t="s">
        <v>4983</v>
      </c>
      <c r="E1668" s="265">
        <v>45847</v>
      </c>
      <c r="F1668" s="266" t="str">
        <f>IF(_DBcomps[[#This Row],[Lab RTS]]="","No","Yes")</f>
        <v>Yes</v>
      </c>
      <c r="G1668" s="267">
        <v>65.38</v>
      </c>
      <c r="H1668" s="267"/>
      <c r="I1668" s="267"/>
      <c r="J1668" s="267"/>
      <c r="K1668" s="267"/>
      <c r="L1668" s="268"/>
      <c r="M1668" s="275"/>
      <c r="N1668" s="267">
        <v>4.24</v>
      </c>
      <c r="O1668" s="267"/>
      <c r="P1668" s="275"/>
      <c r="Q1668" s="269"/>
      <c r="R1668" s="270"/>
      <c r="S1668" s="270">
        <v>18.47</v>
      </c>
      <c r="T1668" s="271"/>
      <c r="U1668" s="267">
        <v>82.07</v>
      </c>
      <c r="V1668" s="268"/>
      <c r="W1668" s="267"/>
      <c r="X1668" s="270"/>
      <c r="Y1668" s="274"/>
      <c r="Z1668" s="290">
        <v>49</v>
      </c>
      <c r="AA1668" s="274">
        <v>0</v>
      </c>
      <c r="AB1668" s="275"/>
      <c r="AC1668" s="274">
        <v>0</v>
      </c>
      <c r="AD1668" s="265"/>
      <c r="AE1668" s="274"/>
      <c r="AF1668" s="274"/>
      <c r="AG1668" s="275"/>
      <c r="AH1668" s="274"/>
      <c r="AI1668" s="274"/>
      <c r="AJ1668" s="275"/>
      <c r="AK1668" s="270"/>
      <c r="AL1668" s="274"/>
      <c r="AM1668" s="275"/>
      <c r="AN1668" s="274"/>
      <c r="AO1668" s="275"/>
      <c r="AP1668" s="274"/>
      <c r="AQ1668" s="471">
        <f t="shared" si="244"/>
        <v>7</v>
      </c>
      <c r="AR1668" s="275"/>
      <c r="AS1668" s="275"/>
      <c r="AT1668" s="273"/>
      <c r="AU1668" s="272"/>
      <c r="AV1668" s="267"/>
      <c r="AW1668" s="625"/>
      <c r="AX1668" s="294"/>
      <c r="AY1668" s="625" t="s">
        <v>4988</v>
      </c>
      <c r="AZ1668" s="275"/>
      <c r="BA1668" s="268"/>
      <c r="BB1668" s="268"/>
      <c r="BC1668" s="268"/>
      <c r="BD1668" s="268"/>
      <c r="BE1668" s="267"/>
      <c r="BF1668" s="275"/>
      <c r="BG1668" s="275"/>
      <c r="BH1668" s="275"/>
      <c r="BI1668" s="275"/>
      <c r="BJ1668" s="278">
        <v>45847</v>
      </c>
      <c r="BK1668" s="279">
        <v>45847</v>
      </c>
      <c r="BL1668" s="431" t="s">
        <v>4991</v>
      </c>
      <c r="BM1668" s="272"/>
      <c r="BN1668" s="422">
        <v>6</v>
      </c>
      <c r="BO1668" s="422">
        <v>9</v>
      </c>
      <c r="BP1668" s="303"/>
      <c r="BQ1668" s="293"/>
      <c r="BR1668" s="284"/>
      <c r="BS1668" s="280" t="str">
        <f>IF(_DBcomps[[#This Row],[Problem]]="","Yes","No")</f>
        <v>Yes</v>
      </c>
      <c r="BT1668" s="281">
        <v>5</v>
      </c>
      <c r="BU1668" s="273"/>
      <c r="BV1668" s="273"/>
      <c r="BW1668" s="273"/>
      <c r="BX1668" s="273">
        <v>7</v>
      </c>
      <c r="BY1668" s="356" t="s">
        <v>1275</v>
      </c>
      <c r="BZ1668" s="267"/>
      <c r="CA1668" s="279"/>
      <c r="CB1668" s="279"/>
      <c r="CC1668" s="279"/>
      <c r="CD1668" s="1283"/>
      <c r="CE1668" s="245"/>
      <c r="CF1668" s="245"/>
      <c r="CG1668" s="245"/>
    </row>
    <row r="1669" spans="1:85" ht="15" customHeight="1">
      <c r="A1669" s="265" t="s">
        <v>77</v>
      </c>
      <c r="B1669" s="2" t="s">
        <v>1441</v>
      </c>
      <c r="C1669" s="2" t="s">
        <v>61</v>
      </c>
      <c r="D1669" s="265" t="s">
        <v>4984</v>
      </c>
      <c r="E1669" s="265">
        <v>45847</v>
      </c>
      <c r="F1669" s="266" t="str">
        <f>IF(_DBcomps[[#This Row],[Lab RTS]]="","No","Yes")</f>
        <v>Yes</v>
      </c>
      <c r="G1669" s="267">
        <v>65.78</v>
      </c>
      <c r="H1669" s="267"/>
      <c r="I1669" s="267"/>
      <c r="J1669" s="267"/>
      <c r="K1669" s="267"/>
      <c r="L1669" s="268"/>
      <c r="M1669" s="275"/>
      <c r="N1669" s="267">
        <v>4.42</v>
      </c>
      <c r="O1669" s="267"/>
      <c r="P1669" s="275"/>
      <c r="Q1669" s="269"/>
      <c r="R1669" s="270"/>
      <c r="S1669" s="270">
        <v>18.829999999999998</v>
      </c>
      <c r="T1669" s="271"/>
      <c r="U1669" s="267">
        <v>81.83</v>
      </c>
      <c r="V1669" s="268"/>
      <c r="W1669" s="267"/>
      <c r="X1669" s="270"/>
      <c r="Y1669" s="274"/>
      <c r="Z1669" s="290">
        <v>42</v>
      </c>
      <c r="AA1669" s="274">
        <v>0</v>
      </c>
      <c r="AB1669" s="275"/>
      <c r="AC1669" s="274">
        <v>0</v>
      </c>
      <c r="AD1669" s="265"/>
      <c r="AE1669" s="274"/>
      <c r="AF1669" s="274"/>
      <c r="AG1669" s="275"/>
      <c r="AH1669" s="274"/>
      <c r="AI1669" s="274"/>
      <c r="AJ1669" s="275"/>
      <c r="AK1669" s="270"/>
      <c r="AL1669" s="274"/>
      <c r="AM1669" s="275"/>
      <c r="AN1669" s="274"/>
      <c r="AO1669" s="275"/>
      <c r="AP1669" s="274"/>
      <c r="AQ1669" s="471">
        <f t="shared" si="244"/>
        <v>7</v>
      </c>
      <c r="AR1669" s="275"/>
      <c r="AS1669" s="275"/>
      <c r="AT1669" s="273"/>
      <c r="AU1669" s="272"/>
      <c r="AV1669" s="267"/>
      <c r="AW1669" s="625"/>
      <c r="AX1669" s="294"/>
      <c r="AY1669" s="625" t="s">
        <v>4883</v>
      </c>
      <c r="AZ1669" s="275"/>
      <c r="BA1669" s="268"/>
      <c r="BB1669" s="268"/>
      <c r="BC1669" s="268"/>
      <c r="BD1669" s="268"/>
      <c r="BE1669" s="267"/>
      <c r="BF1669" s="275"/>
      <c r="BG1669" s="275"/>
      <c r="BH1669" s="275"/>
      <c r="BI1669" s="275"/>
      <c r="BJ1669" s="278">
        <v>45847</v>
      </c>
      <c r="BK1669" s="279">
        <v>45847</v>
      </c>
      <c r="BL1669" s="431" t="s">
        <v>4992</v>
      </c>
      <c r="BM1669" s="272"/>
      <c r="BN1669" s="422">
        <v>6</v>
      </c>
      <c r="BO1669" s="422">
        <v>9</v>
      </c>
      <c r="BP1669" s="303"/>
      <c r="BQ1669" s="293"/>
      <c r="BR1669" s="284"/>
      <c r="BS1669" s="280" t="str">
        <f>IF(_DBcomps[[#This Row],[Problem]]="","Yes","No")</f>
        <v>Yes</v>
      </c>
      <c r="BT1669" s="281">
        <v>5</v>
      </c>
      <c r="BU1669" s="273"/>
      <c r="BV1669" s="273"/>
      <c r="BW1669" s="273"/>
      <c r="BX1669" s="273">
        <v>7</v>
      </c>
      <c r="BY1669" s="356" t="s">
        <v>1275</v>
      </c>
      <c r="BZ1669" s="267"/>
      <c r="CA1669" s="279"/>
      <c r="CB1669" s="279"/>
      <c r="CC1669" s="279"/>
      <c r="CD1669" s="1283"/>
      <c r="CE1669" s="245"/>
      <c r="CF1669" s="245"/>
      <c r="CG1669" s="245"/>
    </row>
    <row r="1670" spans="1:85" ht="15" customHeight="1">
      <c r="A1670" s="265" t="s">
        <v>77</v>
      </c>
      <c r="B1670" s="2" t="s">
        <v>1441</v>
      </c>
      <c r="C1670" s="2" t="s">
        <v>61</v>
      </c>
      <c r="D1670" s="265" t="s">
        <v>4985</v>
      </c>
      <c r="E1670" s="265">
        <v>45847</v>
      </c>
      <c r="F1670" s="266" t="str">
        <f>IF(_DBcomps[[#This Row],[Lab RTS]]="","No","Yes")</f>
        <v>Yes</v>
      </c>
      <c r="G1670" s="267">
        <v>65.98</v>
      </c>
      <c r="H1670" s="267"/>
      <c r="I1670" s="267"/>
      <c r="J1670" s="267"/>
      <c r="K1670" s="267"/>
      <c r="L1670" s="268"/>
      <c r="M1670" s="275"/>
      <c r="N1670" s="267">
        <v>5.03</v>
      </c>
      <c r="O1670" s="267"/>
      <c r="P1670" s="275"/>
      <c r="Q1670" s="269"/>
      <c r="R1670" s="270"/>
      <c r="S1670" s="270">
        <v>19.04</v>
      </c>
      <c r="T1670" s="271"/>
      <c r="U1670" s="267">
        <v>82.26</v>
      </c>
      <c r="V1670" s="268"/>
      <c r="W1670" s="267"/>
      <c r="X1670" s="270"/>
      <c r="Y1670" s="274"/>
      <c r="Z1670" s="290">
        <v>52</v>
      </c>
      <c r="AA1670" s="274">
        <v>0</v>
      </c>
      <c r="AB1670" s="275"/>
      <c r="AC1670" s="274">
        <v>0</v>
      </c>
      <c r="AD1670" s="265"/>
      <c r="AE1670" s="274"/>
      <c r="AF1670" s="274"/>
      <c r="AG1670" s="275"/>
      <c r="AH1670" s="274"/>
      <c r="AI1670" s="274"/>
      <c r="AJ1670" s="275"/>
      <c r="AK1670" s="270"/>
      <c r="AL1670" s="274"/>
      <c r="AM1670" s="275"/>
      <c r="AN1670" s="274"/>
      <c r="AO1670" s="275"/>
      <c r="AP1670" s="274"/>
      <c r="AQ1670" s="471">
        <f t="shared" si="244"/>
        <v>7</v>
      </c>
      <c r="AR1670" s="275"/>
      <c r="AS1670" s="275"/>
      <c r="AT1670" s="273"/>
      <c r="AU1670" s="272"/>
      <c r="AV1670" s="267"/>
      <c r="AW1670" s="625"/>
      <c r="AX1670" s="294"/>
      <c r="AY1670" s="625" t="s">
        <v>4905</v>
      </c>
      <c r="AZ1670" s="275"/>
      <c r="BA1670" s="268"/>
      <c r="BB1670" s="268"/>
      <c r="BC1670" s="268"/>
      <c r="BD1670" s="268"/>
      <c r="BE1670" s="267"/>
      <c r="BF1670" s="275"/>
      <c r="BG1670" s="275"/>
      <c r="BH1670" s="275"/>
      <c r="BI1670" s="275"/>
      <c r="BJ1670" s="278">
        <v>45847</v>
      </c>
      <c r="BK1670" s="279">
        <v>45847</v>
      </c>
      <c r="BL1670" s="431" t="s">
        <v>4993</v>
      </c>
      <c r="BM1670" s="272"/>
      <c r="BN1670" s="422">
        <v>6</v>
      </c>
      <c r="BO1670" s="422">
        <v>9</v>
      </c>
      <c r="BP1670" s="303"/>
      <c r="BQ1670" s="293"/>
      <c r="BR1670" s="284"/>
      <c r="BS1670" s="280" t="str">
        <f>IF(_DBcomps[[#This Row],[Problem]]="","Yes","No")</f>
        <v>Yes</v>
      </c>
      <c r="BT1670" s="281">
        <v>5</v>
      </c>
      <c r="BU1670" s="273"/>
      <c r="BV1670" s="273"/>
      <c r="BW1670" s="273"/>
      <c r="BX1670" s="273">
        <v>7</v>
      </c>
      <c r="BY1670" s="356" t="s">
        <v>1275</v>
      </c>
      <c r="BZ1670" s="267"/>
      <c r="CA1670" s="279"/>
      <c r="CB1670" s="279"/>
      <c r="CC1670" s="279"/>
      <c r="CD1670" s="1283"/>
      <c r="CE1670" s="245"/>
      <c r="CF1670" s="245"/>
      <c r="CG1670" s="245"/>
    </row>
    <row r="1671" spans="1:85" ht="15" customHeight="1">
      <c r="A1671" s="265" t="s">
        <v>77</v>
      </c>
      <c r="B1671" s="2" t="s">
        <v>1441</v>
      </c>
      <c r="C1671" s="2" t="s">
        <v>61</v>
      </c>
      <c r="D1671" s="265" t="s">
        <v>4986</v>
      </c>
      <c r="E1671" s="265">
        <v>45848</v>
      </c>
      <c r="F1671" s="266" t="str">
        <f>IF(_DBcomps[[#This Row],[Lab RTS]]="","No","Yes")</f>
        <v>Yes</v>
      </c>
      <c r="G1671" s="267">
        <v>66.430000000000007</v>
      </c>
      <c r="H1671" s="267"/>
      <c r="I1671" s="267"/>
      <c r="J1671" s="267"/>
      <c r="K1671" s="267"/>
      <c r="L1671" s="268"/>
      <c r="M1671" s="275"/>
      <c r="N1671" s="267">
        <v>5.47</v>
      </c>
      <c r="O1671" s="267"/>
      <c r="P1671" s="275"/>
      <c r="Q1671" s="269"/>
      <c r="R1671" s="270"/>
      <c r="S1671" s="270">
        <v>18.61</v>
      </c>
      <c r="T1671" s="271"/>
      <c r="U1671" s="267">
        <v>81.8</v>
      </c>
      <c r="V1671" s="268"/>
      <c r="W1671" s="267"/>
      <c r="X1671" s="270"/>
      <c r="Y1671" s="274"/>
      <c r="Z1671" s="290">
        <v>48</v>
      </c>
      <c r="AA1671" s="274">
        <v>0</v>
      </c>
      <c r="AB1671" s="275"/>
      <c r="AC1671" s="274">
        <v>0</v>
      </c>
      <c r="AD1671" s="265"/>
      <c r="AE1671" s="274"/>
      <c r="AF1671" s="274"/>
      <c r="AG1671" s="275"/>
      <c r="AH1671" s="274"/>
      <c r="AI1671" s="274"/>
      <c r="AJ1671" s="275"/>
      <c r="AK1671" s="270"/>
      <c r="AL1671" s="274"/>
      <c r="AM1671" s="275"/>
      <c r="AN1671" s="274"/>
      <c r="AO1671" s="275"/>
      <c r="AP1671" s="274"/>
      <c r="AQ1671" s="471">
        <f t="shared" si="244"/>
        <v>7</v>
      </c>
      <c r="AR1671" s="275"/>
      <c r="AS1671" s="275"/>
      <c r="AT1671" s="273"/>
      <c r="AU1671" s="272"/>
      <c r="AV1671" s="267"/>
      <c r="AW1671" s="625"/>
      <c r="AX1671" s="294"/>
      <c r="AY1671" s="625" t="s">
        <v>4693</v>
      </c>
      <c r="AZ1671" s="275"/>
      <c r="BA1671" s="268"/>
      <c r="BB1671" s="268"/>
      <c r="BC1671" s="268"/>
      <c r="BD1671" s="268"/>
      <c r="BE1671" s="267"/>
      <c r="BF1671" s="275"/>
      <c r="BG1671" s="275"/>
      <c r="BH1671" s="275"/>
      <c r="BI1671" s="275"/>
      <c r="BJ1671" s="278">
        <v>45848</v>
      </c>
      <c r="BK1671" s="279">
        <v>45848</v>
      </c>
      <c r="BL1671" s="431" t="s">
        <v>4994</v>
      </c>
      <c r="BM1671" s="272"/>
      <c r="BN1671" s="422">
        <v>6</v>
      </c>
      <c r="BO1671" s="422">
        <v>9</v>
      </c>
      <c r="BP1671" s="303"/>
      <c r="BQ1671" s="293"/>
      <c r="BR1671" s="284"/>
      <c r="BS1671" s="280" t="str">
        <f>IF(_DBcomps[[#This Row],[Problem]]="","Yes","No")</f>
        <v>Yes</v>
      </c>
      <c r="BT1671" s="281">
        <v>5</v>
      </c>
      <c r="BU1671" s="273"/>
      <c r="BV1671" s="273"/>
      <c r="BW1671" s="273"/>
      <c r="BX1671" s="273">
        <v>7</v>
      </c>
      <c r="BY1671" s="356" t="s">
        <v>1275</v>
      </c>
      <c r="BZ1671" s="267"/>
      <c r="CA1671" s="279"/>
      <c r="CB1671" s="279"/>
      <c r="CC1671" s="279"/>
      <c r="CD1671" s="1283"/>
      <c r="CE1671" s="245"/>
      <c r="CF1671" s="245"/>
      <c r="CG1671" s="245"/>
    </row>
    <row r="1672" spans="1:85" ht="15" customHeight="1">
      <c r="A1672" s="265" t="s">
        <v>77</v>
      </c>
      <c r="B1672" s="2" t="s">
        <v>1441</v>
      </c>
      <c r="C1672" s="2" t="s">
        <v>61</v>
      </c>
      <c r="D1672" s="265" t="s">
        <v>4987</v>
      </c>
      <c r="E1672" s="265">
        <v>45848</v>
      </c>
      <c r="F1672" s="266" t="str">
        <f>IF(_DBcomps[[#This Row],[Lab RTS]]="","No","Yes")</f>
        <v>Yes</v>
      </c>
      <c r="G1672" s="267">
        <v>66.09</v>
      </c>
      <c r="H1672" s="267"/>
      <c r="I1672" s="267"/>
      <c r="J1672" s="267"/>
      <c r="K1672" s="267"/>
      <c r="L1672" s="268"/>
      <c r="M1672" s="275"/>
      <c r="N1672" s="267">
        <v>5.38</v>
      </c>
      <c r="O1672" s="267"/>
      <c r="P1672" s="275"/>
      <c r="Q1672" s="269"/>
      <c r="R1672" s="270"/>
      <c r="S1672" s="270">
        <v>18.579999999999998</v>
      </c>
      <c r="T1672" s="271"/>
      <c r="U1672" s="267">
        <v>82.09</v>
      </c>
      <c r="V1672" s="268"/>
      <c r="W1672" s="267"/>
      <c r="X1672" s="270"/>
      <c r="Y1672" s="274"/>
      <c r="Z1672" s="290">
        <v>50</v>
      </c>
      <c r="AA1672" s="274">
        <v>0</v>
      </c>
      <c r="AB1672" s="275"/>
      <c r="AC1672" s="274">
        <v>0</v>
      </c>
      <c r="AD1672" s="265"/>
      <c r="AE1672" s="274"/>
      <c r="AF1672" s="274"/>
      <c r="AG1672" s="275"/>
      <c r="AH1672" s="274"/>
      <c r="AI1672" s="274"/>
      <c r="AJ1672" s="275"/>
      <c r="AK1672" s="270"/>
      <c r="AL1672" s="274"/>
      <c r="AM1672" s="275"/>
      <c r="AN1672" s="274"/>
      <c r="AO1672" s="275"/>
      <c r="AP1672" s="274"/>
      <c r="AQ1672" s="471">
        <f t="shared" si="244"/>
        <v>7</v>
      </c>
      <c r="AR1672" s="275"/>
      <c r="AS1672" s="275"/>
      <c r="AT1672" s="273"/>
      <c r="AU1672" s="272"/>
      <c r="AV1672" s="267"/>
      <c r="AW1672" s="625"/>
      <c r="AX1672" s="294"/>
      <c r="AY1672" s="625" t="s">
        <v>4989</v>
      </c>
      <c r="AZ1672" s="275"/>
      <c r="BA1672" s="268"/>
      <c r="BB1672" s="268"/>
      <c r="BC1672" s="268"/>
      <c r="BD1672" s="268"/>
      <c r="BE1672" s="267"/>
      <c r="BF1672" s="275"/>
      <c r="BG1672" s="275"/>
      <c r="BH1672" s="275"/>
      <c r="BI1672" s="275"/>
      <c r="BJ1672" s="278">
        <v>45848</v>
      </c>
      <c r="BK1672" s="279">
        <v>45848</v>
      </c>
      <c r="BL1672" s="431" t="s">
        <v>4995</v>
      </c>
      <c r="BM1672" s="272"/>
      <c r="BN1672" s="422">
        <v>6</v>
      </c>
      <c r="BO1672" s="422">
        <v>9</v>
      </c>
      <c r="BP1672" s="303"/>
      <c r="BQ1672" s="293"/>
      <c r="BR1672" s="284"/>
      <c r="BS1672" s="280" t="str">
        <f>IF(_DBcomps[[#This Row],[Problem]]="","Yes","No")</f>
        <v>Yes</v>
      </c>
      <c r="BT1672" s="281">
        <v>5</v>
      </c>
      <c r="BU1672" s="273"/>
      <c r="BV1672" s="273"/>
      <c r="BW1672" s="273"/>
      <c r="BX1672" s="273">
        <v>7</v>
      </c>
      <c r="BY1672" s="356" t="s">
        <v>1275</v>
      </c>
      <c r="BZ1672" s="267"/>
      <c r="CA1672" s="279"/>
      <c r="CB1672" s="279"/>
      <c r="CC1672" s="279"/>
      <c r="CD1672" s="1283"/>
      <c r="CE1672" s="245"/>
      <c r="CF1672" s="245"/>
      <c r="CG1672" s="245"/>
    </row>
    <row r="1673" spans="1:85" ht="15" customHeight="1">
      <c r="A1673" s="265" t="s">
        <v>77</v>
      </c>
      <c r="B1673" s="2" t="s">
        <v>1441</v>
      </c>
      <c r="C1673" s="2" t="s">
        <v>61</v>
      </c>
      <c r="D1673" s="265" t="s">
        <v>4996</v>
      </c>
      <c r="E1673" s="265">
        <v>45848</v>
      </c>
      <c r="F1673" s="266" t="str">
        <f>IF(_DBcomps[[#This Row],[Lab RTS]]="","No","Yes")</f>
        <v>Yes</v>
      </c>
      <c r="G1673" s="267">
        <v>66.12</v>
      </c>
      <c r="H1673" s="267"/>
      <c r="I1673" s="267"/>
      <c r="J1673" s="267"/>
      <c r="K1673" s="267"/>
      <c r="L1673" s="268"/>
      <c r="M1673" s="275"/>
      <c r="N1673" s="267">
        <v>5.46</v>
      </c>
      <c r="O1673" s="267"/>
      <c r="P1673" s="275"/>
      <c r="Q1673" s="269"/>
      <c r="R1673" s="270"/>
      <c r="S1673" s="270">
        <v>18.37</v>
      </c>
      <c r="T1673" s="271"/>
      <c r="U1673" s="267">
        <v>81.900000000000006</v>
      </c>
      <c r="V1673" s="268"/>
      <c r="W1673" s="267"/>
      <c r="X1673" s="270"/>
      <c r="Y1673" s="274"/>
      <c r="Z1673" s="290">
        <v>49</v>
      </c>
      <c r="AA1673" s="274">
        <v>0</v>
      </c>
      <c r="AB1673" s="275"/>
      <c r="AC1673" s="274">
        <v>0</v>
      </c>
      <c r="AD1673" s="265"/>
      <c r="AE1673" s="274"/>
      <c r="AF1673" s="274"/>
      <c r="AG1673" s="275"/>
      <c r="AH1673" s="274"/>
      <c r="AI1673" s="274"/>
      <c r="AJ1673" s="275"/>
      <c r="AK1673" s="270"/>
      <c r="AL1673" s="274"/>
      <c r="AM1673" s="275"/>
      <c r="AN1673" s="274"/>
      <c r="AO1673" s="275"/>
      <c r="AP1673" s="274"/>
      <c r="AQ1673" s="471">
        <f t="shared" si="244"/>
        <v>7</v>
      </c>
      <c r="AR1673" s="275"/>
      <c r="AS1673" s="275"/>
      <c r="AT1673" s="273"/>
      <c r="AU1673" s="272"/>
      <c r="AV1673" s="267"/>
      <c r="AW1673" s="625"/>
      <c r="AX1673" s="294"/>
      <c r="AY1673" s="625" t="s">
        <v>5000</v>
      </c>
      <c r="AZ1673" s="275"/>
      <c r="BA1673" s="268"/>
      <c r="BB1673" s="268"/>
      <c r="BC1673" s="268"/>
      <c r="BD1673" s="268"/>
      <c r="BE1673" s="267"/>
      <c r="BF1673" s="275"/>
      <c r="BG1673" s="275"/>
      <c r="BH1673" s="275"/>
      <c r="BI1673" s="275"/>
      <c r="BJ1673" s="278">
        <v>45848</v>
      </c>
      <c r="BK1673" s="279">
        <v>45848</v>
      </c>
      <c r="BL1673" s="431" t="s">
        <v>5004</v>
      </c>
      <c r="BM1673" s="272"/>
      <c r="BN1673" s="422">
        <v>6</v>
      </c>
      <c r="BO1673" s="422">
        <v>9</v>
      </c>
      <c r="BP1673" s="303"/>
      <c r="BQ1673" s="293"/>
      <c r="BR1673" s="284"/>
      <c r="BS1673" s="280" t="str">
        <f>IF(_DBcomps[[#This Row],[Problem]]="","Yes","No")</f>
        <v>Yes</v>
      </c>
      <c r="BT1673" s="281">
        <v>5</v>
      </c>
      <c r="BU1673" s="273"/>
      <c r="BV1673" s="273"/>
      <c r="BW1673" s="273"/>
      <c r="BX1673" s="273">
        <v>7</v>
      </c>
      <c r="BY1673" s="356" t="s">
        <v>1275</v>
      </c>
      <c r="BZ1673" s="267"/>
      <c r="CA1673" s="279"/>
      <c r="CB1673" s="279"/>
      <c r="CC1673" s="279"/>
      <c r="CD1673" s="1283"/>
      <c r="CE1673" s="245"/>
      <c r="CF1673" s="245"/>
      <c r="CG1673" s="245"/>
    </row>
    <row r="1674" spans="1:85" ht="15" customHeight="1">
      <c r="A1674" s="265" t="s">
        <v>77</v>
      </c>
      <c r="B1674" s="2" t="s">
        <v>1441</v>
      </c>
      <c r="C1674" s="2" t="s">
        <v>61</v>
      </c>
      <c r="D1674" s="265" t="s">
        <v>4997</v>
      </c>
      <c r="E1674" s="265">
        <v>45848</v>
      </c>
      <c r="F1674" s="266" t="str">
        <f>IF(_DBcomps[[#This Row],[Lab RTS]]="","No","Yes")</f>
        <v>Yes</v>
      </c>
      <c r="G1674" s="267">
        <v>66.05</v>
      </c>
      <c r="H1674" s="267"/>
      <c r="I1674" s="267"/>
      <c r="J1674" s="267"/>
      <c r="K1674" s="267"/>
      <c r="L1674" s="268"/>
      <c r="M1674" s="275"/>
      <c r="N1674" s="267">
        <v>5.61</v>
      </c>
      <c r="O1674" s="267"/>
      <c r="P1674" s="275"/>
      <c r="Q1674" s="269"/>
      <c r="R1674" s="270"/>
      <c r="S1674" s="270">
        <v>18.5</v>
      </c>
      <c r="T1674" s="271"/>
      <c r="U1674" s="267">
        <v>81.31</v>
      </c>
      <c r="V1674" s="268"/>
      <c r="W1674" s="267"/>
      <c r="X1674" s="270"/>
      <c r="Y1674" s="274"/>
      <c r="Z1674" s="290">
        <v>38</v>
      </c>
      <c r="AA1674" s="274">
        <v>0</v>
      </c>
      <c r="AB1674" s="275"/>
      <c r="AC1674" s="274">
        <v>0</v>
      </c>
      <c r="AD1674" s="265"/>
      <c r="AE1674" s="274"/>
      <c r="AF1674" s="274"/>
      <c r="AG1674" s="275"/>
      <c r="AH1674" s="274"/>
      <c r="AI1674" s="274"/>
      <c r="AJ1674" s="275"/>
      <c r="AK1674" s="270"/>
      <c r="AL1674" s="274"/>
      <c r="AM1674" s="275"/>
      <c r="AN1674" s="274"/>
      <c r="AO1674" s="275"/>
      <c r="AP1674" s="274"/>
      <c r="AQ1674" s="471">
        <f t="shared" si="244"/>
        <v>7</v>
      </c>
      <c r="AR1674" s="275"/>
      <c r="AS1674" s="275"/>
      <c r="AT1674" s="273"/>
      <c r="AU1674" s="272"/>
      <c r="AV1674" s="267"/>
      <c r="AW1674" s="625"/>
      <c r="AX1674" s="294"/>
      <c r="AY1674" s="625" t="s">
        <v>4882</v>
      </c>
      <c r="AZ1674" s="275"/>
      <c r="BA1674" s="268"/>
      <c r="BB1674" s="268"/>
      <c r="BC1674" s="268"/>
      <c r="BD1674" s="268"/>
      <c r="BE1674" s="267"/>
      <c r="BF1674" s="275"/>
      <c r="BG1674" s="275"/>
      <c r="BH1674" s="275"/>
      <c r="BI1674" s="275"/>
      <c r="BJ1674" s="278">
        <v>45848</v>
      </c>
      <c r="BK1674" s="279">
        <v>45848</v>
      </c>
      <c r="BL1674" s="431" t="s">
        <v>5001</v>
      </c>
      <c r="BM1674" s="272"/>
      <c r="BN1674" s="422">
        <v>6</v>
      </c>
      <c r="BO1674" s="422">
        <v>9</v>
      </c>
      <c r="BP1674" s="303"/>
      <c r="BQ1674" s="293"/>
      <c r="BR1674" s="284"/>
      <c r="BS1674" s="280" t="str">
        <f>IF(_DBcomps[[#This Row],[Problem]]="","Yes","No")</f>
        <v>Yes</v>
      </c>
      <c r="BT1674" s="281">
        <v>5</v>
      </c>
      <c r="BU1674" s="273"/>
      <c r="BV1674" s="273"/>
      <c r="BW1674" s="273"/>
      <c r="BX1674" s="273">
        <v>7</v>
      </c>
      <c r="BY1674" s="356" t="s">
        <v>1275</v>
      </c>
      <c r="BZ1674" s="267"/>
      <c r="CA1674" s="279"/>
      <c r="CB1674" s="279"/>
      <c r="CC1674" s="279"/>
      <c r="CD1674" s="1283"/>
      <c r="CE1674" s="245"/>
      <c r="CF1674" s="245"/>
      <c r="CG1674" s="245"/>
    </row>
    <row r="1675" spans="1:85" ht="15" customHeight="1">
      <c r="A1675" s="265" t="s">
        <v>77</v>
      </c>
      <c r="B1675" s="2" t="s">
        <v>1441</v>
      </c>
      <c r="C1675" s="2" t="s">
        <v>61</v>
      </c>
      <c r="D1675" s="265" t="s">
        <v>4998</v>
      </c>
      <c r="E1675" s="265">
        <v>45848</v>
      </c>
      <c r="F1675" s="266" t="str">
        <f>IF(_DBcomps[[#This Row],[Lab RTS]]="","No","Yes")</f>
        <v>Yes</v>
      </c>
      <c r="G1675" s="267">
        <v>66.28</v>
      </c>
      <c r="H1675" s="267"/>
      <c r="I1675" s="267"/>
      <c r="J1675" s="267"/>
      <c r="K1675" s="267"/>
      <c r="L1675" s="268"/>
      <c r="M1675" s="275"/>
      <c r="N1675" s="267">
        <v>5.82</v>
      </c>
      <c r="O1675" s="267"/>
      <c r="P1675" s="275"/>
      <c r="Q1675" s="269"/>
      <c r="R1675" s="270"/>
      <c r="S1675" s="270">
        <v>20.36</v>
      </c>
      <c r="T1675" s="271"/>
      <c r="U1675" s="267">
        <v>79.95</v>
      </c>
      <c r="V1675" s="268"/>
      <c r="W1675" s="267"/>
      <c r="X1675" s="270"/>
      <c r="Y1675" s="274"/>
      <c r="Z1675" s="290">
        <v>57</v>
      </c>
      <c r="AA1675" s="274">
        <v>0</v>
      </c>
      <c r="AB1675" s="275"/>
      <c r="AC1675" s="274">
        <v>0</v>
      </c>
      <c r="AD1675" s="265"/>
      <c r="AE1675" s="274"/>
      <c r="AF1675" s="274"/>
      <c r="AG1675" s="275"/>
      <c r="AH1675" s="274"/>
      <c r="AI1675" s="274"/>
      <c r="AJ1675" s="275"/>
      <c r="AK1675" s="270"/>
      <c r="AL1675" s="274"/>
      <c r="AM1675" s="275"/>
      <c r="AN1675" s="274"/>
      <c r="AO1675" s="275"/>
      <c r="AP1675" s="274"/>
      <c r="AQ1675" s="471">
        <f t="shared" si="244"/>
        <v>7</v>
      </c>
      <c r="AR1675" s="275"/>
      <c r="AS1675" s="275"/>
      <c r="AT1675" s="273"/>
      <c r="AU1675" s="272"/>
      <c r="AV1675" s="267"/>
      <c r="AW1675" s="625"/>
      <c r="AX1675" s="294"/>
      <c r="AY1675" s="625" t="s">
        <v>4883</v>
      </c>
      <c r="AZ1675" s="275"/>
      <c r="BA1675" s="268"/>
      <c r="BB1675" s="268"/>
      <c r="BC1675" s="268"/>
      <c r="BD1675" s="268"/>
      <c r="BE1675" s="267"/>
      <c r="BF1675" s="275"/>
      <c r="BG1675" s="275"/>
      <c r="BH1675" s="275"/>
      <c r="BI1675" s="275"/>
      <c r="BJ1675" s="278">
        <v>45848</v>
      </c>
      <c r="BK1675" s="279">
        <v>45848</v>
      </c>
      <c r="BL1675" s="431" t="s">
        <v>5002</v>
      </c>
      <c r="BM1675" s="272"/>
      <c r="BN1675" s="422">
        <v>6</v>
      </c>
      <c r="BO1675" s="422">
        <v>9</v>
      </c>
      <c r="BP1675" s="303"/>
      <c r="BQ1675" s="293"/>
      <c r="BR1675" s="284"/>
      <c r="BS1675" s="280" t="str">
        <f>IF(_DBcomps[[#This Row],[Problem]]="","Yes","No")</f>
        <v>Yes</v>
      </c>
      <c r="BT1675" s="281">
        <v>5</v>
      </c>
      <c r="BU1675" s="273"/>
      <c r="BV1675" s="273"/>
      <c r="BW1675" s="273"/>
      <c r="BX1675" s="273">
        <v>7</v>
      </c>
      <c r="BY1675" s="356" t="s">
        <v>1275</v>
      </c>
      <c r="BZ1675" s="267"/>
      <c r="CA1675" s="279"/>
      <c r="CB1675" s="279"/>
      <c r="CC1675" s="279"/>
      <c r="CD1675" s="1283"/>
      <c r="CE1675" s="245"/>
      <c r="CF1675" s="245"/>
      <c r="CG1675" s="245"/>
    </row>
    <row r="1676" spans="1:85" ht="15" customHeight="1">
      <c r="A1676" s="265" t="s">
        <v>77</v>
      </c>
      <c r="B1676" s="2" t="s">
        <v>1441</v>
      </c>
      <c r="C1676" s="2" t="s">
        <v>61</v>
      </c>
      <c r="D1676" s="265" t="s">
        <v>4999</v>
      </c>
      <c r="E1676" s="265">
        <v>45848</v>
      </c>
      <c r="F1676" s="266" t="str">
        <f>IF(_DBcomps[[#This Row],[Lab RTS]]="","No","Yes")</f>
        <v>Yes</v>
      </c>
      <c r="G1676" s="267">
        <v>66.39</v>
      </c>
      <c r="H1676" s="267"/>
      <c r="I1676" s="267"/>
      <c r="J1676" s="267"/>
      <c r="K1676" s="267"/>
      <c r="L1676" s="268"/>
      <c r="M1676" s="275"/>
      <c r="N1676" s="267">
        <v>5.48</v>
      </c>
      <c r="O1676" s="267"/>
      <c r="P1676" s="275"/>
      <c r="Q1676" s="269"/>
      <c r="R1676" s="270"/>
      <c r="S1676" s="270">
        <v>18.96</v>
      </c>
      <c r="T1676" s="271"/>
      <c r="U1676" s="267">
        <v>81.81</v>
      </c>
      <c r="V1676" s="268"/>
      <c r="W1676" s="267"/>
      <c r="X1676" s="270"/>
      <c r="Y1676" s="274"/>
      <c r="Z1676" s="290">
        <v>52</v>
      </c>
      <c r="AA1676" s="274">
        <v>0</v>
      </c>
      <c r="AB1676" s="275"/>
      <c r="AC1676" s="274">
        <v>0</v>
      </c>
      <c r="AD1676" s="265"/>
      <c r="AE1676" s="274"/>
      <c r="AF1676" s="274"/>
      <c r="AG1676" s="275"/>
      <c r="AH1676" s="274"/>
      <c r="AI1676" s="274"/>
      <c r="AJ1676" s="275"/>
      <c r="AK1676" s="270"/>
      <c r="AL1676" s="274"/>
      <c r="AM1676" s="275"/>
      <c r="AN1676" s="274"/>
      <c r="AO1676" s="275"/>
      <c r="AP1676" s="274"/>
      <c r="AQ1676" s="471">
        <f t="shared" si="244"/>
        <v>7</v>
      </c>
      <c r="AR1676" s="275"/>
      <c r="AS1676" s="275"/>
      <c r="AT1676" s="273"/>
      <c r="AU1676" s="272"/>
      <c r="AV1676" s="267"/>
      <c r="AW1676" s="625"/>
      <c r="AX1676" s="294"/>
      <c r="AY1676" s="625" t="s">
        <v>4907</v>
      </c>
      <c r="AZ1676" s="275"/>
      <c r="BA1676" s="268"/>
      <c r="BB1676" s="268"/>
      <c r="BC1676" s="268"/>
      <c r="BD1676" s="268"/>
      <c r="BE1676" s="267"/>
      <c r="BF1676" s="275"/>
      <c r="BG1676" s="275"/>
      <c r="BH1676" s="275"/>
      <c r="BI1676" s="275"/>
      <c r="BJ1676" s="278">
        <v>45848</v>
      </c>
      <c r="BK1676" s="279">
        <v>45848</v>
      </c>
      <c r="BL1676" s="431" t="s">
        <v>5003</v>
      </c>
      <c r="BM1676" s="272"/>
      <c r="BN1676" s="422">
        <v>6</v>
      </c>
      <c r="BO1676" s="422">
        <v>9</v>
      </c>
      <c r="BP1676" s="303"/>
      <c r="BQ1676" s="293"/>
      <c r="BR1676" s="284"/>
      <c r="BS1676" s="280" t="str">
        <f>IF(_DBcomps[[#This Row],[Problem]]="","Yes","No")</f>
        <v>Yes</v>
      </c>
      <c r="BT1676" s="281">
        <v>5</v>
      </c>
      <c r="BU1676" s="273"/>
      <c r="BV1676" s="273"/>
      <c r="BW1676" s="273"/>
      <c r="BX1676" s="273">
        <v>7</v>
      </c>
      <c r="BY1676" s="356" t="s">
        <v>1275</v>
      </c>
      <c r="BZ1676" s="267"/>
      <c r="CA1676" s="279"/>
      <c r="CB1676" s="279"/>
      <c r="CC1676" s="279"/>
      <c r="CD1676" s="1283"/>
      <c r="CE1676" s="245"/>
      <c r="CF1676" s="245"/>
      <c r="CG1676" s="245"/>
    </row>
    <row r="1677" spans="1:85" ht="15" customHeight="1">
      <c r="A1677" s="265" t="s">
        <v>77</v>
      </c>
      <c r="B1677" s="2" t="s">
        <v>1441</v>
      </c>
      <c r="C1677" s="2" t="s">
        <v>61</v>
      </c>
      <c r="D1677" s="265" t="s">
        <v>5005</v>
      </c>
      <c r="E1677" s="265">
        <v>45849</v>
      </c>
      <c r="F1677" s="266" t="str">
        <f>IF(_DBcomps[[#This Row],[Lab RTS]]="","No","Yes")</f>
        <v>Yes</v>
      </c>
      <c r="G1677" s="267">
        <v>66.27</v>
      </c>
      <c r="H1677" s="267"/>
      <c r="I1677" s="267"/>
      <c r="J1677" s="267"/>
      <c r="K1677" s="267"/>
      <c r="L1677" s="268"/>
      <c r="M1677" s="275"/>
      <c r="N1677" s="267">
        <v>5.64</v>
      </c>
      <c r="O1677" s="267"/>
      <c r="P1677" s="275"/>
      <c r="Q1677" s="269"/>
      <c r="R1677" s="270"/>
      <c r="S1677" s="270">
        <v>19.13</v>
      </c>
      <c r="T1677" s="271"/>
      <c r="U1677" s="267">
        <v>82.06</v>
      </c>
      <c r="V1677" s="268"/>
      <c r="W1677" s="267"/>
      <c r="X1677" s="270"/>
      <c r="Y1677" s="274"/>
      <c r="Z1677" s="290">
        <v>53</v>
      </c>
      <c r="AA1677" s="274">
        <v>0</v>
      </c>
      <c r="AB1677" s="275"/>
      <c r="AC1677" s="274">
        <v>0</v>
      </c>
      <c r="AD1677" s="265"/>
      <c r="AE1677" s="274"/>
      <c r="AF1677" s="274"/>
      <c r="AG1677" s="275"/>
      <c r="AH1677" s="274"/>
      <c r="AI1677" s="274"/>
      <c r="AJ1677" s="275"/>
      <c r="AK1677" s="270"/>
      <c r="AL1677" s="274"/>
      <c r="AM1677" s="275"/>
      <c r="AN1677" s="274"/>
      <c r="AO1677" s="275"/>
      <c r="AP1677" s="274"/>
      <c r="AQ1677" s="471">
        <f t="shared" si="244"/>
        <v>7</v>
      </c>
      <c r="AR1677" s="275"/>
      <c r="AS1677" s="275"/>
      <c r="AT1677" s="273"/>
      <c r="AU1677" s="272"/>
      <c r="AV1677" s="267"/>
      <c r="AW1677" s="625"/>
      <c r="AX1677" s="294"/>
      <c r="AY1677" s="625" t="s">
        <v>4635</v>
      </c>
      <c r="AZ1677" s="275"/>
      <c r="BA1677" s="268"/>
      <c r="BB1677" s="268"/>
      <c r="BC1677" s="268"/>
      <c r="BD1677" s="268"/>
      <c r="BE1677" s="267"/>
      <c r="BF1677" s="275"/>
      <c r="BG1677" s="275"/>
      <c r="BH1677" s="275"/>
      <c r="BI1677" s="275"/>
      <c r="BJ1677" s="278">
        <v>45849</v>
      </c>
      <c r="BK1677" s="279">
        <v>45849</v>
      </c>
      <c r="BL1677" s="431" t="s">
        <v>5011</v>
      </c>
      <c r="BM1677" s="272"/>
      <c r="BN1677" s="422">
        <v>6</v>
      </c>
      <c r="BO1677" s="422">
        <v>9</v>
      </c>
      <c r="BP1677" s="303"/>
      <c r="BQ1677" s="293"/>
      <c r="BR1677" s="284"/>
      <c r="BS1677" s="280" t="str">
        <f>IF(_DBcomps[[#This Row],[Problem]]="","Yes","No")</f>
        <v>Yes</v>
      </c>
      <c r="BT1677" s="281">
        <v>5</v>
      </c>
      <c r="BU1677" s="273"/>
      <c r="BV1677" s="273"/>
      <c r="BW1677" s="273"/>
      <c r="BX1677" s="273">
        <v>7</v>
      </c>
      <c r="BY1677" s="356" t="s">
        <v>1275</v>
      </c>
      <c r="BZ1677" s="267"/>
      <c r="CA1677" s="279"/>
      <c r="CB1677" s="279"/>
      <c r="CC1677" s="279"/>
      <c r="CD1677" s="1283"/>
      <c r="CE1677" s="245"/>
      <c r="CF1677" s="245"/>
      <c r="CG1677" s="245"/>
    </row>
    <row r="1678" spans="1:85" ht="15" customHeight="1">
      <c r="A1678" s="265" t="s">
        <v>77</v>
      </c>
      <c r="B1678" s="2" t="s">
        <v>1441</v>
      </c>
      <c r="C1678" s="2" t="s">
        <v>61</v>
      </c>
      <c r="D1678" s="265" t="s">
        <v>5006</v>
      </c>
      <c r="E1678" s="265">
        <v>45849</v>
      </c>
      <c r="F1678" s="266" t="str">
        <f>IF(_DBcomps[[#This Row],[Lab RTS]]="","No","Yes")</f>
        <v>Yes</v>
      </c>
      <c r="G1678" s="267">
        <v>66.25</v>
      </c>
      <c r="H1678" s="267"/>
      <c r="I1678" s="267"/>
      <c r="J1678" s="267"/>
      <c r="K1678" s="267"/>
      <c r="L1678" s="268"/>
      <c r="M1678" s="275"/>
      <c r="N1678" s="267">
        <v>3.69</v>
      </c>
      <c r="O1678" s="267"/>
      <c r="P1678" s="275"/>
      <c r="Q1678" s="269"/>
      <c r="R1678" s="270"/>
      <c r="S1678" s="270">
        <v>18.79</v>
      </c>
      <c r="T1678" s="271"/>
      <c r="U1678" s="267">
        <v>81.040000000000006</v>
      </c>
      <c r="V1678" s="268"/>
      <c r="W1678" s="267"/>
      <c r="X1678" s="270"/>
      <c r="Y1678" s="274"/>
      <c r="Z1678" s="290">
        <v>49</v>
      </c>
      <c r="AA1678" s="274">
        <v>0</v>
      </c>
      <c r="AB1678" s="275"/>
      <c r="AC1678" s="274">
        <v>0</v>
      </c>
      <c r="AD1678" s="265"/>
      <c r="AE1678" s="274"/>
      <c r="AF1678" s="274"/>
      <c r="AG1678" s="275"/>
      <c r="AH1678" s="274"/>
      <c r="AI1678" s="274"/>
      <c r="AJ1678" s="275"/>
      <c r="AK1678" s="270"/>
      <c r="AL1678" s="274"/>
      <c r="AM1678" s="275"/>
      <c r="AN1678" s="274"/>
      <c r="AO1678" s="275"/>
      <c r="AP1678" s="274"/>
      <c r="AQ1678" s="471">
        <f t="shared" si="244"/>
        <v>7</v>
      </c>
      <c r="AR1678" s="275"/>
      <c r="AS1678" s="275"/>
      <c r="AT1678" s="273"/>
      <c r="AU1678" s="272"/>
      <c r="AV1678" s="267"/>
      <c r="AW1678" s="625"/>
      <c r="AX1678" s="294"/>
      <c r="AY1678" s="625" t="s">
        <v>5009</v>
      </c>
      <c r="AZ1678" s="275"/>
      <c r="BA1678" s="268"/>
      <c r="BB1678" s="268"/>
      <c r="BC1678" s="268"/>
      <c r="BD1678" s="268"/>
      <c r="BE1678" s="267"/>
      <c r="BF1678" s="275"/>
      <c r="BG1678" s="275"/>
      <c r="BH1678" s="275"/>
      <c r="BI1678" s="275"/>
      <c r="BJ1678" s="278">
        <v>45849</v>
      </c>
      <c r="BK1678" s="279">
        <v>45849</v>
      </c>
      <c r="BL1678" s="431" t="s">
        <v>5012</v>
      </c>
      <c r="BM1678" s="272"/>
      <c r="BN1678" s="422">
        <v>6</v>
      </c>
      <c r="BO1678" s="422">
        <v>9</v>
      </c>
      <c r="BP1678" s="303"/>
      <c r="BQ1678" s="293"/>
      <c r="BR1678" s="284"/>
      <c r="BS1678" s="280" t="str">
        <f>IF(_DBcomps[[#This Row],[Problem]]="","Yes","No")</f>
        <v>Yes</v>
      </c>
      <c r="BT1678" s="281">
        <v>5</v>
      </c>
      <c r="BU1678" s="273"/>
      <c r="BV1678" s="273"/>
      <c r="BW1678" s="273"/>
      <c r="BX1678" s="273">
        <v>7</v>
      </c>
      <c r="BY1678" s="356" t="s">
        <v>1275</v>
      </c>
      <c r="BZ1678" s="267"/>
      <c r="CA1678" s="279"/>
      <c r="CB1678" s="279"/>
      <c r="CC1678" s="279"/>
      <c r="CD1678" s="1283"/>
      <c r="CE1678" s="245"/>
      <c r="CF1678" s="245"/>
      <c r="CG1678" s="245"/>
    </row>
    <row r="1679" spans="1:85" ht="15" customHeight="1">
      <c r="A1679" s="265" t="s">
        <v>77</v>
      </c>
      <c r="B1679" s="2" t="s">
        <v>1441</v>
      </c>
      <c r="C1679" s="2" t="s">
        <v>61</v>
      </c>
      <c r="D1679" s="265" t="s">
        <v>5007</v>
      </c>
      <c r="E1679" s="265">
        <v>45849</v>
      </c>
      <c r="F1679" s="266" t="str">
        <f>IF(_DBcomps[[#This Row],[Lab RTS]]="","No","Yes")</f>
        <v>Yes</v>
      </c>
      <c r="G1679" s="267">
        <v>65.59</v>
      </c>
      <c r="H1679" s="267"/>
      <c r="I1679" s="267"/>
      <c r="J1679" s="267"/>
      <c r="K1679" s="267"/>
      <c r="L1679" s="268"/>
      <c r="M1679" s="275"/>
      <c r="N1679" s="267">
        <v>4.41</v>
      </c>
      <c r="O1679" s="267"/>
      <c r="P1679" s="275"/>
      <c r="Q1679" s="269"/>
      <c r="R1679" s="270"/>
      <c r="S1679" s="270">
        <v>18.21</v>
      </c>
      <c r="T1679" s="271"/>
      <c r="U1679" s="267">
        <v>82.19</v>
      </c>
      <c r="V1679" s="268"/>
      <c r="W1679" s="267"/>
      <c r="X1679" s="270"/>
      <c r="Y1679" s="274"/>
      <c r="Z1679" s="290">
        <v>51</v>
      </c>
      <c r="AA1679" s="274">
        <v>0</v>
      </c>
      <c r="AB1679" s="275"/>
      <c r="AC1679" s="274">
        <v>0</v>
      </c>
      <c r="AD1679" s="265"/>
      <c r="AE1679" s="274"/>
      <c r="AF1679" s="274"/>
      <c r="AG1679" s="275"/>
      <c r="AH1679" s="274"/>
      <c r="AI1679" s="274"/>
      <c r="AJ1679" s="275"/>
      <c r="AK1679" s="270"/>
      <c r="AL1679" s="274"/>
      <c r="AM1679" s="275"/>
      <c r="AN1679" s="274"/>
      <c r="AO1679" s="275"/>
      <c r="AP1679" s="274"/>
      <c r="AQ1679" s="471">
        <f t="shared" si="244"/>
        <v>7</v>
      </c>
      <c r="AR1679" s="275"/>
      <c r="AS1679" s="275"/>
      <c r="AT1679" s="273"/>
      <c r="AU1679" s="272"/>
      <c r="AV1679" s="267"/>
      <c r="AW1679" s="625"/>
      <c r="AX1679" s="294"/>
      <c r="AY1679" s="625" t="s">
        <v>4817</v>
      </c>
      <c r="AZ1679" s="275"/>
      <c r="BA1679" s="268"/>
      <c r="BB1679" s="268"/>
      <c r="BC1679" s="268"/>
      <c r="BD1679" s="268"/>
      <c r="BE1679" s="267"/>
      <c r="BF1679" s="275"/>
      <c r="BG1679" s="275"/>
      <c r="BH1679" s="275"/>
      <c r="BI1679" s="275"/>
      <c r="BJ1679" s="278">
        <v>45849</v>
      </c>
      <c r="BK1679" s="279">
        <v>45849</v>
      </c>
      <c r="BL1679" s="431" t="s">
        <v>5013</v>
      </c>
      <c r="BM1679" s="272"/>
      <c r="BN1679" s="422">
        <v>6</v>
      </c>
      <c r="BO1679" s="422">
        <v>9</v>
      </c>
      <c r="BP1679" s="303"/>
      <c r="BQ1679" s="293"/>
      <c r="BR1679" s="284"/>
      <c r="BS1679" s="280" t="str">
        <f>IF(_DBcomps[[#This Row],[Problem]]="","Yes","No")</f>
        <v>Yes</v>
      </c>
      <c r="BT1679" s="281">
        <v>5</v>
      </c>
      <c r="BU1679" s="273"/>
      <c r="BV1679" s="273"/>
      <c r="BW1679" s="273"/>
      <c r="BX1679" s="273">
        <v>7</v>
      </c>
      <c r="BY1679" s="356" t="s">
        <v>1275</v>
      </c>
      <c r="BZ1679" s="267"/>
      <c r="CA1679" s="279"/>
      <c r="CB1679" s="279"/>
      <c r="CC1679" s="279"/>
      <c r="CD1679" s="1283"/>
      <c r="CE1679" s="245"/>
      <c r="CF1679" s="245"/>
      <c r="CG1679" s="245"/>
    </row>
    <row r="1680" spans="1:85" ht="15" customHeight="1">
      <c r="A1680" s="265" t="s">
        <v>77</v>
      </c>
      <c r="B1680" s="2" t="s">
        <v>1441</v>
      </c>
      <c r="C1680" s="2" t="s">
        <v>61</v>
      </c>
      <c r="D1680" s="265" t="s">
        <v>5008</v>
      </c>
      <c r="E1680" s="265">
        <v>45849</v>
      </c>
      <c r="F1680" s="266" t="str">
        <f>IF(_DBcomps[[#This Row],[Lab RTS]]="","No","Yes")</f>
        <v>Yes</v>
      </c>
      <c r="G1680" s="267">
        <v>65.84</v>
      </c>
      <c r="H1680" s="267"/>
      <c r="I1680" s="267"/>
      <c r="J1680" s="267"/>
      <c r="K1680" s="267"/>
      <c r="L1680" s="268"/>
      <c r="M1680" s="275"/>
      <c r="N1680" s="267">
        <v>4.42</v>
      </c>
      <c r="O1680" s="267"/>
      <c r="P1680" s="275"/>
      <c r="Q1680" s="269"/>
      <c r="R1680" s="270"/>
      <c r="S1680" s="270">
        <v>18.62</v>
      </c>
      <c r="T1680" s="271"/>
      <c r="U1680" s="267">
        <v>81.87</v>
      </c>
      <c r="V1680" s="268"/>
      <c r="W1680" s="267"/>
      <c r="X1680" s="270"/>
      <c r="Y1680" s="274"/>
      <c r="Z1680" s="290">
        <v>49</v>
      </c>
      <c r="AA1680" s="274">
        <v>0</v>
      </c>
      <c r="AB1680" s="275"/>
      <c r="AC1680" s="274">
        <v>0</v>
      </c>
      <c r="AD1680" s="265"/>
      <c r="AE1680" s="274"/>
      <c r="AF1680" s="274"/>
      <c r="AG1680" s="275"/>
      <c r="AH1680" s="274"/>
      <c r="AI1680" s="274"/>
      <c r="AJ1680" s="275"/>
      <c r="AK1680" s="270"/>
      <c r="AL1680" s="274"/>
      <c r="AM1680" s="275"/>
      <c r="AN1680" s="274"/>
      <c r="AO1680" s="275"/>
      <c r="AP1680" s="274"/>
      <c r="AQ1680" s="471">
        <f t="shared" si="244"/>
        <v>7</v>
      </c>
      <c r="AR1680" s="275"/>
      <c r="AS1680" s="275"/>
      <c r="AT1680" s="273"/>
      <c r="AU1680" s="272"/>
      <c r="AV1680" s="267"/>
      <c r="AW1680" s="625"/>
      <c r="AX1680" s="294"/>
      <c r="AY1680" s="625" t="s">
        <v>5010</v>
      </c>
      <c r="AZ1680" s="275"/>
      <c r="BA1680" s="268"/>
      <c r="BB1680" s="268"/>
      <c r="BC1680" s="268"/>
      <c r="BD1680" s="268"/>
      <c r="BE1680" s="267"/>
      <c r="BF1680" s="275"/>
      <c r="BG1680" s="275"/>
      <c r="BH1680" s="275"/>
      <c r="BI1680" s="275"/>
      <c r="BJ1680" s="278">
        <v>45849</v>
      </c>
      <c r="BK1680" s="279">
        <v>45849</v>
      </c>
      <c r="BL1680" s="431" t="s">
        <v>5014</v>
      </c>
      <c r="BM1680" s="272"/>
      <c r="BN1680" s="422">
        <v>6</v>
      </c>
      <c r="BO1680" s="422">
        <v>9</v>
      </c>
      <c r="BP1680" s="303"/>
      <c r="BQ1680" s="293"/>
      <c r="BR1680" s="284"/>
      <c r="BS1680" s="280" t="str">
        <f>IF(_DBcomps[[#This Row],[Problem]]="","Yes","No")</f>
        <v>Yes</v>
      </c>
      <c r="BT1680" s="281">
        <v>5</v>
      </c>
      <c r="BU1680" s="273"/>
      <c r="BV1680" s="273"/>
      <c r="BW1680" s="273"/>
      <c r="BX1680" s="273">
        <v>7</v>
      </c>
      <c r="BY1680" s="356" t="s">
        <v>1275</v>
      </c>
      <c r="BZ1680" s="267"/>
      <c r="CA1680" s="279"/>
      <c r="CB1680" s="279"/>
      <c r="CC1680" s="279"/>
      <c r="CD1680" s="1283"/>
      <c r="CE1680" s="245"/>
      <c r="CF1680" s="245"/>
      <c r="CG1680" s="245"/>
    </row>
    <row r="1681" spans="1:85" ht="15" customHeight="1">
      <c r="A1681" s="265" t="s">
        <v>77</v>
      </c>
      <c r="B1681" s="2" t="s">
        <v>1441</v>
      </c>
      <c r="C1681" s="2" t="s">
        <v>61</v>
      </c>
      <c r="D1681" s="265" t="s">
        <v>6101</v>
      </c>
      <c r="E1681" s="265">
        <v>45915</v>
      </c>
      <c r="F1681" s="266" t="str">
        <f>IF(_DBcomps[[#This Row],[Lab RTS]]="","No","Yes")</f>
        <v>Yes</v>
      </c>
      <c r="G1681" s="267">
        <v>64.709999999999994</v>
      </c>
      <c r="H1681" s="267"/>
      <c r="I1681" s="267"/>
      <c r="J1681" s="267"/>
      <c r="K1681" s="267"/>
      <c r="L1681" s="268"/>
      <c r="M1681" s="275"/>
      <c r="N1681" s="267">
        <v>5.48</v>
      </c>
      <c r="O1681" s="267"/>
      <c r="P1681" s="275"/>
      <c r="Q1681" s="269"/>
      <c r="R1681" s="270"/>
      <c r="S1681" s="270">
        <v>20.73</v>
      </c>
      <c r="T1681" s="271"/>
      <c r="U1681" s="267">
        <v>73.41</v>
      </c>
      <c r="V1681" s="268"/>
      <c r="W1681" s="267"/>
      <c r="X1681" s="270"/>
      <c r="Y1681" s="274"/>
      <c r="Z1681" s="290">
        <v>28</v>
      </c>
      <c r="AA1681" s="274">
        <v>0</v>
      </c>
      <c r="AB1681" s="275"/>
      <c r="AC1681" s="274">
        <v>0</v>
      </c>
      <c r="AD1681" s="265"/>
      <c r="AE1681" s="274"/>
      <c r="AF1681" s="274"/>
      <c r="AG1681" s="275"/>
      <c r="AH1681" s="274"/>
      <c r="AI1681" s="274"/>
      <c r="AJ1681" s="275"/>
      <c r="AK1681" s="270"/>
      <c r="AL1681" s="274"/>
      <c r="AM1681" s="275"/>
      <c r="AN1681" s="274"/>
      <c r="AO1681" s="275"/>
      <c r="AP1681" s="274"/>
      <c r="AQ1681" s="471">
        <f t="shared" ref="AQ1681:AQ1696" si="245">MONTH(E1681)</f>
        <v>9</v>
      </c>
      <c r="AR1681" s="275"/>
      <c r="AS1681" s="275"/>
      <c r="AT1681" s="273"/>
      <c r="AU1681" s="272"/>
      <c r="AV1681" s="267"/>
      <c r="AW1681" s="625"/>
      <c r="AX1681" s="294"/>
      <c r="AY1681" s="625" t="s">
        <v>6109</v>
      </c>
      <c r="AZ1681" s="275"/>
      <c r="BA1681" s="268"/>
      <c r="BB1681" s="268"/>
      <c r="BC1681" s="268"/>
      <c r="BD1681" s="268"/>
      <c r="BE1681" s="267"/>
      <c r="BF1681" s="275"/>
      <c r="BG1681" s="275"/>
      <c r="BH1681" s="275"/>
      <c r="BI1681" s="275"/>
      <c r="BJ1681" s="278">
        <v>45915</v>
      </c>
      <c r="BK1681" s="279">
        <v>45916</v>
      </c>
      <c r="BL1681" s="431" t="s">
        <v>6110</v>
      </c>
      <c r="BM1681" s="272"/>
      <c r="BN1681" s="422">
        <v>8</v>
      </c>
      <c r="BO1681" s="422">
        <v>9</v>
      </c>
      <c r="BP1681" s="303"/>
      <c r="BQ1681" s="293"/>
      <c r="BR1681" s="284"/>
      <c r="BS1681" s="280" t="str">
        <f>IF(_DBcomps[[#This Row],[Problem]]="","Yes","No")</f>
        <v>Yes</v>
      </c>
      <c r="BT1681" s="281">
        <v>5</v>
      </c>
      <c r="BU1681" s="273"/>
      <c r="BV1681" s="273"/>
      <c r="BW1681" s="273"/>
      <c r="BX1681" s="273">
        <v>7</v>
      </c>
      <c r="BY1681" s="356" t="s">
        <v>1275</v>
      </c>
      <c r="BZ1681" s="267"/>
      <c r="CA1681" s="279"/>
      <c r="CB1681" s="279"/>
      <c r="CC1681" s="279"/>
      <c r="CD1681" s="1283"/>
      <c r="CE1681" s="245"/>
      <c r="CF1681" s="245"/>
      <c r="CG1681" s="245"/>
    </row>
    <row r="1682" spans="1:85" ht="15" customHeight="1">
      <c r="A1682" s="265" t="s">
        <v>77</v>
      </c>
      <c r="B1682" s="2" t="s">
        <v>1441</v>
      </c>
      <c r="C1682" s="2" t="s">
        <v>61</v>
      </c>
      <c r="D1682" s="265" t="s">
        <v>6102</v>
      </c>
      <c r="E1682" s="265">
        <v>45915</v>
      </c>
      <c r="F1682" s="266" t="str">
        <f>IF(_DBcomps[[#This Row],[Lab RTS]]="","No","Yes")</f>
        <v>Yes</v>
      </c>
      <c r="G1682" s="267">
        <v>65.86</v>
      </c>
      <c r="H1682" s="267"/>
      <c r="I1682" s="267"/>
      <c r="J1682" s="267"/>
      <c r="K1682" s="267"/>
      <c r="L1682" s="268"/>
      <c r="M1682" s="275"/>
      <c r="N1682" s="267">
        <v>5.73</v>
      </c>
      <c r="O1682" s="267"/>
      <c r="P1682" s="275"/>
      <c r="Q1682" s="269"/>
      <c r="R1682" s="270"/>
      <c r="S1682" s="270">
        <v>20.12</v>
      </c>
      <c r="T1682" s="271"/>
      <c r="U1682" s="267">
        <v>77.63</v>
      </c>
      <c r="V1682" s="268"/>
      <c r="W1682" s="267"/>
      <c r="X1682" s="270"/>
      <c r="Y1682" s="274"/>
      <c r="Z1682" s="290">
        <v>46</v>
      </c>
      <c r="AA1682" s="274">
        <v>0</v>
      </c>
      <c r="AB1682" s="275"/>
      <c r="AC1682" s="274">
        <v>0</v>
      </c>
      <c r="AD1682" s="265"/>
      <c r="AE1682" s="274"/>
      <c r="AF1682" s="274"/>
      <c r="AG1682" s="275"/>
      <c r="AH1682" s="274"/>
      <c r="AI1682" s="274"/>
      <c r="AJ1682" s="275"/>
      <c r="AK1682" s="270"/>
      <c r="AL1682" s="274"/>
      <c r="AM1682" s="275"/>
      <c r="AN1682" s="274"/>
      <c r="AO1682" s="275"/>
      <c r="AP1682" s="274"/>
      <c r="AQ1682" s="471">
        <f t="shared" si="245"/>
        <v>9</v>
      </c>
      <c r="AR1682" s="275"/>
      <c r="AS1682" s="275"/>
      <c r="AT1682" s="273"/>
      <c r="AU1682" s="272"/>
      <c r="AV1682" s="267"/>
      <c r="AW1682" s="625"/>
      <c r="AX1682" s="294"/>
      <c r="AY1682" s="625" t="s">
        <v>6108</v>
      </c>
      <c r="AZ1682" s="275"/>
      <c r="BA1682" s="268"/>
      <c r="BB1682" s="268"/>
      <c r="BC1682" s="268"/>
      <c r="BD1682" s="268"/>
      <c r="BE1682" s="267"/>
      <c r="BF1682" s="275"/>
      <c r="BG1682" s="275"/>
      <c r="BH1682" s="275"/>
      <c r="BI1682" s="275"/>
      <c r="BJ1682" s="278">
        <v>45915</v>
      </c>
      <c r="BK1682" s="279">
        <v>45916</v>
      </c>
      <c r="BL1682" s="431" t="s">
        <v>6111</v>
      </c>
      <c r="BM1682" s="272"/>
      <c r="BN1682" s="422">
        <v>6</v>
      </c>
      <c r="BO1682" s="422">
        <v>9</v>
      </c>
      <c r="BP1682" s="303"/>
      <c r="BQ1682" s="293"/>
      <c r="BR1682" s="284"/>
      <c r="BS1682" s="280" t="str">
        <f>IF(_DBcomps[[#This Row],[Problem]]="","Yes","No")</f>
        <v>Yes</v>
      </c>
      <c r="BT1682" s="281">
        <v>5</v>
      </c>
      <c r="BU1682" s="273"/>
      <c r="BV1682" s="273"/>
      <c r="BW1682" s="273"/>
      <c r="BX1682" s="273">
        <v>7</v>
      </c>
      <c r="BY1682" s="356" t="s">
        <v>1275</v>
      </c>
      <c r="BZ1682" s="267"/>
      <c r="CA1682" s="279"/>
      <c r="CB1682" s="279"/>
      <c r="CC1682" s="279"/>
      <c r="CD1682" s="1283"/>
      <c r="CE1682" s="245"/>
      <c r="CF1682" s="245"/>
      <c r="CG1682" s="245"/>
    </row>
    <row r="1683" spans="1:85" ht="15" customHeight="1">
      <c r="A1683" s="265" t="s">
        <v>77</v>
      </c>
      <c r="B1683" s="2" t="s">
        <v>1441</v>
      </c>
      <c r="C1683" s="2" t="s">
        <v>61</v>
      </c>
      <c r="D1683" s="265" t="s">
        <v>6103</v>
      </c>
      <c r="E1683" s="265">
        <v>45915</v>
      </c>
      <c r="F1683" s="266" t="str">
        <f>IF(_DBcomps[[#This Row],[Lab RTS]]="","No","Yes")</f>
        <v>Yes</v>
      </c>
      <c r="G1683" s="267">
        <v>63.94</v>
      </c>
      <c r="H1683" s="267"/>
      <c r="I1683" s="267"/>
      <c r="J1683" s="267"/>
      <c r="K1683" s="267"/>
      <c r="L1683" s="268"/>
      <c r="M1683" s="275"/>
      <c r="N1683" s="267">
        <v>5.37</v>
      </c>
      <c r="O1683" s="267"/>
      <c r="P1683" s="275"/>
      <c r="Q1683" s="269"/>
      <c r="R1683" s="270"/>
      <c r="S1683" s="270">
        <v>19.84</v>
      </c>
      <c r="T1683" s="271"/>
      <c r="U1683" s="267">
        <v>75.489999999999995</v>
      </c>
      <c r="V1683" s="268"/>
      <c r="W1683" s="267"/>
      <c r="X1683" s="270"/>
      <c r="Y1683" s="274"/>
      <c r="Z1683" s="290">
        <v>39</v>
      </c>
      <c r="AA1683" s="274">
        <v>0</v>
      </c>
      <c r="AB1683" s="275"/>
      <c r="AC1683" s="274">
        <v>0</v>
      </c>
      <c r="AD1683" s="265"/>
      <c r="AE1683" s="274"/>
      <c r="AF1683" s="274"/>
      <c r="AG1683" s="275"/>
      <c r="AH1683" s="274"/>
      <c r="AI1683" s="274"/>
      <c r="AJ1683" s="275"/>
      <c r="AK1683" s="270"/>
      <c r="AL1683" s="274"/>
      <c r="AM1683" s="275"/>
      <c r="AN1683" s="274"/>
      <c r="AO1683" s="275"/>
      <c r="AP1683" s="274"/>
      <c r="AQ1683" s="471">
        <f t="shared" si="245"/>
        <v>9</v>
      </c>
      <c r="AR1683" s="275"/>
      <c r="AS1683" s="275"/>
      <c r="AT1683" s="273"/>
      <c r="AU1683" s="272"/>
      <c r="AV1683" s="267"/>
      <c r="AW1683" s="625"/>
      <c r="AX1683" s="294"/>
      <c r="AY1683" s="625" t="s">
        <v>6107</v>
      </c>
      <c r="AZ1683" s="275"/>
      <c r="BA1683" s="268"/>
      <c r="BB1683" s="268"/>
      <c r="BC1683" s="268"/>
      <c r="BD1683" s="268"/>
      <c r="BE1683" s="267"/>
      <c r="BF1683" s="275"/>
      <c r="BG1683" s="275"/>
      <c r="BH1683" s="275"/>
      <c r="BI1683" s="275"/>
      <c r="BJ1683" s="278">
        <v>45915</v>
      </c>
      <c r="BK1683" s="279">
        <v>45916</v>
      </c>
      <c r="BL1683" s="431" t="s">
        <v>6112</v>
      </c>
      <c r="BM1683" s="272"/>
      <c r="BN1683" s="422">
        <v>6</v>
      </c>
      <c r="BO1683" s="422">
        <v>9</v>
      </c>
      <c r="BP1683" s="303"/>
      <c r="BQ1683" s="293"/>
      <c r="BR1683" s="284"/>
      <c r="BS1683" s="280" t="str">
        <f>IF(_DBcomps[[#This Row],[Problem]]="","Yes","No")</f>
        <v>Yes</v>
      </c>
      <c r="BT1683" s="281">
        <v>5</v>
      </c>
      <c r="BU1683" s="273"/>
      <c r="BV1683" s="273"/>
      <c r="BW1683" s="273"/>
      <c r="BX1683" s="273">
        <v>7</v>
      </c>
      <c r="BY1683" s="356" t="s">
        <v>1275</v>
      </c>
      <c r="BZ1683" s="267"/>
      <c r="CA1683" s="279"/>
      <c r="CB1683" s="279"/>
      <c r="CC1683" s="279"/>
      <c r="CD1683" s="1283"/>
      <c r="CE1683" s="245"/>
      <c r="CF1683" s="245"/>
      <c r="CG1683" s="245"/>
    </row>
    <row r="1684" spans="1:85" ht="15" customHeight="1">
      <c r="A1684" s="265" t="s">
        <v>77</v>
      </c>
      <c r="B1684" s="2" t="s">
        <v>1441</v>
      </c>
      <c r="C1684" s="2" t="s">
        <v>61</v>
      </c>
      <c r="D1684" s="265" t="s">
        <v>6104</v>
      </c>
      <c r="E1684" s="265">
        <v>45915</v>
      </c>
      <c r="F1684" s="266" t="str">
        <f>IF(_DBcomps[[#This Row],[Lab RTS]]="","No","Yes")</f>
        <v>Yes</v>
      </c>
      <c r="G1684" s="267">
        <v>66.63</v>
      </c>
      <c r="H1684" s="267"/>
      <c r="I1684" s="267"/>
      <c r="J1684" s="267"/>
      <c r="K1684" s="267"/>
      <c r="L1684" s="268"/>
      <c r="M1684" s="275"/>
      <c r="N1684" s="267">
        <v>5.6</v>
      </c>
      <c r="O1684" s="267"/>
      <c r="P1684" s="275"/>
      <c r="Q1684" s="269"/>
      <c r="R1684" s="270"/>
      <c r="S1684" s="270">
        <v>19.73</v>
      </c>
      <c r="T1684" s="271"/>
      <c r="U1684" s="267">
        <v>77.67</v>
      </c>
      <c r="V1684" s="268"/>
      <c r="W1684" s="267"/>
      <c r="X1684" s="270"/>
      <c r="Y1684" s="274"/>
      <c r="Z1684" s="290">
        <v>46</v>
      </c>
      <c r="AA1684" s="274">
        <v>0</v>
      </c>
      <c r="AB1684" s="275"/>
      <c r="AC1684" s="274">
        <v>0</v>
      </c>
      <c r="AD1684" s="265"/>
      <c r="AE1684" s="274"/>
      <c r="AF1684" s="274"/>
      <c r="AG1684" s="275"/>
      <c r="AH1684" s="274"/>
      <c r="AI1684" s="274"/>
      <c r="AJ1684" s="275"/>
      <c r="AK1684" s="270"/>
      <c r="AL1684" s="274"/>
      <c r="AM1684" s="275"/>
      <c r="AN1684" s="274"/>
      <c r="AO1684" s="275"/>
      <c r="AP1684" s="274"/>
      <c r="AQ1684" s="471">
        <f t="shared" si="245"/>
        <v>9</v>
      </c>
      <c r="AR1684" s="275"/>
      <c r="AS1684" s="275"/>
      <c r="AT1684" s="273"/>
      <c r="AU1684" s="272"/>
      <c r="AV1684" s="267"/>
      <c r="AW1684" s="625"/>
      <c r="AX1684" s="294"/>
      <c r="AY1684" s="625" t="s">
        <v>4694</v>
      </c>
      <c r="AZ1684" s="275"/>
      <c r="BA1684" s="268"/>
      <c r="BB1684" s="268"/>
      <c r="BC1684" s="268"/>
      <c r="BD1684" s="268"/>
      <c r="BE1684" s="267"/>
      <c r="BF1684" s="275"/>
      <c r="BG1684" s="275"/>
      <c r="BH1684" s="275"/>
      <c r="BI1684" s="275"/>
      <c r="BJ1684" s="278">
        <v>45915</v>
      </c>
      <c r="BK1684" s="279">
        <v>45916</v>
      </c>
      <c r="BL1684" s="431" t="s">
        <v>6113</v>
      </c>
      <c r="BM1684" s="272"/>
      <c r="BN1684" s="422">
        <v>6</v>
      </c>
      <c r="BO1684" s="422">
        <v>9</v>
      </c>
      <c r="BP1684" s="303"/>
      <c r="BQ1684" s="293"/>
      <c r="BR1684" s="284"/>
      <c r="BS1684" s="280" t="str">
        <f>IF(_DBcomps[[#This Row],[Problem]]="","Yes","No")</f>
        <v>Yes</v>
      </c>
      <c r="BT1684" s="281">
        <v>5</v>
      </c>
      <c r="BU1684" s="273"/>
      <c r="BV1684" s="273"/>
      <c r="BW1684" s="273"/>
      <c r="BX1684" s="273">
        <v>7</v>
      </c>
      <c r="BY1684" s="356" t="s">
        <v>1275</v>
      </c>
      <c r="BZ1684" s="267"/>
      <c r="CA1684" s="279"/>
      <c r="CB1684" s="279"/>
      <c r="CC1684" s="279"/>
      <c r="CD1684" s="1283"/>
      <c r="CE1684" s="245"/>
      <c r="CF1684" s="245"/>
      <c r="CG1684" s="245"/>
    </row>
    <row r="1685" spans="1:85" ht="15" customHeight="1">
      <c r="A1685" s="265" t="s">
        <v>77</v>
      </c>
      <c r="B1685" s="2" t="s">
        <v>1441</v>
      </c>
      <c r="C1685" s="2" t="s">
        <v>61</v>
      </c>
      <c r="D1685" s="265" t="s">
        <v>6105</v>
      </c>
      <c r="E1685" s="265">
        <v>45916</v>
      </c>
      <c r="F1685" s="266" t="str">
        <f>IF(_DBcomps[[#This Row],[Lab RTS]]="","No","Yes")</f>
        <v>Yes</v>
      </c>
      <c r="G1685" s="267">
        <v>66.94</v>
      </c>
      <c r="H1685" s="267"/>
      <c r="I1685" s="267"/>
      <c r="J1685" s="267"/>
      <c r="K1685" s="267"/>
      <c r="L1685" s="268"/>
      <c r="M1685" s="275"/>
      <c r="N1685" s="267">
        <v>5.64</v>
      </c>
      <c r="O1685" s="267"/>
      <c r="P1685" s="275"/>
      <c r="Q1685" s="269"/>
      <c r="R1685" s="270"/>
      <c r="S1685" s="270">
        <v>18.989999999999998</v>
      </c>
      <c r="T1685" s="271"/>
      <c r="U1685" s="267">
        <v>81.81</v>
      </c>
      <c r="V1685" s="268"/>
      <c r="W1685" s="267"/>
      <c r="X1685" s="270"/>
      <c r="Y1685" s="274"/>
      <c r="Z1685" s="290">
        <v>42</v>
      </c>
      <c r="AA1685" s="274">
        <v>0</v>
      </c>
      <c r="AB1685" s="275"/>
      <c r="AC1685" s="274">
        <v>0</v>
      </c>
      <c r="AD1685" s="265"/>
      <c r="AE1685" s="274"/>
      <c r="AF1685" s="274"/>
      <c r="AG1685" s="275"/>
      <c r="AH1685" s="274"/>
      <c r="AI1685" s="274"/>
      <c r="AJ1685" s="275"/>
      <c r="AK1685" s="270"/>
      <c r="AL1685" s="274"/>
      <c r="AM1685" s="275"/>
      <c r="AN1685" s="274"/>
      <c r="AO1685" s="275"/>
      <c r="AP1685" s="274"/>
      <c r="AQ1685" s="471">
        <f t="shared" si="245"/>
        <v>9</v>
      </c>
      <c r="AR1685" s="275"/>
      <c r="AS1685" s="275"/>
      <c r="AT1685" s="273"/>
      <c r="AU1685" s="272"/>
      <c r="AV1685" s="267"/>
      <c r="AW1685" s="625"/>
      <c r="AX1685" s="294"/>
      <c r="AY1685" s="625" t="s">
        <v>6106</v>
      </c>
      <c r="AZ1685" s="275"/>
      <c r="BA1685" s="268"/>
      <c r="BB1685" s="268"/>
      <c r="BC1685" s="268"/>
      <c r="BD1685" s="268"/>
      <c r="BE1685" s="267"/>
      <c r="BF1685" s="275"/>
      <c r="BG1685" s="275"/>
      <c r="BH1685" s="275"/>
      <c r="BI1685" s="275"/>
      <c r="BJ1685" s="278">
        <v>45916</v>
      </c>
      <c r="BK1685" s="279">
        <v>45917</v>
      </c>
      <c r="BL1685" s="431" t="s">
        <v>6114</v>
      </c>
      <c r="BM1685" s="272"/>
      <c r="BN1685" s="422">
        <v>6</v>
      </c>
      <c r="BO1685" s="422">
        <v>9</v>
      </c>
      <c r="BP1685" s="303"/>
      <c r="BQ1685" s="293"/>
      <c r="BR1685" s="284"/>
      <c r="BS1685" s="280" t="str">
        <f>IF(_DBcomps[[#This Row],[Problem]]="","Yes","No")</f>
        <v>Yes</v>
      </c>
      <c r="BT1685" s="281">
        <v>5</v>
      </c>
      <c r="BU1685" s="273"/>
      <c r="BV1685" s="273"/>
      <c r="BW1685" s="273"/>
      <c r="BX1685" s="273">
        <v>7</v>
      </c>
      <c r="BY1685" s="356" t="s">
        <v>1275</v>
      </c>
      <c r="BZ1685" s="267"/>
      <c r="CA1685" s="279"/>
      <c r="CB1685" s="279"/>
      <c r="CC1685" s="279"/>
      <c r="CD1685" s="1283"/>
      <c r="CE1685" s="245"/>
      <c r="CF1685" s="245"/>
      <c r="CG1685" s="245"/>
    </row>
    <row r="1686" spans="1:85" ht="15" customHeight="1">
      <c r="A1686" s="265" t="s">
        <v>77</v>
      </c>
      <c r="B1686" s="2" t="s">
        <v>1441</v>
      </c>
      <c r="C1686" s="2" t="s">
        <v>61</v>
      </c>
      <c r="D1686" s="265" t="s">
        <v>6149</v>
      </c>
      <c r="E1686" s="265">
        <v>45916</v>
      </c>
      <c r="F1686" s="266" t="str">
        <f>IF(_DBcomps[[#This Row],[Lab RTS]]="","No","Yes")</f>
        <v>Yes</v>
      </c>
      <c r="G1686" s="267">
        <v>65.510000000000005</v>
      </c>
      <c r="H1686" s="267"/>
      <c r="I1686" s="267"/>
      <c r="J1686" s="267"/>
      <c r="K1686" s="267"/>
      <c r="L1686" s="268"/>
      <c r="M1686" s="275"/>
      <c r="N1686" s="267">
        <v>5.7</v>
      </c>
      <c r="O1686" s="267"/>
      <c r="P1686" s="275"/>
      <c r="Q1686" s="269"/>
      <c r="R1686" s="270"/>
      <c r="S1686" s="270">
        <v>19.53</v>
      </c>
      <c r="T1686" s="271"/>
      <c r="U1686" s="267">
        <v>75.209999999999994</v>
      </c>
      <c r="V1686" s="268"/>
      <c r="W1686" s="267"/>
      <c r="X1686" s="270"/>
      <c r="Y1686" s="274"/>
      <c r="Z1686" s="290">
        <v>37</v>
      </c>
      <c r="AA1686" s="274">
        <v>0</v>
      </c>
      <c r="AB1686" s="275"/>
      <c r="AC1686" s="274">
        <v>0</v>
      </c>
      <c r="AD1686" s="265"/>
      <c r="AE1686" s="274"/>
      <c r="AF1686" s="274"/>
      <c r="AG1686" s="275"/>
      <c r="AH1686" s="274"/>
      <c r="AI1686" s="274"/>
      <c r="AJ1686" s="275"/>
      <c r="AK1686" s="270"/>
      <c r="AL1686" s="274"/>
      <c r="AM1686" s="275"/>
      <c r="AN1686" s="274"/>
      <c r="AO1686" s="275"/>
      <c r="AP1686" s="274"/>
      <c r="AQ1686" s="471">
        <f t="shared" si="245"/>
        <v>9</v>
      </c>
      <c r="AR1686" s="275"/>
      <c r="AS1686" s="275"/>
      <c r="AT1686" s="273"/>
      <c r="AU1686" s="272"/>
      <c r="AV1686" s="267"/>
      <c r="AW1686" s="625"/>
      <c r="AX1686" s="294"/>
      <c r="AY1686" s="625" t="s">
        <v>6158</v>
      </c>
      <c r="AZ1686" s="275"/>
      <c r="BA1686" s="268"/>
      <c r="BB1686" s="268"/>
      <c r="BC1686" s="268"/>
      <c r="BD1686" s="268"/>
      <c r="BE1686" s="267"/>
      <c r="BF1686" s="275"/>
      <c r="BG1686" s="275"/>
      <c r="BH1686" s="275"/>
      <c r="BI1686" s="275"/>
      <c r="BJ1686" s="278">
        <v>45916</v>
      </c>
      <c r="BK1686" s="279">
        <v>45917</v>
      </c>
      <c r="BL1686" s="431" t="s">
        <v>6159</v>
      </c>
      <c r="BM1686" s="272"/>
      <c r="BN1686" s="422">
        <v>7</v>
      </c>
      <c r="BO1686" s="422">
        <v>9</v>
      </c>
      <c r="BP1686" s="303"/>
      <c r="BQ1686" s="293"/>
      <c r="BR1686" s="284"/>
      <c r="BS1686" s="280" t="str">
        <f>IF(_DBcomps[[#This Row],[Problem]]="","Yes","No")</f>
        <v>No</v>
      </c>
      <c r="BT1686" s="281">
        <v>5</v>
      </c>
      <c r="BU1686" s="273">
        <v>1</v>
      </c>
      <c r="BV1686" s="273"/>
      <c r="BW1686" s="273"/>
      <c r="BX1686" s="273">
        <v>7</v>
      </c>
      <c r="BY1686" s="356" t="s">
        <v>1275</v>
      </c>
      <c r="BZ1686" s="267"/>
      <c r="CA1686" s="279" t="s">
        <v>1335</v>
      </c>
      <c r="CB1686" s="279" t="s">
        <v>1321</v>
      </c>
      <c r="CC1686" s="279" t="s">
        <v>1262</v>
      </c>
      <c r="CD1686" s="1283"/>
      <c r="CE1686" s="245"/>
      <c r="CF1686" s="245"/>
      <c r="CG1686" s="245"/>
    </row>
    <row r="1687" spans="1:85" ht="15" customHeight="1">
      <c r="A1687" s="265" t="s">
        <v>77</v>
      </c>
      <c r="B1687" s="2" t="s">
        <v>1441</v>
      </c>
      <c r="C1687" s="2" t="s">
        <v>61</v>
      </c>
      <c r="D1687" s="265" t="s">
        <v>6150</v>
      </c>
      <c r="E1687" s="265">
        <v>45916</v>
      </c>
      <c r="F1687" s="266" t="str">
        <f>IF(_DBcomps[[#This Row],[Lab RTS]]="","No","Yes")</f>
        <v>Yes</v>
      </c>
      <c r="G1687" s="267">
        <v>65.22</v>
      </c>
      <c r="H1687" s="267"/>
      <c r="I1687" s="267"/>
      <c r="J1687" s="267"/>
      <c r="K1687" s="267"/>
      <c r="L1687" s="268"/>
      <c r="M1687" s="275"/>
      <c r="N1687" s="267">
        <v>5.76</v>
      </c>
      <c r="O1687" s="267"/>
      <c r="P1687" s="275"/>
      <c r="Q1687" s="269"/>
      <c r="R1687" s="270"/>
      <c r="S1687" s="270">
        <v>20.11</v>
      </c>
      <c r="T1687" s="271"/>
      <c r="U1687" s="267">
        <v>74.37</v>
      </c>
      <c r="V1687" s="268"/>
      <c r="W1687" s="267"/>
      <c r="X1687" s="270"/>
      <c r="Y1687" s="274"/>
      <c r="Z1687" s="290">
        <v>39</v>
      </c>
      <c r="AA1687" s="274">
        <v>0</v>
      </c>
      <c r="AB1687" s="275"/>
      <c r="AC1687" s="274">
        <v>0</v>
      </c>
      <c r="AD1687" s="265"/>
      <c r="AE1687" s="274"/>
      <c r="AF1687" s="274"/>
      <c r="AG1687" s="275"/>
      <c r="AH1687" s="274"/>
      <c r="AI1687" s="274"/>
      <c r="AJ1687" s="275"/>
      <c r="AK1687" s="270"/>
      <c r="AL1687" s="274"/>
      <c r="AM1687" s="275"/>
      <c r="AN1687" s="274"/>
      <c r="AO1687" s="275"/>
      <c r="AP1687" s="274"/>
      <c r="AQ1687" s="471">
        <f t="shared" si="245"/>
        <v>9</v>
      </c>
      <c r="AR1687" s="275"/>
      <c r="AS1687" s="275"/>
      <c r="AT1687" s="273"/>
      <c r="AU1687" s="272"/>
      <c r="AV1687" s="267"/>
      <c r="AW1687" s="625"/>
      <c r="AX1687" s="294"/>
      <c r="AY1687" s="625" t="s">
        <v>6157</v>
      </c>
      <c r="AZ1687" s="275"/>
      <c r="BA1687" s="268"/>
      <c r="BB1687" s="268"/>
      <c r="BC1687" s="268"/>
      <c r="BD1687" s="268"/>
      <c r="BE1687" s="267"/>
      <c r="BF1687" s="275"/>
      <c r="BG1687" s="275"/>
      <c r="BH1687" s="275"/>
      <c r="BI1687" s="275"/>
      <c r="BJ1687" s="278">
        <v>45916</v>
      </c>
      <c r="BK1687" s="279">
        <v>45917</v>
      </c>
      <c r="BL1687" s="431" t="s">
        <v>6160</v>
      </c>
      <c r="BM1687" s="272"/>
      <c r="BN1687" s="422">
        <v>6</v>
      </c>
      <c r="BO1687" s="422">
        <v>9</v>
      </c>
      <c r="BP1687" s="303"/>
      <c r="BQ1687" s="293"/>
      <c r="BR1687" s="284"/>
      <c r="BS1687" s="280" t="str">
        <f>IF(_DBcomps[[#This Row],[Problem]]="","Yes","No")</f>
        <v>Yes</v>
      </c>
      <c r="BT1687" s="281">
        <v>5</v>
      </c>
      <c r="BU1687" s="273"/>
      <c r="BV1687" s="273"/>
      <c r="BW1687" s="273"/>
      <c r="BX1687" s="273">
        <v>7</v>
      </c>
      <c r="BY1687" s="356" t="s">
        <v>1275</v>
      </c>
      <c r="BZ1687" s="267"/>
      <c r="CA1687" s="279"/>
      <c r="CB1687" s="279"/>
      <c r="CC1687" s="279"/>
      <c r="CD1687" s="1283"/>
      <c r="CE1687" s="245"/>
      <c r="CF1687" s="245"/>
      <c r="CG1687" s="245"/>
    </row>
    <row r="1688" spans="1:85" ht="15" customHeight="1">
      <c r="A1688" s="265" t="s">
        <v>77</v>
      </c>
      <c r="B1688" s="2" t="s">
        <v>1441</v>
      </c>
      <c r="C1688" s="2" t="s">
        <v>61</v>
      </c>
      <c r="D1688" s="265" t="s">
        <v>6151</v>
      </c>
      <c r="E1688" s="265">
        <v>45916</v>
      </c>
      <c r="F1688" s="266" t="str">
        <f>IF(_DBcomps[[#This Row],[Lab RTS]]="","No","Yes")</f>
        <v>Yes</v>
      </c>
      <c r="G1688" s="267">
        <v>65.680000000000007</v>
      </c>
      <c r="H1688" s="267"/>
      <c r="I1688" s="267"/>
      <c r="J1688" s="267"/>
      <c r="K1688" s="267"/>
      <c r="L1688" s="268"/>
      <c r="M1688" s="275"/>
      <c r="N1688" s="267">
        <v>5.43</v>
      </c>
      <c r="O1688" s="267"/>
      <c r="P1688" s="275"/>
      <c r="Q1688" s="269"/>
      <c r="R1688" s="270"/>
      <c r="S1688" s="270">
        <v>21.39</v>
      </c>
      <c r="T1688" s="271"/>
      <c r="U1688" s="267">
        <v>76.489999999999995</v>
      </c>
      <c r="V1688" s="268"/>
      <c r="W1688" s="267"/>
      <c r="X1688" s="270"/>
      <c r="Y1688" s="274"/>
      <c r="Z1688" s="290">
        <v>51</v>
      </c>
      <c r="AA1688" s="274">
        <v>0</v>
      </c>
      <c r="AB1688" s="275"/>
      <c r="AC1688" s="274">
        <v>0</v>
      </c>
      <c r="AD1688" s="265"/>
      <c r="AE1688" s="274"/>
      <c r="AF1688" s="274"/>
      <c r="AG1688" s="275"/>
      <c r="AH1688" s="274"/>
      <c r="AI1688" s="274"/>
      <c r="AJ1688" s="275"/>
      <c r="AK1688" s="270"/>
      <c r="AL1688" s="274"/>
      <c r="AM1688" s="275"/>
      <c r="AN1688" s="274"/>
      <c r="AO1688" s="275"/>
      <c r="AP1688" s="274"/>
      <c r="AQ1688" s="471">
        <f t="shared" si="245"/>
        <v>9</v>
      </c>
      <c r="AR1688" s="275"/>
      <c r="AS1688" s="275"/>
      <c r="AT1688" s="273"/>
      <c r="AU1688" s="272"/>
      <c r="AV1688" s="267"/>
      <c r="AW1688" s="625"/>
      <c r="AX1688" s="294"/>
      <c r="AY1688" s="625" t="s">
        <v>6156</v>
      </c>
      <c r="AZ1688" s="275"/>
      <c r="BA1688" s="268"/>
      <c r="BB1688" s="268"/>
      <c r="BC1688" s="268"/>
      <c r="BD1688" s="268"/>
      <c r="BE1688" s="267"/>
      <c r="BF1688" s="275"/>
      <c r="BG1688" s="275"/>
      <c r="BH1688" s="275"/>
      <c r="BI1688" s="275"/>
      <c r="BJ1688" s="278">
        <v>45916</v>
      </c>
      <c r="BK1688" s="279">
        <v>45917</v>
      </c>
      <c r="BL1688" s="431" t="s">
        <v>6161</v>
      </c>
      <c r="BM1688" s="272"/>
      <c r="BN1688" s="422">
        <v>6</v>
      </c>
      <c r="BO1688" s="422">
        <v>9</v>
      </c>
      <c r="BP1688" s="303"/>
      <c r="BQ1688" s="293"/>
      <c r="BR1688" s="284"/>
      <c r="BS1688" s="280" t="str">
        <f>IF(_DBcomps[[#This Row],[Problem]]="","Yes","No")</f>
        <v>Yes</v>
      </c>
      <c r="BT1688" s="281">
        <v>5</v>
      </c>
      <c r="BU1688" s="273"/>
      <c r="BV1688" s="273"/>
      <c r="BW1688" s="273"/>
      <c r="BX1688" s="273">
        <v>7</v>
      </c>
      <c r="BY1688" s="356" t="s">
        <v>1275</v>
      </c>
      <c r="BZ1688" s="267"/>
      <c r="CA1688" s="279"/>
      <c r="CB1688" s="279"/>
      <c r="CC1688" s="279"/>
      <c r="CD1688" s="1283"/>
      <c r="CE1688" s="245"/>
      <c r="CF1688" s="245"/>
      <c r="CG1688" s="245"/>
    </row>
    <row r="1689" spans="1:85" ht="15" customHeight="1">
      <c r="A1689" s="265" t="s">
        <v>77</v>
      </c>
      <c r="B1689" s="2" t="s">
        <v>1441</v>
      </c>
      <c r="C1689" s="2" t="s">
        <v>61</v>
      </c>
      <c r="D1689" s="265" t="s">
        <v>6152</v>
      </c>
      <c r="E1689" s="265">
        <v>45916</v>
      </c>
      <c r="F1689" s="266" t="str">
        <f>IF(_DBcomps[[#This Row],[Lab RTS]]="","No","Yes")</f>
        <v>Yes</v>
      </c>
      <c r="G1689" s="267">
        <v>64.540000000000006</v>
      </c>
      <c r="H1689" s="267"/>
      <c r="I1689" s="267"/>
      <c r="J1689" s="267"/>
      <c r="K1689" s="267"/>
      <c r="L1689" s="268"/>
      <c r="M1689" s="275"/>
      <c r="N1689" s="267">
        <v>5.17</v>
      </c>
      <c r="O1689" s="267"/>
      <c r="P1689" s="275"/>
      <c r="Q1689" s="269"/>
      <c r="R1689" s="270"/>
      <c r="S1689" s="270">
        <v>21.85</v>
      </c>
      <c r="T1689" s="271"/>
      <c r="U1689" s="267">
        <v>77.5</v>
      </c>
      <c r="V1689" s="268"/>
      <c r="W1689" s="267"/>
      <c r="X1689" s="270"/>
      <c r="Y1689" s="274"/>
      <c r="Z1689" s="290">
        <v>40</v>
      </c>
      <c r="AA1689" s="274">
        <v>0</v>
      </c>
      <c r="AB1689" s="275"/>
      <c r="AC1689" s="274">
        <v>0</v>
      </c>
      <c r="AD1689" s="265"/>
      <c r="AE1689" s="274"/>
      <c r="AF1689" s="274"/>
      <c r="AG1689" s="275"/>
      <c r="AH1689" s="274"/>
      <c r="AI1689" s="274"/>
      <c r="AJ1689" s="275"/>
      <c r="AK1689" s="270"/>
      <c r="AL1689" s="274"/>
      <c r="AM1689" s="275"/>
      <c r="AN1689" s="274"/>
      <c r="AO1689" s="275"/>
      <c r="AP1689" s="274"/>
      <c r="AQ1689" s="471">
        <f t="shared" si="245"/>
        <v>9</v>
      </c>
      <c r="AR1689" s="275"/>
      <c r="AS1689" s="275"/>
      <c r="AT1689" s="273"/>
      <c r="AU1689" s="272"/>
      <c r="AV1689" s="267"/>
      <c r="AW1689" s="625"/>
      <c r="AX1689" s="294"/>
      <c r="AY1689" s="625" t="s">
        <v>6155</v>
      </c>
      <c r="AZ1689" s="275"/>
      <c r="BA1689" s="268"/>
      <c r="BB1689" s="268"/>
      <c r="BC1689" s="268"/>
      <c r="BD1689" s="268"/>
      <c r="BE1689" s="267"/>
      <c r="BF1689" s="275"/>
      <c r="BG1689" s="275"/>
      <c r="BH1689" s="275"/>
      <c r="BI1689" s="275"/>
      <c r="BJ1689" s="278">
        <v>45916</v>
      </c>
      <c r="BK1689" s="279">
        <v>45917</v>
      </c>
      <c r="BL1689" s="431" t="s">
        <v>6162</v>
      </c>
      <c r="BM1689" s="272"/>
      <c r="BN1689" s="422">
        <v>6</v>
      </c>
      <c r="BO1689" s="422">
        <v>9</v>
      </c>
      <c r="BP1689" s="303"/>
      <c r="BQ1689" s="293"/>
      <c r="BR1689" s="284"/>
      <c r="BS1689" s="280" t="str">
        <f>IF(_DBcomps[[#This Row],[Problem]]="","Yes","No")</f>
        <v>Yes</v>
      </c>
      <c r="BT1689" s="281">
        <v>5</v>
      </c>
      <c r="BU1689" s="273"/>
      <c r="BV1689" s="273"/>
      <c r="BW1689" s="273"/>
      <c r="BX1689" s="273">
        <v>7</v>
      </c>
      <c r="BY1689" s="356" t="s">
        <v>1275</v>
      </c>
      <c r="BZ1689" s="267"/>
      <c r="CA1689" s="279"/>
      <c r="CB1689" s="279"/>
      <c r="CC1689" s="279"/>
      <c r="CD1689" s="1283"/>
      <c r="CE1689" s="245"/>
      <c r="CF1689" s="245"/>
      <c r="CG1689" s="245"/>
    </row>
    <row r="1690" spans="1:85" ht="15" customHeight="1">
      <c r="A1690" s="265" t="s">
        <v>77</v>
      </c>
      <c r="B1690" s="2" t="s">
        <v>1441</v>
      </c>
      <c r="C1690" s="2" t="s">
        <v>61</v>
      </c>
      <c r="D1690" s="265" t="s">
        <v>6153</v>
      </c>
      <c r="E1690" s="265">
        <v>45917</v>
      </c>
      <c r="F1690" s="266" t="str">
        <f>IF(_DBcomps[[#This Row],[Lab RTS]]="","No","Yes")</f>
        <v>Yes</v>
      </c>
      <c r="G1690" s="267">
        <v>66.03</v>
      </c>
      <c r="H1690" s="267"/>
      <c r="I1690" s="267"/>
      <c r="J1690" s="267"/>
      <c r="K1690" s="267"/>
      <c r="L1690" s="268"/>
      <c r="M1690" s="275"/>
      <c r="N1690" s="267">
        <v>5.72</v>
      </c>
      <c r="O1690" s="267"/>
      <c r="P1690" s="275"/>
      <c r="Q1690" s="269"/>
      <c r="R1690" s="270"/>
      <c r="S1690" s="270">
        <v>20.74</v>
      </c>
      <c r="T1690" s="271"/>
      <c r="U1690" s="267">
        <v>76.790000000000006</v>
      </c>
      <c r="V1690" s="268"/>
      <c r="W1690" s="267"/>
      <c r="X1690" s="270"/>
      <c r="Y1690" s="274"/>
      <c r="Z1690" s="290">
        <v>51</v>
      </c>
      <c r="AA1690" s="274">
        <v>0</v>
      </c>
      <c r="AB1690" s="275"/>
      <c r="AC1690" s="274">
        <v>0</v>
      </c>
      <c r="AD1690" s="265"/>
      <c r="AE1690" s="274"/>
      <c r="AF1690" s="274"/>
      <c r="AG1690" s="275"/>
      <c r="AH1690" s="274"/>
      <c r="AI1690" s="274"/>
      <c r="AJ1690" s="275"/>
      <c r="AK1690" s="270"/>
      <c r="AL1690" s="274"/>
      <c r="AM1690" s="275"/>
      <c r="AN1690" s="274"/>
      <c r="AO1690" s="275"/>
      <c r="AP1690" s="274"/>
      <c r="AQ1690" s="471">
        <f t="shared" si="245"/>
        <v>9</v>
      </c>
      <c r="AR1690" s="275"/>
      <c r="AS1690" s="275"/>
      <c r="AT1690" s="273"/>
      <c r="AU1690" s="272"/>
      <c r="AV1690" s="267"/>
      <c r="AW1690" s="625"/>
      <c r="AX1690" s="294"/>
      <c r="AY1690" s="625" t="s">
        <v>6154</v>
      </c>
      <c r="AZ1690" s="275"/>
      <c r="BA1690" s="268"/>
      <c r="BB1690" s="268"/>
      <c r="BC1690" s="268"/>
      <c r="BD1690" s="268"/>
      <c r="BE1690" s="267"/>
      <c r="BF1690" s="275"/>
      <c r="BG1690" s="275"/>
      <c r="BH1690" s="275"/>
      <c r="BI1690" s="275"/>
      <c r="BJ1690" s="278">
        <v>45917</v>
      </c>
      <c r="BK1690" s="279">
        <v>45918</v>
      </c>
      <c r="BL1690" s="431" t="s">
        <v>6163</v>
      </c>
      <c r="BM1690" s="272"/>
      <c r="BN1690" s="422">
        <v>6</v>
      </c>
      <c r="BO1690" s="422">
        <v>9</v>
      </c>
      <c r="BP1690" s="303"/>
      <c r="BQ1690" s="293"/>
      <c r="BR1690" s="284"/>
      <c r="BS1690" s="280" t="str">
        <f>IF(_DBcomps[[#This Row],[Problem]]="","Yes","No")</f>
        <v>Yes</v>
      </c>
      <c r="BT1690" s="281">
        <v>5</v>
      </c>
      <c r="BU1690" s="273"/>
      <c r="BV1690" s="273"/>
      <c r="BW1690" s="273"/>
      <c r="BX1690" s="273">
        <v>7</v>
      </c>
      <c r="BY1690" s="356" t="s">
        <v>1275</v>
      </c>
      <c r="BZ1690" s="267"/>
      <c r="CA1690" s="279"/>
      <c r="CB1690" s="279"/>
      <c r="CC1690" s="279"/>
      <c r="CD1690" s="1283"/>
      <c r="CE1690" s="245"/>
      <c r="CF1690" s="245"/>
      <c r="CG1690" s="245"/>
    </row>
    <row r="1691" spans="1:85" ht="15" customHeight="1">
      <c r="A1691" s="265" t="s">
        <v>77</v>
      </c>
      <c r="B1691" s="2" t="s">
        <v>1441</v>
      </c>
      <c r="C1691" s="2" t="s">
        <v>61</v>
      </c>
      <c r="D1691" s="265" t="s">
        <v>6164</v>
      </c>
      <c r="E1691" s="265">
        <v>45917</v>
      </c>
      <c r="F1691" s="266" t="str">
        <f>IF(_DBcomps[[#This Row],[Lab RTS]]="","No","Yes")</f>
        <v>Yes</v>
      </c>
      <c r="G1691" s="267">
        <v>64.77</v>
      </c>
      <c r="H1691" s="267"/>
      <c r="I1691" s="267"/>
      <c r="J1691" s="267"/>
      <c r="K1691" s="267"/>
      <c r="L1691" s="268"/>
      <c r="M1691" s="275"/>
      <c r="N1691" s="267">
        <v>5.9</v>
      </c>
      <c r="O1691" s="267"/>
      <c r="P1691" s="275"/>
      <c r="Q1691" s="269"/>
      <c r="R1691" s="270"/>
      <c r="S1691" s="270">
        <v>20.09</v>
      </c>
      <c r="T1691" s="271"/>
      <c r="U1691" s="267">
        <v>72.099999999999994</v>
      </c>
      <c r="V1691" s="268"/>
      <c r="W1691" s="267"/>
      <c r="X1691" s="270"/>
      <c r="Y1691" s="274"/>
      <c r="Z1691" s="290">
        <v>48</v>
      </c>
      <c r="AA1691" s="274">
        <v>0</v>
      </c>
      <c r="AB1691" s="275"/>
      <c r="AC1691" s="274">
        <v>0</v>
      </c>
      <c r="AD1691" s="265"/>
      <c r="AE1691" s="274"/>
      <c r="AF1691" s="274"/>
      <c r="AG1691" s="275"/>
      <c r="AH1691" s="274"/>
      <c r="AI1691" s="274"/>
      <c r="AJ1691" s="275"/>
      <c r="AK1691" s="270"/>
      <c r="AL1691" s="274"/>
      <c r="AM1691" s="275"/>
      <c r="AN1691" s="274"/>
      <c r="AO1691" s="275"/>
      <c r="AP1691" s="274"/>
      <c r="AQ1691" s="471">
        <f t="shared" si="245"/>
        <v>9</v>
      </c>
      <c r="AR1691" s="275"/>
      <c r="AS1691" s="275"/>
      <c r="AT1691" s="273"/>
      <c r="AU1691" s="272"/>
      <c r="AV1691" s="267"/>
      <c r="AW1691" s="625"/>
      <c r="AX1691" s="294"/>
      <c r="AY1691" s="625" t="s">
        <v>6172</v>
      </c>
      <c r="AZ1691" s="275"/>
      <c r="BA1691" s="268"/>
      <c r="BB1691" s="268"/>
      <c r="BC1691" s="268"/>
      <c r="BD1691" s="268"/>
      <c r="BE1691" s="267"/>
      <c r="BF1691" s="275"/>
      <c r="BG1691" s="275"/>
      <c r="BH1691" s="275"/>
      <c r="BI1691" s="275"/>
      <c r="BJ1691" s="278">
        <v>45917</v>
      </c>
      <c r="BK1691" s="279">
        <v>45918</v>
      </c>
      <c r="BL1691" s="431" t="s">
        <v>6174</v>
      </c>
      <c r="BM1691" s="272"/>
      <c r="BN1691" s="422">
        <v>6</v>
      </c>
      <c r="BO1691" s="422">
        <v>9</v>
      </c>
      <c r="BP1691" s="303"/>
      <c r="BQ1691" s="293"/>
      <c r="BR1691" s="284"/>
      <c r="BS1691" s="280" t="str">
        <f>IF(_DBcomps[[#This Row],[Problem]]="","Yes","No")</f>
        <v>Yes</v>
      </c>
      <c r="BT1691" s="281">
        <v>5</v>
      </c>
      <c r="BU1691" s="273"/>
      <c r="BV1691" s="273"/>
      <c r="BW1691" s="273"/>
      <c r="BX1691" s="273">
        <v>7</v>
      </c>
      <c r="BY1691" s="356" t="s">
        <v>1275</v>
      </c>
      <c r="BZ1691" s="267"/>
      <c r="CA1691" s="279"/>
      <c r="CB1691" s="279"/>
      <c r="CC1691" s="279"/>
      <c r="CD1691" s="1283"/>
      <c r="CE1691" s="245"/>
      <c r="CF1691" s="245"/>
      <c r="CG1691" s="245"/>
    </row>
    <row r="1692" spans="1:85" ht="15" customHeight="1">
      <c r="A1692" s="265" t="s">
        <v>77</v>
      </c>
      <c r="B1692" s="2" t="s">
        <v>1441</v>
      </c>
      <c r="C1692" s="2" t="s">
        <v>61</v>
      </c>
      <c r="D1692" s="265" t="s">
        <v>6165</v>
      </c>
      <c r="E1692" s="265">
        <v>45917</v>
      </c>
      <c r="F1692" s="266" t="str">
        <f>IF(_DBcomps[[#This Row],[Lab RTS]]="","No","Yes")</f>
        <v>Yes</v>
      </c>
      <c r="G1692" s="267">
        <v>65.349999999999994</v>
      </c>
      <c r="H1692" s="267"/>
      <c r="I1692" s="267"/>
      <c r="J1692" s="267"/>
      <c r="K1692" s="267"/>
      <c r="L1692" s="268"/>
      <c r="M1692" s="275"/>
      <c r="N1692" s="267">
        <v>5.81</v>
      </c>
      <c r="O1692" s="267"/>
      <c r="P1692" s="275"/>
      <c r="Q1692" s="269"/>
      <c r="R1692" s="270"/>
      <c r="S1692" s="270">
        <v>20.22</v>
      </c>
      <c r="T1692" s="271"/>
      <c r="U1692" s="267">
        <v>76.739999999999995</v>
      </c>
      <c r="V1692" s="268"/>
      <c r="W1692" s="267"/>
      <c r="X1692" s="270"/>
      <c r="Y1692" s="274"/>
      <c r="Z1692" s="290">
        <v>39</v>
      </c>
      <c r="AA1692" s="274">
        <v>0</v>
      </c>
      <c r="AB1692" s="275"/>
      <c r="AC1692" s="274">
        <v>0</v>
      </c>
      <c r="AD1692" s="265"/>
      <c r="AE1692" s="274"/>
      <c r="AF1692" s="274"/>
      <c r="AG1692" s="275"/>
      <c r="AH1692" s="274"/>
      <c r="AI1692" s="274"/>
      <c r="AJ1692" s="275"/>
      <c r="AK1692" s="270"/>
      <c r="AL1692" s="274"/>
      <c r="AM1692" s="275"/>
      <c r="AN1692" s="274"/>
      <c r="AO1692" s="275"/>
      <c r="AP1692" s="274"/>
      <c r="AQ1692" s="471">
        <f t="shared" si="245"/>
        <v>9</v>
      </c>
      <c r="AR1692" s="275"/>
      <c r="AS1692" s="275"/>
      <c r="AT1692" s="273"/>
      <c r="AU1692" s="272"/>
      <c r="AV1692" s="267"/>
      <c r="AW1692" s="625"/>
      <c r="AX1692" s="294"/>
      <c r="AY1692" s="625" t="s">
        <v>6171</v>
      </c>
      <c r="AZ1692" s="275"/>
      <c r="BA1692" s="268"/>
      <c r="BB1692" s="268"/>
      <c r="BC1692" s="268"/>
      <c r="BD1692" s="268"/>
      <c r="BE1692" s="267"/>
      <c r="BF1692" s="275"/>
      <c r="BG1692" s="275"/>
      <c r="BH1692" s="275"/>
      <c r="BI1692" s="275"/>
      <c r="BJ1692" s="278">
        <v>45917</v>
      </c>
      <c r="BK1692" s="279">
        <v>45918</v>
      </c>
      <c r="BL1692" s="431" t="s">
        <v>6175</v>
      </c>
      <c r="BM1692" s="272"/>
      <c r="BN1692" s="422">
        <v>7</v>
      </c>
      <c r="BO1692" s="422">
        <v>9</v>
      </c>
      <c r="BP1692" s="303"/>
      <c r="BQ1692" s="293"/>
      <c r="BR1692" s="284"/>
      <c r="BS1692" s="280" t="str">
        <f>IF(_DBcomps[[#This Row],[Problem]]="","Yes","No")</f>
        <v>No</v>
      </c>
      <c r="BT1692" s="281">
        <v>5</v>
      </c>
      <c r="BU1692" s="273">
        <v>1</v>
      </c>
      <c r="BV1692" s="273"/>
      <c r="BW1692" s="273"/>
      <c r="BX1692" s="273">
        <v>7</v>
      </c>
      <c r="BY1692" s="356" t="s">
        <v>1275</v>
      </c>
      <c r="BZ1692" s="267"/>
      <c r="CA1692" s="279" t="s">
        <v>1335</v>
      </c>
      <c r="CB1692" s="279" t="s">
        <v>1321</v>
      </c>
      <c r="CC1692" s="279" t="s">
        <v>1262</v>
      </c>
      <c r="CD1692" s="1283"/>
      <c r="CE1692" s="245"/>
      <c r="CF1692" s="245"/>
      <c r="CG1692" s="245"/>
    </row>
    <row r="1693" spans="1:85" ht="15" customHeight="1">
      <c r="A1693" s="265" t="s">
        <v>77</v>
      </c>
      <c r="B1693" s="2" t="s">
        <v>1441</v>
      </c>
      <c r="C1693" s="2" t="s">
        <v>61</v>
      </c>
      <c r="D1693" s="265" t="s">
        <v>6166</v>
      </c>
      <c r="E1693" s="265">
        <v>45917</v>
      </c>
      <c r="F1693" s="266" t="str">
        <f>IF(_DBcomps[[#This Row],[Lab RTS]]="","No","Yes")</f>
        <v>Yes</v>
      </c>
      <c r="G1693" s="267">
        <v>64.900000000000006</v>
      </c>
      <c r="H1693" s="267"/>
      <c r="I1693" s="267"/>
      <c r="J1693" s="267"/>
      <c r="K1693" s="267"/>
      <c r="L1693" s="268"/>
      <c r="M1693" s="275"/>
      <c r="N1693" s="267">
        <v>6.44</v>
      </c>
      <c r="O1693" s="267"/>
      <c r="P1693" s="275"/>
      <c r="Q1693" s="269"/>
      <c r="R1693" s="270"/>
      <c r="S1693" s="270">
        <v>20.64</v>
      </c>
      <c r="T1693" s="271"/>
      <c r="U1693" s="267">
        <v>75.92</v>
      </c>
      <c r="V1693" s="268"/>
      <c r="W1693" s="267"/>
      <c r="X1693" s="270"/>
      <c r="Y1693" s="274"/>
      <c r="Z1693" s="290">
        <v>45</v>
      </c>
      <c r="AA1693" s="274">
        <v>0</v>
      </c>
      <c r="AB1693" s="275"/>
      <c r="AC1693" s="274">
        <v>0</v>
      </c>
      <c r="AD1693" s="265"/>
      <c r="AE1693" s="274"/>
      <c r="AF1693" s="274"/>
      <c r="AG1693" s="275"/>
      <c r="AH1693" s="274"/>
      <c r="AI1693" s="274"/>
      <c r="AJ1693" s="275"/>
      <c r="AK1693" s="270"/>
      <c r="AL1693" s="274"/>
      <c r="AM1693" s="275"/>
      <c r="AN1693" s="274"/>
      <c r="AO1693" s="275"/>
      <c r="AP1693" s="274"/>
      <c r="AQ1693" s="471">
        <f t="shared" si="245"/>
        <v>9</v>
      </c>
      <c r="AR1693" s="275"/>
      <c r="AS1693" s="275"/>
      <c r="AT1693" s="273"/>
      <c r="AU1693" s="272"/>
      <c r="AV1693" s="267"/>
      <c r="AW1693" s="625"/>
      <c r="AX1693" s="294"/>
      <c r="AY1693" s="625" t="s">
        <v>6107</v>
      </c>
      <c r="AZ1693" s="275"/>
      <c r="BA1693" s="268"/>
      <c r="BB1693" s="268"/>
      <c r="BC1693" s="268"/>
      <c r="BD1693" s="268"/>
      <c r="BE1693" s="267"/>
      <c r="BF1693" s="275"/>
      <c r="BG1693" s="275"/>
      <c r="BH1693" s="275"/>
      <c r="BI1693" s="275"/>
      <c r="BJ1693" s="278">
        <v>45917</v>
      </c>
      <c r="BK1693" s="279">
        <v>45918</v>
      </c>
      <c r="BL1693" s="431" t="s">
        <v>6176</v>
      </c>
      <c r="BM1693" s="272"/>
      <c r="BN1693" s="422">
        <v>7</v>
      </c>
      <c r="BO1693" s="422">
        <v>9</v>
      </c>
      <c r="BP1693" s="303"/>
      <c r="BQ1693" s="293"/>
      <c r="BR1693" s="284"/>
      <c r="BS1693" s="280" t="str">
        <f>IF(_DBcomps[[#This Row],[Problem]]="","Yes","No")</f>
        <v>No</v>
      </c>
      <c r="BT1693" s="281">
        <v>5</v>
      </c>
      <c r="BU1693" s="273">
        <v>1</v>
      </c>
      <c r="BV1693" s="273"/>
      <c r="BW1693" s="273"/>
      <c r="BX1693" s="273">
        <v>7</v>
      </c>
      <c r="BY1693" s="356" t="s">
        <v>1275</v>
      </c>
      <c r="BZ1693" s="267"/>
      <c r="CA1693" s="279" t="s">
        <v>1335</v>
      </c>
      <c r="CB1693" s="279" t="s">
        <v>1321</v>
      </c>
      <c r="CC1693" s="279" t="s">
        <v>1262</v>
      </c>
      <c r="CD1693" s="1283"/>
      <c r="CE1693" s="245"/>
      <c r="CF1693" s="245"/>
      <c r="CG1693" s="245"/>
    </row>
    <row r="1694" spans="1:85" ht="15" customHeight="1">
      <c r="A1694" s="265" t="s">
        <v>77</v>
      </c>
      <c r="B1694" s="2" t="s">
        <v>1441</v>
      </c>
      <c r="C1694" s="2" t="s">
        <v>61</v>
      </c>
      <c r="D1694" s="265" t="s">
        <v>6167</v>
      </c>
      <c r="E1694" s="265">
        <v>45917</v>
      </c>
      <c r="F1694" s="266" t="str">
        <f>IF(_DBcomps[[#This Row],[Lab RTS]]="","No","Yes")</f>
        <v>Yes</v>
      </c>
      <c r="G1694" s="267">
        <v>65.7</v>
      </c>
      <c r="H1694" s="267"/>
      <c r="I1694" s="267"/>
      <c r="J1694" s="267"/>
      <c r="K1694" s="267"/>
      <c r="L1694" s="268"/>
      <c r="M1694" s="275"/>
      <c r="N1694" s="267">
        <v>6.21</v>
      </c>
      <c r="O1694" s="267"/>
      <c r="P1694" s="275"/>
      <c r="Q1694" s="269"/>
      <c r="R1694" s="270"/>
      <c r="S1694" s="270">
        <v>21.15</v>
      </c>
      <c r="T1694" s="271"/>
      <c r="U1694" s="267">
        <v>76.41</v>
      </c>
      <c r="V1694" s="268"/>
      <c r="W1694" s="267"/>
      <c r="X1694" s="270"/>
      <c r="Y1694" s="274"/>
      <c r="Z1694" s="290">
        <v>51</v>
      </c>
      <c r="AA1694" s="274">
        <v>0</v>
      </c>
      <c r="AB1694" s="275"/>
      <c r="AC1694" s="274">
        <v>0</v>
      </c>
      <c r="AD1694" s="265"/>
      <c r="AE1694" s="274"/>
      <c r="AF1694" s="274"/>
      <c r="AG1694" s="275"/>
      <c r="AH1694" s="274"/>
      <c r="AI1694" s="274"/>
      <c r="AJ1694" s="275"/>
      <c r="AK1694" s="270"/>
      <c r="AL1694" s="274"/>
      <c r="AM1694" s="275"/>
      <c r="AN1694" s="274"/>
      <c r="AO1694" s="275"/>
      <c r="AP1694" s="274"/>
      <c r="AQ1694" s="471">
        <f t="shared" si="245"/>
        <v>9</v>
      </c>
      <c r="AR1694" s="275"/>
      <c r="AS1694" s="275"/>
      <c r="AT1694" s="273"/>
      <c r="AU1694" s="272"/>
      <c r="AV1694" s="267"/>
      <c r="AW1694" s="625"/>
      <c r="AX1694" s="294"/>
      <c r="AY1694" s="625" t="s">
        <v>6108</v>
      </c>
      <c r="AZ1694" s="275"/>
      <c r="BA1694" s="268"/>
      <c r="BB1694" s="268"/>
      <c r="BC1694" s="268"/>
      <c r="BD1694" s="268"/>
      <c r="BE1694" s="267"/>
      <c r="BF1694" s="275"/>
      <c r="BG1694" s="275"/>
      <c r="BH1694" s="275"/>
      <c r="BI1694" s="275"/>
      <c r="BJ1694" s="278">
        <v>45917</v>
      </c>
      <c r="BK1694" s="279">
        <v>45918</v>
      </c>
      <c r="BL1694" s="431" t="s">
        <v>6177</v>
      </c>
      <c r="BM1694" s="272"/>
      <c r="BN1694" s="422">
        <v>6</v>
      </c>
      <c r="BO1694" s="422">
        <v>9</v>
      </c>
      <c r="BP1694" s="303"/>
      <c r="BQ1694" s="293"/>
      <c r="BR1694" s="284"/>
      <c r="BS1694" s="280" t="str">
        <f>IF(_DBcomps[[#This Row],[Problem]]="","Yes","No")</f>
        <v>Yes</v>
      </c>
      <c r="BT1694" s="281">
        <v>5</v>
      </c>
      <c r="BU1694" s="273"/>
      <c r="BV1694" s="273"/>
      <c r="BW1694" s="273"/>
      <c r="BX1694" s="273">
        <v>7</v>
      </c>
      <c r="BY1694" s="356" t="s">
        <v>1275</v>
      </c>
      <c r="BZ1694" s="267"/>
      <c r="CA1694" s="279"/>
      <c r="CB1694" s="279"/>
      <c r="CC1694" s="279"/>
      <c r="CD1694" s="1283"/>
      <c r="CE1694" s="245"/>
      <c r="CF1694" s="245"/>
      <c r="CG1694" s="245"/>
    </row>
    <row r="1695" spans="1:85" ht="15" customHeight="1">
      <c r="A1695" s="265" t="s">
        <v>77</v>
      </c>
      <c r="B1695" s="2" t="s">
        <v>1441</v>
      </c>
      <c r="C1695" s="2" t="s">
        <v>61</v>
      </c>
      <c r="D1695" s="265" t="s">
        <v>6168</v>
      </c>
      <c r="E1695" s="265">
        <v>45917</v>
      </c>
      <c r="F1695" s="266" t="str">
        <f>IF(_DBcomps[[#This Row],[Lab RTS]]="","No","Yes")</f>
        <v>Yes</v>
      </c>
      <c r="G1695" s="267">
        <v>66.430000000000007</v>
      </c>
      <c r="H1695" s="267"/>
      <c r="I1695" s="267"/>
      <c r="J1695" s="267"/>
      <c r="K1695" s="267"/>
      <c r="L1695" s="268"/>
      <c r="M1695" s="275"/>
      <c r="N1695" s="267">
        <v>4.45</v>
      </c>
      <c r="O1695" s="267"/>
      <c r="P1695" s="275"/>
      <c r="Q1695" s="269"/>
      <c r="R1695" s="270"/>
      <c r="S1695" s="270">
        <v>21.04</v>
      </c>
      <c r="T1695" s="271"/>
      <c r="U1695" s="267">
        <v>77.87</v>
      </c>
      <c r="V1695" s="268"/>
      <c r="W1695" s="267"/>
      <c r="X1695" s="270"/>
      <c r="Y1695" s="274"/>
      <c r="Z1695" s="290">
        <v>46</v>
      </c>
      <c r="AA1695" s="274">
        <v>0</v>
      </c>
      <c r="AB1695" s="275"/>
      <c r="AC1695" s="274">
        <v>0</v>
      </c>
      <c r="AD1695" s="265"/>
      <c r="AE1695" s="274"/>
      <c r="AF1695" s="274"/>
      <c r="AG1695" s="275"/>
      <c r="AH1695" s="274"/>
      <c r="AI1695" s="274"/>
      <c r="AJ1695" s="275"/>
      <c r="AK1695" s="270"/>
      <c r="AL1695" s="274"/>
      <c r="AM1695" s="275"/>
      <c r="AN1695" s="274"/>
      <c r="AO1695" s="275"/>
      <c r="AP1695" s="274"/>
      <c r="AQ1695" s="471">
        <f t="shared" si="245"/>
        <v>9</v>
      </c>
      <c r="AR1695" s="275"/>
      <c r="AS1695" s="275"/>
      <c r="AT1695" s="273"/>
      <c r="AU1695" s="272"/>
      <c r="AV1695" s="267"/>
      <c r="AW1695" s="625"/>
      <c r="AX1695" s="294"/>
      <c r="AY1695" s="625" t="s">
        <v>4816</v>
      </c>
      <c r="AZ1695" s="275"/>
      <c r="BA1695" s="268"/>
      <c r="BB1695" s="268"/>
      <c r="BC1695" s="268"/>
      <c r="BD1695" s="268"/>
      <c r="BE1695" s="267"/>
      <c r="BF1695" s="275"/>
      <c r="BG1695" s="275"/>
      <c r="BH1695" s="275"/>
      <c r="BI1695" s="275"/>
      <c r="BJ1695" s="278">
        <v>45917</v>
      </c>
      <c r="BK1695" s="279">
        <v>45918</v>
      </c>
      <c r="BL1695" s="431" t="s">
        <v>6178</v>
      </c>
      <c r="BM1695" s="272"/>
      <c r="BN1695" s="422">
        <v>6</v>
      </c>
      <c r="BO1695" s="422">
        <v>9</v>
      </c>
      <c r="BP1695" s="303"/>
      <c r="BQ1695" s="293"/>
      <c r="BR1695" s="284"/>
      <c r="BS1695" s="280" t="str">
        <f>IF(_DBcomps[[#This Row],[Problem]]="","Yes","No")</f>
        <v>Yes</v>
      </c>
      <c r="BT1695" s="281">
        <v>5</v>
      </c>
      <c r="BU1695" s="273"/>
      <c r="BV1695" s="273"/>
      <c r="BW1695" s="273"/>
      <c r="BX1695" s="273">
        <v>7</v>
      </c>
      <c r="BY1695" s="356" t="s">
        <v>1275</v>
      </c>
      <c r="BZ1695" s="267"/>
      <c r="CA1695" s="279"/>
      <c r="CB1695" s="279"/>
      <c r="CC1695" s="279"/>
      <c r="CD1695" s="1283"/>
      <c r="CE1695" s="245"/>
      <c r="CF1695" s="245"/>
      <c r="CG1695" s="245"/>
    </row>
    <row r="1696" spans="1:85" ht="15" customHeight="1">
      <c r="A1696" s="265" t="s">
        <v>77</v>
      </c>
      <c r="B1696" s="2" t="s">
        <v>1441</v>
      </c>
      <c r="C1696" s="2" t="s">
        <v>61</v>
      </c>
      <c r="D1696" s="265" t="s">
        <v>6169</v>
      </c>
      <c r="E1696" s="265">
        <v>45918</v>
      </c>
      <c r="F1696" s="266" t="str">
        <f>IF(_DBcomps[[#This Row],[Lab RTS]]="","No","Yes")</f>
        <v>Yes</v>
      </c>
      <c r="G1696" s="267">
        <v>66.290000000000006</v>
      </c>
      <c r="H1696" s="267"/>
      <c r="I1696" s="267"/>
      <c r="J1696" s="267"/>
      <c r="K1696" s="267"/>
      <c r="L1696" s="268"/>
      <c r="M1696" s="275"/>
      <c r="N1696" s="267">
        <v>4.3899999999999997</v>
      </c>
      <c r="O1696" s="267"/>
      <c r="P1696" s="275"/>
      <c r="Q1696" s="269"/>
      <c r="R1696" s="270"/>
      <c r="S1696" s="270">
        <v>20.79</v>
      </c>
      <c r="T1696" s="271"/>
      <c r="U1696" s="267">
        <v>78.44</v>
      </c>
      <c r="V1696" s="268"/>
      <c r="W1696" s="267"/>
      <c r="X1696" s="270"/>
      <c r="Y1696" s="274"/>
      <c r="Z1696" s="290">
        <v>51</v>
      </c>
      <c r="AA1696" s="274">
        <v>0</v>
      </c>
      <c r="AB1696" s="275"/>
      <c r="AC1696" s="274">
        <v>0</v>
      </c>
      <c r="AD1696" s="265"/>
      <c r="AE1696" s="274"/>
      <c r="AF1696" s="274"/>
      <c r="AG1696" s="275"/>
      <c r="AH1696" s="274"/>
      <c r="AI1696" s="274"/>
      <c r="AJ1696" s="275"/>
      <c r="AK1696" s="270"/>
      <c r="AL1696" s="274"/>
      <c r="AM1696" s="275"/>
      <c r="AN1696" s="274"/>
      <c r="AO1696" s="275"/>
      <c r="AP1696" s="274"/>
      <c r="AQ1696" s="471">
        <f t="shared" si="245"/>
        <v>9</v>
      </c>
      <c r="AR1696" s="275"/>
      <c r="AS1696" s="275"/>
      <c r="AT1696" s="273"/>
      <c r="AU1696" s="272"/>
      <c r="AV1696" s="267"/>
      <c r="AW1696" s="625"/>
      <c r="AX1696" s="294"/>
      <c r="AY1696" s="625" t="s">
        <v>6170</v>
      </c>
      <c r="AZ1696" s="275"/>
      <c r="BA1696" s="268"/>
      <c r="BB1696" s="268"/>
      <c r="BC1696" s="268"/>
      <c r="BD1696" s="268"/>
      <c r="BE1696" s="267"/>
      <c r="BF1696" s="275"/>
      <c r="BG1696" s="275"/>
      <c r="BH1696" s="275"/>
      <c r="BI1696" s="275"/>
      <c r="BJ1696" s="278">
        <v>45918</v>
      </c>
      <c r="BK1696" s="279">
        <v>45918</v>
      </c>
      <c r="BL1696" s="431" t="s">
        <v>6173</v>
      </c>
      <c r="BM1696" s="272"/>
      <c r="BN1696" s="422">
        <v>6</v>
      </c>
      <c r="BO1696" s="422">
        <v>9</v>
      </c>
      <c r="BP1696" s="303"/>
      <c r="BQ1696" s="293"/>
      <c r="BR1696" s="284"/>
      <c r="BS1696" s="280" t="str">
        <f>IF(_DBcomps[[#This Row],[Problem]]="","Yes","No")</f>
        <v>Yes</v>
      </c>
      <c r="BT1696" s="281">
        <v>5</v>
      </c>
      <c r="BU1696" s="273"/>
      <c r="BV1696" s="273"/>
      <c r="BW1696" s="273"/>
      <c r="BX1696" s="273">
        <v>7</v>
      </c>
      <c r="BY1696" s="356" t="s">
        <v>1275</v>
      </c>
      <c r="BZ1696" s="267"/>
      <c r="CA1696" s="279"/>
      <c r="CB1696" s="279"/>
      <c r="CC1696" s="279"/>
      <c r="CD1696" s="1283"/>
      <c r="CE1696" s="245"/>
      <c r="CF1696" s="245"/>
      <c r="CG1696" s="245"/>
    </row>
    <row r="1697" spans="1:85" ht="15" customHeight="1">
      <c r="A1697" s="265" t="s">
        <v>77</v>
      </c>
      <c r="B1697" s="2" t="s">
        <v>1441</v>
      </c>
      <c r="C1697" s="2" t="s">
        <v>61</v>
      </c>
      <c r="D1697" s="265" t="s">
        <v>6218</v>
      </c>
      <c r="E1697" s="265">
        <v>45918</v>
      </c>
      <c r="F1697" s="266" t="s">
        <v>567</v>
      </c>
      <c r="G1697" s="267">
        <v>65.11</v>
      </c>
      <c r="H1697" s="267"/>
      <c r="I1697" s="267"/>
      <c r="J1697" s="267"/>
      <c r="K1697" s="267"/>
      <c r="L1697" s="268"/>
      <c r="M1697" s="275"/>
      <c r="N1697" s="267">
        <v>4.57</v>
      </c>
      <c r="O1697" s="267"/>
      <c r="P1697" s="275"/>
      <c r="Q1697" s="269"/>
      <c r="R1697" s="270"/>
      <c r="S1697" s="270">
        <v>18.09</v>
      </c>
      <c r="T1697" s="271"/>
      <c r="U1697" s="267">
        <v>83.89</v>
      </c>
      <c r="V1697" s="268"/>
      <c r="W1697" s="267"/>
      <c r="X1697" s="270"/>
      <c r="Y1697" s="274"/>
      <c r="Z1697" s="290">
        <v>49</v>
      </c>
      <c r="AA1697" s="274">
        <v>0</v>
      </c>
      <c r="AB1697" s="275"/>
      <c r="AC1697" s="274">
        <v>0</v>
      </c>
      <c r="AD1697" s="265"/>
      <c r="AE1697" s="274"/>
      <c r="AF1697" s="274"/>
      <c r="AG1697" s="275"/>
      <c r="AH1697" s="274"/>
      <c r="AI1697" s="274"/>
      <c r="AJ1697" s="275"/>
      <c r="AK1697" s="270"/>
      <c r="AL1697" s="274"/>
      <c r="AM1697" s="275"/>
      <c r="AN1697" s="274"/>
      <c r="AO1697" s="275"/>
      <c r="AP1697" s="274"/>
      <c r="AQ1697" s="471">
        <f t="shared" ref="AQ1697:AQ1704" si="246">MONTH(E1697)</f>
        <v>9</v>
      </c>
      <c r="AR1697" s="275"/>
      <c r="AS1697" s="275"/>
      <c r="AT1697" s="273"/>
      <c r="AU1697" s="272"/>
      <c r="AV1697" s="267"/>
      <c r="AW1697" s="625"/>
      <c r="AX1697" s="294"/>
      <c r="AY1697" s="625" t="s">
        <v>6227</v>
      </c>
      <c r="AZ1697" s="275"/>
      <c r="BA1697" s="268"/>
      <c r="BB1697" s="268"/>
      <c r="BC1697" s="268"/>
      <c r="BD1697" s="268"/>
      <c r="BE1697" s="267"/>
      <c r="BF1697" s="275"/>
      <c r="BG1697" s="275"/>
      <c r="BH1697" s="275"/>
      <c r="BI1697" s="275"/>
      <c r="BJ1697" s="278">
        <v>45918</v>
      </c>
      <c r="BK1697" s="279">
        <v>45919</v>
      </c>
      <c r="BL1697" s="431" t="s">
        <v>6228</v>
      </c>
      <c r="BM1697" s="272"/>
      <c r="BN1697" s="422">
        <v>7</v>
      </c>
      <c r="BO1697" s="422">
        <v>9</v>
      </c>
      <c r="BP1697" s="303"/>
      <c r="BQ1697" s="293"/>
      <c r="BR1697" s="284"/>
      <c r="BS1697" s="280" t="str">
        <f>IF(_DBcomps[[#This Row],[Problem]]="","Yes","No")</f>
        <v>No</v>
      </c>
      <c r="BT1697" s="281">
        <v>5</v>
      </c>
      <c r="BU1697" s="273">
        <v>1</v>
      </c>
      <c r="BV1697" s="273"/>
      <c r="BW1697" s="273"/>
      <c r="BX1697" s="273">
        <v>7</v>
      </c>
      <c r="BY1697" s="356" t="s">
        <v>1275</v>
      </c>
      <c r="BZ1697" s="267"/>
      <c r="CA1697" s="279" t="s">
        <v>1331</v>
      </c>
      <c r="CB1697" s="279" t="s">
        <v>1321</v>
      </c>
      <c r="CC1697" s="279" t="s">
        <v>1262</v>
      </c>
      <c r="CD1697" s="1283"/>
      <c r="CE1697" s="245"/>
      <c r="CF1697" s="245"/>
      <c r="CG1697" s="245"/>
    </row>
    <row r="1698" spans="1:85" ht="15" customHeight="1">
      <c r="A1698" s="265" t="s">
        <v>77</v>
      </c>
      <c r="B1698" s="2" t="s">
        <v>1441</v>
      </c>
      <c r="C1698" s="2" t="s">
        <v>61</v>
      </c>
      <c r="D1698" s="265" t="s">
        <v>6219</v>
      </c>
      <c r="E1698" s="265">
        <v>45918</v>
      </c>
      <c r="F1698" s="266" t="s">
        <v>567</v>
      </c>
      <c r="G1698" s="267">
        <v>64.77</v>
      </c>
      <c r="H1698" s="267"/>
      <c r="I1698" s="267"/>
      <c r="J1698" s="267"/>
      <c r="K1698" s="267"/>
      <c r="L1698" s="268"/>
      <c r="M1698" s="275"/>
      <c r="N1698" s="267">
        <v>5.72</v>
      </c>
      <c r="O1698" s="267"/>
      <c r="P1698" s="275"/>
      <c r="Q1698" s="269"/>
      <c r="R1698" s="270"/>
      <c r="S1698" s="270">
        <v>18.97</v>
      </c>
      <c r="T1698" s="271"/>
      <c r="U1698" s="267">
        <v>81.56</v>
      </c>
      <c r="V1698" s="268"/>
      <c r="W1698" s="267"/>
      <c r="X1698" s="270"/>
      <c r="Y1698" s="274"/>
      <c r="Z1698" s="290">
        <v>27</v>
      </c>
      <c r="AA1698" s="274">
        <v>0</v>
      </c>
      <c r="AB1698" s="275"/>
      <c r="AC1698" s="274">
        <v>0</v>
      </c>
      <c r="AD1698" s="265"/>
      <c r="AE1698" s="274"/>
      <c r="AF1698" s="274"/>
      <c r="AG1698" s="275"/>
      <c r="AH1698" s="274"/>
      <c r="AI1698" s="274"/>
      <c r="AJ1698" s="275"/>
      <c r="AK1698" s="270"/>
      <c r="AL1698" s="274"/>
      <c r="AM1698" s="275"/>
      <c r="AN1698" s="274"/>
      <c r="AO1698" s="275"/>
      <c r="AP1698" s="274"/>
      <c r="AQ1698" s="471">
        <f t="shared" si="246"/>
        <v>9</v>
      </c>
      <c r="AR1698" s="275"/>
      <c r="AS1698" s="275"/>
      <c r="AT1698" s="273"/>
      <c r="AU1698" s="272"/>
      <c r="AV1698" s="267"/>
      <c r="AW1698" s="625"/>
      <c r="AX1698" s="294"/>
      <c r="AY1698" s="625" t="s">
        <v>4861</v>
      </c>
      <c r="AZ1698" s="275"/>
      <c r="BA1698" s="268"/>
      <c r="BB1698" s="268"/>
      <c r="BC1698" s="268"/>
      <c r="BD1698" s="268"/>
      <c r="BE1698" s="267"/>
      <c r="BF1698" s="275"/>
      <c r="BG1698" s="275"/>
      <c r="BH1698" s="275"/>
      <c r="BI1698" s="275"/>
      <c r="BJ1698" s="278">
        <v>45918</v>
      </c>
      <c r="BK1698" s="279">
        <v>45919</v>
      </c>
      <c r="BL1698" s="431" t="s">
        <v>6229</v>
      </c>
      <c r="BM1698" s="272"/>
      <c r="BN1698" s="422">
        <v>6</v>
      </c>
      <c r="BO1698" s="422">
        <v>9</v>
      </c>
      <c r="BP1698" s="303"/>
      <c r="BQ1698" s="293"/>
      <c r="BR1698" s="284"/>
      <c r="BS1698" s="280" t="str">
        <f>IF(_DBcomps[[#This Row],[Problem]]="","Yes","No")</f>
        <v>Yes</v>
      </c>
      <c r="BT1698" s="281">
        <v>5</v>
      </c>
      <c r="BU1698" s="273"/>
      <c r="BV1698" s="273"/>
      <c r="BW1698" s="273"/>
      <c r="BX1698" s="273">
        <v>7</v>
      </c>
      <c r="BY1698" s="356" t="s">
        <v>1275</v>
      </c>
      <c r="BZ1698" s="267"/>
      <c r="CA1698" s="279"/>
      <c r="CB1698" s="279"/>
      <c r="CC1698" s="279"/>
      <c r="CD1698" s="1283"/>
      <c r="CE1698" s="245"/>
      <c r="CF1698" s="245"/>
      <c r="CG1698" s="245"/>
    </row>
    <row r="1699" spans="1:85" ht="15" customHeight="1">
      <c r="A1699" s="265" t="s">
        <v>77</v>
      </c>
      <c r="B1699" s="2" t="s">
        <v>1441</v>
      </c>
      <c r="C1699" s="2" t="s">
        <v>61</v>
      </c>
      <c r="D1699" s="265" t="s">
        <v>6220</v>
      </c>
      <c r="E1699" s="265">
        <v>45918</v>
      </c>
      <c r="F1699" s="266" t="s">
        <v>567</v>
      </c>
      <c r="G1699" s="267">
        <v>64.92</v>
      </c>
      <c r="H1699" s="267"/>
      <c r="I1699" s="267"/>
      <c r="J1699" s="267"/>
      <c r="K1699" s="267"/>
      <c r="L1699" s="268"/>
      <c r="M1699" s="275"/>
      <c r="N1699" s="267">
        <v>5.75</v>
      </c>
      <c r="O1699" s="267"/>
      <c r="P1699" s="275"/>
      <c r="Q1699" s="269"/>
      <c r="R1699" s="270"/>
      <c r="S1699" s="270">
        <v>21.09</v>
      </c>
      <c r="T1699" s="271"/>
      <c r="U1699" s="267">
        <v>79.64</v>
      </c>
      <c r="V1699" s="268"/>
      <c r="W1699" s="267"/>
      <c r="X1699" s="270"/>
      <c r="Y1699" s="274"/>
      <c r="Z1699" s="290">
        <v>43</v>
      </c>
      <c r="AA1699" s="274">
        <v>0</v>
      </c>
      <c r="AB1699" s="275"/>
      <c r="AC1699" s="274">
        <v>0</v>
      </c>
      <c r="AD1699" s="265"/>
      <c r="AE1699" s="274"/>
      <c r="AF1699" s="274"/>
      <c r="AG1699" s="275"/>
      <c r="AH1699" s="274"/>
      <c r="AI1699" s="274"/>
      <c r="AJ1699" s="275"/>
      <c r="AK1699" s="270"/>
      <c r="AL1699" s="274"/>
      <c r="AM1699" s="275"/>
      <c r="AN1699" s="274"/>
      <c r="AO1699" s="275"/>
      <c r="AP1699" s="274"/>
      <c r="AQ1699" s="471">
        <f t="shared" si="246"/>
        <v>9</v>
      </c>
      <c r="AR1699" s="275"/>
      <c r="AS1699" s="275"/>
      <c r="AT1699" s="273"/>
      <c r="AU1699" s="272"/>
      <c r="AV1699" s="267"/>
      <c r="AW1699" s="625"/>
      <c r="AX1699" s="294"/>
      <c r="AY1699" s="625" t="s">
        <v>4816</v>
      </c>
      <c r="AZ1699" s="275"/>
      <c r="BA1699" s="268"/>
      <c r="BB1699" s="268"/>
      <c r="BC1699" s="268"/>
      <c r="BD1699" s="268"/>
      <c r="BE1699" s="267"/>
      <c r="BF1699" s="275"/>
      <c r="BG1699" s="275"/>
      <c r="BH1699" s="275"/>
      <c r="BI1699" s="275"/>
      <c r="BJ1699" s="278">
        <v>45918</v>
      </c>
      <c r="BK1699" s="279">
        <v>45919</v>
      </c>
      <c r="BL1699" s="431" t="s">
        <v>6230</v>
      </c>
      <c r="BM1699" s="272"/>
      <c r="BN1699" s="422">
        <v>6</v>
      </c>
      <c r="BO1699" s="422">
        <v>9</v>
      </c>
      <c r="BP1699" s="303"/>
      <c r="BQ1699" s="293"/>
      <c r="BR1699" s="284"/>
      <c r="BS1699" s="280" t="str">
        <f>IF(_DBcomps[[#This Row],[Problem]]="","Yes","No")</f>
        <v>Yes</v>
      </c>
      <c r="BT1699" s="281">
        <v>5</v>
      </c>
      <c r="BU1699" s="273"/>
      <c r="BV1699" s="273"/>
      <c r="BW1699" s="273"/>
      <c r="BX1699" s="273">
        <v>7</v>
      </c>
      <c r="BY1699" s="356" t="s">
        <v>1275</v>
      </c>
      <c r="BZ1699" s="267"/>
      <c r="CA1699" s="279"/>
      <c r="CB1699" s="279"/>
      <c r="CC1699" s="279"/>
      <c r="CD1699" s="1283"/>
      <c r="CE1699" s="245"/>
      <c r="CF1699" s="245"/>
      <c r="CG1699" s="245"/>
    </row>
    <row r="1700" spans="1:85" ht="15" customHeight="1">
      <c r="A1700" s="265" t="s">
        <v>77</v>
      </c>
      <c r="B1700" s="2" t="s">
        <v>1441</v>
      </c>
      <c r="C1700" s="2" t="s">
        <v>61</v>
      </c>
      <c r="D1700" s="265" t="s">
        <v>6221</v>
      </c>
      <c r="E1700" s="265">
        <v>45918</v>
      </c>
      <c r="F1700" s="266" t="s">
        <v>567</v>
      </c>
      <c r="G1700" s="267">
        <v>65.430000000000007</v>
      </c>
      <c r="H1700" s="267"/>
      <c r="I1700" s="267"/>
      <c r="J1700" s="267"/>
      <c r="K1700" s="267"/>
      <c r="L1700" s="268"/>
      <c r="M1700" s="275"/>
      <c r="N1700" s="267">
        <v>6.21</v>
      </c>
      <c r="O1700" s="267"/>
      <c r="P1700" s="275"/>
      <c r="Q1700" s="269"/>
      <c r="R1700" s="270"/>
      <c r="S1700" s="270">
        <v>20.54</v>
      </c>
      <c r="T1700" s="271"/>
      <c r="U1700" s="267">
        <v>77.86</v>
      </c>
      <c r="V1700" s="268"/>
      <c r="W1700" s="267"/>
      <c r="X1700" s="270"/>
      <c r="Y1700" s="274"/>
      <c r="Z1700" s="290">
        <v>39</v>
      </c>
      <c r="AA1700" s="274">
        <v>0</v>
      </c>
      <c r="AB1700" s="275"/>
      <c r="AC1700" s="274">
        <v>0</v>
      </c>
      <c r="AD1700" s="265"/>
      <c r="AE1700" s="274"/>
      <c r="AF1700" s="274"/>
      <c r="AG1700" s="275"/>
      <c r="AH1700" s="274"/>
      <c r="AI1700" s="274"/>
      <c r="AJ1700" s="275"/>
      <c r="AK1700" s="270"/>
      <c r="AL1700" s="274"/>
      <c r="AM1700" s="275"/>
      <c r="AN1700" s="274"/>
      <c r="AO1700" s="275"/>
      <c r="AP1700" s="274"/>
      <c r="AQ1700" s="471">
        <f t="shared" si="246"/>
        <v>9</v>
      </c>
      <c r="AR1700" s="275"/>
      <c r="AS1700" s="275"/>
      <c r="AT1700" s="273"/>
      <c r="AU1700" s="272"/>
      <c r="AV1700" s="267"/>
      <c r="AW1700" s="625"/>
      <c r="AX1700" s="294"/>
      <c r="AY1700" s="625" t="s">
        <v>6156</v>
      </c>
      <c r="AZ1700" s="275"/>
      <c r="BA1700" s="268"/>
      <c r="BB1700" s="268"/>
      <c r="BC1700" s="268"/>
      <c r="BD1700" s="268"/>
      <c r="BE1700" s="267"/>
      <c r="BF1700" s="275"/>
      <c r="BG1700" s="275"/>
      <c r="BH1700" s="275"/>
      <c r="BI1700" s="275"/>
      <c r="BJ1700" s="278">
        <v>45918</v>
      </c>
      <c r="BK1700" s="279">
        <v>45919</v>
      </c>
      <c r="BL1700" s="431" t="s">
        <v>6231</v>
      </c>
      <c r="BM1700" s="272"/>
      <c r="BN1700" s="422">
        <v>6</v>
      </c>
      <c r="BO1700" s="422">
        <v>9</v>
      </c>
      <c r="BP1700" s="303"/>
      <c r="BQ1700" s="293"/>
      <c r="BR1700" s="284"/>
      <c r="BS1700" s="280" t="str">
        <f>IF(_DBcomps[[#This Row],[Problem]]="","Yes","No")</f>
        <v>Yes</v>
      </c>
      <c r="BT1700" s="281">
        <v>5</v>
      </c>
      <c r="BU1700" s="273"/>
      <c r="BV1700" s="273"/>
      <c r="BW1700" s="273"/>
      <c r="BX1700" s="273">
        <v>7</v>
      </c>
      <c r="BY1700" s="356" t="s">
        <v>1275</v>
      </c>
      <c r="BZ1700" s="267"/>
      <c r="CA1700" s="279"/>
      <c r="CB1700" s="279"/>
      <c r="CC1700" s="279"/>
      <c r="CD1700" s="1283"/>
      <c r="CE1700" s="245"/>
      <c r="CF1700" s="245"/>
      <c r="CG1700" s="245"/>
    </row>
    <row r="1701" spans="1:85" ht="15" customHeight="1">
      <c r="A1701" s="265" t="s">
        <v>77</v>
      </c>
      <c r="B1701" s="2" t="s">
        <v>1441</v>
      </c>
      <c r="C1701" s="2" t="s">
        <v>61</v>
      </c>
      <c r="D1701" s="265" t="s">
        <v>6222</v>
      </c>
      <c r="E1701" s="265">
        <v>45919</v>
      </c>
      <c r="F1701" s="266" t="s">
        <v>567</v>
      </c>
      <c r="G1701" s="267">
        <v>65.77</v>
      </c>
      <c r="H1701" s="267"/>
      <c r="I1701" s="267"/>
      <c r="J1701" s="267"/>
      <c r="K1701" s="267"/>
      <c r="L1701" s="268"/>
      <c r="M1701" s="275"/>
      <c r="N1701" s="267">
        <v>6.13</v>
      </c>
      <c r="O1701" s="267"/>
      <c r="P1701" s="275"/>
      <c r="Q1701" s="269"/>
      <c r="R1701" s="270"/>
      <c r="S1701" s="270">
        <v>19.059999999999999</v>
      </c>
      <c r="T1701" s="271"/>
      <c r="U1701" s="267">
        <v>80.16</v>
      </c>
      <c r="V1701" s="268"/>
      <c r="W1701" s="267"/>
      <c r="X1701" s="270"/>
      <c r="Y1701" s="274"/>
      <c r="Z1701" s="290">
        <v>44</v>
      </c>
      <c r="AA1701" s="274">
        <v>0</v>
      </c>
      <c r="AB1701" s="275"/>
      <c r="AC1701" s="274">
        <v>0</v>
      </c>
      <c r="AD1701" s="265"/>
      <c r="AE1701" s="274"/>
      <c r="AF1701" s="274"/>
      <c r="AG1701" s="275"/>
      <c r="AH1701" s="274"/>
      <c r="AI1701" s="274"/>
      <c r="AJ1701" s="275"/>
      <c r="AK1701" s="270"/>
      <c r="AL1701" s="274"/>
      <c r="AM1701" s="275"/>
      <c r="AN1701" s="274"/>
      <c r="AO1701" s="275"/>
      <c r="AP1701" s="274"/>
      <c r="AQ1701" s="471">
        <f t="shared" si="246"/>
        <v>9</v>
      </c>
      <c r="AR1701" s="275"/>
      <c r="AS1701" s="275"/>
      <c r="AT1701" s="273"/>
      <c r="AU1701" s="272"/>
      <c r="AV1701" s="267"/>
      <c r="AW1701" s="625"/>
      <c r="AX1701" s="294"/>
      <c r="AY1701" s="625" t="s">
        <v>6157</v>
      </c>
      <c r="AZ1701" s="275"/>
      <c r="BA1701" s="268"/>
      <c r="BB1701" s="268"/>
      <c r="BC1701" s="268"/>
      <c r="BD1701" s="268"/>
      <c r="BE1701" s="267"/>
      <c r="BF1701" s="275"/>
      <c r="BG1701" s="275"/>
      <c r="BH1701" s="275"/>
      <c r="BI1701" s="275"/>
      <c r="BJ1701" s="278">
        <v>45919</v>
      </c>
      <c r="BK1701" s="279">
        <v>45919</v>
      </c>
      <c r="BL1701" s="431" t="s">
        <v>6110</v>
      </c>
      <c r="BM1701" s="272"/>
      <c r="BN1701" s="422">
        <v>6</v>
      </c>
      <c r="BO1701" s="422">
        <v>9</v>
      </c>
      <c r="BP1701" s="303"/>
      <c r="BQ1701" s="293"/>
      <c r="BR1701" s="284"/>
      <c r="BS1701" s="280" t="str">
        <f>IF(_DBcomps[[#This Row],[Problem]]="","Yes","No")</f>
        <v>Yes</v>
      </c>
      <c r="BT1701" s="281">
        <v>5</v>
      </c>
      <c r="BU1701" s="273"/>
      <c r="BV1701" s="273"/>
      <c r="BW1701" s="273"/>
      <c r="BX1701" s="273">
        <v>7</v>
      </c>
      <c r="BY1701" s="356" t="s">
        <v>1275</v>
      </c>
      <c r="BZ1701" s="267"/>
      <c r="CA1701" s="279"/>
      <c r="CB1701" s="279"/>
      <c r="CC1701" s="279"/>
      <c r="CD1701" s="1283"/>
      <c r="CE1701" s="245"/>
      <c r="CF1701" s="245"/>
      <c r="CG1701" s="245"/>
    </row>
    <row r="1702" spans="1:85" ht="15" customHeight="1">
      <c r="A1702" s="265" t="s">
        <v>77</v>
      </c>
      <c r="B1702" s="2" t="s">
        <v>1441</v>
      </c>
      <c r="C1702" s="2" t="s">
        <v>61</v>
      </c>
      <c r="D1702" s="265" t="s">
        <v>6223</v>
      </c>
      <c r="E1702" s="265">
        <v>45919</v>
      </c>
      <c r="F1702" s="266" t="s">
        <v>567</v>
      </c>
      <c r="G1702" s="267">
        <v>64.87</v>
      </c>
      <c r="H1702" s="267"/>
      <c r="I1702" s="267"/>
      <c r="J1702" s="267"/>
      <c r="K1702" s="267"/>
      <c r="L1702" s="268"/>
      <c r="M1702" s="275"/>
      <c r="N1702" s="267">
        <v>4.09</v>
      </c>
      <c r="O1702" s="267"/>
      <c r="P1702" s="275"/>
      <c r="Q1702" s="269"/>
      <c r="R1702" s="270"/>
      <c r="S1702" s="270">
        <v>19.45</v>
      </c>
      <c r="T1702" s="271"/>
      <c r="U1702" s="267">
        <v>76.13</v>
      </c>
      <c r="V1702" s="268"/>
      <c r="W1702" s="267"/>
      <c r="X1702" s="270"/>
      <c r="Y1702" s="274"/>
      <c r="Z1702" s="290">
        <v>39</v>
      </c>
      <c r="AA1702" s="274">
        <v>0</v>
      </c>
      <c r="AB1702" s="275"/>
      <c r="AC1702" s="274">
        <v>0</v>
      </c>
      <c r="AD1702" s="265"/>
      <c r="AE1702" s="274"/>
      <c r="AF1702" s="274"/>
      <c r="AG1702" s="275"/>
      <c r="AH1702" s="274"/>
      <c r="AI1702" s="274"/>
      <c r="AJ1702" s="275"/>
      <c r="AK1702" s="270"/>
      <c r="AL1702" s="274"/>
      <c r="AM1702" s="275"/>
      <c r="AN1702" s="274"/>
      <c r="AO1702" s="275"/>
      <c r="AP1702" s="274"/>
      <c r="AQ1702" s="471">
        <f t="shared" si="246"/>
        <v>9</v>
      </c>
      <c r="AR1702" s="275"/>
      <c r="AS1702" s="275"/>
      <c r="AT1702" s="273"/>
      <c r="AU1702" s="272"/>
      <c r="AV1702" s="267"/>
      <c r="AW1702" s="625"/>
      <c r="AX1702" s="294"/>
      <c r="AY1702" s="625" t="s">
        <v>4977</v>
      </c>
      <c r="AZ1702" s="275"/>
      <c r="BA1702" s="268"/>
      <c r="BB1702" s="268"/>
      <c r="BC1702" s="268"/>
      <c r="BD1702" s="268"/>
      <c r="BE1702" s="267"/>
      <c r="BF1702" s="275"/>
      <c r="BG1702" s="275"/>
      <c r="BH1702" s="275"/>
      <c r="BI1702" s="275"/>
      <c r="BJ1702" s="278">
        <v>45919</v>
      </c>
      <c r="BK1702" s="279">
        <v>45919</v>
      </c>
      <c r="BL1702" s="431" t="s">
        <v>6111</v>
      </c>
      <c r="BM1702" s="272"/>
      <c r="BN1702" s="422">
        <v>6</v>
      </c>
      <c r="BO1702" s="422">
        <v>9</v>
      </c>
      <c r="BP1702" s="303"/>
      <c r="BQ1702" s="293"/>
      <c r="BR1702" s="284"/>
      <c r="BS1702" s="280" t="str">
        <f>IF(_DBcomps[[#This Row],[Problem]]="","Yes","No")</f>
        <v>Yes</v>
      </c>
      <c r="BT1702" s="281">
        <v>5</v>
      </c>
      <c r="BU1702" s="273"/>
      <c r="BV1702" s="273"/>
      <c r="BW1702" s="273"/>
      <c r="BX1702" s="273">
        <v>7</v>
      </c>
      <c r="BY1702" s="356" t="s">
        <v>1275</v>
      </c>
      <c r="BZ1702" s="267"/>
      <c r="CA1702" s="279"/>
      <c r="CB1702" s="279"/>
      <c r="CC1702" s="279"/>
      <c r="CD1702" s="1283"/>
      <c r="CE1702" s="245"/>
      <c r="CF1702" s="245"/>
      <c r="CG1702" s="245"/>
    </row>
    <row r="1703" spans="1:85" ht="15" customHeight="1">
      <c r="A1703" s="265" t="s">
        <v>77</v>
      </c>
      <c r="B1703" s="2" t="s">
        <v>1441</v>
      </c>
      <c r="C1703" s="2" t="s">
        <v>61</v>
      </c>
      <c r="D1703" s="265" t="s">
        <v>6224</v>
      </c>
      <c r="E1703" s="265">
        <v>45919</v>
      </c>
      <c r="F1703" s="266" t="s">
        <v>567</v>
      </c>
      <c r="G1703" s="267">
        <v>65.8</v>
      </c>
      <c r="H1703" s="267"/>
      <c r="I1703" s="267"/>
      <c r="J1703" s="267"/>
      <c r="K1703" s="267"/>
      <c r="L1703" s="268"/>
      <c r="M1703" s="275"/>
      <c r="N1703" s="267">
        <v>4.49</v>
      </c>
      <c r="O1703" s="267"/>
      <c r="P1703" s="275"/>
      <c r="Q1703" s="269"/>
      <c r="R1703" s="270"/>
      <c r="S1703" s="270">
        <v>20.81</v>
      </c>
      <c r="T1703" s="271"/>
      <c r="U1703" s="267">
        <v>81.599999999999994</v>
      </c>
      <c r="V1703" s="268"/>
      <c r="W1703" s="267"/>
      <c r="X1703" s="270"/>
      <c r="Y1703" s="274"/>
      <c r="Z1703" s="290">
        <v>46</v>
      </c>
      <c r="AA1703" s="274">
        <v>0</v>
      </c>
      <c r="AB1703" s="275"/>
      <c r="AC1703" s="274">
        <v>0</v>
      </c>
      <c r="AD1703" s="265"/>
      <c r="AE1703" s="274"/>
      <c r="AF1703" s="274"/>
      <c r="AG1703" s="275"/>
      <c r="AH1703" s="274"/>
      <c r="AI1703" s="274"/>
      <c r="AJ1703" s="275"/>
      <c r="AK1703" s="270"/>
      <c r="AL1703" s="274"/>
      <c r="AM1703" s="275"/>
      <c r="AN1703" s="274"/>
      <c r="AO1703" s="275"/>
      <c r="AP1703" s="274"/>
      <c r="AQ1703" s="471">
        <f t="shared" si="246"/>
        <v>9</v>
      </c>
      <c r="AR1703" s="275"/>
      <c r="AS1703" s="275"/>
      <c r="AT1703" s="273"/>
      <c r="AU1703" s="272"/>
      <c r="AV1703" s="267"/>
      <c r="AW1703" s="625"/>
      <c r="AX1703" s="294"/>
      <c r="AY1703" s="625" t="s">
        <v>4666</v>
      </c>
      <c r="AZ1703" s="275"/>
      <c r="BA1703" s="268"/>
      <c r="BB1703" s="268"/>
      <c r="BC1703" s="268"/>
      <c r="BD1703" s="268"/>
      <c r="BE1703" s="267"/>
      <c r="BF1703" s="275"/>
      <c r="BG1703" s="275"/>
      <c r="BH1703" s="275"/>
      <c r="BI1703" s="275"/>
      <c r="BJ1703" s="278">
        <v>45919</v>
      </c>
      <c r="BK1703" s="279">
        <v>45919</v>
      </c>
      <c r="BL1703" s="431" t="s">
        <v>6112</v>
      </c>
      <c r="BM1703" s="272"/>
      <c r="BN1703" s="422">
        <v>6</v>
      </c>
      <c r="BO1703" s="422">
        <v>9</v>
      </c>
      <c r="BP1703" s="303"/>
      <c r="BQ1703" s="293"/>
      <c r="BR1703" s="284"/>
      <c r="BS1703" s="280" t="str">
        <f>IF(_DBcomps[[#This Row],[Problem]]="","Yes","No")</f>
        <v>Yes</v>
      </c>
      <c r="BT1703" s="281">
        <v>5</v>
      </c>
      <c r="BU1703" s="273"/>
      <c r="BV1703" s="273"/>
      <c r="BW1703" s="273"/>
      <c r="BX1703" s="273">
        <v>7</v>
      </c>
      <c r="BY1703" s="356" t="s">
        <v>1275</v>
      </c>
      <c r="BZ1703" s="267"/>
      <c r="CA1703" s="279"/>
      <c r="CB1703" s="279"/>
      <c r="CC1703" s="279"/>
      <c r="CD1703" s="1283"/>
      <c r="CE1703" s="245"/>
      <c r="CF1703" s="245"/>
      <c r="CG1703" s="245"/>
    </row>
    <row r="1704" spans="1:85" ht="15" customHeight="1">
      <c r="A1704" s="265" t="s">
        <v>77</v>
      </c>
      <c r="B1704" s="2" t="s">
        <v>1441</v>
      </c>
      <c r="C1704" s="2" t="s">
        <v>61</v>
      </c>
      <c r="D1704" s="265" t="s">
        <v>6225</v>
      </c>
      <c r="E1704" s="265">
        <v>45919</v>
      </c>
      <c r="F1704" s="266" t="s">
        <v>567</v>
      </c>
      <c r="G1704" s="267">
        <v>64.38</v>
      </c>
      <c r="H1704" s="267"/>
      <c r="I1704" s="267"/>
      <c r="J1704" s="267"/>
      <c r="K1704" s="267"/>
      <c r="L1704" s="268"/>
      <c r="M1704" s="275"/>
      <c r="N1704" s="267">
        <v>5.97</v>
      </c>
      <c r="O1704" s="267"/>
      <c r="P1704" s="275"/>
      <c r="Q1704" s="269"/>
      <c r="R1704" s="270"/>
      <c r="S1704" s="270">
        <v>21.06</v>
      </c>
      <c r="T1704" s="271"/>
      <c r="U1704" s="267">
        <v>79.42</v>
      </c>
      <c r="V1704" s="268"/>
      <c r="W1704" s="267"/>
      <c r="X1704" s="270"/>
      <c r="Y1704" s="274"/>
      <c r="Z1704" s="290">
        <v>51</v>
      </c>
      <c r="AA1704" s="274">
        <v>0</v>
      </c>
      <c r="AB1704" s="275"/>
      <c r="AC1704" s="274">
        <v>0</v>
      </c>
      <c r="AD1704" s="265"/>
      <c r="AE1704" s="274"/>
      <c r="AF1704" s="274"/>
      <c r="AG1704" s="275"/>
      <c r="AH1704" s="274"/>
      <c r="AI1704" s="274"/>
      <c r="AJ1704" s="275"/>
      <c r="AK1704" s="270"/>
      <c r="AL1704" s="274"/>
      <c r="AM1704" s="275"/>
      <c r="AN1704" s="274"/>
      <c r="AO1704" s="275"/>
      <c r="AP1704" s="274"/>
      <c r="AQ1704" s="471">
        <f t="shared" si="246"/>
        <v>9</v>
      </c>
      <c r="AR1704" s="275"/>
      <c r="AS1704" s="275"/>
      <c r="AT1704" s="273"/>
      <c r="AU1704" s="272"/>
      <c r="AV1704" s="267"/>
      <c r="AW1704" s="625"/>
      <c r="AX1704" s="294"/>
      <c r="AY1704" s="625" t="s">
        <v>6226</v>
      </c>
      <c r="AZ1704" s="275"/>
      <c r="BA1704" s="268"/>
      <c r="BB1704" s="268"/>
      <c r="BC1704" s="268"/>
      <c r="BD1704" s="268"/>
      <c r="BE1704" s="267"/>
      <c r="BF1704" s="275"/>
      <c r="BG1704" s="275"/>
      <c r="BH1704" s="275"/>
      <c r="BI1704" s="275"/>
      <c r="BJ1704" s="278">
        <v>45919</v>
      </c>
      <c r="BK1704" s="279">
        <v>45919</v>
      </c>
      <c r="BL1704" s="431" t="s">
        <v>6113</v>
      </c>
      <c r="BM1704" s="272"/>
      <c r="BN1704" s="422">
        <v>8</v>
      </c>
      <c r="BO1704" s="422">
        <v>9</v>
      </c>
      <c r="BP1704" s="303"/>
      <c r="BQ1704" s="293"/>
      <c r="BR1704" s="284"/>
      <c r="BS1704" s="280" t="str">
        <f>IF(_DBcomps[[#This Row],[Problem]]="","Yes","No")</f>
        <v>Yes</v>
      </c>
      <c r="BT1704" s="281">
        <v>7</v>
      </c>
      <c r="BU1704" s="273"/>
      <c r="BV1704" s="273"/>
      <c r="BW1704" s="273"/>
      <c r="BX1704" s="273">
        <v>7</v>
      </c>
      <c r="BY1704" s="356" t="s">
        <v>1275</v>
      </c>
      <c r="BZ1704" s="267"/>
      <c r="CA1704" s="279"/>
      <c r="CB1704" s="279"/>
      <c r="CC1704" s="279"/>
      <c r="CD1704" s="1283"/>
      <c r="CE1704" s="245"/>
      <c r="CF1704" s="245"/>
      <c r="CG1704" s="245"/>
    </row>
    <row r="1705" spans="1:85" ht="15" customHeight="1">
      <c r="A1705" s="265" t="s">
        <v>77</v>
      </c>
      <c r="B1705" s="2" t="s">
        <v>1441</v>
      </c>
      <c r="C1705" s="2" t="s">
        <v>61</v>
      </c>
      <c r="D1705" s="265" t="s">
        <v>6681</v>
      </c>
      <c r="E1705" s="265">
        <v>45940</v>
      </c>
      <c r="F1705" s="266" t="s">
        <v>567</v>
      </c>
      <c r="G1705" s="267">
        <v>64.97</v>
      </c>
      <c r="H1705" s="267"/>
      <c r="I1705" s="267"/>
      <c r="J1705" s="267"/>
      <c r="K1705" s="267"/>
      <c r="L1705" s="268"/>
      <c r="M1705" s="275"/>
      <c r="N1705" s="267">
        <v>3.1</v>
      </c>
      <c r="O1705" s="267"/>
      <c r="P1705" s="275"/>
      <c r="Q1705" s="269"/>
      <c r="R1705" s="270"/>
      <c r="S1705" s="270">
        <v>18.21</v>
      </c>
      <c r="T1705" s="271"/>
      <c r="U1705" s="267">
        <v>86.13</v>
      </c>
      <c r="V1705" s="268"/>
      <c r="W1705" s="267"/>
      <c r="X1705" s="270"/>
      <c r="Y1705" s="274"/>
      <c r="Z1705" s="290">
        <v>39</v>
      </c>
      <c r="AA1705" s="274">
        <v>0</v>
      </c>
      <c r="AB1705" s="275"/>
      <c r="AC1705" s="274">
        <v>0</v>
      </c>
      <c r="AD1705" s="265"/>
      <c r="AE1705" s="274"/>
      <c r="AF1705" s="274"/>
      <c r="AG1705" s="275"/>
      <c r="AH1705" s="274"/>
      <c r="AI1705" s="274"/>
      <c r="AJ1705" s="275"/>
      <c r="AK1705" s="270"/>
      <c r="AL1705" s="274"/>
      <c r="AM1705" s="275"/>
      <c r="AN1705" s="274"/>
      <c r="AO1705" s="275"/>
      <c r="AP1705" s="274"/>
      <c r="AQ1705" s="471">
        <f t="shared" ref="AQ1705:AQ1709" si="247">MONTH(E1705)</f>
        <v>10</v>
      </c>
      <c r="AR1705" s="275"/>
      <c r="AS1705" s="275"/>
      <c r="AT1705" s="273"/>
      <c r="AU1705" s="272"/>
      <c r="AV1705" s="267"/>
      <c r="AW1705" s="625"/>
      <c r="AX1705" s="294"/>
      <c r="AY1705" s="625" t="s">
        <v>6686</v>
      </c>
      <c r="AZ1705" s="275"/>
      <c r="BA1705" s="268"/>
      <c r="BB1705" s="268"/>
      <c r="BC1705" s="268"/>
      <c r="BD1705" s="268"/>
      <c r="BE1705" s="267"/>
      <c r="BF1705" s="275"/>
      <c r="BG1705" s="275"/>
      <c r="BH1705" s="275"/>
      <c r="BI1705" s="275"/>
      <c r="BJ1705" s="278">
        <v>45940</v>
      </c>
      <c r="BK1705" s="279">
        <v>45940</v>
      </c>
      <c r="BL1705" s="431" t="s">
        <v>6689</v>
      </c>
      <c r="BM1705" s="272"/>
      <c r="BN1705" s="422">
        <v>6</v>
      </c>
      <c r="BO1705" s="422">
        <v>9</v>
      </c>
      <c r="BP1705" s="303"/>
      <c r="BQ1705" s="293"/>
      <c r="BR1705" s="284"/>
      <c r="BS1705" s="280" t="str">
        <f>IF(_DBcomps[[#This Row],[Problem]]="","Yes","No")</f>
        <v>Yes</v>
      </c>
      <c r="BT1705" s="281">
        <v>5</v>
      </c>
      <c r="BU1705" s="273"/>
      <c r="BV1705" s="273"/>
      <c r="BW1705" s="273"/>
      <c r="BX1705" s="273">
        <v>7</v>
      </c>
      <c r="BY1705" s="279" t="s">
        <v>1275</v>
      </c>
      <c r="BZ1705" s="267"/>
      <c r="CA1705" s="279"/>
      <c r="CB1705" s="279"/>
      <c r="CC1705" s="279"/>
      <c r="CD1705" s="1283"/>
      <c r="CE1705" s="245"/>
      <c r="CF1705" s="245"/>
      <c r="CG1705" s="245"/>
    </row>
    <row r="1706" spans="1:85" ht="15" customHeight="1">
      <c r="A1706" s="265" t="s">
        <v>77</v>
      </c>
      <c r="B1706" s="2" t="s">
        <v>1441</v>
      </c>
      <c r="C1706" s="2" t="s">
        <v>61</v>
      </c>
      <c r="D1706" s="265" t="s">
        <v>6682</v>
      </c>
      <c r="E1706" s="265">
        <v>45940</v>
      </c>
      <c r="F1706" s="266" t="s">
        <v>567</v>
      </c>
      <c r="G1706" s="267">
        <v>64.28</v>
      </c>
      <c r="H1706" s="267"/>
      <c r="I1706" s="267"/>
      <c r="J1706" s="267"/>
      <c r="K1706" s="267"/>
      <c r="L1706" s="268"/>
      <c r="M1706" s="275"/>
      <c r="N1706" s="267">
        <v>3.22</v>
      </c>
      <c r="O1706" s="267"/>
      <c r="P1706" s="275"/>
      <c r="Q1706" s="269"/>
      <c r="R1706" s="270"/>
      <c r="S1706" s="270">
        <v>18.100000000000001</v>
      </c>
      <c r="T1706" s="271"/>
      <c r="U1706" s="267">
        <v>79.81</v>
      </c>
      <c r="V1706" s="268"/>
      <c r="W1706" s="267"/>
      <c r="X1706" s="270"/>
      <c r="Y1706" s="274"/>
      <c r="Z1706" s="290">
        <v>45</v>
      </c>
      <c r="AA1706" s="274">
        <v>0</v>
      </c>
      <c r="AB1706" s="275"/>
      <c r="AC1706" s="274">
        <v>0</v>
      </c>
      <c r="AD1706" s="265"/>
      <c r="AE1706" s="274"/>
      <c r="AF1706" s="274"/>
      <c r="AG1706" s="275"/>
      <c r="AH1706" s="274"/>
      <c r="AI1706" s="274"/>
      <c r="AJ1706" s="275"/>
      <c r="AK1706" s="270"/>
      <c r="AL1706" s="274"/>
      <c r="AM1706" s="275"/>
      <c r="AN1706" s="274"/>
      <c r="AO1706" s="275"/>
      <c r="AP1706" s="274"/>
      <c r="AQ1706" s="471">
        <f t="shared" si="247"/>
        <v>10</v>
      </c>
      <c r="AR1706" s="275"/>
      <c r="AS1706" s="275"/>
      <c r="AT1706" s="273"/>
      <c r="AU1706" s="272"/>
      <c r="AV1706" s="267"/>
      <c r="AW1706" s="625"/>
      <c r="AX1706" s="294"/>
      <c r="AY1706" s="625" t="s">
        <v>6158</v>
      </c>
      <c r="AZ1706" s="275"/>
      <c r="BA1706" s="268"/>
      <c r="BB1706" s="268"/>
      <c r="BC1706" s="268"/>
      <c r="BD1706" s="268"/>
      <c r="BE1706" s="267"/>
      <c r="BF1706" s="275"/>
      <c r="BG1706" s="275"/>
      <c r="BH1706" s="275"/>
      <c r="BI1706" s="275"/>
      <c r="BJ1706" s="278">
        <v>45940</v>
      </c>
      <c r="BK1706" s="279">
        <v>45944</v>
      </c>
      <c r="BL1706" s="431" t="s">
        <v>6690</v>
      </c>
      <c r="BM1706" s="272"/>
      <c r="BN1706" s="422">
        <v>6</v>
      </c>
      <c r="BO1706" s="422">
        <v>9</v>
      </c>
      <c r="BP1706" s="303"/>
      <c r="BQ1706" s="293"/>
      <c r="BR1706" s="284"/>
      <c r="BS1706" s="280" t="str">
        <f>IF(_DBcomps[[#This Row],[Problem]]="","Yes","No")</f>
        <v>Yes</v>
      </c>
      <c r="BT1706" s="281">
        <v>5</v>
      </c>
      <c r="BU1706" s="273"/>
      <c r="BV1706" s="273"/>
      <c r="BW1706" s="273"/>
      <c r="BX1706" s="273">
        <v>7</v>
      </c>
      <c r="BY1706" s="356" t="s">
        <v>1275</v>
      </c>
      <c r="BZ1706" s="267"/>
      <c r="CA1706" s="279"/>
      <c r="CB1706" s="279"/>
      <c r="CC1706" s="279"/>
      <c r="CD1706" s="1283"/>
      <c r="CE1706" s="245"/>
      <c r="CF1706" s="245"/>
      <c r="CG1706" s="245"/>
    </row>
    <row r="1707" spans="1:85" ht="15" customHeight="1">
      <c r="A1707" s="265" t="s">
        <v>77</v>
      </c>
      <c r="B1707" s="2" t="s">
        <v>1441</v>
      </c>
      <c r="C1707" s="2" t="s">
        <v>61</v>
      </c>
      <c r="D1707" s="265" t="s">
        <v>6683</v>
      </c>
      <c r="E1707" s="265">
        <v>45940</v>
      </c>
      <c r="F1707" s="266" t="s">
        <v>567</v>
      </c>
      <c r="G1707" s="267">
        <v>64.86</v>
      </c>
      <c r="H1707" s="267"/>
      <c r="I1707" s="267"/>
      <c r="J1707" s="267"/>
      <c r="K1707" s="267"/>
      <c r="L1707" s="268"/>
      <c r="M1707" s="275"/>
      <c r="N1707" s="267">
        <v>3.32</v>
      </c>
      <c r="O1707" s="267"/>
      <c r="P1707" s="275"/>
      <c r="Q1707" s="269"/>
      <c r="R1707" s="270"/>
      <c r="S1707" s="270">
        <v>18.489999999999998</v>
      </c>
      <c r="T1707" s="271"/>
      <c r="U1707" s="267">
        <v>82.19</v>
      </c>
      <c r="V1707" s="268"/>
      <c r="W1707" s="267"/>
      <c r="X1707" s="270"/>
      <c r="Y1707" s="274"/>
      <c r="Z1707" s="290">
        <v>35</v>
      </c>
      <c r="AA1707" s="274">
        <v>0</v>
      </c>
      <c r="AB1707" s="275"/>
      <c r="AC1707" s="274">
        <v>0</v>
      </c>
      <c r="AD1707" s="265"/>
      <c r="AE1707" s="274"/>
      <c r="AF1707" s="274"/>
      <c r="AG1707" s="275"/>
      <c r="AH1707" s="274"/>
      <c r="AI1707" s="274"/>
      <c r="AJ1707" s="275"/>
      <c r="AK1707" s="270"/>
      <c r="AL1707" s="274"/>
      <c r="AM1707" s="275"/>
      <c r="AN1707" s="274"/>
      <c r="AO1707" s="275"/>
      <c r="AP1707" s="274"/>
      <c r="AQ1707" s="471">
        <f t="shared" si="247"/>
        <v>10</v>
      </c>
      <c r="AR1707" s="275"/>
      <c r="AS1707" s="275"/>
      <c r="AT1707" s="273"/>
      <c r="AU1707" s="272"/>
      <c r="AV1707" s="267"/>
      <c r="AW1707" s="625"/>
      <c r="AX1707" s="294"/>
      <c r="AY1707" s="625" t="s">
        <v>6156</v>
      </c>
      <c r="AZ1707" s="275"/>
      <c r="BA1707" s="268"/>
      <c r="BB1707" s="268"/>
      <c r="BC1707" s="268"/>
      <c r="BD1707" s="268"/>
      <c r="BE1707" s="267"/>
      <c r="BF1707" s="275"/>
      <c r="BG1707" s="275"/>
      <c r="BH1707" s="275"/>
      <c r="BI1707" s="275"/>
      <c r="BJ1707" s="278">
        <v>45940</v>
      </c>
      <c r="BK1707" s="279">
        <v>45944</v>
      </c>
      <c r="BL1707" s="431" t="s">
        <v>6691</v>
      </c>
      <c r="BM1707" s="272"/>
      <c r="BN1707" s="422">
        <v>6</v>
      </c>
      <c r="BO1707" s="422">
        <v>9</v>
      </c>
      <c r="BP1707" s="303"/>
      <c r="BQ1707" s="293"/>
      <c r="BR1707" s="284"/>
      <c r="BS1707" s="280" t="str">
        <f>IF(_DBcomps[[#This Row],[Problem]]="","Yes","No")</f>
        <v>Yes</v>
      </c>
      <c r="BT1707" s="281">
        <v>5</v>
      </c>
      <c r="BU1707" s="273"/>
      <c r="BV1707" s="273"/>
      <c r="BW1707" s="273"/>
      <c r="BX1707" s="273">
        <v>7</v>
      </c>
      <c r="BY1707" s="356" t="s">
        <v>1275</v>
      </c>
      <c r="BZ1707" s="267"/>
      <c r="CA1707" s="279"/>
      <c r="CB1707" s="279"/>
      <c r="CC1707" s="279"/>
      <c r="CD1707" s="1283"/>
      <c r="CE1707" s="245"/>
      <c r="CF1707" s="245"/>
      <c r="CG1707" s="245"/>
    </row>
    <row r="1708" spans="1:85" ht="15" customHeight="1">
      <c r="A1708" s="265" t="s">
        <v>77</v>
      </c>
      <c r="B1708" s="2" t="s">
        <v>1441</v>
      </c>
      <c r="C1708" s="2" t="s">
        <v>61</v>
      </c>
      <c r="D1708" s="265" t="s">
        <v>6684</v>
      </c>
      <c r="E1708" s="265">
        <v>45941</v>
      </c>
      <c r="F1708" s="266" t="s">
        <v>567</v>
      </c>
      <c r="G1708" s="267">
        <v>64.95</v>
      </c>
      <c r="H1708" s="267"/>
      <c r="I1708" s="267"/>
      <c r="J1708" s="267"/>
      <c r="K1708" s="267"/>
      <c r="L1708" s="268"/>
      <c r="M1708" s="275"/>
      <c r="N1708" s="267">
        <v>3.11</v>
      </c>
      <c r="O1708" s="267"/>
      <c r="P1708" s="275"/>
      <c r="Q1708" s="269"/>
      <c r="R1708" s="270"/>
      <c r="S1708" s="270">
        <v>18.91</v>
      </c>
      <c r="T1708" s="271"/>
      <c r="U1708" s="267">
        <v>80.77</v>
      </c>
      <c r="V1708" s="268"/>
      <c r="W1708" s="267"/>
      <c r="X1708" s="270"/>
      <c r="Y1708" s="274"/>
      <c r="Z1708" s="290">
        <v>50</v>
      </c>
      <c r="AA1708" s="274">
        <v>0</v>
      </c>
      <c r="AB1708" s="275"/>
      <c r="AC1708" s="274">
        <v>0</v>
      </c>
      <c r="AD1708" s="265"/>
      <c r="AE1708" s="274"/>
      <c r="AF1708" s="274"/>
      <c r="AG1708" s="275"/>
      <c r="AH1708" s="274"/>
      <c r="AI1708" s="274"/>
      <c r="AJ1708" s="275"/>
      <c r="AK1708" s="270"/>
      <c r="AL1708" s="274"/>
      <c r="AM1708" s="275"/>
      <c r="AN1708" s="274"/>
      <c r="AO1708" s="275"/>
      <c r="AP1708" s="274"/>
      <c r="AQ1708" s="471">
        <f t="shared" si="247"/>
        <v>10</v>
      </c>
      <c r="AR1708" s="275"/>
      <c r="AS1708" s="275"/>
      <c r="AT1708" s="273"/>
      <c r="AU1708" s="272"/>
      <c r="AV1708" s="267"/>
      <c r="AW1708" s="625"/>
      <c r="AX1708" s="294"/>
      <c r="AY1708" s="625" t="s">
        <v>6687</v>
      </c>
      <c r="AZ1708" s="275"/>
      <c r="BA1708" s="268"/>
      <c r="BB1708" s="268"/>
      <c r="BC1708" s="268"/>
      <c r="BD1708" s="268"/>
      <c r="BE1708" s="267"/>
      <c r="BF1708" s="275"/>
      <c r="BG1708" s="275"/>
      <c r="BH1708" s="275"/>
      <c r="BI1708" s="275"/>
      <c r="BJ1708" s="278">
        <v>45941</v>
      </c>
      <c r="BK1708" s="279">
        <v>45944</v>
      </c>
      <c r="BL1708" s="431" t="s">
        <v>6692</v>
      </c>
      <c r="BM1708" s="272"/>
      <c r="BN1708" s="422">
        <v>6</v>
      </c>
      <c r="BO1708" s="422">
        <v>9</v>
      </c>
      <c r="BP1708" s="303"/>
      <c r="BQ1708" s="293"/>
      <c r="BR1708" s="284"/>
      <c r="BS1708" s="280" t="str">
        <f>IF(_DBcomps[[#This Row],[Problem]]="","Yes","No")</f>
        <v>Yes</v>
      </c>
      <c r="BT1708" s="281">
        <v>5</v>
      </c>
      <c r="BU1708" s="273"/>
      <c r="BV1708" s="273"/>
      <c r="BW1708" s="273"/>
      <c r="BX1708" s="273">
        <v>7</v>
      </c>
      <c r="BY1708" s="356" t="s">
        <v>1275</v>
      </c>
      <c r="BZ1708" s="267"/>
      <c r="CA1708" s="279"/>
      <c r="CB1708" s="279"/>
      <c r="CC1708" s="279"/>
      <c r="CD1708" s="1283"/>
      <c r="CE1708" s="245"/>
      <c r="CF1708" s="245"/>
      <c r="CG1708" s="245"/>
    </row>
    <row r="1709" spans="1:85" ht="15" customHeight="1">
      <c r="A1709" s="265" t="s">
        <v>77</v>
      </c>
      <c r="B1709" s="2" t="s">
        <v>1441</v>
      </c>
      <c r="C1709" s="2" t="s">
        <v>61</v>
      </c>
      <c r="D1709" s="265" t="s">
        <v>6685</v>
      </c>
      <c r="E1709" s="265">
        <v>45941</v>
      </c>
      <c r="F1709" s="266" t="s">
        <v>567</v>
      </c>
      <c r="G1709" s="267">
        <v>64.930000000000007</v>
      </c>
      <c r="H1709" s="267"/>
      <c r="I1709" s="267"/>
      <c r="J1709" s="267"/>
      <c r="K1709" s="267"/>
      <c r="L1709" s="268"/>
      <c r="M1709" s="275"/>
      <c r="N1709" s="267">
        <v>3.1</v>
      </c>
      <c r="O1709" s="267"/>
      <c r="P1709" s="275"/>
      <c r="Q1709" s="269"/>
      <c r="R1709" s="270"/>
      <c r="S1709" s="270">
        <v>18.489999999999998</v>
      </c>
      <c r="T1709" s="271"/>
      <c r="U1709" s="267">
        <v>78.91</v>
      </c>
      <c r="V1709" s="268"/>
      <c r="W1709" s="267"/>
      <c r="X1709" s="270"/>
      <c r="Y1709" s="274"/>
      <c r="Z1709" s="290">
        <v>45</v>
      </c>
      <c r="AA1709" s="274">
        <v>0</v>
      </c>
      <c r="AB1709" s="275"/>
      <c r="AC1709" s="274">
        <v>0</v>
      </c>
      <c r="AD1709" s="265"/>
      <c r="AE1709" s="274"/>
      <c r="AF1709" s="274"/>
      <c r="AG1709" s="275"/>
      <c r="AH1709" s="274"/>
      <c r="AI1709" s="274"/>
      <c r="AJ1709" s="275"/>
      <c r="AK1709" s="270"/>
      <c r="AL1709" s="274"/>
      <c r="AM1709" s="275"/>
      <c r="AN1709" s="274"/>
      <c r="AO1709" s="275"/>
      <c r="AP1709" s="274"/>
      <c r="AQ1709" s="471">
        <f t="shared" si="247"/>
        <v>10</v>
      </c>
      <c r="AR1709" s="275"/>
      <c r="AS1709" s="275"/>
      <c r="AT1709" s="273"/>
      <c r="AU1709" s="272"/>
      <c r="AV1709" s="267"/>
      <c r="AW1709" s="625"/>
      <c r="AX1709" s="294"/>
      <c r="AY1709" s="625" t="s">
        <v>6688</v>
      </c>
      <c r="AZ1709" s="275"/>
      <c r="BA1709" s="268"/>
      <c r="BB1709" s="268"/>
      <c r="BC1709" s="268"/>
      <c r="BD1709" s="268"/>
      <c r="BE1709" s="267"/>
      <c r="BF1709" s="275"/>
      <c r="BG1709" s="275"/>
      <c r="BH1709" s="275"/>
      <c r="BI1709" s="275"/>
      <c r="BJ1709" s="278">
        <v>45944</v>
      </c>
      <c r="BK1709" s="279">
        <v>45944</v>
      </c>
      <c r="BL1709" s="431" t="s">
        <v>6693</v>
      </c>
      <c r="BM1709" s="272"/>
      <c r="BN1709" s="422">
        <v>6</v>
      </c>
      <c r="BO1709" s="422">
        <v>9</v>
      </c>
      <c r="BP1709" s="303"/>
      <c r="BQ1709" s="293"/>
      <c r="BR1709" s="284"/>
      <c r="BS1709" s="280" t="str">
        <f>IF(_DBcomps[[#This Row],[Problem]]="","Yes","No")</f>
        <v>Yes</v>
      </c>
      <c r="BT1709" s="281">
        <v>5</v>
      </c>
      <c r="BU1709" s="273"/>
      <c r="BV1709" s="273"/>
      <c r="BW1709" s="273"/>
      <c r="BX1709" s="273">
        <v>7</v>
      </c>
      <c r="BY1709" s="356" t="s">
        <v>1275</v>
      </c>
      <c r="BZ1709" s="267"/>
      <c r="CA1709" s="279"/>
      <c r="CB1709" s="279"/>
      <c r="CC1709" s="279"/>
      <c r="CD1709" s="1283"/>
      <c r="CE1709" s="245"/>
      <c r="CF1709" s="245"/>
      <c r="CG1709" s="245"/>
    </row>
    <row r="1710" spans="1:85" ht="15" customHeight="1">
      <c r="A1710" s="265" t="s">
        <v>77</v>
      </c>
      <c r="B1710" s="2" t="s">
        <v>1441</v>
      </c>
      <c r="C1710" s="2" t="s">
        <v>61</v>
      </c>
      <c r="D1710" s="265" t="s">
        <v>6712</v>
      </c>
      <c r="E1710" s="265">
        <v>45944</v>
      </c>
      <c r="F1710" s="266" t="str">
        <f>IF(_DBcomps[[#This Row],[Lab RTS]]="","No","Yes")</f>
        <v>Yes</v>
      </c>
      <c r="G1710" s="267">
        <v>65.31</v>
      </c>
      <c r="H1710" s="267"/>
      <c r="I1710" s="267"/>
      <c r="J1710" s="267"/>
      <c r="K1710" s="267"/>
      <c r="L1710" s="268"/>
      <c r="M1710" s="275"/>
      <c r="N1710" s="267">
        <v>2.92</v>
      </c>
      <c r="O1710" s="267"/>
      <c r="P1710" s="275"/>
      <c r="Q1710" s="269"/>
      <c r="R1710" s="270"/>
      <c r="S1710" s="270">
        <v>18.5</v>
      </c>
      <c r="T1710" s="271"/>
      <c r="U1710" s="267">
        <v>76.11</v>
      </c>
      <c r="V1710" s="268"/>
      <c r="W1710" s="267"/>
      <c r="X1710" s="270"/>
      <c r="Y1710" s="274"/>
      <c r="Z1710" s="290">
        <v>52</v>
      </c>
      <c r="AA1710" s="274">
        <v>0</v>
      </c>
      <c r="AB1710" s="275"/>
      <c r="AC1710" s="274">
        <v>0</v>
      </c>
      <c r="AD1710" s="265"/>
      <c r="AE1710" s="274"/>
      <c r="AF1710" s="274"/>
      <c r="AG1710" s="275"/>
      <c r="AH1710" s="274"/>
      <c r="AI1710" s="274"/>
      <c r="AJ1710" s="275"/>
      <c r="AK1710" s="270"/>
      <c r="AL1710" s="274"/>
      <c r="AM1710" s="275"/>
      <c r="AN1710" s="274"/>
      <c r="AO1710" s="275"/>
      <c r="AP1710" s="274"/>
      <c r="AQ1710" s="471">
        <f t="shared" ref="AQ1710:AQ1715" si="248">MONTH(E1710)</f>
        <v>10</v>
      </c>
      <c r="AR1710" s="275"/>
      <c r="AS1710" s="275"/>
      <c r="AT1710" s="273"/>
      <c r="AU1710" s="272"/>
      <c r="AV1710" s="267"/>
      <c r="AW1710" s="625"/>
      <c r="AX1710" s="294"/>
      <c r="AY1710" s="625" t="s">
        <v>6721</v>
      </c>
      <c r="AZ1710" s="275"/>
      <c r="BA1710" s="268"/>
      <c r="BB1710" s="268"/>
      <c r="BC1710" s="268"/>
      <c r="BD1710" s="268"/>
      <c r="BE1710" s="267"/>
      <c r="BF1710" s="275"/>
      <c r="BG1710" s="275"/>
      <c r="BH1710" s="275"/>
      <c r="BI1710" s="275"/>
      <c r="BJ1710" s="278">
        <v>45944</v>
      </c>
      <c r="BK1710" s="279">
        <v>45945</v>
      </c>
      <c r="BL1710" s="431" t="s">
        <v>6722</v>
      </c>
      <c r="BM1710" s="272"/>
      <c r="BN1710" s="422">
        <v>6</v>
      </c>
      <c r="BO1710" s="422">
        <v>9</v>
      </c>
      <c r="BP1710" s="303"/>
      <c r="BQ1710" s="293"/>
      <c r="BR1710" s="284"/>
      <c r="BS1710" s="280" t="str">
        <f>IF(_DBcomps[[#This Row],[Problem]]="","Yes","No")</f>
        <v>Yes</v>
      </c>
      <c r="BT1710" s="281">
        <v>5</v>
      </c>
      <c r="BU1710" s="273"/>
      <c r="BV1710" s="273"/>
      <c r="BW1710" s="273"/>
      <c r="BX1710" s="273">
        <v>7</v>
      </c>
      <c r="BY1710" s="356" t="s">
        <v>1275</v>
      </c>
      <c r="BZ1710" s="267"/>
      <c r="CA1710" s="279"/>
      <c r="CB1710" s="279"/>
      <c r="CC1710" s="279"/>
      <c r="CD1710" s="1283"/>
      <c r="CE1710" s="245"/>
      <c r="CF1710" s="245"/>
      <c r="CG1710" s="245"/>
    </row>
    <row r="1711" spans="1:85" ht="15" customHeight="1">
      <c r="A1711" s="265" t="s">
        <v>77</v>
      </c>
      <c r="B1711" s="2" t="s">
        <v>1441</v>
      </c>
      <c r="C1711" s="2" t="s">
        <v>61</v>
      </c>
      <c r="D1711" s="265" t="s">
        <v>6713</v>
      </c>
      <c r="E1711" s="265">
        <v>45944</v>
      </c>
      <c r="F1711" s="266" t="str">
        <f>IF(_DBcomps[[#This Row],[Lab RTS]]="","No","Yes")</f>
        <v>Yes</v>
      </c>
      <c r="G1711" s="267">
        <v>65.09</v>
      </c>
      <c r="H1711" s="267"/>
      <c r="I1711" s="267"/>
      <c r="J1711" s="267"/>
      <c r="K1711" s="267"/>
      <c r="L1711" s="268"/>
      <c r="M1711" s="275"/>
      <c r="N1711" s="267">
        <v>3.2</v>
      </c>
      <c r="O1711" s="267"/>
      <c r="P1711" s="275"/>
      <c r="Q1711" s="269"/>
      <c r="R1711" s="270"/>
      <c r="S1711" s="270">
        <v>18.36</v>
      </c>
      <c r="T1711" s="271"/>
      <c r="U1711" s="267">
        <v>75.61</v>
      </c>
      <c r="V1711" s="268"/>
      <c r="W1711" s="267"/>
      <c r="X1711" s="270"/>
      <c r="Y1711" s="274"/>
      <c r="Z1711" s="290">
        <v>49</v>
      </c>
      <c r="AA1711" s="274">
        <v>0</v>
      </c>
      <c r="AB1711" s="275"/>
      <c r="AC1711" s="274">
        <v>0</v>
      </c>
      <c r="AD1711" s="265"/>
      <c r="AE1711" s="274"/>
      <c r="AF1711" s="274"/>
      <c r="AG1711" s="275"/>
      <c r="AH1711" s="274"/>
      <c r="AI1711" s="274"/>
      <c r="AJ1711" s="275"/>
      <c r="AK1711" s="270"/>
      <c r="AL1711" s="274"/>
      <c r="AM1711" s="275"/>
      <c r="AN1711" s="274"/>
      <c r="AO1711" s="275"/>
      <c r="AP1711" s="274"/>
      <c r="AQ1711" s="471">
        <f t="shared" si="248"/>
        <v>10</v>
      </c>
      <c r="AR1711" s="275"/>
      <c r="AS1711" s="275"/>
      <c r="AT1711" s="273"/>
      <c r="AU1711" s="272"/>
      <c r="AV1711" s="267"/>
      <c r="AW1711" s="625"/>
      <c r="AX1711" s="294"/>
      <c r="AY1711" s="625" t="s">
        <v>6720</v>
      </c>
      <c r="AZ1711" s="275"/>
      <c r="BA1711" s="268"/>
      <c r="BB1711" s="268"/>
      <c r="BC1711" s="268"/>
      <c r="BD1711" s="268"/>
      <c r="BE1711" s="267"/>
      <c r="BF1711" s="275"/>
      <c r="BG1711" s="275"/>
      <c r="BH1711" s="275"/>
      <c r="BI1711" s="275"/>
      <c r="BJ1711" s="278">
        <v>45944</v>
      </c>
      <c r="BK1711" s="279">
        <v>45945</v>
      </c>
      <c r="BL1711" s="431" t="s">
        <v>6723</v>
      </c>
      <c r="BM1711" s="272"/>
      <c r="BN1711" s="422">
        <v>6</v>
      </c>
      <c r="BO1711" s="422">
        <v>9</v>
      </c>
      <c r="BP1711" s="303"/>
      <c r="BQ1711" s="293"/>
      <c r="BR1711" s="284"/>
      <c r="BS1711" s="280" t="str">
        <f>IF(_DBcomps[[#This Row],[Problem]]="","Yes","No")</f>
        <v>Yes</v>
      </c>
      <c r="BT1711" s="281">
        <v>5</v>
      </c>
      <c r="BU1711" s="273"/>
      <c r="BV1711" s="273"/>
      <c r="BW1711" s="273"/>
      <c r="BX1711" s="273">
        <v>7</v>
      </c>
      <c r="BY1711" s="356" t="s">
        <v>1275</v>
      </c>
      <c r="BZ1711" s="267"/>
      <c r="CA1711" s="279"/>
      <c r="CB1711" s="279"/>
      <c r="CC1711" s="279"/>
      <c r="CD1711" s="1283"/>
      <c r="CE1711" s="245"/>
      <c r="CF1711" s="245"/>
      <c r="CG1711" s="245"/>
    </row>
    <row r="1712" spans="1:85" ht="15" customHeight="1">
      <c r="A1712" s="265" t="s">
        <v>77</v>
      </c>
      <c r="B1712" s="2" t="s">
        <v>1441</v>
      </c>
      <c r="C1712" s="2" t="s">
        <v>61</v>
      </c>
      <c r="D1712" s="265" t="s">
        <v>6714</v>
      </c>
      <c r="E1712" s="265">
        <v>45944</v>
      </c>
      <c r="F1712" s="266" t="str">
        <f>IF(_DBcomps[[#This Row],[Lab RTS]]="","No","Yes")</f>
        <v>Yes</v>
      </c>
      <c r="G1712" s="267">
        <v>65.05</v>
      </c>
      <c r="H1712" s="267"/>
      <c r="I1712" s="267"/>
      <c r="J1712" s="267"/>
      <c r="K1712" s="267"/>
      <c r="L1712" s="268"/>
      <c r="M1712" s="275"/>
      <c r="N1712" s="267">
        <v>3.21</v>
      </c>
      <c r="O1712" s="267"/>
      <c r="P1712" s="275"/>
      <c r="Q1712" s="269"/>
      <c r="R1712" s="270"/>
      <c r="S1712" s="270">
        <v>19.190000000000001</v>
      </c>
      <c r="T1712" s="271"/>
      <c r="U1712" s="267">
        <v>76.459999999999994</v>
      </c>
      <c r="V1712" s="268"/>
      <c r="W1712" s="267"/>
      <c r="X1712" s="270"/>
      <c r="Y1712" s="274"/>
      <c r="Z1712" s="290">
        <v>52</v>
      </c>
      <c r="AA1712" s="274">
        <v>0</v>
      </c>
      <c r="AB1712" s="275"/>
      <c r="AC1712" s="274">
        <v>0</v>
      </c>
      <c r="AD1712" s="265"/>
      <c r="AE1712" s="274"/>
      <c r="AF1712" s="274"/>
      <c r="AG1712" s="275"/>
      <c r="AH1712" s="274"/>
      <c r="AI1712" s="274"/>
      <c r="AJ1712" s="275"/>
      <c r="AK1712" s="270"/>
      <c r="AL1712" s="274"/>
      <c r="AM1712" s="275"/>
      <c r="AN1712" s="274"/>
      <c r="AO1712" s="275"/>
      <c r="AP1712" s="274"/>
      <c r="AQ1712" s="471">
        <f t="shared" si="248"/>
        <v>10</v>
      </c>
      <c r="AR1712" s="275"/>
      <c r="AS1712" s="275"/>
      <c r="AT1712" s="273"/>
      <c r="AU1712" s="272"/>
      <c r="AV1712" s="267"/>
      <c r="AW1712" s="625"/>
      <c r="AX1712" s="294"/>
      <c r="AY1712" s="625" t="s">
        <v>6719</v>
      </c>
      <c r="AZ1712" s="275"/>
      <c r="BA1712" s="268"/>
      <c r="BB1712" s="268"/>
      <c r="BC1712" s="268"/>
      <c r="BD1712" s="268"/>
      <c r="BE1712" s="267"/>
      <c r="BF1712" s="275"/>
      <c r="BG1712" s="275"/>
      <c r="BH1712" s="275"/>
      <c r="BI1712" s="275"/>
      <c r="BJ1712" s="278">
        <v>45944</v>
      </c>
      <c r="BK1712" s="279">
        <v>45945</v>
      </c>
      <c r="BL1712" s="431" t="s">
        <v>6724</v>
      </c>
      <c r="BM1712" s="272"/>
      <c r="BN1712" s="422">
        <v>6</v>
      </c>
      <c r="BO1712" s="422">
        <v>9</v>
      </c>
      <c r="BP1712" s="303"/>
      <c r="BQ1712" s="293"/>
      <c r="BR1712" s="284"/>
      <c r="BS1712" s="280" t="str">
        <f>IF(_DBcomps[[#This Row],[Problem]]="","Yes","No")</f>
        <v>Yes</v>
      </c>
      <c r="BT1712" s="281">
        <v>5</v>
      </c>
      <c r="BU1712" s="273"/>
      <c r="BV1712" s="273"/>
      <c r="BW1712" s="273"/>
      <c r="BX1712" s="273">
        <v>7</v>
      </c>
      <c r="BY1712" s="356" t="s">
        <v>1275</v>
      </c>
      <c r="BZ1712" s="267"/>
      <c r="CA1712" s="279"/>
      <c r="CB1712" s="279"/>
      <c r="CC1712" s="279"/>
      <c r="CD1712" s="1283"/>
      <c r="CE1712" s="245"/>
      <c r="CF1712" s="245"/>
      <c r="CG1712" s="245"/>
    </row>
    <row r="1713" spans="1:85" ht="15" customHeight="1">
      <c r="A1713" s="265" t="s">
        <v>77</v>
      </c>
      <c r="B1713" s="2" t="s">
        <v>1441</v>
      </c>
      <c r="C1713" s="2" t="s">
        <v>61</v>
      </c>
      <c r="D1713" s="265" t="s">
        <v>6715</v>
      </c>
      <c r="E1713" s="265">
        <v>45945</v>
      </c>
      <c r="F1713" s="266" t="str">
        <f>IF(_DBcomps[[#This Row],[Lab RTS]]="","No","Yes")</f>
        <v>Yes</v>
      </c>
      <c r="G1713" s="267">
        <v>65.59</v>
      </c>
      <c r="H1713" s="267"/>
      <c r="I1713" s="267"/>
      <c r="J1713" s="267"/>
      <c r="K1713" s="267"/>
      <c r="L1713" s="268"/>
      <c r="M1713" s="275"/>
      <c r="N1713" s="267">
        <v>3.22</v>
      </c>
      <c r="O1713" s="267"/>
      <c r="P1713" s="275"/>
      <c r="Q1713" s="269"/>
      <c r="R1713" s="270"/>
      <c r="S1713" s="270">
        <v>18.18</v>
      </c>
      <c r="T1713" s="271"/>
      <c r="U1713" s="267">
        <v>77.09</v>
      </c>
      <c r="V1713" s="268"/>
      <c r="W1713" s="267"/>
      <c r="X1713" s="270"/>
      <c r="Y1713" s="274"/>
      <c r="Z1713" s="290">
        <v>49</v>
      </c>
      <c r="AA1713" s="274">
        <v>0</v>
      </c>
      <c r="AB1713" s="275"/>
      <c r="AC1713" s="274">
        <v>0</v>
      </c>
      <c r="AD1713" s="265"/>
      <c r="AE1713" s="274"/>
      <c r="AF1713" s="274"/>
      <c r="AG1713" s="275"/>
      <c r="AH1713" s="274"/>
      <c r="AI1713" s="274"/>
      <c r="AJ1713" s="275"/>
      <c r="AK1713" s="270"/>
      <c r="AL1713" s="274"/>
      <c r="AM1713" s="275"/>
      <c r="AN1713" s="274"/>
      <c r="AO1713" s="275"/>
      <c r="AP1713" s="274"/>
      <c r="AQ1713" s="471">
        <f t="shared" si="248"/>
        <v>10</v>
      </c>
      <c r="AR1713" s="275"/>
      <c r="AS1713" s="275"/>
      <c r="AT1713" s="273"/>
      <c r="AU1713" s="272"/>
      <c r="AV1713" s="267"/>
      <c r="AW1713" s="625"/>
      <c r="AX1713" s="294"/>
      <c r="AY1713" s="625" t="s">
        <v>6718</v>
      </c>
      <c r="AZ1713" s="275"/>
      <c r="BA1713" s="268"/>
      <c r="BB1713" s="268"/>
      <c r="BC1713" s="268"/>
      <c r="BD1713" s="268"/>
      <c r="BE1713" s="267"/>
      <c r="BF1713" s="275"/>
      <c r="BG1713" s="275"/>
      <c r="BH1713" s="275"/>
      <c r="BI1713" s="275"/>
      <c r="BJ1713" s="278">
        <v>45945</v>
      </c>
      <c r="BK1713" s="279">
        <v>45945</v>
      </c>
      <c r="BL1713" s="431" t="s">
        <v>6725</v>
      </c>
      <c r="BM1713" s="272"/>
      <c r="BN1713" s="422">
        <v>6</v>
      </c>
      <c r="BO1713" s="422">
        <v>9</v>
      </c>
      <c r="BP1713" s="303"/>
      <c r="BQ1713" s="293"/>
      <c r="BR1713" s="284"/>
      <c r="BS1713" s="280" t="str">
        <f>IF(_DBcomps[[#This Row],[Problem]]="","Yes","No")</f>
        <v>Yes</v>
      </c>
      <c r="BT1713" s="281">
        <v>5</v>
      </c>
      <c r="BU1713" s="273"/>
      <c r="BV1713" s="273"/>
      <c r="BW1713" s="273"/>
      <c r="BX1713" s="273">
        <v>7</v>
      </c>
      <c r="BY1713" s="356" t="s">
        <v>1275</v>
      </c>
      <c r="BZ1713" s="267"/>
      <c r="CA1713" s="279"/>
      <c r="CB1713" s="279"/>
      <c r="CC1713" s="279"/>
      <c r="CD1713" s="1283"/>
      <c r="CE1713" s="245"/>
      <c r="CF1713" s="245"/>
      <c r="CG1713" s="245"/>
    </row>
    <row r="1714" spans="1:85" ht="15" customHeight="1">
      <c r="A1714" s="265" t="s">
        <v>77</v>
      </c>
      <c r="B1714" s="2" t="s">
        <v>1441</v>
      </c>
      <c r="C1714" s="2" t="s">
        <v>61</v>
      </c>
      <c r="D1714" s="265" t="s">
        <v>6716</v>
      </c>
      <c r="E1714" s="265">
        <v>45945</v>
      </c>
      <c r="F1714" s="266" t="str">
        <f>IF(_DBcomps[[#This Row],[Lab RTS]]="","No","Yes")</f>
        <v>Yes</v>
      </c>
      <c r="G1714" s="267">
        <v>66.099999999999994</v>
      </c>
      <c r="H1714" s="267"/>
      <c r="I1714" s="267"/>
      <c r="J1714" s="267"/>
      <c r="K1714" s="267"/>
      <c r="L1714" s="268"/>
      <c r="M1714" s="275"/>
      <c r="N1714" s="267">
        <v>3.21</v>
      </c>
      <c r="O1714" s="267"/>
      <c r="P1714" s="275"/>
      <c r="Q1714" s="269"/>
      <c r="R1714" s="270"/>
      <c r="S1714" s="270">
        <v>18.03</v>
      </c>
      <c r="T1714" s="271"/>
      <c r="U1714" s="267">
        <v>74.63</v>
      </c>
      <c r="V1714" s="268"/>
      <c r="W1714" s="267"/>
      <c r="X1714" s="270"/>
      <c r="Y1714" s="274"/>
      <c r="Z1714" s="290">
        <v>46</v>
      </c>
      <c r="AA1714" s="274">
        <v>0</v>
      </c>
      <c r="AB1714" s="275"/>
      <c r="AC1714" s="274">
        <v>0</v>
      </c>
      <c r="AD1714" s="265"/>
      <c r="AE1714" s="274"/>
      <c r="AF1714" s="274"/>
      <c r="AG1714" s="275"/>
      <c r="AH1714" s="274"/>
      <c r="AI1714" s="274"/>
      <c r="AJ1714" s="275"/>
      <c r="AK1714" s="270"/>
      <c r="AL1714" s="274"/>
      <c r="AM1714" s="275"/>
      <c r="AN1714" s="274"/>
      <c r="AO1714" s="275"/>
      <c r="AP1714" s="274"/>
      <c r="AQ1714" s="471">
        <f t="shared" si="248"/>
        <v>10</v>
      </c>
      <c r="AR1714" s="275"/>
      <c r="AS1714" s="275"/>
      <c r="AT1714" s="273"/>
      <c r="AU1714" s="272"/>
      <c r="AV1714" s="267"/>
      <c r="AW1714" s="625"/>
      <c r="AX1714" s="294"/>
      <c r="AY1714" s="625" t="s">
        <v>6717</v>
      </c>
      <c r="AZ1714" s="275"/>
      <c r="BA1714" s="268"/>
      <c r="BB1714" s="268"/>
      <c r="BC1714" s="268"/>
      <c r="BD1714" s="268"/>
      <c r="BE1714" s="267"/>
      <c r="BF1714" s="275"/>
      <c r="BG1714" s="275"/>
      <c r="BH1714" s="275"/>
      <c r="BI1714" s="275"/>
      <c r="BJ1714" s="278">
        <v>45945</v>
      </c>
      <c r="BK1714" s="279">
        <v>45945</v>
      </c>
      <c r="BL1714" s="431" t="s">
        <v>6726</v>
      </c>
      <c r="BM1714" s="272"/>
      <c r="BN1714" s="422">
        <v>6</v>
      </c>
      <c r="BO1714" s="422">
        <v>9</v>
      </c>
      <c r="BP1714" s="303"/>
      <c r="BQ1714" s="293"/>
      <c r="BR1714" s="284"/>
      <c r="BS1714" s="280" t="str">
        <f>IF(_DBcomps[[#This Row],[Problem]]="","Yes","No")</f>
        <v>Yes</v>
      </c>
      <c r="BT1714" s="281">
        <v>5</v>
      </c>
      <c r="BU1714" s="273"/>
      <c r="BV1714" s="273"/>
      <c r="BW1714" s="273"/>
      <c r="BX1714" s="273">
        <v>7</v>
      </c>
      <c r="BY1714" s="356" t="s">
        <v>1275</v>
      </c>
      <c r="BZ1714" s="267"/>
      <c r="CA1714" s="279"/>
      <c r="CB1714" s="279"/>
      <c r="CC1714" s="279"/>
      <c r="CD1714" s="1283"/>
      <c r="CE1714" s="245"/>
      <c r="CF1714" s="245"/>
      <c r="CG1714" s="245"/>
    </row>
    <row r="1715" spans="1:85" ht="15" customHeight="1">
      <c r="A1715" s="265" t="s">
        <v>77</v>
      </c>
      <c r="B1715" s="2" t="s">
        <v>1441</v>
      </c>
      <c r="C1715" s="2" t="s">
        <v>61</v>
      </c>
      <c r="D1715" s="265" t="s">
        <v>6743</v>
      </c>
      <c r="E1715" s="265">
        <v>45945</v>
      </c>
      <c r="F1715" s="266" t="s">
        <v>567</v>
      </c>
      <c r="G1715" s="267">
        <v>64.59</v>
      </c>
      <c r="H1715" s="267"/>
      <c r="I1715" s="267"/>
      <c r="J1715" s="267"/>
      <c r="K1715" s="267"/>
      <c r="L1715" s="268"/>
      <c r="M1715" s="275"/>
      <c r="N1715" s="267">
        <v>3.16</v>
      </c>
      <c r="O1715" s="267"/>
      <c r="P1715" s="275"/>
      <c r="Q1715" s="269"/>
      <c r="R1715" s="270"/>
      <c r="S1715" s="270">
        <v>18.22</v>
      </c>
      <c r="T1715" s="271"/>
      <c r="U1715" s="267">
        <v>77.5</v>
      </c>
      <c r="V1715" s="268"/>
      <c r="W1715" s="267"/>
      <c r="X1715" s="270"/>
      <c r="Y1715" s="274"/>
      <c r="Z1715" s="290">
        <v>47</v>
      </c>
      <c r="AA1715" s="274">
        <v>0</v>
      </c>
      <c r="AB1715" s="275"/>
      <c r="AC1715" s="274">
        <v>0</v>
      </c>
      <c r="AD1715" s="265"/>
      <c r="AE1715" s="274"/>
      <c r="AF1715" s="274"/>
      <c r="AG1715" s="275"/>
      <c r="AH1715" s="274"/>
      <c r="AI1715" s="274"/>
      <c r="AJ1715" s="275"/>
      <c r="AK1715" s="270"/>
      <c r="AL1715" s="274"/>
      <c r="AM1715" s="275"/>
      <c r="AN1715" s="274"/>
      <c r="AO1715" s="275"/>
      <c r="AP1715" s="274"/>
      <c r="AQ1715" s="471">
        <f t="shared" si="248"/>
        <v>10</v>
      </c>
      <c r="AR1715" s="275"/>
      <c r="AS1715" s="275"/>
      <c r="AT1715" s="273"/>
      <c r="AU1715" s="272"/>
      <c r="AV1715" s="267"/>
      <c r="AW1715" s="625"/>
      <c r="AX1715" s="294"/>
      <c r="AY1715" s="625" t="s">
        <v>6747</v>
      </c>
      <c r="AZ1715" s="275"/>
      <c r="BA1715" s="268"/>
      <c r="BB1715" s="268"/>
      <c r="BC1715" s="268"/>
      <c r="BD1715" s="268"/>
      <c r="BE1715" s="267"/>
      <c r="BF1715" s="275"/>
      <c r="BG1715" s="275"/>
      <c r="BH1715" s="275"/>
      <c r="BI1715" s="275"/>
      <c r="BJ1715" s="278">
        <v>45945</v>
      </c>
      <c r="BK1715" s="279">
        <v>45945</v>
      </c>
      <c r="BL1715" s="431" t="s">
        <v>6749</v>
      </c>
      <c r="BM1715" s="272"/>
      <c r="BN1715" s="422">
        <v>6</v>
      </c>
      <c r="BO1715" s="422">
        <v>9</v>
      </c>
      <c r="BP1715" s="303"/>
      <c r="BQ1715" s="293"/>
      <c r="BR1715" s="284"/>
      <c r="BS1715" s="280" t="str">
        <f>IF(_DBcomps[[#This Row],[Problem]]="","Yes","No")</f>
        <v>Yes</v>
      </c>
      <c r="BT1715" s="281">
        <v>5</v>
      </c>
      <c r="BU1715" s="273"/>
      <c r="BV1715" s="273"/>
      <c r="BW1715" s="273"/>
      <c r="BX1715" s="273">
        <v>7</v>
      </c>
      <c r="BY1715" s="279" t="s">
        <v>1275</v>
      </c>
      <c r="BZ1715" s="267"/>
      <c r="CA1715" s="279"/>
      <c r="CB1715" s="279"/>
      <c r="CC1715" s="279"/>
      <c r="CD1715" s="1283"/>
      <c r="CE1715" s="245"/>
      <c r="CF1715" s="245"/>
      <c r="CG1715" s="245"/>
    </row>
    <row r="1716" spans="1:85" ht="15" customHeight="1">
      <c r="A1716" s="265" t="s">
        <v>77</v>
      </c>
      <c r="B1716" s="2" t="s">
        <v>1441</v>
      </c>
      <c r="C1716" s="2" t="s">
        <v>61</v>
      </c>
      <c r="D1716" s="265" t="s">
        <v>6744</v>
      </c>
      <c r="E1716" s="265">
        <v>45945</v>
      </c>
      <c r="F1716" s="266" t="s">
        <v>567</v>
      </c>
      <c r="G1716" s="267">
        <v>65.44</v>
      </c>
      <c r="H1716" s="267"/>
      <c r="I1716" s="267"/>
      <c r="J1716" s="267"/>
      <c r="K1716" s="267"/>
      <c r="L1716" s="268"/>
      <c r="M1716" s="275"/>
      <c r="N1716" s="267">
        <v>3.33</v>
      </c>
      <c r="O1716" s="267"/>
      <c r="P1716" s="275"/>
      <c r="Q1716" s="269"/>
      <c r="R1716" s="270"/>
      <c r="S1716" s="270">
        <v>18.190000000000001</v>
      </c>
      <c r="T1716" s="271"/>
      <c r="U1716" s="267">
        <v>76.97</v>
      </c>
      <c r="V1716" s="268"/>
      <c r="W1716" s="267"/>
      <c r="X1716" s="270"/>
      <c r="Y1716" s="274"/>
      <c r="Z1716" s="290">
        <v>51</v>
      </c>
      <c r="AA1716" s="274">
        <v>0</v>
      </c>
      <c r="AB1716" s="275"/>
      <c r="AC1716" s="274">
        <v>0</v>
      </c>
      <c r="AD1716" s="265"/>
      <c r="AE1716" s="274"/>
      <c r="AF1716" s="274"/>
      <c r="AG1716" s="275"/>
      <c r="AH1716" s="274"/>
      <c r="AI1716" s="274"/>
      <c r="AJ1716" s="275"/>
      <c r="AK1716" s="270"/>
      <c r="AL1716" s="274"/>
      <c r="AM1716" s="275"/>
      <c r="AN1716" s="274"/>
      <c r="AO1716" s="275"/>
      <c r="AP1716" s="274"/>
      <c r="AQ1716" s="471">
        <f t="shared" ref="AQ1716:AQ1718" si="249">MONTH(E1716)</f>
        <v>10</v>
      </c>
      <c r="AR1716" s="275"/>
      <c r="AS1716" s="275"/>
      <c r="AT1716" s="273"/>
      <c r="AU1716" s="272"/>
      <c r="AV1716" s="267"/>
      <c r="AW1716" s="625"/>
      <c r="AX1716" s="294"/>
      <c r="AY1716" s="625" t="s">
        <v>6156</v>
      </c>
      <c r="AZ1716" s="275"/>
      <c r="BA1716" s="268"/>
      <c r="BB1716" s="268"/>
      <c r="BC1716" s="268"/>
      <c r="BD1716" s="268"/>
      <c r="BE1716" s="267"/>
      <c r="BF1716" s="275"/>
      <c r="BG1716" s="275"/>
      <c r="BH1716" s="275"/>
      <c r="BI1716" s="275"/>
      <c r="BJ1716" s="278">
        <v>45945</v>
      </c>
      <c r="BK1716" s="279">
        <v>45945</v>
      </c>
      <c r="BL1716" s="431" t="s">
        <v>6750</v>
      </c>
      <c r="BM1716" s="272"/>
      <c r="BN1716" s="422">
        <v>6</v>
      </c>
      <c r="BO1716" s="422">
        <v>9</v>
      </c>
      <c r="BP1716" s="303"/>
      <c r="BQ1716" s="293"/>
      <c r="BR1716" s="284"/>
      <c r="BS1716" s="280" t="str">
        <f>IF(_DBcomps[[#This Row],[Problem]]="","Yes","No")</f>
        <v>Yes</v>
      </c>
      <c r="BT1716" s="281">
        <v>5</v>
      </c>
      <c r="BU1716" s="273"/>
      <c r="BV1716" s="273"/>
      <c r="BW1716" s="273"/>
      <c r="BX1716" s="273">
        <v>7</v>
      </c>
      <c r="BY1716" s="279" t="s">
        <v>1275</v>
      </c>
      <c r="BZ1716" s="267"/>
      <c r="CA1716" s="279"/>
      <c r="CB1716" s="279"/>
      <c r="CC1716" s="279"/>
      <c r="CD1716" s="1283"/>
      <c r="CE1716" s="245"/>
      <c r="CF1716" s="245"/>
      <c r="CG1716" s="245"/>
    </row>
    <row r="1717" spans="1:85" ht="15" customHeight="1">
      <c r="A1717" s="265" t="s">
        <v>77</v>
      </c>
      <c r="B1717" s="2" t="s">
        <v>1441</v>
      </c>
      <c r="C1717" s="2" t="s">
        <v>61</v>
      </c>
      <c r="D1717" s="265" t="s">
        <v>6745</v>
      </c>
      <c r="E1717" s="265">
        <v>45945</v>
      </c>
      <c r="F1717" s="266" t="s">
        <v>567</v>
      </c>
      <c r="G1717" s="267">
        <v>65.34</v>
      </c>
      <c r="H1717" s="267"/>
      <c r="I1717" s="267"/>
      <c r="J1717" s="267"/>
      <c r="K1717" s="267"/>
      <c r="L1717" s="268"/>
      <c r="M1717" s="275"/>
      <c r="N1717" s="267">
        <v>3.46</v>
      </c>
      <c r="O1717" s="267"/>
      <c r="P1717" s="275"/>
      <c r="Q1717" s="269"/>
      <c r="R1717" s="270"/>
      <c r="S1717" s="270">
        <v>18.02</v>
      </c>
      <c r="T1717" s="271"/>
      <c r="U1717" s="267">
        <v>77.91</v>
      </c>
      <c r="V1717" s="268"/>
      <c r="W1717" s="267"/>
      <c r="X1717" s="270"/>
      <c r="Y1717" s="274"/>
      <c r="Z1717" s="290">
        <v>54</v>
      </c>
      <c r="AA1717" s="274">
        <v>0</v>
      </c>
      <c r="AB1717" s="275"/>
      <c r="AC1717" s="274">
        <v>0</v>
      </c>
      <c r="AD1717" s="265"/>
      <c r="AE1717" s="274"/>
      <c r="AF1717" s="274"/>
      <c r="AG1717" s="275"/>
      <c r="AH1717" s="274"/>
      <c r="AI1717" s="274"/>
      <c r="AJ1717" s="275"/>
      <c r="AK1717" s="270"/>
      <c r="AL1717" s="274"/>
      <c r="AM1717" s="275"/>
      <c r="AN1717" s="274"/>
      <c r="AO1717" s="275"/>
      <c r="AP1717" s="274"/>
      <c r="AQ1717" s="471">
        <f t="shared" si="249"/>
        <v>10</v>
      </c>
      <c r="AR1717" s="275"/>
      <c r="AS1717" s="275"/>
      <c r="AT1717" s="273"/>
      <c r="AU1717" s="272"/>
      <c r="AV1717" s="267"/>
      <c r="AW1717" s="625"/>
      <c r="AX1717" s="294"/>
      <c r="AY1717" s="625" t="s">
        <v>6172</v>
      </c>
      <c r="AZ1717" s="275"/>
      <c r="BA1717" s="268"/>
      <c r="BB1717" s="268"/>
      <c r="BC1717" s="268"/>
      <c r="BD1717" s="268"/>
      <c r="BE1717" s="267"/>
      <c r="BF1717" s="275"/>
      <c r="BG1717" s="275"/>
      <c r="BH1717" s="275"/>
      <c r="BI1717" s="275"/>
      <c r="BJ1717" s="278">
        <v>45945</v>
      </c>
      <c r="BK1717" s="279">
        <v>45945</v>
      </c>
      <c r="BL1717" s="431" t="s">
        <v>6751</v>
      </c>
      <c r="BM1717" s="272"/>
      <c r="BN1717" s="422">
        <v>6</v>
      </c>
      <c r="BO1717" s="422">
        <v>9</v>
      </c>
      <c r="BP1717" s="303"/>
      <c r="BQ1717" s="293"/>
      <c r="BR1717" s="284"/>
      <c r="BS1717" s="280" t="str">
        <f>IF(_DBcomps[[#This Row],[Problem]]="","Yes","No")</f>
        <v>Yes</v>
      </c>
      <c r="BT1717" s="281">
        <v>5</v>
      </c>
      <c r="BU1717" s="273"/>
      <c r="BV1717" s="273"/>
      <c r="BW1717" s="273"/>
      <c r="BX1717" s="273">
        <v>7</v>
      </c>
      <c r="BY1717" s="356" t="s">
        <v>1275</v>
      </c>
      <c r="BZ1717" s="267"/>
      <c r="CA1717" s="279"/>
      <c r="CB1717" s="279"/>
      <c r="CC1717" s="279"/>
      <c r="CD1717" s="1283"/>
      <c r="CE1717" s="245"/>
      <c r="CF1717" s="245"/>
      <c r="CG1717" s="245"/>
    </row>
    <row r="1718" spans="1:85" ht="15" customHeight="1">
      <c r="A1718" s="265" t="s">
        <v>77</v>
      </c>
      <c r="B1718" s="2" t="s">
        <v>1441</v>
      </c>
      <c r="C1718" s="2" t="s">
        <v>61</v>
      </c>
      <c r="D1718" s="265" t="s">
        <v>6746</v>
      </c>
      <c r="E1718" s="265">
        <v>45945</v>
      </c>
      <c r="F1718" s="266" t="s">
        <v>567</v>
      </c>
      <c r="G1718" s="267">
        <v>64.67</v>
      </c>
      <c r="H1718" s="267"/>
      <c r="I1718" s="267"/>
      <c r="J1718" s="267"/>
      <c r="K1718" s="267"/>
      <c r="L1718" s="268"/>
      <c r="M1718" s="275"/>
      <c r="N1718" s="267">
        <v>3.35</v>
      </c>
      <c r="O1718" s="267"/>
      <c r="P1718" s="275"/>
      <c r="Q1718" s="269"/>
      <c r="R1718" s="270"/>
      <c r="S1718" s="270">
        <v>18.829999999999998</v>
      </c>
      <c r="T1718" s="271"/>
      <c r="U1718" s="267">
        <v>73.27</v>
      </c>
      <c r="V1718" s="268"/>
      <c r="W1718" s="267"/>
      <c r="X1718" s="270"/>
      <c r="Y1718" s="274"/>
      <c r="Z1718" s="290">
        <v>49</v>
      </c>
      <c r="AA1718" s="274">
        <v>0</v>
      </c>
      <c r="AB1718" s="275"/>
      <c r="AC1718" s="274">
        <v>0</v>
      </c>
      <c r="AD1718" s="265"/>
      <c r="AE1718" s="274"/>
      <c r="AF1718" s="274"/>
      <c r="AG1718" s="275"/>
      <c r="AH1718" s="274"/>
      <c r="AI1718" s="274"/>
      <c r="AJ1718" s="275"/>
      <c r="AK1718" s="270"/>
      <c r="AL1718" s="274"/>
      <c r="AM1718" s="275"/>
      <c r="AN1718" s="274"/>
      <c r="AO1718" s="275"/>
      <c r="AP1718" s="274"/>
      <c r="AQ1718" s="471">
        <f t="shared" si="249"/>
        <v>10</v>
      </c>
      <c r="AR1718" s="275"/>
      <c r="AS1718" s="275"/>
      <c r="AT1718" s="273"/>
      <c r="AU1718" s="272"/>
      <c r="AV1718" s="267"/>
      <c r="AW1718" s="625"/>
      <c r="AX1718" s="294"/>
      <c r="AY1718" s="625" t="s">
        <v>6748</v>
      </c>
      <c r="AZ1718" s="275"/>
      <c r="BA1718" s="268"/>
      <c r="BB1718" s="268"/>
      <c r="BC1718" s="268"/>
      <c r="BD1718" s="268"/>
      <c r="BE1718" s="267"/>
      <c r="BF1718" s="275"/>
      <c r="BG1718" s="275"/>
      <c r="BH1718" s="275"/>
      <c r="BI1718" s="275"/>
      <c r="BJ1718" s="278">
        <v>45945</v>
      </c>
      <c r="BK1718" s="279">
        <v>45945</v>
      </c>
      <c r="BL1718" s="431" t="s">
        <v>6752</v>
      </c>
      <c r="BM1718" s="272"/>
      <c r="BN1718" s="422">
        <v>6</v>
      </c>
      <c r="BO1718" s="422">
        <v>9</v>
      </c>
      <c r="BP1718" s="303"/>
      <c r="BQ1718" s="293"/>
      <c r="BR1718" s="284"/>
      <c r="BS1718" s="280" t="str">
        <f>IF(_DBcomps[[#This Row],[Problem]]="","Yes","No")</f>
        <v>Yes</v>
      </c>
      <c r="BT1718" s="281">
        <v>5</v>
      </c>
      <c r="BU1718" s="273"/>
      <c r="BV1718" s="273"/>
      <c r="BW1718" s="273"/>
      <c r="BX1718" s="273">
        <v>7</v>
      </c>
      <c r="BY1718" s="356" t="s">
        <v>1275</v>
      </c>
      <c r="BZ1718" s="267"/>
      <c r="CA1718" s="279"/>
      <c r="CB1718" s="279"/>
      <c r="CC1718" s="279"/>
      <c r="CD1718" s="1283"/>
      <c r="CE1718" s="245"/>
      <c r="CF1718" s="245"/>
      <c r="CG1718" s="245"/>
    </row>
    <row r="1719" spans="1:85" ht="15" customHeight="1">
      <c r="A1719" s="265" t="s">
        <v>77</v>
      </c>
      <c r="B1719" s="2" t="s">
        <v>1441</v>
      </c>
      <c r="C1719" s="2" t="s">
        <v>61</v>
      </c>
      <c r="D1719" s="265" t="s">
        <v>6753</v>
      </c>
      <c r="E1719" s="265">
        <v>42292</v>
      </c>
      <c r="F1719" s="266" t="s">
        <v>567</v>
      </c>
      <c r="G1719" s="267">
        <v>65.290000000000006</v>
      </c>
      <c r="H1719" s="267"/>
      <c r="I1719" s="267"/>
      <c r="J1719" s="267"/>
      <c r="K1719" s="267"/>
      <c r="L1719" s="268"/>
      <c r="M1719" s="275"/>
      <c r="N1719" s="267">
        <v>3.09</v>
      </c>
      <c r="O1719" s="267"/>
      <c r="P1719" s="275"/>
      <c r="Q1719" s="269"/>
      <c r="R1719" s="270"/>
      <c r="S1719" s="270">
        <v>18.62</v>
      </c>
      <c r="T1719" s="271"/>
      <c r="U1719" s="267">
        <v>78.69</v>
      </c>
      <c r="V1719" s="268"/>
      <c r="W1719" s="267"/>
      <c r="X1719" s="270"/>
      <c r="Y1719" s="274"/>
      <c r="Z1719" s="290">
        <v>43</v>
      </c>
      <c r="AA1719" s="274">
        <v>0</v>
      </c>
      <c r="AB1719" s="275"/>
      <c r="AC1719" s="274">
        <v>0</v>
      </c>
      <c r="AD1719" s="265"/>
      <c r="AE1719" s="274"/>
      <c r="AF1719" s="274"/>
      <c r="AG1719" s="275"/>
      <c r="AH1719" s="274"/>
      <c r="AI1719" s="274"/>
      <c r="AJ1719" s="275"/>
      <c r="AK1719" s="270"/>
      <c r="AL1719" s="274"/>
      <c r="AM1719" s="275"/>
      <c r="AN1719" s="274"/>
      <c r="AO1719" s="275"/>
      <c r="AP1719" s="274"/>
      <c r="AQ1719" s="471">
        <f>MONTH(E1719)</f>
        <v>10</v>
      </c>
      <c r="AR1719" s="275"/>
      <c r="AS1719" s="275"/>
      <c r="AT1719" s="273"/>
      <c r="AU1719" s="272"/>
      <c r="AV1719" s="267"/>
      <c r="AW1719" s="625"/>
      <c r="AX1719" s="294"/>
      <c r="AY1719" s="625" t="s">
        <v>6754</v>
      </c>
      <c r="AZ1719" s="275"/>
      <c r="BA1719" s="268"/>
      <c r="BB1719" s="268"/>
      <c r="BC1719" s="268"/>
      <c r="BD1719" s="268"/>
      <c r="BE1719" s="267"/>
      <c r="BF1719" s="275"/>
      <c r="BG1719" s="275"/>
      <c r="BH1719" s="275"/>
      <c r="BI1719" s="275"/>
      <c r="BJ1719" s="278">
        <v>45945</v>
      </c>
      <c r="BK1719" s="279">
        <v>45945</v>
      </c>
      <c r="BL1719" s="431" t="s">
        <v>6755</v>
      </c>
      <c r="BM1719" s="272"/>
      <c r="BN1719" s="422">
        <v>6</v>
      </c>
      <c r="BO1719" s="422">
        <v>9</v>
      </c>
      <c r="BP1719" s="303"/>
      <c r="BQ1719" s="293"/>
      <c r="BR1719" s="284"/>
      <c r="BS1719" s="280" t="str">
        <f>IF(_DBcomps[[#This Row],[Problem]]="","Yes","No")</f>
        <v>Yes</v>
      </c>
      <c r="BT1719" s="281">
        <v>5</v>
      </c>
      <c r="BU1719" s="273"/>
      <c r="BV1719" s="273"/>
      <c r="BW1719" s="273"/>
      <c r="BX1719" s="273">
        <v>7</v>
      </c>
      <c r="BY1719" s="279" t="s">
        <v>1275</v>
      </c>
      <c r="BZ1719" s="267"/>
      <c r="CA1719" s="279"/>
      <c r="CB1719" s="279"/>
      <c r="CC1719" s="279"/>
      <c r="CD1719" s="1283"/>
      <c r="CE1719" s="245"/>
      <c r="CF1719" s="245"/>
      <c r="CG1719" s="245"/>
    </row>
    <row r="1720" spans="1:85" ht="15" customHeight="1">
      <c r="A1720" s="265" t="s">
        <v>77</v>
      </c>
      <c r="B1720" s="2" t="s">
        <v>491</v>
      </c>
      <c r="C1720" s="2" t="s">
        <v>91</v>
      </c>
      <c r="D1720" s="265" t="s">
        <v>3979</v>
      </c>
      <c r="E1720" s="265">
        <v>45796</v>
      </c>
      <c r="F1720" s="266" t="str">
        <f>IF(_DBcomps[[#This Row],[Lab RTS]]="","No","Yes")</f>
        <v>Yes</v>
      </c>
      <c r="G1720" s="267">
        <v>65.33</v>
      </c>
      <c r="H1720" s="267"/>
      <c r="I1720" s="267"/>
      <c r="J1720" s="267"/>
      <c r="K1720" s="267"/>
      <c r="L1720" s="268"/>
      <c r="M1720" s="275"/>
      <c r="N1720" s="267">
        <v>4.2300000000000004</v>
      </c>
      <c r="O1720" s="267">
        <v>25.24</v>
      </c>
      <c r="P1720" s="275"/>
      <c r="Q1720" s="269"/>
      <c r="R1720" s="270"/>
      <c r="S1720" s="267">
        <v>37.409999999999997</v>
      </c>
      <c r="T1720" s="271"/>
      <c r="U1720" s="267">
        <v>75.89</v>
      </c>
      <c r="V1720" s="268"/>
      <c r="W1720" s="267"/>
      <c r="X1720" s="270" t="s">
        <v>1307</v>
      </c>
      <c r="Y1720" s="267">
        <v>0.62</v>
      </c>
      <c r="Z1720" s="290"/>
      <c r="AA1720" s="274">
        <v>0</v>
      </c>
      <c r="AB1720" s="275"/>
      <c r="AC1720" s="274">
        <v>0</v>
      </c>
      <c r="AD1720" s="265"/>
      <c r="AE1720" s="274"/>
      <c r="AF1720" s="274"/>
      <c r="AG1720" s="275"/>
      <c r="AH1720" s="274"/>
      <c r="AI1720" s="274">
        <v>0</v>
      </c>
      <c r="AJ1720" s="333"/>
      <c r="AK1720" s="270"/>
      <c r="AL1720" s="274"/>
      <c r="AM1720" s="275"/>
      <c r="AN1720" s="274"/>
      <c r="AO1720" s="275"/>
      <c r="AP1720" s="267">
        <v>0.73</v>
      </c>
      <c r="AQ1720" s="471">
        <f t="shared" si="238"/>
        <v>5</v>
      </c>
      <c r="AR1720" s="275"/>
      <c r="AS1720" s="275"/>
      <c r="AT1720" s="273"/>
      <c r="AU1720" s="272"/>
      <c r="AV1720" s="267"/>
      <c r="AW1720" s="625" t="s">
        <v>3980</v>
      </c>
      <c r="AX1720" s="294"/>
      <c r="AY1720" s="294"/>
      <c r="AZ1720" s="275"/>
      <c r="BA1720" s="268"/>
      <c r="BB1720" s="268"/>
      <c r="BC1720" s="268"/>
      <c r="BD1720" s="268"/>
      <c r="BE1720" s="267"/>
      <c r="BF1720" s="275"/>
      <c r="BG1720" s="275"/>
      <c r="BH1720" s="275"/>
      <c r="BI1720" s="275"/>
      <c r="BJ1720" s="278">
        <v>45796</v>
      </c>
      <c r="BK1720" s="279">
        <v>45796</v>
      </c>
      <c r="BL1720" s="431" t="s">
        <v>3981</v>
      </c>
      <c r="BM1720" s="272"/>
      <c r="BN1720" s="422">
        <v>6</v>
      </c>
      <c r="BO1720" s="422">
        <v>13</v>
      </c>
      <c r="BP1720" s="303"/>
      <c r="BQ1720" s="293"/>
      <c r="BR1720" s="284"/>
      <c r="BS1720" s="280" t="str">
        <f>IF(_DBcomps[[#This Row],[Problem]]="","Yes","No")</f>
        <v>Yes</v>
      </c>
      <c r="BT1720" s="272">
        <v>5</v>
      </c>
      <c r="BU1720" s="273"/>
      <c r="BV1720" s="273"/>
      <c r="BW1720" s="273"/>
      <c r="BX1720" s="273">
        <v>7</v>
      </c>
      <c r="BY1720" s="356" t="s">
        <v>989</v>
      </c>
      <c r="BZ1720" s="267"/>
      <c r="CA1720" s="279"/>
      <c r="CB1720" s="279"/>
      <c r="CC1720" s="279"/>
      <c r="CD1720" s="1283"/>
      <c r="CE1720" s="245"/>
      <c r="CF1720" s="245"/>
      <c r="CG1720" s="245"/>
    </row>
    <row r="1721" spans="1:85" ht="15" customHeight="1">
      <c r="A1721" s="265" t="s">
        <v>77</v>
      </c>
      <c r="B1721" s="2" t="s">
        <v>491</v>
      </c>
      <c r="C1721" s="2" t="s">
        <v>91</v>
      </c>
      <c r="D1721" s="265" t="s">
        <v>4174</v>
      </c>
      <c r="E1721" s="265">
        <v>45797</v>
      </c>
      <c r="F1721" s="266" t="s">
        <v>567</v>
      </c>
      <c r="G1721" s="267">
        <v>63.33</v>
      </c>
      <c r="H1721" s="267"/>
      <c r="I1721" s="267"/>
      <c r="J1721" s="267"/>
      <c r="K1721" s="267"/>
      <c r="L1721" s="268"/>
      <c r="M1721" s="275"/>
      <c r="N1721" s="267">
        <v>4.45</v>
      </c>
      <c r="O1721" s="267">
        <v>25.17</v>
      </c>
      <c r="P1721" s="275"/>
      <c r="Q1721" s="269"/>
      <c r="R1721" s="270"/>
      <c r="S1721" s="270">
        <v>37.58</v>
      </c>
      <c r="T1721" s="271"/>
      <c r="U1721" s="267">
        <v>77.14</v>
      </c>
      <c r="V1721" s="268"/>
      <c r="W1721" s="267"/>
      <c r="X1721" s="270" t="s">
        <v>1307</v>
      </c>
      <c r="Y1721" s="267">
        <v>0.73</v>
      </c>
      <c r="Z1721" s="290"/>
      <c r="AA1721" s="274">
        <v>0</v>
      </c>
      <c r="AB1721" s="275"/>
      <c r="AC1721" s="274">
        <v>0</v>
      </c>
      <c r="AD1721" s="265"/>
      <c r="AE1721" s="274"/>
      <c r="AF1721" s="274"/>
      <c r="AG1721" s="275"/>
      <c r="AH1721" s="274"/>
      <c r="AI1721" s="274">
        <v>0</v>
      </c>
      <c r="AJ1721" s="333"/>
      <c r="AK1721" s="270"/>
      <c r="AL1721" s="274"/>
      <c r="AM1721" s="275"/>
      <c r="AN1721" s="274"/>
      <c r="AO1721" s="275"/>
      <c r="AP1721" s="274">
        <v>0.55000000000000004</v>
      </c>
      <c r="AQ1721" s="471">
        <f t="shared" si="238"/>
        <v>5</v>
      </c>
      <c r="AR1721" s="275"/>
      <c r="AS1721" s="275"/>
      <c r="AT1721" s="273"/>
      <c r="AU1721" s="272"/>
      <c r="AV1721" s="267"/>
      <c r="AW1721" s="625" t="s">
        <v>4180</v>
      </c>
      <c r="AX1721" s="294"/>
      <c r="AY1721" s="294"/>
      <c r="AZ1721" s="275"/>
      <c r="BA1721" s="268"/>
      <c r="BB1721" s="268"/>
      <c r="BC1721" s="268"/>
      <c r="BD1721" s="268"/>
      <c r="BE1721" s="267"/>
      <c r="BF1721" s="275"/>
      <c r="BG1721" s="275"/>
      <c r="BH1721" s="275"/>
      <c r="BI1721" s="275"/>
      <c r="BJ1721" s="278">
        <v>45797</v>
      </c>
      <c r="BK1721" s="279">
        <v>45797</v>
      </c>
      <c r="BL1721" s="431" t="s">
        <v>4186</v>
      </c>
      <c r="BM1721" s="272"/>
      <c r="BN1721" s="422">
        <v>12</v>
      </c>
      <c r="BO1721" s="422">
        <v>13</v>
      </c>
      <c r="BP1721" s="303"/>
      <c r="BQ1721" s="293"/>
      <c r="BR1721" s="284"/>
      <c r="BS1721" s="280" t="str">
        <f>IF(_DBcomps[[#This Row],[Problem]]="","Yes","No")</f>
        <v>No</v>
      </c>
      <c r="BT1721" s="281">
        <v>5</v>
      </c>
      <c r="BU1721" s="273">
        <v>1</v>
      </c>
      <c r="BV1721" s="273"/>
      <c r="BW1721" s="273"/>
      <c r="BX1721" s="273">
        <v>7</v>
      </c>
      <c r="BY1721" s="279" t="s">
        <v>989</v>
      </c>
      <c r="BZ1721" s="267"/>
      <c r="CA1721" s="279" t="s">
        <v>1335</v>
      </c>
      <c r="CB1721" s="279" t="s">
        <v>1321</v>
      </c>
      <c r="CC1721" s="279" t="s">
        <v>1262</v>
      </c>
      <c r="CD1721" s="1283" t="s">
        <v>4192</v>
      </c>
      <c r="CE1721" s="245"/>
      <c r="CF1721" s="245"/>
      <c r="CG1721" s="245"/>
    </row>
    <row r="1722" spans="1:85" ht="15" customHeight="1">
      <c r="A1722" s="265" t="s">
        <v>77</v>
      </c>
      <c r="B1722" s="2" t="s">
        <v>491</v>
      </c>
      <c r="C1722" s="2" t="s">
        <v>91</v>
      </c>
      <c r="D1722" s="265" t="s">
        <v>4175</v>
      </c>
      <c r="E1722" s="265">
        <v>45798</v>
      </c>
      <c r="F1722" s="266" t="s">
        <v>567</v>
      </c>
      <c r="G1722" s="267">
        <v>65.349999999999994</v>
      </c>
      <c r="H1722" s="267"/>
      <c r="I1722" s="267"/>
      <c r="J1722" s="267"/>
      <c r="K1722" s="267"/>
      <c r="L1722" s="268"/>
      <c r="M1722" s="275"/>
      <c r="N1722" s="267">
        <v>3.13</v>
      </c>
      <c r="O1722" s="267">
        <v>17.47</v>
      </c>
      <c r="P1722" s="275"/>
      <c r="Q1722" s="269"/>
      <c r="R1722" s="270"/>
      <c r="S1722" s="270">
        <v>38.11</v>
      </c>
      <c r="T1722" s="271"/>
      <c r="U1722" s="267">
        <v>78.010000000000005</v>
      </c>
      <c r="V1722" s="268"/>
      <c r="W1722" s="267"/>
      <c r="X1722" s="270" t="s">
        <v>1307</v>
      </c>
      <c r="Y1722" s="267">
        <v>0.52</v>
      </c>
      <c r="Z1722" s="290"/>
      <c r="AA1722" s="274">
        <v>0</v>
      </c>
      <c r="AB1722" s="275"/>
      <c r="AC1722" s="274">
        <v>0.01</v>
      </c>
      <c r="AD1722" s="265"/>
      <c r="AE1722" s="274"/>
      <c r="AF1722" s="274"/>
      <c r="AG1722" s="275"/>
      <c r="AH1722" s="274"/>
      <c r="AI1722" s="274">
        <v>0</v>
      </c>
      <c r="AJ1722" s="333"/>
      <c r="AK1722" s="270"/>
      <c r="AL1722" s="274"/>
      <c r="AM1722" s="275"/>
      <c r="AN1722" s="274"/>
      <c r="AO1722" s="275"/>
      <c r="AP1722" s="274">
        <v>0.55000000000000004</v>
      </c>
      <c r="AQ1722" s="471">
        <f t="shared" ref="AQ1722:AQ1726" si="250">MONTH(E1722)</f>
        <v>5</v>
      </c>
      <c r="AR1722" s="275"/>
      <c r="AS1722" s="275"/>
      <c r="AT1722" s="273"/>
      <c r="AU1722" s="272"/>
      <c r="AV1722" s="267"/>
      <c r="AW1722" s="625" t="s">
        <v>4181</v>
      </c>
      <c r="AX1722" s="294"/>
      <c r="AY1722" s="294"/>
      <c r="AZ1722" s="275"/>
      <c r="BA1722" s="268"/>
      <c r="BB1722" s="268"/>
      <c r="BC1722" s="268"/>
      <c r="BD1722" s="268"/>
      <c r="BE1722" s="267"/>
      <c r="BF1722" s="275"/>
      <c r="BG1722" s="275"/>
      <c r="BH1722" s="275"/>
      <c r="BI1722" s="275"/>
      <c r="BJ1722" s="278">
        <v>45798</v>
      </c>
      <c r="BK1722" s="279">
        <v>45798</v>
      </c>
      <c r="BL1722" s="431" t="s">
        <v>4187</v>
      </c>
      <c r="BM1722" s="272" t="s">
        <v>4194</v>
      </c>
      <c r="BN1722" s="422">
        <v>15</v>
      </c>
      <c r="BO1722" s="422">
        <v>13</v>
      </c>
      <c r="BP1722" s="303"/>
      <c r="BQ1722" s="293"/>
      <c r="BR1722" s="284"/>
      <c r="BS1722" s="280" t="str">
        <f>IF(_DBcomps[[#This Row],[Problem]]="","Yes","No")</f>
        <v>Yes</v>
      </c>
      <c r="BT1722" s="281">
        <v>5</v>
      </c>
      <c r="BU1722" s="273"/>
      <c r="BV1722" s="273"/>
      <c r="BW1722" s="273"/>
      <c r="BX1722" s="273">
        <v>7</v>
      </c>
      <c r="BY1722" s="279" t="s">
        <v>989</v>
      </c>
      <c r="BZ1722" s="267"/>
      <c r="CA1722" s="279"/>
      <c r="CB1722" s="279"/>
      <c r="CC1722" s="279"/>
      <c r="CD1722" s="1283" t="s">
        <v>4193</v>
      </c>
      <c r="CE1722" s="245"/>
      <c r="CF1722" s="245"/>
      <c r="CG1722" s="245"/>
    </row>
    <row r="1723" spans="1:85" ht="15" customHeight="1">
      <c r="A1723" s="265" t="s">
        <v>77</v>
      </c>
      <c r="B1723" s="2" t="s">
        <v>491</v>
      </c>
      <c r="C1723" s="2" t="s">
        <v>91</v>
      </c>
      <c r="D1723" s="265" t="s">
        <v>4176</v>
      </c>
      <c r="E1723" s="265">
        <v>45800</v>
      </c>
      <c r="F1723" s="266" t="s">
        <v>567</v>
      </c>
      <c r="G1723" s="267">
        <v>65.569999999999993</v>
      </c>
      <c r="H1723" s="267"/>
      <c r="I1723" s="267"/>
      <c r="J1723" s="267"/>
      <c r="K1723" s="267"/>
      <c r="L1723" s="268"/>
      <c r="M1723" s="275"/>
      <c r="N1723" s="267">
        <v>4.38</v>
      </c>
      <c r="O1723" s="267">
        <v>24.57</v>
      </c>
      <c r="P1723" s="275"/>
      <c r="Q1723" s="269"/>
      <c r="R1723" s="270"/>
      <c r="S1723" s="270">
        <v>39.01</v>
      </c>
      <c r="T1723" s="271"/>
      <c r="U1723" s="267">
        <v>75.489999999999995</v>
      </c>
      <c r="V1723" s="268"/>
      <c r="W1723" s="267"/>
      <c r="X1723" s="270" t="s">
        <v>1307</v>
      </c>
      <c r="Y1723" s="267">
        <v>0.28000000000000003</v>
      </c>
      <c r="Z1723" s="290"/>
      <c r="AA1723" s="274">
        <v>0</v>
      </c>
      <c r="AB1723" s="275"/>
      <c r="AC1723" s="274">
        <v>0.02</v>
      </c>
      <c r="AD1723" s="265"/>
      <c r="AE1723" s="274"/>
      <c r="AF1723" s="274"/>
      <c r="AG1723" s="275"/>
      <c r="AH1723" s="274"/>
      <c r="AI1723" s="274">
        <v>0</v>
      </c>
      <c r="AJ1723" s="333"/>
      <c r="AK1723" s="270"/>
      <c r="AL1723" s="274"/>
      <c r="AM1723" s="275"/>
      <c r="AN1723" s="274"/>
      <c r="AO1723" s="275"/>
      <c r="AP1723" s="274">
        <v>0.52</v>
      </c>
      <c r="AQ1723" s="471">
        <f t="shared" si="250"/>
        <v>5</v>
      </c>
      <c r="AR1723" s="275"/>
      <c r="AS1723" s="275"/>
      <c r="AT1723" s="273"/>
      <c r="AU1723" s="272"/>
      <c r="AV1723" s="267"/>
      <c r="AW1723" s="625" t="s">
        <v>4182</v>
      </c>
      <c r="AX1723" s="294"/>
      <c r="AY1723" s="294"/>
      <c r="AZ1723" s="275"/>
      <c r="BA1723" s="268"/>
      <c r="BB1723" s="268"/>
      <c r="BC1723" s="268"/>
      <c r="BD1723" s="268"/>
      <c r="BE1723" s="267"/>
      <c r="BF1723" s="275"/>
      <c r="BG1723" s="275"/>
      <c r="BH1723" s="275"/>
      <c r="BI1723" s="275"/>
      <c r="BJ1723" s="278">
        <v>45800</v>
      </c>
      <c r="BK1723" s="279">
        <v>45800</v>
      </c>
      <c r="BL1723" s="431" t="s">
        <v>4188</v>
      </c>
      <c r="BM1723" s="272"/>
      <c r="BN1723" s="422">
        <v>6</v>
      </c>
      <c r="BO1723" s="422">
        <v>13</v>
      </c>
      <c r="BP1723" s="303"/>
      <c r="BQ1723" s="293"/>
      <c r="BR1723" s="284"/>
      <c r="BS1723" s="280" t="str">
        <f>IF(_DBcomps[[#This Row],[Problem]]="","Yes","No")</f>
        <v>Yes</v>
      </c>
      <c r="BT1723" s="281">
        <v>5</v>
      </c>
      <c r="BU1723" s="273"/>
      <c r="BV1723" s="273"/>
      <c r="BW1723" s="273"/>
      <c r="BX1723" s="273">
        <v>7</v>
      </c>
      <c r="BY1723" s="356" t="s">
        <v>989</v>
      </c>
      <c r="BZ1723" s="267"/>
      <c r="CA1723" s="279"/>
      <c r="CB1723" s="279"/>
      <c r="CC1723" s="279"/>
      <c r="CD1723" s="1283"/>
      <c r="CE1723" s="245"/>
      <c r="CF1723" s="245"/>
      <c r="CG1723" s="245"/>
    </row>
    <row r="1724" spans="1:85" ht="15" customHeight="1">
      <c r="A1724" s="265" t="s">
        <v>77</v>
      </c>
      <c r="B1724" s="2" t="s">
        <v>491</v>
      </c>
      <c r="C1724" s="2" t="s">
        <v>91</v>
      </c>
      <c r="D1724" s="265" t="s">
        <v>4177</v>
      </c>
      <c r="E1724" s="265">
        <v>45804</v>
      </c>
      <c r="F1724" s="266" t="s">
        <v>567</v>
      </c>
      <c r="G1724" s="267">
        <v>64.38</v>
      </c>
      <c r="H1724" s="267"/>
      <c r="I1724" s="267"/>
      <c r="J1724" s="267"/>
      <c r="K1724" s="267"/>
      <c r="L1724" s="268"/>
      <c r="M1724" s="275"/>
      <c r="N1724" s="267">
        <v>4.12</v>
      </c>
      <c r="O1724" s="267">
        <v>22.44</v>
      </c>
      <c r="P1724" s="275"/>
      <c r="Q1724" s="269"/>
      <c r="R1724" s="270"/>
      <c r="S1724" s="270">
        <v>38.74</v>
      </c>
      <c r="T1724" s="271"/>
      <c r="U1724" s="267">
        <v>73.739999999999995</v>
      </c>
      <c r="V1724" s="268"/>
      <c r="W1724" s="267"/>
      <c r="X1724" s="270" t="s">
        <v>1307</v>
      </c>
      <c r="Y1724" s="267">
        <v>0.4</v>
      </c>
      <c r="Z1724" s="290"/>
      <c r="AA1724" s="274">
        <v>0</v>
      </c>
      <c r="AB1724" s="275"/>
      <c r="AC1724" s="274">
        <v>0.02</v>
      </c>
      <c r="AD1724" s="265"/>
      <c r="AE1724" s="274"/>
      <c r="AF1724" s="274"/>
      <c r="AG1724" s="275"/>
      <c r="AH1724" s="274"/>
      <c r="AI1724" s="274">
        <v>0</v>
      </c>
      <c r="AJ1724" s="333"/>
      <c r="AK1724" s="270"/>
      <c r="AL1724" s="274"/>
      <c r="AM1724" s="275"/>
      <c r="AN1724" s="274"/>
      <c r="AO1724" s="275"/>
      <c r="AP1724" s="274">
        <v>0.7</v>
      </c>
      <c r="AQ1724" s="471">
        <f t="shared" si="250"/>
        <v>5</v>
      </c>
      <c r="AR1724" s="275"/>
      <c r="AS1724" s="275"/>
      <c r="AT1724" s="273"/>
      <c r="AU1724" s="272"/>
      <c r="AV1724" s="267"/>
      <c r="AW1724" s="625" t="s">
        <v>4183</v>
      </c>
      <c r="AX1724" s="294"/>
      <c r="AY1724" s="294"/>
      <c r="AZ1724" s="275"/>
      <c r="BA1724" s="268"/>
      <c r="BB1724" s="268"/>
      <c r="BC1724" s="268"/>
      <c r="BD1724" s="268"/>
      <c r="BE1724" s="267"/>
      <c r="BF1724" s="275"/>
      <c r="BG1724" s="275"/>
      <c r="BH1724" s="275"/>
      <c r="BI1724" s="275"/>
      <c r="BJ1724" s="278">
        <v>45804</v>
      </c>
      <c r="BK1724" s="279">
        <v>45804</v>
      </c>
      <c r="BL1724" s="431" t="s">
        <v>4189</v>
      </c>
      <c r="BM1724" s="272"/>
      <c r="BN1724" s="422">
        <v>6</v>
      </c>
      <c r="BO1724" s="422">
        <v>13</v>
      </c>
      <c r="BP1724" s="303"/>
      <c r="BQ1724" s="293"/>
      <c r="BR1724" s="284"/>
      <c r="BS1724" s="280" t="str">
        <f>IF(_DBcomps[[#This Row],[Problem]]="","Yes","No")</f>
        <v>Yes</v>
      </c>
      <c r="BT1724" s="281">
        <v>5</v>
      </c>
      <c r="BU1724" s="273"/>
      <c r="BV1724" s="273"/>
      <c r="BW1724" s="273"/>
      <c r="BX1724" s="273">
        <v>7</v>
      </c>
      <c r="BY1724" s="356" t="s">
        <v>989</v>
      </c>
      <c r="BZ1724" s="267"/>
      <c r="CA1724" s="279"/>
      <c r="CB1724" s="279"/>
      <c r="CC1724" s="279"/>
      <c r="CD1724" s="1283"/>
      <c r="CE1724" s="245"/>
      <c r="CF1724" s="245"/>
      <c r="CG1724" s="245"/>
    </row>
    <row r="1725" spans="1:85" ht="15" customHeight="1">
      <c r="A1725" s="265" t="s">
        <v>77</v>
      </c>
      <c r="B1725" s="2" t="s">
        <v>491</v>
      </c>
      <c r="C1725" s="2" t="s">
        <v>91</v>
      </c>
      <c r="D1725" s="265" t="s">
        <v>4178</v>
      </c>
      <c r="E1725" s="265">
        <v>45805</v>
      </c>
      <c r="F1725" s="266" t="s">
        <v>567</v>
      </c>
      <c r="G1725" s="267">
        <v>64.87</v>
      </c>
      <c r="H1725" s="267"/>
      <c r="I1725" s="267"/>
      <c r="J1725" s="267"/>
      <c r="K1725" s="267"/>
      <c r="L1725" s="268"/>
      <c r="M1725" s="275"/>
      <c r="N1725" s="267">
        <v>4.1100000000000003</v>
      </c>
      <c r="O1725" s="267">
        <v>21.17</v>
      </c>
      <c r="P1725" s="275"/>
      <c r="Q1725" s="269"/>
      <c r="R1725" s="270"/>
      <c r="S1725" s="270">
        <v>38.61</v>
      </c>
      <c r="T1725" s="271"/>
      <c r="U1725" s="267">
        <v>74.08</v>
      </c>
      <c r="V1725" s="268"/>
      <c r="W1725" s="267"/>
      <c r="X1725" s="270" t="s">
        <v>1307</v>
      </c>
      <c r="Y1725" s="267">
        <v>0.78</v>
      </c>
      <c r="Z1725" s="290"/>
      <c r="AA1725" s="274">
        <v>0</v>
      </c>
      <c r="AB1725" s="275"/>
      <c r="AC1725" s="274">
        <v>0.01</v>
      </c>
      <c r="AD1725" s="265"/>
      <c r="AE1725" s="274"/>
      <c r="AF1725" s="274"/>
      <c r="AG1725" s="275"/>
      <c r="AH1725" s="274"/>
      <c r="AI1725" s="274">
        <v>0</v>
      </c>
      <c r="AJ1725" s="333"/>
      <c r="AK1725" s="270"/>
      <c r="AL1725" s="274"/>
      <c r="AM1725" s="275"/>
      <c r="AN1725" s="274"/>
      <c r="AO1725" s="275"/>
      <c r="AP1725" s="274">
        <v>0.64</v>
      </c>
      <c r="AQ1725" s="471">
        <f t="shared" si="250"/>
        <v>5</v>
      </c>
      <c r="AR1725" s="275"/>
      <c r="AS1725" s="275"/>
      <c r="AT1725" s="273"/>
      <c r="AU1725" s="272"/>
      <c r="AV1725" s="267"/>
      <c r="AW1725" s="625" t="s">
        <v>4184</v>
      </c>
      <c r="AX1725" s="294"/>
      <c r="AY1725" s="294"/>
      <c r="AZ1725" s="275"/>
      <c r="BA1725" s="268"/>
      <c r="BB1725" s="268"/>
      <c r="BC1725" s="268"/>
      <c r="BD1725" s="268"/>
      <c r="BE1725" s="267"/>
      <c r="BF1725" s="275"/>
      <c r="BG1725" s="275"/>
      <c r="BH1725" s="275"/>
      <c r="BI1725" s="275"/>
      <c r="BJ1725" s="278">
        <v>45805</v>
      </c>
      <c r="BK1725" s="279">
        <v>45805</v>
      </c>
      <c r="BL1725" s="431" t="s">
        <v>4190</v>
      </c>
      <c r="BM1725" s="272"/>
      <c r="BN1725" s="422">
        <v>6</v>
      </c>
      <c r="BO1725" s="422">
        <v>13</v>
      </c>
      <c r="BP1725" s="303"/>
      <c r="BQ1725" s="293"/>
      <c r="BR1725" s="284"/>
      <c r="BS1725" s="280" t="str">
        <f>IF(_DBcomps[[#This Row],[Problem]]="","Yes","No")</f>
        <v>Yes</v>
      </c>
      <c r="BT1725" s="281">
        <v>5</v>
      </c>
      <c r="BU1725" s="273"/>
      <c r="BV1725" s="273"/>
      <c r="BW1725" s="273"/>
      <c r="BX1725" s="273">
        <v>7</v>
      </c>
      <c r="BY1725" s="356" t="s">
        <v>989</v>
      </c>
      <c r="BZ1725" s="267"/>
      <c r="CA1725" s="279"/>
      <c r="CB1725" s="279"/>
      <c r="CC1725" s="279"/>
      <c r="CD1725" s="1283"/>
      <c r="CE1725" s="245"/>
      <c r="CF1725" s="245"/>
      <c r="CG1725" s="245"/>
    </row>
    <row r="1726" spans="1:85" ht="15" customHeight="1">
      <c r="A1726" s="265" t="s">
        <v>77</v>
      </c>
      <c r="B1726" s="2" t="s">
        <v>491</v>
      </c>
      <c r="C1726" s="2" t="s">
        <v>91</v>
      </c>
      <c r="D1726" s="265" t="s">
        <v>4179</v>
      </c>
      <c r="E1726" s="265">
        <v>45806</v>
      </c>
      <c r="F1726" s="266" t="s">
        <v>567</v>
      </c>
      <c r="G1726" s="267">
        <v>66.23</v>
      </c>
      <c r="H1726" s="267"/>
      <c r="I1726" s="267"/>
      <c r="J1726" s="267"/>
      <c r="K1726" s="267"/>
      <c r="L1726" s="268"/>
      <c r="M1726" s="275"/>
      <c r="N1726" s="267">
        <v>3.74</v>
      </c>
      <c r="O1726" s="267">
        <v>18.399999999999999</v>
      </c>
      <c r="P1726" s="275"/>
      <c r="Q1726" s="269"/>
      <c r="R1726" s="270"/>
      <c r="S1726" s="270">
        <v>38.46</v>
      </c>
      <c r="T1726" s="271"/>
      <c r="U1726" s="267">
        <v>77.150000000000006</v>
      </c>
      <c r="V1726" s="268"/>
      <c r="W1726" s="267"/>
      <c r="X1726" s="270" t="s">
        <v>1307</v>
      </c>
      <c r="Y1726" s="267">
        <v>0.54</v>
      </c>
      <c r="Z1726" s="290"/>
      <c r="AA1726" s="274">
        <v>0</v>
      </c>
      <c r="AB1726" s="275"/>
      <c r="AC1726" s="274">
        <v>0</v>
      </c>
      <c r="AD1726" s="265"/>
      <c r="AE1726" s="274"/>
      <c r="AF1726" s="274"/>
      <c r="AG1726" s="275"/>
      <c r="AH1726" s="274"/>
      <c r="AI1726" s="274">
        <v>0</v>
      </c>
      <c r="AJ1726" s="333"/>
      <c r="AK1726" s="270"/>
      <c r="AL1726" s="274"/>
      <c r="AM1726" s="275"/>
      <c r="AN1726" s="274"/>
      <c r="AO1726" s="275"/>
      <c r="AP1726" s="274">
        <v>0.54</v>
      </c>
      <c r="AQ1726" s="471">
        <f t="shared" si="250"/>
        <v>5</v>
      </c>
      <c r="AR1726" s="275"/>
      <c r="AS1726" s="275"/>
      <c r="AT1726" s="273"/>
      <c r="AU1726" s="272"/>
      <c r="AV1726" s="267"/>
      <c r="AW1726" s="625" t="s">
        <v>4185</v>
      </c>
      <c r="AX1726" s="294"/>
      <c r="AY1726" s="294"/>
      <c r="AZ1726" s="275"/>
      <c r="BA1726" s="268"/>
      <c r="BB1726" s="268"/>
      <c r="BC1726" s="268"/>
      <c r="BD1726" s="268"/>
      <c r="BE1726" s="267"/>
      <c r="BF1726" s="275"/>
      <c r="BG1726" s="275"/>
      <c r="BH1726" s="275"/>
      <c r="BI1726" s="275"/>
      <c r="BJ1726" s="278">
        <v>45806</v>
      </c>
      <c r="BK1726" s="279">
        <v>45806</v>
      </c>
      <c r="BL1726" s="431" t="s">
        <v>4191</v>
      </c>
      <c r="BM1726" s="272"/>
      <c r="BN1726" s="422">
        <v>6</v>
      </c>
      <c r="BO1726" s="422">
        <v>13</v>
      </c>
      <c r="BP1726" s="303"/>
      <c r="BQ1726" s="293"/>
      <c r="BR1726" s="284"/>
      <c r="BS1726" s="280" t="str">
        <f>IF(_DBcomps[[#This Row],[Problem]]="","Yes","No")</f>
        <v>Yes</v>
      </c>
      <c r="BT1726" s="281">
        <v>5</v>
      </c>
      <c r="BU1726" s="273"/>
      <c r="BV1726" s="273"/>
      <c r="BW1726" s="273"/>
      <c r="BX1726" s="273">
        <v>7</v>
      </c>
      <c r="BY1726" s="356" t="s">
        <v>989</v>
      </c>
      <c r="BZ1726" s="267"/>
      <c r="CA1726" s="279"/>
      <c r="CB1726" s="279"/>
      <c r="CC1726" s="279"/>
      <c r="CD1726" s="1283"/>
      <c r="CE1726" s="245"/>
      <c r="CF1726" s="245"/>
      <c r="CG1726" s="245"/>
    </row>
    <row r="1727" spans="1:85" ht="15" customHeight="1">
      <c r="A1727" s="265" t="s">
        <v>77</v>
      </c>
      <c r="B1727" s="2" t="s">
        <v>491</v>
      </c>
      <c r="C1727" s="2" t="s">
        <v>91</v>
      </c>
      <c r="D1727" s="265" t="s">
        <v>4478</v>
      </c>
      <c r="E1727" s="265">
        <v>45811</v>
      </c>
      <c r="F1727" s="266" t="s">
        <v>567</v>
      </c>
      <c r="G1727" s="267">
        <v>66.52</v>
      </c>
      <c r="H1727" s="267"/>
      <c r="I1727" s="267"/>
      <c r="J1727" s="267"/>
      <c r="K1727" s="267"/>
      <c r="L1727" s="268"/>
      <c r="M1727" s="275"/>
      <c r="N1727" s="267">
        <v>4.28</v>
      </c>
      <c r="O1727" s="267">
        <v>23.17</v>
      </c>
      <c r="P1727" s="275"/>
      <c r="Q1727" s="269"/>
      <c r="R1727" s="270"/>
      <c r="S1727" s="270">
        <v>38.270000000000003</v>
      </c>
      <c r="T1727" s="271"/>
      <c r="U1727" s="267">
        <v>75.180000000000007</v>
      </c>
      <c r="V1727" s="268"/>
      <c r="W1727" s="267"/>
      <c r="X1727" s="270" t="s">
        <v>1307</v>
      </c>
      <c r="Y1727" s="274">
        <v>0.48</v>
      </c>
      <c r="Z1727" s="290"/>
      <c r="AA1727" s="274">
        <v>0</v>
      </c>
      <c r="AB1727" s="275"/>
      <c r="AC1727" s="274">
        <v>0</v>
      </c>
      <c r="AD1727" s="265"/>
      <c r="AE1727" s="274"/>
      <c r="AF1727" s="274"/>
      <c r="AG1727" s="275"/>
      <c r="AH1727" s="274"/>
      <c r="AI1727" s="274">
        <v>0</v>
      </c>
      <c r="AJ1727" s="333"/>
      <c r="AK1727" s="270"/>
      <c r="AL1727" s="274"/>
      <c r="AM1727" s="275"/>
      <c r="AN1727" s="274"/>
      <c r="AO1727" s="275"/>
      <c r="AP1727" s="274">
        <v>0.61</v>
      </c>
      <c r="AQ1727" s="471">
        <f>MONTH(E1727)</f>
        <v>6</v>
      </c>
      <c r="AR1727" s="275"/>
      <c r="AS1727" s="275"/>
      <c r="AT1727" s="273"/>
      <c r="AU1727" s="272"/>
      <c r="AV1727" s="267"/>
      <c r="AW1727" s="625" t="s">
        <v>4479</v>
      </c>
      <c r="AX1727" s="294"/>
      <c r="AY1727" s="294"/>
      <c r="AZ1727" s="275"/>
      <c r="BA1727" s="268"/>
      <c r="BB1727" s="268"/>
      <c r="BC1727" s="268"/>
      <c r="BD1727" s="268"/>
      <c r="BE1727" s="267"/>
      <c r="BF1727" s="275"/>
      <c r="BG1727" s="275"/>
      <c r="BH1727" s="275"/>
      <c r="BI1727" s="275"/>
      <c r="BJ1727" s="278">
        <v>45811</v>
      </c>
      <c r="BK1727" s="279">
        <v>45811</v>
      </c>
      <c r="BL1727" s="431" t="s">
        <v>4480</v>
      </c>
      <c r="BM1727" s="272"/>
      <c r="BN1727" s="422">
        <v>8</v>
      </c>
      <c r="BO1727" s="422">
        <v>13</v>
      </c>
      <c r="BP1727" s="303"/>
      <c r="BQ1727" s="293"/>
      <c r="BR1727" s="284"/>
      <c r="BS1727" s="280" t="s">
        <v>567</v>
      </c>
      <c r="BT1727" s="281">
        <v>7</v>
      </c>
      <c r="BU1727" s="273"/>
      <c r="BV1727" s="273"/>
      <c r="BW1727" s="273"/>
      <c r="BX1727" s="273">
        <v>7</v>
      </c>
      <c r="BY1727" s="279" t="s">
        <v>989</v>
      </c>
      <c r="BZ1727" s="267"/>
      <c r="CA1727" s="279"/>
      <c r="CB1727" s="279"/>
      <c r="CC1727" s="279"/>
      <c r="CD1727" s="1283"/>
      <c r="CE1727" s="245"/>
      <c r="CF1727" s="245"/>
      <c r="CG1727" s="245"/>
    </row>
    <row r="1728" spans="1:85">
      <c r="A1728" s="341" t="s">
        <v>77</v>
      </c>
      <c r="B1728" s="2" t="s">
        <v>491</v>
      </c>
      <c r="C1728" s="2" t="s">
        <v>61</v>
      </c>
      <c r="D1728" s="265" t="s">
        <v>6313</v>
      </c>
      <c r="E1728" s="265">
        <v>45922</v>
      </c>
      <c r="F1728" s="266" t="str">
        <f>IF(_DBcomps[[#This Row],[Lab RTS]]="","No","Yes")</f>
        <v>Yes</v>
      </c>
      <c r="G1728" s="267">
        <v>65.010000000000005</v>
      </c>
      <c r="H1728" s="267"/>
      <c r="I1728" s="267"/>
      <c r="J1728" s="267"/>
      <c r="K1728" s="267"/>
      <c r="L1728" s="268"/>
      <c r="M1728" s="275"/>
      <c r="N1728" s="267">
        <v>4.12</v>
      </c>
      <c r="O1728" s="267"/>
      <c r="P1728" s="275"/>
      <c r="Q1728" s="269"/>
      <c r="R1728" s="270"/>
      <c r="S1728" s="296">
        <v>38.81</v>
      </c>
      <c r="T1728" s="271"/>
      <c r="U1728" s="297">
        <v>73.95</v>
      </c>
      <c r="V1728" s="268"/>
      <c r="W1728" s="267"/>
      <c r="X1728" s="270" t="s">
        <v>1307</v>
      </c>
      <c r="Y1728" s="274">
        <v>0.3</v>
      </c>
      <c r="Z1728" s="342"/>
      <c r="AA1728" s="274">
        <v>0</v>
      </c>
      <c r="AB1728" s="275"/>
      <c r="AC1728" s="298">
        <v>0</v>
      </c>
      <c r="AD1728" s="265"/>
      <c r="AE1728" s="274"/>
      <c r="AF1728" s="274"/>
      <c r="AG1728" s="275"/>
      <c r="AH1728" s="274"/>
      <c r="AI1728" s="274">
        <v>0</v>
      </c>
      <c r="AJ1728" s="270"/>
      <c r="AK1728" s="270"/>
      <c r="AL1728" s="274"/>
      <c r="AM1728" s="275"/>
      <c r="AN1728" s="274"/>
      <c r="AO1728" s="275"/>
      <c r="AP1728" s="298">
        <v>0.09</v>
      </c>
      <c r="AQ1728" s="277">
        <f t="shared" ref="AQ1728:AQ1778" si="251">MONTH(E1728)</f>
        <v>9</v>
      </c>
      <c r="AR1728" s="275"/>
      <c r="AS1728" s="275"/>
      <c r="AT1728" s="273"/>
      <c r="AU1728" s="272"/>
      <c r="AV1728" s="267"/>
      <c r="AW1728" s="326" t="s">
        <v>6319</v>
      </c>
      <c r="AX1728" s="273"/>
      <c r="AY1728" s="273"/>
      <c r="AZ1728" s="275"/>
      <c r="BA1728" s="268"/>
      <c r="BB1728" s="268"/>
      <c r="BC1728" s="268"/>
      <c r="BD1728" s="268"/>
      <c r="BE1728" s="267"/>
      <c r="BF1728" s="275"/>
      <c r="BG1728" s="275"/>
      <c r="BH1728" s="275"/>
      <c r="BI1728" s="275"/>
      <c r="BJ1728" s="278">
        <v>45922</v>
      </c>
      <c r="BK1728" s="279">
        <v>45923</v>
      </c>
      <c r="BL1728" s="431" t="s">
        <v>6320</v>
      </c>
      <c r="BM1728" s="272"/>
      <c r="BN1728" s="422">
        <v>9</v>
      </c>
      <c r="BO1728" s="422">
        <v>13</v>
      </c>
      <c r="BP1728" s="303"/>
      <c r="BQ1728" s="293"/>
      <c r="BR1728" s="284"/>
      <c r="BS1728" s="280" t="str">
        <f>IF(_DBcomps[[#This Row],[Problem]]="","Yes","No")</f>
        <v>Yes</v>
      </c>
      <c r="BT1728" s="272">
        <v>5</v>
      </c>
      <c r="BU1728" s="273"/>
      <c r="BV1728" s="273"/>
      <c r="BW1728" s="273"/>
      <c r="BX1728" s="273">
        <v>7</v>
      </c>
      <c r="BY1728" s="356" t="s">
        <v>989</v>
      </c>
      <c r="BZ1728" s="267"/>
      <c r="CA1728" s="279"/>
      <c r="CB1728" s="279"/>
      <c r="CC1728" s="279"/>
      <c r="CD1728" s="1283"/>
      <c r="CE1728" s="245"/>
      <c r="CF1728" s="245"/>
      <c r="CG1728" s="245"/>
    </row>
    <row r="1729" spans="1:85">
      <c r="A1729" s="341" t="s">
        <v>77</v>
      </c>
      <c r="B1729" s="2" t="s">
        <v>491</v>
      </c>
      <c r="C1729" s="2" t="s">
        <v>61</v>
      </c>
      <c r="D1729" s="265" t="s">
        <v>6314</v>
      </c>
      <c r="E1729" s="265">
        <v>45923</v>
      </c>
      <c r="F1729" s="266" t="str">
        <f>IF(_DBcomps[[#This Row],[Lab RTS]]="","No","Yes")</f>
        <v>Yes</v>
      </c>
      <c r="G1729" s="267">
        <v>65.12</v>
      </c>
      <c r="H1729" s="267"/>
      <c r="I1729" s="267"/>
      <c r="J1729" s="267"/>
      <c r="K1729" s="267"/>
      <c r="L1729" s="268"/>
      <c r="M1729" s="275"/>
      <c r="N1729" s="267">
        <v>3.8</v>
      </c>
      <c r="O1729" s="267"/>
      <c r="P1729" s="275"/>
      <c r="Q1729" s="269"/>
      <c r="R1729" s="270"/>
      <c r="S1729" s="296">
        <v>39.159999999999997</v>
      </c>
      <c r="T1729" s="271"/>
      <c r="U1729" s="297">
        <v>76.33</v>
      </c>
      <c r="V1729" s="268"/>
      <c r="W1729" s="267"/>
      <c r="X1729" s="270" t="s">
        <v>1307</v>
      </c>
      <c r="Y1729" s="274">
        <v>0.44</v>
      </c>
      <c r="Z1729" s="342"/>
      <c r="AA1729" s="274">
        <v>0</v>
      </c>
      <c r="AB1729" s="275"/>
      <c r="AC1729" s="298">
        <v>0</v>
      </c>
      <c r="AD1729" s="265"/>
      <c r="AE1729" s="274"/>
      <c r="AF1729" s="274"/>
      <c r="AG1729" s="275"/>
      <c r="AH1729" s="274"/>
      <c r="AI1729" s="274">
        <v>0</v>
      </c>
      <c r="AJ1729" s="270"/>
      <c r="AK1729" s="270"/>
      <c r="AL1729" s="274"/>
      <c r="AM1729" s="275"/>
      <c r="AN1729" s="274"/>
      <c r="AO1729" s="275"/>
      <c r="AP1729" s="298">
        <v>0.25</v>
      </c>
      <c r="AQ1729" s="277">
        <f t="shared" si="251"/>
        <v>9</v>
      </c>
      <c r="AR1729" s="275"/>
      <c r="AS1729" s="275"/>
      <c r="AT1729" s="273"/>
      <c r="AU1729" s="272"/>
      <c r="AV1729" s="267"/>
      <c r="AW1729" s="326" t="s">
        <v>6318</v>
      </c>
      <c r="AX1729" s="273"/>
      <c r="AY1729" s="273"/>
      <c r="AZ1729" s="275"/>
      <c r="BA1729" s="268"/>
      <c r="BB1729" s="268"/>
      <c r="BC1729" s="268"/>
      <c r="BD1729" s="268"/>
      <c r="BE1729" s="267"/>
      <c r="BF1729" s="275"/>
      <c r="BG1729" s="275"/>
      <c r="BH1729" s="275"/>
      <c r="BI1729" s="275"/>
      <c r="BJ1729" s="278">
        <v>45923</v>
      </c>
      <c r="BK1729" s="279">
        <v>45924</v>
      </c>
      <c r="BL1729" s="431" t="s">
        <v>6321</v>
      </c>
      <c r="BM1729" s="272"/>
      <c r="BN1729" s="422">
        <v>7</v>
      </c>
      <c r="BO1729" s="422">
        <v>13</v>
      </c>
      <c r="BP1729" s="303"/>
      <c r="BQ1729" s="293"/>
      <c r="BR1729" s="284"/>
      <c r="BS1729" s="280" t="str">
        <f>IF(_DBcomps[[#This Row],[Problem]]="","Yes","No")</f>
        <v>No</v>
      </c>
      <c r="BT1729" s="272">
        <v>5</v>
      </c>
      <c r="BU1729" s="273">
        <v>1</v>
      </c>
      <c r="BV1729" s="273"/>
      <c r="BW1729" s="273"/>
      <c r="BX1729" s="273">
        <v>7</v>
      </c>
      <c r="BY1729" s="356" t="s">
        <v>989</v>
      </c>
      <c r="BZ1729" s="267"/>
      <c r="CA1729" s="279" t="s">
        <v>1331</v>
      </c>
      <c r="CB1729" s="279" t="s">
        <v>1321</v>
      </c>
      <c r="CC1729" s="279" t="s">
        <v>1262</v>
      </c>
      <c r="CD1729" s="1283"/>
      <c r="CE1729" s="245"/>
      <c r="CF1729" s="245"/>
      <c r="CG1729" s="245"/>
    </row>
    <row r="1730" spans="1:85">
      <c r="A1730" s="341" t="s">
        <v>77</v>
      </c>
      <c r="B1730" s="2" t="s">
        <v>491</v>
      </c>
      <c r="C1730" s="2" t="s">
        <v>61</v>
      </c>
      <c r="D1730" s="265" t="s">
        <v>6315</v>
      </c>
      <c r="E1730" s="265">
        <v>45923</v>
      </c>
      <c r="F1730" s="266" t="str">
        <f>IF(_DBcomps[[#This Row],[Lab RTS]]="","No","Yes")</f>
        <v>Yes</v>
      </c>
      <c r="G1730" s="267">
        <v>65.52</v>
      </c>
      <c r="H1730" s="267"/>
      <c r="I1730" s="267"/>
      <c r="J1730" s="267"/>
      <c r="K1730" s="267"/>
      <c r="L1730" s="268"/>
      <c r="M1730" s="275"/>
      <c r="N1730" s="267">
        <v>3.59</v>
      </c>
      <c r="O1730" s="267"/>
      <c r="P1730" s="275"/>
      <c r="Q1730" s="269"/>
      <c r="R1730" s="270"/>
      <c r="S1730" s="296">
        <v>39.15</v>
      </c>
      <c r="T1730" s="271"/>
      <c r="U1730" s="297">
        <v>75.400000000000006</v>
      </c>
      <c r="V1730" s="268"/>
      <c r="W1730" s="267"/>
      <c r="X1730" s="270" t="s">
        <v>1307</v>
      </c>
      <c r="Y1730" s="274">
        <v>0.66</v>
      </c>
      <c r="Z1730" s="342"/>
      <c r="AA1730" s="274">
        <v>0</v>
      </c>
      <c r="AB1730" s="275"/>
      <c r="AC1730" s="298">
        <v>0</v>
      </c>
      <c r="AD1730" s="265"/>
      <c r="AE1730" s="274"/>
      <c r="AF1730" s="274"/>
      <c r="AG1730" s="275"/>
      <c r="AH1730" s="274"/>
      <c r="AI1730" s="274">
        <v>0</v>
      </c>
      <c r="AJ1730" s="270"/>
      <c r="AK1730" s="270"/>
      <c r="AL1730" s="274"/>
      <c r="AM1730" s="275"/>
      <c r="AN1730" s="274"/>
      <c r="AO1730" s="275"/>
      <c r="AP1730" s="298">
        <v>0.13</v>
      </c>
      <c r="AQ1730" s="277">
        <f t="shared" si="251"/>
        <v>9</v>
      </c>
      <c r="AR1730" s="275"/>
      <c r="AS1730" s="275"/>
      <c r="AT1730" s="273"/>
      <c r="AU1730" s="272"/>
      <c r="AV1730" s="267"/>
      <c r="AW1730" s="326" t="s">
        <v>6317</v>
      </c>
      <c r="AX1730" s="273"/>
      <c r="AY1730" s="273"/>
      <c r="AZ1730" s="275"/>
      <c r="BA1730" s="268"/>
      <c r="BB1730" s="268"/>
      <c r="BC1730" s="268"/>
      <c r="BD1730" s="268"/>
      <c r="BE1730" s="267"/>
      <c r="BF1730" s="275"/>
      <c r="BG1730" s="275"/>
      <c r="BH1730" s="275"/>
      <c r="BI1730" s="275"/>
      <c r="BJ1730" s="278">
        <v>45923</v>
      </c>
      <c r="BK1730" s="279">
        <v>45924</v>
      </c>
      <c r="BL1730" s="431" t="s">
        <v>6322</v>
      </c>
      <c r="BM1730" s="272"/>
      <c r="BN1730" s="422">
        <v>7</v>
      </c>
      <c r="BO1730" s="422">
        <v>13</v>
      </c>
      <c r="BP1730" s="303"/>
      <c r="BQ1730" s="293"/>
      <c r="BR1730" s="284"/>
      <c r="BS1730" s="280" t="str">
        <f>IF(_DBcomps[[#This Row],[Problem]]="","Yes","No")</f>
        <v>No</v>
      </c>
      <c r="BT1730" s="272">
        <v>5</v>
      </c>
      <c r="BU1730" s="273">
        <v>1</v>
      </c>
      <c r="BV1730" s="273"/>
      <c r="BW1730" s="273"/>
      <c r="BX1730" s="273">
        <v>7</v>
      </c>
      <c r="BY1730" s="356" t="s">
        <v>989</v>
      </c>
      <c r="BZ1730" s="267"/>
      <c r="CA1730" s="279" t="s">
        <v>1335</v>
      </c>
      <c r="CB1730" s="279" t="s">
        <v>1321</v>
      </c>
      <c r="CC1730" s="279" t="s">
        <v>1262</v>
      </c>
      <c r="CD1730" s="1283"/>
      <c r="CE1730" s="245"/>
      <c r="CF1730" s="245"/>
      <c r="CG1730" s="245"/>
    </row>
    <row r="1731" spans="1:85">
      <c r="A1731" s="341" t="s">
        <v>77</v>
      </c>
      <c r="B1731" s="2" t="s">
        <v>491</v>
      </c>
      <c r="C1731" s="2" t="s">
        <v>61</v>
      </c>
      <c r="D1731" s="265" t="s">
        <v>6316</v>
      </c>
      <c r="E1731" s="265">
        <v>45923</v>
      </c>
      <c r="F1731" s="266" t="str">
        <f>IF(_DBcomps[[#This Row],[Lab RTS]]="","No","Yes")</f>
        <v>Yes</v>
      </c>
      <c r="G1731" s="267">
        <v>65.25</v>
      </c>
      <c r="H1731" s="267"/>
      <c r="I1731" s="267"/>
      <c r="J1731" s="267"/>
      <c r="K1731" s="267"/>
      <c r="L1731" s="268"/>
      <c r="M1731" s="275"/>
      <c r="N1731" s="267">
        <v>4.41</v>
      </c>
      <c r="O1731" s="267"/>
      <c r="P1731" s="275"/>
      <c r="Q1731" s="269"/>
      <c r="R1731" s="270"/>
      <c r="S1731" s="296">
        <v>39.81</v>
      </c>
      <c r="T1731" s="271"/>
      <c r="U1731" s="297">
        <v>74.959999999999994</v>
      </c>
      <c r="V1731" s="268"/>
      <c r="W1731" s="267"/>
      <c r="X1731" s="270" t="s">
        <v>1307</v>
      </c>
      <c r="Y1731" s="274">
        <v>0.42</v>
      </c>
      <c r="Z1731" s="342"/>
      <c r="AA1731" s="274">
        <v>0</v>
      </c>
      <c r="AB1731" s="275"/>
      <c r="AC1731" s="298">
        <v>0</v>
      </c>
      <c r="AD1731" s="265"/>
      <c r="AE1731" s="274"/>
      <c r="AF1731" s="274"/>
      <c r="AG1731" s="275"/>
      <c r="AH1731" s="274"/>
      <c r="AI1731" s="274">
        <v>0</v>
      </c>
      <c r="AJ1731" s="270"/>
      <c r="AK1731" s="270"/>
      <c r="AL1731" s="274"/>
      <c r="AM1731" s="275"/>
      <c r="AN1731" s="274"/>
      <c r="AO1731" s="275"/>
      <c r="AP1731" s="298">
        <v>0.2</v>
      </c>
      <c r="AQ1731" s="277">
        <f t="shared" si="251"/>
        <v>9</v>
      </c>
      <c r="AR1731" s="275"/>
      <c r="AS1731" s="275"/>
      <c r="AT1731" s="273"/>
      <c r="AU1731" s="272"/>
      <c r="AV1731" s="267"/>
      <c r="AW1731" s="326" t="s">
        <v>4479</v>
      </c>
      <c r="AX1731" s="273"/>
      <c r="AY1731" s="273"/>
      <c r="AZ1731" s="275"/>
      <c r="BA1731" s="268"/>
      <c r="BB1731" s="268"/>
      <c r="BC1731" s="268"/>
      <c r="BD1731" s="268"/>
      <c r="BE1731" s="267"/>
      <c r="BF1731" s="275"/>
      <c r="BG1731" s="275"/>
      <c r="BH1731" s="275"/>
      <c r="BI1731" s="275"/>
      <c r="BJ1731" s="278">
        <v>45923</v>
      </c>
      <c r="BK1731" s="279">
        <v>45924</v>
      </c>
      <c r="BL1731" s="431" t="s">
        <v>6323</v>
      </c>
      <c r="BM1731" s="272"/>
      <c r="BN1731" s="422">
        <v>6</v>
      </c>
      <c r="BO1731" s="422">
        <v>13</v>
      </c>
      <c r="BP1731" s="303"/>
      <c r="BQ1731" s="293"/>
      <c r="BR1731" s="284"/>
      <c r="BS1731" s="280" t="str">
        <f>IF(_DBcomps[[#This Row],[Problem]]="","Yes","No")</f>
        <v>Yes</v>
      </c>
      <c r="BT1731" s="272">
        <v>5</v>
      </c>
      <c r="BU1731" s="273"/>
      <c r="BV1731" s="273"/>
      <c r="BW1731" s="273"/>
      <c r="BX1731" s="273">
        <v>7</v>
      </c>
      <c r="BY1731" s="356" t="s">
        <v>989</v>
      </c>
      <c r="BZ1731" s="267"/>
      <c r="CA1731" s="279"/>
      <c r="CB1731" s="279"/>
      <c r="CC1731" s="279"/>
      <c r="CD1731" s="1283"/>
      <c r="CE1731" s="245"/>
      <c r="CF1731" s="245"/>
      <c r="CG1731" s="245"/>
    </row>
    <row r="1732" spans="1:85">
      <c r="A1732" s="341" t="s">
        <v>77</v>
      </c>
      <c r="B1732" s="2" t="s">
        <v>491</v>
      </c>
      <c r="C1732" s="2" t="s">
        <v>61</v>
      </c>
      <c r="D1732" s="265" t="s">
        <v>6344</v>
      </c>
      <c r="E1732" s="265">
        <v>45924</v>
      </c>
      <c r="F1732" s="266" t="str">
        <f>IF(_DBcomps[[#This Row],[Lab RTS]]="","No","Yes")</f>
        <v>Yes</v>
      </c>
      <c r="G1732" s="267">
        <v>65.010000000000005</v>
      </c>
      <c r="H1732" s="267"/>
      <c r="I1732" s="267"/>
      <c r="J1732" s="267"/>
      <c r="K1732" s="267"/>
      <c r="L1732" s="268"/>
      <c r="M1732" s="275"/>
      <c r="N1732" s="267">
        <v>3.71</v>
      </c>
      <c r="O1732" s="267"/>
      <c r="P1732" s="275"/>
      <c r="Q1732" s="269"/>
      <c r="R1732" s="270"/>
      <c r="S1732" s="296">
        <v>37.35</v>
      </c>
      <c r="T1732" s="271"/>
      <c r="U1732" s="297">
        <v>80.31</v>
      </c>
      <c r="V1732" s="268"/>
      <c r="W1732" s="267"/>
      <c r="X1732" s="270" t="s">
        <v>1307</v>
      </c>
      <c r="Y1732" s="274">
        <v>0.44</v>
      </c>
      <c r="Z1732" s="342"/>
      <c r="AA1732" s="274">
        <v>0</v>
      </c>
      <c r="AB1732" s="275"/>
      <c r="AC1732" s="298">
        <v>0</v>
      </c>
      <c r="AD1732" s="265"/>
      <c r="AE1732" s="274"/>
      <c r="AF1732" s="274"/>
      <c r="AG1732" s="275"/>
      <c r="AH1732" s="274"/>
      <c r="AI1732" s="274">
        <v>0</v>
      </c>
      <c r="AJ1732" s="270"/>
      <c r="AK1732" s="270"/>
      <c r="AL1732" s="274"/>
      <c r="AM1732" s="275"/>
      <c r="AN1732" s="274"/>
      <c r="AO1732" s="275"/>
      <c r="AP1732" s="298">
        <v>0.28999999999999998</v>
      </c>
      <c r="AQ1732" s="277">
        <f t="shared" ref="AQ1732:AQ1737" si="252">MONTH(E1732)</f>
        <v>9</v>
      </c>
      <c r="AR1732" s="275"/>
      <c r="AS1732" s="275"/>
      <c r="AT1732" s="273"/>
      <c r="AU1732" s="272"/>
      <c r="AV1732" s="267"/>
      <c r="AW1732" s="326" t="s">
        <v>6346</v>
      </c>
      <c r="AX1732" s="273"/>
      <c r="AY1732" s="273"/>
      <c r="AZ1732" s="275"/>
      <c r="BA1732" s="268"/>
      <c r="BB1732" s="268"/>
      <c r="BC1732" s="268"/>
      <c r="BD1732" s="268"/>
      <c r="BE1732" s="267"/>
      <c r="BF1732" s="275"/>
      <c r="BG1732" s="275"/>
      <c r="BH1732" s="275"/>
      <c r="BI1732" s="275"/>
      <c r="BJ1732" s="278">
        <v>45924</v>
      </c>
      <c r="BK1732" s="279" t="s">
        <v>6348</v>
      </c>
      <c r="BL1732" s="431" t="s">
        <v>6349</v>
      </c>
      <c r="BM1732" s="272"/>
      <c r="BN1732" s="422">
        <v>6</v>
      </c>
      <c r="BO1732" s="422">
        <v>13</v>
      </c>
      <c r="BP1732" s="303"/>
      <c r="BQ1732" s="293"/>
      <c r="BR1732" s="284"/>
      <c r="BS1732" s="280" t="str">
        <f>IF(_DBcomps[[#This Row],[Problem]]="","Yes","No")</f>
        <v>Yes</v>
      </c>
      <c r="BT1732" s="272">
        <v>5</v>
      </c>
      <c r="BU1732" s="273"/>
      <c r="BV1732" s="273"/>
      <c r="BW1732" s="273"/>
      <c r="BX1732" s="273">
        <v>7</v>
      </c>
      <c r="BY1732" s="356" t="s">
        <v>989</v>
      </c>
      <c r="BZ1732" s="267"/>
      <c r="CA1732" s="279"/>
      <c r="CB1732" s="279"/>
      <c r="CC1732" s="279"/>
      <c r="CD1732" s="1283"/>
      <c r="CE1732" s="245"/>
      <c r="CF1732" s="245"/>
      <c r="CG1732" s="245"/>
    </row>
    <row r="1733" spans="1:85">
      <c r="A1733" s="341" t="s">
        <v>77</v>
      </c>
      <c r="B1733" s="2" t="s">
        <v>491</v>
      </c>
      <c r="C1733" s="2" t="s">
        <v>61</v>
      </c>
      <c r="D1733" s="265" t="s">
        <v>6345</v>
      </c>
      <c r="E1733" s="265">
        <v>45924</v>
      </c>
      <c r="F1733" s="266" t="str">
        <f>IF(_DBcomps[[#This Row],[Lab RTS]]="","No","Yes")</f>
        <v>Yes</v>
      </c>
      <c r="G1733" s="267">
        <v>65.53</v>
      </c>
      <c r="H1733" s="267"/>
      <c r="I1733" s="267"/>
      <c r="J1733" s="267"/>
      <c r="K1733" s="267"/>
      <c r="L1733" s="268"/>
      <c r="M1733" s="275"/>
      <c r="N1733" s="267">
        <v>4.01</v>
      </c>
      <c r="O1733" s="267"/>
      <c r="P1733" s="275"/>
      <c r="Q1733" s="269"/>
      <c r="R1733" s="270"/>
      <c r="S1733" s="296">
        <v>38.19</v>
      </c>
      <c r="T1733" s="271"/>
      <c r="U1733" s="297">
        <v>78.84</v>
      </c>
      <c r="V1733" s="268"/>
      <c r="W1733" s="267"/>
      <c r="X1733" s="270" t="s">
        <v>1307</v>
      </c>
      <c r="Y1733" s="274">
        <v>0.6</v>
      </c>
      <c r="Z1733" s="342"/>
      <c r="AA1733" s="274">
        <v>0</v>
      </c>
      <c r="AB1733" s="275"/>
      <c r="AC1733" s="298">
        <v>0</v>
      </c>
      <c r="AD1733" s="265"/>
      <c r="AE1733" s="274"/>
      <c r="AF1733" s="274"/>
      <c r="AG1733" s="275"/>
      <c r="AH1733" s="274"/>
      <c r="AI1733" s="274">
        <v>0</v>
      </c>
      <c r="AJ1733" s="270"/>
      <c r="AK1733" s="270"/>
      <c r="AL1733" s="274"/>
      <c r="AM1733" s="275"/>
      <c r="AN1733" s="274"/>
      <c r="AO1733" s="275"/>
      <c r="AP1733" s="298">
        <v>0.27</v>
      </c>
      <c r="AQ1733" s="277">
        <f t="shared" si="252"/>
        <v>9</v>
      </c>
      <c r="AR1733" s="275"/>
      <c r="AS1733" s="275"/>
      <c r="AT1733" s="273"/>
      <c r="AU1733" s="272"/>
      <c r="AV1733" s="267"/>
      <c r="AW1733" s="326" t="s">
        <v>6347</v>
      </c>
      <c r="AX1733" s="273"/>
      <c r="AY1733" s="273"/>
      <c r="AZ1733" s="275"/>
      <c r="BA1733" s="268"/>
      <c r="BB1733" s="268"/>
      <c r="BC1733" s="268"/>
      <c r="BD1733" s="268"/>
      <c r="BE1733" s="267"/>
      <c r="BF1733" s="275"/>
      <c r="BG1733" s="275"/>
      <c r="BH1733" s="275"/>
      <c r="BI1733" s="275"/>
      <c r="BJ1733" s="278">
        <v>45924</v>
      </c>
      <c r="BK1733" s="279">
        <v>45925</v>
      </c>
      <c r="BL1733" s="431" t="s">
        <v>6350</v>
      </c>
      <c r="BM1733" s="272"/>
      <c r="BN1733" s="422">
        <v>6</v>
      </c>
      <c r="BO1733" s="422">
        <v>13</v>
      </c>
      <c r="BP1733" s="303"/>
      <c r="BQ1733" s="293"/>
      <c r="BR1733" s="284"/>
      <c r="BS1733" s="280" t="str">
        <f>IF(_DBcomps[[#This Row],[Problem]]="","Yes","No")</f>
        <v>Yes</v>
      </c>
      <c r="BT1733" s="272">
        <v>5</v>
      </c>
      <c r="BU1733" s="273"/>
      <c r="BV1733" s="273"/>
      <c r="BW1733" s="273"/>
      <c r="BX1733" s="273">
        <v>7</v>
      </c>
      <c r="BY1733" s="356" t="s">
        <v>989</v>
      </c>
      <c r="BZ1733" s="267"/>
      <c r="CA1733" s="279"/>
      <c r="CB1733" s="279"/>
      <c r="CC1733" s="279"/>
      <c r="CD1733" s="1283"/>
      <c r="CE1733" s="245"/>
      <c r="CF1733" s="245"/>
      <c r="CG1733" s="245"/>
    </row>
    <row r="1734" spans="1:85">
      <c r="A1734" s="341" t="s">
        <v>77</v>
      </c>
      <c r="B1734" s="2" t="s">
        <v>491</v>
      </c>
      <c r="C1734" s="2" t="s">
        <v>61</v>
      </c>
      <c r="D1734" s="265" t="s">
        <v>6353</v>
      </c>
      <c r="E1734" s="265">
        <v>45924</v>
      </c>
      <c r="F1734" s="266" t="str">
        <f>IF(_DBcomps[[#This Row],[Lab RTS]]="","No","Yes")</f>
        <v>Yes</v>
      </c>
      <c r="G1734" s="267">
        <v>65.12</v>
      </c>
      <c r="H1734" s="267"/>
      <c r="I1734" s="267"/>
      <c r="J1734" s="267"/>
      <c r="K1734" s="267"/>
      <c r="L1734" s="268"/>
      <c r="M1734" s="275"/>
      <c r="N1734" s="267">
        <v>2.74</v>
      </c>
      <c r="O1734" s="267"/>
      <c r="P1734" s="275"/>
      <c r="Q1734" s="269"/>
      <c r="R1734" s="270"/>
      <c r="S1734" s="296">
        <v>39.22</v>
      </c>
      <c r="T1734" s="271"/>
      <c r="U1734" s="297">
        <v>75.89</v>
      </c>
      <c r="V1734" s="268"/>
      <c r="W1734" s="267"/>
      <c r="X1734" s="270" t="s">
        <v>1307</v>
      </c>
      <c r="Y1734" s="274">
        <v>0.26</v>
      </c>
      <c r="Z1734" s="342"/>
      <c r="AA1734" s="274">
        <v>0</v>
      </c>
      <c r="AB1734" s="275"/>
      <c r="AC1734" s="298">
        <v>0</v>
      </c>
      <c r="AD1734" s="265"/>
      <c r="AE1734" s="274"/>
      <c r="AF1734" s="274"/>
      <c r="AG1734" s="275"/>
      <c r="AH1734" s="274"/>
      <c r="AI1734" s="274">
        <v>0</v>
      </c>
      <c r="AJ1734" s="270"/>
      <c r="AK1734" s="270"/>
      <c r="AL1734" s="274"/>
      <c r="AM1734" s="275"/>
      <c r="AN1734" s="274"/>
      <c r="AO1734" s="275"/>
      <c r="AP1734" s="298">
        <v>0.3</v>
      </c>
      <c r="AQ1734" s="277">
        <f t="shared" si="252"/>
        <v>9</v>
      </c>
      <c r="AR1734" s="275"/>
      <c r="AS1734" s="275"/>
      <c r="AT1734" s="273"/>
      <c r="AU1734" s="272"/>
      <c r="AV1734" s="267"/>
      <c r="AW1734" s="326" t="s">
        <v>6352</v>
      </c>
      <c r="AX1734" s="273"/>
      <c r="AY1734" s="273"/>
      <c r="AZ1734" s="275"/>
      <c r="BA1734" s="268"/>
      <c r="BB1734" s="268"/>
      <c r="BC1734" s="268"/>
      <c r="BD1734" s="268"/>
      <c r="BE1734" s="267"/>
      <c r="BF1734" s="275"/>
      <c r="BG1734" s="275"/>
      <c r="BH1734" s="275"/>
      <c r="BI1734" s="275"/>
      <c r="BJ1734" s="278">
        <v>45924</v>
      </c>
      <c r="BK1734" s="279">
        <v>45925</v>
      </c>
      <c r="BL1734" s="431" t="s">
        <v>6351</v>
      </c>
      <c r="BM1734" s="272"/>
      <c r="BN1734" s="422">
        <v>6</v>
      </c>
      <c r="BO1734" s="422">
        <v>13</v>
      </c>
      <c r="BP1734" s="303"/>
      <c r="BQ1734" s="293"/>
      <c r="BR1734" s="284"/>
      <c r="BS1734" s="280" t="str">
        <f>IF(_DBcomps[[#This Row],[Problem]]="","Yes","No")</f>
        <v>Yes</v>
      </c>
      <c r="BT1734" s="272">
        <v>5</v>
      </c>
      <c r="BU1734" s="273"/>
      <c r="BV1734" s="273"/>
      <c r="BW1734" s="273"/>
      <c r="BX1734" s="273">
        <v>7</v>
      </c>
      <c r="BY1734" s="356" t="s">
        <v>989</v>
      </c>
      <c r="BZ1734" s="267"/>
      <c r="CA1734" s="279"/>
      <c r="CB1734" s="279"/>
      <c r="CC1734" s="279"/>
      <c r="CD1734" s="1283"/>
      <c r="CE1734" s="245"/>
      <c r="CF1734" s="245"/>
      <c r="CG1734" s="245"/>
    </row>
    <row r="1735" spans="1:85">
      <c r="A1735" s="341" t="s">
        <v>77</v>
      </c>
      <c r="B1735" s="2" t="s">
        <v>491</v>
      </c>
      <c r="C1735" s="2" t="s">
        <v>61</v>
      </c>
      <c r="D1735" s="265" t="s">
        <v>6360</v>
      </c>
      <c r="E1735" s="265">
        <v>45925</v>
      </c>
      <c r="F1735" s="266" t="s">
        <v>567</v>
      </c>
      <c r="G1735" s="267">
        <v>64.98</v>
      </c>
      <c r="H1735" s="267"/>
      <c r="I1735" s="267"/>
      <c r="J1735" s="267"/>
      <c r="K1735" s="267"/>
      <c r="L1735" s="268"/>
      <c r="M1735" s="275"/>
      <c r="N1735" s="267">
        <v>3.95</v>
      </c>
      <c r="O1735" s="267"/>
      <c r="P1735" s="275"/>
      <c r="Q1735" s="269"/>
      <c r="R1735" s="270"/>
      <c r="S1735" s="296">
        <v>37.409999999999997</v>
      </c>
      <c r="T1735" s="271"/>
      <c r="U1735" s="297">
        <v>74.02</v>
      </c>
      <c r="V1735" s="268"/>
      <c r="W1735" s="267"/>
      <c r="X1735" s="270" t="s">
        <v>1307</v>
      </c>
      <c r="Y1735" s="274">
        <v>0.34</v>
      </c>
      <c r="Z1735" s="342"/>
      <c r="AA1735" s="274">
        <v>0</v>
      </c>
      <c r="AB1735" s="275"/>
      <c r="AC1735" s="298">
        <v>0</v>
      </c>
      <c r="AD1735" s="265"/>
      <c r="AE1735" s="274"/>
      <c r="AF1735" s="274"/>
      <c r="AG1735" s="275"/>
      <c r="AH1735" s="274"/>
      <c r="AI1735" s="274">
        <v>0</v>
      </c>
      <c r="AJ1735" s="270"/>
      <c r="AK1735" s="270"/>
      <c r="AL1735" s="274"/>
      <c r="AM1735" s="275"/>
      <c r="AN1735" s="274"/>
      <c r="AO1735" s="275"/>
      <c r="AP1735" s="298">
        <v>0.22</v>
      </c>
      <c r="AQ1735" s="277">
        <f t="shared" si="252"/>
        <v>9</v>
      </c>
      <c r="AR1735" s="275"/>
      <c r="AS1735" s="275"/>
      <c r="AT1735" s="273"/>
      <c r="AU1735" s="272"/>
      <c r="AV1735" s="267"/>
      <c r="AW1735" s="326" t="s">
        <v>6347</v>
      </c>
      <c r="AX1735" s="273"/>
      <c r="AY1735" s="273"/>
      <c r="AZ1735" s="275"/>
      <c r="BA1735" s="268"/>
      <c r="BB1735" s="268"/>
      <c r="BC1735" s="268"/>
      <c r="BD1735" s="268"/>
      <c r="BE1735" s="267"/>
      <c r="BF1735" s="275"/>
      <c r="BG1735" s="275"/>
      <c r="BH1735" s="275"/>
      <c r="BI1735" s="275"/>
      <c r="BJ1735" s="278">
        <v>45925</v>
      </c>
      <c r="BK1735" s="279">
        <v>45931</v>
      </c>
      <c r="BL1735" s="431" t="s">
        <v>6364</v>
      </c>
      <c r="BM1735" s="272"/>
      <c r="BN1735" s="422">
        <v>6</v>
      </c>
      <c r="BO1735" s="422">
        <v>13</v>
      </c>
      <c r="BP1735" s="303"/>
      <c r="BQ1735" s="293"/>
      <c r="BR1735" s="284"/>
      <c r="BS1735" s="280" t="str">
        <f>IF(_DBcomps[[#This Row],[Problem]]="","Yes","No")</f>
        <v>Yes</v>
      </c>
      <c r="BT1735" s="272">
        <v>5</v>
      </c>
      <c r="BU1735" s="273"/>
      <c r="BV1735" s="273"/>
      <c r="BW1735" s="273"/>
      <c r="BX1735" s="273">
        <v>7</v>
      </c>
      <c r="BY1735" s="356" t="s">
        <v>989</v>
      </c>
      <c r="BZ1735" s="267"/>
      <c r="CA1735" s="279"/>
      <c r="CB1735" s="279"/>
      <c r="CC1735" s="279"/>
      <c r="CD1735" s="1283"/>
      <c r="CE1735" s="245"/>
      <c r="CF1735" s="245"/>
      <c r="CG1735" s="245"/>
    </row>
    <row r="1736" spans="1:85">
      <c r="A1736" s="341" t="s">
        <v>77</v>
      </c>
      <c r="B1736" s="2" t="s">
        <v>491</v>
      </c>
      <c r="C1736" s="2" t="s">
        <v>61</v>
      </c>
      <c r="D1736" s="265" t="s">
        <v>6361</v>
      </c>
      <c r="E1736" s="265">
        <v>45925</v>
      </c>
      <c r="F1736" s="266" t="s">
        <v>567</v>
      </c>
      <c r="G1736" s="267">
        <v>64.41</v>
      </c>
      <c r="H1736" s="267"/>
      <c r="I1736" s="267"/>
      <c r="J1736" s="267"/>
      <c r="K1736" s="267"/>
      <c r="L1736" s="268"/>
      <c r="M1736" s="275"/>
      <c r="N1736" s="267">
        <v>3.92</v>
      </c>
      <c r="O1736" s="267"/>
      <c r="P1736" s="275"/>
      <c r="Q1736" s="269"/>
      <c r="R1736" s="270"/>
      <c r="S1736" s="296">
        <v>37.15</v>
      </c>
      <c r="T1736" s="271"/>
      <c r="U1736" s="297">
        <v>74.760000000000005</v>
      </c>
      <c r="V1736" s="268"/>
      <c r="W1736" s="267"/>
      <c r="X1736" s="270" t="s">
        <v>1307</v>
      </c>
      <c r="Y1736" s="274">
        <v>0.28000000000000003</v>
      </c>
      <c r="Z1736" s="342"/>
      <c r="AA1736" s="274">
        <v>0</v>
      </c>
      <c r="AB1736" s="275"/>
      <c r="AC1736" s="298">
        <v>0</v>
      </c>
      <c r="AD1736" s="265"/>
      <c r="AE1736" s="274"/>
      <c r="AF1736" s="274"/>
      <c r="AG1736" s="275"/>
      <c r="AH1736" s="274"/>
      <c r="AI1736" s="274">
        <v>0</v>
      </c>
      <c r="AJ1736" s="270"/>
      <c r="AK1736" s="270"/>
      <c r="AL1736" s="274"/>
      <c r="AM1736" s="275"/>
      <c r="AN1736" s="274"/>
      <c r="AO1736" s="275"/>
      <c r="AP1736" s="298">
        <v>0.5</v>
      </c>
      <c r="AQ1736" s="277">
        <f t="shared" si="252"/>
        <v>9</v>
      </c>
      <c r="AR1736" s="275"/>
      <c r="AS1736" s="275"/>
      <c r="AT1736" s="273"/>
      <c r="AU1736" s="272"/>
      <c r="AV1736" s="267"/>
      <c r="AW1736" s="326" t="s">
        <v>6317</v>
      </c>
      <c r="AX1736" s="273"/>
      <c r="AY1736" s="273"/>
      <c r="AZ1736" s="275"/>
      <c r="BA1736" s="268"/>
      <c r="BB1736" s="268"/>
      <c r="BC1736" s="268"/>
      <c r="BD1736" s="268"/>
      <c r="BE1736" s="267"/>
      <c r="BF1736" s="275"/>
      <c r="BG1736" s="275"/>
      <c r="BH1736" s="275"/>
      <c r="BI1736" s="275"/>
      <c r="BJ1736" s="278">
        <v>45925</v>
      </c>
      <c r="BK1736" s="279">
        <v>45931</v>
      </c>
      <c r="BL1736" s="431" t="s">
        <v>6365</v>
      </c>
      <c r="BM1736" s="272"/>
      <c r="BN1736" s="422">
        <v>6</v>
      </c>
      <c r="BO1736" s="422">
        <v>13</v>
      </c>
      <c r="BP1736" s="303"/>
      <c r="BQ1736" s="293"/>
      <c r="BR1736" s="284"/>
      <c r="BS1736" s="280" t="str">
        <f>IF(_DBcomps[[#This Row],[Problem]]="","Yes","No")</f>
        <v>Yes</v>
      </c>
      <c r="BT1736" s="272">
        <v>5</v>
      </c>
      <c r="BU1736" s="273"/>
      <c r="BV1736" s="273"/>
      <c r="BW1736" s="273"/>
      <c r="BX1736" s="273">
        <v>7</v>
      </c>
      <c r="BY1736" s="356" t="s">
        <v>989</v>
      </c>
      <c r="BZ1736" s="267"/>
      <c r="CA1736" s="279"/>
      <c r="CB1736" s="279"/>
      <c r="CC1736" s="279"/>
      <c r="CD1736" s="1283"/>
      <c r="CE1736" s="245"/>
      <c r="CF1736" s="245"/>
      <c r="CG1736" s="245"/>
    </row>
    <row r="1737" spans="1:85">
      <c r="A1737" s="341" t="s">
        <v>77</v>
      </c>
      <c r="B1737" s="2" t="s">
        <v>491</v>
      </c>
      <c r="C1737" s="2" t="s">
        <v>61</v>
      </c>
      <c r="D1737" s="265" t="s">
        <v>6362</v>
      </c>
      <c r="E1737" s="265">
        <v>45925</v>
      </c>
      <c r="F1737" s="266" t="s">
        <v>567</v>
      </c>
      <c r="G1737" s="267">
        <v>65.09</v>
      </c>
      <c r="H1737" s="267"/>
      <c r="I1737" s="267"/>
      <c r="J1737" s="267"/>
      <c r="K1737" s="267"/>
      <c r="L1737" s="268"/>
      <c r="M1737" s="275"/>
      <c r="N1737" s="267">
        <v>2.63</v>
      </c>
      <c r="O1737" s="267"/>
      <c r="P1737" s="275"/>
      <c r="Q1737" s="269"/>
      <c r="R1737" s="270"/>
      <c r="S1737" s="296">
        <v>37.49</v>
      </c>
      <c r="T1737" s="271"/>
      <c r="U1737" s="297">
        <v>75.02</v>
      </c>
      <c r="V1737" s="268"/>
      <c r="W1737" s="267"/>
      <c r="X1737" s="270" t="s">
        <v>1307</v>
      </c>
      <c r="Y1737" s="274">
        <v>0.23</v>
      </c>
      <c r="Z1737" s="342"/>
      <c r="AA1737" s="274">
        <v>0</v>
      </c>
      <c r="AB1737" s="275"/>
      <c r="AC1737" s="298">
        <v>0</v>
      </c>
      <c r="AD1737" s="265"/>
      <c r="AE1737" s="274"/>
      <c r="AF1737" s="274"/>
      <c r="AG1737" s="275"/>
      <c r="AH1737" s="274"/>
      <c r="AI1737" s="274">
        <v>0</v>
      </c>
      <c r="AJ1737" s="270"/>
      <c r="AK1737" s="270"/>
      <c r="AL1737" s="274"/>
      <c r="AM1737" s="275"/>
      <c r="AN1737" s="274"/>
      <c r="AO1737" s="275"/>
      <c r="AP1737" s="298">
        <v>0.54</v>
      </c>
      <c r="AQ1737" s="277">
        <f t="shared" si="252"/>
        <v>9</v>
      </c>
      <c r="AR1737" s="275"/>
      <c r="AS1737" s="275"/>
      <c r="AT1737" s="273"/>
      <c r="AU1737" s="272"/>
      <c r="AV1737" s="267"/>
      <c r="AW1737" s="326" t="s">
        <v>6363</v>
      </c>
      <c r="AX1737" s="273"/>
      <c r="AY1737" s="273"/>
      <c r="AZ1737" s="275"/>
      <c r="BA1737" s="268"/>
      <c r="BB1737" s="268"/>
      <c r="BC1737" s="268"/>
      <c r="BD1737" s="268"/>
      <c r="BE1737" s="267"/>
      <c r="BF1737" s="275"/>
      <c r="BG1737" s="275"/>
      <c r="BH1737" s="275"/>
      <c r="BI1737" s="275"/>
      <c r="BJ1737" s="278">
        <v>45925</v>
      </c>
      <c r="BK1737" s="279">
        <v>45931</v>
      </c>
      <c r="BL1737" s="431" t="s">
        <v>6366</v>
      </c>
      <c r="BM1737" s="272"/>
      <c r="BN1737" s="422">
        <v>6</v>
      </c>
      <c r="BO1737" s="422">
        <v>13</v>
      </c>
      <c r="BP1737" s="303"/>
      <c r="BQ1737" s="293"/>
      <c r="BR1737" s="284"/>
      <c r="BS1737" s="280" t="str">
        <f>IF(_DBcomps[[#This Row],[Problem]]="","Yes","No")</f>
        <v>Yes</v>
      </c>
      <c r="BT1737" s="272">
        <v>5</v>
      </c>
      <c r="BU1737" s="273"/>
      <c r="BV1737" s="273"/>
      <c r="BW1737" s="273"/>
      <c r="BX1737" s="273">
        <v>7</v>
      </c>
      <c r="BY1737" s="356" t="s">
        <v>989</v>
      </c>
      <c r="BZ1737" s="267"/>
      <c r="CA1737" s="279"/>
      <c r="CB1737" s="279"/>
      <c r="CC1737" s="279"/>
      <c r="CD1737" s="1283"/>
      <c r="CE1737" s="245"/>
      <c r="CF1737" s="245"/>
      <c r="CG1737" s="245"/>
    </row>
    <row r="1738" spans="1:85">
      <c r="A1738" s="341" t="s">
        <v>77</v>
      </c>
      <c r="B1738" s="2" t="s">
        <v>491</v>
      </c>
      <c r="C1738" s="2" t="s">
        <v>61</v>
      </c>
      <c r="D1738" s="265" t="s">
        <v>6386</v>
      </c>
      <c r="E1738" s="265">
        <v>45926</v>
      </c>
      <c r="F1738" s="266" t="s">
        <v>567</v>
      </c>
      <c r="G1738" s="267">
        <v>63.78</v>
      </c>
      <c r="H1738" s="267"/>
      <c r="I1738" s="267"/>
      <c r="J1738" s="267"/>
      <c r="K1738" s="267"/>
      <c r="L1738" s="268"/>
      <c r="M1738" s="275"/>
      <c r="N1738" s="267">
        <v>4.49</v>
      </c>
      <c r="O1738" s="267"/>
      <c r="P1738" s="275"/>
      <c r="Q1738" s="269"/>
      <c r="R1738" s="270"/>
      <c r="S1738" s="296">
        <v>37.049999999999997</v>
      </c>
      <c r="T1738" s="271"/>
      <c r="U1738" s="297">
        <v>70.72</v>
      </c>
      <c r="V1738" s="268"/>
      <c r="W1738" s="267"/>
      <c r="X1738" s="270" t="s">
        <v>1307</v>
      </c>
      <c r="Y1738" s="274">
        <v>0.42</v>
      </c>
      <c r="Z1738" s="342"/>
      <c r="AA1738" s="274">
        <v>0</v>
      </c>
      <c r="AB1738" s="275"/>
      <c r="AC1738" s="298">
        <v>0</v>
      </c>
      <c r="AD1738" s="265"/>
      <c r="AE1738" s="274"/>
      <c r="AF1738" s="274"/>
      <c r="AG1738" s="275"/>
      <c r="AH1738" s="274"/>
      <c r="AI1738" s="274">
        <v>0</v>
      </c>
      <c r="AJ1738" s="270"/>
      <c r="AK1738" s="270"/>
      <c r="AL1738" s="274"/>
      <c r="AM1738" s="275"/>
      <c r="AN1738" s="274"/>
      <c r="AO1738" s="275"/>
      <c r="AP1738" s="298">
        <v>0.41</v>
      </c>
      <c r="AQ1738" s="277">
        <f t="shared" ref="AQ1738:AQ1745" si="253">MONTH(E1738)</f>
        <v>9</v>
      </c>
      <c r="AR1738" s="275"/>
      <c r="AS1738" s="275"/>
      <c r="AT1738" s="273"/>
      <c r="AU1738" s="272"/>
      <c r="AV1738" s="267"/>
      <c r="AW1738" s="326" t="s">
        <v>6346</v>
      </c>
      <c r="AX1738" s="273"/>
      <c r="AY1738" s="273"/>
      <c r="AZ1738" s="275"/>
      <c r="BA1738" s="268"/>
      <c r="BB1738" s="268"/>
      <c r="BC1738" s="268"/>
      <c r="BD1738" s="268"/>
      <c r="BE1738" s="267"/>
      <c r="BF1738" s="275"/>
      <c r="BG1738" s="275"/>
      <c r="BH1738" s="275"/>
      <c r="BI1738" s="275"/>
      <c r="BJ1738" s="278">
        <v>45926</v>
      </c>
      <c r="BK1738" s="279">
        <v>45931</v>
      </c>
      <c r="BL1738" s="431" t="s">
        <v>6391</v>
      </c>
      <c r="BM1738" s="272"/>
      <c r="BN1738" s="422">
        <v>6</v>
      </c>
      <c r="BO1738" s="422">
        <v>13</v>
      </c>
      <c r="BP1738" s="303"/>
      <c r="BQ1738" s="293"/>
      <c r="BR1738" s="284"/>
      <c r="BS1738" s="280" t="str">
        <f>IF(_DBcomps[[#This Row],[Problem]]="","Yes","No")</f>
        <v>Yes</v>
      </c>
      <c r="BT1738" s="272">
        <v>5</v>
      </c>
      <c r="BU1738" s="273"/>
      <c r="BV1738" s="273"/>
      <c r="BW1738" s="273"/>
      <c r="BX1738" s="273">
        <v>7</v>
      </c>
      <c r="BY1738" s="356" t="s">
        <v>989</v>
      </c>
      <c r="BZ1738" s="267"/>
      <c r="CA1738" s="279"/>
      <c r="CB1738" s="279"/>
      <c r="CC1738" s="279"/>
      <c r="CD1738" s="1283"/>
      <c r="CE1738" s="245"/>
      <c r="CF1738" s="245"/>
      <c r="CG1738" s="245"/>
    </row>
    <row r="1739" spans="1:85">
      <c r="A1739" s="341" t="s">
        <v>77</v>
      </c>
      <c r="B1739" s="2" t="s">
        <v>491</v>
      </c>
      <c r="C1739" s="2" t="s">
        <v>61</v>
      </c>
      <c r="D1739" s="265" t="s">
        <v>6387</v>
      </c>
      <c r="E1739" s="265">
        <v>45926</v>
      </c>
      <c r="F1739" s="266" t="s">
        <v>567</v>
      </c>
      <c r="G1739" s="267">
        <v>64.64</v>
      </c>
      <c r="H1739" s="267"/>
      <c r="I1739" s="267"/>
      <c r="J1739" s="267"/>
      <c r="K1739" s="267"/>
      <c r="L1739" s="268"/>
      <c r="M1739" s="275"/>
      <c r="N1739" s="267">
        <v>4.16</v>
      </c>
      <c r="O1739" s="267"/>
      <c r="P1739" s="275"/>
      <c r="Q1739" s="269"/>
      <c r="R1739" s="270"/>
      <c r="S1739" s="296">
        <v>36.130000000000003</v>
      </c>
      <c r="T1739" s="271"/>
      <c r="U1739" s="297">
        <v>72.19</v>
      </c>
      <c r="V1739" s="268"/>
      <c r="W1739" s="267"/>
      <c r="X1739" s="270" t="s">
        <v>1307</v>
      </c>
      <c r="Y1739" s="274">
        <v>0.6</v>
      </c>
      <c r="Z1739" s="342"/>
      <c r="AA1739" s="274">
        <v>0</v>
      </c>
      <c r="AB1739" s="275"/>
      <c r="AC1739" s="298">
        <v>0</v>
      </c>
      <c r="AD1739" s="265"/>
      <c r="AE1739" s="274"/>
      <c r="AF1739" s="274"/>
      <c r="AG1739" s="275"/>
      <c r="AH1739" s="274"/>
      <c r="AI1739" s="274">
        <v>0</v>
      </c>
      <c r="AJ1739" s="270"/>
      <c r="AK1739" s="270"/>
      <c r="AL1739" s="274"/>
      <c r="AM1739" s="275"/>
      <c r="AN1739" s="274"/>
      <c r="AO1739" s="275"/>
      <c r="AP1739" s="298">
        <v>0.37</v>
      </c>
      <c r="AQ1739" s="277">
        <f t="shared" si="253"/>
        <v>9</v>
      </c>
      <c r="AR1739" s="275"/>
      <c r="AS1739" s="275"/>
      <c r="AT1739" s="273"/>
      <c r="AU1739" s="272"/>
      <c r="AV1739" s="267"/>
      <c r="AW1739" s="326" t="s">
        <v>6390</v>
      </c>
      <c r="AX1739" s="273"/>
      <c r="AY1739" s="273"/>
      <c r="AZ1739" s="275"/>
      <c r="BA1739" s="268"/>
      <c r="BB1739" s="268"/>
      <c r="BC1739" s="268"/>
      <c r="BD1739" s="268"/>
      <c r="BE1739" s="267"/>
      <c r="BF1739" s="275"/>
      <c r="BG1739" s="275"/>
      <c r="BH1739" s="275"/>
      <c r="BI1739" s="275"/>
      <c r="BJ1739" s="278">
        <v>45926</v>
      </c>
      <c r="BK1739" s="279">
        <v>45931</v>
      </c>
      <c r="BL1739" s="431" t="s">
        <v>6392</v>
      </c>
      <c r="BM1739" s="272"/>
      <c r="BN1739" s="422">
        <v>6</v>
      </c>
      <c r="BO1739" s="422">
        <v>13</v>
      </c>
      <c r="BP1739" s="303"/>
      <c r="BQ1739" s="293"/>
      <c r="BR1739" s="284"/>
      <c r="BS1739" s="280" t="str">
        <f>IF(_DBcomps[[#This Row],[Problem]]="","Yes","No")</f>
        <v>Yes</v>
      </c>
      <c r="BT1739" s="272">
        <v>5</v>
      </c>
      <c r="BU1739" s="273"/>
      <c r="BV1739" s="273"/>
      <c r="BW1739" s="273"/>
      <c r="BX1739" s="273">
        <v>7</v>
      </c>
      <c r="BY1739" s="356" t="s">
        <v>989</v>
      </c>
      <c r="BZ1739" s="267"/>
      <c r="CA1739" s="279"/>
      <c r="CB1739" s="279"/>
      <c r="CC1739" s="279"/>
      <c r="CD1739" s="1283"/>
      <c r="CE1739" s="245"/>
      <c r="CF1739" s="245"/>
      <c r="CG1739" s="245"/>
    </row>
    <row r="1740" spans="1:85">
      <c r="A1740" s="341" t="s">
        <v>77</v>
      </c>
      <c r="B1740" s="2" t="s">
        <v>491</v>
      </c>
      <c r="C1740" s="2" t="s">
        <v>61</v>
      </c>
      <c r="D1740" s="265" t="s">
        <v>6388</v>
      </c>
      <c r="E1740" s="265">
        <v>45926</v>
      </c>
      <c r="F1740" s="266" t="s">
        <v>567</v>
      </c>
      <c r="G1740" s="267">
        <v>65.44</v>
      </c>
      <c r="H1740" s="267"/>
      <c r="I1740" s="267"/>
      <c r="J1740" s="267"/>
      <c r="K1740" s="267"/>
      <c r="L1740" s="268"/>
      <c r="M1740" s="275"/>
      <c r="N1740" s="267">
        <v>1.96</v>
      </c>
      <c r="O1740" s="267"/>
      <c r="P1740" s="275"/>
      <c r="Q1740" s="269"/>
      <c r="R1740" s="270"/>
      <c r="S1740" s="296">
        <v>37.56</v>
      </c>
      <c r="T1740" s="271"/>
      <c r="U1740" s="297">
        <v>74.08</v>
      </c>
      <c r="V1740" s="268"/>
      <c r="W1740" s="267"/>
      <c r="X1740" s="270" t="s">
        <v>1307</v>
      </c>
      <c r="Y1740" s="274">
        <v>0.54</v>
      </c>
      <c r="Z1740" s="342"/>
      <c r="AA1740" s="274">
        <v>0</v>
      </c>
      <c r="AB1740" s="275"/>
      <c r="AC1740" s="298">
        <v>0</v>
      </c>
      <c r="AD1740" s="265"/>
      <c r="AE1740" s="274"/>
      <c r="AF1740" s="274"/>
      <c r="AG1740" s="275"/>
      <c r="AH1740" s="274"/>
      <c r="AI1740" s="274">
        <v>0</v>
      </c>
      <c r="AJ1740" s="270"/>
      <c r="AK1740" s="270"/>
      <c r="AL1740" s="274"/>
      <c r="AM1740" s="275"/>
      <c r="AN1740" s="274"/>
      <c r="AO1740" s="275"/>
      <c r="AP1740" s="298">
        <v>0.24</v>
      </c>
      <c r="AQ1740" s="277">
        <f t="shared" si="253"/>
        <v>9</v>
      </c>
      <c r="AR1740" s="275"/>
      <c r="AS1740" s="275"/>
      <c r="AT1740" s="273"/>
      <c r="AU1740" s="272"/>
      <c r="AV1740" s="267"/>
      <c r="AW1740" s="326" t="s">
        <v>4183</v>
      </c>
      <c r="AX1740" s="273"/>
      <c r="AY1740" s="273"/>
      <c r="AZ1740" s="275"/>
      <c r="BA1740" s="268"/>
      <c r="BB1740" s="268"/>
      <c r="BC1740" s="268"/>
      <c r="BD1740" s="268"/>
      <c r="BE1740" s="267"/>
      <c r="BF1740" s="275"/>
      <c r="BG1740" s="275"/>
      <c r="BH1740" s="275"/>
      <c r="BI1740" s="275"/>
      <c r="BJ1740" s="278">
        <v>45926</v>
      </c>
      <c r="BK1740" s="279">
        <v>45931</v>
      </c>
      <c r="BL1740" s="431" t="s">
        <v>6393</v>
      </c>
      <c r="BM1740" s="272"/>
      <c r="BN1740" s="422">
        <v>6</v>
      </c>
      <c r="BO1740" s="422">
        <v>13</v>
      </c>
      <c r="BP1740" s="303"/>
      <c r="BQ1740" s="293"/>
      <c r="BR1740" s="284"/>
      <c r="BS1740" s="280" t="str">
        <f>IF(_DBcomps[[#This Row],[Problem]]="","Yes","No")</f>
        <v>Yes</v>
      </c>
      <c r="BT1740" s="272">
        <v>5</v>
      </c>
      <c r="BU1740" s="273"/>
      <c r="BV1740" s="273"/>
      <c r="BW1740" s="273"/>
      <c r="BX1740" s="273">
        <v>7</v>
      </c>
      <c r="BY1740" s="356" t="s">
        <v>989</v>
      </c>
      <c r="BZ1740" s="267"/>
      <c r="CA1740" s="279"/>
      <c r="CB1740" s="279"/>
      <c r="CC1740" s="279"/>
      <c r="CD1740" s="1283"/>
      <c r="CE1740" s="245"/>
      <c r="CF1740" s="245"/>
      <c r="CG1740" s="245"/>
    </row>
    <row r="1741" spans="1:85">
      <c r="A1741" s="341" t="s">
        <v>77</v>
      </c>
      <c r="B1741" s="2" t="s">
        <v>491</v>
      </c>
      <c r="C1741" s="2" t="s">
        <v>61</v>
      </c>
      <c r="D1741" s="265" t="s">
        <v>6389</v>
      </c>
      <c r="E1741" s="265">
        <v>45927</v>
      </c>
      <c r="F1741" s="266" t="s">
        <v>567</v>
      </c>
      <c r="G1741" s="267">
        <v>66.59</v>
      </c>
      <c r="H1741" s="267"/>
      <c r="I1741" s="267"/>
      <c r="J1741" s="267"/>
      <c r="K1741" s="267"/>
      <c r="L1741" s="268"/>
      <c r="M1741" s="275"/>
      <c r="N1741" s="267">
        <v>4.0199999999999996</v>
      </c>
      <c r="O1741" s="267"/>
      <c r="P1741" s="275"/>
      <c r="Q1741" s="269"/>
      <c r="R1741" s="270"/>
      <c r="S1741" s="296">
        <v>36.130000000000003</v>
      </c>
      <c r="T1741" s="271"/>
      <c r="U1741" s="297">
        <v>73.66</v>
      </c>
      <c r="V1741" s="268"/>
      <c r="W1741" s="267"/>
      <c r="X1741" s="270" t="s">
        <v>1307</v>
      </c>
      <c r="Y1741" s="274">
        <v>0.32</v>
      </c>
      <c r="Z1741" s="342"/>
      <c r="AA1741" s="274">
        <v>0</v>
      </c>
      <c r="AB1741" s="275"/>
      <c r="AC1741" s="298">
        <v>0</v>
      </c>
      <c r="AD1741" s="265"/>
      <c r="AE1741" s="274"/>
      <c r="AF1741" s="274"/>
      <c r="AG1741" s="275"/>
      <c r="AH1741" s="274"/>
      <c r="AI1741" s="274">
        <v>0</v>
      </c>
      <c r="AJ1741" s="270"/>
      <c r="AK1741" s="270"/>
      <c r="AL1741" s="274"/>
      <c r="AM1741" s="275"/>
      <c r="AN1741" s="274"/>
      <c r="AO1741" s="275"/>
      <c r="AP1741" s="298">
        <v>0.19</v>
      </c>
      <c r="AQ1741" s="277">
        <f t="shared" si="253"/>
        <v>9</v>
      </c>
      <c r="AR1741" s="275"/>
      <c r="AS1741" s="275"/>
      <c r="AT1741" s="273"/>
      <c r="AU1741" s="272"/>
      <c r="AV1741" s="267"/>
      <c r="AW1741" s="326" t="s">
        <v>6352</v>
      </c>
      <c r="AX1741" s="273"/>
      <c r="AY1741" s="273"/>
      <c r="AZ1741" s="275"/>
      <c r="BA1741" s="268"/>
      <c r="BB1741" s="268"/>
      <c r="BC1741" s="268"/>
      <c r="BD1741" s="268"/>
      <c r="BE1741" s="267"/>
      <c r="BF1741" s="275"/>
      <c r="BG1741" s="275"/>
      <c r="BH1741" s="275"/>
      <c r="BI1741" s="275"/>
      <c r="BJ1741" s="278">
        <v>45927</v>
      </c>
      <c r="BK1741" s="279">
        <v>45931</v>
      </c>
      <c r="BL1741" s="431" t="s">
        <v>6394</v>
      </c>
      <c r="BM1741" s="272"/>
      <c r="BN1741" s="422">
        <v>6</v>
      </c>
      <c r="BO1741" s="422">
        <v>13</v>
      </c>
      <c r="BP1741" s="303"/>
      <c r="BQ1741" s="293"/>
      <c r="BR1741" s="284"/>
      <c r="BS1741" s="280" t="str">
        <f>IF(_DBcomps[[#This Row],[Problem]]="","Yes","No")</f>
        <v>Yes</v>
      </c>
      <c r="BT1741" s="272">
        <v>5</v>
      </c>
      <c r="BU1741" s="273"/>
      <c r="BV1741" s="273"/>
      <c r="BW1741" s="273"/>
      <c r="BX1741" s="273">
        <v>7</v>
      </c>
      <c r="BY1741" s="356" t="s">
        <v>989</v>
      </c>
      <c r="BZ1741" s="267"/>
      <c r="CA1741" s="279"/>
      <c r="CB1741" s="279"/>
      <c r="CC1741" s="279"/>
      <c r="CD1741" s="1283"/>
      <c r="CE1741" s="245"/>
      <c r="CF1741" s="245"/>
      <c r="CG1741" s="245"/>
    </row>
    <row r="1742" spans="1:85">
      <c r="A1742" s="341" t="s">
        <v>77</v>
      </c>
      <c r="B1742" s="2" t="s">
        <v>491</v>
      </c>
      <c r="C1742" s="2" t="s">
        <v>61</v>
      </c>
      <c r="D1742" s="265" t="s">
        <v>6397</v>
      </c>
      <c r="E1742" s="265">
        <v>45929</v>
      </c>
      <c r="F1742" s="266" t="s">
        <v>567</v>
      </c>
      <c r="G1742" s="267">
        <v>64.72</v>
      </c>
      <c r="H1742" s="267"/>
      <c r="I1742" s="267"/>
      <c r="J1742" s="267"/>
      <c r="K1742" s="267"/>
      <c r="L1742" s="268"/>
      <c r="M1742" s="275"/>
      <c r="N1742" s="267">
        <v>4.1900000000000004</v>
      </c>
      <c r="O1742" s="267"/>
      <c r="P1742" s="275"/>
      <c r="Q1742" s="269"/>
      <c r="R1742" s="270"/>
      <c r="S1742" s="296">
        <v>37.659999999999997</v>
      </c>
      <c r="T1742" s="271"/>
      <c r="U1742" s="297">
        <v>71.05</v>
      </c>
      <c r="V1742" s="268"/>
      <c r="W1742" s="267"/>
      <c r="X1742" s="270" t="s">
        <v>1307</v>
      </c>
      <c r="Y1742" s="274">
        <v>0.4</v>
      </c>
      <c r="Z1742" s="342"/>
      <c r="AA1742" s="274">
        <v>0</v>
      </c>
      <c r="AB1742" s="275"/>
      <c r="AC1742" s="298">
        <v>0</v>
      </c>
      <c r="AD1742" s="265"/>
      <c r="AE1742" s="274"/>
      <c r="AF1742" s="274"/>
      <c r="AG1742" s="275"/>
      <c r="AH1742" s="274"/>
      <c r="AI1742" s="274">
        <v>0</v>
      </c>
      <c r="AJ1742" s="270"/>
      <c r="AK1742" s="270"/>
      <c r="AL1742" s="274"/>
      <c r="AM1742" s="275"/>
      <c r="AN1742" s="274"/>
      <c r="AO1742" s="275"/>
      <c r="AP1742" s="298">
        <v>0.3</v>
      </c>
      <c r="AQ1742" s="277">
        <f t="shared" si="253"/>
        <v>9</v>
      </c>
      <c r="AR1742" s="275"/>
      <c r="AS1742" s="275"/>
      <c r="AT1742" s="273"/>
      <c r="AU1742" s="272"/>
      <c r="AV1742" s="267"/>
      <c r="AW1742" s="326" t="s">
        <v>6401</v>
      </c>
      <c r="AX1742" s="273"/>
      <c r="AY1742" s="273"/>
      <c r="AZ1742" s="275"/>
      <c r="BA1742" s="268"/>
      <c r="BB1742" s="268"/>
      <c r="BC1742" s="268"/>
      <c r="BD1742" s="268"/>
      <c r="BE1742" s="267"/>
      <c r="BF1742" s="275"/>
      <c r="BG1742" s="275"/>
      <c r="BH1742" s="275"/>
      <c r="BI1742" s="275"/>
      <c r="BJ1742" s="278">
        <v>45929</v>
      </c>
      <c r="BK1742" s="279">
        <v>45931</v>
      </c>
      <c r="BL1742" s="431" t="s">
        <v>6403</v>
      </c>
      <c r="BM1742" s="272"/>
      <c r="BN1742" s="422">
        <v>7</v>
      </c>
      <c r="BO1742" s="422">
        <v>13</v>
      </c>
      <c r="BP1742" s="303"/>
      <c r="BQ1742" s="293"/>
      <c r="BR1742" s="284"/>
      <c r="BS1742" s="280" t="str">
        <f>IF(_DBcomps[[#This Row],[Problem]]="","Yes","No")</f>
        <v>No</v>
      </c>
      <c r="BT1742" s="272">
        <v>5</v>
      </c>
      <c r="BU1742" s="472">
        <v>1</v>
      </c>
      <c r="BV1742" s="273"/>
      <c r="BW1742" s="273"/>
      <c r="BX1742" s="273">
        <v>7</v>
      </c>
      <c r="BY1742" s="356" t="s">
        <v>989</v>
      </c>
      <c r="BZ1742" s="267"/>
      <c r="CA1742" s="279" t="s">
        <v>1335</v>
      </c>
      <c r="CB1742" s="279" t="s">
        <v>1321</v>
      </c>
      <c r="CC1742" s="279" t="s">
        <v>1262</v>
      </c>
      <c r="CD1742" s="1283"/>
      <c r="CE1742" s="245"/>
      <c r="CF1742" s="245"/>
      <c r="CG1742" s="245"/>
    </row>
    <row r="1743" spans="1:85">
      <c r="A1743" s="341" t="s">
        <v>77</v>
      </c>
      <c r="B1743" s="2" t="s">
        <v>491</v>
      </c>
      <c r="C1743" s="2" t="s">
        <v>61</v>
      </c>
      <c r="D1743" s="265" t="s">
        <v>6398</v>
      </c>
      <c r="E1743" s="265">
        <v>45929</v>
      </c>
      <c r="F1743" s="266" t="s">
        <v>567</v>
      </c>
      <c r="G1743" s="267">
        <v>63.76</v>
      </c>
      <c r="H1743" s="267"/>
      <c r="I1743" s="267"/>
      <c r="J1743" s="267"/>
      <c r="K1743" s="267"/>
      <c r="L1743" s="268"/>
      <c r="M1743" s="275"/>
      <c r="N1743" s="267">
        <v>3.45</v>
      </c>
      <c r="O1743" s="267"/>
      <c r="P1743" s="275"/>
      <c r="Q1743" s="269"/>
      <c r="R1743" s="270"/>
      <c r="S1743" s="296">
        <v>37.29</v>
      </c>
      <c r="T1743" s="271"/>
      <c r="U1743" s="297">
        <v>73.86</v>
      </c>
      <c r="V1743" s="268"/>
      <c r="W1743" s="267"/>
      <c r="X1743" s="270" t="s">
        <v>1307</v>
      </c>
      <c r="Y1743" s="274">
        <v>0.28000000000000003</v>
      </c>
      <c r="Z1743" s="342"/>
      <c r="AA1743" s="274">
        <v>0</v>
      </c>
      <c r="AB1743" s="275"/>
      <c r="AC1743" s="298">
        <v>0</v>
      </c>
      <c r="AD1743" s="265"/>
      <c r="AE1743" s="274"/>
      <c r="AF1743" s="274"/>
      <c r="AG1743" s="275"/>
      <c r="AH1743" s="274"/>
      <c r="AI1743" s="274">
        <v>0</v>
      </c>
      <c r="AJ1743" s="270"/>
      <c r="AK1743" s="270"/>
      <c r="AL1743" s="274"/>
      <c r="AM1743" s="275"/>
      <c r="AN1743" s="274"/>
      <c r="AO1743" s="275"/>
      <c r="AP1743" s="298">
        <v>0.28999999999999998</v>
      </c>
      <c r="AQ1743" s="277">
        <f t="shared" si="253"/>
        <v>9</v>
      </c>
      <c r="AR1743" s="275"/>
      <c r="AS1743" s="275"/>
      <c r="AT1743" s="273"/>
      <c r="AU1743" s="272"/>
      <c r="AV1743" s="267"/>
      <c r="AW1743" s="326" t="s">
        <v>4183</v>
      </c>
      <c r="AX1743" s="273"/>
      <c r="AY1743" s="273"/>
      <c r="AZ1743" s="275"/>
      <c r="BA1743" s="268"/>
      <c r="BB1743" s="268"/>
      <c r="BC1743" s="268"/>
      <c r="BD1743" s="268"/>
      <c r="BE1743" s="267"/>
      <c r="BF1743" s="275"/>
      <c r="BG1743" s="275"/>
      <c r="BH1743" s="275"/>
      <c r="BI1743" s="275"/>
      <c r="BJ1743" s="278">
        <v>45929</v>
      </c>
      <c r="BK1743" s="279">
        <v>45931</v>
      </c>
      <c r="BL1743" s="431" t="s">
        <v>6404</v>
      </c>
      <c r="BM1743" s="272"/>
      <c r="BN1743" s="422">
        <v>9</v>
      </c>
      <c r="BO1743" s="422">
        <v>13</v>
      </c>
      <c r="BP1743" s="303"/>
      <c r="BQ1743" s="293"/>
      <c r="BR1743" s="284"/>
      <c r="BS1743" s="280" t="str">
        <f>IF(_DBcomps[[#This Row],[Problem]]="","Yes","No")</f>
        <v>No</v>
      </c>
      <c r="BT1743" s="272">
        <v>5</v>
      </c>
      <c r="BU1743" s="472">
        <v>1</v>
      </c>
      <c r="BV1743" s="273"/>
      <c r="BW1743" s="273"/>
      <c r="BX1743" s="273">
        <v>7</v>
      </c>
      <c r="BY1743" s="356" t="s">
        <v>989</v>
      </c>
      <c r="BZ1743" s="267"/>
      <c r="CA1743" s="279" t="s">
        <v>1335</v>
      </c>
      <c r="CB1743" s="279" t="s">
        <v>1321</v>
      </c>
      <c r="CC1743" s="279" t="s">
        <v>1262</v>
      </c>
      <c r="CD1743" s="1283"/>
      <c r="CE1743" s="245"/>
      <c r="CF1743" s="245"/>
      <c r="CG1743" s="245"/>
    </row>
    <row r="1744" spans="1:85">
      <c r="A1744" s="341" t="s">
        <v>77</v>
      </c>
      <c r="B1744" s="2" t="s">
        <v>491</v>
      </c>
      <c r="C1744" s="2" t="s">
        <v>61</v>
      </c>
      <c r="D1744" s="265" t="s">
        <v>6399</v>
      </c>
      <c r="E1744" s="265">
        <v>45929</v>
      </c>
      <c r="F1744" s="266" t="s">
        <v>567</v>
      </c>
      <c r="G1744" s="267">
        <v>64.010000000000005</v>
      </c>
      <c r="H1744" s="267"/>
      <c r="I1744" s="267"/>
      <c r="J1744" s="267"/>
      <c r="K1744" s="267"/>
      <c r="L1744" s="268"/>
      <c r="M1744" s="275"/>
      <c r="N1744" s="267">
        <v>4.2699999999999996</v>
      </c>
      <c r="O1744" s="267"/>
      <c r="P1744" s="275"/>
      <c r="Q1744" s="269"/>
      <c r="R1744" s="270"/>
      <c r="S1744" s="296">
        <v>37.409999999999997</v>
      </c>
      <c r="T1744" s="271"/>
      <c r="U1744" s="297">
        <v>75.12</v>
      </c>
      <c r="V1744" s="268"/>
      <c r="W1744" s="267"/>
      <c r="X1744" s="270" t="s">
        <v>1307</v>
      </c>
      <c r="Y1744" s="274">
        <v>0.36</v>
      </c>
      <c r="Z1744" s="342"/>
      <c r="AA1744" s="274">
        <v>0</v>
      </c>
      <c r="AB1744" s="275"/>
      <c r="AC1744" s="298">
        <v>0</v>
      </c>
      <c r="AD1744" s="265"/>
      <c r="AE1744" s="274"/>
      <c r="AF1744" s="274"/>
      <c r="AG1744" s="275"/>
      <c r="AH1744" s="274"/>
      <c r="AI1744" s="274">
        <v>0</v>
      </c>
      <c r="AJ1744" s="270"/>
      <c r="AK1744" s="270"/>
      <c r="AL1744" s="274"/>
      <c r="AM1744" s="275"/>
      <c r="AN1744" s="274"/>
      <c r="AO1744" s="275"/>
      <c r="AP1744" s="298">
        <v>0.34</v>
      </c>
      <c r="AQ1744" s="277">
        <f t="shared" si="253"/>
        <v>9</v>
      </c>
      <c r="AR1744" s="275"/>
      <c r="AS1744" s="275"/>
      <c r="AT1744" s="273"/>
      <c r="AU1744" s="272"/>
      <c r="AV1744" s="267"/>
      <c r="AW1744" s="326" t="s">
        <v>6352</v>
      </c>
      <c r="AX1744" s="273"/>
      <c r="AY1744" s="273"/>
      <c r="AZ1744" s="275"/>
      <c r="BA1744" s="268"/>
      <c r="BB1744" s="268"/>
      <c r="BC1744" s="268"/>
      <c r="BD1744" s="268"/>
      <c r="BE1744" s="267"/>
      <c r="BF1744" s="275"/>
      <c r="BG1744" s="275"/>
      <c r="BH1744" s="275"/>
      <c r="BI1744" s="275"/>
      <c r="BJ1744" s="278">
        <v>45929</v>
      </c>
      <c r="BK1744" s="279">
        <v>45931</v>
      </c>
      <c r="BL1744" s="431" t="s">
        <v>6405</v>
      </c>
      <c r="BM1744" s="272"/>
      <c r="BN1744" s="422">
        <v>6</v>
      </c>
      <c r="BO1744" s="422">
        <v>13</v>
      </c>
      <c r="BP1744" s="303"/>
      <c r="BQ1744" s="293"/>
      <c r="BR1744" s="284"/>
      <c r="BS1744" s="280" t="str">
        <f>IF(_DBcomps[[#This Row],[Problem]]="","Yes","No")</f>
        <v>Yes</v>
      </c>
      <c r="BT1744" s="272">
        <v>5</v>
      </c>
      <c r="BU1744" s="273"/>
      <c r="BV1744" s="273"/>
      <c r="BW1744" s="273"/>
      <c r="BX1744" s="273">
        <v>7</v>
      </c>
      <c r="BY1744" s="356" t="s">
        <v>989</v>
      </c>
      <c r="BZ1744" s="267"/>
      <c r="CA1744" s="279"/>
      <c r="CB1744" s="279"/>
      <c r="CC1744" s="279"/>
      <c r="CD1744" s="1283"/>
      <c r="CE1744" s="245"/>
      <c r="CF1744" s="245"/>
      <c r="CG1744" s="245"/>
    </row>
    <row r="1745" spans="1:85">
      <c r="A1745" s="341" t="s">
        <v>77</v>
      </c>
      <c r="B1745" s="2" t="s">
        <v>491</v>
      </c>
      <c r="C1745" s="2" t="s">
        <v>61</v>
      </c>
      <c r="D1745" s="265" t="s">
        <v>6400</v>
      </c>
      <c r="E1745" s="265">
        <v>45930</v>
      </c>
      <c r="F1745" s="266" t="s">
        <v>567</v>
      </c>
      <c r="G1745" s="267">
        <v>63.38</v>
      </c>
      <c r="H1745" s="267"/>
      <c r="I1745" s="267"/>
      <c r="J1745" s="267"/>
      <c r="K1745" s="267"/>
      <c r="L1745" s="268"/>
      <c r="M1745" s="275"/>
      <c r="N1745" s="267">
        <v>3.86</v>
      </c>
      <c r="O1745" s="267"/>
      <c r="P1745" s="275"/>
      <c r="Q1745" s="269"/>
      <c r="R1745" s="270"/>
      <c r="S1745" s="296">
        <v>40.479999999999997</v>
      </c>
      <c r="T1745" s="271"/>
      <c r="U1745" s="297">
        <v>72.959999999999994</v>
      </c>
      <c r="V1745" s="268"/>
      <c r="W1745" s="267"/>
      <c r="X1745" s="270" t="s">
        <v>1307</v>
      </c>
      <c r="Y1745" s="274">
        <v>0.42</v>
      </c>
      <c r="Z1745" s="342"/>
      <c r="AA1745" s="274">
        <v>0</v>
      </c>
      <c r="AB1745" s="275"/>
      <c r="AC1745" s="298">
        <v>0</v>
      </c>
      <c r="AD1745" s="265"/>
      <c r="AE1745" s="274"/>
      <c r="AF1745" s="274"/>
      <c r="AG1745" s="275"/>
      <c r="AH1745" s="274"/>
      <c r="AI1745" s="274">
        <v>0</v>
      </c>
      <c r="AJ1745" s="270"/>
      <c r="AK1745" s="270"/>
      <c r="AL1745" s="274"/>
      <c r="AM1745" s="275"/>
      <c r="AN1745" s="274"/>
      <c r="AO1745" s="275"/>
      <c r="AP1745" s="298">
        <v>7.0000000000000007E-2</v>
      </c>
      <c r="AQ1745" s="277">
        <f t="shared" si="253"/>
        <v>9</v>
      </c>
      <c r="AR1745" s="275"/>
      <c r="AS1745" s="275"/>
      <c r="AT1745" s="273"/>
      <c r="AU1745" s="272"/>
      <c r="AV1745" s="267"/>
      <c r="AW1745" s="326" t="s">
        <v>6402</v>
      </c>
      <c r="AX1745" s="273"/>
      <c r="AY1745" s="273"/>
      <c r="AZ1745" s="275"/>
      <c r="BA1745" s="268"/>
      <c r="BB1745" s="268"/>
      <c r="BC1745" s="268"/>
      <c r="BD1745" s="268"/>
      <c r="BE1745" s="267"/>
      <c r="BF1745" s="275"/>
      <c r="BG1745" s="275"/>
      <c r="BH1745" s="275"/>
      <c r="BI1745" s="275"/>
      <c r="BJ1745" s="278">
        <v>45930</v>
      </c>
      <c r="BK1745" s="279">
        <v>45931</v>
      </c>
      <c r="BL1745" s="431" t="s">
        <v>6406</v>
      </c>
      <c r="BM1745" s="272"/>
      <c r="BN1745" s="422">
        <v>6</v>
      </c>
      <c r="BO1745" s="422">
        <v>13</v>
      </c>
      <c r="BP1745" s="303"/>
      <c r="BQ1745" s="293"/>
      <c r="BR1745" s="284"/>
      <c r="BS1745" s="280" t="str">
        <f>IF(_DBcomps[[#This Row],[Problem]]="","Yes","No")</f>
        <v>Yes</v>
      </c>
      <c r="BT1745" s="272">
        <v>5</v>
      </c>
      <c r="BU1745" s="273"/>
      <c r="BV1745" s="273"/>
      <c r="BW1745" s="273"/>
      <c r="BX1745" s="273">
        <v>7</v>
      </c>
      <c r="BY1745" s="356" t="s">
        <v>989</v>
      </c>
      <c r="BZ1745" s="267"/>
      <c r="CA1745" s="279"/>
      <c r="CB1745" s="279"/>
      <c r="CC1745" s="279"/>
      <c r="CD1745" s="1283"/>
      <c r="CE1745" s="245"/>
      <c r="CF1745" s="245"/>
      <c r="CG1745" s="245"/>
    </row>
    <row r="1746" spans="1:85">
      <c r="A1746" s="341" t="s">
        <v>77</v>
      </c>
      <c r="B1746" s="2" t="s">
        <v>491</v>
      </c>
      <c r="C1746" s="2" t="s">
        <v>61</v>
      </c>
      <c r="D1746" s="265" t="s">
        <v>6424</v>
      </c>
      <c r="E1746" s="265">
        <v>45930</v>
      </c>
      <c r="F1746" s="266" t="s">
        <v>567</v>
      </c>
      <c r="G1746" s="267">
        <v>64.17</v>
      </c>
      <c r="H1746" s="267"/>
      <c r="I1746" s="267"/>
      <c r="J1746" s="267"/>
      <c r="K1746" s="267"/>
      <c r="L1746" s="268"/>
      <c r="M1746" s="275"/>
      <c r="N1746" s="267">
        <v>3.39</v>
      </c>
      <c r="O1746" s="267"/>
      <c r="P1746" s="275"/>
      <c r="Q1746" s="269"/>
      <c r="R1746" s="270"/>
      <c r="S1746" s="296">
        <v>40.450000000000003</v>
      </c>
      <c r="T1746" s="271"/>
      <c r="U1746" s="297">
        <v>73.19</v>
      </c>
      <c r="V1746" s="268"/>
      <c r="W1746" s="267"/>
      <c r="X1746" s="270" t="s">
        <v>1307</v>
      </c>
      <c r="Y1746" s="274">
        <v>0.36</v>
      </c>
      <c r="Z1746" s="342"/>
      <c r="AA1746" s="274">
        <v>0</v>
      </c>
      <c r="AB1746" s="275"/>
      <c r="AC1746" s="298">
        <v>0</v>
      </c>
      <c r="AD1746" s="265"/>
      <c r="AE1746" s="274"/>
      <c r="AF1746" s="274"/>
      <c r="AG1746" s="275"/>
      <c r="AH1746" s="274"/>
      <c r="AI1746" s="274">
        <v>0</v>
      </c>
      <c r="AJ1746" s="270"/>
      <c r="AK1746" s="270"/>
      <c r="AL1746" s="274"/>
      <c r="AM1746" s="275"/>
      <c r="AN1746" s="274"/>
      <c r="AO1746" s="275"/>
      <c r="AP1746" s="298">
        <v>0.24</v>
      </c>
      <c r="AQ1746" s="277">
        <f t="shared" ref="AQ1746:AQ1752" si="254">MONTH(E1746)</f>
        <v>9</v>
      </c>
      <c r="AR1746" s="275"/>
      <c r="AS1746" s="275"/>
      <c r="AT1746" s="273"/>
      <c r="AU1746" s="272"/>
      <c r="AV1746" s="267"/>
      <c r="AW1746" s="326" t="s">
        <v>6426</v>
      </c>
      <c r="AX1746" s="273"/>
      <c r="AY1746" s="273"/>
      <c r="AZ1746" s="275"/>
      <c r="BA1746" s="268"/>
      <c r="BB1746" s="268"/>
      <c r="BC1746" s="268"/>
      <c r="BD1746" s="268"/>
      <c r="BE1746" s="267"/>
      <c r="BF1746" s="275"/>
      <c r="BG1746" s="275"/>
      <c r="BH1746" s="275"/>
      <c r="BI1746" s="275"/>
      <c r="BJ1746" s="278">
        <v>45930</v>
      </c>
      <c r="BK1746" s="279">
        <v>45931</v>
      </c>
      <c r="BL1746" s="431" t="s">
        <v>6427</v>
      </c>
      <c r="BM1746" s="272"/>
      <c r="BN1746" s="422">
        <v>6</v>
      </c>
      <c r="BO1746" s="422">
        <v>13</v>
      </c>
      <c r="BP1746" s="303"/>
      <c r="BQ1746" s="293"/>
      <c r="BR1746" s="284"/>
      <c r="BS1746" s="280" t="str">
        <f>IF(_DBcomps[[#This Row],[Problem]]="","Yes","No")</f>
        <v>Yes</v>
      </c>
      <c r="BT1746" s="272">
        <v>5</v>
      </c>
      <c r="BU1746" s="273"/>
      <c r="BV1746" s="273"/>
      <c r="BW1746" s="273"/>
      <c r="BX1746" s="273">
        <v>7</v>
      </c>
      <c r="BY1746" s="356" t="s">
        <v>989</v>
      </c>
      <c r="BZ1746" s="267"/>
      <c r="CA1746" s="279"/>
      <c r="CB1746" s="279"/>
      <c r="CC1746" s="279"/>
      <c r="CD1746" s="1283"/>
      <c r="CE1746" s="245"/>
      <c r="CF1746" s="245"/>
      <c r="CG1746" s="245"/>
    </row>
    <row r="1747" spans="1:85">
      <c r="A1747" s="341" t="s">
        <v>77</v>
      </c>
      <c r="B1747" s="2" t="s">
        <v>491</v>
      </c>
      <c r="C1747" s="2" t="s">
        <v>61</v>
      </c>
      <c r="D1747" s="265" t="s">
        <v>6425</v>
      </c>
      <c r="E1747" s="265">
        <v>45931</v>
      </c>
      <c r="F1747" s="266" t="s">
        <v>567</v>
      </c>
      <c r="G1747" s="267">
        <v>65.28</v>
      </c>
      <c r="H1747" s="267"/>
      <c r="I1747" s="267"/>
      <c r="J1747" s="267"/>
      <c r="K1747" s="267"/>
      <c r="L1747" s="268"/>
      <c r="M1747" s="275"/>
      <c r="N1747" s="267">
        <v>4.25</v>
      </c>
      <c r="O1747" s="267"/>
      <c r="P1747" s="275"/>
      <c r="Q1747" s="269"/>
      <c r="R1747" s="270"/>
      <c r="S1747" s="296">
        <v>40.659999999999997</v>
      </c>
      <c r="T1747" s="271"/>
      <c r="U1747" s="297">
        <v>70.09</v>
      </c>
      <c r="V1747" s="268"/>
      <c r="W1747" s="267"/>
      <c r="X1747" s="270" t="s">
        <v>1307</v>
      </c>
      <c r="Y1747" s="274">
        <v>0.36</v>
      </c>
      <c r="Z1747" s="342"/>
      <c r="AA1747" s="274">
        <v>0</v>
      </c>
      <c r="AB1747" s="275"/>
      <c r="AC1747" s="298">
        <v>0</v>
      </c>
      <c r="AD1747" s="265"/>
      <c r="AE1747" s="274"/>
      <c r="AF1747" s="274"/>
      <c r="AG1747" s="275"/>
      <c r="AH1747" s="274"/>
      <c r="AI1747" s="274">
        <v>0</v>
      </c>
      <c r="AJ1747" s="270"/>
      <c r="AK1747" s="270"/>
      <c r="AL1747" s="274"/>
      <c r="AM1747" s="275"/>
      <c r="AN1747" s="274"/>
      <c r="AO1747" s="275"/>
      <c r="AP1747" s="298">
        <v>0.26</v>
      </c>
      <c r="AQ1747" s="277">
        <f t="shared" si="254"/>
        <v>10</v>
      </c>
      <c r="AR1747" s="275"/>
      <c r="AS1747" s="275"/>
      <c r="AT1747" s="273"/>
      <c r="AU1747" s="272"/>
      <c r="AV1747" s="267"/>
      <c r="AW1747" s="326" t="s">
        <v>4479</v>
      </c>
      <c r="AX1747" s="273"/>
      <c r="AY1747" s="273"/>
      <c r="AZ1747" s="275"/>
      <c r="BA1747" s="268"/>
      <c r="BB1747" s="268"/>
      <c r="BC1747" s="268"/>
      <c r="BD1747" s="268"/>
      <c r="BE1747" s="267"/>
      <c r="BF1747" s="275"/>
      <c r="BG1747" s="275"/>
      <c r="BH1747" s="275"/>
      <c r="BI1747" s="275"/>
      <c r="BJ1747" s="278">
        <v>45931</v>
      </c>
      <c r="BK1747" s="279">
        <v>45931</v>
      </c>
      <c r="BL1747" s="431" t="s">
        <v>6428</v>
      </c>
      <c r="BM1747" s="272"/>
      <c r="BN1747" s="422">
        <v>6</v>
      </c>
      <c r="BO1747" s="422">
        <v>13</v>
      </c>
      <c r="BP1747" s="303"/>
      <c r="BQ1747" s="293"/>
      <c r="BR1747" s="284"/>
      <c r="BS1747" s="280" t="str">
        <f>IF(_DBcomps[[#This Row],[Problem]]="","Yes","No")</f>
        <v>Yes</v>
      </c>
      <c r="BT1747" s="272">
        <v>5</v>
      </c>
      <c r="BU1747" s="273"/>
      <c r="BV1747" s="273"/>
      <c r="BW1747" s="273"/>
      <c r="BX1747" s="273">
        <v>7</v>
      </c>
      <c r="BY1747" s="356" t="s">
        <v>989</v>
      </c>
      <c r="BZ1747" s="267"/>
      <c r="CA1747" s="279"/>
      <c r="CB1747" s="279"/>
      <c r="CC1747" s="279"/>
      <c r="CD1747" s="1283"/>
      <c r="CE1747" s="245"/>
      <c r="CF1747" s="245"/>
      <c r="CG1747" s="245"/>
    </row>
    <row r="1748" spans="1:85">
      <c r="A1748" s="341" t="s">
        <v>77</v>
      </c>
      <c r="B1748" s="2" t="s">
        <v>491</v>
      </c>
      <c r="C1748" s="2" t="s">
        <v>61</v>
      </c>
      <c r="D1748" s="265" t="s">
        <v>6430</v>
      </c>
      <c r="E1748" s="265">
        <v>45931</v>
      </c>
      <c r="F1748" s="266" t="s">
        <v>567</v>
      </c>
      <c r="G1748" s="267">
        <v>65.47</v>
      </c>
      <c r="H1748" s="267"/>
      <c r="I1748" s="267"/>
      <c r="J1748" s="267"/>
      <c r="K1748" s="267"/>
      <c r="L1748" s="268"/>
      <c r="M1748" s="275"/>
      <c r="N1748" s="267">
        <v>4.1500000000000004</v>
      </c>
      <c r="O1748" s="267"/>
      <c r="P1748" s="275"/>
      <c r="Q1748" s="269"/>
      <c r="R1748" s="270"/>
      <c r="S1748" s="296">
        <v>38.75</v>
      </c>
      <c r="T1748" s="271"/>
      <c r="U1748" s="297">
        <v>74.010000000000005</v>
      </c>
      <c r="V1748" s="268"/>
      <c r="W1748" s="267"/>
      <c r="X1748" s="270" t="s">
        <v>1307</v>
      </c>
      <c r="Y1748" s="274">
        <v>0.34</v>
      </c>
      <c r="Z1748" s="342"/>
      <c r="AA1748" s="274">
        <v>0</v>
      </c>
      <c r="AB1748" s="275"/>
      <c r="AC1748" s="298">
        <v>0</v>
      </c>
      <c r="AD1748" s="265"/>
      <c r="AE1748" s="274"/>
      <c r="AF1748" s="274"/>
      <c r="AG1748" s="275"/>
      <c r="AH1748" s="274"/>
      <c r="AI1748" s="274">
        <v>0</v>
      </c>
      <c r="AJ1748" s="270"/>
      <c r="AK1748" s="270"/>
      <c r="AL1748" s="274"/>
      <c r="AM1748" s="275"/>
      <c r="AN1748" s="274"/>
      <c r="AO1748" s="275"/>
      <c r="AP1748" s="298">
        <v>0.18</v>
      </c>
      <c r="AQ1748" s="277">
        <f t="shared" si="254"/>
        <v>10</v>
      </c>
      <c r="AR1748" s="275"/>
      <c r="AS1748" s="275"/>
      <c r="AT1748" s="273"/>
      <c r="AU1748" s="272"/>
      <c r="AV1748" s="267"/>
      <c r="AW1748" s="326" t="s">
        <v>6347</v>
      </c>
      <c r="AX1748" s="273"/>
      <c r="AY1748" s="273"/>
      <c r="AZ1748" s="275"/>
      <c r="BA1748" s="268"/>
      <c r="BB1748" s="268"/>
      <c r="BC1748" s="268"/>
      <c r="BD1748" s="268"/>
      <c r="BE1748" s="267"/>
      <c r="BF1748" s="275"/>
      <c r="BG1748" s="275"/>
      <c r="BH1748" s="275"/>
      <c r="BI1748" s="275"/>
      <c r="BJ1748" s="278">
        <v>45931</v>
      </c>
      <c r="BK1748" s="279">
        <v>45931</v>
      </c>
      <c r="BL1748" s="431" t="s">
        <v>6429</v>
      </c>
      <c r="BM1748" s="272"/>
      <c r="BN1748" s="422">
        <v>6</v>
      </c>
      <c r="BO1748" s="422">
        <v>13</v>
      </c>
      <c r="BP1748" s="303"/>
      <c r="BQ1748" s="293"/>
      <c r="BR1748" s="284"/>
      <c r="BS1748" s="280" t="str">
        <f>IF(_DBcomps[[#This Row],[Problem]]="","Yes","No")</f>
        <v>Yes</v>
      </c>
      <c r="BT1748" s="272">
        <v>5</v>
      </c>
      <c r="BU1748" s="273"/>
      <c r="BV1748" s="273"/>
      <c r="BW1748" s="273"/>
      <c r="BX1748" s="273">
        <v>7</v>
      </c>
      <c r="BY1748" s="356" t="s">
        <v>989</v>
      </c>
      <c r="BZ1748" s="267"/>
      <c r="CA1748" s="279"/>
      <c r="CB1748" s="279"/>
      <c r="CC1748" s="279"/>
      <c r="CD1748" s="1283"/>
      <c r="CE1748" s="245"/>
      <c r="CF1748" s="245"/>
      <c r="CG1748" s="245"/>
    </row>
    <row r="1749" spans="1:85">
      <c r="A1749" s="341" t="s">
        <v>77</v>
      </c>
      <c r="B1749" s="2" t="s">
        <v>491</v>
      </c>
      <c r="C1749" s="2" t="s">
        <v>61</v>
      </c>
      <c r="D1749" s="265" t="s">
        <v>6457</v>
      </c>
      <c r="E1749" s="265">
        <v>45931</v>
      </c>
      <c r="F1749" s="266" t="str">
        <f>IF(_DBcomps[[#This Row],[Lab RTS]]="","No","Yes")</f>
        <v>Yes</v>
      </c>
      <c r="G1749" s="267">
        <v>64.28</v>
      </c>
      <c r="H1749" s="267"/>
      <c r="I1749" s="267"/>
      <c r="J1749" s="267"/>
      <c r="K1749" s="267"/>
      <c r="L1749" s="268"/>
      <c r="M1749" s="275"/>
      <c r="N1749" s="267">
        <v>4.04</v>
      </c>
      <c r="O1749" s="267"/>
      <c r="P1749" s="275"/>
      <c r="Q1749" s="269"/>
      <c r="R1749" s="270"/>
      <c r="S1749" s="296">
        <v>39.61</v>
      </c>
      <c r="T1749" s="271"/>
      <c r="U1749" s="297">
        <v>74.47</v>
      </c>
      <c r="V1749" s="268"/>
      <c r="W1749" s="267"/>
      <c r="X1749" s="270" t="s">
        <v>1307</v>
      </c>
      <c r="Y1749" s="274">
        <v>0.3</v>
      </c>
      <c r="Z1749" s="342"/>
      <c r="AA1749" s="274">
        <v>0</v>
      </c>
      <c r="AB1749" s="275"/>
      <c r="AC1749" s="298">
        <v>0</v>
      </c>
      <c r="AD1749" s="265"/>
      <c r="AE1749" s="274"/>
      <c r="AF1749" s="274"/>
      <c r="AG1749" s="275"/>
      <c r="AH1749" s="274"/>
      <c r="AI1749" s="274">
        <v>0</v>
      </c>
      <c r="AJ1749" s="270"/>
      <c r="AK1749" s="270"/>
      <c r="AL1749" s="274"/>
      <c r="AM1749" s="275"/>
      <c r="AN1749" s="274"/>
      <c r="AO1749" s="275"/>
      <c r="AP1749" s="298">
        <v>0.14000000000000001</v>
      </c>
      <c r="AQ1749" s="277">
        <f t="shared" si="254"/>
        <v>10</v>
      </c>
      <c r="AR1749" s="275"/>
      <c r="AS1749" s="275"/>
      <c r="AT1749" s="273"/>
      <c r="AU1749" s="272"/>
      <c r="AV1749" s="267"/>
      <c r="AW1749" s="326" t="s">
        <v>6461</v>
      </c>
      <c r="AX1749" s="273"/>
      <c r="AY1749" s="273"/>
      <c r="AZ1749" s="275"/>
      <c r="BA1749" s="268"/>
      <c r="BB1749" s="268"/>
      <c r="BC1749" s="268"/>
      <c r="BD1749" s="268"/>
      <c r="BE1749" s="267"/>
      <c r="BF1749" s="275"/>
      <c r="BG1749" s="275"/>
      <c r="BH1749" s="275"/>
      <c r="BI1749" s="275"/>
      <c r="BJ1749" s="278">
        <v>45931</v>
      </c>
      <c r="BK1749" s="279">
        <v>45932</v>
      </c>
      <c r="BL1749" s="431" t="s">
        <v>6464</v>
      </c>
      <c r="BM1749" s="272"/>
      <c r="BN1749" s="422">
        <v>6</v>
      </c>
      <c r="BO1749" s="422">
        <v>13</v>
      </c>
      <c r="BP1749" s="303"/>
      <c r="BQ1749" s="293"/>
      <c r="BR1749" s="284"/>
      <c r="BS1749" s="280" t="str">
        <f>IF(_DBcomps[[#This Row],[Problem]]="","Yes","No")</f>
        <v>Yes</v>
      </c>
      <c r="BT1749" s="272">
        <v>5</v>
      </c>
      <c r="BU1749" s="273"/>
      <c r="BV1749" s="273"/>
      <c r="BW1749" s="273"/>
      <c r="BX1749" s="273">
        <v>7</v>
      </c>
      <c r="BY1749" s="356" t="s">
        <v>989</v>
      </c>
      <c r="BZ1749" s="267"/>
      <c r="CA1749" s="279"/>
      <c r="CB1749" s="279"/>
      <c r="CC1749" s="279"/>
      <c r="CD1749" s="1283"/>
      <c r="CE1749" s="245"/>
      <c r="CF1749" s="245"/>
      <c r="CG1749" s="245"/>
    </row>
    <row r="1750" spans="1:85">
      <c r="A1750" s="341" t="s">
        <v>77</v>
      </c>
      <c r="B1750" s="2" t="s">
        <v>491</v>
      </c>
      <c r="C1750" s="2" t="s">
        <v>61</v>
      </c>
      <c r="D1750" s="265" t="s">
        <v>6458</v>
      </c>
      <c r="E1750" s="265">
        <v>45931</v>
      </c>
      <c r="F1750" s="266" t="str">
        <f>IF(_DBcomps[[#This Row],[Lab RTS]]="","No","Yes")</f>
        <v>Yes</v>
      </c>
      <c r="G1750" s="267">
        <v>64.38</v>
      </c>
      <c r="H1750" s="267"/>
      <c r="I1750" s="267"/>
      <c r="J1750" s="267"/>
      <c r="K1750" s="267"/>
      <c r="L1750" s="268"/>
      <c r="M1750" s="275"/>
      <c r="N1750" s="267">
        <v>3.81</v>
      </c>
      <c r="O1750" s="267"/>
      <c r="P1750" s="275"/>
      <c r="Q1750" s="269"/>
      <c r="R1750" s="270"/>
      <c r="S1750" s="296">
        <v>39.909999999999997</v>
      </c>
      <c r="T1750" s="271"/>
      <c r="U1750" s="297">
        <v>77.08</v>
      </c>
      <c r="V1750" s="268"/>
      <c r="W1750" s="267"/>
      <c r="X1750" s="270" t="s">
        <v>1307</v>
      </c>
      <c r="Y1750" s="274">
        <v>0.33</v>
      </c>
      <c r="Z1750" s="342"/>
      <c r="AA1750" s="274">
        <v>0</v>
      </c>
      <c r="AB1750" s="275"/>
      <c r="AC1750" s="298">
        <v>0</v>
      </c>
      <c r="AD1750" s="265"/>
      <c r="AE1750" s="274"/>
      <c r="AF1750" s="274"/>
      <c r="AG1750" s="275"/>
      <c r="AH1750" s="274"/>
      <c r="AI1750" s="274">
        <v>0</v>
      </c>
      <c r="AJ1750" s="270"/>
      <c r="AK1750" s="270"/>
      <c r="AL1750" s="274"/>
      <c r="AM1750" s="275"/>
      <c r="AN1750" s="274"/>
      <c r="AO1750" s="275"/>
      <c r="AP1750" s="298">
        <v>0.24</v>
      </c>
      <c r="AQ1750" s="277">
        <f t="shared" si="254"/>
        <v>10</v>
      </c>
      <c r="AR1750" s="275"/>
      <c r="AS1750" s="275"/>
      <c r="AT1750" s="273"/>
      <c r="AU1750" s="272"/>
      <c r="AV1750" s="267"/>
      <c r="AW1750" s="326" t="s">
        <v>6462</v>
      </c>
      <c r="AX1750" s="273"/>
      <c r="AY1750" s="273"/>
      <c r="AZ1750" s="275"/>
      <c r="BA1750" s="268"/>
      <c r="BB1750" s="268"/>
      <c r="BC1750" s="268"/>
      <c r="BD1750" s="268"/>
      <c r="BE1750" s="267"/>
      <c r="BF1750" s="275"/>
      <c r="BG1750" s="275"/>
      <c r="BH1750" s="275"/>
      <c r="BI1750" s="275"/>
      <c r="BJ1750" s="278">
        <v>45931</v>
      </c>
      <c r="BK1750" s="279">
        <v>45932</v>
      </c>
      <c r="BL1750" s="431" t="s">
        <v>6465</v>
      </c>
      <c r="BM1750" s="272"/>
      <c r="BN1750" s="422">
        <v>6</v>
      </c>
      <c r="BO1750" s="422">
        <v>13</v>
      </c>
      <c r="BP1750" s="303"/>
      <c r="BQ1750" s="293"/>
      <c r="BR1750" s="284"/>
      <c r="BS1750" s="280" t="str">
        <f>IF(_DBcomps[[#This Row],[Problem]]="","Yes","No")</f>
        <v>Yes</v>
      </c>
      <c r="BT1750" s="272">
        <v>5</v>
      </c>
      <c r="BU1750" s="273"/>
      <c r="BV1750" s="273"/>
      <c r="BW1750" s="273"/>
      <c r="BX1750" s="273">
        <v>7</v>
      </c>
      <c r="BY1750" s="356" t="s">
        <v>989</v>
      </c>
      <c r="BZ1750" s="267"/>
      <c r="CA1750" s="279"/>
      <c r="CB1750" s="279"/>
      <c r="CC1750" s="279"/>
      <c r="CD1750" s="1283"/>
      <c r="CE1750" s="245"/>
      <c r="CF1750" s="245"/>
      <c r="CG1750" s="245"/>
    </row>
    <row r="1751" spans="1:85">
      <c r="A1751" s="341" t="s">
        <v>77</v>
      </c>
      <c r="B1751" s="2" t="s">
        <v>491</v>
      </c>
      <c r="C1751" s="2" t="s">
        <v>61</v>
      </c>
      <c r="D1751" s="265" t="s">
        <v>6459</v>
      </c>
      <c r="E1751" s="265">
        <v>45931</v>
      </c>
      <c r="F1751" s="266" t="str">
        <f>IF(_DBcomps[[#This Row],[Lab RTS]]="","No","Yes")</f>
        <v>Yes</v>
      </c>
      <c r="G1751" s="267">
        <v>63.71</v>
      </c>
      <c r="H1751" s="267"/>
      <c r="I1751" s="267"/>
      <c r="J1751" s="267"/>
      <c r="K1751" s="267"/>
      <c r="L1751" s="268"/>
      <c r="M1751" s="275"/>
      <c r="N1751" s="267">
        <v>4.12</v>
      </c>
      <c r="O1751" s="267"/>
      <c r="P1751" s="275"/>
      <c r="Q1751" s="269"/>
      <c r="R1751" s="270"/>
      <c r="S1751" s="296">
        <v>39.74</v>
      </c>
      <c r="T1751" s="271"/>
      <c r="U1751" s="297">
        <v>72.17</v>
      </c>
      <c r="V1751" s="268"/>
      <c r="W1751" s="267"/>
      <c r="X1751" s="270" t="s">
        <v>1307</v>
      </c>
      <c r="Y1751" s="274">
        <v>0.28999999999999998</v>
      </c>
      <c r="Z1751" s="342"/>
      <c r="AA1751" s="274">
        <v>0</v>
      </c>
      <c r="AB1751" s="275"/>
      <c r="AC1751" s="298">
        <v>0</v>
      </c>
      <c r="AD1751" s="265"/>
      <c r="AE1751" s="274"/>
      <c r="AF1751" s="274"/>
      <c r="AG1751" s="275"/>
      <c r="AH1751" s="274"/>
      <c r="AI1751" s="274">
        <v>0</v>
      </c>
      <c r="AJ1751" s="270"/>
      <c r="AK1751" s="270"/>
      <c r="AL1751" s="274"/>
      <c r="AM1751" s="275"/>
      <c r="AN1751" s="274"/>
      <c r="AO1751" s="275"/>
      <c r="AP1751" s="298">
        <v>0.19</v>
      </c>
      <c r="AQ1751" s="277">
        <f t="shared" si="254"/>
        <v>10</v>
      </c>
      <c r="AR1751" s="275"/>
      <c r="AS1751" s="275"/>
      <c r="AT1751" s="273"/>
      <c r="AU1751" s="272"/>
      <c r="AV1751" s="267"/>
      <c r="AW1751" s="326" t="s">
        <v>6463</v>
      </c>
      <c r="AX1751" s="273"/>
      <c r="AY1751" s="273"/>
      <c r="AZ1751" s="275"/>
      <c r="BA1751" s="268"/>
      <c r="BB1751" s="268"/>
      <c r="BC1751" s="268"/>
      <c r="BD1751" s="268"/>
      <c r="BE1751" s="267"/>
      <c r="BF1751" s="275"/>
      <c r="BG1751" s="275"/>
      <c r="BH1751" s="275"/>
      <c r="BI1751" s="275"/>
      <c r="BJ1751" s="278">
        <v>45931</v>
      </c>
      <c r="BK1751" s="279">
        <v>45932</v>
      </c>
      <c r="BL1751" s="431" t="s">
        <v>6466</v>
      </c>
      <c r="BM1751" s="272"/>
      <c r="BN1751" s="422">
        <v>6</v>
      </c>
      <c r="BO1751" s="422">
        <v>13</v>
      </c>
      <c r="BP1751" s="303"/>
      <c r="BQ1751" s="293"/>
      <c r="BR1751" s="284"/>
      <c r="BS1751" s="280" t="str">
        <f>IF(_DBcomps[[#This Row],[Problem]]="","Yes","No")</f>
        <v>Yes</v>
      </c>
      <c r="BT1751" s="272">
        <v>5</v>
      </c>
      <c r="BU1751" s="273"/>
      <c r="BV1751" s="273"/>
      <c r="BW1751" s="273"/>
      <c r="BX1751" s="273">
        <v>7</v>
      </c>
      <c r="BY1751" s="356" t="s">
        <v>989</v>
      </c>
      <c r="BZ1751" s="267"/>
      <c r="CA1751" s="279"/>
      <c r="CB1751" s="279"/>
      <c r="CC1751" s="279"/>
      <c r="CD1751" s="1283"/>
      <c r="CE1751" s="245"/>
      <c r="CF1751" s="245"/>
      <c r="CG1751" s="245"/>
    </row>
    <row r="1752" spans="1:85">
      <c r="A1752" s="341" t="s">
        <v>77</v>
      </c>
      <c r="B1752" s="2" t="s">
        <v>491</v>
      </c>
      <c r="C1752" s="2" t="s">
        <v>61</v>
      </c>
      <c r="D1752" s="265" t="s">
        <v>6460</v>
      </c>
      <c r="E1752" s="265">
        <v>45932</v>
      </c>
      <c r="F1752" s="266" t="str">
        <f>IF(_DBcomps[[#This Row],[Lab RTS]]="","No","Yes")</f>
        <v>Yes</v>
      </c>
      <c r="G1752" s="267">
        <v>66.42</v>
      </c>
      <c r="H1752" s="267"/>
      <c r="I1752" s="267"/>
      <c r="J1752" s="267"/>
      <c r="K1752" s="267"/>
      <c r="L1752" s="268"/>
      <c r="M1752" s="275"/>
      <c r="N1752" s="267">
        <v>4</v>
      </c>
      <c r="O1752" s="267"/>
      <c r="P1752" s="275"/>
      <c r="Q1752" s="269"/>
      <c r="R1752" s="270"/>
      <c r="S1752" s="296">
        <v>37.82</v>
      </c>
      <c r="T1752" s="271"/>
      <c r="U1752" s="297">
        <v>71.94</v>
      </c>
      <c r="V1752" s="268"/>
      <c r="W1752" s="267"/>
      <c r="X1752" s="270" t="s">
        <v>1307</v>
      </c>
      <c r="Y1752" s="274">
        <v>0.26</v>
      </c>
      <c r="Z1752" s="342"/>
      <c r="AA1752" s="274">
        <v>0</v>
      </c>
      <c r="AB1752" s="275"/>
      <c r="AC1752" s="298">
        <v>0</v>
      </c>
      <c r="AD1752" s="265"/>
      <c r="AE1752" s="274"/>
      <c r="AF1752" s="274"/>
      <c r="AG1752" s="275"/>
      <c r="AH1752" s="274"/>
      <c r="AI1752" s="274">
        <v>0</v>
      </c>
      <c r="AJ1752" s="270"/>
      <c r="AK1752" s="270"/>
      <c r="AL1752" s="274"/>
      <c r="AM1752" s="275"/>
      <c r="AN1752" s="274"/>
      <c r="AO1752" s="275"/>
      <c r="AP1752" s="298">
        <v>0.08</v>
      </c>
      <c r="AQ1752" s="277">
        <f t="shared" si="254"/>
        <v>10</v>
      </c>
      <c r="AR1752" s="275"/>
      <c r="AS1752" s="275"/>
      <c r="AT1752" s="273"/>
      <c r="AU1752" s="272"/>
      <c r="AV1752" s="267"/>
      <c r="AW1752" s="326" t="s">
        <v>6347</v>
      </c>
      <c r="AX1752" s="273"/>
      <c r="AY1752" s="273"/>
      <c r="AZ1752" s="275"/>
      <c r="BA1752" s="268"/>
      <c r="BB1752" s="268"/>
      <c r="BC1752" s="268"/>
      <c r="BD1752" s="268"/>
      <c r="BE1752" s="267"/>
      <c r="BF1752" s="275"/>
      <c r="BG1752" s="275"/>
      <c r="BH1752" s="275"/>
      <c r="BI1752" s="275"/>
      <c r="BJ1752" s="278">
        <v>45932</v>
      </c>
      <c r="BK1752" s="279">
        <v>45932</v>
      </c>
      <c r="BL1752" s="431" t="s">
        <v>6467</v>
      </c>
      <c r="BM1752" s="272"/>
      <c r="BN1752" s="422">
        <v>6</v>
      </c>
      <c r="BO1752" s="422">
        <v>13</v>
      </c>
      <c r="BP1752" s="303"/>
      <c r="BQ1752" s="293"/>
      <c r="BR1752" s="284"/>
      <c r="BS1752" s="280" t="str">
        <f>IF(_DBcomps[[#This Row],[Problem]]="","Yes","No")</f>
        <v>Yes</v>
      </c>
      <c r="BT1752" s="272">
        <v>5</v>
      </c>
      <c r="BU1752" s="273"/>
      <c r="BV1752" s="273"/>
      <c r="BW1752" s="273"/>
      <c r="BX1752" s="273">
        <v>7</v>
      </c>
      <c r="BY1752" s="356" t="s">
        <v>989</v>
      </c>
      <c r="BZ1752" s="267"/>
      <c r="CA1752" s="279"/>
      <c r="CB1752" s="279"/>
      <c r="CC1752" s="279"/>
      <c r="CD1752" s="1283"/>
      <c r="CE1752" s="245"/>
      <c r="CF1752" s="245"/>
      <c r="CG1752" s="245"/>
    </row>
    <row r="1753" spans="1:85">
      <c r="A1753" s="341" t="s">
        <v>77</v>
      </c>
      <c r="B1753" s="2" t="s">
        <v>491</v>
      </c>
      <c r="C1753" s="2" t="s">
        <v>61</v>
      </c>
      <c r="D1753" s="265" t="s">
        <v>6501</v>
      </c>
      <c r="E1753" s="265">
        <v>45932</v>
      </c>
      <c r="F1753" s="266" t="str">
        <f>IF(_DBcomps[[#This Row],[Lab RTS]]="","No","Yes")</f>
        <v>Yes</v>
      </c>
      <c r="G1753" s="267">
        <v>64.69</v>
      </c>
      <c r="H1753" s="267"/>
      <c r="I1753" s="267"/>
      <c r="J1753" s="267"/>
      <c r="K1753" s="267"/>
      <c r="L1753" s="268"/>
      <c r="M1753" s="275"/>
      <c r="N1753" s="267">
        <v>4.18</v>
      </c>
      <c r="O1753" s="267"/>
      <c r="P1753" s="275"/>
      <c r="Q1753" s="269"/>
      <c r="R1753" s="270"/>
      <c r="S1753" s="296">
        <v>39.79</v>
      </c>
      <c r="T1753" s="271"/>
      <c r="U1753" s="297">
        <v>74.150000000000006</v>
      </c>
      <c r="V1753" s="268"/>
      <c r="W1753" s="267"/>
      <c r="X1753" s="270" t="s">
        <v>1307</v>
      </c>
      <c r="Y1753" s="274">
        <v>0.26</v>
      </c>
      <c r="Z1753" s="342"/>
      <c r="AA1753" s="274">
        <v>0</v>
      </c>
      <c r="AB1753" s="275"/>
      <c r="AC1753" s="298">
        <v>0</v>
      </c>
      <c r="AD1753" s="265"/>
      <c r="AE1753" s="274"/>
      <c r="AF1753" s="274"/>
      <c r="AG1753" s="275"/>
      <c r="AH1753" s="274"/>
      <c r="AI1753" s="274">
        <v>0</v>
      </c>
      <c r="AJ1753" s="270"/>
      <c r="AK1753" s="270"/>
      <c r="AL1753" s="274"/>
      <c r="AM1753" s="275"/>
      <c r="AN1753" s="274"/>
      <c r="AO1753" s="275"/>
      <c r="AP1753" s="298">
        <v>0.27</v>
      </c>
      <c r="AQ1753" s="277">
        <f t="shared" ref="AQ1753:AQ1759" si="255">MONTH(E1753)</f>
        <v>10</v>
      </c>
      <c r="AR1753" s="275"/>
      <c r="AS1753" s="275"/>
      <c r="AT1753" s="273"/>
      <c r="AU1753" s="272"/>
      <c r="AV1753" s="267"/>
      <c r="AW1753" s="326" t="s">
        <v>6504</v>
      </c>
      <c r="AX1753" s="273"/>
      <c r="AY1753" s="273"/>
      <c r="AZ1753" s="275"/>
      <c r="BA1753" s="268"/>
      <c r="BB1753" s="268"/>
      <c r="BC1753" s="268"/>
      <c r="BD1753" s="268"/>
      <c r="BE1753" s="267"/>
      <c r="BF1753" s="275"/>
      <c r="BG1753" s="275"/>
      <c r="BH1753" s="275"/>
      <c r="BI1753" s="275"/>
      <c r="BJ1753" s="278">
        <v>45932</v>
      </c>
      <c r="BK1753" s="279">
        <v>45933</v>
      </c>
      <c r="BL1753" s="431" t="s">
        <v>6545</v>
      </c>
      <c r="BM1753" s="272"/>
      <c r="BN1753" s="422">
        <v>6</v>
      </c>
      <c r="BO1753" s="422">
        <v>13</v>
      </c>
      <c r="BP1753" s="303"/>
      <c r="BQ1753" s="293"/>
      <c r="BR1753" s="284"/>
      <c r="BS1753" s="280" t="str">
        <f>IF(_DBcomps[[#This Row],[Problem]]="","Yes","No")</f>
        <v>Yes</v>
      </c>
      <c r="BT1753" s="272">
        <v>5</v>
      </c>
      <c r="BU1753" s="273"/>
      <c r="BV1753" s="273"/>
      <c r="BW1753" s="273"/>
      <c r="BX1753" s="273">
        <v>7</v>
      </c>
      <c r="BY1753" s="356" t="s">
        <v>989</v>
      </c>
      <c r="BZ1753" s="267"/>
      <c r="CA1753" s="279"/>
      <c r="CB1753" s="279"/>
      <c r="CC1753" s="279"/>
      <c r="CD1753" s="1283"/>
      <c r="CE1753" s="245"/>
      <c r="CF1753" s="245"/>
      <c r="CG1753" s="245"/>
    </row>
    <row r="1754" spans="1:85">
      <c r="A1754" s="341" t="s">
        <v>77</v>
      </c>
      <c r="B1754" s="2" t="s">
        <v>491</v>
      </c>
      <c r="C1754" s="2" t="s">
        <v>61</v>
      </c>
      <c r="D1754" s="265" t="s">
        <v>6502</v>
      </c>
      <c r="E1754" s="265">
        <v>45932</v>
      </c>
      <c r="F1754" s="266" t="str">
        <f>IF(_DBcomps[[#This Row],[Lab RTS]]="","No","Yes")</f>
        <v>Yes</v>
      </c>
      <c r="G1754" s="267">
        <v>64.180000000000007</v>
      </c>
      <c r="H1754" s="267"/>
      <c r="I1754" s="267"/>
      <c r="J1754" s="267"/>
      <c r="K1754" s="267"/>
      <c r="L1754" s="268"/>
      <c r="M1754" s="275"/>
      <c r="N1754" s="267">
        <v>3.28</v>
      </c>
      <c r="O1754" s="267"/>
      <c r="P1754" s="275"/>
      <c r="Q1754" s="269"/>
      <c r="R1754" s="270"/>
      <c r="S1754" s="296">
        <v>39.119999999999997</v>
      </c>
      <c r="T1754" s="271"/>
      <c r="U1754" s="297">
        <v>75.459999999999994</v>
      </c>
      <c r="V1754" s="268"/>
      <c r="W1754" s="267"/>
      <c r="X1754" s="270" t="s">
        <v>1307</v>
      </c>
      <c r="Y1754" s="274">
        <v>0.12</v>
      </c>
      <c r="Z1754" s="342"/>
      <c r="AA1754" s="274">
        <v>0</v>
      </c>
      <c r="AB1754" s="275"/>
      <c r="AC1754" s="298">
        <v>0</v>
      </c>
      <c r="AD1754" s="265"/>
      <c r="AE1754" s="274"/>
      <c r="AF1754" s="274"/>
      <c r="AG1754" s="275"/>
      <c r="AH1754" s="274"/>
      <c r="AI1754" s="274">
        <v>0</v>
      </c>
      <c r="AJ1754" s="270"/>
      <c r="AK1754" s="270"/>
      <c r="AL1754" s="274"/>
      <c r="AM1754" s="275"/>
      <c r="AN1754" s="274"/>
      <c r="AO1754" s="275"/>
      <c r="AP1754" s="298">
        <v>0.24</v>
      </c>
      <c r="AQ1754" s="277">
        <f t="shared" si="255"/>
        <v>10</v>
      </c>
      <c r="AR1754" s="275"/>
      <c r="AS1754" s="275"/>
      <c r="AT1754" s="273"/>
      <c r="AU1754" s="272"/>
      <c r="AV1754" s="267"/>
      <c r="AW1754" s="625" t="s">
        <v>4479</v>
      </c>
      <c r="AX1754" s="273"/>
      <c r="AY1754" s="273"/>
      <c r="AZ1754" s="275"/>
      <c r="BA1754" s="268"/>
      <c r="BB1754" s="268"/>
      <c r="BC1754" s="268"/>
      <c r="BD1754" s="268"/>
      <c r="BE1754" s="267"/>
      <c r="BF1754" s="275"/>
      <c r="BG1754" s="275"/>
      <c r="BH1754" s="275"/>
      <c r="BI1754" s="275"/>
      <c r="BJ1754" s="278">
        <v>45932</v>
      </c>
      <c r="BK1754" s="279">
        <v>45933</v>
      </c>
      <c r="BL1754" s="431" t="s">
        <v>6546</v>
      </c>
      <c r="BM1754" s="272"/>
      <c r="BN1754" s="422">
        <v>6</v>
      </c>
      <c r="BO1754" s="422">
        <v>13</v>
      </c>
      <c r="BP1754" s="303"/>
      <c r="BQ1754" s="293"/>
      <c r="BR1754" s="284"/>
      <c r="BS1754" s="280" t="str">
        <f>IF(_DBcomps[[#This Row],[Problem]]="","Yes","No")</f>
        <v>Yes</v>
      </c>
      <c r="BT1754" s="272">
        <v>5</v>
      </c>
      <c r="BU1754" s="273"/>
      <c r="BV1754" s="273"/>
      <c r="BW1754" s="273"/>
      <c r="BX1754" s="273">
        <v>7</v>
      </c>
      <c r="BY1754" s="356" t="s">
        <v>989</v>
      </c>
      <c r="BZ1754" s="267"/>
      <c r="CA1754" s="279"/>
      <c r="CB1754" s="279"/>
      <c r="CC1754" s="279"/>
      <c r="CD1754" s="1283"/>
      <c r="CE1754" s="245"/>
      <c r="CF1754" s="245"/>
      <c r="CG1754" s="245"/>
    </row>
    <row r="1755" spans="1:85">
      <c r="A1755" s="341" t="s">
        <v>77</v>
      </c>
      <c r="B1755" s="2" t="s">
        <v>491</v>
      </c>
      <c r="C1755" s="2" t="s">
        <v>61</v>
      </c>
      <c r="D1755" s="265" t="s">
        <v>6503</v>
      </c>
      <c r="E1755" s="265">
        <v>45933</v>
      </c>
      <c r="F1755" s="266" t="str">
        <f>IF(_DBcomps[[#This Row],[Lab RTS]]="","No","Yes")</f>
        <v>Yes</v>
      </c>
      <c r="G1755" s="267">
        <v>66.63</v>
      </c>
      <c r="H1755" s="267"/>
      <c r="I1755" s="267"/>
      <c r="J1755" s="267"/>
      <c r="K1755" s="267"/>
      <c r="L1755" s="268"/>
      <c r="M1755" s="275"/>
      <c r="N1755" s="267">
        <v>3.81</v>
      </c>
      <c r="O1755" s="267"/>
      <c r="P1755" s="275"/>
      <c r="Q1755" s="269"/>
      <c r="R1755" s="270"/>
      <c r="S1755" s="296">
        <v>37.82</v>
      </c>
      <c r="T1755" s="271"/>
      <c r="U1755" s="297">
        <v>73.989999999999995</v>
      </c>
      <c r="V1755" s="268"/>
      <c r="W1755" s="267"/>
      <c r="X1755" s="270" t="s">
        <v>1307</v>
      </c>
      <c r="Y1755" s="274">
        <v>0.28000000000000003</v>
      </c>
      <c r="Z1755" s="342"/>
      <c r="AA1755" s="274">
        <v>0</v>
      </c>
      <c r="AB1755" s="275"/>
      <c r="AC1755" s="298">
        <v>0</v>
      </c>
      <c r="AD1755" s="265"/>
      <c r="AE1755" s="274"/>
      <c r="AF1755" s="274"/>
      <c r="AG1755" s="275"/>
      <c r="AH1755" s="274"/>
      <c r="AI1755" s="274">
        <v>0</v>
      </c>
      <c r="AJ1755" s="270"/>
      <c r="AK1755" s="270"/>
      <c r="AL1755" s="274"/>
      <c r="AM1755" s="275"/>
      <c r="AN1755" s="274"/>
      <c r="AO1755" s="275"/>
      <c r="AP1755" s="298">
        <v>0.19</v>
      </c>
      <c r="AQ1755" s="277">
        <f t="shared" si="255"/>
        <v>10</v>
      </c>
      <c r="AR1755" s="275"/>
      <c r="AS1755" s="275"/>
      <c r="AT1755" s="273"/>
      <c r="AU1755" s="272"/>
      <c r="AV1755" s="267"/>
      <c r="AW1755" s="625" t="s">
        <v>6402</v>
      </c>
      <c r="AX1755" s="273"/>
      <c r="AY1755" s="273"/>
      <c r="AZ1755" s="275"/>
      <c r="BA1755" s="268"/>
      <c r="BB1755" s="268"/>
      <c r="BC1755" s="268"/>
      <c r="BD1755" s="268"/>
      <c r="BE1755" s="267"/>
      <c r="BF1755" s="275"/>
      <c r="BG1755" s="275"/>
      <c r="BH1755" s="275"/>
      <c r="BI1755" s="275"/>
      <c r="BJ1755" s="278">
        <v>45933</v>
      </c>
      <c r="BK1755" s="279">
        <v>45933</v>
      </c>
      <c r="BL1755" s="431" t="s">
        <v>6547</v>
      </c>
      <c r="BM1755" s="272"/>
      <c r="BN1755" s="422">
        <v>6</v>
      </c>
      <c r="BO1755" s="422">
        <v>13</v>
      </c>
      <c r="BP1755" s="303"/>
      <c r="BQ1755" s="293"/>
      <c r="BR1755" s="284"/>
      <c r="BS1755" s="280" t="str">
        <f>IF(_DBcomps[[#This Row],[Problem]]="","Yes","No")</f>
        <v>Yes</v>
      </c>
      <c r="BT1755" s="272">
        <v>5</v>
      </c>
      <c r="BU1755" s="273"/>
      <c r="BV1755" s="273"/>
      <c r="BW1755" s="273"/>
      <c r="BX1755" s="273">
        <v>7</v>
      </c>
      <c r="BY1755" s="356" t="s">
        <v>989</v>
      </c>
      <c r="BZ1755" s="267"/>
      <c r="CA1755" s="279"/>
      <c r="CB1755" s="279"/>
      <c r="CC1755" s="279"/>
      <c r="CD1755" s="1283"/>
      <c r="CE1755" s="245"/>
      <c r="CF1755" s="245"/>
      <c r="CG1755" s="245"/>
    </row>
    <row r="1756" spans="1:85">
      <c r="A1756" s="341" t="s">
        <v>77</v>
      </c>
      <c r="B1756" s="2" t="s">
        <v>491</v>
      </c>
      <c r="C1756" s="2" t="s">
        <v>61</v>
      </c>
      <c r="D1756" s="265" t="s">
        <v>6535</v>
      </c>
      <c r="E1756" s="265">
        <v>45933</v>
      </c>
      <c r="F1756" s="266" t="str">
        <f>IF(_DBcomps[[#This Row],[Lab RTS]]="","No","Yes")</f>
        <v>Yes</v>
      </c>
      <c r="G1756" s="267">
        <v>65.13</v>
      </c>
      <c r="H1756" s="267"/>
      <c r="I1756" s="267"/>
      <c r="J1756" s="267"/>
      <c r="K1756" s="267"/>
      <c r="L1756" s="268"/>
      <c r="M1756" s="275"/>
      <c r="N1756" s="267">
        <v>2.93</v>
      </c>
      <c r="O1756" s="267"/>
      <c r="P1756" s="275"/>
      <c r="Q1756" s="269"/>
      <c r="R1756" s="270"/>
      <c r="S1756" s="296">
        <v>38.97</v>
      </c>
      <c r="T1756" s="271"/>
      <c r="U1756" s="297">
        <v>75.69</v>
      </c>
      <c r="V1756" s="268"/>
      <c r="W1756" s="267"/>
      <c r="X1756" s="270" t="s">
        <v>1307</v>
      </c>
      <c r="Y1756" s="274">
        <v>0.32</v>
      </c>
      <c r="Z1756" s="342"/>
      <c r="AA1756" s="274">
        <v>0</v>
      </c>
      <c r="AB1756" s="275"/>
      <c r="AC1756" s="298">
        <v>0</v>
      </c>
      <c r="AD1756" s="265"/>
      <c r="AE1756" s="274"/>
      <c r="AF1756" s="274"/>
      <c r="AG1756" s="275"/>
      <c r="AH1756" s="274"/>
      <c r="AI1756" s="274">
        <v>0</v>
      </c>
      <c r="AJ1756" s="270"/>
      <c r="AK1756" s="270"/>
      <c r="AL1756" s="274"/>
      <c r="AM1756" s="275"/>
      <c r="AN1756" s="274"/>
      <c r="AO1756" s="275"/>
      <c r="AP1756" s="298">
        <v>0.17</v>
      </c>
      <c r="AQ1756" s="277">
        <f t="shared" si="255"/>
        <v>10</v>
      </c>
      <c r="AR1756" s="275"/>
      <c r="AS1756" s="275"/>
      <c r="AT1756" s="273"/>
      <c r="AU1756" s="272"/>
      <c r="AV1756" s="267"/>
      <c r="AW1756" s="625" t="s">
        <v>6540</v>
      </c>
      <c r="AX1756" s="273"/>
      <c r="AY1756" s="273"/>
      <c r="AZ1756" s="275"/>
      <c r="BA1756" s="268"/>
      <c r="BB1756" s="268"/>
      <c r="BC1756" s="268"/>
      <c r="BD1756" s="268"/>
      <c r="BE1756" s="267"/>
      <c r="BF1756" s="275"/>
      <c r="BG1756" s="275"/>
      <c r="BH1756" s="275"/>
      <c r="BI1756" s="275"/>
      <c r="BJ1756" s="278">
        <v>45933</v>
      </c>
      <c r="BK1756" s="279">
        <v>45936</v>
      </c>
      <c r="BL1756" s="431" t="s">
        <v>6548</v>
      </c>
      <c r="BM1756" s="272"/>
      <c r="BN1756" s="422">
        <v>6</v>
      </c>
      <c r="BO1756" s="422">
        <v>13</v>
      </c>
      <c r="BP1756" s="303"/>
      <c r="BQ1756" s="293"/>
      <c r="BR1756" s="284"/>
      <c r="BS1756" s="280" t="str">
        <f>IF(_DBcomps[[#This Row],[Problem]]="","Yes","No")</f>
        <v>Yes</v>
      </c>
      <c r="BT1756" s="272">
        <v>5</v>
      </c>
      <c r="BU1756" s="273"/>
      <c r="BV1756" s="273"/>
      <c r="BW1756" s="273"/>
      <c r="BX1756" s="273">
        <v>7</v>
      </c>
      <c r="BY1756" s="356" t="s">
        <v>989</v>
      </c>
      <c r="BZ1756" s="267"/>
      <c r="CA1756" s="279"/>
      <c r="CB1756" s="279"/>
      <c r="CC1756" s="279"/>
      <c r="CD1756" s="1283"/>
      <c r="CE1756" s="245"/>
      <c r="CF1756" s="245"/>
      <c r="CG1756" s="245"/>
    </row>
    <row r="1757" spans="1:85">
      <c r="A1757" s="341" t="s">
        <v>77</v>
      </c>
      <c r="B1757" s="2" t="s">
        <v>491</v>
      </c>
      <c r="C1757" s="2" t="s">
        <v>61</v>
      </c>
      <c r="D1757" s="265" t="s">
        <v>6536</v>
      </c>
      <c r="E1757" s="265">
        <v>45933</v>
      </c>
      <c r="F1757" s="266" t="str">
        <f>IF(_DBcomps[[#This Row],[Lab RTS]]="","No","Yes")</f>
        <v>Yes</v>
      </c>
      <c r="G1757" s="267">
        <v>65.12</v>
      </c>
      <c r="H1757" s="267"/>
      <c r="I1757" s="267"/>
      <c r="J1757" s="267"/>
      <c r="K1757" s="267"/>
      <c r="L1757" s="268"/>
      <c r="M1757" s="275"/>
      <c r="N1757" s="267">
        <v>2.62</v>
      </c>
      <c r="O1757" s="267"/>
      <c r="P1757" s="275"/>
      <c r="Q1757" s="269"/>
      <c r="R1757" s="270"/>
      <c r="S1757" s="296">
        <v>38.69</v>
      </c>
      <c r="T1757" s="271"/>
      <c r="U1757" s="297">
        <v>74.84</v>
      </c>
      <c r="V1757" s="268"/>
      <c r="W1757" s="267"/>
      <c r="X1757" s="270" t="s">
        <v>1307</v>
      </c>
      <c r="Y1757" s="274">
        <v>0.24</v>
      </c>
      <c r="Z1757" s="342"/>
      <c r="AA1757" s="274">
        <v>0</v>
      </c>
      <c r="AB1757" s="275"/>
      <c r="AC1757" s="298">
        <v>0</v>
      </c>
      <c r="AD1757" s="265"/>
      <c r="AE1757" s="274"/>
      <c r="AF1757" s="274"/>
      <c r="AG1757" s="275"/>
      <c r="AH1757" s="274"/>
      <c r="AI1757" s="274">
        <v>0</v>
      </c>
      <c r="AJ1757" s="270"/>
      <c r="AK1757" s="270"/>
      <c r="AL1757" s="274"/>
      <c r="AM1757" s="275"/>
      <c r="AN1757" s="274"/>
      <c r="AO1757" s="275"/>
      <c r="AP1757" s="298">
        <v>0.09</v>
      </c>
      <c r="AQ1757" s="277">
        <f t="shared" si="255"/>
        <v>10</v>
      </c>
      <c r="AR1757" s="275"/>
      <c r="AS1757" s="275"/>
      <c r="AT1757" s="273"/>
      <c r="AU1757" s="272"/>
      <c r="AV1757" s="267"/>
      <c r="AW1757" s="625" t="s">
        <v>4479</v>
      </c>
      <c r="AX1757" s="273"/>
      <c r="AY1757" s="273"/>
      <c r="AZ1757" s="275"/>
      <c r="BA1757" s="268"/>
      <c r="BB1757" s="268"/>
      <c r="BC1757" s="268"/>
      <c r="BD1757" s="268"/>
      <c r="BE1757" s="267"/>
      <c r="BF1757" s="275"/>
      <c r="BG1757" s="275"/>
      <c r="BH1757" s="275"/>
      <c r="BI1757" s="275"/>
      <c r="BJ1757" s="278">
        <v>45933</v>
      </c>
      <c r="BK1757" s="279">
        <v>45936</v>
      </c>
      <c r="BL1757" s="431" t="s">
        <v>6549</v>
      </c>
      <c r="BM1757" s="272"/>
      <c r="BN1757" s="422">
        <v>6</v>
      </c>
      <c r="BO1757" s="422">
        <v>13</v>
      </c>
      <c r="BP1757" s="303"/>
      <c r="BQ1757" s="293"/>
      <c r="BR1757" s="284"/>
      <c r="BS1757" s="280" t="str">
        <f>IF(_DBcomps[[#This Row],[Problem]]="","Yes","No")</f>
        <v>Yes</v>
      </c>
      <c r="BT1757" s="272">
        <v>5</v>
      </c>
      <c r="BU1757" s="273"/>
      <c r="BV1757" s="273"/>
      <c r="BW1757" s="273"/>
      <c r="BX1757" s="273">
        <v>7</v>
      </c>
      <c r="BY1757" s="356" t="s">
        <v>989</v>
      </c>
      <c r="BZ1757" s="267"/>
      <c r="CA1757" s="279"/>
      <c r="CB1757" s="279"/>
      <c r="CC1757" s="279"/>
      <c r="CD1757" s="1283"/>
      <c r="CE1757" s="245"/>
      <c r="CF1757" s="245"/>
      <c r="CG1757" s="245"/>
    </row>
    <row r="1758" spans="1:85">
      <c r="A1758" s="341" t="s">
        <v>77</v>
      </c>
      <c r="B1758" s="2" t="s">
        <v>491</v>
      </c>
      <c r="C1758" s="2" t="s">
        <v>61</v>
      </c>
      <c r="D1758" s="265" t="s">
        <v>6537</v>
      </c>
      <c r="E1758" s="265">
        <v>45933</v>
      </c>
      <c r="F1758" s="266" t="str">
        <f>IF(_DBcomps[[#This Row],[Lab RTS]]="","No","Yes")</f>
        <v>Yes</v>
      </c>
      <c r="G1758" s="267">
        <v>64.97</v>
      </c>
      <c r="H1758" s="267"/>
      <c r="I1758" s="267"/>
      <c r="J1758" s="267"/>
      <c r="K1758" s="267"/>
      <c r="L1758" s="268"/>
      <c r="M1758" s="275"/>
      <c r="N1758" s="267">
        <v>2.08</v>
      </c>
      <c r="O1758" s="267"/>
      <c r="P1758" s="275"/>
      <c r="Q1758" s="269"/>
      <c r="R1758" s="270"/>
      <c r="S1758" s="296">
        <v>38.43</v>
      </c>
      <c r="T1758" s="271"/>
      <c r="U1758" s="297">
        <v>75.12</v>
      </c>
      <c r="V1758" s="268"/>
      <c r="W1758" s="267"/>
      <c r="X1758" s="270" t="s">
        <v>1307</v>
      </c>
      <c r="Y1758" s="274">
        <v>0.34</v>
      </c>
      <c r="Z1758" s="342"/>
      <c r="AA1758" s="274">
        <v>0</v>
      </c>
      <c r="AB1758" s="275"/>
      <c r="AC1758" s="298">
        <v>0</v>
      </c>
      <c r="AD1758" s="265"/>
      <c r="AE1758" s="274"/>
      <c r="AF1758" s="274"/>
      <c r="AG1758" s="275"/>
      <c r="AH1758" s="274"/>
      <c r="AI1758" s="274">
        <v>0</v>
      </c>
      <c r="AJ1758" s="270"/>
      <c r="AK1758" s="270"/>
      <c r="AL1758" s="274"/>
      <c r="AM1758" s="275"/>
      <c r="AN1758" s="274"/>
      <c r="AO1758" s="275"/>
      <c r="AP1758" s="298">
        <v>0.12</v>
      </c>
      <c r="AQ1758" s="277">
        <f t="shared" si="255"/>
        <v>10</v>
      </c>
      <c r="AR1758" s="275"/>
      <c r="AS1758" s="275"/>
      <c r="AT1758" s="273"/>
      <c r="AU1758" s="272"/>
      <c r="AV1758" s="267"/>
      <c r="AW1758" s="625" t="s">
        <v>6352</v>
      </c>
      <c r="AX1758" s="273"/>
      <c r="AY1758" s="273"/>
      <c r="AZ1758" s="275"/>
      <c r="BA1758" s="268"/>
      <c r="BB1758" s="268"/>
      <c r="BC1758" s="268"/>
      <c r="BD1758" s="268"/>
      <c r="BE1758" s="267"/>
      <c r="BF1758" s="275"/>
      <c r="BG1758" s="275"/>
      <c r="BH1758" s="275"/>
      <c r="BI1758" s="275"/>
      <c r="BJ1758" s="278">
        <v>45933</v>
      </c>
      <c r="BK1758" s="279">
        <v>45936</v>
      </c>
      <c r="BL1758" s="431" t="s">
        <v>6550</v>
      </c>
      <c r="BM1758" s="272"/>
      <c r="BN1758" s="422">
        <v>6</v>
      </c>
      <c r="BO1758" s="422">
        <v>13</v>
      </c>
      <c r="BP1758" s="303"/>
      <c r="BQ1758" s="293"/>
      <c r="BR1758" s="284"/>
      <c r="BS1758" s="280" t="str">
        <f>IF(_DBcomps[[#This Row],[Problem]]="","Yes","No")</f>
        <v>Yes</v>
      </c>
      <c r="BT1758" s="272">
        <v>5</v>
      </c>
      <c r="BU1758" s="273"/>
      <c r="BV1758" s="273"/>
      <c r="BW1758" s="273"/>
      <c r="BX1758" s="273">
        <v>7</v>
      </c>
      <c r="BY1758" s="356" t="s">
        <v>989</v>
      </c>
      <c r="BZ1758" s="267"/>
      <c r="CA1758" s="279"/>
      <c r="CB1758" s="279"/>
      <c r="CC1758" s="279"/>
      <c r="CD1758" s="1283"/>
      <c r="CE1758" s="245"/>
      <c r="CF1758" s="245"/>
      <c r="CG1758" s="245"/>
    </row>
    <row r="1759" spans="1:85">
      <c r="A1759" s="341" t="s">
        <v>77</v>
      </c>
      <c r="B1759" s="2" t="s">
        <v>491</v>
      </c>
      <c r="C1759" s="2" t="s">
        <v>61</v>
      </c>
      <c r="D1759" s="265" t="s">
        <v>6538</v>
      </c>
      <c r="E1759" s="265">
        <v>45934</v>
      </c>
      <c r="F1759" s="266" t="str">
        <f>IF(_DBcomps[[#This Row],[Lab RTS]]="","No","Yes")</f>
        <v>Yes</v>
      </c>
      <c r="G1759" s="267">
        <v>65.97</v>
      </c>
      <c r="H1759" s="267"/>
      <c r="I1759" s="267"/>
      <c r="J1759" s="267"/>
      <c r="K1759" s="267"/>
      <c r="L1759" s="268"/>
      <c r="M1759" s="275"/>
      <c r="N1759" s="267">
        <v>3.74</v>
      </c>
      <c r="O1759" s="267"/>
      <c r="P1759" s="275"/>
      <c r="Q1759" s="269"/>
      <c r="R1759" s="270"/>
      <c r="S1759" s="296">
        <v>37.869999999999997</v>
      </c>
      <c r="T1759" s="271"/>
      <c r="U1759" s="297">
        <v>73.12</v>
      </c>
      <c r="V1759" s="268"/>
      <c r="W1759" s="267"/>
      <c r="X1759" s="270" t="s">
        <v>1307</v>
      </c>
      <c r="Y1759" s="274">
        <v>0.26</v>
      </c>
      <c r="Z1759" s="342"/>
      <c r="AA1759" s="274">
        <v>0</v>
      </c>
      <c r="AB1759" s="275"/>
      <c r="AC1759" s="298">
        <v>0</v>
      </c>
      <c r="AD1759" s="265"/>
      <c r="AE1759" s="274"/>
      <c r="AF1759" s="274"/>
      <c r="AG1759" s="275"/>
      <c r="AH1759" s="274"/>
      <c r="AI1759" s="274">
        <v>0</v>
      </c>
      <c r="AJ1759" s="270"/>
      <c r="AK1759" s="270"/>
      <c r="AL1759" s="274"/>
      <c r="AM1759" s="275"/>
      <c r="AN1759" s="274"/>
      <c r="AO1759" s="275"/>
      <c r="AP1759" s="298">
        <v>0.19</v>
      </c>
      <c r="AQ1759" s="277">
        <f t="shared" si="255"/>
        <v>10</v>
      </c>
      <c r="AR1759" s="275"/>
      <c r="AS1759" s="275"/>
      <c r="AT1759" s="273"/>
      <c r="AU1759" s="272"/>
      <c r="AV1759" s="267"/>
      <c r="AW1759" s="625" t="s">
        <v>6539</v>
      </c>
      <c r="AX1759" s="273"/>
      <c r="AY1759" s="273"/>
      <c r="AZ1759" s="275"/>
      <c r="BA1759" s="268"/>
      <c r="BB1759" s="268"/>
      <c r="BC1759" s="268"/>
      <c r="BD1759" s="268"/>
      <c r="BE1759" s="267"/>
      <c r="BF1759" s="275"/>
      <c r="BG1759" s="275"/>
      <c r="BH1759" s="275"/>
      <c r="BI1759" s="275"/>
      <c r="BJ1759" s="278">
        <v>45934</v>
      </c>
      <c r="BK1759" s="279">
        <v>45936</v>
      </c>
      <c r="BL1759" s="431" t="s">
        <v>6551</v>
      </c>
      <c r="BM1759" s="272"/>
      <c r="BN1759" s="422">
        <v>6</v>
      </c>
      <c r="BO1759" s="422">
        <v>13</v>
      </c>
      <c r="BP1759" s="303"/>
      <c r="BQ1759" s="293"/>
      <c r="BR1759" s="284"/>
      <c r="BS1759" s="280" t="str">
        <f>IF(_DBcomps[[#This Row],[Problem]]="","Yes","No")</f>
        <v>Yes</v>
      </c>
      <c r="BT1759" s="272">
        <v>5</v>
      </c>
      <c r="BU1759" s="273"/>
      <c r="BV1759" s="273"/>
      <c r="BW1759" s="273"/>
      <c r="BX1759" s="273">
        <v>7</v>
      </c>
      <c r="BY1759" s="356" t="s">
        <v>989</v>
      </c>
      <c r="BZ1759" s="267"/>
      <c r="CA1759" s="279"/>
      <c r="CB1759" s="279"/>
      <c r="CC1759" s="279"/>
      <c r="CD1759" s="1283"/>
      <c r="CE1759" s="245"/>
      <c r="CF1759" s="245"/>
      <c r="CG1759" s="245"/>
    </row>
    <row r="1760" spans="1:85">
      <c r="A1760" s="341" t="s">
        <v>77</v>
      </c>
      <c r="B1760" s="2" t="s">
        <v>491</v>
      </c>
      <c r="C1760" s="2" t="s">
        <v>61</v>
      </c>
      <c r="D1760" s="265" t="s">
        <v>6541</v>
      </c>
      <c r="E1760" s="265">
        <v>45936</v>
      </c>
      <c r="F1760" s="266" t="str">
        <f>IF(_DBcomps[[#This Row],[Lab RTS]]="","No","Yes")</f>
        <v>Yes</v>
      </c>
      <c r="G1760" s="267">
        <v>64.180000000000007</v>
      </c>
      <c r="H1760" s="267"/>
      <c r="I1760" s="267"/>
      <c r="J1760" s="267"/>
      <c r="K1760" s="267"/>
      <c r="L1760" s="268"/>
      <c r="M1760" s="275"/>
      <c r="N1760" s="267">
        <v>3.73</v>
      </c>
      <c r="O1760" s="267"/>
      <c r="P1760" s="275"/>
      <c r="Q1760" s="269"/>
      <c r="R1760" s="270"/>
      <c r="S1760" s="296">
        <v>37.19</v>
      </c>
      <c r="T1760" s="271"/>
      <c r="U1760" s="297">
        <v>74.77</v>
      </c>
      <c r="V1760" s="268"/>
      <c r="W1760" s="267"/>
      <c r="X1760" s="270" t="s">
        <v>1307</v>
      </c>
      <c r="Y1760" s="274">
        <v>0.31</v>
      </c>
      <c r="Z1760" s="342"/>
      <c r="AA1760" s="274">
        <v>0</v>
      </c>
      <c r="AB1760" s="275"/>
      <c r="AC1760" s="298">
        <v>0</v>
      </c>
      <c r="AD1760" s="265"/>
      <c r="AE1760" s="274"/>
      <c r="AF1760" s="274"/>
      <c r="AG1760" s="275"/>
      <c r="AH1760" s="274"/>
      <c r="AI1760" s="274">
        <v>0</v>
      </c>
      <c r="AJ1760" s="270"/>
      <c r="AK1760" s="270"/>
      <c r="AL1760" s="274"/>
      <c r="AM1760" s="275"/>
      <c r="AN1760" s="274"/>
      <c r="AO1760" s="275"/>
      <c r="AP1760" s="298">
        <v>0.18</v>
      </c>
      <c r="AQ1760" s="277">
        <f t="shared" ref="AQ1760:AQ1768" si="256">MONTH(E1760)</f>
        <v>10</v>
      </c>
      <c r="AR1760" s="275"/>
      <c r="AS1760" s="275"/>
      <c r="AT1760" s="273"/>
      <c r="AU1760" s="272"/>
      <c r="AV1760" s="267"/>
      <c r="AW1760" s="625" t="s">
        <v>6401</v>
      </c>
      <c r="AX1760" s="273"/>
      <c r="AY1760" s="273"/>
      <c r="AZ1760" s="275"/>
      <c r="BA1760" s="268"/>
      <c r="BB1760" s="268"/>
      <c r="BC1760" s="268"/>
      <c r="BD1760" s="268"/>
      <c r="BE1760" s="267"/>
      <c r="BF1760" s="275"/>
      <c r="BG1760" s="275"/>
      <c r="BH1760" s="275"/>
      <c r="BI1760" s="275"/>
      <c r="BJ1760" s="278">
        <v>45936</v>
      </c>
      <c r="BK1760" s="279">
        <v>45937</v>
      </c>
      <c r="BL1760" s="431" t="s">
        <v>6544</v>
      </c>
      <c r="BM1760" s="272"/>
      <c r="BN1760" s="422">
        <v>6</v>
      </c>
      <c r="BO1760" s="422">
        <v>13</v>
      </c>
      <c r="BP1760" s="303"/>
      <c r="BQ1760" s="293"/>
      <c r="BR1760" s="284"/>
      <c r="BS1760" s="280" t="str">
        <f>IF(_DBcomps[[#This Row],[Problem]]="","Yes","No")</f>
        <v>Yes</v>
      </c>
      <c r="BT1760" s="272">
        <v>5</v>
      </c>
      <c r="BU1760" s="273"/>
      <c r="BV1760" s="273"/>
      <c r="BW1760" s="273"/>
      <c r="BX1760" s="273">
        <v>7</v>
      </c>
      <c r="BY1760" s="356" t="s">
        <v>989</v>
      </c>
      <c r="BZ1760" s="267"/>
      <c r="CA1760" s="279"/>
      <c r="CB1760" s="279"/>
      <c r="CC1760" s="279"/>
      <c r="CD1760" s="1283"/>
      <c r="CE1760" s="245"/>
      <c r="CF1760" s="245"/>
      <c r="CG1760" s="245"/>
    </row>
    <row r="1761" spans="1:85">
      <c r="A1761" s="341" t="s">
        <v>77</v>
      </c>
      <c r="B1761" s="2" t="s">
        <v>491</v>
      </c>
      <c r="C1761" s="2" t="s">
        <v>61</v>
      </c>
      <c r="D1761" s="265" t="s">
        <v>6542</v>
      </c>
      <c r="E1761" s="265">
        <v>45936</v>
      </c>
      <c r="F1761" s="266" t="str">
        <f>IF(_DBcomps[[#This Row],[Lab RTS]]="","No","Yes")</f>
        <v>Yes</v>
      </c>
      <c r="G1761" s="267">
        <v>65</v>
      </c>
      <c r="H1761" s="267"/>
      <c r="I1761" s="267"/>
      <c r="J1761" s="267"/>
      <c r="K1761" s="267"/>
      <c r="L1761" s="268"/>
      <c r="M1761" s="275"/>
      <c r="N1761" s="267">
        <v>3.04</v>
      </c>
      <c r="O1761" s="267"/>
      <c r="P1761" s="275"/>
      <c r="Q1761" s="269"/>
      <c r="R1761" s="270"/>
      <c r="S1761" s="296">
        <v>37.94</v>
      </c>
      <c r="T1761" s="271"/>
      <c r="U1761" s="297">
        <v>75.900000000000006</v>
      </c>
      <c r="V1761" s="268"/>
      <c r="W1761" s="267"/>
      <c r="X1761" s="270" t="s">
        <v>1307</v>
      </c>
      <c r="Y1761" s="274">
        <v>0.28000000000000003</v>
      </c>
      <c r="Z1761" s="342"/>
      <c r="AA1761" s="274">
        <v>0</v>
      </c>
      <c r="AB1761" s="275"/>
      <c r="AC1761" s="298">
        <v>0</v>
      </c>
      <c r="AD1761" s="265"/>
      <c r="AE1761" s="274"/>
      <c r="AF1761" s="274"/>
      <c r="AG1761" s="275"/>
      <c r="AH1761" s="274"/>
      <c r="AI1761" s="274">
        <v>0</v>
      </c>
      <c r="AJ1761" s="270"/>
      <c r="AK1761" s="270"/>
      <c r="AL1761" s="274"/>
      <c r="AM1761" s="275"/>
      <c r="AN1761" s="274"/>
      <c r="AO1761" s="275"/>
      <c r="AP1761" s="298">
        <v>0.24</v>
      </c>
      <c r="AQ1761" s="277">
        <f t="shared" si="256"/>
        <v>10</v>
      </c>
      <c r="AR1761" s="275"/>
      <c r="AS1761" s="275"/>
      <c r="AT1761" s="273"/>
      <c r="AU1761" s="272"/>
      <c r="AV1761" s="267"/>
      <c r="AW1761" s="625" t="s">
        <v>4479</v>
      </c>
      <c r="AX1761" s="273"/>
      <c r="AY1761" s="273"/>
      <c r="AZ1761" s="275"/>
      <c r="BA1761" s="268"/>
      <c r="BB1761" s="268"/>
      <c r="BC1761" s="268"/>
      <c r="BD1761" s="268"/>
      <c r="BE1761" s="267"/>
      <c r="BF1761" s="275"/>
      <c r="BG1761" s="275"/>
      <c r="BH1761" s="275"/>
      <c r="BI1761" s="275"/>
      <c r="BJ1761" s="278">
        <v>45936</v>
      </c>
      <c r="BK1761" s="279">
        <v>45937</v>
      </c>
      <c r="BL1761" s="431" t="s">
        <v>6552</v>
      </c>
      <c r="BM1761" s="272"/>
      <c r="BN1761" s="422">
        <v>6</v>
      </c>
      <c r="BO1761" s="422">
        <v>13</v>
      </c>
      <c r="BP1761" s="303"/>
      <c r="BQ1761" s="293"/>
      <c r="BR1761" s="284"/>
      <c r="BS1761" s="280" t="str">
        <f>IF(_DBcomps[[#This Row],[Problem]]="","Yes","No")</f>
        <v>Yes</v>
      </c>
      <c r="BT1761" s="272">
        <v>5</v>
      </c>
      <c r="BU1761" s="273"/>
      <c r="BV1761" s="273"/>
      <c r="BW1761" s="273"/>
      <c r="BX1761" s="273">
        <v>7</v>
      </c>
      <c r="BY1761" s="356" t="s">
        <v>989</v>
      </c>
      <c r="BZ1761" s="267"/>
      <c r="CA1761" s="279"/>
      <c r="CB1761" s="279"/>
      <c r="CC1761" s="279"/>
      <c r="CD1761" s="1283"/>
      <c r="CE1761" s="245"/>
      <c r="CF1761" s="245"/>
      <c r="CG1761" s="245"/>
    </row>
    <row r="1762" spans="1:85">
      <c r="A1762" s="341" t="s">
        <v>77</v>
      </c>
      <c r="B1762" s="2" t="s">
        <v>491</v>
      </c>
      <c r="C1762" s="2" t="s">
        <v>61</v>
      </c>
      <c r="D1762" s="265" t="s">
        <v>6554</v>
      </c>
      <c r="E1762" s="265">
        <v>45937</v>
      </c>
      <c r="F1762" s="266" t="str">
        <f>IF(_DBcomps[[#This Row],[Lab RTS]]="","No","Yes")</f>
        <v>Yes</v>
      </c>
      <c r="G1762" s="267">
        <v>66.69</v>
      </c>
      <c r="H1762" s="267"/>
      <c r="I1762" s="267"/>
      <c r="J1762" s="267"/>
      <c r="K1762" s="267"/>
      <c r="L1762" s="268"/>
      <c r="M1762" s="275"/>
      <c r="N1762" s="267">
        <v>4.09</v>
      </c>
      <c r="O1762" s="267"/>
      <c r="P1762" s="275"/>
      <c r="Q1762" s="269"/>
      <c r="R1762" s="270"/>
      <c r="S1762" s="296">
        <v>40.520000000000003</v>
      </c>
      <c r="T1762" s="271"/>
      <c r="U1762" s="297">
        <v>72.06</v>
      </c>
      <c r="V1762" s="268"/>
      <c r="W1762" s="267"/>
      <c r="X1762" s="270" t="s">
        <v>1307</v>
      </c>
      <c r="Y1762" s="274">
        <v>0.32</v>
      </c>
      <c r="Z1762" s="342"/>
      <c r="AA1762" s="274">
        <v>0</v>
      </c>
      <c r="AB1762" s="275"/>
      <c r="AC1762" s="298">
        <v>0</v>
      </c>
      <c r="AD1762" s="265"/>
      <c r="AE1762" s="274"/>
      <c r="AF1762" s="274"/>
      <c r="AG1762" s="275"/>
      <c r="AH1762" s="274"/>
      <c r="AI1762" s="274">
        <v>0</v>
      </c>
      <c r="AJ1762" s="270"/>
      <c r="AK1762" s="270"/>
      <c r="AL1762" s="274"/>
      <c r="AM1762" s="275"/>
      <c r="AN1762" s="274"/>
      <c r="AO1762" s="275"/>
      <c r="AP1762" s="298">
        <v>0.15</v>
      </c>
      <c r="AQ1762" s="277">
        <f t="shared" si="256"/>
        <v>10</v>
      </c>
      <c r="AR1762" s="275"/>
      <c r="AS1762" s="275"/>
      <c r="AT1762" s="273"/>
      <c r="AU1762" s="272"/>
      <c r="AV1762" s="267"/>
      <c r="AW1762" s="625" t="s">
        <v>6543</v>
      </c>
      <c r="AX1762" s="273"/>
      <c r="AY1762" s="273"/>
      <c r="AZ1762" s="275"/>
      <c r="BA1762" s="268"/>
      <c r="BB1762" s="268"/>
      <c r="BC1762" s="268"/>
      <c r="BD1762" s="268"/>
      <c r="BE1762" s="267"/>
      <c r="BF1762" s="275"/>
      <c r="BG1762" s="275"/>
      <c r="BH1762" s="275"/>
      <c r="BI1762" s="275"/>
      <c r="BJ1762" s="278">
        <v>45937</v>
      </c>
      <c r="BK1762" s="279">
        <v>45937</v>
      </c>
      <c r="BL1762" s="431" t="s">
        <v>6553</v>
      </c>
      <c r="BM1762" s="272"/>
      <c r="BN1762" s="422">
        <v>6</v>
      </c>
      <c r="BO1762" s="422">
        <v>13</v>
      </c>
      <c r="BP1762" s="303"/>
      <c r="BQ1762" s="293"/>
      <c r="BR1762" s="284"/>
      <c r="BS1762" s="280" t="str">
        <f>IF(_DBcomps[[#This Row],[Problem]]="","Yes","No")</f>
        <v>Yes</v>
      </c>
      <c r="BT1762" s="272">
        <v>5</v>
      </c>
      <c r="BU1762" s="273"/>
      <c r="BV1762" s="273"/>
      <c r="BW1762" s="273"/>
      <c r="BX1762" s="273">
        <v>7</v>
      </c>
      <c r="BY1762" s="356" t="s">
        <v>989</v>
      </c>
      <c r="BZ1762" s="267"/>
      <c r="CA1762" s="279"/>
      <c r="CB1762" s="279"/>
      <c r="CC1762" s="279"/>
      <c r="CD1762" s="1283"/>
      <c r="CE1762" s="245"/>
      <c r="CF1762" s="245"/>
      <c r="CG1762" s="245"/>
    </row>
    <row r="1763" spans="1:85">
      <c r="A1763" s="341" t="s">
        <v>77</v>
      </c>
      <c r="B1763" s="2" t="s">
        <v>491</v>
      </c>
      <c r="C1763" s="2" t="s">
        <v>61</v>
      </c>
      <c r="D1763" s="265" t="s">
        <v>6582</v>
      </c>
      <c r="E1763" s="265">
        <v>45937</v>
      </c>
      <c r="F1763" s="266" t="str">
        <f>IF(_DBcomps[[#This Row],[Lab RTS]]="","No","Yes")</f>
        <v>Yes</v>
      </c>
      <c r="G1763" s="267">
        <v>65.11</v>
      </c>
      <c r="H1763" s="267"/>
      <c r="I1763" s="267"/>
      <c r="J1763" s="267"/>
      <c r="K1763" s="267"/>
      <c r="L1763" s="268"/>
      <c r="M1763" s="275"/>
      <c r="N1763" s="267">
        <v>4.32</v>
      </c>
      <c r="O1763" s="267"/>
      <c r="P1763" s="275"/>
      <c r="Q1763" s="269"/>
      <c r="R1763" s="270"/>
      <c r="S1763" s="296">
        <v>40</v>
      </c>
      <c r="T1763" s="271"/>
      <c r="U1763" s="297">
        <v>73.14</v>
      </c>
      <c r="V1763" s="268"/>
      <c r="W1763" s="267"/>
      <c r="X1763" s="270" t="s">
        <v>1307</v>
      </c>
      <c r="Y1763" s="274">
        <v>0.31</v>
      </c>
      <c r="Z1763" s="342"/>
      <c r="AA1763" s="274">
        <v>0</v>
      </c>
      <c r="AB1763" s="275"/>
      <c r="AC1763" s="298">
        <v>0</v>
      </c>
      <c r="AD1763" s="265"/>
      <c r="AE1763" s="274"/>
      <c r="AF1763" s="274"/>
      <c r="AG1763" s="275"/>
      <c r="AH1763" s="274"/>
      <c r="AI1763" s="274">
        <v>0</v>
      </c>
      <c r="AJ1763" s="270"/>
      <c r="AK1763" s="270"/>
      <c r="AL1763" s="274"/>
      <c r="AM1763" s="275"/>
      <c r="AN1763" s="274"/>
      <c r="AO1763" s="275"/>
      <c r="AP1763" s="298">
        <v>0.17</v>
      </c>
      <c r="AQ1763" s="277">
        <f t="shared" si="256"/>
        <v>10</v>
      </c>
      <c r="AR1763" s="275"/>
      <c r="AS1763" s="275"/>
      <c r="AT1763" s="273"/>
      <c r="AU1763" s="272"/>
      <c r="AV1763" s="267"/>
      <c r="AW1763" s="625" t="s">
        <v>6426</v>
      </c>
      <c r="AX1763" s="273"/>
      <c r="AY1763" s="273"/>
      <c r="AZ1763" s="275"/>
      <c r="BA1763" s="268"/>
      <c r="BB1763" s="268"/>
      <c r="BC1763" s="268"/>
      <c r="BD1763" s="268"/>
      <c r="BE1763" s="267"/>
      <c r="BF1763" s="275"/>
      <c r="BG1763" s="275"/>
      <c r="BH1763" s="275"/>
      <c r="BI1763" s="275"/>
      <c r="BJ1763" s="278">
        <v>45937</v>
      </c>
      <c r="BK1763" s="279">
        <v>45938</v>
      </c>
      <c r="BL1763" s="431" t="s">
        <v>6588</v>
      </c>
      <c r="BM1763" s="272"/>
      <c r="BN1763" s="422">
        <v>6</v>
      </c>
      <c r="BO1763" s="422">
        <v>13</v>
      </c>
      <c r="BP1763" s="303"/>
      <c r="BQ1763" s="293"/>
      <c r="BR1763" s="284"/>
      <c r="BS1763" s="280" t="str">
        <f>IF(_DBcomps[[#This Row],[Problem]]="","Yes","No")</f>
        <v>Yes</v>
      </c>
      <c r="BT1763" s="272">
        <v>5</v>
      </c>
      <c r="BU1763" s="273"/>
      <c r="BV1763" s="273"/>
      <c r="BW1763" s="273"/>
      <c r="BX1763" s="273">
        <v>7</v>
      </c>
      <c r="BY1763" s="356" t="s">
        <v>989</v>
      </c>
      <c r="BZ1763" s="267"/>
      <c r="CA1763" s="279"/>
      <c r="CB1763" s="279"/>
      <c r="CC1763" s="279"/>
      <c r="CD1763" s="1283"/>
      <c r="CE1763" s="245"/>
      <c r="CF1763" s="245"/>
      <c r="CG1763" s="245"/>
    </row>
    <row r="1764" spans="1:85">
      <c r="A1764" s="341" t="s">
        <v>77</v>
      </c>
      <c r="B1764" s="2" t="s">
        <v>491</v>
      </c>
      <c r="C1764" s="2" t="s">
        <v>61</v>
      </c>
      <c r="D1764" s="265" t="s">
        <v>6583</v>
      </c>
      <c r="E1764" s="265">
        <v>45937</v>
      </c>
      <c r="F1764" s="266" t="str">
        <f>IF(_DBcomps[[#This Row],[Lab RTS]]="","No","Yes")</f>
        <v>Yes</v>
      </c>
      <c r="G1764" s="267">
        <v>65.59</v>
      </c>
      <c r="H1764" s="267"/>
      <c r="I1764" s="267"/>
      <c r="J1764" s="267"/>
      <c r="K1764" s="267"/>
      <c r="L1764" s="268"/>
      <c r="M1764" s="275"/>
      <c r="N1764" s="267">
        <v>3.08</v>
      </c>
      <c r="O1764" s="267"/>
      <c r="P1764" s="275"/>
      <c r="Q1764" s="269"/>
      <c r="R1764" s="270"/>
      <c r="S1764" s="296">
        <v>39.96</v>
      </c>
      <c r="T1764" s="271"/>
      <c r="U1764" s="297">
        <v>74.25</v>
      </c>
      <c r="V1764" s="268"/>
      <c r="W1764" s="267"/>
      <c r="X1764" s="270" t="s">
        <v>1307</v>
      </c>
      <c r="Y1764" s="274">
        <v>0.18</v>
      </c>
      <c r="Z1764" s="342"/>
      <c r="AA1764" s="274">
        <v>0</v>
      </c>
      <c r="AB1764" s="275"/>
      <c r="AC1764" s="298">
        <v>0</v>
      </c>
      <c r="AD1764" s="265"/>
      <c r="AE1764" s="274"/>
      <c r="AF1764" s="274"/>
      <c r="AG1764" s="275"/>
      <c r="AH1764" s="274"/>
      <c r="AI1764" s="274">
        <v>0</v>
      </c>
      <c r="AJ1764" s="270"/>
      <c r="AK1764" s="270"/>
      <c r="AL1764" s="274"/>
      <c r="AM1764" s="275"/>
      <c r="AN1764" s="274"/>
      <c r="AO1764" s="275"/>
      <c r="AP1764" s="298">
        <v>0.24</v>
      </c>
      <c r="AQ1764" s="277">
        <f t="shared" si="256"/>
        <v>10</v>
      </c>
      <c r="AR1764" s="275"/>
      <c r="AS1764" s="275"/>
      <c r="AT1764" s="273"/>
      <c r="AU1764" s="272"/>
      <c r="AV1764" s="267"/>
      <c r="AW1764" s="625" t="s">
        <v>4479</v>
      </c>
      <c r="AX1764" s="273"/>
      <c r="AY1764" s="273"/>
      <c r="AZ1764" s="275"/>
      <c r="BA1764" s="268"/>
      <c r="BB1764" s="268"/>
      <c r="BC1764" s="268"/>
      <c r="BD1764" s="268"/>
      <c r="BE1764" s="267"/>
      <c r="BF1764" s="275"/>
      <c r="BG1764" s="275"/>
      <c r="BH1764" s="275"/>
      <c r="BI1764" s="275"/>
      <c r="BJ1764" s="278">
        <v>45937</v>
      </c>
      <c r="BK1764" s="279">
        <v>45938</v>
      </c>
      <c r="BL1764" s="431" t="s">
        <v>6589</v>
      </c>
      <c r="BM1764" s="272"/>
      <c r="BN1764" s="422">
        <v>6</v>
      </c>
      <c r="BO1764" s="422">
        <v>13</v>
      </c>
      <c r="BP1764" s="303"/>
      <c r="BQ1764" s="293"/>
      <c r="BR1764" s="284"/>
      <c r="BS1764" s="280" t="str">
        <f>IF(_DBcomps[[#This Row],[Problem]]="","Yes","No")</f>
        <v>Yes</v>
      </c>
      <c r="BT1764" s="272">
        <v>5</v>
      </c>
      <c r="BU1764" s="273"/>
      <c r="BV1764" s="273"/>
      <c r="BW1764" s="273"/>
      <c r="BX1764" s="273">
        <v>7</v>
      </c>
      <c r="BY1764" s="356" t="s">
        <v>989</v>
      </c>
      <c r="BZ1764" s="267"/>
      <c r="CA1764" s="279"/>
      <c r="CB1764" s="279"/>
      <c r="CC1764" s="279"/>
      <c r="CD1764" s="1283"/>
      <c r="CE1764" s="245"/>
      <c r="CF1764" s="245"/>
      <c r="CG1764" s="245"/>
    </row>
    <row r="1765" spans="1:85">
      <c r="A1765" s="341" t="s">
        <v>77</v>
      </c>
      <c r="B1765" s="2" t="s">
        <v>491</v>
      </c>
      <c r="C1765" s="2" t="s">
        <v>61</v>
      </c>
      <c r="D1765" s="265" t="s">
        <v>6584</v>
      </c>
      <c r="E1765" s="265">
        <v>45938</v>
      </c>
      <c r="F1765" s="266" t="str">
        <f>IF(_DBcomps[[#This Row],[Lab RTS]]="","No","Yes")</f>
        <v>Yes</v>
      </c>
      <c r="G1765" s="267">
        <v>64.88</v>
      </c>
      <c r="H1765" s="267"/>
      <c r="I1765" s="267"/>
      <c r="J1765" s="267"/>
      <c r="K1765" s="267"/>
      <c r="L1765" s="268"/>
      <c r="M1765" s="275"/>
      <c r="N1765" s="267">
        <v>3.9</v>
      </c>
      <c r="O1765" s="267"/>
      <c r="P1765" s="275"/>
      <c r="Q1765" s="269"/>
      <c r="R1765" s="270"/>
      <c r="S1765" s="296">
        <v>37.61</v>
      </c>
      <c r="T1765" s="271"/>
      <c r="U1765" s="297">
        <v>72.11</v>
      </c>
      <c r="V1765" s="268"/>
      <c r="W1765" s="267"/>
      <c r="X1765" s="270" t="s">
        <v>1307</v>
      </c>
      <c r="Y1765" s="274">
        <v>0.3</v>
      </c>
      <c r="Z1765" s="342"/>
      <c r="AA1765" s="274">
        <v>0</v>
      </c>
      <c r="AB1765" s="275"/>
      <c r="AC1765" s="298">
        <v>0</v>
      </c>
      <c r="AD1765" s="265"/>
      <c r="AE1765" s="274"/>
      <c r="AF1765" s="274"/>
      <c r="AG1765" s="275"/>
      <c r="AH1765" s="274"/>
      <c r="AI1765" s="274">
        <v>0</v>
      </c>
      <c r="AJ1765" s="270"/>
      <c r="AK1765" s="270"/>
      <c r="AL1765" s="274"/>
      <c r="AM1765" s="275"/>
      <c r="AN1765" s="274"/>
      <c r="AO1765" s="275"/>
      <c r="AP1765" s="298">
        <v>0.28999999999999998</v>
      </c>
      <c r="AQ1765" s="277">
        <f t="shared" si="256"/>
        <v>10</v>
      </c>
      <c r="AR1765" s="275"/>
      <c r="AS1765" s="275"/>
      <c r="AT1765" s="273"/>
      <c r="AU1765" s="272"/>
      <c r="AV1765" s="267"/>
      <c r="AW1765" s="625" t="s">
        <v>6352</v>
      </c>
      <c r="AX1765" s="273"/>
      <c r="AY1765" s="273"/>
      <c r="AZ1765" s="275"/>
      <c r="BA1765" s="268"/>
      <c r="BB1765" s="268"/>
      <c r="BC1765" s="268"/>
      <c r="BD1765" s="268"/>
      <c r="BE1765" s="267"/>
      <c r="BF1765" s="275"/>
      <c r="BG1765" s="275"/>
      <c r="BH1765" s="275"/>
      <c r="BI1765" s="275"/>
      <c r="BJ1765" s="278">
        <v>45938</v>
      </c>
      <c r="BK1765" s="279">
        <v>45939</v>
      </c>
      <c r="BL1765" s="431" t="s">
        <v>6590</v>
      </c>
      <c r="BM1765" s="272"/>
      <c r="BN1765" s="422">
        <v>6</v>
      </c>
      <c r="BO1765" s="422">
        <v>13</v>
      </c>
      <c r="BP1765" s="303"/>
      <c r="BQ1765" s="293"/>
      <c r="BR1765" s="284"/>
      <c r="BS1765" s="280" t="str">
        <f>IF(_DBcomps[[#This Row],[Problem]]="","Yes","No")</f>
        <v>Yes</v>
      </c>
      <c r="BT1765" s="272">
        <v>5</v>
      </c>
      <c r="BU1765" s="273"/>
      <c r="BV1765" s="273"/>
      <c r="BW1765" s="273"/>
      <c r="BX1765" s="273">
        <v>7</v>
      </c>
      <c r="BY1765" s="356" t="s">
        <v>989</v>
      </c>
      <c r="BZ1765" s="267"/>
      <c r="CA1765" s="279"/>
      <c r="CB1765" s="279"/>
      <c r="CC1765" s="279"/>
      <c r="CD1765" s="1283"/>
      <c r="CE1765" s="245"/>
      <c r="CF1765" s="245"/>
      <c r="CG1765" s="245"/>
    </row>
    <row r="1766" spans="1:85">
      <c r="A1766" s="341" t="s">
        <v>77</v>
      </c>
      <c r="B1766" s="2" t="s">
        <v>491</v>
      </c>
      <c r="C1766" s="2" t="s">
        <v>61</v>
      </c>
      <c r="D1766" s="265" t="s">
        <v>6585</v>
      </c>
      <c r="E1766" s="265">
        <v>45938</v>
      </c>
      <c r="F1766" s="266" t="str">
        <f>IF(_DBcomps[[#This Row],[Lab RTS]]="","No","Yes")</f>
        <v>Yes</v>
      </c>
      <c r="G1766" s="267">
        <v>65.44</v>
      </c>
      <c r="H1766" s="267"/>
      <c r="I1766" s="267"/>
      <c r="J1766" s="267"/>
      <c r="K1766" s="267"/>
      <c r="L1766" s="268"/>
      <c r="M1766" s="275"/>
      <c r="N1766" s="267">
        <v>3.37</v>
      </c>
      <c r="O1766" s="267"/>
      <c r="P1766" s="275"/>
      <c r="Q1766" s="269"/>
      <c r="R1766" s="270"/>
      <c r="S1766" s="296">
        <v>37.520000000000003</v>
      </c>
      <c r="T1766" s="271"/>
      <c r="U1766" s="297">
        <v>75.81</v>
      </c>
      <c r="V1766" s="268"/>
      <c r="W1766" s="267"/>
      <c r="X1766" s="270" t="s">
        <v>1307</v>
      </c>
      <c r="Y1766" s="274">
        <v>0.28000000000000003</v>
      </c>
      <c r="Z1766" s="342"/>
      <c r="AA1766" s="274">
        <v>0</v>
      </c>
      <c r="AB1766" s="275"/>
      <c r="AC1766" s="298">
        <v>0</v>
      </c>
      <c r="AD1766" s="265"/>
      <c r="AE1766" s="274"/>
      <c r="AF1766" s="274"/>
      <c r="AG1766" s="275"/>
      <c r="AH1766" s="274"/>
      <c r="AI1766" s="274">
        <v>0</v>
      </c>
      <c r="AJ1766" s="270"/>
      <c r="AK1766" s="270"/>
      <c r="AL1766" s="274"/>
      <c r="AM1766" s="275"/>
      <c r="AN1766" s="274"/>
      <c r="AO1766" s="275"/>
      <c r="AP1766" s="298">
        <v>0.16</v>
      </c>
      <c r="AQ1766" s="277">
        <f t="shared" si="256"/>
        <v>10</v>
      </c>
      <c r="AR1766" s="275"/>
      <c r="AS1766" s="275"/>
      <c r="AT1766" s="273"/>
      <c r="AU1766" s="272"/>
      <c r="AV1766" s="267"/>
      <c r="AW1766" s="625" t="s">
        <v>6363</v>
      </c>
      <c r="AX1766" s="273"/>
      <c r="AY1766" s="273"/>
      <c r="AZ1766" s="275"/>
      <c r="BA1766" s="268"/>
      <c r="BB1766" s="268"/>
      <c r="BC1766" s="268"/>
      <c r="BD1766" s="268"/>
      <c r="BE1766" s="267"/>
      <c r="BF1766" s="275"/>
      <c r="BG1766" s="275"/>
      <c r="BH1766" s="275"/>
      <c r="BI1766" s="275"/>
      <c r="BJ1766" s="278">
        <v>45938</v>
      </c>
      <c r="BK1766" s="279">
        <v>45939</v>
      </c>
      <c r="BL1766" s="431" t="s">
        <v>6591</v>
      </c>
      <c r="BM1766" s="272"/>
      <c r="BN1766" s="422">
        <v>6</v>
      </c>
      <c r="BO1766" s="422">
        <v>13</v>
      </c>
      <c r="BP1766" s="303"/>
      <c r="BQ1766" s="293"/>
      <c r="BR1766" s="284"/>
      <c r="BS1766" s="280" t="str">
        <f>IF(_DBcomps[[#This Row],[Problem]]="","Yes","No")</f>
        <v>Yes</v>
      </c>
      <c r="BT1766" s="272">
        <v>5</v>
      </c>
      <c r="BU1766" s="273"/>
      <c r="BV1766" s="273"/>
      <c r="BW1766" s="273"/>
      <c r="BX1766" s="273">
        <v>7</v>
      </c>
      <c r="BY1766" s="356" t="s">
        <v>989</v>
      </c>
      <c r="BZ1766" s="267"/>
      <c r="CA1766" s="279"/>
      <c r="CB1766" s="279"/>
      <c r="CC1766" s="279"/>
      <c r="CD1766" s="1283"/>
      <c r="CE1766" s="245"/>
      <c r="CF1766" s="245"/>
      <c r="CG1766" s="245"/>
    </row>
    <row r="1767" spans="1:85">
      <c r="A1767" s="341" t="s">
        <v>77</v>
      </c>
      <c r="B1767" s="2" t="s">
        <v>491</v>
      </c>
      <c r="C1767" s="2" t="s">
        <v>61</v>
      </c>
      <c r="D1767" s="265" t="s">
        <v>6586</v>
      </c>
      <c r="E1767" s="265">
        <v>45938</v>
      </c>
      <c r="F1767" s="266" t="str">
        <f>IF(_DBcomps[[#This Row],[Lab RTS]]="","No","Yes")</f>
        <v>Yes</v>
      </c>
      <c r="G1767" s="267">
        <v>65.489999999999995</v>
      </c>
      <c r="H1767" s="267"/>
      <c r="I1767" s="267"/>
      <c r="J1767" s="267"/>
      <c r="K1767" s="267"/>
      <c r="L1767" s="268"/>
      <c r="M1767" s="275"/>
      <c r="N1767" s="267">
        <v>3.39</v>
      </c>
      <c r="O1767" s="267"/>
      <c r="P1767" s="275"/>
      <c r="Q1767" s="269"/>
      <c r="R1767" s="270"/>
      <c r="S1767" s="296">
        <v>38.81</v>
      </c>
      <c r="T1767" s="271"/>
      <c r="U1767" s="297">
        <v>74.900000000000006</v>
      </c>
      <c r="V1767" s="268"/>
      <c r="W1767" s="267"/>
      <c r="X1767" s="270" t="s">
        <v>1307</v>
      </c>
      <c r="Y1767" s="274">
        <v>0.16</v>
      </c>
      <c r="Z1767" s="342"/>
      <c r="AA1767" s="274">
        <v>0</v>
      </c>
      <c r="AB1767" s="275"/>
      <c r="AC1767" s="298">
        <v>0</v>
      </c>
      <c r="AD1767" s="265"/>
      <c r="AE1767" s="274"/>
      <c r="AF1767" s="274"/>
      <c r="AG1767" s="275"/>
      <c r="AH1767" s="274"/>
      <c r="AI1767" s="274">
        <v>0</v>
      </c>
      <c r="AJ1767" s="270"/>
      <c r="AK1767" s="270"/>
      <c r="AL1767" s="274"/>
      <c r="AM1767" s="275"/>
      <c r="AN1767" s="274"/>
      <c r="AO1767" s="275"/>
      <c r="AP1767" s="298">
        <v>0.24</v>
      </c>
      <c r="AQ1767" s="277">
        <f t="shared" si="256"/>
        <v>10</v>
      </c>
      <c r="AR1767" s="275"/>
      <c r="AS1767" s="275"/>
      <c r="AT1767" s="273"/>
      <c r="AU1767" s="272"/>
      <c r="AV1767" s="267"/>
      <c r="AW1767" s="625" t="s">
        <v>4182</v>
      </c>
      <c r="AX1767" s="273"/>
      <c r="AY1767" s="273"/>
      <c r="AZ1767" s="275"/>
      <c r="BA1767" s="268"/>
      <c r="BB1767" s="268"/>
      <c r="BC1767" s="268"/>
      <c r="BD1767" s="268"/>
      <c r="BE1767" s="267"/>
      <c r="BF1767" s="275"/>
      <c r="BG1767" s="275"/>
      <c r="BH1767" s="275"/>
      <c r="BI1767" s="275"/>
      <c r="BJ1767" s="278">
        <v>45938</v>
      </c>
      <c r="BK1767" s="279">
        <v>45939</v>
      </c>
      <c r="BL1767" s="431" t="s">
        <v>6592</v>
      </c>
      <c r="BM1767" s="272"/>
      <c r="BN1767" s="422">
        <v>6</v>
      </c>
      <c r="BO1767" s="422">
        <v>13</v>
      </c>
      <c r="BP1767" s="303"/>
      <c r="BQ1767" s="293"/>
      <c r="BR1767" s="284"/>
      <c r="BS1767" s="280" t="str">
        <f>IF(_DBcomps[[#This Row],[Problem]]="","Yes","No")</f>
        <v>Yes</v>
      </c>
      <c r="BT1767" s="272">
        <v>5</v>
      </c>
      <c r="BU1767" s="273"/>
      <c r="BV1767" s="273"/>
      <c r="BW1767" s="273"/>
      <c r="BX1767" s="273">
        <v>7</v>
      </c>
      <c r="BY1767" s="356" t="s">
        <v>989</v>
      </c>
      <c r="BZ1767" s="267"/>
      <c r="CA1767" s="279"/>
      <c r="CB1767" s="279"/>
      <c r="CC1767" s="279"/>
      <c r="CD1767" s="1283"/>
      <c r="CE1767" s="245"/>
      <c r="CF1767" s="245"/>
      <c r="CG1767" s="245"/>
    </row>
    <row r="1768" spans="1:85">
      <c r="A1768" s="341" t="s">
        <v>77</v>
      </c>
      <c r="B1768" s="2" t="s">
        <v>491</v>
      </c>
      <c r="C1768" s="2" t="s">
        <v>61</v>
      </c>
      <c r="D1768" s="265" t="s">
        <v>6587</v>
      </c>
      <c r="E1768" s="265">
        <v>45939</v>
      </c>
      <c r="F1768" s="266" t="str">
        <f>IF(_DBcomps[[#This Row],[Lab RTS]]="","No","Yes")</f>
        <v>Yes</v>
      </c>
      <c r="G1768" s="267">
        <v>64.319999999999993</v>
      </c>
      <c r="H1768" s="267"/>
      <c r="I1768" s="267"/>
      <c r="J1768" s="267"/>
      <c r="K1768" s="267"/>
      <c r="L1768" s="268"/>
      <c r="M1768" s="275"/>
      <c r="N1768" s="267">
        <v>4.09</v>
      </c>
      <c r="O1768" s="267"/>
      <c r="P1768" s="275"/>
      <c r="Q1768" s="269"/>
      <c r="R1768" s="270"/>
      <c r="S1768" s="296">
        <v>38.04</v>
      </c>
      <c r="T1768" s="271"/>
      <c r="U1768" s="297">
        <v>75.510000000000005</v>
      </c>
      <c r="V1768" s="268"/>
      <c r="W1768" s="267"/>
      <c r="X1768" s="270" t="s">
        <v>1307</v>
      </c>
      <c r="Y1768" s="274">
        <v>0.12</v>
      </c>
      <c r="Z1768" s="342"/>
      <c r="AA1768" s="274">
        <v>0</v>
      </c>
      <c r="AB1768" s="275"/>
      <c r="AC1768" s="298">
        <v>0</v>
      </c>
      <c r="AD1768" s="265"/>
      <c r="AE1768" s="274"/>
      <c r="AF1768" s="274"/>
      <c r="AG1768" s="275"/>
      <c r="AH1768" s="274"/>
      <c r="AI1768" s="274">
        <v>0</v>
      </c>
      <c r="AJ1768" s="270"/>
      <c r="AK1768" s="270"/>
      <c r="AL1768" s="274"/>
      <c r="AM1768" s="275"/>
      <c r="AN1768" s="274"/>
      <c r="AO1768" s="275"/>
      <c r="AP1768" s="298">
        <v>0.18</v>
      </c>
      <c r="AQ1768" s="277">
        <f t="shared" si="256"/>
        <v>10</v>
      </c>
      <c r="AR1768" s="275"/>
      <c r="AS1768" s="275"/>
      <c r="AT1768" s="273"/>
      <c r="AU1768" s="272"/>
      <c r="AV1768" s="267"/>
      <c r="AW1768" s="625" t="s">
        <v>4479</v>
      </c>
      <c r="AX1768" s="273"/>
      <c r="AY1768" s="273"/>
      <c r="AZ1768" s="275"/>
      <c r="BA1768" s="268"/>
      <c r="BB1768" s="268"/>
      <c r="BC1768" s="268"/>
      <c r="BD1768" s="268"/>
      <c r="BE1768" s="267"/>
      <c r="BF1768" s="275"/>
      <c r="BG1768" s="275"/>
      <c r="BH1768" s="275"/>
      <c r="BI1768" s="275"/>
      <c r="BJ1768" s="278">
        <v>45939</v>
      </c>
      <c r="BK1768" s="279">
        <v>45939</v>
      </c>
      <c r="BL1768" s="431" t="s">
        <v>6593</v>
      </c>
      <c r="BM1768" s="272"/>
      <c r="BN1768" s="422">
        <v>6</v>
      </c>
      <c r="BO1768" s="422">
        <v>13</v>
      </c>
      <c r="BP1768" s="303"/>
      <c r="BQ1768" s="293"/>
      <c r="BR1768" s="284"/>
      <c r="BS1768" s="280" t="str">
        <f>IF(_DBcomps[[#This Row],[Problem]]="","Yes","No")</f>
        <v>Yes</v>
      </c>
      <c r="BT1768" s="272">
        <v>5</v>
      </c>
      <c r="BU1768" s="273"/>
      <c r="BV1768" s="273"/>
      <c r="BW1768" s="273"/>
      <c r="BX1768" s="273">
        <v>7</v>
      </c>
      <c r="BY1768" s="356" t="s">
        <v>989</v>
      </c>
      <c r="BZ1768" s="267"/>
      <c r="CA1768" s="279"/>
      <c r="CB1768" s="279"/>
      <c r="CC1768" s="279"/>
      <c r="CD1768" s="1283"/>
      <c r="CE1768" s="245"/>
      <c r="CF1768" s="245"/>
      <c r="CG1768" s="245"/>
    </row>
    <row r="1769" spans="1:85">
      <c r="A1769" s="341" t="s">
        <v>77</v>
      </c>
      <c r="B1769" s="2" t="s">
        <v>491</v>
      </c>
      <c r="C1769" s="2" t="s">
        <v>61</v>
      </c>
      <c r="D1769" s="265" t="s">
        <v>6775</v>
      </c>
      <c r="E1769" s="265">
        <v>45939</v>
      </c>
      <c r="F1769" s="266" t="s">
        <v>567</v>
      </c>
      <c r="G1769" s="267">
        <v>64.08</v>
      </c>
      <c r="H1769" s="267"/>
      <c r="I1769" s="267"/>
      <c r="J1769" s="267"/>
      <c r="K1769" s="267"/>
      <c r="L1769" s="268"/>
      <c r="M1769" s="275"/>
      <c r="N1769" s="267">
        <v>3.14</v>
      </c>
      <c r="O1769" s="267"/>
      <c r="P1769" s="275"/>
      <c r="Q1769" s="269"/>
      <c r="R1769" s="270"/>
      <c r="S1769" s="296">
        <v>38.39</v>
      </c>
      <c r="T1769" s="271"/>
      <c r="U1769" s="297">
        <v>71.59</v>
      </c>
      <c r="V1769" s="268"/>
      <c r="W1769" s="267"/>
      <c r="X1769" s="270" t="s">
        <v>1307</v>
      </c>
      <c r="Y1769" s="274">
        <v>0.4</v>
      </c>
      <c r="Z1769" s="342"/>
      <c r="AA1769" s="274">
        <v>0</v>
      </c>
      <c r="AB1769" s="275"/>
      <c r="AC1769" s="298">
        <v>0</v>
      </c>
      <c r="AD1769" s="265"/>
      <c r="AE1769" s="274"/>
      <c r="AF1769" s="274"/>
      <c r="AG1769" s="275"/>
      <c r="AH1769" s="274"/>
      <c r="AI1769" s="274">
        <v>0</v>
      </c>
      <c r="AJ1769" s="270"/>
      <c r="AK1769" s="270"/>
      <c r="AL1769" s="274"/>
      <c r="AM1769" s="275"/>
      <c r="AN1769" s="274"/>
      <c r="AO1769" s="275"/>
      <c r="AP1769" s="298">
        <v>0.19</v>
      </c>
      <c r="AQ1769" s="277">
        <f t="shared" ref="AQ1769:AQ1774" si="257">MONTH(E1769)</f>
        <v>10</v>
      </c>
      <c r="AR1769" s="275"/>
      <c r="AS1769" s="275"/>
      <c r="AT1769" s="273"/>
      <c r="AU1769" s="272"/>
      <c r="AV1769" s="267"/>
      <c r="AW1769" s="625" t="s">
        <v>6543</v>
      </c>
      <c r="AX1769" s="273"/>
      <c r="AY1769" s="273"/>
      <c r="AZ1769" s="275"/>
      <c r="BA1769" s="268"/>
      <c r="BB1769" s="268"/>
      <c r="BC1769" s="268"/>
      <c r="BD1769" s="268"/>
      <c r="BE1769" s="267"/>
      <c r="BF1769" s="275"/>
      <c r="BG1769" s="275"/>
      <c r="BH1769" s="275"/>
      <c r="BI1769" s="275"/>
      <c r="BJ1769" s="278">
        <v>45939</v>
      </c>
      <c r="BK1769" s="279">
        <v>45939</v>
      </c>
      <c r="BL1769" s="431" t="s">
        <v>6781</v>
      </c>
      <c r="BM1769" s="272"/>
      <c r="BN1769" s="422">
        <v>6</v>
      </c>
      <c r="BO1769" s="422">
        <v>13</v>
      </c>
      <c r="BP1769" s="303"/>
      <c r="BQ1769" s="293"/>
      <c r="BR1769" s="284"/>
      <c r="BS1769" s="280" t="str">
        <f>IF(_DBcomps[[#This Row],[Problem]]="","Yes","No")</f>
        <v>Yes</v>
      </c>
      <c r="BT1769" s="281">
        <v>5</v>
      </c>
      <c r="BU1769" s="273"/>
      <c r="BV1769" s="273"/>
      <c r="BW1769" s="273"/>
      <c r="BX1769" s="273">
        <v>7</v>
      </c>
      <c r="BY1769" s="279" t="s">
        <v>989</v>
      </c>
      <c r="BZ1769" s="267"/>
      <c r="CA1769" s="279"/>
      <c r="CB1769" s="279"/>
      <c r="CC1769" s="279"/>
      <c r="CD1769" s="1283"/>
      <c r="CE1769" s="245"/>
      <c r="CF1769" s="245"/>
      <c r="CG1769" s="245"/>
    </row>
    <row r="1770" spans="1:85">
      <c r="A1770" s="341" t="s">
        <v>77</v>
      </c>
      <c r="B1770" s="2" t="s">
        <v>491</v>
      </c>
      <c r="C1770" s="2" t="s">
        <v>61</v>
      </c>
      <c r="D1770" s="265" t="s">
        <v>6776</v>
      </c>
      <c r="E1770" s="265">
        <v>45939</v>
      </c>
      <c r="F1770" s="266" t="s">
        <v>567</v>
      </c>
      <c r="G1770" s="267">
        <v>65.38</v>
      </c>
      <c r="H1770" s="267"/>
      <c r="I1770" s="267"/>
      <c r="J1770" s="267"/>
      <c r="K1770" s="267"/>
      <c r="L1770" s="268"/>
      <c r="M1770" s="275"/>
      <c r="N1770" s="267">
        <v>2.38</v>
      </c>
      <c r="O1770" s="267"/>
      <c r="P1770" s="275"/>
      <c r="Q1770" s="269"/>
      <c r="R1770" s="270"/>
      <c r="S1770" s="296">
        <v>37.56</v>
      </c>
      <c r="T1770" s="271"/>
      <c r="U1770" s="297">
        <v>73.97</v>
      </c>
      <c r="V1770" s="268"/>
      <c r="W1770" s="267"/>
      <c r="X1770" s="270" t="s">
        <v>1307</v>
      </c>
      <c r="Y1770" s="274">
        <v>0.38</v>
      </c>
      <c r="Z1770" s="342"/>
      <c r="AA1770" s="274">
        <v>0</v>
      </c>
      <c r="AB1770" s="275"/>
      <c r="AC1770" s="298">
        <v>0</v>
      </c>
      <c r="AD1770" s="265"/>
      <c r="AE1770" s="274"/>
      <c r="AF1770" s="274"/>
      <c r="AG1770" s="275"/>
      <c r="AH1770" s="274"/>
      <c r="AI1770" s="274">
        <v>0</v>
      </c>
      <c r="AJ1770" s="270"/>
      <c r="AK1770" s="270"/>
      <c r="AL1770" s="274"/>
      <c r="AM1770" s="275"/>
      <c r="AN1770" s="274"/>
      <c r="AO1770" s="275"/>
      <c r="AP1770" s="298">
        <v>0.08</v>
      </c>
      <c r="AQ1770" s="277">
        <f t="shared" si="257"/>
        <v>10</v>
      </c>
      <c r="AR1770" s="275"/>
      <c r="AS1770" s="275"/>
      <c r="AT1770" s="273"/>
      <c r="AU1770" s="272"/>
      <c r="AV1770" s="267"/>
      <c r="AW1770" s="625" t="s">
        <v>6463</v>
      </c>
      <c r="AX1770" s="273"/>
      <c r="AY1770" s="273"/>
      <c r="AZ1770" s="275"/>
      <c r="BA1770" s="268"/>
      <c r="BB1770" s="268"/>
      <c r="BC1770" s="268"/>
      <c r="BD1770" s="268"/>
      <c r="BE1770" s="267"/>
      <c r="BF1770" s="275"/>
      <c r="BG1770" s="275"/>
      <c r="BH1770" s="275"/>
      <c r="BI1770" s="275"/>
      <c r="BJ1770" s="278">
        <v>45939</v>
      </c>
      <c r="BK1770" s="279">
        <v>45939</v>
      </c>
      <c r="BL1770" s="431" t="s">
        <v>6782</v>
      </c>
      <c r="BM1770" s="272"/>
      <c r="BN1770" s="422">
        <v>6</v>
      </c>
      <c r="BO1770" s="422">
        <v>13</v>
      </c>
      <c r="BP1770" s="303"/>
      <c r="BQ1770" s="293"/>
      <c r="BR1770" s="284"/>
      <c r="BS1770" s="280" t="str">
        <f>IF(_DBcomps[[#This Row],[Problem]]="","Yes","No")</f>
        <v>Yes</v>
      </c>
      <c r="BT1770" s="281">
        <v>5</v>
      </c>
      <c r="BU1770" s="273"/>
      <c r="BV1770" s="273"/>
      <c r="BW1770" s="273"/>
      <c r="BX1770" s="273">
        <v>7</v>
      </c>
      <c r="BY1770" s="356" t="s">
        <v>989</v>
      </c>
      <c r="BZ1770" s="267"/>
      <c r="CA1770" s="279"/>
      <c r="CB1770" s="279"/>
      <c r="CC1770" s="279"/>
      <c r="CD1770" s="1283"/>
      <c r="CE1770" s="245"/>
      <c r="CF1770" s="245"/>
      <c r="CG1770" s="245"/>
    </row>
    <row r="1771" spans="1:85">
      <c r="A1771" s="341" t="s">
        <v>77</v>
      </c>
      <c r="B1771" s="2" t="s">
        <v>491</v>
      </c>
      <c r="C1771" s="2" t="s">
        <v>61</v>
      </c>
      <c r="D1771" s="265" t="s">
        <v>6777</v>
      </c>
      <c r="E1771" s="265">
        <v>45947</v>
      </c>
      <c r="F1771" s="266" t="s">
        <v>567</v>
      </c>
      <c r="G1771" s="267">
        <v>66.64</v>
      </c>
      <c r="H1771" s="267"/>
      <c r="I1771" s="267"/>
      <c r="J1771" s="267"/>
      <c r="K1771" s="267"/>
      <c r="L1771" s="268"/>
      <c r="M1771" s="275"/>
      <c r="N1771" s="267">
        <v>4.38</v>
      </c>
      <c r="O1771" s="267"/>
      <c r="P1771" s="275"/>
      <c r="Q1771" s="269"/>
      <c r="R1771" s="270"/>
      <c r="S1771" s="296">
        <v>38.9</v>
      </c>
      <c r="T1771" s="271"/>
      <c r="U1771" s="297">
        <v>77.08</v>
      </c>
      <c r="V1771" s="268"/>
      <c r="W1771" s="267"/>
      <c r="X1771" s="270" t="s">
        <v>1307</v>
      </c>
      <c r="Y1771" s="274">
        <v>0.7</v>
      </c>
      <c r="Z1771" s="342"/>
      <c r="AA1771" s="274">
        <v>0</v>
      </c>
      <c r="AB1771" s="275"/>
      <c r="AC1771" s="298">
        <v>0</v>
      </c>
      <c r="AD1771" s="265"/>
      <c r="AE1771" s="274"/>
      <c r="AF1771" s="274"/>
      <c r="AG1771" s="275"/>
      <c r="AH1771" s="274"/>
      <c r="AI1771" s="274">
        <v>0</v>
      </c>
      <c r="AJ1771" s="270"/>
      <c r="AK1771" s="270"/>
      <c r="AL1771" s="274"/>
      <c r="AM1771" s="275"/>
      <c r="AN1771" s="274"/>
      <c r="AO1771" s="275"/>
      <c r="AP1771" s="298">
        <v>0.16</v>
      </c>
      <c r="AQ1771" s="277">
        <f t="shared" si="257"/>
        <v>10</v>
      </c>
      <c r="AR1771" s="275"/>
      <c r="AS1771" s="275"/>
      <c r="AT1771" s="273"/>
      <c r="AU1771" s="272"/>
      <c r="AV1771" s="267"/>
      <c r="AW1771" s="625" t="s">
        <v>6543</v>
      </c>
      <c r="AX1771" s="273"/>
      <c r="AY1771" s="273"/>
      <c r="AZ1771" s="275"/>
      <c r="BA1771" s="268"/>
      <c r="BB1771" s="268"/>
      <c r="BC1771" s="268"/>
      <c r="BD1771" s="268"/>
      <c r="BE1771" s="267"/>
      <c r="BF1771" s="275"/>
      <c r="BG1771" s="275"/>
      <c r="BH1771" s="275"/>
      <c r="BI1771" s="275"/>
      <c r="BJ1771" s="278">
        <v>45947</v>
      </c>
      <c r="BK1771" s="279">
        <v>45947</v>
      </c>
      <c r="BL1771" s="431" t="s">
        <v>6783</v>
      </c>
      <c r="BM1771" s="272"/>
      <c r="BN1771" s="422">
        <v>6</v>
      </c>
      <c r="BO1771" s="422">
        <v>13</v>
      </c>
      <c r="BP1771" s="303"/>
      <c r="BQ1771" s="293"/>
      <c r="BR1771" s="284"/>
      <c r="BS1771" s="280" t="str">
        <f>IF(_DBcomps[[#This Row],[Problem]]="","Yes","No")</f>
        <v>Yes</v>
      </c>
      <c r="BT1771" s="281">
        <v>5</v>
      </c>
      <c r="BU1771" s="273"/>
      <c r="BV1771" s="273"/>
      <c r="BW1771" s="273"/>
      <c r="BX1771" s="273">
        <v>7</v>
      </c>
      <c r="BY1771" s="356" t="s">
        <v>989</v>
      </c>
      <c r="BZ1771" s="267"/>
      <c r="CA1771" s="279"/>
      <c r="CB1771" s="279"/>
      <c r="CC1771" s="279"/>
      <c r="CD1771" s="1283"/>
      <c r="CE1771" s="245"/>
      <c r="CF1771" s="245"/>
      <c r="CG1771" s="245"/>
    </row>
    <row r="1772" spans="1:85">
      <c r="A1772" s="341" t="s">
        <v>77</v>
      </c>
      <c r="B1772" s="2" t="s">
        <v>491</v>
      </c>
      <c r="C1772" s="2" t="s">
        <v>61</v>
      </c>
      <c r="D1772" s="265" t="s">
        <v>6778</v>
      </c>
      <c r="E1772" s="265">
        <v>45947</v>
      </c>
      <c r="F1772" s="266" t="s">
        <v>567</v>
      </c>
      <c r="G1772" s="267">
        <v>63.62</v>
      </c>
      <c r="H1772" s="267"/>
      <c r="I1772" s="267"/>
      <c r="J1772" s="267"/>
      <c r="K1772" s="267"/>
      <c r="L1772" s="268"/>
      <c r="M1772" s="275"/>
      <c r="N1772" s="267">
        <v>4.03</v>
      </c>
      <c r="O1772" s="267"/>
      <c r="P1772" s="275"/>
      <c r="Q1772" s="269"/>
      <c r="R1772" s="270"/>
      <c r="S1772" s="296">
        <v>38.03</v>
      </c>
      <c r="T1772" s="271"/>
      <c r="U1772" s="297">
        <v>71.3</v>
      </c>
      <c r="V1772" s="268"/>
      <c r="W1772" s="267"/>
      <c r="X1772" s="270" t="s">
        <v>1307</v>
      </c>
      <c r="Y1772" s="274">
        <v>0.57999999999999996</v>
      </c>
      <c r="Z1772" s="342"/>
      <c r="AA1772" s="274">
        <v>0</v>
      </c>
      <c r="AB1772" s="275"/>
      <c r="AC1772" s="298">
        <v>0</v>
      </c>
      <c r="AD1772" s="265"/>
      <c r="AE1772" s="274"/>
      <c r="AF1772" s="274"/>
      <c r="AG1772" s="275"/>
      <c r="AH1772" s="274"/>
      <c r="AI1772" s="274">
        <v>0</v>
      </c>
      <c r="AJ1772" s="270"/>
      <c r="AK1772" s="270"/>
      <c r="AL1772" s="274"/>
      <c r="AM1772" s="275"/>
      <c r="AN1772" s="274"/>
      <c r="AO1772" s="275"/>
      <c r="AP1772" s="298">
        <v>0.12</v>
      </c>
      <c r="AQ1772" s="277">
        <f t="shared" si="257"/>
        <v>10</v>
      </c>
      <c r="AR1772" s="275"/>
      <c r="AS1772" s="275"/>
      <c r="AT1772" s="273"/>
      <c r="AU1772" s="272"/>
      <c r="AV1772" s="267"/>
      <c r="AW1772" s="625" t="s">
        <v>6463</v>
      </c>
      <c r="AX1772" s="273"/>
      <c r="AY1772" s="273"/>
      <c r="AZ1772" s="275"/>
      <c r="BA1772" s="268"/>
      <c r="BB1772" s="268"/>
      <c r="BC1772" s="268"/>
      <c r="BD1772" s="268"/>
      <c r="BE1772" s="267"/>
      <c r="BF1772" s="275"/>
      <c r="BG1772" s="275"/>
      <c r="BH1772" s="275"/>
      <c r="BI1772" s="275"/>
      <c r="BJ1772" s="278">
        <v>45947</v>
      </c>
      <c r="BK1772" s="279">
        <v>45947</v>
      </c>
      <c r="BL1772" s="431" t="s">
        <v>6784</v>
      </c>
      <c r="BM1772" s="272"/>
      <c r="BN1772" s="422">
        <v>7</v>
      </c>
      <c r="BO1772" s="422">
        <v>13</v>
      </c>
      <c r="BP1772" s="303"/>
      <c r="BQ1772" s="293"/>
      <c r="BR1772" s="284"/>
      <c r="BS1772" s="280" t="str">
        <f>IF(_DBcomps[[#This Row],[Problem]]="","Yes","No")</f>
        <v>No</v>
      </c>
      <c r="BT1772" s="281">
        <v>5</v>
      </c>
      <c r="BU1772" s="273">
        <v>1</v>
      </c>
      <c r="BV1772" s="273"/>
      <c r="BW1772" s="273"/>
      <c r="BX1772" s="273">
        <v>7</v>
      </c>
      <c r="BY1772" s="356" t="s">
        <v>989</v>
      </c>
      <c r="BZ1772" s="267"/>
      <c r="CA1772" s="279" t="s">
        <v>1243</v>
      </c>
      <c r="CB1772" s="279" t="s">
        <v>1321</v>
      </c>
      <c r="CC1772" s="279" t="s">
        <v>1262</v>
      </c>
      <c r="CD1772" s="1283"/>
      <c r="CE1772" s="245"/>
      <c r="CF1772" s="245"/>
      <c r="CG1772" s="245"/>
    </row>
    <row r="1773" spans="1:85">
      <c r="A1773" s="341" t="s">
        <v>77</v>
      </c>
      <c r="B1773" s="2" t="s">
        <v>491</v>
      </c>
      <c r="C1773" s="2" t="s">
        <v>61</v>
      </c>
      <c r="D1773" s="265" t="s">
        <v>6779</v>
      </c>
      <c r="E1773" s="265">
        <v>45947</v>
      </c>
      <c r="F1773" s="266" t="s">
        <v>567</v>
      </c>
      <c r="G1773" s="267">
        <v>64.78</v>
      </c>
      <c r="H1773" s="267"/>
      <c r="I1773" s="267"/>
      <c r="J1773" s="267"/>
      <c r="K1773" s="267"/>
      <c r="L1773" s="268"/>
      <c r="M1773" s="275"/>
      <c r="N1773" s="267">
        <v>4.43</v>
      </c>
      <c r="O1773" s="267"/>
      <c r="P1773" s="275"/>
      <c r="Q1773" s="269"/>
      <c r="R1773" s="270"/>
      <c r="S1773" s="296">
        <v>39.06</v>
      </c>
      <c r="T1773" s="271"/>
      <c r="U1773" s="297">
        <v>74.8</v>
      </c>
      <c r="V1773" s="268"/>
      <c r="W1773" s="267"/>
      <c r="X1773" s="270" t="s">
        <v>1307</v>
      </c>
      <c r="Y1773" s="274">
        <v>0.64</v>
      </c>
      <c r="Z1773" s="342"/>
      <c r="AA1773" s="274">
        <v>0</v>
      </c>
      <c r="AB1773" s="275"/>
      <c r="AC1773" s="298">
        <v>0</v>
      </c>
      <c r="AD1773" s="265"/>
      <c r="AE1773" s="274"/>
      <c r="AF1773" s="274"/>
      <c r="AG1773" s="275"/>
      <c r="AH1773" s="274"/>
      <c r="AI1773" s="274">
        <v>0</v>
      </c>
      <c r="AJ1773" s="270"/>
      <c r="AK1773" s="270"/>
      <c r="AL1773" s="274"/>
      <c r="AM1773" s="275"/>
      <c r="AN1773" s="274"/>
      <c r="AO1773" s="275"/>
      <c r="AP1773" s="298">
        <v>0.21</v>
      </c>
      <c r="AQ1773" s="277">
        <f t="shared" si="257"/>
        <v>10</v>
      </c>
      <c r="AR1773" s="275"/>
      <c r="AS1773" s="275"/>
      <c r="AT1773" s="273"/>
      <c r="AU1773" s="272"/>
      <c r="AV1773" s="267"/>
      <c r="AW1773" s="625" t="s">
        <v>4479</v>
      </c>
      <c r="AX1773" s="273"/>
      <c r="AY1773" s="273"/>
      <c r="AZ1773" s="275"/>
      <c r="BA1773" s="268"/>
      <c r="BB1773" s="268"/>
      <c r="BC1773" s="268"/>
      <c r="BD1773" s="268"/>
      <c r="BE1773" s="267"/>
      <c r="BF1773" s="275"/>
      <c r="BG1773" s="275"/>
      <c r="BH1773" s="275"/>
      <c r="BI1773" s="275"/>
      <c r="BJ1773" s="278">
        <v>45947</v>
      </c>
      <c r="BK1773" s="279">
        <v>45947</v>
      </c>
      <c r="BL1773" s="431" t="s">
        <v>6785</v>
      </c>
      <c r="BM1773" s="272"/>
      <c r="BN1773" s="422">
        <v>6</v>
      </c>
      <c r="BO1773" s="422">
        <v>13</v>
      </c>
      <c r="BP1773" s="303"/>
      <c r="BQ1773" s="293"/>
      <c r="BR1773" s="284"/>
      <c r="BS1773" s="280" t="str">
        <f>IF(_DBcomps[[#This Row],[Problem]]="","Yes","No")</f>
        <v>Yes</v>
      </c>
      <c r="BT1773" s="281">
        <v>5</v>
      </c>
      <c r="BU1773" s="273"/>
      <c r="BV1773" s="273"/>
      <c r="BW1773" s="273"/>
      <c r="BX1773" s="273">
        <v>7</v>
      </c>
      <c r="BY1773" s="356" t="s">
        <v>989</v>
      </c>
      <c r="BZ1773" s="267"/>
      <c r="CA1773" s="279"/>
      <c r="CB1773" s="279"/>
      <c r="CC1773" s="279"/>
      <c r="CD1773" s="1283"/>
      <c r="CE1773" s="245"/>
      <c r="CF1773" s="245"/>
      <c r="CG1773" s="245"/>
    </row>
    <row r="1774" spans="1:85">
      <c r="A1774" s="341" t="s">
        <v>77</v>
      </c>
      <c r="B1774" s="2" t="s">
        <v>491</v>
      </c>
      <c r="C1774" s="2" t="s">
        <v>61</v>
      </c>
      <c r="D1774" s="265" t="s">
        <v>6780</v>
      </c>
      <c r="E1774" s="265">
        <v>45947</v>
      </c>
      <c r="F1774" s="266" t="s">
        <v>567</v>
      </c>
      <c r="G1774" s="267">
        <v>64.84</v>
      </c>
      <c r="H1774" s="267"/>
      <c r="I1774" s="267"/>
      <c r="J1774" s="267"/>
      <c r="K1774" s="267"/>
      <c r="L1774" s="268"/>
      <c r="M1774" s="275"/>
      <c r="N1774" s="267">
        <v>2.82</v>
      </c>
      <c r="O1774" s="267"/>
      <c r="P1774" s="275"/>
      <c r="Q1774" s="269"/>
      <c r="R1774" s="270"/>
      <c r="S1774" s="296">
        <v>38.51</v>
      </c>
      <c r="T1774" s="271"/>
      <c r="U1774" s="297">
        <v>73.260000000000005</v>
      </c>
      <c r="V1774" s="268"/>
      <c r="W1774" s="267"/>
      <c r="X1774" s="270" t="s">
        <v>1307</v>
      </c>
      <c r="Y1774" s="274">
        <v>0.38</v>
      </c>
      <c r="Z1774" s="342"/>
      <c r="AA1774" s="274">
        <v>0</v>
      </c>
      <c r="AB1774" s="275"/>
      <c r="AC1774" s="298">
        <v>0</v>
      </c>
      <c r="AD1774" s="265"/>
      <c r="AE1774" s="274"/>
      <c r="AF1774" s="274"/>
      <c r="AG1774" s="275"/>
      <c r="AH1774" s="274"/>
      <c r="AI1774" s="274">
        <v>0</v>
      </c>
      <c r="AJ1774" s="270"/>
      <c r="AK1774" s="270"/>
      <c r="AL1774" s="274"/>
      <c r="AM1774" s="275"/>
      <c r="AN1774" s="274"/>
      <c r="AO1774" s="275"/>
      <c r="AP1774" s="298">
        <v>0.09</v>
      </c>
      <c r="AQ1774" s="277">
        <f t="shared" si="257"/>
        <v>10</v>
      </c>
      <c r="AR1774" s="275"/>
      <c r="AS1774" s="275"/>
      <c r="AT1774" s="273"/>
      <c r="AU1774" s="272"/>
      <c r="AV1774" s="267"/>
      <c r="AW1774" s="625" t="s">
        <v>6720</v>
      </c>
      <c r="AX1774" s="273"/>
      <c r="AY1774" s="273"/>
      <c r="AZ1774" s="275"/>
      <c r="BA1774" s="268"/>
      <c r="BB1774" s="268"/>
      <c r="BC1774" s="268"/>
      <c r="BD1774" s="268"/>
      <c r="BE1774" s="267"/>
      <c r="BF1774" s="275"/>
      <c r="BG1774" s="275"/>
      <c r="BH1774" s="275"/>
      <c r="BI1774" s="275"/>
      <c r="BJ1774" s="278">
        <v>45947</v>
      </c>
      <c r="BK1774" s="279">
        <v>45947</v>
      </c>
      <c r="BL1774" s="431" t="s">
        <v>6786</v>
      </c>
      <c r="BM1774" s="272"/>
      <c r="BN1774" s="422">
        <v>7</v>
      </c>
      <c r="BO1774" s="422">
        <v>13</v>
      </c>
      <c r="BP1774" s="303"/>
      <c r="BQ1774" s="293"/>
      <c r="BR1774" s="284"/>
      <c r="BS1774" s="280" t="str">
        <f>IF(_DBcomps[[#This Row],[Problem]]="","Yes","No")</f>
        <v>No</v>
      </c>
      <c r="BT1774" s="281">
        <v>5</v>
      </c>
      <c r="BU1774" s="273">
        <v>1</v>
      </c>
      <c r="BV1774" s="273"/>
      <c r="BW1774" s="273"/>
      <c r="BX1774" s="273">
        <v>7</v>
      </c>
      <c r="BY1774" s="356" t="s">
        <v>989</v>
      </c>
      <c r="BZ1774" s="267"/>
      <c r="CA1774" s="279" t="s">
        <v>1335</v>
      </c>
      <c r="CB1774" s="279" t="s">
        <v>1321</v>
      </c>
      <c r="CC1774" s="279" t="s">
        <v>1262</v>
      </c>
      <c r="CD1774" s="1283"/>
      <c r="CE1774" s="245"/>
      <c r="CF1774" s="245"/>
      <c r="CG1774" s="245"/>
    </row>
    <row r="1775" spans="1:85" ht="15" customHeight="1">
      <c r="A1775" s="265" t="s">
        <v>77</v>
      </c>
      <c r="B1775" s="2" t="s">
        <v>2687</v>
      </c>
      <c r="C1775" s="2" t="s">
        <v>61</v>
      </c>
      <c r="D1775" s="265" t="s">
        <v>2688</v>
      </c>
      <c r="E1775" s="265">
        <v>45726</v>
      </c>
      <c r="F1775" s="266" t="s">
        <v>567</v>
      </c>
      <c r="G1775" s="267">
        <v>22.87</v>
      </c>
      <c r="H1775" s="267">
        <v>15.88</v>
      </c>
      <c r="I1775" s="267"/>
      <c r="J1775" s="267"/>
      <c r="K1775" s="267"/>
      <c r="L1775" s="268"/>
      <c r="M1775" s="275"/>
      <c r="N1775" s="267">
        <v>2.73</v>
      </c>
      <c r="O1775" s="267">
        <v>7.73</v>
      </c>
      <c r="P1775" s="275"/>
      <c r="Q1775" s="269">
        <v>716</v>
      </c>
      <c r="R1775" s="270"/>
      <c r="S1775" s="296">
        <v>9.4160000000000004</v>
      </c>
      <c r="T1775" s="271">
        <v>7.4</v>
      </c>
      <c r="U1775" s="297">
        <v>99.9</v>
      </c>
      <c r="V1775" s="268"/>
      <c r="W1775" s="267"/>
      <c r="X1775" s="270"/>
      <c r="Y1775" s="274"/>
      <c r="Z1775" s="342"/>
      <c r="AA1775" s="274">
        <v>0</v>
      </c>
      <c r="AB1775" s="275"/>
      <c r="AC1775" s="298">
        <v>0</v>
      </c>
      <c r="AD1775" s="265"/>
      <c r="AE1775" s="274"/>
      <c r="AF1775" s="274"/>
      <c r="AG1775" s="275"/>
      <c r="AH1775" s="274"/>
      <c r="AI1775" s="274"/>
      <c r="AJ1775" s="270"/>
      <c r="AK1775" s="270"/>
      <c r="AL1775" s="274"/>
      <c r="AM1775" s="275"/>
      <c r="AN1775" s="274"/>
      <c r="AO1775" s="275"/>
      <c r="AP1775" s="298"/>
      <c r="AQ1775" s="277">
        <f t="shared" si="251"/>
        <v>3</v>
      </c>
      <c r="AR1775" s="275"/>
      <c r="AS1775" s="275"/>
      <c r="AT1775" s="273"/>
      <c r="AU1775" s="272"/>
      <c r="AV1775" s="267"/>
      <c r="AW1775" s="326"/>
      <c r="AX1775" s="273"/>
      <c r="AY1775" s="273"/>
      <c r="AZ1775" s="275"/>
      <c r="BA1775" s="268"/>
      <c r="BB1775" s="268"/>
      <c r="BC1775" s="268"/>
      <c r="BD1775" s="268"/>
      <c r="BE1775" s="267"/>
      <c r="BF1775" s="275"/>
      <c r="BG1775" s="275"/>
      <c r="BH1775" s="275"/>
      <c r="BI1775" s="275"/>
      <c r="BJ1775" s="278">
        <v>45730</v>
      </c>
      <c r="BK1775" s="279">
        <v>45726</v>
      </c>
      <c r="BL1775" s="431" t="s">
        <v>2689</v>
      </c>
      <c r="BM1775" s="272"/>
      <c r="BN1775" s="422">
        <v>11</v>
      </c>
      <c r="BO1775" s="422">
        <v>10</v>
      </c>
      <c r="BP1775" s="303"/>
      <c r="BQ1775" s="293">
        <v>45723</v>
      </c>
      <c r="BR1775" s="284">
        <v>0.39930555555555558</v>
      </c>
      <c r="BS1775" s="280" t="s">
        <v>1798</v>
      </c>
      <c r="BT1775" s="272"/>
      <c r="BU1775" s="273"/>
      <c r="BV1775" s="273">
        <v>1</v>
      </c>
      <c r="BW1775" s="273">
        <v>1</v>
      </c>
      <c r="BX1775" s="273">
        <v>3</v>
      </c>
      <c r="BY1775" s="279" t="s">
        <v>1259</v>
      </c>
      <c r="BZ1775" s="267">
        <v>8</v>
      </c>
      <c r="CA1775" s="279" t="s">
        <v>1362</v>
      </c>
      <c r="CB1775" s="279" t="s">
        <v>1245</v>
      </c>
      <c r="CC1775" s="279" t="s">
        <v>1268</v>
      </c>
      <c r="CD1775" s="1414" t="s">
        <v>2690</v>
      </c>
      <c r="CE1775" s="245"/>
      <c r="CF1775" s="245"/>
      <c r="CG1775" s="245"/>
    </row>
    <row r="1776" spans="1:85" ht="15" customHeight="1">
      <c r="A1776" s="265" t="s">
        <v>77</v>
      </c>
      <c r="B1776" s="2" t="s">
        <v>2687</v>
      </c>
      <c r="C1776" s="2" t="s">
        <v>61</v>
      </c>
      <c r="D1776" s="265" t="s">
        <v>6286</v>
      </c>
      <c r="E1776" s="265">
        <v>45923</v>
      </c>
      <c r="F1776" s="266" t="s">
        <v>567</v>
      </c>
      <c r="G1776" s="267">
        <v>23.79</v>
      </c>
      <c r="H1776" s="267">
        <v>15.6</v>
      </c>
      <c r="I1776" s="267"/>
      <c r="J1776" s="267"/>
      <c r="K1776" s="267"/>
      <c r="L1776" s="268"/>
      <c r="M1776" s="275"/>
      <c r="N1776" s="267">
        <v>2.64</v>
      </c>
      <c r="O1776" s="267">
        <v>7.01</v>
      </c>
      <c r="P1776" s="275"/>
      <c r="Q1776" s="269">
        <v>882</v>
      </c>
      <c r="R1776" s="270"/>
      <c r="S1776" s="296">
        <v>9.5440000000000005</v>
      </c>
      <c r="T1776" s="271">
        <v>7.75</v>
      </c>
      <c r="U1776" s="297">
        <v>99.9</v>
      </c>
      <c r="V1776" s="268"/>
      <c r="W1776" s="267"/>
      <c r="X1776" s="270"/>
      <c r="Y1776" s="274"/>
      <c r="Z1776" s="342"/>
      <c r="AA1776" s="274">
        <v>0</v>
      </c>
      <c r="AB1776" s="275"/>
      <c r="AC1776" s="298">
        <v>0</v>
      </c>
      <c r="AD1776" s="265"/>
      <c r="AE1776" s="274"/>
      <c r="AF1776" s="274"/>
      <c r="AG1776" s="275"/>
      <c r="AH1776" s="274"/>
      <c r="AI1776" s="274"/>
      <c r="AJ1776" s="270"/>
      <c r="AK1776" s="270"/>
      <c r="AL1776" s="274"/>
      <c r="AM1776" s="275"/>
      <c r="AN1776" s="274"/>
      <c r="AO1776" s="275"/>
      <c r="AP1776" s="298"/>
      <c r="AQ1776" s="277">
        <f t="shared" si="251"/>
        <v>9</v>
      </c>
      <c r="AR1776" s="275"/>
      <c r="AS1776" s="275"/>
      <c r="AT1776" s="273"/>
      <c r="AU1776" s="272"/>
      <c r="AV1776" s="267"/>
      <c r="AW1776" s="326"/>
      <c r="AX1776" s="273"/>
      <c r="AY1776" s="273"/>
      <c r="AZ1776" s="275"/>
      <c r="BA1776" s="268"/>
      <c r="BB1776" s="268"/>
      <c r="BC1776" s="268"/>
      <c r="BD1776" s="268"/>
      <c r="BE1776" s="267"/>
      <c r="BF1776" s="275"/>
      <c r="BG1776" s="275"/>
      <c r="BH1776" s="275"/>
      <c r="BI1776" s="275"/>
      <c r="BJ1776" s="278">
        <v>45923</v>
      </c>
      <c r="BK1776" s="279">
        <v>45923</v>
      </c>
      <c r="BL1776" s="431" t="s">
        <v>6287</v>
      </c>
      <c r="BM1776" s="272"/>
      <c r="BN1776" s="422">
        <v>9</v>
      </c>
      <c r="BO1776" s="422">
        <v>10</v>
      </c>
      <c r="BP1776" s="303"/>
      <c r="BQ1776" s="293">
        <v>45920</v>
      </c>
      <c r="BR1776" s="284">
        <v>0.99305555555555558</v>
      </c>
      <c r="BS1776" s="280" t="s">
        <v>1798</v>
      </c>
      <c r="BT1776" s="272"/>
      <c r="BU1776" s="273"/>
      <c r="BV1776" s="273">
        <v>1</v>
      </c>
      <c r="BW1776" s="273">
        <v>1</v>
      </c>
      <c r="BX1776" s="273">
        <v>3</v>
      </c>
      <c r="BY1776" s="279" t="s">
        <v>1259</v>
      </c>
      <c r="BZ1776" s="267">
        <v>7.3</v>
      </c>
      <c r="CA1776" s="279" t="s">
        <v>1334</v>
      </c>
      <c r="CB1776" s="279" t="s">
        <v>1245</v>
      </c>
      <c r="CC1776" s="279" t="s">
        <v>1249</v>
      </c>
      <c r="CD1776" s="1435" t="s">
        <v>4056</v>
      </c>
      <c r="CE1776" s="245"/>
      <c r="CF1776" s="245"/>
      <c r="CG1776" s="245"/>
    </row>
    <row r="1777" spans="1:85" ht="15" customHeight="1">
      <c r="A1777" s="265" t="s">
        <v>77</v>
      </c>
      <c r="B1777" s="2" t="s">
        <v>2687</v>
      </c>
      <c r="C1777" s="2" t="s">
        <v>61</v>
      </c>
      <c r="D1777" s="265" t="s">
        <v>7015</v>
      </c>
      <c r="E1777" s="265">
        <v>45923</v>
      </c>
      <c r="F1777" s="266" t="s">
        <v>567</v>
      </c>
      <c r="G1777" s="267">
        <v>23.79</v>
      </c>
      <c r="H1777" s="267">
        <v>15.6</v>
      </c>
      <c r="I1777" s="267"/>
      <c r="J1777" s="267"/>
      <c r="K1777" s="267"/>
      <c r="L1777" s="268"/>
      <c r="M1777" s="275"/>
      <c r="N1777" s="267">
        <v>2.64</v>
      </c>
      <c r="O1777" s="267">
        <v>7.01</v>
      </c>
      <c r="P1777" s="275"/>
      <c r="Q1777" s="269">
        <v>882</v>
      </c>
      <c r="R1777" s="270"/>
      <c r="S1777" s="296">
        <v>9.5440000000000005</v>
      </c>
      <c r="T1777" s="271">
        <v>7.75</v>
      </c>
      <c r="U1777" s="297">
        <v>99.9</v>
      </c>
      <c r="V1777" s="268"/>
      <c r="W1777" s="267"/>
      <c r="X1777" s="270"/>
      <c r="Y1777" s="274"/>
      <c r="Z1777" s="342"/>
      <c r="AA1777" s="274">
        <v>0</v>
      </c>
      <c r="AB1777" s="275"/>
      <c r="AC1777" s="298">
        <v>0</v>
      </c>
      <c r="AD1777" s="265"/>
      <c r="AE1777" s="274"/>
      <c r="AF1777" s="274"/>
      <c r="AG1777" s="275"/>
      <c r="AH1777" s="274"/>
      <c r="AI1777" s="274"/>
      <c r="AJ1777" s="270"/>
      <c r="AK1777" s="270"/>
      <c r="AL1777" s="274"/>
      <c r="AM1777" s="275"/>
      <c r="AN1777" s="274"/>
      <c r="AO1777" s="275"/>
      <c r="AP1777" s="298"/>
      <c r="AQ1777" s="277">
        <f>MONTH(E1777)</f>
        <v>9</v>
      </c>
      <c r="AR1777" s="275"/>
      <c r="AS1777" s="275"/>
      <c r="AT1777" s="273"/>
      <c r="AU1777" s="272"/>
      <c r="AV1777" s="267"/>
      <c r="AW1777" s="326"/>
      <c r="AX1777" s="273"/>
      <c r="AY1777" s="273"/>
      <c r="AZ1777" s="275"/>
      <c r="BA1777" s="268"/>
      <c r="BB1777" s="268"/>
      <c r="BC1777" s="268"/>
      <c r="BD1777" s="268"/>
      <c r="BE1777" s="267"/>
      <c r="BF1777" s="275"/>
      <c r="BG1777" s="275"/>
      <c r="BH1777" s="275"/>
      <c r="BI1777" s="275"/>
      <c r="BJ1777" s="278">
        <v>45961</v>
      </c>
      <c r="BK1777" s="279">
        <v>45961</v>
      </c>
      <c r="BL1777" s="431" t="s">
        <v>6287</v>
      </c>
      <c r="BM1777" s="272" t="s">
        <v>7016</v>
      </c>
      <c r="BN1777" s="422">
        <v>0</v>
      </c>
      <c r="BO1777" s="422">
        <v>10</v>
      </c>
      <c r="BP1777" s="303"/>
      <c r="BQ1777" s="293">
        <v>45920</v>
      </c>
      <c r="BR1777" s="284">
        <v>0.99305555555555558</v>
      </c>
      <c r="BS1777" s="280" t="s">
        <v>1798</v>
      </c>
      <c r="BT1777" s="272"/>
      <c r="BU1777" s="273"/>
      <c r="BV1777" s="273">
        <v>0</v>
      </c>
      <c r="BW1777" s="273">
        <v>0</v>
      </c>
      <c r="BX1777" s="273">
        <v>3</v>
      </c>
      <c r="BY1777" s="279" t="s">
        <v>1259</v>
      </c>
      <c r="BZ1777" s="267"/>
      <c r="CA1777" s="279"/>
      <c r="CB1777" s="279"/>
      <c r="CC1777" s="279"/>
      <c r="CD1777" s="1435"/>
      <c r="CE1777" s="245"/>
      <c r="CF1777" s="245"/>
      <c r="CG1777" s="245"/>
    </row>
    <row r="1778" spans="1:85" ht="15" customHeight="1">
      <c r="A1778" s="482" t="s">
        <v>58</v>
      </c>
      <c r="B1778" s="288" t="s">
        <v>155</v>
      </c>
      <c r="C1778" s="288" t="s">
        <v>1346</v>
      </c>
      <c r="D1778" s="287" t="s">
        <v>1567</v>
      </c>
      <c r="E1778" s="265">
        <v>44788</v>
      </c>
      <c r="F1778" s="266" t="str">
        <f>IF(_DBcomps[[#This Row],[Lab RTS]]="","No","Yes")</f>
        <v>Yes</v>
      </c>
      <c r="G1778" s="271">
        <v>14.66</v>
      </c>
      <c r="H1778" s="267"/>
      <c r="I1778" s="267"/>
      <c r="J1778" s="267"/>
      <c r="K1778" s="267"/>
      <c r="L1778" s="302"/>
      <c r="M1778" s="306"/>
      <c r="N1778" s="267"/>
      <c r="O1778" s="267"/>
      <c r="P1778" s="275"/>
      <c r="Q1778" s="269"/>
      <c r="R1778" s="270">
        <v>1.0820000000000001</v>
      </c>
      <c r="S1778" s="270"/>
      <c r="T1778" s="271"/>
      <c r="U1778" s="267"/>
      <c r="V1778" s="268"/>
      <c r="W1778" s="267"/>
      <c r="X1778" s="270"/>
      <c r="Y1778" s="274"/>
      <c r="Z1778" s="290"/>
      <c r="AA1778" s="274"/>
      <c r="AB1778" s="275"/>
      <c r="AC1778" s="274"/>
      <c r="AD1778" s="265"/>
      <c r="AE1778" s="274"/>
      <c r="AF1778" s="274"/>
      <c r="AG1778" s="275"/>
      <c r="AH1778" s="274"/>
      <c r="AI1778" s="274"/>
      <c r="AJ1778" s="275"/>
      <c r="AK1778" s="270"/>
      <c r="AL1778" s="274"/>
      <c r="AM1778" s="275"/>
      <c r="AN1778" s="274"/>
      <c r="AO1778" s="275"/>
      <c r="AP1778" s="274"/>
      <c r="AQ1778" s="277">
        <f t="shared" si="251"/>
        <v>8</v>
      </c>
      <c r="AR1778" s="275"/>
      <c r="AS1778" s="275"/>
      <c r="AT1778" s="273"/>
      <c r="AU1778" s="272"/>
      <c r="AV1778" s="267">
        <v>0</v>
      </c>
      <c r="AW1778" s="268"/>
      <c r="AX1778" s="273"/>
      <c r="AY1778" s="294"/>
      <c r="AZ1778" s="275"/>
      <c r="BA1778" s="268"/>
      <c r="BB1778" s="275"/>
      <c r="BC1778" s="275"/>
      <c r="BD1778" s="275"/>
      <c r="BE1778" s="267"/>
      <c r="BF1778" s="275"/>
      <c r="BG1778" s="275"/>
      <c r="BH1778" s="275"/>
      <c r="BI1778" s="275"/>
      <c r="BJ1778" s="278">
        <v>44788</v>
      </c>
      <c r="BK1778" s="279">
        <v>44788</v>
      </c>
      <c r="BL1778" s="272" t="s">
        <v>1568</v>
      </c>
      <c r="BM1778" s="272"/>
      <c r="BN1778" s="422">
        <v>3</v>
      </c>
      <c r="BO1778" s="422">
        <v>4</v>
      </c>
      <c r="BP1778" s="303"/>
      <c r="BQ1778" s="293">
        <v>44786</v>
      </c>
      <c r="BR1778" s="284" t="s">
        <v>1565</v>
      </c>
      <c r="BS1778" s="280" t="str">
        <f>IF(_DBcomps[[#This Row],[Problem]]="","Yes","No")</f>
        <v>No</v>
      </c>
      <c r="BT1778" s="272"/>
      <c r="BU1778" s="273"/>
      <c r="BV1778" s="273">
        <v>1</v>
      </c>
      <c r="BW1778" s="273">
        <v>1</v>
      </c>
      <c r="BX1778" s="273">
        <v>15</v>
      </c>
      <c r="BY1778" s="356" t="s">
        <v>1276</v>
      </c>
      <c r="BZ1778" s="809"/>
      <c r="CA1778" s="279" t="s">
        <v>1331</v>
      </c>
      <c r="CB1778" s="279" t="s">
        <v>1245</v>
      </c>
      <c r="CC1778" s="279" t="s">
        <v>1248</v>
      </c>
      <c r="CD1778" s="1283"/>
      <c r="CE1778" s="245"/>
      <c r="CF1778" s="245"/>
      <c r="CG1778" s="245"/>
    </row>
    <row r="1779" spans="1:85" ht="15" customHeight="1">
      <c r="A1779" s="341" t="s">
        <v>58</v>
      </c>
      <c r="B1779" s="2" t="s">
        <v>1412</v>
      </c>
      <c r="C1779" s="2" t="s">
        <v>1299</v>
      </c>
      <c r="D1779" s="265" t="s">
        <v>1474</v>
      </c>
      <c r="E1779" s="563">
        <v>44586</v>
      </c>
      <c r="F1779" s="564" t="str">
        <f>IF(_DBcomps[[#This Row],[Lab RTS]]="","No","Yes")</f>
        <v>Yes</v>
      </c>
      <c r="G1779" s="565">
        <v>40.69</v>
      </c>
      <c r="H1779" s="565"/>
      <c r="I1779" s="565"/>
      <c r="J1779" s="565"/>
      <c r="K1779" s="565"/>
      <c r="L1779" s="566"/>
      <c r="M1779" s="567"/>
      <c r="N1779" s="565"/>
      <c r="O1779" s="565"/>
      <c r="P1779" s="567"/>
      <c r="Q1779" s="568">
        <v>1013</v>
      </c>
      <c r="R1779" s="569"/>
      <c r="S1779" s="569">
        <v>9.7799999999999994</v>
      </c>
      <c r="T1779" s="570">
        <v>6.36</v>
      </c>
      <c r="U1779" s="565">
        <v>99.9</v>
      </c>
      <c r="V1779" s="566"/>
      <c r="W1779" s="267" t="s">
        <v>1308</v>
      </c>
      <c r="X1779" s="569"/>
      <c r="Y1779" s="571"/>
      <c r="Z1779" s="572"/>
      <c r="AA1779" s="571">
        <v>0</v>
      </c>
      <c r="AB1779" s="567"/>
      <c r="AC1779" s="571">
        <v>2.2000000000000001E-3</v>
      </c>
      <c r="AD1779" s="563"/>
      <c r="AE1779" s="571"/>
      <c r="AF1779" s="571"/>
      <c r="AG1779" s="567"/>
      <c r="AH1779" s="571"/>
      <c r="AI1779" s="571"/>
      <c r="AJ1779" s="567"/>
      <c r="AK1779" s="569"/>
      <c r="AL1779" s="571"/>
      <c r="AM1779" s="567"/>
      <c r="AN1779" s="571"/>
      <c r="AO1779" s="567"/>
      <c r="AP1779" s="571"/>
      <c r="AQ1779" s="573">
        <f t="shared" ref="AQ1779" si="258">MONTH(E1779)</f>
        <v>1</v>
      </c>
      <c r="AR1779" s="275" t="s">
        <v>1413</v>
      </c>
      <c r="AS1779" s="567"/>
      <c r="AT1779" s="574"/>
      <c r="AU1779" s="575"/>
      <c r="AV1779" s="565"/>
      <c r="AW1779" s="566"/>
      <c r="AX1779" s="574"/>
      <c r="AY1779" s="574"/>
      <c r="AZ1779" s="567"/>
      <c r="BA1779" s="566"/>
      <c r="BB1779" s="566"/>
      <c r="BC1779" s="566"/>
      <c r="BD1779" s="566"/>
      <c r="BE1779" s="565"/>
      <c r="BF1779" s="567"/>
      <c r="BG1779" s="567"/>
      <c r="BH1779" s="567"/>
      <c r="BI1779" s="567"/>
      <c r="BJ1779" s="576">
        <v>44588</v>
      </c>
      <c r="BK1779" s="577">
        <v>44588</v>
      </c>
      <c r="BL1779" s="431" t="s">
        <v>1475</v>
      </c>
      <c r="BM1779" s="575"/>
      <c r="BN1779" s="578">
        <v>12</v>
      </c>
      <c r="BO1779" s="578">
        <v>8</v>
      </c>
      <c r="BP1779" s="579"/>
      <c r="BQ1779" s="293" t="s">
        <v>1476</v>
      </c>
      <c r="BR1779" s="580">
        <v>44580</v>
      </c>
      <c r="BS1779" s="581" t="str">
        <f>IF(_DBcomps[[#This Row],[Problem]]="","Yes","No")</f>
        <v>No</v>
      </c>
      <c r="BT1779" s="272"/>
      <c r="BU1779" s="574"/>
      <c r="BV1779" s="574">
        <v>1</v>
      </c>
      <c r="BW1779" s="574">
        <v>1</v>
      </c>
      <c r="BX1779" s="574">
        <v>6</v>
      </c>
      <c r="BY1779" s="577" t="s">
        <v>1259</v>
      </c>
      <c r="BZ1779" s="809"/>
      <c r="CA1779" s="577" t="s">
        <v>1331</v>
      </c>
      <c r="CB1779" s="577" t="s">
        <v>1245</v>
      </c>
      <c r="CC1779" s="577" t="s">
        <v>1248</v>
      </c>
      <c r="CD1779" s="1453"/>
      <c r="CE1779" s="245"/>
      <c r="CF1779" s="245"/>
      <c r="CG1779" s="245"/>
    </row>
    <row r="1780" spans="1:85" ht="15" customHeight="1">
      <c r="A1780" s="341" t="s">
        <v>77</v>
      </c>
      <c r="B1780" s="2" t="s">
        <v>5558</v>
      </c>
      <c r="C1780" s="2" t="s">
        <v>61</v>
      </c>
      <c r="D1780" s="265" t="s">
        <v>5559</v>
      </c>
      <c r="E1780" s="563">
        <v>45889</v>
      </c>
      <c r="F1780" s="564" t="str">
        <f>IF(_DBcomps[[#This Row],[Lab RTS]]="","No","Yes")</f>
        <v>Yes</v>
      </c>
      <c r="G1780" s="565">
        <v>14.35</v>
      </c>
      <c r="H1780" s="565"/>
      <c r="I1780" s="565"/>
      <c r="J1780" s="565"/>
      <c r="K1780" s="565"/>
      <c r="L1780" s="566"/>
      <c r="M1780" s="567"/>
      <c r="N1780" s="565"/>
      <c r="O1780" s="565"/>
      <c r="P1780" s="567"/>
      <c r="Q1780" s="568"/>
      <c r="R1780" s="571">
        <v>1.0996999999999999</v>
      </c>
      <c r="S1780" s="569"/>
      <c r="T1780" s="570">
        <v>8.89</v>
      </c>
      <c r="U1780" s="565"/>
      <c r="V1780" s="566"/>
      <c r="W1780" s="267"/>
      <c r="X1780" s="569"/>
      <c r="Y1780" s="571"/>
      <c r="Z1780" s="572"/>
      <c r="AA1780" s="571"/>
      <c r="AB1780" s="567"/>
      <c r="AC1780" s="571"/>
      <c r="AD1780" s="563"/>
      <c r="AE1780" s="571">
        <v>0</v>
      </c>
      <c r="AF1780" s="571"/>
      <c r="AG1780" s="567"/>
      <c r="AH1780" s="571"/>
      <c r="AI1780" s="571"/>
      <c r="AJ1780" s="567"/>
      <c r="AK1780" s="569"/>
      <c r="AL1780" s="571"/>
      <c r="AM1780" s="567"/>
      <c r="AN1780" s="571"/>
      <c r="AO1780" s="567"/>
      <c r="AP1780" s="571"/>
      <c r="AQ1780" s="573">
        <f>MONTH(E1780)</f>
        <v>8</v>
      </c>
      <c r="AR1780" s="275" t="s">
        <v>2796</v>
      </c>
      <c r="AS1780" s="567"/>
      <c r="AT1780" s="574"/>
      <c r="AU1780" s="575"/>
      <c r="AV1780" s="267" t="s">
        <v>1269</v>
      </c>
      <c r="AW1780" s="566"/>
      <c r="AX1780" s="574"/>
      <c r="AY1780" s="273" t="s">
        <v>5560</v>
      </c>
      <c r="AZ1780" s="567"/>
      <c r="BA1780" s="566"/>
      <c r="BB1780" s="566"/>
      <c r="BC1780" s="566"/>
      <c r="BD1780" s="566"/>
      <c r="BE1780" s="565"/>
      <c r="BF1780" s="275" t="s">
        <v>1269</v>
      </c>
      <c r="BG1780" s="567"/>
      <c r="BH1780" s="567"/>
      <c r="BI1780" s="567"/>
      <c r="BJ1780" s="576">
        <v>45889</v>
      </c>
      <c r="BK1780" s="577">
        <v>45889</v>
      </c>
      <c r="BL1780" s="431" t="s">
        <v>5561</v>
      </c>
      <c r="BM1780" s="575"/>
      <c r="BN1780" s="578">
        <v>3</v>
      </c>
      <c r="BO1780" s="422">
        <v>7</v>
      </c>
      <c r="BP1780" s="579"/>
      <c r="BQ1780" s="293">
        <v>45887</v>
      </c>
      <c r="BR1780" s="284" t="s">
        <v>4209</v>
      </c>
      <c r="BS1780" s="581" t="str">
        <f>IF(_DBcomps[[#This Row],[Problem]]="","Yes","No")</f>
        <v>Yes</v>
      </c>
      <c r="BT1780" s="272"/>
      <c r="BU1780" s="574"/>
      <c r="BV1780" s="574">
        <v>2</v>
      </c>
      <c r="BW1780" s="574"/>
      <c r="BX1780" s="574">
        <v>6</v>
      </c>
      <c r="BY1780" s="577" t="s">
        <v>1276</v>
      </c>
      <c r="BZ1780" s="809"/>
      <c r="CA1780" s="577"/>
      <c r="CB1780" s="577"/>
      <c r="CC1780" s="577"/>
      <c r="CD1780" s="1453"/>
      <c r="CE1780" s="245"/>
      <c r="CF1780" s="245"/>
      <c r="CG1780" s="245"/>
    </row>
    <row r="1781" spans="1:85" ht="15" customHeight="1">
      <c r="A1781" s="341" t="s">
        <v>77</v>
      </c>
      <c r="B1781" s="2" t="s">
        <v>5558</v>
      </c>
      <c r="C1781" s="2" t="s">
        <v>61</v>
      </c>
      <c r="D1781" s="265" t="s">
        <v>5596</v>
      </c>
      <c r="E1781" s="563">
        <v>45890</v>
      </c>
      <c r="F1781" s="564" t="str">
        <f>IF(_DBcomps[[#This Row],[Lab RTS]]="","No","Yes")</f>
        <v>Yes</v>
      </c>
      <c r="G1781" s="565">
        <v>14.32</v>
      </c>
      <c r="H1781" s="565"/>
      <c r="I1781" s="565"/>
      <c r="J1781" s="565"/>
      <c r="K1781" s="565"/>
      <c r="L1781" s="566"/>
      <c r="M1781" s="567"/>
      <c r="N1781" s="565"/>
      <c r="O1781" s="565"/>
      <c r="P1781" s="567"/>
      <c r="Q1781" s="568"/>
      <c r="R1781" s="571">
        <v>1.093</v>
      </c>
      <c r="S1781" s="569"/>
      <c r="T1781" s="570">
        <v>9.5500000000000007</v>
      </c>
      <c r="U1781" s="565"/>
      <c r="V1781" s="566"/>
      <c r="W1781" s="267"/>
      <c r="X1781" s="569"/>
      <c r="Y1781" s="571"/>
      <c r="Z1781" s="572"/>
      <c r="AA1781" s="571"/>
      <c r="AB1781" s="567"/>
      <c r="AC1781" s="571"/>
      <c r="AD1781" s="563"/>
      <c r="AE1781" s="571">
        <v>0</v>
      </c>
      <c r="AF1781" s="571"/>
      <c r="AG1781" s="567"/>
      <c r="AH1781" s="571"/>
      <c r="AI1781" s="571"/>
      <c r="AJ1781" s="567"/>
      <c r="AK1781" s="569"/>
      <c r="AL1781" s="571"/>
      <c r="AM1781" s="567"/>
      <c r="AN1781" s="571"/>
      <c r="AO1781" s="567"/>
      <c r="AP1781" s="571"/>
      <c r="AQ1781" s="573">
        <f>MONTH(E1781)</f>
        <v>8</v>
      </c>
      <c r="AR1781" s="275" t="s">
        <v>2796</v>
      </c>
      <c r="AS1781" s="567"/>
      <c r="AT1781" s="574"/>
      <c r="AU1781" s="575"/>
      <c r="AV1781" s="267" t="s">
        <v>1269</v>
      </c>
      <c r="AW1781" s="566"/>
      <c r="AX1781" s="574"/>
      <c r="AY1781" s="273" t="s">
        <v>5560</v>
      </c>
      <c r="AZ1781" s="567"/>
      <c r="BA1781" s="566"/>
      <c r="BB1781" s="566"/>
      <c r="BC1781" s="566"/>
      <c r="BD1781" s="566"/>
      <c r="BE1781" s="565"/>
      <c r="BF1781" s="275" t="s">
        <v>1269</v>
      </c>
      <c r="BG1781" s="567"/>
      <c r="BH1781" s="567"/>
      <c r="BI1781" s="567"/>
      <c r="BJ1781" s="576">
        <v>45890</v>
      </c>
      <c r="BK1781" s="577">
        <v>45890</v>
      </c>
      <c r="BL1781" s="431" t="s">
        <v>5597</v>
      </c>
      <c r="BM1781" s="575"/>
      <c r="BN1781" s="578">
        <v>3</v>
      </c>
      <c r="BO1781" s="578">
        <v>7</v>
      </c>
      <c r="BP1781" s="579"/>
      <c r="BQ1781" s="293">
        <v>45888</v>
      </c>
      <c r="BR1781" s="284" t="s">
        <v>3624</v>
      </c>
      <c r="BS1781" s="581" t="str">
        <f>IF(_DBcomps[[#This Row],[Problem]]="","Yes","No")</f>
        <v>Yes</v>
      </c>
      <c r="BT1781" s="272"/>
      <c r="BU1781" s="574"/>
      <c r="BV1781" s="574">
        <v>2</v>
      </c>
      <c r="BW1781" s="574"/>
      <c r="BX1781" s="574">
        <v>6</v>
      </c>
      <c r="BY1781" s="577" t="s">
        <v>1276</v>
      </c>
      <c r="BZ1781" s="809"/>
      <c r="CA1781" s="577"/>
      <c r="CB1781" s="577"/>
      <c r="CC1781" s="577"/>
      <c r="CD1781" s="1453"/>
      <c r="CE1781" s="245"/>
      <c r="CF1781" s="245"/>
      <c r="CG1781" s="245"/>
    </row>
    <row r="1782" spans="1:85" ht="15" customHeight="1">
      <c r="A1782" s="341" t="s">
        <v>77</v>
      </c>
      <c r="B1782" s="2" t="s">
        <v>5558</v>
      </c>
      <c r="C1782" s="2" t="s">
        <v>61</v>
      </c>
      <c r="D1782" s="265" t="s">
        <v>5600</v>
      </c>
      <c r="E1782" s="563">
        <v>45890</v>
      </c>
      <c r="F1782" s="564" t="str">
        <f>IF(_DBcomps[[#This Row],[Lab RTS]]="","No","Yes")</f>
        <v>Yes</v>
      </c>
      <c r="G1782" s="565">
        <v>14.36</v>
      </c>
      <c r="H1782" s="565"/>
      <c r="I1782" s="565"/>
      <c r="J1782" s="565"/>
      <c r="K1782" s="565"/>
      <c r="L1782" s="566"/>
      <c r="M1782" s="567"/>
      <c r="N1782" s="565"/>
      <c r="O1782" s="565"/>
      <c r="P1782" s="567"/>
      <c r="Q1782" s="568"/>
      <c r="R1782" s="571">
        <v>1.091</v>
      </c>
      <c r="S1782" s="569"/>
      <c r="T1782" s="570">
        <v>8.99</v>
      </c>
      <c r="U1782" s="565"/>
      <c r="V1782" s="566"/>
      <c r="W1782" s="267"/>
      <c r="X1782" s="569"/>
      <c r="Y1782" s="571"/>
      <c r="Z1782" s="572"/>
      <c r="AA1782" s="571"/>
      <c r="AB1782" s="567"/>
      <c r="AC1782" s="571"/>
      <c r="AD1782" s="563"/>
      <c r="AE1782" s="571">
        <v>0</v>
      </c>
      <c r="AF1782" s="571"/>
      <c r="AG1782" s="567"/>
      <c r="AH1782" s="571"/>
      <c r="AI1782" s="571"/>
      <c r="AJ1782" s="567"/>
      <c r="AK1782" s="569"/>
      <c r="AL1782" s="571"/>
      <c r="AM1782" s="567"/>
      <c r="AN1782" s="571"/>
      <c r="AO1782" s="567"/>
      <c r="AP1782" s="571"/>
      <c r="AQ1782" s="573">
        <f>MONTH(E1782)</f>
        <v>8</v>
      </c>
      <c r="AR1782" s="275" t="s">
        <v>2796</v>
      </c>
      <c r="AS1782" s="567"/>
      <c r="AT1782" s="574"/>
      <c r="AU1782" s="575"/>
      <c r="AV1782" s="267" t="s">
        <v>1269</v>
      </c>
      <c r="AW1782" s="566"/>
      <c r="AX1782" s="574"/>
      <c r="AY1782" s="273" t="s">
        <v>5599</v>
      </c>
      <c r="AZ1782" s="567"/>
      <c r="BA1782" s="566"/>
      <c r="BB1782" s="566"/>
      <c r="BC1782" s="566"/>
      <c r="BD1782" s="566"/>
      <c r="BE1782" s="565"/>
      <c r="BF1782" s="275" t="s">
        <v>1269</v>
      </c>
      <c r="BG1782" s="567"/>
      <c r="BH1782" s="567"/>
      <c r="BI1782" s="567"/>
      <c r="BJ1782" s="576">
        <v>45890</v>
      </c>
      <c r="BK1782" s="577">
        <v>45891</v>
      </c>
      <c r="BL1782" s="431" t="s">
        <v>5598</v>
      </c>
      <c r="BM1782" s="575"/>
      <c r="BN1782" s="578">
        <v>2</v>
      </c>
      <c r="BO1782" s="578">
        <v>7</v>
      </c>
      <c r="BP1782" s="579"/>
      <c r="BQ1782" s="293">
        <v>45889</v>
      </c>
      <c r="BR1782" s="284" t="s">
        <v>3624</v>
      </c>
      <c r="BS1782" s="581" t="str">
        <f>IF(_DBcomps[[#This Row],[Problem]]="","Yes","No")</f>
        <v>Yes</v>
      </c>
      <c r="BT1782" s="272"/>
      <c r="BU1782" s="574"/>
      <c r="BV1782" s="574">
        <v>1</v>
      </c>
      <c r="BW1782" s="574"/>
      <c r="BX1782" s="574">
        <v>6</v>
      </c>
      <c r="BY1782" s="577" t="s">
        <v>1276</v>
      </c>
      <c r="BZ1782" s="809"/>
      <c r="CA1782" s="577"/>
      <c r="CB1782" s="577"/>
      <c r="CC1782" s="577"/>
      <c r="CD1782" s="1453"/>
      <c r="CE1782" s="245"/>
      <c r="CF1782" s="245"/>
      <c r="CG1782" s="245"/>
    </row>
    <row r="1783" spans="1:85" ht="15" customHeight="1">
      <c r="A1783" s="341" t="s">
        <v>77</v>
      </c>
      <c r="B1783" s="2" t="s">
        <v>5558</v>
      </c>
      <c r="C1783" s="2" t="s">
        <v>61</v>
      </c>
      <c r="D1783" s="265" t="s">
        <v>5601</v>
      </c>
      <c r="E1783" s="563">
        <v>45890</v>
      </c>
      <c r="F1783" s="564" t="str">
        <f>IF(_DBcomps[[#This Row],[Lab RTS]]="","No","Yes")</f>
        <v>Yes</v>
      </c>
      <c r="G1783" s="565">
        <v>14.37</v>
      </c>
      <c r="H1783" s="565"/>
      <c r="I1783" s="565"/>
      <c r="J1783" s="565"/>
      <c r="K1783" s="565"/>
      <c r="L1783" s="566"/>
      <c r="M1783" s="567"/>
      <c r="N1783" s="565"/>
      <c r="O1783" s="565"/>
      <c r="P1783" s="567"/>
      <c r="Q1783" s="568"/>
      <c r="R1783" s="571">
        <v>1.0900000000000001</v>
      </c>
      <c r="S1783" s="569"/>
      <c r="T1783" s="570">
        <v>9.94</v>
      </c>
      <c r="U1783" s="565"/>
      <c r="V1783" s="566"/>
      <c r="W1783" s="267"/>
      <c r="X1783" s="569"/>
      <c r="Y1783" s="571"/>
      <c r="Z1783" s="572"/>
      <c r="AA1783" s="571"/>
      <c r="AB1783" s="567"/>
      <c r="AC1783" s="571"/>
      <c r="AD1783" s="563"/>
      <c r="AE1783" s="571">
        <v>0</v>
      </c>
      <c r="AF1783" s="571"/>
      <c r="AG1783" s="567"/>
      <c r="AH1783" s="571"/>
      <c r="AI1783" s="571"/>
      <c r="AJ1783" s="567"/>
      <c r="AK1783" s="569"/>
      <c r="AL1783" s="571"/>
      <c r="AM1783" s="567"/>
      <c r="AN1783" s="571"/>
      <c r="AO1783" s="567"/>
      <c r="AP1783" s="571"/>
      <c r="AQ1783" s="573">
        <f>MONTH(E1783)</f>
        <v>8</v>
      </c>
      <c r="AR1783" s="275" t="s">
        <v>2796</v>
      </c>
      <c r="AS1783" s="567"/>
      <c r="AT1783" s="574"/>
      <c r="AU1783" s="575"/>
      <c r="AV1783" s="267" t="s">
        <v>1269</v>
      </c>
      <c r="AW1783" s="566"/>
      <c r="AX1783" s="574"/>
      <c r="AY1783" s="273" t="s">
        <v>5560</v>
      </c>
      <c r="AZ1783" s="567"/>
      <c r="BA1783" s="566"/>
      <c r="BB1783" s="566"/>
      <c r="BC1783" s="566"/>
      <c r="BD1783" s="566"/>
      <c r="BE1783" s="565"/>
      <c r="BF1783" s="275" t="s">
        <v>1269</v>
      </c>
      <c r="BG1783" s="567"/>
      <c r="BH1783" s="567"/>
      <c r="BI1783" s="567"/>
      <c r="BJ1783" s="576">
        <v>45890</v>
      </c>
      <c r="BK1783" s="577">
        <v>45891</v>
      </c>
      <c r="BL1783" s="431" t="s">
        <v>5602</v>
      </c>
      <c r="BM1783" s="575"/>
      <c r="BN1783" s="578">
        <v>2</v>
      </c>
      <c r="BO1783" s="578">
        <v>7</v>
      </c>
      <c r="BP1783" s="579"/>
      <c r="BQ1783" s="293">
        <v>45890</v>
      </c>
      <c r="BR1783" s="284" t="s">
        <v>5603</v>
      </c>
      <c r="BS1783" s="581" t="str">
        <f>IF(_DBcomps[[#This Row],[Problem]]="","Yes","No")</f>
        <v>Yes</v>
      </c>
      <c r="BT1783" s="272"/>
      <c r="BU1783" s="574"/>
      <c r="BV1783" s="574">
        <v>1</v>
      </c>
      <c r="BW1783" s="574"/>
      <c r="BX1783" s="574">
        <v>6</v>
      </c>
      <c r="BY1783" s="577" t="s">
        <v>1276</v>
      </c>
      <c r="BZ1783" s="809"/>
      <c r="CA1783" s="577"/>
      <c r="CB1783" s="577"/>
      <c r="CC1783" s="577"/>
      <c r="CD1783" s="1453"/>
      <c r="CE1783" s="245"/>
      <c r="CF1783" s="245"/>
      <c r="CG1783" s="245"/>
    </row>
    <row r="1784" spans="1:85" ht="15" customHeight="1">
      <c r="A1784" s="341" t="s">
        <v>58</v>
      </c>
      <c r="B1784" s="2" t="s">
        <v>1403</v>
      </c>
      <c r="C1784" s="2" t="s">
        <v>1299</v>
      </c>
      <c r="D1784" s="265" t="s">
        <v>1404</v>
      </c>
      <c r="E1784" s="265">
        <v>44282</v>
      </c>
      <c r="F1784" s="266" t="str">
        <f>IF(_DBcomps[[#This Row],[Lab RTS]]="","No","Yes")</f>
        <v>Yes</v>
      </c>
      <c r="G1784" s="267">
        <v>13.19</v>
      </c>
      <c r="H1784" s="267"/>
      <c r="I1784" s="267"/>
      <c r="J1784" s="267"/>
      <c r="K1784" s="267"/>
      <c r="L1784" s="533"/>
      <c r="M1784" s="275"/>
      <c r="N1784" s="267"/>
      <c r="O1784" s="267"/>
      <c r="P1784" s="275"/>
      <c r="Q1784" s="269"/>
      <c r="R1784" s="270"/>
      <c r="S1784" s="270">
        <v>7.8419999999999996</v>
      </c>
      <c r="T1784" s="271">
        <v>5.0599999999999996</v>
      </c>
      <c r="U1784" s="267"/>
      <c r="V1784" s="268"/>
      <c r="W1784" s="267"/>
      <c r="X1784" s="270"/>
      <c r="Y1784" s="274"/>
      <c r="Z1784" s="290"/>
      <c r="AA1784" s="274">
        <v>0</v>
      </c>
      <c r="AB1784" s="275"/>
      <c r="AC1784" s="274">
        <v>0</v>
      </c>
      <c r="AD1784" s="265"/>
      <c r="AE1784" s="274"/>
      <c r="AF1784" s="274"/>
      <c r="AG1784" s="275"/>
      <c r="AH1784" s="274"/>
      <c r="AI1784" s="274"/>
      <c r="AJ1784" s="275"/>
      <c r="AK1784" s="270"/>
      <c r="AL1784" s="276"/>
      <c r="AM1784" s="275"/>
      <c r="AN1784" s="274"/>
      <c r="AO1784" s="275"/>
      <c r="AP1784" s="274"/>
      <c r="AQ1784" s="277">
        <f t="shared" ref="AQ1784:AQ1785" si="259">MONTH(E1784)</f>
        <v>3</v>
      </c>
      <c r="AR1784" s="275" t="s">
        <v>1295</v>
      </c>
      <c r="AS1784" s="275"/>
      <c r="AT1784" s="273"/>
      <c r="AU1784" s="272"/>
      <c r="AV1784" s="267">
        <v>1</v>
      </c>
      <c r="AW1784" s="268"/>
      <c r="AX1784" s="273"/>
      <c r="AY1784" s="294"/>
      <c r="AZ1784" s="275"/>
      <c r="BA1784" s="268"/>
      <c r="BB1784" s="275"/>
      <c r="BC1784" s="275"/>
      <c r="BD1784" s="275"/>
      <c r="BE1784" s="275"/>
      <c r="BF1784" s="275"/>
      <c r="BG1784" s="275"/>
      <c r="BH1784" s="275"/>
      <c r="BI1784" s="275"/>
      <c r="BJ1784" s="278">
        <v>44283</v>
      </c>
      <c r="BK1784" s="279">
        <v>44283</v>
      </c>
      <c r="BL1784" s="431" t="s">
        <v>1405</v>
      </c>
      <c r="BM1784" s="272"/>
      <c r="BN1784" s="422">
        <v>2</v>
      </c>
      <c r="BO1784" s="422">
        <v>6</v>
      </c>
      <c r="BP1784" s="303"/>
      <c r="BQ1784" s="293">
        <v>44280</v>
      </c>
      <c r="BR1784" s="284" t="s">
        <v>1406</v>
      </c>
      <c r="BS1784" s="292" t="str">
        <f>IF(_DBcomps[[#This Row],[Problem]]="","Yes","No")</f>
        <v>Yes</v>
      </c>
      <c r="BT1784" s="272"/>
      <c r="BU1784" s="272"/>
      <c r="BV1784" s="272">
        <v>1</v>
      </c>
      <c r="BW1784" s="272"/>
      <c r="BX1784" s="272">
        <v>8</v>
      </c>
      <c r="BY1784" s="535" t="s">
        <v>1276</v>
      </c>
      <c r="BZ1784" s="809"/>
      <c r="CA1784" s="279"/>
      <c r="CB1784" s="279"/>
      <c r="CC1784" s="279"/>
      <c r="CD1784" s="1283"/>
      <c r="CE1784" s="245"/>
      <c r="CF1784" s="245"/>
      <c r="CG1784" s="245"/>
    </row>
    <row r="1785" spans="1:85" ht="15" customHeight="1">
      <c r="A1785" s="341" t="s">
        <v>77</v>
      </c>
      <c r="B1785" s="288" t="s">
        <v>1301</v>
      </c>
      <c r="C1785" s="288" t="s">
        <v>1348</v>
      </c>
      <c r="D1785" s="287" t="s">
        <v>4012</v>
      </c>
      <c r="E1785" s="265">
        <v>45796</v>
      </c>
      <c r="F1785" s="266" t="str">
        <f>IF(_DBcomps[[#This Row],[Lab RTS]]="","No","Yes")</f>
        <v>Yes</v>
      </c>
      <c r="G1785" s="267">
        <v>12.24</v>
      </c>
      <c r="H1785" s="267">
        <v>5.95</v>
      </c>
      <c r="I1785" s="267"/>
      <c r="J1785" s="267"/>
      <c r="K1785" s="267"/>
      <c r="M1785" s="306"/>
      <c r="N1785" s="267"/>
      <c r="O1785" s="267"/>
      <c r="P1785" s="275"/>
      <c r="Q1785" s="269"/>
      <c r="R1785" s="270"/>
      <c r="S1785" s="270">
        <v>8.1120000000000001</v>
      </c>
      <c r="T1785" s="271"/>
      <c r="U1785" s="267"/>
      <c r="V1785" s="268"/>
      <c r="W1785" s="267"/>
      <c r="X1785" s="270"/>
      <c r="Y1785" s="274"/>
      <c r="Z1785" s="290"/>
      <c r="AA1785" s="274"/>
      <c r="AB1785" s="275"/>
      <c r="AC1785" s="274"/>
      <c r="AD1785" s="265"/>
      <c r="AE1785" s="274">
        <v>0</v>
      </c>
      <c r="AF1785" s="274"/>
      <c r="AG1785" s="275"/>
      <c r="AH1785" s="274"/>
      <c r="AI1785" s="274"/>
      <c r="AJ1785" s="275"/>
      <c r="AK1785" s="270"/>
      <c r="AL1785" s="276"/>
      <c r="AM1785" s="275"/>
      <c r="AN1785" s="274"/>
      <c r="AO1785" s="275"/>
      <c r="AP1785" s="274"/>
      <c r="AQ1785" s="277">
        <f t="shared" si="259"/>
        <v>5</v>
      </c>
      <c r="AR1785" s="275" t="s">
        <v>1322</v>
      </c>
      <c r="AS1785" s="275"/>
      <c r="AT1785" s="273" t="s">
        <v>1389</v>
      </c>
      <c r="AU1785" s="272"/>
      <c r="AV1785" s="267">
        <v>0</v>
      </c>
      <c r="AW1785" s="268"/>
      <c r="AX1785" s="273"/>
      <c r="AY1785" s="294"/>
      <c r="AZ1785" s="275"/>
      <c r="BA1785" s="268"/>
      <c r="BB1785" s="275"/>
      <c r="BC1785" s="275"/>
      <c r="BD1785" s="275"/>
      <c r="BE1785" s="275"/>
      <c r="BF1785" s="275"/>
      <c r="BG1785" s="275"/>
      <c r="BH1785" s="275"/>
      <c r="BI1785" s="275"/>
      <c r="BJ1785" s="278">
        <v>45796</v>
      </c>
      <c r="BK1785" s="279">
        <v>45796</v>
      </c>
      <c r="BL1785" s="272" t="s">
        <v>4059</v>
      </c>
      <c r="BM1785" s="272"/>
      <c r="BN1785" s="422">
        <v>11</v>
      </c>
      <c r="BO1785" s="422">
        <v>5</v>
      </c>
      <c r="BP1785" s="303"/>
      <c r="BQ1785" s="293">
        <v>45786</v>
      </c>
      <c r="BR1785" s="284">
        <v>0.2986111111111111</v>
      </c>
      <c r="BS1785" s="292" t="s">
        <v>1798</v>
      </c>
      <c r="BT1785" s="272"/>
      <c r="BU1785" s="272"/>
      <c r="BV1785" s="272">
        <v>3</v>
      </c>
      <c r="BW1785" s="272">
        <v>2</v>
      </c>
      <c r="BX1785" s="272">
        <v>6</v>
      </c>
      <c r="BY1785" s="282" t="s">
        <v>1276</v>
      </c>
      <c r="BZ1785" s="809">
        <v>13.56</v>
      </c>
      <c r="CA1785" s="279" t="s">
        <v>1332</v>
      </c>
      <c r="CB1785" s="279" t="s">
        <v>1245</v>
      </c>
      <c r="CC1785" s="279" t="s">
        <v>1248</v>
      </c>
      <c r="CD1785" s="1283" t="s">
        <v>4013</v>
      </c>
      <c r="CE1785" s="245"/>
      <c r="CF1785" s="245"/>
      <c r="CG1785" s="245"/>
    </row>
    <row r="1786" spans="1:85" ht="15" customHeight="1">
      <c r="A1786" s="341" t="s">
        <v>77</v>
      </c>
      <c r="B1786" s="288" t="s">
        <v>1301</v>
      </c>
      <c r="C1786" s="288" t="s">
        <v>1348</v>
      </c>
      <c r="D1786" s="265" t="s">
        <v>4057</v>
      </c>
      <c r="E1786" s="265">
        <v>45797</v>
      </c>
      <c r="F1786" s="266" t="s">
        <v>567</v>
      </c>
      <c r="G1786" s="267">
        <v>11.85</v>
      </c>
      <c r="H1786" s="267">
        <v>5.89</v>
      </c>
      <c r="I1786" s="267"/>
      <c r="J1786" s="267"/>
      <c r="K1786" s="267"/>
      <c r="L1786" s="268"/>
      <c r="M1786" s="275"/>
      <c r="N1786" s="267"/>
      <c r="O1786" s="267"/>
      <c r="P1786" s="275"/>
      <c r="Q1786" s="269"/>
      <c r="R1786" s="270"/>
      <c r="S1786" s="270">
        <v>8.1660000000000004</v>
      </c>
      <c r="T1786" s="271"/>
      <c r="U1786" s="267"/>
      <c r="V1786" s="268"/>
      <c r="W1786" s="267"/>
      <c r="X1786" s="270"/>
      <c r="Y1786" s="274"/>
      <c r="Z1786" s="290"/>
      <c r="AA1786" s="274"/>
      <c r="AB1786" s="275"/>
      <c r="AC1786" s="274"/>
      <c r="AD1786" s="265"/>
      <c r="AE1786" s="274">
        <v>0</v>
      </c>
      <c r="AF1786" s="274"/>
      <c r="AG1786" s="275"/>
      <c r="AH1786" s="274"/>
      <c r="AI1786" s="274"/>
      <c r="AJ1786" s="275"/>
      <c r="AK1786" s="270"/>
      <c r="AL1786" s="274"/>
      <c r="AM1786" s="275"/>
      <c r="AN1786" s="274"/>
      <c r="AO1786" s="275"/>
      <c r="AP1786" s="274"/>
      <c r="AQ1786" s="277">
        <f>MONTH(E1786)</f>
        <v>5</v>
      </c>
      <c r="AR1786" s="275" t="s">
        <v>1322</v>
      </c>
      <c r="AS1786" s="275"/>
      <c r="AT1786" s="273" t="s">
        <v>1389</v>
      </c>
      <c r="AU1786" s="272"/>
      <c r="AV1786" s="267">
        <v>0</v>
      </c>
      <c r="AW1786" s="268"/>
      <c r="AX1786" s="273"/>
      <c r="AY1786" s="294"/>
      <c r="AZ1786" s="275"/>
      <c r="BA1786" s="268"/>
      <c r="BB1786" s="268"/>
      <c r="BC1786" s="268"/>
      <c r="BD1786" s="268"/>
      <c r="BE1786" s="267"/>
      <c r="BF1786" s="275"/>
      <c r="BG1786" s="275"/>
      <c r="BH1786" s="275"/>
      <c r="BI1786" s="275"/>
      <c r="BJ1786" s="278">
        <v>45797</v>
      </c>
      <c r="BK1786" s="279">
        <v>45797</v>
      </c>
      <c r="BL1786" s="431" t="s">
        <v>4058</v>
      </c>
      <c r="BM1786" s="272"/>
      <c r="BN1786" s="422">
        <v>4</v>
      </c>
      <c r="BO1786" s="422">
        <v>5</v>
      </c>
      <c r="BP1786" s="303"/>
      <c r="BQ1786" s="293">
        <v>45789</v>
      </c>
      <c r="BR1786" s="284">
        <v>0.4375</v>
      </c>
      <c r="BS1786" s="280" t="str">
        <f>IF(_DBcomps[[#This Row],[Problem]]="","Yes","No")</f>
        <v>Yes</v>
      </c>
      <c r="BT1786" s="272"/>
      <c r="BU1786" s="273"/>
      <c r="BV1786" s="273">
        <v>3</v>
      </c>
      <c r="BW1786" s="273"/>
      <c r="BX1786" s="273">
        <v>6</v>
      </c>
      <c r="BY1786" s="279" t="s">
        <v>1276</v>
      </c>
      <c r="BZ1786" s="267"/>
      <c r="CA1786" s="279"/>
      <c r="CB1786" s="279"/>
      <c r="CC1786" s="279"/>
      <c r="CD1786" s="1283"/>
      <c r="CE1786" s="245"/>
      <c r="CF1786" s="245"/>
      <c r="CG1786" s="245"/>
    </row>
    <row r="1787" spans="1:85" ht="15" customHeight="1">
      <c r="A1787" s="341" t="s">
        <v>77</v>
      </c>
      <c r="B1787" s="288" t="s">
        <v>1301</v>
      </c>
      <c r="C1787" s="288" t="s">
        <v>1348</v>
      </c>
      <c r="D1787" s="265" t="s">
        <v>4060</v>
      </c>
      <c r="E1787" s="265">
        <v>45798</v>
      </c>
      <c r="F1787" s="266" t="s">
        <v>567</v>
      </c>
      <c r="G1787" s="267">
        <v>11.85</v>
      </c>
      <c r="H1787" s="267">
        <v>6.14</v>
      </c>
      <c r="I1787" s="267"/>
      <c r="J1787" s="267"/>
      <c r="K1787" s="267"/>
      <c r="L1787" s="268"/>
      <c r="M1787" s="275"/>
      <c r="N1787" s="267"/>
      <c r="O1787" s="267"/>
      <c r="P1787" s="275"/>
      <c r="Q1787" s="269"/>
      <c r="R1787" s="270"/>
      <c r="S1787" s="270">
        <v>8.1549999999999994</v>
      </c>
      <c r="T1787" s="271"/>
      <c r="U1787" s="267"/>
      <c r="V1787" s="268"/>
      <c r="W1787" s="267"/>
      <c r="X1787" s="270"/>
      <c r="Y1787" s="274"/>
      <c r="Z1787" s="290"/>
      <c r="AA1787" s="274"/>
      <c r="AB1787" s="275"/>
      <c r="AC1787" s="274"/>
      <c r="AD1787" s="265"/>
      <c r="AE1787" s="274">
        <v>0</v>
      </c>
      <c r="AF1787" s="274"/>
      <c r="AG1787" s="275"/>
      <c r="AH1787" s="274"/>
      <c r="AI1787" s="274"/>
      <c r="AJ1787" s="275"/>
      <c r="AK1787" s="270"/>
      <c r="AL1787" s="274"/>
      <c r="AM1787" s="275"/>
      <c r="AN1787" s="274"/>
      <c r="AO1787" s="275"/>
      <c r="AP1787" s="274"/>
      <c r="AQ1787" s="277">
        <f>MONTH(E1787)</f>
        <v>5</v>
      </c>
      <c r="AR1787" s="275" t="s">
        <v>1322</v>
      </c>
      <c r="AS1787" s="275"/>
      <c r="AT1787" s="273" t="s">
        <v>1389</v>
      </c>
      <c r="AU1787" s="272"/>
      <c r="AV1787" s="267">
        <v>0</v>
      </c>
      <c r="AW1787" s="268"/>
      <c r="AX1787" s="273"/>
      <c r="AY1787" s="294"/>
      <c r="AZ1787" s="275"/>
      <c r="BA1787" s="268"/>
      <c r="BB1787" s="268"/>
      <c r="BC1787" s="268"/>
      <c r="BD1787" s="268"/>
      <c r="BE1787" s="267"/>
      <c r="BF1787" s="275"/>
      <c r="BG1787" s="275"/>
      <c r="BH1787" s="275"/>
      <c r="BI1787" s="275"/>
      <c r="BJ1787" s="278">
        <v>45798</v>
      </c>
      <c r="BK1787" s="279">
        <v>45798</v>
      </c>
      <c r="BL1787" s="431" t="s">
        <v>4061</v>
      </c>
      <c r="BM1787" s="272"/>
      <c r="BN1787" s="422">
        <v>4</v>
      </c>
      <c r="BO1787" s="422">
        <v>5</v>
      </c>
      <c r="BP1787" s="303"/>
      <c r="BQ1787" s="293">
        <v>45797</v>
      </c>
      <c r="BR1787" s="284">
        <v>0.4861111111111111</v>
      </c>
      <c r="BS1787" s="280" t="str">
        <f>IF(_DBcomps[[#This Row],[Problem]]="","Yes","No")</f>
        <v>Yes</v>
      </c>
      <c r="BT1787" s="272"/>
      <c r="BU1787" s="273"/>
      <c r="BV1787" s="273">
        <v>3</v>
      </c>
      <c r="BW1787" s="273"/>
      <c r="BX1787" s="273">
        <v>6</v>
      </c>
      <c r="BY1787" s="279" t="s">
        <v>1276</v>
      </c>
      <c r="BZ1787" s="267"/>
      <c r="CA1787" s="279"/>
      <c r="CB1787" s="279"/>
      <c r="CC1787" s="279"/>
      <c r="CD1787" s="1283"/>
      <c r="CE1787" s="245"/>
      <c r="CF1787" s="245"/>
      <c r="CG1787" s="245"/>
    </row>
    <row r="1788" spans="1:85" ht="15" customHeight="1">
      <c r="A1788" s="341" t="s">
        <v>77</v>
      </c>
      <c r="B1788" s="288" t="s">
        <v>1301</v>
      </c>
      <c r="C1788" s="288" t="s">
        <v>1348</v>
      </c>
      <c r="D1788" s="265" t="s">
        <v>4062</v>
      </c>
      <c r="E1788" s="265">
        <v>45799</v>
      </c>
      <c r="F1788" s="266" t="s">
        <v>1472</v>
      </c>
      <c r="G1788" s="267">
        <v>12.28</v>
      </c>
      <c r="H1788" s="267">
        <v>6.14</v>
      </c>
      <c r="I1788" s="267"/>
      <c r="J1788" s="267"/>
      <c r="K1788" s="267"/>
      <c r="L1788" s="268"/>
      <c r="M1788" s="275"/>
      <c r="N1788" s="267"/>
      <c r="O1788" s="267"/>
      <c r="P1788" s="275"/>
      <c r="Q1788" s="269"/>
      <c r="R1788" s="270"/>
      <c r="S1788" s="270">
        <v>8.1839999999999993</v>
      </c>
      <c r="T1788" s="271"/>
      <c r="U1788" s="267"/>
      <c r="V1788" s="268"/>
      <c r="W1788" s="267"/>
      <c r="X1788" s="270"/>
      <c r="Y1788" s="274"/>
      <c r="Z1788" s="290"/>
      <c r="AA1788" s="274"/>
      <c r="AB1788" s="275"/>
      <c r="AC1788" s="274"/>
      <c r="AD1788" s="265"/>
      <c r="AE1788" s="274">
        <v>0</v>
      </c>
      <c r="AF1788" s="274"/>
      <c r="AG1788" s="275"/>
      <c r="AH1788" s="274"/>
      <c r="AI1788" s="274"/>
      <c r="AJ1788" s="275"/>
      <c r="AK1788" s="270"/>
      <c r="AL1788" s="274"/>
      <c r="AM1788" s="275"/>
      <c r="AN1788" s="274"/>
      <c r="AO1788" s="275"/>
      <c r="AP1788" s="274"/>
      <c r="AQ1788" s="277">
        <f>MONTH(E1788)</f>
        <v>5</v>
      </c>
      <c r="AR1788" s="275" t="s">
        <v>1322</v>
      </c>
      <c r="AS1788" s="275"/>
      <c r="AT1788" s="273" t="s">
        <v>1389</v>
      </c>
      <c r="AU1788" s="272"/>
      <c r="AV1788" s="267">
        <v>0</v>
      </c>
      <c r="AW1788" s="268"/>
      <c r="AX1788" s="273"/>
      <c r="AY1788" s="294"/>
      <c r="AZ1788" s="275"/>
      <c r="BA1788" s="268"/>
      <c r="BB1788" s="268"/>
      <c r="BC1788" s="268"/>
      <c r="BD1788" s="268"/>
      <c r="BE1788" s="267"/>
      <c r="BF1788" s="275"/>
      <c r="BG1788" s="275"/>
      <c r="BH1788" s="275"/>
      <c r="BI1788" s="275"/>
      <c r="BJ1788" s="278">
        <v>45799</v>
      </c>
      <c r="BK1788" s="279">
        <v>45799</v>
      </c>
      <c r="BL1788" s="431" t="s">
        <v>4064</v>
      </c>
      <c r="BM1788" s="272"/>
      <c r="BN1788" s="422">
        <v>4</v>
      </c>
      <c r="BO1788" s="422">
        <v>5</v>
      </c>
      <c r="BP1788" s="303"/>
      <c r="BQ1788" s="293">
        <v>45798</v>
      </c>
      <c r="BR1788" s="284">
        <v>0.60069444444444442</v>
      </c>
      <c r="BS1788" s="280" t="str">
        <f>IF(_DBcomps[[#This Row],[Problem]]="","Yes","No")</f>
        <v>Yes</v>
      </c>
      <c r="BT1788" s="272"/>
      <c r="BU1788" s="273"/>
      <c r="BV1788" s="273">
        <v>3</v>
      </c>
      <c r="BW1788" s="273"/>
      <c r="BX1788" s="273">
        <v>6</v>
      </c>
      <c r="BY1788" s="279" t="s">
        <v>1276</v>
      </c>
      <c r="BZ1788" s="267"/>
      <c r="CA1788" s="279"/>
      <c r="CB1788" s="279"/>
      <c r="CC1788" s="279"/>
      <c r="CD1788" s="1283"/>
      <c r="CE1788" s="245"/>
      <c r="CF1788" s="245"/>
      <c r="CG1788" s="245"/>
    </row>
    <row r="1789" spans="1:85" ht="15" customHeight="1">
      <c r="A1789" s="341" t="s">
        <v>77</v>
      </c>
      <c r="B1789" s="288" t="s">
        <v>1301</v>
      </c>
      <c r="C1789" s="288" t="s">
        <v>1348</v>
      </c>
      <c r="D1789" s="265" t="s">
        <v>4063</v>
      </c>
      <c r="E1789" s="265">
        <v>45800</v>
      </c>
      <c r="F1789" s="266" t="s">
        <v>1472</v>
      </c>
      <c r="G1789" s="267">
        <v>11.71</v>
      </c>
      <c r="H1789" s="267">
        <v>6.2</v>
      </c>
      <c r="I1789" s="267"/>
      <c r="J1789" s="267"/>
      <c r="K1789" s="267"/>
      <c r="L1789" s="268"/>
      <c r="M1789" s="275"/>
      <c r="N1789" s="267"/>
      <c r="O1789" s="267"/>
      <c r="P1789" s="275"/>
      <c r="Q1789" s="269"/>
      <c r="R1789" s="270"/>
      <c r="S1789" s="270">
        <v>8.1850000000000005</v>
      </c>
      <c r="T1789" s="271"/>
      <c r="U1789" s="267"/>
      <c r="V1789" s="268"/>
      <c r="W1789" s="267"/>
      <c r="X1789" s="270"/>
      <c r="Y1789" s="274"/>
      <c r="Z1789" s="290"/>
      <c r="AA1789" s="274"/>
      <c r="AB1789" s="275"/>
      <c r="AC1789" s="274"/>
      <c r="AD1789" s="265"/>
      <c r="AE1789" s="274">
        <v>0</v>
      </c>
      <c r="AF1789" s="274"/>
      <c r="AG1789" s="275"/>
      <c r="AH1789" s="274"/>
      <c r="AI1789" s="274"/>
      <c r="AJ1789" s="275"/>
      <c r="AK1789" s="270"/>
      <c r="AL1789" s="274"/>
      <c r="AM1789" s="275"/>
      <c r="AN1789" s="274"/>
      <c r="AO1789" s="275"/>
      <c r="AP1789" s="274"/>
      <c r="AQ1789" s="277">
        <f>MONTH(E1789)</f>
        <v>5</v>
      </c>
      <c r="AR1789" s="275" t="s">
        <v>1322</v>
      </c>
      <c r="AS1789" s="275"/>
      <c r="AT1789" s="273" t="s">
        <v>1389</v>
      </c>
      <c r="AU1789" s="272"/>
      <c r="AV1789" s="267">
        <v>0</v>
      </c>
      <c r="AW1789" s="268"/>
      <c r="AX1789" s="273"/>
      <c r="AY1789" s="294"/>
      <c r="AZ1789" s="275"/>
      <c r="BA1789" s="268"/>
      <c r="BB1789" s="268"/>
      <c r="BC1789" s="268"/>
      <c r="BD1789" s="268"/>
      <c r="BE1789" s="267"/>
      <c r="BF1789" s="275"/>
      <c r="BG1789" s="275"/>
      <c r="BH1789" s="275"/>
      <c r="BI1789" s="275"/>
      <c r="BJ1789" s="278">
        <v>45800</v>
      </c>
      <c r="BK1789" s="279">
        <v>45800</v>
      </c>
      <c r="BL1789" s="431" t="s">
        <v>4065</v>
      </c>
      <c r="BM1789" s="272"/>
      <c r="BN1789" s="422">
        <v>4</v>
      </c>
      <c r="BO1789" s="422">
        <v>5</v>
      </c>
      <c r="BP1789" s="303"/>
      <c r="BQ1789" s="293">
        <v>45799</v>
      </c>
      <c r="BR1789" s="284">
        <v>8.8888888888888892E-2</v>
      </c>
      <c r="BS1789" s="280" t="str">
        <f>IF(_DBcomps[[#This Row],[Problem]]="","Yes","No")</f>
        <v>Yes</v>
      </c>
      <c r="BT1789" s="272"/>
      <c r="BU1789" s="273"/>
      <c r="BV1789" s="273">
        <v>3</v>
      </c>
      <c r="BW1789" s="273"/>
      <c r="BX1789" s="273">
        <v>6</v>
      </c>
      <c r="BY1789" s="279" t="s">
        <v>1276</v>
      </c>
      <c r="BZ1789" s="267"/>
      <c r="CA1789" s="279"/>
      <c r="CB1789" s="279"/>
      <c r="CC1789" s="279"/>
      <c r="CD1789" s="1283"/>
      <c r="CE1789" s="245"/>
      <c r="CF1789" s="245"/>
      <c r="CG1789" s="245"/>
    </row>
    <row r="1790" spans="1:85" s="295" customFormat="1" ht="15" customHeight="1">
      <c r="A1790" s="287" t="s">
        <v>58</v>
      </c>
      <c r="B1790" s="288" t="s">
        <v>1302</v>
      </c>
      <c r="C1790" s="288" t="s">
        <v>1299</v>
      </c>
      <c r="D1790" s="287" t="s">
        <v>2960</v>
      </c>
      <c r="E1790" s="265">
        <v>45744</v>
      </c>
      <c r="F1790" s="266" t="str">
        <f>IF(_DBcomps[[#This Row],[Lab RTS]]="","No","Yes")</f>
        <v>Yes</v>
      </c>
      <c r="G1790" s="267">
        <v>25.3</v>
      </c>
      <c r="H1790" s="267"/>
      <c r="I1790" s="267"/>
      <c r="J1790" s="267"/>
      <c r="K1790" s="267"/>
      <c r="L1790" s="268"/>
      <c r="M1790" s="275"/>
      <c r="N1790" s="267"/>
      <c r="O1790" s="271"/>
      <c r="P1790" s="299"/>
      <c r="Q1790" s="335"/>
      <c r="R1790" s="336">
        <v>0.96099999999999997</v>
      </c>
      <c r="S1790" s="336"/>
      <c r="T1790" s="271">
        <v>5.28</v>
      </c>
      <c r="U1790" s="271"/>
      <c r="V1790" s="268"/>
      <c r="W1790" s="267"/>
      <c r="X1790" s="270"/>
      <c r="Y1790" s="274"/>
      <c r="Z1790" s="290"/>
      <c r="AA1790" s="274"/>
      <c r="AB1790" s="275"/>
      <c r="AC1790" s="274"/>
      <c r="AD1790" s="265"/>
      <c r="AE1790" s="274"/>
      <c r="AF1790" s="274"/>
      <c r="AG1790" s="275"/>
      <c r="AH1790" s="274"/>
      <c r="AI1790" s="274"/>
      <c r="AJ1790" s="275"/>
      <c r="AK1790" s="270"/>
      <c r="AL1790" s="274"/>
      <c r="AM1790" s="275"/>
      <c r="AN1790" s="274"/>
      <c r="AO1790" s="275"/>
      <c r="AP1790" s="274"/>
      <c r="AQ1790" s="277">
        <f t="shared" ref="AQ1790" si="260">MONTH(E1790)</f>
        <v>3</v>
      </c>
      <c r="AR1790" s="275" t="s">
        <v>1310</v>
      </c>
      <c r="AS1790" s="275"/>
      <c r="AT1790" s="273"/>
      <c r="AU1790" s="272"/>
      <c r="AV1790" s="267" t="s">
        <v>1312</v>
      </c>
      <c r="AW1790" s="268"/>
      <c r="AX1790" s="273"/>
      <c r="AY1790" s="294"/>
      <c r="AZ1790" s="275"/>
      <c r="BA1790" s="268"/>
      <c r="BB1790" s="268"/>
      <c r="BC1790" s="268"/>
      <c r="BD1790" s="268"/>
      <c r="BE1790" s="267"/>
      <c r="BF1790" s="275"/>
      <c r="BG1790" s="275"/>
      <c r="BH1790" s="275"/>
      <c r="BI1790" s="275"/>
      <c r="BJ1790" s="278">
        <v>45744</v>
      </c>
      <c r="BK1790" s="279">
        <v>45744</v>
      </c>
      <c r="BL1790" s="431" t="s">
        <v>2961</v>
      </c>
      <c r="BM1790" s="272"/>
      <c r="BN1790" s="422">
        <v>2</v>
      </c>
      <c r="BO1790" s="422">
        <v>7</v>
      </c>
      <c r="BP1790" s="303"/>
      <c r="BQ1790" s="293">
        <v>45743</v>
      </c>
      <c r="BR1790" s="284" t="s">
        <v>2962</v>
      </c>
      <c r="BS1790" s="280" t="str">
        <f>IF(_DBcomps[[#This Row],[Problem]]="","Yes","No")</f>
        <v>Yes</v>
      </c>
      <c r="BT1790" s="272"/>
      <c r="BU1790" s="273"/>
      <c r="BV1790" s="273">
        <v>1</v>
      </c>
      <c r="BW1790" s="273"/>
      <c r="BX1790" s="273">
        <v>7</v>
      </c>
      <c r="BY1790" s="279" t="s">
        <v>1276</v>
      </c>
      <c r="BZ1790" s="267"/>
      <c r="CA1790" s="279"/>
      <c r="CB1790" s="279"/>
      <c r="CC1790" s="279"/>
      <c r="CD1790" s="1283"/>
    </row>
    <row r="1791" spans="1:85" s="295" customFormat="1" ht="15" customHeight="1">
      <c r="A1791" s="265" t="s">
        <v>58</v>
      </c>
      <c r="B1791" s="2" t="s">
        <v>1303</v>
      </c>
      <c r="C1791" s="2" t="s">
        <v>1299</v>
      </c>
      <c r="D1791" s="265" t="s">
        <v>1617</v>
      </c>
      <c r="E1791" s="265">
        <v>45660</v>
      </c>
      <c r="F1791" s="266" t="str">
        <f>IF(_DBcomps[[#This Row],[Lab RTS]]="","No","Yes")</f>
        <v>Yes</v>
      </c>
      <c r="G1791" s="267">
        <v>24.7</v>
      </c>
      <c r="H1791" s="267"/>
      <c r="I1791" s="267"/>
      <c r="J1791" s="267"/>
      <c r="K1791" s="267"/>
      <c r="L1791" s="268"/>
      <c r="M1791" s="275"/>
      <c r="N1791" s="267"/>
      <c r="O1791" s="267"/>
      <c r="P1791" s="275"/>
      <c r="Q1791" s="269"/>
      <c r="R1791" s="307">
        <v>0.99</v>
      </c>
      <c r="S1791" s="307"/>
      <c r="T1791" s="271">
        <v>5.97</v>
      </c>
      <c r="U1791" s="267"/>
      <c r="V1791" s="268"/>
      <c r="W1791" s="267"/>
      <c r="X1791" s="270"/>
      <c r="Y1791" s="274"/>
      <c r="Z1791" s="290"/>
      <c r="AA1791" s="274">
        <v>0</v>
      </c>
      <c r="AB1791" s="275"/>
      <c r="AC1791" s="274">
        <v>0</v>
      </c>
      <c r="AD1791" s="265"/>
      <c r="AE1791" s="274"/>
      <c r="AF1791" s="274"/>
      <c r="AG1791" s="275"/>
      <c r="AH1791" s="274"/>
      <c r="AI1791" s="274"/>
      <c r="AJ1791" s="275"/>
      <c r="AK1791" s="270"/>
      <c r="AL1791" s="274"/>
      <c r="AM1791" s="275"/>
      <c r="AN1791" s="274"/>
      <c r="AO1791" s="275"/>
      <c r="AP1791" s="274"/>
      <c r="AQ1791" s="277">
        <f t="shared" ref="AQ1791:AQ1806" si="261">MONTH(E1791)</f>
        <v>1</v>
      </c>
      <c r="AR1791" s="275" t="s">
        <v>733</v>
      </c>
      <c r="AS1791" s="275"/>
      <c r="AT1791" s="273"/>
      <c r="AU1791" s="272"/>
      <c r="AV1791" s="267" t="s">
        <v>1312</v>
      </c>
      <c r="AW1791" s="268"/>
      <c r="AX1791" s="273"/>
      <c r="AY1791" s="294"/>
      <c r="AZ1791" s="275"/>
      <c r="BA1791" s="268"/>
      <c r="BB1791" s="268"/>
      <c r="BC1791" s="268"/>
      <c r="BD1791" s="268"/>
      <c r="BE1791" s="267"/>
      <c r="BF1791" s="275"/>
      <c r="BG1791" s="275"/>
      <c r="BH1791" s="275"/>
      <c r="BI1791" s="275"/>
      <c r="BJ1791" s="278">
        <v>45661</v>
      </c>
      <c r="BK1791" s="279">
        <v>45661</v>
      </c>
      <c r="BL1791" s="431" t="s">
        <v>1618</v>
      </c>
      <c r="BM1791" s="272"/>
      <c r="BN1791" s="422">
        <v>3</v>
      </c>
      <c r="BO1791" s="422">
        <v>8</v>
      </c>
      <c r="BP1791" s="303"/>
      <c r="BQ1791" s="293">
        <v>45657</v>
      </c>
      <c r="BR1791" s="284" t="s">
        <v>1619</v>
      </c>
      <c r="BS1791" s="280" t="str">
        <f>IF(_DBcomps[[#This Row],[Problem]]="","Yes","No")</f>
        <v>No</v>
      </c>
      <c r="BT1791" s="272"/>
      <c r="BU1791" s="273"/>
      <c r="BV1791" s="273">
        <v>1</v>
      </c>
      <c r="BW1791" s="273">
        <v>1</v>
      </c>
      <c r="BX1791" s="273">
        <v>7</v>
      </c>
      <c r="BY1791" s="279" t="s">
        <v>1276</v>
      </c>
      <c r="BZ1791" s="807">
        <v>17.59</v>
      </c>
      <c r="CA1791" s="279" t="s">
        <v>1425</v>
      </c>
      <c r="CB1791" s="279" t="s">
        <v>1245</v>
      </c>
      <c r="CC1791" s="279" t="s">
        <v>1326</v>
      </c>
      <c r="CD1791" s="1283" t="s">
        <v>2181</v>
      </c>
    </row>
    <row r="1792" spans="1:85" s="295" customFormat="1" ht="15" customHeight="1">
      <c r="A1792" s="265" t="s">
        <v>58</v>
      </c>
      <c r="B1792" s="2" t="s">
        <v>1303</v>
      </c>
      <c r="C1792" s="2" t="s">
        <v>1299</v>
      </c>
      <c r="D1792" s="265" t="s">
        <v>3238</v>
      </c>
      <c r="E1792" s="265">
        <v>45756</v>
      </c>
      <c r="F1792" s="266" t="str">
        <f>IF(_DBcomps[[#This Row],[Lab RTS]]="","No","Yes")</f>
        <v>Yes</v>
      </c>
      <c r="G1792" s="267">
        <v>24.55</v>
      </c>
      <c r="H1792" s="267"/>
      <c r="I1792" s="267"/>
      <c r="J1792" s="267"/>
      <c r="K1792" s="267"/>
      <c r="L1792" s="268"/>
      <c r="M1792" s="275"/>
      <c r="N1792" s="267"/>
      <c r="O1792" s="267"/>
      <c r="P1792" s="275"/>
      <c r="Q1792" s="269"/>
      <c r="R1792" s="307">
        <v>0.99099999999999999</v>
      </c>
      <c r="S1792" s="307"/>
      <c r="T1792" s="271">
        <v>5.94</v>
      </c>
      <c r="U1792" s="267"/>
      <c r="V1792" s="268"/>
      <c r="W1792" s="267"/>
      <c r="X1792" s="270"/>
      <c r="Y1792" s="274"/>
      <c r="Z1792" s="290"/>
      <c r="AA1792" s="274">
        <v>0</v>
      </c>
      <c r="AB1792" s="275"/>
      <c r="AC1792" s="274">
        <v>0</v>
      </c>
      <c r="AD1792" s="265"/>
      <c r="AE1792" s="274"/>
      <c r="AF1792" s="274"/>
      <c r="AG1792" s="275"/>
      <c r="AH1792" s="274"/>
      <c r="AI1792" s="274"/>
      <c r="AJ1792" s="275"/>
      <c r="AK1792" s="270"/>
      <c r="AL1792" s="274"/>
      <c r="AM1792" s="275"/>
      <c r="AN1792" s="274"/>
      <c r="AO1792" s="275"/>
      <c r="AP1792" s="274"/>
      <c r="AQ1792" s="277">
        <f t="shared" si="261"/>
        <v>4</v>
      </c>
      <c r="AR1792" s="275" t="s">
        <v>733</v>
      </c>
      <c r="AS1792" s="275"/>
      <c r="AT1792" s="273"/>
      <c r="AU1792" s="272"/>
      <c r="AV1792" s="267" t="s">
        <v>1312</v>
      </c>
      <c r="AW1792" s="268"/>
      <c r="AX1792" s="273"/>
      <c r="AY1792" s="294"/>
      <c r="AZ1792" s="275"/>
      <c r="BA1792" s="268"/>
      <c r="BB1792" s="268"/>
      <c r="BC1792" s="268"/>
      <c r="BD1792" s="268"/>
      <c r="BE1792" s="267"/>
      <c r="BF1792" s="275"/>
      <c r="BG1792" s="275"/>
      <c r="BH1792" s="275"/>
      <c r="BI1792" s="275"/>
      <c r="BJ1792" s="278">
        <v>45756</v>
      </c>
      <c r="BK1792" s="279">
        <v>45756</v>
      </c>
      <c r="BL1792" s="431" t="s">
        <v>3239</v>
      </c>
      <c r="BM1792" s="272"/>
      <c r="BN1792" s="422">
        <v>2</v>
      </c>
      <c r="BO1792" s="422">
        <v>8</v>
      </c>
      <c r="BP1792" s="303"/>
      <c r="BQ1792" s="293">
        <v>45750</v>
      </c>
      <c r="BR1792" s="284" t="s">
        <v>3240</v>
      </c>
      <c r="BS1792" s="280" t="str">
        <f>IF(_DBcomps[[#This Row],[Problem]]="","Yes","No")</f>
        <v>Yes</v>
      </c>
      <c r="BT1792" s="272"/>
      <c r="BU1792" s="273"/>
      <c r="BV1792" s="273">
        <v>1</v>
      </c>
      <c r="BW1792" s="273"/>
      <c r="BX1792" s="273">
        <v>7</v>
      </c>
      <c r="BY1792" s="279" t="s">
        <v>1276</v>
      </c>
      <c r="BZ1792" s="669"/>
      <c r="CA1792" s="279"/>
      <c r="CB1792" s="279"/>
      <c r="CC1792" s="279"/>
      <c r="CD1792" s="1283"/>
    </row>
    <row r="1793" spans="1:82" s="295" customFormat="1" ht="15" customHeight="1">
      <c r="A1793" s="839" t="s">
        <v>58</v>
      </c>
      <c r="B1793" s="840" t="s">
        <v>1303</v>
      </c>
      <c r="C1793" s="840" t="s">
        <v>1299</v>
      </c>
      <c r="D1793" s="839" t="s">
        <v>3270</v>
      </c>
      <c r="E1793" s="265">
        <v>45757</v>
      </c>
      <c r="F1793" s="266" t="str">
        <f>IF(_DBcomps[[#This Row],[Lab RTS]]="","No","Yes")</f>
        <v>Yes</v>
      </c>
      <c r="G1793" s="267">
        <v>24.73</v>
      </c>
      <c r="H1793" s="267"/>
      <c r="I1793" s="267"/>
      <c r="J1793" s="267"/>
      <c r="K1793" s="267"/>
      <c r="L1793" s="268"/>
      <c r="M1793" s="275"/>
      <c r="N1793" s="267"/>
      <c r="O1793" s="267"/>
      <c r="P1793" s="275"/>
      <c r="Q1793" s="269"/>
      <c r="R1793" s="307">
        <v>0.98899999999999999</v>
      </c>
      <c r="S1793" s="307"/>
      <c r="T1793" s="285">
        <v>6.29</v>
      </c>
      <c r="U1793" s="267"/>
      <c r="V1793" s="268"/>
      <c r="W1793" s="267"/>
      <c r="X1793" s="270"/>
      <c r="Y1793" s="274"/>
      <c r="Z1793" s="290"/>
      <c r="AA1793" s="274">
        <v>0</v>
      </c>
      <c r="AB1793" s="275"/>
      <c r="AC1793" s="274">
        <v>0</v>
      </c>
      <c r="AD1793" s="265"/>
      <c r="AE1793" s="274"/>
      <c r="AF1793" s="274"/>
      <c r="AG1793" s="275"/>
      <c r="AH1793" s="274"/>
      <c r="AI1793" s="274"/>
      <c r="AJ1793" s="275"/>
      <c r="AK1793" s="270"/>
      <c r="AL1793" s="274"/>
      <c r="AM1793" s="275"/>
      <c r="AN1793" s="274"/>
      <c r="AO1793" s="275"/>
      <c r="AP1793" s="274"/>
      <c r="AQ1793" s="277">
        <f t="shared" si="261"/>
        <v>4</v>
      </c>
      <c r="AR1793" s="275" t="s">
        <v>733</v>
      </c>
      <c r="AS1793" s="275"/>
      <c r="AT1793" s="273"/>
      <c r="AU1793" s="272"/>
      <c r="AV1793" s="267" t="s">
        <v>1312</v>
      </c>
      <c r="AW1793" s="268"/>
      <c r="AX1793" s="273"/>
      <c r="AY1793" s="294"/>
      <c r="AZ1793" s="275"/>
      <c r="BA1793" s="268"/>
      <c r="BB1793" s="268"/>
      <c r="BC1793" s="268"/>
      <c r="BD1793" s="268"/>
      <c r="BE1793" s="267"/>
      <c r="BF1793" s="275"/>
      <c r="BG1793" s="275"/>
      <c r="BH1793" s="275"/>
      <c r="BI1793" s="275"/>
      <c r="BJ1793" s="278">
        <v>45757</v>
      </c>
      <c r="BK1793" s="279">
        <v>45757</v>
      </c>
      <c r="BL1793" s="431" t="s">
        <v>3271</v>
      </c>
      <c r="BM1793" s="272"/>
      <c r="BN1793" s="422">
        <v>7</v>
      </c>
      <c r="BO1793" s="422">
        <v>8</v>
      </c>
      <c r="BP1793" s="303"/>
      <c r="BQ1793" s="293">
        <v>45755</v>
      </c>
      <c r="BR1793" s="284" t="s">
        <v>3272</v>
      </c>
      <c r="BS1793" s="280" t="str">
        <f>IF(_DBcomps[[#This Row],[Problem]]="","Yes","No")</f>
        <v>No</v>
      </c>
      <c r="BT1793" s="272"/>
      <c r="BU1793" s="273"/>
      <c r="BV1793" s="273">
        <v>1</v>
      </c>
      <c r="BW1793" s="273">
        <v>1</v>
      </c>
      <c r="BX1793" s="273">
        <v>7</v>
      </c>
      <c r="BY1793" s="279" t="s">
        <v>1276</v>
      </c>
      <c r="BZ1793" s="817">
        <v>26.47</v>
      </c>
      <c r="CA1793" s="279" t="s">
        <v>1337</v>
      </c>
      <c r="CB1793" s="279" t="s">
        <v>1245</v>
      </c>
      <c r="CC1793" s="279" t="s">
        <v>1326</v>
      </c>
      <c r="CD1793" s="1283" t="s">
        <v>3273</v>
      </c>
    </row>
    <row r="1794" spans="1:82" s="295" customFormat="1" ht="15" customHeight="1">
      <c r="A1794" s="265" t="s">
        <v>58</v>
      </c>
      <c r="B1794" s="2" t="s">
        <v>547</v>
      </c>
      <c r="C1794" s="2" t="s">
        <v>1428</v>
      </c>
      <c r="D1794" s="265" t="s">
        <v>5608</v>
      </c>
      <c r="E1794" s="688">
        <v>45887</v>
      </c>
      <c r="F1794" s="689" t="str">
        <f>IF(_DBcomps[[#This Row],[Lab RTS]]="","No","Yes")</f>
        <v>Yes</v>
      </c>
      <c r="G1794" s="690">
        <v>84.34</v>
      </c>
      <c r="H1794" s="690">
        <v>0.3</v>
      </c>
      <c r="I1794" s="690">
        <v>35.44</v>
      </c>
      <c r="J1794" s="690">
        <v>47.78</v>
      </c>
      <c r="K1794" s="267">
        <v>0.08</v>
      </c>
      <c r="L1794" s="691"/>
      <c r="M1794" s="692"/>
      <c r="N1794" s="690"/>
      <c r="O1794" s="271"/>
      <c r="P1794" s="299"/>
      <c r="Q1794" s="335"/>
      <c r="R1794" s="582">
        <v>0.85499999999999998</v>
      </c>
      <c r="S1794" s="582"/>
      <c r="T1794" s="271"/>
      <c r="U1794" s="271"/>
      <c r="V1794" s="691"/>
      <c r="W1794" s="690"/>
      <c r="X1794" s="693"/>
      <c r="Y1794" s="694"/>
      <c r="Z1794" s="695"/>
      <c r="AA1794" s="274">
        <v>0</v>
      </c>
      <c r="AB1794" s="275"/>
      <c r="AC1794" s="274">
        <v>0</v>
      </c>
      <c r="AD1794" s="688"/>
      <c r="AE1794" s="694"/>
      <c r="AF1794" s="694"/>
      <c r="AG1794" s="692"/>
      <c r="AH1794" s="694"/>
      <c r="AI1794" s="694"/>
      <c r="AJ1794" s="692"/>
      <c r="AK1794" s="693"/>
      <c r="AL1794" s="694"/>
      <c r="AM1794" s="692"/>
      <c r="AN1794" s="694"/>
      <c r="AO1794" s="692"/>
      <c r="AP1794" s="694"/>
      <c r="AQ1794" s="696">
        <f t="shared" si="261"/>
        <v>8</v>
      </c>
      <c r="AR1794" s="275" t="s">
        <v>1339</v>
      </c>
      <c r="AS1794" s="692"/>
      <c r="AT1794" s="697"/>
      <c r="AU1794" s="698"/>
      <c r="AV1794" s="690">
        <v>2</v>
      </c>
      <c r="AW1794" s="691"/>
      <c r="AX1794" s="697"/>
      <c r="AY1794" s="704"/>
      <c r="AZ1794" s="692"/>
      <c r="BA1794" s="268"/>
      <c r="BB1794" s="691"/>
      <c r="BC1794" s="691"/>
      <c r="BD1794" s="691"/>
      <c r="BE1794" s="690"/>
      <c r="BF1794" s="692"/>
      <c r="BG1794" s="692"/>
      <c r="BH1794" s="692"/>
      <c r="BI1794" s="692"/>
      <c r="BJ1794" s="699">
        <v>45891</v>
      </c>
      <c r="BK1794" s="705">
        <v>45891</v>
      </c>
      <c r="BL1794" s="431" t="s">
        <v>5609</v>
      </c>
      <c r="BM1794" s="698"/>
      <c r="BN1794" s="700">
        <v>2</v>
      </c>
      <c r="BO1794" s="700">
        <v>8</v>
      </c>
      <c r="BP1794" s="701"/>
      <c r="BQ1794" s="702">
        <v>45880</v>
      </c>
      <c r="BR1794" s="284" t="s">
        <v>5610</v>
      </c>
      <c r="BS1794" s="703" t="str">
        <f>IF(_DBcomps[[#This Row],[Problem]]="","Yes","No")</f>
        <v>Yes</v>
      </c>
      <c r="BT1794" s="272"/>
      <c r="BU1794" s="697"/>
      <c r="BV1794" s="697">
        <v>1</v>
      </c>
      <c r="BW1794" s="697"/>
      <c r="BX1794" s="273">
        <v>7</v>
      </c>
      <c r="BY1794" s="279" t="s">
        <v>1276</v>
      </c>
      <c r="BZ1794" s="690"/>
      <c r="CA1794" s="705"/>
      <c r="CB1794" s="705"/>
      <c r="CC1794" s="705"/>
      <c r="CD1794" s="1454"/>
    </row>
    <row r="1795" spans="1:82" s="295" customFormat="1" ht="15" customHeight="1">
      <c r="A1795" s="265" t="s">
        <v>58</v>
      </c>
      <c r="B1795" s="2" t="s">
        <v>547</v>
      </c>
      <c r="C1795" s="2" t="s">
        <v>1428</v>
      </c>
      <c r="D1795" s="265" t="s">
        <v>5611</v>
      </c>
      <c r="E1795" s="688">
        <v>45888</v>
      </c>
      <c r="F1795" s="689" t="str">
        <f>IF(_DBcomps[[#This Row],[Lab RTS]]="","No","Yes")</f>
        <v>Yes</v>
      </c>
      <c r="G1795" s="690">
        <v>83.36</v>
      </c>
      <c r="H1795" s="690">
        <v>0.28000000000000003</v>
      </c>
      <c r="I1795" s="690">
        <v>35.4</v>
      </c>
      <c r="J1795" s="690">
        <v>47.69</v>
      </c>
      <c r="K1795" s="267" t="s">
        <v>1539</v>
      </c>
      <c r="L1795" s="691"/>
      <c r="M1795" s="692"/>
      <c r="N1795" s="690"/>
      <c r="O1795" s="271"/>
      <c r="P1795" s="299"/>
      <c r="Q1795" s="335"/>
      <c r="R1795" s="582">
        <v>0.85599999999999998</v>
      </c>
      <c r="S1795" s="582"/>
      <c r="T1795" s="271"/>
      <c r="U1795" s="271"/>
      <c r="V1795" s="691"/>
      <c r="W1795" s="690"/>
      <c r="X1795" s="693"/>
      <c r="Y1795" s="694"/>
      <c r="Z1795" s="695"/>
      <c r="AA1795" s="274">
        <v>0</v>
      </c>
      <c r="AB1795" s="275"/>
      <c r="AC1795" s="274">
        <v>0</v>
      </c>
      <c r="AD1795" s="688"/>
      <c r="AE1795" s="694"/>
      <c r="AF1795" s="694"/>
      <c r="AG1795" s="692"/>
      <c r="AH1795" s="694"/>
      <c r="AI1795" s="694"/>
      <c r="AJ1795" s="692"/>
      <c r="AK1795" s="693"/>
      <c r="AL1795" s="694"/>
      <c r="AM1795" s="692"/>
      <c r="AN1795" s="694"/>
      <c r="AO1795" s="692"/>
      <c r="AP1795" s="694"/>
      <c r="AQ1795" s="696">
        <f>MONTH(E1795)</f>
        <v>8</v>
      </c>
      <c r="AR1795" s="275" t="s">
        <v>1339</v>
      </c>
      <c r="AS1795" s="692"/>
      <c r="AT1795" s="697"/>
      <c r="AU1795" s="698"/>
      <c r="AV1795" s="690">
        <v>2</v>
      </c>
      <c r="AW1795" s="691"/>
      <c r="AX1795" s="697"/>
      <c r="AY1795" s="704"/>
      <c r="AZ1795" s="692"/>
      <c r="BA1795" s="268"/>
      <c r="BB1795" s="691"/>
      <c r="BC1795" s="691"/>
      <c r="BD1795" s="691"/>
      <c r="BE1795" s="690"/>
      <c r="BF1795" s="692"/>
      <c r="BG1795" s="692"/>
      <c r="BH1795" s="692"/>
      <c r="BI1795" s="692"/>
      <c r="BJ1795" s="699">
        <v>45891</v>
      </c>
      <c r="BK1795" s="705">
        <v>45891</v>
      </c>
      <c r="BL1795" s="431" t="s">
        <v>5612</v>
      </c>
      <c r="BM1795" s="698"/>
      <c r="BN1795" s="700">
        <v>2</v>
      </c>
      <c r="BO1795" s="700">
        <v>8</v>
      </c>
      <c r="BP1795" s="701"/>
      <c r="BQ1795" s="702">
        <v>45887</v>
      </c>
      <c r="BR1795" s="284" t="s">
        <v>5613</v>
      </c>
      <c r="BS1795" s="703" t="str">
        <f>IF(_DBcomps[[#This Row],[Problem]]="","Yes","No")</f>
        <v>Yes</v>
      </c>
      <c r="BT1795" s="272"/>
      <c r="BU1795" s="697"/>
      <c r="BV1795" s="697">
        <v>1</v>
      </c>
      <c r="BW1795" s="697"/>
      <c r="BX1795" s="273">
        <v>7</v>
      </c>
      <c r="BY1795" s="279" t="s">
        <v>1276</v>
      </c>
      <c r="BZ1795" s="690"/>
      <c r="CA1795" s="705"/>
      <c r="CB1795" s="705"/>
      <c r="CC1795" s="705"/>
      <c r="CD1795" s="1454"/>
    </row>
    <row r="1796" spans="1:82" s="295" customFormat="1" ht="15" customHeight="1">
      <c r="A1796" s="265" t="s">
        <v>58</v>
      </c>
      <c r="B1796" s="2" t="s">
        <v>547</v>
      </c>
      <c r="C1796" s="2" t="s">
        <v>1428</v>
      </c>
      <c r="D1796" s="265" t="s">
        <v>5749</v>
      </c>
      <c r="E1796" s="688">
        <v>45889</v>
      </c>
      <c r="F1796" s="689" t="str">
        <f>IF(_DBcomps[[#This Row],[Lab RTS]]="","No","Yes")</f>
        <v>Yes</v>
      </c>
      <c r="G1796" s="690">
        <v>82.81</v>
      </c>
      <c r="H1796" s="690">
        <v>0.41</v>
      </c>
      <c r="I1796" s="690">
        <v>34.200000000000003</v>
      </c>
      <c r="J1796" s="690">
        <v>48.17</v>
      </c>
      <c r="K1796" s="267">
        <v>0.03</v>
      </c>
      <c r="L1796" s="691"/>
      <c r="M1796" s="692"/>
      <c r="N1796" s="690"/>
      <c r="O1796" s="271"/>
      <c r="P1796" s="299"/>
      <c r="Q1796" s="335"/>
      <c r="R1796" s="582">
        <v>0.85399999999999998</v>
      </c>
      <c r="S1796" s="582"/>
      <c r="T1796" s="271"/>
      <c r="U1796" s="271"/>
      <c r="V1796" s="691"/>
      <c r="W1796" s="690"/>
      <c r="X1796" s="693"/>
      <c r="Y1796" s="694"/>
      <c r="Z1796" s="695"/>
      <c r="AA1796" s="274">
        <v>0</v>
      </c>
      <c r="AB1796" s="275"/>
      <c r="AC1796" s="274">
        <v>0</v>
      </c>
      <c r="AD1796" s="688"/>
      <c r="AE1796" s="694"/>
      <c r="AF1796" s="694"/>
      <c r="AG1796" s="692"/>
      <c r="AH1796" s="694"/>
      <c r="AI1796" s="694"/>
      <c r="AJ1796" s="692"/>
      <c r="AK1796" s="693"/>
      <c r="AL1796" s="694"/>
      <c r="AM1796" s="692"/>
      <c r="AN1796" s="694"/>
      <c r="AO1796" s="692"/>
      <c r="AP1796" s="694"/>
      <c r="AQ1796" s="696">
        <f>MONTH(E1796)</f>
        <v>8</v>
      </c>
      <c r="AR1796" s="275" t="s">
        <v>1339</v>
      </c>
      <c r="AS1796" s="692"/>
      <c r="AT1796" s="697"/>
      <c r="AU1796" s="698"/>
      <c r="AV1796" s="690">
        <v>1</v>
      </c>
      <c r="AW1796" s="691"/>
      <c r="AX1796" s="697"/>
      <c r="AY1796" s="704"/>
      <c r="AZ1796" s="692"/>
      <c r="BA1796" s="268"/>
      <c r="BB1796" s="691"/>
      <c r="BC1796" s="691"/>
      <c r="BD1796" s="691"/>
      <c r="BE1796" s="690"/>
      <c r="BF1796" s="692"/>
      <c r="BG1796" s="692"/>
      <c r="BH1796" s="692"/>
      <c r="BI1796" s="692"/>
      <c r="BJ1796" s="699">
        <v>45897</v>
      </c>
      <c r="BK1796" s="705">
        <v>45897</v>
      </c>
      <c r="BL1796" s="431" t="s">
        <v>5750</v>
      </c>
      <c r="BM1796" s="698"/>
      <c r="BN1796" s="700">
        <v>2</v>
      </c>
      <c r="BO1796" s="700">
        <v>8</v>
      </c>
      <c r="BP1796" s="701"/>
      <c r="BQ1796" s="702">
        <v>45888</v>
      </c>
      <c r="BR1796" s="284" t="s">
        <v>5751</v>
      </c>
      <c r="BS1796" s="703" t="str">
        <f>IF(_DBcomps[[#This Row],[Problem]]="","Yes","No")</f>
        <v>Yes</v>
      </c>
      <c r="BT1796" s="272"/>
      <c r="BU1796" s="697"/>
      <c r="BV1796" s="697">
        <v>1</v>
      </c>
      <c r="BW1796" s="697"/>
      <c r="BX1796" s="273">
        <v>7</v>
      </c>
      <c r="BY1796" s="279" t="s">
        <v>1276</v>
      </c>
      <c r="BZ1796" s="690"/>
      <c r="CA1796" s="705"/>
      <c r="CB1796" s="705"/>
      <c r="CC1796" s="705"/>
      <c r="CD1796" s="1454"/>
    </row>
    <row r="1797" spans="1:82" s="295" customFormat="1" ht="15" customHeight="1">
      <c r="A1797" s="265" t="s">
        <v>58</v>
      </c>
      <c r="B1797" s="2" t="s">
        <v>547</v>
      </c>
      <c r="C1797" s="2" t="s">
        <v>1428</v>
      </c>
      <c r="D1797" s="265" t="s">
        <v>5752</v>
      </c>
      <c r="E1797" s="688">
        <v>45890</v>
      </c>
      <c r="F1797" s="689" t="str">
        <f>IF(_DBcomps[[#This Row],[Lab RTS]]="","No","Yes")</f>
        <v>Yes</v>
      </c>
      <c r="G1797" s="690">
        <v>82.63</v>
      </c>
      <c r="H1797" s="690">
        <v>0.31</v>
      </c>
      <c r="I1797" s="690">
        <v>34.520000000000003</v>
      </c>
      <c r="J1797" s="690">
        <v>47.38</v>
      </c>
      <c r="K1797" s="267">
        <v>0.42</v>
      </c>
      <c r="L1797" s="691"/>
      <c r="M1797" s="692"/>
      <c r="N1797" s="690"/>
      <c r="O1797" s="271"/>
      <c r="P1797" s="299"/>
      <c r="Q1797" s="335"/>
      <c r="R1797" s="582">
        <v>0.85699999999999998</v>
      </c>
      <c r="S1797" s="582"/>
      <c r="T1797" s="271"/>
      <c r="U1797" s="271"/>
      <c r="V1797" s="691"/>
      <c r="W1797" s="690"/>
      <c r="X1797" s="693"/>
      <c r="Y1797" s="694"/>
      <c r="Z1797" s="695"/>
      <c r="AA1797" s="274">
        <v>0</v>
      </c>
      <c r="AB1797" s="275"/>
      <c r="AC1797" s="274">
        <v>0</v>
      </c>
      <c r="AD1797" s="688"/>
      <c r="AE1797" s="694"/>
      <c r="AF1797" s="694"/>
      <c r="AG1797" s="692"/>
      <c r="AH1797" s="694"/>
      <c r="AI1797" s="694"/>
      <c r="AJ1797" s="692"/>
      <c r="AK1797" s="693"/>
      <c r="AL1797" s="694"/>
      <c r="AM1797" s="692"/>
      <c r="AN1797" s="694"/>
      <c r="AO1797" s="692"/>
      <c r="AP1797" s="694"/>
      <c r="AQ1797" s="696">
        <f>MONTH(E1797)</f>
        <v>8</v>
      </c>
      <c r="AR1797" s="275" t="s">
        <v>1339</v>
      </c>
      <c r="AS1797" s="692"/>
      <c r="AT1797" s="697"/>
      <c r="AU1797" s="698"/>
      <c r="AV1797" s="690">
        <v>1</v>
      </c>
      <c r="AW1797" s="691"/>
      <c r="AX1797" s="697"/>
      <c r="AY1797" s="704"/>
      <c r="AZ1797" s="692"/>
      <c r="BA1797" s="268"/>
      <c r="BB1797" s="691"/>
      <c r="BC1797" s="691"/>
      <c r="BD1797" s="691"/>
      <c r="BE1797" s="690"/>
      <c r="BF1797" s="692"/>
      <c r="BG1797" s="692"/>
      <c r="BH1797" s="692"/>
      <c r="BI1797" s="692"/>
      <c r="BJ1797" s="699">
        <v>45897</v>
      </c>
      <c r="BK1797" s="705">
        <v>45897</v>
      </c>
      <c r="BL1797" s="431" t="s">
        <v>5753</v>
      </c>
      <c r="BM1797" s="698"/>
      <c r="BN1797" s="700">
        <v>2</v>
      </c>
      <c r="BO1797" s="700">
        <v>8</v>
      </c>
      <c r="BP1797" s="701"/>
      <c r="BQ1797" s="702">
        <v>45890</v>
      </c>
      <c r="BR1797" s="284" t="s">
        <v>5754</v>
      </c>
      <c r="BS1797" s="703" t="str">
        <f>IF(_DBcomps[[#This Row],[Problem]]="","Yes","No")</f>
        <v>Yes</v>
      </c>
      <c r="BT1797" s="272"/>
      <c r="BU1797" s="697"/>
      <c r="BV1797" s="697">
        <v>1</v>
      </c>
      <c r="BW1797" s="697"/>
      <c r="BX1797" s="273">
        <v>7</v>
      </c>
      <c r="BY1797" s="279" t="s">
        <v>1276</v>
      </c>
      <c r="BZ1797" s="690"/>
      <c r="CA1797" s="705"/>
      <c r="CB1797" s="705"/>
      <c r="CC1797" s="705"/>
      <c r="CD1797" s="1454"/>
    </row>
    <row r="1798" spans="1:82" s="295" customFormat="1" ht="15" customHeight="1">
      <c r="A1798" s="265" t="s">
        <v>58</v>
      </c>
      <c r="B1798" s="2" t="s">
        <v>547</v>
      </c>
      <c r="C1798" s="2" t="s">
        <v>1428</v>
      </c>
      <c r="D1798" s="265" t="s">
        <v>5614</v>
      </c>
      <c r="E1798" s="688">
        <v>45891</v>
      </c>
      <c r="F1798" s="689" t="str">
        <f>IF(_DBcomps[[#This Row],[Lab RTS]]="","No","Yes")</f>
        <v>Yes</v>
      </c>
      <c r="G1798" s="690">
        <v>84.04</v>
      </c>
      <c r="H1798" s="690">
        <v>0.34</v>
      </c>
      <c r="I1798" s="690">
        <v>35.28</v>
      </c>
      <c r="J1798" s="690">
        <v>47.62</v>
      </c>
      <c r="K1798" s="267">
        <v>0.08</v>
      </c>
      <c r="L1798" s="691"/>
      <c r="M1798" s="692"/>
      <c r="N1798" s="690"/>
      <c r="O1798" s="271"/>
      <c r="P1798" s="299"/>
      <c r="Q1798" s="335"/>
      <c r="R1798" s="582">
        <v>0.85599999999999998</v>
      </c>
      <c r="S1798" s="582"/>
      <c r="T1798" s="271"/>
      <c r="U1798" s="271"/>
      <c r="V1798" s="691"/>
      <c r="W1798" s="690"/>
      <c r="X1798" s="693"/>
      <c r="Y1798" s="694"/>
      <c r="Z1798" s="695"/>
      <c r="AA1798" s="274">
        <v>0</v>
      </c>
      <c r="AB1798" s="275"/>
      <c r="AC1798" s="274">
        <v>0</v>
      </c>
      <c r="AD1798" s="688"/>
      <c r="AE1798" s="694"/>
      <c r="AF1798" s="694"/>
      <c r="AG1798" s="692"/>
      <c r="AH1798" s="694"/>
      <c r="AI1798" s="694"/>
      <c r="AJ1798" s="692"/>
      <c r="AK1798" s="693"/>
      <c r="AL1798" s="694"/>
      <c r="AM1798" s="692"/>
      <c r="AN1798" s="694"/>
      <c r="AO1798" s="692"/>
      <c r="AP1798" s="694"/>
      <c r="AQ1798" s="696">
        <f>MONTH(E1798)</f>
        <v>8</v>
      </c>
      <c r="AR1798" s="275" t="s">
        <v>1339</v>
      </c>
      <c r="AS1798" s="692"/>
      <c r="AT1798" s="697"/>
      <c r="AU1798" s="698"/>
      <c r="AV1798" s="690">
        <v>2</v>
      </c>
      <c r="AW1798" s="691"/>
      <c r="AX1798" s="697"/>
      <c r="AY1798" s="704"/>
      <c r="AZ1798" s="692"/>
      <c r="BA1798" s="268"/>
      <c r="BB1798" s="691"/>
      <c r="BC1798" s="691"/>
      <c r="BD1798" s="691"/>
      <c r="BE1798" s="690"/>
      <c r="BF1798" s="692"/>
      <c r="BG1798" s="692"/>
      <c r="BH1798" s="692"/>
      <c r="BI1798" s="692"/>
      <c r="BJ1798" s="699">
        <v>45891</v>
      </c>
      <c r="BK1798" s="705">
        <v>45891</v>
      </c>
      <c r="BL1798" s="431" t="s">
        <v>5615</v>
      </c>
      <c r="BM1798" s="698"/>
      <c r="BN1798" s="700">
        <v>2</v>
      </c>
      <c r="BO1798" s="700">
        <v>8</v>
      </c>
      <c r="BP1798" s="701"/>
      <c r="BQ1798" s="702">
        <v>45891</v>
      </c>
      <c r="BR1798" s="284" t="s">
        <v>5616</v>
      </c>
      <c r="BS1798" s="703" t="str">
        <f>IF(_DBcomps[[#This Row],[Problem]]="","Yes","No")</f>
        <v>Yes</v>
      </c>
      <c r="BT1798" s="272"/>
      <c r="BU1798" s="697"/>
      <c r="BV1798" s="697">
        <v>1</v>
      </c>
      <c r="BW1798" s="697"/>
      <c r="BX1798" s="273">
        <v>7</v>
      </c>
      <c r="BY1798" s="279" t="s">
        <v>1276</v>
      </c>
      <c r="BZ1798" s="690"/>
      <c r="CA1798" s="705"/>
      <c r="CB1798" s="705"/>
      <c r="CC1798" s="705"/>
      <c r="CD1798" s="1454"/>
    </row>
    <row r="1799" spans="1:82" s="295" customFormat="1" ht="15" customHeight="1">
      <c r="A1799" s="265" t="s">
        <v>58</v>
      </c>
      <c r="B1799" s="2" t="s">
        <v>547</v>
      </c>
      <c r="C1799" s="2" t="s">
        <v>1428</v>
      </c>
      <c r="D1799" s="265" t="s">
        <v>5756</v>
      </c>
      <c r="E1799" s="688">
        <v>45895</v>
      </c>
      <c r="F1799" s="689" t="str">
        <f>IF(_DBcomps[[#This Row],[Lab RTS]]="","No","Yes")</f>
        <v>Yes</v>
      </c>
      <c r="G1799" s="690">
        <v>83.68</v>
      </c>
      <c r="H1799" s="690">
        <v>0.28000000000000003</v>
      </c>
      <c r="I1799" s="690">
        <v>35.08</v>
      </c>
      <c r="J1799" s="690">
        <v>48.25</v>
      </c>
      <c r="K1799" s="267">
        <v>0.08</v>
      </c>
      <c r="L1799" s="691"/>
      <c r="M1799" s="692"/>
      <c r="N1799" s="690"/>
      <c r="O1799" s="271"/>
      <c r="P1799" s="299"/>
      <c r="Q1799" s="335"/>
      <c r="R1799" s="582">
        <v>0.85699999999999998</v>
      </c>
      <c r="S1799" s="582"/>
      <c r="T1799" s="271"/>
      <c r="U1799" s="271"/>
      <c r="V1799" s="691"/>
      <c r="W1799" s="690"/>
      <c r="X1799" s="693"/>
      <c r="Y1799" s="694"/>
      <c r="Z1799" s="695"/>
      <c r="AA1799" s="274">
        <v>0</v>
      </c>
      <c r="AB1799" s="275"/>
      <c r="AC1799" s="274">
        <v>0</v>
      </c>
      <c r="AD1799" s="688"/>
      <c r="AE1799" s="694"/>
      <c r="AF1799" s="694"/>
      <c r="AG1799" s="692"/>
      <c r="AH1799" s="694"/>
      <c r="AI1799" s="694"/>
      <c r="AJ1799" s="692"/>
      <c r="AK1799" s="693"/>
      <c r="AL1799" s="694"/>
      <c r="AM1799" s="692"/>
      <c r="AN1799" s="694"/>
      <c r="AO1799" s="692"/>
      <c r="AP1799" s="694"/>
      <c r="AQ1799" s="696">
        <f>MONTH(E1799)</f>
        <v>8</v>
      </c>
      <c r="AR1799" s="275" t="s">
        <v>1339</v>
      </c>
      <c r="AS1799" s="692"/>
      <c r="AT1799" s="697"/>
      <c r="AU1799" s="698"/>
      <c r="AV1799" s="690">
        <v>1</v>
      </c>
      <c r="AW1799" s="691"/>
      <c r="AX1799" s="697"/>
      <c r="AY1799" s="704"/>
      <c r="AZ1799" s="692"/>
      <c r="BA1799" s="268"/>
      <c r="BB1799" s="691"/>
      <c r="BC1799" s="691"/>
      <c r="BD1799" s="691"/>
      <c r="BE1799" s="690"/>
      <c r="BF1799" s="692"/>
      <c r="BG1799" s="692"/>
      <c r="BH1799" s="692"/>
      <c r="BI1799" s="692"/>
      <c r="BJ1799" s="699">
        <v>45897</v>
      </c>
      <c r="BK1799" s="705">
        <v>45897</v>
      </c>
      <c r="BL1799" s="431" t="s">
        <v>5755</v>
      </c>
      <c r="BM1799" s="698"/>
      <c r="BN1799" s="700">
        <v>2</v>
      </c>
      <c r="BO1799" s="700">
        <v>8</v>
      </c>
      <c r="BP1799" s="701"/>
      <c r="BQ1799" s="702">
        <v>45894</v>
      </c>
      <c r="BR1799" s="284" t="s">
        <v>4943</v>
      </c>
      <c r="BS1799" s="703" t="str">
        <f>IF(_DBcomps[[#This Row],[Problem]]="","Yes","No")</f>
        <v>Yes</v>
      </c>
      <c r="BT1799" s="272"/>
      <c r="BU1799" s="697"/>
      <c r="BV1799" s="697">
        <v>1</v>
      </c>
      <c r="BW1799" s="697"/>
      <c r="BX1799" s="273">
        <v>7</v>
      </c>
      <c r="BY1799" s="279" t="s">
        <v>1276</v>
      </c>
      <c r="BZ1799" s="690"/>
      <c r="CA1799" s="705"/>
      <c r="CB1799" s="705"/>
      <c r="CC1799" s="705"/>
      <c r="CD1799" s="1454"/>
    </row>
    <row r="1800" spans="1:82" s="295" customFormat="1" ht="15" customHeight="1">
      <c r="A1800" s="265" t="s">
        <v>58</v>
      </c>
      <c r="B1800" s="2" t="s">
        <v>1380</v>
      </c>
      <c r="C1800" s="2" t="s">
        <v>1345</v>
      </c>
      <c r="D1800" s="265" t="s">
        <v>2600</v>
      </c>
      <c r="E1800" s="265">
        <v>45723</v>
      </c>
      <c r="F1800" s="266" t="str">
        <f>IF(_DBcomps[[#This Row],[Lab RTS]]="","No","Yes")</f>
        <v>Yes</v>
      </c>
      <c r="G1800" s="267">
        <v>12.92</v>
      </c>
      <c r="H1800" s="267"/>
      <c r="I1800" s="267"/>
      <c r="J1800" s="267"/>
      <c r="K1800" s="267"/>
      <c r="L1800" s="268"/>
      <c r="M1800" s="275"/>
      <c r="N1800" s="267"/>
      <c r="O1800" s="267"/>
      <c r="P1800" s="275"/>
      <c r="Q1800" s="269"/>
      <c r="R1800" s="307"/>
      <c r="S1800" s="307">
        <v>7.81</v>
      </c>
      <c r="T1800" s="271">
        <v>5.84</v>
      </c>
      <c r="U1800" s="267"/>
      <c r="V1800" s="268"/>
      <c r="W1800" s="267"/>
      <c r="X1800" s="270"/>
      <c r="Y1800" s="274"/>
      <c r="Z1800" s="290"/>
      <c r="AA1800" s="274">
        <v>0</v>
      </c>
      <c r="AB1800" s="275"/>
      <c r="AC1800" s="274">
        <v>0</v>
      </c>
      <c r="AD1800" s="265"/>
      <c r="AE1800" s="274"/>
      <c r="AF1800" s="274"/>
      <c r="AG1800" s="275"/>
      <c r="AH1800" s="274"/>
      <c r="AI1800" s="274"/>
      <c r="AJ1800" s="275"/>
      <c r="AK1800" s="270"/>
      <c r="AL1800" s="274"/>
      <c r="AM1800" s="275"/>
      <c r="AN1800" s="274"/>
      <c r="AO1800" s="275"/>
      <c r="AP1800" s="274"/>
      <c r="AQ1800" s="277">
        <f t="shared" si="261"/>
        <v>3</v>
      </c>
      <c r="AR1800" s="275"/>
      <c r="AS1800" s="275"/>
      <c r="AT1800" s="273"/>
      <c r="AU1800" s="272"/>
      <c r="AV1800" s="267">
        <v>0</v>
      </c>
      <c r="AW1800" s="268"/>
      <c r="AX1800" s="273"/>
      <c r="AY1800" s="294"/>
      <c r="AZ1800" s="275"/>
      <c r="BA1800" s="268"/>
      <c r="BB1800" s="268"/>
      <c r="BC1800" s="268"/>
      <c r="BD1800" s="268"/>
      <c r="BE1800" s="267"/>
      <c r="BF1800" s="275"/>
      <c r="BG1800" s="275"/>
      <c r="BH1800" s="275"/>
      <c r="BI1800" s="275"/>
      <c r="BJ1800" s="278">
        <v>45725</v>
      </c>
      <c r="BK1800" s="279">
        <v>45725</v>
      </c>
      <c r="BL1800" s="431" t="s">
        <v>2601</v>
      </c>
      <c r="BM1800" s="272"/>
      <c r="BN1800" s="422">
        <v>2</v>
      </c>
      <c r="BO1800" s="1323">
        <v>6</v>
      </c>
      <c r="BP1800" s="303"/>
      <c r="BQ1800" s="293">
        <v>45723</v>
      </c>
      <c r="BR1800" s="284" t="s">
        <v>1926</v>
      </c>
      <c r="BS1800" s="280" t="str">
        <f>IF(_DBcomps[[#This Row],[Problem]]="","Yes","No")</f>
        <v>Yes</v>
      </c>
      <c r="BT1800" s="272"/>
      <c r="BU1800" s="273"/>
      <c r="BV1800" s="273">
        <v>1</v>
      </c>
      <c r="BW1800" s="273"/>
      <c r="BX1800" s="273">
        <v>8</v>
      </c>
      <c r="BY1800" s="279" t="s">
        <v>1276</v>
      </c>
      <c r="BZ1800" s="267"/>
      <c r="CA1800" s="279"/>
      <c r="CB1800" s="279"/>
      <c r="CC1800" s="279"/>
      <c r="CD1800" s="1283"/>
    </row>
    <row r="1801" spans="1:82" s="295" customFormat="1" ht="15" customHeight="1">
      <c r="A1801" s="265" t="s">
        <v>58</v>
      </c>
      <c r="B1801" s="2" t="s">
        <v>1380</v>
      </c>
      <c r="C1801" s="2" t="s">
        <v>1345</v>
      </c>
      <c r="D1801" s="265" t="s">
        <v>2992</v>
      </c>
      <c r="E1801" s="265">
        <v>45736</v>
      </c>
      <c r="F1801" s="266" t="str">
        <f>IF(_DBcomps[[#This Row],[Lab RTS]]="","No","Yes")</f>
        <v>Yes</v>
      </c>
      <c r="G1801" s="267">
        <v>13</v>
      </c>
      <c r="H1801" s="267"/>
      <c r="I1801" s="267"/>
      <c r="J1801" s="267"/>
      <c r="K1801" s="267"/>
      <c r="L1801" s="268"/>
      <c r="M1801" s="275"/>
      <c r="N1801" s="267"/>
      <c r="O1801" s="267"/>
      <c r="P1801" s="275"/>
      <c r="Q1801" s="269"/>
      <c r="R1801" s="307"/>
      <c r="S1801" s="307">
        <v>7.8170000000000002</v>
      </c>
      <c r="T1801" s="271">
        <v>5.58</v>
      </c>
      <c r="U1801" s="267"/>
      <c r="V1801" s="268"/>
      <c r="W1801" s="267"/>
      <c r="X1801" s="270"/>
      <c r="Y1801" s="274"/>
      <c r="Z1801" s="290"/>
      <c r="AA1801" s="274">
        <v>0</v>
      </c>
      <c r="AB1801" s="275"/>
      <c r="AC1801" s="274">
        <v>0</v>
      </c>
      <c r="AD1801" s="265"/>
      <c r="AE1801" s="274"/>
      <c r="AF1801" s="274"/>
      <c r="AG1801" s="275"/>
      <c r="AH1801" s="274"/>
      <c r="AI1801" s="274"/>
      <c r="AJ1801" s="275"/>
      <c r="AK1801" s="270"/>
      <c r="AL1801" s="274"/>
      <c r="AM1801" s="275"/>
      <c r="AN1801" s="274"/>
      <c r="AO1801" s="275"/>
      <c r="AP1801" s="274"/>
      <c r="AQ1801" s="277">
        <f t="shared" si="261"/>
        <v>3</v>
      </c>
      <c r="AR1801" s="275"/>
      <c r="AS1801" s="275"/>
      <c r="AT1801" s="273"/>
      <c r="AU1801" s="272"/>
      <c r="AV1801" s="267">
        <v>0</v>
      </c>
      <c r="AW1801" s="268"/>
      <c r="AX1801" s="273"/>
      <c r="AY1801" s="294"/>
      <c r="AZ1801" s="275"/>
      <c r="BA1801" s="268"/>
      <c r="BB1801" s="268"/>
      <c r="BC1801" s="268"/>
      <c r="BD1801" s="268"/>
      <c r="BE1801" s="267"/>
      <c r="BF1801" s="275"/>
      <c r="BG1801" s="275"/>
      <c r="BH1801" s="275"/>
      <c r="BI1801" s="275"/>
      <c r="BJ1801" s="278">
        <v>45746</v>
      </c>
      <c r="BK1801" s="279">
        <v>45746</v>
      </c>
      <c r="BL1801" s="431" t="s">
        <v>2996</v>
      </c>
      <c r="BM1801" s="272"/>
      <c r="BN1801" s="422">
        <v>2</v>
      </c>
      <c r="BO1801" s="1323">
        <v>6</v>
      </c>
      <c r="BP1801" s="303"/>
      <c r="BQ1801" s="293">
        <v>45883</v>
      </c>
      <c r="BR1801" s="284" t="s">
        <v>2997</v>
      </c>
      <c r="BS1801" s="280" t="str">
        <f>IF(_DBcomps[[#This Row],[Problem]]="","Yes","No")</f>
        <v>Yes</v>
      </c>
      <c r="BT1801" s="272"/>
      <c r="BU1801" s="273"/>
      <c r="BV1801" s="273">
        <v>1</v>
      </c>
      <c r="BW1801" s="273"/>
      <c r="BX1801" s="273">
        <v>8</v>
      </c>
      <c r="BY1801" s="279" t="s">
        <v>1276</v>
      </c>
      <c r="BZ1801" s="267"/>
      <c r="CA1801" s="279"/>
      <c r="CB1801" s="279"/>
      <c r="CC1801" s="279"/>
      <c r="CD1801" s="1283"/>
    </row>
    <row r="1802" spans="1:82" s="295" customFormat="1" ht="15" customHeight="1">
      <c r="A1802" s="265" t="s">
        <v>58</v>
      </c>
      <c r="B1802" s="2" t="s">
        <v>1380</v>
      </c>
      <c r="C1802" s="2" t="s">
        <v>1345</v>
      </c>
      <c r="D1802" s="265" t="s">
        <v>2993</v>
      </c>
      <c r="E1802" s="265">
        <v>45742</v>
      </c>
      <c r="F1802" s="266" t="str">
        <f>IF(_DBcomps[[#This Row],[Lab RTS]]="","No","Yes")</f>
        <v>Yes</v>
      </c>
      <c r="G1802" s="267">
        <v>12.64</v>
      </c>
      <c r="H1802" s="267"/>
      <c r="I1802" s="267"/>
      <c r="J1802" s="267"/>
      <c r="K1802" s="267"/>
      <c r="L1802" s="268"/>
      <c r="M1802" s="275"/>
      <c r="N1802" s="267"/>
      <c r="O1802" s="267"/>
      <c r="P1802" s="275"/>
      <c r="Q1802" s="269"/>
      <c r="R1802" s="307"/>
      <c r="S1802" s="307">
        <v>7.8239999999999998</v>
      </c>
      <c r="T1802" s="271">
        <v>5.46</v>
      </c>
      <c r="U1802" s="267"/>
      <c r="V1802" s="268"/>
      <c r="W1802" s="267"/>
      <c r="X1802" s="270"/>
      <c r="Y1802" s="274"/>
      <c r="Z1802" s="290"/>
      <c r="AA1802" s="274">
        <v>0</v>
      </c>
      <c r="AB1802" s="275"/>
      <c r="AC1802" s="274">
        <v>0</v>
      </c>
      <c r="AD1802" s="265"/>
      <c r="AE1802" s="274"/>
      <c r="AF1802" s="274"/>
      <c r="AG1802" s="275"/>
      <c r="AH1802" s="274"/>
      <c r="AI1802" s="274"/>
      <c r="AJ1802" s="275"/>
      <c r="AK1802" s="270"/>
      <c r="AL1802" s="274"/>
      <c r="AM1802" s="275"/>
      <c r="AN1802" s="274"/>
      <c r="AO1802" s="275"/>
      <c r="AP1802" s="274"/>
      <c r="AQ1802" s="277">
        <f t="shared" si="261"/>
        <v>3</v>
      </c>
      <c r="AR1802" s="275"/>
      <c r="AS1802" s="275"/>
      <c r="AT1802" s="273"/>
      <c r="AU1802" s="272"/>
      <c r="AV1802" s="267">
        <v>0</v>
      </c>
      <c r="AW1802" s="268"/>
      <c r="AX1802" s="273"/>
      <c r="AY1802" s="294"/>
      <c r="AZ1802" s="275"/>
      <c r="BA1802" s="268"/>
      <c r="BB1802" s="268"/>
      <c r="BC1802" s="268"/>
      <c r="BD1802" s="268"/>
      <c r="BE1802" s="267"/>
      <c r="BF1802" s="275"/>
      <c r="BG1802" s="275"/>
      <c r="BH1802" s="275"/>
      <c r="BI1802" s="275"/>
      <c r="BJ1802" s="278">
        <v>45746</v>
      </c>
      <c r="BK1802" s="279">
        <v>45746</v>
      </c>
      <c r="BL1802" s="431" t="s">
        <v>2995</v>
      </c>
      <c r="BM1802" s="272"/>
      <c r="BN1802" s="422">
        <v>3</v>
      </c>
      <c r="BO1802" s="1323">
        <v>6</v>
      </c>
      <c r="BP1802" s="303"/>
      <c r="BQ1802" s="293">
        <v>45737</v>
      </c>
      <c r="BR1802" s="284" t="s">
        <v>2998</v>
      </c>
      <c r="BS1802" s="280" t="str">
        <f>IF(_DBcomps[[#This Row],[Problem]]="","Yes","No")</f>
        <v>Yes</v>
      </c>
      <c r="BT1802" s="272"/>
      <c r="BU1802" s="273"/>
      <c r="BV1802" s="273">
        <v>1</v>
      </c>
      <c r="BW1802" s="273"/>
      <c r="BX1802" s="273">
        <v>8</v>
      </c>
      <c r="BY1802" s="279" t="s">
        <v>1276</v>
      </c>
      <c r="BZ1802" s="267"/>
      <c r="CA1802" s="279"/>
      <c r="CB1802" s="279"/>
      <c r="CC1802" s="279"/>
      <c r="CD1802" s="1283"/>
    </row>
    <row r="1803" spans="1:82" s="295" customFormat="1" ht="15" customHeight="1">
      <c r="A1803" s="265" t="s">
        <v>58</v>
      </c>
      <c r="B1803" s="2" t="s">
        <v>1380</v>
      </c>
      <c r="C1803" s="2" t="s">
        <v>1345</v>
      </c>
      <c r="D1803" s="265" t="s">
        <v>2994</v>
      </c>
      <c r="E1803" s="265">
        <v>45745</v>
      </c>
      <c r="F1803" s="266" t="str">
        <f>IF(_DBcomps[[#This Row],[Lab RTS]]="","No","Yes")</f>
        <v>Yes</v>
      </c>
      <c r="G1803" s="807">
        <v>12.93</v>
      </c>
      <c r="H1803" s="267"/>
      <c r="I1803" s="267"/>
      <c r="J1803" s="267"/>
      <c r="K1803" s="267"/>
      <c r="L1803" s="268"/>
      <c r="M1803" s="275"/>
      <c r="N1803" s="267"/>
      <c r="O1803" s="267"/>
      <c r="P1803" s="275"/>
      <c r="Q1803" s="269"/>
      <c r="R1803" s="307"/>
      <c r="S1803" s="307">
        <v>7.8739999999999997</v>
      </c>
      <c r="T1803" s="271">
        <v>5.54</v>
      </c>
      <c r="U1803" s="267"/>
      <c r="V1803" s="268"/>
      <c r="W1803" s="267"/>
      <c r="X1803" s="270"/>
      <c r="Y1803" s="274"/>
      <c r="Z1803" s="290"/>
      <c r="AA1803" s="274">
        <v>0</v>
      </c>
      <c r="AB1803" s="275"/>
      <c r="AC1803" s="274">
        <v>0</v>
      </c>
      <c r="AD1803" s="265"/>
      <c r="AE1803" s="274"/>
      <c r="AF1803" s="274"/>
      <c r="AG1803" s="275"/>
      <c r="AH1803" s="274"/>
      <c r="AI1803" s="274"/>
      <c r="AJ1803" s="275"/>
      <c r="AK1803" s="270"/>
      <c r="AL1803" s="274"/>
      <c r="AM1803" s="275"/>
      <c r="AN1803" s="274"/>
      <c r="AO1803" s="275"/>
      <c r="AP1803" s="274"/>
      <c r="AQ1803" s="277">
        <f t="shared" si="261"/>
        <v>3</v>
      </c>
      <c r="AR1803" s="275"/>
      <c r="AS1803" s="275"/>
      <c r="AT1803" s="273"/>
      <c r="AU1803" s="272"/>
      <c r="AV1803" s="267">
        <v>0</v>
      </c>
      <c r="AW1803" s="268"/>
      <c r="AX1803" s="273"/>
      <c r="AY1803" s="294"/>
      <c r="AZ1803" s="275"/>
      <c r="BA1803" s="268"/>
      <c r="BB1803" s="268"/>
      <c r="BC1803" s="268"/>
      <c r="BD1803" s="268"/>
      <c r="BE1803" s="267"/>
      <c r="BF1803" s="275"/>
      <c r="BG1803" s="275"/>
      <c r="BH1803" s="275"/>
      <c r="BI1803" s="275"/>
      <c r="BJ1803" s="278">
        <v>45748</v>
      </c>
      <c r="BK1803" s="279">
        <v>45748</v>
      </c>
      <c r="BL1803" s="431" t="s">
        <v>3024</v>
      </c>
      <c r="BM1803" s="272"/>
      <c r="BN1803" s="422">
        <v>3</v>
      </c>
      <c r="BO1803" s="1323">
        <v>6</v>
      </c>
      <c r="BP1803" s="303"/>
      <c r="BQ1803" s="293">
        <v>45743</v>
      </c>
      <c r="BR1803" s="284" t="s">
        <v>2999</v>
      </c>
      <c r="BS1803" s="280" t="str">
        <f>IF(_DBcomps[[#This Row],[Problem]]="","Yes","No")</f>
        <v>Yes</v>
      </c>
      <c r="BT1803" s="272"/>
      <c r="BU1803" s="273"/>
      <c r="BV1803" s="273">
        <v>1</v>
      </c>
      <c r="BW1803" s="273"/>
      <c r="BX1803" s="273">
        <v>8</v>
      </c>
      <c r="BY1803" s="279" t="s">
        <v>1276</v>
      </c>
      <c r="BZ1803" s="267"/>
      <c r="CA1803" s="279"/>
      <c r="CB1803" s="279"/>
      <c r="CC1803" s="279"/>
      <c r="CD1803" s="1283"/>
    </row>
    <row r="1804" spans="1:82" s="295" customFormat="1" ht="15" customHeight="1">
      <c r="A1804" s="265" t="s">
        <v>58</v>
      </c>
      <c r="B1804" s="2" t="s">
        <v>1380</v>
      </c>
      <c r="C1804" s="2" t="s">
        <v>1345</v>
      </c>
      <c r="D1804" s="265" t="s">
        <v>3027</v>
      </c>
      <c r="E1804" s="265">
        <v>45748</v>
      </c>
      <c r="F1804" s="266" t="str">
        <f>IF(_DBcomps[[#This Row],[Lab RTS]]="","No","Yes")</f>
        <v>Yes</v>
      </c>
      <c r="G1804" s="817">
        <v>12.99</v>
      </c>
      <c r="H1804" s="267"/>
      <c r="I1804" s="267"/>
      <c r="J1804" s="267"/>
      <c r="K1804" s="267"/>
      <c r="L1804" s="268"/>
      <c r="M1804" s="275"/>
      <c r="N1804" s="267"/>
      <c r="O1804" s="267"/>
      <c r="P1804" s="275"/>
      <c r="Q1804" s="269"/>
      <c r="R1804" s="307"/>
      <c r="S1804" s="307">
        <v>7.8250000000000002</v>
      </c>
      <c r="T1804" s="271">
        <v>5.79</v>
      </c>
      <c r="U1804" s="267"/>
      <c r="V1804" s="268"/>
      <c r="W1804" s="267"/>
      <c r="X1804" s="270"/>
      <c r="Y1804" s="274"/>
      <c r="Z1804" s="290"/>
      <c r="AA1804" s="274">
        <v>0</v>
      </c>
      <c r="AB1804" s="275"/>
      <c r="AC1804" s="274">
        <v>0</v>
      </c>
      <c r="AD1804" s="265"/>
      <c r="AE1804" s="274"/>
      <c r="AF1804" s="274"/>
      <c r="AG1804" s="275"/>
      <c r="AH1804" s="274"/>
      <c r="AI1804" s="274"/>
      <c r="AJ1804" s="275"/>
      <c r="AK1804" s="270"/>
      <c r="AL1804" s="274"/>
      <c r="AM1804" s="275"/>
      <c r="AN1804" s="274"/>
      <c r="AO1804" s="275"/>
      <c r="AP1804" s="274"/>
      <c r="AQ1804" s="277">
        <f t="shared" si="261"/>
        <v>4</v>
      </c>
      <c r="AR1804" s="275"/>
      <c r="AS1804" s="275"/>
      <c r="AT1804" s="273"/>
      <c r="AU1804" s="272"/>
      <c r="AV1804" s="267">
        <v>0</v>
      </c>
      <c r="AW1804" s="268"/>
      <c r="AX1804" s="273"/>
      <c r="AY1804" s="294"/>
      <c r="AZ1804" s="275"/>
      <c r="BA1804" s="268"/>
      <c r="BB1804" s="268"/>
      <c r="BC1804" s="268"/>
      <c r="BD1804" s="268"/>
      <c r="BE1804" s="267"/>
      <c r="BF1804" s="275"/>
      <c r="BG1804" s="275"/>
      <c r="BH1804" s="275"/>
      <c r="BI1804" s="275"/>
      <c r="BJ1804" s="278">
        <v>45748</v>
      </c>
      <c r="BK1804" s="279">
        <v>45748</v>
      </c>
      <c r="BL1804" s="431" t="s">
        <v>3261</v>
      </c>
      <c r="BM1804" s="272"/>
      <c r="BN1804" s="422">
        <v>2</v>
      </c>
      <c r="BO1804" s="1323">
        <v>6</v>
      </c>
      <c r="BP1804" s="303"/>
      <c r="BQ1804" s="293">
        <v>45745</v>
      </c>
      <c r="BR1804" s="284" t="s">
        <v>3028</v>
      </c>
      <c r="BS1804" s="280" t="str">
        <f>IF(_DBcomps[[#This Row],[Problem]]="","Yes","No")</f>
        <v>Yes</v>
      </c>
      <c r="BT1804" s="272"/>
      <c r="BU1804" s="273"/>
      <c r="BV1804" s="273">
        <v>1</v>
      </c>
      <c r="BW1804" s="273"/>
      <c r="BX1804" s="273">
        <v>8</v>
      </c>
      <c r="BY1804" s="279" t="s">
        <v>1276</v>
      </c>
      <c r="BZ1804" s="267"/>
      <c r="CA1804" s="279"/>
      <c r="CB1804" s="279"/>
      <c r="CC1804" s="279"/>
      <c r="CD1804" s="1283"/>
    </row>
    <row r="1805" spans="1:82" s="295" customFormat="1" ht="15" customHeight="1">
      <c r="A1805" s="265" t="s">
        <v>58</v>
      </c>
      <c r="B1805" s="2" t="s">
        <v>1380</v>
      </c>
      <c r="C1805" s="2" t="s">
        <v>1345</v>
      </c>
      <c r="D1805" s="265" t="s">
        <v>3258</v>
      </c>
      <c r="E1805" s="265">
        <v>45757</v>
      </c>
      <c r="F1805" s="266" t="str">
        <f>IF(_DBcomps[[#This Row],[Lab RTS]]="","No","Yes")</f>
        <v>Yes</v>
      </c>
      <c r="G1805" s="817">
        <v>12.56</v>
      </c>
      <c r="H1805" s="267"/>
      <c r="I1805" s="267"/>
      <c r="J1805" s="267"/>
      <c r="K1805" s="267"/>
      <c r="L1805" s="268"/>
      <c r="M1805" s="275"/>
      <c r="N1805" s="267"/>
      <c r="O1805" s="267"/>
      <c r="P1805" s="275"/>
      <c r="Q1805" s="269"/>
      <c r="R1805" s="307"/>
      <c r="S1805" s="307">
        <v>7.8049999999999997</v>
      </c>
      <c r="T1805" s="271">
        <v>5.73</v>
      </c>
      <c r="U1805" s="267"/>
      <c r="V1805" s="268"/>
      <c r="W1805" s="267"/>
      <c r="X1805" s="270"/>
      <c r="Y1805" s="274"/>
      <c r="Z1805" s="290"/>
      <c r="AA1805" s="274">
        <v>0</v>
      </c>
      <c r="AB1805" s="275"/>
      <c r="AC1805" s="274">
        <v>0</v>
      </c>
      <c r="AD1805" s="265"/>
      <c r="AE1805" s="274"/>
      <c r="AF1805" s="274"/>
      <c r="AG1805" s="275"/>
      <c r="AH1805" s="274"/>
      <c r="AI1805" s="274"/>
      <c r="AJ1805" s="275"/>
      <c r="AK1805" s="270"/>
      <c r="AL1805" s="274"/>
      <c r="AM1805" s="275"/>
      <c r="AN1805" s="274"/>
      <c r="AO1805" s="275"/>
      <c r="AP1805" s="274"/>
      <c r="AQ1805" s="277">
        <f t="shared" si="261"/>
        <v>4</v>
      </c>
      <c r="AR1805" s="275"/>
      <c r="AS1805" s="275"/>
      <c r="AT1805" s="273"/>
      <c r="AU1805" s="272"/>
      <c r="AV1805" s="267">
        <v>0</v>
      </c>
      <c r="AW1805" s="268"/>
      <c r="AX1805" s="273"/>
      <c r="AY1805" s="294"/>
      <c r="AZ1805" s="275"/>
      <c r="BA1805" s="268"/>
      <c r="BB1805" s="268"/>
      <c r="BC1805" s="268"/>
      <c r="BD1805" s="268"/>
      <c r="BE1805" s="267"/>
      <c r="BF1805" s="275"/>
      <c r="BG1805" s="275"/>
      <c r="BH1805" s="275"/>
      <c r="BI1805" s="275"/>
      <c r="BJ1805" s="278">
        <v>45757</v>
      </c>
      <c r="BK1805" s="279">
        <v>45757</v>
      </c>
      <c r="BL1805" s="431" t="s">
        <v>3260</v>
      </c>
      <c r="BM1805" s="272"/>
      <c r="BN1805" s="422">
        <v>4</v>
      </c>
      <c r="BO1805" s="1323">
        <v>6</v>
      </c>
      <c r="BP1805" s="303"/>
      <c r="BQ1805" s="293">
        <v>45754</v>
      </c>
      <c r="BR1805" s="284" t="s">
        <v>3262</v>
      </c>
      <c r="BS1805" s="280" t="str">
        <f>IF(_DBcomps[[#This Row],[Problem]]="","Yes","No")</f>
        <v>No</v>
      </c>
      <c r="BT1805" s="272"/>
      <c r="BU1805" s="273"/>
      <c r="BV1805" s="273">
        <v>1</v>
      </c>
      <c r="BW1805" s="273">
        <v>1</v>
      </c>
      <c r="BX1805" s="273">
        <v>8</v>
      </c>
      <c r="BY1805" s="279" t="s">
        <v>1276</v>
      </c>
      <c r="BZ1805" s="267">
        <v>69.39</v>
      </c>
      <c r="CA1805" s="279" t="s">
        <v>1332</v>
      </c>
      <c r="CB1805" s="279" t="s">
        <v>1245</v>
      </c>
      <c r="CC1805" s="279" t="s">
        <v>1326</v>
      </c>
      <c r="CD1805" s="1283"/>
    </row>
    <row r="1806" spans="1:82" s="295" customFormat="1" ht="15.75" customHeight="1">
      <c r="A1806" s="265" t="s">
        <v>58</v>
      </c>
      <c r="B1806" s="2" t="s">
        <v>1380</v>
      </c>
      <c r="C1806" s="2" t="s">
        <v>1345</v>
      </c>
      <c r="D1806" s="265" t="s">
        <v>3259</v>
      </c>
      <c r="E1806" s="265">
        <v>45757</v>
      </c>
      <c r="F1806" s="266" t="str">
        <f>IF(_DBcomps[[#This Row],[Lab RTS]]="","No","Yes")</f>
        <v>Yes</v>
      </c>
      <c r="G1806" s="817">
        <v>12.56</v>
      </c>
      <c r="H1806" s="267"/>
      <c r="I1806" s="267"/>
      <c r="J1806" s="267"/>
      <c r="K1806" s="267"/>
      <c r="L1806" s="268"/>
      <c r="M1806" s="275"/>
      <c r="N1806" s="267"/>
      <c r="O1806" s="267"/>
      <c r="P1806" s="275"/>
      <c r="Q1806" s="269"/>
      <c r="R1806" s="307"/>
      <c r="S1806" s="307">
        <v>7.8049999999999997</v>
      </c>
      <c r="T1806" s="271">
        <v>5.73</v>
      </c>
      <c r="U1806" s="267"/>
      <c r="V1806" s="268"/>
      <c r="W1806" s="267"/>
      <c r="X1806" s="270"/>
      <c r="Y1806" s="274"/>
      <c r="Z1806" s="290"/>
      <c r="AA1806" s="274">
        <v>0</v>
      </c>
      <c r="AB1806" s="275"/>
      <c r="AC1806" s="274">
        <v>0</v>
      </c>
      <c r="AD1806" s="265"/>
      <c r="AE1806" s="274"/>
      <c r="AF1806" s="274"/>
      <c r="AG1806" s="275"/>
      <c r="AH1806" s="274"/>
      <c r="AI1806" s="274"/>
      <c r="AJ1806" s="275"/>
      <c r="AK1806" s="270"/>
      <c r="AL1806" s="274"/>
      <c r="AM1806" s="275"/>
      <c r="AN1806" s="274"/>
      <c r="AO1806" s="275"/>
      <c r="AP1806" s="274"/>
      <c r="AQ1806" s="277">
        <f t="shared" si="261"/>
        <v>4</v>
      </c>
      <c r="AR1806" s="275"/>
      <c r="AS1806" s="275"/>
      <c r="AT1806" s="273"/>
      <c r="AU1806" s="272"/>
      <c r="AV1806" s="267">
        <v>0</v>
      </c>
      <c r="AW1806" s="268"/>
      <c r="AX1806" s="273"/>
      <c r="AY1806" s="294"/>
      <c r="AZ1806" s="275"/>
      <c r="BA1806" s="268"/>
      <c r="BB1806" s="268"/>
      <c r="BC1806" s="268"/>
      <c r="BD1806" s="268"/>
      <c r="BE1806" s="267"/>
      <c r="BF1806" s="275"/>
      <c r="BG1806" s="275"/>
      <c r="BH1806" s="275"/>
      <c r="BI1806" s="275"/>
      <c r="BJ1806" s="278">
        <v>45757</v>
      </c>
      <c r="BK1806" s="279">
        <v>45757</v>
      </c>
      <c r="BL1806" s="431" t="s">
        <v>3260</v>
      </c>
      <c r="BM1806" s="272"/>
      <c r="BN1806" s="422">
        <v>4</v>
      </c>
      <c r="BO1806" s="1323">
        <v>6</v>
      </c>
      <c r="BP1806" s="303"/>
      <c r="BQ1806" s="293">
        <v>45754</v>
      </c>
      <c r="BR1806" s="284" t="s">
        <v>3262</v>
      </c>
      <c r="BS1806" s="280" t="str">
        <f>IF(_DBcomps[[#This Row],[Problem]]="","Yes","No")</f>
        <v>Yes</v>
      </c>
      <c r="BT1806" s="272"/>
      <c r="BU1806" s="273"/>
      <c r="BV1806" s="273">
        <v>0</v>
      </c>
      <c r="BW1806" s="273"/>
      <c r="BX1806" s="273">
        <v>8</v>
      </c>
      <c r="BY1806" s="279" t="s">
        <v>1276</v>
      </c>
      <c r="BZ1806" s="267"/>
      <c r="CA1806" s="279"/>
      <c r="CB1806" s="279"/>
      <c r="CC1806" s="279"/>
      <c r="CD1806" s="1283"/>
    </row>
    <row r="1807" spans="1:82" s="295" customFormat="1" ht="15.75" customHeight="1">
      <c r="A1807" s="265" t="s">
        <v>58</v>
      </c>
      <c r="B1807" s="2" t="s">
        <v>1380</v>
      </c>
      <c r="C1807" s="2" t="s">
        <v>1345</v>
      </c>
      <c r="D1807" s="265" t="s">
        <v>4043</v>
      </c>
      <c r="E1807" s="265">
        <v>45798</v>
      </c>
      <c r="F1807" s="266" t="str">
        <f>IF(_DBcomps[[#This Row],[Lab RTS]]="","No","Yes")</f>
        <v>Yes</v>
      </c>
      <c r="G1807" s="817">
        <v>12.25</v>
      </c>
      <c r="H1807" s="267"/>
      <c r="I1807" s="267"/>
      <c r="J1807" s="267"/>
      <c r="K1807" s="267"/>
      <c r="L1807" s="268"/>
      <c r="M1807" s="275"/>
      <c r="N1807" s="267"/>
      <c r="O1807" s="267"/>
      <c r="P1807" s="275"/>
      <c r="Q1807" s="269"/>
      <c r="R1807" s="307"/>
      <c r="S1807" s="307">
        <v>7.7990000000000004</v>
      </c>
      <c r="T1807" s="271">
        <v>5.57</v>
      </c>
      <c r="U1807" s="267"/>
      <c r="V1807" s="268"/>
      <c r="W1807" s="267"/>
      <c r="X1807" s="270"/>
      <c r="Y1807" s="274"/>
      <c r="Z1807" s="290"/>
      <c r="AA1807" s="274">
        <v>0</v>
      </c>
      <c r="AB1807" s="275"/>
      <c r="AC1807" s="274">
        <v>0</v>
      </c>
      <c r="AD1807" s="265"/>
      <c r="AE1807" s="274"/>
      <c r="AF1807" s="274"/>
      <c r="AG1807" s="275"/>
      <c r="AH1807" s="274"/>
      <c r="AI1807" s="274"/>
      <c r="AJ1807" s="275"/>
      <c r="AK1807" s="270"/>
      <c r="AL1807" s="274"/>
      <c r="AM1807" s="275"/>
      <c r="AN1807" s="274"/>
      <c r="AO1807" s="275"/>
      <c r="AP1807" s="274"/>
      <c r="AQ1807" s="277">
        <f t="shared" ref="AQ1807:AQ1813" si="262">MONTH(E1807)</f>
        <v>5</v>
      </c>
      <c r="AR1807" s="275"/>
      <c r="AS1807" s="275"/>
      <c r="AT1807" s="273"/>
      <c r="AU1807" s="272"/>
      <c r="AV1807" s="267">
        <v>0</v>
      </c>
      <c r="AW1807" s="268"/>
      <c r="AX1807" s="273"/>
      <c r="AY1807" s="294"/>
      <c r="AZ1807" s="275"/>
      <c r="BA1807" s="268"/>
      <c r="BB1807" s="268"/>
      <c r="BC1807" s="268"/>
      <c r="BD1807" s="268"/>
      <c r="BE1807" s="267"/>
      <c r="BF1807" s="275"/>
      <c r="BG1807" s="275"/>
      <c r="BH1807" s="275"/>
      <c r="BI1807" s="275"/>
      <c r="BJ1807" s="278">
        <v>45804</v>
      </c>
      <c r="BK1807" s="279">
        <v>45804</v>
      </c>
      <c r="BL1807" s="431" t="s">
        <v>4044</v>
      </c>
      <c r="BM1807" s="272"/>
      <c r="BN1807" s="422">
        <v>2</v>
      </c>
      <c r="BO1807" s="1323">
        <v>6</v>
      </c>
      <c r="BP1807" s="303"/>
      <c r="BQ1807" s="293">
        <v>45796</v>
      </c>
      <c r="BR1807" s="284" t="s">
        <v>4045</v>
      </c>
      <c r="BS1807" s="280" t="str">
        <f>IF(_DBcomps[[#This Row],[Problem]]="","Yes","No")</f>
        <v>Yes</v>
      </c>
      <c r="BT1807" s="272"/>
      <c r="BU1807" s="273"/>
      <c r="BV1807" s="273">
        <v>1</v>
      </c>
      <c r="BW1807" s="273"/>
      <c r="BX1807" s="273">
        <v>8</v>
      </c>
      <c r="BY1807" s="279" t="s">
        <v>1276</v>
      </c>
      <c r="BZ1807" s="267"/>
      <c r="CA1807" s="279"/>
      <c r="CB1807" s="279"/>
      <c r="CC1807" s="279"/>
      <c r="CD1807" s="1283"/>
    </row>
    <row r="1808" spans="1:82" s="295" customFormat="1" ht="15.75" customHeight="1">
      <c r="A1808" s="265" t="s">
        <v>58</v>
      </c>
      <c r="B1808" s="2" t="s">
        <v>1380</v>
      </c>
      <c r="C1808" s="2" t="s">
        <v>1345</v>
      </c>
      <c r="D1808" s="265" t="s">
        <v>4210</v>
      </c>
      <c r="E1808" s="265">
        <v>45807</v>
      </c>
      <c r="F1808" s="266" t="str">
        <f>IF(_DBcomps[[#This Row],[Lab RTS]]="","No","Yes")</f>
        <v>Yes</v>
      </c>
      <c r="G1808" s="817">
        <v>12.86</v>
      </c>
      <c r="H1808" s="267"/>
      <c r="I1808" s="267"/>
      <c r="J1808" s="267"/>
      <c r="K1808" s="267"/>
      <c r="L1808" s="268"/>
      <c r="M1808" s="275"/>
      <c r="N1808" s="267"/>
      <c r="O1808" s="267"/>
      <c r="P1808" s="275"/>
      <c r="Q1808" s="269"/>
      <c r="R1808" s="307"/>
      <c r="S1808" s="307">
        <v>7.7960000000000003</v>
      </c>
      <c r="T1808" s="271">
        <v>6.1</v>
      </c>
      <c r="U1808" s="267"/>
      <c r="V1808" s="268"/>
      <c r="W1808" s="267"/>
      <c r="X1808" s="270"/>
      <c r="Y1808" s="274"/>
      <c r="Z1808" s="290"/>
      <c r="AA1808" s="274">
        <v>0</v>
      </c>
      <c r="AB1808" s="275"/>
      <c r="AC1808" s="274">
        <v>0</v>
      </c>
      <c r="AD1808" s="265"/>
      <c r="AE1808" s="274"/>
      <c r="AF1808" s="274"/>
      <c r="AG1808" s="275"/>
      <c r="AH1808" s="274"/>
      <c r="AI1808" s="274"/>
      <c r="AJ1808" s="275"/>
      <c r="AK1808" s="270"/>
      <c r="AL1808" s="274"/>
      <c r="AM1808" s="275"/>
      <c r="AN1808" s="274"/>
      <c r="AO1808" s="275"/>
      <c r="AP1808" s="274"/>
      <c r="AQ1808" s="277">
        <f t="shared" si="262"/>
        <v>5</v>
      </c>
      <c r="AR1808" s="275"/>
      <c r="AS1808" s="275"/>
      <c r="AT1808" s="273"/>
      <c r="AU1808" s="272"/>
      <c r="AV1808" s="267">
        <v>0</v>
      </c>
      <c r="AW1808" s="268"/>
      <c r="AX1808" s="273"/>
      <c r="AY1808" s="294"/>
      <c r="AZ1808" s="275"/>
      <c r="BA1808" s="268"/>
      <c r="BB1808" s="268"/>
      <c r="BC1808" s="268"/>
      <c r="BD1808" s="268"/>
      <c r="BE1808" s="267"/>
      <c r="BF1808" s="275"/>
      <c r="BG1808" s="275"/>
      <c r="BH1808" s="275"/>
      <c r="BI1808" s="275"/>
      <c r="BJ1808" s="278">
        <v>45810</v>
      </c>
      <c r="BK1808" s="279">
        <v>45810</v>
      </c>
      <c r="BL1808" s="431" t="s">
        <v>4211</v>
      </c>
      <c r="BM1808" s="272"/>
      <c r="BN1808" s="422">
        <v>2</v>
      </c>
      <c r="BO1808" s="1323">
        <v>6</v>
      </c>
      <c r="BP1808" s="303"/>
      <c r="BQ1808" s="293">
        <v>45800</v>
      </c>
      <c r="BR1808" s="284" t="s">
        <v>4212</v>
      </c>
      <c r="BS1808" s="280" t="str">
        <f>IF(_DBcomps[[#This Row],[Problem]]="","Yes","No")</f>
        <v>Yes</v>
      </c>
      <c r="BT1808" s="272"/>
      <c r="BU1808" s="273"/>
      <c r="BV1808" s="273">
        <v>1</v>
      </c>
      <c r="BW1808" s="273"/>
      <c r="BX1808" s="273">
        <v>8</v>
      </c>
      <c r="BY1808" s="279" t="s">
        <v>1276</v>
      </c>
      <c r="BZ1808" s="267"/>
      <c r="CA1808" s="279"/>
      <c r="CB1808" s="279"/>
      <c r="CC1808" s="279"/>
      <c r="CD1808" s="1283"/>
    </row>
    <row r="1809" spans="1:82" s="295" customFormat="1" ht="15.75" customHeight="1">
      <c r="A1809" s="265" t="s">
        <v>58</v>
      </c>
      <c r="B1809" s="2" t="s">
        <v>1380</v>
      </c>
      <c r="C1809" s="2" t="s">
        <v>1345</v>
      </c>
      <c r="D1809" s="265" t="s">
        <v>4532</v>
      </c>
      <c r="E1809" s="265">
        <v>45824</v>
      </c>
      <c r="F1809" s="266" t="str">
        <f>IF(_DBcomps[[#This Row],[Lab RTS]]="","No","Yes")</f>
        <v>Yes</v>
      </c>
      <c r="G1809" s="817">
        <v>12.77</v>
      </c>
      <c r="H1809" s="267"/>
      <c r="I1809" s="267"/>
      <c r="J1809" s="267"/>
      <c r="K1809" s="267"/>
      <c r="L1809" s="268"/>
      <c r="M1809" s="275"/>
      <c r="N1809" s="267"/>
      <c r="O1809" s="267"/>
      <c r="P1809" s="275"/>
      <c r="Q1809" s="269"/>
      <c r="R1809" s="307"/>
      <c r="S1809" s="307">
        <v>7.7789999999999999</v>
      </c>
      <c r="T1809" s="271">
        <v>5.55</v>
      </c>
      <c r="U1809" s="267"/>
      <c r="V1809" s="268"/>
      <c r="W1809" s="267"/>
      <c r="X1809" s="270"/>
      <c r="Y1809" s="274"/>
      <c r="Z1809" s="290"/>
      <c r="AA1809" s="274">
        <v>0</v>
      </c>
      <c r="AB1809" s="275"/>
      <c r="AC1809" s="274">
        <v>0</v>
      </c>
      <c r="AD1809" s="265"/>
      <c r="AE1809" s="274"/>
      <c r="AF1809" s="274"/>
      <c r="AG1809" s="275"/>
      <c r="AH1809" s="274"/>
      <c r="AI1809" s="274"/>
      <c r="AJ1809" s="275"/>
      <c r="AK1809" s="270"/>
      <c r="AL1809" s="274"/>
      <c r="AM1809" s="275"/>
      <c r="AN1809" s="274"/>
      <c r="AO1809" s="275"/>
      <c r="AP1809" s="274"/>
      <c r="AQ1809" s="277">
        <f>MONTH(E1809)</f>
        <v>6</v>
      </c>
      <c r="AR1809" s="275"/>
      <c r="AS1809" s="275"/>
      <c r="AT1809" s="273"/>
      <c r="AU1809" s="272"/>
      <c r="AV1809" s="267">
        <v>0</v>
      </c>
      <c r="AW1809" s="268"/>
      <c r="AX1809" s="273"/>
      <c r="AY1809" s="294"/>
      <c r="AZ1809" s="275"/>
      <c r="BA1809" s="268"/>
      <c r="BB1809" s="268"/>
      <c r="BC1809" s="268"/>
      <c r="BD1809" s="268"/>
      <c r="BE1809" s="267"/>
      <c r="BF1809" s="275"/>
      <c r="BG1809" s="275"/>
      <c r="BH1809" s="275"/>
      <c r="BI1809" s="275"/>
      <c r="BJ1809" s="278">
        <v>45827</v>
      </c>
      <c r="BK1809" s="279">
        <v>45827</v>
      </c>
      <c r="BL1809" s="431" t="s">
        <v>4533</v>
      </c>
      <c r="BM1809" s="272"/>
      <c r="BN1809" s="422">
        <v>2</v>
      </c>
      <c r="BO1809" s="1323">
        <v>6</v>
      </c>
      <c r="BP1809" s="303"/>
      <c r="BQ1809" s="293">
        <v>45822</v>
      </c>
      <c r="BR1809" s="284" t="s">
        <v>4534</v>
      </c>
      <c r="BS1809" s="280" t="str">
        <f>IF(_DBcomps[[#This Row],[Problem]]="","Yes","No")</f>
        <v>Yes</v>
      </c>
      <c r="BT1809" s="272"/>
      <c r="BU1809" s="273"/>
      <c r="BV1809" s="273">
        <v>1</v>
      </c>
      <c r="BW1809" s="273"/>
      <c r="BX1809" s="273">
        <v>8</v>
      </c>
      <c r="BY1809" s="279" t="s">
        <v>1276</v>
      </c>
      <c r="BZ1809" s="267"/>
      <c r="CA1809" s="279"/>
      <c r="CB1809" s="279"/>
      <c r="CC1809" s="279"/>
      <c r="CD1809" s="1283"/>
    </row>
    <row r="1810" spans="1:82" s="295" customFormat="1" ht="15.75" customHeight="1">
      <c r="A1810" s="265" t="s">
        <v>58</v>
      </c>
      <c r="B1810" s="2" t="s">
        <v>3849</v>
      </c>
      <c r="C1810" s="2" t="s">
        <v>1345</v>
      </c>
      <c r="D1810" s="265" t="s">
        <v>3850</v>
      </c>
      <c r="E1810" s="265">
        <v>45789</v>
      </c>
      <c r="F1810" s="266" t="str">
        <f>IF(_DBcomps[[#This Row],[Lab RTS]]="","No","Yes")</f>
        <v>Yes</v>
      </c>
      <c r="G1810" s="817">
        <v>12.87</v>
      </c>
      <c r="H1810" s="267"/>
      <c r="I1810" s="267"/>
      <c r="J1810" s="267"/>
      <c r="K1810" s="267"/>
      <c r="L1810" s="268"/>
      <c r="M1810" s="275"/>
      <c r="N1810" s="267"/>
      <c r="O1810" s="267"/>
      <c r="P1810" s="275"/>
      <c r="Q1810" s="269"/>
      <c r="R1810" s="307"/>
      <c r="S1810" s="307">
        <v>7.8049999999999997</v>
      </c>
      <c r="T1810" s="271">
        <v>5.54</v>
      </c>
      <c r="U1810" s="267"/>
      <c r="V1810" s="268"/>
      <c r="W1810" s="267"/>
      <c r="X1810" s="270"/>
      <c r="Y1810" s="274"/>
      <c r="Z1810" s="290"/>
      <c r="AA1810" s="274">
        <v>0</v>
      </c>
      <c r="AB1810" s="275"/>
      <c r="AC1810" s="274">
        <v>0</v>
      </c>
      <c r="AD1810" s="265"/>
      <c r="AE1810" s="274"/>
      <c r="AF1810" s="274"/>
      <c r="AG1810" s="275"/>
      <c r="AH1810" s="274"/>
      <c r="AI1810" s="274"/>
      <c r="AJ1810" s="275"/>
      <c r="AK1810" s="270"/>
      <c r="AL1810" s="274"/>
      <c r="AM1810" s="275"/>
      <c r="AN1810" s="274"/>
      <c r="AO1810" s="275"/>
      <c r="AP1810" s="274"/>
      <c r="AQ1810" s="277">
        <f t="shared" si="262"/>
        <v>5</v>
      </c>
      <c r="AR1810" s="275"/>
      <c r="AS1810" s="275"/>
      <c r="AT1810" s="273"/>
      <c r="AU1810" s="272"/>
      <c r="AV1810" s="267">
        <v>0</v>
      </c>
      <c r="AW1810" s="268"/>
      <c r="AX1810" s="273"/>
      <c r="AY1810" s="294"/>
      <c r="AZ1810" s="275"/>
      <c r="BA1810" s="268"/>
      <c r="BB1810" s="268"/>
      <c r="BC1810" s="268"/>
      <c r="BD1810" s="268"/>
      <c r="BE1810" s="267"/>
      <c r="BF1810" s="275"/>
      <c r="BG1810" s="275"/>
      <c r="BH1810" s="275"/>
      <c r="BI1810" s="275"/>
      <c r="BJ1810" s="278">
        <v>45790</v>
      </c>
      <c r="BK1810" s="279">
        <v>45790</v>
      </c>
      <c r="BL1810" s="431" t="s">
        <v>3851</v>
      </c>
      <c r="BM1810" s="272"/>
      <c r="BN1810" s="422">
        <v>6</v>
      </c>
      <c r="BO1810" s="1323">
        <v>6</v>
      </c>
      <c r="BP1810" s="303"/>
      <c r="BQ1810" s="293">
        <v>45785</v>
      </c>
      <c r="BR1810" s="284" t="s">
        <v>3852</v>
      </c>
      <c r="BS1810" s="280" t="str">
        <f>IF(_DBcomps[[#This Row],[Problem]]="","Yes","No")</f>
        <v>No</v>
      </c>
      <c r="BT1810" s="272"/>
      <c r="BU1810" s="273"/>
      <c r="BV1810" s="273">
        <v>1</v>
      </c>
      <c r="BW1810" s="273">
        <v>1</v>
      </c>
      <c r="BX1810" s="273">
        <v>8</v>
      </c>
      <c r="BY1810" s="279" t="s">
        <v>1276</v>
      </c>
      <c r="BZ1810" s="267">
        <v>64.08</v>
      </c>
      <c r="CA1810" s="279" t="s">
        <v>1332</v>
      </c>
      <c r="CB1810" s="279" t="s">
        <v>1245</v>
      </c>
      <c r="CC1810" s="279" t="s">
        <v>1248</v>
      </c>
      <c r="CD1810" s="1283"/>
    </row>
    <row r="1811" spans="1:82" s="295" customFormat="1" ht="15.75" customHeight="1">
      <c r="A1811" s="265" t="s">
        <v>58</v>
      </c>
      <c r="B1811" s="2" t="s">
        <v>3849</v>
      </c>
      <c r="C1811" s="2" t="s">
        <v>1345</v>
      </c>
      <c r="D1811" s="265" t="s">
        <v>3920</v>
      </c>
      <c r="E1811" s="265">
        <v>45792</v>
      </c>
      <c r="F1811" s="266" t="str">
        <f>IF(_DBcomps[[#This Row],[Lab RTS]]="","No","Yes")</f>
        <v>Yes</v>
      </c>
      <c r="G1811" s="817">
        <v>12.4</v>
      </c>
      <c r="H1811" s="267"/>
      <c r="I1811" s="267"/>
      <c r="J1811" s="267"/>
      <c r="K1811" s="267"/>
      <c r="L1811" s="268"/>
      <c r="M1811" s="275"/>
      <c r="N1811" s="267"/>
      <c r="O1811" s="267"/>
      <c r="P1811" s="275"/>
      <c r="Q1811" s="269"/>
      <c r="R1811" s="307"/>
      <c r="S1811" s="307">
        <v>7.8239999999999998</v>
      </c>
      <c r="T1811" s="271">
        <v>5.69</v>
      </c>
      <c r="U1811" s="267"/>
      <c r="V1811" s="268"/>
      <c r="W1811" s="267"/>
      <c r="X1811" s="270"/>
      <c r="Y1811" s="274"/>
      <c r="Z1811" s="290"/>
      <c r="AA1811" s="274">
        <v>0</v>
      </c>
      <c r="AB1811" s="275"/>
      <c r="AC1811" s="274">
        <v>0</v>
      </c>
      <c r="AD1811" s="265"/>
      <c r="AE1811" s="274"/>
      <c r="AF1811" s="274"/>
      <c r="AG1811" s="275"/>
      <c r="AH1811" s="274"/>
      <c r="AI1811" s="274"/>
      <c r="AJ1811" s="275"/>
      <c r="AK1811" s="270"/>
      <c r="AL1811" s="274"/>
      <c r="AM1811" s="275"/>
      <c r="AN1811" s="274"/>
      <c r="AO1811" s="275"/>
      <c r="AP1811" s="274"/>
      <c r="AQ1811" s="277">
        <f t="shared" si="262"/>
        <v>5</v>
      </c>
      <c r="AR1811" s="275"/>
      <c r="AS1811" s="275"/>
      <c r="AT1811" s="273"/>
      <c r="AU1811" s="272"/>
      <c r="AV1811" s="267">
        <v>0</v>
      </c>
      <c r="AW1811" s="268"/>
      <c r="AX1811" s="273"/>
      <c r="AY1811" s="294"/>
      <c r="AZ1811" s="275"/>
      <c r="BA1811" s="268"/>
      <c r="BB1811" s="268"/>
      <c r="BC1811" s="268"/>
      <c r="BD1811" s="268"/>
      <c r="BE1811" s="267"/>
      <c r="BF1811" s="275"/>
      <c r="BG1811" s="275"/>
      <c r="BH1811" s="275"/>
      <c r="BI1811" s="275"/>
      <c r="BJ1811" s="278">
        <v>45793</v>
      </c>
      <c r="BK1811" s="279">
        <v>45793</v>
      </c>
      <c r="BL1811" s="431" t="s">
        <v>3921</v>
      </c>
      <c r="BM1811" s="272"/>
      <c r="BN1811" s="422">
        <v>2</v>
      </c>
      <c r="BO1811" s="1323">
        <v>6</v>
      </c>
      <c r="BP1811" s="303"/>
      <c r="BQ1811" s="293">
        <v>45787</v>
      </c>
      <c r="BR1811" s="284" t="s">
        <v>2496</v>
      </c>
      <c r="BS1811" s="280" t="str">
        <f>IF(_DBcomps[[#This Row],[Problem]]="","Yes","No")</f>
        <v>Yes</v>
      </c>
      <c r="BT1811" s="272"/>
      <c r="BU1811" s="273"/>
      <c r="BV1811" s="273">
        <v>1</v>
      </c>
      <c r="BW1811" s="273"/>
      <c r="BX1811" s="273">
        <v>8</v>
      </c>
      <c r="BY1811" s="279" t="s">
        <v>1276</v>
      </c>
      <c r="BZ1811" s="267"/>
      <c r="CA1811" s="279"/>
      <c r="CB1811" s="279"/>
      <c r="CC1811" s="279"/>
      <c r="CD1811" s="1283"/>
    </row>
    <row r="1812" spans="1:82" s="295" customFormat="1" ht="15.75" customHeight="1">
      <c r="A1812" s="265" t="s">
        <v>58</v>
      </c>
      <c r="B1812" s="2" t="s">
        <v>3849</v>
      </c>
      <c r="C1812" s="2" t="s">
        <v>1345</v>
      </c>
      <c r="D1812" s="265" t="s">
        <v>3968</v>
      </c>
      <c r="E1812" s="265">
        <v>45796</v>
      </c>
      <c r="F1812" s="266" t="str">
        <f>IF(_DBcomps[[#This Row],[Lab RTS]]="","No","Yes")</f>
        <v>Yes</v>
      </c>
      <c r="G1812" s="817">
        <v>13.06</v>
      </c>
      <c r="H1812" s="267"/>
      <c r="I1812" s="267"/>
      <c r="J1812" s="267"/>
      <c r="K1812" s="267"/>
      <c r="L1812" s="268"/>
      <c r="M1812" s="275"/>
      <c r="N1812" s="267"/>
      <c r="O1812" s="267"/>
      <c r="P1812" s="275"/>
      <c r="Q1812" s="269"/>
      <c r="R1812" s="307"/>
      <c r="S1812" s="307">
        <v>7.798</v>
      </c>
      <c r="T1812" s="271">
        <v>5.74</v>
      </c>
      <c r="U1812" s="267"/>
      <c r="V1812" s="268"/>
      <c r="W1812" s="267"/>
      <c r="X1812" s="270"/>
      <c r="Y1812" s="274"/>
      <c r="Z1812" s="290"/>
      <c r="AA1812" s="274">
        <v>0</v>
      </c>
      <c r="AB1812" s="275"/>
      <c r="AC1812" s="274">
        <v>0</v>
      </c>
      <c r="AD1812" s="265"/>
      <c r="AE1812" s="274"/>
      <c r="AF1812" s="274"/>
      <c r="AG1812" s="275"/>
      <c r="AH1812" s="274"/>
      <c r="AI1812" s="274"/>
      <c r="AJ1812" s="275"/>
      <c r="AK1812" s="270"/>
      <c r="AL1812" s="274"/>
      <c r="AM1812" s="275"/>
      <c r="AN1812" s="274"/>
      <c r="AO1812" s="275"/>
      <c r="AP1812" s="274"/>
      <c r="AQ1812" s="277">
        <f t="shared" si="262"/>
        <v>5</v>
      </c>
      <c r="AR1812" s="275"/>
      <c r="AS1812" s="275"/>
      <c r="AT1812" s="273"/>
      <c r="AU1812" s="272"/>
      <c r="AV1812" s="267">
        <v>0</v>
      </c>
      <c r="AW1812" s="268"/>
      <c r="AX1812" s="273"/>
      <c r="AY1812" s="294"/>
      <c r="AZ1812" s="275"/>
      <c r="BA1812" s="268"/>
      <c r="BB1812" s="268"/>
      <c r="BC1812" s="268"/>
      <c r="BD1812" s="268"/>
      <c r="BE1812" s="267"/>
      <c r="BF1812" s="275"/>
      <c r="BG1812" s="275"/>
      <c r="BH1812" s="275"/>
      <c r="BI1812" s="275"/>
      <c r="BJ1812" s="278">
        <v>45796</v>
      </c>
      <c r="BK1812" s="279">
        <v>45796</v>
      </c>
      <c r="BL1812" s="431" t="s">
        <v>3969</v>
      </c>
      <c r="BM1812" s="272"/>
      <c r="BN1812" s="422">
        <v>2</v>
      </c>
      <c r="BO1812" s="1323">
        <v>6</v>
      </c>
      <c r="BP1812" s="303"/>
      <c r="BQ1812" s="293">
        <v>45796</v>
      </c>
      <c r="BR1812" s="284" t="s">
        <v>3403</v>
      </c>
      <c r="BS1812" s="280" t="str">
        <f>IF(_DBcomps[[#This Row],[Problem]]="","Yes","No")</f>
        <v>Yes</v>
      </c>
      <c r="BT1812" s="272"/>
      <c r="BU1812" s="273"/>
      <c r="BV1812" s="273">
        <v>1</v>
      </c>
      <c r="BW1812" s="273"/>
      <c r="BX1812" s="273">
        <v>8</v>
      </c>
      <c r="BY1812" s="279" t="s">
        <v>1276</v>
      </c>
      <c r="BZ1812" s="267"/>
      <c r="CA1812" s="279"/>
      <c r="CB1812" s="279"/>
      <c r="CC1812" s="279"/>
      <c r="CD1812" s="1283"/>
    </row>
    <row r="1813" spans="1:82" s="295" customFormat="1" ht="15.75" customHeight="1">
      <c r="A1813" s="265" t="s">
        <v>58</v>
      </c>
      <c r="B1813" s="2" t="s">
        <v>3849</v>
      </c>
      <c r="C1813" s="2" t="s">
        <v>1345</v>
      </c>
      <c r="D1813" s="265" t="s">
        <v>4046</v>
      </c>
      <c r="E1813" s="265">
        <v>45798</v>
      </c>
      <c r="F1813" s="266" t="str">
        <f>IF(_DBcomps[[#This Row],[Lab RTS]]="","No","Yes")</f>
        <v>Yes</v>
      </c>
      <c r="G1813" s="817">
        <v>12.25</v>
      </c>
      <c r="H1813" s="267"/>
      <c r="I1813" s="267"/>
      <c r="J1813" s="267"/>
      <c r="K1813" s="267"/>
      <c r="L1813" s="268"/>
      <c r="M1813" s="275"/>
      <c r="N1813" s="267"/>
      <c r="O1813" s="267"/>
      <c r="P1813" s="275"/>
      <c r="Q1813" s="269"/>
      <c r="R1813" s="307"/>
      <c r="S1813" s="307">
        <v>7.7990000000000004</v>
      </c>
      <c r="T1813" s="271">
        <v>5.57</v>
      </c>
      <c r="U1813" s="267"/>
      <c r="V1813" s="268"/>
      <c r="W1813" s="267"/>
      <c r="X1813" s="270"/>
      <c r="Y1813" s="274"/>
      <c r="Z1813" s="290"/>
      <c r="AA1813" s="274">
        <v>0</v>
      </c>
      <c r="AB1813" s="275"/>
      <c r="AC1813" s="274">
        <v>0</v>
      </c>
      <c r="AD1813" s="265"/>
      <c r="AE1813" s="274"/>
      <c r="AF1813" s="274"/>
      <c r="AG1813" s="275"/>
      <c r="AH1813" s="274"/>
      <c r="AI1813" s="274"/>
      <c r="AJ1813" s="275"/>
      <c r="AK1813" s="270"/>
      <c r="AL1813" s="274"/>
      <c r="AM1813" s="275"/>
      <c r="AN1813" s="274"/>
      <c r="AO1813" s="275"/>
      <c r="AP1813" s="274"/>
      <c r="AQ1813" s="277">
        <f t="shared" si="262"/>
        <v>5</v>
      </c>
      <c r="AR1813" s="275"/>
      <c r="AS1813" s="275"/>
      <c r="AT1813" s="273"/>
      <c r="AU1813" s="272"/>
      <c r="AV1813" s="267">
        <v>0</v>
      </c>
      <c r="AW1813" s="268"/>
      <c r="AX1813" s="273"/>
      <c r="AY1813" s="294"/>
      <c r="AZ1813" s="275"/>
      <c r="BA1813" s="268"/>
      <c r="BB1813" s="268"/>
      <c r="BC1813" s="268"/>
      <c r="BD1813" s="268"/>
      <c r="BE1813" s="267"/>
      <c r="BF1813" s="275"/>
      <c r="BG1813" s="275"/>
      <c r="BH1813" s="275"/>
      <c r="BI1813" s="275"/>
      <c r="BJ1813" s="278">
        <v>45804</v>
      </c>
      <c r="BK1813" s="279">
        <v>45804</v>
      </c>
      <c r="BL1813" s="431" t="s">
        <v>4044</v>
      </c>
      <c r="BM1813" s="272"/>
      <c r="BN1813" s="422">
        <v>2</v>
      </c>
      <c r="BO1813" s="1323">
        <v>6</v>
      </c>
      <c r="BP1813" s="303"/>
      <c r="BQ1813" s="293">
        <v>45796</v>
      </c>
      <c r="BR1813" s="284" t="s">
        <v>4045</v>
      </c>
      <c r="BS1813" s="280" t="str">
        <f>IF(_DBcomps[[#This Row],[Problem]]="","Yes","No")</f>
        <v>Yes</v>
      </c>
      <c r="BT1813" s="272"/>
      <c r="BU1813" s="273"/>
      <c r="BV1813" s="273">
        <v>0</v>
      </c>
      <c r="BW1813" s="273"/>
      <c r="BX1813" s="273">
        <v>8</v>
      </c>
      <c r="BY1813" s="279" t="s">
        <v>1276</v>
      </c>
      <c r="BZ1813" s="267"/>
      <c r="CA1813" s="279"/>
      <c r="CB1813" s="279"/>
      <c r="CC1813" s="279"/>
      <c r="CD1813" s="1283"/>
    </row>
    <row r="1814" spans="1:82" s="295" customFormat="1" ht="15.75" customHeight="1">
      <c r="A1814" s="265" t="s">
        <v>58</v>
      </c>
      <c r="B1814" s="2" t="s">
        <v>1380</v>
      </c>
      <c r="C1814" s="2" t="s">
        <v>1345</v>
      </c>
      <c r="D1814" s="265" t="s">
        <v>4375</v>
      </c>
      <c r="E1814" s="1307">
        <v>45813</v>
      </c>
      <c r="F1814" s="1308" t="str">
        <f>IF(_DBcomps[[#This Row],[Lab RTS]]="","No","Yes")</f>
        <v>Yes</v>
      </c>
      <c r="G1814" s="1309">
        <v>12.3</v>
      </c>
      <c r="H1814" s="1309"/>
      <c r="I1814" s="1309"/>
      <c r="J1814" s="1309"/>
      <c r="K1814" s="1309"/>
      <c r="L1814" s="1310"/>
      <c r="M1814" s="1311"/>
      <c r="N1814" s="1309"/>
      <c r="O1814" s="1309"/>
      <c r="P1814" s="1311"/>
      <c r="Q1814" s="1312"/>
      <c r="R1814" s="1314"/>
      <c r="S1814" s="1314">
        <v>7.8</v>
      </c>
      <c r="T1814" s="1315">
        <v>5.73</v>
      </c>
      <c r="U1814" s="1309"/>
      <c r="V1814" s="1310"/>
      <c r="W1814" s="1309"/>
      <c r="X1814" s="1313"/>
      <c r="Y1814" s="1316"/>
      <c r="Z1814" s="1317"/>
      <c r="AA1814" s="274">
        <v>0</v>
      </c>
      <c r="AB1814" s="275"/>
      <c r="AC1814" s="274">
        <v>0</v>
      </c>
      <c r="AD1814" s="1307"/>
      <c r="AE1814" s="1316"/>
      <c r="AF1814" s="1316"/>
      <c r="AG1814" s="1311"/>
      <c r="AH1814" s="1316"/>
      <c r="AI1814" s="1316"/>
      <c r="AJ1814" s="1311"/>
      <c r="AK1814" s="1313"/>
      <c r="AL1814" s="1316"/>
      <c r="AM1814" s="1311"/>
      <c r="AN1814" s="1316"/>
      <c r="AO1814" s="1311"/>
      <c r="AP1814" s="1316"/>
      <c r="AQ1814" s="1318">
        <f>MONTH(E1814)</f>
        <v>6</v>
      </c>
      <c r="AR1814" s="1311"/>
      <c r="AS1814" s="1311"/>
      <c r="AT1814" s="1319"/>
      <c r="AU1814" s="1320"/>
      <c r="AV1814" s="267">
        <v>0</v>
      </c>
      <c r="AW1814" s="1310"/>
      <c r="AX1814" s="1319"/>
      <c r="AY1814" s="1328"/>
      <c r="AZ1814" s="1311"/>
      <c r="BA1814" s="268"/>
      <c r="BB1814" s="1310"/>
      <c r="BC1814" s="1310"/>
      <c r="BD1814" s="1310"/>
      <c r="BE1814" s="1309"/>
      <c r="BF1814" s="1311"/>
      <c r="BG1814" s="1311"/>
      <c r="BH1814" s="1311"/>
      <c r="BI1814" s="1311"/>
      <c r="BJ1814" s="1321">
        <v>45819</v>
      </c>
      <c r="BK1814" s="1322">
        <v>45819</v>
      </c>
      <c r="BL1814" s="431" t="s">
        <v>4377</v>
      </c>
      <c r="BM1814" s="1320"/>
      <c r="BN1814" s="422">
        <v>2</v>
      </c>
      <c r="BO1814" s="1323">
        <v>6</v>
      </c>
      <c r="BP1814" s="1324"/>
      <c r="BQ1814" s="1325">
        <v>45810</v>
      </c>
      <c r="BR1814" s="284" t="s">
        <v>4378</v>
      </c>
      <c r="BS1814" s="1327" t="str">
        <f>IF(_DBcomps[[#This Row],[Problem]]="","Yes","No")</f>
        <v>Yes</v>
      </c>
      <c r="BT1814" s="272"/>
      <c r="BU1814" s="1319"/>
      <c r="BV1814" s="273">
        <v>1</v>
      </c>
      <c r="BW1814" s="273"/>
      <c r="BX1814" s="273">
        <v>8</v>
      </c>
      <c r="BY1814" s="279" t="s">
        <v>1276</v>
      </c>
      <c r="BZ1814" s="1309"/>
      <c r="CA1814" s="1322"/>
      <c r="CB1814" s="1322"/>
      <c r="CC1814" s="1322"/>
      <c r="CD1814" s="1434"/>
    </row>
    <row r="1815" spans="1:82" s="295" customFormat="1" ht="15.75" customHeight="1">
      <c r="A1815" s="265" t="s">
        <v>58</v>
      </c>
      <c r="B1815" s="2" t="s">
        <v>3849</v>
      </c>
      <c r="C1815" s="2" t="s">
        <v>1345</v>
      </c>
      <c r="D1815" s="265" t="s">
        <v>4376</v>
      </c>
      <c r="E1815" s="1307">
        <v>45813</v>
      </c>
      <c r="F1815" s="1308" t="str">
        <f>IF(_DBcomps[[#This Row],[Lab RTS]]="","No","Yes")</f>
        <v>Yes</v>
      </c>
      <c r="G1815" s="1309">
        <v>12.3</v>
      </c>
      <c r="H1815" s="1309"/>
      <c r="I1815" s="1309"/>
      <c r="J1815" s="1309"/>
      <c r="K1815" s="1309"/>
      <c r="L1815" s="1310"/>
      <c r="M1815" s="1311"/>
      <c r="N1815" s="1309"/>
      <c r="O1815" s="1309"/>
      <c r="P1815" s="1311"/>
      <c r="Q1815" s="1312"/>
      <c r="R1815" s="1314"/>
      <c r="S1815" s="1314">
        <v>7.8</v>
      </c>
      <c r="T1815" s="1315">
        <v>5.73</v>
      </c>
      <c r="U1815" s="1309"/>
      <c r="V1815" s="1310"/>
      <c r="W1815" s="1309"/>
      <c r="X1815" s="1313"/>
      <c r="Y1815" s="1316"/>
      <c r="Z1815" s="1317"/>
      <c r="AA1815" s="274">
        <v>0</v>
      </c>
      <c r="AB1815" s="275"/>
      <c r="AC1815" s="274">
        <v>0</v>
      </c>
      <c r="AD1815" s="1307"/>
      <c r="AE1815" s="1316"/>
      <c r="AF1815" s="1316"/>
      <c r="AG1815" s="1311"/>
      <c r="AH1815" s="1316"/>
      <c r="AI1815" s="1316"/>
      <c r="AJ1815" s="1311"/>
      <c r="AK1815" s="1313"/>
      <c r="AL1815" s="1316"/>
      <c r="AM1815" s="1311"/>
      <c r="AN1815" s="1316"/>
      <c r="AO1815" s="1311"/>
      <c r="AP1815" s="1316"/>
      <c r="AQ1815" s="1318">
        <f>MONTH(E1815)</f>
        <v>6</v>
      </c>
      <c r="AR1815" s="1311"/>
      <c r="AS1815" s="1311"/>
      <c r="AT1815" s="1319"/>
      <c r="AU1815" s="1320"/>
      <c r="AV1815" s="267">
        <v>0</v>
      </c>
      <c r="AW1815" s="1310"/>
      <c r="AX1815" s="1319"/>
      <c r="AY1815" s="1328"/>
      <c r="AZ1815" s="1311"/>
      <c r="BA1815" s="268"/>
      <c r="BB1815" s="1310"/>
      <c r="BC1815" s="1310"/>
      <c r="BD1815" s="1310"/>
      <c r="BE1815" s="1309"/>
      <c r="BF1815" s="1311"/>
      <c r="BG1815" s="1311"/>
      <c r="BH1815" s="1311"/>
      <c r="BI1815" s="1311"/>
      <c r="BJ1815" s="1321">
        <v>45819</v>
      </c>
      <c r="BK1815" s="1322">
        <v>45819</v>
      </c>
      <c r="BL1815" s="431" t="s">
        <v>4377</v>
      </c>
      <c r="BM1815" s="1320"/>
      <c r="BN1815" s="422">
        <v>2</v>
      </c>
      <c r="BO1815" s="1323">
        <v>6</v>
      </c>
      <c r="BP1815" s="1324"/>
      <c r="BQ1815" s="1325"/>
      <c r="BR1815" s="1326"/>
      <c r="BS1815" s="1327" t="str">
        <f>IF(_DBcomps[[#This Row],[Problem]]="","Yes","No")</f>
        <v>Yes</v>
      </c>
      <c r="BT1815" s="272"/>
      <c r="BU1815" s="1319"/>
      <c r="BV1815" s="273">
        <v>0</v>
      </c>
      <c r="BW1815" s="273"/>
      <c r="BX1815" s="273">
        <v>8</v>
      </c>
      <c r="BY1815" s="279" t="s">
        <v>1276</v>
      </c>
      <c r="BZ1815" s="1309"/>
      <c r="CA1815" s="1322"/>
      <c r="CB1815" s="1322"/>
      <c r="CC1815" s="1322"/>
      <c r="CD1815" s="1434"/>
    </row>
    <row r="1816" spans="1:82" s="295" customFormat="1">
      <c r="A1816" s="265" t="s">
        <v>58</v>
      </c>
      <c r="B1816" s="2" t="s">
        <v>1304</v>
      </c>
      <c r="C1816" s="2" t="s">
        <v>1345</v>
      </c>
      <c r="D1816" s="265" t="s">
        <v>4373</v>
      </c>
      <c r="E1816" s="1307">
        <v>45819</v>
      </c>
      <c r="F1816" s="1308" t="str">
        <f>IF(_DBcomps[[#This Row],[Lab RTS]]="","No","Yes")</f>
        <v>Yes</v>
      </c>
      <c r="G1816" s="1309">
        <v>12.88</v>
      </c>
      <c r="H1816" s="1309"/>
      <c r="I1816" s="1309"/>
      <c r="J1816" s="1309"/>
      <c r="K1816" s="1309"/>
      <c r="L1816" s="1310"/>
      <c r="M1816" s="1311"/>
      <c r="N1816" s="1309"/>
      <c r="O1816" s="1309"/>
      <c r="P1816" s="1311"/>
      <c r="Q1816" s="1312"/>
      <c r="R1816" s="1313"/>
      <c r="S1816" s="1313">
        <v>7.7460000000000004</v>
      </c>
      <c r="T1816" s="1315">
        <v>5.83</v>
      </c>
      <c r="U1816" s="1309"/>
      <c r="V1816" s="1310"/>
      <c r="W1816" s="1309"/>
      <c r="X1816" s="1313"/>
      <c r="Y1816" s="1316"/>
      <c r="Z1816" s="1317"/>
      <c r="AA1816" s="1316">
        <v>0</v>
      </c>
      <c r="AB1816" s="1311"/>
      <c r="AC1816" s="1316">
        <v>0</v>
      </c>
      <c r="AD1816" s="1307"/>
      <c r="AE1816" s="1316"/>
      <c r="AF1816" s="1316"/>
      <c r="AG1816" s="1311"/>
      <c r="AH1816" s="1316"/>
      <c r="AI1816" s="1316"/>
      <c r="AJ1816" s="1311"/>
      <c r="AK1816" s="1313"/>
      <c r="AL1816" s="1316"/>
      <c r="AM1816" s="1311"/>
      <c r="AN1816" s="1316"/>
      <c r="AO1816" s="1311"/>
      <c r="AP1816" s="1316"/>
      <c r="AQ1816" s="1318">
        <f>MONTH(E1816)</f>
        <v>6</v>
      </c>
      <c r="AR1816" s="1311"/>
      <c r="AS1816" s="1311"/>
      <c r="AT1816" s="1319"/>
      <c r="AU1816" s="1320"/>
      <c r="AV1816" s="267">
        <v>0</v>
      </c>
      <c r="AW1816" s="1310"/>
      <c r="AX1816" s="1319"/>
      <c r="AY1816" s="1328"/>
      <c r="AZ1816" s="1311"/>
      <c r="BA1816" s="268"/>
      <c r="BB1816" s="1310"/>
      <c r="BC1816" s="1310"/>
      <c r="BD1816" s="1310"/>
      <c r="BE1816" s="1309"/>
      <c r="BF1816" s="1311"/>
      <c r="BG1816" s="1311"/>
      <c r="BH1816" s="1311"/>
      <c r="BI1816" s="1311"/>
      <c r="BJ1816" s="1329">
        <v>45820</v>
      </c>
      <c r="BK1816" s="1322">
        <v>45820</v>
      </c>
      <c r="BL1816" s="431" t="s">
        <v>4374</v>
      </c>
      <c r="BM1816" s="1320"/>
      <c r="BN1816" s="1323">
        <v>2</v>
      </c>
      <c r="BO1816" s="1323">
        <v>6</v>
      </c>
      <c r="BP1816" s="1324"/>
      <c r="BQ1816" s="1325">
        <v>45817</v>
      </c>
      <c r="BR1816" s="284" t="s">
        <v>1748</v>
      </c>
      <c r="BS1816" s="1327" t="str">
        <f>IF(_DBcomps[[#This Row],[Problem]]="","Yes","No")</f>
        <v>Yes</v>
      </c>
      <c r="BT1816" s="272"/>
      <c r="BU1816" s="1319"/>
      <c r="BV1816" s="273">
        <v>1</v>
      </c>
      <c r="BW1816" s="273"/>
      <c r="BX1816" s="273">
        <v>8</v>
      </c>
      <c r="BY1816" s="279" t="s">
        <v>1276</v>
      </c>
      <c r="BZ1816" s="1309"/>
      <c r="CA1816" s="1322"/>
      <c r="CB1816" s="1322"/>
      <c r="CC1816" s="1322"/>
      <c r="CD1816" s="1434"/>
    </row>
    <row r="1817" spans="1:82" s="295" customFormat="1">
      <c r="A1817" s="287" t="s">
        <v>58</v>
      </c>
      <c r="B1817" s="288" t="s">
        <v>1519</v>
      </c>
      <c r="C1817" s="288" t="s">
        <v>1345</v>
      </c>
      <c r="D1817" s="287" t="s">
        <v>1516</v>
      </c>
      <c r="E1817" s="287">
        <v>44655</v>
      </c>
      <c r="F1817" s="266" t="str">
        <f>IF(_DBcomps[[#This Row],[Lab RTS]]="","No","Yes")</f>
        <v>Yes</v>
      </c>
      <c r="G1817" s="267">
        <v>12.6</v>
      </c>
      <c r="H1817" s="267"/>
      <c r="I1817" s="267"/>
      <c r="J1817" s="267"/>
      <c r="K1817" s="267"/>
      <c r="L1817" s="268"/>
      <c r="M1817" s="275"/>
      <c r="N1817" s="267"/>
      <c r="O1817" s="271"/>
      <c r="P1817" s="299"/>
      <c r="Q1817" s="335"/>
      <c r="R1817" s="336"/>
      <c r="S1817" s="336">
        <v>7.7370000000000001</v>
      </c>
      <c r="T1817" s="271">
        <v>5.38</v>
      </c>
      <c r="U1817" s="271"/>
      <c r="V1817" s="268"/>
      <c r="W1817" s="267"/>
      <c r="X1817" s="270"/>
      <c r="Y1817" s="274"/>
      <c r="Z1817" s="290"/>
      <c r="AA1817" s="274">
        <v>0</v>
      </c>
      <c r="AB1817" s="275"/>
      <c r="AC1817" s="274">
        <v>0</v>
      </c>
      <c r="AD1817" s="265"/>
      <c r="AE1817" s="274"/>
      <c r="AF1817" s="274"/>
      <c r="AG1817" s="275"/>
      <c r="AH1817" s="274"/>
      <c r="AI1817" s="274"/>
      <c r="AJ1817" s="275"/>
      <c r="AK1817" s="270"/>
      <c r="AL1817" s="274"/>
      <c r="AM1817" s="275"/>
      <c r="AN1817" s="274"/>
      <c r="AO1817" s="275"/>
      <c r="AP1817" s="274"/>
      <c r="AQ1817" s="277">
        <f t="shared" ref="AQ1817" si="263">MONTH(E1817)</f>
        <v>4</v>
      </c>
      <c r="AR1817" s="275"/>
      <c r="AS1817" s="275"/>
      <c r="AT1817" s="273"/>
      <c r="AU1817" s="272"/>
      <c r="AV1817" s="267">
        <v>0</v>
      </c>
      <c r="AW1817" s="268"/>
      <c r="AX1817" s="273"/>
      <c r="AY1817" s="294"/>
      <c r="AZ1817" s="275"/>
      <c r="BA1817" s="268"/>
      <c r="BB1817" s="268"/>
      <c r="BC1817" s="268"/>
      <c r="BD1817" s="268"/>
      <c r="BE1817" s="267"/>
      <c r="BF1817" s="275"/>
      <c r="BG1817" s="275"/>
      <c r="BH1817" s="275"/>
      <c r="BI1817" s="275"/>
      <c r="BJ1817" s="291">
        <v>44656</v>
      </c>
      <c r="BK1817" s="279">
        <v>44656</v>
      </c>
      <c r="BL1817" s="431" t="s">
        <v>1517</v>
      </c>
      <c r="BM1817" s="272" t="s">
        <v>1518</v>
      </c>
      <c r="BN1817" s="422">
        <v>3</v>
      </c>
      <c r="BO1817" s="422">
        <v>5</v>
      </c>
      <c r="BP1817" s="303"/>
      <c r="BQ1817" s="293">
        <v>44651</v>
      </c>
      <c r="BR1817" s="284" t="s">
        <v>1490</v>
      </c>
      <c r="BS1817" s="280" t="str">
        <f>IF(_DBcomps[[#This Row],[Problem]]="","Yes","No")</f>
        <v>No</v>
      </c>
      <c r="BT1817" s="272"/>
      <c r="BU1817" s="273"/>
      <c r="BV1817" s="273">
        <v>1</v>
      </c>
      <c r="BW1817" s="273">
        <v>1</v>
      </c>
      <c r="BX1817" s="273">
        <v>8</v>
      </c>
      <c r="BY1817" s="279" t="s">
        <v>1276</v>
      </c>
      <c r="BZ1817" s="267"/>
      <c r="CA1817" s="279" t="s">
        <v>1425</v>
      </c>
      <c r="CB1817" s="279" t="s">
        <v>1245</v>
      </c>
      <c r="CC1817" s="279" t="s">
        <v>1326</v>
      </c>
      <c r="CD1817" s="1283"/>
    </row>
    <row r="1818" spans="1:82" s="295" customFormat="1">
      <c r="A1818" s="287" t="s">
        <v>77</v>
      </c>
      <c r="B1818" s="288" t="s">
        <v>1477</v>
      </c>
      <c r="C1818" s="288" t="s">
        <v>1345</v>
      </c>
      <c r="D1818" s="287" t="s">
        <v>1594</v>
      </c>
      <c r="E1818" s="287">
        <v>44582</v>
      </c>
      <c r="F1818" s="266" t="str">
        <f>IF(_DBcomps[[#This Row],[Lab RTS]]="","No","Yes")</f>
        <v>Yes</v>
      </c>
      <c r="G1818" s="267">
        <v>40.71</v>
      </c>
      <c r="H1818" s="267"/>
      <c r="I1818" s="267"/>
      <c r="J1818" s="267"/>
      <c r="K1818" s="267"/>
      <c r="L1818" s="268"/>
      <c r="M1818" s="275"/>
      <c r="N1818" s="267"/>
      <c r="O1818" s="271">
        <v>7.5</v>
      </c>
      <c r="P1818" s="299"/>
      <c r="Q1818" s="335">
        <v>1300</v>
      </c>
      <c r="R1818" s="336">
        <v>1.2</v>
      </c>
      <c r="S1818" s="336"/>
      <c r="T1818" s="271">
        <v>8.94</v>
      </c>
      <c r="U1818" s="271">
        <v>99.9</v>
      </c>
      <c r="V1818" s="268"/>
      <c r="W1818" s="267"/>
      <c r="X1818" s="270"/>
      <c r="Y1818" s="274"/>
      <c r="Z1818" s="290"/>
      <c r="AA1818" s="274"/>
      <c r="AB1818" s="275"/>
      <c r="AC1818" s="274"/>
      <c r="AD1818" s="265"/>
      <c r="AE1818" s="274">
        <v>0</v>
      </c>
      <c r="AF1818" s="274"/>
      <c r="AG1818" s="275"/>
      <c r="AH1818" s="274"/>
      <c r="AI1818" s="274"/>
      <c r="AJ1818" s="275"/>
      <c r="AK1818" s="270"/>
      <c r="AL1818" s="274"/>
      <c r="AM1818" s="275"/>
      <c r="AN1818" s="274"/>
      <c r="AO1818" s="275"/>
      <c r="AP1818" s="274"/>
      <c r="AQ1818" s="277">
        <f>MONTH(E1818)</f>
        <v>1</v>
      </c>
      <c r="AR1818" s="275" t="s">
        <v>1363</v>
      </c>
      <c r="AS1818" s="275"/>
      <c r="AT1818" s="273"/>
      <c r="AU1818" s="272"/>
      <c r="AV1818" s="267"/>
      <c r="AW1818" s="268"/>
      <c r="AX1818" s="273"/>
      <c r="AY1818" s="294"/>
      <c r="AZ1818" s="275"/>
      <c r="BA1818" s="268"/>
      <c r="BB1818" s="268"/>
      <c r="BC1818" s="268"/>
      <c r="BD1818" s="268"/>
      <c r="BE1818" s="267"/>
      <c r="BF1818" s="275"/>
      <c r="BG1818" s="275"/>
      <c r="BH1818" s="275"/>
      <c r="BI1818" s="275"/>
      <c r="BJ1818" s="291">
        <v>44582</v>
      </c>
      <c r="BK1818" s="291">
        <v>44582</v>
      </c>
      <c r="BL1818" s="431" t="s">
        <v>1595</v>
      </c>
      <c r="BM1818" s="272"/>
      <c r="BN1818" s="422">
        <v>29</v>
      </c>
      <c r="BO1818" s="422">
        <v>8</v>
      </c>
      <c r="BP1818" s="303"/>
      <c r="BQ1818" s="293">
        <v>44581</v>
      </c>
      <c r="BR1818" s="284" t="s">
        <v>1526</v>
      </c>
      <c r="BS1818" s="280" t="str">
        <f>IF(_DBcomps[[#This Row],[Problem]]="","Yes","No")</f>
        <v>No</v>
      </c>
      <c r="BT1818" s="272"/>
      <c r="BU1818" s="273"/>
      <c r="BV1818" s="273">
        <v>1</v>
      </c>
      <c r="BW1818" s="273">
        <v>1</v>
      </c>
      <c r="BX1818" s="273">
        <v>3</v>
      </c>
      <c r="BY1818" s="279" t="s">
        <v>1259</v>
      </c>
      <c r="BZ1818" s="267"/>
      <c r="CA1818" s="279" t="s">
        <v>1596</v>
      </c>
      <c r="CB1818" s="279" t="s">
        <v>1245</v>
      </c>
      <c r="CC1818" s="279" t="s">
        <v>1597</v>
      </c>
      <c r="CD1818" s="1283"/>
    </row>
    <row r="1819" spans="1:82" s="295" customFormat="1">
      <c r="A1819" s="265" t="s">
        <v>58</v>
      </c>
      <c r="B1819" s="2" t="s">
        <v>163</v>
      </c>
      <c r="C1819" s="2" t="s">
        <v>1345</v>
      </c>
      <c r="D1819" s="265" t="s">
        <v>1529</v>
      </c>
      <c r="E1819" s="265">
        <v>44680</v>
      </c>
      <c r="F1819" s="266" t="str">
        <f>IF(_DBcomps[[#This Row],[Lab RTS]]="","No","Yes")</f>
        <v>Yes</v>
      </c>
      <c r="G1819" s="267">
        <v>20.010000000000002</v>
      </c>
      <c r="H1819" s="267">
        <v>11.03</v>
      </c>
      <c r="I1819" s="267"/>
      <c r="J1819" s="267"/>
      <c r="K1819" s="267"/>
      <c r="L1819" s="268"/>
      <c r="M1819" s="275"/>
      <c r="N1819" s="267">
        <v>2.63</v>
      </c>
      <c r="O1819" s="267">
        <v>5.64</v>
      </c>
      <c r="P1819" s="275"/>
      <c r="Q1819" s="269">
        <v>944</v>
      </c>
      <c r="R1819" s="270"/>
      <c r="S1819" s="270">
        <v>9.3040000000000003</v>
      </c>
      <c r="T1819" s="271">
        <v>7.96</v>
      </c>
      <c r="U1819" s="267"/>
      <c r="V1819" s="268"/>
      <c r="W1819" s="267"/>
      <c r="X1819" s="270"/>
      <c r="Y1819" s="274"/>
      <c r="Z1819" s="290"/>
      <c r="AA1819" s="274">
        <v>0</v>
      </c>
      <c r="AB1819" s="275"/>
      <c r="AC1819" s="274">
        <v>0</v>
      </c>
      <c r="AD1819" s="265"/>
      <c r="AE1819" s="274"/>
      <c r="AF1819" s="274"/>
      <c r="AG1819" s="275"/>
      <c r="AH1819" s="274"/>
      <c r="AI1819" s="274"/>
      <c r="AJ1819" s="275"/>
      <c r="AK1819" s="270"/>
      <c r="AL1819" s="274"/>
      <c r="AM1819" s="275"/>
      <c r="AN1819" s="274"/>
      <c r="AO1819" s="275"/>
      <c r="AP1819" s="274"/>
      <c r="AQ1819" s="277">
        <f>MONTH(E1819)</f>
        <v>4</v>
      </c>
      <c r="AR1819" s="275"/>
      <c r="AS1819" s="275"/>
      <c r="AT1819" s="273"/>
      <c r="AU1819" s="272"/>
      <c r="AV1819" s="267"/>
      <c r="AW1819" s="268"/>
      <c r="AX1819" s="273"/>
      <c r="AY1819" s="294"/>
      <c r="AZ1819" s="275"/>
      <c r="BA1819" s="268"/>
      <c r="BB1819" s="268"/>
      <c r="BC1819" s="268"/>
      <c r="BD1819" s="268"/>
      <c r="BE1819" s="267"/>
      <c r="BF1819" s="275"/>
      <c r="BG1819" s="275"/>
      <c r="BH1819" s="275"/>
      <c r="BI1819" s="275"/>
      <c r="BJ1819" s="291">
        <v>44680</v>
      </c>
      <c r="BK1819" s="279">
        <v>44680</v>
      </c>
      <c r="BL1819" s="431" t="s">
        <v>1530</v>
      </c>
      <c r="BM1819" s="272"/>
      <c r="BN1819" s="422">
        <v>27</v>
      </c>
      <c r="BO1819" s="422">
        <v>7</v>
      </c>
      <c r="BP1819" s="303"/>
      <c r="BQ1819" s="293">
        <v>44676</v>
      </c>
      <c r="BR1819" s="284" t="s">
        <v>1531</v>
      </c>
      <c r="BS1819" s="280" t="str">
        <f>IF(_DBcomps[[#This Row],[Problem]]="","Yes","No")</f>
        <v>No</v>
      </c>
      <c r="BT1819" s="272"/>
      <c r="BU1819" s="273"/>
      <c r="BV1819" s="273">
        <v>1</v>
      </c>
      <c r="BW1819" s="273">
        <v>1</v>
      </c>
      <c r="BX1819" s="273">
        <v>6</v>
      </c>
      <c r="BY1819" s="279" t="s">
        <v>1259</v>
      </c>
      <c r="BZ1819" s="267"/>
      <c r="CA1819" s="279" t="s">
        <v>1334</v>
      </c>
      <c r="CB1819" s="279" t="s">
        <v>1245</v>
      </c>
      <c r="CC1819" s="279" t="s">
        <v>1249</v>
      </c>
      <c r="CD1819" s="1283"/>
    </row>
    <row r="1820" spans="1:82" s="295" customFormat="1">
      <c r="A1820" s="265" t="s">
        <v>58</v>
      </c>
      <c r="B1820" s="2" t="s">
        <v>164</v>
      </c>
      <c r="C1820" s="2" t="s">
        <v>1345</v>
      </c>
      <c r="D1820" s="265" t="s">
        <v>4382</v>
      </c>
      <c r="E1820" s="265">
        <v>45815</v>
      </c>
      <c r="F1820" s="266" t="str">
        <f>IF(_DBcomps[[#This Row],[Lab RTS]]="","No","Yes")</f>
        <v>Yes</v>
      </c>
      <c r="G1820" s="267">
        <v>22.4</v>
      </c>
      <c r="H1820" s="267"/>
      <c r="I1820" s="267"/>
      <c r="J1820" s="267"/>
      <c r="K1820" s="267"/>
      <c r="L1820" s="268"/>
      <c r="M1820" s="275"/>
      <c r="N1820" s="267">
        <v>3.63</v>
      </c>
      <c r="O1820" s="267">
        <v>13.25</v>
      </c>
      <c r="P1820" s="275"/>
      <c r="Q1820" s="269"/>
      <c r="R1820" s="270"/>
      <c r="S1820" s="307">
        <v>20.082000000000001</v>
      </c>
      <c r="T1820" s="271"/>
      <c r="U1820" s="267"/>
      <c r="V1820" s="268"/>
      <c r="W1820" s="267"/>
      <c r="X1820" s="270"/>
      <c r="Y1820" s="274"/>
      <c r="Z1820" s="290" t="s">
        <v>4453</v>
      </c>
      <c r="AA1820" s="274"/>
      <c r="AB1820" s="275"/>
      <c r="AC1820" s="274"/>
      <c r="AD1820" s="265"/>
      <c r="AE1820" s="274"/>
      <c r="AF1820" s="274"/>
      <c r="AG1820" s="275"/>
      <c r="AH1820" s="274"/>
      <c r="AI1820" s="274"/>
      <c r="AJ1820" s="275"/>
      <c r="AK1820" s="270"/>
      <c r="AL1820" s="274"/>
      <c r="AM1820" s="275"/>
      <c r="AN1820" s="274"/>
      <c r="AO1820" s="275"/>
      <c r="AP1820" s="274"/>
      <c r="AQ1820" s="277">
        <f t="shared" ref="AQ1820" si="264">MONTH(E1820)</f>
        <v>6</v>
      </c>
      <c r="AR1820" s="275" t="s">
        <v>65</v>
      </c>
      <c r="AS1820" s="267"/>
      <c r="AT1820" s="273"/>
      <c r="AU1820" s="272"/>
      <c r="AV1820" s="267"/>
      <c r="AW1820" s="268"/>
      <c r="AX1820" s="273"/>
      <c r="AY1820" s="294"/>
      <c r="AZ1820" s="275"/>
      <c r="BA1820" s="268"/>
      <c r="BB1820" s="268"/>
      <c r="BC1820" s="268"/>
      <c r="BD1820" s="268"/>
      <c r="BE1820" s="267"/>
      <c r="BF1820" s="275"/>
      <c r="BG1820" s="275"/>
      <c r="BH1820" s="275"/>
      <c r="BI1820" s="275"/>
      <c r="BJ1820" s="278">
        <v>45825</v>
      </c>
      <c r="BK1820" s="279">
        <v>45825</v>
      </c>
      <c r="BL1820" s="431" t="s">
        <v>4458</v>
      </c>
      <c r="BM1820" s="272"/>
      <c r="BN1820" s="422">
        <v>5</v>
      </c>
      <c r="BO1820" s="422">
        <v>5</v>
      </c>
      <c r="BP1820" s="303"/>
      <c r="BQ1820" s="293"/>
      <c r="BR1820" s="284"/>
      <c r="BS1820" s="280" t="str">
        <f>IF(_DBcomps[[#This Row],[Problem]]="","Yes","No")</f>
        <v>Yes</v>
      </c>
      <c r="BT1820" s="272">
        <v>5</v>
      </c>
      <c r="BU1820" s="273"/>
      <c r="BV1820" s="273"/>
      <c r="BW1820" s="273"/>
      <c r="BX1820" s="273">
        <v>4</v>
      </c>
      <c r="BY1820" s="279" t="s">
        <v>1275</v>
      </c>
      <c r="BZ1820" s="267"/>
      <c r="CA1820" s="279"/>
      <c r="CB1820" s="279"/>
      <c r="CC1820" s="279"/>
      <c r="CD1820" s="1283"/>
    </row>
    <row r="1821" spans="1:82" s="295" customFormat="1">
      <c r="A1821" s="265" t="s">
        <v>58</v>
      </c>
      <c r="B1821" s="2" t="s">
        <v>164</v>
      </c>
      <c r="C1821" s="2" t="s">
        <v>1345</v>
      </c>
      <c r="D1821" s="265" t="s">
        <v>4383</v>
      </c>
      <c r="E1821" s="265">
        <v>45815</v>
      </c>
      <c r="F1821" s="266" t="str">
        <f>IF(_DBcomps[[#This Row],[Lab RTS]]="","No","Yes")</f>
        <v>Yes</v>
      </c>
      <c r="G1821" s="267">
        <v>22.4</v>
      </c>
      <c r="H1821" s="267"/>
      <c r="I1821" s="267"/>
      <c r="J1821" s="267"/>
      <c r="K1821" s="267"/>
      <c r="L1821" s="268"/>
      <c r="M1821" s="306"/>
      <c r="N1821" s="267">
        <v>3.94</v>
      </c>
      <c r="O1821" s="267">
        <v>13.71</v>
      </c>
      <c r="P1821" s="275"/>
      <c r="Q1821" s="269"/>
      <c r="R1821" s="270"/>
      <c r="S1821" s="307">
        <v>20.870999999999999</v>
      </c>
      <c r="T1821" s="271"/>
      <c r="U1821" s="267"/>
      <c r="V1821" s="268"/>
      <c r="W1821" s="267"/>
      <c r="X1821" s="270"/>
      <c r="Y1821" s="274"/>
      <c r="Z1821" s="290" t="s">
        <v>4454</v>
      </c>
      <c r="AA1821" s="274"/>
      <c r="AB1821" s="275"/>
      <c r="AC1821" s="274"/>
      <c r="AD1821" s="265"/>
      <c r="AE1821" s="274"/>
      <c r="AF1821" s="274"/>
      <c r="AG1821" s="275"/>
      <c r="AH1821" s="274"/>
      <c r="AI1821" s="274"/>
      <c r="AJ1821" s="275"/>
      <c r="AK1821" s="270"/>
      <c r="AL1821" s="274"/>
      <c r="AM1821" s="275"/>
      <c r="AN1821" s="274"/>
      <c r="AO1821" s="275"/>
      <c r="AP1821" s="274"/>
      <c r="AQ1821" s="277">
        <f t="shared" ref="AQ1821:AQ1826" si="265">MONTH(E1821)</f>
        <v>6</v>
      </c>
      <c r="AR1821" s="275" t="s">
        <v>65</v>
      </c>
      <c r="AS1821" s="267"/>
      <c r="AT1821" s="273"/>
      <c r="AU1821" s="272"/>
      <c r="AV1821" s="267"/>
      <c r="AW1821" s="268"/>
      <c r="AX1821" s="273"/>
      <c r="AY1821" s="294"/>
      <c r="AZ1821" s="275"/>
      <c r="BA1821" s="268"/>
      <c r="BB1821" s="268"/>
      <c r="BC1821" s="268"/>
      <c r="BD1821" s="268"/>
      <c r="BE1821" s="267"/>
      <c r="BF1821" s="275"/>
      <c r="BG1821" s="275"/>
      <c r="BH1821" s="275"/>
      <c r="BI1821" s="275"/>
      <c r="BJ1821" s="278">
        <v>45825</v>
      </c>
      <c r="BK1821" s="279">
        <v>45825</v>
      </c>
      <c r="BL1821" s="431" t="s">
        <v>4459</v>
      </c>
      <c r="BM1821" s="272"/>
      <c r="BN1821" s="422">
        <v>5</v>
      </c>
      <c r="BO1821" s="422">
        <v>5</v>
      </c>
      <c r="BP1821" s="303"/>
      <c r="BQ1821" s="293"/>
      <c r="BR1821" s="284"/>
      <c r="BS1821" s="280" t="str">
        <f>IF(_DBcomps[[#This Row],[Problem]]="","Yes","No")</f>
        <v>Yes</v>
      </c>
      <c r="BT1821" s="272">
        <v>5</v>
      </c>
      <c r="BU1821" s="273"/>
      <c r="BV1821" s="273"/>
      <c r="BW1821" s="273"/>
      <c r="BX1821" s="273">
        <v>4</v>
      </c>
      <c r="BY1821" s="356" t="s">
        <v>1275</v>
      </c>
      <c r="BZ1821" s="267"/>
      <c r="CA1821" s="279"/>
      <c r="CB1821" s="279"/>
      <c r="CC1821" s="279"/>
      <c r="CD1821" s="1283"/>
    </row>
    <row r="1822" spans="1:82" s="295" customFormat="1">
      <c r="A1822" s="265" t="s">
        <v>58</v>
      </c>
      <c r="B1822" s="2" t="s">
        <v>164</v>
      </c>
      <c r="C1822" s="2" t="s">
        <v>1345</v>
      </c>
      <c r="D1822" s="265" t="s">
        <v>4384</v>
      </c>
      <c r="E1822" s="265">
        <v>45817</v>
      </c>
      <c r="F1822" s="266" t="str">
        <f>IF(_DBcomps[[#This Row],[Lab RTS]]="","No","Yes")</f>
        <v>Yes</v>
      </c>
      <c r="G1822" s="267">
        <v>22.4</v>
      </c>
      <c r="H1822" s="267"/>
      <c r="I1822" s="267"/>
      <c r="J1822" s="267"/>
      <c r="K1822" s="267"/>
      <c r="L1822" s="268"/>
      <c r="M1822" s="306"/>
      <c r="N1822" s="267">
        <v>3.91</v>
      </c>
      <c r="O1822" s="267">
        <v>13.42</v>
      </c>
      <c r="P1822" s="275"/>
      <c r="Q1822" s="269"/>
      <c r="R1822" s="270"/>
      <c r="S1822" s="307">
        <v>21.425999999999998</v>
      </c>
      <c r="T1822" s="271"/>
      <c r="U1822" s="267"/>
      <c r="V1822" s="268"/>
      <c r="W1822" s="267"/>
      <c r="X1822" s="270"/>
      <c r="Y1822" s="274"/>
      <c r="Z1822" s="290" t="s">
        <v>4455</v>
      </c>
      <c r="AA1822" s="274"/>
      <c r="AB1822" s="275"/>
      <c r="AC1822" s="274"/>
      <c r="AD1822" s="265"/>
      <c r="AE1822" s="274"/>
      <c r="AF1822" s="274"/>
      <c r="AG1822" s="275"/>
      <c r="AH1822" s="274"/>
      <c r="AI1822" s="274"/>
      <c r="AJ1822" s="275"/>
      <c r="AK1822" s="270"/>
      <c r="AL1822" s="274"/>
      <c r="AM1822" s="275"/>
      <c r="AN1822" s="274"/>
      <c r="AO1822" s="275"/>
      <c r="AP1822" s="274"/>
      <c r="AQ1822" s="277">
        <f t="shared" si="265"/>
        <v>6</v>
      </c>
      <c r="AR1822" s="275" t="s">
        <v>65</v>
      </c>
      <c r="AS1822" s="267"/>
      <c r="AT1822" s="273"/>
      <c r="AU1822" s="272"/>
      <c r="AV1822" s="267"/>
      <c r="AW1822" s="268"/>
      <c r="AX1822" s="273"/>
      <c r="AY1822" s="294"/>
      <c r="AZ1822" s="275"/>
      <c r="BA1822" s="268"/>
      <c r="BB1822" s="268"/>
      <c r="BC1822" s="268"/>
      <c r="BD1822" s="268"/>
      <c r="BE1822" s="267"/>
      <c r="BF1822" s="275"/>
      <c r="BG1822" s="275"/>
      <c r="BH1822" s="275"/>
      <c r="BI1822" s="275"/>
      <c r="BJ1822" s="278">
        <v>45825</v>
      </c>
      <c r="BK1822" s="279">
        <v>45825</v>
      </c>
      <c r="BL1822" s="431" t="s">
        <v>4460</v>
      </c>
      <c r="BM1822" s="272"/>
      <c r="BN1822" s="422">
        <v>5</v>
      </c>
      <c r="BO1822" s="422">
        <v>5</v>
      </c>
      <c r="BP1822" s="303"/>
      <c r="BQ1822" s="293"/>
      <c r="BR1822" s="284"/>
      <c r="BS1822" s="280" t="str">
        <f>IF(_DBcomps[[#This Row],[Problem]]="","Yes","No")</f>
        <v>Yes</v>
      </c>
      <c r="BT1822" s="272">
        <v>5</v>
      </c>
      <c r="BU1822" s="273"/>
      <c r="BV1822" s="273"/>
      <c r="BW1822" s="273"/>
      <c r="BX1822" s="273">
        <v>4</v>
      </c>
      <c r="BY1822" s="279" t="s">
        <v>1275</v>
      </c>
      <c r="BZ1822" s="267"/>
      <c r="CA1822" s="279"/>
      <c r="CB1822" s="279"/>
      <c r="CC1822" s="279"/>
      <c r="CD1822" s="1283"/>
    </row>
    <row r="1823" spans="1:82" s="295" customFormat="1">
      <c r="A1823" s="265" t="s">
        <v>58</v>
      </c>
      <c r="B1823" s="2" t="s">
        <v>164</v>
      </c>
      <c r="C1823" s="2" t="s">
        <v>1345</v>
      </c>
      <c r="D1823" s="265" t="s">
        <v>4385</v>
      </c>
      <c r="E1823" s="265">
        <v>45818</v>
      </c>
      <c r="F1823" s="266" t="str">
        <f>IF(_DBcomps[[#This Row],[Lab RTS]]="","No","Yes")</f>
        <v>Yes</v>
      </c>
      <c r="G1823" s="267">
        <v>22.4</v>
      </c>
      <c r="H1823" s="267"/>
      <c r="I1823" s="267"/>
      <c r="J1823" s="267"/>
      <c r="K1823" s="267"/>
      <c r="L1823" s="268"/>
      <c r="M1823" s="306"/>
      <c r="N1823" s="267">
        <v>4</v>
      </c>
      <c r="O1823" s="267">
        <v>14.69</v>
      </c>
      <c r="P1823" s="275"/>
      <c r="Q1823" s="269"/>
      <c r="R1823" s="270"/>
      <c r="S1823" s="307">
        <v>22.834</v>
      </c>
      <c r="T1823" s="271"/>
      <c r="U1823" s="267"/>
      <c r="V1823" s="268"/>
      <c r="W1823" s="267"/>
      <c r="X1823" s="270"/>
      <c r="Y1823" s="274"/>
      <c r="Z1823" s="290" t="s">
        <v>4456</v>
      </c>
      <c r="AA1823" s="274"/>
      <c r="AB1823" s="275"/>
      <c r="AC1823" s="274"/>
      <c r="AD1823" s="265"/>
      <c r="AE1823" s="274"/>
      <c r="AF1823" s="274"/>
      <c r="AG1823" s="275"/>
      <c r="AH1823" s="274"/>
      <c r="AI1823" s="274"/>
      <c r="AJ1823" s="275"/>
      <c r="AK1823" s="270"/>
      <c r="AL1823" s="274"/>
      <c r="AM1823" s="275"/>
      <c r="AN1823" s="274"/>
      <c r="AO1823" s="275"/>
      <c r="AP1823" s="274"/>
      <c r="AQ1823" s="277">
        <f t="shared" si="265"/>
        <v>6</v>
      </c>
      <c r="AR1823" s="275" t="s">
        <v>65</v>
      </c>
      <c r="AS1823" s="267"/>
      <c r="AT1823" s="273"/>
      <c r="AU1823" s="272"/>
      <c r="AV1823" s="267"/>
      <c r="AW1823" s="268"/>
      <c r="AX1823" s="273"/>
      <c r="AY1823" s="294"/>
      <c r="AZ1823" s="275"/>
      <c r="BA1823" s="268"/>
      <c r="BB1823" s="268"/>
      <c r="BC1823" s="268"/>
      <c r="BD1823" s="268"/>
      <c r="BE1823" s="267"/>
      <c r="BF1823" s="275"/>
      <c r="BG1823" s="275"/>
      <c r="BH1823" s="275"/>
      <c r="BI1823" s="275"/>
      <c r="BJ1823" s="278">
        <v>45825</v>
      </c>
      <c r="BK1823" s="279">
        <v>45825</v>
      </c>
      <c r="BL1823" s="431" t="s">
        <v>4461</v>
      </c>
      <c r="BM1823" s="272"/>
      <c r="BN1823" s="422">
        <v>5</v>
      </c>
      <c r="BO1823" s="422">
        <v>5</v>
      </c>
      <c r="BP1823" s="303"/>
      <c r="BQ1823" s="293"/>
      <c r="BR1823" s="284"/>
      <c r="BS1823" s="280" t="str">
        <f>IF(_DBcomps[[#This Row],[Problem]]="","Yes","No")</f>
        <v>Yes</v>
      </c>
      <c r="BT1823" s="272">
        <v>5</v>
      </c>
      <c r="BU1823" s="273"/>
      <c r="BV1823" s="273"/>
      <c r="BW1823" s="273"/>
      <c r="BX1823" s="273">
        <v>4</v>
      </c>
      <c r="BY1823" s="356" t="s">
        <v>1275</v>
      </c>
      <c r="BZ1823" s="267"/>
      <c r="CA1823" s="279"/>
      <c r="CB1823" s="279"/>
      <c r="CC1823" s="279"/>
      <c r="CD1823" s="1283"/>
    </row>
    <row r="1824" spans="1:82" s="295" customFormat="1">
      <c r="A1824" s="265" t="s">
        <v>58</v>
      </c>
      <c r="B1824" s="2" t="s">
        <v>164</v>
      </c>
      <c r="C1824" s="2" t="s">
        <v>1345</v>
      </c>
      <c r="D1824" s="265" t="s">
        <v>4450</v>
      </c>
      <c r="E1824" s="265">
        <v>45819</v>
      </c>
      <c r="F1824" s="266" t="str">
        <f>IF(_DBcomps[[#This Row],[Lab RTS]]="","No","Yes")</f>
        <v>Yes</v>
      </c>
      <c r="G1824" s="267">
        <v>22.4</v>
      </c>
      <c r="H1824" s="267"/>
      <c r="I1824" s="267"/>
      <c r="J1824" s="267"/>
      <c r="K1824" s="267"/>
      <c r="L1824" s="268"/>
      <c r="M1824" s="306"/>
      <c r="N1824" s="267">
        <v>3.8</v>
      </c>
      <c r="O1824" s="267">
        <v>14.07</v>
      </c>
      <c r="P1824" s="275"/>
      <c r="Q1824" s="269"/>
      <c r="R1824" s="270"/>
      <c r="S1824" s="307">
        <v>21.739000000000001</v>
      </c>
      <c r="T1824" s="271"/>
      <c r="U1824" s="267"/>
      <c r="V1824" s="268"/>
      <c r="W1824" s="267"/>
      <c r="X1824" s="270"/>
      <c r="Y1824" s="274"/>
      <c r="Z1824" s="290" t="s">
        <v>4456</v>
      </c>
      <c r="AA1824" s="274"/>
      <c r="AB1824" s="275"/>
      <c r="AC1824" s="274"/>
      <c r="AD1824" s="265"/>
      <c r="AE1824" s="274"/>
      <c r="AF1824" s="274"/>
      <c r="AG1824" s="275"/>
      <c r="AH1824" s="274"/>
      <c r="AI1824" s="274"/>
      <c r="AJ1824" s="275"/>
      <c r="AK1824" s="270"/>
      <c r="AL1824" s="274"/>
      <c r="AM1824" s="275"/>
      <c r="AN1824" s="274"/>
      <c r="AO1824" s="275"/>
      <c r="AP1824" s="274"/>
      <c r="AQ1824" s="277">
        <f t="shared" si="265"/>
        <v>6</v>
      </c>
      <c r="AR1824" s="275" t="s">
        <v>65</v>
      </c>
      <c r="AS1824" s="267"/>
      <c r="AT1824" s="273"/>
      <c r="AU1824" s="272"/>
      <c r="AV1824" s="267"/>
      <c r="AW1824" s="268"/>
      <c r="AX1824" s="273"/>
      <c r="AY1824" s="294"/>
      <c r="AZ1824" s="275"/>
      <c r="BA1824" s="268"/>
      <c r="BB1824" s="268"/>
      <c r="BC1824" s="268"/>
      <c r="BD1824" s="268"/>
      <c r="BE1824" s="267"/>
      <c r="BF1824" s="275"/>
      <c r="BG1824" s="275"/>
      <c r="BH1824" s="275"/>
      <c r="BI1824" s="275"/>
      <c r="BJ1824" s="278">
        <v>45825</v>
      </c>
      <c r="BK1824" s="279">
        <v>45825</v>
      </c>
      <c r="BL1824" s="431" t="s">
        <v>4462</v>
      </c>
      <c r="BM1824" s="272"/>
      <c r="BN1824" s="422">
        <v>7</v>
      </c>
      <c r="BO1824" s="422">
        <v>5</v>
      </c>
      <c r="BP1824" s="303"/>
      <c r="BQ1824" s="293"/>
      <c r="BR1824" s="284"/>
      <c r="BS1824" s="280" t="str">
        <f>IF(_DBcomps[[#This Row],[Problem]]="","Yes","No")</f>
        <v>Yes</v>
      </c>
      <c r="BT1824" s="272">
        <v>5</v>
      </c>
      <c r="BU1824" s="273"/>
      <c r="BV1824" s="273"/>
      <c r="BW1824" s="273"/>
      <c r="BX1824" s="273">
        <v>4</v>
      </c>
      <c r="BY1824" s="279" t="s">
        <v>1275</v>
      </c>
      <c r="BZ1824" s="267"/>
      <c r="CA1824" s="279"/>
      <c r="CB1824" s="279"/>
      <c r="CC1824" s="279"/>
      <c r="CD1824" s="1283"/>
    </row>
    <row r="1825" spans="1:82" s="295" customFormat="1">
      <c r="A1825" s="265" t="s">
        <v>58</v>
      </c>
      <c r="B1825" s="2" t="s">
        <v>164</v>
      </c>
      <c r="C1825" s="2" t="s">
        <v>1345</v>
      </c>
      <c r="D1825" s="265" t="s">
        <v>4451</v>
      </c>
      <c r="E1825" s="265">
        <v>45820</v>
      </c>
      <c r="F1825" s="266" t="str">
        <f>IF(_DBcomps[[#This Row],[Lab RTS]]="","No","Yes")</f>
        <v>Yes</v>
      </c>
      <c r="G1825" s="267">
        <v>22.4</v>
      </c>
      <c r="H1825" s="267"/>
      <c r="I1825" s="267"/>
      <c r="J1825" s="267"/>
      <c r="K1825" s="267"/>
      <c r="L1825" s="268"/>
      <c r="M1825" s="306"/>
      <c r="N1825" s="267">
        <v>3.56</v>
      </c>
      <c r="O1825" s="267">
        <v>12.31</v>
      </c>
      <c r="P1825" s="275"/>
      <c r="Q1825" s="269"/>
      <c r="R1825" s="270"/>
      <c r="S1825" s="307">
        <v>22.451000000000001</v>
      </c>
      <c r="T1825" s="271"/>
      <c r="U1825" s="267"/>
      <c r="V1825" s="268"/>
      <c r="W1825" s="267"/>
      <c r="X1825" s="270"/>
      <c r="Y1825" s="274"/>
      <c r="Z1825" s="290" t="s">
        <v>4457</v>
      </c>
      <c r="AA1825" s="274"/>
      <c r="AB1825" s="275"/>
      <c r="AC1825" s="274"/>
      <c r="AD1825" s="265"/>
      <c r="AE1825" s="274"/>
      <c r="AF1825" s="274"/>
      <c r="AG1825" s="275"/>
      <c r="AH1825" s="274"/>
      <c r="AI1825" s="274"/>
      <c r="AJ1825" s="275"/>
      <c r="AK1825" s="270"/>
      <c r="AL1825" s="274"/>
      <c r="AM1825" s="275"/>
      <c r="AN1825" s="274"/>
      <c r="AO1825" s="275"/>
      <c r="AP1825" s="274"/>
      <c r="AQ1825" s="277">
        <f t="shared" si="265"/>
        <v>6</v>
      </c>
      <c r="AR1825" s="275" t="s">
        <v>65</v>
      </c>
      <c r="AS1825" s="267"/>
      <c r="AT1825" s="273"/>
      <c r="AU1825" s="272"/>
      <c r="AV1825" s="267"/>
      <c r="AW1825" s="268"/>
      <c r="AX1825" s="273"/>
      <c r="AY1825" s="294"/>
      <c r="AZ1825" s="275"/>
      <c r="BA1825" s="268"/>
      <c r="BB1825" s="268"/>
      <c r="BC1825" s="268"/>
      <c r="BD1825" s="268"/>
      <c r="BE1825" s="267"/>
      <c r="BF1825" s="275"/>
      <c r="BG1825" s="275"/>
      <c r="BH1825" s="275"/>
      <c r="BI1825" s="275"/>
      <c r="BJ1825" s="278">
        <v>45825</v>
      </c>
      <c r="BK1825" s="279">
        <v>45825</v>
      </c>
      <c r="BL1825" s="431" t="s">
        <v>4463</v>
      </c>
      <c r="BM1825" s="272"/>
      <c r="BN1825" s="422">
        <v>6</v>
      </c>
      <c r="BO1825" s="422">
        <v>5</v>
      </c>
      <c r="BP1825" s="303"/>
      <c r="BQ1825" s="293"/>
      <c r="BR1825" s="284"/>
      <c r="BS1825" s="280" t="str">
        <f>IF(_DBcomps[[#This Row],[Problem]]="","Yes","No")</f>
        <v>Yes</v>
      </c>
      <c r="BT1825" s="272">
        <v>5</v>
      </c>
      <c r="BU1825" s="273"/>
      <c r="BV1825" s="273"/>
      <c r="BW1825" s="273"/>
      <c r="BX1825" s="273">
        <v>4</v>
      </c>
      <c r="BY1825" s="356" t="s">
        <v>1275</v>
      </c>
      <c r="BZ1825" s="267"/>
      <c r="CA1825" s="279"/>
      <c r="CB1825" s="279"/>
      <c r="CC1825" s="279"/>
      <c r="CD1825" s="1283"/>
    </row>
    <row r="1826" spans="1:82" s="295" customFormat="1">
      <c r="A1826" s="265" t="s">
        <v>58</v>
      </c>
      <c r="B1826" s="2" t="s">
        <v>164</v>
      </c>
      <c r="C1826" s="2" t="s">
        <v>1345</v>
      </c>
      <c r="D1826" s="265" t="s">
        <v>4452</v>
      </c>
      <c r="E1826" s="265">
        <v>45825</v>
      </c>
      <c r="F1826" s="266" t="str">
        <f>IF(_DBcomps[[#This Row],[Lab RTS]]="","No","Yes")</f>
        <v>Yes</v>
      </c>
      <c r="G1826" s="267">
        <v>22.4</v>
      </c>
      <c r="H1826" s="267"/>
      <c r="I1826" s="267"/>
      <c r="J1826" s="267"/>
      <c r="K1826" s="267"/>
      <c r="L1826" s="268"/>
      <c r="M1826" s="306"/>
      <c r="N1826" s="267">
        <v>3.86</v>
      </c>
      <c r="O1826" s="267">
        <v>12.07</v>
      </c>
      <c r="P1826" s="275"/>
      <c r="Q1826" s="269"/>
      <c r="R1826" s="270"/>
      <c r="S1826" s="307">
        <v>22.728000000000002</v>
      </c>
      <c r="T1826" s="271"/>
      <c r="U1826" s="267"/>
      <c r="V1826" s="268"/>
      <c r="W1826" s="267"/>
      <c r="X1826" s="270"/>
      <c r="Y1826" s="274"/>
      <c r="Z1826" s="290" t="s">
        <v>4456</v>
      </c>
      <c r="AA1826" s="274"/>
      <c r="AB1826" s="275"/>
      <c r="AC1826" s="274"/>
      <c r="AD1826" s="265"/>
      <c r="AE1826" s="274"/>
      <c r="AF1826" s="274"/>
      <c r="AG1826" s="275"/>
      <c r="AH1826" s="274"/>
      <c r="AI1826" s="274"/>
      <c r="AJ1826" s="275"/>
      <c r="AK1826" s="270"/>
      <c r="AL1826" s="274"/>
      <c r="AM1826" s="275"/>
      <c r="AN1826" s="274"/>
      <c r="AO1826" s="275"/>
      <c r="AP1826" s="274"/>
      <c r="AQ1826" s="277">
        <f t="shared" si="265"/>
        <v>6</v>
      </c>
      <c r="AR1826" s="275" t="s">
        <v>65</v>
      </c>
      <c r="AS1826" s="267"/>
      <c r="AT1826" s="273"/>
      <c r="AU1826" s="272"/>
      <c r="AV1826" s="267"/>
      <c r="AW1826" s="268"/>
      <c r="AX1826" s="273"/>
      <c r="AY1826" s="294"/>
      <c r="AZ1826" s="275"/>
      <c r="BA1826" s="268"/>
      <c r="BB1826" s="268"/>
      <c r="BC1826" s="268"/>
      <c r="BD1826" s="268"/>
      <c r="BE1826" s="267"/>
      <c r="BF1826" s="275"/>
      <c r="BG1826" s="275"/>
      <c r="BH1826" s="275"/>
      <c r="BI1826" s="275"/>
      <c r="BJ1826" s="278">
        <v>45825</v>
      </c>
      <c r="BK1826" s="279">
        <v>45825</v>
      </c>
      <c r="BL1826" s="431" t="s">
        <v>4464</v>
      </c>
      <c r="BM1826" s="272"/>
      <c r="BN1826" s="422">
        <v>7</v>
      </c>
      <c r="BO1826" s="422">
        <v>5</v>
      </c>
      <c r="BP1826" s="303"/>
      <c r="BQ1826" s="293"/>
      <c r="BR1826" s="284"/>
      <c r="BS1826" s="280" t="str">
        <f>IF(_DBcomps[[#This Row],[Problem]]="","Yes","No")</f>
        <v>Yes</v>
      </c>
      <c r="BT1826" s="272">
        <v>5</v>
      </c>
      <c r="BU1826" s="273"/>
      <c r="BV1826" s="273"/>
      <c r="BW1826" s="273"/>
      <c r="BX1826" s="273">
        <v>4</v>
      </c>
      <c r="BY1826" s="279" t="s">
        <v>1275</v>
      </c>
      <c r="BZ1826" s="267"/>
      <c r="CA1826" s="279"/>
      <c r="CB1826" s="279"/>
      <c r="CC1826" s="279"/>
      <c r="CD1826" s="1283"/>
    </row>
    <row r="1827" spans="1:82" s="295" customFormat="1">
      <c r="A1827" s="265" t="s">
        <v>58</v>
      </c>
      <c r="B1827" s="2" t="s">
        <v>164</v>
      </c>
      <c r="C1827" s="2" t="s">
        <v>1345</v>
      </c>
      <c r="D1827" s="265" t="s">
        <v>4524</v>
      </c>
      <c r="E1827" s="265">
        <v>45825</v>
      </c>
      <c r="F1827" s="266" t="str">
        <f>IF(_DBcomps[[#This Row],[Lab RTS]]="","No","Yes")</f>
        <v>Yes</v>
      </c>
      <c r="G1827" s="267">
        <v>22.4</v>
      </c>
      <c r="H1827" s="267"/>
      <c r="I1827" s="267"/>
      <c r="J1827" s="267"/>
      <c r="K1827" s="267"/>
      <c r="L1827" s="268"/>
      <c r="M1827" s="306"/>
      <c r="N1827" s="267">
        <v>3.86</v>
      </c>
      <c r="O1827" s="267">
        <v>15.6</v>
      </c>
      <c r="P1827" s="275"/>
      <c r="Q1827" s="269"/>
      <c r="R1827" s="270"/>
      <c r="S1827" s="307">
        <v>23.420999999999999</v>
      </c>
      <c r="T1827" s="271"/>
      <c r="U1827" s="267"/>
      <c r="V1827" s="268"/>
      <c r="W1827" s="267"/>
      <c r="X1827" s="270"/>
      <c r="Y1827" s="274"/>
      <c r="Z1827" s="290" t="s">
        <v>4527</v>
      </c>
      <c r="AA1827" s="274"/>
      <c r="AB1827" s="275"/>
      <c r="AC1827" s="274"/>
      <c r="AD1827" s="265"/>
      <c r="AE1827" s="274"/>
      <c r="AF1827" s="274"/>
      <c r="AG1827" s="275"/>
      <c r="AH1827" s="274"/>
      <c r="AI1827" s="274"/>
      <c r="AJ1827" s="275"/>
      <c r="AK1827" s="270"/>
      <c r="AL1827" s="274"/>
      <c r="AM1827" s="275"/>
      <c r="AN1827" s="274"/>
      <c r="AO1827" s="275"/>
      <c r="AP1827" s="274"/>
      <c r="AQ1827" s="277">
        <f t="shared" ref="AQ1827:AQ1832" si="266">MONTH(E1827)</f>
        <v>6</v>
      </c>
      <c r="AR1827" s="275" t="s">
        <v>65</v>
      </c>
      <c r="AS1827" s="267"/>
      <c r="AT1827" s="273"/>
      <c r="AU1827" s="272"/>
      <c r="AV1827" s="267"/>
      <c r="AW1827" s="268"/>
      <c r="AX1827" s="273"/>
      <c r="AY1827" s="294"/>
      <c r="AZ1827" s="275"/>
      <c r="BA1827" s="268"/>
      <c r="BB1827" s="268"/>
      <c r="BC1827" s="268"/>
      <c r="BD1827" s="268"/>
      <c r="BE1827" s="267"/>
      <c r="BF1827" s="275"/>
      <c r="BG1827" s="275"/>
      <c r="BH1827" s="275"/>
      <c r="BI1827" s="275"/>
      <c r="BJ1827" s="278">
        <v>45827</v>
      </c>
      <c r="BK1827" s="279">
        <v>45827</v>
      </c>
      <c r="BL1827" s="431" t="s">
        <v>4529</v>
      </c>
      <c r="BM1827" s="272"/>
      <c r="BN1827" s="422">
        <v>6</v>
      </c>
      <c r="BO1827" s="422">
        <v>5</v>
      </c>
      <c r="BP1827" s="303"/>
      <c r="BQ1827" s="293"/>
      <c r="BR1827" s="284"/>
      <c r="BS1827" s="280" t="str">
        <f>IF(_DBcomps[[#This Row],[Problem]]="","Yes","No")</f>
        <v>Yes</v>
      </c>
      <c r="BT1827" s="272">
        <v>5</v>
      </c>
      <c r="BU1827" s="273"/>
      <c r="BV1827" s="273"/>
      <c r="BW1827" s="273"/>
      <c r="BX1827" s="273">
        <v>4</v>
      </c>
      <c r="BY1827" s="356" t="s">
        <v>1275</v>
      </c>
      <c r="BZ1827" s="267"/>
      <c r="CA1827" s="279"/>
      <c r="CB1827" s="279"/>
      <c r="CC1827" s="279"/>
      <c r="CD1827" s="1283"/>
    </row>
    <row r="1828" spans="1:82" s="295" customFormat="1">
      <c r="A1828" s="265" t="s">
        <v>58</v>
      </c>
      <c r="B1828" s="2" t="s">
        <v>164</v>
      </c>
      <c r="C1828" s="2" t="s">
        <v>1345</v>
      </c>
      <c r="D1828" s="265" t="s">
        <v>4525</v>
      </c>
      <c r="E1828" s="265">
        <v>45825</v>
      </c>
      <c r="F1828" s="266" t="str">
        <f>IF(_DBcomps[[#This Row],[Lab RTS]]="","No","Yes")</f>
        <v>Yes</v>
      </c>
      <c r="G1828" s="267">
        <v>22.4</v>
      </c>
      <c r="H1828" s="267"/>
      <c r="I1828" s="267"/>
      <c r="J1828" s="267"/>
      <c r="K1828" s="267"/>
      <c r="L1828" s="268"/>
      <c r="M1828" s="306"/>
      <c r="N1828" s="267">
        <v>3.79</v>
      </c>
      <c r="O1828" s="267">
        <v>15.48</v>
      </c>
      <c r="P1828" s="275"/>
      <c r="Q1828" s="269"/>
      <c r="R1828" s="270"/>
      <c r="S1828" s="307">
        <v>22.960999999999999</v>
      </c>
      <c r="T1828" s="271"/>
      <c r="U1828" s="267"/>
      <c r="V1828" s="268"/>
      <c r="W1828" s="267"/>
      <c r="X1828" s="270"/>
      <c r="Y1828" s="274"/>
      <c r="Z1828" s="290" t="s">
        <v>4457</v>
      </c>
      <c r="AA1828" s="274"/>
      <c r="AB1828" s="275"/>
      <c r="AC1828" s="274"/>
      <c r="AD1828" s="265"/>
      <c r="AE1828" s="274"/>
      <c r="AF1828" s="274"/>
      <c r="AG1828" s="275"/>
      <c r="AH1828" s="274"/>
      <c r="AI1828" s="274"/>
      <c r="AJ1828" s="275"/>
      <c r="AK1828" s="270"/>
      <c r="AL1828" s="274"/>
      <c r="AM1828" s="275"/>
      <c r="AN1828" s="274"/>
      <c r="AO1828" s="275"/>
      <c r="AP1828" s="274"/>
      <c r="AQ1828" s="277">
        <f t="shared" si="266"/>
        <v>6</v>
      </c>
      <c r="AR1828" s="275" t="s">
        <v>65</v>
      </c>
      <c r="AS1828" s="267"/>
      <c r="AT1828" s="273"/>
      <c r="AU1828" s="272"/>
      <c r="AV1828" s="267"/>
      <c r="AW1828" s="268"/>
      <c r="AX1828" s="273"/>
      <c r="AY1828" s="294"/>
      <c r="AZ1828" s="275"/>
      <c r="BA1828" s="268"/>
      <c r="BB1828" s="268"/>
      <c r="BC1828" s="268"/>
      <c r="BD1828" s="268"/>
      <c r="BE1828" s="267"/>
      <c r="BF1828" s="275"/>
      <c r="BG1828" s="275"/>
      <c r="BH1828" s="275"/>
      <c r="BI1828" s="275"/>
      <c r="BJ1828" s="278">
        <v>45827</v>
      </c>
      <c r="BK1828" s="279">
        <v>45827</v>
      </c>
      <c r="BL1828" s="431" t="s">
        <v>4530</v>
      </c>
      <c r="BM1828" s="272"/>
      <c r="BN1828" s="422">
        <v>8</v>
      </c>
      <c r="BO1828" s="422">
        <v>5</v>
      </c>
      <c r="BP1828" s="303"/>
      <c r="BQ1828" s="293"/>
      <c r="BR1828" s="284"/>
      <c r="BS1828" s="280" t="str">
        <f>IF(_DBcomps[[#This Row],[Problem]]="","Yes","No")</f>
        <v>Yes</v>
      </c>
      <c r="BT1828" s="272">
        <v>5</v>
      </c>
      <c r="BU1828" s="273"/>
      <c r="BV1828" s="273"/>
      <c r="BW1828" s="273"/>
      <c r="BX1828" s="273">
        <v>4</v>
      </c>
      <c r="BY1828" s="279" t="s">
        <v>1275</v>
      </c>
      <c r="BZ1828" s="267"/>
      <c r="CA1828" s="279"/>
      <c r="CB1828" s="279"/>
      <c r="CC1828" s="279"/>
      <c r="CD1828" s="1283"/>
    </row>
    <row r="1829" spans="1:82" s="295" customFormat="1">
      <c r="A1829" s="265" t="s">
        <v>58</v>
      </c>
      <c r="B1829" s="2" t="s">
        <v>164</v>
      </c>
      <c r="C1829" s="2" t="s">
        <v>1345</v>
      </c>
      <c r="D1829" s="265" t="s">
        <v>4526</v>
      </c>
      <c r="E1829" s="265">
        <v>45826</v>
      </c>
      <c r="F1829" s="266" t="str">
        <f>IF(_DBcomps[[#This Row],[Lab RTS]]="","No","Yes")</f>
        <v>Yes</v>
      </c>
      <c r="G1829" s="267">
        <v>22.4</v>
      </c>
      <c r="H1829" s="267"/>
      <c r="I1829" s="267"/>
      <c r="J1829" s="267"/>
      <c r="K1829" s="267"/>
      <c r="L1829" s="268"/>
      <c r="M1829" s="306"/>
      <c r="N1829" s="267">
        <v>4.0199999999999996</v>
      </c>
      <c r="O1829" s="267">
        <v>14.32</v>
      </c>
      <c r="P1829" s="275"/>
      <c r="Q1829" s="269"/>
      <c r="R1829" s="270"/>
      <c r="S1829" s="307">
        <v>22.834</v>
      </c>
      <c r="T1829" s="271"/>
      <c r="U1829" s="267"/>
      <c r="V1829" s="268"/>
      <c r="W1829" s="267"/>
      <c r="X1829" s="270"/>
      <c r="Y1829" s="274"/>
      <c r="Z1829" s="290" t="s">
        <v>4528</v>
      </c>
      <c r="AA1829" s="274"/>
      <c r="AB1829" s="275"/>
      <c r="AC1829" s="274"/>
      <c r="AD1829" s="265"/>
      <c r="AE1829" s="274"/>
      <c r="AF1829" s="274"/>
      <c r="AG1829" s="275"/>
      <c r="AH1829" s="274"/>
      <c r="AI1829" s="274"/>
      <c r="AJ1829" s="275"/>
      <c r="AK1829" s="270"/>
      <c r="AL1829" s="274"/>
      <c r="AM1829" s="275"/>
      <c r="AN1829" s="274"/>
      <c r="AO1829" s="275"/>
      <c r="AP1829" s="274"/>
      <c r="AQ1829" s="277">
        <f t="shared" si="266"/>
        <v>6</v>
      </c>
      <c r="AR1829" s="275" t="s">
        <v>65</v>
      </c>
      <c r="AS1829" s="267"/>
      <c r="AT1829" s="273"/>
      <c r="AU1829" s="272"/>
      <c r="AV1829" s="267"/>
      <c r="AW1829" s="268"/>
      <c r="AX1829" s="273"/>
      <c r="AY1829" s="294"/>
      <c r="AZ1829" s="275"/>
      <c r="BA1829" s="268"/>
      <c r="BB1829" s="268"/>
      <c r="BC1829" s="268"/>
      <c r="BD1829" s="268"/>
      <c r="BE1829" s="267"/>
      <c r="BF1829" s="275"/>
      <c r="BG1829" s="275"/>
      <c r="BH1829" s="275"/>
      <c r="BI1829" s="275"/>
      <c r="BJ1829" s="278">
        <v>45827</v>
      </c>
      <c r="BK1829" s="279">
        <v>45827</v>
      </c>
      <c r="BL1829" s="431" t="s">
        <v>4531</v>
      </c>
      <c r="BM1829" s="272"/>
      <c r="BN1829" s="422">
        <v>6</v>
      </c>
      <c r="BO1829" s="422">
        <v>5</v>
      </c>
      <c r="BP1829" s="303"/>
      <c r="BQ1829" s="293"/>
      <c r="BR1829" s="284"/>
      <c r="BS1829" s="280" t="str">
        <f>IF(_DBcomps[[#This Row],[Problem]]="","Yes","No")</f>
        <v>Yes</v>
      </c>
      <c r="BT1829" s="272">
        <v>5</v>
      </c>
      <c r="BU1829" s="273"/>
      <c r="BV1829" s="273"/>
      <c r="BW1829" s="273"/>
      <c r="BX1829" s="273">
        <v>4</v>
      </c>
      <c r="BY1829" s="356" t="s">
        <v>1275</v>
      </c>
      <c r="BZ1829" s="267"/>
      <c r="CA1829" s="279"/>
      <c r="CB1829" s="279"/>
      <c r="CC1829" s="279"/>
      <c r="CD1829" s="1283"/>
    </row>
    <row r="1830" spans="1:82" s="295" customFormat="1">
      <c r="A1830" s="265" t="s">
        <v>58</v>
      </c>
      <c r="B1830" s="2" t="s">
        <v>164</v>
      </c>
      <c r="C1830" s="2" t="s">
        <v>1345</v>
      </c>
      <c r="D1830" s="265" t="s">
        <v>4728</v>
      </c>
      <c r="E1830" s="265">
        <v>45827</v>
      </c>
      <c r="F1830" s="266" t="str">
        <f>IF(_DBcomps[[#This Row],[Lab RTS]]="","No","Yes")</f>
        <v>Yes</v>
      </c>
      <c r="G1830" s="267">
        <v>22.4</v>
      </c>
      <c r="H1830" s="267"/>
      <c r="I1830" s="267"/>
      <c r="J1830" s="267"/>
      <c r="K1830" s="267"/>
      <c r="L1830" s="268"/>
      <c r="M1830" s="306"/>
      <c r="N1830" s="267">
        <v>4.17</v>
      </c>
      <c r="O1830" s="267">
        <v>14.44</v>
      </c>
      <c r="P1830" s="275"/>
      <c r="Q1830" s="269"/>
      <c r="R1830" s="270"/>
      <c r="S1830" s="307">
        <v>24.34</v>
      </c>
      <c r="T1830" s="271"/>
      <c r="U1830" s="267"/>
      <c r="V1830" s="268"/>
      <c r="W1830" s="267"/>
      <c r="X1830" s="270"/>
      <c r="Y1830" s="274"/>
      <c r="Z1830" s="290" t="s">
        <v>4457</v>
      </c>
      <c r="AA1830" s="274"/>
      <c r="AB1830" s="275"/>
      <c r="AC1830" s="274"/>
      <c r="AD1830" s="265"/>
      <c r="AE1830" s="274"/>
      <c r="AF1830" s="274"/>
      <c r="AG1830" s="275"/>
      <c r="AH1830" s="274"/>
      <c r="AI1830" s="274"/>
      <c r="AJ1830" s="275"/>
      <c r="AK1830" s="270"/>
      <c r="AL1830" s="274"/>
      <c r="AM1830" s="275"/>
      <c r="AN1830" s="274"/>
      <c r="AO1830" s="275"/>
      <c r="AP1830" s="274"/>
      <c r="AQ1830" s="277">
        <f t="shared" si="266"/>
        <v>6</v>
      </c>
      <c r="AR1830" s="275" t="s">
        <v>65</v>
      </c>
      <c r="AS1830" s="267"/>
      <c r="AT1830" s="273"/>
      <c r="AU1830" s="272"/>
      <c r="AV1830" s="267"/>
      <c r="AW1830" s="268"/>
      <c r="AX1830" s="273"/>
      <c r="AY1830" s="294"/>
      <c r="AZ1830" s="275"/>
      <c r="BA1830" s="268"/>
      <c r="BB1830" s="268"/>
      <c r="BC1830" s="268"/>
      <c r="BD1830" s="268"/>
      <c r="BE1830" s="267"/>
      <c r="BF1830" s="275"/>
      <c r="BG1830" s="275"/>
      <c r="BH1830" s="275"/>
      <c r="BI1830" s="275"/>
      <c r="BJ1830" s="278">
        <v>45835</v>
      </c>
      <c r="BK1830" s="279">
        <v>45835</v>
      </c>
      <c r="BL1830" s="431" t="s">
        <v>4730</v>
      </c>
      <c r="BM1830" s="272"/>
      <c r="BN1830" s="422">
        <v>6</v>
      </c>
      <c r="BO1830" s="422">
        <v>5</v>
      </c>
      <c r="BP1830" s="303"/>
      <c r="BQ1830" s="293"/>
      <c r="BR1830" s="284"/>
      <c r="BS1830" s="280" t="str">
        <f>IF(_DBcomps[[#This Row],[Problem]]="","Yes","No")</f>
        <v>Yes</v>
      </c>
      <c r="BT1830" s="272">
        <v>5</v>
      </c>
      <c r="BU1830" s="273"/>
      <c r="BV1830" s="273"/>
      <c r="BW1830" s="273"/>
      <c r="BX1830" s="273">
        <v>4</v>
      </c>
      <c r="BY1830" s="279" t="s">
        <v>1275</v>
      </c>
      <c r="BZ1830" s="267"/>
      <c r="CA1830" s="279"/>
      <c r="CB1830" s="279"/>
      <c r="CC1830" s="279"/>
      <c r="CD1830" s="1283"/>
    </row>
    <row r="1831" spans="1:82" s="295" customFormat="1">
      <c r="A1831" s="265" t="s">
        <v>58</v>
      </c>
      <c r="B1831" s="2" t="s">
        <v>164</v>
      </c>
      <c r="C1831" s="2" t="s">
        <v>1345</v>
      </c>
      <c r="D1831" s="265" t="s">
        <v>4729</v>
      </c>
      <c r="E1831" s="265">
        <v>45835</v>
      </c>
      <c r="F1831" s="266" t="str">
        <f>IF(_DBcomps[[#This Row],[Lab RTS]]="","No","Yes")</f>
        <v>Yes</v>
      </c>
      <c r="G1831" s="267">
        <v>22.4</v>
      </c>
      <c r="H1831" s="267"/>
      <c r="I1831" s="267"/>
      <c r="J1831" s="267"/>
      <c r="K1831" s="267"/>
      <c r="L1831" s="268"/>
      <c r="M1831" s="306"/>
      <c r="N1831" s="267">
        <v>3.63</v>
      </c>
      <c r="O1831" s="267">
        <v>10.4</v>
      </c>
      <c r="P1831" s="275"/>
      <c r="Q1831" s="269"/>
      <c r="R1831" s="270"/>
      <c r="S1831" s="307">
        <v>20.96</v>
      </c>
      <c r="T1831" s="271"/>
      <c r="U1831" s="267"/>
      <c r="V1831" s="268"/>
      <c r="W1831" s="267"/>
      <c r="X1831" s="270"/>
      <c r="Y1831" s="274"/>
      <c r="Z1831" s="290" t="s">
        <v>4527</v>
      </c>
      <c r="AA1831" s="274"/>
      <c r="AB1831" s="275"/>
      <c r="AC1831" s="274"/>
      <c r="AD1831" s="265"/>
      <c r="AE1831" s="274"/>
      <c r="AF1831" s="274"/>
      <c r="AG1831" s="275"/>
      <c r="AH1831" s="274"/>
      <c r="AI1831" s="274"/>
      <c r="AJ1831" s="275"/>
      <c r="AK1831" s="270"/>
      <c r="AL1831" s="274"/>
      <c r="AM1831" s="275"/>
      <c r="AN1831" s="274"/>
      <c r="AO1831" s="275"/>
      <c r="AP1831" s="274"/>
      <c r="AQ1831" s="277">
        <f t="shared" si="266"/>
        <v>6</v>
      </c>
      <c r="AR1831" s="275" t="s">
        <v>65</v>
      </c>
      <c r="AS1831" s="267"/>
      <c r="AT1831" s="273"/>
      <c r="AU1831" s="272"/>
      <c r="AV1831" s="267"/>
      <c r="AW1831" s="268"/>
      <c r="AX1831" s="273"/>
      <c r="AY1831" s="294"/>
      <c r="AZ1831" s="275"/>
      <c r="BA1831" s="268"/>
      <c r="BB1831" s="268"/>
      <c r="BC1831" s="268"/>
      <c r="BD1831" s="268"/>
      <c r="BE1831" s="267"/>
      <c r="BF1831" s="275"/>
      <c r="BG1831" s="275"/>
      <c r="BH1831" s="275"/>
      <c r="BI1831" s="275"/>
      <c r="BJ1831" s="278">
        <v>45835</v>
      </c>
      <c r="BK1831" s="279">
        <v>45835</v>
      </c>
      <c r="BL1831" s="431" t="s">
        <v>4731</v>
      </c>
      <c r="BM1831" s="272"/>
      <c r="BN1831" s="422">
        <v>6</v>
      </c>
      <c r="BO1831" s="422">
        <v>5</v>
      </c>
      <c r="BP1831" s="303"/>
      <c r="BQ1831" s="293"/>
      <c r="BR1831" s="284"/>
      <c r="BS1831" s="280" t="str">
        <f>IF(_DBcomps[[#This Row],[Problem]]="","Yes","No")</f>
        <v>Yes</v>
      </c>
      <c r="BT1831" s="272">
        <v>5</v>
      </c>
      <c r="BU1831" s="273"/>
      <c r="BV1831" s="273"/>
      <c r="BW1831" s="273"/>
      <c r="BX1831" s="273">
        <v>4</v>
      </c>
      <c r="BY1831" s="356" t="s">
        <v>1275</v>
      </c>
      <c r="BZ1831" s="267"/>
      <c r="CA1831" s="279"/>
      <c r="CB1831" s="279"/>
      <c r="CC1831" s="279"/>
      <c r="CD1831" s="1283"/>
    </row>
    <row r="1832" spans="1:82" s="295" customFormat="1">
      <c r="A1832" s="265" t="s">
        <v>58</v>
      </c>
      <c r="B1832" s="2" t="s">
        <v>164</v>
      </c>
      <c r="C1832" s="2" t="s">
        <v>1345</v>
      </c>
      <c r="D1832" s="265" t="s">
        <v>4834</v>
      </c>
      <c r="E1832" s="265">
        <v>45836</v>
      </c>
      <c r="F1832" s="266" t="str">
        <f>IF(_DBcomps[[#This Row],[Lab RTS]]="","No","Yes")</f>
        <v>Yes</v>
      </c>
      <c r="G1832" s="267">
        <v>22.4</v>
      </c>
      <c r="H1832" s="267"/>
      <c r="I1832" s="267"/>
      <c r="J1832" s="267"/>
      <c r="K1832" s="267"/>
      <c r="L1832" s="268"/>
      <c r="M1832" s="306"/>
      <c r="N1832" s="267">
        <v>3.38</v>
      </c>
      <c r="O1832" s="267">
        <v>10.1</v>
      </c>
      <c r="P1832" s="275"/>
      <c r="Q1832" s="269"/>
      <c r="R1832" s="270"/>
      <c r="S1832" s="307">
        <v>20.181000000000001</v>
      </c>
      <c r="T1832" s="271"/>
      <c r="U1832" s="267"/>
      <c r="V1832" s="268"/>
      <c r="W1832" s="267"/>
      <c r="X1832" s="270"/>
      <c r="Y1832" s="274"/>
      <c r="Z1832" s="290" t="s">
        <v>4528</v>
      </c>
      <c r="AA1832" s="274"/>
      <c r="AB1832" s="275"/>
      <c r="AC1832" s="274"/>
      <c r="AD1832" s="265"/>
      <c r="AE1832" s="274"/>
      <c r="AF1832" s="274"/>
      <c r="AG1832" s="275"/>
      <c r="AH1832" s="274"/>
      <c r="AI1832" s="274"/>
      <c r="AJ1832" s="275"/>
      <c r="AK1832" s="270"/>
      <c r="AL1832" s="274"/>
      <c r="AM1832" s="275"/>
      <c r="AN1832" s="274"/>
      <c r="AO1832" s="275"/>
      <c r="AP1832" s="274"/>
      <c r="AQ1832" s="277">
        <f t="shared" si="266"/>
        <v>6</v>
      </c>
      <c r="AR1832" s="275" t="s">
        <v>65</v>
      </c>
      <c r="AS1832" s="267"/>
      <c r="AT1832" s="273"/>
      <c r="AU1832" s="272"/>
      <c r="AV1832" s="267"/>
      <c r="AW1832" s="268"/>
      <c r="AX1832" s="273"/>
      <c r="AY1832" s="294"/>
      <c r="AZ1832" s="275"/>
      <c r="BA1832" s="268"/>
      <c r="BB1832" s="268"/>
      <c r="BC1832" s="268"/>
      <c r="BD1832" s="268"/>
      <c r="BE1832" s="267"/>
      <c r="BF1832" s="275"/>
      <c r="BG1832" s="275"/>
      <c r="BH1832" s="275"/>
      <c r="BI1832" s="275"/>
      <c r="BJ1832" s="278">
        <v>45839</v>
      </c>
      <c r="BK1832" s="279">
        <v>45839</v>
      </c>
      <c r="BL1832" s="431" t="s">
        <v>4835</v>
      </c>
      <c r="BM1832" s="272"/>
      <c r="BN1832" s="422">
        <v>5</v>
      </c>
      <c r="BO1832" s="422">
        <v>5</v>
      </c>
      <c r="BP1832" s="303"/>
      <c r="BQ1832" s="293"/>
      <c r="BR1832" s="284"/>
      <c r="BS1832" s="280" t="str">
        <f>IF(_DBcomps[[#This Row],[Problem]]="","Yes","No")</f>
        <v>Yes</v>
      </c>
      <c r="BT1832" s="272">
        <v>5</v>
      </c>
      <c r="BU1832" s="273"/>
      <c r="BV1832" s="273"/>
      <c r="BW1832" s="273"/>
      <c r="BX1832" s="273">
        <v>4</v>
      </c>
      <c r="BY1832" s="356" t="s">
        <v>1275</v>
      </c>
      <c r="BZ1832" s="267"/>
      <c r="CA1832" s="279"/>
      <c r="CB1832" s="279"/>
      <c r="CC1832" s="279"/>
      <c r="CD1832" s="1283"/>
    </row>
    <row r="1833" spans="1:82" s="295" customFormat="1">
      <c r="A1833" s="265" t="s">
        <v>58</v>
      </c>
      <c r="B1833" s="2" t="s">
        <v>164</v>
      </c>
      <c r="C1833" s="2" t="s">
        <v>1345</v>
      </c>
      <c r="D1833" s="265" t="s">
        <v>4868</v>
      </c>
      <c r="E1833" s="265">
        <v>45840</v>
      </c>
      <c r="F1833" s="266" t="str">
        <f>IF(_DBcomps[[#This Row],[Lab RTS]]="","No","Yes")</f>
        <v>Yes</v>
      </c>
      <c r="G1833" s="267">
        <v>22.4</v>
      </c>
      <c r="H1833" s="267"/>
      <c r="I1833" s="267"/>
      <c r="J1833" s="267"/>
      <c r="K1833" s="267"/>
      <c r="L1833" s="268"/>
      <c r="M1833" s="306"/>
      <c r="N1833" s="267">
        <v>3.77</v>
      </c>
      <c r="O1833" s="267">
        <v>12.15</v>
      </c>
      <c r="P1833" s="275"/>
      <c r="Q1833" s="269"/>
      <c r="R1833" s="270"/>
      <c r="S1833" s="307">
        <v>20.882000000000001</v>
      </c>
      <c r="T1833" s="271"/>
      <c r="U1833" s="267"/>
      <c r="V1833" s="268"/>
      <c r="W1833" s="267"/>
      <c r="X1833" s="270"/>
      <c r="Y1833" s="274"/>
      <c r="Z1833" s="290" t="s">
        <v>4457</v>
      </c>
      <c r="AA1833" s="274"/>
      <c r="AB1833" s="275"/>
      <c r="AC1833" s="274"/>
      <c r="AD1833" s="265"/>
      <c r="AE1833" s="274"/>
      <c r="AF1833" s="274"/>
      <c r="AG1833" s="275"/>
      <c r="AH1833" s="274"/>
      <c r="AI1833" s="274"/>
      <c r="AJ1833" s="275"/>
      <c r="AK1833" s="270"/>
      <c r="AL1833" s="274"/>
      <c r="AM1833" s="275"/>
      <c r="AN1833" s="274"/>
      <c r="AO1833" s="275"/>
      <c r="AP1833" s="274"/>
      <c r="AQ1833" s="277">
        <f t="shared" ref="AQ1833:AQ1839" si="267">MONTH(E1833)</f>
        <v>7</v>
      </c>
      <c r="AR1833" s="275" t="s">
        <v>65</v>
      </c>
      <c r="AS1833" s="267"/>
      <c r="AT1833" s="273"/>
      <c r="AU1833" s="272"/>
      <c r="AV1833" s="267"/>
      <c r="AW1833" s="268"/>
      <c r="AX1833" s="273"/>
      <c r="AY1833" s="294"/>
      <c r="AZ1833" s="275"/>
      <c r="BA1833" s="268"/>
      <c r="BB1833" s="268"/>
      <c r="BC1833" s="268"/>
      <c r="BD1833" s="268"/>
      <c r="BE1833" s="267"/>
      <c r="BF1833" s="275"/>
      <c r="BG1833" s="275"/>
      <c r="BH1833" s="275"/>
      <c r="BI1833" s="275"/>
      <c r="BJ1833" s="278">
        <v>45841</v>
      </c>
      <c r="BK1833" s="279">
        <v>45841</v>
      </c>
      <c r="BL1833" s="431" t="s">
        <v>5162</v>
      </c>
      <c r="BM1833" s="272"/>
      <c r="BN1833" s="422">
        <v>5</v>
      </c>
      <c r="BO1833" s="422">
        <v>5</v>
      </c>
      <c r="BP1833" s="303"/>
      <c r="BQ1833" s="293"/>
      <c r="BR1833" s="284"/>
      <c r="BS1833" s="280" t="str">
        <f>IF(_DBcomps[[#This Row],[Problem]]="","Yes","No")</f>
        <v>Yes</v>
      </c>
      <c r="BT1833" s="272">
        <v>5</v>
      </c>
      <c r="BU1833" s="273"/>
      <c r="BV1833" s="273"/>
      <c r="BW1833" s="273"/>
      <c r="BX1833" s="273">
        <v>4</v>
      </c>
      <c r="BY1833" s="356" t="s">
        <v>1275</v>
      </c>
      <c r="BZ1833" s="267"/>
      <c r="CA1833" s="279"/>
      <c r="CB1833" s="279"/>
      <c r="CC1833" s="279"/>
      <c r="CD1833" s="1283"/>
    </row>
    <row r="1834" spans="1:82" s="295" customFormat="1">
      <c r="A1834" s="265" t="s">
        <v>58</v>
      </c>
      <c r="B1834" s="2" t="s">
        <v>164</v>
      </c>
      <c r="C1834" s="2" t="s">
        <v>1345</v>
      </c>
      <c r="D1834" s="265" t="s">
        <v>4897</v>
      </c>
      <c r="E1834" s="265">
        <v>45841</v>
      </c>
      <c r="F1834" s="266" t="str">
        <f>IF(_DBcomps[[#This Row],[Lab RTS]]="","No","Yes")</f>
        <v>Yes</v>
      </c>
      <c r="G1834" s="267">
        <v>22.4</v>
      </c>
      <c r="H1834" s="267"/>
      <c r="I1834" s="267"/>
      <c r="J1834" s="267"/>
      <c r="K1834" s="267"/>
      <c r="L1834" s="268"/>
      <c r="M1834" s="306"/>
      <c r="N1834" s="267">
        <v>3.34</v>
      </c>
      <c r="O1834" s="267">
        <v>10.01</v>
      </c>
      <c r="P1834" s="275"/>
      <c r="Q1834" s="269"/>
      <c r="R1834" s="270"/>
      <c r="S1834" s="307">
        <v>21.321000000000002</v>
      </c>
      <c r="T1834" s="271"/>
      <c r="U1834" s="267"/>
      <c r="V1834" s="268"/>
      <c r="W1834" s="267"/>
      <c r="X1834" s="270"/>
      <c r="Y1834" s="274"/>
      <c r="Z1834" s="290" t="s">
        <v>4456</v>
      </c>
      <c r="AA1834" s="274"/>
      <c r="AB1834" s="275"/>
      <c r="AC1834" s="274"/>
      <c r="AD1834" s="265"/>
      <c r="AE1834" s="274"/>
      <c r="AF1834" s="274"/>
      <c r="AG1834" s="275"/>
      <c r="AH1834" s="274"/>
      <c r="AI1834" s="274"/>
      <c r="AJ1834" s="275"/>
      <c r="AK1834" s="270"/>
      <c r="AL1834" s="274"/>
      <c r="AM1834" s="275"/>
      <c r="AN1834" s="274"/>
      <c r="AO1834" s="275"/>
      <c r="AP1834" s="274"/>
      <c r="AQ1834" s="277">
        <f t="shared" si="267"/>
        <v>7</v>
      </c>
      <c r="AR1834" s="275" t="s">
        <v>65</v>
      </c>
      <c r="AS1834" s="267"/>
      <c r="AT1834" s="273"/>
      <c r="AU1834" s="272"/>
      <c r="AV1834" s="267"/>
      <c r="AW1834" s="268"/>
      <c r="AX1834" s="273"/>
      <c r="AY1834" s="294"/>
      <c r="AZ1834" s="275"/>
      <c r="BA1834" s="268"/>
      <c r="BB1834" s="268"/>
      <c r="BC1834" s="268"/>
      <c r="BD1834" s="268"/>
      <c r="BE1834" s="267"/>
      <c r="BF1834" s="275"/>
      <c r="BG1834" s="275"/>
      <c r="BH1834" s="275"/>
      <c r="BI1834" s="275"/>
      <c r="BJ1834" s="278">
        <v>45845</v>
      </c>
      <c r="BK1834" s="279">
        <v>45845</v>
      </c>
      <c r="BL1834" s="431" t="s">
        <v>5161</v>
      </c>
      <c r="BM1834" s="272"/>
      <c r="BN1834" s="422">
        <v>5</v>
      </c>
      <c r="BO1834" s="422">
        <v>5</v>
      </c>
      <c r="BP1834" s="303"/>
      <c r="BQ1834" s="293"/>
      <c r="BR1834" s="284"/>
      <c r="BS1834" s="280" t="str">
        <f>IF(_DBcomps[[#This Row],[Problem]]="","Yes","No")</f>
        <v>Yes</v>
      </c>
      <c r="BT1834" s="272">
        <v>5</v>
      </c>
      <c r="BU1834" s="273"/>
      <c r="BV1834" s="273"/>
      <c r="BW1834" s="273"/>
      <c r="BX1834" s="273">
        <v>4</v>
      </c>
      <c r="BY1834" s="356" t="s">
        <v>1275</v>
      </c>
      <c r="BZ1834" s="267"/>
      <c r="CA1834" s="279"/>
      <c r="CB1834" s="279"/>
      <c r="CC1834" s="279"/>
      <c r="CD1834" s="1283"/>
    </row>
    <row r="1835" spans="1:82" s="295" customFormat="1">
      <c r="A1835" s="265" t="s">
        <v>58</v>
      </c>
      <c r="B1835" s="2" t="s">
        <v>164</v>
      </c>
      <c r="C1835" s="2" t="s">
        <v>1345</v>
      </c>
      <c r="D1835" s="265" t="s">
        <v>5159</v>
      </c>
      <c r="E1835" s="265">
        <v>45863</v>
      </c>
      <c r="F1835" s="266" t="str">
        <f>IF(_DBcomps[[#This Row],[Lab RTS]]="","No","Yes")</f>
        <v>Yes</v>
      </c>
      <c r="G1835" s="267">
        <v>22.4</v>
      </c>
      <c r="H1835" s="267"/>
      <c r="I1835" s="267"/>
      <c r="J1835" s="267"/>
      <c r="K1835" s="267"/>
      <c r="L1835" s="268"/>
      <c r="M1835" s="306"/>
      <c r="N1835" s="267">
        <v>3.35</v>
      </c>
      <c r="O1835" s="267">
        <v>9.3699999999999992</v>
      </c>
      <c r="P1835" s="275"/>
      <c r="Q1835" s="269"/>
      <c r="R1835" s="270"/>
      <c r="S1835" s="307">
        <v>20.556999999999999</v>
      </c>
      <c r="T1835" s="271"/>
      <c r="U1835" s="267"/>
      <c r="V1835" s="268"/>
      <c r="W1835" s="267"/>
      <c r="X1835" s="270"/>
      <c r="Y1835" s="274"/>
      <c r="Z1835" s="290" t="s">
        <v>4454</v>
      </c>
      <c r="AA1835" s="274"/>
      <c r="AB1835" s="275"/>
      <c r="AC1835" s="274"/>
      <c r="AD1835" s="265"/>
      <c r="AE1835" s="274"/>
      <c r="AF1835" s="274"/>
      <c r="AG1835" s="275"/>
      <c r="AH1835" s="274"/>
      <c r="AI1835" s="274"/>
      <c r="AJ1835" s="275"/>
      <c r="AK1835" s="270"/>
      <c r="AL1835" s="274"/>
      <c r="AM1835" s="275"/>
      <c r="AN1835" s="274"/>
      <c r="AO1835" s="275"/>
      <c r="AP1835" s="274"/>
      <c r="AQ1835" s="277">
        <f t="shared" si="267"/>
        <v>7</v>
      </c>
      <c r="AR1835" s="275" t="s">
        <v>65</v>
      </c>
      <c r="AS1835" s="267"/>
      <c r="AT1835" s="273"/>
      <c r="AU1835" s="272"/>
      <c r="AV1835" s="267"/>
      <c r="AW1835" s="268"/>
      <c r="AX1835" s="273"/>
      <c r="AY1835" s="294"/>
      <c r="AZ1835" s="275"/>
      <c r="BA1835" s="268"/>
      <c r="BB1835" s="268"/>
      <c r="BC1835" s="268"/>
      <c r="BD1835" s="268"/>
      <c r="BE1835" s="267"/>
      <c r="BF1835" s="275"/>
      <c r="BG1835" s="275"/>
      <c r="BH1835" s="275"/>
      <c r="BI1835" s="275"/>
      <c r="BJ1835" s="278">
        <v>45866</v>
      </c>
      <c r="BK1835" s="279">
        <v>45866</v>
      </c>
      <c r="BL1835" s="431" t="s">
        <v>5160</v>
      </c>
      <c r="BM1835" s="272"/>
      <c r="BN1835" s="422">
        <v>6</v>
      </c>
      <c r="BO1835" s="422">
        <v>5</v>
      </c>
      <c r="BP1835" s="303"/>
      <c r="BQ1835" s="293"/>
      <c r="BR1835" s="284"/>
      <c r="BS1835" s="280" t="str">
        <f>IF(_DBcomps[[#This Row],[Problem]]="","Yes","No")</f>
        <v>Yes</v>
      </c>
      <c r="BT1835" s="272">
        <v>5</v>
      </c>
      <c r="BU1835" s="273"/>
      <c r="BV1835" s="273"/>
      <c r="BW1835" s="273"/>
      <c r="BX1835" s="273">
        <v>4</v>
      </c>
      <c r="BY1835" s="356" t="s">
        <v>1275</v>
      </c>
      <c r="BZ1835" s="267"/>
      <c r="CA1835" s="279"/>
      <c r="CB1835" s="279"/>
      <c r="CC1835" s="279"/>
      <c r="CD1835" s="1283"/>
    </row>
    <row r="1836" spans="1:82" s="295" customFormat="1">
      <c r="A1836" s="265" t="s">
        <v>58</v>
      </c>
      <c r="B1836" s="2" t="s">
        <v>164</v>
      </c>
      <c r="C1836" s="2" t="s">
        <v>1345</v>
      </c>
      <c r="D1836" s="265" t="s">
        <v>5163</v>
      </c>
      <c r="E1836" s="265">
        <v>45866</v>
      </c>
      <c r="F1836" s="266" t="str">
        <f>IF(_DBcomps[[#This Row],[Lab RTS]]="","No","Yes")</f>
        <v>Yes</v>
      </c>
      <c r="G1836" s="267">
        <v>22.4</v>
      </c>
      <c r="H1836" s="267"/>
      <c r="I1836" s="267"/>
      <c r="J1836" s="267"/>
      <c r="K1836" s="267"/>
      <c r="L1836" s="268"/>
      <c r="M1836" s="306"/>
      <c r="N1836" s="267">
        <v>3.87</v>
      </c>
      <c r="O1836" s="267">
        <v>11.98</v>
      </c>
      <c r="P1836" s="275"/>
      <c r="Q1836" s="269"/>
      <c r="R1836" s="270"/>
      <c r="S1836" s="307">
        <v>20.166</v>
      </c>
      <c r="T1836" s="271"/>
      <c r="U1836" s="267"/>
      <c r="V1836" s="268"/>
      <c r="W1836" s="267"/>
      <c r="X1836" s="270"/>
      <c r="Y1836" s="274"/>
      <c r="Z1836" s="290" t="s">
        <v>5164</v>
      </c>
      <c r="AA1836" s="274"/>
      <c r="AB1836" s="275"/>
      <c r="AC1836" s="274"/>
      <c r="AD1836" s="265"/>
      <c r="AE1836" s="274"/>
      <c r="AF1836" s="274"/>
      <c r="AG1836" s="275"/>
      <c r="AH1836" s="274"/>
      <c r="AI1836" s="274"/>
      <c r="AJ1836" s="275"/>
      <c r="AK1836" s="270"/>
      <c r="AL1836" s="274"/>
      <c r="AM1836" s="275"/>
      <c r="AN1836" s="274"/>
      <c r="AO1836" s="275"/>
      <c r="AP1836" s="274"/>
      <c r="AQ1836" s="277">
        <f t="shared" si="267"/>
        <v>7</v>
      </c>
      <c r="AR1836" s="275" t="s">
        <v>65</v>
      </c>
      <c r="AS1836" s="267"/>
      <c r="AT1836" s="273"/>
      <c r="AU1836" s="272"/>
      <c r="AV1836" s="267"/>
      <c r="AW1836" s="268"/>
      <c r="AX1836" s="273"/>
      <c r="AY1836" s="294"/>
      <c r="AZ1836" s="275"/>
      <c r="BA1836" s="268"/>
      <c r="BB1836" s="268"/>
      <c r="BC1836" s="268"/>
      <c r="BD1836" s="268"/>
      <c r="BE1836" s="267"/>
      <c r="BF1836" s="275"/>
      <c r="BG1836" s="275"/>
      <c r="BH1836" s="275"/>
      <c r="BI1836" s="275"/>
      <c r="BJ1836" s="278">
        <v>45867</v>
      </c>
      <c r="BK1836" s="279">
        <v>45867</v>
      </c>
      <c r="BL1836" s="431" t="s">
        <v>5183</v>
      </c>
      <c r="BM1836" s="272"/>
      <c r="BN1836" s="422">
        <v>6</v>
      </c>
      <c r="BO1836" s="422">
        <v>5</v>
      </c>
      <c r="BP1836" s="303"/>
      <c r="BQ1836" s="293"/>
      <c r="BR1836" s="284"/>
      <c r="BS1836" s="280" t="str">
        <f>IF(_DBcomps[[#This Row],[Problem]]="","Yes","No")</f>
        <v>Yes</v>
      </c>
      <c r="BT1836" s="272">
        <v>5</v>
      </c>
      <c r="BU1836" s="273"/>
      <c r="BV1836" s="273"/>
      <c r="BW1836" s="273"/>
      <c r="BX1836" s="273">
        <v>4</v>
      </c>
      <c r="BY1836" s="356" t="s">
        <v>1275</v>
      </c>
      <c r="BZ1836" s="267"/>
      <c r="CA1836" s="279"/>
      <c r="CB1836" s="279"/>
      <c r="CC1836" s="279"/>
      <c r="CD1836" s="1283"/>
    </row>
    <row r="1837" spans="1:82" s="295" customFormat="1">
      <c r="A1837" s="265" t="s">
        <v>58</v>
      </c>
      <c r="B1837" s="2" t="s">
        <v>164</v>
      </c>
      <c r="C1837" s="2" t="s">
        <v>1345</v>
      </c>
      <c r="D1837" s="265" t="s">
        <v>5181</v>
      </c>
      <c r="E1837" s="265">
        <v>45867</v>
      </c>
      <c r="F1837" s="266" t="str">
        <f>IF(_DBcomps[[#This Row],[Lab RTS]]="","No","Yes")</f>
        <v>Yes</v>
      </c>
      <c r="G1837" s="267">
        <v>22.4</v>
      </c>
      <c r="H1837" s="267"/>
      <c r="I1837" s="267"/>
      <c r="J1837" s="267"/>
      <c r="K1837" s="267"/>
      <c r="L1837" s="268"/>
      <c r="M1837" s="306"/>
      <c r="N1837" s="267">
        <v>3.67</v>
      </c>
      <c r="O1837" s="267">
        <v>13.03</v>
      </c>
      <c r="P1837" s="275"/>
      <c r="Q1837" s="269"/>
      <c r="R1837" s="270"/>
      <c r="S1837" s="307">
        <v>21.26</v>
      </c>
      <c r="T1837" s="271"/>
      <c r="U1837" s="267"/>
      <c r="V1837" s="268"/>
      <c r="W1837" s="267"/>
      <c r="X1837" s="270"/>
      <c r="Y1837" s="274"/>
      <c r="Z1837" s="290" t="s">
        <v>4457</v>
      </c>
      <c r="AA1837" s="274"/>
      <c r="AB1837" s="275"/>
      <c r="AC1837" s="274"/>
      <c r="AD1837" s="265"/>
      <c r="AE1837" s="274"/>
      <c r="AF1837" s="274"/>
      <c r="AG1837" s="275"/>
      <c r="AH1837" s="274"/>
      <c r="AI1837" s="274"/>
      <c r="AJ1837" s="275"/>
      <c r="AK1837" s="270"/>
      <c r="AL1837" s="274"/>
      <c r="AM1837" s="275"/>
      <c r="AN1837" s="274"/>
      <c r="AO1837" s="275"/>
      <c r="AP1837" s="274"/>
      <c r="AQ1837" s="277">
        <f t="shared" si="267"/>
        <v>7</v>
      </c>
      <c r="AR1837" s="275" t="s">
        <v>65</v>
      </c>
      <c r="AS1837" s="267"/>
      <c r="AT1837" s="273"/>
      <c r="AU1837" s="272"/>
      <c r="AV1837" s="267"/>
      <c r="AW1837" s="268"/>
      <c r="AX1837" s="273"/>
      <c r="AY1837" s="294"/>
      <c r="AZ1837" s="275"/>
      <c r="BA1837" s="268"/>
      <c r="BB1837" s="268"/>
      <c r="BC1837" s="268"/>
      <c r="BD1837" s="268"/>
      <c r="BE1837" s="267"/>
      <c r="BF1837" s="275"/>
      <c r="BG1837" s="275"/>
      <c r="BH1837" s="275"/>
      <c r="BI1837" s="275"/>
      <c r="BJ1837" s="278">
        <v>45867</v>
      </c>
      <c r="BK1837" s="279">
        <v>45867</v>
      </c>
      <c r="BL1837" s="431" t="s">
        <v>5182</v>
      </c>
      <c r="BM1837" s="272"/>
      <c r="BN1837" s="422">
        <v>6</v>
      </c>
      <c r="BO1837" s="422">
        <v>5</v>
      </c>
      <c r="BP1837" s="303"/>
      <c r="BQ1837" s="293"/>
      <c r="BR1837" s="284"/>
      <c r="BS1837" s="280" t="str">
        <f>IF(_DBcomps[[#This Row],[Problem]]="","Yes","No")</f>
        <v>Yes</v>
      </c>
      <c r="BT1837" s="272">
        <v>5</v>
      </c>
      <c r="BU1837" s="273"/>
      <c r="BV1837" s="273"/>
      <c r="BW1837" s="273"/>
      <c r="BX1837" s="273">
        <v>4</v>
      </c>
      <c r="BY1837" s="356" t="s">
        <v>1275</v>
      </c>
      <c r="BZ1837" s="267"/>
      <c r="CA1837" s="279"/>
      <c r="CB1837" s="279"/>
      <c r="CC1837" s="279"/>
      <c r="CD1837" s="1283"/>
    </row>
    <row r="1838" spans="1:82" s="295" customFormat="1">
      <c r="A1838" s="265" t="s">
        <v>58</v>
      </c>
      <c r="B1838" s="2" t="s">
        <v>164</v>
      </c>
      <c r="C1838" s="2" t="s">
        <v>1345</v>
      </c>
      <c r="D1838" s="265" t="s">
        <v>5220</v>
      </c>
      <c r="E1838" s="265">
        <v>45869</v>
      </c>
      <c r="F1838" s="266" t="str">
        <f>IF(_DBcomps[[#This Row],[Lab RTS]]="","No","Yes")</f>
        <v>Yes</v>
      </c>
      <c r="G1838" s="267">
        <v>22.4</v>
      </c>
      <c r="H1838" s="267"/>
      <c r="I1838" s="267"/>
      <c r="J1838" s="267"/>
      <c r="K1838" s="267"/>
      <c r="L1838" s="268"/>
      <c r="M1838" s="306"/>
      <c r="N1838" s="267">
        <v>3.7</v>
      </c>
      <c r="O1838" s="267">
        <v>11.8</v>
      </c>
      <c r="P1838" s="275"/>
      <c r="Q1838" s="269"/>
      <c r="R1838" s="270"/>
      <c r="S1838" s="307">
        <v>21.555</v>
      </c>
      <c r="T1838" s="271"/>
      <c r="U1838" s="267"/>
      <c r="V1838" s="268"/>
      <c r="W1838" s="267"/>
      <c r="X1838" s="270"/>
      <c r="Y1838" s="274"/>
      <c r="Z1838" s="290" t="s">
        <v>4456</v>
      </c>
      <c r="AA1838" s="274"/>
      <c r="AB1838" s="275"/>
      <c r="AC1838" s="274"/>
      <c r="AD1838" s="265"/>
      <c r="AE1838" s="274"/>
      <c r="AF1838" s="274"/>
      <c r="AG1838" s="275"/>
      <c r="AH1838" s="274"/>
      <c r="AI1838" s="274"/>
      <c r="AJ1838" s="275"/>
      <c r="AK1838" s="270"/>
      <c r="AL1838" s="274"/>
      <c r="AM1838" s="275"/>
      <c r="AN1838" s="274"/>
      <c r="AO1838" s="275"/>
      <c r="AP1838" s="274"/>
      <c r="AQ1838" s="277">
        <f t="shared" si="267"/>
        <v>7</v>
      </c>
      <c r="AR1838" s="275" t="s">
        <v>65</v>
      </c>
      <c r="AS1838" s="267"/>
      <c r="AT1838" s="273"/>
      <c r="AU1838" s="272"/>
      <c r="AV1838" s="267"/>
      <c r="AW1838" s="268"/>
      <c r="AX1838" s="273"/>
      <c r="AY1838" s="294"/>
      <c r="AZ1838" s="275"/>
      <c r="BA1838" s="268"/>
      <c r="BB1838" s="268"/>
      <c r="BC1838" s="268"/>
      <c r="BD1838" s="268"/>
      <c r="BE1838" s="267"/>
      <c r="BF1838" s="275"/>
      <c r="BG1838" s="275"/>
      <c r="BH1838" s="275"/>
      <c r="BI1838" s="275"/>
      <c r="BJ1838" s="278">
        <v>45870</v>
      </c>
      <c r="BK1838" s="279">
        <v>45870</v>
      </c>
      <c r="BL1838" s="431" t="s">
        <v>5222</v>
      </c>
      <c r="BM1838" s="272"/>
      <c r="BN1838" s="422">
        <v>6</v>
      </c>
      <c r="BO1838" s="422">
        <v>5</v>
      </c>
      <c r="BP1838" s="303"/>
      <c r="BQ1838" s="293"/>
      <c r="BR1838" s="284"/>
      <c r="BS1838" s="280" t="str">
        <f>IF(_DBcomps[[#This Row],[Problem]]="","Yes","No")</f>
        <v>Yes</v>
      </c>
      <c r="BT1838" s="272">
        <v>5</v>
      </c>
      <c r="BU1838" s="273"/>
      <c r="BV1838" s="273"/>
      <c r="BW1838" s="273"/>
      <c r="BX1838" s="273">
        <v>4</v>
      </c>
      <c r="BY1838" s="356" t="s">
        <v>1275</v>
      </c>
      <c r="BZ1838" s="267"/>
      <c r="CA1838" s="279"/>
      <c r="CB1838" s="279"/>
      <c r="CC1838" s="279"/>
      <c r="CD1838" s="1283"/>
    </row>
    <row r="1839" spans="1:82" s="295" customFormat="1">
      <c r="A1839" s="265" t="s">
        <v>58</v>
      </c>
      <c r="B1839" s="2" t="s">
        <v>164</v>
      </c>
      <c r="C1839" s="2" t="s">
        <v>1345</v>
      </c>
      <c r="D1839" s="265" t="s">
        <v>5221</v>
      </c>
      <c r="E1839" s="265">
        <v>45870</v>
      </c>
      <c r="F1839" s="266" t="str">
        <f>IF(_DBcomps[[#This Row],[Lab RTS]]="","No","Yes")</f>
        <v>Yes</v>
      </c>
      <c r="G1839" s="267">
        <v>22.4</v>
      </c>
      <c r="H1839" s="267"/>
      <c r="I1839" s="267"/>
      <c r="J1839" s="267"/>
      <c r="K1839" s="267"/>
      <c r="L1839" s="268"/>
      <c r="M1839" s="306"/>
      <c r="N1839" s="267">
        <v>3.82</v>
      </c>
      <c r="O1839" s="267">
        <v>13.71</v>
      </c>
      <c r="P1839" s="275"/>
      <c r="Q1839" s="269"/>
      <c r="R1839" s="270"/>
      <c r="S1839" s="307">
        <v>20.422000000000001</v>
      </c>
      <c r="T1839" s="271"/>
      <c r="U1839" s="267"/>
      <c r="V1839" s="268"/>
      <c r="W1839" s="267"/>
      <c r="X1839" s="270"/>
      <c r="Y1839" s="274"/>
      <c r="Z1839" s="290" t="s">
        <v>4454</v>
      </c>
      <c r="AA1839" s="274"/>
      <c r="AB1839" s="275"/>
      <c r="AC1839" s="274"/>
      <c r="AD1839" s="265"/>
      <c r="AE1839" s="274"/>
      <c r="AF1839" s="274"/>
      <c r="AG1839" s="275"/>
      <c r="AH1839" s="274"/>
      <c r="AI1839" s="274"/>
      <c r="AJ1839" s="275"/>
      <c r="AK1839" s="270"/>
      <c r="AL1839" s="274"/>
      <c r="AM1839" s="275"/>
      <c r="AN1839" s="274"/>
      <c r="AO1839" s="275"/>
      <c r="AP1839" s="274"/>
      <c r="AQ1839" s="277">
        <f t="shared" si="267"/>
        <v>8</v>
      </c>
      <c r="AR1839" s="275" t="s">
        <v>65</v>
      </c>
      <c r="AS1839" s="267"/>
      <c r="AT1839" s="273"/>
      <c r="AU1839" s="272"/>
      <c r="AV1839" s="267"/>
      <c r="AW1839" s="268"/>
      <c r="AX1839" s="273"/>
      <c r="AY1839" s="294"/>
      <c r="AZ1839" s="275"/>
      <c r="BA1839" s="268"/>
      <c r="BB1839" s="268"/>
      <c r="BC1839" s="268"/>
      <c r="BD1839" s="268"/>
      <c r="BE1839" s="267"/>
      <c r="BF1839" s="275"/>
      <c r="BG1839" s="275"/>
      <c r="BH1839" s="275"/>
      <c r="BI1839" s="275"/>
      <c r="BJ1839" s="278">
        <v>45870</v>
      </c>
      <c r="BK1839" s="279">
        <v>45870</v>
      </c>
      <c r="BL1839" s="431" t="s">
        <v>5223</v>
      </c>
      <c r="BM1839" s="272"/>
      <c r="BN1839" s="422">
        <v>10</v>
      </c>
      <c r="BO1839" s="422">
        <v>5</v>
      </c>
      <c r="BP1839" s="303"/>
      <c r="BQ1839" s="293"/>
      <c r="BR1839" s="284"/>
      <c r="BS1839" s="280" t="str">
        <f>IF(_DBcomps[[#This Row],[Problem]]="","Yes","No")</f>
        <v>Yes</v>
      </c>
      <c r="BT1839" s="272">
        <v>5</v>
      </c>
      <c r="BU1839" s="273"/>
      <c r="BV1839" s="273"/>
      <c r="BW1839" s="273"/>
      <c r="BX1839" s="273">
        <v>4</v>
      </c>
      <c r="BY1839" s="356" t="s">
        <v>1275</v>
      </c>
      <c r="BZ1839" s="267"/>
      <c r="CA1839" s="279"/>
      <c r="CB1839" s="279"/>
      <c r="CC1839" s="279"/>
      <c r="CD1839" s="1283"/>
    </row>
    <row r="1840" spans="1:82" s="295" customFormat="1">
      <c r="A1840" s="265" t="s">
        <v>58</v>
      </c>
      <c r="B1840" s="2" t="s">
        <v>164</v>
      </c>
      <c r="C1840" s="2" t="s">
        <v>1345</v>
      </c>
      <c r="D1840" s="265" t="s">
        <v>5240</v>
      </c>
      <c r="E1840" s="265">
        <v>45871</v>
      </c>
      <c r="F1840" s="266" t="str">
        <f>IF(_DBcomps[[#This Row],[Lab RTS]]="","No","Yes")</f>
        <v>Yes</v>
      </c>
      <c r="G1840" s="267">
        <v>22.4</v>
      </c>
      <c r="H1840" s="267"/>
      <c r="I1840" s="267"/>
      <c r="J1840" s="267"/>
      <c r="K1840" s="267"/>
      <c r="L1840" s="268"/>
      <c r="M1840" s="306"/>
      <c r="N1840" s="267">
        <v>3.34</v>
      </c>
      <c r="O1840" s="267">
        <v>10.71</v>
      </c>
      <c r="P1840" s="275"/>
      <c r="Q1840" s="269"/>
      <c r="R1840" s="270"/>
      <c r="S1840" s="307">
        <v>20.704000000000001</v>
      </c>
      <c r="T1840" s="271"/>
      <c r="U1840" s="267"/>
      <c r="V1840" s="268"/>
      <c r="W1840" s="267"/>
      <c r="X1840" s="270"/>
      <c r="Y1840" s="274"/>
      <c r="Z1840" s="290" t="s">
        <v>4457</v>
      </c>
      <c r="AA1840" s="274"/>
      <c r="AB1840" s="275"/>
      <c r="AC1840" s="274"/>
      <c r="AD1840" s="265"/>
      <c r="AE1840" s="274"/>
      <c r="AF1840" s="274"/>
      <c r="AG1840" s="275"/>
      <c r="AH1840" s="274"/>
      <c r="AI1840" s="274"/>
      <c r="AJ1840" s="275"/>
      <c r="AK1840" s="270"/>
      <c r="AL1840" s="274"/>
      <c r="AM1840" s="275"/>
      <c r="AN1840" s="274"/>
      <c r="AO1840" s="275"/>
      <c r="AP1840" s="274"/>
      <c r="AQ1840" s="277">
        <f t="shared" ref="AQ1840:AQ1846" si="268">MONTH(E1840)</f>
        <v>8</v>
      </c>
      <c r="AR1840" s="275" t="s">
        <v>65</v>
      </c>
      <c r="AS1840" s="267"/>
      <c r="AT1840" s="273"/>
      <c r="AU1840" s="272"/>
      <c r="AV1840" s="267"/>
      <c r="AW1840" s="268"/>
      <c r="AX1840" s="273"/>
      <c r="AY1840" s="294"/>
      <c r="AZ1840" s="275"/>
      <c r="BA1840" s="268"/>
      <c r="BB1840" s="268"/>
      <c r="BC1840" s="268"/>
      <c r="BD1840" s="268"/>
      <c r="BE1840" s="267"/>
      <c r="BF1840" s="275"/>
      <c r="BG1840" s="275"/>
      <c r="BH1840" s="275"/>
      <c r="BI1840" s="275"/>
      <c r="BJ1840" s="278">
        <v>45873</v>
      </c>
      <c r="BK1840" s="279">
        <v>45873</v>
      </c>
      <c r="BL1840" s="431" t="s">
        <v>5241</v>
      </c>
      <c r="BM1840" s="272"/>
      <c r="BN1840" s="422">
        <v>5</v>
      </c>
      <c r="BO1840" s="422">
        <v>5</v>
      </c>
      <c r="BP1840" s="303"/>
      <c r="BQ1840" s="293"/>
      <c r="BR1840" s="284"/>
      <c r="BS1840" s="280" t="str">
        <f>IF(_DBcomps[[#This Row],[Problem]]="","Yes","No")</f>
        <v>Yes</v>
      </c>
      <c r="BT1840" s="272">
        <v>5</v>
      </c>
      <c r="BU1840" s="273"/>
      <c r="BV1840" s="273"/>
      <c r="BW1840" s="273"/>
      <c r="BX1840" s="273">
        <v>4</v>
      </c>
      <c r="BY1840" s="356" t="s">
        <v>1275</v>
      </c>
      <c r="BZ1840" s="267"/>
      <c r="CA1840" s="279"/>
      <c r="CB1840" s="279"/>
      <c r="CC1840" s="279"/>
      <c r="CD1840" s="1283"/>
    </row>
    <row r="1841" spans="1:85" s="295" customFormat="1">
      <c r="A1841" s="265" t="s">
        <v>58</v>
      </c>
      <c r="B1841" s="2" t="s">
        <v>164</v>
      </c>
      <c r="C1841" s="2" t="s">
        <v>1345</v>
      </c>
      <c r="D1841" s="265" t="s">
        <v>5242</v>
      </c>
      <c r="E1841" s="265">
        <v>45873</v>
      </c>
      <c r="F1841" s="266" t="str">
        <f>IF(_DBcomps[[#This Row],[Lab RTS]]="","No","Yes")</f>
        <v>Yes</v>
      </c>
      <c r="G1841" s="267">
        <v>22.4</v>
      </c>
      <c r="H1841" s="267"/>
      <c r="I1841" s="267"/>
      <c r="J1841" s="267"/>
      <c r="K1841" s="267"/>
      <c r="L1841" s="268"/>
      <c r="M1841" s="306"/>
      <c r="N1841" s="267">
        <v>3.25</v>
      </c>
      <c r="O1841" s="267">
        <v>8.9499999999999993</v>
      </c>
      <c r="P1841" s="275"/>
      <c r="Q1841" s="269"/>
      <c r="R1841" s="270"/>
      <c r="S1841" s="307">
        <v>21.129000000000001</v>
      </c>
      <c r="T1841" s="271"/>
      <c r="U1841" s="267"/>
      <c r="V1841" s="268"/>
      <c r="W1841" s="267"/>
      <c r="X1841" s="270"/>
      <c r="Y1841" s="274"/>
      <c r="Z1841" s="290" t="s">
        <v>4454</v>
      </c>
      <c r="AA1841" s="274"/>
      <c r="AB1841" s="275"/>
      <c r="AC1841" s="274"/>
      <c r="AD1841" s="265"/>
      <c r="AE1841" s="274"/>
      <c r="AF1841" s="274"/>
      <c r="AG1841" s="275"/>
      <c r="AH1841" s="274"/>
      <c r="AI1841" s="274"/>
      <c r="AJ1841" s="275"/>
      <c r="AK1841" s="270"/>
      <c r="AL1841" s="274"/>
      <c r="AM1841" s="275"/>
      <c r="AN1841" s="274"/>
      <c r="AO1841" s="275"/>
      <c r="AP1841" s="274"/>
      <c r="AQ1841" s="277">
        <f t="shared" si="268"/>
        <v>8</v>
      </c>
      <c r="AR1841" s="275" t="s">
        <v>65</v>
      </c>
      <c r="AS1841" s="267"/>
      <c r="AT1841" s="273"/>
      <c r="AU1841" s="272"/>
      <c r="AV1841" s="267"/>
      <c r="AW1841" s="268"/>
      <c r="AX1841" s="273"/>
      <c r="AY1841" s="294"/>
      <c r="AZ1841" s="275"/>
      <c r="BA1841" s="268"/>
      <c r="BB1841" s="268"/>
      <c r="BC1841" s="268"/>
      <c r="BD1841" s="268"/>
      <c r="BE1841" s="267"/>
      <c r="BF1841" s="275"/>
      <c r="BG1841" s="275"/>
      <c r="BH1841" s="275"/>
      <c r="BI1841" s="275"/>
      <c r="BJ1841" s="278">
        <v>45874</v>
      </c>
      <c r="BK1841" s="279">
        <v>45874</v>
      </c>
      <c r="BL1841" s="431" t="s">
        <v>5243</v>
      </c>
      <c r="BM1841" s="272"/>
      <c r="BN1841" s="422">
        <v>6</v>
      </c>
      <c r="BO1841" s="422">
        <v>5</v>
      </c>
      <c r="BP1841" s="303"/>
      <c r="BQ1841" s="293"/>
      <c r="BR1841" s="284"/>
      <c r="BS1841" s="280" t="str">
        <f>IF(_DBcomps[[#This Row],[Problem]]="","Yes","No")</f>
        <v>Yes</v>
      </c>
      <c r="BT1841" s="272">
        <v>5</v>
      </c>
      <c r="BU1841" s="273"/>
      <c r="BV1841" s="273"/>
      <c r="BW1841" s="273"/>
      <c r="BX1841" s="273">
        <v>4</v>
      </c>
      <c r="BY1841" s="356" t="s">
        <v>1275</v>
      </c>
      <c r="BZ1841" s="267"/>
      <c r="CA1841" s="279"/>
      <c r="CB1841" s="279"/>
      <c r="CC1841" s="279"/>
      <c r="CD1841" s="1283"/>
    </row>
    <row r="1842" spans="1:85" s="295" customFormat="1">
      <c r="A1842" s="265" t="s">
        <v>58</v>
      </c>
      <c r="B1842" s="2" t="s">
        <v>164</v>
      </c>
      <c r="C1842" s="2" t="s">
        <v>1345</v>
      </c>
      <c r="D1842" s="265" t="s">
        <v>5359</v>
      </c>
      <c r="E1842" s="265">
        <v>45875</v>
      </c>
      <c r="F1842" s="266" t="str">
        <f>IF(_DBcomps[[#This Row],[Lab RTS]]="","No","Yes")</f>
        <v>Yes</v>
      </c>
      <c r="G1842" s="267">
        <v>22.4</v>
      </c>
      <c r="H1842" s="267"/>
      <c r="I1842" s="267"/>
      <c r="J1842" s="267"/>
      <c r="K1842" s="267"/>
      <c r="L1842" s="268"/>
      <c r="M1842" s="306"/>
      <c r="N1842" s="267">
        <v>3.3</v>
      </c>
      <c r="O1842" s="267">
        <v>9.41</v>
      </c>
      <c r="P1842" s="275"/>
      <c r="Q1842" s="269"/>
      <c r="R1842" s="270"/>
      <c r="S1842" s="307">
        <v>21.216000000000001</v>
      </c>
      <c r="T1842" s="271"/>
      <c r="U1842" s="267"/>
      <c r="V1842" s="268"/>
      <c r="W1842" s="267"/>
      <c r="X1842" s="270"/>
      <c r="Y1842" s="274"/>
      <c r="Z1842" s="290" t="s">
        <v>5364</v>
      </c>
      <c r="AA1842" s="274"/>
      <c r="AB1842" s="275"/>
      <c r="AC1842" s="274"/>
      <c r="AD1842" s="265"/>
      <c r="AE1842" s="274"/>
      <c r="AF1842" s="274"/>
      <c r="AG1842" s="275"/>
      <c r="AH1842" s="274"/>
      <c r="AI1842" s="274"/>
      <c r="AJ1842" s="275"/>
      <c r="AK1842" s="270"/>
      <c r="AL1842" s="274"/>
      <c r="AM1842" s="275"/>
      <c r="AN1842" s="274"/>
      <c r="AO1842" s="275"/>
      <c r="AP1842" s="274"/>
      <c r="AQ1842" s="277">
        <f t="shared" si="268"/>
        <v>8</v>
      </c>
      <c r="AR1842" s="275" t="s">
        <v>65</v>
      </c>
      <c r="AS1842" s="267"/>
      <c r="AT1842" s="273"/>
      <c r="AU1842" s="272"/>
      <c r="AV1842" s="267"/>
      <c r="AW1842" s="268"/>
      <c r="AX1842" s="273"/>
      <c r="AY1842" s="294"/>
      <c r="AZ1842" s="275"/>
      <c r="BA1842" s="268"/>
      <c r="BB1842" s="268"/>
      <c r="BC1842" s="268"/>
      <c r="BD1842" s="268"/>
      <c r="BE1842" s="267"/>
      <c r="BF1842" s="275"/>
      <c r="BG1842" s="275"/>
      <c r="BH1842" s="275"/>
      <c r="BI1842" s="275"/>
      <c r="BJ1842" s="278">
        <v>45880</v>
      </c>
      <c r="BK1842" s="279">
        <v>45880</v>
      </c>
      <c r="BL1842" s="431" t="s">
        <v>5366</v>
      </c>
      <c r="BM1842" s="272"/>
      <c r="BN1842" s="422">
        <v>7</v>
      </c>
      <c r="BO1842" s="422">
        <v>5</v>
      </c>
      <c r="BP1842" s="303"/>
      <c r="BQ1842" s="293"/>
      <c r="BR1842" s="284"/>
      <c r="BS1842" s="280" t="str">
        <f>IF(_DBcomps[[#This Row],[Problem]]="","Yes","No")</f>
        <v>Yes</v>
      </c>
      <c r="BT1842" s="272">
        <v>5</v>
      </c>
      <c r="BU1842" s="273"/>
      <c r="BV1842" s="273"/>
      <c r="BW1842" s="273"/>
      <c r="BX1842" s="273">
        <v>4</v>
      </c>
      <c r="BY1842" s="356" t="s">
        <v>1275</v>
      </c>
      <c r="BZ1842" s="267"/>
      <c r="CA1842" s="279"/>
      <c r="CB1842" s="279"/>
      <c r="CC1842" s="279"/>
      <c r="CD1842" s="1283"/>
    </row>
    <row r="1843" spans="1:85" s="295" customFormat="1">
      <c r="A1843" s="265" t="s">
        <v>58</v>
      </c>
      <c r="B1843" s="2" t="s">
        <v>164</v>
      </c>
      <c r="C1843" s="2" t="s">
        <v>1345</v>
      </c>
      <c r="D1843" s="265" t="s">
        <v>5360</v>
      </c>
      <c r="E1843" s="265">
        <v>45875</v>
      </c>
      <c r="F1843" s="266" t="str">
        <f>IF(_DBcomps[[#This Row],[Lab RTS]]="","No","Yes")</f>
        <v>Yes</v>
      </c>
      <c r="G1843" s="267">
        <v>22.4</v>
      </c>
      <c r="H1843" s="267"/>
      <c r="I1843" s="267"/>
      <c r="J1843" s="267"/>
      <c r="K1843" s="267"/>
      <c r="L1843" s="268"/>
      <c r="M1843" s="306"/>
      <c r="N1843" s="267">
        <v>3.61</v>
      </c>
      <c r="O1843" s="267">
        <v>10.71</v>
      </c>
      <c r="P1843" s="275"/>
      <c r="Q1843" s="269"/>
      <c r="R1843" s="270"/>
      <c r="S1843" s="307">
        <v>20.18</v>
      </c>
      <c r="T1843" s="271"/>
      <c r="U1843" s="267"/>
      <c r="V1843" s="268"/>
      <c r="W1843" s="267"/>
      <c r="X1843" s="270"/>
      <c r="Y1843" s="274"/>
      <c r="Z1843" s="290" t="s">
        <v>4455</v>
      </c>
      <c r="AA1843" s="274"/>
      <c r="AB1843" s="275"/>
      <c r="AC1843" s="274"/>
      <c r="AD1843" s="265"/>
      <c r="AE1843" s="274"/>
      <c r="AF1843" s="274"/>
      <c r="AG1843" s="275"/>
      <c r="AH1843" s="274"/>
      <c r="AI1843" s="274"/>
      <c r="AJ1843" s="275"/>
      <c r="AK1843" s="270"/>
      <c r="AL1843" s="274"/>
      <c r="AM1843" s="275"/>
      <c r="AN1843" s="274"/>
      <c r="AO1843" s="275"/>
      <c r="AP1843" s="274"/>
      <c r="AQ1843" s="277">
        <f t="shared" si="268"/>
        <v>8</v>
      </c>
      <c r="AR1843" s="275" t="s">
        <v>65</v>
      </c>
      <c r="AS1843" s="267"/>
      <c r="AT1843" s="273"/>
      <c r="AU1843" s="272"/>
      <c r="AV1843" s="267"/>
      <c r="AW1843" s="268"/>
      <c r="AX1843" s="273"/>
      <c r="AY1843" s="294"/>
      <c r="AZ1843" s="275"/>
      <c r="BA1843" s="268"/>
      <c r="BB1843" s="268"/>
      <c r="BC1843" s="268"/>
      <c r="BD1843" s="268"/>
      <c r="BE1843" s="267"/>
      <c r="BF1843" s="275"/>
      <c r="BG1843" s="275"/>
      <c r="BH1843" s="275"/>
      <c r="BI1843" s="275"/>
      <c r="BJ1843" s="278">
        <v>45880</v>
      </c>
      <c r="BK1843" s="279">
        <v>45880</v>
      </c>
      <c r="BL1843" s="431" t="s">
        <v>5367</v>
      </c>
      <c r="BM1843" s="272"/>
      <c r="BN1843" s="422">
        <v>6</v>
      </c>
      <c r="BO1843" s="422">
        <v>5</v>
      </c>
      <c r="BP1843" s="303"/>
      <c r="BQ1843" s="293"/>
      <c r="BR1843" s="284"/>
      <c r="BS1843" s="280" t="str">
        <f>IF(_DBcomps[[#This Row],[Problem]]="","Yes","No")</f>
        <v>Yes</v>
      </c>
      <c r="BT1843" s="272">
        <v>5</v>
      </c>
      <c r="BU1843" s="273"/>
      <c r="BV1843" s="273"/>
      <c r="BW1843" s="273"/>
      <c r="BX1843" s="273">
        <v>4</v>
      </c>
      <c r="BY1843" s="356" t="s">
        <v>1275</v>
      </c>
      <c r="BZ1843" s="267"/>
      <c r="CA1843" s="279"/>
      <c r="CB1843" s="279"/>
      <c r="CC1843" s="279"/>
      <c r="CD1843" s="1283"/>
    </row>
    <row r="1844" spans="1:85" s="295" customFormat="1">
      <c r="A1844" s="265" t="s">
        <v>58</v>
      </c>
      <c r="B1844" s="2" t="s">
        <v>164</v>
      </c>
      <c r="C1844" s="2" t="s">
        <v>1345</v>
      </c>
      <c r="D1844" s="265" t="s">
        <v>5361</v>
      </c>
      <c r="E1844" s="265">
        <v>45876</v>
      </c>
      <c r="F1844" s="266" t="str">
        <f>IF(_DBcomps[[#This Row],[Lab RTS]]="","No","Yes")</f>
        <v>Yes</v>
      </c>
      <c r="G1844" s="267">
        <v>22.4</v>
      </c>
      <c r="H1844" s="267"/>
      <c r="I1844" s="267"/>
      <c r="J1844" s="267"/>
      <c r="K1844" s="267"/>
      <c r="L1844" s="268"/>
      <c r="M1844" s="306"/>
      <c r="N1844" s="267">
        <v>3.47</v>
      </c>
      <c r="O1844" s="267">
        <v>10.28</v>
      </c>
      <c r="P1844" s="275"/>
      <c r="Q1844" s="269"/>
      <c r="R1844" s="270"/>
      <c r="S1844" s="307">
        <v>21.8</v>
      </c>
      <c r="T1844" s="271"/>
      <c r="U1844" s="267"/>
      <c r="V1844" s="268"/>
      <c r="W1844" s="267"/>
      <c r="X1844" s="270"/>
      <c r="Y1844" s="274"/>
      <c r="Z1844" s="290" t="s">
        <v>4457</v>
      </c>
      <c r="AA1844" s="274"/>
      <c r="AB1844" s="275"/>
      <c r="AC1844" s="274"/>
      <c r="AD1844" s="265"/>
      <c r="AE1844" s="274"/>
      <c r="AF1844" s="274"/>
      <c r="AG1844" s="275"/>
      <c r="AH1844" s="274"/>
      <c r="AI1844" s="274"/>
      <c r="AJ1844" s="275"/>
      <c r="AK1844" s="270"/>
      <c r="AL1844" s="274"/>
      <c r="AM1844" s="275"/>
      <c r="AN1844" s="274"/>
      <c r="AO1844" s="275"/>
      <c r="AP1844" s="274"/>
      <c r="AQ1844" s="277">
        <f t="shared" si="268"/>
        <v>8</v>
      </c>
      <c r="AR1844" s="275" t="s">
        <v>65</v>
      </c>
      <c r="AS1844" s="267"/>
      <c r="AT1844" s="273"/>
      <c r="AU1844" s="272"/>
      <c r="AV1844" s="267"/>
      <c r="AW1844" s="268"/>
      <c r="AX1844" s="273"/>
      <c r="AY1844" s="294"/>
      <c r="AZ1844" s="275"/>
      <c r="BA1844" s="268"/>
      <c r="BB1844" s="268"/>
      <c r="BC1844" s="268"/>
      <c r="BD1844" s="268"/>
      <c r="BE1844" s="267"/>
      <c r="BF1844" s="275"/>
      <c r="BG1844" s="275"/>
      <c r="BH1844" s="275"/>
      <c r="BI1844" s="275"/>
      <c r="BJ1844" s="278">
        <v>45880</v>
      </c>
      <c r="BK1844" s="279">
        <v>45880</v>
      </c>
      <c r="BL1844" s="431" t="s">
        <v>5368</v>
      </c>
      <c r="BM1844" s="272"/>
      <c r="BN1844" s="422">
        <v>7</v>
      </c>
      <c r="BO1844" s="422">
        <v>5</v>
      </c>
      <c r="BP1844" s="303"/>
      <c r="BQ1844" s="293"/>
      <c r="BR1844" s="284"/>
      <c r="BS1844" s="280" t="str">
        <f>IF(_DBcomps[[#This Row],[Problem]]="","Yes","No")</f>
        <v>Yes</v>
      </c>
      <c r="BT1844" s="272">
        <v>5</v>
      </c>
      <c r="BU1844" s="273"/>
      <c r="BV1844" s="273"/>
      <c r="BW1844" s="273"/>
      <c r="BX1844" s="273">
        <v>4</v>
      </c>
      <c r="BY1844" s="356" t="s">
        <v>1275</v>
      </c>
      <c r="BZ1844" s="267"/>
      <c r="CA1844" s="279"/>
      <c r="CB1844" s="279"/>
      <c r="CC1844" s="279"/>
      <c r="CD1844" s="1283"/>
    </row>
    <row r="1845" spans="1:85" s="295" customFormat="1">
      <c r="A1845" s="265" t="s">
        <v>58</v>
      </c>
      <c r="B1845" s="2" t="s">
        <v>164</v>
      </c>
      <c r="C1845" s="2" t="s">
        <v>1345</v>
      </c>
      <c r="D1845" s="265" t="s">
        <v>5362</v>
      </c>
      <c r="E1845" s="265">
        <v>45877</v>
      </c>
      <c r="F1845" s="266" t="str">
        <f>IF(_DBcomps[[#This Row],[Lab RTS]]="","No","Yes")</f>
        <v>Yes</v>
      </c>
      <c r="G1845" s="267">
        <v>22.4</v>
      </c>
      <c r="H1845" s="267"/>
      <c r="I1845" s="267"/>
      <c r="J1845" s="267"/>
      <c r="K1845" s="267"/>
      <c r="L1845" s="268"/>
      <c r="M1845" s="306"/>
      <c r="N1845" s="267">
        <v>3.39</v>
      </c>
      <c r="O1845" s="267">
        <v>9.57</v>
      </c>
      <c r="P1845" s="275"/>
      <c r="Q1845" s="269"/>
      <c r="R1845" s="270"/>
      <c r="S1845" s="307">
        <v>21.431000000000001</v>
      </c>
      <c r="T1845" s="271"/>
      <c r="U1845" s="267"/>
      <c r="V1845" s="268"/>
      <c r="W1845" s="267"/>
      <c r="X1845" s="270"/>
      <c r="Y1845" s="274"/>
      <c r="Z1845" s="290" t="s">
        <v>4456</v>
      </c>
      <c r="AA1845" s="274"/>
      <c r="AB1845" s="275"/>
      <c r="AC1845" s="274"/>
      <c r="AD1845" s="265"/>
      <c r="AE1845" s="274"/>
      <c r="AF1845" s="274"/>
      <c r="AG1845" s="275"/>
      <c r="AH1845" s="274"/>
      <c r="AI1845" s="274"/>
      <c r="AJ1845" s="275"/>
      <c r="AK1845" s="270"/>
      <c r="AL1845" s="274"/>
      <c r="AM1845" s="275"/>
      <c r="AN1845" s="274"/>
      <c r="AO1845" s="275"/>
      <c r="AP1845" s="274"/>
      <c r="AQ1845" s="277">
        <f t="shared" si="268"/>
        <v>8</v>
      </c>
      <c r="AR1845" s="275" t="s">
        <v>65</v>
      </c>
      <c r="AS1845" s="267"/>
      <c r="AT1845" s="273"/>
      <c r="AU1845" s="272"/>
      <c r="AV1845" s="267"/>
      <c r="AW1845" s="268"/>
      <c r="AX1845" s="273"/>
      <c r="AY1845" s="294"/>
      <c r="AZ1845" s="275"/>
      <c r="BA1845" s="268"/>
      <c r="BB1845" s="268"/>
      <c r="BC1845" s="268"/>
      <c r="BD1845" s="268"/>
      <c r="BE1845" s="267"/>
      <c r="BF1845" s="275"/>
      <c r="BG1845" s="275"/>
      <c r="BH1845" s="275"/>
      <c r="BI1845" s="275"/>
      <c r="BJ1845" s="278">
        <v>45880</v>
      </c>
      <c r="BK1845" s="279">
        <v>45880</v>
      </c>
      <c r="BL1845" s="431" t="s">
        <v>5369</v>
      </c>
      <c r="BM1845" s="272"/>
      <c r="BN1845" s="422">
        <v>5</v>
      </c>
      <c r="BO1845" s="422">
        <v>5</v>
      </c>
      <c r="BP1845" s="303"/>
      <c r="BQ1845" s="293"/>
      <c r="BR1845" s="284"/>
      <c r="BS1845" s="280" t="str">
        <f>IF(_DBcomps[[#This Row],[Problem]]="","Yes","No")</f>
        <v>Yes</v>
      </c>
      <c r="BT1845" s="272">
        <v>5</v>
      </c>
      <c r="BU1845" s="273"/>
      <c r="BV1845" s="273"/>
      <c r="BW1845" s="273"/>
      <c r="BX1845" s="273">
        <v>4</v>
      </c>
      <c r="BY1845" s="356" t="s">
        <v>1275</v>
      </c>
      <c r="BZ1845" s="267"/>
      <c r="CA1845" s="279"/>
      <c r="CB1845" s="279"/>
      <c r="CC1845" s="279"/>
      <c r="CD1845" s="1283"/>
    </row>
    <row r="1846" spans="1:85" s="295" customFormat="1">
      <c r="A1846" s="265" t="s">
        <v>58</v>
      </c>
      <c r="B1846" s="2" t="s">
        <v>164</v>
      </c>
      <c r="C1846" s="2" t="s">
        <v>1345</v>
      </c>
      <c r="D1846" s="265" t="s">
        <v>5363</v>
      </c>
      <c r="E1846" s="265">
        <v>45880</v>
      </c>
      <c r="F1846" s="266" t="str">
        <f>IF(_DBcomps[[#This Row],[Lab RTS]]="","No","Yes")</f>
        <v>Yes</v>
      </c>
      <c r="G1846" s="267">
        <v>22.4</v>
      </c>
      <c r="H1846" s="267"/>
      <c r="I1846" s="267"/>
      <c r="J1846" s="267"/>
      <c r="K1846" s="267"/>
      <c r="L1846" s="268"/>
      <c r="M1846" s="306"/>
      <c r="N1846" s="267">
        <v>3.25</v>
      </c>
      <c r="O1846" s="267">
        <v>9.19</v>
      </c>
      <c r="P1846" s="275"/>
      <c r="Q1846" s="269"/>
      <c r="R1846" s="270"/>
      <c r="S1846" s="307">
        <v>20.591999999999999</v>
      </c>
      <c r="T1846" s="271"/>
      <c r="U1846" s="267"/>
      <c r="V1846" s="268"/>
      <c r="W1846" s="267"/>
      <c r="X1846" s="270"/>
      <c r="Y1846" s="274"/>
      <c r="Z1846" s="290" t="s">
        <v>5365</v>
      </c>
      <c r="AA1846" s="274"/>
      <c r="AB1846" s="275"/>
      <c r="AC1846" s="274"/>
      <c r="AD1846" s="265"/>
      <c r="AE1846" s="274"/>
      <c r="AF1846" s="274"/>
      <c r="AG1846" s="275"/>
      <c r="AH1846" s="274"/>
      <c r="AI1846" s="274"/>
      <c r="AJ1846" s="275"/>
      <c r="AK1846" s="270"/>
      <c r="AL1846" s="274"/>
      <c r="AM1846" s="275"/>
      <c r="AN1846" s="274"/>
      <c r="AO1846" s="275"/>
      <c r="AP1846" s="274"/>
      <c r="AQ1846" s="277">
        <f t="shared" si="268"/>
        <v>8</v>
      </c>
      <c r="AR1846" s="275" t="s">
        <v>65</v>
      </c>
      <c r="AS1846" s="267"/>
      <c r="AT1846" s="273"/>
      <c r="AU1846" s="272"/>
      <c r="AV1846" s="267"/>
      <c r="AW1846" s="268"/>
      <c r="AX1846" s="273"/>
      <c r="AY1846" s="294"/>
      <c r="AZ1846" s="275"/>
      <c r="BA1846" s="268"/>
      <c r="BB1846" s="268"/>
      <c r="BC1846" s="268"/>
      <c r="BD1846" s="268"/>
      <c r="BE1846" s="267"/>
      <c r="BF1846" s="275"/>
      <c r="BG1846" s="275"/>
      <c r="BH1846" s="275"/>
      <c r="BI1846" s="275"/>
      <c r="BJ1846" s="278">
        <v>45880</v>
      </c>
      <c r="BK1846" s="279">
        <v>45880</v>
      </c>
      <c r="BL1846" s="431" t="s">
        <v>5370</v>
      </c>
      <c r="BM1846" s="272"/>
      <c r="BN1846" s="422">
        <v>6</v>
      </c>
      <c r="BO1846" s="422">
        <v>5</v>
      </c>
      <c r="BP1846" s="303"/>
      <c r="BQ1846" s="293"/>
      <c r="BR1846" s="284"/>
      <c r="BS1846" s="280" t="str">
        <f>IF(_DBcomps[[#This Row],[Problem]]="","Yes","No")</f>
        <v>Yes</v>
      </c>
      <c r="BT1846" s="272">
        <v>5</v>
      </c>
      <c r="BU1846" s="273"/>
      <c r="BV1846" s="273"/>
      <c r="BW1846" s="273"/>
      <c r="BX1846" s="273">
        <v>4</v>
      </c>
      <c r="BY1846" s="356" t="s">
        <v>1275</v>
      </c>
      <c r="BZ1846" s="267"/>
      <c r="CA1846" s="279"/>
      <c r="CB1846" s="279"/>
      <c r="CC1846" s="279"/>
      <c r="CD1846" s="1283"/>
    </row>
    <row r="1847" spans="1:85" s="295" customFormat="1">
      <c r="A1847" s="265" t="s">
        <v>58</v>
      </c>
      <c r="B1847" s="2" t="s">
        <v>164</v>
      </c>
      <c r="C1847" s="2" t="s">
        <v>1345</v>
      </c>
      <c r="D1847" s="265" t="s">
        <v>5456</v>
      </c>
      <c r="E1847" s="265">
        <v>45882</v>
      </c>
      <c r="F1847" s="266" t="str">
        <f>IF(_DBcomps[[#This Row],[Lab RTS]]="","No","Yes")</f>
        <v>Yes</v>
      </c>
      <c r="G1847" s="267">
        <v>22.4</v>
      </c>
      <c r="H1847" s="267"/>
      <c r="I1847" s="267"/>
      <c r="J1847" s="267"/>
      <c r="K1847" s="267"/>
      <c r="L1847" s="268"/>
      <c r="M1847" s="306"/>
      <c r="N1847" s="267">
        <v>3.26</v>
      </c>
      <c r="O1847" s="267">
        <v>9.67</v>
      </c>
      <c r="P1847" s="275"/>
      <c r="Q1847" s="269"/>
      <c r="R1847" s="270"/>
      <c r="S1847" s="307">
        <v>20.741</v>
      </c>
      <c r="T1847" s="271"/>
      <c r="U1847" s="267"/>
      <c r="V1847" s="268"/>
      <c r="W1847" s="267"/>
      <c r="X1847" s="270"/>
      <c r="Y1847" s="274"/>
      <c r="Z1847" s="290" t="s">
        <v>4457</v>
      </c>
      <c r="AA1847" s="274"/>
      <c r="AB1847" s="275"/>
      <c r="AC1847" s="274"/>
      <c r="AD1847" s="265"/>
      <c r="AE1847" s="274"/>
      <c r="AF1847" s="274"/>
      <c r="AG1847" s="275"/>
      <c r="AH1847" s="274"/>
      <c r="AI1847" s="274"/>
      <c r="AJ1847" s="275"/>
      <c r="AK1847" s="270"/>
      <c r="AL1847" s="274"/>
      <c r="AM1847" s="275"/>
      <c r="AN1847" s="274"/>
      <c r="AO1847" s="275"/>
      <c r="AP1847" s="274"/>
      <c r="AQ1847" s="277">
        <f>MONTH(E1847)</f>
        <v>8</v>
      </c>
      <c r="AR1847" s="275" t="s">
        <v>65</v>
      </c>
      <c r="AS1847" s="267"/>
      <c r="AT1847" s="273"/>
      <c r="AU1847" s="272"/>
      <c r="AV1847" s="267"/>
      <c r="AW1847" s="268"/>
      <c r="AX1847" s="273"/>
      <c r="AY1847" s="294"/>
      <c r="AZ1847" s="275"/>
      <c r="BA1847" s="268"/>
      <c r="BB1847" s="268"/>
      <c r="BC1847" s="268"/>
      <c r="BD1847" s="268"/>
      <c r="BE1847" s="267"/>
      <c r="BF1847" s="275"/>
      <c r="BG1847" s="275"/>
      <c r="BH1847" s="275"/>
      <c r="BI1847" s="275"/>
      <c r="BJ1847" s="278">
        <v>45884</v>
      </c>
      <c r="BK1847" s="279">
        <v>45884</v>
      </c>
      <c r="BL1847" s="431" t="s">
        <v>5457</v>
      </c>
      <c r="BM1847" s="272"/>
      <c r="BN1847" s="422">
        <v>4</v>
      </c>
      <c r="BO1847" s="422">
        <v>5</v>
      </c>
      <c r="BP1847" s="303"/>
      <c r="BQ1847" s="293"/>
      <c r="BR1847" s="284"/>
      <c r="BS1847" s="280" t="str">
        <f>IF(_DBcomps[[#This Row],[Problem]]="","Yes","No")</f>
        <v>Yes</v>
      </c>
      <c r="BT1847" s="272">
        <v>5</v>
      </c>
      <c r="BU1847" s="273"/>
      <c r="BV1847" s="273"/>
      <c r="BW1847" s="273"/>
      <c r="BX1847" s="273">
        <v>4</v>
      </c>
      <c r="BY1847" s="356" t="s">
        <v>1275</v>
      </c>
      <c r="BZ1847" s="267"/>
      <c r="CA1847" s="279"/>
      <c r="CB1847" s="279"/>
      <c r="CC1847" s="279"/>
      <c r="CD1847" s="1283"/>
    </row>
    <row r="1848" spans="1:85" s="295" customFormat="1">
      <c r="A1848" s="265" t="s">
        <v>58</v>
      </c>
      <c r="B1848" s="2" t="s">
        <v>164</v>
      </c>
      <c r="C1848" s="2" t="s">
        <v>1345</v>
      </c>
      <c r="D1848" s="265" t="s">
        <v>5459</v>
      </c>
      <c r="E1848" s="265">
        <v>45883</v>
      </c>
      <c r="F1848" s="266" t="str">
        <f>IF(_DBcomps[[#This Row],[Lab RTS]]="","No","Yes")</f>
        <v>Yes</v>
      </c>
      <c r="G1848" s="267">
        <v>22.4</v>
      </c>
      <c r="H1848" s="267"/>
      <c r="I1848" s="267"/>
      <c r="J1848" s="267"/>
      <c r="K1848" s="267"/>
      <c r="L1848" s="268"/>
      <c r="M1848" s="306"/>
      <c r="N1848" s="267">
        <v>3.19</v>
      </c>
      <c r="O1848" s="267">
        <v>9.65</v>
      </c>
      <c r="P1848" s="275"/>
      <c r="Q1848" s="269"/>
      <c r="R1848" s="270"/>
      <c r="S1848" s="307">
        <v>20.513999999999999</v>
      </c>
      <c r="T1848" s="271"/>
      <c r="U1848" s="267"/>
      <c r="V1848" s="268"/>
      <c r="W1848" s="267"/>
      <c r="X1848" s="270"/>
      <c r="Y1848" s="274"/>
      <c r="Z1848" s="290" t="s">
        <v>4454</v>
      </c>
      <c r="AA1848" s="274"/>
      <c r="AB1848" s="275"/>
      <c r="AC1848" s="274"/>
      <c r="AD1848" s="265"/>
      <c r="AE1848" s="274"/>
      <c r="AF1848" s="274"/>
      <c r="AG1848" s="275"/>
      <c r="AH1848" s="274"/>
      <c r="AI1848" s="274"/>
      <c r="AJ1848" s="275"/>
      <c r="AK1848" s="270"/>
      <c r="AL1848" s="274"/>
      <c r="AM1848" s="275"/>
      <c r="AN1848" s="274"/>
      <c r="AO1848" s="275"/>
      <c r="AP1848" s="274"/>
      <c r="AQ1848" s="277">
        <f>MONTH(E1848)</f>
        <v>8</v>
      </c>
      <c r="AR1848" s="275" t="s">
        <v>65</v>
      </c>
      <c r="AS1848" s="267"/>
      <c r="AT1848" s="273"/>
      <c r="AU1848" s="272"/>
      <c r="AV1848" s="267"/>
      <c r="AW1848" s="268"/>
      <c r="AX1848" s="273"/>
      <c r="AY1848" s="294"/>
      <c r="AZ1848" s="275"/>
      <c r="BA1848" s="268"/>
      <c r="BB1848" s="268"/>
      <c r="BC1848" s="268"/>
      <c r="BD1848" s="268"/>
      <c r="BE1848" s="267"/>
      <c r="BF1848" s="275"/>
      <c r="BG1848" s="275"/>
      <c r="BH1848" s="275"/>
      <c r="BI1848" s="275"/>
      <c r="BJ1848" s="278">
        <v>45884</v>
      </c>
      <c r="BK1848" s="279">
        <v>45884</v>
      </c>
      <c r="BL1848" s="431" t="s">
        <v>5458</v>
      </c>
      <c r="BM1848" s="272"/>
      <c r="BN1848" s="422">
        <v>7</v>
      </c>
      <c r="BO1848" s="422">
        <v>5</v>
      </c>
      <c r="BP1848" s="303"/>
      <c r="BQ1848" s="293"/>
      <c r="BR1848" s="284"/>
      <c r="BS1848" s="280" t="str">
        <f>IF(_DBcomps[[#This Row],[Problem]]="","Yes","No")</f>
        <v>Yes</v>
      </c>
      <c r="BT1848" s="272">
        <v>5</v>
      </c>
      <c r="BU1848" s="273"/>
      <c r="BV1848" s="273"/>
      <c r="BW1848" s="273"/>
      <c r="BX1848" s="273">
        <v>4</v>
      </c>
      <c r="BY1848" s="356" t="s">
        <v>1275</v>
      </c>
      <c r="BZ1848" s="267"/>
      <c r="CA1848" s="279"/>
      <c r="CB1848" s="279"/>
      <c r="CC1848" s="279"/>
      <c r="CD1848" s="1283"/>
    </row>
    <row r="1849" spans="1:85" s="295" customFormat="1">
      <c r="A1849" s="265" t="s">
        <v>58</v>
      </c>
      <c r="B1849" s="2" t="s">
        <v>164</v>
      </c>
      <c r="C1849" s="2" t="s">
        <v>1345</v>
      </c>
      <c r="D1849" s="265" t="s">
        <v>5522</v>
      </c>
      <c r="E1849" s="265">
        <v>45884</v>
      </c>
      <c r="F1849" s="266" t="str">
        <f>IF(_DBcomps[[#This Row],[Lab RTS]]="","No","Yes")</f>
        <v>Yes</v>
      </c>
      <c r="G1849" s="267">
        <v>22.4</v>
      </c>
      <c r="H1849" s="267"/>
      <c r="I1849" s="267"/>
      <c r="J1849" s="267"/>
      <c r="K1849" s="267"/>
      <c r="L1849" s="268"/>
      <c r="M1849" s="306"/>
      <c r="N1849" s="267">
        <v>3.51</v>
      </c>
      <c r="O1849" s="267">
        <v>11.55</v>
      </c>
      <c r="P1849" s="275"/>
      <c r="Q1849" s="269"/>
      <c r="R1849" s="270"/>
      <c r="S1849" s="307">
        <v>20.760999999999999</v>
      </c>
      <c r="T1849" s="271"/>
      <c r="U1849" s="267"/>
      <c r="V1849" s="268"/>
      <c r="W1849" s="267"/>
      <c r="X1849" s="270"/>
      <c r="Y1849" s="274"/>
      <c r="Z1849" s="290" t="s">
        <v>4456</v>
      </c>
      <c r="AA1849" s="274"/>
      <c r="AB1849" s="275"/>
      <c r="AC1849" s="274"/>
      <c r="AD1849" s="265"/>
      <c r="AE1849" s="274"/>
      <c r="AF1849" s="274"/>
      <c r="AG1849" s="275"/>
      <c r="AH1849" s="274"/>
      <c r="AI1849" s="274"/>
      <c r="AJ1849" s="275"/>
      <c r="AK1849" s="270"/>
      <c r="AL1849" s="274"/>
      <c r="AM1849" s="275"/>
      <c r="AN1849" s="274"/>
      <c r="AO1849" s="275"/>
      <c r="AP1849" s="274"/>
      <c r="AQ1849" s="277">
        <f>MONTH(E1849)</f>
        <v>8</v>
      </c>
      <c r="AR1849" s="275" t="s">
        <v>65</v>
      </c>
      <c r="AS1849" s="267"/>
      <c r="AT1849" s="273"/>
      <c r="AU1849" s="272"/>
      <c r="AV1849" s="267"/>
      <c r="AW1849" s="268"/>
      <c r="AX1849" s="273"/>
      <c r="AY1849" s="294"/>
      <c r="AZ1849" s="275"/>
      <c r="BA1849" s="268"/>
      <c r="BB1849" s="268"/>
      <c r="BC1849" s="268"/>
      <c r="BD1849" s="268"/>
      <c r="BE1849" s="267"/>
      <c r="BF1849" s="275"/>
      <c r="BG1849" s="275"/>
      <c r="BH1849" s="275"/>
      <c r="BI1849" s="275"/>
      <c r="BJ1849" s="278">
        <v>45888</v>
      </c>
      <c r="BK1849" s="279">
        <v>45888</v>
      </c>
      <c r="BL1849" s="431" t="s">
        <v>5524</v>
      </c>
      <c r="BM1849" s="272"/>
      <c r="BN1849" s="422">
        <v>7</v>
      </c>
      <c r="BO1849" s="422">
        <v>5</v>
      </c>
      <c r="BP1849" s="303"/>
      <c r="BQ1849" s="293"/>
      <c r="BR1849" s="284"/>
      <c r="BS1849" s="280" t="str">
        <f>IF(_DBcomps[[#This Row],[Problem]]="","Yes","No")</f>
        <v>Yes</v>
      </c>
      <c r="BT1849" s="272">
        <v>5</v>
      </c>
      <c r="BU1849" s="273"/>
      <c r="BV1849" s="273"/>
      <c r="BW1849" s="273"/>
      <c r="BX1849" s="273">
        <v>4</v>
      </c>
      <c r="BY1849" s="356" t="s">
        <v>1275</v>
      </c>
      <c r="BZ1849" s="267"/>
      <c r="CA1849" s="279"/>
      <c r="CB1849" s="279"/>
      <c r="CC1849" s="279"/>
      <c r="CD1849" s="1283"/>
    </row>
    <row r="1850" spans="1:85" s="295" customFormat="1">
      <c r="A1850" s="265" t="s">
        <v>58</v>
      </c>
      <c r="B1850" s="2" t="s">
        <v>164</v>
      </c>
      <c r="C1850" s="2" t="s">
        <v>1345</v>
      </c>
      <c r="D1850" s="265" t="s">
        <v>5523</v>
      </c>
      <c r="E1850" s="265">
        <v>45887</v>
      </c>
      <c r="F1850" s="266" t="str">
        <f>IF(_DBcomps[[#This Row],[Lab RTS]]="","No","Yes")</f>
        <v>Yes</v>
      </c>
      <c r="G1850" s="267">
        <v>22.4</v>
      </c>
      <c r="H1850" s="267"/>
      <c r="I1850" s="267"/>
      <c r="J1850" s="267"/>
      <c r="K1850" s="267"/>
      <c r="L1850" s="268"/>
      <c r="M1850" s="306"/>
      <c r="N1850" s="267">
        <v>3.43</v>
      </c>
      <c r="O1850" s="267">
        <v>11.63</v>
      </c>
      <c r="P1850" s="275"/>
      <c r="Q1850" s="269"/>
      <c r="R1850" s="270"/>
      <c r="S1850" s="307">
        <v>21.84</v>
      </c>
      <c r="T1850" s="271"/>
      <c r="U1850" s="267"/>
      <c r="V1850" s="268"/>
      <c r="W1850" s="267"/>
      <c r="X1850" s="270"/>
      <c r="Y1850" s="274"/>
      <c r="Z1850" s="290" t="s">
        <v>4454</v>
      </c>
      <c r="AA1850" s="274"/>
      <c r="AB1850" s="275"/>
      <c r="AC1850" s="274"/>
      <c r="AD1850" s="265"/>
      <c r="AE1850" s="274"/>
      <c r="AF1850" s="274"/>
      <c r="AG1850" s="275"/>
      <c r="AH1850" s="274"/>
      <c r="AI1850" s="274"/>
      <c r="AJ1850" s="275"/>
      <c r="AK1850" s="270"/>
      <c r="AL1850" s="274"/>
      <c r="AM1850" s="275"/>
      <c r="AN1850" s="274"/>
      <c r="AO1850" s="275"/>
      <c r="AP1850" s="274"/>
      <c r="AQ1850" s="277">
        <f>MONTH(E1850)</f>
        <v>8</v>
      </c>
      <c r="AR1850" s="275" t="s">
        <v>65</v>
      </c>
      <c r="AS1850" s="267"/>
      <c r="AT1850" s="273"/>
      <c r="AU1850" s="272"/>
      <c r="AV1850" s="267"/>
      <c r="AW1850" s="268"/>
      <c r="AX1850" s="273"/>
      <c r="AY1850" s="294"/>
      <c r="AZ1850" s="275"/>
      <c r="BA1850" s="268"/>
      <c r="BB1850" s="268"/>
      <c r="BC1850" s="268"/>
      <c r="BD1850" s="268"/>
      <c r="BE1850" s="267"/>
      <c r="BF1850" s="275"/>
      <c r="BG1850" s="275"/>
      <c r="BH1850" s="275"/>
      <c r="BI1850" s="275"/>
      <c r="BJ1850" s="278">
        <v>45888</v>
      </c>
      <c r="BK1850" s="279">
        <v>45888</v>
      </c>
      <c r="BL1850" s="431" t="s">
        <v>5525</v>
      </c>
      <c r="BM1850" s="272"/>
      <c r="BN1850" s="422">
        <v>5</v>
      </c>
      <c r="BO1850" s="422">
        <v>5</v>
      </c>
      <c r="BP1850" s="303"/>
      <c r="BQ1850" s="293"/>
      <c r="BR1850" s="284"/>
      <c r="BS1850" s="280" t="str">
        <f>IF(_DBcomps[[#This Row],[Problem]]="","Yes","No")</f>
        <v>Yes</v>
      </c>
      <c r="BT1850" s="272">
        <v>5</v>
      </c>
      <c r="BU1850" s="273"/>
      <c r="BV1850" s="273"/>
      <c r="BW1850" s="273"/>
      <c r="BX1850" s="273">
        <v>4</v>
      </c>
      <c r="BY1850" s="356" t="s">
        <v>1275</v>
      </c>
      <c r="BZ1850" s="267"/>
      <c r="CA1850" s="279"/>
      <c r="CB1850" s="279"/>
      <c r="CC1850" s="279"/>
      <c r="CD1850" s="1283"/>
    </row>
    <row r="1851" spans="1:85">
      <c r="A1851" s="265" t="s">
        <v>58</v>
      </c>
      <c r="B1851" s="288" t="s">
        <v>6521</v>
      </c>
      <c r="C1851" s="288" t="s">
        <v>61</v>
      </c>
      <c r="D1851" s="265" t="s">
        <v>2427</v>
      </c>
      <c r="E1851" s="265">
        <v>45712</v>
      </c>
      <c r="F1851" s="266" t="str">
        <f>IF(_DBcomps[[#This Row],[Lab RTS]]="","No","Yes")</f>
        <v>Yes</v>
      </c>
      <c r="G1851" s="267" t="s">
        <v>2428</v>
      </c>
      <c r="H1851" s="309" t="s">
        <v>2429</v>
      </c>
      <c r="I1851" s="267"/>
      <c r="J1851" s="267"/>
      <c r="K1851" s="267"/>
      <c r="L1851" s="268"/>
      <c r="M1851" s="306"/>
      <c r="N1851" s="267">
        <v>2.91</v>
      </c>
      <c r="O1851" s="267">
        <v>8.25</v>
      </c>
      <c r="P1851" s="275"/>
      <c r="Q1851" s="269">
        <v>970</v>
      </c>
      <c r="R1851" s="270"/>
      <c r="S1851" s="353">
        <v>8.74</v>
      </c>
      <c r="T1851" s="271">
        <v>8.08</v>
      </c>
      <c r="U1851" s="267"/>
      <c r="V1851" s="268"/>
      <c r="W1851" s="267"/>
      <c r="X1851" s="270"/>
      <c r="Y1851" s="274"/>
      <c r="Z1851" s="290"/>
      <c r="AA1851" s="274" t="s">
        <v>2220</v>
      </c>
      <c r="AB1851" s="275"/>
      <c r="AC1851" s="339" t="s">
        <v>1505</v>
      </c>
      <c r="AD1851" s="265"/>
      <c r="AE1851" s="274"/>
      <c r="AF1851" s="274"/>
      <c r="AG1851" s="275"/>
      <c r="AH1851" s="274"/>
      <c r="AI1851" s="274"/>
      <c r="AJ1851" s="275"/>
      <c r="AK1851" s="270"/>
      <c r="AL1851" s="274"/>
      <c r="AM1851" s="275"/>
      <c r="AN1851" s="274"/>
      <c r="AO1851" s="275"/>
      <c r="AP1851" s="274"/>
      <c r="AQ1851" s="277">
        <f t="shared" ref="AQ1851" si="269">MONTH(E1851)</f>
        <v>2</v>
      </c>
      <c r="AR1851" s="275" t="s">
        <v>1438</v>
      </c>
      <c r="AS1851" s="275"/>
      <c r="AT1851" s="273"/>
      <c r="AU1851" s="272"/>
      <c r="AV1851" s="267">
        <v>0</v>
      </c>
      <c r="AW1851" s="268"/>
      <c r="AX1851" s="273"/>
      <c r="AY1851" s="294"/>
      <c r="AZ1851" s="275"/>
      <c r="BA1851" s="268"/>
      <c r="BB1851" s="268"/>
      <c r="BC1851" s="268"/>
      <c r="BD1851" s="268"/>
      <c r="BE1851" s="267"/>
      <c r="BF1851" s="275"/>
      <c r="BG1851" s="275"/>
      <c r="BH1851" s="275"/>
      <c r="BI1851" s="275"/>
      <c r="BJ1851" s="291">
        <v>45713</v>
      </c>
      <c r="BK1851" s="279">
        <v>45713</v>
      </c>
      <c r="BL1851" s="431" t="s">
        <v>2430</v>
      </c>
      <c r="BM1851" s="272"/>
      <c r="BN1851" s="422">
        <v>13</v>
      </c>
      <c r="BO1851" s="422">
        <v>8</v>
      </c>
      <c r="BP1851" s="303"/>
      <c r="BQ1851" s="293">
        <v>45708</v>
      </c>
      <c r="BR1851" s="284" t="s">
        <v>2431</v>
      </c>
      <c r="BS1851" s="280" t="str">
        <f>IF(_DBcomps[[#This Row],[Problem]]="","Yes","No")</f>
        <v>No</v>
      </c>
      <c r="BT1851" s="272"/>
      <c r="BU1851" s="273"/>
      <c r="BV1851" s="273">
        <v>1</v>
      </c>
      <c r="BW1851" s="272">
        <v>1</v>
      </c>
      <c r="BX1851" s="273">
        <v>15</v>
      </c>
      <c r="BY1851" s="282" t="s">
        <v>1316</v>
      </c>
      <c r="BZ1851" s="267">
        <v>148.19999999999999</v>
      </c>
      <c r="CA1851" s="279" t="s">
        <v>1332</v>
      </c>
      <c r="CB1851" s="279" t="s">
        <v>1245</v>
      </c>
      <c r="CC1851" s="279" t="s">
        <v>1248</v>
      </c>
      <c r="CD1851" s="1283"/>
      <c r="CE1851" s="245"/>
      <c r="CF1851" s="245"/>
      <c r="CG1851" s="245"/>
    </row>
    <row r="1852" spans="1:85">
      <c r="A1852" s="265" t="s">
        <v>58</v>
      </c>
      <c r="B1852" s="2" t="s">
        <v>6521</v>
      </c>
      <c r="C1852" s="2" t="s">
        <v>61</v>
      </c>
      <c r="D1852" s="265" t="s">
        <v>2476</v>
      </c>
      <c r="E1852" s="265">
        <v>45715</v>
      </c>
      <c r="F1852" s="266" t="str">
        <f>IF(_DBcomps[[#This Row],[Lab RTS]]="","No","Yes")</f>
        <v>Yes</v>
      </c>
      <c r="G1852" s="267" t="s">
        <v>2477</v>
      </c>
      <c r="H1852" s="267" t="s">
        <v>2478</v>
      </c>
      <c r="I1852" s="267"/>
      <c r="J1852" s="267"/>
      <c r="K1852" s="267"/>
      <c r="L1852" s="268"/>
      <c r="M1852" s="275"/>
      <c r="N1852" s="267">
        <v>2.88</v>
      </c>
      <c r="O1852" s="267">
        <v>8.09</v>
      </c>
      <c r="P1852" s="275"/>
      <c r="Q1852" s="269">
        <v>1010</v>
      </c>
      <c r="R1852" s="270"/>
      <c r="S1852" s="353">
        <v>8.7750000000000004</v>
      </c>
      <c r="T1852" s="271">
        <v>8.1199999999999992</v>
      </c>
      <c r="U1852" s="267"/>
      <c r="V1852" s="268"/>
      <c r="W1852" s="267"/>
      <c r="X1852" s="270"/>
      <c r="Y1852" s="274"/>
      <c r="Z1852" s="290"/>
      <c r="AA1852" s="274" t="s">
        <v>2220</v>
      </c>
      <c r="AB1852" s="275"/>
      <c r="AC1852" s="274" t="s">
        <v>1505</v>
      </c>
      <c r="AD1852" s="265"/>
      <c r="AE1852" s="274"/>
      <c r="AF1852" s="274"/>
      <c r="AG1852" s="275"/>
      <c r="AH1852" s="274"/>
      <c r="AI1852" s="274"/>
      <c r="AJ1852" s="275"/>
      <c r="AK1852" s="270"/>
      <c r="AL1852" s="274"/>
      <c r="AM1852" s="275"/>
      <c r="AN1852" s="274"/>
      <c r="AO1852" s="275"/>
      <c r="AP1852" s="274"/>
      <c r="AQ1852" s="277">
        <f>MONTH(E1852)</f>
        <v>2</v>
      </c>
      <c r="AR1852" s="275" t="s">
        <v>1438</v>
      </c>
      <c r="AS1852" s="275"/>
      <c r="AT1852" s="273"/>
      <c r="AU1852" s="272"/>
      <c r="AV1852" s="267">
        <v>0</v>
      </c>
      <c r="AW1852" s="268"/>
      <c r="AX1852" s="273"/>
      <c r="AY1852" s="294"/>
      <c r="AZ1852" s="275"/>
      <c r="BA1852" s="268"/>
      <c r="BB1852" s="268"/>
      <c r="BC1852" s="268"/>
      <c r="BD1852" s="268"/>
      <c r="BE1852" s="267"/>
      <c r="BF1852" s="275"/>
      <c r="BG1852" s="275"/>
      <c r="BH1852" s="275"/>
      <c r="BI1852" s="275"/>
      <c r="BJ1852" s="291">
        <v>45716</v>
      </c>
      <c r="BK1852" s="279">
        <v>45716</v>
      </c>
      <c r="BL1852" s="431" t="s">
        <v>2486</v>
      </c>
      <c r="BM1852" s="272"/>
      <c r="BN1852" s="422">
        <v>6</v>
      </c>
      <c r="BO1852" s="422">
        <v>8</v>
      </c>
      <c r="BP1852" s="303"/>
      <c r="BQ1852" s="293">
        <v>45714</v>
      </c>
      <c r="BR1852" s="284" t="s">
        <v>2479</v>
      </c>
      <c r="BS1852" s="280" t="str">
        <f>IF(_DBcomps[[#This Row],[Problem]]="","Yes","No")</f>
        <v>No</v>
      </c>
      <c r="BT1852" s="272"/>
      <c r="BU1852" s="273"/>
      <c r="BV1852" s="273">
        <v>1</v>
      </c>
      <c r="BW1852" s="273">
        <v>1</v>
      </c>
      <c r="BX1852" s="273">
        <v>15</v>
      </c>
      <c r="BY1852" s="279" t="s">
        <v>1316</v>
      </c>
      <c r="BZ1852" s="267">
        <v>34.200000000000003</v>
      </c>
      <c r="CA1852" s="279" t="s">
        <v>1334</v>
      </c>
      <c r="CB1852" s="279" t="s">
        <v>1245</v>
      </c>
      <c r="CC1852" s="279" t="s">
        <v>1249</v>
      </c>
      <c r="CD1852" s="1283"/>
      <c r="CE1852" s="245"/>
      <c r="CF1852" s="245"/>
      <c r="CG1852" s="245"/>
    </row>
    <row r="1853" spans="1:85">
      <c r="A1853" s="265" t="s">
        <v>58</v>
      </c>
      <c r="B1853" s="2" t="s">
        <v>6521</v>
      </c>
      <c r="C1853" s="2" t="s">
        <v>61</v>
      </c>
      <c r="D1853" s="265" t="s">
        <v>6522</v>
      </c>
      <c r="E1853" s="265">
        <v>45933</v>
      </c>
      <c r="F1853" s="266" t="str">
        <f>IF(_DBcomps[[#This Row],[Lab RTS]]="","No","Yes")</f>
        <v>Yes</v>
      </c>
      <c r="G1853" s="267" t="s">
        <v>6523</v>
      </c>
      <c r="H1853" s="267" t="s">
        <v>6524</v>
      </c>
      <c r="I1853" s="267"/>
      <c r="J1853" s="267"/>
      <c r="K1853" s="267"/>
      <c r="L1853" s="268"/>
      <c r="M1853" s="275"/>
      <c r="N1853" s="267">
        <v>2.4</v>
      </c>
      <c r="O1853" s="267">
        <v>7.8</v>
      </c>
      <c r="P1853" s="275"/>
      <c r="Q1853" s="269">
        <v>972</v>
      </c>
      <c r="R1853" s="270"/>
      <c r="S1853" s="353">
        <v>8.5519999999999996</v>
      </c>
      <c r="T1853" s="271">
        <v>7.41</v>
      </c>
      <c r="U1853" s="267"/>
      <c r="V1853" s="268"/>
      <c r="W1853" s="267"/>
      <c r="X1853" s="270"/>
      <c r="Y1853" s="274"/>
      <c r="Z1853" s="290"/>
      <c r="AA1853" s="274" t="s">
        <v>2220</v>
      </c>
      <c r="AB1853" s="275"/>
      <c r="AC1853" s="274">
        <v>8.0000000000000004E-4</v>
      </c>
      <c r="AD1853" s="265"/>
      <c r="AE1853" s="274"/>
      <c r="AF1853" s="274"/>
      <c r="AG1853" s="275"/>
      <c r="AH1853" s="274"/>
      <c r="AI1853" s="274"/>
      <c r="AJ1853" s="275"/>
      <c r="AK1853" s="270"/>
      <c r="AL1853" s="274"/>
      <c r="AM1853" s="275"/>
      <c r="AN1853" s="274"/>
      <c r="AO1853" s="275"/>
      <c r="AP1853" s="274"/>
      <c r="AQ1853" s="277">
        <f>MONTH(E1853)</f>
        <v>10</v>
      </c>
      <c r="AR1853" s="275" t="s">
        <v>1438</v>
      </c>
      <c r="AS1853" s="275"/>
      <c r="AT1853" s="273"/>
      <c r="AU1853" s="272"/>
      <c r="AV1853" s="267">
        <v>0</v>
      </c>
      <c r="AW1853" s="268"/>
      <c r="AX1853" s="273"/>
      <c r="AY1853" s="294"/>
      <c r="AZ1853" s="275"/>
      <c r="BA1853" s="268"/>
      <c r="BB1853" s="268"/>
      <c r="BC1853" s="268"/>
      <c r="BD1853" s="268"/>
      <c r="BE1853" s="267"/>
      <c r="BF1853" s="275"/>
      <c r="BG1853" s="275"/>
      <c r="BH1853" s="275"/>
      <c r="BI1853" s="275"/>
      <c r="BJ1853" s="291">
        <v>45935</v>
      </c>
      <c r="BK1853" s="279">
        <v>45935</v>
      </c>
      <c r="BL1853" s="431" t="s">
        <v>6525</v>
      </c>
      <c r="BM1853" s="272"/>
      <c r="BN1853" s="422">
        <v>5</v>
      </c>
      <c r="BO1853" s="422">
        <v>8</v>
      </c>
      <c r="BP1853" s="303"/>
      <c r="BQ1853" s="293">
        <v>45932</v>
      </c>
      <c r="BR1853" s="284" t="s">
        <v>6526</v>
      </c>
      <c r="BS1853" s="280" t="str">
        <f>IF(_DBcomps[[#This Row],[Problem]]="","Yes","No")</f>
        <v>Yes</v>
      </c>
      <c r="BT1853" s="272"/>
      <c r="BU1853" s="273"/>
      <c r="BV1853" s="273">
        <v>1</v>
      </c>
      <c r="BW1853" s="273"/>
      <c r="BX1853" s="273">
        <v>15</v>
      </c>
      <c r="BY1853" s="279" t="s">
        <v>1316</v>
      </c>
      <c r="BZ1853" s="267"/>
      <c r="CA1853" s="279"/>
      <c r="CB1853" s="279"/>
      <c r="CC1853" s="279"/>
      <c r="CD1853" s="1283"/>
      <c r="CE1853" s="245"/>
      <c r="CF1853" s="245"/>
      <c r="CG1853" s="245"/>
    </row>
    <row r="1854" spans="1:85" ht="24">
      <c r="A1854" s="780" t="s">
        <v>58</v>
      </c>
      <c r="B1854" s="781" t="s">
        <v>6521</v>
      </c>
      <c r="C1854" s="781" t="s">
        <v>61</v>
      </c>
      <c r="D1854" s="780" t="s">
        <v>6953</v>
      </c>
      <c r="E1854" s="780">
        <v>45954</v>
      </c>
      <c r="F1854" s="782" t="str">
        <f>IF(_DBcomps[[#This Row],[Lab RTS]]="","No","Yes")</f>
        <v>Yes</v>
      </c>
      <c r="G1854" s="783" t="s">
        <v>6954</v>
      </c>
      <c r="H1854" s="783" t="s">
        <v>6955</v>
      </c>
      <c r="I1854" s="783"/>
      <c r="J1854" s="783"/>
      <c r="K1854" s="783"/>
      <c r="L1854" s="784"/>
      <c r="M1854" s="785"/>
      <c r="N1854" s="783">
        <v>2.4500000000000002</v>
      </c>
      <c r="O1854" s="783">
        <v>7.8</v>
      </c>
      <c r="P1854" s="785"/>
      <c r="Q1854" s="787">
        <v>870</v>
      </c>
      <c r="R1854" s="270"/>
      <c r="S1854" s="1592">
        <v>8.7840000000000007</v>
      </c>
      <c r="T1854" s="789">
        <v>6.85</v>
      </c>
      <c r="U1854" s="783"/>
      <c r="V1854" s="784"/>
      <c r="W1854" s="783"/>
      <c r="X1854" s="790"/>
      <c r="Y1854" s="791"/>
      <c r="Z1854" s="792"/>
      <c r="AA1854" s="791" t="s">
        <v>2220</v>
      </c>
      <c r="AB1854" s="785"/>
      <c r="AC1854" s="791">
        <v>1.5E-3</v>
      </c>
      <c r="AD1854" s="265"/>
      <c r="AE1854" s="274"/>
      <c r="AF1854" s="274"/>
      <c r="AG1854" s="275"/>
      <c r="AH1854" s="274"/>
      <c r="AI1854" s="274"/>
      <c r="AJ1854" s="275"/>
      <c r="AK1854" s="270"/>
      <c r="AL1854" s="274"/>
      <c r="AM1854" s="275"/>
      <c r="AN1854" s="274"/>
      <c r="AO1854" s="275"/>
      <c r="AP1854" s="274"/>
      <c r="AQ1854" s="793">
        <f>MONTH(E1854)</f>
        <v>10</v>
      </c>
      <c r="AR1854" s="785" t="s">
        <v>1438</v>
      </c>
      <c r="AS1854" s="785"/>
      <c r="AT1854" s="794"/>
      <c r="AU1854" s="795"/>
      <c r="AV1854" s="783">
        <v>0</v>
      </c>
      <c r="AW1854" s="268"/>
      <c r="AX1854" s="273"/>
      <c r="AY1854" s="294"/>
      <c r="AZ1854" s="275"/>
      <c r="BA1854" s="268"/>
      <c r="BB1854" s="268"/>
      <c r="BC1854" s="268"/>
      <c r="BD1854" s="268"/>
      <c r="BE1854" s="267"/>
      <c r="BF1854" s="275"/>
      <c r="BG1854" s="275"/>
      <c r="BH1854" s="275"/>
      <c r="BI1854" s="275"/>
      <c r="BJ1854" s="1593">
        <v>45958</v>
      </c>
      <c r="BK1854" s="803">
        <v>45958</v>
      </c>
      <c r="BL1854" s="796" t="s">
        <v>6956</v>
      </c>
      <c r="BM1854" s="795"/>
      <c r="BN1854" s="797">
        <v>10</v>
      </c>
      <c r="BO1854" s="797">
        <v>8</v>
      </c>
      <c r="BP1854" s="303"/>
      <c r="BQ1854" s="799">
        <v>45953</v>
      </c>
      <c r="BR1854" s="800" t="s">
        <v>2019</v>
      </c>
      <c r="BS1854" s="801" t="str">
        <f>IF(_DBcomps[[#This Row],[Problem]]="","Yes","No")</f>
        <v>No</v>
      </c>
      <c r="BT1854" s="795"/>
      <c r="BU1854" s="794"/>
      <c r="BV1854" s="794">
        <v>1</v>
      </c>
      <c r="BW1854" s="794">
        <v>1</v>
      </c>
      <c r="BX1854" s="794">
        <v>15</v>
      </c>
      <c r="BY1854" s="803" t="s">
        <v>1316</v>
      </c>
      <c r="BZ1854" s="807">
        <v>70.48</v>
      </c>
      <c r="CA1854" s="803" t="s">
        <v>1332</v>
      </c>
      <c r="CB1854" s="803" t="s">
        <v>1245</v>
      </c>
      <c r="CC1854" s="803" t="s">
        <v>1378</v>
      </c>
      <c r="CD1854" s="779" t="s">
        <v>6957</v>
      </c>
      <c r="CE1854" s="245"/>
      <c r="CF1854" s="245"/>
      <c r="CG1854" s="245"/>
    </row>
    <row r="1855" spans="1:85" s="804" customFormat="1">
      <c r="A1855" s="265" t="s">
        <v>58</v>
      </c>
      <c r="B1855" s="2" t="s">
        <v>1305</v>
      </c>
      <c r="C1855" s="2" t="s">
        <v>61</v>
      </c>
      <c r="D1855" s="265" t="s">
        <v>2851</v>
      </c>
      <c r="E1855" s="265">
        <v>45736</v>
      </c>
      <c r="F1855" s="602" t="str">
        <f>IF(_DBcomps[[#This Row],[Lab RTS]]="","No","Yes")</f>
        <v>Yes</v>
      </c>
      <c r="G1855" s="603">
        <v>11.11</v>
      </c>
      <c r="H1855" s="603">
        <v>27.37</v>
      </c>
      <c r="I1855" s="603"/>
      <c r="J1855" s="603"/>
      <c r="K1855" s="603"/>
      <c r="L1855" s="604"/>
      <c r="M1855" s="605"/>
      <c r="N1855" s="603"/>
      <c r="O1855" s="603"/>
      <c r="P1855" s="605"/>
      <c r="Q1855" s="606">
        <v>38</v>
      </c>
      <c r="R1855" s="608">
        <v>1.145</v>
      </c>
      <c r="S1855" s="622"/>
      <c r="T1855" s="607">
        <v>5.93</v>
      </c>
      <c r="U1855" s="603"/>
      <c r="V1855" s="604"/>
      <c r="W1855" s="603"/>
      <c r="X1855" s="608"/>
      <c r="Y1855" s="609"/>
      <c r="Z1855" s="610"/>
      <c r="AA1855" s="274">
        <v>0</v>
      </c>
      <c r="AB1855" s="605"/>
      <c r="AC1855" s="274">
        <v>0</v>
      </c>
      <c r="AD1855" s="601"/>
      <c r="AE1855" s="609"/>
      <c r="AF1855" s="609"/>
      <c r="AG1855" s="605"/>
      <c r="AH1855" s="609"/>
      <c r="AI1855" s="609"/>
      <c r="AJ1855" s="605"/>
      <c r="AK1855" s="608"/>
      <c r="AL1855" s="609"/>
      <c r="AM1855" s="605"/>
      <c r="AN1855" s="609"/>
      <c r="AO1855" s="605"/>
      <c r="AP1855" s="609"/>
      <c r="AQ1855" s="611">
        <v>3</v>
      </c>
      <c r="AR1855" s="275" t="s">
        <v>1389</v>
      </c>
      <c r="AS1855" s="605"/>
      <c r="AT1855" s="612"/>
      <c r="AU1855" s="613"/>
      <c r="AV1855" s="603"/>
      <c r="AW1855" s="604"/>
      <c r="AX1855" s="612"/>
      <c r="AY1855" s="618"/>
      <c r="AZ1855" s="605"/>
      <c r="BA1855" s="604"/>
      <c r="BB1855" s="604"/>
      <c r="BC1855" s="604"/>
      <c r="BD1855" s="604"/>
      <c r="BE1855" s="603"/>
      <c r="BF1855" s="605"/>
      <c r="BG1855" s="605"/>
      <c r="BH1855" s="605"/>
      <c r="BI1855" s="605"/>
      <c r="BJ1855" s="620">
        <v>45736</v>
      </c>
      <c r="BK1855" s="619">
        <v>45736</v>
      </c>
      <c r="BL1855" s="431" t="s">
        <v>2852</v>
      </c>
      <c r="BM1855" s="613"/>
      <c r="BN1855" s="614">
        <v>2</v>
      </c>
      <c r="BO1855" s="614">
        <v>7</v>
      </c>
      <c r="BP1855" s="615"/>
      <c r="BQ1855" s="616">
        <v>45735</v>
      </c>
      <c r="BR1855" s="284" t="s">
        <v>2853</v>
      </c>
      <c r="BS1855" s="617" t="str">
        <f>IF(_DBcomps[[#This Row],[Problem]]="","Yes","No")</f>
        <v>Yes</v>
      </c>
      <c r="BT1855" s="272"/>
      <c r="BU1855" s="612"/>
      <c r="BV1855" s="273">
        <v>1</v>
      </c>
      <c r="BW1855" s="612"/>
      <c r="BX1855" s="612">
        <v>15</v>
      </c>
      <c r="BY1855" s="619" t="s">
        <v>1276</v>
      </c>
      <c r="BZ1855" s="603"/>
      <c r="CA1855" s="619"/>
      <c r="CB1855" s="619"/>
      <c r="CC1855" s="619"/>
      <c r="CD1855" s="1455"/>
    </row>
    <row r="1856" spans="1:85" s="804" customFormat="1">
      <c r="A1856" s="780" t="s">
        <v>58</v>
      </c>
      <c r="B1856" s="781" t="s">
        <v>1305</v>
      </c>
      <c r="C1856" s="781" t="s">
        <v>61</v>
      </c>
      <c r="D1856" s="780" t="s">
        <v>2954</v>
      </c>
      <c r="E1856" s="780">
        <v>45742</v>
      </c>
      <c r="F1856" s="1061" t="str">
        <f>IF(_DBcomps[[#This Row],[Lab RTS]]="","No","Yes")</f>
        <v>Yes</v>
      </c>
      <c r="G1856" s="1088">
        <v>11.63</v>
      </c>
      <c r="H1856" s="1062">
        <v>27.1</v>
      </c>
      <c r="I1856" s="1062"/>
      <c r="J1856" s="1062"/>
      <c r="K1856" s="1062"/>
      <c r="L1856" s="1063"/>
      <c r="M1856" s="1064"/>
      <c r="N1856" s="1062"/>
      <c r="O1856" s="1062"/>
      <c r="P1856" s="1065"/>
      <c r="Q1856" s="1066">
        <v>38</v>
      </c>
      <c r="R1856" s="1067">
        <v>1.1439999999999999</v>
      </c>
      <c r="S1856" s="1068"/>
      <c r="T1856" s="1069">
        <v>5.63</v>
      </c>
      <c r="U1856" s="1062"/>
      <c r="V1856" s="1063"/>
      <c r="W1856" s="1062"/>
      <c r="X1856" s="1067"/>
      <c r="Y1856" s="1070"/>
      <c r="Z1856" s="1071"/>
      <c r="AA1856" s="791">
        <v>0</v>
      </c>
      <c r="AB1856" s="1065"/>
      <c r="AC1856" s="791">
        <v>0</v>
      </c>
      <c r="AD1856" s="1072"/>
      <c r="AE1856" s="1070"/>
      <c r="AF1856" s="1070"/>
      <c r="AG1856" s="1065"/>
      <c r="AH1856" s="1070"/>
      <c r="AI1856" s="1070"/>
      <c r="AJ1856" s="1065"/>
      <c r="AK1856" s="1067"/>
      <c r="AL1856" s="1070"/>
      <c r="AM1856" s="1065"/>
      <c r="AN1856" s="1070"/>
      <c r="AO1856" s="1065"/>
      <c r="AP1856" s="1070"/>
      <c r="AQ1856" s="1073">
        <f t="shared" ref="AQ1856:AQ1861" si="270">MONTH(E1856)</f>
        <v>3</v>
      </c>
      <c r="AR1856" s="785" t="s">
        <v>1389</v>
      </c>
      <c r="AS1856" s="1065"/>
      <c r="AT1856" s="1074"/>
      <c r="AU1856" s="1075"/>
      <c r="AV1856" s="1062"/>
      <c r="AW1856" s="1063"/>
      <c r="AX1856" s="1074"/>
      <c r="AY1856" s="1076"/>
      <c r="AZ1856" s="1065"/>
      <c r="BA1856" s="1063"/>
      <c r="BB1856" s="1063"/>
      <c r="BC1856" s="1063"/>
      <c r="BD1856" s="1063"/>
      <c r="BE1856" s="1062"/>
      <c r="BF1856" s="1065"/>
      <c r="BG1856" s="1065"/>
      <c r="BH1856" s="1065"/>
      <c r="BI1856" s="1065"/>
      <c r="BJ1856" s="1077">
        <v>45744</v>
      </c>
      <c r="BK1856" s="1078">
        <v>45744</v>
      </c>
      <c r="BL1856" s="796" t="s">
        <v>2955</v>
      </c>
      <c r="BM1856" s="1075"/>
      <c r="BN1856" s="1079">
        <v>3</v>
      </c>
      <c r="BO1856" s="1079">
        <v>7</v>
      </c>
      <c r="BP1856" s="1080"/>
      <c r="BQ1856" s="1081">
        <v>45741</v>
      </c>
      <c r="BR1856" s="800" t="s">
        <v>2956</v>
      </c>
      <c r="BS1856" s="1082" t="str">
        <f>IF(_DBcomps[[#This Row],[Problem]]="","Yes","No")</f>
        <v>No</v>
      </c>
      <c r="BT1856" s="272"/>
      <c r="BU1856" s="1074"/>
      <c r="BV1856" s="1083">
        <v>1</v>
      </c>
      <c r="BW1856" s="1084">
        <v>1</v>
      </c>
      <c r="BX1856" s="1084">
        <v>15</v>
      </c>
      <c r="BY1856" s="1085" t="s">
        <v>1276</v>
      </c>
      <c r="BZ1856" s="1118">
        <v>84.21</v>
      </c>
      <c r="CA1856" s="1087" t="s">
        <v>1332</v>
      </c>
      <c r="CB1856" s="1087" t="s">
        <v>1245</v>
      </c>
      <c r="CC1856" s="1087" t="s">
        <v>1248</v>
      </c>
      <c r="CD1856" s="816" t="s">
        <v>2957</v>
      </c>
    </row>
    <row r="1857" spans="1:85">
      <c r="A1857" s="780" t="s">
        <v>58</v>
      </c>
      <c r="B1857" s="781" t="s">
        <v>1305</v>
      </c>
      <c r="C1857" s="781" t="s">
        <v>61</v>
      </c>
      <c r="D1857" s="780" t="s">
        <v>3025</v>
      </c>
      <c r="E1857" s="780">
        <v>45747</v>
      </c>
      <c r="F1857" s="1061" t="str">
        <f>IF(_DBcomps[[#This Row],[Lab RTS]]="","No","Yes")</f>
        <v>Yes</v>
      </c>
      <c r="G1857" s="1088">
        <v>11.1</v>
      </c>
      <c r="H1857" s="1062">
        <v>27.96</v>
      </c>
      <c r="I1857" s="1062"/>
      <c r="J1857" s="1062"/>
      <c r="K1857" s="1062"/>
      <c r="L1857" s="1063"/>
      <c r="M1857" s="1064"/>
      <c r="N1857" s="1062"/>
      <c r="O1857" s="1062"/>
      <c r="P1857" s="1065"/>
      <c r="Q1857" s="1066">
        <v>34</v>
      </c>
      <c r="R1857" s="1067">
        <v>1.1479999999999999</v>
      </c>
      <c r="S1857" s="1068"/>
      <c r="T1857" s="1069">
        <v>5.81</v>
      </c>
      <c r="U1857" s="1062"/>
      <c r="V1857" s="1063"/>
      <c r="W1857" s="1062"/>
      <c r="X1857" s="1067"/>
      <c r="Y1857" s="1070"/>
      <c r="Z1857" s="1071"/>
      <c r="AA1857" s="791">
        <v>0</v>
      </c>
      <c r="AB1857" s="1065"/>
      <c r="AC1857" s="791">
        <v>0</v>
      </c>
      <c r="AD1857" s="1072"/>
      <c r="AE1857" s="1070"/>
      <c r="AF1857" s="1070"/>
      <c r="AG1857" s="1065"/>
      <c r="AH1857" s="1070"/>
      <c r="AI1857" s="1070"/>
      <c r="AJ1857" s="1065"/>
      <c r="AK1857" s="1067"/>
      <c r="AL1857" s="1070"/>
      <c r="AM1857" s="1065"/>
      <c r="AN1857" s="1070"/>
      <c r="AO1857" s="1065"/>
      <c r="AP1857" s="1070"/>
      <c r="AQ1857" s="1073">
        <f t="shared" si="270"/>
        <v>3</v>
      </c>
      <c r="AR1857" s="785" t="s">
        <v>1389</v>
      </c>
      <c r="AS1857" s="1065"/>
      <c r="AT1857" s="1074"/>
      <c r="AU1857" s="1075"/>
      <c r="AV1857" s="1062"/>
      <c r="AW1857" s="1063"/>
      <c r="AX1857" s="1074"/>
      <c r="AY1857" s="1076"/>
      <c r="AZ1857" s="1065"/>
      <c r="BA1857" s="1063"/>
      <c r="BB1857" s="1063"/>
      <c r="BC1857" s="1063"/>
      <c r="BD1857" s="1063"/>
      <c r="BE1857" s="1062"/>
      <c r="BF1857" s="1065"/>
      <c r="BG1857" s="1065"/>
      <c r="BH1857" s="1065"/>
      <c r="BI1857" s="1065"/>
      <c r="BJ1857" s="1077">
        <v>45748</v>
      </c>
      <c r="BK1857" s="1078">
        <v>45748</v>
      </c>
      <c r="BL1857" s="796" t="s">
        <v>3026</v>
      </c>
      <c r="BM1857" s="1075"/>
      <c r="BN1857" s="1079">
        <v>3</v>
      </c>
      <c r="BO1857" s="1079">
        <v>7</v>
      </c>
      <c r="BP1857" s="1080"/>
      <c r="BQ1857" s="1081">
        <v>45746</v>
      </c>
      <c r="BR1857" s="800" t="s">
        <v>2438</v>
      </c>
      <c r="BS1857" s="1082" t="str">
        <f>IF(_DBcomps[[#This Row],[Problem]]="","Yes","No")</f>
        <v>Yes</v>
      </c>
      <c r="BT1857" s="272"/>
      <c r="BU1857" s="1074"/>
      <c r="BV1857" s="1083">
        <v>1</v>
      </c>
      <c r="BW1857" s="1084"/>
      <c r="BX1857" s="1084">
        <v>15</v>
      </c>
      <c r="BY1857" s="1085" t="s">
        <v>1276</v>
      </c>
      <c r="BZ1857" s="1086"/>
      <c r="CA1857" s="1087"/>
      <c r="CB1857" s="1087"/>
      <c r="CC1857" s="1087"/>
      <c r="CD1857" s="816"/>
      <c r="CE1857" s="245"/>
      <c r="CF1857" s="245"/>
      <c r="CG1857" s="245"/>
    </row>
    <row r="1858" spans="1:85">
      <c r="A1858" s="780" t="s">
        <v>58</v>
      </c>
      <c r="B1858" s="781" t="s">
        <v>1305</v>
      </c>
      <c r="C1858" s="781" t="s">
        <v>61</v>
      </c>
      <c r="D1858" s="780" t="s">
        <v>5025</v>
      </c>
      <c r="E1858" s="780">
        <v>45847</v>
      </c>
      <c r="F1858" s="1061" t="str">
        <f>IF(_DBcomps[[#This Row],[Lab RTS]]="","No","Yes")</f>
        <v>Yes</v>
      </c>
      <c r="G1858" s="1379">
        <v>11.11</v>
      </c>
      <c r="H1858" s="1062">
        <v>27.58</v>
      </c>
      <c r="I1858" s="1062"/>
      <c r="J1858" s="1062"/>
      <c r="K1858" s="1062"/>
      <c r="L1858" s="1063"/>
      <c r="M1858" s="1064"/>
      <c r="N1858" s="1062"/>
      <c r="O1858" s="1062"/>
      <c r="P1858" s="1065"/>
      <c r="Q1858" s="1066">
        <v>50</v>
      </c>
      <c r="R1858" s="1067">
        <v>1.1459999999999999</v>
      </c>
      <c r="S1858" s="1068"/>
      <c r="T1858" s="1069">
        <v>5.86</v>
      </c>
      <c r="U1858" s="1062"/>
      <c r="V1858" s="1063"/>
      <c r="W1858" s="1062"/>
      <c r="X1858" s="1067"/>
      <c r="Y1858" s="1070"/>
      <c r="Z1858" s="1071"/>
      <c r="AA1858" s="791">
        <v>0</v>
      </c>
      <c r="AB1858" s="1065"/>
      <c r="AC1858" s="791">
        <v>0</v>
      </c>
      <c r="AD1858" s="1072"/>
      <c r="AE1858" s="1070"/>
      <c r="AF1858" s="1070"/>
      <c r="AG1858" s="1065"/>
      <c r="AH1858" s="1070"/>
      <c r="AI1858" s="1070"/>
      <c r="AJ1858" s="1065"/>
      <c r="AK1858" s="1067"/>
      <c r="AL1858" s="1070"/>
      <c r="AM1858" s="1065"/>
      <c r="AN1858" s="1070"/>
      <c r="AO1858" s="1065"/>
      <c r="AP1858" s="1070"/>
      <c r="AQ1858" s="1073">
        <f t="shared" si="270"/>
        <v>7</v>
      </c>
      <c r="AR1858" s="785" t="s">
        <v>5026</v>
      </c>
      <c r="AS1858" s="1065"/>
      <c r="AT1858" s="1074"/>
      <c r="AU1858" s="1075"/>
      <c r="AV1858" s="1062"/>
      <c r="AW1858" s="1063"/>
      <c r="AX1858" s="1074"/>
      <c r="AY1858" s="1076"/>
      <c r="AZ1858" s="1065"/>
      <c r="BA1858" s="1063"/>
      <c r="BB1858" s="1063"/>
      <c r="BC1858" s="1063"/>
      <c r="BD1858" s="1063"/>
      <c r="BE1858" s="1062"/>
      <c r="BF1858" s="1065"/>
      <c r="BG1858" s="1065"/>
      <c r="BH1858" s="1065"/>
      <c r="BI1858" s="1065"/>
      <c r="BJ1858" s="1077">
        <v>45853</v>
      </c>
      <c r="BK1858" s="1078">
        <v>45853</v>
      </c>
      <c r="BL1858" s="796" t="s">
        <v>5027</v>
      </c>
      <c r="BM1858" s="1075"/>
      <c r="BN1858" s="1079">
        <v>2</v>
      </c>
      <c r="BO1858" s="1079">
        <v>7</v>
      </c>
      <c r="BP1858" s="1080"/>
      <c r="BQ1858" s="1081">
        <v>45845</v>
      </c>
      <c r="BR1858" s="800" t="s">
        <v>5028</v>
      </c>
      <c r="BS1858" s="1082" t="str">
        <f>IF(_DBcomps[[#This Row],[Problem]]="","Yes","No")</f>
        <v>Yes</v>
      </c>
      <c r="BT1858" s="272"/>
      <c r="BU1858" s="1074"/>
      <c r="BV1858" s="1083">
        <v>1</v>
      </c>
      <c r="BW1858" s="1084"/>
      <c r="BX1858" s="1084">
        <v>15</v>
      </c>
      <c r="BY1858" s="1085" t="s">
        <v>1276</v>
      </c>
      <c r="BZ1858" s="1086"/>
      <c r="CA1858" s="1087"/>
      <c r="CB1858" s="1087"/>
      <c r="CC1858" s="1087"/>
      <c r="CD1858" s="816"/>
      <c r="CE1858" s="245"/>
      <c r="CF1858" s="245"/>
      <c r="CG1858" s="245"/>
    </row>
    <row r="1859" spans="1:85">
      <c r="A1859" s="780" t="s">
        <v>58</v>
      </c>
      <c r="B1859" s="781" t="s">
        <v>1305</v>
      </c>
      <c r="C1859" s="781" t="s">
        <v>61</v>
      </c>
      <c r="D1859" s="780" t="s">
        <v>5047</v>
      </c>
      <c r="E1859" s="780">
        <v>45854</v>
      </c>
      <c r="F1859" s="1061" t="str">
        <f>IF(_DBcomps[[#This Row],[Lab RTS]]="","No","Yes")</f>
        <v>Yes</v>
      </c>
      <c r="G1859" s="1379">
        <v>11</v>
      </c>
      <c r="H1859" s="1062">
        <v>27.78</v>
      </c>
      <c r="I1859" s="1062"/>
      <c r="J1859" s="1062"/>
      <c r="K1859" s="1062"/>
      <c r="L1859" s="1063"/>
      <c r="M1859" s="1064"/>
      <c r="N1859" s="1062"/>
      <c r="O1859" s="1062"/>
      <c r="P1859" s="1065"/>
      <c r="Q1859" s="1066">
        <v>32</v>
      </c>
      <c r="R1859" s="1067">
        <v>1.145</v>
      </c>
      <c r="S1859" s="1068"/>
      <c r="T1859" s="1069">
        <v>5.86</v>
      </c>
      <c r="U1859" s="1062"/>
      <c r="V1859" s="1063"/>
      <c r="W1859" s="1062"/>
      <c r="X1859" s="1067"/>
      <c r="Y1859" s="1070"/>
      <c r="Z1859" s="1071"/>
      <c r="AA1859" s="791">
        <v>0</v>
      </c>
      <c r="AB1859" s="1065"/>
      <c r="AC1859" s="791">
        <v>0</v>
      </c>
      <c r="AD1859" s="1072"/>
      <c r="AE1859" s="1070"/>
      <c r="AF1859" s="1070"/>
      <c r="AG1859" s="1065"/>
      <c r="AH1859" s="1070"/>
      <c r="AI1859" s="1070"/>
      <c r="AJ1859" s="1065"/>
      <c r="AK1859" s="1067"/>
      <c r="AL1859" s="1070"/>
      <c r="AM1859" s="1065"/>
      <c r="AN1859" s="1070"/>
      <c r="AO1859" s="1065"/>
      <c r="AP1859" s="1070"/>
      <c r="AQ1859" s="1073">
        <f t="shared" si="270"/>
        <v>7</v>
      </c>
      <c r="AR1859" s="785" t="s">
        <v>5026</v>
      </c>
      <c r="AS1859" s="1065"/>
      <c r="AT1859" s="1074"/>
      <c r="AU1859" s="1075"/>
      <c r="AV1859" s="1062"/>
      <c r="AW1859" s="1063"/>
      <c r="AX1859" s="1074"/>
      <c r="AY1859" s="1076"/>
      <c r="AZ1859" s="1065"/>
      <c r="BA1859" s="1063"/>
      <c r="BB1859" s="1063"/>
      <c r="BC1859" s="1063"/>
      <c r="BD1859" s="1063"/>
      <c r="BE1859" s="1062"/>
      <c r="BF1859" s="1065"/>
      <c r="BG1859" s="1065"/>
      <c r="BH1859" s="1065"/>
      <c r="BI1859" s="1065"/>
      <c r="BJ1859" s="1077">
        <v>45855</v>
      </c>
      <c r="BK1859" s="1078">
        <v>45855</v>
      </c>
      <c r="BL1859" s="796" t="s">
        <v>5048</v>
      </c>
      <c r="BM1859" s="1075"/>
      <c r="BN1859" s="1079">
        <v>4</v>
      </c>
      <c r="BO1859" s="1079">
        <v>7</v>
      </c>
      <c r="BP1859" s="1080"/>
      <c r="BQ1859" s="1081">
        <v>45853</v>
      </c>
      <c r="BR1859" s="800" t="s">
        <v>5049</v>
      </c>
      <c r="BS1859" s="1082" t="str">
        <f>IF(_DBcomps[[#This Row],[Problem]]="","Yes","No")</f>
        <v>No</v>
      </c>
      <c r="BT1859" s="272"/>
      <c r="BU1859" s="1074"/>
      <c r="BV1859" s="1083">
        <v>1</v>
      </c>
      <c r="BW1859" s="1084">
        <v>1</v>
      </c>
      <c r="BX1859" s="1084">
        <v>15</v>
      </c>
      <c r="BY1859" s="1085" t="s">
        <v>1276</v>
      </c>
      <c r="BZ1859" s="1086">
        <v>23.52</v>
      </c>
      <c r="CA1859" s="1087" t="s">
        <v>1332</v>
      </c>
      <c r="CB1859" s="1087" t="s">
        <v>1245</v>
      </c>
      <c r="CC1859" s="1087" t="s">
        <v>1248</v>
      </c>
      <c r="CD1859" s="816"/>
      <c r="CE1859" s="245"/>
      <c r="CF1859" s="245"/>
      <c r="CG1859" s="245"/>
    </row>
    <row r="1860" spans="1:85">
      <c r="A1860" s="780" t="s">
        <v>58</v>
      </c>
      <c r="B1860" s="781" t="s">
        <v>1305</v>
      </c>
      <c r="C1860" s="781" t="s">
        <v>61</v>
      </c>
      <c r="D1860" s="780" t="s">
        <v>5128</v>
      </c>
      <c r="E1860" s="780">
        <v>45861</v>
      </c>
      <c r="F1860" s="1061" t="str">
        <f>IF(_DBcomps[[#This Row],[Lab RTS]]="","No","Yes")</f>
        <v>Yes</v>
      </c>
      <c r="G1860" s="1379">
        <v>11.51</v>
      </c>
      <c r="H1860" s="1062">
        <v>27.17</v>
      </c>
      <c r="I1860" s="1062"/>
      <c r="J1860" s="1062"/>
      <c r="K1860" s="1062"/>
      <c r="L1860" s="1063"/>
      <c r="M1860" s="1064"/>
      <c r="N1860" s="1062"/>
      <c r="O1860" s="1062"/>
      <c r="P1860" s="1065"/>
      <c r="Q1860" s="1066">
        <v>32</v>
      </c>
      <c r="R1860" s="1067">
        <v>1.149</v>
      </c>
      <c r="S1860" s="1068"/>
      <c r="T1860" s="1069">
        <v>5.24</v>
      </c>
      <c r="U1860" s="1062"/>
      <c r="V1860" s="1063"/>
      <c r="W1860" s="1062"/>
      <c r="X1860" s="1067"/>
      <c r="Y1860" s="1070"/>
      <c r="Z1860" s="1071"/>
      <c r="AA1860" s="791">
        <v>0</v>
      </c>
      <c r="AB1860" s="1065"/>
      <c r="AC1860" s="791">
        <v>0</v>
      </c>
      <c r="AD1860" s="1072"/>
      <c r="AE1860" s="1070"/>
      <c r="AF1860" s="1070"/>
      <c r="AG1860" s="1065"/>
      <c r="AH1860" s="1070"/>
      <c r="AI1860" s="1070"/>
      <c r="AJ1860" s="1065"/>
      <c r="AK1860" s="1067"/>
      <c r="AL1860" s="1070"/>
      <c r="AM1860" s="1065"/>
      <c r="AN1860" s="1070"/>
      <c r="AO1860" s="1065"/>
      <c r="AP1860" s="1070"/>
      <c r="AQ1860" s="1073">
        <f t="shared" si="270"/>
        <v>7</v>
      </c>
      <c r="AR1860" s="785" t="s">
        <v>1389</v>
      </c>
      <c r="AS1860" s="1065"/>
      <c r="AT1860" s="1074"/>
      <c r="AU1860" s="1075"/>
      <c r="AV1860" s="1062"/>
      <c r="AW1860" s="1063"/>
      <c r="AX1860" s="1074"/>
      <c r="AY1860" s="1076"/>
      <c r="AZ1860" s="1065"/>
      <c r="BA1860" s="1063"/>
      <c r="BB1860" s="1063"/>
      <c r="BC1860" s="1063"/>
      <c r="BD1860" s="1063"/>
      <c r="BE1860" s="1062"/>
      <c r="BF1860" s="1065"/>
      <c r="BG1860" s="1065"/>
      <c r="BH1860" s="1065"/>
      <c r="BI1860" s="1065"/>
      <c r="BJ1860" s="1077">
        <v>45862</v>
      </c>
      <c r="BK1860" s="1078">
        <v>45862</v>
      </c>
      <c r="BL1860" s="796" t="s">
        <v>5129</v>
      </c>
      <c r="BM1860" s="1075"/>
      <c r="BN1860" s="1079">
        <v>5</v>
      </c>
      <c r="BO1860" s="1079">
        <v>7</v>
      </c>
      <c r="BP1860" s="1080"/>
      <c r="BQ1860" s="1081">
        <v>45860</v>
      </c>
      <c r="BR1860" s="800" t="s">
        <v>5130</v>
      </c>
      <c r="BS1860" s="1082" t="str">
        <f>IF(_DBcomps[[#This Row],[Problem]]="","Yes","No")</f>
        <v>No</v>
      </c>
      <c r="BT1860" s="272"/>
      <c r="BU1860" s="1074"/>
      <c r="BV1860" s="1083">
        <v>1</v>
      </c>
      <c r="BW1860" s="1084">
        <v>1</v>
      </c>
      <c r="BX1860" s="1084">
        <v>15</v>
      </c>
      <c r="BY1860" s="1085" t="s">
        <v>1276</v>
      </c>
      <c r="BZ1860" s="1086">
        <v>40.549999999999997</v>
      </c>
      <c r="CA1860" s="1087" t="s">
        <v>1332</v>
      </c>
      <c r="CB1860" s="1087" t="s">
        <v>1245</v>
      </c>
      <c r="CC1860" s="1087" t="s">
        <v>1248</v>
      </c>
      <c r="CD1860" s="816"/>
      <c r="CE1860" s="245"/>
      <c r="CF1860" s="245"/>
      <c r="CG1860" s="245"/>
    </row>
    <row r="1861" spans="1:85">
      <c r="A1861" s="780" t="s">
        <v>58</v>
      </c>
      <c r="B1861" s="781" t="s">
        <v>1305</v>
      </c>
      <c r="C1861" s="781" t="s">
        <v>61</v>
      </c>
      <c r="D1861" s="780" t="s">
        <v>5128</v>
      </c>
      <c r="E1861" s="780">
        <v>45868</v>
      </c>
      <c r="F1861" s="1061" t="str">
        <f>IF(_DBcomps[[#This Row],[Lab RTS]]="","No","Yes")</f>
        <v>Yes</v>
      </c>
      <c r="G1861" s="1379">
        <v>11.22</v>
      </c>
      <c r="H1861" s="1062">
        <v>27.35</v>
      </c>
      <c r="I1861" s="1062"/>
      <c r="J1861" s="1062"/>
      <c r="K1861" s="1062"/>
      <c r="L1861" s="1063"/>
      <c r="M1861" s="1064"/>
      <c r="N1861" s="1062"/>
      <c r="O1861" s="1062"/>
      <c r="P1861" s="1065"/>
      <c r="Q1861" s="1066">
        <v>32</v>
      </c>
      <c r="R1861" s="1067">
        <v>1.151</v>
      </c>
      <c r="S1861" s="1068"/>
      <c r="T1861" s="1069">
        <v>6.13</v>
      </c>
      <c r="U1861" s="1062"/>
      <c r="V1861" s="1063"/>
      <c r="W1861" s="1062"/>
      <c r="X1861" s="1067"/>
      <c r="Y1861" s="1070"/>
      <c r="Z1861" s="1071"/>
      <c r="AA1861" s="791">
        <v>0</v>
      </c>
      <c r="AB1861" s="1065"/>
      <c r="AC1861" s="791">
        <v>0</v>
      </c>
      <c r="AD1861" s="1072"/>
      <c r="AE1861" s="1070"/>
      <c r="AF1861" s="1070"/>
      <c r="AG1861" s="1065"/>
      <c r="AH1861" s="1070"/>
      <c r="AI1861" s="1070"/>
      <c r="AJ1861" s="1065"/>
      <c r="AK1861" s="1067"/>
      <c r="AL1861" s="1070"/>
      <c r="AM1861" s="1065"/>
      <c r="AN1861" s="1070"/>
      <c r="AO1861" s="1065"/>
      <c r="AP1861" s="1070"/>
      <c r="AQ1861" s="1073">
        <f t="shared" si="270"/>
        <v>7</v>
      </c>
      <c r="AR1861" s="785" t="s">
        <v>1389</v>
      </c>
      <c r="AS1861" s="1065"/>
      <c r="AT1861" s="1074"/>
      <c r="AU1861" s="1075"/>
      <c r="AV1861" s="1062"/>
      <c r="AW1861" s="1063"/>
      <c r="AX1861" s="1074"/>
      <c r="AY1861" s="1076"/>
      <c r="AZ1861" s="1065"/>
      <c r="BA1861" s="1063"/>
      <c r="BB1861" s="1063"/>
      <c r="BC1861" s="1063"/>
      <c r="BD1861" s="1063"/>
      <c r="BE1861" s="1062"/>
      <c r="BF1861" s="1065"/>
      <c r="BG1861" s="1065"/>
      <c r="BH1861" s="1065"/>
      <c r="BI1861" s="1065"/>
      <c r="BJ1861" s="1077">
        <v>45868</v>
      </c>
      <c r="BK1861" s="1078">
        <v>45868</v>
      </c>
      <c r="BL1861" s="796" t="s">
        <v>5201</v>
      </c>
      <c r="BM1861" s="1075"/>
      <c r="BN1861" s="1079">
        <v>4</v>
      </c>
      <c r="BO1861" s="1079">
        <v>7</v>
      </c>
      <c r="BP1861" s="1080"/>
      <c r="BQ1861" s="1081">
        <v>45867</v>
      </c>
      <c r="BR1861" s="800" t="s">
        <v>3317</v>
      </c>
      <c r="BS1861" s="1082" t="str">
        <f>IF(_DBcomps[[#This Row],[Problem]]="","Yes","No")</f>
        <v>No</v>
      </c>
      <c r="BT1861" s="272"/>
      <c r="BU1861" s="1074"/>
      <c r="BV1861" s="1083">
        <v>1</v>
      </c>
      <c r="BW1861" s="1084">
        <v>1</v>
      </c>
      <c r="BX1861" s="1084">
        <v>15</v>
      </c>
      <c r="BY1861" s="1085" t="s">
        <v>1276</v>
      </c>
      <c r="BZ1861" s="1118">
        <v>34.35</v>
      </c>
      <c r="CA1861" s="1087" t="s">
        <v>1331</v>
      </c>
      <c r="CB1861" s="1087" t="s">
        <v>1245</v>
      </c>
      <c r="CC1861" s="1087" t="s">
        <v>1248</v>
      </c>
      <c r="CD1861" s="779" t="s">
        <v>5202</v>
      </c>
      <c r="CE1861" s="245"/>
      <c r="CF1861" s="245"/>
      <c r="CG1861" s="245"/>
    </row>
    <row r="1862" spans="1:85">
      <c r="A1862" s="780" t="s">
        <v>58</v>
      </c>
      <c r="B1862" s="781" t="s">
        <v>1305</v>
      </c>
      <c r="C1862" s="781" t="s">
        <v>61</v>
      </c>
      <c r="D1862" s="780" t="s">
        <v>5290</v>
      </c>
      <c r="E1862" s="780">
        <v>45875</v>
      </c>
      <c r="F1862" s="1061" t="str">
        <f>IF(_DBcomps[[#This Row],[Lab RTS]]="","No","Yes")</f>
        <v>Yes</v>
      </c>
      <c r="G1862" s="1379">
        <v>11.58</v>
      </c>
      <c r="H1862" s="1062">
        <v>27.87</v>
      </c>
      <c r="I1862" s="1062"/>
      <c r="J1862" s="1062"/>
      <c r="K1862" s="1062"/>
      <c r="L1862" s="1063"/>
      <c r="M1862" s="1064"/>
      <c r="N1862" s="1062"/>
      <c r="O1862" s="1062"/>
      <c r="P1862" s="1065"/>
      <c r="Q1862" s="1066">
        <v>38</v>
      </c>
      <c r="R1862" s="1067">
        <v>1.1459999999999999</v>
      </c>
      <c r="S1862" s="1068"/>
      <c r="T1862" s="1069">
        <v>5.91</v>
      </c>
      <c r="U1862" s="1062"/>
      <c r="V1862" s="1063"/>
      <c r="W1862" s="1062"/>
      <c r="X1862" s="1067"/>
      <c r="Y1862" s="1070"/>
      <c r="Z1862" s="1071"/>
      <c r="AA1862" s="791">
        <v>0</v>
      </c>
      <c r="AB1862" s="1065"/>
      <c r="AC1862" s="791">
        <v>0</v>
      </c>
      <c r="AD1862" s="1072"/>
      <c r="AE1862" s="1070"/>
      <c r="AF1862" s="1070"/>
      <c r="AG1862" s="1065"/>
      <c r="AH1862" s="1070"/>
      <c r="AI1862" s="1070"/>
      <c r="AJ1862" s="1065"/>
      <c r="AK1862" s="1067"/>
      <c r="AL1862" s="1070"/>
      <c r="AM1862" s="1065"/>
      <c r="AN1862" s="1070"/>
      <c r="AO1862" s="1065"/>
      <c r="AP1862" s="1070"/>
      <c r="AQ1862" s="1073">
        <f>MONTH(E1862)</f>
        <v>8</v>
      </c>
      <c r="AR1862" s="785" t="s">
        <v>1389</v>
      </c>
      <c r="AS1862" s="1065"/>
      <c r="AT1862" s="1074"/>
      <c r="AU1862" s="1075"/>
      <c r="AV1862" s="1062"/>
      <c r="AW1862" s="1063"/>
      <c r="AX1862" s="1074"/>
      <c r="AY1862" s="1076"/>
      <c r="AZ1862" s="1065"/>
      <c r="BA1862" s="1063"/>
      <c r="BB1862" s="1063"/>
      <c r="BC1862" s="1063"/>
      <c r="BD1862" s="1063"/>
      <c r="BE1862" s="1062"/>
      <c r="BF1862" s="1065"/>
      <c r="BG1862" s="1065"/>
      <c r="BH1862" s="1065"/>
      <c r="BI1862" s="1065"/>
      <c r="BJ1862" s="1077">
        <v>45876</v>
      </c>
      <c r="BK1862" s="1078">
        <v>45876</v>
      </c>
      <c r="BL1862" s="796" t="s">
        <v>5291</v>
      </c>
      <c r="BM1862" s="1075"/>
      <c r="BN1862" s="1079">
        <v>3</v>
      </c>
      <c r="BO1862" s="1079">
        <v>7</v>
      </c>
      <c r="BP1862" s="1080"/>
      <c r="BQ1862" s="1081">
        <v>45873</v>
      </c>
      <c r="BR1862" s="800" t="s">
        <v>3652</v>
      </c>
      <c r="BS1862" s="1082" t="str">
        <f>IF(_DBcomps[[#This Row],[Problem]]="","Yes","No")</f>
        <v>No</v>
      </c>
      <c r="BT1862" s="272"/>
      <c r="BU1862" s="1074"/>
      <c r="BV1862" s="1083">
        <v>1</v>
      </c>
      <c r="BW1862" s="1084">
        <v>1</v>
      </c>
      <c r="BX1862" s="1084">
        <v>15</v>
      </c>
      <c r="BY1862" s="1085" t="s">
        <v>1276</v>
      </c>
      <c r="BZ1862" s="1118">
        <v>22.4</v>
      </c>
      <c r="CA1862" s="1087" t="s">
        <v>1332</v>
      </c>
      <c r="CB1862" s="1087" t="s">
        <v>1245</v>
      </c>
      <c r="CC1862" s="1087" t="s">
        <v>1248</v>
      </c>
      <c r="CD1862" s="779"/>
      <c r="CE1862" s="245"/>
      <c r="CF1862" s="245"/>
      <c r="CG1862" s="245"/>
    </row>
    <row r="1863" spans="1:85">
      <c r="A1863" s="780" t="s">
        <v>58</v>
      </c>
      <c r="B1863" s="781" t="s">
        <v>1305</v>
      </c>
      <c r="C1863" s="781" t="s">
        <v>61</v>
      </c>
      <c r="D1863" s="780" t="s">
        <v>5477</v>
      </c>
      <c r="E1863" s="780">
        <v>45884</v>
      </c>
      <c r="F1863" s="1061" t="str">
        <f>IF(_DBcomps[[#This Row],[Lab RTS]]="","No","Yes")</f>
        <v>Yes</v>
      </c>
      <c r="G1863" s="1379">
        <v>11.48</v>
      </c>
      <c r="H1863" s="1062">
        <v>26.93</v>
      </c>
      <c r="I1863" s="1062"/>
      <c r="J1863" s="1062"/>
      <c r="K1863" s="1062"/>
      <c r="L1863" s="1063"/>
      <c r="M1863" s="1064"/>
      <c r="N1863" s="1062"/>
      <c r="O1863" s="1062"/>
      <c r="P1863" s="1065"/>
      <c r="Q1863" s="1066">
        <v>52</v>
      </c>
      <c r="R1863" s="1067">
        <v>1.149</v>
      </c>
      <c r="S1863" s="1068"/>
      <c r="T1863" s="1069">
        <v>5.89</v>
      </c>
      <c r="U1863" s="1062"/>
      <c r="V1863" s="1063"/>
      <c r="W1863" s="1062"/>
      <c r="X1863" s="1067"/>
      <c r="Y1863" s="1070"/>
      <c r="Z1863" s="1071"/>
      <c r="AA1863" s="791">
        <v>0</v>
      </c>
      <c r="AB1863" s="1065"/>
      <c r="AC1863" s="791">
        <v>0</v>
      </c>
      <c r="AD1863" s="1072"/>
      <c r="AE1863" s="1070"/>
      <c r="AF1863" s="1070"/>
      <c r="AG1863" s="1065"/>
      <c r="AH1863" s="1070"/>
      <c r="AI1863" s="1070"/>
      <c r="AJ1863" s="1065"/>
      <c r="AK1863" s="1067"/>
      <c r="AL1863" s="1070"/>
      <c r="AM1863" s="1065"/>
      <c r="AN1863" s="1070"/>
      <c r="AO1863" s="1065"/>
      <c r="AP1863" s="1070"/>
      <c r="AQ1863" s="1073">
        <f>MONTH(E1863)</f>
        <v>8</v>
      </c>
      <c r="AR1863" s="785" t="s">
        <v>1389</v>
      </c>
      <c r="AS1863" s="1065"/>
      <c r="AT1863" s="1074"/>
      <c r="AU1863" s="1075"/>
      <c r="AV1863" s="1062"/>
      <c r="AW1863" s="1063"/>
      <c r="AX1863" s="1074"/>
      <c r="AY1863" s="1076"/>
      <c r="AZ1863" s="1065"/>
      <c r="BA1863" s="1063"/>
      <c r="BB1863" s="1063"/>
      <c r="BC1863" s="1063"/>
      <c r="BD1863" s="1063"/>
      <c r="BE1863" s="1062"/>
      <c r="BF1863" s="1065"/>
      <c r="BG1863" s="1065"/>
      <c r="BH1863" s="1065"/>
      <c r="BI1863" s="1065"/>
      <c r="BJ1863" s="1077">
        <v>45886</v>
      </c>
      <c r="BK1863" s="1078">
        <v>45886</v>
      </c>
      <c r="BL1863" s="796" t="s">
        <v>5478</v>
      </c>
      <c r="BM1863" s="1075"/>
      <c r="BN1863" s="1079">
        <v>2</v>
      </c>
      <c r="BO1863" s="1079">
        <v>7</v>
      </c>
      <c r="BP1863" s="1080"/>
      <c r="BQ1863" s="1081">
        <v>45883</v>
      </c>
      <c r="BR1863" s="800" t="s">
        <v>5479</v>
      </c>
      <c r="BS1863" s="1082" t="str">
        <f>IF(_DBcomps[[#This Row],[Problem]]="","Yes","No")</f>
        <v>Yes</v>
      </c>
      <c r="BT1863" s="272"/>
      <c r="BU1863" s="1074"/>
      <c r="BV1863" s="1083">
        <v>1</v>
      </c>
      <c r="BW1863" s="1084"/>
      <c r="BX1863" s="1084">
        <v>15</v>
      </c>
      <c r="BY1863" s="1085" t="s">
        <v>1276</v>
      </c>
      <c r="BZ1863" s="690"/>
      <c r="CA1863" s="1087"/>
      <c r="CB1863" s="1087"/>
      <c r="CC1863" s="1087"/>
      <c r="CD1863" s="779"/>
      <c r="CE1863" s="245"/>
      <c r="CF1863" s="245"/>
      <c r="CG1863" s="245"/>
    </row>
    <row r="1864" spans="1:85">
      <c r="A1864" s="265" t="s">
        <v>77</v>
      </c>
      <c r="B1864" s="2" t="s">
        <v>165</v>
      </c>
      <c r="C1864" s="2" t="s">
        <v>1345</v>
      </c>
      <c r="D1864" s="265" t="s">
        <v>1258</v>
      </c>
      <c r="E1864" s="265">
        <v>43838</v>
      </c>
      <c r="F1864" s="266" t="str">
        <f>IF(_DBcomps[[#This Row],[Lab RTS]]="","No","Yes")</f>
        <v>Yes</v>
      </c>
      <c r="G1864" s="267">
        <v>58.75</v>
      </c>
      <c r="H1864" s="267">
        <v>14.48</v>
      </c>
      <c r="I1864" s="267"/>
      <c r="J1864" s="267"/>
      <c r="K1864" s="267"/>
      <c r="L1864" s="268"/>
      <c r="M1864" s="306"/>
      <c r="N1864" s="267"/>
      <c r="O1864" s="267"/>
      <c r="P1864" s="275"/>
      <c r="Q1864" s="269"/>
      <c r="R1864" s="270"/>
      <c r="S1864" s="270">
        <v>8.9570000000000007</v>
      </c>
      <c r="T1864" s="271">
        <v>6.26</v>
      </c>
      <c r="U1864" s="267"/>
      <c r="V1864" s="268"/>
      <c r="W1864" s="267"/>
      <c r="X1864" s="270"/>
      <c r="Y1864" s="274"/>
      <c r="Z1864" s="290"/>
      <c r="AA1864" s="274"/>
      <c r="AB1864" s="275"/>
      <c r="AC1864" s="274"/>
      <c r="AD1864" s="265"/>
      <c r="AE1864" s="274"/>
      <c r="AF1864" s="274"/>
      <c r="AG1864" s="275"/>
      <c r="AH1864" s="274"/>
      <c r="AI1864" s="274"/>
      <c r="AJ1864" s="275"/>
      <c r="AK1864" s="270"/>
      <c r="AL1864" s="276"/>
      <c r="AM1864" s="275"/>
      <c r="AN1864" s="274"/>
      <c r="AO1864" s="275"/>
      <c r="AP1864" s="274"/>
      <c r="AQ1864" s="277">
        <v>1</v>
      </c>
      <c r="AR1864" s="275"/>
      <c r="AS1864" s="267"/>
      <c r="AT1864" s="273"/>
      <c r="AU1864" s="272"/>
      <c r="AV1864" s="267"/>
      <c r="AW1864" s="268"/>
      <c r="AX1864" s="273"/>
      <c r="AY1864" s="294"/>
      <c r="AZ1864" s="275"/>
      <c r="BA1864" s="268"/>
      <c r="BB1864" s="275"/>
      <c r="BC1864" s="275"/>
      <c r="BD1864" s="275"/>
      <c r="BE1864" s="267"/>
      <c r="BF1864" s="275"/>
      <c r="BG1864" s="275"/>
      <c r="BH1864" s="275"/>
      <c r="BI1864" s="275"/>
      <c r="BJ1864" s="278">
        <v>43839</v>
      </c>
      <c r="BK1864" s="279">
        <v>43839</v>
      </c>
      <c r="BL1864" s="431" t="s">
        <v>1408</v>
      </c>
      <c r="BM1864" s="272" t="s">
        <v>1263</v>
      </c>
      <c r="BN1864" s="422">
        <v>4</v>
      </c>
      <c r="BO1864" s="422">
        <v>4</v>
      </c>
      <c r="BP1864" s="303"/>
      <c r="BQ1864" s="293"/>
      <c r="BR1864" s="284"/>
      <c r="BS1864" s="292" t="str">
        <f>IF(_DBcomps[[#This Row],[Problem]]="","Yes","No")</f>
        <v>No</v>
      </c>
      <c r="BT1864" s="272"/>
      <c r="BU1864" s="273"/>
      <c r="BV1864" s="281">
        <v>1</v>
      </c>
      <c r="BW1864" s="281">
        <v>1</v>
      </c>
      <c r="BX1864" s="281">
        <v>2</v>
      </c>
      <c r="BY1864" s="282" t="s">
        <v>1276</v>
      </c>
      <c r="BZ1864" s="267"/>
      <c r="CA1864" s="282" t="s">
        <v>5</v>
      </c>
      <c r="CB1864" s="282" t="s">
        <v>1254</v>
      </c>
      <c r="CC1864" s="282" t="s">
        <v>1248</v>
      </c>
      <c r="CD1864" s="1283" t="s">
        <v>1330</v>
      </c>
      <c r="CE1864" s="245"/>
      <c r="CF1864" s="245"/>
      <c r="CG1864" s="245"/>
    </row>
    <row r="1865" spans="1:85">
      <c r="A1865" s="265" t="s">
        <v>58</v>
      </c>
      <c r="B1865" s="2" t="s">
        <v>1676</v>
      </c>
      <c r="C1865" s="2" t="s">
        <v>61</v>
      </c>
      <c r="D1865" s="265" t="s">
        <v>1648</v>
      </c>
      <c r="E1865" s="265">
        <v>45663</v>
      </c>
      <c r="F1865" s="266" t="str">
        <f>IF(_DBcomps[[#This Row],[Lab RTS]]="","No","Yes")</f>
        <v>Yes</v>
      </c>
      <c r="G1865" s="267">
        <v>38.130000000000003</v>
      </c>
      <c r="H1865" s="267"/>
      <c r="I1865" s="267"/>
      <c r="J1865" s="267"/>
      <c r="K1865" s="267"/>
      <c r="L1865" s="268"/>
      <c r="M1865" s="275"/>
      <c r="N1865" s="267">
        <v>2.97</v>
      </c>
      <c r="O1865" s="267">
        <v>6.75</v>
      </c>
      <c r="P1865" s="275"/>
      <c r="Q1865" s="289">
        <v>848</v>
      </c>
      <c r="R1865" s="270"/>
      <c r="S1865" s="270">
        <v>9.0150000000000006</v>
      </c>
      <c r="T1865" s="271">
        <v>6.5</v>
      </c>
      <c r="U1865" s="348"/>
      <c r="V1865" s="350"/>
      <c r="W1865" s="267"/>
      <c r="X1865" s="270"/>
      <c r="Y1865" s="274"/>
      <c r="Z1865" s="290"/>
      <c r="AA1865" s="274"/>
      <c r="AB1865" s="275"/>
      <c r="AC1865" s="274"/>
      <c r="AD1865" s="265"/>
      <c r="AE1865" s="274" t="s">
        <v>1505</v>
      </c>
      <c r="AF1865" s="274"/>
      <c r="AG1865" s="275"/>
      <c r="AH1865" s="274"/>
      <c r="AI1865" s="274"/>
      <c r="AJ1865" s="275"/>
      <c r="AK1865" s="270"/>
      <c r="AL1865" s="274"/>
      <c r="AM1865" s="275"/>
      <c r="AN1865" s="274"/>
      <c r="AO1865" s="275"/>
      <c r="AP1865" s="274"/>
      <c r="AQ1865" s="277">
        <f t="shared" ref="AQ1865:AQ1870" si="271">MONTH(E1865)</f>
        <v>1</v>
      </c>
      <c r="AR1865" s="275"/>
      <c r="AS1865" s="275"/>
      <c r="AT1865" s="273"/>
      <c r="AU1865" s="272"/>
      <c r="AV1865" s="267"/>
      <c r="AW1865" s="268"/>
      <c r="AX1865" s="273"/>
      <c r="AY1865" s="294"/>
      <c r="AZ1865" s="275"/>
      <c r="BA1865" s="268"/>
      <c r="BB1865" s="268"/>
      <c r="BC1865" s="268"/>
      <c r="BD1865" s="268"/>
      <c r="BE1865" s="267"/>
      <c r="BF1865" s="275"/>
      <c r="BG1865" s="275"/>
      <c r="BH1865" s="275"/>
      <c r="BI1865" s="275"/>
      <c r="BJ1865" s="291">
        <v>45664</v>
      </c>
      <c r="BK1865" s="279">
        <v>45664</v>
      </c>
      <c r="BL1865" s="431" t="s">
        <v>1649</v>
      </c>
      <c r="BM1865" s="272"/>
      <c r="BN1865" s="422">
        <v>5</v>
      </c>
      <c r="BO1865" s="422">
        <v>7</v>
      </c>
      <c r="BP1865" s="303"/>
      <c r="BQ1865" s="293">
        <v>45660</v>
      </c>
      <c r="BR1865" s="284" t="s">
        <v>1279</v>
      </c>
      <c r="BS1865" s="280" t="str">
        <f>IF(_DBcomps[[#This Row],[Problem]]="","Yes","No")</f>
        <v>Yes</v>
      </c>
      <c r="BT1865" s="272"/>
      <c r="BU1865" s="273"/>
      <c r="BV1865" s="273">
        <v>1</v>
      </c>
      <c r="BW1865" s="273"/>
      <c r="BX1865" s="273">
        <v>6</v>
      </c>
      <c r="BY1865" s="356" t="s">
        <v>1259</v>
      </c>
      <c r="BZ1865" s="1384"/>
      <c r="CA1865" s="279"/>
      <c r="CB1865" s="279"/>
      <c r="CC1865" s="279"/>
      <c r="CD1865" s="1283"/>
      <c r="CE1865" s="245"/>
      <c r="CF1865" s="245"/>
      <c r="CG1865" s="245"/>
    </row>
    <row r="1866" spans="1:85">
      <c r="A1866" s="265" t="s">
        <v>58</v>
      </c>
      <c r="B1866" s="2" t="s">
        <v>1676</v>
      </c>
      <c r="C1866" s="2" t="s">
        <v>61</v>
      </c>
      <c r="D1866" s="265" t="s">
        <v>1677</v>
      </c>
      <c r="E1866" s="265">
        <v>45665</v>
      </c>
      <c r="F1866" s="266" t="str">
        <f>IF(_DBcomps[[#This Row],[Lab RTS]]="","No","Yes")</f>
        <v>Yes</v>
      </c>
      <c r="G1866" s="267">
        <v>38.159999999999997</v>
      </c>
      <c r="H1866" s="267"/>
      <c r="I1866" s="267"/>
      <c r="J1866" s="267"/>
      <c r="K1866" s="267"/>
      <c r="L1866" s="268"/>
      <c r="M1866" s="275"/>
      <c r="N1866" s="267">
        <v>3.11</v>
      </c>
      <c r="O1866" s="267">
        <v>7.34</v>
      </c>
      <c r="P1866" s="275"/>
      <c r="Q1866" s="289">
        <v>974</v>
      </c>
      <c r="R1866" s="270"/>
      <c r="S1866" s="270">
        <v>9.1010000000000009</v>
      </c>
      <c r="T1866" s="271">
        <v>6.43</v>
      </c>
      <c r="U1866" s="348"/>
      <c r="V1866" s="350"/>
      <c r="W1866" s="267"/>
      <c r="X1866" s="270"/>
      <c r="Y1866" s="274"/>
      <c r="Z1866" s="290"/>
      <c r="AA1866" s="274"/>
      <c r="AB1866" s="275"/>
      <c r="AC1866" s="274"/>
      <c r="AD1866" s="265"/>
      <c r="AE1866" s="274" t="s">
        <v>1505</v>
      </c>
      <c r="AF1866" s="274"/>
      <c r="AG1866" s="275"/>
      <c r="AH1866" s="274"/>
      <c r="AI1866" s="274"/>
      <c r="AJ1866" s="275"/>
      <c r="AK1866" s="270"/>
      <c r="AL1866" s="274"/>
      <c r="AM1866" s="275"/>
      <c r="AN1866" s="274"/>
      <c r="AO1866" s="275"/>
      <c r="AP1866" s="274"/>
      <c r="AQ1866" s="277">
        <f t="shared" si="271"/>
        <v>1</v>
      </c>
      <c r="AR1866" s="275"/>
      <c r="AS1866" s="275"/>
      <c r="AT1866" s="273"/>
      <c r="AU1866" s="272"/>
      <c r="AV1866" s="267"/>
      <c r="AW1866" s="268"/>
      <c r="AX1866" s="273"/>
      <c r="AY1866" s="294"/>
      <c r="AZ1866" s="275"/>
      <c r="BA1866" s="268"/>
      <c r="BB1866" s="268"/>
      <c r="BC1866" s="268"/>
      <c r="BD1866" s="268"/>
      <c r="BE1866" s="267"/>
      <c r="BF1866" s="275"/>
      <c r="BG1866" s="275"/>
      <c r="BH1866" s="275"/>
      <c r="BI1866" s="275"/>
      <c r="BJ1866" s="291">
        <v>45665</v>
      </c>
      <c r="BK1866" s="279">
        <v>45665</v>
      </c>
      <c r="BL1866" s="431" t="s">
        <v>1671</v>
      </c>
      <c r="BM1866" s="272"/>
      <c r="BN1866" s="422">
        <v>5</v>
      </c>
      <c r="BO1866" s="422">
        <v>7</v>
      </c>
      <c r="BP1866" s="303"/>
      <c r="BQ1866" s="293">
        <v>45661</v>
      </c>
      <c r="BR1866" s="284" t="s">
        <v>1672</v>
      </c>
      <c r="BS1866" s="280" t="str">
        <f>IF(_DBcomps[[#This Row],[Problem]]="","Yes","No")</f>
        <v>Yes</v>
      </c>
      <c r="BT1866" s="272"/>
      <c r="BU1866" s="273"/>
      <c r="BV1866" s="273">
        <v>1</v>
      </c>
      <c r="BW1866" s="273"/>
      <c r="BX1866" s="273">
        <v>6</v>
      </c>
      <c r="BY1866" s="279" t="s">
        <v>1259</v>
      </c>
      <c r="BZ1866" s="267"/>
      <c r="CA1866" s="279"/>
      <c r="CB1866" s="279"/>
      <c r="CC1866" s="279"/>
      <c r="CD1866" s="1283"/>
      <c r="CE1866" s="245"/>
      <c r="CF1866" s="245"/>
      <c r="CG1866" s="245"/>
    </row>
    <row r="1867" spans="1:85">
      <c r="A1867" s="265" t="s">
        <v>58</v>
      </c>
      <c r="B1867" s="2" t="s">
        <v>1676</v>
      </c>
      <c r="C1867" s="2" t="s">
        <v>61</v>
      </c>
      <c r="D1867" s="265" t="s">
        <v>1691</v>
      </c>
      <c r="E1867" s="265">
        <v>45666</v>
      </c>
      <c r="F1867" s="266" t="str">
        <f>IF(_DBcomps[[#This Row],[Lab RTS]]="","No","Yes")</f>
        <v>Yes</v>
      </c>
      <c r="G1867" s="267">
        <v>39.81</v>
      </c>
      <c r="H1867" s="267"/>
      <c r="I1867" s="267"/>
      <c r="J1867" s="267"/>
      <c r="K1867" s="267"/>
      <c r="L1867" s="268"/>
      <c r="M1867" s="275"/>
      <c r="N1867" s="267">
        <v>2.94</v>
      </c>
      <c r="O1867" s="267">
        <v>6.9</v>
      </c>
      <c r="P1867" s="275"/>
      <c r="Q1867" s="289">
        <v>880</v>
      </c>
      <c r="R1867" s="270"/>
      <c r="S1867" s="270">
        <v>9.1210000000000004</v>
      </c>
      <c r="T1867" s="271">
        <v>6.81</v>
      </c>
      <c r="U1867" s="348"/>
      <c r="V1867" s="350"/>
      <c r="W1867" s="267"/>
      <c r="X1867" s="270"/>
      <c r="Y1867" s="274"/>
      <c r="Z1867" s="290"/>
      <c r="AA1867" s="274"/>
      <c r="AB1867" s="275"/>
      <c r="AC1867" s="274"/>
      <c r="AD1867" s="265"/>
      <c r="AE1867" s="274" t="s">
        <v>1505</v>
      </c>
      <c r="AF1867" s="274"/>
      <c r="AG1867" s="275"/>
      <c r="AH1867" s="274"/>
      <c r="AI1867" s="274"/>
      <c r="AJ1867" s="275"/>
      <c r="AK1867" s="270"/>
      <c r="AL1867" s="274"/>
      <c r="AM1867" s="275"/>
      <c r="AN1867" s="274"/>
      <c r="AO1867" s="275"/>
      <c r="AP1867" s="274"/>
      <c r="AQ1867" s="277">
        <f t="shared" si="271"/>
        <v>1</v>
      </c>
      <c r="AR1867" s="275"/>
      <c r="AS1867" s="275"/>
      <c r="AT1867" s="273"/>
      <c r="AU1867" s="272"/>
      <c r="AV1867" s="267"/>
      <c r="AW1867" s="268"/>
      <c r="AX1867" s="273"/>
      <c r="AY1867" s="294"/>
      <c r="AZ1867" s="275"/>
      <c r="BA1867" s="268"/>
      <c r="BB1867" s="268"/>
      <c r="BC1867" s="268"/>
      <c r="BD1867" s="268"/>
      <c r="BE1867" s="267"/>
      <c r="BF1867" s="275"/>
      <c r="BG1867" s="275"/>
      <c r="BH1867" s="275"/>
      <c r="BI1867" s="275"/>
      <c r="BJ1867" s="291">
        <v>45670</v>
      </c>
      <c r="BK1867" s="279">
        <v>45670</v>
      </c>
      <c r="BL1867" s="431" t="s">
        <v>1694</v>
      </c>
      <c r="BM1867" s="272"/>
      <c r="BN1867" s="422">
        <v>7</v>
      </c>
      <c r="BO1867" s="422">
        <v>7</v>
      </c>
      <c r="BP1867" s="303"/>
      <c r="BQ1867" s="293">
        <v>45664</v>
      </c>
      <c r="BR1867" s="284" t="s">
        <v>1695</v>
      </c>
      <c r="BS1867" s="280" t="str">
        <f>IF(_DBcomps[[#This Row],[Problem]]="","Yes","No")</f>
        <v>Yes</v>
      </c>
      <c r="BT1867" s="272"/>
      <c r="BU1867" s="273"/>
      <c r="BV1867" s="273">
        <v>1</v>
      </c>
      <c r="BW1867" s="273"/>
      <c r="BX1867" s="273">
        <v>6</v>
      </c>
      <c r="BY1867" s="279" t="s">
        <v>1259</v>
      </c>
      <c r="BZ1867" s="267"/>
      <c r="CA1867" s="279"/>
      <c r="CB1867" s="279"/>
      <c r="CC1867" s="279"/>
      <c r="CD1867" s="1283"/>
      <c r="CE1867" s="245"/>
      <c r="CF1867" s="245"/>
      <c r="CG1867" s="245"/>
    </row>
    <row r="1868" spans="1:85">
      <c r="A1868" s="265" t="s">
        <v>58</v>
      </c>
      <c r="B1868" s="2" t="s">
        <v>1676</v>
      </c>
      <c r="C1868" s="2" t="s">
        <v>61</v>
      </c>
      <c r="D1868" s="265" t="s">
        <v>1692</v>
      </c>
      <c r="E1868" s="265">
        <v>45667</v>
      </c>
      <c r="F1868" s="266" t="str">
        <f>IF(_DBcomps[[#This Row],[Lab RTS]]="","No","Yes")</f>
        <v>Yes</v>
      </c>
      <c r="G1868" s="267">
        <v>39.520000000000003</v>
      </c>
      <c r="H1868" s="267"/>
      <c r="I1868" s="267"/>
      <c r="J1868" s="267"/>
      <c r="K1868" s="267"/>
      <c r="L1868" s="268"/>
      <c r="M1868" s="275"/>
      <c r="N1868" s="267">
        <v>2.63</v>
      </c>
      <c r="O1868" s="267">
        <v>6.03</v>
      </c>
      <c r="P1868" s="275"/>
      <c r="Q1868" s="289">
        <v>866</v>
      </c>
      <c r="R1868" s="270"/>
      <c r="S1868" s="270">
        <v>9.2029999999999994</v>
      </c>
      <c r="T1868" s="271">
        <v>6.46</v>
      </c>
      <c r="U1868" s="348"/>
      <c r="V1868" s="350"/>
      <c r="W1868" s="267"/>
      <c r="X1868" s="270"/>
      <c r="Y1868" s="274"/>
      <c r="Z1868" s="290"/>
      <c r="AA1868" s="274"/>
      <c r="AB1868" s="275"/>
      <c r="AC1868" s="274"/>
      <c r="AD1868" s="265"/>
      <c r="AE1868" s="274">
        <v>2E-3</v>
      </c>
      <c r="AF1868" s="274"/>
      <c r="AG1868" s="275"/>
      <c r="AH1868" s="274"/>
      <c r="AI1868" s="274"/>
      <c r="AJ1868" s="275"/>
      <c r="AK1868" s="270"/>
      <c r="AL1868" s="274"/>
      <c r="AM1868" s="275"/>
      <c r="AN1868" s="274"/>
      <c r="AO1868" s="275"/>
      <c r="AP1868" s="274"/>
      <c r="AQ1868" s="277">
        <f t="shared" si="271"/>
        <v>1</v>
      </c>
      <c r="AR1868" s="275"/>
      <c r="AS1868" s="275"/>
      <c r="AT1868" s="273"/>
      <c r="AU1868" s="272"/>
      <c r="AV1868" s="267"/>
      <c r="AW1868" s="268"/>
      <c r="AX1868" s="273"/>
      <c r="AY1868" s="294"/>
      <c r="AZ1868" s="275"/>
      <c r="BA1868" s="268"/>
      <c r="BB1868" s="268"/>
      <c r="BC1868" s="268"/>
      <c r="BD1868" s="268"/>
      <c r="BE1868" s="267"/>
      <c r="BF1868" s="275"/>
      <c r="BG1868" s="275"/>
      <c r="BH1868" s="275"/>
      <c r="BI1868" s="275"/>
      <c r="BJ1868" s="291">
        <v>45670</v>
      </c>
      <c r="BK1868" s="279">
        <v>45670</v>
      </c>
      <c r="BL1868" s="431" t="s">
        <v>1693</v>
      </c>
      <c r="BM1868" s="272"/>
      <c r="BN1868" s="422">
        <v>7</v>
      </c>
      <c r="BO1868" s="422">
        <v>7</v>
      </c>
      <c r="BP1868" s="303"/>
      <c r="BQ1868" s="293">
        <v>45665</v>
      </c>
      <c r="BR1868" s="284" t="s">
        <v>1696</v>
      </c>
      <c r="BS1868" s="280" t="str">
        <f>IF(_DBcomps[[#This Row],[Problem]]="","Yes","No")</f>
        <v>Yes</v>
      </c>
      <c r="BT1868" s="272"/>
      <c r="BU1868" s="273"/>
      <c r="BV1868" s="273">
        <v>1</v>
      </c>
      <c r="BW1868" s="273"/>
      <c r="BX1868" s="273">
        <v>6</v>
      </c>
      <c r="BY1868" s="279" t="s">
        <v>1259</v>
      </c>
      <c r="BZ1868" s="267"/>
      <c r="CA1868" s="279"/>
      <c r="CB1868" s="279"/>
      <c r="CC1868" s="279"/>
      <c r="CD1868" s="1283"/>
      <c r="CE1868" s="245"/>
      <c r="CF1868" s="245"/>
      <c r="CG1868" s="245"/>
    </row>
    <row r="1869" spans="1:85">
      <c r="A1869" s="265" t="s">
        <v>58</v>
      </c>
      <c r="B1869" s="2" t="s">
        <v>1676</v>
      </c>
      <c r="C1869" s="2" t="s">
        <v>61</v>
      </c>
      <c r="D1869" s="265" t="s">
        <v>3200</v>
      </c>
      <c r="E1869" s="265">
        <v>45755</v>
      </c>
      <c r="F1869" s="266" t="str">
        <f>IF(_DBcomps[[#This Row],[Lab RTS]]="","No","Yes")</f>
        <v>Yes</v>
      </c>
      <c r="G1869" s="267">
        <v>39.36</v>
      </c>
      <c r="H1869" s="267"/>
      <c r="I1869" s="267"/>
      <c r="J1869" s="267"/>
      <c r="K1869" s="267"/>
      <c r="L1869" s="268"/>
      <c r="M1869" s="275"/>
      <c r="N1869" s="267">
        <v>2.8</v>
      </c>
      <c r="O1869" s="267">
        <v>6.51</v>
      </c>
      <c r="P1869" s="275"/>
      <c r="Q1869" s="289">
        <v>950</v>
      </c>
      <c r="R1869" s="270"/>
      <c r="S1869" s="270">
        <v>9.0909999999999993</v>
      </c>
      <c r="T1869" s="271">
        <v>7.39</v>
      </c>
      <c r="U1869" s="348"/>
      <c r="V1869" s="350"/>
      <c r="W1869" s="267"/>
      <c r="X1869" s="270"/>
      <c r="Y1869" s="274"/>
      <c r="Z1869" s="290"/>
      <c r="AA1869" s="274"/>
      <c r="AB1869" s="275"/>
      <c r="AC1869" s="274"/>
      <c r="AD1869" s="265"/>
      <c r="AE1869" s="274" t="s">
        <v>1505</v>
      </c>
      <c r="AF1869" s="274"/>
      <c r="AG1869" s="275"/>
      <c r="AH1869" s="274"/>
      <c r="AI1869" s="274"/>
      <c r="AJ1869" s="275"/>
      <c r="AK1869" s="270"/>
      <c r="AL1869" s="274"/>
      <c r="AM1869" s="275"/>
      <c r="AN1869" s="274"/>
      <c r="AO1869" s="275"/>
      <c r="AP1869" s="274"/>
      <c r="AQ1869" s="277">
        <f t="shared" si="271"/>
        <v>4</v>
      </c>
      <c r="AR1869" s="275"/>
      <c r="AS1869" s="275"/>
      <c r="AT1869" s="273"/>
      <c r="AU1869" s="272"/>
      <c r="AV1869" s="267"/>
      <c r="AW1869" s="268"/>
      <c r="AX1869" s="273"/>
      <c r="AY1869" s="294"/>
      <c r="AZ1869" s="275"/>
      <c r="BA1869" s="268"/>
      <c r="BB1869" s="268"/>
      <c r="BC1869" s="268"/>
      <c r="BD1869" s="268"/>
      <c r="BE1869" s="267"/>
      <c r="BF1869" s="275"/>
      <c r="BG1869" s="275"/>
      <c r="BH1869" s="275"/>
      <c r="BI1869" s="275"/>
      <c r="BJ1869" s="291">
        <v>45755</v>
      </c>
      <c r="BK1869" s="279">
        <v>45755</v>
      </c>
      <c r="BL1869" s="431" t="s">
        <v>3201</v>
      </c>
      <c r="BM1869" s="272"/>
      <c r="BN1869" s="422">
        <v>9</v>
      </c>
      <c r="BO1869" s="422">
        <v>7</v>
      </c>
      <c r="BP1869" s="303"/>
      <c r="BQ1869" s="293">
        <v>45753</v>
      </c>
      <c r="BR1869" s="284" t="s">
        <v>3242</v>
      </c>
      <c r="BS1869" s="280" t="str">
        <f>IF(_DBcomps[[#This Row],[Problem]]="","Yes","No")</f>
        <v>No</v>
      </c>
      <c r="BT1869" s="272"/>
      <c r="BU1869" s="273"/>
      <c r="BV1869" s="273">
        <v>1</v>
      </c>
      <c r="BW1869" s="273">
        <v>1</v>
      </c>
      <c r="BX1869" s="273">
        <v>6</v>
      </c>
      <c r="BY1869" s="356" t="s">
        <v>1259</v>
      </c>
      <c r="BZ1869" s="267">
        <v>5.36</v>
      </c>
      <c r="CA1869" s="279" t="s">
        <v>1331</v>
      </c>
      <c r="CB1869" s="279" t="s">
        <v>1245</v>
      </c>
      <c r="CC1869" s="279" t="s">
        <v>1248</v>
      </c>
      <c r="CD1869" s="1283" t="s">
        <v>3244</v>
      </c>
      <c r="CE1869" s="245"/>
      <c r="CF1869" s="245"/>
      <c r="CG1869" s="245"/>
    </row>
    <row r="1870" spans="1:85">
      <c r="A1870" s="265" t="s">
        <v>58</v>
      </c>
      <c r="B1870" s="2" t="s">
        <v>1676</v>
      </c>
      <c r="C1870" s="2" t="s">
        <v>61</v>
      </c>
      <c r="D1870" s="265" t="s">
        <v>3217</v>
      </c>
      <c r="E1870" s="265">
        <v>45753</v>
      </c>
      <c r="F1870" s="266" t="str">
        <f>IF(_DBcomps[[#This Row],[Lab RTS]]="","No","Yes")</f>
        <v>Yes</v>
      </c>
      <c r="G1870" s="267">
        <v>39.68</v>
      </c>
      <c r="H1870" s="267"/>
      <c r="I1870" s="267"/>
      <c r="J1870" s="267"/>
      <c r="K1870" s="267"/>
      <c r="L1870" s="268"/>
      <c r="M1870" s="275"/>
      <c r="N1870" s="267">
        <v>3.06</v>
      </c>
      <c r="O1870" s="267">
        <v>7.29</v>
      </c>
      <c r="P1870" s="275"/>
      <c r="Q1870" s="289">
        <v>804</v>
      </c>
      <c r="R1870" s="270"/>
      <c r="S1870" s="270">
        <v>9.1280000000000001</v>
      </c>
      <c r="T1870" s="271">
        <v>6.64</v>
      </c>
      <c r="U1870" s="348"/>
      <c r="V1870" s="350"/>
      <c r="W1870" s="267"/>
      <c r="X1870" s="270"/>
      <c r="Y1870" s="274"/>
      <c r="Z1870" s="290"/>
      <c r="AA1870" s="274"/>
      <c r="AB1870" s="275"/>
      <c r="AC1870" s="274"/>
      <c r="AD1870" s="265"/>
      <c r="AE1870" s="274" t="s">
        <v>1505</v>
      </c>
      <c r="AF1870" s="274"/>
      <c r="AG1870" s="275"/>
      <c r="AH1870" s="274"/>
      <c r="AI1870" s="274"/>
      <c r="AJ1870" s="275"/>
      <c r="AK1870" s="270"/>
      <c r="AL1870" s="274"/>
      <c r="AM1870" s="275"/>
      <c r="AN1870" s="274"/>
      <c r="AO1870" s="275"/>
      <c r="AP1870" s="274"/>
      <c r="AQ1870" s="277">
        <f t="shared" si="271"/>
        <v>4</v>
      </c>
      <c r="AR1870" s="275"/>
      <c r="AS1870" s="275"/>
      <c r="AT1870" s="273"/>
      <c r="AU1870" s="272"/>
      <c r="AV1870" s="267"/>
      <c r="AW1870" s="268"/>
      <c r="AX1870" s="273"/>
      <c r="AY1870" s="294"/>
      <c r="AZ1870" s="275"/>
      <c r="BA1870" s="268"/>
      <c r="BB1870" s="268"/>
      <c r="BC1870" s="268"/>
      <c r="BD1870" s="268"/>
      <c r="BE1870" s="267"/>
      <c r="BF1870" s="275"/>
      <c r="BG1870" s="275"/>
      <c r="BH1870" s="275"/>
      <c r="BI1870" s="275"/>
      <c r="BJ1870" s="291">
        <v>45756</v>
      </c>
      <c r="BK1870" s="279">
        <v>45756</v>
      </c>
      <c r="BL1870" s="431" t="s">
        <v>3241</v>
      </c>
      <c r="BM1870" s="272"/>
      <c r="BN1870" s="422">
        <v>8</v>
      </c>
      <c r="BO1870" s="422">
        <v>7</v>
      </c>
      <c r="BP1870" s="303"/>
      <c r="BQ1870" s="293">
        <v>45753</v>
      </c>
      <c r="BR1870" s="284" t="s">
        <v>3243</v>
      </c>
      <c r="BS1870" s="280" t="str">
        <f>IF(_DBcomps[[#This Row],[Problem]]="","Yes","No")</f>
        <v>No</v>
      </c>
      <c r="BT1870" s="272"/>
      <c r="BU1870" s="273"/>
      <c r="BV1870" s="273">
        <v>1</v>
      </c>
      <c r="BW1870" s="273">
        <v>1</v>
      </c>
      <c r="BX1870" s="273">
        <v>6</v>
      </c>
      <c r="BY1870" s="279" t="s">
        <v>1259</v>
      </c>
      <c r="BZ1870" s="267">
        <v>9.1300000000000008</v>
      </c>
      <c r="CA1870" s="279" t="s">
        <v>1362</v>
      </c>
      <c r="CB1870" s="279" t="s">
        <v>1245</v>
      </c>
      <c r="CC1870" s="279" t="s">
        <v>1268</v>
      </c>
      <c r="CD1870" s="1283" t="s">
        <v>3245</v>
      </c>
      <c r="CE1870" s="245"/>
      <c r="CF1870" s="245"/>
      <c r="CG1870" s="245"/>
    </row>
    <row r="1871" spans="1:85">
      <c r="A1871" s="265" t="s">
        <v>58</v>
      </c>
      <c r="B1871" s="2" t="s">
        <v>1676</v>
      </c>
      <c r="C1871" s="2" t="s">
        <v>61</v>
      </c>
      <c r="D1871" s="265" t="s">
        <v>3263</v>
      </c>
      <c r="E1871" s="265">
        <v>45756</v>
      </c>
      <c r="F1871" s="266" t="str">
        <f>IF(_DBcomps[[#This Row],[Lab RTS]]="","No","Yes")</f>
        <v>Yes</v>
      </c>
      <c r="G1871" s="267">
        <v>39.33</v>
      </c>
      <c r="H1871" s="267"/>
      <c r="I1871" s="267"/>
      <c r="J1871" s="267"/>
      <c r="K1871" s="267"/>
      <c r="L1871" s="268"/>
      <c r="M1871" s="275"/>
      <c r="N1871" s="267">
        <v>2.78</v>
      </c>
      <c r="O1871" s="267">
        <v>6.67</v>
      </c>
      <c r="P1871" s="275"/>
      <c r="Q1871" s="289">
        <v>793</v>
      </c>
      <c r="R1871" s="270"/>
      <c r="S1871" s="270">
        <v>9.1199999999999992</v>
      </c>
      <c r="T1871" s="271">
        <v>7.79</v>
      </c>
      <c r="U1871" s="348"/>
      <c r="V1871" s="350"/>
      <c r="W1871" s="267"/>
      <c r="X1871" s="270"/>
      <c r="Y1871" s="274"/>
      <c r="Z1871" s="290"/>
      <c r="AA1871" s="274"/>
      <c r="AB1871" s="275"/>
      <c r="AC1871" s="274"/>
      <c r="AD1871" s="265"/>
      <c r="AE1871" s="274" t="s">
        <v>1505</v>
      </c>
      <c r="AF1871" s="274"/>
      <c r="AG1871" s="275"/>
      <c r="AH1871" s="274"/>
      <c r="AI1871" s="274"/>
      <c r="AJ1871" s="275"/>
      <c r="AK1871" s="270"/>
      <c r="AL1871" s="274"/>
      <c r="AM1871" s="275"/>
      <c r="AN1871" s="274"/>
      <c r="AO1871" s="275"/>
      <c r="AP1871" s="274"/>
      <c r="AQ1871" s="277">
        <f t="shared" ref="AQ1871:AQ1877" si="272">MONTH(E1871)</f>
        <v>4</v>
      </c>
      <c r="AR1871" s="275"/>
      <c r="AS1871" s="275"/>
      <c r="AT1871" s="273"/>
      <c r="AU1871" s="272"/>
      <c r="AV1871" s="267"/>
      <c r="AW1871" s="268"/>
      <c r="AX1871" s="273"/>
      <c r="AY1871" s="294"/>
      <c r="AZ1871" s="275"/>
      <c r="BA1871" s="268"/>
      <c r="BB1871" s="268"/>
      <c r="BC1871" s="268"/>
      <c r="BD1871" s="268"/>
      <c r="BE1871" s="267"/>
      <c r="BF1871" s="275"/>
      <c r="BG1871" s="275"/>
      <c r="BH1871" s="275"/>
      <c r="BI1871" s="275"/>
      <c r="BJ1871" s="291">
        <v>45757</v>
      </c>
      <c r="BK1871" s="279">
        <v>45757</v>
      </c>
      <c r="BL1871" s="431" t="s">
        <v>3264</v>
      </c>
      <c r="BM1871" s="272"/>
      <c r="BN1871" s="422">
        <v>7</v>
      </c>
      <c r="BO1871" s="422">
        <v>7</v>
      </c>
      <c r="BP1871" s="303"/>
      <c r="BQ1871" s="293">
        <v>45754</v>
      </c>
      <c r="BR1871" s="284" t="s">
        <v>3265</v>
      </c>
      <c r="BS1871" s="280" t="str">
        <f>IF(_DBcomps[[#This Row],[Problem]]="","Yes","No")</f>
        <v>Yes</v>
      </c>
      <c r="BT1871" s="272"/>
      <c r="BU1871" s="273"/>
      <c r="BV1871" s="273">
        <v>1</v>
      </c>
      <c r="BW1871" s="273"/>
      <c r="BX1871" s="273">
        <v>6</v>
      </c>
      <c r="BY1871" s="279" t="s">
        <v>1259</v>
      </c>
      <c r="BZ1871" s="267"/>
      <c r="CA1871" s="279"/>
      <c r="CB1871" s="279"/>
      <c r="CC1871" s="279"/>
      <c r="CD1871" s="1283"/>
      <c r="CE1871" s="245"/>
      <c r="CF1871" s="245"/>
      <c r="CG1871" s="245"/>
    </row>
    <row r="1872" spans="1:85">
      <c r="A1872" s="265" t="s">
        <v>77</v>
      </c>
      <c r="B1872" s="2" t="s">
        <v>5170</v>
      </c>
      <c r="C1872" s="2" t="s">
        <v>503</v>
      </c>
      <c r="D1872" s="265" t="s">
        <v>5171</v>
      </c>
      <c r="E1872" s="265">
        <v>45861</v>
      </c>
      <c r="F1872" s="266" t="str">
        <f>IF(_DBcomps[[#This Row],[Lab RTS]]="","No","Yes")</f>
        <v>Yes</v>
      </c>
      <c r="G1872" s="267">
        <v>18.260000000000002</v>
      </c>
      <c r="H1872" s="267">
        <v>33.29</v>
      </c>
      <c r="I1872" s="267"/>
      <c r="J1872" s="267"/>
      <c r="K1872" s="267"/>
      <c r="L1872" s="268"/>
      <c r="M1872" s="275"/>
      <c r="N1872" s="267"/>
      <c r="O1872" s="267">
        <v>1.71</v>
      </c>
      <c r="P1872" s="275"/>
      <c r="Q1872" s="289">
        <v>1368</v>
      </c>
      <c r="R1872" s="274">
        <v>1.1288</v>
      </c>
      <c r="S1872" s="270"/>
      <c r="T1872" s="271">
        <v>6.68</v>
      </c>
      <c r="U1872" s="348"/>
      <c r="V1872" s="350"/>
      <c r="W1872" s="267"/>
      <c r="X1872" s="270"/>
      <c r="Y1872" s="274"/>
      <c r="Z1872" s="290"/>
      <c r="AA1872" s="274"/>
      <c r="AB1872" s="275"/>
      <c r="AC1872" s="274">
        <v>0</v>
      </c>
      <c r="AD1872" s="265"/>
      <c r="AE1872" s="274"/>
      <c r="AF1872" s="274"/>
      <c r="AG1872" s="275"/>
      <c r="AH1872" s="274"/>
      <c r="AI1872" s="274"/>
      <c r="AJ1872" s="275"/>
      <c r="AK1872" s="270"/>
      <c r="AL1872" s="274"/>
      <c r="AM1872" s="275"/>
      <c r="AN1872" s="274"/>
      <c r="AO1872" s="275"/>
      <c r="AP1872" s="274"/>
      <c r="AQ1872" s="277">
        <f t="shared" si="272"/>
        <v>7</v>
      </c>
      <c r="AR1872" s="275" t="s">
        <v>5172</v>
      </c>
      <c r="AS1872" s="275"/>
      <c r="AT1872" s="273"/>
      <c r="AU1872" s="272"/>
      <c r="AV1872" s="267">
        <v>0</v>
      </c>
      <c r="AW1872" s="268">
        <v>0</v>
      </c>
      <c r="AX1872" s="273"/>
      <c r="AY1872" s="294"/>
      <c r="AZ1872" s="275"/>
      <c r="BA1872" s="268"/>
      <c r="BB1872" s="268"/>
      <c r="BC1872" s="268"/>
      <c r="BD1872" s="268"/>
      <c r="BE1872" s="267"/>
      <c r="BF1872" s="275"/>
      <c r="BG1872" s="275"/>
      <c r="BH1872" s="275"/>
      <c r="BI1872" s="275"/>
      <c r="BJ1872" s="291">
        <v>45861</v>
      </c>
      <c r="BK1872" s="279">
        <v>45861</v>
      </c>
      <c r="BL1872" s="431" t="s">
        <v>5173</v>
      </c>
      <c r="BM1872" s="272"/>
      <c r="BN1872" s="422">
        <v>10</v>
      </c>
      <c r="BO1872" s="422">
        <v>10</v>
      </c>
      <c r="BP1872" s="303"/>
      <c r="BQ1872" s="293">
        <v>45860</v>
      </c>
      <c r="BR1872" s="284" t="s">
        <v>3124</v>
      </c>
      <c r="BS1872" s="280" t="str">
        <f>IF(_DBcomps[[#This Row],[Problem]]="","Yes","No")</f>
        <v>No</v>
      </c>
      <c r="BT1872" s="272"/>
      <c r="BU1872" s="273"/>
      <c r="BV1872" s="273">
        <v>1</v>
      </c>
      <c r="BW1872" s="273">
        <v>1</v>
      </c>
      <c r="BX1872" s="273">
        <v>2</v>
      </c>
      <c r="BY1872" s="279" t="s">
        <v>1259</v>
      </c>
      <c r="BZ1872" s="267">
        <v>23.46</v>
      </c>
      <c r="CA1872" s="279" t="s">
        <v>1332</v>
      </c>
      <c r="CB1872" s="279" t="s">
        <v>1245</v>
      </c>
      <c r="CC1872" s="279" t="s">
        <v>1248</v>
      </c>
      <c r="CD1872" s="1283"/>
      <c r="CE1872" s="245"/>
      <c r="CF1872" s="245"/>
      <c r="CG1872" s="245"/>
    </row>
    <row r="1873" spans="1:86">
      <c r="A1873" s="265" t="s">
        <v>77</v>
      </c>
      <c r="B1873" s="2" t="s">
        <v>5170</v>
      </c>
      <c r="C1873" s="2" t="s">
        <v>503</v>
      </c>
      <c r="D1873" s="265" t="s">
        <v>5175</v>
      </c>
      <c r="E1873" s="265">
        <v>45862</v>
      </c>
      <c r="F1873" s="266" t="str">
        <f>IF(_DBcomps[[#This Row],[Lab RTS]]="","No","Yes")</f>
        <v>Yes</v>
      </c>
      <c r="G1873" s="267">
        <v>18.02</v>
      </c>
      <c r="H1873" s="267">
        <v>34.770000000000003</v>
      </c>
      <c r="I1873" s="267"/>
      <c r="J1873" s="267"/>
      <c r="K1873" s="267"/>
      <c r="L1873" s="268"/>
      <c r="M1873" s="275"/>
      <c r="N1873" s="267"/>
      <c r="O1873" s="267">
        <v>1.75</v>
      </c>
      <c r="P1873" s="275"/>
      <c r="Q1873" s="289">
        <v>1448</v>
      </c>
      <c r="R1873" s="270">
        <v>1.133</v>
      </c>
      <c r="S1873" s="270"/>
      <c r="T1873" s="271">
        <v>6.42</v>
      </c>
      <c r="U1873" s="348"/>
      <c r="V1873" s="350"/>
      <c r="W1873" s="267"/>
      <c r="X1873" s="270"/>
      <c r="Y1873" s="274"/>
      <c r="Z1873" s="290"/>
      <c r="AA1873" s="274"/>
      <c r="AB1873" s="275"/>
      <c r="AC1873" s="274">
        <v>0</v>
      </c>
      <c r="AD1873" s="265"/>
      <c r="AE1873" s="274"/>
      <c r="AF1873" s="274"/>
      <c r="AG1873" s="275"/>
      <c r="AH1873" s="274"/>
      <c r="AI1873" s="274"/>
      <c r="AJ1873" s="275"/>
      <c r="AK1873" s="270"/>
      <c r="AL1873" s="274"/>
      <c r="AM1873" s="275"/>
      <c r="AN1873" s="274"/>
      <c r="AO1873" s="275"/>
      <c r="AP1873" s="274"/>
      <c r="AQ1873" s="277">
        <f t="shared" si="272"/>
        <v>7</v>
      </c>
      <c r="AR1873" s="275" t="s">
        <v>5172</v>
      </c>
      <c r="AS1873" s="275"/>
      <c r="AT1873" s="273"/>
      <c r="AU1873" s="272"/>
      <c r="AV1873" s="267">
        <v>0</v>
      </c>
      <c r="AW1873" s="268">
        <v>0</v>
      </c>
      <c r="AX1873" s="273"/>
      <c r="AY1873" s="294"/>
      <c r="AZ1873" s="275"/>
      <c r="BA1873" s="268"/>
      <c r="BB1873" s="268"/>
      <c r="BC1873" s="268"/>
      <c r="BD1873" s="268"/>
      <c r="BE1873" s="267"/>
      <c r="BF1873" s="275"/>
      <c r="BG1873" s="275"/>
      <c r="BH1873" s="275"/>
      <c r="BI1873" s="275"/>
      <c r="BJ1873" s="291">
        <v>45862</v>
      </c>
      <c r="BK1873" s="279">
        <v>45862</v>
      </c>
      <c r="BL1873" s="431" t="s">
        <v>5174</v>
      </c>
      <c r="BM1873" s="272"/>
      <c r="BN1873" s="422">
        <v>6</v>
      </c>
      <c r="BO1873" s="422">
        <v>10</v>
      </c>
      <c r="BP1873" s="303"/>
      <c r="BQ1873" s="293">
        <v>45861</v>
      </c>
      <c r="BR1873" s="284" t="s">
        <v>1644</v>
      </c>
      <c r="BS1873" s="280" t="str">
        <f>IF(_DBcomps[[#This Row],[Problem]]="","Yes","No")</f>
        <v>Yes</v>
      </c>
      <c r="BT1873" s="272"/>
      <c r="BU1873" s="273"/>
      <c r="BV1873" s="273">
        <v>1</v>
      </c>
      <c r="BW1873" s="273"/>
      <c r="BX1873" s="273">
        <v>2</v>
      </c>
      <c r="BY1873" s="279" t="s">
        <v>1259</v>
      </c>
      <c r="BZ1873" s="267"/>
      <c r="CA1873" s="279"/>
      <c r="CB1873" s="279"/>
      <c r="CC1873" s="279"/>
      <c r="CD1873" s="1283"/>
      <c r="CE1873" s="245"/>
      <c r="CF1873" s="245"/>
      <c r="CG1873" s="245"/>
    </row>
    <row r="1874" spans="1:86">
      <c r="A1874" s="265" t="s">
        <v>77</v>
      </c>
      <c r="B1874" s="2" t="s">
        <v>5170</v>
      </c>
      <c r="C1874" s="2" t="s">
        <v>503</v>
      </c>
      <c r="D1874" s="265" t="s">
        <v>5176</v>
      </c>
      <c r="E1874" s="265">
        <v>45863</v>
      </c>
      <c r="F1874" s="266" t="str">
        <f>IF(_DBcomps[[#This Row],[Lab RTS]]="","No","Yes")</f>
        <v>Yes</v>
      </c>
      <c r="G1874" s="267">
        <v>18.079999999999998</v>
      </c>
      <c r="H1874" s="267">
        <v>34.590000000000003</v>
      </c>
      <c r="I1874" s="267"/>
      <c r="J1874" s="267"/>
      <c r="K1874" s="267"/>
      <c r="L1874" s="268"/>
      <c r="M1874" s="275"/>
      <c r="N1874" s="267"/>
      <c r="O1874" s="267">
        <v>1.93</v>
      </c>
      <c r="P1874" s="275"/>
      <c r="Q1874" s="289">
        <v>1373</v>
      </c>
      <c r="R1874" s="274">
        <v>1.1305000000000001</v>
      </c>
      <c r="S1874" s="270"/>
      <c r="T1874" s="271">
        <v>6.35</v>
      </c>
      <c r="U1874" s="348"/>
      <c r="V1874" s="350"/>
      <c r="W1874" s="267"/>
      <c r="X1874" s="270"/>
      <c r="Y1874" s="274"/>
      <c r="Z1874" s="290"/>
      <c r="AA1874" s="274"/>
      <c r="AB1874" s="275"/>
      <c r="AC1874" s="274">
        <v>0</v>
      </c>
      <c r="AD1874" s="265"/>
      <c r="AE1874" s="274"/>
      <c r="AF1874" s="274"/>
      <c r="AG1874" s="275"/>
      <c r="AH1874" s="274"/>
      <c r="AI1874" s="274"/>
      <c r="AJ1874" s="275"/>
      <c r="AK1874" s="270"/>
      <c r="AL1874" s="274"/>
      <c r="AM1874" s="275"/>
      <c r="AN1874" s="274"/>
      <c r="AO1874" s="275"/>
      <c r="AP1874" s="274"/>
      <c r="AQ1874" s="277">
        <f t="shared" si="272"/>
        <v>7</v>
      </c>
      <c r="AR1874" s="275" t="s">
        <v>5172</v>
      </c>
      <c r="AS1874" s="275"/>
      <c r="AT1874" s="273"/>
      <c r="AU1874" s="272"/>
      <c r="AV1874" s="267">
        <v>0</v>
      </c>
      <c r="AW1874" s="268">
        <v>0</v>
      </c>
      <c r="AX1874" s="273"/>
      <c r="AY1874" s="294"/>
      <c r="AZ1874" s="275"/>
      <c r="BA1874" s="268"/>
      <c r="BB1874" s="268"/>
      <c r="BC1874" s="268"/>
      <c r="BD1874" s="268"/>
      <c r="BE1874" s="267"/>
      <c r="BF1874" s="275"/>
      <c r="BG1874" s="275"/>
      <c r="BH1874" s="275"/>
      <c r="BI1874" s="275"/>
      <c r="BJ1874" s="291">
        <v>45863</v>
      </c>
      <c r="BK1874" s="279">
        <v>45863</v>
      </c>
      <c r="BL1874" s="431" t="s">
        <v>5177</v>
      </c>
      <c r="BM1874" s="272"/>
      <c r="BN1874" s="422">
        <v>6</v>
      </c>
      <c r="BO1874" s="422">
        <v>10</v>
      </c>
      <c r="BP1874" s="303"/>
      <c r="BQ1874" s="293">
        <v>45862</v>
      </c>
      <c r="BR1874" s="284" t="s">
        <v>1739</v>
      </c>
      <c r="BS1874" s="280" t="str">
        <f>IF(_DBcomps[[#This Row],[Problem]]="","Yes","No")</f>
        <v>Yes</v>
      </c>
      <c r="BT1874" s="272"/>
      <c r="BU1874" s="273"/>
      <c r="BV1874" s="273">
        <v>1</v>
      </c>
      <c r="BW1874" s="273"/>
      <c r="BX1874" s="273">
        <v>2</v>
      </c>
      <c r="BY1874" s="279" t="s">
        <v>1259</v>
      </c>
      <c r="BZ1874" s="267"/>
      <c r="CA1874" s="279"/>
      <c r="CB1874" s="279"/>
      <c r="CC1874" s="279"/>
      <c r="CD1874" s="1283"/>
      <c r="CE1874" s="245"/>
      <c r="CF1874" s="245"/>
      <c r="CG1874" s="245"/>
    </row>
    <row r="1875" spans="1:86">
      <c r="A1875" s="265" t="s">
        <v>77</v>
      </c>
      <c r="B1875" s="2" t="s">
        <v>5170</v>
      </c>
      <c r="C1875" s="2" t="s">
        <v>503</v>
      </c>
      <c r="D1875" s="265" t="s">
        <v>5180</v>
      </c>
      <c r="E1875" s="265">
        <v>45839</v>
      </c>
      <c r="F1875" s="266" t="str">
        <f>IF(_DBcomps[[#This Row],[Lab RTS]]="","No","Yes")</f>
        <v>Yes</v>
      </c>
      <c r="G1875" s="267">
        <v>18.13</v>
      </c>
      <c r="H1875" s="267">
        <v>34.47</v>
      </c>
      <c r="I1875" s="267"/>
      <c r="J1875" s="267"/>
      <c r="K1875" s="267"/>
      <c r="L1875" s="268"/>
      <c r="M1875" s="275"/>
      <c r="N1875" s="267"/>
      <c r="O1875" s="267">
        <v>1.73</v>
      </c>
      <c r="P1875" s="275"/>
      <c r="Q1875" s="289">
        <v>1395</v>
      </c>
      <c r="R1875" s="274">
        <v>1.1325000000000001</v>
      </c>
      <c r="S1875" s="270"/>
      <c r="T1875" s="271">
        <v>6.44</v>
      </c>
      <c r="U1875" s="348"/>
      <c r="V1875" s="350"/>
      <c r="W1875" s="267"/>
      <c r="X1875" s="270"/>
      <c r="Y1875" s="274"/>
      <c r="Z1875" s="290"/>
      <c r="AA1875" s="274"/>
      <c r="AB1875" s="275"/>
      <c r="AC1875" s="274">
        <v>0</v>
      </c>
      <c r="AD1875" s="265"/>
      <c r="AE1875" s="274"/>
      <c r="AF1875" s="274"/>
      <c r="AG1875" s="275"/>
      <c r="AH1875" s="274"/>
      <c r="AI1875" s="274"/>
      <c r="AJ1875" s="275"/>
      <c r="AK1875" s="270"/>
      <c r="AL1875" s="274"/>
      <c r="AM1875" s="275"/>
      <c r="AN1875" s="274"/>
      <c r="AO1875" s="275"/>
      <c r="AP1875" s="274"/>
      <c r="AQ1875" s="277">
        <f t="shared" si="272"/>
        <v>7</v>
      </c>
      <c r="AR1875" s="275" t="s">
        <v>5172</v>
      </c>
      <c r="AS1875" s="275"/>
      <c r="AT1875" s="273"/>
      <c r="AU1875" s="272"/>
      <c r="AV1875" s="267">
        <v>0</v>
      </c>
      <c r="AW1875" s="268">
        <v>0</v>
      </c>
      <c r="AX1875" s="273"/>
      <c r="AY1875" s="294"/>
      <c r="AZ1875" s="275"/>
      <c r="BA1875" s="268"/>
      <c r="BB1875" s="268"/>
      <c r="BC1875" s="268"/>
      <c r="BD1875" s="268"/>
      <c r="BE1875" s="267"/>
      <c r="BF1875" s="275"/>
      <c r="BG1875" s="275"/>
      <c r="BH1875" s="275"/>
      <c r="BI1875" s="275"/>
      <c r="BJ1875" s="291">
        <v>45866</v>
      </c>
      <c r="BK1875" s="279">
        <v>45866</v>
      </c>
      <c r="BL1875" s="431" t="s">
        <v>5179</v>
      </c>
      <c r="BM1875" s="272"/>
      <c r="BN1875" s="422">
        <v>6</v>
      </c>
      <c r="BO1875" s="422">
        <v>10</v>
      </c>
      <c r="BP1875" s="303"/>
      <c r="BQ1875" s="293">
        <v>45863</v>
      </c>
      <c r="BR1875" s="284" t="s">
        <v>5178</v>
      </c>
      <c r="BS1875" s="280" t="str">
        <f>IF(_DBcomps[[#This Row],[Problem]]="","Yes","No")</f>
        <v>No</v>
      </c>
      <c r="BT1875" s="272"/>
      <c r="BU1875" s="273"/>
      <c r="BV1875" s="273">
        <v>1</v>
      </c>
      <c r="BW1875" s="273">
        <v>1</v>
      </c>
      <c r="BX1875" s="273">
        <v>2</v>
      </c>
      <c r="BY1875" s="279" t="s">
        <v>1259</v>
      </c>
      <c r="BZ1875" s="267">
        <v>16.5</v>
      </c>
      <c r="CA1875" s="279" t="s">
        <v>1332</v>
      </c>
      <c r="CB1875" s="279" t="s">
        <v>1245</v>
      </c>
      <c r="CC1875" s="279" t="s">
        <v>1326</v>
      </c>
      <c r="CD1875" s="1283"/>
      <c r="CE1875" s="245"/>
      <c r="CF1875" s="245"/>
      <c r="CG1875" s="245"/>
    </row>
    <row r="1876" spans="1:86">
      <c r="A1876" s="265" t="s">
        <v>58</v>
      </c>
      <c r="B1876" s="2" t="s">
        <v>2200</v>
      </c>
      <c r="C1876" s="2" t="s">
        <v>1428</v>
      </c>
      <c r="D1876" s="265" t="s">
        <v>2086</v>
      </c>
      <c r="E1876" s="265">
        <v>45693</v>
      </c>
      <c r="F1876" s="266" t="str">
        <f>IF(_DBcomps[[#This Row],[Lab RTS]]="","No","Yes")</f>
        <v>Yes</v>
      </c>
      <c r="G1876" s="267">
        <v>44</v>
      </c>
      <c r="H1876" s="267"/>
      <c r="I1876" s="267"/>
      <c r="J1876" s="267"/>
      <c r="K1876" s="267"/>
      <c r="L1876" s="268"/>
      <c r="M1876" s="275"/>
      <c r="N1876" s="267"/>
      <c r="O1876" s="267"/>
      <c r="P1876" s="275"/>
      <c r="Q1876" s="269"/>
      <c r="R1876" s="270">
        <v>1.1020000000000001</v>
      </c>
      <c r="S1876" s="307"/>
      <c r="T1876" s="271"/>
      <c r="U1876" s="348"/>
      <c r="V1876" s="350"/>
      <c r="W1876" s="267"/>
      <c r="X1876" s="270"/>
      <c r="Y1876" s="274"/>
      <c r="Z1876" s="290"/>
      <c r="AA1876" s="274">
        <v>0</v>
      </c>
      <c r="AB1876" s="275"/>
      <c r="AC1876" s="274">
        <v>0</v>
      </c>
      <c r="AD1876" s="265"/>
      <c r="AE1876" s="274"/>
      <c r="AF1876" s="274"/>
      <c r="AG1876" s="275"/>
      <c r="AH1876" s="274"/>
      <c r="AI1876" s="274"/>
      <c r="AJ1876" s="275"/>
      <c r="AK1876" s="270"/>
      <c r="AL1876" s="274"/>
      <c r="AM1876" s="275"/>
      <c r="AN1876" s="274"/>
      <c r="AO1876" s="274"/>
      <c r="AP1876" s="274"/>
      <c r="AQ1876" s="277">
        <f t="shared" si="272"/>
        <v>2</v>
      </c>
      <c r="AR1876" s="275" t="s">
        <v>1355</v>
      </c>
      <c r="AS1876" s="275"/>
      <c r="AT1876" s="273"/>
      <c r="AU1876" s="272"/>
      <c r="AV1876" s="267" t="s">
        <v>1557</v>
      </c>
      <c r="AW1876" s="268"/>
      <c r="AX1876" s="273"/>
      <c r="AY1876" s="294"/>
      <c r="AZ1876" s="275"/>
      <c r="BA1876" s="268"/>
      <c r="BB1876" s="268"/>
      <c r="BC1876" s="268"/>
      <c r="BD1876" s="268"/>
      <c r="BE1876" s="267"/>
      <c r="BF1876" s="275"/>
      <c r="BG1876" s="275"/>
      <c r="BH1876" s="275"/>
      <c r="BI1876" s="275"/>
      <c r="BJ1876" s="278">
        <v>45694</v>
      </c>
      <c r="BK1876" s="279">
        <v>45694</v>
      </c>
      <c r="BL1876" s="431" t="s">
        <v>2087</v>
      </c>
      <c r="BM1876" s="272"/>
      <c r="BN1876" s="422">
        <v>2</v>
      </c>
      <c r="BO1876" s="422">
        <v>5</v>
      </c>
      <c r="BP1876" s="303"/>
      <c r="BQ1876" s="293">
        <v>45684</v>
      </c>
      <c r="BR1876" s="284" t="s">
        <v>2088</v>
      </c>
      <c r="BS1876" s="280" t="str">
        <f>IF(_DBcomps[[#This Row],[Problem]]="","Yes","No")</f>
        <v>Yes</v>
      </c>
      <c r="BT1876" s="272"/>
      <c r="BU1876" s="273"/>
      <c r="BV1876" s="273">
        <v>1</v>
      </c>
      <c r="BW1876" s="273"/>
      <c r="BX1876" s="273">
        <v>7</v>
      </c>
      <c r="BY1876" s="279" t="s">
        <v>1276</v>
      </c>
      <c r="BZ1876" s="267"/>
      <c r="CA1876" s="279"/>
      <c r="CB1876" s="279"/>
      <c r="CC1876" s="279"/>
      <c r="CD1876" s="1283"/>
      <c r="CE1876" s="245"/>
      <c r="CF1876" s="245"/>
      <c r="CG1876" s="245"/>
    </row>
    <row r="1877" spans="1:86">
      <c r="A1877" s="265" t="s">
        <v>58</v>
      </c>
      <c r="B1877" s="2" t="s">
        <v>2201</v>
      </c>
      <c r="C1877" s="2" t="s">
        <v>1428</v>
      </c>
      <c r="D1877" s="265" t="s">
        <v>2202</v>
      </c>
      <c r="E1877" s="265">
        <v>45693</v>
      </c>
      <c r="F1877" s="266" t="str">
        <f>IF(_DBcomps[[#This Row],[Lab RTS]]="","No","Yes")</f>
        <v>Yes</v>
      </c>
      <c r="G1877" s="267">
        <v>44</v>
      </c>
      <c r="H1877" s="267"/>
      <c r="I1877" s="267"/>
      <c r="J1877" s="267"/>
      <c r="K1877" s="267"/>
      <c r="L1877" s="268"/>
      <c r="M1877" s="275"/>
      <c r="N1877" s="267"/>
      <c r="O1877" s="267"/>
      <c r="P1877" s="275"/>
      <c r="Q1877" s="269"/>
      <c r="R1877" s="270">
        <v>1.1020000000000001</v>
      </c>
      <c r="S1877" s="307"/>
      <c r="T1877" s="271"/>
      <c r="U1877" s="348"/>
      <c r="V1877" s="350"/>
      <c r="W1877" s="267"/>
      <c r="X1877" s="270"/>
      <c r="Y1877" s="274"/>
      <c r="Z1877" s="290"/>
      <c r="AA1877" s="274">
        <v>0</v>
      </c>
      <c r="AB1877" s="275"/>
      <c r="AC1877" s="274">
        <v>0</v>
      </c>
      <c r="AD1877" s="265"/>
      <c r="AE1877" s="274"/>
      <c r="AF1877" s="274"/>
      <c r="AG1877" s="275"/>
      <c r="AH1877" s="274"/>
      <c r="AI1877" s="274"/>
      <c r="AJ1877" s="275"/>
      <c r="AK1877" s="270"/>
      <c r="AL1877" s="274"/>
      <c r="AM1877" s="275"/>
      <c r="AN1877" s="274"/>
      <c r="AO1877" s="274"/>
      <c r="AP1877" s="274"/>
      <c r="AQ1877" s="277">
        <f t="shared" si="272"/>
        <v>2</v>
      </c>
      <c r="AR1877" s="275" t="s">
        <v>1355</v>
      </c>
      <c r="AS1877" s="275"/>
      <c r="AT1877" s="273"/>
      <c r="AU1877" s="272"/>
      <c r="AV1877" s="267" t="s">
        <v>1557</v>
      </c>
      <c r="AW1877" s="268"/>
      <c r="AX1877" s="273"/>
      <c r="AY1877" s="294"/>
      <c r="AZ1877" s="275"/>
      <c r="BA1877" s="268"/>
      <c r="BB1877" s="268"/>
      <c r="BC1877" s="268"/>
      <c r="BD1877" s="268"/>
      <c r="BE1877" s="267"/>
      <c r="BF1877" s="275"/>
      <c r="BG1877" s="275"/>
      <c r="BH1877" s="275"/>
      <c r="BI1877" s="275"/>
      <c r="BJ1877" s="278">
        <v>45700</v>
      </c>
      <c r="BK1877" s="279">
        <v>45700</v>
      </c>
      <c r="BL1877" s="431" t="s">
        <v>2087</v>
      </c>
      <c r="BM1877" s="272"/>
      <c r="BN1877" s="422">
        <v>2</v>
      </c>
      <c r="BO1877" s="422">
        <v>5</v>
      </c>
      <c r="BP1877" s="303"/>
      <c r="BQ1877" s="293">
        <v>45684</v>
      </c>
      <c r="BR1877" s="284" t="s">
        <v>2088</v>
      </c>
      <c r="BS1877" s="280" t="str">
        <f>IF(_DBcomps[[#This Row],[Problem]]="","Yes","No")</f>
        <v>Yes</v>
      </c>
      <c r="BT1877" s="272"/>
      <c r="BU1877" s="273"/>
      <c r="BV1877" s="273">
        <v>0</v>
      </c>
      <c r="BW1877" s="273"/>
      <c r="BX1877" s="273">
        <v>7</v>
      </c>
      <c r="BY1877" s="279" t="s">
        <v>1276</v>
      </c>
      <c r="BZ1877" s="267"/>
      <c r="CA1877" s="279"/>
      <c r="CB1877" s="279"/>
      <c r="CC1877" s="279"/>
      <c r="CD1877" s="1283"/>
      <c r="CE1877" s="245"/>
      <c r="CF1877" s="245"/>
      <c r="CG1877" s="245"/>
    </row>
    <row r="1878" spans="1:86">
      <c r="A1878" s="265" t="s">
        <v>58</v>
      </c>
      <c r="B1878" s="2" t="s">
        <v>1350</v>
      </c>
      <c r="C1878" s="2" t="s">
        <v>1428</v>
      </c>
      <c r="D1878" s="265" t="s">
        <v>1550</v>
      </c>
      <c r="E1878" s="706">
        <v>44707</v>
      </c>
      <c r="F1878" s="707" t="str">
        <f>IF(_DBcomps[[#This Row],[Lab RTS]]="","No","Yes")</f>
        <v>Yes</v>
      </c>
      <c r="G1878" s="708">
        <v>25.14</v>
      </c>
      <c r="H1878" s="708"/>
      <c r="I1878" s="708"/>
      <c r="J1878" s="708"/>
      <c r="K1878" s="708"/>
      <c r="L1878" s="709"/>
      <c r="M1878" s="710"/>
      <c r="N1878" s="708"/>
      <c r="O1878" s="708"/>
      <c r="P1878" s="710"/>
      <c r="Q1878" s="711"/>
      <c r="R1878" s="712">
        <v>1</v>
      </c>
      <c r="S1878" s="713"/>
      <c r="T1878" s="714"/>
      <c r="U1878" s="727"/>
      <c r="V1878" s="728"/>
      <c r="W1878" s="708"/>
      <c r="X1878" s="712"/>
      <c r="Y1878" s="715"/>
      <c r="Z1878" s="716"/>
      <c r="AA1878" s="715">
        <v>0</v>
      </c>
      <c r="AB1878" s="710"/>
      <c r="AC1878" s="715">
        <v>0</v>
      </c>
      <c r="AD1878" s="706"/>
      <c r="AE1878" s="715"/>
      <c r="AF1878" s="715"/>
      <c r="AG1878" s="710"/>
      <c r="AH1878" s="715"/>
      <c r="AI1878" s="715"/>
      <c r="AJ1878" s="710"/>
      <c r="AK1878" s="712"/>
      <c r="AL1878" s="715"/>
      <c r="AM1878" s="710"/>
      <c r="AN1878" s="715"/>
      <c r="AO1878" s="715"/>
      <c r="AP1878" s="715"/>
      <c r="AQ1878" s="717">
        <f t="shared" ref="AQ1878" si="273">MONTH(E1878)</f>
        <v>5</v>
      </c>
      <c r="AR1878" s="275" t="s">
        <v>1286</v>
      </c>
      <c r="AS1878" s="710"/>
      <c r="AT1878" s="718"/>
      <c r="AU1878" s="719"/>
      <c r="AV1878" s="708">
        <v>0</v>
      </c>
      <c r="AW1878" s="709"/>
      <c r="AX1878" s="718"/>
      <c r="AY1878" s="720"/>
      <c r="AZ1878" s="710"/>
      <c r="BA1878" s="268"/>
      <c r="BB1878" s="709"/>
      <c r="BC1878" s="709"/>
      <c r="BD1878" s="709"/>
      <c r="BE1878" s="708"/>
      <c r="BF1878" s="710"/>
      <c r="BG1878" s="710"/>
      <c r="BH1878" s="710"/>
      <c r="BI1878" s="710"/>
      <c r="BJ1878" s="721">
        <v>44708</v>
      </c>
      <c r="BK1878" s="722">
        <v>44708</v>
      </c>
      <c r="BL1878" s="431" t="s">
        <v>1551</v>
      </c>
      <c r="BM1878" s="719"/>
      <c r="BN1878" s="723">
        <v>3</v>
      </c>
      <c r="BO1878" s="723">
        <v>6</v>
      </c>
      <c r="BP1878" s="724"/>
      <c r="BQ1878" s="725">
        <v>44706</v>
      </c>
      <c r="BR1878" s="284" t="s">
        <v>1552</v>
      </c>
      <c r="BS1878" s="726" t="str">
        <f>IF(_DBcomps[[#This Row],[Problem]]="","Yes","No")</f>
        <v>Yes</v>
      </c>
      <c r="BT1878" s="272"/>
      <c r="BU1878" s="718"/>
      <c r="BV1878" s="718">
        <v>1</v>
      </c>
      <c r="BW1878" s="718"/>
      <c r="BX1878" s="718">
        <v>7</v>
      </c>
      <c r="BY1878" s="279" t="s">
        <v>1276</v>
      </c>
      <c r="BZ1878" s="708"/>
      <c r="CA1878" s="722"/>
      <c r="CB1878" s="722"/>
      <c r="CC1878" s="722"/>
      <c r="CD1878" s="1456"/>
      <c r="CE1878" s="245"/>
      <c r="CF1878" s="245"/>
      <c r="CG1878" s="245"/>
    </row>
    <row r="1879" spans="1:86">
      <c r="A1879" s="265" t="s">
        <v>58</v>
      </c>
      <c r="B1879" s="2" t="s">
        <v>1351</v>
      </c>
      <c r="C1879" s="2" t="s">
        <v>1428</v>
      </c>
      <c r="D1879" s="265" t="s">
        <v>1352</v>
      </c>
      <c r="E1879" s="447">
        <v>44018</v>
      </c>
      <c r="F1879" s="266" t="str">
        <f>IF(_DBcomps[[#This Row],[Lab RTS]]="","No","Yes")</f>
        <v>Yes</v>
      </c>
      <c r="G1879" s="448">
        <v>34.54</v>
      </c>
      <c r="H1879" s="448"/>
      <c r="I1879" s="448"/>
      <c r="J1879" s="448"/>
      <c r="K1879" s="448"/>
      <c r="L1879" s="449"/>
      <c r="M1879" s="275"/>
      <c r="N1879" s="448"/>
      <c r="O1879" s="448"/>
      <c r="P1879" s="450"/>
      <c r="Q1879" s="451"/>
      <c r="R1879" s="452"/>
      <c r="S1879" s="465">
        <v>18.72</v>
      </c>
      <c r="T1879" s="463"/>
      <c r="U1879" s="466">
        <v>76.5</v>
      </c>
      <c r="V1879" s="467"/>
      <c r="W1879" s="448"/>
      <c r="X1879" s="452"/>
      <c r="Y1879" s="455"/>
      <c r="Z1879" s="454">
        <v>24</v>
      </c>
      <c r="AA1879" s="455"/>
      <c r="AB1879" s="450"/>
      <c r="AC1879" s="455"/>
      <c r="AD1879" s="447"/>
      <c r="AE1879" s="455"/>
      <c r="AF1879" s="455">
        <v>0.30759999999999998</v>
      </c>
      <c r="AG1879" s="450"/>
      <c r="AH1879" s="455"/>
      <c r="AI1879" s="455"/>
      <c r="AJ1879" s="450"/>
      <c r="AK1879" s="452"/>
      <c r="AL1879" s="455"/>
      <c r="AM1879" s="450"/>
      <c r="AN1879" s="455"/>
      <c r="AO1879" s="455"/>
      <c r="AP1879" s="455"/>
      <c r="AQ1879" s="456">
        <f t="shared" ref="AQ1879:AQ1880" si="274">MONTH(E1879)</f>
        <v>7</v>
      </c>
      <c r="AR1879" s="275" t="s">
        <v>65</v>
      </c>
      <c r="AS1879" s="450"/>
      <c r="AT1879" s="457"/>
      <c r="AU1879" s="453"/>
      <c r="AV1879" s="448"/>
      <c r="AW1879" s="449">
        <v>1</v>
      </c>
      <c r="AX1879" s="457"/>
      <c r="AY1879" s="468"/>
      <c r="AZ1879" s="450"/>
      <c r="BA1879" s="449"/>
      <c r="BB1879" s="450"/>
      <c r="BC1879" s="450"/>
      <c r="BD1879" s="450"/>
      <c r="BE1879" s="448"/>
      <c r="BF1879" s="450"/>
      <c r="BG1879" s="450"/>
      <c r="BH1879" s="450"/>
      <c r="BI1879" s="450"/>
      <c r="BJ1879" s="458">
        <v>44018</v>
      </c>
      <c r="BK1879" s="459">
        <v>44018</v>
      </c>
      <c r="BL1879" s="431" t="s">
        <v>1407</v>
      </c>
      <c r="BM1879" s="272" t="s">
        <v>1365</v>
      </c>
      <c r="BN1879" s="460">
        <v>14</v>
      </c>
      <c r="BO1879" s="460">
        <v>7</v>
      </c>
      <c r="BP1879" s="303"/>
      <c r="BQ1879" s="461"/>
      <c r="BR1879" s="464"/>
      <c r="BS1879" s="462" t="str">
        <f>IF(_DBcomps[[#This Row],[Problem]]="","Yes","No")</f>
        <v>Yes</v>
      </c>
      <c r="BT1879" s="272">
        <v>5</v>
      </c>
      <c r="BU1879" s="457"/>
      <c r="BV1879" s="457"/>
      <c r="BW1879" s="457"/>
      <c r="BX1879" s="457">
        <v>4</v>
      </c>
      <c r="BY1879" s="356" t="s">
        <v>1275</v>
      </c>
      <c r="BZ1879" s="448"/>
      <c r="CA1879" s="459"/>
      <c r="CB1879" s="459"/>
      <c r="CC1879" s="459"/>
      <c r="CD1879" s="1457"/>
      <c r="CE1879" s="245"/>
      <c r="CF1879" s="245"/>
      <c r="CG1879" s="245"/>
    </row>
    <row r="1880" spans="1:86">
      <c r="A1880" s="265" t="s">
        <v>58</v>
      </c>
      <c r="B1880" s="2" t="s">
        <v>1353</v>
      </c>
      <c r="C1880" s="2" t="s">
        <v>1428</v>
      </c>
      <c r="D1880" s="265" t="s">
        <v>1354</v>
      </c>
      <c r="E1880" s="265">
        <v>44022</v>
      </c>
      <c r="F1880" s="266" t="str">
        <f>IF(_DBcomps[[#This Row],[Lab RTS]]="","No","Yes")</f>
        <v>Yes</v>
      </c>
      <c r="G1880" s="267">
        <v>35.65</v>
      </c>
      <c r="H1880" s="267"/>
      <c r="I1880" s="267"/>
      <c r="J1880" s="267"/>
      <c r="K1880" s="267"/>
      <c r="L1880" s="533"/>
      <c r="M1880" s="275"/>
      <c r="N1880" s="267"/>
      <c r="O1880" s="267"/>
      <c r="P1880" s="275"/>
      <c r="Q1880" s="269"/>
      <c r="R1880" s="270"/>
      <c r="S1880" s="307">
        <v>18.45</v>
      </c>
      <c r="T1880" s="271"/>
      <c r="U1880" s="348">
        <v>85.8</v>
      </c>
      <c r="V1880" s="350"/>
      <c r="W1880" s="267"/>
      <c r="X1880" s="270"/>
      <c r="Y1880" s="274"/>
      <c r="Z1880" s="290">
        <v>39</v>
      </c>
      <c r="AA1880" s="274"/>
      <c r="AB1880" s="275"/>
      <c r="AC1880" s="274"/>
      <c r="AD1880" s="265"/>
      <c r="AE1880" s="274"/>
      <c r="AF1880" s="274">
        <v>0.1008</v>
      </c>
      <c r="AG1880" s="275"/>
      <c r="AH1880" s="274"/>
      <c r="AI1880" s="274"/>
      <c r="AJ1880" s="275"/>
      <c r="AK1880" s="270"/>
      <c r="AL1880" s="276"/>
      <c r="AM1880" s="275"/>
      <c r="AN1880" s="274"/>
      <c r="AO1880" s="274"/>
      <c r="AP1880" s="274"/>
      <c r="AQ1880" s="277">
        <f t="shared" si="274"/>
        <v>7</v>
      </c>
      <c r="AR1880" s="275"/>
      <c r="AS1880" s="275"/>
      <c r="AT1880" s="273"/>
      <c r="AU1880" s="272"/>
      <c r="AV1880" s="267"/>
      <c r="AW1880" s="268">
        <v>1</v>
      </c>
      <c r="AX1880" s="273"/>
      <c r="AY1880" s="294"/>
      <c r="AZ1880" s="275"/>
      <c r="BA1880" s="268"/>
      <c r="BB1880" s="275"/>
      <c r="BC1880" s="275"/>
      <c r="BD1880" s="275"/>
      <c r="BE1880" s="275"/>
      <c r="BF1880" s="275"/>
      <c r="BG1880" s="275"/>
      <c r="BH1880" s="275"/>
      <c r="BI1880" s="275"/>
      <c r="BJ1880" s="278">
        <v>44022</v>
      </c>
      <c r="BK1880" s="279">
        <v>44022</v>
      </c>
      <c r="BL1880" s="431" t="s">
        <v>1407</v>
      </c>
      <c r="BM1880" s="272" t="s">
        <v>1365</v>
      </c>
      <c r="BN1880" s="422">
        <v>8</v>
      </c>
      <c r="BO1880" s="422">
        <v>6</v>
      </c>
      <c r="BP1880" s="303"/>
      <c r="BQ1880" s="293"/>
      <c r="BR1880" s="284"/>
      <c r="BS1880" s="292" t="str">
        <f>IF(_DBcomps[[#This Row],[Problem]]="","Yes","No")</f>
        <v>Yes</v>
      </c>
      <c r="BT1880" s="272">
        <v>5</v>
      </c>
      <c r="BU1880" s="273"/>
      <c r="BV1880" s="272"/>
      <c r="BW1880" s="272"/>
      <c r="BX1880" s="272">
        <v>4</v>
      </c>
      <c r="BY1880" s="282" t="s">
        <v>1275</v>
      </c>
      <c r="BZ1880" s="448"/>
      <c r="CA1880" s="279"/>
      <c r="CB1880" s="279"/>
      <c r="CC1880" s="279"/>
      <c r="CD1880" s="1458"/>
      <c r="CE1880" s="245"/>
      <c r="CF1880" s="245"/>
      <c r="CG1880" s="245"/>
    </row>
    <row r="1881" spans="1:86">
      <c r="A1881" s="341" t="s">
        <v>77</v>
      </c>
      <c r="B1881" s="2" t="s">
        <v>201</v>
      </c>
      <c r="C1881" s="2" t="s">
        <v>1345</v>
      </c>
      <c r="D1881" s="265" t="s">
        <v>1306</v>
      </c>
      <c r="E1881" s="265">
        <v>43637</v>
      </c>
      <c r="F1881" s="266" t="str">
        <f>IF(_DBcomps[[#This Row],[Lab RTS]]="","No","Yes")</f>
        <v>Yes</v>
      </c>
      <c r="G1881" s="267">
        <v>41.97</v>
      </c>
      <c r="H1881" s="267"/>
      <c r="I1881" s="267"/>
      <c r="J1881" s="267"/>
      <c r="K1881" s="267"/>
      <c r="L1881" s="533"/>
      <c r="M1881" s="306"/>
      <c r="N1881" s="267">
        <v>2.2999999999999998</v>
      </c>
      <c r="O1881" s="267">
        <v>6.7</v>
      </c>
      <c r="P1881" s="275"/>
      <c r="Q1881" s="269">
        <v>912</v>
      </c>
      <c r="R1881" s="270"/>
      <c r="S1881" s="307">
        <v>9.8350000000000009</v>
      </c>
      <c r="T1881" s="271">
        <v>7.23</v>
      </c>
      <c r="U1881" s="348"/>
      <c r="V1881" s="350"/>
      <c r="W1881" s="267"/>
      <c r="X1881" s="270"/>
      <c r="Y1881" s="274"/>
      <c r="Z1881" s="290"/>
      <c r="AA1881" s="274">
        <v>0</v>
      </c>
      <c r="AB1881" s="275"/>
      <c r="AC1881" s="274">
        <v>0</v>
      </c>
      <c r="AD1881" s="265"/>
      <c r="AE1881" s="274"/>
      <c r="AF1881" s="274"/>
      <c r="AG1881" s="275"/>
      <c r="AH1881" s="274"/>
      <c r="AI1881" s="274"/>
      <c r="AJ1881" s="275"/>
      <c r="AK1881" s="270"/>
      <c r="AL1881" s="276"/>
      <c r="AM1881" s="275"/>
      <c r="AN1881" s="274"/>
      <c r="AO1881" s="274"/>
      <c r="AP1881" s="274"/>
      <c r="AQ1881" s="277">
        <v>6</v>
      </c>
      <c r="AR1881" s="275"/>
      <c r="AS1881" s="275"/>
      <c r="AT1881" s="273"/>
      <c r="AU1881" s="272"/>
      <c r="AV1881" s="267"/>
      <c r="AW1881" s="268"/>
      <c r="AX1881" s="273"/>
      <c r="AY1881" s="294"/>
      <c r="AZ1881" s="275"/>
      <c r="BA1881" s="268"/>
      <c r="BB1881" s="275"/>
      <c r="BC1881" s="275"/>
      <c r="BD1881" s="275"/>
      <c r="BE1881" s="275"/>
      <c r="BF1881" s="275"/>
      <c r="BG1881" s="275"/>
      <c r="BH1881" s="275"/>
      <c r="BI1881" s="275"/>
      <c r="BJ1881" s="278">
        <v>43640</v>
      </c>
      <c r="BK1881" s="279">
        <v>43640</v>
      </c>
      <c r="BL1881" s="272" t="s">
        <v>1314</v>
      </c>
      <c r="BM1881" s="272" t="s">
        <v>1365</v>
      </c>
      <c r="BN1881" s="422">
        <v>18</v>
      </c>
      <c r="BO1881" s="422">
        <v>8</v>
      </c>
      <c r="BP1881" s="303"/>
      <c r="BQ1881" s="293">
        <v>43636</v>
      </c>
      <c r="BR1881" s="284" t="s">
        <v>1315</v>
      </c>
      <c r="BS1881" s="292" t="str">
        <f>IF(_DBcomps[[#This Row],[Problem]]="","Yes","No")</f>
        <v>Yes</v>
      </c>
      <c r="BT1881" s="272"/>
      <c r="BU1881" s="273"/>
      <c r="BV1881" s="272"/>
      <c r="BW1881" s="272"/>
      <c r="BX1881" s="272"/>
      <c r="BY1881" s="535" t="s">
        <v>1259</v>
      </c>
      <c r="BZ1881" s="448"/>
      <c r="CA1881" s="279"/>
      <c r="CB1881" s="279"/>
      <c r="CC1881" s="279"/>
      <c r="CD1881" s="1283"/>
      <c r="CE1881" s="245"/>
      <c r="CF1881" s="245"/>
      <c r="CG1881" s="245"/>
    </row>
    <row r="1882" spans="1:86">
      <c r="A1882" s="265" t="s">
        <v>58</v>
      </c>
      <c r="B1882" s="2" t="s">
        <v>171</v>
      </c>
      <c r="C1882" s="2" t="s">
        <v>61</v>
      </c>
      <c r="D1882" s="265" t="s">
        <v>1879</v>
      </c>
      <c r="E1882" s="265">
        <v>45682</v>
      </c>
      <c r="F1882" s="266" t="str">
        <f>IF(_DBcomps[[#This Row],[Lab RTS]]="","No","Yes")</f>
        <v>Yes</v>
      </c>
      <c r="G1882" s="267">
        <v>46.59</v>
      </c>
      <c r="H1882" s="267"/>
      <c r="I1882" s="267"/>
      <c r="J1882" s="267"/>
      <c r="K1882" s="267"/>
      <c r="L1882" s="268"/>
      <c r="M1882" s="275"/>
      <c r="N1882" s="267">
        <v>2.14</v>
      </c>
      <c r="O1882" s="267">
        <v>5.27</v>
      </c>
      <c r="P1882" s="275"/>
      <c r="Q1882" s="269">
        <v>1060</v>
      </c>
      <c r="R1882" s="270"/>
      <c r="S1882" s="307">
        <v>9.9949999999999992</v>
      </c>
      <c r="T1882" s="271">
        <v>6.77</v>
      </c>
      <c r="U1882" s="348"/>
      <c r="V1882" s="350"/>
      <c r="W1882" s="267"/>
      <c r="X1882" s="270"/>
      <c r="Y1882" s="274"/>
      <c r="Z1882" s="290"/>
      <c r="AA1882" s="274" t="s">
        <v>1505</v>
      </c>
      <c r="AB1882" s="275"/>
      <c r="AC1882" s="274" t="s">
        <v>1505</v>
      </c>
      <c r="AD1882" s="265"/>
      <c r="AE1882" s="274"/>
      <c r="AF1882" s="274"/>
      <c r="AG1882" s="275"/>
      <c r="AH1882" s="274"/>
      <c r="AI1882" s="274"/>
      <c r="AJ1882" s="275"/>
      <c r="AK1882" s="270"/>
      <c r="AL1882" s="274"/>
      <c r="AM1882" s="275"/>
      <c r="AN1882" s="274"/>
      <c r="AO1882" s="274"/>
      <c r="AP1882" s="274"/>
      <c r="AQ1882" s="277">
        <f>MONTH(E1882)</f>
        <v>1</v>
      </c>
      <c r="AR1882" s="275"/>
      <c r="AS1882" s="275"/>
      <c r="AT1882" s="273"/>
      <c r="AU1882" s="272"/>
      <c r="AV1882" s="267"/>
      <c r="AW1882" s="268"/>
      <c r="AX1882" s="273"/>
      <c r="AY1882" s="294"/>
      <c r="AZ1882" s="275"/>
      <c r="BA1882" s="268"/>
      <c r="BB1882" s="268"/>
      <c r="BC1882" s="268"/>
      <c r="BD1882" s="268"/>
      <c r="BE1882" s="267"/>
      <c r="BF1882" s="275"/>
      <c r="BG1882" s="275"/>
      <c r="BH1882" s="275"/>
      <c r="BI1882" s="275"/>
      <c r="BJ1882" s="291">
        <v>45683</v>
      </c>
      <c r="BK1882" s="279">
        <v>45683</v>
      </c>
      <c r="BL1882" s="431" t="s">
        <v>1882</v>
      </c>
      <c r="BM1882" s="272"/>
      <c r="BN1882" s="422">
        <v>12</v>
      </c>
      <c r="BO1882" s="422">
        <v>8</v>
      </c>
      <c r="BP1882" s="303"/>
      <c r="BQ1882" s="293">
        <v>45672</v>
      </c>
      <c r="BR1882" s="284" t="s">
        <v>1880</v>
      </c>
      <c r="BS1882" s="280" t="str">
        <f>IF(_DBcomps[[#This Row],[Problem]]="","Yes","No")</f>
        <v>No</v>
      </c>
      <c r="BT1882" s="272"/>
      <c r="BU1882" s="273"/>
      <c r="BV1882" s="273">
        <v>2</v>
      </c>
      <c r="BW1882" s="273">
        <v>1</v>
      </c>
      <c r="BX1882" s="273">
        <v>6</v>
      </c>
      <c r="BY1882" s="279" t="s">
        <v>1259</v>
      </c>
      <c r="BZ1882" s="807">
        <v>27.45</v>
      </c>
      <c r="CA1882" s="279" t="s">
        <v>1331</v>
      </c>
      <c r="CB1882" s="279" t="s">
        <v>1245</v>
      </c>
      <c r="CC1882" s="279" t="s">
        <v>1255</v>
      </c>
      <c r="CD1882" s="816" t="s">
        <v>1881</v>
      </c>
      <c r="CE1882" s="245"/>
      <c r="CF1882" s="245"/>
      <c r="CG1882" s="245"/>
    </row>
    <row r="1883" spans="1:86">
      <c r="A1883" s="265" t="s">
        <v>58</v>
      </c>
      <c r="B1883" s="2" t="s">
        <v>171</v>
      </c>
      <c r="C1883" s="2" t="s">
        <v>61</v>
      </c>
      <c r="D1883" s="265" t="s">
        <v>2219</v>
      </c>
      <c r="E1883" s="265">
        <v>45700</v>
      </c>
      <c r="F1883" s="266" t="str">
        <f>IF(_DBcomps[[#This Row],[Lab RTS]]="","No","Yes")</f>
        <v>Yes</v>
      </c>
      <c r="G1883" s="267">
        <v>46.68</v>
      </c>
      <c r="H1883" s="267"/>
      <c r="I1883" s="267"/>
      <c r="J1883" s="267"/>
      <c r="K1883" s="267"/>
      <c r="L1883" s="302"/>
      <c r="M1883" s="306"/>
      <c r="N1883" s="267">
        <v>2.2999999999999998</v>
      </c>
      <c r="O1883" s="267">
        <v>5.74</v>
      </c>
      <c r="P1883" s="275"/>
      <c r="Q1883" s="269">
        <v>1040</v>
      </c>
      <c r="R1883" s="270"/>
      <c r="S1883" s="307">
        <v>9.9960000000000004</v>
      </c>
      <c r="T1883" s="271">
        <v>7.7</v>
      </c>
      <c r="U1883" s="348"/>
      <c r="V1883" s="350"/>
      <c r="W1883" s="267"/>
      <c r="X1883" s="270"/>
      <c r="Y1883" s="274"/>
      <c r="Z1883" s="290"/>
      <c r="AA1883" s="274" t="s">
        <v>2220</v>
      </c>
      <c r="AB1883" s="275"/>
      <c r="AC1883" s="274" t="s">
        <v>1505</v>
      </c>
      <c r="AD1883" s="265"/>
      <c r="AE1883" s="274"/>
      <c r="AF1883" s="274"/>
      <c r="AG1883" s="275"/>
      <c r="AH1883" s="274"/>
      <c r="AI1883" s="274"/>
      <c r="AJ1883" s="275"/>
      <c r="AK1883" s="270"/>
      <c r="AL1883" s="274"/>
      <c r="AM1883" s="275"/>
      <c r="AN1883" s="274"/>
      <c r="AO1883" s="274"/>
      <c r="AP1883" s="274"/>
      <c r="AQ1883" s="277">
        <f>MONTH(E1883)</f>
        <v>2</v>
      </c>
      <c r="AR1883" s="275"/>
      <c r="AS1883" s="275"/>
      <c r="AT1883" s="273"/>
      <c r="AU1883" s="272"/>
      <c r="AV1883" s="267"/>
      <c r="AW1883" s="268"/>
      <c r="AX1883" s="273"/>
      <c r="AY1883" s="294"/>
      <c r="AZ1883" s="275"/>
      <c r="BA1883" s="268"/>
      <c r="BB1883" s="268"/>
      <c r="BC1883" s="268"/>
      <c r="BD1883" s="268"/>
      <c r="BE1883" s="267"/>
      <c r="BF1883" s="275"/>
      <c r="BG1883" s="275"/>
      <c r="BH1883" s="275"/>
      <c r="BI1883" s="275"/>
      <c r="BJ1883" s="291">
        <v>45700</v>
      </c>
      <c r="BK1883" s="279">
        <v>45700</v>
      </c>
      <c r="BL1883" s="431" t="s">
        <v>2221</v>
      </c>
      <c r="BM1883" s="272"/>
      <c r="BN1883" s="422">
        <v>8</v>
      </c>
      <c r="BO1883" s="422">
        <v>8</v>
      </c>
      <c r="BP1883" s="303"/>
      <c r="BQ1883" s="293">
        <v>45695</v>
      </c>
      <c r="BR1883" s="284" t="s">
        <v>2222</v>
      </c>
      <c r="BS1883" s="280" t="str">
        <f>IF(_DBcomps[[#This Row],[Problem]]="","Yes","No")</f>
        <v>No</v>
      </c>
      <c r="BT1883" s="272"/>
      <c r="BU1883" s="273"/>
      <c r="BV1883" s="273">
        <v>1</v>
      </c>
      <c r="BW1883" s="273">
        <v>1</v>
      </c>
      <c r="BX1883" s="273">
        <v>6</v>
      </c>
      <c r="BY1883" s="279" t="s">
        <v>1259</v>
      </c>
      <c r="BZ1883" s="806">
        <v>21.45</v>
      </c>
      <c r="CA1883" s="279" t="s">
        <v>1334</v>
      </c>
      <c r="CB1883" s="279" t="s">
        <v>1245</v>
      </c>
      <c r="CC1883" s="279" t="s">
        <v>1249</v>
      </c>
      <c r="CD1883" s="816" t="s">
        <v>2223</v>
      </c>
      <c r="CE1883" s="245"/>
      <c r="CF1883" s="245"/>
      <c r="CG1883" s="245"/>
    </row>
    <row r="1884" spans="1:86" s="804" customFormat="1">
      <c r="A1884" s="265" t="s">
        <v>58</v>
      </c>
      <c r="B1884" s="2" t="s">
        <v>171</v>
      </c>
      <c r="C1884" s="2" t="s">
        <v>61</v>
      </c>
      <c r="D1884" s="265" t="s">
        <v>2252</v>
      </c>
      <c r="E1884" s="265">
        <v>45701</v>
      </c>
      <c r="F1884" s="266" t="str">
        <f>IF(_DBcomps[[#This Row],[Lab RTS]]="","No","Yes")</f>
        <v>Yes</v>
      </c>
      <c r="G1884" s="267">
        <v>45.68</v>
      </c>
      <c r="H1884" s="267"/>
      <c r="I1884" s="267"/>
      <c r="J1884" s="267"/>
      <c r="K1884" s="267"/>
      <c r="L1884" s="302"/>
      <c r="M1884" s="306"/>
      <c r="N1884" s="267">
        <v>2.64</v>
      </c>
      <c r="O1884" s="267">
        <v>5.91</v>
      </c>
      <c r="P1884" s="275"/>
      <c r="Q1884" s="269">
        <v>1064</v>
      </c>
      <c r="R1884" s="270"/>
      <c r="S1884" s="307">
        <v>9.9779999999999998</v>
      </c>
      <c r="T1884" s="271">
        <v>7.65</v>
      </c>
      <c r="U1884" s="348"/>
      <c r="V1884" s="350"/>
      <c r="W1884" s="267"/>
      <c r="X1884" s="270"/>
      <c r="Y1884" s="274"/>
      <c r="Z1884" s="290"/>
      <c r="AA1884" s="274" t="s">
        <v>2220</v>
      </c>
      <c r="AB1884" s="275"/>
      <c r="AC1884" s="274" t="s">
        <v>1505</v>
      </c>
      <c r="AD1884" s="265"/>
      <c r="AE1884" s="274"/>
      <c r="AF1884" s="274"/>
      <c r="AG1884" s="275"/>
      <c r="AH1884" s="274"/>
      <c r="AI1884" s="274"/>
      <c r="AJ1884" s="275"/>
      <c r="AK1884" s="270"/>
      <c r="AL1884" s="274"/>
      <c r="AM1884" s="275"/>
      <c r="AN1884" s="274"/>
      <c r="AO1884" s="274"/>
      <c r="AP1884" s="274"/>
      <c r="AQ1884" s="277">
        <f>MONTH(E1884)</f>
        <v>2</v>
      </c>
      <c r="AR1884" s="275"/>
      <c r="AS1884" s="275"/>
      <c r="AT1884" s="273"/>
      <c r="AU1884" s="272"/>
      <c r="AV1884" s="267"/>
      <c r="AW1884" s="268"/>
      <c r="AX1884" s="273"/>
      <c r="AY1884" s="294"/>
      <c r="AZ1884" s="275"/>
      <c r="BA1884" s="268"/>
      <c r="BB1884" s="268"/>
      <c r="BC1884" s="268"/>
      <c r="BD1884" s="268"/>
      <c r="BE1884" s="267"/>
      <c r="BF1884" s="275"/>
      <c r="BG1884" s="275"/>
      <c r="BH1884" s="275"/>
      <c r="BI1884" s="275"/>
      <c r="BJ1884" s="291">
        <v>45701</v>
      </c>
      <c r="BK1884" s="279">
        <v>45701</v>
      </c>
      <c r="BL1884" s="431" t="s">
        <v>2253</v>
      </c>
      <c r="BM1884" s="272"/>
      <c r="BN1884" s="422">
        <v>7</v>
      </c>
      <c r="BO1884" s="422">
        <v>8</v>
      </c>
      <c r="BP1884" s="303"/>
      <c r="BQ1884" s="293">
        <v>45694</v>
      </c>
      <c r="BR1884" s="284" t="s">
        <v>2254</v>
      </c>
      <c r="BS1884" s="280" t="str">
        <f>IF(_DBcomps[[#This Row],[Problem]]="","Yes","No")</f>
        <v>No</v>
      </c>
      <c r="BT1884" s="272"/>
      <c r="BU1884" s="273"/>
      <c r="BV1884" s="273">
        <v>1</v>
      </c>
      <c r="BW1884" s="273">
        <v>1</v>
      </c>
      <c r="BX1884" s="273">
        <v>6</v>
      </c>
      <c r="BY1884" s="279" t="s">
        <v>1259</v>
      </c>
      <c r="BZ1884" s="806">
        <v>2.4500000000000002</v>
      </c>
      <c r="CA1884" s="279" t="s">
        <v>1334</v>
      </c>
      <c r="CB1884" s="279" t="s">
        <v>1245</v>
      </c>
      <c r="CC1884" s="279" t="s">
        <v>1249</v>
      </c>
      <c r="CD1884" s="816" t="s">
        <v>2255</v>
      </c>
    </row>
    <row r="1885" spans="1:86">
      <c r="A1885" s="341" t="s">
        <v>58</v>
      </c>
      <c r="B1885" s="2" t="s">
        <v>1436</v>
      </c>
      <c r="C1885" s="2" t="s">
        <v>1345</v>
      </c>
      <c r="D1885" s="265" t="s">
        <v>2022</v>
      </c>
      <c r="E1885" s="392">
        <v>45688</v>
      </c>
      <c r="F1885" s="266" t="str">
        <f>IF(_DBcomps[[#This Row],[Lab RTS]]="","No","Yes")</f>
        <v>Yes</v>
      </c>
      <c r="G1885" s="393">
        <v>45.73</v>
      </c>
      <c r="H1885" s="393"/>
      <c r="I1885" s="393"/>
      <c r="J1885" s="393"/>
      <c r="K1885" s="393"/>
      <c r="L1885" s="492"/>
      <c r="M1885" s="306"/>
      <c r="N1885" s="393">
        <v>2.97</v>
      </c>
      <c r="O1885" s="393">
        <v>6.76</v>
      </c>
      <c r="P1885" s="395"/>
      <c r="Q1885" s="396">
        <v>1154</v>
      </c>
      <c r="R1885" s="397"/>
      <c r="S1885" s="407">
        <v>9.9169999999999998</v>
      </c>
      <c r="T1885" s="398">
        <v>7</v>
      </c>
      <c r="U1885" s="408"/>
      <c r="V1885" s="409"/>
      <c r="W1885" s="393"/>
      <c r="X1885" s="397"/>
      <c r="Y1885" s="401"/>
      <c r="Z1885" s="400"/>
      <c r="AA1885" s="274" t="s">
        <v>1505</v>
      </c>
      <c r="AB1885" s="395"/>
      <c r="AC1885" s="274" t="s">
        <v>1505</v>
      </c>
      <c r="AD1885" s="392"/>
      <c r="AE1885" s="401"/>
      <c r="AF1885" s="401"/>
      <c r="AG1885" s="395"/>
      <c r="AH1885" s="401"/>
      <c r="AI1885" s="401"/>
      <c r="AJ1885" s="395"/>
      <c r="AK1885" s="397"/>
      <c r="AL1885" s="401"/>
      <c r="AM1885" s="395"/>
      <c r="AN1885" s="401"/>
      <c r="AO1885" s="401"/>
      <c r="AP1885" s="401"/>
      <c r="AQ1885" s="402">
        <f t="shared" ref="AQ1885:AQ1898" si="275">MONTH(E1885)</f>
        <v>1</v>
      </c>
      <c r="AR1885" s="395"/>
      <c r="AS1885" s="395"/>
      <c r="AT1885" s="403"/>
      <c r="AU1885" s="399"/>
      <c r="AV1885" s="393"/>
      <c r="AW1885" s="394"/>
      <c r="AX1885" s="403"/>
      <c r="AY1885" s="410"/>
      <c r="AZ1885" s="395"/>
      <c r="BA1885" s="394"/>
      <c r="BB1885" s="395"/>
      <c r="BC1885" s="395"/>
      <c r="BD1885" s="395"/>
      <c r="BE1885" s="393"/>
      <c r="BF1885" s="395"/>
      <c r="BG1885" s="395"/>
      <c r="BH1885" s="395"/>
      <c r="BI1885" s="395"/>
      <c r="BJ1885" s="404">
        <v>45688</v>
      </c>
      <c r="BK1885" s="405">
        <v>45688</v>
      </c>
      <c r="BL1885" s="272" t="s">
        <v>2023</v>
      </c>
      <c r="BM1885" s="272"/>
      <c r="BN1885" s="426">
        <v>6</v>
      </c>
      <c r="BO1885" s="426">
        <v>6</v>
      </c>
      <c r="BP1885" s="303"/>
      <c r="BQ1885" s="412">
        <v>45686</v>
      </c>
      <c r="BR1885" s="284" t="s">
        <v>2024</v>
      </c>
      <c r="BS1885" s="406" t="str">
        <f>IF(_DBcomps[[#This Row],[Problem]]="","Yes","No")</f>
        <v>Yes</v>
      </c>
      <c r="BT1885" s="272"/>
      <c r="BU1885" s="403"/>
      <c r="BV1885" s="403">
        <v>1</v>
      </c>
      <c r="BW1885" s="403"/>
      <c r="BX1885" s="403">
        <v>6</v>
      </c>
      <c r="BY1885" s="405" t="s">
        <v>1259</v>
      </c>
      <c r="BZ1885" s="810"/>
      <c r="CA1885" s="405"/>
      <c r="CB1885" s="405"/>
      <c r="CC1885" s="405"/>
      <c r="CD1885" s="1459"/>
      <c r="CE1885" s="245"/>
      <c r="CF1885" s="245"/>
      <c r="CG1885" s="245"/>
    </row>
    <row r="1886" spans="1:86">
      <c r="A1886" s="341" t="s">
        <v>58</v>
      </c>
      <c r="B1886" s="2" t="s">
        <v>1436</v>
      </c>
      <c r="C1886" s="2" t="s">
        <v>1345</v>
      </c>
      <c r="D1886" s="265" t="s">
        <v>2142</v>
      </c>
      <c r="E1886" s="392">
        <v>45693</v>
      </c>
      <c r="F1886" s="266" t="str">
        <f>IF(_DBcomps[[#This Row],[Lab RTS]]="","No","Yes")</f>
        <v>Yes</v>
      </c>
      <c r="G1886" s="393">
        <v>46.83</v>
      </c>
      <c r="H1886" s="393"/>
      <c r="I1886" s="393"/>
      <c r="J1886" s="393"/>
      <c r="K1886" s="393"/>
      <c r="L1886" s="492"/>
      <c r="M1886" s="306"/>
      <c r="N1886" s="393">
        <v>2.73</v>
      </c>
      <c r="O1886" s="393">
        <v>6.15</v>
      </c>
      <c r="P1886" s="395"/>
      <c r="Q1886" s="396">
        <v>1192</v>
      </c>
      <c r="R1886" s="397"/>
      <c r="S1886" s="407">
        <v>9.9990000000000006</v>
      </c>
      <c r="T1886" s="398">
        <v>7.4</v>
      </c>
      <c r="U1886" s="408"/>
      <c r="V1886" s="409"/>
      <c r="W1886" s="393"/>
      <c r="X1886" s="397"/>
      <c r="Y1886" s="401"/>
      <c r="Z1886" s="400"/>
      <c r="AA1886" s="274">
        <v>2.9999999999999997E-4</v>
      </c>
      <c r="AB1886" s="395"/>
      <c r="AC1886" s="274">
        <v>1.6999999999999999E-3</v>
      </c>
      <c r="AD1886" s="392"/>
      <c r="AE1886" s="401"/>
      <c r="AF1886" s="401"/>
      <c r="AG1886" s="395"/>
      <c r="AH1886" s="401"/>
      <c r="AI1886" s="401"/>
      <c r="AJ1886" s="395"/>
      <c r="AK1886" s="397"/>
      <c r="AL1886" s="401"/>
      <c r="AM1886" s="395"/>
      <c r="AN1886" s="401"/>
      <c r="AO1886" s="401"/>
      <c r="AP1886" s="401"/>
      <c r="AQ1886" s="402">
        <f t="shared" ref="AQ1886:AQ1891" si="276">MONTH(E1886)</f>
        <v>2</v>
      </c>
      <c r="AR1886" s="395"/>
      <c r="AS1886" s="395"/>
      <c r="AT1886" s="403"/>
      <c r="AU1886" s="399"/>
      <c r="AV1886" s="393"/>
      <c r="AW1886" s="394"/>
      <c r="AX1886" s="403"/>
      <c r="AY1886" s="410"/>
      <c r="AZ1886" s="395"/>
      <c r="BA1886" s="394"/>
      <c r="BB1886" s="395"/>
      <c r="BC1886" s="395"/>
      <c r="BD1886" s="395"/>
      <c r="BE1886" s="393"/>
      <c r="BF1886" s="395"/>
      <c r="BG1886" s="395"/>
      <c r="BH1886" s="395"/>
      <c r="BI1886" s="395"/>
      <c r="BJ1886" s="404">
        <v>45698</v>
      </c>
      <c r="BK1886" s="405">
        <v>45698</v>
      </c>
      <c r="BL1886" s="272" t="s">
        <v>2143</v>
      </c>
      <c r="BM1886" s="272"/>
      <c r="BN1886" s="426">
        <v>11</v>
      </c>
      <c r="BO1886" s="426">
        <v>6</v>
      </c>
      <c r="BP1886" s="303"/>
      <c r="BQ1886" s="412">
        <v>45689</v>
      </c>
      <c r="BR1886" s="284" t="s">
        <v>2144</v>
      </c>
      <c r="BS1886" s="406" t="str">
        <f>IF(_DBcomps[[#This Row],[Problem]]="","Yes","No")</f>
        <v>No</v>
      </c>
      <c r="BT1886" s="272"/>
      <c r="BU1886" s="403"/>
      <c r="BV1886" s="403">
        <v>1</v>
      </c>
      <c r="BW1886" s="403">
        <v>1</v>
      </c>
      <c r="BX1886" s="403">
        <v>6</v>
      </c>
      <c r="BY1886" s="279" t="s">
        <v>1259</v>
      </c>
      <c r="BZ1886" s="810">
        <v>3.5</v>
      </c>
      <c r="CA1886" s="405" t="s">
        <v>1334</v>
      </c>
      <c r="CB1886" s="405" t="s">
        <v>1245</v>
      </c>
      <c r="CC1886" s="405" t="s">
        <v>1249</v>
      </c>
      <c r="CD1886" s="816" t="s">
        <v>2145</v>
      </c>
      <c r="CE1886" s="245"/>
      <c r="CF1886" s="245"/>
      <c r="CG1886" s="245"/>
    </row>
    <row r="1887" spans="1:86" ht="24">
      <c r="A1887" s="863" t="s">
        <v>58</v>
      </c>
      <c r="B1887" s="781" t="s">
        <v>1436</v>
      </c>
      <c r="C1887" s="781" t="s">
        <v>1345</v>
      </c>
      <c r="D1887" s="780" t="s">
        <v>2146</v>
      </c>
      <c r="E1887" s="864">
        <v>45716</v>
      </c>
      <c r="F1887" s="782" t="str">
        <f>IF(_DBcomps[[#This Row],[Lab RTS]]="","No","Yes")</f>
        <v>Yes</v>
      </c>
      <c r="G1887" s="865">
        <v>46.13</v>
      </c>
      <c r="H1887" s="865"/>
      <c r="I1887" s="865"/>
      <c r="J1887" s="865"/>
      <c r="K1887" s="865"/>
      <c r="L1887" s="866"/>
      <c r="M1887" s="867"/>
      <c r="N1887" s="865">
        <v>2.76</v>
      </c>
      <c r="O1887" s="865">
        <v>6.44</v>
      </c>
      <c r="P1887" s="868"/>
      <c r="Q1887" s="869">
        <v>1096</v>
      </c>
      <c r="R1887" s="870"/>
      <c r="S1887" s="871">
        <v>9.91</v>
      </c>
      <c r="T1887" s="872">
        <v>6.9</v>
      </c>
      <c r="U1887" s="873"/>
      <c r="V1887" s="874"/>
      <c r="W1887" s="865"/>
      <c r="X1887" s="870"/>
      <c r="Y1887" s="875"/>
      <c r="Z1887" s="876"/>
      <c r="AA1887" s="791" t="s">
        <v>1505</v>
      </c>
      <c r="AB1887" s="868"/>
      <c r="AC1887" s="791" t="s">
        <v>1505</v>
      </c>
      <c r="AD1887" s="791" t="s">
        <v>1505</v>
      </c>
      <c r="AE1887" s="875"/>
      <c r="AF1887" s="875"/>
      <c r="AG1887" s="868"/>
      <c r="AH1887" s="875"/>
      <c r="AI1887" s="875"/>
      <c r="AJ1887" s="868"/>
      <c r="AK1887" s="870"/>
      <c r="AL1887" s="875"/>
      <c r="AM1887" s="868"/>
      <c r="AN1887" s="875"/>
      <c r="AO1887" s="875"/>
      <c r="AP1887" s="875"/>
      <c r="AQ1887" s="877">
        <f t="shared" si="276"/>
        <v>2</v>
      </c>
      <c r="AR1887" s="868"/>
      <c r="AS1887" s="868"/>
      <c r="AT1887" s="878"/>
      <c r="AU1887" s="879"/>
      <c r="AV1887" s="865"/>
      <c r="AW1887" s="880"/>
      <c r="AX1887" s="878"/>
      <c r="AY1887" s="881"/>
      <c r="AZ1887" s="868"/>
      <c r="BA1887" s="880"/>
      <c r="BB1887" s="868"/>
      <c r="BC1887" s="868"/>
      <c r="BD1887" s="868"/>
      <c r="BE1887" s="865"/>
      <c r="BF1887" s="868"/>
      <c r="BG1887" s="868"/>
      <c r="BH1887" s="868"/>
      <c r="BI1887" s="868"/>
      <c r="BJ1887" s="882">
        <v>45698</v>
      </c>
      <c r="BK1887" s="883">
        <v>45698</v>
      </c>
      <c r="BL1887" s="795" t="s">
        <v>2147</v>
      </c>
      <c r="BM1887" s="795"/>
      <c r="BN1887" s="884">
        <v>24</v>
      </c>
      <c r="BO1887" s="884">
        <v>6</v>
      </c>
      <c r="BP1887" s="798"/>
      <c r="BQ1887" s="885">
        <v>45692</v>
      </c>
      <c r="BR1887" s="800" t="s">
        <v>2148</v>
      </c>
      <c r="BS1887" s="886" t="str">
        <f>IF(_DBcomps[[#This Row],[Problem]]="","Yes","No")</f>
        <v>No</v>
      </c>
      <c r="BT1887" s="272"/>
      <c r="BU1887" s="878"/>
      <c r="BV1887" s="878">
        <v>2</v>
      </c>
      <c r="BW1887" s="878">
        <v>1</v>
      </c>
      <c r="BX1887" s="878">
        <v>6</v>
      </c>
      <c r="BY1887" s="803" t="s">
        <v>1259</v>
      </c>
      <c r="BZ1887" s="1007">
        <v>85.23</v>
      </c>
      <c r="CA1887" s="883" t="s">
        <v>1333</v>
      </c>
      <c r="CB1887" s="883" t="s">
        <v>1245</v>
      </c>
      <c r="CC1887" s="883" t="s">
        <v>1249</v>
      </c>
      <c r="CD1887" s="779" t="s">
        <v>2150</v>
      </c>
      <c r="CE1887" s="245"/>
      <c r="CF1887" s="245"/>
      <c r="CG1887" s="245"/>
      <c r="CH1887" s="230"/>
    </row>
    <row r="1888" spans="1:86">
      <c r="A1888" s="863" t="s">
        <v>58</v>
      </c>
      <c r="B1888" s="781" t="s">
        <v>1436</v>
      </c>
      <c r="C1888" s="781" t="s">
        <v>1345</v>
      </c>
      <c r="D1888" s="780" t="s">
        <v>4151</v>
      </c>
      <c r="E1888" s="864">
        <v>45808</v>
      </c>
      <c r="F1888" s="782" t="str">
        <f>IF(_DBcomps[[#This Row],[Lab RTS]]="","No","Yes")</f>
        <v>Yes</v>
      </c>
      <c r="G1888" s="865">
        <v>45.86</v>
      </c>
      <c r="H1888" s="865"/>
      <c r="I1888" s="865"/>
      <c r="J1888" s="865"/>
      <c r="K1888" s="865"/>
      <c r="L1888" s="866"/>
      <c r="M1888" s="867"/>
      <c r="N1888" s="865">
        <v>3.51</v>
      </c>
      <c r="O1888" s="865">
        <v>7.74</v>
      </c>
      <c r="P1888" s="868"/>
      <c r="Q1888" s="869">
        <v>1032</v>
      </c>
      <c r="R1888" s="870"/>
      <c r="S1888" s="871">
        <v>9.9049999999999994</v>
      </c>
      <c r="T1888" s="872">
        <v>6.9</v>
      </c>
      <c r="U1888" s="873"/>
      <c r="V1888" s="874"/>
      <c r="W1888" s="865"/>
      <c r="X1888" s="870"/>
      <c r="Y1888" s="875"/>
      <c r="Z1888" s="876"/>
      <c r="AA1888" s="791" t="s">
        <v>1505</v>
      </c>
      <c r="AB1888" s="868"/>
      <c r="AC1888" s="791" t="s">
        <v>1505</v>
      </c>
      <c r="AD1888" s="791" t="s">
        <v>1505</v>
      </c>
      <c r="AE1888" s="875"/>
      <c r="AF1888" s="875"/>
      <c r="AG1888" s="868"/>
      <c r="AH1888" s="875"/>
      <c r="AI1888" s="875"/>
      <c r="AJ1888" s="868"/>
      <c r="AK1888" s="870"/>
      <c r="AL1888" s="875"/>
      <c r="AM1888" s="868"/>
      <c r="AN1888" s="875"/>
      <c r="AO1888" s="875"/>
      <c r="AP1888" s="875"/>
      <c r="AQ1888" s="877">
        <f t="shared" si="276"/>
        <v>5</v>
      </c>
      <c r="AR1888" s="868"/>
      <c r="AS1888" s="868"/>
      <c r="AT1888" s="878"/>
      <c r="AU1888" s="879"/>
      <c r="AV1888" s="865"/>
      <c r="AW1888" s="880"/>
      <c r="AX1888" s="878"/>
      <c r="AY1888" s="881"/>
      <c r="AZ1888" s="868"/>
      <c r="BA1888" s="880"/>
      <c r="BB1888" s="868"/>
      <c r="BC1888" s="868"/>
      <c r="BD1888" s="868"/>
      <c r="BE1888" s="865"/>
      <c r="BF1888" s="868"/>
      <c r="BG1888" s="868"/>
      <c r="BH1888" s="868"/>
      <c r="BI1888" s="868"/>
      <c r="BJ1888" s="882">
        <v>45810</v>
      </c>
      <c r="BK1888" s="883">
        <v>45810</v>
      </c>
      <c r="BL1888" s="795" t="s">
        <v>4152</v>
      </c>
      <c r="BM1888" s="795"/>
      <c r="BN1888" s="884">
        <v>9</v>
      </c>
      <c r="BO1888" s="884">
        <v>6</v>
      </c>
      <c r="BP1888" s="798"/>
      <c r="BQ1888" s="885">
        <v>45807</v>
      </c>
      <c r="BR1888" s="800" t="s">
        <v>3783</v>
      </c>
      <c r="BS1888" s="886" t="str">
        <f>IF(_DBcomps[[#This Row],[Problem]]="","Yes","No")</f>
        <v>No</v>
      </c>
      <c r="BT1888" s="272"/>
      <c r="BU1888" s="878"/>
      <c r="BV1888" s="878">
        <v>1</v>
      </c>
      <c r="BW1888" s="878">
        <v>1</v>
      </c>
      <c r="BX1888" s="878">
        <v>6</v>
      </c>
      <c r="BY1888" s="803" t="s">
        <v>1259</v>
      </c>
      <c r="BZ1888" s="1273">
        <v>19.3</v>
      </c>
      <c r="CA1888" s="883" t="s">
        <v>1331</v>
      </c>
      <c r="CB1888" s="883" t="s">
        <v>1245</v>
      </c>
      <c r="CC1888" s="883" t="s">
        <v>1248</v>
      </c>
      <c r="CD1888" s="779" t="s">
        <v>4153</v>
      </c>
      <c r="CE1888" s="245"/>
      <c r="CF1888" s="245"/>
      <c r="CG1888" s="245"/>
      <c r="CH1888" s="230"/>
    </row>
    <row r="1889" spans="1:86">
      <c r="A1889" s="863" t="s">
        <v>58</v>
      </c>
      <c r="B1889" s="781" t="s">
        <v>1436</v>
      </c>
      <c r="C1889" s="781" t="s">
        <v>1345</v>
      </c>
      <c r="D1889" s="780" t="s">
        <v>4204</v>
      </c>
      <c r="E1889" s="864">
        <v>45810</v>
      </c>
      <c r="F1889" s="782" t="str">
        <f>IF(_DBcomps[[#This Row],[Lab RTS]]="","No","Yes")</f>
        <v>Yes</v>
      </c>
      <c r="G1889" s="865">
        <v>46.65</v>
      </c>
      <c r="H1889" s="865"/>
      <c r="I1889" s="865"/>
      <c r="J1889" s="865"/>
      <c r="K1889" s="865"/>
      <c r="L1889" s="866"/>
      <c r="M1889" s="867"/>
      <c r="N1889" s="865">
        <v>3.19</v>
      </c>
      <c r="O1889" s="865">
        <v>7.42</v>
      </c>
      <c r="P1889" s="868"/>
      <c r="Q1889" s="869">
        <v>1074</v>
      </c>
      <c r="R1889" s="870"/>
      <c r="S1889" s="871">
        <v>9.9719999999999995</v>
      </c>
      <c r="T1889" s="872">
        <v>7.4</v>
      </c>
      <c r="U1889" s="873"/>
      <c r="V1889" s="874"/>
      <c r="W1889" s="865"/>
      <c r="X1889" s="870"/>
      <c r="Y1889" s="875"/>
      <c r="Z1889" s="876"/>
      <c r="AA1889" s="791" t="s">
        <v>1505</v>
      </c>
      <c r="AB1889" s="868"/>
      <c r="AC1889" s="791" t="s">
        <v>1505</v>
      </c>
      <c r="AD1889" s="864"/>
      <c r="AE1889" s="875"/>
      <c r="AF1889" s="875"/>
      <c r="AG1889" s="868"/>
      <c r="AH1889" s="875"/>
      <c r="AI1889" s="875"/>
      <c r="AJ1889" s="868"/>
      <c r="AK1889" s="870"/>
      <c r="AL1889" s="875"/>
      <c r="AM1889" s="868"/>
      <c r="AN1889" s="875"/>
      <c r="AO1889" s="875"/>
      <c r="AP1889" s="875"/>
      <c r="AQ1889" s="877">
        <f t="shared" si="276"/>
        <v>6</v>
      </c>
      <c r="AR1889" s="868"/>
      <c r="AS1889" s="868"/>
      <c r="AT1889" s="878"/>
      <c r="AU1889" s="879"/>
      <c r="AV1889" s="865"/>
      <c r="AW1889" s="880"/>
      <c r="AX1889" s="878"/>
      <c r="AY1889" s="881"/>
      <c r="AZ1889" s="868"/>
      <c r="BA1889" s="880"/>
      <c r="BB1889" s="868"/>
      <c r="BC1889" s="868"/>
      <c r="BD1889" s="868"/>
      <c r="BE1889" s="865"/>
      <c r="BF1889" s="868"/>
      <c r="BG1889" s="868"/>
      <c r="BH1889" s="868"/>
      <c r="BI1889" s="868"/>
      <c r="BJ1889" s="882">
        <v>45810</v>
      </c>
      <c r="BK1889" s="883">
        <v>45810</v>
      </c>
      <c r="BL1889" s="795" t="s">
        <v>4207</v>
      </c>
      <c r="BM1889" s="795"/>
      <c r="BN1889" s="884">
        <v>7</v>
      </c>
      <c r="BO1889" s="884">
        <v>6</v>
      </c>
      <c r="BP1889" s="798"/>
      <c r="BQ1889" s="885">
        <v>45807</v>
      </c>
      <c r="BR1889" s="800" t="s">
        <v>4209</v>
      </c>
      <c r="BS1889" s="886" t="str">
        <f>IF(_DBcomps[[#This Row],[Problem]]="","Yes","No")</f>
        <v>No</v>
      </c>
      <c r="BT1889" s="272"/>
      <c r="BU1889" s="878"/>
      <c r="BV1889" s="878">
        <v>1</v>
      </c>
      <c r="BW1889" s="878">
        <v>1</v>
      </c>
      <c r="BX1889" s="878">
        <v>6</v>
      </c>
      <c r="BY1889" s="803" t="s">
        <v>1259</v>
      </c>
      <c r="BZ1889" s="1273">
        <v>10.1</v>
      </c>
      <c r="CA1889" s="883" t="s">
        <v>1334</v>
      </c>
      <c r="CB1889" s="883" t="s">
        <v>1245</v>
      </c>
      <c r="CC1889" s="883" t="s">
        <v>1249</v>
      </c>
      <c r="CD1889" s="779"/>
      <c r="CE1889" s="245"/>
      <c r="CF1889" s="245"/>
      <c r="CG1889" s="245"/>
      <c r="CH1889" s="230"/>
    </row>
    <row r="1890" spans="1:86">
      <c r="A1890" s="863" t="s">
        <v>58</v>
      </c>
      <c r="B1890" s="781" t="s">
        <v>1436</v>
      </c>
      <c r="C1890" s="781" t="s">
        <v>1345</v>
      </c>
      <c r="D1890" s="780" t="s">
        <v>4205</v>
      </c>
      <c r="E1890" s="864">
        <v>45810</v>
      </c>
      <c r="F1890" s="782" t="str">
        <f>IF(_DBcomps[[#This Row],[Lab RTS]]="","No","Yes")</f>
        <v>Yes</v>
      </c>
      <c r="G1890" s="865">
        <v>46.6</v>
      </c>
      <c r="H1890" s="865"/>
      <c r="I1890" s="865"/>
      <c r="J1890" s="865"/>
      <c r="K1890" s="865"/>
      <c r="L1890" s="866"/>
      <c r="M1890" s="867"/>
      <c r="N1890" s="865">
        <v>3.26</v>
      </c>
      <c r="O1890" s="865">
        <v>7.12</v>
      </c>
      <c r="P1890" s="868"/>
      <c r="Q1890" s="869">
        <v>1052</v>
      </c>
      <c r="R1890" s="870"/>
      <c r="S1890" s="871">
        <v>9.94</v>
      </c>
      <c r="T1890" s="872">
        <v>7.42</v>
      </c>
      <c r="U1890" s="873"/>
      <c r="V1890" s="874"/>
      <c r="W1890" s="865"/>
      <c r="X1890" s="870"/>
      <c r="Y1890" s="875"/>
      <c r="Z1890" s="876"/>
      <c r="AA1890" s="791" t="s">
        <v>1505</v>
      </c>
      <c r="AB1890" s="868"/>
      <c r="AC1890" s="791" t="s">
        <v>1505</v>
      </c>
      <c r="AD1890" s="864"/>
      <c r="AE1890" s="875"/>
      <c r="AF1890" s="875"/>
      <c r="AG1890" s="868"/>
      <c r="AH1890" s="875"/>
      <c r="AI1890" s="875"/>
      <c r="AJ1890" s="868"/>
      <c r="AK1890" s="870"/>
      <c r="AL1890" s="875"/>
      <c r="AM1890" s="868"/>
      <c r="AN1890" s="875"/>
      <c r="AO1890" s="875"/>
      <c r="AP1890" s="875"/>
      <c r="AQ1890" s="877">
        <f t="shared" si="276"/>
        <v>6</v>
      </c>
      <c r="AR1890" s="868"/>
      <c r="AS1890" s="868"/>
      <c r="AT1890" s="878"/>
      <c r="AU1890" s="879"/>
      <c r="AV1890" s="865"/>
      <c r="AW1890" s="880"/>
      <c r="AX1890" s="878"/>
      <c r="AY1890" s="881"/>
      <c r="AZ1890" s="868"/>
      <c r="BA1890" s="880"/>
      <c r="BB1890" s="868"/>
      <c r="BC1890" s="868"/>
      <c r="BD1890" s="868"/>
      <c r="BE1890" s="865"/>
      <c r="BF1890" s="868"/>
      <c r="BG1890" s="868"/>
      <c r="BH1890" s="868"/>
      <c r="BI1890" s="868"/>
      <c r="BJ1890" s="882">
        <v>45810</v>
      </c>
      <c r="BK1890" s="883">
        <v>45810</v>
      </c>
      <c r="BL1890" s="795" t="s">
        <v>4208</v>
      </c>
      <c r="BM1890" s="795"/>
      <c r="BN1890" s="884">
        <v>6</v>
      </c>
      <c r="BO1890" s="884">
        <v>6</v>
      </c>
      <c r="BP1890" s="798"/>
      <c r="BQ1890" s="885">
        <v>45807</v>
      </c>
      <c r="BR1890" s="800" t="s">
        <v>3348</v>
      </c>
      <c r="BS1890" s="886" t="str">
        <f>IF(_DBcomps[[#This Row],[Problem]]="","Yes","No")</f>
        <v>No</v>
      </c>
      <c r="BT1890" s="272"/>
      <c r="BU1890" s="878"/>
      <c r="BV1890" s="878">
        <v>1</v>
      </c>
      <c r="BW1890" s="878">
        <v>1</v>
      </c>
      <c r="BX1890" s="878">
        <v>6</v>
      </c>
      <c r="BY1890" s="803" t="s">
        <v>1259</v>
      </c>
      <c r="BZ1890" s="1273">
        <v>5.34</v>
      </c>
      <c r="CA1890" s="883" t="s">
        <v>1331</v>
      </c>
      <c r="CB1890" s="883" t="s">
        <v>1245</v>
      </c>
      <c r="CC1890" s="883" t="s">
        <v>1248</v>
      </c>
      <c r="CD1890" s="779"/>
      <c r="CE1890" s="245"/>
      <c r="CF1890" s="245"/>
      <c r="CG1890" s="245"/>
      <c r="CH1890" s="230"/>
    </row>
    <row r="1891" spans="1:86">
      <c r="A1891" s="863" t="s">
        <v>58</v>
      </c>
      <c r="B1891" s="781" t="s">
        <v>1436</v>
      </c>
      <c r="C1891" s="781" t="s">
        <v>1345</v>
      </c>
      <c r="D1891" s="780" t="s">
        <v>4206</v>
      </c>
      <c r="E1891" s="864">
        <v>45810</v>
      </c>
      <c r="F1891" s="782" t="str">
        <f>IF(_DBcomps[[#This Row],[Lab RTS]]="","No","Yes")</f>
        <v>Yes</v>
      </c>
      <c r="G1891" s="865">
        <v>46.6</v>
      </c>
      <c r="H1891" s="865"/>
      <c r="I1891" s="865"/>
      <c r="J1891" s="865"/>
      <c r="K1891" s="865"/>
      <c r="L1891" s="866"/>
      <c r="M1891" s="867"/>
      <c r="N1891" s="865">
        <v>3.26</v>
      </c>
      <c r="O1891" s="865">
        <v>7.12</v>
      </c>
      <c r="P1891" s="868"/>
      <c r="Q1891" s="869">
        <v>1052</v>
      </c>
      <c r="R1891" s="870"/>
      <c r="S1891" s="871">
        <v>9.94</v>
      </c>
      <c r="T1891" s="872">
        <v>7.42</v>
      </c>
      <c r="U1891" s="873"/>
      <c r="V1891" s="874"/>
      <c r="W1891" s="865"/>
      <c r="X1891" s="870"/>
      <c r="Y1891" s="875"/>
      <c r="Z1891" s="876"/>
      <c r="AA1891" s="791" t="s">
        <v>1505</v>
      </c>
      <c r="AB1891" s="868"/>
      <c r="AC1891" s="791" t="s">
        <v>1505</v>
      </c>
      <c r="AD1891" s="864"/>
      <c r="AE1891" s="875"/>
      <c r="AF1891" s="875"/>
      <c r="AG1891" s="868"/>
      <c r="AH1891" s="875"/>
      <c r="AI1891" s="875"/>
      <c r="AJ1891" s="868"/>
      <c r="AK1891" s="870"/>
      <c r="AL1891" s="875"/>
      <c r="AM1891" s="868"/>
      <c r="AN1891" s="875"/>
      <c r="AO1891" s="875"/>
      <c r="AP1891" s="875"/>
      <c r="AQ1891" s="877">
        <f t="shared" si="276"/>
        <v>6</v>
      </c>
      <c r="AR1891" s="868"/>
      <c r="AS1891" s="868"/>
      <c r="AT1891" s="878"/>
      <c r="AU1891" s="879"/>
      <c r="AV1891" s="865"/>
      <c r="AW1891" s="880"/>
      <c r="AX1891" s="878"/>
      <c r="AY1891" s="881"/>
      <c r="AZ1891" s="868"/>
      <c r="BA1891" s="880"/>
      <c r="BB1891" s="868"/>
      <c r="BC1891" s="868"/>
      <c r="BD1891" s="868"/>
      <c r="BE1891" s="865"/>
      <c r="BF1891" s="868"/>
      <c r="BG1891" s="868"/>
      <c r="BH1891" s="868"/>
      <c r="BI1891" s="868"/>
      <c r="BJ1891" s="882">
        <v>45810</v>
      </c>
      <c r="BK1891" s="883">
        <v>45810</v>
      </c>
      <c r="BL1891" s="795" t="s">
        <v>4208</v>
      </c>
      <c r="BM1891" s="795"/>
      <c r="BN1891" s="884">
        <v>0</v>
      </c>
      <c r="BO1891" s="884">
        <v>6</v>
      </c>
      <c r="BP1891" s="798"/>
      <c r="BQ1891" s="885">
        <v>45807</v>
      </c>
      <c r="BR1891" s="800" t="s">
        <v>3348</v>
      </c>
      <c r="BS1891" s="886" t="str">
        <f>IF(_DBcomps[[#This Row],[Problem]]="","Yes","No")</f>
        <v>Yes</v>
      </c>
      <c r="BT1891" s="272"/>
      <c r="BU1891" s="878"/>
      <c r="BV1891" s="878">
        <v>0</v>
      </c>
      <c r="BW1891" s="878"/>
      <c r="BX1891" s="878">
        <v>6</v>
      </c>
      <c r="BY1891" s="803" t="s">
        <v>1259</v>
      </c>
      <c r="BZ1891" s="267"/>
      <c r="CA1891" s="883"/>
      <c r="CB1891" s="883"/>
      <c r="CC1891" s="883"/>
      <c r="CD1891" s="779"/>
      <c r="CE1891" s="245"/>
      <c r="CF1891" s="245"/>
      <c r="CG1891" s="245"/>
      <c r="CH1891" s="230"/>
    </row>
    <row r="1892" spans="1:86">
      <c r="A1892" s="863" t="s">
        <v>58</v>
      </c>
      <c r="B1892" s="781" t="s">
        <v>1436</v>
      </c>
      <c r="C1892" s="781" t="s">
        <v>1345</v>
      </c>
      <c r="D1892" s="265" t="s">
        <v>4235</v>
      </c>
      <c r="E1892" s="265">
        <v>45813</v>
      </c>
      <c r="F1892" s="266" t="str">
        <f>IF(_DBcomps[[#This Row],[Lab RTS]]="","No","Yes")</f>
        <v>Yes</v>
      </c>
      <c r="G1892" s="267">
        <v>46.06</v>
      </c>
      <c r="H1892" s="267"/>
      <c r="I1892" s="267"/>
      <c r="J1892" s="267"/>
      <c r="K1892" s="267"/>
      <c r="L1892" s="268"/>
      <c r="M1892" s="275"/>
      <c r="N1892" s="267">
        <v>3.19</v>
      </c>
      <c r="O1892" s="267">
        <v>7.09</v>
      </c>
      <c r="P1892" s="275"/>
      <c r="Q1892" s="269">
        <v>1062</v>
      </c>
      <c r="R1892" s="270"/>
      <c r="S1892" s="307">
        <v>9.73</v>
      </c>
      <c r="T1892" s="271">
        <v>7.66</v>
      </c>
      <c r="U1892" s="348"/>
      <c r="V1892" s="350"/>
      <c r="W1892" s="267"/>
      <c r="X1892" s="270"/>
      <c r="Y1892" s="274"/>
      <c r="Z1892" s="290"/>
      <c r="AA1892" s="791" t="s">
        <v>1505</v>
      </c>
      <c r="AB1892" s="868"/>
      <c r="AC1892" s="791" t="s">
        <v>1505</v>
      </c>
      <c r="AD1892" s="265"/>
      <c r="AE1892" s="274"/>
      <c r="AF1892" s="274"/>
      <c r="AG1892" s="275"/>
      <c r="AH1892" s="274"/>
      <c r="AI1892" s="274"/>
      <c r="AJ1892" s="275"/>
      <c r="AK1892" s="270"/>
      <c r="AL1892" s="274"/>
      <c r="AM1892" s="275"/>
      <c r="AN1892" s="274"/>
      <c r="AO1892" s="274"/>
      <c r="AP1892" s="274"/>
      <c r="AQ1892" s="277">
        <f t="shared" ref="AQ1892:AQ1897" si="277">MONTH(E1892)</f>
        <v>6</v>
      </c>
      <c r="AR1892" s="275"/>
      <c r="AS1892" s="275"/>
      <c r="AT1892" s="273"/>
      <c r="AU1892" s="272"/>
      <c r="AV1892" s="267"/>
      <c r="AW1892" s="268"/>
      <c r="AX1892" s="273"/>
      <c r="AY1892" s="294"/>
      <c r="AZ1892" s="275"/>
      <c r="BA1892" s="268"/>
      <c r="BB1892" s="268"/>
      <c r="BC1892" s="268"/>
      <c r="BD1892" s="268"/>
      <c r="BE1892" s="267"/>
      <c r="BF1892" s="275"/>
      <c r="BG1892" s="275"/>
      <c r="BH1892" s="275"/>
      <c r="BI1892" s="275"/>
      <c r="BJ1892" s="291">
        <v>45814</v>
      </c>
      <c r="BK1892" s="279">
        <v>45814</v>
      </c>
      <c r="BL1892" s="431" t="s">
        <v>4253</v>
      </c>
      <c r="BM1892" s="795"/>
      <c r="BN1892" s="422">
        <v>7</v>
      </c>
      <c r="BO1892" s="422">
        <v>6</v>
      </c>
      <c r="BP1892" s="303"/>
      <c r="BQ1892" s="293">
        <v>45811</v>
      </c>
      <c r="BR1892" s="284" t="s">
        <v>4236</v>
      </c>
      <c r="BS1892" s="280" t="str">
        <f>IF(_DBcomps[[#This Row],[Problem]]="","Yes","No")</f>
        <v>No</v>
      </c>
      <c r="BT1892" s="272"/>
      <c r="BU1892" s="273"/>
      <c r="BV1892" s="267">
        <v>1.25</v>
      </c>
      <c r="BW1892" s="267">
        <v>0.25</v>
      </c>
      <c r="BX1892" s="878">
        <v>6</v>
      </c>
      <c r="BY1892" s="803" t="s">
        <v>1259</v>
      </c>
      <c r="BZ1892" s="267">
        <v>18.38</v>
      </c>
      <c r="CA1892" s="279" t="s">
        <v>1332</v>
      </c>
      <c r="CB1892" s="279" t="s">
        <v>1245</v>
      </c>
      <c r="CC1892" s="279" t="s">
        <v>1255</v>
      </c>
      <c r="CD1892" s="1283" t="s">
        <v>4252</v>
      </c>
      <c r="CE1892" s="245"/>
      <c r="CF1892" s="245"/>
      <c r="CG1892" s="245"/>
      <c r="CH1892" s="230"/>
    </row>
    <row r="1893" spans="1:86">
      <c r="A1893" s="863" t="s">
        <v>58</v>
      </c>
      <c r="B1893" s="781" t="s">
        <v>1436</v>
      </c>
      <c r="C1893" s="781" t="s">
        <v>1345</v>
      </c>
      <c r="D1893" s="265" t="s">
        <v>4248</v>
      </c>
      <c r="E1893" s="265">
        <v>45814</v>
      </c>
      <c r="F1893" s="266" t="str">
        <f>IF(_DBcomps[[#This Row],[Lab RTS]]="","No","Yes")</f>
        <v>Yes</v>
      </c>
      <c r="G1893" s="267">
        <v>45.93</v>
      </c>
      <c r="H1893" s="267"/>
      <c r="I1893" s="267"/>
      <c r="J1893" s="267"/>
      <c r="K1893" s="267"/>
      <c r="L1893" s="268"/>
      <c r="M1893" s="275"/>
      <c r="N1893" s="267">
        <v>3.02</v>
      </c>
      <c r="O1893" s="267">
        <v>6.69</v>
      </c>
      <c r="P1893" s="275"/>
      <c r="Q1893" s="269">
        <v>1124</v>
      </c>
      <c r="R1893" s="270"/>
      <c r="S1893" s="307">
        <v>9.7509999999999994</v>
      </c>
      <c r="T1893" s="271">
        <v>7.56</v>
      </c>
      <c r="U1893" s="348"/>
      <c r="V1893" s="350"/>
      <c r="W1893" s="267"/>
      <c r="X1893" s="270"/>
      <c r="Y1893" s="274"/>
      <c r="Z1893" s="290"/>
      <c r="AA1893" s="274" t="s">
        <v>1505</v>
      </c>
      <c r="AB1893" s="275"/>
      <c r="AC1893" s="274" t="s">
        <v>1505</v>
      </c>
      <c r="AD1893" s="265"/>
      <c r="AE1893" s="274"/>
      <c r="AF1893" s="274"/>
      <c r="AG1893" s="275"/>
      <c r="AH1893" s="274"/>
      <c r="AI1893" s="274"/>
      <c r="AJ1893" s="275"/>
      <c r="AK1893" s="270"/>
      <c r="AL1893" s="274"/>
      <c r="AM1893" s="275"/>
      <c r="AN1893" s="274"/>
      <c r="AO1893" s="274"/>
      <c r="AP1893" s="274"/>
      <c r="AQ1893" s="277">
        <f t="shared" si="277"/>
        <v>6</v>
      </c>
      <c r="AR1893" s="275"/>
      <c r="AS1893" s="275"/>
      <c r="AT1893" s="273"/>
      <c r="AU1893" s="272"/>
      <c r="AV1893" s="267"/>
      <c r="AW1893" s="268"/>
      <c r="AX1893" s="273"/>
      <c r="AY1893" s="294"/>
      <c r="AZ1893" s="275"/>
      <c r="BA1893" s="268"/>
      <c r="BB1893" s="268"/>
      <c r="BC1893" s="268"/>
      <c r="BD1893" s="268"/>
      <c r="BE1893" s="267"/>
      <c r="BF1893" s="275"/>
      <c r="BG1893" s="275"/>
      <c r="BH1893" s="275"/>
      <c r="BI1893" s="275"/>
      <c r="BJ1893" s="291">
        <v>45814</v>
      </c>
      <c r="BK1893" s="279">
        <v>45814</v>
      </c>
      <c r="BL1893" s="431" t="s">
        <v>4250</v>
      </c>
      <c r="BM1893" s="272"/>
      <c r="BN1893" s="422">
        <v>10</v>
      </c>
      <c r="BO1893" s="422">
        <v>6</v>
      </c>
      <c r="BP1893" s="303"/>
      <c r="BQ1893" s="293">
        <v>45812</v>
      </c>
      <c r="BR1893" s="284" t="s">
        <v>4249</v>
      </c>
      <c r="BS1893" s="280" t="str">
        <f>IF(_DBcomps[[#This Row],[Problem]]="","Yes","No")</f>
        <v>No</v>
      </c>
      <c r="BT1893" s="272"/>
      <c r="BU1893" s="273"/>
      <c r="BV1893" s="267">
        <v>1.75</v>
      </c>
      <c r="BW1893" s="267">
        <v>0.75</v>
      </c>
      <c r="BX1893" s="878">
        <v>6</v>
      </c>
      <c r="BY1893" s="803" t="s">
        <v>1259</v>
      </c>
      <c r="BZ1893" s="267">
        <v>28</v>
      </c>
      <c r="CA1893" s="279" t="s">
        <v>1332</v>
      </c>
      <c r="CB1893" s="279" t="s">
        <v>1245</v>
      </c>
      <c r="CC1893" s="279" t="s">
        <v>1255</v>
      </c>
      <c r="CD1893" s="1283" t="s">
        <v>4251</v>
      </c>
      <c r="CE1893" s="245"/>
      <c r="CF1893" s="245"/>
      <c r="CG1893" s="245"/>
      <c r="CH1893" s="230"/>
    </row>
    <row r="1894" spans="1:86">
      <c r="A1894" s="863" t="s">
        <v>58</v>
      </c>
      <c r="B1894" s="781" t="s">
        <v>1436</v>
      </c>
      <c r="C1894" s="781" t="s">
        <v>1345</v>
      </c>
      <c r="D1894" s="265" t="s">
        <v>5153</v>
      </c>
      <c r="E1894" s="265">
        <v>45864</v>
      </c>
      <c r="F1894" s="266" t="str">
        <f>IF(_DBcomps[[#This Row],[Lab RTS]]="","No","Yes")</f>
        <v>Yes</v>
      </c>
      <c r="G1894" s="267">
        <v>46.88</v>
      </c>
      <c r="H1894" s="267"/>
      <c r="I1894" s="267"/>
      <c r="J1894" s="267"/>
      <c r="K1894" s="267"/>
      <c r="L1894" s="268"/>
      <c r="M1894" s="275"/>
      <c r="N1894" s="267">
        <v>3.46</v>
      </c>
      <c r="O1894" s="267">
        <v>7.18</v>
      </c>
      <c r="P1894" s="275"/>
      <c r="Q1894" s="269">
        <v>1096</v>
      </c>
      <c r="R1894" s="270"/>
      <c r="S1894" s="307">
        <v>9.76</v>
      </c>
      <c r="T1894" s="271">
        <v>7.86</v>
      </c>
      <c r="U1894" s="348"/>
      <c r="V1894" s="350"/>
      <c r="W1894" s="267"/>
      <c r="X1894" s="270"/>
      <c r="Y1894" s="274"/>
      <c r="Z1894" s="290"/>
      <c r="AA1894" s="274" t="s">
        <v>1505</v>
      </c>
      <c r="AB1894" s="275"/>
      <c r="AC1894" s="274" t="s">
        <v>1505</v>
      </c>
      <c r="AD1894" s="265"/>
      <c r="AE1894" s="274"/>
      <c r="AF1894" s="274"/>
      <c r="AG1894" s="275"/>
      <c r="AH1894" s="274"/>
      <c r="AI1894" s="274"/>
      <c r="AJ1894" s="275"/>
      <c r="AK1894" s="270"/>
      <c r="AL1894" s="274"/>
      <c r="AM1894" s="275"/>
      <c r="AN1894" s="274"/>
      <c r="AO1894" s="274"/>
      <c r="AP1894" s="274"/>
      <c r="AQ1894" s="277">
        <f t="shared" si="277"/>
        <v>7</v>
      </c>
      <c r="AR1894" s="275"/>
      <c r="AS1894" s="275"/>
      <c r="AT1894" s="273"/>
      <c r="AU1894" s="272"/>
      <c r="AV1894" s="267"/>
      <c r="AW1894" s="268"/>
      <c r="AX1894" s="273"/>
      <c r="AY1894" s="294"/>
      <c r="AZ1894" s="275"/>
      <c r="BA1894" s="268"/>
      <c r="BB1894" s="268"/>
      <c r="BC1894" s="268"/>
      <c r="BD1894" s="268"/>
      <c r="BE1894" s="267"/>
      <c r="BF1894" s="275"/>
      <c r="BG1894" s="275"/>
      <c r="BH1894" s="275"/>
      <c r="BI1894" s="275"/>
      <c r="BJ1894" s="291">
        <v>45866</v>
      </c>
      <c r="BK1894" s="279">
        <v>45866</v>
      </c>
      <c r="BL1894" s="431" t="s">
        <v>5154</v>
      </c>
      <c r="BM1894" s="272"/>
      <c r="BN1894" s="422">
        <v>8</v>
      </c>
      <c r="BO1894" s="422">
        <v>6</v>
      </c>
      <c r="BP1894" s="303"/>
      <c r="BQ1894" s="293">
        <v>45863</v>
      </c>
      <c r="BR1894" s="284" t="s">
        <v>5155</v>
      </c>
      <c r="BS1894" s="280" t="str">
        <f>IF(_DBcomps[[#This Row],[Problem]]="","Yes","No")</f>
        <v>Yes</v>
      </c>
      <c r="BT1894" s="272"/>
      <c r="BU1894" s="273"/>
      <c r="BV1894" s="273">
        <v>1</v>
      </c>
      <c r="BW1894" s="267"/>
      <c r="BX1894" s="878">
        <v>6</v>
      </c>
      <c r="BY1894" s="803" t="s">
        <v>1259</v>
      </c>
      <c r="BZ1894" s="267"/>
      <c r="CA1894" s="279"/>
      <c r="CB1894" s="279"/>
      <c r="CC1894" s="279"/>
      <c r="CD1894" s="1283"/>
      <c r="CE1894" s="245"/>
      <c r="CF1894" s="245"/>
      <c r="CG1894" s="245"/>
      <c r="CH1894" s="230"/>
    </row>
    <row r="1895" spans="1:86">
      <c r="A1895" s="863" t="s">
        <v>58</v>
      </c>
      <c r="B1895" s="781" t="s">
        <v>1436</v>
      </c>
      <c r="C1895" s="781" t="s">
        <v>1345</v>
      </c>
      <c r="D1895" s="265" t="s">
        <v>5184</v>
      </c>
      <c r="E1895" s="265">
        <v>45867</v>
      </c>
      <c r="F1895" s="266" t="str">
        <f>IF(_DBcomps[[#This Row],[Lab RTS]]="","No","Yes")</f>
        <v>Yes</v>
      </c>
      <c r="G1895" s="267">
        <v>46.04</v>
      </c>
      <c r="H1895" s="267"/>
      <c r="I1895" s="267"/>
      <c r="J1895" s="267"/>
      <c r="K1895" s="267"/>
      <c r="L1895" s="268"/>
      <c r="M1895" s="275"/>
      <c r="N1895" s="267">
        <v>3.6</v>
      </c>
      <c r="O1895" s="267">
        <v>7.72</v>
      </c>
      <c r="P1895" s="275"/>
      <c r="Q1895" s="269">
        <v>1170</v>
      </c>
      <c r="R1895" s="270"/>
      <c r="S1895" s="307">
        <v>9.8119999999999994</v>
      </c>
      <c r="T1895" s="271">
        <v>7.91</v>
      </c>
      <c r="U1895" s="348"/>
      <c r="V1895" s="350"/>
      <c r="W1895" s="267"/>
      <c r="X1895" s="270"/>
      <c r="Y1895" s="274"/>
      <c r="Z1895" s="290"/>
      <c r="AA1895" s="274">
        <v>5.0000000000000001E-4</v>
      </c>
      <c r="AB1895" s="275"/>
      <c r="AC1895" s="274">
        <v>2.5000000000000001E-3</v>
      </c>
      <c r="AD1895" s="265"/>
      <c r="AE1895" s="274"/>
      <c r="AF1895" s="274"/>
      <c r="AG1895" s="275"/>
      <c r="AH1895" s="274"/>
      <c r="AI1895" s="274"/>
      <c r="AJ1895" s="275"/>
      <c r="AK1895" s="270"/>
      <c r="AL1895" s="274"/>
      <c r="AM1895" s="275"/>
      <c r="AN1895" s="274"/>
      <c r="AO1895" s="274"/>
      <c r="AP1895" s="274"/>
      <c r="AQ1895" s="277">
        <f t="shared" si="277"/>
        <v>7</v>
      </c>
      <c r="AR1895" s="275"/>
      <c r="AS1895" s="275"/>
      <c r="AT1895" s="273"/>
      <c r="AU1895" s="272"/>
      <c r="AV1895" s="267"/>
      <c r="AW1895" s="268"/>
      <c r="AX1895" s="273"/>
      <c r="AY1895" s="294"/>
      <c r="AZ1895" s="275"/>
      <c r="BA1895" s="268"/>
      <c r="BB1895" s="268"/>
      <c r="BC1895" s="268"/>
      <c r="BD1895" s="268"/>
      <c r="BE1895" s="267"/>
      <c r="BF1895" s="275"/>
      <c r="BG1895" s="275"/>
      <c r="BH1895" s="275"/>
      <c r="BI1895" s="275"/>
      <c r="BJ1895" s="291">
        <v>45867</v>
      </c>
      <c r="BK1895" s="279">
        <v>45867</v>
      </c>
      <c r="BL1895" s="431" t="s">
        <v>5185</v>
      </c>
      <c r="BM1895" s="272"/>
      <c r="BN1895" s="422">
        <v>9</v>
      </c>
      <c r="BO1895" s="422">
        <v>6</v>
      </c>
      <c r="BP1895" s="303"/>
      <c r="BQ1895" s="293">
        <v>45866</v>
      </c>
      <c r="BR1895" s="284" t="s">
        <v>1406</v>
      </c>
      <c r="BS1895" s="280" t="str">
        <f>IF(_DBcomps[[#This Row],[Problem]]="","Yes","No")</f>
        <v>No</v>
      </c>
      <c r="BT1895" s="272"/>
      <c r="BU1895" s="273"/>
      <c r="BV1895" s="273">
        <v>1</v>
      </c>
      <c r="BW1895" s="273">
        <v>1</v>
      </c>
      <c r="BX1895" s="878">
        <v>6</v>
      </c>
      <c r="BY1895" s="803" t="s">
        <v>1259</v>
      </c>
      <c r="BZ1895" s="267">
        <v>1.53</v>
      </c>
      <c r="CA1895" s="279" t="s">
        <v>1334</v>
      </c>
      <c r="CB1895" s="279" t="s">
        <v>1245</v>
      </c>
      <c r="CC1895" s="279" t="s">
        <v>1249</v>
      </c>
      <c r="CD1895" s="1283"/>
      <c r="CE1895" s="245"/>
      <c r="CF1895" s="245"/>
      <c r="CG1895" s="245"/>
      <c r="CH1895" s="230"/>
    </row>
    <row r="1896" spans="1:86">
      <c r="A1896" s="863" t="s">
        <v>58</v>
      </c>
      <c r="B1896" s="781" t="s">
        <v>1436</v>
      </c>
      <c r="C1896" s="781" t="s">
        <v>1345</v>
      </c>
      <c r="D1896" s="265" t="s">
        <v>5203</v>
      </c>
      <c r="E1896" s="265">
        <v>45868</v>
      </c>
      <c r="F1896" s="266" t="str">
        <f>IF(_DBcomps[[#This Row],[Lab RTS]]="","No","Yes")</f>
        <v>Yes</v>
      </c>
      <c r="G1896" s="267">
        <v>46.2</v>
      </c>
      <c r="H1896" s="267"/>
      <c r="I1896" s="267"/>
      <c r="J1896" s="267"/>
      <c r="K1896" s="267"/>
      <c r="L1896" s="268"/>
      <c r="M1896" s="275"/>
      <c r="N1896" s="267">
        <v>3.55</v>
      </c>
      <c r="O1896" s="267">
        <v>7.69</v>
      </c>
      <c r="P1896" s="275"/>
      <c r="Q1896" s="269">
        <v>1208</v>
      </c>
      <c r="R1896" s="270"/>
      <c r="S1896" s="307">
        <v>9.782</v>
      </c>
      <c r="T1896" s="271">
        <v>7</v>
      </c>
      <c r="U1896" s="348"/>
      <c r="V1896" s="350"/>
      <c r="W1896" s="267"/>
      <c r="X1896" s="270"/>
      <c r="Y1896" s="274"/>
      <c r="Z1896" s="290"/>
      <c r="AA1896" s="274" t="s">
        <v>1505</v>
      </c>
      <c r="AB1896" s="275"/>
      <c r="AC1896" s="274" t="s">
        <v>1505</v>
      </c>
      <c r="AD1896" s="265"/>
      <c r="AE1896" s="274"/>
      <c r="AF1896" s="274"/>
      <c r="AG1896" s="275"/>
      <c r="AH1896" s="274"/>
      <c r="AI1896" s="274"/>
      <c r="AJ1896" s="275"/>
      <c r="AK1896" s="270"/>
      <c r="AL1896" s="274"/>
      <c r="AM1896" s="275"/>
      <c r="AN1896" s="274"/>
      <c r="AO1896" s="274"/>
      <c r="AP1896" s="274"/>
      <c r="AQ1896" s="277">
        <f t="shared" si="277"/>
        <v>7</v>
      </c>
      <c r="AR1896" s="275"/>
      <c r="AS1896" s="275"/>
      <c r="AT1896" s="273"/>
      <c r="AU1896" s="272"/>
      <c r="AV1896" s="267"/>
      <c r="AW1896" s="268"/>
      <c r="AX1896" s="273"/>
      <c r="AY1896" s="294"/>
      <c r="AZ1896" s="275"/>
      <c r="BA1896" s="268"/>
      <c r="BB1896" s="268"/>
      <c r="BC1896" s="268"/>
      <c r="BD1896" s="268"/>
      <c r="BE1896" s="267"/>
      <c r="BF1896" s="275"/>
      <c r="BG1896" s="275"/>
      <c r="BH1896" s="275"/>
      <c r="BI1896" s="275"/>
      <c r="BJ1896" s="291">
        <v>45868</v>
      </c>
      <c r="BK1896" s="279">
        <v>45868</v>
      </c>
      <c r="BL1896" s="431" t="s">
        <v>5204</v>
      </c>
      <c r="BM1896" s="272"/>
      <c r="BN1896" s="422">
        <v>8</v>
      </c>
      <c r="BO1896" s="422">
        <v>6</v>
      </c>
      <c r="BP1896" s="303"/>
      <c r="BQ1896" s="293">
        <v>45868</v>
      </c>
      <c r="BR1896" s="284" t="s">
        <v>5205</v>
      </c>
      <c r="BS1896" s="280" t="str">
        <f>IF(_DBcomps[[#This Row],[Problem]]="","Yes","No")</f>
        <v>Yes</v>
      </c>
      <c r="BT1896" s="272"/>
      <c r="BU1896" s="273"/>
      <c r="BV1896" s="273">
        <v>1</v>
      </c>
      <c r="BW1896" s="273"/>
      <c r="BX1896" s="878">
        <v>6</v>
      </c>
      <c r="BY1896" s="803" t="s">
        <v>1259</v>
      </c>
      <c r="BZ1896" s="267"/>
      <c r="CA1896" s="279"/>
      <c r="CB1896" s="279"/>
      <c r="CC1896" s="279"/>
      <c r="CD1896" s="1283"/>
      <c r="CE1896" s="245"/>
      <c r="CF1896" s="245"/>
      <c r="CG1896" s="245"/>
      <c r="CH1896" s="230"/>
    </row>
    <row r="1897" spans="1:86">
      <c r="A1897" s="1380" t="s">
        <v>58</v>
      </c>
      <c r="B1897" s="1357" t="s">
        <v>1436</v>
      </c>
      <c r="C1897" s="1357" t="s">
        <v>1345</v>
      </c>
      <c r="D1897" s="839" t="s">
        <v>5237</v>
      </c>
      <c r="E1897" s="265">
        <v>45873</v>
      </c>
      <c r="F1897" s="266" t="str">
        <f>IF(_DBcomps[[#This Row],[Lab RTS]]="","No","Yes")</f>
        <v>Yes</v>
      </c>
      <c r="G1897" s="267">
        <v>46.41</v>
      </c>
      <c r="H1897" s="267"/>
      <c r="I1897" s="267"/>
      <c r="J1897" s="267"/>
      <c r="K1897" s="267"/>
      <c r="L1897" s="268"/>
      <c r="M1897" s="275"/>
      <c r="N1897" s="267">
        <v>3.08</v>
      </c>
      <c r="O1897" s="267">
        <v>7.05</v>
      </c>
      <c r="P1897" s="275"/>
      <c r="Q1897" s="347">
        <v>966</v>
      </c>
      <c r="R1897" s="270"/>
      <c r="S1897" s="307">
        <v>9.9169999999999998</v>
      </c>
      <c r="T1897" s="271">
        <v>7.56</v>
      </c>
      <c r="U1897" s="348"/>
      <c r="V1897" s="350"/>
      <c r="W1897" s="267"/>
      <c r="X1897" s="270"/>
      <c r="Y1897" s="274"/>
      <c r="Z1897" s="290"/>
      <c r="AA1897" s="274" t="s">
        <v>1505</v>
      </c>
      <c r="AB1897" s="275"/>
      <c r="AC1897" s="274">
        <v>5.0000000000000001E-3</v>
      </c>
      <c r="AD1897" s="265"/>
      <c r="AE1897" s="274"/>
      <c r="AF1897" s="274"/>
      <c r="AG1897" s="275"/>
      <c r="AH1897" s="274"/>
      <c r="AI1897" s="274"/>
      <c r="AJ1897" s="275"/>
      <c r="AK1897" s="270"/>
      <c r="AL1897" s="274"/>
      <c r="AM1897" s="275"/>
      <c r="AN1897" s="274"/>
      <c r="AO1897" s="274"/>
      <c r="AP1897" s="274"/>
      <c r="AQ1897" s="277">
        <f t="shared" si="277"/>
        <v>8</v>
      </c>
      <c r="AR1897" s="275"/>
      <c r="AS1897" s="275"/>
      <c r="AT1897" s="273"/>
      <c r="AU1897" s="272"/>
      <c r="AV1897" s="267"/>
      <c r="AW1897" s="268"/>
      <c r="AX1897" s="273"/>
      <c r="AY1897" s="294"/>
      <c r="AZ1897" s="275"/>
      <c r="BA1897" s="268"/>
      <c r="BB1897" s="268"/>
      <c r="BC1897" s="268"/>
      <c r="BD1897" s="268"/>
      <c r="BE1897" s="267"/>
      <c r="BF1897" s="275"/>
      <c r="BG1897" s="275"/>
      <c r="BH1897" s="275"/>
      <c r="BI1897" s="275"/>
      <c r="BJ1897" s="291">
        <v>45873</v>
      </c>
      <c r="BK1897" s="279">
        <v>45873</v>
      </c>
      <c r="BL1897" s="431" t="s">
        <v>5238</v>
      </c>
      <c r="BM1897" s="272"/>
      <c r="BN1897" s="422">
        <v>11</v>
      </c>
      <c r="BO1897" s="422">
        <v>6</v>
      </c>
      <c r="BP1897" s="303"/>
      <c r="BQ1897" s="293">
        <v>45870</v>
      </c>
      <c r="BR1897" s="284" t="s">
        <v>5239</v>
      </c>
      <c r="BS1897" s="280" t="str">
        <f>IF(_DBcomps[[#This Row],[Problem]]="","Yes","No")</f>
        <v>No</v>
      </c>
      <c r="BT1897" s="272"/>
      <c r="BU1897" s="273"/>
      <c r="BV1897" s="273">
        <v>1</v>
      </c>
      <c r="BW1897" s="273">
        <v>1</v>
      </c>
      <c r="BX1897" s="878">
        <v>6</v>
      </c>
      <c r="BY1897" s="803" t="s">
        <v>1259</v>
      </c>
      <c r="BZ1897" s="267">
        <v>2.15</v>
      </c>
      <c r="CA1897" s="279" t="s">
        <v>1334</v>
      </c>
      <c r="CB1897" s="279" t="s">
        <v>1245</v>
      </c>
      <c r="CC1897" s="279" t="s">
        <v>1249</v>
      </c>
      <c r="CD1897" s="1283"/>
      <c r="CE1897" s="245"/>
      <c r="CF1897" s="245"/>
      <c r="CG1897" s="245"/>
      <c r="CH1897" s="230"/>
    </row>
    <row r="1898" spans="1:86">
      <c r="A1898" s="341" t="s">
        <v>58</v>
      </c>
      <c r="B1898" s="2" t="s">
        <v>489</v>
      </c>
      <c r="C1898" s="2" t="s">
        <v>61</v>
      </c>
      <c r="D1898" s="265" t="s">
        <v>1482</v>
      </c>
      <c r="E1898" s="265">
        <v>44592</v>
      </c>
      <c r="F1898" s="266" t="str">
        <f>IF(_DBcomps[[#This Row],[Lab RTS]]="","No","Yes")</f>
        <v>Yes</v>
      </c>
      <c r="G1898" s="267">
        <v>84.77</v>
      </c>
      <c r="H1898" s="267"/>
      <c r="I1898" s="267"/>
      <c r="J1898" s="267"/>
      <c r="K1898" s="267"/>
      <c r="L1898" s="268"/>
      <c r="M1898" s="275"/>
      <c r="N1898" s="267">
        <v>4.7</v>
      </c>
      <c r="O1898" s="267"/>
      <c r="P1898" s="275"/>
      <c r="Q1898" s="269"/>
      <c r="R1898" s="270"/>
      <c r="S1898" s="270"/>
      <c r="T1898" s="271"/>
      <c r="U1898" s="267">
        <v>65.760000000000005</v>
      </c>
      <c r="V1898" s="268"/>
      <c r="W1898" s="267"/>
      <c r="X1898" s="270"/>
      <c r="Y1898" s="274">
        <v>0.4</v>
      </c>
      <c r="Z1898" s="290"/>
      <c r="AA1898" s="274">
        <v>0</v>
      </c>
      <c r="AB1898" s="275"/>
      <c r="AC1898" s="274">
        <v>0</v>
      </c>
      <c r="AD1898" s="265"/>
      <c r="AE1898" s="274"/>
      <c r="AF1898" s="274"/>
      <c r="AG1898" s="275"/>
      <c r="AH1898" s="274"/>
      <c r="AI1898" s="274">
        <v>0</v>
      </c>
      <c r="AJ1898" s="275"/>
      <c r="AK1898" s="270">
        <v>99.84</v>
      </c>
      <c r="AL1898" s="274"/>
      <c r="AM1898" s="275"/>
      <c r="AN1898" s="274"/>
      <c r="AO1898" s="274"/>
      <c r="AP1898" s="274">
        <v>0.1542</v>
      </c>
      <c r="AQ1898" s="277">
        <f t="shared" si="275"/>
        <v>1</v>
      </c>
      <c r="AR1898" s="275"/>
      <c r="AS1898" s="275"/>
      <c r="AT1898" s="273"/>
      <c r="AU1898" s="272">
        <v>194.7</v>
      </c>
      <c r="AV1898" s="267"/>
      <c r="AW1898" s="268"/>
      <c r="AX1898" s="273"/>
      <c r="AY1898" s="294"/>
      <c r="AZ1898" s="275"/>
      <c r="BA1898" s="268"/>
      <c r="BB1898" s="268"/>
      <c r="BC1898" s="268"/>
      <c r="BD1898" s="268"/>
      <c r="BE1898" s="267"/>
      <c r="BF1898" s="275"/>
      <c r="BG1898" s="275"/>
      <c r="BH1898" s="275"/>
      <c r="BI1898" s="275"/>
      <c r="BJ1898" s="291">
        <v>44592</v>
      </c>
      <c r="BK1898" s="279">
        <v>44592</v>
      </c>
      <c r="BL1898" s="431">
        <v>8990</v>
      </c>
      <c r="BM1898" s="272"/>
      <c r="BN1898" s="422">
        <v>21</v>
      </c>
      <c r="BO1898" s="422">
        <v>10</v>
      </c>
      <c r="BP1898" s="303"/>
      <c r="BQ1898" s="293"/>
      <c r="BR1898" s="284"/>
      <c r="BS1898" s="280" t="str">
        <f>IF(_DBcomps[[#This Row],[Problem]]="","Yes","No")</f>
        <v>Yes</v>
      </c>
      <c r="BT1898" s="272">
        <v>8</v>
      </c>
      <c r="BU1898" s="273"/>
      <c r="BV1898" s="273"/>
      <c r="BW1898" s="273"/>
      <c r="BX1898" s="273">
        <v>4</v>
      </c>
      <c r="BY1898" s="279" t="s">
        <v>989</v>
      </c>
      <c r="BZ1898" s="267"/>
      <c r="CA1898" s="279"/>
      <c r="CB1898" s="279"/>
      <c r="CC1898" s="279"/>
      <c r="CD1898" s="1283"/>
      <c r="CE1898" s="245"/>
      <c r="CF1898" s="245"/>
      <c r="CG1898" s="245"/>
      <c r="CH1898" s="230"/>
    </row>
    <row r="1899" spans="1:86">
      <c r="A1899" s="265" t="s">
        <v>58</v>
      </c>
      <c r="B1899" s="2" t="s">
        <v>173</v>
      </c>
      <c r="C1899" s="2" t="s">
        <v>61</v>
      </c>
      <c r="D1899" s="265"/>
      <c r="E1899" s="265"/>
      <c r="F1899" s="266" t="str">
        <f>IF(_DBcomps[[#This Row],[Lab RTS]]="","No","Yes")</f>
        <v>No</v>
      </c>
      <c r="G1899" s="267"/>
      <c r="H1899" s="267"/>
      <c r="I1899" s="267"/>
      <c r="J1899" s="267"/>
      <c r="K1899" s="267"/>
      <c r="L1899" s="268"/>
      <c r="M1899" s="275"/>
      <c r="N1899" s="267"/>
      <c r="O1899" s="267"/>
      <c r="P1899" s="275"/>
      <c r="Q1899" s="269"/>
      <c r="R1899" s="270"/>
      <c r="S1899" s="270"/>
      <c r="T1899" s="271"/>
      <c r="U1899" s="267"/>
      <c r="V1899" s="268"/>
      <c r="W1899" s="267"/>
      <c r="X1899" s="270"/>
      <c r="Y1899" s="274"/>
      <c r="Z1899" s="290"/>
      <c r="AA1899" s="274"/>
      <c r="AB1899" s="275"/>
      <c r="AC1899" s="274"/>
      <c r="AD1899" s="265"/>
      <c r="AE1899" s="274"/>
      <c r="AF1899" s="274"/>
      <c r="AG1899" s="275"/>
      <c r="AH1899" s="274"/>
      <c r="AI1899" s="274"/>
      <c r="AJ1899" s="275"/>
      <c r="AK1899" s="270"/>
      <c r="AL1899" s="274"/>
      <c r="AM1899" s="275"/>
      <c r="AN1899" s="274"/>
      <c r="AO1899" s="274"/>
      <c r="AP1899" s="274"/>
      <c r="AQ1899" s="277">
        <f t="shared" ref="AQ1899:AQ1905" si="278">MONTH(E1899)</f>
        <v>1</v>
      </c>
      <c r="AR1899" s="275"/>
      <c r="AS1899" s="275"/>
      <c r="AT1899" s="273"/>
      <c r="AU1899" s="272"/>
      <c r="AV1899" s="267"/>
      <c r="AW1899" s="268"/>
      <c r="AX1899" s="273"/>
      <c r="AY1899" s="294"/>
      <c r="AZ1899" s="275"/>
      <c r="BA1899" s="268"/>
      <c r="BB1899" s="268"/>
      <c r="BC1899" s="268"/>
      <c r="BD1899" s="268"/>
      <c r="BE1899" s="267"/>
      <c r="BF1899" s="275"/>
      <c r="BG1899" s="275"/>
      <c r="BH1899" s="275"/>
      <c r="BI1899" s="275"/>
      <c r="BJ1899" s="291"/>
      <c r="BK1899" s="279"/>
      <c r="BL1899" s="431"/>
      <c r="BM1899" s="272"/>
      <c r="BN1899" s="422"/>
      <c r="BO1899" s="422"/>
      <c r="BP1899" s="303"/>
      <c r="BQ1899" s="293"/>
      <c r="BR1899" s="284"/>
      <c r="BS1899" s="280" t="str">
        <f>IF(_DBcomps[[#This Row],[Problem]]="","Yes","No")</f>
        <v>Yes</v>
      </c>
      <c r="BT1899" s="272"/>
      <c r="BU1899" s="273"/>
      <c r="BV1899" s="273"/>
      <c r="BW1899" s="273"/>
      <c r="BX1899" s="273"/>
      <c r="BY1899" s="279"/>
      <c r="BZ1899" s="267"/>
      <c r="CA1899" s="279"/>
      <c r="CB1899" s="279"/>
      <c r="CC1899" s="279"/>
      <c r="CD1899" s="1283"/>
      <c r="CE1899" s="245"/>
      <c r="CF1899" s="245"/>
      <c r="CG1899" s="245"/>
      <c r="CH1899" s="230"/>
    </row>
    <row r="1900" spans="1:86">
      <c r="A1900" s="265" t="s">
        <v>77</v>
      </c>
      <c r="B1900" s="2" t="s">
        <v>1364</v>
      </c>
      <c r="C1900" s="2" t="s">
        <v>91</v>
      </c>
      <c r="D1900" s="265" t="s">
        <v>1656</v>
      </c>
      <c r="E1900" s="357">
        <v>45664</v>
      </c>
      <c r="F1900" s="266" t="str">
        <f>IF(_DBcomps[[#This Row],[Lab RTS]]="","No","Yes")</f>
        <v>Yes</v>
      </c>
      <c r="G1900" s="267">
        <v>62.65</v>
      </c>
      <c r="H1900" s="358"/>
      <c r="I1900" s="358"/>
      <c r="J1900" s="267"/>
      <c r="K1900" s="267"/>
      <c r="L1900" s="477"/>
      <c r="M1900" s="306"/>
      <c r="N1900" s="358"/>
      <c r="O1900" s="358"/>
      <c r="P1900" s="360"/>
      <c r="Q1900" s="361"/>
      <c r="R1900" s="270">
        <v>1.141</v>
      </c>
      <c r="S1900" s="362"/>
      <c r="T1900" s="363"/>
      <c r="U1900" s="358"/>
      <c r="V1900" s="359"/>
      <c r="W1900" s="358"/>
      <c r="X1900" s="362"/>
      <c r="Y1900" s="276"/>
      <c r="Z1900" s="365"/>
      <c r="AA1900" s="276">
        <v>0</v>
      </c>
      <c r="AB1900" s="360"/>
      <c r="AC1900" s="276">
        <v>0</v>
      </c>
      <c r="AD1900" s="357"/>
      <c r="AE1900" s="276"/>
      <c r="AF1900" s="276"/>
      <c r="AG1900" s="360"/>
      <c r="AH1900" s="276"/>
      <c r="AI1900" s="276"/>
      <c r="AJ1900" s="360"/>
      <c r="AK1900" s="362"/>
      <c r="AL1900" s="276"/>
      <c r="AM1900" s="360"/>
      <c r="AN1900" s="276"/>
      <c r="AO1900" s="360"/>
      <c r="AP1900" s="276"/>
      <c r="AQ1900" s="366">
        <f t="shared" si="278"/>
        <v>1</v>
      </c>
      <c r="AR1900" s="275" t="s">
        <v>1322</v>
      </c>
      <c r="AS1900" s="358"/>
      <c r="AT1900" s="273" t="s">
        <v>1389</v>
      </c>
      <c r="AU1900" s="364"/>
      <c r="AV1900" s="358"/>
      <c r="AW1900" s="359"/>
      <c r="AX1900" s="367"/>
      <c r="AY1900" s="368"/>
      <c r="AZ1900" s="360"/>
      <c r="BA1900" s="359"/>
      <c r="BB1900" s="360"/>
      <c r="BC1900" s="360"/>
      <c r="BD1900" s="360"/>
      <c r="BE1900" s="267" t="s">
        <v>1269</v>
      </c>
      <c r="BF1900" s="275"/>
      <c r="BG1900" s="360"/>
      <c r="BH1900" s="360"/>
      <c r="BI1900" s="360"/>
      <c r="BJ1900" s="369">
        <v>45665</v>
      </c>
      <c r="BK1900" s="370">
        <v>45665</v>
      </c>
      <c r="BL1900" s="272" t="s">
        <v>1657</v>
      </c>
      <c r="BM1900" s="272"/>
      <c r="BN1900" s="428">
        <v>2</v>
      </c>
      <c r="BO1900" s="428">
        <v>7</v>
      </c>
      <c r="BP1900" s="303"/>
      <c r="BQ1900" s="293">
        <v>45663</v>
      </c>
      <c r="BR1900" s="284" t="s">
        <v>1658</v>
      </c>
      <c r="BS1900" s="280" t="str">
        <f>IF(_DBcomps[[#This Row],[Problem]]="","Yes","No")</f>
        <v>Yes</v>
      </c>
      <c r="BT1900" s="272"/>
      <c r="BU1900" s="273"/>
      <c r="BV1900" s="273">
        <v>1</v>
      </c>
      <c r="BW1900" s="273"/>
      <c r="BX1900" s="273">
        <v>22</v>
      </c>
      <c r="BY1900" s="282" t="s">
        <v>1276</v>
      </c>
      <c r="BZ1900" s="809"/>
      <c r="CA1900" s="279"/>
      <c r="CB1900" s="279"/>
      <c r="CC1900" s="279"/>
      <c r="CD1900" s="1283"/>
      <c r="CE1900" s="245"/>
      <c r="CF1900" s="245"/>
      <c r="CG1900" s="245"/>
      <c r="CH1900" s="230"/>
    </row>
    <row r="1901" spans="1:86">
      <c r="A1901" s="265" t="s">
        <v>77</v>
      </c>
      <c r="B1901" s="2" t="s">
        <v>1364</v>
      </c>
      <c r="C1901" s="2" t="s">
        <v>91</v>
      </c>
      <c r="D1901" s="265" t="s">
        <v>1713</v>
      </c>
      <c r="E1901" s="357">
        <v>45665</v>
      </c>
      <c r="F1901" s="266" t="str">
        <f>IF(_DBcomps[[#This Row],[Lab RTS]]="","No","Yes")</f>
        <v>Yes</v>
      </c>
      <c r="G1901" s="267">
        <v>61.58</v>
      </c>
      <c r="H1901" s="358"/>
      <c r="I1901" s="358"/>
      <c r="J1901" s="267"/>
      <c r="K1901" s="267"/>
      <c r="L1901" s="477"/>
      <c r="M1901" s="306"/>
      <c r="N1901" s="358"/>
      <c r="O1901" s="358"/>
      <c r="P1901" s="360"/>
      <c r="Q1901" s="361"/>
      <c r="R1901" s="270">
        <v>1.1399999999999999</v>
      </c>
      <c r="S1901" s="362"/>
      <c r="T1901" s="363"/>
      <c r="U1901" s="358"/>
      <c r="V1901" s="359"/>
      <c r="W1901" s="358"/>
      <c r="X1901" s="362"/>
      <c r="Y1901" s="276"/>
      <c r="Z1901" s="365"/>
      <c r="AA1901" s="276">
        <v>0</v>
      </c>
      <c r="AB1901" s="360"/>
      <c r="AC1901" s="276">
        <v>0</v>
      </c>
      <c r="AD1901" s="357"/>
      <c r="AE1901" s="276"/>
      <c r="AF1901" s="276"/>
      <c r="AG1901" s="360"/>
      <c r="AH1901" s="276"/>
      <c r="AI1901" s="276"/>
      <c r="AJ1901" s="360"/>
      <c r="AK1901" s="362"/>
      <c r="AL1901" s="276"/>
      <c r="AM1901" s="360"/>
      <c r="AN1901" s="276"/>
      <c r="AO1901" s="360"/>
      <c r="AP1901" s="276"/>
      <c r="AQ1901" s="366">
        <f t="shared" si="278"/>
        <v>1</v>
      </c>
      <c r="AR1901" s="275" t="s">
        <v>1322</v>
      </c>
      <c r="AS1901" s="358"/>
      <c r="AT1901" s="273" t="s">
        <v>1389</v>
      </c>
      <c r="AU1901" s="364"/>
      <c r="AV1901" s="358"/>
      <c r="AW1901" s="359"/>
      <c r="AX1901" s="367"/>
      <c r="AY1901" s="368"/>
      <c r="AZ1901" s="360"/>
      <c r="BA1901" s="359"/>
      <c r="BB1901" s="360"/>
      <c r="BC1901" s="360"/>
      <c r="BD1901" s="360"/>
      <c r="BE1901" s="267" t="s">
        <v>1269</v>
      </c>
      <c r="BF1901" s="275"/>
      <c r="BG1901" s="360"/>
      <c r="BH1901" s="360"/>
      <c r="BI1901" s="360"/>
      <c r="BJ1901" s="369">
        <v>45665</v>
      </c>
      <c r="BK1901" s="370">
        <v>45665</v>
      </c>
      <c r="BL1901" s="272" t="s">
        <v>1714</v>
      </c>
      <c r="BM1901" s="272"/>
      <c r="BN1901" s="428">
        <v>2</v>
      </c>
      <c r="BO1901" s="428">
        <v>7</v>
      </c>
      <c r="BP1901" s="303"/>
      <c r="BQ1901" s="293">
        <v>45664</v>
      </c>
      <c r="BR1901" s="284" t="s">
        <v>1715</v>
      </c>
      <c r="BS1901" s="280" t="str">
        <f>IF(_DBcomps[[#This Row],[Problem]]="","Yes","No")</f>
        <v>Yes</v>
      </c>
      <c r="BT1901" s="272"/>
      <c r="BU1901" s="273"/>
      <c r="BV1901" s="273">
        <v>1</v>
      </c>
      <c r="BW1901" s="273"/>
      <c r="BX1901" s="273">
        <v>22</v>
      </c>
      <c r="BY1901" s="282" t="s">
        <v>1276</v>
      </c>
      <c r="BZ1901" s="809"/>
      <c r="CA1901" s="279"/>
      <c r="CB1901" s="279"/>
      <c r="CC1901" s="279"/>
      <c r="CD1901" s="1283"/>
      <c r="CE1901" s="245"/>
      <c r="CF1901" s="245"/>
      <c r="CG1901" s="245"/>
      <c r="CH1901" s="230"/>
    </row>
    <row r="1902" spans="1:86">
      <c r="A1902" s="265" t="s">
        <v>77</v>
      </c>
      <c r="B1902" s="2" t="s">
        <v>1364</v>
      </c>
      <c r="C1902" s="2" t="s">
        <v>91</v>
      </c>
      <c r="D1902" s="265" t="s">
        <v>1718</v>
      </c>
      <c r="E1902" s="357">
        <v>45666</v>
      </c>
      <c r="F1902" s="266" t="str">
        <f>IF(_DBcomps[[#This Row],[Lab RTS]]="","No","Yes")</f>
        <v>Yes</v>
      </c>
      <c r="G1902" s="267">
        <v>63.1</v>
      </c>
      <c r="H1902" s="358"/>
      <c r="I1902" s="358"/>
      <c r="J1902" s="267"/>
      <c r="K1902" s="267"/>
      <c r="L1902" s="477"/>
      <c r="M1902" s="306"/>
      <c r="N1902" s="358"/>
      <c r="O1902" s="358"/>
      <c r="P1902" s="360"/>
      <c r="Q1902" s="361"/>
      <c r="R1902" s="270">
        <v>1.1439999999999999</v>
      </c>
      <c r="S1902" s="362"/>
      <c r="T1902" s="363"/>
      <c r="U1902" s="358"/>
      <c r="V1902" s="359"/>
      <c r="W1902" s="358"/>
      <c r="X1902" s="362"/>
      <c r="Y1902" s="276"/>
      <c r="Z1902" s="365"/>
      <c r="AA1902" s="276">
        <v>0</v>
      </c>
      <c r="AB1902" s="360"/>
      <c r="AC1902" s="276">
        <v>0</v>
      </c>
      <c r="AD1902" s="357"/>
      <c r="AE1902" s="276"/>
      <c r="AF1902" s="276"/>
      <c r="AG1902" s="360"/>
      <c r="AH1902" s="276"/>
      <c r="AI1902" s="276"/>
      <c r="AJ1902" s="360"/>
      <c r="AK1902" s="362"/>
      <c r="AL1902" s="276"/>
      <c r="AM1902" s="360"/>
      <c r="AN1902" s="276"/>
      <c r="AO1902" s="360"/>
      <c r="AP1902" s="276"/>
      <c r="AQ1902" s="366">
        <f t="shared" si="278"/>
        <v>1</v>
      </c>
      <c r="AR1902" s="275" t="s">
        <v>1322</v>
      </c>
      <c r="AS1902" s="358"/>
      <c r="AT1902" s="273" t="s">
        <v>1389</v>
      </c>
      <c r="AU1902" s="364"/>
      <c r="AV1902" s="358"/>
      <c r="AW1902" s="359"/>
      <c r="AX1902" s="367"/>
      <c r="AY1902" s="368"/>
      <c r="AZ1902" s="360"/>
      <c r="BA1902" s="359"/>
      <c r="BB1902" s="360"/>
      <c r="BC1902" s="360"/>
      <c r="BD1902" s="360"/>
      <c r="BE1902" s="267" t="s">
        <v>1269</v>
      </c>
      <c r="BF1902" s="275"/>
      <c r="BG1902" s="360"/>
      <c r="BH1902" s="360"/>
      <c r="BI1902" s="360"/>
      <c r="BJ1902" s="369">
        <v>45666</v>
      </c>
      <c r="BK1902" s="370">
        <v>45666</v>
      </c>
      <c r="BL1902" s="272" t="s">
        <v>1717</v>
      </c>
      <c r="BM1902" s="272"/>
      <c r="BN1902" s="428">
        <v>2</v>
      </c>
      <c r="BO1902" s="428">
        <v>7</v>
      </c>
      <c r="BP1902" s="303"/>
      <c r="BQ1902" s="293">
        <v>45665</v>
      </c>
      <c r="BR1902" s="284" t="s">
        <v>1716</v>
      </c>
      <c r="BS1902" s="280" t="str">
        <f>IF(_DBcomps[[#This Row],[Problem]]="","Yes","No")</f>
        <v>Yes</v>
      </c>
      <c r="BT1902" s="272"/>
      <c r="BU1902" s="273"/>
      <c r="BV1902" s="273">
        <v>1</v>
      </c>
      <c r="BW1902" s="273"/>
      <c r="BX1902" s="273">
        <v>22</v>
      </c>
      <c r="BY1902" s="282" t="s">
        <v>1276</v>
      </c>
      <c r="BZ1902" s="809"/>
      <c r="CA1902" s="279"/>
      <c r="CB1902" s="279"/>
      <c r="CC1902" s="279"/>
      <c r="CD1902" s="1283"/>
      <c r="CE1902" s="245"/>
      <c r="CF1902" s="245"/>
      <c r="CG1902" s="245"/>
      <c r="CH1902" s="230"/>
    </row>
    <row r="1903" spans="1:86">
      <c r="A1903" s="265" t="s">
        <v>77</v>
      </c>
      <c r="B1903" s="2" t="s">
        <v>1364</v>
      </c>
      <c r="C1903" s="2" t="s">
        <v>91</v>
      </c>
      <c r="D1903" s="265" t="s">
        <v>1719</v>
      </c>
      <c r="E1903" s="357">
        <v>45667</v>
      </c>
      <c r="F1903" s="266" t="str">
        <f>IF(_DBcomps[[#This Row],[Lab RTS]]="","No","Yes")</f>
        <v>Yes</v>
      </c>
      <c r="G1903" s="267">
        <v>61.28</v>
      </c>
      <c r="H1903" s="358"/>
      <c r="I1903" s="358"/>
      <c r="J1903" s="267"/>
      <c r="K1903" s="267"/>
      <c r="L1903" s="477"/>
      <c r="M1903" s="306"/>
      <c r="N1903" s="358"/>
      <c r="O1903" s="358"/>
      <c r="P1903" s="360"/>
      <c r="Q1903" s="361"/>
      <c r="R1903" s="270">
        <v>1.1419999999999999</v>
      </c>
      <c r="S1903" s="362"/>
      <c r="T1903" s="363"/>
      <c r="U1903" s="358"/>
      <c r="V1903" s="359"/>
      <c r="W1903" s="358"/>
      <c r="X1903" s="362"/>
      <c r="Y1903" s="276"/>
      <c r="Z1903" s="365"/>
      <c r="AA1903" s="276">
        <v>0</v>
      </c>
      <c r="AB1903" s="360"/>
      <c r="AC1903" s="276">
        <v>0</v>
      </c>
      <c r="AD1903" s="357"/>
      <c r="AE1903" s="276"/>
      <c r="AF1903" s="276"/>
      <c r="AG1903" s="360"/>
      <c r="AH1903" s="276"/>
      <c r="AI1903" s="276"/>
      <c r="AJ1903" s="360"/>
      <c r="AK1903" s="362"/>
      <c r="AL1903" s="276"/>
      <c r="AM1903" s="360"/>
      <c r="AN1903" s="276"/>
      <c r="AO1903" s="360"/>
      <c r="AP1903" s="276"/>
      <c r="AQ1903" s="366">
        <f t="shared" si="278"/>
        <v>1</v>
      </c>
      <c r="AR1903" s="275" t="s">
        <v>1322</v>
      </c>
      <c r="AS1903" s="358"/>
      <c r="AT1903" s="273" t="s">
        <v>1389</v>
      </c>
      <c r="AU1903" s="364"/>
      <c r="AV1903" s="358"/>
      <c r="AW1903" s="359"/>
      <c r="AX1903" s="367"/>
      <c r="AY1903" s="368"/>
      <c r="AZ1903" s="360"/>
      <c r="BA1903" s="359"/>
      <c r="BB1903" s="360"/>
      <c r="BC1903" s="360"/>
      <c r="BD1903" s="360"/>
      <c r="BE1903" s="267" t="s">
        <v>1269</v>
      </c>
      <c r="BF1903" s="275"/>
      <c r="BG1903" s="360"/>
      <c r="BH1903" s="360"/>
      <c r="BI1903" s="360"/>
      <c r="BJ1903" s="369">
        <v>45667</v>
      </c>
      <c r="BK1903" s="370">
        <v>45667</v>
      </c>
      <c r="BL1903" s="272" t="s">
        <v>1720</v>
      </c>
      <c r="BM1903" s="272"/>
      <c r="BN1903" s="428">
        <v>2</v>
      </c>
      <c r="BO1903" s="428">
        <v>7</v>
      </c>
      <c r="BP1903" s="303"/>
      <c r="BQ1903" s="293">
        <v>45667</v>
      </c>
      <c r="BR1903" s="284">
        <v>512</v>
      </c>
      <c r="BS1903" s="280" t="str">
        <f>IF(_DBcomps[[#This Row],[Problem]]="","Yes","No")</f>
        <v>Yes</v>
      </c>
      <c r="BT1903" s="272"/>
      <c r="BU1903" s="273"/>
      <c r="BV1903" s="273">
        <v>1</v>
      </c>
      <c r="BW1903" s="273"/>
      <c r="BX1903" s="273">
        <v>22</v>
      </c>
      <c r="BY1903" s="282" t="s">
        <v>1276</v>
      </c>
      <c r="BZ1903" s="809"/>
      <c r="CA1903" s="279"/>
      <c r="CB1903" s="279"/>
      <c r="CC1903" s="279"/>
      <c r="CD1903" s="1283"/>
      <c r="CE1903" s="245"/>
      <c r="CF1903" s="245"/>
      <c r="CG1903" s="245"/>
      <c r="CH1903" s="230"/>
    </row>
    <row r="1904" spans="1:86">
      <c r="A1904" s="265" t="s">
        <v>77</v>
      </c>
      <c r="B1904" s="2" t="s">
        <v>1364</v>
      </c>
      <c r="C1904" s="2" t="s">
        <v>91</v>
      </c>
      <c r="D1904" s="265" t="s">
        <v>2004</v>
      </c>
      <c r="E1904" s="819">
        <v>45687</v>
      </c>
      <c r="F1904" s="266" t="s">
        <v>567</v>
      </c>
      <c r="G1904" s="820">
        <v>60.16</v>
      </c>
      <c r="H1904" s="820"/>
      <c r="I1904" s="820"/>
      <c r="J1904" s="820"/>
      <c r="K1904" s="820"/>
      <c r="L1904" s="821"/>
      <c r="M1904" s="822"/>
      <c r="N1904" s="820"/>
      <c r="O1904" s="820"/>
      <c r="P1904" s="822"/>
      <c r="Q1904" s="823"/>
      <c r="R1904" s="824">
        <v>1.1459999999999999</v>
      </c>
      <c r="S1904" s="824"/>
      <c r="T1904" s="825"/>
      <c r="U1904" s="820"/>
      <c r="V1904" s="821"/>
      <c r="W1904" s="820"/>
      <c r="X1904" s="824"/>
      <c r="Y1904" s="826"/>
      <c r="Z1904" s="827"/>
      <c r="AA1904" s="826">
        <v>0</v>
      </c>
      <c r="AB1904" s="822"/>
      <c r="AC1904" s="826">
        <v>0</v>
      </c>
      <c r="AD1904" s="819"/>
      <c r="AE1904" s="826"/>
      <c r="AF1904" s="826"/>
      <c r="AG1904" s="822"/>
      <c r="AH1904" s="826"/>
      <c r="AI1904" s="826"/>
      <c r="AJ1904" s="822"/>
      <c r="AK1904" s="824"/>
      <c r="AL1904" s="826"/>
      <c r="AM1904" s="822"/>
      <c r="AN1904" s="826"/>
      <c r="AO1904" s="822"/>
      <c r="AP1904" s="826"/>
      <c r="AQ1904" s="828">
        <f t="shared" si="278"/>
        <v>1</v>
      </c>
      <c r="AR1904" s="275" t="s">
        <v>1322</v>
      </c>
      <c r="AS1904" s="820"/>
      <c r="AT1904" s="273" t="s">
        <v>1389</v>
      </c>
      <c r="AU1904" s="830"/>
      <c r="AV1904" s="820"/>
      <c r="AW1904" s="821"/>
      <c r="AX1904" s="829"/>
      <c r="AY1904" s="836"/>
      <c r="AZ1904" s="822"/>
      <c r="BA1904" s="268"/>
      <c r="BB1904" s="821"/>
      <c r="BC1904" s="821"/>
      <c r="BD1904" s="821"/>
      <c r="BE1904" s="267" t="s">
        <v>1269</v>
      </c>
      <c r="BF1904" s="822"/>
      <c r="BG1904" s="822"/>
      <c r="BH1904" s="822"/>
      <c r="BI1904" s="822"/>
      <c r="BJ1904" s="831">
        <v>45688</v>
      </c>
      <c r="BK1904" s="832">
        <v>45687</v>
      </c>
      <c r="BL1904" s="431" t="s">
        <v>2005</v>
      </c>
      <c r="BM1904" s="830"/>
      <c r="BN1904" s="833">
        <v>2</v>
      </c>
      <c r="BO1904" s="833">
        <v>7</v>
      </c>
      <c r="BP1904" s="834"/>
      <c r="BQ1904" s="835">
        <v>45686</v>
      </c>
      <c r="BR1904" s="837">
        <v>0.79236111111111107</v>
      </c>
      <c r="BS1904" s="838" t="str">
        <f>IF(_DBcomps[[#This Row],[Problem]]="","Yes","No")</f>
        <v>Yes</v>
      </c>
      <c r="BT1904" s="272"/>
      <c r="BU1904" s="829"/>
      <c r="BV1904" s="829">
        <v>1</v>
      </c>
      <c r="BW1904" s="829"/>
      <c r="BX1904" s="829">
        <v>22</v>
      </c>
      <c r="BY1904" s="832" t="s">
        <v>1276</v>
      </c>
      <c r="BZ1904" s="820"/>
      <c r="CA1904" s="832"/>
      <c r="CB1904" s="832"/>
      <c r="CC1904" s="832"/>
      <c r="CD1904" s="1460"/>
      <c r="CE1904" s="245"/>
      <c r="CF1904" s="245"/>
      <c r="CG1904" s="245"/>
      <c r="CH1904" s="230"/>
    </row>
    <row r="1905" spans="1:91">
      <c r="A1905" s="265" t="s">
        <v>77</v>
      </c>
      <c r="B1905" s="2" t="s">
        <v>1364</v>
      </c>
      <c r="C1905" s="2" t="s">
        <v>91</v>
      </c>
      <c r="D1905" s="265" t="s">
        <v>2006</v>
      </c>
      <c r="E1905" s="819">
        <v>45688</v>
      </c>
      <c r="F1905" s="266" t="s">
        <v>567</v>
      </c>
      <c r="G1905" s="820">
        <v>61.25</v>
      </c>
      <c r="H1905" s="820"/>
      <c r="I1905" s="820"/>
      <c r="J1905" s="820"/>
      <c r="K1905" s="820"/>
      <c r="L1905" s="821"/>
      <c r="M1905" s="822"/>
      <c r="N1905" s="820"/>
      <c r="O1905" s="820"/>
      <c r="P1905" s="822"/>
      <c r="Q1905" s="823"/>
      <c r="R1905" s="824">
        <v>1.1319999999999999</v>
      </c>
      <c r="S1905" s="824"/>
      <c r="T1905" s="825"/>
      <c r="U1905" s="820"/>
      <c r="V1905" s="821"/>
      <c r="W1905" s="820"/>
      <c r="X1905" s="824"/>
      <c r="Y1905" s="826"/>
      <c r="Z1905" s="827"/>
      <c r="AA1905" s="826">
        <v>0</v>
      </c>
      <c r="AB1905" s="822"/>
      <c r="AC1905" s="826">
        <v>0</v>
      </c>
      <c r="AD1905" s="819"/>
      <c r="AE1905" s="826"/>
      <c r="AF1905" s="826"/>
      <c r="AG1905" s="822"/>
      <c r="AH1905" s="826"/>
      <c r="AI1905" s="826"/>
      <c r="AJ1905" s="822"/>
      <c r="AK1905" s="824"/>
      <c r="AL1905" s="826"/>
      <c r="AM1905" s="822"/>
      <c r="AN1905" s="826"/>
      <c r="AO1905" s="822"/>
      <c r="AP1905" s="826"/>
      <c r="AQ1905" s="828">
        <f t="shared" si="278"/>
        <v>1</v>
      </c>
      <c r="AR1905" s="275" t="s">
        <v>1322</v>
      </c>
      <c r="AS1905" s="820"/>
      <c r="AT1905" s="273" t="s">
        <v>1389</v>
      </c>
      <c r="AU1905" s="830"/>
      <c r="AV1905" s="820"/>
      <c r="AW1905" s="821"/>
      <c r="AX1905" s="829"/>
      <c r="AY1905" s="836"/>
      <c r="AZ1905" s="822"/>
      <c r="BA1905" s="268"/>
      <c r="BB1905" s="821"/>
      <c r="BC1905" s="821"/>
      <c r="BD1905" s="821"/>
      <c r="BE1905" s="267" t="s">
        <v>1269</v>
      </c>
      <c r="BF1905" s="822"/>
      <c r="BG1905" s="822"/>
      <c r="BH1905" s="822"/>
      <c r="BI1905" s="822"/>
      <c r="BJ1905" s="831">
        <v>45688</v>
      </c>
      <c r="BK1905" s="832">
        <v>45688</v>
      </c>
      <c r="BL1905" s="431" t="s">
        <v>2007</v>
      </c>
      <c r="BM1905" s="830"/>
      <c r="BN1905" s="833">
        <v>2</v>
      </c>
      <c r="BO1905" s="833">
        <v>7</v>
      </c>
      <c r="BP1905" s="834"/>
      <c r="BQ1905" s="835">
        <v>45687</v>
      </c>
      <c r="BR1905" s="837">
        <v>0.76388888888888884</v>
      </c>
      <c r="BS1905" s="838" t="str">
        <f>IF(_DBcomps[[#This Row],[Problem]]="","Yes","No")</f>
        <v>Yes</v>
      </c>
      <c r="BT1905" s="272"/>
      <c r="BU1905" s="829"/>
      <c r="BV1905" s="829">
        <v>1</v>
      </c>
      <c r="BW1905" s="829"/>
      <c r="BX1905" s="829">
        <v>22</v>
      </c>
      <c r="BY1905" s="832" t="s">
        <v>1276</v>
      </c>
      <c r="BZ1905" s="820"/>
      <c r="CA1905" s="832"/>
      <c r="CB1905" s="832"/>
      <c r="CC1905" s="832"/>
      <c r="CD1905" s="1460"/>
      <c r="CE1905" s="245"/>
      <c r="CF1905" s="245"/>
      <c r="CG1905" s="245"/>
      <c r="CH1905" s="230"/>
    </row>
    <row r="1906" spans="1:91">
      <c r="A1906" s="265" t="s">
        <v>77</v>
      </c>
      <c r="B1906" s="2" t="s">
        <v>1364</v>
      </c>
      <c r="C1906" s="2" t="s">
        <v>91</v>
      </c>
      <c r="D1906" s="265" t="s">
        <v>2676</v>
      </c>
      <c r="E1906" s="265">
        <v>45723</v>
      </c>
      <c r="F1906" s="266" t="s">
        <v>567</v>
      </c>
      <c r="G1906" s="267">
        <v>61.09</v>
      </c>
      <c r="H1906" s="267"/>
      <c r="I1906" s="267"/>
      <c r="J1906" s="267"/>
      <c r="K1906" s="267"/>
      <c r="L1906" s="268"/>
      <c r="M1906" s="275"/>
      <c r="N1906" s="267"/>
      <c r="O1906" s="267"/>
      <c r="P1906" s="275"/>
      <c r="Q1906" s="269"/>
      <c r="R1906" s="270">
        <v>1.133</v>
      </c>
      <c r="S1906" s="270"/>
      <c r="T1906" s="271"/>
      <c r="U1906" s="267"/>
      <c r="V1906" s="268"/>
      <c r="W1906" s="267"/>
      <c r="X1906" s="270"/>
      <c r="Y1906" s="274"/>
      <c r="Z1906" s="290"/>
      <c r="AA1906" s="274">
        <v>0</v>
      </c>
      <c r="AB1906" s="275"/>
      <c r="AC1906" s="274">
        <v>0</v>
      </c>
      <c r="AD1906" s="265"/>
      <c r="AE1906" s="274"/>
      <c r="AF1906" s="274"/>
      <c r="AG1906" s="275"/>
      <c r="AH1906" s="274"/>
      <c r="AI1906" s="274"/>
      <c r="AJ1906" s="275"/>
      <c r="AK1906" s="270"/>
      <c r="AL1906" s="274"/>
      <c r="AM1906" s="275"/>
      <c r="AN1906" s="274"/>
      <c r="AO1906" s="275"/>
      <c r="AP1906" s="274"/>
      <c r="AQ1906" s="277">
        <f t="shared" ref="AQ1906:AQ1915" si="279">MONTH(E1906)</f>
        <v>3</v>
      </c>
      <c r="AR1906" s="275" t="s">
        <v>1322</v>
      </c>
      <c r="AS1906" s="267"/>
      <c r="AT1906" s="273" t="s">
        <v>1389</v>
      </c>
      <c r="AU1906" s="272"/>
      <c r="AV1906" s="267"/>
      <c r="AW1906" s="268"/>
      <c r="AX1906" s="273"/>
      <c r="AY1906" s="294"/>
      <c r="AZ1906" s="275"/>
      <c r="BA1906" s="268"/>
      <c r="BB1906" s="268"/>
      <c r="BC1906" s="268"/>
      <c r="BD1906" s="268"/>
      <c r="BE1906" s="267" t="s">
        <v>1269</v>
      </c>
      <c r="BF1906" s="275"/>
      <c r="BG1906" s="275"/>
      <c r="BH1906" s="275"/>
      <c r="BI1906" s="275"/>
      <c r="BJ1906" s="278">
        <v>45723</v>
      </c>
      <c r="BK1906" s="279">
        <v>45723</v>
      </c>
      <c r="BL1906" s="431" t="s">
        <v>2677</v>
      </c>
      <c r="BM1906" s="272"/>
      <c r="BN1906" s="422">
        <v>2</v>
      </c>
      <c r="BO1906" s="422">
        <v>7</v>
      </c>
      <c r="BP1906" s="303"/>
      <c r="BQ1906" s="293">
        <v>45722</v>
      </c>
      <c r="BR1906" s="284">
        <v>0.94444444444444453</v>
      </c>
      <c r="BS1906" s="280" t="str">
        <f>IF(_DBcomps[[#This Row],[Problem]]="","Yes","No")</f>
        <v>Yes</v>
      </c>
      <c r="BT1906" s="272"/>
      <c r="BU1906" s="273"/>
      <c r="BV1906" s="273">
        <v>1</v>
      </c>
      <c r="BW1906" s="273"/>
      <c r="BX1906" s="273">
        <v>22</v>
      </c>
      <c r="BY1906" s="279" t="s">
        <v>1276</v>
      </c>
      <c r="BZ1906" s="267"/>
      <c r="CA1906" s="279"/>
      <c r="CB1906" s="279"/>
      <c r="CC1906" s="279"/>
      <c r="CD1906" s="1283"/>
      <c r="CE1906" s="245"/>
      <c r="CF1906" s="245"/>
      <c r="CG1906" s="245"/>
      <c r="CH1906" s="230"/>
    </row>
    <row r="1907" spans="1:91">
      <c r="A1907" s="265" t="s">
        <v>77</v>
      </c>
      <c r="B1907" s="2" t="s">
        <v>1364</v>
      </c>
      <c r="C1907" s="2" t="s">
        <v>91</v>
      </c>
      <c r="D1907" s="265" t="s">
        <v>2678</v>
      </c>
      <c r="E1907" s="265">
        <v>45726</v>
      </c>
      <c r="F1907" s="266" t="s">
        <v>567</v>
      </c>
      <c r="G1907" s="267">
        <v>61.01</v>
      </c>
      <c r="H1907" s="267"/>
      <c r="I1907" s="267"/>
      <c r="J1907" s="267"/>
      <c r="K1907" s="267"/>
      <c r="L1907" s="268"/>
      <c r="M1907" s="275"/>
      <c r="N1907" s="267"/>
      <c r="O1907" s="267"/>
      <c r="P1907" s="275"/>
      <c r="Q1907" s="269"/>
      <c r="R1907" s="270">
        <v>1.129</v>
      </c>
      <c r="S1907" s="270"/>
      <c r="T1907" s="271"/>
      <c r="U1907" s="267"/>
      <c r="V1907" s="268"/>
      <c r="W1907" s="267"/>
      <c r="X1907" s="270"/>
      <c r="Y1907" s="274"/>
      <c r="Z1907" s="290"/>
      <c r="AA1907" s="274">
        <v>0</v>
      </c>
      <c r="AB1907" s="275"/>
      <c r="AC1907" s="274">
        <v>0</v>
      </c>
      <c r="AD1907" s="265"/>
      <c r="AE1907" s="274"/>
      <c r="AF1907" s="274"/>
      <c r="AG1907" s="275"/>
      <c r="AH1907" s="274"/>
      <c r="AI1907" s="274"/>
      <c r="AJ1907" s="275"/>
      <c r="AK1907" s="270"/>
      <c r="AL1907" s="274"/>
      <c r="AM1907" s="275"/>
      <c r="AN1907" s="274"/>
      <c r="AO1907" s="275"/>
      <c r="AP1907" s="274"/>
      <c r="AQ1907" s="277">
        <f t="shared" si="279"/>
        <v>3</v>
      </c>
      <c r="AR1907" s="275" t="s">
        <v>1322</v>
      </c>
      <c r="AS1907" s="267"/>
      <c r="AT1907" s="273" t="s">
        <v>1389</v>
      </c>
      <c r="AU1907" s="272"/>
      <c r="AV1907" s="267"/>
      <c r="AW1907" s="268"/>
      <c r="AX1907" s="273"/>
      <c r="AY1907" s="294"/>
      <c r="AZ1907" s="275"/>
      <c r="BA1907" s="268"/>
      <c r="BB1907" s="268"/>
      <c r="BC1907" s="268"/>
      <c r="BD1907" s="268"/>
      <c r="BE1907" s="267" t="s">
        <v>1269</v>
      </c>
      <c r="BF1907" s="275"/>
      <c r="BG1907" s="275"/>
      <c r="BH1907" s="275"/>
      <c r="BI1907" s="275"/>
      <c r="BJ1907" s="278">
        <v>45726</v>
      </c>
      <c r="BK1907" s="279">
        <v>45726</v>
      </c>
      <c r="BL1907" s="431" t="s">
        <v>2679</v>
      </c>
      <c r="BM1907" s="272"/>
      <c r="BN1907" s="422">
        <v>2</v>
      </c>
      <c r="BO1907" s="422">
        <v>7</v>
      </c>
      <c r="BP1907" s="303"/>
      <c r="BQ1907" s="293">
        <v>45723</v>
      </c>
      <c r="BR1907" s="284">
        <v>0.96875</v>
      </c>
      <c r="BS1907" s="280" t="str">
        <f>IF(_DBcomps[[#This Row],[Problem]]="","Yes","No")</f>
        <v>Yes</v>
      </c>
      <c r="BT1907" s="272"/>
      <c r="BU1907" s="273"/>
      <c r="BV1907" s="273">
        <v>1</v>
      </c>
      <c r="BW1907" s="273"/>
      <c r="BX1907" s="273">
        <v>22</v>
      </c>
      <c r="BY1907" s="279" t="s">
        <v>1276</v>
      </c>
      <c r="BZ1907" s="267"/>
      <c r="CA1907" s="279"/>
      <c r="CB1907" s="279"/>
      <c r="CC1907" s="279"/>
      <c r="CD1907" s="1283"/>
      <c r="CE1907" s="245"/>
      <c r="CF1907" s="245"/>
      <c r="CG1907" s="245"/>
      <c r="CH1907" s="230"/>
    </row>
    <row r="1908" spans="1:91">
      <c r="A1908" s="265" t="s">
        <v>77</v>
      </c>
      <c r="B1908" s="2" t="s">
        <v>1364</v>
      </c>
      <c r="C1908" s="2" t="s">
        <v>91</v>
      </c>
      <c r="D1908" s="265" t="s">
        <v>2680</v>
      </c>
      <c r="E1908" s="265">
        <v>45727</v>
      </c>
      <c r="F1908" s="266" t="s">
        <v>567</v>
      </c>
      <c r="G1908" s="267">
        <v>61.26</v>
      </c>
      <c r="H1908" s="267"/>
      <c r="I1908" s="267"/>
      <c r="J1908" s="267"/>
      <c r="K1908" s="267"/>
      <c r="L1908" s="268"/>
      <c r="M1908" s="275"/>
      <c r="N1908" s="267"/>
      <c r="O1908" s="267"/>
      <c r="P1908" s="275"/>
      <c r="Q1908" s="269"/>
      <c r="R1908" s="270">
        <v>1.1399999999999999</v>
      </c>
      <c r="S1908" s="270"/>
      <c r="T1908" s="271"/>
      <c r="U1908" s="267"/>
      <c r="V1908" s="268"/>
      <c r="W1908" s="267"/>
      <c r="X1908" s="270"/>
      <c r="Y1908" s="274"/>
      <c r="Z1908" s="290"/>
      <c r="AA1908" s="274">
        <v>0</v>
      </c>
      <c r="AB1908" s="275"/>
      <c r="AC1908" s="274">
        <v>0</v>
      </c>
      <c r="AD1908" s="265"/>
      <c r="AE1908" s="274"/>
      <c r="AF1908" s="274"/>
      <c r="AG1908" s="275"/>
      <c r="AH1908" s="274"/>
      <c r="AI1908" s="274"/>
      <c r="AJ1908" s="275"/>
      <c r="AK1908" s="270"/>
      <c r="AL1908" s="274"/>
      <c r="AM1908" s="275"/>
      <c r="AN1908" s="274"/>
      <c r="AO1908" s="275"/>
      <c r="AP1908" s="274"/>
      <c r="AQ1908" s="277">
        <f t="shared" si="279"/>
        <v>3</v>
      </c>
      <c r="AR1908" s="275" t="s">
        <v>1322</v>
      </c>
      <c r="AS1908" s="267"/>
      <c r="AT1908" s="273" t="s">
        <v>1389</v>
      </c>
      <c r="AU1908" s="272"/>
      <c r="AV1908" s="267"/>
      <c r="AW1908" s="268"/>
      <c r="AX1908" s="273"/>
      <c r="AY1908" s="294"/>
      <c r="AZ1908" s="275"/>
      <c r="BA1908" s="268"/>
      <c r="BB1908" s="268"/>
      <c r="BC1908" s="268"/>
      <c r="BD1908" s="268"/>
      <c r="BE1908" s="267" t="s">
        <v>1269</v>
      </c>
      <c r="BF1908" s="275"/>
      <c r="BG1908" s="275"/>
      <c r="BH1908" s="275"/>
      <c r="BI1908" s="275"/>
      <c r="BJ1908" s="278">
        <v>45727</v>
      </c>
      <c r="BK1908" s="279">
        <v>45727</v>
      </c>
      <c r="BL1908" s="431" t="s">
        <v>2681</v>
      </c>
      <c r="BM1908" s="272"/>
      <c r="BN1908" s="422">
        <v>2</v>
      </c>
      <c r="BO1908" s="422">
        <v>7</v>
      </c>
      <c r="BP1908" s="303"/>
      <c r="BQ1908" s="293">
        <v>45726</v>
      </c>
      <c r="BR1908" s="284">
        <v>0.83333333333333337</v>
      </c>
      <c r="BS1908" s="280" t="str">
        <f>IF(_DBcomps[[#This Row],[Problem]]="","Yes","No")</f>
        <v>Yes</v>
      </c>
      <c r="BT1908" s="272"/>
      <c r="BU1908" s="273"/>
      <c r="BV1908" s="273">
        <v>1</v>
      </c>
      <c r="BW1908" s="273"/>
      <c r="BX1908" s="273">
        <v>22</v>
      </c>
      <c r="BY1908" s="279" t="s">
        <v>1276</v>
      </c>
      <c r="BZ1908" s="267"/>
      <c r="CA1908" s="279"/>
      <c r="CB1908" s="279"/>
      <c r="CC1908" s="279"/>
      <c r="CD1908" s="1283"/>
      <c r="CE1908" s="245"/>
      <c r="CF1908" s="245"/>
      <c r="CG1908" s="245"/>
      <c r="CH1908" s="230"/>
    </row>
    <row r="1909" spans="1:91">
      <c r="A1909" s="265" t="s">
        <v>77</v>
      </c>
      <c r="B1909" s="2" t="s">
        <v>1364</v>
      </c>
      <c r="C1909" s="2" t="s">
        <v>91</v>
      </c>
      <c r="D1909" s="265" t="s">
        <v>2682</v>
      </c>
      <c r="E1909" s="265">
        <v>45728</v>
      </c>
      <c r="F1909" s="266" t="s">
        <v>567</v>
      </c>
      <c r="G1909" s="267">
        <v>61.47</v>
      </c>
      <c r="H1909" s="267"/>
      <c r="I1909" s="267"/>
      <c r="J1909" s="267"/>
      <c r="K1909" s="267"/>
      <c r="L1909" s="268"/>
      <c r="M1909" s="275"/>
      <c r="N1909" s="267"/>
      <c r="O1909" s="267"/>
      <c r="P1909" s="275"/>
      <c r="Q1909" s="269"/>
      <c r="R1909" s="270">
        <v>1.1316999999999999</v>
      </c>
      <c r="S1909" s="270"/>
      <c r="T1909" s="271"/>
      <c r="U1909" s="267"/>
      <c r="V1909" s="268"/>
      <c r="W1909" s="267"/>
      <c r="X1909" s="270"/>
      <c r="Y1909" s="274"/>
      <c r="Z1909" s="290"/>
      <c r="AA1909" s="274">
        <v>0</v>
      </c>
      <c r="AB1909" s="275"/>
      <c r="AC1909" s="274">
        <v>0</v>
      </c>
      <c r="AD1909" s="265"/>
      <c r="AE1909" s="274"/>
      <c r="AF1909" s="274"/>
      <c r="AG1909" s="275"/>
      <c r="AH1909" s="274"/>
      <c r="AI1909" s="274"/>
      <c r="AJ1909" s="275"/>
      <c r="AK1909" s="270"/>
      <c r="AL1909" s="274"/>
      <c r="AM1909" s="275"/>
      <c r="AN1909" s="274"/>
      <c r="AO1909" s="275"/>
      <c r="AP1909" s="274"/>
      <c r="AQ1909" s="277">
        <f t="shared" si="279"/>
        <v>3</v>
      </c>
      <c r="AR1909" s="275" t="s">
        <v>1322</v>
      </c>
      <c r="AS1909" s="267"/>
      <c r="AT1909" s="273" t="s">
        <v>1389</v>
      </c>
      <c r="AU1909" s="272"/>
      <c r="AV1909" s="267"/>
      <c r="AW1909" s="268"/>
      <c r="AX1909" s="273"/>
      <c r="AY1909" s="294"/>
      <c r="AZ1909" s="275"/>
      <c r="BA1909" s="268"/>
      <c r="BB1909" s="268"/>
      <c r="BC1909" s="268"/>
      <c r="BD1909" s="268"/>
      <c r="BE1909" s="267" t="s">
        <v>1269</v>
      </c>
      <c r="BF1909" s="275"/>
      <c r="BG1909" s="275"/>
      <c r="BH1909" s="275"/>
      <c r="BI1909" s="275"/>
      <c r="BJ1909" s="278">
        <v>45728</v>
      </c>
      <c r="BK1909" s="279">
        <v>45728</v>
      </c>
      <c r="BL1909" s="431" t="s">
        <v>2683</v>
      </c>
      <c r="BM1909" s="272"/>
      <c r="BN1909" s="422">
        <v>2</v>
      </c>
      <c r="BO1909" s="422">
        <v>7</v>
      </c>
      <c r="BP1909" s="303"/>
      <c r="BQ1909" s="293">
        <v>45728</v>
      </c>
      <c r="BR1909" s="284">
        <v>4.6527777777777779E-2</v>
      </c>
      <c r="BS1909" s="280" t="str">
        <f>IF(_DBcomps[[#This Row],[Problem]]="","Yes","No")</f>
        <v>Yes</v>
      </c>
      <c r="BT1909" s="272"/>
      <c r="BU1909" s="273"/>
      <c r="BV1909" s="273">
        <v>1</v>
      </c>
      <c r="BW1909" s="273"/>
      <c r="BX1909" s="273">
        <v>22</v>
      </c>
      <c r="BY1909" s="279" t="s">
        <v>1276</v>
      </c>
      <c r="BZ1909" s="267"/>
      <c r="CA1909" s="279"/>
      <c r="CB1909" s="279"/>
      <c r="CC1909" s="279"/>
      <c r="CD1909" s="1283"/>
      <c r="CE1909" s="245"/>
      <c r="CF1909" s="245"/>
      <c r="CG1909" s="245"/>
      <c r="CH1909" s="230"/>
    </row>
    <row r="1910" spans="1:91">
      <c r="A1910" s="265" t="s">
        <v>77</v>
      </c>
      <c r="B1910" s="2" t="s">
        <v>1364</v>
      </c>
      <c r="C1910" s="2" t="s">
        <v>91</v>
      </c>
      <c r="D1910" s="265" t="s">
        <v>2703</v>
      </c>
      <c r="E1910" s="265">
        <v>45729</v>
      </c>
      <c r="F1910" s="266" t="s">
        <v>567</v>
      </c>
      <c r="G1910" s="267">
        <v>61.42</v>
      </c>
      <c r="H1910" s="267"/>
      <c r="I1910" s="267"/>
      <c r="J1910" s="267"/>
      <c r="K1910" s="267"/>
      <c r="L1910" s="268"/>
      <c r="M1910" s="275"/>
      <c r="N1910" s="267"/>
      <c r="O1910" s="267"/>
      <c r="P1910" s="275"/>
      <c r="Q1910" s="269"/>
      <c r="R1910" s="270">
        <v>1.1332</v>
      </c>
      <c r="S1910" s="270"/>
      <c r="T1910" s="271"/>
      <c r="U1910" s="267"/>
      <c r="V1910" s="268"/>
      <c r="W1910" s="267"/>
      <c r="X1910" s="270"/>
      <c r="Y1910" s="274"/>
      <c r="Z1910" s="290"/>
      <c r="AA1910" s="274">
        <v>0</v>
      </c>
      <c r="AB1910" s="275"/>
      <c r="AC1910" s="274">
        <v>0</v>
      </c>
      <c r="AD1910" s="265"/>
      <c r="AE1910" s="274"/>
      <c r="AF1910" s="274"/>
      <c r="AG1910" s="275"/>
      <c r="AH1910" s="274"/>
      <c r="AI1910" s="274"/>
      <c r="AJ1910" s="275"/>
      <c r="AK1910" s="270"/>
      <c r="AL1910" s="274"/>
      <c r="AM1910" s="275"/>
      <c r="AN1910" s="274"/>
      <c r="AO1910" s="275"/>
      <c r="AP1910" s="274"/>
      <c r="AQ1910" s="277">
        <f t="shared" si="279"/>
        <v>3</v>
      </c>
      <c r="AR1910" s="275" t="s">
        <v>1322</v>
      </c>
      <c r="AS1910" s="267"/>
      <c r="AT1910" s="273" t="s">
        <v>1389</v>
      </c>
      <c r="AU1910" s="272"/>
      <c r="AV1910" s="267"/>
      <c r="AW1910" s="268"/>
      <c r="AX1910" s="273"/>
      <c r="AY1910" s="294"/>
      <c r="AZ1910" s="275"/>
      <c r="BA1910" s="268"/>
      <c r="BB1910" s="268"/>
      <c r="BC1910" s="268"/>
      <c r="BD1910" s="268"/>
      <c r="BE1910" s="267" t="s">
        <v>1269</v>
      </c>
      <c r="BF1910" s="275"/>
      <c r="BG1910" s="275"/>
      <c r="BH1910" s="275"/>
      <c r="BI1910" s="275"/>
      <c r="BJ1910" s="278">
        <v>45730</v>
      </c>
      <c r="BK1910" s="279">
        <v>45729</v>
      </c>
      <c r="BL1910" s="431" t="s">
        <v>2704</v>
      </c>
      <c r="BM1910" s="272"/>
      <c r="BN1910" s="422">
        <v>2</v>
      </c>
      <c r="BO1910" s="422">
        <v>7</v>
      </c>
      <c r="BP1910" s="303"/>
      <c r="BQ1910" s="293">
        <v>45729</v>
      </c>
      <c r="BR1910" s="284" t="s">
        <v>2705</v>
      </c>
      <c r="BS1910" s="280" t="str">
        <f>IF(_DBcomps[[#This Row],[Problem]]="","Yes","No")</f>
        <v>Yes</v>
      </c>
      <c r="BT1910" s="272"/>
      <c r="BU1910" s="273"/>
      <c r="BV1910" s="273">
        <v>1</v>
      </c>
      <c r="BW1910" s="273"/>
      <c r="BX1910" s="273">
        <v>22</v>
      </c>
      <c r="BY1910" s="279" t="s">
        <v>1276</v>
      </c>
      <c r="BZ1910" s="267"/>
      <c r="CA1910" s="279"/>
      <c r="CB1910" s="279"/>
      <c r="CC1910" s="279"/>
      <c r="CD1910" s="1283"/>
      <c r="CE1910" s="245"/>
      <c r="CF1910" s="245"/>
      <c r="CG1910" s="245"/>
      <c r="CH1910" s="230"/>
    </row>
    <row r="1911" spans="1:91">
      <c r="A1911" s="265" t="s">
        <v>77</v>
      </c>
      <c r="B1911" s="2" t="s">
        <v>1364</v>
      </c>
      <c r="C1911" s="2" t="s">
        <v>91</v>
      </c>
      <c r="D1911" s="265" t="s">
        <v>2897</v>
      </c>
      <c r="E1911" s="265">
        <v>45730</v>
      </c>
      <c r="F1911" s="266" t="str">
        <f>IF(_DBcomps[[#This Row],[Lab RTS]]="","No","Yes")</f>
        <v>Yes</v>
      </c>
      <c r="G1911" s="267">
        <v>61.42</v>
      </c>
      <c r="H1911" s="267"/>
      <c r="I1911" s="267"/>
      <c r="J1911" s="267"/>
      <c r="K1911" s="267"/>
      <c r="L1911" s="268"/>
      <c r="M1911" s="275"/>
      <c r="N1911" s="267"/>
      <c r="O1911" s="267"/>
      <c r="P1911" s="275"/>
      <c r="Q1911" s="269"/>
      <c r="R1911" s="270">
        <v>1.143</v>
      </c>
      <c r="S1911" s="270"/>
      <c r="T1911" s="271"/>
      <c r="U1911" s="267"/>
      <c r="V1911" s="268"/>
      <c r="W1911" s="267"/>
      <c r="X1911" s="270"/>
      <c r="Y1911" s="274"/>
      <c r="Z1911" s="290"/>
      <c r="AA1911" s="274">
        <v>0</v>
      </c>
      <c r="AB1911" s="275"/>
      <c r="AC1911" s="274">
        <v>0</v>
      </c>
      <c r="AD1911" s="265"/>
      <c r="AE1911" s="274"/>
      <c r="AF1911" s="274"/>
      <c r="AG1911" s="275"/>
      <c r="AH1911" s="274"/>
      <c r="AI1911" s="274"/>
      <c r="AJ1911" s="275"/>
      <c r="AK1911" s="270"/>
      <c r="AL1911" s="274"/>
      <c r="AM1911" s="275"/>
      <c r="AN1911" s="274"/>
      <c r="AO1911" s="275"/>
      <c r="AP1911" s="274"/>
      <c r="AQ1911" s="277">
        <f t="shared" si="279"/>
        <v>3</v>
      </c>
      <c r="AR1911" s="275" t="s">
        <v>1322</v>
      </c>
      <c r="AS1911" s="267"/>
      <c r="AT1911" s="273" t="s">
        <v>1389</v>
      </c>
      <c r="AU1911" s="272"/>
      <c r="AV1911" s="267"/>
      <c r="AW1911" s="268"/>
      <c r="AX1911" s="273"/>
      <c r="AY1911" s="294"/>
      <c r="AZ1911" s="275"/>
      <c r="BA1911" s="268"/>
      <c r="BB1911" s="268"/>
      <c r="BC1911" s="268"/>
      <c r="BD1911" s="268"/>
      <c r="BE1911" s="267" t="s">
        <v>1269</v>
      </c>
      <c r="BF1911" s="275"/>
      <c r="BG1911" s="275"/>
      <c r="BH1911" s="275"/>
      <c r="BI1911" s="275"/>
      <c r="BJ1911" s="278">
        <v>45730</v>
      </c>
      <c r="BK1911" s="279">
        <v>45730</v>
      </c>
      <c r="BL1911" s="431" t="s">
        <v>2898</v>
      </c>
      <c r="BM1911" s="272"/>
      <c r="BN1911" s="422">
        <v>2</v>
      </c>
      <c r="BO1911" s="422">
        <v>7</v>
      </c>
      <c r="BP1911" s="303"/>
      <c r="BQ1911" s="293">
        <v>45729</v>
      </c>
      <c r="BR1911" s="284" t="s">
        <v>2899</v>
      </c>
      <c r="BS1911" s="280" t="str">
        <f>IF(_DBcomps[[#This Row],[Problem]]="","Yes","No")</f>
        <v>Yes</v>
      </c>
      <c r="BT1911" s="272"/>
      <c r="BU1911" s="273"/>
      <c r="BV1911" s="273">
        <v>1</v>
      </c>
      <c r="BW1911" s="273"/>
      <c r="BX1911" s="273">
        <v>22</v>
      </c>
      <c r="BY1911" s="279" t="s">
        <v>1276</v>
      </c>
      <c r="BZ1911" s="267"/>
      <c r="CA1911" s="279"/>
      <c r="CB1911" s="279"/>
      <c r="CC1911" s="279"/>
      <c r="CD1911" s="1283"/>
      <c r="CE1911" s="245"/>
      <c r="CF1911" s="245"/>
      <c r="CG1911" s="245"/>
      <c r="CH1911" s="230"/>
    </row>
    <row r="1912" spans="1:91">
      <c r="A1912" s="265" t="s">
        <v>77</v>
      </c>
      <c r="B1912" s="2" t="s">
        <v>1364</v>
      </c>
      <c r="C1912" s="2" t="s">
        <v>91</v>
      </c>
      <c r="D1912" s="265" t="s">
        <v>2902</v>
      </c>
      <c r="E1912" s="265">
        <v>45733</v>
      </c>
      <c r="F1912" s="266" t="s">
        <v>567</v>
      </c>
      <c r="G1912" s="267">
        <v>60.03</v>
      </c>
      <c r="H1912" s="267"/>
      <c r="I1912" s="267"/>
      <c r="J1912" s="267"/>
      <c r="K1912" s="267"/>
      <c r="L1912" s="268"/>
      <c r="M1912" s="275"/>
      <c r="N1912" s="267"/>
      <c r="O1912" s="267"/>
      <c r="P1912" s="275"/>
      <c r="Q1912" s="269"/>
      <c r="R1912" s="270">
        <v>1.141</v>
      </c>
      <c r="S1912" s="270"/>
      <c r="T1912" s="271"/>
      <c r="U1912" s="267"/>
      <c r="V1912" s="268"/>
      <c r="W1912" s="267"/>
      <c r="X1912" s="270"/>
      <c r="Y1912" s="274"/>
      <c r="Z1912" s="290"/>
      <c r="AA1912" s="274">
        <v>0</v>
      </c>
      <c r="AB1912" s="275"/>
      <c r="AC1912" s="274">
        <v>0</v>
      </c>
      <c r="AD1912" s="265"/>
      <c r="AE1912" s="274"/>
      <c r="AF1912" s="274"/>
      <c r="AG1912" s="275"/>
      <c r="AH1912" s="274"/>
      <c r="AI1912" s="274"/>
      <c r="AJ1912" s="275"/>
      <c r="AK1912" s="270"/>
      <c r="AL1912" s="274"/>
      <c r="AM1912" s="275"/>
      <c r="AN1912" s="274"/>
      <c r="AO1912" s="275"/>
      <c r="AP1912" s="274"/>
      <c r="AQ1912" s="277">
        <f t="shared" si="279"/>
        <v>3</v>
      </c>
      <c r="AR1912" s="275" t="s">
        <v>1322</v>
      </c>
      <c r="AS1912" s="267"/>
      <c r="AT1912" s="273" t="s">
        <v>1389</v>
      </c>
      <c r="AU1912" s="272"/>
      <c r="AV1912" s="267"/>
      <c r="AW1912" s="268"/>
      <c r="AX1912" s="273"/>
      <c r="AY1912" s="294"/>
      <c r="AZ1912" s="275"/>
      <c r="BA1912" s="268"/>
      <c r="BB1912" s="268"/>
      <c r="BC1912" s="268"/>
      <c r="BD1912" s="268"/>
      <c r="BE1912" s="267" t="s">
        <v>1269</v>
      </c>
      <c r="BF1912" s="275"/>
      <c r="BG1912" s="275"/>
      <c r="BH1912" s="275"/>
      <c r="BI1912" s="275"/>
      <c r="BJ1912" s="278">
        <v>45733</v>
      </c>
      <c r="BK1912" s="279">
        <v>45733</v>
      </c>
      <c r="BL1912" s="431" t="s">
        <v>2901</v>
      </c>
      <c r="BM1912" s="272"/>
      <c r="BN1912" s="422">
        <v>2</v>
      </c>
      <c r="BO1912" s="422">
        <v>7</v>
      </c>
      <c r="BP1912" s="303"/>
      <c r="BQ1912" s="293">
        <v>45730</v>
      </c>
      <c r="BR1912" s="284" t="s">
        <v>2900</v>
      </c>
      <c r="BS1912" s="280" t="str">
        <f>IF(_DBcomps[[#This Row],[Problem]]="","Yes","No")</f>
        <v>Yes</v>
      </c>
      <c r="BT1912" s="272"/>
      <c r="BU1912" s="273"/>
      <c r="BV1912" s="273">
        <v>1</v>
      </c>
      <c r="BW1912" s="273"/>
      <c r="BX1912" s="273">
        <v>22</v>
      </c>
      <c r="BY1912" s="279" t="s">
        <v>1276</v>
      </c>
      <c r="BZ1912" s="267"/>
      <c r="CA1912" s="279"/>
      <c r="CB1912" s="279"/>
      <c r="CC1912" s="279"/>
      <c r="CD1912" s="1283"/>
      <c r="CE1912" s="245"/>
      <c r="CF1912" s="245"/>
      <c r="CG1912" s="245"/>
      <c r="CH1912" s="230"/>
    </row>
    <row r="1913" spans="1:91">
      <c r="A1913" s="265" t="s">
        <v>77</v>
      </c>
      <c r="B1913" s="2" t="s">
        <v>1364</v>
      </c>
      <c r="C1913" s="2" t="s">
        <v>91</v>
      </c>
      <c r="D1913" s="265" t="s">
        <v>2903</v>
      </c>
      <c r="E1913" s="265">
        <v>45734</v>
      </c>
      <c r="F1913" s="266" t="str">
        <f>IF(_DBcomps[[#This Row],[Lab RTS]]="","No","Yes")</f>
        <v>Yes</v>
      </c>
      <c r="G1913" s="267">
        <v>60.7</v>
      </c>
      <c r="H1913" s="267"/>
      <c r="I1913" s="267"/>
      <c r="J1913" s="267"/>
      <c r="K1913" s="267"/>
      <c r="L1913" s="268"/>
      <c r="M1913" s="275"/>
      <c r="N1913" s="267"/>
      <c r="O1913" s="267"/>
      <c r="P1913" s="275"/>
      <c r="Q1913" s="269"/>
      <c r="R1913" s="270">
        <v>1.135</v>
      </c>
      <c r="S1913" s="270"/>
      <c r="T1913" s="271"/>
      <c r="U1913" s="267"/>
      <c r="V1913" s="268"/>
      <c r="W1913" s="267"/>
      <c r="X1913" s="270"/>
      <c r="Y1913" s="274"/>
      <c r="Z1913" s="290"/>
      <c r="AA1913" s="274">
        <v>0</v>
      </c>
      <c r="AB1913" s="275"/>
      <c r="AC1913" s="274">
        <v>0</v>
      </c>
      <c r="AD1913" s="265"/>
      <c r="AE1913" s="274"/>
      <c r="AF1913" s="274"/>
      <c r="AG1913" s="275"/>
      <c r="AH1913" s="274"/>
      <c r="AI1913" s="274"/>
      <c r="AJ1913" s="275"/>
      <c r="AK1913" s="270"/>
      <c r="AL1913" s="274"/>
      <c r="AM1913" s="275"/>
      <c r="AN1913" s="274"/>
      <c r="AO1913" s="275"/>
      <c r="AP1913" s="274"/>
      <c r="AQ1913" s="277">
        <f t="shared" si="279"/>
        <v>3</v>
      </c>
      <c r="AR1913" s="275" t="s">
        <v>1322</v>
      </c>
      <c r="AS1913" s="267"/>
      <c r="AT1913" s="273" t="s">
        <v>1389</v>
      </c>
      <c r="AU1913" s="272"/>
      <c r="AV1913" s="267"/>
      <c r="AW1913" s="268"/>
      <c r="AX1913" s="273"/>
      <c r="AY1913" s="294"/>
      <c r="AZ1913" s="275"/>
      <c r="BA1913" s="268"/>
      <c r="BB1913" s="268"/>
      <c r="BC1913" s="268"/>
      <c r="BD1913" s="268"/>
      <c r="BE1913" s="267" t="s">
        <v>1269</v>
      </c>
      <c r="BF1913" s="275"/>
      <c r="BG1913" s="275"/>
      <c r="BH1913" s="275"/>
      <c r="BI1913" s="275"/>
      <c r="BJ1913" s="278">
        <v>45734</v>
      </c>
      <c r="BK1913" s="279">
        <v>45734</v>
      </c>
      <c r="BL1913" s="431" t="s">
        <v>2906</v>
      </c>
      <c r="BM1913" s="272"/>
      <c r="BN1913" s="422">
        <v>2</v>
      </c>
      <c r="BO1913" s="422">
        <v>7</v>
      </c>
      <c r="BP1913" s="303"/>
      <c r="BQ1913" s="293">
        <v>45734</v>
      </c>
      <c r="BR1913" s="284" t="s">
        <v>2909</v>
      </c>
      <c r="BS1913" s="280" t="str">
        <f>IF(_DBcomps[[#This Row],[Problem]]="","Yes","No")</f>
        <v>Yes</v>
      </c>
      <c r="BT1913" s="272"/>
      <c r="BU1913" s="273"/>
      <c r="BV1913" s="273">
        <v>1</v>
      </c>
      <c r="BW1913" s="273"/>
      <c r="BX1913" s="273">
        <v>22</v>
      </c>
      <c r="BY1913" s="279" t="s">
        <v>1276</v>
      </c>
      <c r="BZ1913" s="267"/>
      <c r="CA1913" s="279"/>
      <c r="CB1913" s="279"/>
      <c r="CC1913" s="279"/>
      <c r="CD1913" s="1283"/>
      <c r="CE1913" s="245"/>
      <c r="CF1913" s="245"/>
      <c r="CG1913" s="245"/>
      <c r="CH1913" s="230"/>
    </row>
    <row r="1914" spans="1:91">
      <c r="A1914" s="265" t="s">
        <v>77</v>
      </c>
      <c r="B1914" s="2" t="s">
        <v>1364</v>
      </c>
      <c r="C1914" s="2" t="s">
        <v>91</v>
      </c>
      <c r="D1914" s="265" t="s">
        <v>2904</v>
      </c>
      <c r="E1914" s="265">
        <v>45735</v>
      </c>
      <c r="F1914" s="266" t="str">
        <f>IF(_DBcomps[[#This Row],[Lab RTS]]="","No","Yes")</f>
        <v>Yes</v>
      </c>
      <c r="G1914" s="267">
        <v>61.95</v>
      </c>
      <c r="H1914" s="267"/>
      <c r="I1914" s="267"/>
      <c r="J1914" s="267"/>
      <c r="K1914" s="267"/>
      <c r="L1914" s="268"/>
      <c r="M1914" s="275"/>
      <c r="N1914" s="267"/>
      <c r="O1914" s="267"/>
      <c r="P1914" s="275"/>
      <c r="Q1914" s="269"/>
      <c r="R1914" s="270">
        <v>1.133</v>
      </c>
      <c r="S1914" s="270"/>
      <c r="T1914" s="271"/>
      <c r="U1914" s="267"/>
      <c r="V1914" s="268"/>
      <c r="W1914" s="267"/>
      <c r="X1914" s="270"/>
      <c r="Y1914" s="274"/>
      <c r="Z1914" s="290"/>
      <c r="AA1914" s="274">
        <v>0</v>
      </c>
      <c r="AB1914" s="275"/>
      <c r="AC1914" s="274">
        <v>0</v>
      </c>
      <c r="AD1914" s="265"/>
      <c r="AE1914" s="274"/>
      <c r="AF1914" s="274"/>
      <c r="AG1914" s="275"/>
      <c r="AH1914" s="274"/>
      <c r="AI1914" s="274"/>
      <c r="AJ1914" s="275"/>
      <c r="AK1914" s="270"/>
      <c r="AL1914" s="274"/>
      <c r="AM1914" s="275"/>
      <c r="AN1914" s="274"/>
      <c r="AO1914" s="275"/>
      <c r="AP1914" s="274"/>
      <c r="AQ1914" s="277">
        <f t="shared" si="279"/>
        <v>3</v>
      </c>
      <c r="AR1914" s="275" t="s">
        <v>1322</v>
      </c>
      <c r="AS1914" s="267"/>
      <c r="AT1914" s="273" t="s">
        <v>1389</v>
      </c>
      <c r="AU1914" s="272"/>
      <c r="AV1914" s="267"/>
      <c r="AW1914" s="268"/>
      <c r="AX1914" s="273"/>
      <c r="AY1914" s="294"/>
      <c r="AZ1914" s="275"/>
      <c r="BA1914" s="268"/>
      <c r="BB1914" s="268"/>
      <c r="BC1914" s="268"/>
      <c r="BD1914" s="268"/>
      <c r="BE1914" s="267" t="s">
        <v>1269</v>
      </c>
      <c r="BF1914" s="275"/>
      <c r="BG1914" s="275"/>
      <c r="BH1914" s="275"/>
      <c r="BI1914" s="275"/>
      <c r="BJ1914" s="278">
        <v>45735</v>
      </c>
      <c r="BK1914" s="279">
        <v>45735</v>
      </c>
      <c r="BL1914" s="431" t="s">
        <v>2907</v>
      </c>
      <c r="BM1914" s="272"/>
      <c r="BN1914" s="422">
        <v>2</v>
      </c>
      <c r="BO1914" s="422">
        <v>7</v>
      </c>
      <c r="BP1914" s="303"/>
      <c r="BQ1914" s="293">
        <v>45735</v>
      </c>
      <c r="BR1914" s="284" t="s">
        <v>2910</v>
      </c>
      <c r="BS1914" s="280" t="str">
        <f>IF(_DBcomps[[#This Row],[Problem]]="","Yes","No")</f>
        <v>Yes</v>
      </c>
      <c r="BT1914" s="272"/>
      <c r="BU1914" s="273"/>
      <c r="BV1914" s="273">
        <v>1</v>
      </c>
      <c r="BW1914" s="273"/>
      <c r="BX1914" s="273">
        <v>22</v>
      </c>
      <c r="BY1914" s="279" t="s">
        <v>1276</v>
      </c>
      <c r="BZ1914" s="267"/>
      <c r="CA1914" s="279"/>
      <c r="CB1914" s="279"/>
      <c r="CC1914" s="279"/>
      <c r="CD1914" s="1283"/>
      <c r="CE1914" s="245"/>
      <c r="CF1914" s="245"/>
      <c r="CG1914" s="245"/>
      <c r="CH1914" s="230"/>
    </row>
    <row r="1915" spans="1:91">
      <c r="A1915" s="265" t="s">
        <v>77</v>
      </c>
      <c r="B1915" s="2" t="s">
        <v>1364</v>
      </c>
      <c r="C1915" s="2" t="s">
        <v>91</v>
      </c>
      <c r="D1915" s="265" t="s">
        <v>2905</v>
      </c>
      <c r="E1915" s="265">
        <v>45736</v>
      </c>
      <c r="F1915" s="266" t="str">
        <f>IF(_DBcomps[[#This Row],[Lab RTS]]="","No","Yes")</f>
        <v>Yes</v>
      </c>
      <c r="G1915" s="267">
        <v>60.56</v>
      </c>
      <c r="H1915" s="267"/>
      <c r="I1915" s="267"/>
      <c r="J1915" s="267"/>
      <c r="K1915" s="267"/>
      <c r="L1915" s="268"/>
      <c r="M1915" s="275"/>
      <c r="N1915" s="267"/>
      <c r="O1915" s="267"/>
      <c r="P1915" s="275"/>
      <c r="Q1915" s="269"/>
      <c r="R1915" s="270">
        <v>1.1346000000000001</v>
      </c>
      <c r="S1915" s="270"/>
      <c r="T1915" s="271"/>
      <c r="U1915" s="267"/>
      <c r="V1915" s="268"/>
      <c r="W1915" s="267"/>
      <c r="X1915" s="270"/>
      <c r="Y1915" s="274"/>
      <c r="Z1915" s="290"/>
      <c r="AA1915" s="274">
        <v>0</v>
      </c>
      <c r="AB1915" s="275"/>
      <c r="AC1915" s="274">
        <v>0</v>
      </c>
      <c r="AD1915" s="265"/>
      <c r="AE1915" s="274"/>
      <c r="AF1915" s="274"/>
      <c r="AG1915" s="275"/>
      <c r="AH1915" s="274"/>
      <c r="AI1915" s="274"/>
      <c r="AJ1915" s="275"/>
      <c r="AK1915" s="270"/>
      <c r="AL1915" s="274"/>
      <c r="AM1915" s="275"/>
      <c r="AN1915" s="274"/>
      <c r="AO1915" s="275"/>
      <c r="AP1915" s="274"/>
      <c r="AQ1915" s="277">
        <f t="shared" si="279"/>
        <v>3</v>
      </c>
      <c r="AR1915" s="275" t="s">
        <v>1322</v>
      </c>
      <c r="AS1915" s="267"/>
      <c r="AT1915" s="273" t="s">
        <v>1389</v>
      </c>
      <c r="AU1915" s="272"/>
      <c r="AV1915" s="267"/>
      <c r="AW1915" s="268"/>
      <c r="AX1915" s="273"/>
      <c r="AY1915" s="294"/>
      <c r="AZ1915" s="275"/>
      <c r="BA1915" s="268"/>
      <c r="BB1915" s="268"/>
      <c r="BC1915" s="268"/>
      <c r="BD1915" s="268"/>
      <c r="BE1915" s="267" t="s">
        <v>1269</v>
      </c>
      <c r="BF1915" s="275"/>
      <c r="BG1915" s="275"/>
      <c r="BH1915" s="275"/>
      <c r="BI1915" s="275"/>
      <c r="BJ1915" s="278">
        <v>45736</v>
      </c>
      <c r="BK1915" s="279">
        <v>45736</v>
      </c>
      <c r="BL1915" s="431" t="s">
        <v>2908</v>
      </c>
      <c r="BM1915" s="272"/>
      <c r="BN1915" s="422">
        <v>2</v>
      </c>
      <c r="BO1915" s="422">
        <v>7</v>
      </c>
      <c r="BP1915" s="303"/>
      <c r="BQ1915" s="293">
        <v>45736</v>
      </c>
      <c r="BR1915" s="284" t="s">
        <v>2911</v>
      </c>
      <c r="BS1915" s="280" t="str">
        <f>IF(_DBcomps[[#This Row],[Problem]]="","Yes","No")</f>
        <v>Yes</v>
      </c>
      <c r="BT1915" s="272"/>
      <c r="BU1915" s="273"/>
      <c r="BV1915" s="273">
        <v>1</v>
      </c>
      <c r="BW1915" s="273"/>
      <c r="BX1915" s="273">
        <v>22</v>
      </c>
      <c r="BY1915" s="279" t="s">
        <v>1276</v>
      </c>
      <c r="BZ1915" s="267"/>
      <c r="CA1915" s="279"/>
      <c r="CB1915" s="279"/>
      <c r="CC1915" s="279"/>
      <c r="CD1915" s="1283"/>
      <c r="CH1915" s="372"/>
      <c r="CM1915" s="230"/>
    </row>
    <row r="1916" spans="1:91">
      <c r="A1916" s="265" t="s">
        <v>77</v>
      </c>
      <c r="B1916" s="2" t="s">
        <v>1364</v>
      </c>
      <c r="C1916" s="2" t="s">
        <v>91</v>
      </c>
      <c r="D1916" s="265" t="s">
        <v>3970</v>
      </c>
      <c r="E1916" s="265">
        <v>45792</v>
      </c>
      <c r="F1916" s="266" t="str">
        <f>IF(_DBcomps[[#This Row],[Lab RTS]]="","No","Yes")</f>
        <v>Yes</v>
      </c>
      <c r="G1916" s="267">
        <v>62.1</v>
      </c>
      <c r="H1916" s="267"/>
      <c r="I1916" s="267"/>
      <c r="J1916" s="267"/>
      <c r="K1916" s="267"/>
      <c r="L1916" s="268"/>
      <c r="M1916" s="275"/>
      <c r="N1916" s="267"/>
      <c r="O1916" s="267"/>
      <c r="P1916" s="275"/>
      <c r="Q1916" s="269"/>
      <c r="R1916" s="270">
        <v>1.1359999999999999</v>
      </c>
      <c r="S1916" s="270"/>
      <c r="T1916" s="271"/>
      <c r="U1916" s="267"/>
      <c r="V1916" s="268"/>
      <c r="W1916" s="267"/>
      <c r="X1916" s="270"/>
      <c r="Y1916" s="274"/>
      <c r="Z1916" s="290"/>
      <c r="AA1916" s="274">
        <v>0</v>
      </c>
      <c r="AB1916" s="275"/>
      <c r="AC1916" s="274">
        <v>0</v>
      </c>
      <c r="AD1916" s="265"/>
      <c r="AE1916" s="274"/>
      <c r="AF1916" s="274"/>
      <c r="AG1916" s="275"/>
      <c r="AH1916" s="274"/>
      <c r="AI1916" s="274"/>
      <c r="AJ1916" s="275"/>
      <c r="AK1916" s="270"/>
      <c r="AL1916" s="274"/>
      <c r="AM1916" s="275"/>
      <c r="AN1916" s="274"/>
      <c r="AO1916" s="275"/>
      <c r="AP1916" s="274"/>
      <c r="AQ1916" s="277">
        <f t="shared" ref="AQ1916:AQ1921" si="280">MONTH(E1916)</f>
        <v>5</v>
      </c>
      <c r="AR1916" s="275" t="s">
        <v>1322</v>
      </c>
      <c r="AS1916" s="267"/>
      <c r="AT1916" s="273" t="s">
        <v>1389</v>
      </c>
      <c r="AU1916" s="272"/>
      <c r="AV1916" s="267"/>
      <c r="AW1916" s="268"/>
      <c r="AX1916" s="273"/>
      <c r="AY1916" s="294"/>
      <c r="AZ1916" s="275"/>
      <c r="BA1916" s="268"/>
      <c r="BB1916" s="268"/>
      <c r="BC1916" s="268"/>
      <c r="BD1916" s="268"/>
      <c r="BE1916" s="267" t="s">
        <v>1269</v>
      </c>
      <c r="BF1916" s="275"/>
      <c r="BG1916" s="275"/>
      <c r="BH1916" s="275"/>
      <c r="BI1916" s="275"/>
      <c r="BJ1916" s="278">
        <v>45792</v>
      </c>
      <c r="BK1916" s="279">
        <v>45792</v>
      </c>
      <c r="BL1916" s="431" t="s">
        <v>3971</v>
      </c>
      <c r="BM1916" s="272"/>
      <c r="BN1916" s="422">
        <v>2</v>
      </c>
      <c r="BO1916" s="422">
        <v>7</v>
      </c>
      <c r="BP1916" s="303"/>
      <c r="BQ1916" s="293">
        <v>45791</v>
      </c>
      <c r="BR1916" s="284" t="s">
        <v>3972</v>
      </c>
      <c r="BS1916" s="280" t="str">
        <f>IF(_DBcomps[[#This Row],[Problem]]="","Yes","No")</f>
        <v>Yes</v>
      </c>
      <c r="BT1916" s="391"/>
      <c r="BU1916" s="273"/>
      <c r="BV1916" s="273">
        <v>1</v>
      </c>
      <c r="BW1916" s="273"/>
      <c r="BX1916" s="273">
        <v>22</v>
      </c>
      <c r="BY1916" s="279" t="s">
        <v>1276</v>
      </c>
      <c r="BZ1916" s="267"/>
      <c r="CA1916" s="279"/>
      <c r="CB1916" s="279"/>
      <c r="CC1916" s="279"/>
      <c r="CD1916" s="1283"/>
      <c r="CH1916" s="372"/>
      <c r="CM1916" s="230"/>
    </row>
    <row r="1917" spans="1:91">
      <c r="A1917" s="265" t="s">
        <v>77</v>
      </c>
      <c r="B1917" s="2" t="s">
        <v>1364</v>
      </c>
      <c r="C1917" s="2" t="s">
        <v>91</v>
      </c>
      <c r="D1917" s="265" t="s">
        <v>3973</v>
      </c>
      <c r="E1917" s="265">
        <v>45796</v>
      </c>
      <c r="F1917" s="266" t="str">
        <f>IF(_DBcomps[[#This Row],[Lab RTS]]="","No","Yes")</f>
        <v>Yes</v>
      </c>
      <c r="G1917" s="267">
        <v>60.26</v>
      </c>
      <c r="H1917" s="267"/>
      <c r="I1917" s="267"/>
      <c r="J1917" s="267"/>
      <c r="K1917" s="267"/>
      <c r="L1917" s="268"/>
      <c r="M1917" s="275"/>
      <c r="N1917" s="267"/>
      <c r="O1917" s="267"/>
      <c r="P1917" s="275"/>
      <c r="Q1917" s="269"/>
      <c r="R1917" s="270">
        <v>1.1283000000000001</v>
      </c>
      <c r="S1917" s="270"/>
      <c r="T1917" s="271"/>
      <c r="U1917" s="267"/>
      <c r="V1917" s="268"/>
      <c r="W1917" s="267"/>
      <c r="X1917" s="270"/>
      <c r="Y1917" s="274"/>
      <c r="Z1917" s="290"/>
      <c r="AA1917" s="274">
        <v>0</v>
      </c>
      <c r="AB1917" s="275"/>
      <c r="AC1917" s="274">
        <v>0</v>
      </c>
      <c r="AD1917" s="265"/>
      <c r="AE1917" s="274"/>
      <c r="AF1917" s="274"/>
      <c r="AG1917" s="275"/>
      <c r="AH1917" s="274"/>
      <c r="AI1917" s="274"/>
      <c r="AJ1917" s="275"/>
      <c r="AK1917" s="270"/>
      <c r="AL1917" s="274"/>
      <c r="AM1917" s="275"/>
      <c r="AN1917" s="274"/>
      <c r="AO1917" s="275"/>
      <c r="AP1917" s="274"/>
      <c r="AQ1917" s="277">
        <f t="shared" si="280"/>
        <v>5</v>
      </c>
      <c r="AR1917" s="275" t="s">
        <v>1322</v>
      </c>
      <c r="AS1917" s="267"/>
      <c r="AT1917" s="273" t="s">
        <v>1389</v>
      </c>
      <c r="AU1917" s="272"/>
      <c r="AV1917" s="267"/>
      <c r="AW1917" s="268"/>
      <c r="AX1917" s="273"/>
      <c r="AY1917" s="294"/>
      <c r="AZ1917" s="275"/>
      <c r="BA1917" s="268"/>
      <c r="BB1917" s="268"/>
      <c r="BC1917" s="268"/>
      <c r="BD1917" s="268"/>
      <c r="BE1917" s="267" t="s">
        <v>1269</v>
      </c>
      <c r="BF1917" s="275"/>
      <c r="BG1917" s="275"/>
      <c r="BH1917" s="275"/>
      <c r="BI1917" s="275"/>
      <c r="BJ1917" s="278">
        <v>45796</v>
      </c>
      <c r="BK1917" s="279">
        <v>45796</v>
      </c>
      <c r="BL1917" s="431" t="s">
        <v>3974</v>
      </c>
      <c r="BM1917" s="272"/>
      <c r="BN1917" s="422">
        <v>2</v>
      </c>
      <c r="BO1917" s="422">
        <v>7</v>
      </c>
      <c r="BP1917" s="303"/>
      <c r="BQ1917" s="293">
        <v>45792</v>
      </c>
      <c r="BR1917" s="284" t="s">
        <v>3975</v>
      </c>
      <c r="BS1917" s="280" t="str">
        <f>IF(_DBcomps[[#This Row],[Problem]]="","Yes","No")</f>
        <v>Yes</v>
      </c>
      <c r="BT1917" s="391"/>
      <c r="BU1917" s="273"/>
      <c r="BV1917" s="273">
        <v>1</v>
      </c>
      <c r="BW1917" s="273"/>
      <c r="BX1917" s="273">
        <v>22</v>
      </c>
      <c r="BY1917" s="279" t="s">
        <v>1276</v>
      </c>
      <c r="BZ1917" s="267"/>
      <c r="CA1917" s="279"/>
      <c r="CB1917" s="279"/>
      <c r="CC1917" s="279"/>
      <c r="CD1917" s="1283"/>
      <c r="CH1917" s="372"/>
      <c r="CM1917" s="230"/>
    </row>
    <row r="1918" spans="1:91">
      <c r="A1918" s="265" t="s">
        <v>77</v>
      </c>
      <c r="B1918" s="2" t="s">
        <v>1364</v>
      </c>
      <c r="C1918" s="2" t="s">
        <v>91</v>
      </c>
      <c r="D1918" s="265" t="s">
        <v>3976</v>
      </c>
      <c r="E1918" s="265">
        <v>45796</v>
      </c>
      <c r="F1918" s="266" t="str">
        <f>IF(_DBcomps[[#This Row],[Lab RTS]]="","No","Yes")</f>
        <v>Yes</v>
      </c>
      <c r="G1918" s="267">
        <v>60.86</v>
      </c>
      <c r="H1918" s="267"/>
      <c r="I1918" s="267"/>
      <c r="J1918" s="267"/>
      <c r="K1918" s="267"/>
      <c r="L1918" s="268"/>
      <c r="M1918" s="275"/>
      <c r="N1918" s="267"/>
      <c r="O1918" s="267"/>
      <c r="P1918" s="275"/>
      <c r="Q1918" s="269"/>
      <c r="R1918" s="270">
        <v>1.1285000000000001</v>
      </c>
      <c r="S1918" s="270"/>
      <c r="T1918" s="271"/>
      <c r="U1918" s="267"/>
      <c r="V1918" s="268"/>
      <c r="W1918" s="267"/>
      <c r="X1918" s="270"/>
      <c r="Y1918" s="274"/>
      <c r="Z1918" s="290"/>
      <c r="AA1918" s="274">
        <v>0</v>
      </c>
      <c r="AB1918" s="275"/>
      <c r="AC1918" s="274">
        <v>0</v>
      </c>
      <c r="AD1918" s="265"/>
      <c r="AE1918" s="274"/>
      <c r="AF1918" s="274"/>
      <c r="AG1918" s="275"/>
      <c r="AH1918" s="274"/>
      <c r="AI1918" s="274"/>
      <c r="AJ1918" s="275"/>
      <c r="AK1918" s="270"/>
      <c r="AL1918" s="274"/>
      <c r="AM1918" s="275"/>
      <c r="AN1918" s="274"/>
      <c r="AO1918" s="275"/>
      <c r="AP1918" s="274"/>
      <c r="AQ1918" s="277">
        <f t="shared" si="280"/>
        <v>5</v>
      </c>
      <c r="AR1918" s="275" t="s">
        <v>1322</v>
      </c>
      <c r="AS1918" s="267"/>
      <c r="AT1918" s="273" t="s">
        <v>1389</v>
      </c>
      <c r="AU1918" s="272"/>
      <c r="AV1918" s="267"/>
      <c r="AW1918" s="268"/>
      <c r="AX1918" s="273"/>
      <c r="AY1918" s="294"/>
      <c r="AZ1918" s="275"/>
      <c r="BA1918" s="268"/>
      <c r="BB1918" s="268"/>
      <c r="BC1918" s="268"/>
      <c r="BD1918" s="268"/>
      <c r="BE1918" s="267" t="s">
        <v>1269</v>
      </c>
      <c r="BF1918" s="275"/>
      <c r="BG1918" s="275"/>
      <c r="BH1918" s="275"/>
      <c r="BI1918" s="275"/>
      <c r="BJ1918" s="278">
        <v>45794</v>
      </c>
      <c r="BK1918" s="279">
        <v>45794</v>
      </c>
      <c r="BL1918" s="431" t="s">
        <v>3977</v>
      </c>
      <c r="BM1918" s="272"/>
      <c r="BN1918" s="422">
        <v>2</v>
      </c>
      <c r="BO1918" s="422">
        <v>7</v>
      </c>
      <c r="BP1918" s="303"/>
      <c r="BQ1918" s="293">
        <v>45794</v>
      </c>
      <c r="BR1918" s="284" t="s">
        <v>3978</v>
      </c>
      <c r="BS1918" s="280" t="str">
        <f>IF(_DBcomps[[#This Row],[Problem]]="","Yes","No")</f>
        <v>Yes</v>
      </c>
      <c r="BT1918" s="391"/>
      <c r="BU1918" s="273"/>
      <c r="BV1918" s="273">
        <v>1</v>
      </c>
      <c r="BW1918" s="273"/>
      <c r="BX1918" s="273">
        <v>22</v>
      </c>
      <c r="BY1918" s="279" t="s">
        <v>1276</v>
      </c>
      <c r="BZ1918" s="267"/>
      <c r="CA1918" s="279"/>
      <c r="CB1918" s="279"/>
      <c r="CC1918" s="279"/>
      <c r="CD1918" s="1283"/>
      <c r="CH1918" s="372"/>
      <c r="CM1918" s="230"/>
    </row>
    <row r="1919" spans="1:91">
      <c r="A1919" s="265" t="s">
        <v>77</v>
      </c>
      <c r="B1919" s="2" t="s">
        <v>1364</v>
      </c>
      <c r="C1919" s="2" t="s">
        <v>91</v>
      </c>
      <c r="D1919" s="265" t="s">
        <v>4048</v>
      </c>
      <c r="E1919" s="265">
        <v>45797</v>
      </c>
      <c r="F1919" s="266" t="s">
        <v>567</v>
      </c>
      <c r="G1919" s="267">
        <v>60.95</v>
      </c>
      <c r="H1919" s="267"/>
      <c r="I1919" s="267"/>
      <c r="J1919" s="267"/>
      <c r="K1919" s="267"/>
      <c r="L1919" s="268"/>
      <c r="M1919" s="275"/>
      <c r="N1919" s="267"/>
      <c r="O1919" s="267"/>
      <c r="P1919" s="275"/>
      <c r="Q1919" s="269"/>
      <c r="R1919" s="270">
        <v>1.129</v>
      </c>
      <c r="S1919" s="270"/>
      <c r="T1919" s="271"/>
      <c r="U1919" s="267"/>
      <c r="V1919" s="268"/>
      <c r="W1919" s="267"/>
      <c r="X1919" s="270"/>
      <c r="Y1919" s="274"/>
      <c r="Z1919" s="290"/>
      <c r="AA1919" s="274">
        <v>0</v>
      </c>
      <c r="AB1919" s="275"/>
      <c r="AC1919" s="274">
        <v>0</v>
      </c>
      <c r="AD1919" s="265"/>
      <c r="AE1919" s="274"/>
      <c r="AF1919" s="274"/>
      <c r="AG1919" s="275"/>
      <c r="AH1919" s="274"/>
      <c r="AI1919" s="274"/>
      <c r="AJ1919" s="275"/>
      <c r="AK1919" s="270"/>
      <c r="AL1919" s="274"/>
      <c r="AM1919" s="275"/>
      <c r="AN1919" s="274"/>
      <c r="AO1919" s="275"/>
      <c r="AP1919" s="274"/>
      <c r="AQ1919" s="277">
        <f t="shared" si="280"/>
        <v>5</v>
      </c>
      <c r="AR1919" s="275" t="s">
        <v>1322</v>
      </c>
      <c r="AS1919" s="267"/>
      <c r="AT1919" s="273" t="s">
        <v>1389</v>
      </c>
      <c r="AU1919" s="272"/>
      <c r="AV1919" s="267"/>
      <c r="AW1919" s="268"/>
      <c r="AX1919" s="273"/>
      <c r="AY1919" s="294"/>
      <c r="AZ1919" s="275"/>
      <c r="BA1919" s="268"/>
      <c r="BB1919" s="268"/>
      <c r="BC1919" s="268"/>
      <c r="BD1919" s="268"/>
      <c r="BE1919" s="267" t="s">
        <v>1269</v>
      </c>
      <c r="BF1919" s="275"/>
      <c r="BG1919" s="275"/>
      <c r="BH1919" s="275"/>
      <c r="BI1919" s="275"/>
      <c r="BJ1919" s="278">
        <v>45797</v>
      </c>
      <c r="BK1919" s="279">
        <v>45797</v>
      </c>
      <c r="BL1919" s="431" t="s">
        <v>4049</v>
      </c>
      <c r="BM1919" s="272"/>
      <c r="BN1919" s="422">
        <v>2</v>
      </c>
      <c r="BO1919" s="422">
        <v>7</v>
      </c>
      <c r="BP1919" s="303"/>
      <c r="BQ1919" s="293">
        <v>45796</v>
      </c>
      <c r="BR1919" s="284">
        <v>0.86458333333333337</v>
      </c>
      <c r="BS1919" s="280" t="str">
        <f>IF(_DBcomps[[#This Row],[Problem]]="","Yes","No")</f>
        <v>Yes</v>
      </c>
      <c r="BT1919" s="391"/>
      <c r="BU1919" s="273"/>
      <c r="BV1919" s="273">
        <v>1</v>
      </c>
      <c r="BW1919" s="273"/>
      <c r="BX1919" s="273">
        <v>22</v>
      </c>
      <c r="BY1919" s="279" t="s">
        <v>1276</v>
      </c>
      <c r="BZ1919" s="267"/>
      <c r="CA1919" s="279"/>
      <c r="CB1919" s="279"/>
      <c r="CC1919" s="279"/>
      <c r="CD1919" s="1283"/>
      <c r="CH1919" s="372"/>
      <c r="CM1919" s="230"/>
    </row>
    <row r="1920" spans="1:91">
      <c r="A1920" s="265" t="s">
        <v>77</v>
      </c>
      <c r="B1920" s="2" t="s">
        <v>1364</v>
      </c>
      <c r="C1920" s="2" t="s">
        <v>91</v>
      </c>
      <c r="D1920" s="265" t="s">
        <v>4050</v>
      </c>
      <c r="E1920" s="265">
        <v>45798</v>
      </c>
      <c r="F1920" s="266" t="s">
        <v>567</v>
      </c>
      <c r="G1920" s="267">
        <v>61.27</v>
      </c>
      <c r="H1920" s="267"/>
      <c r="I1920" s="267"/>
      <c r="J1920" s="267"/>
      <c r="K1920" s="267"/>
      <c r="L1920" s="268"/>
      <c r="M1920" s="275"/>
      <c r="N1920" s="267"/>
      <c r="O1920" s="267"/>
      <c r="P1920" s="275"/>
      <c r="Q1920" s="269"/>
      <c r="R1920" s="270">
        <v>1.129</v>
      </c>
      <c r="S1920" s="270"/>
      <c r="T1920" s="271"/>
      <c r="U1920" s="267"/>
      <c r="V1920" s="268"/>
      <c r="W1920" s="267"/>
      <c r="X1920" s="270"/>
      <c r="Y1920" s="274"/>
      <c r="Z1920" s="290"/>
      <c r="AA1920" s="274">
        <v>0</v>
      </c>
      <c r="AB1920" s="275"/>
      <c r="AC1920" s="274">
        <v>0</v>
      </c>
      <c r="AD1920" s="265"/>
      <c r="AE1920" s="274"/>
      <c r="AF1920" s="274"/>
      <c r="AG1920" s="275"/>
      <c r="AH1920" s="274"/>
      <c r="AI1920" s="274"/>
      <c r="AJ1920" s="275"/>
      <c r="AK1920" s="270"/>
      <c r="AL1920" s="274"/>
      <c r="AM1920" s="275"/>
      <c r="AN1920" s="274"/>
      <c r="AO1920" s="275"/>
      <c r="AP1920" s="274"/>
      <c r="AQ1920" s="277">
        <f t="shared" si="280"/>
        <v>5</v>
      </c>
      <c r="AR1920" s="275" t="s">
        <v>1322</v>
      </c>
      <c r="AS1920" s="267"/>
      <c r="AT1920" s="273" t="s">
        <v>1389</v>
      </c>
      <c r="AU1920" s="272"/>
      <c r="AV1920" s="267"/>
      <c r="AW1920" s="268"/>
      <c r="AX1920" s="273"/>
      <c r="AY1920" s="294"/>
      <c r="AZ1920" s="275"/>
      <c r="BA1920" s="268"/>
      <c r="BB1920" s="268"/>
      <c r="BC1920" s="268"/>
      <c r="BD1920" s="268"/>
      <c r="BE1920" s="267" t="s">
        <v>1269</v>
      </c>
      <c r="BF1920" s="275"/>
      <c r="BG1920" s="275"/>
      <c r="BH1920" s="275"/>
      <c r="BI1920" s="275"/>
      <c r="BJ1920" s="278">
        <v>45798</v>
      </c>
      <c r="BK1920" s="279">
        <v>45798</v>
      </c>
      <c r="BL1920" s="431" t="s">
        <v>4051</v>
      </c>
      <c r="BM1920" s="272"/>
      <c r="BN1920" s="422">
        <v>2</v>
      </c>
      <c r="BO1920" s="422">
        <v>7</v>
      </c>
      <c r="BP1920" s="303"/>
      <c r="BQ1920" s="293">
        <v>45797</v>
      </c>
      <c r="BR1920" s="284">
        <v>0.82638888888888884</v>
      </c>
      <c r="BS1920" s="280" t="str">
        <f>IF(_DBcomps[[#This Row],[Problem]]="","Yes","No")</f>
        <v>Yes</v>
      </c>
      <c r="BT1920" s="391"/>
      <c r="BU1920" s="273"/>
      <c r="BV1920" s="273">
        <v>1</v>
      </c>
      <c r="BW1920" s="273"/>
      <c r="BX1920" s="273">
        <v>22</v>
      </c>
      <c r="BY1920" s="279" t="s">
        <v>1276</v>
      </c>
      <c r="BZ1920" s="267"/>
      <c r="CA1920" s="279"/>
      <c r="CB1920" s="279"/>
      <c r="CC1920" s="279"/>
      <c r="CD1920" s="1283"/>
      <c r="CH1920" s="372"/>
      <c r="CM1920" s="230"/>
    </row>
    <row r="1921" spans="1:91">
      <c r="A1921" s="265" t="s">
        <v>77</v>
      </c>
      <c r="B1921" s="2" t="s">
        <v>1364</v>
      </c>
      <c r="C1921" s="2" t="s">
        <v>91</v>
      </c>
      <c r="D1921" s="265" t="s">
        <v>4052</v>
      </c>
      <c r="E1921" s="265">
        <v>45799</v>
      </c>
      <c r="F1921" s="266" t="s">
        <v>567</v>
      </c>
      <c r="G1921" s="267">
        <v>61.43</v>
      </c>
      <c r="H1921" s="267"/>
      <c r="I1921" s="267"/>
      <c r="J1921" s="267"/>
      <c r="K1921" s="267"/>
      <c r="L1921" s="268"/>
      <c r="M1921" s="275"/>
      <c r="N1921" s="267"/>
      <c r="O1921" s="267"/>
      <c r="P1921" s="275"/>
      <c r="Q1921" s="269"/>
      <c r="R1921" s="270">
        <v>1.133</v>
      </c>
      <c r="S1921" s="270"/>
      <c r="T1921" s="271"/>
      <c r="U1921" s="267"/>
      <c r="V1921" s="268"/>
      <c r="W1921" s="267"/>
      <c r="X1921" s="270"/>
      <c r="Y1921" s="274"/>
      <c r="Z1921" s="290"/>
      <c r="AA1921" s="274">
        <v>0</v>
      </c>
      <c r="AB1921" s="275"/>
      <c r="AC1921" s="274">
        <v>0</v>
      </c>
      <c r="AD1921" s="265"/>
      <c r="AE1921" s="274"/>
      <c r="AF1921" s="274"/>
      <c r="AG1921" s="275"/>
      <c r="AH1921" s="274"/>
      <c r="AI1921" s="274"/>
      <c r="AJ1921" s="275"/>
      <c r="AK1921" s="270"/>
      <c r="AL1921" s="274"/>
      <c r="AM1921" s="275"/>
      <c r="AN1921" s="274"/>
      <c r="AO1921" s="275"/>
      <c r="AP1921" s="274"/>
      <c r="AQ1921" s="277">
        <f t="shared" si="280"/>
        <v>5</v>
      </c>
      <c r="AR1921" s="275" t="s">
        <v>1322</v>
      </c>
      <c r="AS1921" s="267"/>
      <c r="AT1921" s="273" t="s">
        <v>1389</v>
      </c>
      <c r="AU1921" s="272"/>
      <c r="AV1921" s="267"/>
      <c r="AW1921" s="268"/>
      <c r="AX1921" s="273"/>
      <c r="AY1921" s="294"/>
      <c r="AZ1921" s="275"/>
      <c r="BA1921" s="268"/>
      <c r="BB1921" s="268"/>
      <c r="BC1921" s="268"/>
      <c r="BD1921" s="268"/>
      <c r="BE1921" s="267" t="s">
        <v>1269</v>
      </c>
      <c r="BF1921" s="275"/>
      <c r="BG1921" s="275"/>
      <c r="BH1921" s="275"/>
      <c r="BI1921" s="275"/>
      <c r="BJ1921" s="278">
        <v>45799</v>
      </c>
      <c r="BK1921" s="279">
        <v>45799</v>
      </c>
      <c r="BL1921" s="431" t="s">
        <v>4053</v>
      </c>
      <c r="BM1921" s="272"/>
      <c r="BN1921" s="422">
        <v>2</v>
      </c>
      <c r="BO1921" s="422">
        <v>7</v>
      </c>
      <c r="BP1921" s="303"/>
      <c r="BQ1921" s="293">
        <v>45798</v>
      </c>
      <c r="BR1921" s="284">
        <v>0.79166666666666663</v>
      </c>
      <c r="BS1921" s="280" t="str">
        <f>IF(_DBcomps[[#This Row],[Problem]]="","Yes","No")</f>
        <v>Yes</v>
      </c>
      <c r="BT1921" s="391"/>
      <c r="BU1921" s="273"/>
      <c r="BV1921" s="273">
        <v>1</v>
      </c>
      <c r="BW1921" s="273"/>
      <c r="BX1921" s="273">
        <v>22</v>
      </c>
      <c r="BY1921" s="279" t="s">
        <v>1276</v>
      </c>
      <c r="BZ1921" s="267"/>
      <c r="CA1921" s="279"/>
      <c r="CB1921" s="279"/>
      <c r="CC1921" s="279"/>
      <c r="CD1921" s="1283"/>
      <c r="CH1921" s="372"/>
      <c r="CM1921" s="230"/>
    </row>
    <row r="1922" spans="1:91">
      <c r="A1922" s="265" t="s">
        <v>77</v>
      </c>
      <c r="B1922" s="2" t="s">
        <v>1364</v>
      </c>
      <c r="C1922" s="2" t="s">
        <v>91</v>
      </c>
      <c r="D1922" s="265" t="s">
        <v>4291</v>
      </c>
      <c r="E1922" s="265">
        <v>45812</v>
      </c>
      <c r="F1922" s="266" t="str">
        <f>IF(_DBcomps[[#This Row],[Lab RTS]]="","No","Yes")</f>
        <v>Yes</v>
      </c>
      <c r="G1922" s="267">
        <v>61.14</v>
      </c>
      <c r="H1922" s="267"/>
      <c r="I1922" s="267"/>
      <c r="J1922" s="267"/>
      <c r="K1922" s="267"/>
      <c r="L1922" s="268"/>
      <c r="M1922" s="275"/>
      <c r="N1922" s="267"/>
      <c r="O1922" s="267"/>
      <c r="P1922" s="275"/>
      <c r="Q1922" s="269"/>
      <c r="R1922" s="270">
        <v>1.1462000000000001</v>
      </c>
      <c r="S1922" s="270"/>
      <c r="T1922" s="271"/>
      <c r="U1922" s="267"/>
      <c r="V1922" s="268"/>
      <c r="W1922" s="267"/>
      <c r="X1922" s="270"/>
      <c r="Y1922" s="274"/>
      <c r="Z1922" s="290"/>
      <c r="AA1922" s="274">
        <v>0</v>
      </c>
      <c r="AB1922" s="275"/>
      <c r="AC1922" s="274">
        <v>0</v>
      </c>
      <c r="AD1922" s="265"/>
      <c r="AE1922" s="274"/>
      <c r="AF1922" s="274"/>
      <c r="AG1922" s="275"/>
      <c r="AH1922" s="274"/>
      <c r="AI1922" s="274"/>
      <c r="AJ1922" s="275"/>
      <c r="AK1922" s="270"/>
      <c r="AL1922" s="274"/>
      <c r="AM1922" s="275"/>
      <c r="AN1922" s="274"/>
      <c r="AO1922" s="275"/>
      <c r="AP1922" s="274"/>
      <c r="AQ1922" s="277">
        <f t="shared" ref="AQ1922:AQ1927" si="281">MONTH(E1922)</f>
        <v>6</v>
      </c>
      <c r="AR1922" s="275" t="s">
        <v>1322</v>
      </c>
      <c r="AS1922" s="267"/>
      <c r="AT1922" s="273" t="s">
        <v>1389</v>
      </c>
      <c r="AU1922" s="272"/>
      <c r="AV1922" s="267"/>
      <c r="AW1922" s="268"/>
      <c r="AX1922" s="273"/>
      <c r="AY1922" s="294"/>
      <c r="AZ1922" s="275"/>
      <c r="BA1922" s="268"/>
      <c r="BB1922" s="268"/>
      <c r="BC1922" s="268"/>
      <c r="BD1922" s="268"/>
      <c r="BE1922" s="267" t="s">
        <v>1269</v>
      </c>
      <c r="BF1922" s="275"/>
      <c r="BG1922" s="275"/>
      <c r="BH1922" s="275"/>
      <c r="BI1922" s="275"/>
      <c r="BJ1922" s="278">
        <v>45812</v>
      </c>
      <c r="BK1922" s="279">
        <v>45812</v>
      </c>
      <c r="BL1922" s="431" t="s">
        <v>4292</v>
      </c>
      <c r="BM1922" s="272"/>
      <c r="BN1922" s="422">
        <v>2</v>
      </c>
      <c r="BO1922" s="422">
        <v>7</v>
      </c>
      <c r="BP1922" s="303"/>
      <c r="BQ1922" s="293">
        <v>45811</v>
      </c>
      <c r="BR1922" s="284" t="s">
        <v>4293</v>
      </c>
      <c r="BS1922" s="280" t="str">
        <f>IF(_DBcomps[[#This Row],[Problem]]="","Yes","No")</f>
        <v>Yes</v>
      </c>
      <c r="BT1922" s="391"/>
      <c r="BU1922" s="273"/>
      <c r="BV1922" s="273">
        <v>1</v>
      </c>
      <c r="BW1922" s="273"/>
      <c r="BX1922" s="273">
        <v>22</v>
      </c>
      <c r="BY1922" s="279" t="s">
        <v>1276</v>
      </c>
      <c r="BZ1922" s="267"/>
      <c r="CA1922" s="279"/>
      <c r="CB1922" s="279"/>
      <c r="CC1922" s="279"/>
      <c r="CD1922" s="1283"/>
      <c r="CH1922" s="372"/>
      <c r="CM1922" s="230"/>
    </row>
    <row r="1923" spans="1:91">
      <c r="A1923" s="265" t="s">
        <v>77</v>
      </c>
      <c r="B1923" s="2" t="s">
        <v>1364</v>
      </c>
      <c r="C1923" s="2" t="s">
        <v>91</v>
      </c>
      <c r="D1923" s="265" t="s">
        <v>4296</v>
      </c>
      <c r="E1923" s="265">
        <v>45813</v>
      </c>
      <c r="F1923" s="266" t="str">
        <f>IF(_DBcomps[[#This Row],[Lab RTS]]="","No","Yes")</f>
        <v>Yes</v>
      </c>
      <c r="G1923" s="267">
        <v>59.84</v>
      </c>
      <c r="H1923" s="267"/>
      <c r="I1923" s="267"/>
      <c r="J1923" s="267"/>
      <c r="K1923" s="267"/>
      <c r="L1923" s="268"/>
      <c r="M1923" s="275"/>
      <c r="N1923" s="267"/>
      <c r="O1923" s="267"/>
      <c r="P1923" s="275"/>
      <c r="Q1923" s="269"/>
      <c r="R1923" s="270">
        <v>1.143</v>
      </c>
      <c r="S1923" s="270"/>
      <c r="T1923" s="271"/>
      <c r="U1923" s="267"/>
      <c r="V1923" s="268"/>
      <c r="W1923" s="267"/>
      <c r="X1923" s="270"/>
      <c r="Y1923" s="274"/>
      <c r="Z1923" s="290"/>
      <c r="AA1923" s="274">
        <v>0</v>
      </c>
      <c r="AB1923" s="275"/>
      <c r="AC1923" s="274">
        <v>0</v>
      </c>
      <c r="AD1923" s="265"/>
      <c r="AE1923" s="274"/>
      <c r="AF1923" s="274"/>
      <c r="AG1923" s="275"/>
      <c r="AH1923" s="274"/>
      <c r="AI1923" s="274"/>
      <c r="AJ1923" s="275"/>
      <c r="AK1923" s="270"/>
      <c r="AL1923" s="274"/>
      <c r="AM1923" s="275"/>
      <c r="AN1923" s="274"/>
      <c r="AO1923" s="275"/>
      <c r="AP1923" s="274"/>
      <c r="AQ1923" s="277">
        <f t="shared" si="281"/>
        <v>6</v>
      </c>
      <c r="AR1923" s="275" t="s">
        <v>1322</v>
      </c>
      <c r="AS1923" s="267"/>
      <c r="AT1923" s="273" t="s">
        <v>1389</v>
      </c>
      <c r="AU1923" s="272"/>
      <c r="AV1923" s="267"/>
      <c r="AW1923" s="268"/>
      <c r="AX1923" s="273"/>
      <c r="AY1923" s="294"/>
      <c r="AZ1923" s="275"/>
      <c r="BA1923" s="268"/>
      <c r="BB1923" s="268"/>
      <c r="BC1923" s="268"/>
      <c r="BD1923" s="268"/>
      <c r="BE1923" s="267" t="s">
        <v>1269</v>
      </c>
      <c r="BF1923" s="275"/>
      <c r="BG1923" s="275"/>
      <c r="BH1923" s="275"/>
      <c r="BI1923" s="275"/>
      <c r="BJ1923" s="278">
        <v>45813</v>
      </c>
      <c r="BK1923" s="279">
        <v>45813</v>
      </c>
      <c r="BL1923" s="431" t="s">
        <v>4295</v>
      </c>
      <c r="BM1923" s="272"/>
      <c r="BN1923" s="422">
        <v>4</v>
      </c>
      <c r="BO1923" s="422">
        <v>7</v>
      </c>
      <c r="BP1923" s="303"/>
      <c r="BQ1923" s="293">
        <v>45813</v>
      </c>
      <c r="BR1923" s="284" t="s">
        <v>4294</v>
      </c>
      <c r="BS1923" s="280" t="str">
        <f>IF(_DBcomps[[#This Row],[Problem]]="","Yes","No")</f>
        <v>Yes</v>
      </c>
      <c r="BT1923" s="391"/>
      <c r="BU1923" s="273"/>
      <c r="BV1923" s="273">
        <v>1</v>
      </c>
      <c r="BW1923" s="273"/>
      <c r="BX1923" s="273">
        <v>22</v>
      </c>
      <c r="BY1923" s="279" t="s">
        <v>1276</v>
      </c>
      <c r="BZ1923" s="267"/>
      <c r="CA1923" s="279"/>
      <c r="CB1923" s="279"/>
      <c r="CC1923" s="279"/>
      <c r="CD1923" s="1283"/>
      <c r="CH1923" s="372"/>
      <c r="CM1923" s="230"/>
    </row>
    <row r="1924" spans="1:91">
      <c r="A1924" s="265" t="s">
        <v>77</v>
      </c>
      <c r="B1924" s="2" t="s">
        <v>1364</v>
      </c>
      <c r="C1924" s="2" t="s">
        <v>91</v>
      </c>
      <c r="D1924" s="265" t="s">
        <v>4297</v>
      </c>
      <c r="E1924" s="265">
        <v>45814</v>
      </c>
      <c r="F1924" s="266" t="str">
        <f>IF(_DBcomps[[#This Row],[Lab RTS]]="","No","Yes")</f>
        <v>Yes</v>
      </c>
      <c r="G1924" s="267">
        <v>61.02</v>
      </c>
      <c r="H1924" s="267"/>
      <c r="I1924" s="267"/>
      <c r="J1924" s="267"/>
      <c r="K1924" s="267"/>
      <c r="L1924" s="268"/>
      <c r="M1924" s="275"/>
      <c r="N1924" s="267"/>
      <c r="O1924" s="267"/>
      <c r="P1924" s="275"/>
      <c r="Q1924" s="269"/>
      <c r="R1924" s="270">
        <v>1.1400999999999999</v>
      </c>
      <c r="S1924" s="270"/>
      <c r="T1924" s="271"/>
      <c r="U1924" s="267"/>
      <c r="V1924" s="268"/>
      <c r="W1924" s="267"/>
      <c r="X1924" s="270"/>
      <c r="Y1924" s="274"/>
      <c r="Z1924" s="290"/>
      <c r="AA1924" s="274">
        <v>0</v>
      </c>
      <c r="AB1924" s="275"/>
      <c r="AC1924" s="274">
        <v>0</v>
      </c>
      <c r="AD1924" s="265"/>
      <c r="AE1924" s="274"/>
      <c r="AF1924" s="274"/>
      <c r="AG1924" s="275"/>
      <c r="AH1924" s="274"/>
      <c r="AI1924" s="274"/>
      <c r="AJ1924" s="275"/>
      <c r="AK1924" s="270"/>
      <c r="AL1924" s="274"/>
      <c r="AM1924" s="275"/>
      <c r="AN1924" s="274"/>
      <c r="AO1924" s="275"/>
      <c r="AP1924" s="274"/>
      <c r="AQ1924" s="277">
        <f t="shared" si="281"/>
        <v>6</v>
      </c>
      <c r="AR1924" s="275" t="s">
        <v>1322</v>
      </c>
      <c r="AS1924" s="267"/>
      <c r="AT1924" s="273" t="s">
        <v>1389</v>
      </c>
      <c r="AU1924" s="272"/>
      <c r="AV1924" s="267"/>
      <c r="AW1924" s="268"/>
      <c r="AX1924" s="273"/>
      <c r="AY1924" s="294"/>
      <c r="AZ1924" s="275"/>
      <c r="BA1924" s="268"/>
      <c r="BB1924" s="268"/>
      <c r="BC1924" s="268"/>
      <c r="BD1924" s="268"/>
      <c r="BE1924" s="267" t="s">
        <v>1269</v>
      </c>
      <c r="BF1924" s="275"/>
      <c r="BG1924" s="275"/>
      <c r="BH1924" s="275"/>
      <c r="BI1924" s="275"/>
      <c r="BJ1924" s="278">
        <v>45814</v>
      </c>
      <c r="BK1924" s="279">
        <v>45814</v>
      </c>
      <c r="BL1924" s="431" t="s">
        <v>4298</v>
      </c>
      <c r="BM1924" s="272"/>
      <c r="BN1924" s="422">
        <v>2</v>
      </c>
      <c r="BO1924" s="422">
        <v>7</v>
      </c>
      <c r="BP1924" s="303"/>
      <c r="BQ1924" s="293">
        <v>45813</v>
      </c>
      <c r="BR1924" s="284" t="s">
        <v>4299</v>
      </c>
      <c r="BS1924" s="280" t="str">
        <f>IF(_DBcomps[[#This Row],[Problem]]="","Yes","No")</f>
        <v>Yes</v>
      </c>
      <c r="BT1924" s="391"/>
      <c r="BU1924" s="273"/>
      <c r="BV1924" s="273">
        <v>1</v>
      </c>
      <c r="BW1924" s="273"/>
      <c r="BX1924" s="273">
        <v>22</v>
      </c>
      <c r="BY1924" s="279" t="s">
        <v>1276</v>
      </c>
      <c r="BZ1924" s="267"/>
      <c r="CA1924" s="279"/>
      <c r="CB1924" s="279"/>
      <c r="CC1924" s="279"/>
      <c r="CD1924" s="1283"/>
      <c r="CH1924" s="372"/>
      <c r="CM1924" s="230"/>
    </row>
    <row r="1925" spans="1:91">
      <c r="A1925" s="265" t="s">
        <v>77</v>
      </c>
      <c r="B1925" s="2" t="s">
        <v>1364</v>
      </c>
      <c r="C1925" s="2" t="s">
        <v>91</v>
      </c>
      <c r="D1925" s="265" t="s">
        <v>4301</v>
      </c>
      <c r="E1925" s="265">
        <v>45817</v>
      </c>
      <c r="F1925" s="266" t="str">
        <f>IF(_DBcomps[[#This Row],[Lab RTS]]="","No","Yes")</f>
        <v>Yes</v>
      </c>
      <c r="G1925" s="267">
        <v>61.7</v>
      </c>
      <c r="H1925" s="267"/>
      <c r="I1925" s="267"/>
      <c r="J1925" s="267"/>
      <c r="K1925" s="267"/>
      <c r="L1925" s="268"/>
      <c r="M1925" s="275"/>
      <c r="N1925" s="267"/>
      <c r="O1925" s="267"/>
      <c r="P1925" s="275"/>
      <c r="Q1925" s="269"/>
      <c r="R1925" s="270">
        <v>1.1312</v>
      </c>
      <c r="S1925" s="270"/>
      <c r="T1925" s="271"/>
      <c r="U1925" s="267"/>
      <c r="V1925" s="268"/>
      <c r="W1925" s="267"/>
      <c r="X1925" s="270"/>
      <c r="Y1925" s="274"/>
      <c r="Z1925" s="290"/>
      <c r="AA1925" s="274">
        <v>0</v>
      </c>
      <c r="AB1925" s="275"/>
      <c r="AC1925" s="274">
        <v>0</v>
      </c>
      <c r="AD1925" s="265"/>
      <c r="AE1925" s="274"/>
      <c r="AF1925" s="274"/>
      <c r="AG1925" s="275"/>
      <c r="AH1925" s="274"/>
      <c r="AI1925" s="274"/>
      <c r="AJ1925" s="275"/>
      <c r="AK1925" s="270"/>
      <c r="AL1925" s="274"/>
      <c r="AM1925" s="275"/>
      <c r="AN1925" s="274"/>
      <c r="AO1925" s="275"/>
      <c r="AP1925" s="274"/>
      <c r="AQ1925" s="277">
        <f t="shared" si="281"/>
        <v>6</v>
      </c>
      <c r="AR1925" s="275" t="s">
        <v>1322</v>
      </c>
      <c r="AS1925" s="267"/>
      <c r="AT1925" s="273" t="s">
        <v>1389</v>
      </c>
      <c r="AU1925" s="272"/>
      <c r="AV1925" s="267"/>
      <c r="AW1925" s="268"/>
      <c r="AX1925" s="273"/>
      <c r="AY1925" s="294"/>
      <c r="AZ1925" s="275"/>
      <c r="BA1925" s="268"/>
      <c r="BB1925" s="268"/>
      <c r="BC1925" s="268"/>
      <c r="BD1925" s="268"/>
      <c r="BE1925" s="267" t="s">
        <v>1269</v>
      </c>
      <c r="BF1925" s="275"/>
      <c r="BG1925" s="275"/>
      <c r="BH1925" s="275"/>
      <c r="BI1925" s="275"/>
      <c r="BJ1925" s="278">
        <v>45817</v>
      </c>
      <c r="BK1925" s="279">
        <v>45817</v>
      </c>
      <c r="BL1925" s="431" t="s">
        <v>4300</v>
      </c>
      <c r="BM1925" s="272"/>
      <c r="BN1925" s="422">
        <v>2</v>
      </c>
      <c r="BO1925" s="422">
        <v>7</v>
      </c>
      <c r="BP1925" s="303"/>
      <c r="BQ1925" s="293">
        <v>45814</v>
      </c>
      <c r="BR1925" s="284" t="s">
        <v>2338</v>
      </c>
      <c r="BS1925" s="280" t="str">
        <f>IF(_DBcomps[[#This Row],[Problem]]="","Yes","No")</f>
        <v>Yes</v>
      </c>
      <c r="BT1925" s="391"/>
      <c r="BU1925" s="273"/>
      <c r="BV1925" s="273">
        <v>1</v>
      </c>
      <c r="BW1925" s="273"/>
      <c r="BX1925" s="273">
        <v>22</v>
      </c>
      <c r="BY1925" s="279" t="s">
        <v>1276</v>
      </c>
      <c r="BZ1925" s="267"/>
      <c r="CA1925" s="279"/>
      <c r="CB1925" s="279"/>
      <c r="CC1925" s="279"/>
      <c r="CD1925" s="1283"/>
      <c r="CH1925" s="372"/>
      <c r="CM1925" s="230"/>
    </row>
    <row r="1926" spans="1:91">
      <c r="A1926" s="265" t="s">
        <v>77</v>
      </c>
      <c r="B1926" s="2" t="s">
        <v>1364</v>
      </c>
      <c r="C1926" s="2" t="s">
        <v>91</v>
      </c>
      <c r="D1926" s="265" t="s">
        <v>4302</v>
      </c>
      <c r="E1926" s="265">
        <v>45818</v>
      </c>
      <c r="F1926" s="266" t="str">
        <f>IF(_DBcomps[[#This Row],[Lab RTS]]="","No","Yes")</f>
        <v>Yes</v>
      </c>
      <c r="G1926" s="267">
        <v>61.25</v>
      </c>
      <c r="H1926" s="267"/>
      <c r="I1926" s="267"/>
      <c r="J1926" s="267"/>
      <c r="K1926" s="267"/>
      <c r="L1926" s="268"/>
      <c r="M1926" s="275"/>
      <c r="N1926" s="267"/>
      <c r="O1926" s="267"/>
      <c r="P1926" s="275"/>
      <c r="Q1926" s="269"/>
      <c r="R1926" s="270">
        <v>1.1318999999999999</v>
      </c>
      <c r="S1926" s="270"/>
      <c r="T1926" s="271"/>
      <c r="U1926" s="267"/>
      <c r="V1926" s="268"/>
      <c r="W1926" s="267"/>
      <c r="X1926" s="270"/>
      <c r="Y1926" s="274"/>
      <c r="Z1926" s="290"/>
      <c r="AA1926" s="274">
        <v>0</v>
      </c>
      <c r="AB1926" s="275"/>
      <c r="AC1926" s="274">
        <v>0</v>
      </c>
      <c r="AD1926" s="265"/>
      <c r="AE1926" s="274"/>
      <c r="AF1926" s="274"/>
      <c r="AG1926" s="275"/>
      <c r="AH1926" s="274"/>
      <c r="AI1926" s="274"/>
      <c r="AJ1926" s="275"/>
      <c r="AK1926" s="270"/>
      <c r="AL1926" s="274"/>
      <c r="AM1926" s="275"/>
      <c r="AN1926" s="274"/>
      <c r="AO1926" s="275"/>
      <c r="AP1926" s="274"/>
      <c r="AQ1926" s="277">
        <f t="shared" si="281"/>
        <v>6</v>
      </c>
      <c r="AR1926" s="275" t="s">
        <v>1322</v>
      </c>
      <c r="AS1926" s="267"/>
      <c r="AT1926" s="273" t="s">
        <v>1389</v>
      </c>
      <c r="AU1926" s="272"/>
      <c r="AV1926" s="267"/>
      <c r="AW1926" s="268"/>
      <c r="AX1926" s="273"/>
      <c r="AY1926" s="294"/>
      <c r="AZ1926" s="275"/>
      <c r="BA1926" s="268"/>
      <c r="BB1926" s="268"/>
      <c r="BC1926" s="268"/>
      <c r="BD1926" s="268"/>
      <c r="BE1926" s="267" t="s">
        <v>1269</v>
      </c>
      <c r="BF1926" s="275"/>
      <c r="BG1926" s="275"/>
      <c r="BH1926" s="275"/>
      <c r="BI1926" s="275"/>
      <c r="BJ1926" s="278">
        <v>45818</v>
      </c>
      <c r="BK1926" s="279">
        <v>45818</v>
      </c>
      <c r="BL1926" s="431" t="s">
        <v>4303</v>
      </c>
      <c r="BM1926" s="272"/>
      <c r="BN1926" s="422">
        <v>2</v>
      </c>
      <c r="BO1926" s="422">
        <v>7</v>
      </c>
      <c r="BP1926" s="303"/>
      <c r="BQ1926" s="293">
        <v>45817</v>
      </c>
      <c r="BR1926" s="284" t="s">
        <v>2853</v>
      </c>
      <c r="BS1926" s="280" t="str">
        <f>IF(_DBcomps[[#This Row],[Problem]]="","Yes","No")</f>
        <v>Yes</v>
      </c>
      <c r="BT1926" s="391"/>
      <c r="BU1926" s="273"/>
      <c r="BV1926" s="273">
        <v>1</v>
      </c>
      <c r="BW1926" s="273"/>
      <c r="BX1926" s="273">
        <v>22</v>
      </c>
      <c r="BY1926" s="279" t="s">
        <v>1276</v>
      </c>
      <c r="BZ1926" s="267"/>
      <c r="CA1926" s="279"/>
      <c r="CB1926" s="279"/>
      <c r="CC1926" s="279"/>
      <c r="CD1926" s="1283"/>
      <c r="CH1926" s="372"/>
      <c r="CM1926" s="230"/>
    </row>
    <row r="1927" spans="1:91">
      <c r="A1927" s="265" t="s">
        <v>77</v>
      </c>
      <c r="B1927" s="2" t="s">
        <v>1364</v>
      </c>
      <c r="C1927" s="2" t="s">
        <v>91</v>
      </c>
      <c r="D1927" s="265" t="s">
        <v>4340</v>
      </c>
      <c r="E1927" s="265">
        <v>45819</v>
      </c>
      <c r="F1927" s="266" t="str">
        <f>IF(_DBcomps[[#This Row],[Lab RTS]]="","No","Yes")</f>
        <v>Yes</v>
      </c>
      <c r="G1927" s="267">
        <v>61.52</v>
      </c>
      <c r="H1927" s="267"/>
      <c r="I1927" s="267"/>
      <c r="J1927" s="267"/>
      <c r="K1927" s="267"/>
      <c r="L1927" s="268"/>
      <c r="M1927" s="275"/>
      <c r="N1927" s="267"/>
      <c r="O1927" s="267"/>
      <c r="P1927" s="275"/>
      <c r="Q1927" s="269"/>
      <c r="R1927" s="270">
        <v>1.131</v>
      </c>
      <c r="S1927" s="270"/>
      <c r="T1927" s="271"/>
      <c r="U1927" s="267"/>
      <c r="V1927" s="268"/>
      <c r="W1927" s="267"/>
      <c r="X1927" s="270"/>
      <c r="Y1927" s="274"/>
      <c r="Z1927" s="290"/>
      <c r="AA1927" s="274">
        <v>0</v>
      </c>
      <c r="AB1927" s="275"/>
      <c r="AC1927" s="274">
        <v>0</v>
      </c>
      <c r="AD1927" s="265"/>
      <c r="AE1927" s="274"/>
      <c r="AF1927" s="274"/>
      <c r="AG1927" s="275"/>
      <c r="AH1927" s="274"/>
      <c r="AI1927" s="274"/>
      <c r="AJ1927" s="275"/>
      <c r="AK1927" s="270"/>
      <c r="AL1927" s="274"/>
      <c r="AM1927" s="275"/>
      <c r="AN1927" s="274"/>
      <c r="AO1927" s="275"/>
      <c r="AP1927" s="274"/>
      <c r="AQ1927" s="277">
        <f t="shared" si="281"/>
        <v>6</v>
      </c>
      <c r="AR1927" s="275" t="s">
        <v>1322</v>
      </c>
      <c r="AS1927" s="267"/>
      <c r="AT1927" s="273" t="s">
        <v>1389</v>
      </c>
      <c r="AU1927" s="272"/>
      <c r="AV1927" s="267"/>
      <c r="AW1927" s="268"/>
      <c r="AX1927" s="273"/>
      <c r="AY1927" s="294"/>
      <c r="AZ1927" s="275"/>
      <c r="BA1927" s="268"/>
      <c r="BB1927" s="268"/>
      <c r="BC1927" s="268"/>
      <c r="BD1927" s="268"/>
      <c r="BE1927" s="267" t="s">
        <v>1269</v>
      </c>
      <c r="BF1927" s="275"/>
      <c r="BG1927" s="275"/>
      <c r="BH1927" s="275"/>
      <c r="BI1927" s="275"/>
      <c r="BJ1927" s="278">
        <v>45819</v>
      </c>
      <c r="BK1927" s="279">
        <v>45819</v>
      </c>
      <c r="BL1927" s="431" t="s">
        <v>4341</v>
      </c>
      <c r="BM1927" s="272"/>
      <c r="BN1927" s="422">
        <v>2</v>
      </c>
      <c r="BO1927" s="422">
        <v>7</v>
      </c>
      <c r="BP1927" s="303"/>
      <c r="BQ1927" s="293">
        <v>45818</v>
      </c>
      <c r="BR1927" s="284" t="s">
        <v>1584</v>
      </c>
      <c r="BS1927" s="280" t="str">
        <f>IF(_DBcomps[[#This Row],[Problem]]="","Yes","No")</f>
        <v>Yes</v>
      </c>
      <c r="BT1927" s="391"/>
      <c r="BU1927" s="273"/>
      <c r="BV1927" s="273">
        <v>1</v>
      </c>
      <c r="BW1927" s="273"/>
      <c r="BX1927" s="273">
        <v>22</v>
      </c>
      <c r="BY1927" s="279" t="s">
        <v>1276</v>
      </c>
      <c r="BZ1927" s="267"/>
      <c r="CA1927" s="279"/>
      <c r="CB1927" s="279"/>
      <c r="CC1927" s="279"/>
      <c r="CD1927" s="1283"/>
      <c r="CH1927" s="372"/>
      <c r="CM1927" s="230"/>
    </row>
    <row r="1928" spans="1:91">
      <c r="A1928" s="265" t="s">
        <v>77</v>
      </c>
      <c r="B1928" s="2" t="s">
        <v>1364</v>
      </c>
      <c r="C1928" s="2" t="s">
        <v>91</v>
      </c>
      <c r="D1928" s="265" t="s">
        <v>4387</v>
      </c>
      <c r="E1928" s="265">
        <v>45820</v>
      </c>
      <c r="F1928" s="266" t="str">
        <f>IF(_DBcomps[[#This Row],[Lab RTS]]="","No","Yes")</f>
        <v>Yes</v>
      </c>
      <c r="G1928" s="267">
        <v>61.4</v>
      </c>
      <c r="H1928" s="267"/>
      <c r="I1928" s="267"/>
      <c r="J1928" s="267"/>
      <c r="K1928" s="267"/>
      <c r="L1928" s="268"/>
      <c r="M1928" s="275"/>
      <c r="N1928" s="267"/>
      <c r="O1928" s="267"/>
      <c r="P1928" s="275"/>
      <c r="Q1928" s="269"/>
      <c r="R1928" s="270">
        <v>1.129</v>
      </c>
      <c r="S1928" s="270"/>
      <c r="T1928" s="271"/>
      <c r="U1928" s="267"/>
      <c r="V1928" s="268"/>
      <c r="W1928" s="267"/>
      <c r="X1928" s="270"/>
      <c r="Y1928" s="274"/>
      <c r="Z1928" s="290"/>
      <c r="AA1928" s="274">
        <v>0</v>
      </c>
      <c r="AB1928" s="275"/>
      <c r="AC1928" s="274">
        <v>0</v>
      </c>
      <c r="AD1928" s="265"/>
      <c r="AE1928" s="274"/>
      <c r="AF1928" s="274"/>
      <c r="AG1928" s="275"/>
      <c r="AH1928" s="274"/>
      <c r="AI1928" s="274"/>
      <c r="AJ1928" s="275"/>
      <c r="AK1928" s="270"/>
      <c r="AL1928" s="274"/>
      <c r="AM1928" s="275"/>
      <c r="AN1928" s="274"/>
      <c r="AO1928" s="275"/>
      <c r="AP1928" s="274"/>
      <c r="AQ1928" s="277">
        <f t="shared" ref="AQ1928:AQ1950" si="282">MONTH(E1928)</f>
        <v>6</v>
      </c>
      <c r="AR1928" s="275" t="s">
        <v>1322</v>
      </c>
      <c r="AS1928" s="267"/>
      <c r="AT1928" s="273" t="s">
        <v>1389</v>
      </c>
      <c r="AU1928" s="272"/>
      <c r="AV1928" s="267"/>
      <c r="AW1928" s="268"/>
      <c r="AX1928" s="273"/>
      <c r="AY1928" s="294"/>
      <c r="AZ1928" s="275"/>
      <c r="BA1928" s="268"/>
      <c r="BB1928" s="268"/>
      <c r="BC1928" s="268"/>
      <c r="BD1928" s="268"/>
      <c r="BE1928" s="267" t="s">
        <v>1269</v>
      </c>
      <c r="BF1928" s="275"/>
      <c r="BG1928" s="275"/>
      <c r="BH1928" s="275"/>
      <c r="BI1928" s="275"/>
      <c r="BJ1928" s="278">
        <v>45820</v>
      </c>
      <c r="BK1928" s="279">
        <v>45821</v>
      </c>
      <c r="BL1928" s="431" t="s">
        <v>4388</v>
      </c>
      <c r="BM1928" s="272"/>
      <c r="BN1928" s="422">
        <v>2</v>
      </c>
      <c r="BO1928" s="422">
        <v>7</v>
      </c>
      <c r="BP1928" s="303"/>
      <c r="BQ1928" s="293">
        <v>45819</v>
      </c>
      <c r="BR1928" s="284" t="s">
        <v>1584</v>
      </c>
      <c r="BS1928" s="280" t="str">
        <f>IF(_DBcomps[[#This Row],[Problem]]="","Yes","No")</f>
        <v>Yes</v>
      </c>
      <c r="BT1928" s="391"/>
      <c r="BU1928" s="273"/>
      <c r="BV1928" s="273">
        <v>1</v>
      </c>
      <c r="BW1928" s="273"/>
      <c r="BX1928" s="273">
        <v>22</v>
      </c>
      <c r="BY1928" s="279" t="s">
        <v>1276</v>
      </c>
      <c r="BZ1928" s="267"/>
      <c r="CA1928" s="279"/>
      <c r="CB1928" s="279"/>
      <c r="CC1928" s="279"/>
      <c r="CD1928" s="1283"/>
      <c r="CH1928" s="372"/>
      <c r="CM1928" s="230"/>
    </row>
    <row r="1929" spans="1:91">
      <c r="A1929" s="265" t="s">
        <v>77</v>
      </c>
      <c r="B1929" s="2" t="s">
        <v>1364</v>
      </c>
      <c r="C1929" s="2" t="s">
        <v>91</v>
      </c>
      <c r="D1929" s="265" t="s">
        <v>4400</v>
      </c>
      <c r="E1929" s="265">
        <v>45821</v>
      </c>
      <c r="F1929" s="266" t="str">
        <f>IF(_DBcomps[[#This Row],[Lab RTS]]="","No","Yes")</f>
        <v>Yes</v>
      </c>
      <c r="G1929" s="267">
        <v>61.65</v>
      </c>
      <c r="H1929" s="267"/>
      <c r="I1929" s="267"/>
      <c r="J1929" s="267"/>
      <c r="K1929" s="267"/>
      <c r="L1929" s="268"/>
      <c r="M1929" s="275"/>
      <c r="N1929" s="267"/>
      <c r="O1929" s="267"/>
      <c r="P1929" s="275"/>
      <c r="Q1929" s="269"/>
      <c r="R1929" s="270">
        <v>1.129</v>
      </c>
      <c r="S1929" s="270"/>
      <c r="T1929" s="271"/>
      <c r="U1929" s="267"/>
      <c r="V1929" s="268"/>
      <c r="W1929" s="267"/>
      <c r="X1929" s="270"/>
      <c r="Y1929" s="274"/>
      <c r="Z1929" s="290"/>
      <c r="AA1929" s="274">
        <v>0</v>
      </c>
      <c r="AB1929" s="275"/>
      <c r="AC1929" s="274">
        <v>0</v>
      </c>
      <c r="AD1929" s="265"/>
      <c r="AE1929" s="274"/>
      <c r="AF1929" s="274"/>
      <c r="AG1929" s="275"/>
      <c r="AH1929" s="274"/>
      <c r="AI1929" s="274"/>
      <c r="AJ1929" s="275"/>
      <c r="AK1929" s="270"/>
      <c r="AL1929" s="274"/>
      <c r="AM1929" s="275"/>
      <c r="AN1929" s="274"/>
      <c r="AO1929" s="275"/>
      <c r="AP1929" s="274"/>
      <c r="AQ1929" s="277">
        <f t="shared" si="282"/>
        <v>6</v>
      </c>
      <c r="AR1929" s="275" t="s">
        <v>1322</v>
      </c>
      <c r="AS1929" s="267"/>
      <c r="AT1929" s="273" t="s">
        <v>1389</v>
      </c>
      <c r="AU1929" s="272"/>
      <c r="AV1929" s="267"/>
      <c r="AW1929" s="268"/>
      <c r="AX1929" s="273"/>
      <c r="AY1929" s="294"/>
      <c r="AZ1929" s="275"/>
      <c r="BA1929" s="268"/>
      <c r="BB1929" s="268"/>
      <c r="BC1929" s="268"/>
      <c r="BD1929" s="268"/>
      <c r="BE1929" s="267" t="s">
        <v>1269</v>
      </c>
      <c r="BF1929" s="275"/>
      <c r="BG1929" s="275"/>
      <c r="BH1929" s="275"/>
      <c r="BI1929" s="275"/>
      <c r="BJ1929" s="278">
        <v>45821</v>
      </c>
      <c r="BK1929" s="279">
        <v>45821</v>
      </c>
      <c r="BL1929" s="431" t="s">
        <v>4401</v>
      </c>
      <c r="BM1929" s="272"/>
      <c r="BN1929" s="422">
        <v>2</v>
      </c>
      <c r="BO1929" s="422">
        <v>7</v>
      </c>
      <c r="BP1929" s="303"/>
      <c r="BQ1929" s="293">
        <v>45820</v>
      </c>
      <c r="BR1929" s="284" t="s">
        <v>2316</v>
      </c>
      <c r="BS1929" s="280" t="str">
        <f>IF(_DBcomps[[#This Row],[Problem]]="","Yes","No")</f>
        <v>Yes</v>
      </c>
      <c r="BT1929" s="391"/>
      <c r="BU1929" s="273"/>
      <c r="BV1929" s="273">
        <v>1</v>
      </c>
      <c r="BW1929" s="273"/>
      <c r="BX1929" s="273">
        <v>22</v>
      </c>
      <c r="BY1929" s="279" t="s">
        <v>1276</v>
      </c>
      <c r="BZ1929" s="267"/>
      <c r="CA1929" s="279"/>
      <c r="CB1929" s="279"/>
      <c r="CC1929" s="279"/>
      <c r="CD1929" s="1283"/>
      <c r="CH1929" s="372"/>
      <c r="CM1929" s="230"/>
    </row>
    <row r="1930" spans="1:91">
      <c r="A1930" s="265" t="s">
        <v>77</v>
      </c>
      <c r="B1930" s="2" t="s">
        <v>1364</v>
      </c>
      <c r="C1930" s="2" t="s">
        <v>91</v>
      </c>
      <c r="D1930" s="265" t="s">
        <v>4517</v>
      </c>
      <c r="E1930" s="265">
        <v>45824</v>
      </c>
      <c r="F1930" s="266" t="str">
        <f>IF(_DBcomps[[#This Row],[Lab RTS]]="","No","Yes")</f>
        <v>Yes</v>
      </c>
      <c r="G1930" s="267">
        <v>62.64</v>
      </c>
      <c r="H1930" s="267"/>
      <c r="I1930" s="267"/>
      <c r="J1930" s="267"/>
      <c r="K1930" s="267"/>
      <c r="L1930" s="268"/>
      <c r="M1930" s="275"/>
      <c r="N1930" s="267"/>
      <c r="O1930" s="267"/>
      <c r="P1930" s="275"/>
      <c r="Q1930" s="269"/>
      <c r="R1930" s="270">
        <v>1.131</v>
      </c>
      <c r="S1930" s="270"/>
      <c r="T1930" s="271"/>
      <c r="U1930" s="267"/>
      <c r="V1930" s="268"/>
      <c r="W1930" s="267"/>
      <c r="X1930" s="270"/>
      <c r="Y1930" s="274"/>
      <c r="Z1930" s="290"/>
      <c r="AA1930" s="274">
        <v>0</v>
      </c>
      <c r="AB1930" s="275"/>
      <c r="AC1930" s="274">
        <v>0</v>
      </c>
      <c r="AD1930" s="265"/>
      <c r="AE1930" s="274"/>
      <c r="AF1930" s="274"/>
      <c r="AG1930" s="275"/>
      <c r="AH1930" s="274"/>
      <c r="AI1930" s="274"/>
      <c r="AJ1930" s="275"/>
      <c r="AK1930" s="270"/>
      <c r="AL1930" s="274"/>
      <c r="AM1930" s="275"/>
      <c r="AN1930" s="274"/>
      <c r="AO1930" s="275"/>
      <c r="AP1930" s="274"/>
      <c r="AQ1930" s="277">
        <f t="shared" ref="AQ1930:AQ1946" si="283">MONTH(E1930)</f>
        <v>6</v>
      </c>
      <c r="AR1930" s="275" t="s">
        <v>1322</v>
      </c>
      <c r="AS1930" s="267"/>
      <c r="AT1930" s="273" t="s">
        <v>1389</v>
      </c>
      <c r="AU1930" s="272"/>
      <c r="AV1930" s="267"/>
      <c r="AW1930" s="268"/>
      <c r="AX1930" s="273"/>
      <c r="AY1930" s="294"/>
      <c r="AZ1930" s="275"/>
      <c r="BA1930" s="268"/>
      <c r="BB1930" s="268"/>
      <c r="BC1930" s="268"/>
      <c r="BD1930" s="268"/>
      <c r="BE1930" s="267" t="s">
        <v>1269</v>
      </c>
      <c r="BF1930" s="275"/>
      <c r="BG1930" s="275"/>
      <c r="BH1930" s="275"/>
      <c r="BI1930" s="275"/>
      <c r="BJ1930" s="278">
        <v>45824</v>
      </c>
      <c r="BK1930" s="279">
        <v>45824</v>
      </c>
      <c r="BL1930" s="431" t="s">
        <v>4518</v>
      </c>
      <c r="BM1930" s="272"/>
      <c r="BN1930" s="422">
        <v>2</v>
      </c>
      <c r="BO1930" s="422">
        <v>7</v>
      </c>
      <c r="BP1930" s="303"/>
      <c r="BQ1930" s="293">
        <v>45821</v>
      </c>
      <c r="BR1930" s="284" t="s">
        <v>2264</v>
      </c>
      <c r="BS1930" s="280" t="str">
        <f>IF(_DBcomps[[#This Row],[Problem]]="","Yes","No")</f>
        <v>Yes</v>
      </c>
      <c r="BT1930" s="391"/>
      <c r="BU1930" s="273"/>
      <c r="BV1930" s="273">
        <v>1</v>
      </c>
      <c r="BW1930" s="273"/>
      <c r="BX1930" s="273">
        <v>22</v>
      </c>
      <c r="BY1930" s="279" t="s">
        <v>1276</v>
      </c>
      <c r="BZ1930" s="267"/>
      <c r="CA1930" s="279"/>
      <c r="CB1930" s="279"/>
      <c r="CC1930" s="279"/>
      <c r="CD1930" s="1283"/>
      <c r="CH1930" s="372"/>
      <c r="CM1930" s="230"/>
    </row>
    <row r="1931" spans="1:91">
      <c r="A1931" s="265" t="s">
        <v>77</v>
      </c>
      <c r="B1931" s="2" t="s">
        <v>1364</v>
      </c>
      <c r="C1931" s="2" t="s">
        <v>91</v>
      </c>
      <c r="D1931" s="265" t="s">
        <v>4521</v>
      </c>
      <c r="E1931" s="265">
        <v>45825</v>
      </c>
      <c r="F1931" s="266" t="str">
        <f>IF(_DBcomps[[#This Row],[Lab RTS]]="","No","Yes")</f>
        <v>Yes</v>
      </c>
      <c r="G1931" s="267">
        <v>62.37</v>
      </c>
      <c r="H1931" s="267"/>
      <c r="I1931" s="267"/>
      <c r="J1931" s="267"/>
      <c r="K1931" s="267"/>
      <c r="L1931" s="268"/>
      <c r="M1931" s="275"/>
      <c r="N1931" s="267"/>
      <c r="O1931" s="267"/>
      <c r="P1931" s="275"/>
      <c r="Q1931" s="269"/>
      <c r="R1931" s="270">
        <v>1.139</v>
      </c>
      <c r="S1931" s="270"/>
      <c r="T1931" s="271"/>
      <c r="U1931" s="267"/>
      <c r="V1931" s="268"/>
      <c r="W1931" s="267"/>
      <c r="X1931" s="270"/>
      <c r="Y1931" s="274"/>
      <c r="Z1931" s="290"/>
      <c r="AA1931" s="274">
        <v>0</v>
      </c>
      <c r="AB1931" s="275"/>
      <c r="AC1931" s="274">
        <v>0</v>
      </c>
      <c r="AD1931" s="265"/>
      <c r="AE1931" s="274"/>
      <c r="AF1931" s="274"/>
      <c r="AG1931" s="275"/>
      <c r="AH1931" s="274"/>
      <c r="AI1931" s="274"/>
      <c r="AJ1931" s="275"/>
      <c r="AK1931" s="270"/>
      <c r="AL1931" s="274"/>
      <c r="AM1931" s="275"/>
      <c r="AN1931" s="274"/>
      <c r="AO1931" s="275"/>
      <c r="AP1931" s="274"/>
      <c r="AQ1931" s="277">
        <f t="shared" si="283"/>
        <v>6</v>
      </c>
      <c r="AR1931" s="275" t="s">
        <v>1322</v>
      </c>
      <c r="AS1931" s="267"/>
      <c r="AT1931" s="273" t="s">
        <v>1389</v>
      </c>
      <c r="AU1931" s="272"/>
      <c r="AV1931" s="267"/>
      <c r="AW1931" s="268"/>
      <c r="AX1931" s="273"/>
      <c r="AY1931" s="294"/>
      <c r="AZ1931" s="275"/>
      <c r="BA1931" s="268"/>
      <c r="BB1931" s="268"/>
      <c r="BC1931" s="268"/>
      <c r="BD1931" s="268"/>
      <c r="BE1931" s="267" t="s">
        <v>1269</v>
      </c>
      <c r="BF1931" s="275"/>
      <c r="BG1931" s="275"/>
      <c r="BH1931" s="275"/>
      <c r="BI1931" s="275"/>
      <c r="BJ1931" s="278">
        <v>45825</v>
      </c>
      <c r="BK1931" s="279">
        <v>45825</v>
      </c>
      <c r="BL1931" s="431" t="s">
        <v>4520</v>
      </c>
      <c r="BM1931" s="272"/>
      <c r="BN1931" s="422">
        <v>2</v>
      </c>
      <c r="BO1931" s="422">
        <v>7</v>
      </c>
      <c r="BP1931" s="303"/>
      <c r="BQ1931" s="293">
        <v>45824</v>
      </c>
      <c r="BR1931" s="284" t="s">
        <v>4519</v>
      </c>
      <c r="BS1931" s="280" t="str">
        <f>IF(_DBcomps[[#This Row],[Problem]]="","Yes","No")</f>
        <v>Yes</v>
      </c>
      <c r="BT1931" s="391"/>
      <c r="BU1931" s="273"/>
      <c r="BV1931" s="273">
        <v>1</v>
      </c>
      <c r="BW1931" s="273"/>
      <c r="BX1931" s="273">
        <v>22</v>
      </c>
      <c r="BY1931" s="279" t="s">
        <v>1276</v>
      </c>
      <c r="BZ1931" s="267"/>
      <c r="CA1931" s="279"/>
      <c r="CB1931" s="279"/>
      <c r="CC1931" s="279"/>
      <c r="CD1931" s="1283"/>
      <c r="CH1931" s="372"/>
      <c r="CM1931" s="230"/>
    </row>
    <row r="1932" spans="1:91">
      <c r="A1932" s="265" t="s">
        <v>77</v>
      </c>
      <c r="B1932" s="2" t="s">
        <v>1364</v>
      </c>
      <c r="C1932" s="2" t="s">
        <v>91</v>
      </c>
      <c r="D1932" s="265" t="s">
        <v>4522</v>
      </c>
      <c r="E1932" s="265">
        <v>45826</v>
      </c>
      <c r="F1932" s="266" t="str">
        <f>IF(_DBcomps[[#This Row],[Lab RTS]]="","No","Yes")</f>
        <v>Yes</v>
      </c>
      <c r="G1932" s="267">
        <v>61.66</v>
      </c>
      <c r="H1932" s="267"/>
      <c r="I1932" s="267"/>
      <c r="J1932" s="267"/>
      <c r="K1932" s="267"/>
      <c r="L1932" s="268"/>
      <c r="M1932" s="275"/>
      <c r="N1932" s="267"/>
      <c r="O1932" s="267"/>
      <c r="P1932" s="275"/>
      <c r="Q1932" s="269"/>
      <c r="R1932" s="270">
        <v>1.1339999999999999</v>
      </c>
      <c r="S1932" s="270"/>
      <c r="T1932" s="271"/>
      <c r="U1932" s="267"/>
      <c r="V1932" s="268"/>
      <c r="W1932" s="267"/>
      <c r="X1932" s="270"/>
      <c r="Y1932" s="274"/>
      <c r="Z1932" s="290"/>
      <c r="AA1932" s="274">
        <v>0</v>
      </c>
      <c r="AB1932" s="275"/>
      <c r="AC1932" s="274">
        <v>0</v>
      </c>
      <c r="AD1932" s="265"/>
      <c r="AE1932" s="274"/>
      <c r="AF1932" s="274"/>
      <c r="AG1932" s="275"/>
      <c r="AH1932" s="274"/>
      <c r="AI1932" s="274"/>
      <c r="AJ1932" s="275"/>
      <c r="AK1932" s="270"/>
      <c r="AL1932" s="274"/>
      <c r="AM1932" s="275"/>
      <c r="AN1932" s="274"/>
      <c r="AO1932" s="275"/>
      <c r="AP1932" s="274"/>
      <c r="AQ1932" s="277">
        <f t="shared" si="283"/>
        <v>6</v>
      </c>
      <c r="AR1932" s="275" t="s">
        <v>1322</v>
      </c>
      <c r="AS1932" s="267"/>
      <c r="AT1932" s="273" t="s">
        <v>1389</v>
      </c>
      <c r="AU1932" s="272"/>
      <c r="AV1932" s="267"/>
      <c r="AW1932" s="268"/>
      <c r="AX1932" s="273"/>
      <c r="AY1932" s="294"/>
      <c r="AZ1932" s="275"/>
      <c r="BA1932" s="268"/>
      <c r="BB1932" s="268"/>
      <c r="BC1932" s="268"/>
      <c r="BD1932" s="268"/>
      <c r="BE1932" s="267" t="s">
        <v>1269</v>
      </c>
      <c r="BF1932" s="275"/>
      <c r="BG1932" s="275"/>
      <c r="BH1932" s="275"/>
      <c r="BI1932" s="275"/>
      <c r="BJ1932" s="278">
        <v>45826</v>
      </c>
      <c r="BK1932" s="279">
        <v>45826</v>
      </c>
      <c r="BL1932" s="431" t="s">
        <v>4523</v>
      </c>
      <c r="BM1932" s="272"/>
      <c r="BN1932" s="422">
        <v>2</v>
      </c>
      <c r="BO1932" s="422">
        <v>7</v>
      </c>
      <c r="BP1932" s="303"/>
      <c r="BQ1932" s="293">
        <v>45827</v>
      </c>
      <c r="BR1932" s="284" t="s">
        <v>2741</v>
      </c>
      <c r="BS1932" s="280" t="str">
        <f>IF(_DBcomps[[#This Row],[Problem]]="","Yes","No")</f>
        <v>Yes</v>
      </c>
      <c r="BT1932" s="391"/>
      <c r="BU1932" s="273"/>
      <c r="BV1932" s="273">
        <v>1</v>
      </c>
      <c r="BW1932" s="273"/>
      <c r="BX1932" s="273">
        <v>22</v>
      </c>
      <c r="BY1932" s="279" t="s">
        <v>1276</v>
      </c>
      <c r="BZ1932" s="267"/>
      <c r="CA1932" s="279"/>
      <c r="CB1932" s="279"/>
      <c r="CC1932" s="279"/>
      <c r="CD1932" s="1283"/>
      <c r="CH1932" s="372"/>
      <c r="CM1932" s="230"/>
    </row>
    <row r="1933" spans="1:91">
      <c r="A1933" s="265" t="s">
        <v>77</v>
      </c>
      <c r="B1933" s="2" t="s">
        <v>1364</v>
      </c>
      <c r="C1933" s="2" t="s">
        <v>91</v>
      </c>
      <c r="D1933" s="265" t="s">
        <v>5258</v>
      </c>
      <c r="E1933" s="265">
        <v>45873</v>
      </c>
      <c r="F1933" s="266" t="str">
        <f>IF(_DBcomps[[#This Row],[Lab RTS]]="","No","Yes")</f>
        <v>Yes</v>
      </c>
      <c r="G1933" s="267">
        <v>62.22</v>
      </c>
      <c r="H1933" s="267"/>
      <c r="I1933" s="267"/>
      <c r="J1933" s="267"/>
      <c r="K1933" s="267"/>
      <c r="L1933" s="268"/>
      <c r="M1933" s="275"/>
      <c r="N1933" s="267"/>
      <c r="O1933" s="267"/>
      <c r="P1933" s="275"/>
      <c r="Q1933" s="269"/>
      <c r="R1933" s="274">
        <v>1.1283000000000001</v>
      </c>
      <c r="S1933" s="270"/>
      <c r="T1933" s="271"/>
      <c r="U1933" s="267"/>
      <c r="V1933" s="268"/>
      <c r="W1933" s="267"/>
      <c r="X1933" s="270"/>
      <c r="Y1933" s="274"/>
      <c r="Z1933" s="290"/>
      <c r="AA1933" s="274">
        <v>0</v>
      </c>
      <c r="AB1933" s="275"/>
      <c r="AC1933" s="274">
        <v>0</v>
      </c>
      <c r="AD1933" s="265"/>
      <c r="AE1933" s="274"/>
      <c r="AF1933" s="274"/>
      <c r="AG1933" s="275"/>
      <c r="AH1933" s="274"/>
      <c r="AI1933" s="274"/>
      <c r="AJ1933" s="275"/>
      <c r="AK1933" s="270"/>
      <c r="AL1933" s="274"/>
      <c r="AM1933" s="275"/>
      <c r="AN1933" s="274"/>
      <c r="AO1933" s="275"/>
      <c r="AP1933" s="274"/>
      <c r="AQ1933" s="277">
        <f t="shared" ref="AQ1933:AQ1938" si="284">MONTH(E1933)</f>
        <v>8</v>
      </c>
      <c r="AR1933" s="275" t="s">
        <v>1322</v>
      </c>
      <c r="AS1933" s="267"/>
      <c r="AT1933" s="273" t="s">
        <v>1389</v>
      </c>
      <c r="AU1933" s="272"/>
      <c r="AV1933" s="267"/>
      <c r="AW1933" s="268"/>
      <c r="AX1933" s="273"/>
      <c r="AY1933" s="294"/>
      <c r="AZ1933" s="275"/>
      <c r="BA1933" s="268"/>
      <c r="BB1933" s="268"/>
      <c r="BC1933" s="268"/>
      <c r="BD1933" s="268"/>
      <c r="BE1933" s="267" t="s">
        <v>1269</v>
      </c>
      <c r="BF1933" s="275"/>
      <c r="BG1933" s="275"/>
      <c r="BH1933" s="275"/>
      <c r="BI1933" s="275"/>
      <c r="BJ1933" s="278">
        <v>45873</v>
      </c>
      <c r="BK1933" s="279">
        <v>45873</v>
      </c>
      <c r="BL1933" s="431" t="s">
        <v>5259</v>
      </c>
      <c r="BM1933" s="272"/>
      <c r="BN1933" s="422">
        <v>2</v>
      </c>
      <c r="BO1933" s="422">
        <v>7</v>
      </c>
      <c r="BP1933" s="303"/>
      <c r="BQ1933" s="293">
        <v>45870</v>
      </c>
      <c r="BR1933" s="284" t="s">
        <v>2741</v>
      </c>
      <c r="BS1933" s="280" t="str">
        <f>IF(_DBcomps[[#This Row],[Problem]]="","Yes","No")</f>
        <v>Yes</v>
      </c>
      <c r="BT1933" s="391"/>
      <c r="BU1933" s="273"/>
      <c r="BV1933" s="273">
        <v>1</v>
      </c>
      <c r="BW1933" s="273"/>
      <c r="BX1933" s="273">
        <v>22</v>
      </c>
      <c r="BY1933" s="279" t="s">
        <v>1276</v>
      </c>
      <c r="BZ1933" s="267"/>
      <c r="CA1933" s="279"/>
      <c r="CB1933" s="279"/>
      <c r="CC1933" s="279"/>
      <c r="CD1933" s="1283"/>
      <c r="CH1933" s="372"/>
      <c r="CM1933" s="230"/>
    </row>
    <row r="1934" spans="1:91">
      <c r="A1934" s="265" t="s">
        <v>77</v>
      </c>
      <c r="B1934" s="2" t="s">
        <v>1364</v>
      </c>
      <c r="C1934" s="2" t="s">
        <v>91</v>
      </c>
      <c r="D1934" s="265" t="s">
        <v>5261</v>
      </c>
      <c r="E1934" s="265">
        <v>45874</v>
      </c>
      <c r="F1934" s="266" t="str">
        <f>IF(_DBcomps[[#This Row],[Lab RTS]]="","No","Yes")</f>
        <v>Yes</v>
      </c>
      <c r="G1934" s="267">
        <v>63.24</v>
      </c>
      <c r="H1934" s="267"/>
      <c r="I1934" s="267"/>
      <c r="J1934" s="267"/>
      <c r="K1934" s="267"/>
      <c r="L1934" s="268"/>
      <c r="M1934" s="275"/>
      <c r="N1934" s="267"/>
      <c r="O1934" s="267"/>
      <c r="P1934" s="275"/>
      <c r="Q1934" s="269"/>
      <c r="R1934" s="274">
        <v>1.1285000000000001</v>
      </c>
      <c r="S1934" s="270"/>
      <c r="T1934" s="271"/>
      <c r="U1934" s="267"/>
      <c r="V1934" s="268"/>
      <c r="W1934" s="267"/>
      <c r="X1934" s="270"/>
      <c r="Y1934" s="274"/>
      <c r="Z1934" s="290"/>
      <c r="AA1934" s="274">
        <v>0</v>
      </c>
      <c r="AB1934" s="275"/>
      <c r="AC1934" s="274">
        <v>0</v>
      </c>
      <c r="AD1934" s="265"/>
      <c r="AE1934" s="274"/>
      <c r="AF1934" s="274"/>
      <c r="AG1934" s="275"/>
      <c r="AH1934" s="274"/>
      <c r="AI1934" s="274"/>
      <c r="AJ1934" s="275"/>
      <c r="AK1934" s="270"/>
      <c r="AL1934" s="274"/>
      <c r="AM1934" s="275"/>
      <c r="AN1934" s="274"/>
      <c r="AO1934" s="275"/>
      <c r="AP1934" s="274"/>
      <c r="AQ1934" s="277">
        <f t="shared" si="284"/>
        <v>8</v>
      </c>
      <c r="AR1934" s="275" t="s">
        <v>1322</v>
      </c>
      <c r="AS1934" s="267"/>
      <c r="AT1934" s="273" t="s">
        <v>1389</v>
      </c>
      <c r="AU1934" s="272"/>
      <c r="AV1934" s="267"/>
      <c r="AW1934" s="268"/>
      <c r="AX1934" s="273"/>
      <c r="AY1934" s="294"/>
      <c r="AZ1934" s="275"/>
      <c r="BA1934" s="268"/>
      <c r="BB1934" s="268"/>
      <c r="BC1934" s="268"/>
      <c r="BD1934" s="268"/>
      <c r="BE1934" s="267" t="s">
        <v>1269</v>
      </c>
      <c r="BF1934" s="275"/>
      <c r="BG1934" s="275"/>
      <c r="BH1934" s="275"/>
      <c r="BI1934" s="275"/>
      <c r="BJ1934" s="278">
        <v>45874</v>
      </c>
      <c r="BK1934" s="279">
        <v>45874</v>
      </c>
      <c r="BL1934" s="431" t="s">
        <v>5260</v>
      </c>
      <c r="BM1934" s="272"/>
      <c r="BN1934" s="422">
        <v>2</v>
      </c>
      <c r="BO1934" s="422">
        <v>7</v>
      </c>
      <c r="BP1934" s="303"/>
      <c r="BQ1934" s="293">
        <v>45873</v>
      </c>
      <c r="BR1934" s="284" t="s">
        <v>4312</v>
      </c>
      <c r="BS1934" s="280" t="str">
        <f>IF(_DBcomps[[#This Row],[Problem]]="","Yes","No")</f>
        <v>Yes</v>
      </c>
      <c r="BT1934" s="391"/>
      <c r="BU1934" s="273"/>
      <c r="BV1934" s="273">
        <v>1</v>
      </c>
      <c r="BW1934" s="273"/>
      <c r="BX1934" s="273">
        <v>22</v>
      </c>
      <c r="BY1934" s="279" t="s">
        <v>1276</v>
      </c>
      <c r="BZ1934" s="267"/>
      <c r="CA1934" s="279"/>
      <c r="CB1934" s="279"/>
      <c r="CC1934" s="279"/>
      <c r="CD1934" s="1283"/>
      <c r="CH1934" s="372"/>
      <c r="CM1934" s="230"/>
    </row>
    <row r="1935" spans="1:91">
      <c r="A1935" s="265" t="s">
        <v>77</v>
      </c>
      <c r="B1935" s="2" t="s">
        <v>1364</v>
      </c>
      <c r="C1935" s="2" t="s">
        <v>91</v>
      </c>
      <c r="D1935" s="265" t="s">
        <v>5329</v>
      </c>
      <c r="E1935" s="265">
        <v>45875</v>
      </c>
      <c r="F1935" s="266" t="str">
        <f>IF(_DBcomps[[#This Row],[Lab RTS]]="","No","Yes")</f>
        <v>Yes</v>
      </c>
      <c r="G1935" s="267">
        <v>61.8</v>
      </c>
      <c r="H1935" s="267"/>
      <c r="I1935" s="267"/>
      <c r="J1935" s="267"/>
      <c r="K1935" s="267"/>
      <c r="L1935" s="268"/>
      <c r="M1935" s="275"/>
      <c r="N1935" s="267"/>
      <c r="O1935" s="267"/>
      <c r="P1935" s="275"/>
      <c r="Q1935" s="269"/>
      <c r="R1935" s="274">
        <v>1.1286</v>
      </c>
      <c r="S1935" s="270"/>
      <c r="T1935" s="271"/>
      <c r="U1935" s="267"/>
      <c r="V1935" s="268"/>
      <c r="W1935" s="267"/>
      <c r="X1935" s="270"/>
      <c r="Y1935" s="274"/>
      <c r="Z1935" s="290"/>
      <c r="AA1935" s="274">
        <v>0</v>
      </c>
      <c r="AB1935" s="275"/>
      <c r="AC1935" s="274">
        <v>0</v>
      </c>
      <c r="AD1935" s="265"/>
      <c r="AE1935" s="274"/>
      <c r="AF1935" s="274"/>
      <c r="AG1935" s="275"/>
      <c r="AH1935" s="274"/>
      <c r="AI1935" s="274"/>
      <c r="AJ1935" s="275"/>
      <c r="AK1935" s="270"/>
      <c r="AL1935" s="274"/>
      <c r="AM1935" s="275"/>
      <c r="AN1935" s="274"/>
      <c r="AO1935" s="275"/>
      <c r="AP1935" s="274"/>
      <c r="AQ1935" s="277">
        <f t="shared" si="284"/>
        <v>8</v>
      </c>
      <c r="AR1935" s="275" t="s">
        <v>1322</v>
      </c>
      <c r="AS1935" s="267"/>
      <c r="AT1935" s="273" t="s">
        <v>1389</v>
      </c>
      <c r="AU1935" s="272"/>
      <c r="AV1935" s="267"/>
      <c r="AW1935" s="268"/>
      <c r="AX1935" s="273"/>
      <c r="AY1935" s="294"/>
      <c r="AZ1935" s="275"/>
      <c r="BA1935" s="268"/>
      <c r="BB1935" s="268"/>
      <c r="BC1935" s="268"/>
      <c r="BD1935" s="268"/>
      <c r="BE1935" s="267" t="s">
        <v>1269</v>
      </c>
      <c r="BF1935" s="275"/>
      <c r="BG1935" s="275"/>
      <c r="BH1935" s="275"/>
      <c r="BI1935" s="275"/>
      <c r="BJ1935" s="278">
        <v>45875</v>
      </c>
      <c r="BK1935" s="279">
        <v>45875</v>
      </c>
      <c r="BL1935" s="431" t="s">
        <v>5330</v>
      </c>
      <c r="BM1935" s="272"/>
      <c r="BN1935" s="422">
        <v>2</v>
      </c>
      <c r="BO1935" s="422">
        <v>7</v>
      </c>
      <c r="BP1935" s="303"/>
      <c r="BQ1935" s="293">
        <v>45874</v>
      </c>
      <c r="BR1935" s="284" t="s">
        <v>3624</v>
      </c>
      <c r="BS1935" s="280" t="str">
        <f>IF(_DBcomps[[#This Row],[Problem]]="","Yes","No")</f>
        <v>Yes</v>
      </c>
      <c r="BT1935" s="391"/>
      <c r="BU1935" s="273"/>
      <c r="BV1935" s="273">
        <v>1</v>
      </c>
      <c r="BW1935" s="273"/>
      <c r="BX1935" s="273">
        <v>22</v>
      </c>
      <c r="BY1935" s="279" t="s">
        <v>1276</v>
      </c>
      <c r="BZ1935" s="267"/>
      <c r="CA1935" s="279"/>
      <c r="CB1935" s="279"/>
      <c r="CC1935" s="279"/>
      <c r="CD1935" s="1283"/>
      <c r="CH1935" s="372"/>
      <c r="CM1935" s="230"/>
    </row>
    <row r="1936" spans="1:91">
      <c r="A1936" s="265" t="s">
        <v>77</v>
      </c>
      <c r="B1936" s="2" t="s">
        <v>1364</v>
      </c>
      <c r="C1936" s="2" t="s">
        <v>91</v>
      </c>
      <c r="D1936" s="265" t="s">
        <v>5333</v>
      </c>
      <c r="E1936" s="265">
        <v>45877</v>
      </c>
      <c r="F1936" s="266" t="str">
        <f>IF(_DBcomps[[#This Row],[Lab RTS]]="","No","Yes")</f>
        <v>Yes</v>
      </c>
      <c r="G1936" s="267">
        <v>59.94</v>
      </c>
      <c r="H1936" s="267"/>
      <c r="I1936" s="267"/>
      <c r="J1936" s="267"/>
      <c r="K1936" s="267"/>
      <c r="L1936" s="268"/>
      <c r="M1936" s="275"/>
      <c r="N1936" s="267"/>
      <c r="O1936" s="267"/>
      <c r="P1936" s="275"/>
      <c r="Q1936" s="269"/>
      <c r="R1936" s="274">
        <v>1.1279999999999999</v>
      </c>
      <c r="S1936" s="270"/>
      <c r="T1936" s="271"/>
      <c r="U1936" s="267"/>
      <c r="V1936" s="268"/>
      <c r="W1936" s="267"/>
      <c r="X1936" s="270"/>
      <c r="Y1936" s="274"/>
      <c r="Z1936" s="290"/>
      <c r="AA1936" s="274">
        <v>0</v>
      </c>
      <c r="AB1936" s="275"/>
      <c r="AC1936" s="274">
        <v>0</v>
      </c>
      <c r="AD1936" s="265"/>
      <c r="AE1936" s="274"/>
      <c r="AF1936" s="274"/>
      <c r="AG1936" s="275"/>
      <c r="AH1936" s="274"/>
      <c r="AI1936" s="274"/>
      <c r="AJ1936" s="275"/>
      <c r="AK1936" s="270"/>
      <c r="AL1936" s="274"/>
      <c r="AM1936" s="275"/>
      <c r="AN1936" s="274"/>
      <c r="AO1936" s="275"/>
      <c r="AP1936" s="274"/>
      <c r="AQ1936" s="277">
        <f t="shared" si="284"/>
        <v>8</v>
      </c>
      <c r="AR1936" s="275" t="s">
        <v>1322</v>
      </c>
      <c r="AS1936" s="267"/>
      <c r="AT1936" s="273" t="s">
        <v>1389</v>
      </c>
      <c r="AU1936" s="272"/>
      <c r="AV1936" s="267"/>
      <c r="AW1936" s="268"/>
      <c r="AX1936" s="273"/>
      <c r="AY1936" s="294"/>
      <c r="AZ1936" s="275"/>
      <c r="BA1936" s="268"/>
      <c r="BB1936" s="268"/>
      <c r="BC1936" s="268"/>
      <c r="BD1936" s="268"/>
      <c r="BE1936" s="267" t="s">
        <v>1269</v>
      </c>
      <c r="BF1936" s="275"/>
      <c r="BG1936" s="275"/>
      <c r="BH1936" s="275"/>
      <c r="BI1936" s="275"/>
      <c r="BJ1936" s="278">
        <v>45877</v>
      </c>
      <c r="BK1936" s="279">
        <v>45877</v>
      </c>
      <c r="BL1936" s="431" t="s">
        <v>5332</v>
      </c>
      <c r="BM1936" s="272"/>
      <c r="BN1936" s="422">
        <v>2</v>
      </c>
      <c r="BO1936" s="422">
        <v>7</v>
      </c>
      <c r="BP1936" s="303"/>
      <c r="BQ1936" s="293">
        <v>45876</v>
      </c>
      <c r="BR1936" s="284" t="s">
        <v>5331</v>
      </c>
      <c r="BS1936" s="280" t="str">
        <f>IF(_DBcomps[[#This Row],[Problem]]="","Yes","No")</f>
        <v>Yes</v>
      </c>
      <c r="BT1936" s="391"/>
      <c r="BU1936" s="273"/>
      <c r="BV1936" s="273">
        <v>1</v>
      </c>
      <c r="BW1936" s="273"/>
      <c r="BX1936" s="273">
        <v>22</v>
      </c>
      <c r="BY1936" s="279" t="s">
        <v>1276</v>
      </c>
      <c r="BZ1936" s="267"/>
      <c r="CA1936" s="279"/>
      <c r="CB1936" s="279"/>
      <c r="CC1936" s="279"/>
      <c r="CD1936" s="1283"/>
      <c r="CH1936" s="372"/>
      <c r="CM1936" s="230"/>
    </row>
    <row r="1937" spans="1:91">
      <c r="A1937" s="265" t="s">
        <v>77</v>
      </c>
      <c r="B1937" s="2" t="s">
        <v>1364</v>
      </c>
      <c r="C1937" s="2" t="s">
        <v>91</v>
      </c>
      <c r="D1937" s="265" t="s">
        <v>5334</v>
      </c>
      <c r="E1937" s="265">
        <v>45877</v>
      </c>
      <c r="F1937" s="266" t="str">
        <f>IF(_DBcomps[[#This Row],[Lab RTS]]="","No","Yes")</f>
        <v>Yes</v>
      </c>
      <c r="G1937" s="267">
        <v>60.25</v>
      </c>
      <c r="H1937" s="267"/>
      <c r="I1937" s="267"/>
      <c r="J1937" s="267"/>
      <c r="K1937" s="267"/>
      <c r="L1937" s="268"/>
      <c r="M1937" s="275"/>
      <c r="N1937" s="267"/>
      <c r="O1937" s="267"/>
      <c r="P1937" s="275"/>
      <c r="Q1937" s="269"/>
      <c r="R1937" s="274">
        <v>1.1291</v>
      </c>
      <c r="S1937" s="270"/>
      <c r="T1937" s="271"/>
      <c r="U1937" s="267"/>
      <c r="V1937" s="268"/>
      <c r="W1937" s="267"/>
      <c r="X1937" s="270"/>
      <c r="Y1937" s="274"/>
      <c r="Z1937" s="290"/>
      <c r="AA1937" s="274">
        <v>0</v>
      </c>
      <c r="AB1937" s="275"/>
      <c r="AC1937" s="274">
        <v>0</v>
      </c>
      <c r="AD1937" s="265"/>
      <c r="AE1937" s="274"/>
      <c r="AF1937" s="274"/>
      <c r="AG1937" s="275"/>
      <c r="AH1937" s="274"/>
      <c r="AI1937" s="274"/>
      <c r="AJ1937" s="275"/>
      <c r="AK1937" s="270"/>
      <c r="AL1937" s="274"/>
      <c r="AM1937" s="275"/>
      <c r="AN1937" s="274"/>
      <c r="AO1937" s="275"/>
      <c r="AP1937" s="274"/>
      <c r="AQ1937" s="277">
        <f t="shared" si="284"/>
        <v>8</v>
      </c>
      <c r="AR1937" s="275" t="s">
        <v>1322</v>
      </c>
      <c r="AS1937" s="267"/>
      <c r="AT1937" s="273" t="s">
        <v>1389</v>
      </c>
      <c r="AU1937" s="272"/>
      <c r="AV1937" s="267"/>
      <c r="AW1937" s="268"/>
      <c r="AX1937" s="273"/>
      <c r="AY1937" s="294"/>
      <c r="AZ1937" s="275"/>
      <c r="BA1937" s="268"/>
      <c r="BB1937" s="268"/>
      <c r="BC1937" s="268"/>
      <c r="BD1937" s="268"/>
      <c r="BE1937" s="267" t="s">
        <v>1269</v>
      </c>
      <c r="BF1937" s="275"/>
      <c r="BG1937" s="275"/>
      <c r="BH1937" s="275"/>
      <c r="BI1937" s="275"/>
      <c r="BJ1937" s="278">
        <v>45877</v>
      </c>
      <c r="BK1937" s="279">
        <v>45880</v>
      </c>
      <c r="BL1937" s="431" t="s">
        <v>5335</v>
      </c>
      <c r="BM1937" s="272"/>
      <c r="BN1937" s="422">
        <v>2</v>
      </c>
      <c r="BO1937" s="422">
        <v>7</v>
      </c>
      <c r="BP1937" s="303"/>
      <c r="BQ1937" s="293">
        <v>45877</v>
      </c>
      <c r="BR1937" s="284" t="s">
        <v>5336</v>
      </c>
      <c r="BS1937" s="280" t="str">
        <f>IF(_DBcomps[[#This Row],[Problem]]="","Yes","No")</f>
        <v>Yes</v>
      </c>
      <c r="BT1937" s="391"/>
      <c r="BU1937" s="273"/>
      <c r="BV1937" s="273">
        <v>1</v>
      </c>
      <c r="BW1937" s="273"/>
      <c r="BX1937" s="273">
        <v>22</v>
      </c>
      <c r="BY1937" s="279" t="s">
        <v>1276</v>
      </c>
      <c r="BZ1937" s="267"/>
      <c r="CA1937" s="279"/>
      <c r="CB1937" s="279"/>
      <c r="CC1937" s="279"/>
      <c r="CD1937" s="1283"/>
      <c r="CH1937" s="372"/>
      <c r="CM1937" s="230"/>
    </row>
    <row r="1938" spans="1:91">
      <c r="A1938" s="265" t="s">
        <v>77</v>
      </c>
      <c r="B1938" s="2" t="s">
        <v>1364</v>
      </c>
      <c r="C1938" s="2" t="s">
        <v>91</v>
      </c>
      <c r="D1938" s="265" t="s">
        <v>5382</v>
      </c>
      <c r="E1938" s="265">
        <v>45880</v>
      </c>
      <c r="F1938" s="266" t="str">
        <f>IF(_DBcomps[[#This Row],[Lab RTS]]="","No","Yes")</f>
        <v>Yes</v>
      </c>
      <c r="G1938" s="267">
        <v>60.99</v>
      </c>
      <c r="H1938" s="267"/>
      <c r="I1938" s="267"/>
      <c r="J1938" s="267"/>
      <c r="K1938" s="267"/>
      <c r="L1938" s="268"/>
      <c r="M1938" s="275"/>
      <c r="N1938" s="267"/>
      <c r="O1938" s="267"/>
      <c r="P1938" s="275"/>
      <c r="Q1938" s="269"/>
      <c r="R1938" s="274">
        <v>1.1359999999999999</v>
      </c>
      <c r="S1938" s="270"/>
      <c r="T1938" s="271"/>
      <c r="U1938" s="267"/>
      <c r="V1938" s="268"/>
      <c r="W1938" s="267"/>
      <c r="X1938" s="270"/>
      <c r="Y1938" s="274"/>
      <c r="Z1938" s="290"/>
      <c r="AA1938" s="274">
        <v>0</v>
      </c>
      <c r="AB1938" s="275"/>
      <c r="AC1938" s="274">
        <v>0</v>
      </c>
      <c r="AD1938" s="265"/>
      <c r="AE1938" s="274"/>
      <c r="AF1938" s="274"/>
      <c r="AG1938" s="275"/>
      <c r="AH1938" s="274"/>
      <c r="AI1938" s="274"/>
      <c r="AJ1938" s="275"/>
      <c r="AK1938" s="270"/>
      <c r="AL1938" s="274"/>
      <c r="AM1938" s="275"/>
      <c r="AN1938" s="274"/>
      <c r="AO1938" s="275"/>
      <c r="AP1938" s="274"/>
      <c r="AQ1938" s="277">
        <f t="shared" si="284"/>
        <v>8</v>
      </c>
      <c r="AR1938" s="275" t="s">
        <v>1322</v>
      </c>
      <c r="AS1938" s="267"/>
      <c r="AT1938" s="273" t="s">
        <v>1389</v>
      </c>
      <c r="AU1938" s="272"/>
      <c r="AV1938" s="267"/>
      <c r="AW1938" s="268"/>
      <c r="AX1938" s="273"/>
      <c r="AY1938" s="294"/>
      <c r="AZ1938" s="275"/>
      <c r="BA1938" s="268"/>
      <c r="BB1938" s="268"/>
      <c r="BC1938" s="268"/>
      <c r="BD1938" s="268"/>
      <c r="BE1938" s="267" t="s">
        <v>1269</v>
      </c>
      <c r="BF1938" s="275"/>
      <c r="BG1938" s="275"/>
      <c r="BH1938" s="275"/>
      <c r="BI1938" s="275"/>
      <c r="BJ1938" s="278">
        <v>45880</v>
      </c>
      <c r="BK1938" s="279">
        <v>45880</v>
      </c>
      <c r="BL1938" s="431" t="s">
        <v>5383</v>
      </c>
      <c r="BM1938" s="272"/>
      <c r="BN1938" s="422">
        <v>2</v>
      </c>
      <c r="BO1938" s="422">
        <v>7</v>
      </c>
      <c r="BP1938" s="303"/>
      <c r="BQ1938" s="293">
        <v>45877</v>
      </c>
      <c r="BR1938" s="284" t="s">
        <v>3206</v>
      </c>
      <c r="BS1938" s="280" t="str">
        <f>IF(_DBcomps[[#This Row],[Problem]]="","Yes","No")</f>
        <v>Yes</v>
      </c>
      <c r="BT1938" s="391"/>
      <c r="BU1938" s="273"/>
      <c r="BV1938" s="273">
        <v>1</v>
      </c>
      <c r="BW1938" s="273"/>
      <c r="BX1938" s="273">
        <v>22</v>
      </c>
      <c r="BY1938" s="279" t="s">
        <v>1276</v>
      </c>
      <c r="BZ1938" s="267"/>
      <c r="CA1938" s="279"/>
      <c r="CB1938" s="279"/>
      <c r="CC1938" s="279"/>
      <c r="CD1938" s="1283"/>
      <c r="CH1938" s="372"/>
      <c r="CM1938" s="230"/>
    </row>
    <row r="1939" spans="1:91">
      <c r="A1939" s="265" t="s">
        <v>77</v>
      </c>
      <c r="B1939" s="2" t="s">
        <v>1364</v>
      </c>
      <c r="C1939" s="2" t="s">
        <v>91</v>
      </c>
      <c r="D1939" s="265" t="s">
        <v>6993</v>
      </c>
      <c r="E1939" s="1574">
        <v>45958</v>
      </c>
      <c r="F1939" s="266" t="s">
        <v>567</v>
      </c>
      <c r="G1939" s="1575">
        <v>60.41</v>
      </c>
      <c r="H1939" s="1575"/>
      <c r="I1939" s="1575"/>
      <c r="J1939" s="1575"/>
      <c r="K1939" s="1575"/>
      <c r="L1939" s="1576"/>
      <c r="M1939" s="1577"/>
      <c r="N1939" s="1575"/>
      <c r="O1939" s="1575"/>
      <c r="P1939" s="1577"/>
      <c r="Q1939" s="1578"/>
      <c r="R1939" s="1579">
        <v>1.1334</v>
      </c>
      <c r="S1939" s="1579"/>
      <c r="T1939" s="1594"/>
      <c r="U1939" s="1575"/>
      <c r="V1939" s="1576"/>
      <c r="W1939" s="1575"/>
      <c r="X1939" s="1579"/>
      <c r="Y1939" s="1581"/>
      <c r="Z1939" s="1582"/>
      <c r="AA1939" s="1581">
        <v>0</v>
      </c>
      <c r="AB1939" s="1577"/>
      <c r="AC1939" s="1581">
        <v>0</v>
      </c>
      <c r="AD1939" s="1574"/>
      <c r="AE1939" s="1581"/>
      <c r="AF1939" s="1581"/>
      <c r="AG1939" s="1577"/>
      <c r="AH1939" s="1581"/>
      <c r="AI1939" s="1581"/>
      <c r="AJ1939" s="1577"/>
      <c r="AK1939" s="1579"/>
      <c r="AL1939" s="1581"/>
      <c r="AM1939" s="1577"/>
      <c r="AN1939" s="1581"/>
      <c r="AO1939" s="1577"/>
      <c r="AP1939" s="1581"/>
      <c r="AQ1939" s="1583">
        <f>MONTH(E1939)</f>
        <v>10</v>
      </c>
      <c r="AR1939" s="275" t="s">
        <v>1322</v>
      </c>
      <c r="AS1939" s="1575"/>
      <c r="AT1939" s="273" t="s">
        <v>1389</v>
      </c>
      <c r="AU1939" s="1585"/>
      <c r="AV1939" s="1575"/>
      <c r="AW1939" s="1576"/>
      <c r="AX1939" s="1584"/>
      <c r="AY1939" s="1586"/>
      <c r="AZ1939" s="1577"/>
      <c r="BA1939" s="268"/>
      <c r="BB1939" s="1576"/>
      <c r="BC1939" s="1576"/>
      <c r="BD1939" s="1576"/>
      <c r="BE1939" s="267" t="s">
        <v>1269</v>
      </c>
      <c r="BF1939" s="1577"/>
      <c r="BG1939" s="1577"/>
      <c r="BH1939" s="1577"/>
      <c r="BI1939" s="1577"/>
      <c r="BJ1939" s="1595">
        <v>45961</v>
      </c>
      <c r="BK1939" s="1587">
        <v>45958</v>
      </c>
      <c r="BL1939" s="431" t="s">
        <v>6994</v>
      </c>
      <c r="BM1939" s="272" t="s">
        <v>6995</v>
      </c>
      <c r="BN1939" s="1588">
        <v>3</v>
      </c>
      <c r="BO1939" s="1588">
        <v>7</v>
      </c>
      <c r="BP1939" s="1589"/>
      <c r="BQ1939" s="1590">
        <v>45958</v>
      </c>
      <c r="BR1939" s="1591">
        <v>0.35347222222222224</v>
      </c>
      <c r="BS1939" s="280" t="str">
        <f>IF(_DBcomps[[#This Row],[Problem]]="","Yes","No")</f>
        <v>Yes</v>
      </c>
      <c r="BT1939" s="391"/>
      <c r="BU1939" s="1584"/>
      <c r="BV1939" s="1584">
        <v>1</v>
      </c>
      <c r="BW1939" s="1584"/>
      <c r="BX1939" s="1584">
        <v>22</v>
      </c>
      <c r="BY1939" s="1587" t="s">
        <v>1276</v>
      </c>
      <c r="BZ1939" s="1122">
        <v>2</v>
      </c>
      <c r="CA1939" s="1587"/>
      <c r="CB1939" s="1587"/>
      <c r="CC1939" s="1587" t="s">
        <v>1378</v>
      </c>
      <c r="CD1939" s="1283" t="s">
        <v>7073</v>
      </c>
      <c r="CH1939" s="372"/>
      <c r="CM1939" s="230"/>
    </row>
    <row r="1940" spans="1:91">
      <c r="A1940" s="265" t="s">
        <v>77</v>
      </c>
      <c r="B1940" s="2" t="s">
        <v>1364</v>
      </c>
      <c r="C1940" s="2" t="s">
        <v>91</v>
      </c>
      <c r="D1940" s="265" t="s">
        <v>6996</v>
      </c>
      <c r="E1940" s="1574">
        <v>45959</v>
      </c>
      <c r="F1940" s="266" t="s">
        <v>567</v>
      </c>
      <c r="G1940" s="1575">
        <v>61.05</v>
      </c>
      <c r="H1940" s="1575"/>
      <c r="I1940" s="1575"/>
      <c r="J1940" s="1575"/>
      <c r="K1940" s="1575"/>
      <c r="L1940" s="1576"/>
      <c r="M1940" s="1577"/>
      <c r="N1940" s="1575"/>
      <c r="O1940" s="1575"/>
      <c r="P1940" s="1577"/>
      <c r="Q1940" s="1578"/>
      <c r="R1940" s="1579">
        <v>1.1359999999999999</v>
      </c>
      <c r="S1940" s="1579"/>
      <c r="T1940" s="1594"/>
      <c r="U1940" s="1575"/>
      <c r="V1940" s="1576"/>
      <c r="W1940" s="1575"/>
      <c r="X1940" s="1579"/>
      <c r="Y1940" s="1581"/>
      <c r="Z1940" s="1582"/>
      <c r="AA1940" s="1581">
        <v>0</v>
      </c>
      <c r="AB1940" s="1577"/>
      <c r="AC1940" s="1581">
        <v>0</v>
      </c>
      <c r="AD1940" s="1574"/>
      <c r="AE1940" s="1581"/>
      <c r="AF1940" s="1581"/>
      <c r="AG1940" s="1577"/>
      <c r="AH1940" s="1581"/>
      <c r="AI1940" s="1581"/>
      <c r="AJ1940" s="1577"/>
      <c r="AK1940" s="1579"/>
      <c r="AL1940" s="1581"/>
      <c r="AM1940" s="1577"/>
      <c r="AN1940" s="1581"/>
      <c r="AO1940" s="1577"/>
      <c r="AP1940" s="1581"/>
      <c r="AQ1940" s="1583">
        <f>MONTH(E1940)</f>
        <v>10</v>
      </c>
      <c r="AR1940" s="275" t="s">
        <v>1322</v>
      </c>
      <c r="AS1940" s="1575"/>
      <c r="AT1940" s="273" t="s">
        <v>1389</v>
      </c>
      <c r="AU1940" s="1585"/>
      <c r="AV1940" s="1575"/>
      <c r="AW1940" s="1576"/>
      <c r="AX1940" s="1584"/>
      <c r="AY1940" s="1586"/>
      <c r="AZ1940" s="1577"/>
      <c r="BA1940" s="268"/>
      <c r="BB1940" s="1576"/>
      <c r="BC1940" s="1576"/>
      <c r="BD1940" s="1576"/>
      <c r="BE1940" s="267" t="s">
        <v>1269</v>
      </c>
      <c r="BF1940" s="1577"/>
      <c r="BG1940" s="1577"/>
      <c r="BH1940" s="1577"/>
      <c r="BI1940" s="1577"/>
      <c r="BJ1940" s="1595">
        <v>45961</v>
      </c>
      <c r="BK1940" s="1587">
        <v>45959</v>
      </c>
      <c r="BL1940" s="431" t="s">
        <v>6997</v>
      </c>
      <c r="BM1940" s="272" t="s">
        <v>6995</v>
      </c>
      <c r="BN1940" s="1588">
        <v>2</v>
      </c>
      <c r="BO1940" s="1588">
        <v>7</v>
      </c>
      <c r="BP1940" s="1589"/>
      <c r="BQ1940" s="1590">
        <v>45958</v>
      </c>
      <c r="BR1940" s="1591">
        <v>0.94097222222222221</v>
      </c>
      <c r="BS1940" s="280" t="s">
        <v>567</v>
      </c>
      <c r="BT1940" s="391"/>
      <c r="BU1940" s="1584"/>
      <c r="BV1940" s="1584">
        <v>1</v>
      </c>
      <c r="BW1940" s="1584"/>
      <c r="BX1940" s="1584">
        <v>22</v>
      </c>
      <c r="BY1940" s="1587" t="s">
        <v>1276</v>
      </c>
      <c r="BZ1940" s="1575"/>
      <c r="CA1940" s="1587"/>
      <c r="CB1940" s="1587"/>
      <c r="CC1940" s="1587"/>
      <c r="CD1940" s="1597"/>
      <c r="CH1940" s="372"/>
      <c r="CM1940" s="230"/>
    </row>
    <row r="1941" spans="1:91">
      <c r="A1941" s="265" t="s">
        <v>77</v>
      </c>
      <c r="B1941" s="2" t="s">
        <v>1364</v>
      </c>
      <c r="C1941" s="2" t="s">
        <v>91</v>
      </c>
      <c r="D1941" s="265" t="s">
        <v>6998</v>
      </c>
      <c r="E1941" s="1574">
        <v>45960</v>
      </c>
      <c r="F1941" s="266" t="s">
        <v>567</v>
      </c>
      <c r="G1941" s="1575">
        <v>61.24</v>
      </c>
      <c r="H1941" s="1575"/>
      <c r="I1941" s="1575"/>
      <c r="J1941" s="1575"/>
      <c r="K1941" s="1575"/>
      <c r="L1941" s="1576"/>
      <c r="M1941" s="1577"/>
      <c r="N1941" s="1575"/>
      <c r="O1941" s="1575"/>
      <c r="P1941" s="1577"/>
      <c r="Q1941" s="1578"/>
      <c r="R1941" s="1579">
        <v>1.1338999999999999</v>
      </c>
      <c r="S1941" s="1579"/>
      <c r="T1941" s="1594"/>
      <c r="U1941" s="1575"/>
      <c r="V1941" s="1576"/>
      <c r="W1941" s="1575"/>
      <c r="X1941" s="1579"/>
      <c r="Y1941" s="1581"/>
      <c r="Z1941" s="1582"/>
      <c r="AA1941" s="1581">
        <v>0</v>
      </c>
      <c r="AB1941" s="1577"/>
      <c r="AC1941" s="1581">
        <v>0</v>
      </c>
      <c r="AD1941" s="1574"/>
      <c r="AE1941" s="1581"/>
      <c r="AF1941" s="1581"/>
      <c r="AG1941" s="1577"/>
      <c r="AH1941" s="1581"/>
      <c r="AI1941" s="1581"/>
      <c r="AJ1941" s="1577"/>
      <c r="AK1941" s="1579"/>
      <c r="AL1941" s="1581"/>
      <c r="AM1941" s="1577"/>
      <c r="AN1941" s="1581"/>
      <c r="AO1941" s="1577"/>
      <c r="AP1941" s="1581"/>
      <c r="AQ1941" s="1583">
        <f>MONTH(E1941)</f>
        <v>10</v>
      </c>
      <c r="AR1941" s="275" t="s">
        <v>1322</v>
      </c>
      <c r="AS1941" s="1575"/>
      <c r="AT1941" s="273" t="s">
        <v>1389</v>
      </c>
      <c r="AU1941" s="1585"/>
      <c r="AV1941" s="1575"/>
      <c r="AW1941" s="1576"/>
      <c r="AX1941" s="1584"/>
      <c r="AY1941" s="1586"/>
      <c r="AZ1941" s="1577"/>
      <c r="BA1941" s="268"/>
      <c r="BB1941" s="1576"/>
      <c r="BC1941" s="1576"/>
      <c r="BD1941" s="1576"/>
      <c r="BE1941" s="267" t="s">
        <v>1269</v>
      </c>
      <c r="BF1941" s="1577"/>
      <c r="BG1941" s="1577"/>
      <c r="BH1941" s="1577"/>
      <c r="BI1941" s="1577"/>
      <c r="BJ1941" s="1595">
        <v>45961</v>
      </c>
      <c r="BK1941" s="1587">
        <v>45960</v>
      </c>
      <c r="BL1941" s="431" t="s">
        <v>6999</v>
      </c>
      <c r="BM1941" s="272" t="s">
        <v>6995</v>
      </c>
      <c r="BN1941" s="1588">
        <v>2</v>
      </c>
      <c r="BO1941" s="1588">
        <v>7</v>
      </c>
      <c r="BP1941" s="1589"/>
      <c r="BQ1941" s="1590">
        <v>45959</v>
      </c>
      <c r="BR1941" s="1591">
        <v>0.83333333333333337</v>
      </c>
      <c r="BS1941" s="1596" t="str">
        <f>IF(_DBcomps[[#This Row],[Problem]]="","Yes","No")</f>
        <v>Yes</v>
      </c>
      <c r="BT1941" s="391"/>
      <c r="BU1941" s="1584"/>
      <c r="BV1941" s="1584">
        <v>1</v>
      </c>
      <c r="BW1941" s="1584"/>
      <c r="BX1941" s="1584">
        <v>22</v>
      </c>
      <c r="BY1941" s="1587" t="s">
        <v>1276</v>
      </c>
      <c r="BZ1941" s="1575"/>
      <c r="CA1941" s="1587"/>
      <c r="CB1941" s="1587"/>
      <c r="CC1941" s="1587"/>
      <c r="CD1941" s="1597"/>
      <c r="CH1941" s="372"/>
      <c r="CM1941" s="230"/>
    </row>
    <row r="1942" spans="1:91">
      <c r="A1942" s="265" t="s">
        <v>77</v>
      </c>
      <c r="B1942" s="2" t="s">
        <v>1364</v>
      </c>
      <c r="C1942" s="2" t="s">
        <v>91</v>
      </c>
      <c r="D1942" s="265" t="s">
        <v>7040</v>
      </c>
      <c r="E1942" s="1574">
        <v>45961</v>
      </c>
      <c r="F1942" s="266" t="s">
        <v>567</v>
      </c>
      <c r="G1942" s="1575">
        <v>61.41</v>
      </c>
      <c r="H1942" s="1575"/>
      <c r="I1942" s="1575"/>
      <c r="J1942" s="1575"/>
      <c r="K1942" s="1575"/>
      <c r="L1942" s="1576"/>
      <c r="M1942" s="1577"/>
      <c r="N1942" s="1575"/>
      <c r="O1942" s="1575"/>
      <c r="P1942" s="1577"/>
      <c r="Q1942" s="1578"/>
      <c r="R1942" s="1579">
        <v>1.137</v>
      </c>
      <c r="S1942" s="1579"/>
      <c r="T1942" s="1594"/>
      <c r="U1942" s="1575"/>
      <c r="V1942" s="1576"/>
      <c r="W1942" s="1575"/>
      <c r="X1942" s="1579"/>
      <c r="Y1942" s="1581"/>
      <c r="Z1942" s="1582"/>
      <c r="AA1942" s="1581">
        <v>0</v>
      </c>
      <c r="AB1942" s="1577"/>
      <c r="AC1942" s="1581">
        <v>0</v>
      </c>
      <c r="AD1942" s="1574"/>
      <c r="AE1942" s="1581"/>
      <c r="AF1942" s="1581"/>
      <c r="AG1942" s="1577"/>
      <c r="AH1942" s="1581"/>
      <c r="AI1942" s="1581"/>
      <c r="AJ1942" s="1577"/>
      <c r="AK1942" s="1579"/>
      <c r="AL1942" s="1581"/>
      <c r="AM1942" s="1577"/>
      <c r="AN1942" s="1581"/>
      <c r="AO1942" s="1577"/>
      <c r="AP1942" s="1581"/>
      <c r="AQ1942" s="1583">
        <f>MONTH(E1942)</f>
        <v>10</v>
      </c>
      <c r="AR1942" s="275" t="s">
        <v>1322</v>
      </c>
      <c r="AS1942" s="1575"/>
      <c r="AT1942" s="273" t="s">
        <v>1389</v>
      </c>
      <c r="AU1942" s="1585"/>
      <c r="AV1942" s="1575"/>
      <c r="AW1942" s="1576"/>
      <c r="AX1942" s="1584"/>
      <c r="AY1942" s="1586"/>
      <c r="AZ1942" s="1577"/>
      <c r="BA1942" s="268"/>
      <c r="BB1942" s="1576"/>
      <c r="BC1942" s="1576"/>
      <c r="BD1942" s="1576"/>
      <c r="BE1942" s="267" t="s">
        <v>1269</v>
      </c>
      <c r="BF1942" s="1577"/>
      <c r="BG1942" s="1577"/>
      <c r="BH1942" s="1577"/>
      <c r="BI1942" s="1577"/>
      <c r="BJ1942" s="1595">
        <v>45961</v>
      </c>
      <c r="BK1942" s="1587">
        <v>45961</v>
      </c>
      <c r="BL1942" s="431" t="s">
        <v>7042</v>
      </c>
      <c r="BM1942" s="272" t="s">
        <v>6995</v>
      </c>
      <c r="BN1942" s="1588">
        <v>2</v>
      </c>
      <c r="BO1942" s="1588">
        <v>7</v>
      </c>
      <c r="BP1942" s="1589"/>
      <c r="BQ1942" s="1590">
        <v>45960</v>
      </c>
      <c r="BR1942" s="1591">
        <v>0.88888888888888884</v>
      </c>
      <c r="BS1942" s="1596" t="str">
        <f>IF(_DBcomps[[#This Row],[Problem]]="","Yes","No")</f>
        <v>Yes</v>
      </c>
      <c r="BT1942" s="391"/>
      <c r="BU1942" s="1584"/>
      <c r="BV1942" s="1584">
        <v>1</v>
      </c>
      <c r="BW1942" s="1584"/>
      <c r="BX1942" s="1584">
        <v>22</v>
      </c>
      <c r="BY1942" s="1587" t="s">
        <v>1276</v>
      </c>
      <c r="BZ1942" s="1575"/>
      <c r="CA1942" s="1587"/>
      <c r="CB1942" s="1587"/>
      <c r="CC1942" s="1587"/>
      <c r="CD1942" s="1597"/>
      <c r="CH1942" s="372"/>
      <c r="CM1942" s="230"/>
    </row>
    <row r="1943" spans="1:91">
      <c r="A1943" s="265" t="s">
        <v>77</v>
      </c>
      <c r="B1943" s="2" t="s">
        <v>1364</v>
      </c>
      <c r="C1943" s="2" t="s">
        <v>91</v>
      </c>
      <c r="D1943" s="265" t="s">
        <v>7041</v>
      </c>
      <c r="E1943" s="1574">
        <v>45961</v>
      </c>
      <c r="F1943" s="266" t="s">
        <v>567</v>
      </c>
      <c r="G1943" s="1575">
        <v>61.41</v>
      </c>
      <c r="H1943" s="1575"/>
      <c r="I1943" s="1575"/>
      <c r="J1943" s="1575"/>
      <c r="K1943" s="1575"/>
      <c r="L1943" s="1576"/>
      <c r="M1943" s="1577"/>
      <c r="N1943" s="1575"/>
      <c r="O1943" s="1575"/>
      <c r="P1943" s="1577"/>
      <c r="Q1943" s="1578"/>
      <c r="R1943" s="1579">
        <v>1.137</v>
      </c>
      <c r="S1943" s="1579"/>
      <c r="T1943" s="1594"/>
      <c r="U1943" s="1575"/>
      <c r="V1943" s="1576"/>
      <c r="W1943" s="1575"/>
      <c r="X1943" s="1579"/>
      <c r="Y1943" s="1581"/>
      <c r="Z1943" s="1582"/>
      <c r="AA1943" s="1581">
        <v>0</v>
      </c>
      <c r="AB1943" s="1577"/>
      <c r="AC1943" s="1581">
        <v>0</v>
      </c>
      <c r="AD1943" s="1574"/>
      <c r="AE1943" s="1581"/>
      <c r="AF1943" s="1581"/>
      <c r="AG1943" s="1577"/>
      <c r="AH1943" s="1581"/>
      <c r="AI1943" s="1581"/>
      <c r="AJ1943" s="1577"/>
      <c r="AK1943" s="1579"/>
      <c r="AL1943" s="1581"/>
      <c r="AM1943" s="1577"/>
      <c r="AN1943" s="1581"/>
      <c r="AO1943" s="1577"/>
      <c r="AP1943" s="1581"/>
      <c r="AQ1943" s="1583">
        <f>MONTH(E1943)</f>
        <v>10</v>
      </c>
      <c r="AR1943" s="275" t="s">
        <v>1322</v>
      </c>
      <c r="AS1943" s="1575"/>
      <c r="AT1943" s="273" t="s">
        <v>1389</v>
      </c>
      <c r="AU1943" s="1585"/>
      <c r="AV1943" s="1575"/>
      <c r="AW1943" s="1576"/>
      <c r="AX1943" s="1584"/>
      <c r="AY1943" s="1586"/>
      <c r="AZ1943" s="1577"/>
      <c r="BA1943" s="268"/>
      <c r="BB1943" s="1576"/>
      <c r="BC1943" s="1576"/>
      <c r="BD1943" s="1576"/>
      <c r="BE1943" s="267" t="s">
        <v>1269</v>
      </c>
      <c r="BF1943" s="1577"/>
      <c r="BG1943" s="1577"/>
      <c r="BH1943" s="1577"/>
      <c r="BI1943" s="1577"/>
      <c r="BJ1943" s="1595">
        <v>45961</v>
      </c>
      <c r="BK1943" s="1587">
        <v>45961</v>
      </c>
      <c r="BL1943" s="431" t="s">
        <v>7042</v>
      </c>
      <c r="BM1943" s="272" t="s">
        <v>7043</v>
      </c>
      <c r="BN1943" s="1588">
        <v>0</v>
      </c>
      <c r="BO1943" s="1588">
        <v>0</v>
      </c>
      <c r="BP1943" s="1589"/>
      <c r="BQ1943" s="1590">
        <v>45960</v>
      </c>
      <c r="BR1943" s="1591">
        <v>0.88888888888888884</v>
      </c>
      <c r="BS1943" s="1596" t="str">
        <f>IF(_DBcomps[[#This Row],[Problem]]="","Yes","No")</f>
        <v>Yes</v>
      </c>
      <c r="BT1943" s="391"/>
      <c r="BU1943" s="1584"/>
      <c r="BV1943" s="1584">
        <v>0</v>
      </c>
      <c r="BW1943" s="1584"/>
      <c r="BX1943" s="1584">
        <v>22</v>
      </c>
      <c r="BY1943" s="1587" t="s">
        <v>1276</v>
      </c>
      <c r="BZ1943" s="1575"/>
      <c r="CA1943" s="1587"/>
      <c r="CB1943" s="1587"/>
      <c r="CC1943" s="1587"/>
      <c r="CD1943" s="1597"/>
      <c r="CH1943" s="372"/>
      <c r="CM1943" s="230"/>
    </row>
    <row r="1944" spans="1:91">
      <c r="A1944" s="265" t="s">
        <v>77</v>
      </c>
      <c r="B1944" s="2" t="s">
        <v>4776</v>
      </c>
      <c r="C1944" s="2" t="s">
        <v>503</v>
      </c>
      <c r="D1944" s="265" t="s">
        <v>4777</v>
      </c>
      <c r="E1944" s="265">
        <v>45831</v>
      </c>
      <c r="F1944" s="266" t="s">
        <v>567</v>
      </c>
      <c r="G1944" s="267">
        <v>42.54</v>
      </c>
      <c r="H1944" s="267"/>
      <c r="I1944" s="267"/>
      <c r="J1944" s="267"/>
      <c r="K1944" s="267"/>
      <c r="L1944" s="268"/>
      <c r="M1944" s="275"/>
      <c r="N1944" s="267">
        <v>3.18</v>
      </c>
      <c r="O1944" s="267">
        <v>7.77</v>
      </c>
      <c r="P1944" s="275"/>
      <c r="Q1944" s="269">
        <v>1083</v>
      </c>
      <c r="R1944" s="270"/>
      <c r="S1944" s="270">
        <v>9.9269999999999996</v>
      </c>
      <c r="T1944" s="271">
        <v>7.41</v>
      </c>
      <c r="U1944" s="267"/>
      <c r="V1944" s="268"/>
      <c r="W1944" s="267"/>
      <c r="X1944" s="270"/>
      <c r="Y1944" s="274"/>
      <c r="Z1944" s="290"/>
      <c r="AA1944" s="274">
        <v>0</v>
      </c>
      <c r="AB1944" s="275"/>
      <c r="AC1944" s="274">
        <v>0</v>
      </c>
      <c r="AD1944" s="265"/>
      <c r="AE1944" s="274"/>
      <c r="AF1944" s="274"/>
      <c r="AG1944" s="275"/>
      <c r="AH1944" s="274"/>
      <c r="AI1944" s="274"/>
      <c r="AJ1944" s="275"/>
      <c r="AK1944" s="270"/>
      <c r="AL1944" s="274"/>
      <c r="AM1944" s="275"/>
      <c r="AN1944" s="274"/>
      <c r="AO1944" s="275"/>
      <c r="AP1944" s="274"/>
      <c r="AQ1944" s="277">
        <f t="shared" si="283"/>
        <v>6</v>
      </c>
      <c r="AR1944" s="275"/>
      <c r="AS1944" s="267"/>
      <c r="AT1944" s="273"/>
      <c r="AU1944" s="272"/>
      <c r="AV1944" s="267"/>
      <c r="AW1944" s="268"/>
      <c r="AX1944" s="273"/>
      <c r="AY1944" s="294"/>
      <c r="AZ1944" s="275"/>
      <c r="BA1944" s="268"/>
      <c r="BB1944" s="268"/>
      <c r="BC1944" s="268"/>
      <c r="BD1944" s="268"/>
      <c r="BE1944" s="267"/>
      <c r="BF1944" s="275"/>
      <c r="BG1944" s="275"/>
      <c r="BH1944" s="275"/>
      <c r="BI1944" s="275"/>
      <c r="BJ1944" s="278">
        <v>45831</v>
      </c>
      <c r="BK1944" s="279">
        <v>45831</v>
      </c>
      <c r="BL1944" s="431" t="s">
        <v>4779</v>
      </c>
      <c r="BM1944" s="272"/>
      <c r="BN1944" s="422">
        <v>16</v>
      </c>
      <c r="BO1944" s="422">
        <v>8</v>
      </c>
      <c r="BP1944" s="303"/>
      <c r="BQ1944" s="293">
        <v>45821</v>
      </c>
      <c r="BR1944" s="284" t="s">
        <v>4141</v>
      </c>
      <c r="BS1944" s="280" t="s">
        <v>1798</v>
      </c>
      <c r="BT1944" s="391"/>
      <c r="BU1944" s="273"/>
      <c r="BV1944" s="273">
        <v>3</v>
      </c>
      <c r="BW1944" s="273">
        <v>1</v>
      </c>
      <c r="BX1944" s="273">
        <v>3</v>
      </c>
      <c r="BY1944" s="279" t="s">
        <v>1259</v>
      </c>
      <c r="BZ1944" s="267">
        <v>3.06</v>
      </c>
      <c r="CA1944" s="279" t="s">
        <v>1333</v>
      </c>
      <c r="CB1944" s="279" t="s">
        <v>1245</v>
      </c>
      <c r="CC1944" s="279" t="s">
        <v>1249</v>
      </c>
      <c r="CD1944" s="1283" t="s">
        <v>4778</v>
      </c>
      <c r="CH1944" s="372"/>
      <c r="CM1944" s="230"/>
    </row>
    <row r="1945" spans="1:91">
      <c r="A1945" s="265" t="s">
        <v>77</v>
      </c>
      <c r="B1945" s="2" t="s">
        <v>4776</v>
      </c>
      <c r="C1945" s="2" t="s">
        <v>503</v>
      </c>
      <c r="D1945" s="265" t="s">
        <v>4780</v>
      </c>
      <c r="E1945" s="265">
        <v>45833</v>
      </c>
      <c r="F1945" s="266" t="s">
        <v>567</v>
      </c>
      <c r="G1945" s="267">
        <v>41.8</v>
      </c>
      <c r="H1945" s="267"/>
      <c r="I1945" s="267"/>
      <c r="J1945" s="267"/>
      <c r="K1945" s="267"/>
      <c r="L1945" s="268"/>
      <c r="M1945" s="275"/>
      <c r="N1945" s="267">
        <v>1.24</v>
      </c>
      <c r="O1945" s="267">
        <v>5.0599999999999996</v>
      </c>
      <c r="P1945" s="275"/>
      <c r="Q1945" s="269">
        <v>1090</v>
      </c>
      <c r="R1945" s="270"/>
      <c r="S1945" s="270">
        <v>9.8089999999999993</v>
      </c>
      <c r="T1945" s="271">
        <v>7.49</v>
      </c>
      <c r="U1945" s="267"/>
      <c r="V1945" s="268"/>
      <c r="W1945" s="267"/>
      <c r="X1945" s="270"/>
      <c r="Y1945" s="274"/>
      <c r="Z1945" s="290"/>
      <c r="AA1945" s="274">
        <v>0</v>
      </c>
      <c r="AB1945" s="275"/>
      <c r="AC1945" s="274">
        <v>0</v>
      </c>
      <c r="AD1945" s="265"/>
      <c r="AE1945" s="274"/>
      <c r="AF1945" s="274"/>
      <c r="AG1945" s="275"/>
      <c r="AH1945" s="274"/>
      <c r="AI1945" s="274"/>
      <c r="AJ1945" s="275"/>
      <c r="AK1945" s="270"/>
      <c r="AL1945" s="274"/>
      <c r="AM1945" s="275"/>
      <c r="AN1945" s="274"/>
      <c r="AO1945" s="275"/>
      <c r="AP1945" s="274"/>
      <c r="AQ1945" s="277">
        <f t="shared" si="283"/>
        <v>6</v>
      </c>
      <c r="AR1945" s="275"/>
      <c r="AS1945" s="267"/>
      <c r="AT1945" s="273"/>
      <c r="AU1945" s="272"/>
      <c r="AV1945" s="267"/>
      <c r="AW1945" s="268"/>
      <c r="AX1945" s="273"/>
      <c r="AY1945" s="294"/>
      <c r="AZ1945" s="275"/>
      <c r="BA1945" s="268"/>
      <c r="BB1945" s="268"/>
      <c r="BC1945" s="268"/>
      <c r="BD1945" s="268"/>
      <c r="BE1945" s="267"/>
      <c r="BF1945" s="275"/>
      <c r="BG1945" s="275"/>
      <c r="BH1945" s="275"/>
      <c r="BI1945" s="275"/>
      <c r="BJ1945" s="278">
        <v>45833</v>
      </c>
      <c r="BK1945" s="279">
        <v>45833</v>
      </c>
      <c r="BL1945" s="431" t="s">
        <v>4781</v>
      </c>
      <c r="BM1945" s="272"/>
      <c r="BN1945" s="422">
        <v>12</v>
      </c>
      <c r="BO1945" s="422">
        <v>8</v>
      </c>
      <c r="BP1945" s="303"/>
      <c r="BQ1945" s="293">
        <v>45824</v>
      </c>
      <c r="BR1945" s="284">
        <v>0.80555555555555547</v>
      </c>
      <c r="BS1945" s="280" t="s">
        <v>1798</v>
      </c>
      <c r="BT1945" s="391"/>
      <c r="BU1945" s="273"/>
      <c r="BV1945" s="273">
        <v>3</v>
      </c>
      <c r="BW1945" s="273">
        <v>1</v>
      </c>
      <c r="BX1945" s="273">
        <v>3</v>
      </c>
      <c r="BY1945" s="279" t="s">
        <v>1259</v>
      </c>
      <c r="BZ1945" s="267">
        <v>1.25</v>
      </c>
      <c r="CA1945" s="279" t="s">
        <v>1333</v>
      </c>
      <c r="CB1945" s="279" t="s">
        <v>1245</v>
      </c>
      <c r="CC1945" s="279" t="s">
        <v>1326</v>
      </c>
      <c r="CD1945" s="1283" t="s">
        <v>4782</v>
      </c>
      <c r="CH1945" s="372"/>
      <c r="CM1945" s="230"/>
    </row>
    <row r="1946" spans="1:91">
      <c r="A1946" s="265" t="s">
        <v>77</v>
      </c>
      <c r="B1946" s="2" t="s">
        <v>4776</v>
      </c>
      <c r="C1946" s="2" t="s">
        <v>503</v>
      </c>
      <c r="D1946" s="265" t="s">
        <v>4783</v>
      </c>
      <c r="E1946" s="265">
        <v>45835</v>
      </c>
      <c r="F1946" s="266" t="s">
        <v>567</v>
      </c>
      <c r="G1946" s="267">
        <v>40.44</v>
      </c>
      <c r="H1946" s="267"/>
      <c r="I1946" s="267"/>
      <c r="J1946" s="267"/>
      <c r="K1946" s="267"/>
      <c r="L1946" s="268"/>
      <c r="M1946" s="275"/>
      <c r="N1946" s="267">
        <v>2.42</v>
      </c>
      <c r="O1946" s="267">
        <v>6.68</v>
      </c>
      <c r="P1946" s="275"/>
      <c r="Q1946" s="269">
        <v>913</v>
      </c>
      <c r="R1946" s="270"/>
      <c r="S1946" s="270">
        <v>9.6716999999999995</v>
      </c>
      <c r="T1946" s="271">
        <v>7.5</v>
      </c>
      <c r="U1946" s="267"/>
      <c r="V1946" s="268"/>
      <c r="W1946" s="267"/>
      <c r="X1946" s="270"/>
      <c r="Y1946" s="274"/>
      <c r="Z1946" s="290"/>
      <c r="AA1946" s="274">
        <v>0</v>
      </c>
      <c r="AB1946" s="275"/>
      <c r="AC1946" s="274">
        <v>0</v>
      </c>
      <c r="AD1946" s="265"/>
      <c r="AE1946" s="274"/>
      <c r="AF1946" s="274"/>
      <c r="AG1946" s="275"/>
      <c r="AH1946" s="274"/>
      <c r="AI1946" s="274"/>
      <c r="AJ1946" s="275"/>
      <c r="AK1946" s="270"/>
      <c r="AL1946" s="274"/>
      <c r="AM1946" s="275"/>
      <c r="AN1946" s="274"/>
      <c r="AO1946" s="275"/>
      <c r="AP1946" s="274"/>
      <c r="AQ1946" s="277">
        <f t="shared" si="283"/>
        <v>6</v>
      </c>
      <c r="AR1946" s="275"/>
      <c r="AS1946" s="267"/>
      <c r="AT1946" s="273"/>
      <c r="AU1946" s="272"/>
      <c r="AV1946" s="267"/>
      <c r="AW1946" s="268"/>
      <c r="AX1946" s="273"/>
      <c r="AY1946" s="294"/>
      <c r="AZ1946" s="275"/>
      <c r="BA1946" s="268"/>
      <c r="BB1946" s="268"/>
      <c r="BC1946" s="268"/>
      <c r="BD1946" s="268"/>
      <c r="BE1946" s="267"/>
      <c r="BF1946" s="275"/>
      <c r="BG1946" s="275"/>
      <c r="BH1946" s="275"/>
      <c r="BI1946" s="275"/>
      <c r="BJ1946" s="278">
        <v>45835</v>
      </c>
      <c r="BK1946" s="279">
        <v>45835</v>
      </c>
      <c r="BL1946" s="431" t="s">
        <v>4784</v>
      </c>
      <c r="BM1946" s="272"/>
      <c r="BN1946" s="422">
        <v>15</v>
      </c>
      <c r="BO1946" s="422">
        <v>8</v>
      </c>
      <c r="BP1946" s="303"/>
      <c r="BQ1946" s="293">
        <v>45832</v>
      </c>
      <c r="BR1946" s="284" t="s">
        <v>4785</v>
      </c>
      <c r="BS1946" s="280" t="s">
        <v>1798</v>
      </c>
      <c r="BT1946" s="391"/>
      <c r="BU1946" s="273"/>
      <c r="BV1946" s="273">
        <v>3</v>
      </c>
      <c r="BW1946" s="273">
        <v>1</v>
      </c>
      <c r="BX1946" s="273">
        <v>3</v>
      </c>
      <c r="BY1946" s="279" t="s">
        <v>1259</v>
      </c>
      <c r="BZ1946" s="267">
        <v>5.03</v>
      </c>
      <c r="CA1946" s="279" t="s">
        <v>1337</v>
      </c>
      <c r="CB1946" s="279" t="s">
        <v>1245</v>
      </c>
      <c r="CC1946" s="279" t="s">
        <v>1250</v>
      </c>
      <c r="CD1946" s="1283" t="s">
        <v>4786</v>
      </c>
      <c r="CH1946" s="372"/>
      <c r="CM1946" s="230"/>
    </row>
    <row r="1947" spans="1:91">
      <c r="A1947" s="265" t="s">
        <v>58</v>
      </c>
      <c r="B1947" s="2" t="s">
        <v>1593</v>
      </c>
      <c r="C1947" s="2" t="s">
        <v>1506</v>
      </c>
      <c r="D1947" s="265" t="s">
        <v>4353</v>
      </c>
      <c r="E1947" s="265">
        <v>45818</v>
      </c>
      <c r="F1947" s="266" t="str">
        <f>IF(_DBcomps[[#This Row],[Lab RTS]]="","No","Yes")</f>
        <v>Yes</v>
      </c>
      <c r="G1947" s="267">
        <v>39.44</v>
      </c>
      <c r="H1947" s="267"/>
      <c r="I1947" s="267"/>
      <c r="J1947" s="267"/>
      <c r="K1947" s="267"/>
      <c r="L1947" s="268"/>
      <c r="M1947" s="275"/>
      <c r="N1947" s="267"/>
      <c r="O1947" s="267">
        <v>5.65</v>
      </c>
      <c r="P1947" s="275"/>
      <c r="Q1947" s="269">
        <v>2085</v>
      </c>
      <c r="R1947" s="270">
        <v>1.2749999999999999</v>
      </c>
      <c r="S1947" s="270"/>
      <c r="T1947" s="271">
        <v>7.7</v>
      </c>
      <c r="U1947" s="267"/>
      <c r="V1947" s="268"/>
      <c r="W1947" s="267"/>
      <c r="X1947" s="270"/>
      <c r="Y1947" s="274"/>
      <c r="Z1947" s="290"/>
      <c r="AA1947" s="274"/>
      <c r="AB1947" s="275"/>
      <c r="AC1947" s="274"/>
      <c r="AD1947" s="265"/>
      <c r="AE1947" s="274">
        <v>1.35E-2</v>
      </c>
      <c r="AF1947" s="274"/>
      <c r="AG1947" s="275"/>
      <c r="AH1947" s="274"/>
      <c r="AI1947" s="274"/>
      <c r="AJ1947" s="275"/>
      <c r="AK1947" s="270"/>
      <c r="AL1947" s="274"/>
      <c r="AM1947" s="275"/>
      <c r="AN1947" s="274"/>
      <c r="AO1947" s="275"/>
      <c r="AP1947" s="274"/>
      <c r="AQ1947" s="277">
        <f t="shared" si="282"/>
        <v>6</v>
      </c>
      <c r="AR1947" s="273" t="s">
        <v>4447</v>
      </c>
      <c r="AS1947" s="267"/>
      <c r="AT1947" s="273"/>
      <c r="AU1947" s="272"/>
      <c r="AV1947" s="267"/>
      <c r="AW1947" s="268" t="s">
        <v>4354</v>
      </c>
      <c r="AX1947" s="273"/>
      <c r="AY1947" s="294"/>
      <c r="AZ1947" s="275"/>
      <c r="BA1947" s="268"/>
      <c r="BB1947" s="268"/>
      <c r="BC1947" s="268"/>
      <c r="BD1947" s="268"/>
      <c r="BE1947" s="267"/>
      <c r="BF1947" s="275"/>
      <c r="BG1947" s="275"/>
      <c r="BH1947" s="275"/>
      <c r="BI1947" s="275"/>
      <c r="BJ1947" s="278">
        <v>45820</v>
      </c>
      <c r="BK1947" s="279">
        <v>45820</v>
      </c>
      <c r="BL1947" s="431" t="s">
        <v>4355</v>
      </c>
      <c r="BM1947" s="272"/>
      <c r="BN1947" s="422">
        <v>7</v>
      </c>
      <c r="BO1947" s="422">
        <v>8</v>
      </c>
      <c r="BP1947" s="303"/>
      <c r="BQ1947" s="293">
        <v>45817</v>
      </c>
      <c r="BR1947" s="284" t="s">
        <v>1926</v>
      </c>
      <c r="BS1947" s="280" t="str">
        <f>IF(_DBcomps[[#This Row],[Problem]]="","Yes","No")</f>
        <v>No</v>
      </c>
      <c r="BT1947" s="391"/>
      <c r="BU1947" s="273"/>
      <c r="BV1947" s="273">
        <v>1</v>
      </c>
      <c r="BW1947" s="273">
        <v>1</v>
      </c>
      <c r="BX1947" s="273">
        <v>6</v>
      </c>
      <c r="BY1947" s="279" t="s">
        <v>1259</v>
      </c>
      <c r="BZ1947" s="1253">
        <v>20.55</v>
      </c>
      <c r="CA1947" s="279" t="s">
        <v>1331</v>
      </c>
      <c r="CB1947" s="279" t="s">
        <v>1245</v>
      </c>
      <c r="CC1947" s="279" t="s">
        <v>1248</v>
      </c>
      <c r="CD1947" s="1283"/>
      <c r="CM1947" s="230"/>
    </row>
    <row r="1948" spans="1:91">
      <c r="A1948" s="265" t="s">
        <v>58</v>
      </c>
      <c r="B1948" s="2" t="s">
        <v>1593</v>
      </c>
      <c r="C1948" s="2" t="s">
        <v>1506</v>
      </c>
      <c r="D1948" s="265" t="s">
        <v>4356</v>
      </c>
      <c r="E1948" s="265">
        <v>45819</v>
      </c>
      <c r="F1948" s="266" t="str">
        <f>IF(_DBcomps[[#This Row],[Lab RTS]]="","No","Yes")</f>
        <v>Yes</v>
      </c>
      <c r="G1948" s="267">
        <v>39.479999999999997</v>
      </c>
      <c r="H1948" s="267"/>
      <c r="I1948" s="267"/>
      <c r="J1948" s="267"/>
      <c r="K1948" s="267"/>
      <c r="L1948" s="268"/>
      <c r="M1948" s="275"/>
      <c r="N1948" s="267"/>
      <c r="O1948" s="267">
        <v>5.66</v>
      </c>
      <c r="P1948" s="275"/>
      <c r="Q1948" s="269">
        <v>2103</v>
      </c>
      <c r="R1948" s="270">
        <v>1.27</v>
      </c>
      <c r="S1948" s="270"/>
      <c r="T1948" s="271">
        <v>7.78</v>
      </c>
      <c r="U1948" s="267"/>
      <c r="V1948" s="268"/>
      <c r="W1948" s="267"/>
      <c r="X1948" s="270"/>
      <c r="Y1948" s="274"/>
      <c r="Z1948" s="290"/>
      <c r="AA1948" s="274"/>
      <c r="AB1948" s="275"/>
      <c r="AC1948" s="274"/>
      <c r="AD1948" s="265"/>
      <c r="AE1948" s="274">
        <v>1.4E-2</v>
      </c>
      <c r="AF1948" s="274"/>
      <c r="AG1948" s="275"/>
      <c r="AH1948" s="274"/>
      <c r="AI1948" s="274"/>
      <c r="AJ1948" s="275"/>
      <c r="AK1948" s="270"/>
      <c r="AL1948" s="274"/>
      <c r="AM1948" s="275"/>
      <c r="AN1948" s="274"/>
      <c r="AO1948" s="275"/>
      <c r="AP1948" s="274"/>
      <c r="AQ1948" s="277">
        <f t="shared" si="282"/>
        <v>6</v>
      </c>
      <c r="AR1948" s="273" t="s">
        <v>4447</v>
      </c>
      <c r="AS1948" s="267"/>
      <c r="AT1948" s="273"/>
      <c r="AU1948" s="272"/>
      <c r="AV1948" s="267"/>
      <c r="AW1948" s="268" t="s">
        <v>3691</v>
      </c>
      <c r="AX1948" s="273"/>
      <c r="AY1948" s="294"/>
      <c r="AZ1948" s="275"/>
      <c r="BA1948" s="268"/>
      <c r="BB1948" s="268"/>
      <c r="BC1948" s="268"/>
      <c r="BD1948" s="268"/>
      <c r="BE1948" s="267"/>
      <c r="BF1948" s="275"/>
      <c r="BG1948" s="275"/>
      <c r="BH1948" s="275"/>
      <c r="BI1948" s="275"/>
      <c r="BJ1948" s="278">
        <v>45820</v>
      </c>
      <c r="BK1948" s="279">
        <v>45820</v>
      </c>
      <c r="BL1948" s="431" t="s">
        <v>4357</v>
      </c>
      <c r="BM1948" s="272"/>
      <c r="BN1948" s="422">
        <v>7</v>
      </c>
      <c r="BO1948" s="422">
        <v>8</v>
      </c>
      <c r="BP1948" s="303"/>
      <c r="BQ1948" s="293">
        <v>45817</v>
      </c>
      <c r="BR1948" s="284" t="s">
        <v>3403</v>
      </c>
      <c r="BS1948" s="280" t="str">
        <f>IF(_DBcomps[[#This Row],[Problem]]="","Yes","No")</f>
        <v>No</v>
      </c>
      <c r="BT1948" s="391"/>
      <c r="BU1948" s="273"/>
      <c r="BV1948" s="273">
        <v>1</v>
      </c>
      <c r="BW1948" s="273">
        <v>1</v>
      </c>
      <c r="BX1948" s="273">
        <v>6</v>
      </c>
      <c r="BY1948" s="279" t="s">
        <v>1259</v>
      </c>
      <c r="BZ1948" s="1253">
        <v>5.12</v>
      </c>
      <c r="CA1948" s="279" t="s">
        <v>1331</v>
      </c>
      <c r="CB1948" s="279" t="s">
        <v>1245</v>
      </c>
      <c r="CC1948" s="279" t="s">
        <v>1248</v>
      </c>
      <c r="CD1948" s="1283"/>
      <c r="CM1948" s="230"/>
    </row>
    <row r="1949" spans="1:91">
      <c r="A1949" s="265" t="s">
        <v>58</v>
      </c>
      <c r="B1949" s="2" t="s">
        <v>1593</v>
      </c>
      <c r="C1949" s="2" t="s">
        <v>1506</v>
      </c>
      <c r="D1949" s="265" t="s">
        <v>4358</v>
      </c>
      <c r="E1949" s="265">
        <v>45819</v>
      </c>
      <c r="F1949" s="266" t="str">
        <f>IF(_DBcomps[[#This Row],[Lab RTS]]="","No","Yes")</f>
        <v>Yes</v>
      </c>
      <c r="G1949" s="267">
        <v>39.67</v>
      </c>
      <c r="H1949" s="267"/>
      <c r="I1949" s="267"/>
      <c r="J1949" s="267"/>
      <c r="K1949" s="267"/>
      <c r="L1949" s="268"/>
      <c r="M1949" s="275"/>
      <c r="N1949" s="267"/>
      <c r="O1949" s="267">
        <v>5.29</v>
      </c>
      <c r="P1949" s="275"/>
      <c r="Q1949" s="269">
        <v>2100</v>
      </c>
      <c r="R1949" s="270">
        <v>1.2689999999999999</v>
      </c>
      <c r="S1949" s="270"/>
      <c r="T1949" s="271">
        <v>8.0500000000000007</v>
      </c>
      <c r="U1949" s="267"/>
      <c r="V1949" s="268"/>
      <c r="W1949" s="267"/>
      <c r="X1949" s="270"/>
      <c r="Y1949" s="274"/>
      <c r="Z1949" s="290"/>
      <c r="AA1949" s="274"/>
      <c r="AB1949" s="275"/>
      <c r="AC1949" s="274"/>
      <c r="AD1949" s="265"/>
      <c r="AE1949" s="274">
        <v>3.3999999999999998E-3</v>
      </c>
      <c r="AF1949" s="274"/>
      <c r="AG1949" s="275"/>
      <c r="AH1949" s="274"/>
      <c r="AI1949" s="274"/>
      <c r="AJ1949" s="275"/>
      <c r="AK1949" s="270"/>
      <c r="AL1949" s="274"/>
      <c r="AM1949" s="275"/>
      <c r="AN1949" s="274"/>
      <c r="AO1949" s="275"/>
      <c r="AP1949" s="274"/>
      <c r="AQ1949" s="277">
        <f t="shared" si="282"/>
        <v>6</v>
      </c>
      <c r="AR1949" s="273" t="s">
        <v>4447</v>
      </c>
      <c r="AS1949" s="267"/>
      <c r="AT1949" s="273"/>
      <c r="AU1949" s="272"/>
      <c r="AV1949" s="267"/>
      <c r="AW1949" s="268" t="s">
        <v>4354</v>
      </c>
      <c r="AX1949" s="273"/>
      <c r="AY1949" s="294"/>
      <c r="AZ1949" s="275"/>
      <c r="BA1949" s="268"/>
      <c r="BB1949" s="268"/>
      <c r="BC1949" s="268"/>
      <c r="BD1949" s="268"/>
      <c r="BE1949" s="267"/>
      <c r="BF1949" s="275"/>
      <c r="BG1949" s="275"/>
      <c r="BH1949" s="275"/>
      <c r="BI1949" s="275"/>
      <c r="BJ1949" s="278">
        <v>45820</v>
      </c>
      <c r="BK1949" s="279">
        <v>45820</v>
      </c>
      <c r="BL1949" s="431" t="s">
        <v>4359</v>
      </c>
      <c r="BM1949" s="272"/>
      <c r="BN1949" s="422">
        <v>6</v>
      </c>
      <c r="BO1949" s="422">
        <v>8</v>
      </c>
      <c r="BP1949" s="303"/>
      <c r="BQ1949" s="293">
        <v>45817</v>
      </c>
      <c r="BR1949" s="284" t="s">
        <v>4360</v>
      </c>
      <c r="BS1949" s="280" t="str">
        <f>IF(_DBcomps[[#This Row],[Problem]]="","Yes","No")</f>
        <v>Yes</v>
      </c>
      <c r="BT1949" s="391"/>
      <c r="BU1949" s="273"/>
      <c r="BV1949" s="273">
        <v>1</v>
      </c>
      <c r="BW1949" s="273"/>
      <c r="BX1949" s="273">
        <v>6</v>
      </c>
      <c r="BY1949" s="279" t="s">
        <v>1259</v>
      </c>
      <c r="BZ1949" s="267"/>
      <c r="CA1949" s="279"/>
      <c r="CB1949" s="279"/>
      <c r="CC1949" s="279"/>
      <c r="CD1949" s="1283"/>
      <c r="CM1949" s="230"/>
    </row>
    <row r="1950" spans="1:91">
      <c r="A1950" s="265" t="s">
        <v>58</v>
      </c>
      <c r="B1950" s="2" t="s">
        <v>1593</v>
      </c>
      <c r="C1950" s="2" t="s">
        <v>1506</v>
      </c>
      <c r="D1950" s="265" t="s">
        <v>4446</v>
      </c>
      <c r="E1950" s="265">
        <v>45820</v>
      </c>
      <c r="F1950" s="266" t="str">
        <f>IF(_DBcomps[[#This Row],[Lab RTS]]="","No","Yes")</f>
        <v>Yes</v>
      </c>
      <c r="G1950" s="267">
        <v>39.630000000000003</v>
      </c>
      <c r="H1950" s="267"/>
      <c r="I1950" s="267"/>
      <c r="J1950" s="267"/>
      <c r="K1950" s="267"/>
      <c r="L1950" s="302"/>
      <c r="M1950" s="306"/>
      <c r="N1950" s="267"/>
      <c r="O1950" s="267">
        <v>6.35</v>
      </c>
      <c r="P1950" s="275"/>
      <c r="Q1950" s="269">
        <v>2205</v>
      </c>
      <c r="R1950" s="270">
        <v>1.2769999999999999</v>
      </c>
      <c r="S1950" s="270"/>
      <c r="T1950" s="271">
        <v>8.18</v>
      </c>
      <c r="U1950" s="267"/>
      <c r="V1950" s="268"/>
      <c r="W1950" s="267"/>
      <c r="X1950" s="270"/>
      <c r="Y1950" s="274"/>
      <c r="Z1950" s="290"/>
      <c r="AA1950" s="274"/>
      <c r="AB1950" s="275"/>
      <c r="AC1950" s="274"/>
      <c r="AD1950" s="265"/>
      <c r="AE1950" s="274">
        <v>1.5599999999999999E-2</v>
      </c>
      <c r="AF1950" s="274"/>
      <c r="AG1950" s="275"/>
      <c r="AH1950" s="274"/>
      <c r="AI1950" s="274"/>
      <c r="AJ1950" s="275"/>
      <c r="AK1950" s="270"/>
      <c r="AL1950" s="274"/>
      <c r="AM1950" s="275"/>
      <c r="AN1950" s="274"/>
      <c r="AO1950" s="275"/>
      <c r="AP1950" s="274"/>
      <c r="AQ1950" s="277">
        <f t="shared" si="282"/>
        <v>6</v>
      </c>
      <c r="AR1950" s="273" t="s">
        <v>4447</v>
      </c>
      <c r="AS1950" s="267"/>
      <c r="AT1950" s="273"/>
      <c r="AU1950" s="272"/>
      <c r="AV1950" s="267"/>
      <c r="AW1950" s="268" t="s">
        <v>4448</v>
      </c>
      <c r="AX1950" s="273"/>
      <c r="AY1950" s="294"/>
      <c r="AZ1950" s="275"/>
      <c r="BA1950" s="268"/>
      <c r="BB1950" s="268"/>
      <c r="BC1950" s="268"/>
      <c r="BD1950" s="268"/>
      <c r="BE1950" s="267"/>
      <c r="BF1950" s="275"/>
      <c r="BG1950" s="275"/>
      <c r="BH1950" s="275"/>
      <c r="BI1950" s="275"/>
      <c r="BJ1950" s="278">
        <v>45822</v>
      </c>
      <c r="BK1950" s="279">
        <v>45825</v>
      </c>
      <c r="BL1950" s="431" t="s">
        <v>4449</v>
      </c>
      <c r="BM1950" s="272"/>
      <c r="BN1950" s="422">
        <v>10</v>
      </c>
      <c r="BO1950" s="422">
        <v>8</v>
      </c>
      <c r="BP1950" s="303"/>
      <c r="BQ1950" s="293">
        <v>45819</v>
      </c>
      <c r="BR1950" s="284" t="s">
        <v>3870</v>
      </c>
      <c r="BS1950" s="280" t="str">
        <f>IF(_DBcomps[[#This Row],[Problem]]="","Yes","No")</f>
        <v>Yes</v>
      </c>
      <c r="BT1950" s="391"/>
      <c r="BU1950" s="273"/>
      <c r="BV1950" s="273">
        <v>1</v>
      </c>
      <c r="BW1950" s="273"/>
      <c r="BX1950" s="273">
        <v>6</v>
      </c>
      <c r="BY1950" s="356" t="s">
        <v>1259</v>
      </c>
      <c r="BZ1950" s="267"/>
      <c r="CA1950" s="279"/>
      <c r="CB1950" s="279"/>
      <c r="CC1950" s="279"/>
      <c r="CD1950" s="1283"/>
      <c r="CM1950" s="230"/>
    </row>
    <row r="1951" spans="1:91">
      <c r="A1951" s="265" t="s">
        <v>58</v>
      </c>
      <c r="B1951" s="2" t="s">
        <v>1593</v>
      </c>
      <c r="C1951" s="2" t="s">
        <v>1506</v>
      </c>
      <c r="D1951" s="265" t="s">
        <v>4491</v>
      </c>
      <c r="E1951" s="265">
        <v>45824</v>
      </c>
      <c r="F1951" s="266" t="str">
        <f>IF(_DBcomps[[#This Row],[Lab RTS]]="","No","Yes")</f>
        <v>Yes</v>
      </c>
      <c r="G1951" s="267">
        <v>40.200000000000003</v>
      </c>
      <c r="H1951" s="267"/>
      <c r="I1951" s="267"/>
      <c r="J1951" s="267"/>
      <c r="K1951" s="267"/>
      <c r="L1951" s="302"/>
      <c r="M1951" s="306"/>
      <c r="N1951" s="267"/>
      <c r="O1951" s="267">
        <v>5.37</v>
      </c>
      <c r="P1951" s="275"/>
      <c r="Q1951" s="269">
        <v>1970</v>
      </c>
      <c r="R1951" s="270">
        <v>1.2490000000000001</v>
      </c>
      <c r="S1951" s="270"/>
      <c r="T1951" s="271">
        <v>8.01</v>
      </c>
      <c r="U1951" s="267"/>
      <c r="V1951" s="268"/>
      <c r="W1951" s="267"/>
      <c r="X1951" s="270"/>
      <c r="Y1951" s="274"/>
      <c r="Z1951" s="290"/>
      <c r="AA1951" s="274"/>
      <c r="AB1951" s="275"/>
      <c r="AC1951" s="274"/>
      <c r="AD1951" s="265"/>
      <c r="AE1951" s="274">
        <v>1.6500000000000001E-2</v>
      </c>
      <c r="AF1951" s="274"/>
      <c r="AG1951" s="275"/>
      <c r="AH1951" s="274"/>
      <c r="AI1951" s="274"/>
      <c r="AJ1951" s="275"/>
      <c r="AK1951" s="270"/>
      <c r="AL1951" s="274"/>
      <c r="AM1951" s="275"/>
      <c r="AN1951" s="274"/>
      <c r="AO1951" s="275"/>
      <c r="AP1951" s="274"/>
      <c r="AQ1951" s="277">
        <f t="shared" ref="AQ1951:AQ1958" si="285">MONTH(E1951)</f>
        <v>6</v>
      </c>
      <c r="AR1951" s="273" t="s">
        <v>4447</v>
      </c>
      <c r="AS1951" s="267"/>
      <c r="AT1951" s="273"/>
      <c r="AU1951" s="272"/>
      <c r="AV1951" s="267"/>
      <c r="AW1951" s="268" t="s">
        <v>4354</v>
      </c>
      <c r="AX1951" s="273"/>
      <c r="AY1951" s="294"/>
      <c r="AZ1951" s="275"/>
      <c r="BA1951" s="268"/>
      <c r="BB1951" s="268"/>
      <c r="BC1951" s="268"/>
      <c r="BD1951" s="268"/>
      <c r="BE1951" s="267"/>
      <c r="BF1951" s="275"/>
      <c r="BG1951" s="275"/>
      <c r="BH1951" s="275"/>
      <c r="BI1951" s="275"/>
      <c r="BJ1951" s="278">
        <v>45826</v>
      </c>
      <c r="BK1951" s="279">
        <v>45826</v>
      </c>
      <c r="BL1951" s="431" t="s">
        <v>4495</v>
      </c>
      <c r="BM1951" s="272"/>
      <c r="BN1951" s="422">
        <v>6</v>
      </c>
      <c r="BO1951" s="422">
        <v>8</v>
      </c>
      <c r="BP1951" s="303"/>
      <c r="BQ1951" s="293">
        <v>45822</v>
      </c>
      <c r="BR1951" s="284" t="s">
        <v>2752</v>
      </c>
      <c r="BS1951" s="280" t="str">
        <f>IF(_DBcomps[[#This Row],[Problem]]="","Yes","No")</f>
        <v>Yes</v>
      </c>
      <c r="BT1951" s="391"/>
      <c r="BU1951" s="273"/>
      <c r="BV1951" s="273">
        <v>1</v>
      </c>
      <c r="BW1951" s="273"/>
      <c r="BX1951" s="273">
        <v>6</v>
      </c>
      <c r="BY1951" s="279" t="s">
        <v>1259</v>
      </c>
      <c r="BZ1951" s="267"/>
      <c r="CA1951" s="279"/>
      <c r="CB1951" s="279"/>
      <c r="CC1951" s="279"/>
      <c r="CD1951" s="1283"/>
      <c r="CM1951" s="230"/>
    </row>
    <row r="1952" spans="1:91">
      <c r="A1952" s="265" t="s">
        <v>58</v>
      </c>
      <c r="B1952" s="2" t="s">
        <v>1593</v>
      </c>
      <c r="C1952" s="2" t="s">
        <v>1506</v>
      </c>
      <c r="D1952" s="265" t="s">
        <v>4492</v>
      </c>
      <c r="E1952" s="265">
        <v>45825</v>
      </c>
      <c r="F1952" s="266" t="str">
        <f>IF(_DBcomps[[#This Row],[Lab RTS]]="","No","Yes")</f>
        <v>Yes</v>
      </c>
      <c r="G1952" s="267">
        <v>39.409999999999997</v>
      </c>
      <c r="H1952" s="267"/>
      <c r="I1952" s="267"/>
      <c r="J1952" s="267"/>
      <c r="K1952" s="267"/>
      <c r="L1952" s="302"/>
      <c r="M1952" s="306"/>
      <c r="N1952" s="267"/>
      <c r="O1952" s="267">
        <v>5.81</v>
      </c>
      <c r="P1952" s="275"/>
      <c r="Q1952" s="269">
        <v>2003</v>
      </c>
      <c r="R1952" s="270">
        <v>1.264</v>
      </c>
      <c r="S1952" s="270"/>
      <c r="T1952" s="271">
        <v>8.16</v>
      </c>
      <c r="U1952" s="267"/>
      <c r="V1952" s="268"/>
      <c r="W1952" s="267"/>
      <c r="X1952" s="270"/>
      <c r="Y1952" s="274"/>
      <c r="Z1952" s="290"/>
      <c r="AA1952" s="274"/>
      <c r="AB1952" s="275"/>
      <c r="AC1952" s="274"/>
      <c r="AD1952" s="265"/>
      <c r="AE1952" s="274">
        <v>3.7000000000000002E-3</v>
      </c>
      <c r="AF1952" s="274"/>
      <c r="AG1952" s="275"/>
      <c r="AH1952" s="274"/>
      <c r="AI1952" s="274"/>
      <c r="AJ1952" s="275"/>
      <c r="AK1952" s="270"/>
      <c r="AL1952" s="274"/>
      <c r="AM1952" s="275"/>
      <c r="AN1952" s="274"/>
      <c r="AO1952" s="275"/>
      <c r="AP1952" s="274"/>
      <c r="AQ1952" s="277">
        <f t="shared" si="285"/>
        <v>6</v>
      </c>
      <c r="AR1952" s="273" t="s">
        <v>4447</v>
      </c>
      <c r="AS1952" s="267"/>
      <c r="AT1952" s="273"/>
      <c r="AU1952" s="272"/>
      <c r="AV1952" s="267"/>
      <c r="AW1952" s="268" t="s">
        <v>4448</v>
      </c>
      <c r="AX1952" s="273"/>
      <c r="AY1952" s="294"/>
      <c r="AZ1952" s="275"/>
      <c r="BA1952" s="268"/>
      <c r="BB1952" s="268"/>
      <c r="BC1952" s="268"/>
      <c r="BD1952" s="268"/>
      <c r="BE1952" s="267"/>
      <c r="BF1952" s="275"/>
      <c r="BG1952" s="275"/>
      <c r="BH1952" s="275"/>
      <c r="BI1952" s="275"/>
      <c r="BJ1952" s="278">
        <v>45826</v>
      </c>
      <c r="BK1952" s="279">
        <v>45826</v>
      </c>
      <c r="BL1952" s="431" t="s">
        <v>4494</v>
      </c>
      <c r="BM1952" s="272"/>
      <c r="BN1952" s="422">
        <v>8</v>
      </c>
      <c r="BO1952" s="422">
        <v>8</v>
      </c>
      <c r="BP1952" s="303"/>
      <c r="BQ1952" s="293">
        <v>45824</v>
      </c>
      <c r="BR1952" s="284" t="s">
        <v>4493</v>
      </c>
      <c r="BS1952" s="280" t="str">
        <f>IF(_DBcomps[[#This Row],[Problem]]="","Yes","No")</f>
        <v>Yes</v>
      </c>
      <c r="BT1952" s="391"/>
      <c r="BU1952" s="273"/>
      <c r="BV1952" s="273">
        <v>1</v>
      </c>
      <c r="BW1952" s="273"/>
      <c r="BX1952" s="273">
        <v>6</v>
      </c>
      <c r="BY1952" s="356" t="s">
        <v>1259</v>
      </c>
      <c r="BZ1952" s="267"/>
      <c r="CA1952" s="279"/>
      <c r="CB1952" s="279"/>
      <c r="CC1952" s="279"/>
      <c r="CD1952" s="1283"/>
      <c r="CM1952" s="230"/>
    </row>
    <row r="1953" spans="1:91">
      <c r="A1953" s="265" t="s">
        <v>58</v>
      </c>
      <c r="B1953" s="2" t="s">
        <v>1593</v>
      </c>
      <c r="C1953" s="2" t="s">
        <v>1506</v>
      </c>
      <c r="D1953" s="265" t="s">
        <v>4545</v>
      </c>
      <c r="E1953" s="265">
        <v>45795</v>
      </c>
      <c r="F1953" s="266" t="str">
        <f>IF(_DBcomps[[#This Row],[Lab RTS]]="","No","Yes")</f>
        <v>Yes</v>
      </c>
      <c r="G1953" s="267">
        <v>38.93</v>
      </c>
      <c r="H1953" s="267"/>
      <c r="I1953" s="267"/>
      <c r="J1953" s="267"/>
      <c r="K1953" s="267"/>
      <c r="L1953" s="302"/>
      <c r="M1953" s="306"/>
      <c r="N1953" s="267"/>
      <c r="O1953" s="267">
        <v>5.93</v>
      </c>
      <c r="P1953" s="275"/>
      <c r="Q1953" s="269">
        <v>1553</v>
      </c>
      <c r="R1953" s="270">
        <v>1.2490000000000001</v>
      </c>
      <c r="S1953" s="270"/>
      <c r="T1953" s="271">
        <v>8.02</v>
      </c>
      <c r="U1953" s="267"/>
      <c r="V1953" s="268"/>
      <c r="W1953" s="267"/>
      <c r="X1953" s="270"/>
      <c r="Y1953" s="274"/>
      <c r="Z1953" s="290"/>
      <c r="AA1953" s="274"/>
      <c r="AB1953" s="275"/>
      <c r="AC1953" s="274"/>
      <c r="AD1953" s="265"/>
      <c r="AE1953" s="274">
        <v>1.1599999999999999E-2</v>
      </c>
      <c r="AF1953" s="274"/>
      <c r="AG1953" s="275"/>
      <c r="AH1953" s="274"/>
      <c r="AI1953" s="274"/>
      <c r="AJ1953" s="275"/>
      <c r="AK1953" s="270"/>
      <c r="AL1953" s="274"/>
      <c r="AM1953" s="275"/>
      <c r="AN1953" s="274"/>
      <c r="AO1953" s="275"/>
      <c r="AP1953" s="274"/>
      <c r="AQ1953" s="277">
        <f t="shared" si="285"/>
        <v>5</v>
      </c>
      <c r="AR1953" s="273" t="s">
        <v>4447</v>
      </c>
      <c r="AS1953" s="267"/>
      <c r="AT1953" s="273"/>
      <c r="AU1953" s="272"/>
      <c r="AV1953" s="267"/>
      <c r="AW1953" s="268" t="s">
        <v>4448</v>
      </c>
      <c r="AX1953" s="273"/>
      <c r="AY1953" s="294"/>
      <c r="AZ1953" s="275"/>
      <c r="BA1953" s="268"/>
      <c r="BB1953" s="268"/>
      <c r="BC1953" s="268"/>
      <c r="BD1953" s="268"/>
      <c r="BE1953" s="267"/>
      <c r="BF1953" s="275"/>
      <c r="BG1953" s="275"/>
      <c r="BH1953" s="275"/>
      <c r="BI1953" s="275"/>
      <c r="BJ1953" s="278">
        <v>45827</v>
      </c>
      <c r="BK1953" s="279">
        <v>45827</v>
      </c>
      <c r="BL1953" s="431" t="s">
        <v>4546</v>
      </c>
      <c r="BM1953" s="272"/>
      <c r="BN1953" s="422">
        <v>7</v>
      </c>
      <c r="BO1953" s="422">
        <v>8</v>
      </c>
      <c r="BP1953" s="303"/>
      <c r="BQ1953" s="293">
        <v>45825</v>
      </c>
      <c r="BR1953" s="284" t="s">
        <v>4547</v>
      </c>
      <c r="BS1953" s="280" t="str">
        <f>IF(_DBcomps[[#This Row],[Problem]]="","Yes","No")</f>
        <v>No</v>
      </c>
      <c r="BT1953" s="391"/>
      <c r="BU1953" s="273"/>
      <c r="BV1953" s="273">
        <v>1</v>
      </c>
      <c r="BW1953" s="273"/>
      <c r="BX1953" s="273">
        <v>6</v>
      </c>
      <c r="BY1953" s="356" t="s">
        <v>1259</v>
      </c>
      <c r="BZ1953" s="267">
        <v>9.1199999999999992</v>
      </c>
      <c r="CA1953" s="279" t="s">
        <v>1331</v>
      </c>
      <c r="CB1953" s="279" t="s">
        <v>1245</v>
      </c>
      <c r="CC1953" s="279" t="s">
        <v>1248</v>
      </c>
      <c r="CD1953" s="1283"/>
      <c r="CM1953" s="230"/>
    </row>
    <row r="1954" spans="1:91">
      <c r="A1954" s="265" t="s">
        <v>58</v>
      </c>
      <c r="B1954" s="2" t="s">
        <v>1593</v>
      </c>
      <c r="C1954" s="2" t="s">
        <v>1506</v>
      </c>
      <c r="D1954" s="265" t="s">
        <v>4620</v>
      </c>
      <c r="E1954" s="265">
        <v>45831</v>
      </c>
      <c r="F1954" s="266" t="str">
        <f>IF(_DBcomps[[#This Row],[Lab RTS]]="","No","Yes")</f>
        <v>Yes</v>
      </c>
      <c r="G1954" s="267">
        <v>39.47</v>
      </c>
      <c r="H1954" s="267"/>
      <c r="I1954" s="267"/>
      <c r="J1954" s="267"/>
      <c r="K1954" s="267"/>
      <c r="L1954" s="302"/>
      <c r="M1954" s="306"/>
      <c r="N1954" s="267"/>
      <c r="O1954" s="267">
        <v>5.32</v>
      </c>
      <c r="P1954" s="275"/>
      <c r="Q1954" s="269">
        <v>1648</v>
      </c>
      <c r="R1954" s="270">
        <v>1.2589999999999999</v>
      </c>
      <c r="S1954" s="270"/>
      <c r="T1954" s="271">
        <v>7.85</v>
      </c>
      <c r="U1954" s="267"/>
      <c r="V1954" s="268"/>
      <c r="W1954" s="267"/>
      <c r="X1954" s="270"/>
      <c r="Y1954" s="274"/>
      <c r="Z1954" s="290"/>
      <c r="AA1954" s="274"/>
      <c r="AB1954" s="275"/>
      <c r="AC1954" s="274"/>
      <c r="AD1954" s="265"/>
      <c r="AE1954" s="274">
        <v>1.9E-3</v>
      </c>
      <c r="AF1954" s="274"/>
      <c r="AG1954" s="275"/>
      <c r="AH1954" s="274"/>
      <c r="AI1954" s="274"/>
      <c r="AJ1954" s="275"/>
      <c r="AK1954" s="270"/>
      <c r="AL1954" s="274"/>
      <c r="AM1954" s="275"/>
      <c r="AN1954" s="274"/>
      <c r="AO1954" s="275"/>
      <c r="AP1954" s="274"/>
      <c r="AQ1954" s="277">
        <f t="shared" si="285"/>
        <v>6</v>
      </c>
      <c r="AR1954" s="273" t="s">
        <v>4447</v>
      </c>
      <c r="AS1954" s="267"/>
      <c r="AT1954" s="273"/>
      <c r="AU1954" s="272"/>
      <c r="AV1954" s="267"/>
      <c r="AW1954" s="268" t="s">
        <v>4448</v>
      </c>
      <c r="AX1954" s="273"/>
      <c r="AY1954" s="294"/>
      <c r="AZ1954" s="275"/>
      <c r="BA1954" s="268"/>
      <c r="BB1954" s="268"/>
      <c r="BC1954" s="268"/>
      <c r="BD1954" s="268"/>
      <c r="BE1954" s="267"/>
      <c r="BF1954" s="275"/>
      <c r="BG1954" s="275"/>
      <c r="BH1954" s="275"/>
      <c r="BI1954" s="275"/>
      <c r="BJ1954" s="278">
        <v>45832</v>
      </c>
      <c r="BK1954" s="279">
        <v>45832</v>
      </c>
      <c r="BL1954" s="431" t="s">
        <v>4622</v>
      </c>
      <c r="BM1954" s="272"/>
      <c r="BN1954" s="422">
        <v>10</v>
      </c>
      <c r="BO1954" s="422">
        <v>8</v>
      </c>
      <c r="BP1954" s="303"/>
      <c r="BQ1954" s="293">
        <v>45828</v>
      </c>
      <c r="BR1954" s="284" t="s">
        <v>2591</v>
      </c>
      <c r="BS1954" s="280" t="str">
        <f>IF(_DBcomps[[#This Row],[Problem]]="","Yes","No")</f>
        <v>No</v>
      </c>
      <c r="BT1954" s="391"/>
      <c r="BU1954" s="273"/>
      <c r="BV1954" s="273">
        <v>1</v>
      </c>
      <c r="BW1954" s="273">
        <v>1</v>
      </c>
      <c r="BX1954" s="273">
        <v>6</v>
      </c>
      <c r="BY1954" s="356" t="s">
        <v>1259</v>
      </c>
      <c r="BZ1954" s="267">
        <v>36.24</v>
      </c>
      <c r="CA1954" s="279" t="s">
        <v>1331</v>
      </c>
      <c r="CB1954" s="279" t="s">
        <v>1245</v>
      </c>
      <c r="CC1954" s="279" t="s">
        <v>1248</v>
      </c>
      <c r="CD1954" s="1283"/>
      <c r="CM1954" s="230"/>
    </row>
    <row r="1955" spans="1:91">
      <c r="A1955" s="265" t="s">
        <v>58</v>
      </c>
      <c r="B1955" s="2" t="s">
        <v>1593</v>
      </c>
      <c r="C1955" s="2" t="s">
        <v>1506</v>
      </c>
      <c r="D1955" s="265" t="s">
        <v>4621</v>
      </c>
      <c r="E1955" s="265">
        <v>45831</v>
      </c>
      <c r="F1955" s="266" t="str">
        <f>IF(_DBcomps[[#This Row],[Lab RTS]]="","No","Yes")</f>
        <v>Yes</v>
      </c>
      <c r="G1955" s="267">
        <v>39.520000000000003</v>
      </c>
      <c r="H1955" s="267"/>
      <c r="I1955" s="267"/>
      <c r="J1955" s="267"/>
      <c r="K1955" s="267"/>
      <c r="L1955" s="302"/>
      <c r="M1955" s="306"/>
      <c r="N1955" s="267"/>
      <c r="O1955" s="267">
        <v>5.34</v>
      </c>
      <c r="P1955" s="275"/>
      <c r="Q1955" s="269">
        <v>1770</v>
      </c>
      <c r="R1955" s="270">
        <v>1.26</v>
      </c>
      <c r="S1955" s="270"/>
      <c r="T1955" s="271">
        <v>8.0299999999999994</v>
      </c>
      <c r="U1955" s="267"/>
      <c r="V1955" s="268"/>
      <c r="W1955" s="267"/>
      <c r="X1955" s="270"/>
      <c r="Y1955" s="274"/>
      <c r="Z1955" s="290"/>
      <c r="AA1955" s="274"/>
      <c r="AB1955" s="275"/>
      <c r="AC1955" s="274"/>
      <c r="AD1955" s="265"/>
      <c r="AE1955" s="274">
        <v>1.1000000000000001E-3</v>
      </c>
      <c r="AF1955" s="274"/>
      <c r="AG1955" s="275"/>
      <c r="AH1955" s="274"/>
      <c r="AI1955" s="274"/>
      <c r="AJ1955" s="275"/>
      <c r="AK1955" s="270"/>
      <c r="AL1955" s="274"/>
      <c r="AM1955" s="275"/>
      <c r="AN1955" s="274"/>
      <c r="AO1955" s="275"/>
      <c r="AP1955" s="274"/>
      <c r="AQ1955" s="277">
        <f t="shared" si="285"/>
        <v>6</v>
      </c>
      <c r="AR1955" s="273" t="s">
        <v>4447</v>
      </c>
      <c r="AS1955" s="267"/>
      <c r="AT1955" s="273"/>
      <c r="AU1955" s="272"/>
      <c r="AV1955" s="267"/>
      <c r="AW1955" s="268" t="s">
        <v>4448</v>
      </c>
      <c r="AX1955" s="273"/>
      <c r="AY1955" s="294"/>
      <c r="AZ1955" s="275"/>
      <c r="BA1955" s="268"/>
      <c r="BB1955" s="268"/>
      <c r="BC1955" s="268"/>
      <c r="BD1955" s="268"/>
      <c r="BE1955" s="267"/>
      <c r="BF1955" s="275"/>
      <c r="BG1955" s="275"/>
      <c r="BH1955" s="275"/>
      <c r="BI1955" s="275"/>
      <c r="BJ1955" s="278">
        <v>45832</v>
      </c>
      <c r="BK1955" s="279">
        <v>45832</v>
      </c>
      <c r="BL1955" s="431" t="s">
        <v>4623</v>
      </c>
      <c r="BM1955" s="272"/>
      <c r="BN1955" s="422">
        <v>9</v>
      </c>
      <c r="BO1955" s="422">
        <v>8</v>
      </c>
      <c r="BP1955" s="303"/>
      <c r="BQ1955" s="293">
        <v>45829</v>
      </c>
      <c r="BR1955" s="284" t="s">
        <v>4624</v>
      </c>
      <c r="BS1955" s="280" t="str">
        <f>IF(_DBcomps[[#This Row],[Problem]]="","Yes","No")</f>
        <v>No</v>
      </c>
      <c r="BT1955" s="391"/>
      <c r="BU1955" s="273"/>
      <c r="BV1955" s="273">
        <v>1</v>
      </c>
      <c r="BW1955" s="273">
        <v>1</v>
      </c>
      <c r="BX1955" s="273">
        <v>6</v>
      </c>
      <c r="BY1955" s="356" t="s">
        <v>1259</v>
      </c>
      <c r="BZ1955" s="267">
        <v>15.06</v>
      </c>
      <c r="CA1955" s="279" t="s">
        <v>1331</v>
      </c>
      <c r="CB1955" s="279" t="s">
        <v>1245</v>
      </c>
      <c r="CC1955" s="279" t="s">
        <v>1248</v>
      </c>
      <c r="CD1955" s="1283"/>
      <c r="CM1955" s="230"/>
    </row>
    <row r="1956" spans="1:91">
      <c r="A1956" s="265" t="s">
        <v>58</v>
      </c>
      <c r="B1956" s="2" t="s">
        <v>1593</v>
      </c>
      <c r="C1956" s="2" t="s">
        <v>1506</v>
      </c>
      <c r="D1956" s="265" t="s">
        <v>4732</v>
      </c>
      <c r="E1956" s="265">
        <v>45834</v>
      </c>
      <c r="F1956" s="266" t="str">
        <f>IF(_DBcomps[[#This Row],[Lab RTS]]="","No","Yes")</f>
        <v>Yes</v>
      </c>
      <c r="G1956" s="267">
        <v>38.75</v>
      </c>
      <c r="H1956" s="267"/>
      <c r="I1956" s="267"/>
      <c r="J1956" s="267"/>
      <c r="K1956" s="267"/>
      <c r="L1956" s="302"/>
      <c r="M1956" s="306"/>
      <c r="N1956" s="267"/>
      <c r="O1956" s="267">
        <v>5.58</v>
      </c>
      <c r="P1956" s="275"/>
      <c r="Q1956" s="269">
        <v>2123</v>
      </c>
      <c r="R1956" s="270">
        <v>1.2769999999999999</v>
      </c>
      <c r="S1956" s="270"/>
      <c r="T1956" s="271">
        <v>8.17</v>
      </c>
      <c r="U1956" s="267"/>
      <c r="V1956" s="268"/>
      <c r="W1956" s="267"/>
      <c r="X1956" s="270"/>
      <c r="Y1956" s="274"/>
      <c r="Z1956" s="290"/>
      <c r="AA1956" s="274"/>
      <c r="AB1956" s="275"/>
      <c r="AC1956" s="274"/>
      <c r="AD1956" s="265"/>
      <c r="AE1956" s="274" t="s">
        <v>1505</v>
      </c>
      <c r="AF1956" s="274"/>
      <c r="AG1956" s="275"/>
      <c r="AH1956" s="274"/>
      <c r="AI1956" s="274"/>
      <c r="AJ1956" s="275"/>
      <c r="AK1956" s="270"/>
      <c r="AL1956" s="274"/>
      <c r="AM1956" s="275"/>
      <c r="AN1956" s="274"/>
      <c r="AO1956" s="275"/>
      <c r="AP1956" s="274"/>
      <c r="AQ1956" s="277">
        <f t="shared" si="285"/>
        <v>6</v>
      </c>
      <c r="AR1956" s="273" t="s">
        <v>4447</v>
      </c>
      <c r="AS1956" s="267"/>
      <c r="AT1956" s="273"/>
      <c r="AU1956" s="272"/>
      <c r="AV1956" s="267"/>
      <c r="AW1956" s="268" t="s">
        <v>1805</v>
      </c>
      <c r="AX1956" s="273"/>
      <c r="AY1956" s="294"/>
      <c r="AZ1956" s="275"/>
      <c r="BA1956" s="268"/>
      <c r="BB1956" s="268"/>
      <c r="BC1956" s="268"/>
      <c r="BD1956" s="268"/>
      <c r="BE1956" s="267"/>
      <c r="BF1956" s="275"/>
      <c r="BG1956" s="275"/>
      <c r="BH1956" s="275"/>
      <c r="BI1956" s="275"/>
      <c r="BJ1956" s="278">
        <v>45835</v>
      </c>
      <c r="BK1956" s="279">
        <v>45835</v>
      </c>
      <c r="BL1956" s="431" t="s">
        <v>4735</v>
      </c>
      <c r="BM1956" s="272"/>
      <c r="BN1956" s="422">
        <v>11</v>
      </c>
      <c r="BO1956" s="422">
        <v>8</v>
      </c>
      <c r="BP1956" s="303"/>
      <c r="BQ1956" s="293">
        <v>45830</v>
      </c>
      <c r="BR1956" s="284" t="s">
        <v>4737</v>
      </c>
      <c r="BS1956" s="280" t="str">
        <f>IF(_DBcomps[[#This Row],[Problem]]="","Yes","No")</f>
        <v>Yes</v>
      </c>
      <c r="BT1956" s="391"/>
      <c r="BU1956" s="273"/>
      <c r="BV1956" s="273">
        <v>1</v>
      </c>
      <c r="BW1956" s="273"/>
      <c r="BX1956" s="273">
        <v>6</v>
      </c>
      <c r="BY1956" s="356" t="s">
        <v>1259</v>
      </c>
      <c r="BZ1956" s="267"/>
      <c r="CA1956" s="279"/>
      <c r="CB1956" s="279"/>
      <c r="CC1956" s="279"/>
      <c r="CD1956" s="1283"/>
      <c r="CM1956" s="230"/>
    </row>
    <row r="1957" spans="1:91">
      <c r="A1957" s="265" t="s">
        <v>58</v>
      </c>
      <c r="B1957" s="2" t="s">
        <v>1593</v>
      </c>
      <c r="C1957" s="2" t="s">
        <v>1506</v>
      </c>
      <c r="D1957" s="265" t="s">
        <v>4733</v>
      </c>
      <c r="E1957" s="265">
        <v>45834</v>
      </c>
      <c r="F1957" s="266" t="str">
        <f>IF(_DBcomps[[#This Row],[Lab RTS]]="","No","Yes")</f>
        <v>Yes</v>
      </c>
      <c r="G1957" s="267">
        <v>38.4</v>
      </c>
      <c r="H1957" s="267"/>
      <c r="I1957" s="267"/>
      <c r="J1957" s="267"/>
      <c r="K1957" s="267"/>
      <c r="L1957" s="302"/>
      <c r="M1957" s="306"/>
      <c r="N1957" s="267"/>
      <c r="O1957" s="267">
        <v>6.43</v>
      </c>
      <c r="P1957" s="275"/>
      <c r="Q1957" s="269">
        <v>1692</v>
      </c>
      <c r="R1957" s="270">
        <v>1.236</v>
      </c>
      <c r="S1957" s="270"/>
      <c r="T1957" s="271">
        <v>8.24</v>
      </c>
      <c r="U1957" s="267"/>
      <c r="V1957" s="268"/>
      <c r="W1957" s="267"/>
      <c r="X1957" s="270"/>
      <c r="Y1957" s="274"/>
      <c r="Z1957" s="290"/>
      <c r="AA1957" s="274"/>
      <c r="AB1957" s="275"/>
      <c r="AC1957" s="274"/>
      <c r="AD1957" s="265"/>
      <c r="AE1957" s="274">
        <v>1.11E-2</v>
      </c>
      <c r="AF1957" s="274"/>
      <c r="AG1957" s="275"/>
      <c r="AH1957" s="274"/>
      <c r="AI1957" s="274"/>
      <c r="AJ1957" s="275"/>
      <c r="AK1957" s="270"/>
      <c r="AL1957" s="274"/>
      <c r="AM1957" s="275"/>
      <c r="AN1957" s="274"/>
      <c r="AO1957" s="275"/>
      <c r="AP1957" s="274"/>
      <c r="AQ1957" s="277">
        <f t="shared" si="285"/>
        <v>6</v>
      </c>
      <c r="AR1957" s="273" t="s">
        <v>4447</v>
      </c>
      <c r="AS1957" s="267"/>
      <c r="AT1957" s="273"/>
      <c r="AU1957" s="272"/>
      <c r="AV1957" s="267"/>
      <c r="AW1957" s="268" t="s">
        <v>1805</v>
      </c>
      <c r="AX1957" s="273"/>
      <c r="AY1957" s="294"/>
      <c r="AZ1957" s="275"/>
      <c r="BA1957" s="268"/>
      <c r="BB1957" s="268"/>
      <c r="BC1957" s="268"/>
      <c r="BD1957" s="268"/>
      <c r="BE1957" s="267"/>
      <c r="BF1957" s="275"/>
      <c r="BG1957" s="275"/>
      <c r="BH1957" s="275"/>
      <c r="BI1957" s="275"/>
      <c r="BJ1957" s="278">
        <v>45835</v>
      </c>
      <c r="BK1957" s="279">
        <v>45835</v>
      </c>
      <c r="BL1957" s="431" t="s">
        <v>4736</v>
      </c>
      <c r="BM1957" s="272"/>
      <c r="BN1957" s="422">
        <v>12</v>
      </c>
      <c r="BO1957" s="422">
        <v>8</v>
      </c>
      <c r="BP1957" s="303"/>
      <c r="BQ1957" s="293">
        <v>45834</v>
      </c>
      <c r="BR1957" s="284" t="s">
        <v>4738</v>
      </c>
      <c r="BS1957" s="280" t="str">
        <f>IF(_DBcomps[[#This Row],[Problem]]="","Yes","No")</f>
        <v>No</v>
      </c>
      <c r="BT1957" s="391"/>
      <c r="BU1957" s="273"/>
      <c r="BV1957" s="273">
        <v>1</v>
      </c>
      <c r="BW1957" s="273">
        <v>1</v>
      </c>
      <c r="BX1957" s="273">
        <v>6</v>
      </c>
      <c r="BY1957" s="356" t="s">
        <v>1259</v>
      </c>
      <c r="BZ1957" s="267">
        <v>14.3</v>
      </c>
      <c r="CA1957" s="279" t="s">
        <v>1331</v>
      </c>
      <c r="CB1957" s="279" t="s">
        <v>1245</v>
      </c>
      <c r="CC1957" s="279" t="s">
        <v>1248</v>
      </c>
      <c r="CD1957" s="1283"/>
      <c r="CM1957" s="230"/>
    </row>
    <row r="1958" spans="1:91">
      <c r="A1958" s="265" t="s">
        <v>58</v>
      </c>
      <c r="B1958" s="2" t="s">
        <v>1593</v>
      </c>
      <c r="C1958" s="2" t="s">
        <v>1506</v>
      </c>
      <c r="D1958" s="265" t="s">
        <v>4734</v>
      </c>
      <c r="E1958" s="265">
        <v>45834</v>
      </c>
      <c r="F1958" s="266" t="str">
        <f>IF(_DBcomps[[#This Row],[Lab RTS]]="","No","Yes")</f>
        <v>Yes</v>
      </c>
      <c r="G1958" s="267">
        <v>38.4</v>
      </c>
      <c r="H1958" s="267"/>
      <c r="I1958" s="267"/>
      <c r="J1958" s="267"/>
      <c r="K1958" s="267"/>
      <c r="L1958" s="302"/>
      <c r="M1958" s="306"/>
      <c r="N1958" s="267"/>
      <c r="O1958" s="267">
        <v>6.43</v>
      </c>
      <c r="P1958" s="275"/>
      <c r="Q1958" s="269">
        <v>1692</v>
      </c>
      <c r="R1958" s="270">
        <v>1.236</v>
      </c>
      <c r="S1958" s="270"/>
      <c r="T1958" s="271">
        <v>8.24</v>
      </c>
      <c r="U1958" s="267"/>
      <c r="V1958" s="268"/>
      <c r="W1958" s="267"/>
      <c r="X1958" s="270"/>
      <c r="Y1958" s="274"/>
      <c r="Z1958" s="290"/>
      <c r="AA1958" s="274"/>
      <c r="AB1958" s="275"/>
      <c r="AC1958" s="274"/>
      <c r="AD1958" s="265"/>
      <c r="AE1958" s="274">
        <v>1.11E-2</v>
      </c>
      <c r="AF1958" s="274"/>
      <c r="AG1958" s="275"/>
      <c r="AH1958" s="274"/>
      <c r="AI1958" s="274"/>
      <c r="AJ1958" s="275"/>
      <c r="AK1958" s="270"/>
      <c r="AL1958" s="274"/>
      <c r="AM1958" s="275"/>
      <c r="AN1958" s="274"/>
      <c r="AO1958" s="275"/>
      <c r="AP1958" s="274"/>
      <c r="AQ1958" s="277">
        <f t="shared" si="285"/>
        <v>6</v>
      </c>
      <c r="AR1958" s="273" t="s">
        <v>4447</v>
      </c>
      <c r="AS1958" s="267"/>
      <c r="AT1958" s="273"/>
      <c r="AU1958" s="272"/>
      <c r="AV1958" s="267"/>
      <c r="AW1958" s="268" t="s">
        <v>1805</v>
      </c>
      <c r="AX1958" s="273"/>
      <c r="AY1958" s="294"/>
      <c r="AZ1958" s="275"/>
      <c r="BA1958" s="268"/>
      <c r="BB1958" s="268"/>
      <c r="BC1958" s="268"/>
      <c r="BD1958" s="268"/>
      <c r="BE1958" s="267"/>
      <c r="BF1958" s="275"/>
      <c r="BG1958" s="275"/>
      <c r="BH1958" s="275"/>
      <c r="BI1958" s="275"/>
      <c r="BJ1958" s="278">
        <v>45835</v>
      </c>
      <c r="BK1958" s="279">
        <v>45835</v>
      </c>
      <c r="BL1958" s="431" t="s">
        <v>4736</v>
      </c>
      <c r="BM1958" s="272"/>
      <c r="BN1958" s="422">
        <v>12</v>
      </c>
      <c r="BO1958" s="422">
        <v>8</v>
      </c>
      <c r="BP1958" s="303"/>
      <c r="BQ1958" s="293">
        <v>45834</v>
      </c>
      <c r="BR1958" s="284" t="s">
        <v>4738</v>
      </c>
      <c r="BS1958" s="280" t="str">
        <f>IF(_DBcomps[[#This Row],[Problem]]="","Yes","No")</f>
        <v>Yes</v>
      </c>
      <c r="BT1958" s="391"/>
      <c r="BU1958" s="273"/>
      <c r="BV1958" s="273">
        <v>0</v>
      </c>
      <c r="BW1958" s="273"/>
      <c r="BX1958" s="273">
        <v>6</v>
      </c>
      <c r="BY1958" s="356" t="s">
        <v>1259</v>
      </c>
      <c r="BZ1958" s="267"/>
      <c r="CA1958" s="279"/>
      <c r="CB1958" s="279"/>
      <c r="CC1958" s="279"/>
      <c r="CD1958" s="1283"/>
      <c r="CM1958" s="230"/>
    </row>
    <row r="1959" spans="1:91">
      <c r="A1959" s="265" t="s">
        <v>58</v>
      </c>
      <c r="B1959" s="2" t="s">
        <v>1593</v>
      </c>
      <c r="C1959" s="2" t="s">
        <v>1506</v>
      </c>
      <c r="D1959" s="265" t="s">
        <v>4793</v>
      </c>
      <c r="E1959" s="265">
        <v>45836</v>
      </c>
      <c r="F1959" s="266" t="str">
        <f>IF(_DBcomps[[#This Row],[Lab RTS]]="","No","Yes")</f>
        <v>Yes</v>
      </c>
      <c r="G1959" s="267">
        <v>39.9</v>
      </c>
      <c r="H1959" s="267"/>
      <c r="I1959" s="267"/>
      <c r="J1959" s="267"/>
      <c r="K1959" s="267"/>
      <c r="L1959" s="302"/>
      <c r="M1959" s="306"/>
      <c r="N1959" s="267"/>
      <c r="O1959" s="267">
        <v>6.68</v>
      </c>
      <c r="P1959" s="275"/>
      <c r="Q1959" s="269">
        <v>2495</v>
      </c>
      <c r="R1959" s="270">
        <v>1.278</v>
      </c>
      <c r="S1959" s="270"/>
      <c r="T1959" s="271">
        <v>8.23</v>
      </c>
      <c r="U1959" s="267"/>
      <c r="V1959" s="268"/>
      <c r="W1959" s="267"/>
      <c r="X1959" s="270"/>
      <c r="Y1959" s="274"/>
      <c r="Z1959" s="290"/>
      <c r="AA1959" s="274"/>
      <c r="AB1959" s="275"/>
      <c r="AC1959" s="274"/>
      <c r="AD1959" s="265"/>
      <c r="AE1959" s="274">
        <v>2.3800000000000002E-2</v>
      </c>
      <c r="AF1959" s="274"/>
      <c r="AG1959" s="275"/>
      <c r="AH1959" s="274"/>
      <c r="AI1959" s="274"/>
      <c r="AJ1959" s="275"/>
      <c r="AK1959" s="270"/>
      <c r="AL1959" s="274"/>
      <c r="AM1959" s="275"/>
      <c r="AN1959" s="274"/>
      <c r="AO1959" s="275"/>
      <c r="AP1959" s="274"/>
      <c r="AQ1959" s="277">
        <f>MONTH(E1959)</f>
        <v>6</v>
      </c>
      <c r="AR1959" s="273" t="s">
        <v>4447</v>
      </c>
      <c r="AS1959" s="267"/>
      <c r="AT1959" s="273"/>
      <c r="AU1959" s="272"/>
      <c r="AV1959" s="267"/>
      <c r="AW1959" s="268" t="s">
        <v>4794</v>
      </c>
      <c r="AX1959" s="273"/>
      <c r="AY1959" s="294"/>
      <c r="AZ1959" s="275"/>
      <c r="BA1959" s="268"/>
      <c r="BB1959" s="268"/>
      <c r="BC1959" s="268"/>
      <c r="BD1959" s="268"/>
      <c r="BE1959" s="267"/>
      <c r="BF1959" s="275"/>
      <c r="BG1959" s="275"/>
      <c r="BH1959" s="275"/>
      <c r="BI1959" s="275"/>
      <c r="BJ1959" s="278">
        <v>45838</v>
      </c>
      <c r="BK1959" s="279">
        <v>45838</v>
      </c>
      <c r="BL1959" s="431" t="s">
        <v>4795</v>
      </c>
      <c r="BM1959" s="272"/>
      <c r="BN1959" s="422">
        <v>12</v>
      </c>
      <c r="BO1959" s="422">
        <v>8</v>
      </c>
      <c r="BP1959" s="303"/>
      <c r="BQ1959" s="293">
        <v>45835</v>
      </c>
      <c r="BR1959" s="284" t="s">
        <v>4796</v>
      </c>
      <c r="BS1959" s="280" t="str">
        <f>IF(_DBcomps[[#This Row],[Problem]]="","Yes","No")</f>
        <v>No</v>
      </c>
      <c r="BT1959" s="391"/>
      <c r="BU1959" s="273"/>
      <c r="BV1959" s="273">
        <v>1</v>
      </c>
      <c r="BW1959" s="273">
        <v>1</v>
      </c>
      <c r="BX1959" s="273">
        <v>6</v>
      </c>
      <c r="BY1959" s="356" t="s">
        <v>1259</v>
      </c>
      <c r="BZ1959" s="267">
        <v>10.23</v>
      </c>
      <c r="CA1959" s="279" t="s">
        <v>1331</v>
      </c>
      <c r="CB1959" s="279" t="s">
        <v>1245</v>
      </c>
      <c r="CC1959" s="279" t="s">
        <v>1248</v>
      </c>
      <c r="CD1959" s="1283"/>
      <c r="CM1959" s="230"/>
    </row>
    <row r="1960" spans="1:91">
      <c r="A1960" s="341" t="s">
        <v>77</v>
      </c>
      <c r="B1960" s="288" t="s">
        <v>178</v>
      </c>
      <c r="C1960" s="288" t="s">
        <v>1345</v>
      </c>
      <c r="D1960" s="265" t="s">
        <v>1398</v>
      </c>
      <c r="E1960" s="265">
        <v>44278</v>
      </c>
      <c r="F1960" s="266" t="str">
        <f>IF(_DBcomps[[#This Row],[Lab RTS]]="","No","Yes")</f>
        <v>Yes</v>
      </c>
      <c r="G1960" s="267">
        <v>48.44</v>
      </c>
      <c r="H1960" s="267">
        <v>10.72</v>
      </c>
      <c r="I1960" s="267"/>
      <c r="J1960" s="267"/>
      <c r="K1960" s="267"/>
      <c r="M1960" s="306"/>
      <c r="N1960" s="267"/>
      <c r="O1960" s="267"/>
      <c r="P1960" s="275"/>
      <c r="Q1960" s="269"/>
      <c r="R1960" s="270"/>
      <c r="S1960" s="270">
        <v>9.2729999999999997</v>
      </c>
      <c r="T1960" s="271">
        <v>7.74</v>
      </c>
      <c r="U1960" s="267"/>
      <c r="V1960" s="268"/>
      <c r="W1960" s="267"/>
      <c r="X1960" s="270"/>
      <c r="Y1960" s="274"/>
      <c r="Z1960" s="290"/>
      <c r="AA1960" s="274"/>
      <c r="AB1960" s="275"/>
      <c r="AC1960" s="274"/>
      <c r="AD1960" s="265"/>
      <c r="AE1960" s="274"/>
      <c r="AF1960" s="274"/>
      <c r="AG1960" s="275"/>
      <c r="AH1960" s="274"/>
      <c r="AI1960" s="274"/>
      <c r="AJ1960" s="275"/>
      <c r="AK1960" s="270"/>
      <c r="AL1960" s="276"/>
      <c r="AM1960" s="275"/>
      <c r="AN1960" s="274"/>
      <c r="AO1960" s="275"/>
      <c r="AP1960" s="274"/>
      <c r="AQ1960" s="277">
        <f t="shared" ref="AQ1960:AQ1964" si="286">MONTH(E1960)</f>
        <v>3</v>
      </c>
      <c r="AR1960" s="275"/>
      <c r="AS1960" s="275"/>
      <c r="AT1960" s="273"/>
      <c r="AU1960" s="268"/>
      <c r="AV1960" s="268"/>
      <c r="AW1960" s="268"/>
      <c r="AX1960" s="268"/>
      <c r="AY1960" s="268"/>
      <c r="AZ1960" s="268"/>
      <c r="BA1960" s="268"/>
      <c r="BB1960" s="268"/>
      <c r="BC1960" s="268"/>
      <c r="BD1960" s="268"/>
      <c r="BE1960" s="268"/>
      <c r="BF1960" s="268"/>
      <c r="BG1960" s="268"/>
      <c r="BH1960" s="268"/>
      <c r="BI1960" s="268"/>
      <c r="BJ1960" s="278">
        <v>44279</v>
      </c>
      <c r="BK1960" s="279">
        <v>44279</v>
      </c>
      <c r="BL1960" s="433" t="s">
        <v>1399</v>
      </c>
      <c r="BM1960" s="272"/>
      <c r="BN1960" s="422">
        <v>9</v>
      </c>
      <c r="BO1960" s="422">
        <v>5</v>
      </c>
      <c r="BP1960" s="283"/>
      <c r="BQ1960" s="293">
        <v>44275</v>
      </c>
      <c r="BR1960" s="284" t="s">
        <v>1400</v>
      </c>
      <c r="BS1960" s="280" t="str">
        <f>IF(_DBcomps[[#This Row],[Problem]]="","Yes","No")</f>
        <v>Yes</v>
      </c>
      <c r="BT1960" s="391"/>
      <c r="BU1960" s="272"/>
      <c r="BV1960" s="272">
        <v>1</v>
      </c>
      <c r="BW1960" s="272"/>
      <c r="BX1960" s="272">
        <v>6</v>
      </c>
      <c r="BY1960" s="282" t="s">
        <v>1276</v>
      </c>
      <c r="BZ1960" s="285"/>
      <c r="CA1960" s="279"/>
      <c r="CB1960" s="279"/>
      <c r="CC1960" s="279"/>
      <c r="CD1960" s="1461"/>
      <c r="CM1960" s="230"/>
    </row>
    <row r="1961" spans="1:91">
      <c r="A1961" s="341" t="s">
        <v>58</v>
      </c>
      <c r="B1961" s="288" t="s">
        <v>482</v>
      </c>
      <c r="C1961" s="2" t="s">
        <v>1299</v>
      </c>
      <c r="D1961" s="287" t="s">
        <v>1423</v>
      </c>
      <c r="E1961" s="265">
        <v>44313</v>
      </c>
      <c r="F1961" s="266" t="str">
        <f>IF(_DBcomps[[#This Row],[Lab RTS]]="","No","Yes")</f>
        <v>Yes</v>
      </c>
      <c r="G1961" s="267">
        <v>29.04</v>
      </c>
      <c r="H1961" s="267">
        <v>9.0299999999999994</v>
      </c>
      <c r="I1961" s="267"/>
      <c r="J1961" s="267"/>
      <c r="K1961" s="267"/>
      <c r="L1961" s="268"/>
      <c r="M1961" s="306"/>
      <c r="N1961" s="267"/>
      <c r="O1961" s="267"/>
      <c r="P1961" s="275"/>
      <c r="Q1961" s="269"/>
      <c r="R1961" s="270">
        <v>1.048</v>
      </c>
      <c r="S1961" s="270"/>
      <c r="T1961" s="271">
        <v>4.9400000000000004</v>
      </c>
      <c r="U1961" s="267"/>
      <c r="V1961" s="268"/>
      <c r="W1961" s="267"/>
      <c r="X1961" s="270"/>
      <c r="Y1961" s="274"/>
      <c r="Z1961" s="290"/>
      <c r="AA1961" s="274"/>
      <c r="AB1961" s="275"/>
      <c r="AC1961" s="274"/>
      <c r="AD1961" s="265"/>
      <c r="AE1961" s="274"/>
      <c r="AF1961" s="274"/>
      <c r="AG1961" s="275"/>
      <c r="AH1961" s="274"/>
      <c r="AI1961" s="274"/>
      <c r="AJ1961" s="275"/>
      <c r="AK1961" s="270"/>
      <c r="AL1961" s="274"/>
      <c r="AM1961" s="275"/>
      <c r="AN1961" s="274"/>
      <c r="AO1961" s="275"/>
      <c r="AP1961" s="274"/>
      <c r="AQ1961" s="277">
        <f t="shared" si="286"/>
        <v>4</v>
      </c>
      <c r="AR1961" s="275" t="s">
        <v>1311</v>
      </c>
      <c r="AS1961" s="275"/>
      <c r="AT1961" s="273"/>
      <c r="AU1961" s="268"/>
      <c r="AV1961" s="267" t="s">
        <v>1313</v>
      </c>
      <c r="AW1961" s="268"/>
      <c r="AX1961" s="268"/>
      <c r="AY1961" s="268"/>
      <c r="AZ1961" s="268"/>
      <c r="BA1961" s="268"/>
      <c r="BB1961" s="268"/>
      <c r="BC1961" s="268"/>
      <c r="BD1961" s="268"/>
      <c r="BE1961" s="267"/>
      <c r="BF1961" s="268"/>
      <c r="BG1961" s="268"/>
      <c r="BH1961" s="268"/>
      <c r="BI1961" s="268"/>
      <c r="BJ1961" s="291">
        <v>44315</v>
      </c>
      <c r="BK1961" s="279">
        <v>44315</v>
      </c>
      <c r="BL1961" s="431" t="s">
        <v>1422</v>
      </c>
      <c r="BM1961" s="272"/>
      <c r="BN1961" s="422">
        <v>8</v>
      </c>
      <c r="BO1961" s="422">
        <v>8</v>
      </c>
      <c r="BP1961" s="303"/>
      <c r="BQ1961" s="293">
        <v>44308</v>
      </c>
      <c r="BR1961" s="284" t="s">
        <v>1393</v>
      </c>
      <c r="BS1961" s="280" t="str">
        <f>IF(_DBcomps[[#This Row],[Problem]]="","Yes","No")</f>
        <v>No</v>
      </c>
      <c r="BT1961" s="272"/>
      <c r="BU1961" s="273"/>
      <c r="BV1961" s="273">
        <v>1</v>
      </c>
      <c r="BW1961" s="273">
        <v>1</v>
      </c>
      <c r="BX1961" s="273">
        <v>7</v>
      </c>
      <c r="BY1961" s="279" t="s">
        <v>1276</v>
      </c>
      <c r="BZ1961" s="285"/>
      <c r="CA1961" s="279" t="s">
        <v>1331</v>
      </c>
      <c r="CB1961" s="279" t="s">
        <v>1245</v>
      </c>
      <c r="CC1961" s="279" t="s">
        <v>1248</v>
      </c>
      <c r="CD1961" s="1283"/>
      <c r="CM1961" s="230"/>
    </row>
    <row r="1962" spans="1:91">
      <c r="A1962" s="265" t="s">
        <v>77</v>
      </c>
      <c r="B1962" s="288" t="s">
        <v>1414</v>
      </c>
      <c r="C1962" s="2" t="s">
        <v>1415</v>
      </c>
      <c r="D1962" s="287" t="s">
        <v>1416</v>
      </c>
      <c r="E1962" s="265">
        <v>44312</v>
      </c>
      <c r="F1962" s="266" t="str">
        <f>IF(_DBcomps[[#This Row],[Lab RTS]]="","No","Yes")</f>
        <v>Yes</v>
      </c>
      <c r="G1962" s="267">
        <v>39.39</v>
      </c>
      <c r="H1962" s="267"/>
      <c r="I1962" s="267"/>
      <c r="J1962" s="267"/>
      <c r="K1962" s="267"/>
      <c r="M1962" s="306"/>
      <c r="N1962" s="267">
        <v>2.2200000000000002</v>
      </c>
      <c r="O1962" s="267"/>
      <c r="P1962" s="275"/>
      <c r="Q1962" s="269">
        <v>595</v>
      </c>
      <c r="R1962" s="336">
        <v>1.21</v>
      </c>
      <c r="S1962" s="270"/>
      <c r="T1962" s="271">
        <v>5.19</v>
      </c>
      <c r="U1962" s="267" t="s">
        <v>1309</v>
      </c>
      <c r="V1962" s="268"/>
      <c r="W1962" s="267"/>
      <c r="X1962" s="270">
        <v>99.9</v>
      </c>
      <c r="Y1962" s="274"/>
      <c r="Z1962" s="290"/>
      <c r="AA1962" s="274">
        <v>0</v>
      </c>
      <c r="AB1962" s="275"/>
      <c r="AC1962" s="274">
        <v>0.03</v>
      </c>
      <c r="AD1962" s="265"/>
      <c r="AE1962" s="274">
        <v>0.09</v>
      </c>
      <c r="AF1962" s="274"/>
      <c r="AG1962" s="275"/>
      <c r="AH1962" s="274"/>
      <c r="AI1962" s="274"/>
      <c r="AJ1962" s="275"/>
      <c r="AK1962" s="270"/>
      <c r="AL1962" s="276"/>
      <c r="AM1962" s="275"/>
      <c r="AN1962" s="274"/>
      <c r="AO1962" s="275"/>
      <c r="AP1962" s="274"/>
      <c r="AQ1962" s="277">
        <f t="shared" si="286"/>
        <v>4</v>
      </c>
      <c r="AR1962" s="275"/>
      <c r="AS1962" s="275"/>
      <c r="AT1962" s="273"/>
      <c r="AU1962" s="268"/>
      <c r="AV1962" s="267"/>
      <c r="AW1962" s="268"/>
      <c r="AX1962" s="268"/>
      <c r="AY1962" s="268">
        <v>0</v>
      </c>
      <c r="AZ1962" s="268"/>
      <c r="BA1962" s="268"/>
      <c r="BB1962" s="268"/>
      <c r="BC1962" s="267">
        <v>1.04</v>
      </c>
      <c r="BD1962" s="268"/>
      <c r="BE1962" s="268"/>
      <c r="BF1962" s="268"/>
      <c r="BG1962" s="268"/>
      <c r="BH1962" s="268"/>
      <c r="BI1962" s="268"/>
      <c r="BJ1962" s="291">
        <v>44314</v>
      </c>
      <c r="BK1962" s="279">
        <v>44314</v>
      </c>
      <c r="BL1962" s="431" t="s">
        <v>1418</v>
      </c>
      <c r="BM1962" s="272"/>
      <c r="BN1962" s="422">
        <v>39</v>
      </c>
      <c r="BO1962" s="422">
        <v>8</v>
      </c>
      <c r="BP1962" s="303"/>
      <c r="BQ1962" s="293">
        <v>44308</v>
      </c>
      <c r="BR1962" s="284" t="s">
        <v>1417</v>
      </c>
      <c r="BS1962" s="280" t="str">
        <f>IF(_DBcomps[[#This Row],[Problem]]="","Yes","No")</f>
        <v>No</v>
      </c>
      <c r="BT1962" s="272"/>
      <c r="BU1962" s="272"/>
      <c r="BV1962" s="272">
        <v>2</v>
      </c>
      <c r="BW1962" s="272">
        <v>1</v>
      </c>
      <c r="BX1962" s="272">
        <v>1</v>
      </c>
      <c r="BY1962" s="282" t="s">
        <v>1259</v>
      </c>
      <c r="BZ1962" s="285"/>
      <c r="CA1962" s="279" t="s">
        <v>1332</v>
      </c>
      <c r="CB1962" s="352" t="s">
        <v>1421</v>
      </c>
      <c r="CC1962" s="279" t="s">
        <v>1255</v>
      </c>
      <c r="CD1962" s="1283"/>
      <c r="CM1962" s="231"/>
    </row>
    <row r="1963" spans="1:91">
      <c r="A1963" s="265" t="s">
        <v>77</v>
      </c>
      <c r="B1963" s="2" t="s">
        <v>1320</v>
      </c>
      <c r="C1963" s="2" t="s">
        <v>158</v>
      </c>
      <c r="D1963" s="265" t="s">
        <v>2795</v>
      </c>
      <c r="E1963" s="265">
        <v>45730</v>
      </c>
      <c r="F1963" s="266" t="str">
        <f>IF(_DBcomps[[#This Row],[Lab RTS]]="","No","Yes")</f>
        <v>Yes</v>
      </c>
      <c r="G1963" s="267">
        <v>15.65</v>
      </c>
      <c r="H1963" s="267"/>
      <c r="I1963" s="267"/>
      <c r="J1963" s="267"/>
      <c r="K1963" s="267"/>
      <c r="L1963" s="268"/>
      <c r="M1963" s="306"/>
      <c r="N1963" s="267"/>
      <c r="O1963" s="267"/>
      <c r="P1963" s="275"/>
      <c r="Q1963" s="269"/>
      <c r="R1963" s="270">
        <v>1.0938000000000001</v>
      </c>
      <c r="S1963" s="270"/>
      <c r="T1963" s="271">
        <v>9.31</v>
      </c>
      <c r="U1963" s="267"/>
      <c r="V1963" s="268"/>
      <c r="W1963" s="267"/>
      <c r="X1963" s="270"/>
      <c r="Y1963" s="274"/>
      <c r="Z1963" s="290"/>
      <c r="AA1963" s="274"/>
      <c r="AB1963" s="275"/>
      <c r="AC1963" s="274"/>
      <c r="AD1963" s="265"/>
      <c r="AE1963" s="274">
        <v>0</v>
      </c>
      <c r="AF1963" s="274"/>
      <c r="AG1963" s="275"/>
      <c r="AH1963" s="274"/>
      <c r="AI1963" s="274"/>
      <c r="AJ1963" s="275"/>
      <c r="AK1963" s="270"/>
      <c r="AL1963" s="274"/>
      <c r="AM1963" s="275"/>
      <c r="AN1963" s="274"/>
      <c r="AO1963" s="275"/>
      <c r="AP1963" s="274"/>
      <c r="AQ1963" s="277">
        <f t="shared" ref="AQ1963" si="287">MONTH(E1963)</f>
        <v>3</v>
      </c>
      <c r="AR1963" s="275" t="s">
        <v>1322</v>
      </c>
      <c r="AS1963" s="275"/>
      <c r="AT1963" s="273" t="s">
        <v>2796</v>
      </c>
      <c r="AU1963" s="268"/>
      <c r="AV1963" s="267"/>
      <c r="AW1963" s="268" t="s">
        <v>2797</v>
      </c>
      <c r="AX1963" s="268"/>
      <c r="AY1963" s="268"/>
      <c r="AZ1963" s="268"/>
      <c r="BA1963" s="268"/>
      <c r="BB1963" s="268"/>
      <c r="BC1963" s="268"/>
      <c r="BD1963" s="268"/>
      <c r="BE1963" s="267"/>
      <c r="BF1963" s="268"/>
      <c r="BG1963" s="268"/>
      <c r="BH1963" s="268"/>
      <c r="BI1963" s="268"/>
      <c r="BJ1963" s="291">
        <v>45735</v>
      </c>
      <c r="BK1963" s="279">
        <v>45727</v>
      </c>
      <c r="BL1963" s="272" t="s">
        <v>2799</v>
      </c>
      <c r="BM1963" s="272"/>
      <c r="BN1963" s="422">
        <v>5</v>
      </c>
      <c r="BO1963" s="422">
        <v>8</v>
      </c>
      <c r="BP1963" s="303"/>
      <c r="BQ1963" s="293">
        <v>45727</v>
      </c>
      <c r="BR1963" s="284" t="s">
        <v>2798</v>
      </c>
      <c r="BS1963" s="280" t="s">
        <v>1798</v>
      </c>
      <c r="BT1963" s="272"/>
      <c r="BU1963" s="273"/>
      <c r="BV1963" s="475">
        <v>3</v>
      </c>
      <c r="BW1963" s="1058">
        <v>1</v>
      </c>
      <c r="BX1963" s="475">
        <v>6</v>
      </c>
      <c r="BY1963" s="340" t="s">
        <v>1276</v>
      </c>
      <c r="BZ1963" s="267"/>
      <c r="CA1963" s="322" t="s">
        <v>1342</v>
      </c>
      <c r="CB1963" s="322" t="s">
        <v>1245</v>
      </c>
      <c r="CC1963" s="322" t="s">
        <v>1326</v>
      </c>
      <c r="CD1963" s="1452" t="s">
        <v>4739</v>
      </c>
      <c r="CM1963" s="231"/>
    </row>
    <row r="1964" spans="1:91">
      <c r="A1964" s="265" t="s">
        <v>77</v>
      </c>
      <c r="B1964" s="2" t="s">
        <v>1320</v>
      </c>
      <c r="C1964" s="2" t="s">
        <v>158</v>
      </c>
      <c r="D1964" s="265" t="s">
        <v>2800</v>
      </c>
      <c r="E1964" s="265">
        <v>45734</v>
      </c>
      <c r="F1964" s="266" t="str">
        <f>IF(_DBcomps[[#This Row],[Lab RTS]]="","No","Yes")</f>
        <v>Yes</v>
      </c>
      <c r="G1964" s="267">
        <v>15.56</v>
      </c>
      <c r="H1964" s="267"/>
      <c r="I1964" s="267"/>
      <c r="J1964" s="267"/>
      <c r="K1964" s="267"/>
      <c r="L1964" s="268"/>
      <c r="M1964" s="306"/>
      <c r="N1964" s="267"/>
      <c r="O1964" s="267"/>
      <c r="P1964" s="275"/>
      <c r="Q1964" s="269"/>
      <c r="R1964" s="270">
        <v>1.093</v>
      </c>
      <c r="S1964" s="270"/>
      <c r="T1964" s="271">
        <v>9.3800000000000008</v>
      </c>
      <c r="U1964" s="267"/>
      <c r="V1964" s="268"/>
      <c r="W1964" s="267"/>
      <c r="X1964" s="270"/>
      <c r="Y1964" s="274"/>
      <c r="Z1964" s="290"/>
      <c r="AA1964" s="274"/>
      <c r="AB1964" s="275"/>
      <c r="AC1964" s="274"/>
      <c r="AD1964" s="265"/>
      <c r="AE1964" s="274">
        <v>0</v>
      </c>
      <c r="AF1964" s="274"/>
      <c r="AG1964" s="275"/>
      <c r="AH1964" s="274"/>
      <c r="AI1964" s="274"/>
      <c r="AJ1964" s="275"/>
      <c r="AK1964" s="270"/>
      <c r="AL1964" s="274"/>
      <c r="AM1964" s="275"/>
      <c r="AN1964" s="274"/>
      <c r="AO1964" s="275"/>
      <c r="AP1964" s="274"/>
      <c r="AQ1964" s="277">
        <f t="shared" si="286"/>
        <v>3</v>
      </c>
      <c r="AR1964" s="275" t="s">
        <v>1322</v>
      </c>
      <c r="AS1964" s="275"/>
      <c r="AT1964" s="273" t="s">
        <v>2796</v>
      </c>
      <c r="AU1964" s="268"/>
      <c r="AV1964" s="267"/>
      <c r="AW1964" s="268" t="s">
        <v>2801</v>
      </c>
      <c r="AX1964" s="268"/>
      <c r="AY1964" s="268"/>
      <c r="AZ1964" s="268"/>
      <c r="BA1964" s="268"/>
      <c r="BB1964" s="268"/>
      <c r="BC1964" s="268"/>
      <c r="BD1964" s="268"/>
      <c r="BE1964" s="267"/>
      <c r="BF1964" s="268"/>
      <c r="BG1964" s="268"/>
      <c r="BH1964" s="268"/>
      <c r="BI1964" s="268"/>
      <c r="BJ1964" s="291">
        <v>45735</v>
      </c>
      <c r="BK1964" s="279">
        <v>45734</v>
      </c>
      <c r="BL1964" s="272" t="s">
        <v>2802</v>
      </c>
      <c r="BM1964" s="272"/>
      <c r="BN1964" s="422">
        <v>4</v>
      </c>
      <c r="BO1964" s="422">
        <v>8</v>
      </c>
      <c r="BP1964" s="303"/>
      <c r="BQ1964" s="293">
        <v>45729</v>
      </c>
      <c r="BR1964" s="284">
        <v>0.91666666666666663</v>
      </c>
      <c r="BS1964" s="280" t="s">
        <v>567</v>
      </c>
      <c r="BT1964" s="272"/>
      <c r="BU1964" s="273"/>
      <c r="BV1964" s="475">
        <v>3</v>
      </c>
      <c r="BW1964" s="1058"/>
      <c r="BX1964" s="475">
        <v>6</v>
      </c>
      <c r="BY1964" s="340" t="s">
        <v>1276</v>
      </c>
      <c r="BZ1964" s="267"/>
      <c r="CA1964" s="322"/>
      <c r="CB1964" s="322"/>
      <c r="CC1964" s="322"/>
      <c r="CD1964" s="1452"/>
      <c r="CM1964" s="231"/>
    </row>
    <row r="1965" spans="1:91">
      <c r="A1965" s="265" t="s">
        <v>77</v>
      </c>
      <c r="B1965" s="2" t="s">
        <v>1320</v>
      </c>
      <c r="C1965" s="2" t="s">
        <v>158</v>
      </c>
      <c r="D1965" s="265" t="s">
        <v>2893</v>
      </c>
      <c r="E1965" s="265">
        <v>45735</v>
      </c>
      <c r="F1965" s="266" t="str">
        <f>IF(_DBcomps[[#This Row],[Lab RTS]]="","No","Yes")</f>
        <v>Yes</v>
      </c>
      <c r="G1965" s="267">
        <v>15.63</v>
      </c>
      <c r="H1965" s="267"/>
      <c r="I1965" s="267"/>
      <c r="J1965" s="267"/>
      <c r="K1965" s="267"/>
      <c r="L1965" s="268"/>
      <c r="M1965" s="275"/>
      <c r="N1965" s="267"/>
      <c r="O1965" s="267"/>
      <c r="P1965" s="275"/>
      <c r="Q1965" s="269"/>
      <c r="R1965" s="270">
        <v>1.0960000000000001</v>
      </c>
      <c r="S1965" s="270"/>
      <c r="T1965" s="271">
        <v>9.57</v>
      </c>
      <c r="U1965" s="267"/>
      <c r="V1965" s="268"/>
      <c r="W1965" s="267"/>
      <c r="X1965" s="270"/>
      <c r="Y1965" s="274"/>
      <c r="Z1965" s="290"/>
      <c r="AA1965" s="274"/>
      <c r="AB1965" s="275"/>
      <c r="AC1965" s="274"/>
      <c r="AD1965" s="265"/>
      <c r="AE1965" s="274">
        <v>0</v>
      </c>
      <c r="AF1965" s="274"/>
      <c r="AG1965" s="275"/>
      <c r="AH1965" s="274"/>
      <c r="AI1965" s="274"/>
      <c r="AJ1965" s="275"/>
      <c r="AK1965" s="270"/>
      <c r="AL1965" s="274"/>
      <c r="AM1965" s="275"/>
      <c r="AN1965" s="274"/>
      <c r="AO1965" s="275"/>
      <c r="AP1965" s="274"/>
      <c r="AQ1965" s="277">
        <f>MONTH(E1965)</f>
        <v>3</v>
      </c>
      <c r="AR1965" s="275" t="s">
        <v>1322</v>
      </c>
      <c r="AS1965" s="275"/>
      <c r="AT1965" s="273" t="s">
        <v>2796</v>
      </c>
      <c r="AU1965" s="268"/>
      <c r="AV1965" s="267"/>
      <c r="AW1965" s="268" t="s">
        <v>2894</v>
      </c>
      <c r="AX1965" s="268"/>
      <c r="AY1965" s="268"/>
      <c r="AZ1965" s="268"/>
      <c r="BA1965" s="268"/>
      <c r="BB1965" s="268"/>
      <c r="BC1965" s="268"/>
      <c r="BD1965" s="268"/>
      <c r="BE1965" s="267"/>
      <c r="BF1965" s="268"/>
      <c r="BG1965" s="268"/>
      <c r="BH1965" s="268"/>
      <c r="BI1965" s="268"/>
      <c r="BJ1965" s="291">
        <v>9192</v>
      </c>
      <c r="BK1965" s="279">
        <v>45735</v>
      </c>
      <c r="BL1965" s="431" t="s">
        <v>2895</v>
      </c>
      <c r="BM1965" s="272"/>
      <c r="BN1965" s="422">
        <v>3</v>
      </c>
      <c r="BO1965" s="422">
        <v>8</v>
      </c>
      <c r="BP1965" s="303"/>
      <c r="BQ1965" s="293">
        <v>45735</v>
      </c>
      <c r="BR1965" s="284" t="s">
        <v>2896</v>
      </c>
      <c r="BS1965" s="280" t="str">
        <f>IF(_DBcomps[[#This Row],[Problem]]="","Yes","No")</f>
        <v>Yes</v>
      </c>
      <c r="BT1965" s="272"/>
      <c r="BU1965" s="273"/>
      <c r="BV1965" s="273">
        <v>2</v>
      </c>
      <c r="BW1965" s="273"/>
      <c r="BX1965" s="273">
        <v>6</v>
      </c>
      <c r="BY1965" s="279" t="s">
        <v>1276</v>
      </c>
      <c r="BZ1965" s="267"/>
      <c r="CA1965" s="279"/>
      <c r="CB1965" s="279"/>
      <c r="CC1965" s="279"/>
      <c r="CD1965" s="1283"/>
      <c r="CM1965" s="230"/>
    </row>
    <row r="1966" spans="1:91">
      <c r="A1966" s="265"/>
      <c r="B1966" s="2"/>
      <c r="C1966" s="751"/>
      <c r="D1966" s="752"/>
      <c r="E1966" s="265"/>
      <c r="F1966" s="266"/>
      <c r="G1966" s="267"/>
      <c r="H1966" s="267"/>
      <c r="I1966" s="267"/>
      <c r="J1966" s="267"/>
      <c r="K1966" s="267"/>
      <c r="L1966" s="268"/>
      <c r="M1966" s="306"/>
      <c r="N1966" s="267"/>
      <c r="O1966" s="267"/>
      <c r="P1966" s="275"/>
      <c r="Q1966" s="269"/>
      <c r="R1966" s="270"/>
      <c r="S1966" s="270"/>
      <c r="T1966" s="271"/>
      <c r="U1966" s="267"/>
      <c r="V1966" s="268"/>
      <c r="W1966" s="267"/>
      <c r="X1966" s="270"/>
      <c r="Y1966" s="274"/>
      <c r="Z1966" s="290"/>
      <c r="AA1966" s="274"/>
      <c r="AB1966" s="275"/>
      <c r="AC1966" s="274"/>
      <c r="AD1966" s="265"/>
      <c r="AE1966" s="274"/>
      <c r="AF1966" s="274"/>
      <c r="AG1966" s="275"/>
      <c r="AH1966" s="274"/>
      <c r="AI1966" s="274"/>
      <c r="AJ1966" s="275"/>
      <c r="AK1966" s="270"/>
      <c r="AL1966" s="274"/>
      <c r="AM1966" s="275"/>
      <c r="AN1966" s="274"/>
      <c r="AO1966" s="275"/>
      <c r="AP1966" s="274"/>
      <c r="AQ1966" s="277"/>
      <c r="AR1966" s="275"/>
      <c r="AS1966" s="275"/>
      <c r="AT1966" s="273"/>
      <c r="AU1966" s="268"/>
      <c r="AV1966" s="267"/>
      <c r="AW1966" s="268"/>
      <c r="AX1966" s="268"/>
      <c r="AY1966" s="268"/>
      <c r="AZ1966" s="268"/>
      <c r="BA1966" s="268"/>
      <c r="BB1966" s="268"/>
      <c r="BC1966" s="268"/>
      <c r="BD1966" s="268"/>
      <c r="BE1966" s="267"/>
      <c r="BF1966" s="268"/>
      <c r="BG1966" s="268"/>
      <c r="BH1966" s="268"/>
      <c r="BI1966" s="268"/>
      <c r="BJ1966" s="291"/>
      <c r="BK1966" s="279"/>
      <c r="BL1966" s="272"/>
      <c r="BM1966" s="272"/>
      <c r="BN1966" s="422"/>
      <c r="BO1966" s="422"/>
      <c r="BP1966" s="303"/>
      <c r="BQ1966" s="293"/>
      <c r="BR1966" s="284"/>
      <c r="BS1966" s="753"/>
      <c r="BT1966" s="391"/>
      <c r="BU1966" s="304"/>
      <c r="BV1966" s="1057"/>
      <c r="BW1966" s="469"/>
      <c r="BX1966" s="475"/>
      <c r="BY1966" s="340"/>
      <c r="BZ1966" s="267"/>
      <c r="CA1966" s="352"/>
      <c r="CB1966" s="352"/>
      <c r="CC1966" s="352"/>
      <c r="CD1966" s="1422"/>
      <c r="CM1966" s="230"/>
    </row>
    <row r="1967" spans="1:91">
      <c r="A1967" s="265"/>
      <c r="B1967" s="2"/>
      <c r="C1967" s="751"/>
      <c r="D1967" s="752"/>
      <c r="E1967" s="754"/>
      <c r="F1967" s="755"/>
      <c r="G1967" s="756"/>
      <c r="H1967" s="756"/>
      <c r="I1967" s="756"/>
      <c r="J1967" s="756"/>
      <c r="K1967" s="756"/>
      <c r="L1967" s="757"/>
      <c r="M1967" s="758"/>
      <c r="N1967" s="756"/>
      <c r="O1967" s="756"/>
      <c r="P1967" s="758"/>
      <c r="Q1967" s="759"/>
      <c r="R1967" s="760"/>
      <c r="S1967" s="760"/>
      <c r="T1967" s="761"/>
      <c r="U1967" s="756"/>
      <c r="V1967" s="757"/>
      <c r="W1967" s="756"/>
      <c r="X1967" s="760"/>
      <c r="Y1967" s="762"/>
      <c r="Z1967" s="763"/>
      <c r="AA1967" s="762"/>
      <c r="AB1967" s="758"/>
      <c r="AC1967" s="762"/>
      <c r="AD1967" s="754"/>
      <c r="AE1967" s="762"/>
      <c r="AF1967" s="762"/>
      <c r="AG1967" s="758"/>
      <c r="AH1967" s="762"/>
      <c r="AI1967" s="762"/>
      <c r="AJ1967" s="758"/>
      <c r="AK1967" s="760"/>
      <c r="AL1967" s="762"/>
      <c r="AM1967" s="758"/>
      <c r="AN1967" s="762"/>
      <c r="AO1967" s="758"/>
      <c r="AP1967" s="762"/>
      <c r="AQ1967" s="764"/>
      <c r="AR1967" s="758"/>
      <c r="AS1967" s="758"/>
      <c r="AT1967" s="765"/>
      <c r="AU1967" s="757"/>
      <c r="AV1967" s="756"/>
      <c r="AW1967" s="757"/>
      <c r="AX1967" s="757"/>
      <c r="AY1967" s="757"/>
      <c r="AZ1967" s="757"/>
      <c r="BA1967" s="268"/>
      <c r="BB1967" s="757"/>
      <c r="BC1967" s="757"/>
      <c r="BD1967" s="757"/>
      <c r="BE1967" s="267"/>
      <c r="BF1967" s="268"/>
      <c r="BG1967" s="757"/>
      <c r="BH1967" s="757"/>
      <c r="BI1967" s="757"/>
      <c r="BJ1967" s="766"/>
      <c r="BK1967" s="767"/>
      <c r="BL1967" s="431"/>
      <c r="BM1967" s="768"/>
      <c r="BN1967" s="769"/>
      <c r="BO1967" s="769"/>
      <c r="BP1967" s="770"/>
      <c r="BQ1967" s="771"/>
      <c r="BR1967" s="284"/>
      <c r="BS1967" s="772"/>
      <c r="BT1967" s="773"/>
      <c r="BU1967" s="774"/>
      <c r="BV1967" s="774"/>
      <c r="BW1967" s="774"/>
      <c r="BX1967" s="765"/>
      <c r="BY1967" s="279"/>
      <c r="BZ1967" s="756"/>
      <c r="CA1967" s="767"/>
      <c r="CB1967" s="767"/>
      <c r="CC1967" s="767"/>
      <c r="CD1967" s="1462"/>
      <c r="CM1967" s="230"/>
    </row>
    <row r="1968" spans="1:91">
      <c r="A1968" s="265"/>
      <c r="B1968" s="2"/>
      <c r="C1968" s="751"/>
      <c r="D1968" s="752"/>
      <c r="E1968" s="265"/>
      <c r="F1968" s="266"/>
      <c r="G1968" s="267"/>
      <c r="H1968" s="267"/>
      <c r="I1968" s="267"/>
      <c r="J1968" s="267"/>
      <c r="K1968" s="267"/>
      <c r="L1968" s="268"/>
      <c r="M1968" s="275"/>
      <c r="N1968" s="267"/>
      <c r="O1968" s="267"/>
      <c r="P1968" s="275"/>
      <c r="Q1968" s="269"/>
      <c r="R1968" s="270"/>
      <c r="S1968" s="270"/>
      <c r="T1968" s="271"/>
      <c r="U1968" s="267"/>
      <c r="V1968" s="268"/>
      <c r="W1968" s="267"/>
      <c r="X1968" s="270"/>
      <c r="Y1968" s="274"/>
      <c r="Z1968" s="290"/>
      <c r="AA1968" s="274"/>
      <c r="AB1968" s="275"/>
      <c r="AC1968" s="274"/>
      <c r="AD1968" s="265"/>
      <c r="AE1968" s="274"/>
      <c r="AF1968" s="274"/>
      <c r="AG1968" s="275"/>
      <c r="AH1968" s="274"/>
      <c r="AI1968" s="274"/>
      <c r="AJ1968" s="275"/>
      <c r="AK1968" s="270"/>
      <c r="AL1968" s="274"/>
      <c r="AM1968" s="275"/>
      <c r="AN1968" s="274"/>
      <c r="AO1968" s="275"/>
      <c r="AP1968" s="274"/>
      <c r="AQ1968" s="277"/>
      <c r="AR1968" s="275"/>
      <c r="AS1968" s="275"/>
      <c r="AT1968" s="273"/>
      <c r="AU1968" s="268"/>
      <c r="AV1968" s="267"/>
      <c r="AW1968" s="268"/>
      <c r="AX1968" s="268"/>
      <c r="AY1968" s="268"/>
      <c r="AZ1968" s="268"/>
      <c r="BA1968" s="268"/>
      <c r="BB1968" s="268"/>
      <c r="BC1968" s="268"/>
      <c r="BD1968" s="268"/>
      <c r="BE1968" s="267"/>
      <c r="BF1968" s="268"/>
      <c r="BG1968" s="268"/>
      <c r="BH1968" s="268"/>
      <c r="BI1968" s="268"/>
      <c r="BJ1968" s="291"/>
      <c r="BK1968" s="279"/>
      <c r="BL1968" s="431"/>
      <c r="BM1968" s="272"/>
      <c r="BN1968" s="422"/>
      <c r="BO1968" s="422"/>
      <c r="BP1968" s="303"/>
      <c r="BQ1968" s="293"/>
      <c r="BR1968" s="284"/>
      <c r="BS1968" s="753"/>
      <c r="BT1968" s="391"/>
      <c r="BU1968" s="304"/>
      <c r="BV1968" s="304"/>
      <c r="BW1968" s="304"/>
      <c r="BX1968" s="273"/>
      <c r="BY1968" s="279"/>
      <c r="BZ1968" s="267"/>
      <c r="CA1968" s="279"/>
      <c r="CB1968" s="279"/>
      <c r="CC1968" s="279"/>
      <c r="CD1968" s="1283"/>
      <c r="CM1968" s="230"/>
    </row>
    <row r="1969" spans="1:91" ht="16" thickBot="1">
      <c r="A1969" s="265"/>
      <c r="B1969" s="2"/>
      <c r="C1969" s="751"/>
      <c r="D1969" s="752"/>
      <c r="E1969" s="265"/>
      <c r="F1969" s="266"/>
      <c r="G1969" s="267"/>
      <c r="H1969" s="267"/>
      <c r="I1969" s="267"/>
      <c r="J1969" s="267"/>
      <c r="K1969" s="267"/>
      <c r="L1969" s="268"/>
      <c r="M1969" s="275"/>
      <c r="N1969" s="267"/>
      <c r="O1969" s="267"/>
      <c r="P1969" s="275"/>
      <c r="Q1969" s="269"/>
      <c r="R1969" s="270"/>
      <c r="S1969" s="270"/>
      <c r="T1969" s="271"/>
      <c r="U1969" s="267"/>
      <c r="V1969" s="268"/>
      <c r="W1969" s="267"/>
      <c r="X1969" s="270"/>
      <c r="Y1969" s="274"/>
      <c r="Z1969" s="290"/>
      <c r="AA1969" s="274"/>
      <c r="AB1969" s="275"/>
      <c r="AC1969" s="274"/>
      <c r="AD1969" s="265"/>
      <c r="AE1969" s="274"/>
      <c r="AF1969" s="274"/>
      <c r="AG1969" s="275"/>
      <c r="AH1969" s="274"/>
      <c r="AI1969" s="274"/>
      <c r="AJ1969" s="275"/>
      <c r="AK1969" s="270"/>
      <c r="AL1969" s="274"/>
      <c r="AM1969" s="275"/>
      <c r="AN1969" s="274"/>
      <c r="AO1969" s="275"/>
      <c r="AP1969" s="274"/>
      <c r="AQ1969" s="277"/>
      <c r="AR1969" s="275"/>
      <c r="AS1969" s="275"/>
      <c r="AT1969" s="273"/>
      <c r="AU1969" s="268"/>
      <c r="AV1969" s="267"/>
      <c r="AW1969" s="268"/>
      <c r="AX1969" s="268"/>
      <c r="AY1969" s="268"/>
      <c r="AZ1969" s="268"/>
      <c r="BA1969" s="268"/>
      <c r="BB1969" s="268"/>
      <c r="BC1969" s="268"/>
      <c r="BD1969" s="268"/>
      <c r="BE1969" s="267"/>
      <c r="BF1969" s="268"/>
      <c r="BG1969" s="268"/>
      <c r="BH1969" s="268"/>
      <c r="BI1969" s="268"/>
      <c r="BJ1969" s="291"/>
      <c r="BK1969" s="279"/>
      <c r="BL1969" s="431"/>
      <c r="BM1969" s="272"/>
      <c r="BN1969" s="422"/>
      <c r="BO1969" s="422"/>
      <c r="BP1969" s="303"/>
      <c r="BQ1969" s="293"/>
      <c r="BR1969" s="284"/>
      <c r="BS1969" s="753"/>
      <c r="BT1969" s="391"/>
      <c r="BU1969" s="304"/>
      <c r="BV1969" s="304"/>
      <c r="BW1969" s="304"/>
      <c r="BX1969" s="273"/>
      <c r="BY1969" s="279"/>
      <c r="BZ1969" s="267"/>
      <c r="CA1969" s="279"/>
      <c r="CB1969" s="279"/>
      <c r="CC1969" s="279"/>
      <c r="CD1969" s="1283"/>
      <c r="CM1969" s="230"/>
    </row>
    <row r="1970" spans="1:91">
      <c r="A1970" s="371"/>
      <c r="B1970" s="371"/>
      <c r="C1970" s="435" t="s">
        <v>1264</v>
      </c>
      <c r="D1970" s="473">
        <f>SUBTOTAL(3,A7:A1965)</f>
        <v>1959</v>
      </c>
      <c r="E1970" s="371"/>
      <c r="F1970" s="371"/>
      <c r="G1970" s="371"/>
      <c r="H1970" s="371"/>
      <c r="I1970" s="371"/>
      <c r="J1970" s="371"/>
      <c r="K1970" s="371"/>
      <c r="L1970" s="371"/>
      <c r="M1970" s="371"/>
      <c r="N1970" s="371"/>
      <c r="O1970" s="371"/>
      <c r="P1970" s="371"/>
      <c r="Q1970" s="371"/>
      <c r="R1970" s="371"/>
      <c r="S1970" s="371"/>
      <c r="T1970" s="371"/>
      <c r="U1970" s="371"/>
      <c r="V1970" s="371"/>
      <c r="W1970" s="371"/>
      <c r="X1970" s="487"/>
      <c r="Y1970" s="491"/>
      <c r="Z1970" s="371"/>
      <c r="AA1970" s="371"/>
      <c r="AB1970" s="371"/>
      <c r="AC1970" s="371"/>
      <c r="AD1970" s="371"/>
      <c r="AE1970" s="371"/>
      <c r="AF1970" s="371"/>
      <c r="AG1970" s="371"/>
      <c r="AH1970" s="371"/>
      <c r="AI1970" s="371"/>
      <c r="AJ1970" s="371"/>
      <c r="AK1970" s="487"/>
      <c r="AL1970" s="371"/>
      <c r="AM1970" s="371"/>
      <c r="AN1970" s="371"/>
      <c r="AO1970" s="371"/>
      <c r="AP1970" s="371"/>
      <c r="AQ1970" s="371"/>
      <c r="AR1970" s="371"/>
      <c r="AS1970" s="371"/>
      <c r="AT1970" s="373"/>
      <c r="AU1970" s="371"/>
      <c r="AV1970" s="371"/>
      <c r="AW1970" s="371"/>
      <c r="AX1970" s="371"/>
      <c r="AY1970" s="371"/>
      <c r="AZ1970" s="371"/>
      <c r="BA1970" s="666"/>
      <c r="BB1970" s="371"/>
      <c r="BC1970" s="371"/>
      <c r="BD1970" s="371"/>
      <c r="BE1970" s="371"/>
      <c r="BF1970" s="371"/>
      <c r="BG1970" s="371"/>
      <c r="BH1970" s="371"/>
      <c r="BI1970" s="371"/>
      <c r="BJ1970" s="371"/>
      <c r="BK1970" s="371">
        <v>2019000030</v>
      </c>
      <c r="BL1970" s="411"/>
      <c r="BM1970" s="411"/>
      <c r="BN1970" s="371"/>
      <c r="BO1970" s="371"/>
      <c r="BP1970" s="371"/>
      <c r="BQ1970" s="372"/>
      <c r="BR1970" s="372"/>
      <c r="BS1970" s="446"/>
      <c r="BT1970" s="438" t="s">
        <v>1235</v>
      </c>
      <c r="BU1970" s="438" t="s">
        <v>1236</v>
      </c>
      <c r="BV1970" s="438" t="s">
        <v>1237</v>
      </c>
      <c r="BW1970" s="439" t="s">
        <v>1238</v>
      </c>
      <c r="BX1970" s="371"/>
      <c r="BY1970" s="371"/>
      <c r="BZ1970" s="374"/>
      <c r="CA1970" s="371"/>
      <c r="CB1970" s="371"/>
      <c r="CC1970" s="371"/>
      <c r="CD1970" s="1463"/>
      <c r="CM1970" s="230"/>
    </row>
    <row r="1971" spans="1:91" ht="16" thickBot="1">
      <c r="A1971" s="371"/>
      <c r="B1971" s="371"/>
      <c r="C1971" s="436" t="s">
        <v>1265</v>
      </c>
      <c r="D1971" s="474">
        <f>COUNTA(D7:D1965)</f>
        <v>1955</v>
      </c>
      <c r="E1971" s="371"/>
      <c r="F1971" s="371"/>
      <c r="G1971" s="371"/>
      <c r="H1971" s="371"/>
      <c r="I1971" s="371"/>
      <c r="J1971" s="371"/>
      <c r="K1971" s="371"/>
      <c r="L1971" s="371"/>
      <c r="M1971" s="371"/>
      <c r="N1971" s="371"/>
      <c r="O1971" s="371"/>
      <c r="P1971" s="371"/>
      <c r="Q1971" s="371"/>
      <c r="R1971" s="371"/>
      <c r="S1971" s="371"/>
      <c r="T1971" s="371"/>
      <c r="U1971" s="371"/>
      <c r="V1971" s="371"/>
      <c r="W1971" s="371"/>
      <c r="X1971" s="487"/>
      <c r="Y1971" s="491"/>
      <c r="Z1971" s="371"/>
      <c r="AA1971" s="371"/>
      <c r="AB1971" s="371"/>
      <c r="AC1971" s="371"/>
      <c r="AD1971" s="371"/>
      <c r="AE1971" s="371"/>
      <c r="AF1971" s="371"/>
      <c r="AG1971" s="371"/>
      <c r="AH1971" s="371"/>
      <c r="AI1971" s="371"/>
      <c r="AJ1971" s="371"/>
      <c r="AK1971" s="487"/>
      <c r="AL1971" s="371"/>
      <c r="AM1971" s="371"/>
      <c r="AN1971" s="371"/>
      <c r="AO1971" s="371"/>
      <c r="AP1971" s="371"/>
      <c r="AQ1971" s="371"/>
      <c r="AR1971" s="371"/>
      <c r="AS1971" s="371"/>
      <c r="AT1971" s="373"/>
      <c r="AU1971" s="371"/>
      <c r="AV1971" s="371"/>
      <c r="AW1971" s="371"/>
      <c r="AX1971" s="371"/>
      <c r="AY1971" s="371"/>
      <c r="AZ1971" s="371"/>
      <c r="BA1971" s="666"/>
      <c r="BB1971" s="371"/>
      <c r="BC1971" s="371"/>
      <c r="BD1971" s="371"/>
      <c r="BE1971" s="371"/>
      <c r="BF1971" s="371"/>
      <c r="BG1971" s="371"/>
      <c r="BH1971" s="371"/>
      <c r="BI1971" s="371"/>
      <c r="BJ1971" s="371"/>
      <c r="BK1971" s="371"/>
      <c r="BL1971" s="411"/>
      <c r="BM1971" s="411"/>
      <c r="BN1971" s="371"/>
      <c r="BO1971" s="371"/>
      <c r="BP1971" s="371"/>
      <c r="BQ1971" s="372"/>
      <c r="BR1971" s="372"/>
      <c r="BS1971" s="440" t="s">
        <v>1343</v>
      </c>
      <c r="BT1971" s="437">
        <f>SUBTOTAL(9,_DBcomps[Pallet per Lot-Dry])</f>
        <v>2465</v>
      </c>
      <c r="BU1971" s="437">
        <f>SUBTOTAL(9,_DBcomps[Total NRTFT Pallets-Dry])</f>
        <v>69</v>
      </c>
      <c r="BV1971" s="437">
        <f>SUBTOTAL(9,_DBcomps[Batches per Lot- Liquid])</f>
        <v>1852</v>
      </c>
      <c r="BW1971" s="441">
        <f>SUBTOTAL(9,_DBcomps[Total NRTFT Batches-Liquid])</f>
        <v>467</v>
      </c>
      <c r="BX1971" s="374"/>
      <c r="BY1971" s="371"/>
      <c r="BZ1971" s="374"/>
      <c r="CA1971" s="371"/>
      <c r="CB1971" s="371"/>
      <c r="CC1971" s="371"/>
      <c r="CD1971" s="1463"/>
      <c r="CM1971" s="230"/>
    </row>
    <row r="1972" spans="1:91" ht="16" thickBot="1">
      <c r="BO1972" s="429"/>
      <c r="BP1972" s="262"/>
      <c r="BQ1972" s="415"/>
      <c r="BR1972" s="262"/>
      <c r="BS1972" s="442" t="s">
        <v>1266</v>
      </c>
      <c r="BT1972" s="443">
        <f>SUM(_DBcomps[Pallet per Lot-Dry])</f>
        <v>2465</v>
      </c>
      <c r="BU1972" s="444">
        <f>SUM(_DBcomps[Total NRTFT Pallets-Dry])</f>
        <v>69</v>
      </c>
      <c r="BV1972" s="443">
        <f>SUM(_DBcomps[Batches per Lot- Liquid])</f>
        <v>1852</v>
      </c>
      <c r="BW1972" s="445">
        <f>SUM(_DBcomps[Total NRTFT Batches-Liquid])</f>
        <v>467</v>
      </c>
    </row>
    <row r="1973" spans="1:91">
      <c r="BO1973" s="429"/>
      <c r="BP1973" s="262"/>
      <c r="BQ1973" s="415"/>
      <c r="BR1973" s="262"/>
    </row>
    <row r="2052" spans="63:82">
      <c r="BK2052" s="245"/>
      <c r="BS2052" s="245"/>
      <c r="BY2052" s="245"/>
      <c r="CA2052" s="245"/>
      <c r="CB2052" s="245"/>
      <c r="CD2052" s="1465"/>
    </row>
    <row r="2053" spans="63:82">
      <c r="BK2053" s="245"/>
      <c r="BS2053" s="245"/>
      <c r="BY2053" s="245"/>
      <c r="CA2053" s="245"/>
      <c r="CB2053" s="245"/>
      <c r="CD2053" s="1465"/>
    </row>
    <row r="2054" spans="63:82">
      <c r="BK2054" s="245"/>
      <c r="BS2054" s="245"/>
      <c r="BY2054" s="245"/>
      <c r="CA2054" s="245"/>
      <c r="CB2054" s="245"/>
      <c r="CD2054" s="1465"/>
    </row>
    <row r="2055" spans="63:82">
      <c r="BK2055" s="245"/>
      <c r="BS2055" s="245"/>
      <c r="BY2055" s="245"/>
      <c r="CA2055" s="245"/>
      <c r="CB2055" s="245"/>
      <c r="CD2055" s="1465"/>
    </row>
    <row r="2056" spans="63:82">
      <c r="BK2056" s="245"/>
      <c r="BS2056" s="245"/>
      <c r="BY2056" s="245"/>
      <c r="CA2056" s="245"/>
      <c r="CB2056" s="245"/>
      <c r="CD2056" s="1465"/>
    </row>
    <row r="2057" spans="63:82">
      <c r="BK2057" s="245"/>
      <c r="BS2057" s="245"/>
      <c r="BY2057" s="245"/>
      <c r="CA2057" s="245"/>
      <c r="CB2057" s="245"/>
      <c r="CD2057" s="1465"/>
    </row>
    <row r="2058" spans="63:82">
      <c r="BK2058" s="245"/>
      <c r="BS2058" s="245"/>
      <c r="BY2058" s="245"/>
      <c r="CA2058" s="245"/>
      <c r="CB2058" s="245"/>
      <c r="CD2058" s="1465"/>
    </row>
    <row r="2059" spans="63:82">
      <c r="BK2059" s="245"/>
      <c r="BS2059" s="245"/>
      <c r="BY2059" s="245"/>
      <c r="CA2059" s="245"/>
      <c r="CB2059" s="245"/>
      <c r="CD2059" s="1465"/>
    </row>
    <row r="2060" spans="63:82">
      <c r="BK2060" s="245"/>
      <c r="BS2060" s="245"/>
      <c r="BY2060" s="245"/>
      <c r="CA2060" s="245"/>
      <c r="CB2060" s="245"/>
      <c r="CD2060" s="1465"/>
    </row>
    <row r="2061" spans="63:82">
      <c r="BK2061" s="245"/>
      <c r="BS2061" s="245"/>
      <c r="BY2061" s="245"/>
      <c r="CA2061" s="245"/>
      <c r="CB2061" s="245"/>
      <c r="CD2061" s="1465"/>
    </row>
    <row r="2062" spans="63:82">
      <c r="BK2062" s="245"/>
      <c r="BS2062" s="245"/>
      <c r="BY2062" s="245"/>
      <c r="CA2062" s="245"/>
      <c r="CB2062" s="245"/>
      <c r="CD2062" s="1465"/>
    </row>
    <row r="2063" spans="63:82">
      <c r="BK2063" s="245"/>
      <c r="BS2063" s="245"/>
      <c r="BY2063" s="245"/>
      <c r="CA2063" s="245"/>
      <c r="CB2063" s="245"/>
      <c r="CD2063" s="1465"/>
    </row>
    <row r="2064" spans="63:82">
      <c r="BK2064" s="245"/>
      <c r="BS2064" s="245"/>
      <c r="BY2064" s="245"/>
      <c r="CA2064" s="245"/>
      <c r="CB2064" s="245"/>
      <c r="CD2064" s="1465"/>
    </row>
    <row r="2065" spans="63:82">
      <c r="BK2065" s="245"/>
      <c r="BS2065" s="245"/>
      <c r="BY2065" s="245"/>
      <c r="CA2065" s="245"/>
      <c r="CB2065" s="245"/>
      <c r="CD2065" s="1465"/>
    </row>
    <row r="2066" spans="63:82">
      <c r="BK2066" s="245"/>
      <c r="BS2066" s="245"/>
      <c r="BY2066" s="245"/>
      <c r="CA2066" s="245"/>
      <c r="CB2066" s="245"/>
      <c r="CD2066" s="1465"/>
    </row>
    <row r="2067" spans="63:82">
      <c r="BK2067" s="245"/>
      <c r="BS2067" s="245"/>
      <c r="BY2067" s="245"/>
      <c r="CA2067" s="245"/>
      <c r="CB2067" s="245"/>
      <c r="CD2067" s="1465"/>
    </row>
    <row r="2068" spans="63:82">
      <c r="BK2068" s="245"/>
      <c r="BS2068" s="245"/>
      <c r="BY2068" s="245"/>
      <c r="CA2068" s="245"/>
      <c r="CB2068" s="245"/>
      <c r="CD2068" s="1465"/>
    </row>
    <row r="2069" spans="63:82">
      <c r="BK2069" s="245"/>
      <c r="BS2069" s="245"/>
      <c r="BY2069" s="245"/>
      <c r="CA2069" s="245"/>
      <c r="CB2069" s="245"/>
      <c r="CD2069" s="1465"/>
    </row>
    <row r="2070" spans="63:82">
      <c r="BK2070" s="245"/>
      <c r="BS2070" s="245"/>
      <c r="BY2070" s="245"/>
      <c r="CA2070" s="245"/>
      <c r="CB2070" s="245"/>
      <c r="CD2070" s="1465"/>
    </row>
    <row r="2071" spans="63:82">
      <c r="BK2071" s="245"/>
      <c r="BS2071" s="245"/>
      <c r="BY2071" s="245"/>
      <c r="CA2071" s="245"/>
      <c r="CB2071" s="245"/>
      <c r="CD2071" s="1465"/>
    </row>
    <row r="2072" spans="63:82">
      <c r="BK2072" s="245"/>
      <c r="BS2072" s="245"/>
      <c r="BY2072" s="245"/>
      <c r="CA2072" s="245"/>
      <c r="CB2072" s="245"/>
      <c r="CD2072" s="1465"/>
    </row>
    <row r="2073" spans="63:82">
      <c r="BK2073" s="245"/>
      <c r="BS2073" s="245"/>
      <c r="BY2073" s="245"/>
      <c r="CA2073" s="245"/>
      <c r="CB2073" s="245"/>
      <c r="CD2073" s="1465"/>
    </row>
    <row r="2074" spans="63:82">
      <c r="BK2074" s="245"/>
      <c r="BS2074" s="245"/>
      <c r="BY2074" s="245"/>
      <c r="CA2074" s="245"/>
      <c r="CB2074" s="245"/>
      <c r="CD2074" s="1465"/>
    </row>
    <row r="2075" spans="63:82">
      <c r="BK2075" s="245"/>
      <c r="BS2075" s="245"/>
      <c r="BY2075" s="245"/>
      <c r="CA2075" s="245"/>
      <c r="CB2075" s="245"/>
      <c r="CD2075" s="1465"/>
    </row>
    <row r="2076" spans="63:82">
      <c r="BK2076" s="245"/>
      <c r="BS2076" s="245"/>
      <c r="BY2076" s="245"/>
      <c r="CA2076" s="245"/>
      <c r="CB2076" s="245"/>
      <c r="CD2076" s="1465"/>
    </row>
    <row r="2077" spans="63:82">
      <c r="BK2077" s="245"/>
      <c r="BS2077" s="245"/>
      <c r="BY2077" s="245"/>
      <c r="CA2077" s="245"/>
      <c r="CB2077" s="245"/>
      <c r="CD2077" s="1465"/>
    </row>
    <row r="2078" spans="63:82">
      <c r="BK2078" s="245"/>
      <c r="BS2078" s="245"/>
      <c r="BY2078" s="245"/>
      <c r="CA2078" s="245"/>
      <c r="CB2078" s="245"/>
      <c r="CD2078" s="1465"/>
    </row>
    <row r="2079" spans="63:82">
      <c r="BK2079" s="245"/>
      <c r="BS2079" s="245"/>
      <c r="BY2079" s="245"/>
      <c r="CA2079" s="245"/>
      <c r="CB2079" s="245"/>
      <c r="CD2079" s="1465"/>
    </row>
    <row r="2080" spans="63:82">
      <c r="BK2080" s="245"/>
      <c r="BS2080" s="245"/>
      <c r="BY2080" s="245"/>
      <c r="CA2080" s="245"/>
      <c r="CB2080" s="245"/>
      <c r="CD2080" s="1465"/>
    </row>
    <row r="2081" spans="63:82">
      <c r="BK2081" s="245"/>
      <c r="BS2081" s="245"/>
      <c r="BY2081" s="245"/>
      <c r="CA2081" s="245"/>
      <c r="CB2081" s="245"/>
      <c r="CD2081" s="1465"/>
    </row>
    <row r="2082" spans="63:82">
      <c r="BK2082" s="245"/>
      <c r="BS2082" s="245"/>
      <c r="BY2082" s="245"/>
      <c r="CA2082" s="245"/>
      <c r="CB2082" s="245"/>
      <c r="CD2082" s="1465"/>
    </row>
    <row r="2083" spans="63:82">
      <c r="BK2083" s="245"/>
      <c r="BS2083" s="245"/>
      <c r="BY2083" s="245"/>
      <c r="CA2083" s="245"/>
      <c r="CB2083" s="245"/>
      <c r="CD2083" s="1465"/>
    </row>
    <row r="2084" spans="63:82">
      <c r="BK2084" s="245"/>
      <c r="BS2084" s="245"/>
      <c r="BY2084" s="245"/>
      <c r="CA2084" s="245"/>
      <c r="CB2084" s="245"/>
      <c r="CD2084" s="1465"/>
    </row>
    <row r="2085" spans="63:82">
      <c r="BK2085" s="245"/>
      <c r="BS2085" s="245"/>
      <c r="BY2085" s="245"/>
      <c r="CA2085" s="245"/>
      <c r="CB2085" s="245"/>
      <c r="CD2085" s="1465"/>
    </row>
    <row r="2086" spans="63:82">
      <c r="BK2086" s="245"/>
      <c r="BS2086" s="245"/>
      <c r="BY2086" s="245"/>
      <c r="CA2086" s="245"/>
      <c r="CB2086" s="245"/>
      <c r="CD2086" s="1465"/>
    </row>
    <row r="2087" spans="63:82">
      <c r="BK2087" s="245"/>
      <c r="BS2087" s="245"/>
      <c r="BY2087" s="245"/>
      <c r="CA2087" s="245"/>
      <c r="CB2087" s="245"/>
      <c r="CD2087" s="1465"/>
    </row>
    <row r="2088" spans="63:82">
      <c r="BK2088" s="245"/>
      <c r="BS2088" s="245"/>
      <c r="BY2088" s="245"/>
      <c r="CA2088" s="245"/>
      <c r="CB2088" s="245"/>
      <c r="CD2088" s="1465"/>
    </row>
    <row r="2089" spans="63:82">
      <c r="BK2089" s="245"/>
      <c r="BS2089" s="245"/>
      <c r="BY2089" s="245"/>
      <c r="CA2089" s="245"/>
      <c r="CB2089" s="245"/>
      <c r="CD2089" s="1465"/>
    </row>
    <row r="2090" spans="63:82">
      <c r="BK2090" s="245"/>
      <c r="BS2090" s="245"/>
      <c r="BY2090" s="245"/>
      <c r="CA2090" s="245"/>
      <c r="CB2090" s="245"/>
      <c r="CD2090" s="1465"/>
    </row>
    <row r="2091" spans="63:82">
      <c r="BK2091" s="245"/>
      <c r="BS2091" s="245"/>
      <c r="BY2091" s="245"/>
      <c r="CA2091" s="245"/>
      <c r="CB2091" s="245"/>
      <c r="CD2091" s="1465"/>
    </row>
    <row r="2092" spans="63:82">
      <c r="BK2092" s="245"/>
      <c r="BS2092" s="245"/>
      <c r="BY2092" s="245"/>
      <c r="CA2092" s="245"/>
      <c r="CB2092" s="245"/>
      <c r="CD2092" s="1465"/>
    </row>
    <row r="2093" spans="63:82">
      <c r="BK2093" s="245"/>
      <c r="BS2093" s="245"/>
      <c r="BY2093" s="245"/>
      <c r="CA2093" s="245"/>
      <c r="CB2093" s="245"/>
      <c r="CD2093" s="1465"/>
    </row>
    <row r="2094" spans="63:82">
      <c r="BK2094" s="245"/>
      <c r="BS2094" s="245"/>
      <c r="BY2094" s="245"/>
      <c r="CA2094" s="245"/>
      <c r="CB2094" s="245"/>
      <c r="CD2094" s="1465"/>
    </row>
    <row r="2095" spans="63:82">
      <c r="BK2095" s="245"/>
      <c r="BS2095" s="245"/>
      <c r="BY2095" s="245"/>
      <c r="CA2095" s="245"/>
      <c r="CB2095" s="245"/>
      <c r="CD2095" s="1465"/>
    </row>
    <row r="2096" spans="63:82">
      <c r="BK2096" s="245"/>
      <c r="BS2096" s="245"/>
      <c r="BY2096" s="245"/>
      <c r="CA2096" s="245"/>
      <c r="CB2096" s="245"/>
      <c r="CD2096" s="1465"/>
    </row>
    <row r="2097" spans="63:82">
      <c r="BK2097" s="245"/>
      <c r="BS2097" s="245"/>
      <c r="BY2097" s="245"/>
      <c r="CA2097" s="245"/>
      <c r="CB2097" s="245"/>
      <c r="CD2097" s="1465"/>
    </row>
    <row r="2098" spans="63:82">
      <c r="BK2098" s="245"/>
      <c r="BS2098" s="245"/>
      <c r="BY2098" s="245"/>
      <c r="CA2098" s="245"/>
      <c r="CB2098" s="245"/>
      <c r="CD2098" s="1465"/>
    </row>
    <row r="2099" spans="63:82">
      <c r="BK2099" s="245"/>
      <c r="BS2099" s="245"/>
      <c r="BY2099" s="245"/>
      <c r="CA2099" s="245"/>
      <c r="CB2099" s="245"/>
      <c r="CD2099" s="1465"/>
    </row>
    <row r="2100" spans="63:82">
      <c r="BK2100" s="245"/>
      <c r="BS2100" s="245"/>
      <c r="BY2100" s="245"/>
      <c r="CA2100" s="245"/>
      <c r="CB2100" s="245"/>
      <c r="CD2100" s="1465"/>
    </row>
    <row r="2101" spans="63:82">
      <c r="BK2101" s="245"/>
      <c r="BS2101" s="245"/>
      <c r="BY2101" s="245"/>
      <c r="CA2101" s="245"/>
      <c r="CB2101" s="245"/>
      <c r="CD2101" s="1465"/>
    </row>
    <row r="2102" spans="63:82">
      <c r="BK2102" s="245"/>
      <c r="BS2102" s="245"/>
      <c r="BY2102" s="245"/>
      <c r="CA2102" s="245"/>
      <c r="CB2102" s="245"/>
      <c r="CD2102" s="1465"/>
    </row>
    <row r="2103" spans="63:82">
      <c r="BK2103" s="245"/>
      <c r="BS2103" s="245"/>
      <c r="BY2103" s="245"/>
      <c r="CA2103" s="245"/>
      <c r="CB2103" s="245"/>
      <c r="CD2103" s="1465"/>
    </row>
    <row r="2104" spans="63:82">
      <c r="BK2104" s="245"/>
      <c r="BS2104" s="245"/>
      <c r="BY2104" s="245"/>
      <c r="CA2104" s="245"/>
      <c r="CB2104" s="245"/>
      <c r="CD2104" s="1465"/>
    </row>
    <row r="2105" spans="63:82">
      <c r="BK2105" s="245"/>
      <c r="BS2105" s="245"/>
      <c r="BY2105" s="245"/>
      <c r="CA2105" s="245"/>
      <c r="CB2105" s="245"/>
      <c r="CD2105" s="1465"/>
    </row>
    <row r="2106" spans="63:82">
      <c r="BK2106" s="245"/>
      <c r="BS2106" s="245"/>
      <c r="BY2106" s="245"/>
      <c r="CA2106" s="245"/>
      <c r="CB2106" s="245"/>
      <c r="CD2106" s="1465"/>
    </row>
    <row r="2107" spans="63:82">
      <c r="BK2107" s="245"/>
      <c r="BS2107" s="245"/>
      <c r="BY2107" s="245"/>
      <c r="CA2107" s="245"/>
      <c r="CB2107" s="245"/>
      <c r="CD2107" s="1465"/>
    </row>
    <row r="2108" spans="63:82">
      <c r="BK2108" s="245"/>
      <c r="BS2108" s="245"/>
      <c r="BY2108" s="245"/>
      <c r="CA2108" s="245"/>
      <c r="CB2108" s="245"/>
      <c r="CD2108" s="1465"/>
    </row>
    <row r="2109" spans="63:82">
      <c r="BK2109" s="245"/>
      <c r="BS2109" s="245"/>
      <c r="BY2109" s="245"/>
      <c r="CA2109" s="245"/>
      <c r="CB2109" s="245"/>
      <c r="CD2109" s="1465"/>
    </row>
    <row r="2110" spans="63:82">
      <c r="BK2110" s="245"/>
      <c r="BS2110" s="245"/>
      <c r="BY2110" s="245"/>
      <c r="CA2110" s="245"/>
      <c r="CB2110" s="245"/>
      <c r="CD2110" s="1465"/>
    </row>
    <row r="2111" spans="63:82">
      <c r="BK2111" s="245"/>
      <c r="BS2111" s="245"/>
      <c r="BY2111" s="245"/>
      <c r="CA2111" s="245"/>
      <c r="CB2111" s="245"/>
      <c r="CD2111" s="1465"/>
    </row>
    <row r="2112" spans="63:82">
      <c r="BK2112" s="245"/>
      <c r="BS2112" s="245"/>
      <c r="BY2112" s="245"/>
      <c r="CA2112" s="245"/>
      <c r="CB2112" s="245"/>
      <c r="CD2112" s="1465"/>
    </row>
    <row r="2113" spans="63:82">
      <c r="BK2113" s="245"/>
      <c r="BS2113" s="245"/>
      <c r="BY2113" s="245"/>
      <c r="CA2113" s="245"/>
      <c r="CB2113" s="245"/>
      <c r="CD2113" s="1465"/>
    </row>
    <row r="2114" spans="63:82">
      <c r="BK2114" s="245"/>
      <c r="BS2114" s="245"/>
      <c r="BY2114" s="245"/>
      <c r="CA2114" s="245"/>
      <c r="CB2114" s="245"/>
      <c r="CD2114" s="1465"/>
    </row>
    <row r="2115" spans="63:82">
      <c r="BK2115" s="245"/>
      <c r="BS2115" s="245"/>
      <c r="BY2115" s="245"/>
      <c r="CA2115" s="245"/>
      <c r="CB2115" s="245"/>
      <c r="CD2115" s="1465"/>
    </row>
    <row r="2116" spans="63:82">
      <c r="BK2116" s="245"/>
      <c r="BS2116" s="245"/>
      <c r="BY2116" s="245"/>
      <c r="CA2116" s="245"/>
      <c r="CB2116" s="245"/>
      <c r="CD2116" s="1465"/>
    </row>
    <row r="2117" spans="63:82">
      <c r="BK2117" s="245"/>
      <c r="BS2117" s="245"/>
      <c r="BY2117" s="245"/>
      <c r="CA2117" s="245"/>
      <c r="CB2117" s="245"/>
      <c r="CD2117" s="1465"/>
    </row>
    <row r="2118" spans="63:82">
      <c r="BK2118" s="245"/>
      <c r="BS2118" s="245"/>
      <c r="BY2118" s="245"/>
      <c r="CA2118" s="245"/>
      <c r="CB2118" s="245"/>
      <c r="CD2118" s="1465"/>
    </row>
    <row r="2119" spans="63:82">
      <c r="BK2119" s="245"/>
      <c r="BS2119" s="245"/>
      <c r="BY2119" s="245"/>
      <c r="CA2119" s="245"/>
      <c r="CB2119" s="245"/>
      <c r="CD2119" s="1465"/>
    </row>
    <row r="2120" spans="63:82">
      <c r="BK2120" s="245"/>
      <c r="BS2120" s="245"/>
      <c r="BY2120" s="245"/>
      <c r="CA2120" s="245"/>
      <c r="CB2120" s="245"/>
      <c r="CD2120" s="1465"/>
    </row>
    <row r="2121" spans="63:82">
      <c r="BK2121" s="245"/>
      <c r="BS2121" s="245"/>
      <c r="BY2121" s="245"/>
      <c r="CA2121" s="245"/>
      <c r="CB2121" s="245"/>
      <c r="CD2121" s="1465"/>
    </row>
    <row r="2122" spans="63:82">
      <c r="BK2122" s="245"/>
      <c r="BS2122" s="245"/>
      <c r="BY2122" s="245"/>
      <c r="CA2122" s="245"/>
      <c r="CB2122" s="245"/>
      <c r="CD2122" s="1465"/>
    </row>
    <row r="2123" spans="63:82">
      <c r="BK2123" s="245"/>
      <c r="BS2123" s="245"/>
      <c r="BY2123" s="245"/>
      <c r="CA2123" s="245"/>
      <c r="CB2123" s="245"/>
      <c r="CD2123" s="1465"/>
    </row>
    <row r="2124" spans="63:82">
      <c r="BK2124" s="245"/>
      <c r="BS2124" s="245"/>
      <c r="BY2124" s="245"/>
      <c r="CA2124" s="245"/>
      <c r="CB2124" s="245"/>
      <c r="CD2124" s="1465"/>
    </row>
    <row r="2125" spans="63:82">
      <c r="BK2125" s="245"/>
      <c r="BS2125" s="245"/>
      <c r="BY2125" s="245"/>
      <c r="CA2125" s="245"/>
      <c r="CB2125" s="245"/>
      <c r="CD2125" s="1465"/>
    </row>
    <row r="2126" spans="63:82">
      <c r="BK2126" s="245"/>
      <c r="BS2126" s="245"/>
      <c r="BY2126" s="245"/>
      <c r="CA2126" s="245"/>
      <c r="CB2126" s="245"/>
      <c r="CD2126" s="1465"/>
    </row>
    <row r="2127" spans="63:82">
      <c r="BK2127" s="245"/>
      <c r="BS2127" s="245"/>
      <c r="BY2127" s="245"/>
      <c r="CA2127" s="245"/>
      <c r="CB2127" s="245"/>
      <c r="CD2127" s="1465"/>
    </row>
    <row r="2128" spans="63:82">
      <c r="BK2128" s="245"/>
      <c r="BS2128" s="245"/>
      <c r="BY2128" s="245"/>
      <c r="CA2128" s="245"/>
      <c r="CB2128" s="245"/>
      <c r="CD2128" s="1465"/>
    </row>
    <row r="2129" spans="63:82">
      <c r="BK2129" s="245"/>
      <c r="BS2129" s="245"/>
      <c r="BY2129" s="245"/>
      <c r="CA2129" s="245"/>
      <c r="CB2129" s="245"/>
      <c r="CD2129" s="1465"/>
    </row>
    <row r="2130" spans="63:82">
      <c r="BK2130" s="245"/>
      <c r="BS2130" s="245"/>
      <c r="BY2130" s="245"/>
      <c r="CA2130" s="245"/>
      <c r="CB2130" s="245"/>
      <c r="CD2130" s="1465"/>
    </row>
    <row r="2131" spans="63:82">
      <c r="BK2131" s="245"/>
      <c r="BS2131" s="245"/>
      <c r="BY2131" s="245"/>
      <c r="CA2131" s="245"/>
      <c r="CB2131" s="245"/>
      <c r="CD2131" s="1465"/>
    </row>
    <row r="2132" spans="63:82">
      <c r="BK2132" s="245"/>
      <c r="BS2132" s="245"/>
      <c r="BY2132" s="245"/>
      <c r="CA2132" s="245"/>
      <c r="CB2132" s="245"/>
      <c r="CD2132" s="1465"/>
    </row>
    <row r="2133" spans="63:82">
      <c r="BK2133" s="245"/>
      <c r="BS2133" s="245"/>
      <c r="BY2133" s="245"/>
      <c r="CA2133" s="245"/>
      <c r="CB2133" s="245"/>
      <c r="CD2133" s="1465"/>
    </row>
    <row r="2134" spans="63:82">
      <c r="BK2134" s="245"/>
      <c r="BS2134" s="245"/>
      <c r="BY2134" s="245"/>
      <c r="CA2134" s="245"/>
      <c r="CB2134" s="245"/>
      <c r="CD2134" s="1465"/>
    </row>
    <row r="2135" spans="63:82">
      <c r="BK2135" s="245"/>
      <c r="BS2135" s="245"/>
      <c r="BY2135" s="245"/>
      <c r="CA2135" s="245"/>
      <c r="CB2135" s="245"/>
      <c r="CD2135" s="1465"/>
    </row>
    <row r="2136" spans="63:82">
      <c r="BK2136" s="245"/>
      <c r="BS2136" s="245"/>
      <c r="BY2136" s="245"/>
      <c r="CA2136" s="245"/>
      <c r="CB2136" s="245"/>
      <c r="CD2136" s="1465"/>
    </row>
    <row r="2137" spans="63:82">
      <c r="BK2137" s="245"/>
      <c r="BS2137" s="245"/>
      <c r="BY2137" s="245"/>
      <c r="CA2137" s="245"/>
      <c r="CB2137" s="245"/>
      <c r="CD2137" s="1465"/>
    </row>
    <row r="2138" spans="63:82">
      <c r="BK2138" s="245"/>
      <c r="BS2138" s="245"/>
      <c r="BY2138" s="245"/>
      <c r="CA2138" s="245"/>
      <c r="CB2138" s="245"/>
      <c r="CD2138" s="1465"/>
    </row>
    <row r="2139" spans="63:82">
      <c r="BK2139" s="245"/>
      <c r="BS2139" s="245"/>
      <c r="BY2139" s="245"/>
      <c r="CA2139" s="245"/>
      <c r="CB2139" s="245"/>
      <c r="CD2139" s="1465"/>
    </row>
    <row r="2140" spans="63:82">
      <c r="BK2140" s="245"/>
      <c r="BS2140" s="245"/>
      <c r="BY2140" s="245"/>
      <c r="CA2140" s="245"/>
      <c r="CB2140" s="245"/>
      <c r="CD2140" s="1465"/>
    </row>
    <row r="2141" spans="63:82">
      <c r="BK2141" s="245"/>
      <c r="BS2141" s="245"/>
      <c r="BY2141" s="245"/>
      <c r="CA2141" s="245"/>
      <c r="CB2141" s="245"/>
      <c r="CD2141" s="1465"/>
    </row>
    <row r="2142" spans="63:82">
      <c r="BK2142" s="245"/>
      <c r="BS2142" s="245"/>
      <c r="BY2142" s="245"/>
      <c r="CA2142" s="245"/>
      <c r="CB2142" s="245"/>
      <c r="CD2142" s="1465"/>
    </row>
    <row r="2143" spans="63:82">
      <c r="BK2143" s="245"/>
      <c r="BS2143" s="245"/>
      <c r="BY2143" s="245"/>
      <c r="CA2143" s="245"/>
      <c r="CB2143" s="245"/>
      <c r="CD2143" s="1465"/>
    </row>
    <row r="2144" spans="63:82">
      <c r="BK2144" s="245"/>
      <c r="BS2144" s="245"/>
      <c r="BY2144" s="245"/>
      <c r="CA2144" s="245"/>
      <c r="CB2144" s="245"/>
      <c r="CD2144" s="1465"/>
    </row>
    <row r="2145" spans="63:82">
      <c r="BK2145" s="245"/>
      <c r="BS2145" s="245"/>
      <c r="BY2145" s="245"/>
      <c r="CA2145" s="245"/>
      <c r="CB2145" s="245"/>
      <c r="CD2145" s="1465"/>
    </row>
    <row r="2146" spans="63:82">
      <c r="BK2146" s="245"/>
      <c r="BS2146" s="245"/>
      <c r="BY2146" s="245"/>
      <c r="CA2146" s="245"/>
      <c r="CB2146" s="245"/>
      <c r="CD2146" s="1465"/>
    </row>
    <row r="2147" spans="63:82">
      <c r="BK2147" s="245"/>
      <c r="BS2147" s="245"/>
      <c r="BY2147" s="245"/>
      <c r="CA2147" s="245"/>
      <c r="CB2147" s="245"/>
      <c r="CD2147" s="1465"/>
    </row>
    <row r="2148" spans="63:82">
      <c r="BK2148" s="245"/>
      <c r="BS2148" s="245"/>
      <c r="BY2148" s="245"/>
      <c r="CA2148" s="245"/>
      <c r="CB2148" s="245"/>
      <c r="CD2148" s="1465"/>
    </row>
    <row r="2149" spans="63:82">
      <c r="BK2149" s="245"/>
      <c r="BS2149" s="245"/>
      <c r="BY2149" s="245"/>
      <c r="CA2149" s="245"/>
      <c r="CB2149" s="245"/>
      <c r="CD2149" s="1465"/>
    </row>
    <row r="2150" spans="63:82">
      <c r="BK2150" s="245"/>
      <c r="BS2150" s="245"/>
      <c r="BY2150" s="245"/>
      <c r="CA2150" s="245"/>
      <c r="CB2150" s="245"/>
      <c r="CD2150" s="1465"/>
    </row>
    <row r="2151" spans="63:82">
      <c r="BK2151" s="245"/>
      <c r="BS2151" s="245"/>
      <c r="BY2151" s="245"/>
      <c r="CA2151" s="245"/>
      <c r="CB2151" s="245"/>
      <c r="CD2151" s="1465"/>
    </row>
    <row r="2152" spans="63:82">
      <c r="BK2152" s="245"/>
      <c r="BS2152" s="245"/>
      <c r="BY2152" s="245"/>
      <c r="CA2152" s="245"/>
      <c r="CB2152" s="245"/>
      <c r="CD2152" s="1465"/>
    </row>
    <row r="2153" spans="63:82">
      <c r="BK2153" s="245"/>
      <c r="BS2153" s="245"/>
      <c r="BY2153" s="245"/>
      <c r="CA2153" s="245"/>
      <c r="CB2153" s="245"/>
      <c r="CD2153" s="1465"/>
    </row>
    <row r="2154" spans="63:82">
      <c r="BK2154" s="245"/>
      <c r="BS2154" s="245"/>
      <c r="BY2154" s="245"/>
      <c r="CA2154" s="245"/>
      <c r="CB2154" s="245"/>
      <c r="CD2154" s="1465"/>
    </row>
    <row r="2155" spans="63:82">
      <c r="BK2155" s="245"/>
      <c r="BS2155" s="245"/>
      <c r="BY2155" s="245"/>
      <c r="CA2155" s="245"/>
      <c r="CB2155" s="245"/>
      <c r="CD2155" s="1465"/>
    </row>
    <row r="2156" spans="63:82">
      <c r="BK2156" s="245"/>
      <c r="BS2156" s="245"/>
      <c r="BY2156" s="245"/>
      <c r="CA2156" s="245"/>
      <c r="CB2156" s="245"/>
      <c r="CD2156" s="1465"/>
    </row>
    <row r="2157" spans="63:82">
      <c r="BK2157" s="245"/>
      <c r="BS2157" s="245"/>
      <c r="BY2157" s="245"/>
      <c r="CA2157" s="245"/>
      <c r="CB2157" s="245"/>
      <c r="CD2157" s="1465"/>
    </row>
    <row r="2158" spans="63:82">
      <c r="BK2158" s="245"/>
      <c r="BS2158" s="245"/>
      <c r="BY2158" s="245"/>
      <c r="CA2158" s="245"/>
      <c r="CB2158" s="245"/>
      <c r="CD2158" s="1465"/>
    </row>
    <row r="2159" spans="63:82">
      <c r="BK2159" s="245"/>
      <c r="BS2159" s="245"/>
      <c r="BY2159" s="245"/>
      <c r="CA2159" s="245"/>
      <c r="CB2159" s="245"/>
      <c r="CD2159" s="1465"/>
    </row>
    <row r="2160" spans="63:82">
      <c r="BK2160" s="245"/>
      <c r="BS2160" s="245"/>
      <c r="BY2160" s="245"/>
      <c r="CA2160" s="245"/>
      <c r="CB2160" s="245"/>
      <c r="CD2160" s="1465"/>
    </row>
    <row r="2161" spans="63:82">
      <c r="BK2161" s="245"/>
      <c r="BS2161" s="245"/>
      <c r="BY2161" s="245"/>
      <c r="CA2161" s="245"/>
      <c r="CB2161" s="245"/>
      <c r="CD2161" s="1465"/>
    </row>
    <row r="2162" spans="63:82">
      <c r="BK2162" s="245"/>
      <c r="BS2162" s="245"/>
      <c r="BY2162" s="245"/>
      <c r="CA2162" s="245"/>
      <c r="CB2162" s="245"/>
      <c r="CD2162" s="1465"/>
    </row>
    <row r="2163" spans="63:82">
      <c r="BK2163" s="245"/>
      <c r="BS2163" s="245"/>
      <c r="BY2163" s="245"/>
      <c r="CA2163" s="245"/>
      <c r="CB2163" s="245"/>
      <c r="CD2163" s="1465"/>
    </row>
    <row r="2164" spans="63:82">
      <c r="BK2164" s="245"/>
      <c r="BS2164" s="245"/>
      <c r="BY2164" s="245"/>
      <c r="CA2164" s="245"/>
      <c r="CB2164" s="245"/>
      <c r="CD2164" s="1465"/>
    </row>
    <row r="2165" spans="63:82">
      <c r="BK2165" s="245"/>
      <c r="BS2165" s="245"/>
      <c r="BY2165" s="245"/>
      <c r="CA2165" s="245"/>
      <c r="CB2165" s="245"/>
      <c r="CD2165" s="1465"/>
    </row>
    <row r="2166" spans="63:82">
      <c r="BK2166" s="245"/>
      <c r="BS2166" s="245"/>
      <c r="BY2166" s="245"/>
      <c r="CA2166" s="245"/>
      <c r="CB2166" s="245"/>
      <c r="CD2166" s="1465"/>
    </row>
    <row r="2167" spans="63:82">
      <c r="BK2167" s="245"/>
      <c r="BS2167" s="245"/>
      <c r="BY2167" s="245"/>
      <c r="CA2167" s="245"/>
      <c r="CB2167" s="245"/>
      <c r="CD2167" s="1465"/>
    </row>
    <row r="2168" spans="63:82">
      <c r="BK2168" s="245"/>
      <c r="BS2168" s="245"/>
      <c r="BY2168" s="245"/>
      <c r="CA2168" s="245"/>
      <c r="CB2168" s="245"/>
      <c r="CD2168" s="1465"/>
    </row>
    <row r="2169" spans="63:82">
      <c r="BK2169" s="245"/>
      <c r="BS2169" s="245"/>
      <c r="BY2169" s="245"/>
      <c r="CA2169" s="245"/>
      <c r="CB2169" s="245"/>
      <c r="CD2169" s="1465"/>
    </row>
    <row r="2170" spans="63:82">
      <c r="BK2170" s="245"/>
      <c r="BS2170" s="245"/>
      <c r="BY2170" s="245"/>
      <c r="CA2170" s="245"/>
      <c r="CB2170" s="245"/>
      <c r="CD2170" s="1465"/>
    </row>
    <row r="2171" spans="63:82">
      <c r="BK2171" s="245"/>
      <c r="BS2171" s="245"/>
      <c r="BY2171" s="245"/>
      <c r="CA2171" s="245"/>
      <c r="CB2171" s="245"/>
      <c r="CD2171" s="1465"/>
    </row>
    <row r="2172" spans="63:82">
      <c r="BK2172" s="245"/>
      <c r="BS2172" s="245"/>
      <c r="BY2172" s="245"/>
      <c r="CA2172" s="245"/>
      <c r="CB2172" s="245"/>
      <c r="CD2172" s="1465"/>
    </row>
    <row r="2173" spans="63:82">
      <c r="BK2173" s="245"/>
      <c r="BS2173" s="245"/>
      <c r="BY2173" s="245"/>
      <c r="CA2173" s="245"/>
      <c r="CB2173" s="245"/>
      <c r="CD2173" s="1465"/>
    </row>
    <row r="2174" spans="63:82">
      <c r="BK2174" s="245"/>
      <c r="BS2174" s="245"/>
      <c r="BY2174" s="245"/>
      <c r="CA2174" s="245"/>
      <c r="CB2174" s="245"/>
      <c r="CD2174" s="1465"/>
    </row>
    <row r="2175" spans="63:82">
      <c r="BK2175" s="245"/>
      <c r="BS2175" s="245"/>
      <c r="BY2175" s="245"/>
      <c r="CA2175" s="245"/>
      <c r="CB2175" s="245"/>
      <c r="CD2175" s="1465"/>
    </row>
    <row r="2176" spans="63:82">
      <c r="BK2176" s="245"/>
      <c r="BS2176" s="245"/>
      <c r="BY2176" s="245"/>
      <c r="CA2176" s="245"/>
      <c r="CB2176" s="245"/>
      <c r="CD2176" s="1465"/>
    </row>
    <row r="2177" spans="63:82">
      <c r="BK2177" s="245"/>
      <c r="BS2177" s="245"/>
      <c r="BY2177" s="245"/>
      <c r="CA2177" s="245"/>
      <c r="CB2177" s="245"/>
      <c r="CD2177" s="1465"/>
    </row>
    <row r="2178" spans="63:82">
      <c r="BK2178" s="245"/>
      <c r="BS2178" s="245"/>
      <c r="BY2178" s="245"/>
      <c r="CA2178" s="245"/>
      <c r="CB2178" s="245"/>
      <c r="CD2178" s="1465"/>
    </row>
    <row r="2179" spans="63:82">
      <c r="BK2179" s="245"/>
      <c r="BS2179" s="245"/>
      <c r="BY2179" s="245"/>
      <c r="CA2179" s="245"/>
      <c r="CB2179" s="245"/>
      <c r="CD2179" s="1465"/>
    </row>
    <row r="2180" spans="63:82">
      <c r="BK2180" s="245"/>
      <c r="BS2180" s="245"/>
      <c r="BY2180" s="245"/>
      <c r="CA2180" s="245"/>
      <c r="CB2180" s="245"/>
      <c r="CD2180" s="1465"/>
    </row>
    <row r="2181" spans="63:82">
      <c r="BK2181" s="245"/>
      <c r="BS2181" s="245"/>
      <c r="BY2181" s="245"/>
      <c r="CA2181" s="245"/>
      <c r="CB2181" s="245"/>
      <c r="CD2181" s="1465"/>
    </row>
    <row r="2182" spans="63:82">
      <c r="BK2182" s="245"/>
      <c r="BS2182" s="245"/>
      <c r="BY2182" s="245"/>
      <c r="CA2182" s="245"/>
      <c r="CB2182" s="245"/>
      <c r="CD2182" s="1465"/>
    </row>
    <row r="2183" spans="63:82">
      <c r="BK2183" s="245"/>
      <c r="BS2183" s="245"/>
      <c r="BY2183" s="245"/>
      <c r="CA2183" s="245"/>
      <c r="CB2183" s="245"/>
      <c r="CD2183" s="1465"/>
    </row>
    <row r="2184" spans="63:82">
      <c r="BK2184" s="245"/>
      <c r="BS2184" s="245"/>
      <c r="BY2184" s="245"/>
      <c r="CA2184" s="245"/>
      <c r="CB2184" s="245"/>
      <c r="CD2184" s="1465"/>
    </row>
    <row r="2185" spans="63:82">
      <c r="BK2185" s="245"/>
      <c r="BS2185" s="245"/>
      <c r="BY2185" s="245"/>
      <c r="CA2185" s="245"/>
      <c r="CB2185" s="245"/>
      <c r="CD2185" s="1465"/>
    </row>
    <row r="2186" spans="63:82">
      <c r="BK2186" s="245"/>
      <c r="BS2186" s="245"/>
      <c r="BY2186" s="245"/>
      <c r="CA2186" s="245"/>
      <c r="CB2186" s="245"/>
      <c r="CD2186" s="1465"/>
    </row>
    <row r="2187" spans="63:82">
      <c r="BK2187" s="245"/>
      <c r="BS2187" s="245"/>
      <c r="BY2187" s="245"/>
      <c r="CA2187" s="245"/>
      <c r="CB2187" s="245"/>
      <c r="CD2187" s="1465"/>
    </row>
    <row r="2188" spans="63:82">
      <c r="BK2188" s="245"/>
      <c r="BS2188" s="245"/>
      <c r="BY2188" s="245"/>
      <c r="CA2188" s="245"/>
      <c r="CB2188" s="245"/>
      <c r="CD2188" s="1465"/>
    </row>
    <row r="2189" spans="63:82">
      <c r="BK2189" s="245"/>
      <c r="BS2189" s="245"/>
      <c r="BY2189" s="245"/>
      <c r="CA2189" s="245"/>
      <c r="CB2189" s="245"/>
      <c r="CD2189" s="1465"/>
    </row>
    <row r="2190" spans="63:82">
      <c r="BK2190" s="245"/>
      <c r="BS2190" s="245"/>
      <c r="BY2190" s="245"/>
      <c r="CA2190" s="245"/>
      <c r="CB2190" s="245"/>
      <c r="CD2190" s="1465"/>
    </row>
    <row r="2191" spans="63:82">
      <c r="BK2191" s="245"/>
      <c r="BS2191" s="245"/>
      <c r="BY2191" s="245"/>
      <c r="CA2191" s="245"/>
      <c r="CB2191" s="245"/>
      <c r="CD2191" s="1465"/>
    </row>
    <row r="2192" spans="63:82">
      <c r="BK2192" s="245"/>
      <c r="BS2192" s="245"/>
      <c r="BY2192" s="245"/>
      <c r="CA2192" s="245"/>
      <c r="CB2192" s="245"/>
      <c r="CD2192" s="1465"/>
    </row>
    <row r="2193" spans="63:82">
      <c r="BK2193" s="245"/>
      <c r="BS2193" s="245"/>
      <c r="BY2193" s="245"/>
      <c r="CA2193" s="245"/>
      <c r="CB2193" s="245"/>
      <c r="CD2193" s="1465"/>
    </row>
    <row r="2194" spans="63:82">
      <c r="BK2194" s="245"/>
      <c r="BS2194" s="245"/>
      <c r="BY2194" s="245"/>
      <c r="CA2194" s="245"/>
      <c r="CB2194" s="245"/>
      <c r="CD2194" s="1465"/>
    </row>
    <row r="2195" spans="63:82">
      <c r="BK2195" s="245"/>
      <c r="BS2195" s="245"/>
      <c r="BY2195" s="245"/>
      <c r="CA2195" s="245"/>
      <c r="CB2195" s="245"/>
      <c r="CD2195" s="1465"/>
    </row>
    <row r="2196" spans="63:82">
      <c r="BK2196" s="245"/>
      <c r="BS2196" s="245"/>
      <c r="BY2196" s="245"/>
      <c r="CA2196" s="245"/>
      <c r="CB2196" s="245"/>
      <c r="CD2196" s="1465"/>
    </row>
    <row r="2197" spans="63:82">
      <c r="BK2197" s="245"/>
      <c r="BS2197" s="245"/>
      <c r="BY2197" s="245"/>
      <c r="CA2197" s="245"/>
      <c r="CB2197" s="245"/>
      <c r="CD2197" s="1465"/>
    </row>
    <row r="2198" spans="63:82">
      <c r="BK2198" s="245"/>
      <c r="BS2198" s="245"/>
      <c r="BY2198" s="245"/>
      <c r="CA2198" s="245"/>
      <c r="CB2198" s="245"/>
      <c r="CD2198" s="1465"/>
    </row>
    <row r="2199" spans="63:82">
      <c r="BK2199" s="245"/>
      <c r="BS2199" s="245"/>
      <c r="BY2199" s="245"/>
      <c r="CA2199" s="245"/>
      <c r="CB2199" s="245"/>
      <c r="CD2199" s="1465"/>
    </row>
    <row r="2200" spans="63:82">
      <c r="BK2200" s="245"/>
      <c r="BS2200" s="245"/>
      <c r="BY2200" s="245"/>
      <c r="CA2200" s="245"/>
      <c r="CB2200" s="245"/>
      <c r="CD2200" s="1465"/>
    </row>
    <row r="2201" spans="63:82">
      <c r="BK2201" s="245"/>
      <c r="BS2201" s="245"/>
      <c r="BY2201" s="245"/>
      <c r="CA2201" s="245"/>
      <c r="CB2201" s="245"/>
      <c r="CD2201" s="1465"/>
    </row>
    <row r="2202" spans="63:82">
      <c r="BK2202" s="245"/>
      <c r="BS2202" s="245"/>
      <c r="BY2202" s="245"/>
      <c r="CA2202" s="245"/>
      <c r="CB2202" s="245"/>
      <c r="CD2202" s="1465"/>
    </row>
    <row r="2203" spans="63:82">
      <c r="BK2203" s="245"/>
      <c r="BS2203" s="245"/>
      <c r="BY2203" s="245"/>
      <c r="CA2203" s="245"/>
      <c r="CB2203" s="245"/>
      <c r="CD2203" s="1465"/>
    </row>
    <row r="2204" spans="63:82">
      <c r="BK2204" s="245"/>
      <c r="BS2204" s="245"/>
      <c r="BY2204" s="245"/>
      <c r="CA2204" s="245"/>
      <c r="CB2204" s="245"/>
      <c r="CD2204" s="1465"/>
    </row>
    <row r="2205" spans="63:82">
      <c r="BK2205" s="245"/>
      <c r="BS2205" s="245"/>
      <c r="BY2205" s="245"/>
      <c r="CA2205" s="245"/>
      <c r="CB2205" s="245"/>
      <c r="CD2205" s="1465"/>
    </row>
    <row r="2206" spans="63:82">
      <c r="BK2206" s="245"/>
      <c r="BS2206" s="245"/>
      <c r="BY2206" s="245"/>
      <c r="CA2206" s="245"/>
      <c r="CB2206" s="245"/>
      <c r="CD2206" s="1465"/>
    </row>
    <row r="2207" spans="63:82">
      <c r="BK2207" s="245"/>
      <c r="BS2207" s="245"/>
      <c r="BY2207" s="245"/>
      <c r="CA2207" s="245"/>
      <c r="CB2207" s="245"/>
      <c r="CD2207" s="1465"/>
    </row>
    <row r="2208" spans="63:82">
      <c r="BK2208" s="245"/>
      <c r="BS2208" s="245"/>
      <c r="BY2208" s="245"/>
      <c r="CA2208" s="245"/>
      <c r="CB2208" s="245"/>
      <c r="CD2208" s="1465"/>
    </row>
    <row r="2209" spans="63:82">
      <c r="BK2209" s="245"/>
      <c r="BS2209" s="245"/>
      <c r="BY2209" s="245"/>
      <c r="CA2209" s="245"/>
      <c r="CB2209" s="245"/>
      <c r="CD2209" s="1465"/>
    </row>
    <row r="2210" spans="63:82">
      <c r="BK2210" s="245"/>
      <c r="BS2210" s="245"/>
      <c r="BY2210" s="245"/>
      <c r="CA2210" s="245"/>
      <c r="CB2210" s="245"/>
      <c r="CD2210" s="1465"/>
    </row>
    <row r="2211" spans="63:82">
      <c r="BK2211" s="245"/>
      <c r="BS2211" s="245"/>
      <c r="BY2211" s="245"/>
      <c r="CA2211" s="245"/>
      <c r="CB2211" s="245"/>
      <c r="CD2211" s="1465"/>
    </row>
    <row r="2212" spans="63:82">
      <c r="BK2212" s="245"/>
      <c r="BS2212" s="245"/>
      <c r="BY2212" s="245"/>
      <c r="CA2212" s="245"/>
      <c r="CB2212" s="245"/>
      <c r="CD2212" s="1465"/>
    </row>
    <row r="2213" spans="63:82">
      <c r="BK2213" s="245"/>
      <c r="BS2213" s="245"/>
      <c r="BY2213" s="245"/>
      <c r="CA2213" s="245"/>
      <c r="CB2213" s="245"/>
      <c r="CD2213" s="1465"/>
    </row>
    <row r="2214" spans="63:82">
      <c r="BK2214" s="245"/>
      <c r="BS2214" s="245"/>
      <c r="BY2214" s="245"/>
      <c r="CA2214" s="245"/>
      <c r="CB2214" s="245"/>
      <c r="CD2214" s="1465"/>
    </row>
    <row r="2215" spans="63:82">
      <c r="BK2215" s="245"/>
      <c r="BS2215" s="245"/>
      <c r="BY2215" s="245"/>
      <c r="CA2215" s="245"/>
      <c r="CB2215" s="245"/>
      <c r="CD2215" s="1465"/>
    </row>
    <row r="2216" spans="63:82">
      <c r="BK2216" s="245"/>
      <c r="BS2216" s="245"/>
      <c r="BY2216" s="245"/>
      <c r="CA2216" s="245"/>
      <c r="CB2216" s="245"/>
      <c r="CD2216" s="1465"/>
    </row>
    <row r="2217" spans="63:82">
      <c r="BK2217" s="245"/>
      <c r="BS2217" s="245"/>
      <c r="BY2217" s="245"/>
      <c r="CA2217" s="245"/>
      <c r="CB2217" s="245"/>
      <c r="CD2217" s="1465"/>
    </row>
    <row r="2218" spans="63:82">
      <c r="BK2218" s="245"/>
      <c r="BS2218" s="245"/>
      <c r="BY2218" s="245"/>
      <c r="CA2218" s="245"/>
      <c r="CB2218" s="245"/>
      <c r="CD2218" s="1465"/>
    </row>
    <row r="2219" spans="63:82">
      <c r="BK2219" s="245"/>
      <c r="BS2219" s="245"/>
      <c r="BY2219" s="245"/>
      <c r="CA2219" s="245"/>
      <c r="CB2219" s="245"/>
      <c r="CD2219" s="1465"/>
    </row>
    <row r="2220" spans="63:82">
      <c r="BK2220" s="245"/>
      <c r="BS2220" s="245"/>
      <c r="BY2220" s="245"/>
      <c r="CA2220" s="245"/>
      <c r="CB2220" s="245"/>
      <c r="CD2220" s="1465"/>
    </row>
    <row r="2221" spans="63:82">
      <c r="BK2221" s="245"/>
      <c r="BS2221" s="245"/>
      <c r="BY2221" s="245"/>
      <c r="CA2221" s="245"/>
      <c r="CB2221" s="245"/>
      <c r="CD2221" s="1465"/>
    </row>
    <row r="2222" spans="63:82">
      <c r="BK2222" s="245"/>
      <c r="BS2222" s="245"/>
      <c r="BY2222" s="245"/>
      <c r="CA2222" s="245"/>
      <c r="CB2222" s="245"/>
      <c r="CD2222" s="1465"/>
    </row>
    <row r="2223" spans="63:82">
      <c r="BK2223" s="245"/>
      <c r="BS2223" s="245"/>
      <c r="BY2223" s="245"/>
      <c r="CA2223" s="245"/>
      <c r="CB2223" s="245"/>
      <c r="CD2223" s="1465"/>
    </row>
    <row r="2224" spans="63:82">
      <c r="BK2224" s="245"/>
      <c r="BS2224" s="245"/>
      <c r="BY2224" s="245"/>
      <c r="CA2224" s="245"/>
      <c r="CB2224" s="245"/>
      <c r="CD2224" s="1465"/>
    </row>
    <row r="2225" spans="63:82">
      <c r="BK2225" s="245"/>
      <c r="BS2225" s="245"/>
      <c r="BY2225" s="245"/>
      <c r="CA2225" s="245"/>
      <c r="CB2225" s="245"/>
      <c r="CD2225" s="1465"/>
    </row>
    <row r="2226" spans="63:82">
      <c r="BK2226" s="245"/>
      <c r="BS2226" s="245"/>
      <c r="BY2226" s="245"/>
      <c r="CA2226" s="245"/>
      <c r="CB2226" s="245"/>
      <c r="CD2226" s="1465"/>
    </row>
    <row r="2227" spans="63:82">
      <c r="BK2227" s="245"/>
      <c r="BS2227" s="245"/>
      <c r="BY2227" s="245"/>
      <c r="CA2227" s="245"/>
      <c r="CB2227" s="245"/>
      <c r="CD2227" s="1465"/>
    </row>
    <row r="2228" spans="63:82">
      <c r="BK2228" s="245"/>
      <c r="BS2228" s="245"/>
      <c r="BY2228" s="245"/>
      <c r="CA2228" s="245"/>
      <c r="CB2228" s="245"/>
      <c r="CD2228" s="1465"/>
    </row>
    <row r="2229" spans="63:82">
      <c r="BK2229" s="245"/>
      <c r="BS2229" s="245"/>
      <c r="BY2229" s="245"/>
      <c r="CA2229" s="245"/>
      <c r="CB2229" s="245"/>
      <c r="CD2229" s="1465"/>
    </row>
    <row r="2230" spans="63:82">
      <c r="BK2230" s="245"/>
      <c r="BS2230" s="245"/>
      <c r="BY2230" s="245"/>
      <c r="CA2230" s="245"/>
      <c r="CB2230" s="245"/>
      <c r="CD2230" s="1465"/>
    </row>
    <row r="2231" spans="63:82">
      <c r="BK2231" s="245"/>
      <c r="BS2231" s="245"/>
      <c r="BY2231" s="245"/>
      <c r="CA2231" s="245"/>
      <c r="CB2231" s="245"/>
      <c r="CD2231" s="1465"/>
    </row>
    <row r="2232" spans="63:82">
      <c r="BK2232" s="245"/>
      <c r="BS2232" s="245"/>
      <c r="BY2232" s="245"/>
      <c r="CA2232" s="245"/>
      <c r="CB2232" s="245"/>
      <c r="CD2232" s="1465"/>
    </row>
    <row r="2233" spans="63:82">
      <c r="BK2233" s="245"/>
      <c r="BS2233" s="245"/>
      <c r="BY2233" s="245"/>
      <c r="CA2233" s="245"/>
      <c r="CB2233" s="245"/>
      <c r="CD2233" s="1465"/>
    </row>
    <row r="2234" spans="63:82">
      <c r="BK2234" s="245"/>
      <c r="BS2234" s="245"/>
      <c r="BY2234" s="245"/>
      <c r="CA2234" s="245"/>
      <c r="CB2234" s="245"/>
      <c r="CD2234" s="1465"/>
    </row>
    <row r="2235" spans="63:82">
      <c r="BK2235" s="245"/>
      <c r="BS2235" s="245"/>
      <c r="BY2235" s="245"/>
      <c r="CA2235" s="245"/>
      <c r="CB2235" s="245"/>
      <c r="CD2235" s="1465"/>
    </row>
    <row r="2236" spans="63:82">
      <c r="BK2236" s="245"/>
      <c r="BS2236" s="245"/>
      <c r="BY2236" s="245"/>
      <c r="CA2236" s="245"/>
      <c r="CB2236" s="245"/>
      <c r="CD2236" s="1465"/>
    </row>
    <row r="2237" spans="63:82">
      <c r="BK2237" s="245"/>
      <c r="BS2237" s="245"/>
      <c r="BY2237" s="245"/>
      <c r="CA2237" s="245"/>
      <c r="CB2237" s="245"/>
      <c r="CD2237" s="1465"/>
    </row>
    <row r="2238" spans="63:82">
      <c r="BK2238" s="245"/>
      <c r="BS2238" s="245"/>
      <c r="BY2238" s="245"/>
      <c r="CA2238" s="245"/>
      <c r="CB2238" s="245"/>
      <c r="CD2238" s="1465"/>
    </row>
    <row r="2239" spans="63:82">
      <c r="BK2239" s="245"/>
      <c r="BS2239" s="245"/>
      <c r="BY2239" s="245"/>
      <c r="CA2239" s="245"/>
      <c r="CB2239" s="245"/>
      <c r="CD2239" s="1465"/>
    </row>
    <row r="2240" spans="63:82">
      <c r="BK2240" s="245"/>
      <c r="BS2240" s="245"/>
      <c r="BY2240" s="245"/>
      <c r="CA2240" s="245"/>
      <c r="CB2240" s="245"/>
      <c r="CD2240" s="1465"/>
    </row>
    <row r="2241" spans="63:82">
      <c r="BK2241" s="245"/>
      <c r="BS2241" s="245"/>
      <c r="BY2241" s="245"/>
      <c r="CA2241" s="245"/>
      <c r="CB2241" s="245"/>
      <c r="CD2241" s="1465"/>
    </row>
    <row r="2242" spans="63:82">
      <c r="BK2242" s="245"/>
      <c r="BS2242" s="245"/>
      <c r="BY2242" s="245"/>
      <c r="CA2242" s="245"/>
      <c r="CB2242" s="245"/>
      <c r="CD2242" s="1465"/>
    </row>
    <row r="2243" spans="63:82">
      <c r="BK2243" s="245"/>
      <c r="BS2243" s="245"/>
      <c r="BY2243" s="245"/>
      <c r="CA2243" s="245"/>
      <c r="CB2243" s="245"/>
      <c r="CD2243" s="1465"/>
    </row>
    <row r="2244" spans="63:82">
      <c r="BK2244" s="245"/>
      <c r="BS2244" s="245"/>
      <c r="BY2244" s="245"/>
      <c r="CA2244" s="245"/>
      <c r="CB2244" s="245"/>
      <c r="CD2244" s="1465"/>
    </row>
    <row r="2245" spans="63:82">
      <c r="BK2245" s="245"/>
      <c r="BS2245" s="245"/>
      <c r="BY2245" s="245"/>
      <c r="CA2245" s="245"/>
      <c r="CB2245" s="245"/>
      <c r="CD2245" s="1465"/>
    </row>
    <row r="2246" spans="63:82">
      <c r="BK2246" s="245"/>
      <c r="BS2246" s="245"/>
      <c r="BY2246" s="245"/>
      <c r="CA2246" s="245"/>
      <c r="CB2246" s="245"/>
      <c r="CD2246" s="1465"/>
    </row>
    <row r="2247" spans="63:82">
      <c r="BK2247" s="245"/>
      <c r="BS2247" s="245"/>
      <c r="BY2247" s="245"/>
      <c r="CA2247" s="245"/>
      <c r="CB2247" s="245"/>
      <c r="CD2247" s="1465"/>
    </row>
    <row r="2248" spans="63:82">
      <c r="BK2248" s="245"/>
      <c r="BS2248" s="245"/>
      <c r="BY2248" s="245"/>
      <c r="CA2248" s="245"/>
      <c r="CB2248" s="245"/>
      <c r="CD2248" s="1465"/>
    </row>
    <row r="2249" spans="63:82">
      <c r="BK2249" s="245"/>
      <c r="BS2249" s="245"/>
      <c r="BY2249" s="245"/>
      <c r="CA2249" s="245"/>
      <c r="CB2249" s="245"/>
      <c r="CD2249" s="1465"/>
    </row>
    <row r="2250" spans="63:82">
      <c r="BK2250" s="245"/>
      <c r="BS2250" s="245"/>
      <c r="BY2250" s="245"/>
      <c r="CA2250" s="245"/>
      <c r="CB2250" s="245"/>
      <c r="CD2250" s="1465"/>
    </row>
    <row r="2251" spans="63:82">
      <c r="BK2251" s="245"/>
      <c r="BS2251" s="245"/>
      <c r="BY2251" s="245"/>
      <c r="CA2251" s="245"/>
      <c r="CB2251" s="245"/>
      <c r="CD2251" s="1465"/>
    </row>
    <row r="2252" spans="63:82">
      <c r="BK2252" s="245"/>
      <c r="BS2252" s="245"/>
      <c r="BY2252" s="245"/>
      <c r="CA2252" s="245"/>
      <c r="CB2252" s="245"/>
      <c r="CD2252" s="1465"/>
    </row>
    <row r="2253" spans="63:82">
      <c r="BK2253" s="245"/>
      <c r="BS2253" s="245"/>
      <c r="BY2253" s="245"/>
      <c r="CA2253" s="245"/>
      <c r="CB2253" s="245"/>
      <c r="CD2253" s="1465"/>
    </row>
    <row r="2254" spans="63:82">
      <c r="BK2254" s="245"/>
      <c r="BS2254" s="245"/>
      <c r="BY2254" s="245"/>
      <c r="CA2254" s="245"/>
      <c r="CB2254" s="245"/>
      <c r="CD2254" s="1465"/>
    </row>
    <row r="2255" spans="63:82">
      <c r="BK2255" s="245"/>
      <c r="BS2255" s="245"/>
      <c r="BY2255" s="245"/>
      <c r="CA2255" s="245"/>
      <c r="CB2255" s="245"/>
      <c r="CD2255" s="1465"/>
    </row>
    <row r="2256" spans="63:82">
      <c r="BK2256" s="245"/>
      <c r="BS2256" s="245"/>
      <c r="BY2256" s="245"/>
      <c r="CA2256" s="245"/>
      <c r="CB2256" s="245"/>
      <c r="CD2256" s="1465"/>
    </row>
    <row r="2257" spans="63:82">
      <c r="BK2257" s="245"/>
      <c r="BS2257" s="245"/>
      <c r="BY2257" s="245"/>
      <c r="CA2257" s="245"/>
      <c r="CB2257" s="245"/>
      <c r="CD2257" s="1465"/>
    </row>
    <row r="2258" spans="63:82">
      <c r="BK2258" s="245"/>
      <c r="BS2258" s="245"/>
      <c r="BY2258" s="245"/>
      <c r="CA2258" s="245"/>
      <c r="CB2258" s="245"/>
      <c r="CD2258" s="1465"/>
    </row>
    <row r="2259" spans="63:82">
      <c r="BK2259" s="245"/>
      <c r="BS2259" s="245"/>
      <c r="BY2259" s="245"/>
      <c r="CA2259" s="245"/>
      <c r="CB2259" s="245"/>
      <c r="CD2259" s="1465"/>
    </row>
    <row r="2260" spans="63:82">
      <c r="BK2260" s="245"/>
      <c r="BS2260" s="245"/>
      <c r="BY2260" s="245"/>
      <c r="CA2260" s="245"/>
      <c r="CB2260" s="245"/>
      <c r="CD2260" s="1465"/>
    </row>
    <row r="2261" spans="63:82">
      <c r="BK2261" s="245"/>
      <c r="BS2261" s="245"/>
      <c r="BY2261" s="245"/>
      <c r="CA2261" s="245"/>
      <c r="CB2261" s="245"/>
      <c r="CD2261" s="1465"/>
    </row>
    <row r="2262" spans="63:82">
      <c r="BK2262" s="245"/>
      <c r="BS2262" s="245"/>
      <c r="BY2262" s="245"/>
      <c r="CA2262" s="245"/>
      <c r="CB2262" s="245"/>
      <c r="CD2262" s="1465"/>
    </row>
    <row r="2263" spans="63:82">
      <c r="BK2263" s="245"/>
      <c r="BS2263" s="245"/>
      <c r="BY2263" s="245"/>
      <c r="CA2263" s="245"/>
      <c r="CB2263" s="245"/>
      <c r="CD2263" s="1465"/>
    </row>
    <row r="2264" spans="63:82">
      <c r="BK2264" s="245"/>
      <c r="BS2264" s="245"/>
      <c r="BY2264" s="245"/>
      <c r="CA2264" s="245"/>
      <c r="CB2264" s="245"/>
      <c r="CD2264" s="1465"/>
    </row>
    <row r="2265" spans="63:82">
      <c r="BK2265" s="245"/>
      <c r="BS2265" s="245"/>
      <c r="BY2265" s="245"/>
      <c r="CA2265" s="245"/>
      <c r="CB2265" s="245"/>
      <c r="CD2265" s="1465"/>
    </row>
    <row r="2266" spans="63:82">
      <c r="BK2266" s="245"/>
      <c r="BS2266" s="245"/>
      <c r="BY2266" s="245"/>
      <c r="CA2266" s="245"/>
      <c r="CB2266" s="245"/>
      <c r="CD2266" s="1465"/>
    </row>
    <row r="2267" spans="63:82">
      <c r="BK2267" s="245"/>
      <c r="BS2267" s="245"/>
      <c r="BY2267" s="245"/>
      <c r="CA2267" s="245"/>
      <c r="CB2267" s="245"/>
      <c r="CD2267" s="1465"/>
    </row>
    <row r="2268" spans="63:82">
      <c r="BK2268" s="245"/>
      <c r="BS2268" s="245"/>
      <c r="BY2268" s="245"/>
      <c r="CA2268" s="245"/>
      <c r="CB2268" s="245"/>
      <c r="CD2268" s="1465"/>
    </row>
    <row r="2269" spans="63:82">
      <c r="BK2269" s="245"/>
      <c r="BS2269" s="245"/>
      <c r="BY2269" s="245"/>
      <c r="CA2269" s="245"/>
      <c r="CB2269" s="245"/>
      <c r="CD2269" s="1465"/>
    </row>
    <row r="2270" spans="63:82">
      <c r="BK2270" s="245"/>
      <c r="BS2270" s="245"/>
      <c r="BY2270" s="245"/>
      <c r="CA2270" s="245"/>
      <c r="CB2270" s="245"/>
      <c r="CD2270" s="1465"/>
    </row>
    <row r="2271" spans="63:82">
      <c r="BK2271" s="245"/>
      <c r="BS2271" s="245"/>
      <c r="BY2271" s="245"/>
      <c r="CA2271" s="245"/>
      <c r="CB2271" s="245"/>
      <c r="CD2271" s="1465"/>
    </row>
    <row r="2272" spans="63:82">
      <c r="BK2272" s="245"/>
      <c r="BS2272" s="245"/>
      <c r="BY2272" s="245"/>
      <c r="CA2272" s="245"/>
      <c r="CB2272" s="245"/>
      <c r="CD2272" s="1465"/>
    </row>
    <row r="2273" spans="63:82">
      <c r="BK2273" s="245"/>
      <c r="BS2273" s="245"/>
      <c r="BY2273" s="245"/>
      <c r="CA2273" s="245"/>
      <c r="CB2273" s="245"/>
      <c r="CD2273" s="1465"/>
    </row>
    <row r="2274" spans="63:82">
      <c r="BK2274" s="245"/>
      <c r="BS2274" s="245"/>
      <c r="BY2274" s="245"/>
      <c r="CA2274" s="245"/>
      <c r="CB2274" s="245"/>
      <c r="CD2274" s="1465"/>
    </row>
    <row r="2275" spans="63:82">
      <c r="BK2275" s="245"/>
      <c r="BS2275" s="245"/>
      <c r="BY2275" s="245"/>
      <c r="CA2275" s="245"/>
      <c r="CB2275" s="245"/>
      <c r="CD2275" s="1465"/>
    </row>
    <row r="2276" spans="63:82">
      <c r="BK2276" s="245"/>
      <c r="BS2276" s="245"/>
      <c r="BY2276" s="245"/>
      <c r="CA2276" s="245"/>
      <c r="CB2276" s="245"/>
      <c r="CD2276" s="1465"/>
    </row>
    <row r="2277" spans="63:82">
      <c r="BK2277" s="245"/>
      <c r="BS2277" s="245"/>
      <c r="BY2277" s="245"/>
      <c r="CA2277" s="245"/>
      <c r="CB2277" s="245"/>
      <c r="CD2277" s="1465"/>
    </row>
    <row r="2278" spans="63:82">
      <c r="BK2278" s="245"/>
      <c r="BS2278" s="245"/>
      <c r="BY2278" s="245"/>
      <c r="CA2278" s="245"/>
      <c r="CB2278" s="245"/>
      <c r="CD2278" s="1465"/>
    </row>
    <row r="2279" spans="63:82">
      <c r="BK2279" s="245"/>
      <c r="BS2279" s="245"/>
      <c r="BY2279" s="245"/>
      <c r="CA2279" s="245"/>
      <c r="CB2279" s="245"/>
      <c r="CD2279" s="1465"/>
    </row>
    <row r="2280" spans="63:82">
      <c r="BK2280" s="245"/>
      <c r="BS2280" s="245"/>
      <c r="BY2280" s="245"/>
      <c r="CA2280" s="245"/>
      <c r="CB2280" s="245"/>
      <c r="CD2280" s="1465"/>
    </row>
    <row r="2281" spans="63:82">
      <c r="BK2281" s="245"/>
      <c r="BS2281" s="245"/>
      <c r="BY2281" s="245"/>
      <c r="CA2281" s="245"/>
      <c r="CB2281" s="245"/>
      <c r="CD2281" s="1465"/>
    </row>
    <row r="2282" spans="63:82">
      <c r="BK2282" s="245"/>
      <c r="BS2282" s="245"/>
      <c r="BY2282" s="245"/>
      <c r="CA2282" s="245"/>
      <c r="CB2282" s="245"/>
      <c r="CD2282" s="1465"/>
    </row>
    <row r="2283" spans="63:82">
      <c r="BK2283" s="245"/>
      <c r="BS2283" s="245"/>
      <c r="BY2283" s="245"/>
      <c r="CA2283" s="245"/>
      <c r="CB2283" s="245"/>
      <c r="CD2283" s="1465"/>
    </row>
    <row r="2284" spans="63:82">
      <c r="BK2284" s="245"/>
      <c r="BS2284" s="245"/>
      <c r="BY2284" s="245"/>
      <c r="CA2284" s="245"/>
      <c r="CB2284" s="245"/>
      <c r="CD2284" s="1465"/>
    </row>
    <row r="2285" spans="63:82">
      <c r="BK2285" s="245"/>
      <c r="BS2285" s="245"/>
      <c r="BY2285" s="245"/>
      <c r="CA2285" s="245"/>
      <c r="CB2285" s="245"/>
      <c r="CD2285" s="1465"/>
    </row>
    <row r="2286" spans="63:82">
      <c r="BK2286" s="245"/>
      <c r="BS2286" s="245"/>
      <c r="BY2286" s="245"/>
      <c r="CA2286" s="245"/>
      <c r="CB2286" s="245"/>
      <c r="CD2286" s="1465"/>
    </row>
    <row r="2287" spans="63:82">
      <c r="BK2287" s="245"/>
      <c r="BS2287" s="245"/>
      <c r="BY2287" s="245"/>
      <c r="CA2287" s="245"/>
      <c r="CB2287" s="245"/>
      <c r="CD2287" s="1465"/>
    </row>
    <row r="2288" spans="63:82">
      <c r="BK2288" s="245"/>
      <c r="BS2288" s="245"/>
      <c r="BY2288" s="245"/>
      <c r="CA2288" s="245"/>
      <c r="CB2288" s="245"/>
      <c r="CD2288" s="1465"/>
    </row>
    <row r="2289" spans="63:82">
      <c r="BK2289" s="245"/>
      <c r="BS2289" s="245"/>
      <c r="BY2289" s="245"/>
      <c r="CA2289" s="245"/>
      <c r="CB2289" s="245"/>
      <c r="CD2289" s="1465"/>
    </row>
    <row r="2290" spans="63:82">
      <c r="BK2290" s="245"/>
      <c r="BS2290" s="245"/>
      <c r="BY2290" s="245"/>
      <c r="CA2290" s="245"/>
      <c r="CB2290" s="245"/>
      <c r="CD2290" s="1465"/>
    </row>
    <row r="2291" spans="63:82">
      <c r="BK2291" s="245"/>
      <c r="BS2291" s="245"/>
      <c r="BY2291" s="245"/>
      <c r="CA2291" s="245"/>
      <c r="CB2291" s="245"/>
      <c r="CD2291" s="1465"/>
    </row>
    <row r="2292" spans="63:82">
      <c r="BK2292" s="245"/>
      <c r="BS2292" s="245"/>
      <c r="BY2292" s="245"/>
      <c r="CA2292" s="245"/>
      <c r="CB2292" s="245"/>
      <c r="CD2292" s="1465"/>
    </row>
    <row r="2293" spans="63:82">
      <c r="BK2293" s="245"/>
      <c r="BS2293" s="245"/>
      <c r="BY2293" s="245"/>
      <c r="CA2293" s="245"/>
      <c r="CB2293" s="245"/>
      <c r="CD2293" s="1465"/>
    </row>
    <row r="2294" spans="63:82">
      <c r="BK2294" s="245"/>
      <c r="BS2294" s="245"/>
      <c r="BY2294" s="245"/>
      <c r="CA2294" s="245"/>
      <c r="CB2294" s="245"/>
      <c r="CD2294" s="1465"/>
    </row>
    <row r="2295" spans="63:82">
      <c r="BK2295" s="245"/>
      <c r="BS2295" s="245"/>
      <c r="BY2295" s="245"/>
      <c r="CA2295" s="245"/>
      <c r="CB2295" s="245"/>
      <c r="CD2295" s="1465"/>
    </row>
    <row r="2296" spans="63:82">
      <c r="BK2296" s="245"/>
      <c r="BS2296" s="245"/>
      <c r="BY2296" s="245"/>
      <c r="CA2296" s="245"/>
      <c r="CB2296" s="245"/>
      <c r="CD2296" s="1465"/>
    </row>
    <row r="2297" spans="63:82">
      <c r="BK2297" s="245"/>
      <c r="BS2297" s="245"/>
      <c r="BY2297" s="245"/>
      <c r="CA2297" s="245"/>
      <c r="CB2297" s="245"/>
      <c r="CD2297" s="1465"/>
    </row>
    <row r="2298" spans="63:82">
      <c r="BK2298" s="245"/>
      <c r="BS2298" s="245"/>
      <c r="BY2298" s="245"/>
      <c r="CA2298" s="245"/>
      <c r="CB2298" s="245"/>
      <c r="CD2298" s="1465"/>
    </row>
    <row r="2299" spans="63:82">
      <c r="BK2299" s="245"/>
      <c r="BS2299" s="245"/>
      <c r="BY2299" s="245"/>
      <c r="CA2299" s="245"/>
      <c r="CB2299" s="245"/>
      <c r="CD2299" s="1465"/>
    </row>
    <row r="2300" spans="63:82">
      <c r="BK2300" s="245"/>
      <c r="BS2300" s="245"/>
      <c r="BY2300" s="245"/>
      <c r="CA2300" s="245"/>
      <c r="CB2300" s="245"/>
      <c r="CD2300" s="1465"/>
    </row>
    <row r="2301" spans="63:82">
      <c r="BK2301" s="245"/>
      <c r="BS2301" s="245"/>
      <c r="BY2301" s="245"/>
      <c r="CA2301" s="245"/>
      <c r="CB2301" s="245"/>
      <c r="CD2301" s="1465"/>
    </row>
    <row r="2302" spans="63:82">
      <c r="BK2302" s="245"/>
      <c r="BS2302" s="245"/>
      <c r="BY2302" s="245"/>
      <c r="CA2302" s="245"/>
      <c r="CB2302" s="245"/>
      <c r="CD2302" s="1465"/>
    </row>
    <row r="2303" spans="63:82">
      <c r="BK2303" s="245"/>
      <c r="BS2303" s="245"/>
      <c r="BY2303" s="245"/>
      <c r="CA2303" s="245"/>
      <c r="CB2303" s="245"/>
      <c r="CD2303" s="1465"/>
    </row>
    <row r="2304" spans="63:82">
      <c r="BK2304" s="245"/>
      <c r="BS2304" s="245"/>
      <c r="BY2304" s="245"/>
      <c r="CA2304" s="245"/>
      <c r="CB2304" s="245"/>
      <c r="CD2304" s="1465"/>
    </row>
    <row r="2305" spans="63:82">
      <c r="BK2305" s="245"/>
      <c r="BS2305" s="245"/>
      <c r="BY2305" s="245"/>
      <c r="CA2305" s="245"/>
      <c r="CB2305" s="245"/>
      <c r="CD2305" s="1465"/>
    </row>
    <row r="2306" spans="63:82">
      <c r="BK2306" s="245"/>
      <c r="BS2306" s="245"/>
      <c r="BY2306" s="245"/>
      <c r="CA2306" s="245"/>
      <c r="CB2306" s="245"/>
      <c r="CD2306" s="1465"/>
    </row>
    <row r="2307" spans="63:82">
      <c r="BK2307" s="245"/>
      <c r="BS2307" s="245"/>
      <c r="BY2307" s="245"/>
      <c r="CA2307" s="245"/>
      <c r="CB2307" s="245"/>
      <c r="CD2307" s="1465"/>
    </row>
    <row r="2308" spans="63:82">
      <c r="BK2308" s="245"/>
      <c r="BS2308" s="245"/>
      <c r="BY2308" s="245"/>
      <c r="CA2308" s="245"/>
      <c r="CB2308" s="245"/>
      <c r="CD2308" s="1465"/>
    </row>
    <row r="2309" spans="63:82">
      <c r="BK2309" s="245"/>
      <c r="BS2309" s="245"/>
      <c r="BY2309" s="245"/>
      <c r="CA2309" s="245"/>
      <c r="CB2309" s="245"/>
      <c r="CD2309" s="1465"/>
    </row>
    <row r="2310" spans="63:82">
      <c r="BK2310" s="245"/>
      <c r="BS2310" s="245"/>
      <c r="BY2310" s="245"/>
      <c r="CA2310" s="245"/>
      <c r="CB2310" s="245"/>
      <c r="CD2310" s="1465"/>
    </row>
    <row r="2311" spans="63:82">
      <c r="BK2311" s="245"/>
      <c r="BS2311" s="245"/>
      <c r="BY2311" s="245"/>
      <c r="CA2311" s="245"/>
      <c r="CB2311" s="245"/>
      <c r="CD2311" s="1465"/>
    </row>
    <row r="2312" spans="63:82">
      <c r="BK2312" s="245"/>
      <c r="BS2312" s="245"/>
      <c r="BY2312" s="245"/>
      <c r="CA2312" s="245"/>
      <c r="CB2312" s="245"/>
      <c r="CD2312" s="1465"/>
    </row>
    <row r="2313" spans="63:82">
      <c r="BK2313" s="245"/>
      <c r="BS2313" s="245"/>
      <c r="BY2313" s="245"/>
      <c r="CA2313" s="245"/>
      <c r="CB2313" s="245"/>
      <c r="CD2313" s="1465"/>
    </row>
    <row r="2314" spans="63:82">
      <c r="BK2314" s="245"/>
      <c r="BS2314" s="245"/>
      <c r="BY2314" s="245"/>
      <c r="CA2314" s="245"/>
      <c r="CB2314" s="245"/>
      <c r="CD2314" s="1465"/>
    </row>
    <row r="2315" spans="63:82">
      <c r="BK2315" s="245"/>
      <c r="BS2315" s="245"/>
      <c r="BY2315" s="245"/>
      <c r="CA2315" s="245"/>
      <c r="CB2315" s="245"/>
      <c r="CD2315" s="1465"/>
    </row>
    <row r="2316" spans="63:82">
      <c r="BK2316" s="245"/>
      <c r="BS2316" s="245"/>
      <c r="BY2316" s="245"/>
      <c r="CA2316" s="245"/>
      <c r="CB2316" s="245"/>
      <c r="CD2316" s="1465"/>
    </row>
    <row r="2317" spans="63:82">
      <c r="BK2317" s="245"/>
      <c r="BS2317" s="245"/>
      <c r="BY2317" s="245"/>
      <c r="CA2317" s="245"/>
      <c r="CB2317" s="245"/>
      <c r="CD2317" s="1465"/>
    </row>
    <row r="2318" spans="63:82">
      <c r="BK2318" s="245"/>
      <c r="BS2318" s="245"/>
      <c r="BY2318" s="245"/>
      <c r="CA2318" s="245"/>
      <c r="CB2318" s="245"/>
      <c r="CD2318" s="1465"/>
    </row>
    <row r="2319" spans="63:82">
      <c r="BK2319" s="245"/>
      <c r="BS2319" s="245"/>
      <c r="BY2319" s="245"/>
      <c r="CA2319" s="245"/>
      <c r="CB2319" s="245"/>
      <c r="CD2319" s="1465"/>
    </row>
    <row r="2320" spans="63:82">
      <c r="BK2320" s="245"/>
      <c r="BS2320" s="245"/>
      <c r="BY2320" s="245"/>
      <c r="CA2320" s="245"/>
      <c r="CB2320" s="245"/>
      <c r="CD2320" s="1465"/>
    </row>
    <row r="2321" spans="63:82">
      <c r="BK2321" s="245"/>
      <c r="BS2321" s="245"/>
      <c r="BY2321" s="245"/>
      <c r="CA2321" s="245"/>
      <c r="CB2321" s="245"/>
      <c r="CD2321" s="1465"/>
    </row>
    <row r="2322" spans="63:82">
      <c r="BK2322" s="245"/>
      <c r="BS2322" s="245"/>
      <c r="BY2322" s="245"/>
      <c r="CA2322" s="245"/>
      <c r="CB2322" s="245"/>
      <c r="CD2322" s="1465"/>
    </row>
    <row r="2323" spans="63:82">
      <c r="BK2323" s="245"/>
      <c r="BS2323" s="245"/>
      <c r="BY2323" s="245"/>
      <c r="CA2323" s="245"/>
      <c r="CB2323" s="245"/>
      <c r="CD2323" s="1465"/>
    </row>
    <row r="2324" spans="63:82">
      <c r="BK2324" s="245"/>
      <c r="BS2324" s="245"/>
      <c r="BY2324" s="245"/>
      <c r="CA2324" s="245"/>
      <c r="CB2324" s="245"/>
      <c r="CD2324" s="1465"/>
    </row>
    <row r="2325" spans="63:82">
      <c r="BK2325" s="245"/>
      <c r="BS2325" s="245"/>
      <c r="BY2325" s="245"/>
      <c r="CA2325" s="245"/>
      <c r="CB2325" s="245"/>
      <c r="CD2325" s="1465"/>
    </row>
    <row r="2326" spans="63:82">
      <c r="BK2326" s="245"/>
      <c r="BS2326" s="245"/>
      <c r="BY2326" s="245"/>
      <c r="CA2326" s="245"/>
      <c r="CB2326" s="245"/>
      <c r="CD2326" s="1465"/>
    </row>
    <row r="2327" spans="63:82">
      <c r="BK2327" s="245"/>
      <c r="BS2327" s="245"/>
      <c r="BY2327" s="245"/>
      <c r="CA2327" s="245"/>
      <c r="CB2327" s="245"/>
      <c r="CD2327" s="1465"/>
    </row>
    <row r="2328" spans="63:82">
      <c r="BK2328" s="245"/>
      <c r="BS2328" s="245"/>
      <c r="BY2328" s="245"/>
      <c r="CA2328" s="245"/>
      <c r="CB2328" s="245"/>
      <c r="CD2328" s="1465"/>
    </row>
    <row r="2329" spans="63:82">
      <c r="BK2329" s="245"/>
      <c r="BS2329" s="245"/>
      <c r="BY2329" s="245"/>
      <c r="CA2329" s="245"/>
      <c r="CB2329" s="245"/>
      <c r="CD2329" s="1465"/>
    </row>
    <row r="2330" spans="63:82">
      <c r="BK2330" s="245"/>
      <c r="BS2330" s="245"/>
      <c r="BY2330" s="245"/>
      <c r="CA2330" s="245"/>
      <c r="CB2330" s="245"/>
      <c r="CD2330" s="1465"/>
    </row>
    <row r="2331" spans="63:82">
      <c r="BK2331" s="245"/>
      <c r="BS2331" s="245"/>
      <c r="BY2331" s="245"/>
      <c r="CA2331" s="245"/>
      <c r="CB2331" s="245"/>
      <c r="CD2331" s="1465"/>
    </row>
    <row r="2332" spans="63:82">
      <c r="BK2332" s="245"/>
      <c r="BS2332" s="245"/>
      <c r="BY2332" s="245"/>
      <c r="CA2332" s="245"/>
      <c r="CB2332" s="245"/>
      <c r="CD2332" s="1465"/>
    </row>
    <row r="2333" spans="63:82">
      <c r="BK2333" s="245"/>
      <c r="BS2333" s="245"/>
      <c r="BY2333" s="245"/>
      <c r="CA2333" s="245"/>
      <c r="CB2333" s="245"/>
      <c r="CD2333" s="1465"/>
    </row>
    <row r="2334" spans="63:82">
      <c r="BK2334" s="245"/>
      <c r="BS2334" s="245"/>
      <c r="BY2334" s="245"/>
      <c r="CA2334" s="245"/>
      <c r="CB2334" s="245"/>
      <c r="CD2334" s="1465"/>
    </row>
    <row r="2335" spans="63:82">
      <c r="BK2335" s="245"/>
      <c r="BS2335" s="245"/>
      <c r="BY2335" s="245"/>
      <c r="CA2335" s="245"/>
      <c r="CB2335" s="245"/>
      <c r="CD2335" s="1465"/>
    </row>
    <row r="2336" spans="63:82">
      <c r="BK2336" s="245"/>
      <c r="BS2336" s="245"/>
      <c r="BY2336" s="245"/>
      <c r="CA2336" s="245"/>
      <c r="CB2336" s="245"/>
      <c r="CD2336" s="1465"/>
    </row>
    <row r="2337" spans="63:82">
      <c r="BK2337" s="245"/>
      <c r="BS2337" s="245"/>
      <c r="BY2337" s="245"/>
      <c r="CA2337" s="245"/>
      <c r="CB2337" s="245"/>
      <c r="CD2337" s="1465"/>
    </row>
    <row r="2338" spans="63:82">
      <c r="BK2338" s="245"/>
      <c r="BS2338" s="245"/>
      <c r="BY2338" s="245"/>
      <c r="CA2338" s="245"/>
      <c r="CB2338" s="245"/>
      <c r="CD2338" s="1465"/>
    </row>
    <row r="2339" spans="63:82">
      <c r="BK2339" s="245"/>
      <c r="BS2339" s="245"/>
      <c r="BY2339" s="245"/>
      <c r="CA2339" s="245"/>
      <c r="CB2339" s="245"/>
      <c r="CD2339" s="1465"/>
    </row>
    <row r="2340" spans="63:82">
      <c r="BK2340" s="245"/>
      <c r="BS2340" s="245"/>
      <c r="BY2340" s="245"/>
      <c r="CA2340" s="245"/>
      <c r="CB2340" s="245"/>
      <c r="CD2340" s="1465"/>
    </row>
    <row r="2341" spans="63:82">
      <c r="BK2341" s="245"/>
      <c r="BS2341" s="245"/>
      <c r="BY2341" s="245"/>
      <c r="CA2341" s="245"/>
      <c r="CB2341" s="245"/>
      <c r="CD2341" s="1465"/>
    </row>
    <row r="2342" spans="63:82">
      <c r="BK2342" s="245"/>
      <c r="BS2342" s="245"/>
      <c r="BY2342" s="245"/>
      <c r="CA2342" s="245"/>
      <c r="CB2342" s="245"/>
      <c r="CD2342" s="1465"/>
    </row>
    <row r="2343" spans="63:82">
      <c r="BK2343" s="245"/>
      <c r="BS2343" s="245"/>
      <c r="BY2343" s="245"/>
      <c r="CA2343" s="245"/>
      <c r="CB2343" s="245"/>
      <c r="CD2343" s="1465"/>
    </row>
    <row r="2344" spans="63:82">
      <c r="BK2344" s="245"/>
      <c r="BS2344" s="245"/>
      <c r="BY2344" s="245"/>
      <c r="CA2344" s="245"/>
      <c r="CB2344" s="245"/>
      <c r="CD2344" s="1465"/>
    </row>
    <row r="2345" spans="63:82">
      <c r="BK2345" s="245"/>
      <c r="BS2345" s="245"/>
      <c r="BY2345" s="245"/>
      <c r="CA2345" s="245"/>
      <c r="CB2345" s="245"/>
      <c r="CD2345" s="1465"/>
    </row>
    <row r="2346" spans="63:82">
      <c r="BK2346" s="245"/>
      <c r="BS2346" s="245"/>
      <c r="BY2346" s="245"/>
      <c r="CA2346" s="245"/>
      <c r="CB2346" s="245"/>
      <c r="CD2346" s="1465"/>
    </row>
    <row r="2347" spans="63:82">
      <c r="BK2347" s="245"/>
      <c r="BS2347" s="245"/>
      <c r="BY2347" s="245"/>
      <c r="CA2347" s="245"/>
      <c r="CB2347" s="245"/>
      <c r="CD2347" s="1465"/>
    </row>
    <row r="2348" spans="63:82">
      <c r="BK2348" s="245"/>
      <c r="BS2348" s="245"/>
      <c r="BY2348" s="245"/>
      <c r="CA2348" s="245"/>
      <c r="CB2348" s="245"/>
      <c r="CD2348" s="1465"/>
    </row>
    <row r="2349" spans="63:82">
      <c r="BK2349" s="245"/>
      <c r="BS2349" s="245"/>
      <c r="BY2349" s="245"/>
      <c r="CA2349" s="245"/>
      <c r="CB2349" s="245"/>
      <c r="CD2349" s="1465"/>
    </row>
    <row r="2350" spans="63:82">
      <c r="BK2350" s="245"/>
      <c r="BS2350" s="245"/>
      <c r="BY2350" s="245"/>
      <c r="CA2350" s="245"/>
      <c r="CB2350" s="245"/>
      <c r="CD2350" s="1465"/>
    </row>
    <row r="2351" spans="63:82">
      <c r="BK2351" s="245"/>
      <c r="BS2351" s="245"/>
      <c r="BY2351" s="245"/>
      <c r="CA2351" s="245"/>
      <c r="CB2351" s="245"/>
      <c r="CD2351" s="1465"/>
    </row>
    <row r="2352" spans="63:82">
      <c r="BK2352" s="245"/>
      <c r="BS2352" s="245"/>
      <c r="BY2352" s="245"/>
      <c r="CA2352" s="245"/>
      <c r="CB2352" s="245"/>
      <c r="CD2352" s="1465"/>
    </row>
    <row r="2353" spans="63:82">
      <c r="BK2353" s="245"/>
      <c r="BS2353" s="245"/>
      <c r="BY2353" s="245"/>
      <c r="CA2353" s="245"/>
      <c r="CB2353" s="245"/>
      <c r="CD2353" s="1465"/>
    </row>
    <row r="2354" spans="63:82">
      <c r="BK2354" s="245"/>
      <c r="BS2354" s="245"/>
      <c r="BY2354" s="245"/>
      <c r="CA2354" s="245"/>
      <c r="CB2354" s="245"/>
      <c r="CD2354" s="1465"/>
    </row>
    <row r="2355" spans="63:82">
      <c r="BK2355" s="245"/>
      <c r="BS2355" s="245"/>
      <c r="BY2355" s="245"/>
      <c r="CA2355" s="245"/>
      <c r="CB2355" s="245"/>
      <c r="CD2355" s="1465"/>
    </row>
    <row r="2356" spans="63:82">
      <c r="BK2356" s="245"/>
      <c r="BS2356" s="245"/>
      <c r="BY2356" s="245"/>
      <c r="CA2356" s="245"/>
      <c r="CB2356" s="245"/>
      <c r="CD2356" s="1465"/>
    </row>
    <row r="2357" spans="63:82">
      <c r="BK2357" s="245"/>
      <c r="BS2357" s="245"/>
      <c r="BY2357" s="245"/>
      <c r="CA2357" s="245"/>
      <c r="CB2357" s="245"/>
      <c r="CD2357" s="1465"/>
    </row>
    <row r="2358" spans="63:82">
      <c r="BK2358" s="245"/>
      <c r="BS2358" s="245"/>
      <c r="BY2358" s="245"/>
      <c r="CA2358" s="245"/>
      <c r="CB2358" s="245"/>
      <c r="CD2358" s="1465"/>
    </row>
    <row r="2359" spans="63:82">
      <c r="BK2359" s="245"/>
      <c r="BS2359" s="245"/>
      <c r="BY2359" s="245"/>
      <c r="CA2359" s="245"/>
      <c r="CB2359" s="245"/>
      <c r="CD2359" s="1465"/>
    </row>
    <row r="2360" spans="63:82">
      <c r="BK2360" s="245"/>
      <c r="BS2360" s="245"/>
      <c r="BY2360" s="245"/>
      <c r="CA2360" s="245"/>
      <c r="CB2360" s="245"/>
      <c r="CD2360" s="1465"/>
    </row>
    <row r="2361" spans="63:82">
      <c r="BK2361" s="245"/>
      <c r="BS2361" s="245"/>
      <c r="BY2361" s="245"/>
      <c r="CA2361" s="245"/>
      <c r="CB2361" s="245"/>
      <c r="CD2361" s="1465"/>
    </row>
    <row r="2362" spans="63:82">
      <c r="BK2362" s="245"/>
      <c r="BS2362" s="245"/>
      <c r="BY2362" s="245"/>
      <c r="CA2362" s="245"/>
      <c r="CB2362" s="245"/>
      <c r="CD2362" s="1465"/>
    </row>
    <row r="2363" spans="63:82">
      <c r="BK2363" s="245"/>
      <c r="BS2363" s="245"/>
      <c r="BY2363" s="245"/>
      <c r="CA2363" s="245"/>
      <c r="CB2363" s="245"/>
      <c r="CD2363" s="1465"/>
    </row>
    <row r="2364" spans="63:82">
      <c r="BK2364" s="245"/>
      <c r="BS2364" s="245"/>
      <c r="BY2364" s="245"/>
      <c r="CA2364" s="245"/>
      <c r="CB2364" s="245"/>
      <c r="CD2364" s="1465"/>
    </row>
    <row r="2365" spans="63:82">
      <c r="BK2365" s="245"/>
      <c r="BS2365" s="245"/>
      <c r="BY2365" s="245"/>
      <c r="CA2365" s="245"/>
      <c r="CB2365" s="245"/>
      <c r="CD2365" s="1465"/>
    </row>
    <row r="2366" spans="63:82">
      <c r="BK2366" s="245"/>
      <c r="BS2366" s="245"/>
      <c r="BY2366" s="245"/>
      <c r="CA2366" s="245"/>
      <c r="CB2366" s="245"/>
      <c r="CD2366" s="1465"/>
    </row>
    <row r="2367" spans="63:82">
      <c r="BK2367" s="245"/>
      <c r="BS2367" s="245"/>
      <c r="BY2367" s="245"/>
      <c r="CA2367" s="245"/>
      <c r="CB2367" s="245"/>
      <c r="CD2367" s="1465"/>
    </row>
    <row r="2368" spans="63:82">
      <c r="BK2368" s="245"/>
      <c r="BS2368" s="245"/>
      <c r="BY2368" s="245"/>
      <c r="CA2368" s="245"/>
      <c r="CB2368" s="245"/>
      <c r="CD2368" s="1465"/>
    </row>
    <row r="2369" spans="63:82">
      <c r="BK2369" s="245"/>
      <c r="BS2369" s="245"/>
      <c r="BY2369" s="245"/>
      <c r="CA2369" s="245"/>
      <c r="CB2369" s="245"/>
      <c r="CD2369" s="1465"/>
    </row>
    <row r="2370" spans="63:82">
      <c r="BK2370" s="245"/>
      <c r="BS2370" s="245"/>
      <c r="BY2370" s="245"/>
      <c r="CA2370" s="245"/>
      <c r="CB2370" s="245"/>
      <c r="CD2370" s="1465"/>
    </row>
    <row r="2371" spans="63:82">
      <c r="BK2371" s="245"/>
      <c r="BS2371" s="245"/>
      <c r="BY2371" s="245"/>
      <c r="CA2371" s="245"/>
      <c r="CB2371" s="245"/>
      <c r="CD2371" s="1465"/>
    </row>
    <row r="2372" spans="63:82">
      <c r="BK2372" s="245"/>
      <c r="BS2372" s="245"/>
      <c r="BY2372" s="245"/>
      <c r="CA2372" s="245"/>
      <c r="CB2372" s="245"/>
      <c r="CD2372" s="1465"/>
    </row>
    <row r="2373" spans="63:82">
      <c r="BK2373" s="245"/>
      <c r="BS2373" s="245"/>
      <c r="BY2373" s="245"/>
      <c r="CA2373" s="245"/>
      <c r="CB2373" s="245"/>
      <c r="CD2373" s="1465"/>
    </row>
    <row r="2374" spans="63:82">
      <c r="BK2374" s="245"/>
      <c r="BS2374" s="245"/>
      <c r="BY2374" s="245"/>
      <c r="CA2374" s="245"/>
      <c r="CB2374" s="245"/>
      <c r="CD2374" s="1465"/>
    </row>
    <row r="2375" spans="63:82">
      <c r="BK2375" s="245"/>
      <c r="BS2375" s="245"/>
      <c r="BY2375" s="245"/>
      <c r="CA2375" s="245"/>
      <c r="CB2375" s="245"/>
      <c r="CD2375" s="1465"/>
    </row>
    <row r="2376" spans="63:82">
      <c r="BK2376" s="245"/>
      <c r="BS2376" s="245"/>
      <c r="BY2376" s="245"/>
      <c r="CA2376" s="245"/>
      <c r="CB2376" s="245"/>
      <c r="CD2376" s="1465"/>
    </row>
    <row r="2377" spans="63:82">
      <c r="BK2377" s="245"/>
      <c r="BS2377" s="245"/>
      <c r="BY2377" s="245"/>
      <c r="CA2377" s="245"/>
      <c r="CB2377" s="245"/>
      <c r="CD2377" s="1465"/>
    </row>
    <row r="2378" spans="63:82">
      <c r="BK2378" s="245"/>
      <c r="BS2378" s="245"/>
      <c r="BY2378" s="245"/>
      <c r="CA2378" s="245"/>
      <c r="CB2378" s="245"/>
      <c r="CD2378" s="1465"/>
    </row>
    <row r="2379" spans="63:82">
      <c r="BK2379" s="245"/>
      <c r="BS2379" s="245"/>
      <c r="BY2379" s="245"/>
      <c r="CA2379" s="245"/>
      <c r="CB2379" s="245"/>
      <c r="CD2379" s="1465"/>
    </row>
    <row r="2380" spans="63:82">
      <c r="BK2380" s="245"/>
      <c r="BS2380" s="245"/>
      <c r="BY2380" s="245"/>
      <c r="CA2380" s="245"/>
      <c r="CB2380" s="245"/>
      <c r="CD2380" s="1465"/>
    </row>
    <row r="2381" spans="63:82">
      <c r="BK2381" s="245"/>
      <c r="BS2381" s="245"/>
      <c r="BY2381" s="245"/>
      <c r="CA2381" s="245"/>
      <c r="CB2381" s="245"/>
      <c r="CD2381" s="1465"/>
    </row>
    <row r="2382" spans="63:82">
      <c r="BK2382" s="245"/>
      <c r="BS2382" s="245"/>
      <c r="BY2382" s="245"/>
      <c r="CA2382" s="245"/>
      <c r="CB2382" s="245"/>
      <c r="CD2382" s="1465"/>
    </row>
    <row r="2383" spans="63:82">
      <c r="BK2383" s="245"/>
      <c r="BS2383" s="245"/>
      <c r="BY2383" s="245"/>
      <c r="CA2383" s="245"/>
      <c r="CB2383" s="245"/>
      <c r="CD2383" s="1465"/>
    </row>
    <row r="2384" spans="63:82">
      <c r="BK2384" s="245"/>
      <c r="BS2384" s="245"/>
      <c r="BY2384" s="245"/>
      <c r="CA2384" s="245"/>
      <c r="CB2384" s="245"/>
      <c r="CD2384" s="1465"/>
    </row>
    <row r="2385" spans="63:82">
      <c r="BK2385" s="245"/>
      <c r="BS2385" s="245"/>
      <c r="BY2385" s="245"/>
      <c r="CA2385" s="245"/>
      <c r="CB2385" s="245"/>
      <c r="CD2385" s="1465"/>
    </row>
    <row r="2386" spans="63:82">
      <c r="BK2386" s="245"/>
      <c r="BS2386" s="245"/>
      <c r="BY2386" s="245"/>
      <c r="CA2386" s="245"/>
      <c r="CB2386" s="245"/>
      <c r="CD2386" s="1465"/>
    </row>
    <row r="2387" spans="63:82">
      <c r="BK2387" s="245"/>
      <c r="BS2387" s="245"/>
      <c r="BY2387" s="245"/>
      <c r="CA2387" s="245"/>
      <c r="CB2387" s="245"/>
      <c r="CD2387" s="1465"/>
    </row>
    <row r="2388" spans="63:82">
      <c r="BK2388" s="245"/>
      <c r="BS2388" s="245"/>
      <c r="BY2388" s="245"/>
      <c r="CA2388" s="245"/>
      <c r="CB2388" s="245"/>
      <c r="CD2388" s="1465"/>
    </row>
    <row r="2389" spans="63:82">
      <c r="BK2389" s="245"/>
      <c r="BS2389" s="245"/>
      <c r="BY2389" s="245"/>
      <c r="CA2389" s="245"/>
      <c r="CB2389" s="245"/>
      <c r="CD2389" s="1465"/>
    </row>
    <row r="2390" spans="63:82">
      <c r="BK2390" s="245"/>
      <c r="BS2390" s="245"/>
      <c r="BY2390" s="245"/>
      <c r="CA2390" s="245"/>
      <c r="CB2390" s="245"/>
      <c r="CD2390" s="1465"/>
    </row>
    <row r="2391" spans="63:82">
      <c r="BK2391" s="245"/>
      <c r="BS2391" s="245"/>
      <c r="BY2391" s="245"/>
      <c r="CA2391" s="245"/>
      <c r="CB2391" s="245"/>
      <c r="CD2391" s="1465"/>
    </row>
    <row r="2392" spans="63:82">
      <c r="BK2392" s="245"/>
      <c r="BS2392" s="245"/>
      <c r="BY2392" s="245"/>
      <c r="CA2392" s="245"/>
      <c r="CB2392" s="245"/>
      <c r="CD2392" s="1465"/>
    </row>
    <row r="2393" spans="63:82">
      <c r="BK2393" s="245"/>
      <c r="BS2393" s="245"/>
      <c r="BY2393" s="245"/>
      <c r="CA2393" s="245"/>
      <c r="CB2393" s="245"/>
      <c r="CD2393" s="1465"/>
    </row>
    <row r="2394" spans="63:82">
      <c r="BK2394" s="245"/>
      <c r="BS2394" s="245"/>
      <c r="BY2394" s="245"/>
      <c r="CA2394" s="245"/>
      <c r="CB2394" s="245"/>
      <c r="CD2394" s="1465"/>
    </row>
    <row r="2395" spans="63:82">
      <c r="BK2395" s="245"/>
      <c r="BS2395" s="245"/>
      <c r="BY2395" s="245"/>
      <c r="CA2395" s="245"/>
      <c r="CB2395" s="245"/>
      <c r="CD2395" s="1465"/>
    </row>
    <row r="2396" spans="63:82">
      <c r="BK2396" s="245"/>
      <c r="BS2396" s="245"/>
      <c r="BY2396" s="245"/>
      <c r="CA2396" s="245"/>
      <c r="CB2396" s="245"/>
      <c r="CD2396" s="1465"/>
    </row>
    <row r="2397" spans="63:82">
      <c r="BK2397" s="245"/>
      <c r="BS2397" s="245"/>
      <c r="BY2397" s="245"/>
      <c r="CA2397" s="245"/>
      <c r="CB2397" s="245"/>
      <c r="CD2397" s="1465"/>
    </row>
    <row r="2398" spans="63:82">
      <c r="BK2398" s="245"/>
      <c r="BS2398" s="245"/>
      <c r="BY2398" s="245"/>
      <c r="CA2398" s="245"/>
      <c r="CB2398" s="245"/>
      <c r="CD2398" s="1465"/>
    </row>
    <row r="2399" spans="63:82">
      <c r="BK2399" s="245"/>
      <c r="BS2399" s="245"/>
      <c r="BY2399" s="245"/>
      <c r="CA2399" s="245"/>
      <c r="CB2399" s="245"/>
      <c r="CD2399" s="1465"/>
    </row>
    <row r="2400" spans="63:82">
      <c r="BK2400" s="245"/>
      <c r="BS2400" s="245"/>
      <c r="BY2400" s="245"/>
      <c r="CA2400" s="245"/>
      <c r="CB2400" s="245"/>
      <c r="CD2400" s="1465"/>
    </row>
    <row r="2401" spans="63:82">
      <c r="BK2401" s="245"/>
      <c r="BS2401" s="245"/>
      <c r="BY2401" s="245"/>
      <c r="CA2401" s="245"/>
      <c r="CB2401" s="245"/>
      <c r="CD2401" s="1465"/>
    </row>
    <row r="2402" spans="63:82">
      <c r="BK2402" s="245"/>
      <c r="BS2402" s="245"/>
      <c r="BY2402" s="245"/>
      <c r="CA2402" s="245"/>
      <c r="CB2402" s="245"/>
      <c r="CD2402" s="1465"/>
    </row>
    <row r="2403" spans="63:82">
      <c r="BK2403" s="245"/>
      <c r="BS2403" s="245"/>
      <c r="BY2403" s="245"/>
      <c r="CA2403" s="245"/>
      <c r="CB2403" s="245"/>
      <c r="CD2403" s="1465"/>
    </row>
    <row r="2404" spans="63:82">
      <c r="BK2404" s="245"/>
      <c r="BS2404" s="245"/>
      <c r="BY2404" s="245"/>
      <c r="CA2404" s="245"/>
      <c r="CB2404" s="245"/>
      <c r="CD2404" s="1465"/>
    </row>
    <row r="2405" spans="63:82">
      <c r="BK2405" s="245"/>
      <c r="BS2405" s="245"/>
      <c r="BY2405" s="245"/>
      <c r="CA2405" s="245"/>
      <c r="CB2405" s="245"/>
      <c r="CD2405" s="1465"/>
    </row>
    <row r="2406" spans="63:82">
      <c r="BK2406" s="245"/>
      <c r="BS2406" s="245"/>
      <c r="BY2406" s="245"/>
      <c r="CA2406" s="245"/>
      <c r="CB2406" s="245"/>
      <c r="CD2406" s="1465"/>
    </row>
    <row r="2407" spans="63:82">
      <c r="BK2407" s="245"/>
      <c r="BS2407" s="245"/>
      <c r="BY2407" s="245"/>
      <c r="CA2407" s="245"/>
      <c r="CB2407" s="245"/>
      <c r="CD2407" s="1465"/>
    </row>
    <row r="2408" spans="63:82">
      <c r="BK2408" s="245"/>
      <c r="BS2408" s="245"/>
      <c r="BY2408" s="245"/>
      <c r="CA2408" s="245"/>
      <c r="CB2408" s="245"/>
      <c r="CD2408" s="1465"/>
    </row>
    <row r="2409" spans="63:82">
      <c r="BK2409" s="245"/>
      <c r="BS2409" s="245"/>
      <c r="BY2409" s="245"/>
      <c r="CA2409" s="245"/>
      <c r="CB2409" s="245"/>
      <c r="CD2409" s="1465"/>
    </row>
    <row r="2410" spans="63:82">
      <c r="BK2410" s="245"/>
      <c r="BS2410" s="245"/>
      <c r="BY2410" s="245"/>
      <c r="CA2410" s="245"/>
      <c r="CB2410" s="245"/>
      <c r="CD2410" s="1465"/>
    </row>
    <row r="2411" spans="63:82">
      <c r="BK2411" s="245"/>
      <c r="BS2411" s="245"/>
      <c r="BY2411" s="245"/>
      <c r="CA2411" s="245"/>
      <c r="CB2411" s="245"/>
      <c r="CD2411" s="1465"/>
    </row>
    <row r="2412" spans="63:82">
      <c r="BK2412" s="245"/>
      <c r="BS2412" s="245"/>
      <c r="BY2412" s="245"/>
      <c r="CA2412" s="245"/>
      <c r="CB2412" s="245"/>
      <c r="CD2412" s="1465"/>
    </row>
    <row r="2413" spans="63:82">
      <c r="BK2413" s="245"/>
      <c r="BS2413" s="245"/>
      <c r="BY2413" s="245"/>
      <c r="CA2413" s="245"/>
      <c r="CB2413" s="245"/>
      <c r="CD2413" s="1465"/>
    </row>
    <row r="2414" spans="63:82">
      <c r="BK2414" s="245"/>
      <c r="BS2414" s="245"/>
      <c r="BY2414" s="245"/>
      <c r="CA2414" s="245"/>
      <c r="CB2414" s="245"/>
      <c r="CD2414" s="1465"/>
    </row>
    <row r="2415" spans="63:82">
      <c r="BK2415" s="245"/>
      <c r="BS2415" s="245"/>
      <c r="BY2415" s="245"/>
      <c r="CA2415" s="245"/>
      <c r="CB2415" s="245"/>
      <c r="CD2415" s="1465"/>
    </row>
    <row r="2416" spans="63:82">
      <c r="BK2416" s="245"/>
      <c r="BS2416" s="245"/>
      <c r="BY2416" s="245"/>
      <c r="CA2416" s="245"/>
      <c r="CB2416" s="245"/>
      <c r="CD2416" s="1465"/>
    </row>
    <row r="2417" spans="63:82">
      <c r="BK2417" s="245"/>
      <c r="BS2417" s="245"/>
      <c r="BY2417" s="245"/>
      <c r="CA2417" s="245"/>
      <c r="CB2417" s="245"/>
      <c r="CD2417" s="1465"/>
    </row>
    <row r="2418" spans="63:82">
      <c r="BK2418" s="245"/>
      <c r="BS2418" s="245"/>
      <c r="BY2418" s="245"/>
      <c r="CA2418" s="245"/>
      <c r="CB2418" s="245"/>
      <c r="CD2418" s="1465"/>
    </row>
    <row r="2419" spans="63:82">
      <c r="BK2419" s="245"/>
      <c r="BS2419" s="245"/>
      <c r="BY2419" s="245"/>
      <c r="CA2419" s="245"/>
      <c r="CB2419" s="245"/>
      <c r="CD2419" s="1465"/>
    </row>
    <row r="2420" spans="63:82">
      <c r="BK2420" s="245"/>
      <c r="BS2420" s="245"/>
      <c r="BY2420" s="245"/>
      <c r="CA2420" s="245"/>
      <c r="CB2420" s="245"/>
      <c r="CD2420" s="1465"/>
    </row>
    <row r="2421" spans="63:82">
      <c r="BK2421" s="245"/>
      <c r="BS2421" s="245"/>
      <c r="BY2421" s="245"/>
      <c r="CA2421" s="245"/>
      <c r="CB2421" s="245"/>
      <c r="CD2421" s="1465"/>
    </row>
    <row r="2422" spans="63:82">
      <c r="BK2422" s="245"/>
      <c r="BS2422" s="245"/>
      <c r="BY2422" s="245"/>
      <c r="CA2422" s="245"/>
      <c r="CB2422" s="245"/>
      <c r="CD2422" s="1465"/>
    </row>
    <row r="2423" spans="63:82">
      <c r="BK2423" s="245"/>
      <c r="BS2423" s="245"/>
      <c r="BY2423" s="245"/>
      <c r="CA2423" s="245"/>
      <c r="CB2423" s="245"/>
      <c r="CD2423" s="1465"/>
    </row>
    <row r="2424" spans="63:82">
      <c r="BK2424" s="245"/>
      <c r="BS2424" s="245"/>
      <c r="BY2424" s="245"/>
      <c r="CA2424" s="245"/>
      <c r="CB2424" s="245"/>
      <c r="CD2424" s="1465"/>
    </row>
    <row r="2425" spans="63:82">
      <c r="BK2425" s="245"/>
      <c r="BS2425" s="245"/>
      <c r="BY2425" s="245"/>
      <c r="CA2425" s="245"/>
      <c r="CB2425" s="245"/>
      <c r="CD2425" s="1465"/>
    </row>
    <row r="2426" spans="63:82">
      <c r="BK2426" s="245"/>
      <c r="BS2426" s="245"/>
      <c r="BY2426" s="245"/>
      <c r="CA2426" s="245"/>
      <c r="CB2426" s="245"/>
      <c r="CD2426" s="1465"/>
    </row>
    <row r="2427" spans="63:82">
      <c r="BK2427" s="245"/>
      <c r="BS2427" s="245"/>
      <c r="BY2427" s="245"/>
      <c r="CA2427" s="245"/>
      <c r="CB2427" s="245"/>
      <c r="CD2427" s="1465"/>
    </row>
    <row r="2428" spans="63:82">
      <c r="BK2428" s="245"/>
      <c r="BS2428" s="245"/>
      <c r="BY2428" s="245"/>
      <c r="CA2428" s="245"/>
      <c r="CB2428" s="245"/>
      <c r="CD2428" s="1465"/>
    </row>
    <row r="2429" spans="63:82">
      <c r="BK2429" s="245"/>
      <c r="BS2429" s="245"/>
      <c r="BY2429" s="245"/>
      <c r="CA2429" s="245"/>
      <c r="CB2429" s="245"/>
      <c r="CD2429" s="1465"/>
    </row>
    <row r="2430" spans="63:82">
      <c r="BK2430" s="245"/>
      <c r="BS2430" s="245"/>
      <c r="BY2430" s="245"/>
      <c r="CA2430" s="245"/>
      <c r="CB2430" s="245"/>
      <c r="CD2430" s="1465"/>
    </row>
    <row r="2431" spans="63:82">
      <c r="BK2431" s="245"/>
      <c r="BS2431" s="245"/>
      <c r="BY2431" s="245"/>
      <c r="CA2431" s="245"/>
      <c r="CB2431" s="245"/>
      <c r="CD2431" s="1465"/>
    </row>
    <row r="2432" spans="63:82">
      <c r="BK2432" s="245"/>
      <c r="BS2432" s="245"/>
      <c r="BY2432" s="245"/>
      <c r="CA2432" s="245"/>
      <c r="CB2432" s="245"/>
      <c r="CD2432" s="1465"/>
    </row>
    <row r="2433" spans="63:82">
      <c r="BK2433" s="245"/>
      <c r="BS2433" s="245"/>
      <c r="BY2433" s="245"/>
      <c r="CA2433" s="245"/>
      <c r="CB2433" s="245"/>
      <c r="CD2433" s="1465"/>
    </row>
    <row r="2434" spans="63:82">
      <c r="BK2434" s="245"/>
      <c r="BS2434" s="245"/>
      <c r="BY2434" s="245"/>
      <c r="CA2434" s="245"/>
      <c r="CB2434" s="245"/>
      <c r="CD2434" s="1465"/>
    </row>
    <row r="2435" spans="63:82">
      <c r="BK2435" s="245"/>
      <c r="BS2435" s="245"/>
      <c r="BY2435" s="245"/>
      <c r="CA2435" s="245"/>
      <c r="CB2435" s="245"/>
      <c r="CD2435" s="1465"/>
    </row>
    <row r="2436" spans="63:82">
      <c r="BK2436" s="245"/>
      <c r="BS2436" s="245"/>
      <c r="BY2436" s="245"/>
      <c r="CA2436" s="245"/>
      <c r="CB2436" s="245"/>
      <c r="CD2436" s="1465"/>
    </row>
    <row r="2437" spans="63:82">
      <c r="BK2437" s="245"/>
      <c r="BS2437" s="245"/>
      <c r="BY2437" s="245"/>
      <c r="CA2437" s="245"/>
      <c r="CB2437" s="245"/>
      <c r="CD2437" s="1465"/>
    </row>
    <row r="2438" spans="63:82">
      <c r="BK2438" s="245"/>
      <c r="BS2438" s="245"/>
      <c r="BY2438" s="245"/>
      <c r="CA2438" s="245"/>
      <c r="CB2438" s="245"/>
      <c r="CD2438" s="1465"/>
    </row>
    <row r="2439" spans="63:82">
      <c r="BK2439" s="245"/>
      <c r="BS2439" s="245"/>
      <c r="BY2439" s="245"/>
      <c r="CA2439" s="245"/>
      <c r="CB2439" s="245"/>
      <c r="CD2439" s="1465"/>
    </row>
    <row r="2440" spans="63:82">
      <c r="BK2440" s="245"/>
      <c r="BS2440" s="245"/>
      <c r="BY2440" s="245"/>
      <c r="CA2440" s="245"/>
      <c r="CB2440" s="245"/>
      <c r="CD2440" s="1465"/>
    </row>
    <row r="2441" spans="63:82">
      <c r="BK2441" s="245"/>
      <c r="BS2441" s="245"/>
      <c r="BY2441" s="245"/>
      <c r="CA2441" s="245"/>
      <c r="CB2441" s="245"/>
      <c r="CD2441" s="1465"/>
    </row>
    <row r="2442" spans="63:82">
      <c r="BK2442" s="245"/>
      <c r="BS2442" s="245"/>
      <c r="BY2442" s="245"/>
      <c r="CA2442" s="245"/>
      <c r="CB2442" s="245"/>
      <c r="CD2442" s="1465"/>
    </row>
    <row r="2443" spans="63:82">
      <c r="BK2443" s="245"/>
      <c r="BS2443" s="245"/>
      <c r="BY2443" s="245"/>
      <c r="CA2443" s="245"/>
      <c r="CB2443" s="245"/>
      <c r="CD2443" s="1465"/>
    </row>
    <row r="2444" spans="63:82">
      <c r="BK2444" s="245"/>
      <c r="BS2444" s="245"/>
      <c r="BY2444" s="245"/>
      <c r="CA2444" s="245"/>
      <c r="CB2444" s="245"/>
      <c r="CD2444" s="1465"/>
    </row>
    <row r="2445" spans="63:82">
      <c r="BK2445" s="245"/>
      <c r="BS2445" s="245"/>
      <c r="BY2445" s="245"/>
      <c r="CA2445" s="245"/>
      <c r="CB2445" s="245"/>
      <c r="CD2445" s="1465"/>
    </row>
    <row r="2446" spans="63:82">
      <c r="BK2446" s="245"/>
      <c r="BS2446" s="245"/>
      <c r="BY2446" s="245"/>
      <c r="CA2446" s="245"/>
      <c r="CB2446" s="245"/>
      <c r="CD2446" s="1465"/>
    </row>
    <row r="2447" spans="63:82">
      <c r="BK2447" s="245"/>
      <c r="BS2447" s="245"/>
      <c r="BY2447" s="245"/>
      <c r="CA2447" s="245"/>
      <c r="CB2447" s="245"/>
      <c r="CD2447" s="1465"/>
    </row>
    <row r="2448" spans="63:82">
      <c r="BK2448" s="245"/>
      <c r="BS2448" s="245"/>
      <c r="BY2448" s="245"/>
      <c r="CA2448" s="245"/>
      <c r="CB2448" s="245"/>
      <c r="CD2448" s="1465"/>
    </row>
    <row r="2449" spans="63:82">
      <c r="BK2449" s="245"/>
      <c r="BS2449" s="245"/>
      <c r="BY2449" s="245"/>
      <c r="CA2449" s="245"/>
      <c r="CB2449" s="245"/>
      <c r="CD2449" s="1465"/>
    </row>
    <row r="2450" spans="63:82">
      <c r="BK2450" s="245"/>
      <c r="BS2450" s="245"/>
      <c r="BY2450" s="245"/>
      <c r="CA2450" s="245"/>
      <c r="CB2450" s="245"/>
      <c r="CD2450" s="1465"/>
    </row>
    <row r="2451" spans="63:82">
      <c r="BK2451" s="245"/>
      <c r="BS2451" s="245"/>
      <c r="BY2451" s="245"/>
      <c r="CA2451" s="245"/>
      <c r="CB2451" s="245"/>
      <c r="CD2451" s="1465"/>
    </row>
    <row r="2452" spans="63:82">
      <c r="BK2452" s="245"/>
      <c r="BS2452" s="245"/>
      <c r="BY2452" s="245"/>
      <c r="CA2452" s="245"/>
      <c r="CB2452" s="245"/>
      <c r="CD2452" s="1465"/>
    </row>
    <row r="2453" spans="63:82">
      <c r="BK2453" s="245"/>
      <c r="BS2453" s="245"/>
      <c r="BY2453" s="245"/>
      <c r="CA2453" s="245"/>
      <c r="CB2453" s="245"/>
      <c r="CD2453" s="1465"/>
    </row>
    <row r="2454" spans="63:82">
      <c r="BK2454" s="245"/>
      <c r="BS2454" s="245"/>
      <c r="BY2454" s="245"/>
      <c r="CA2454" s="245"/>
      <c r="CB2454" s="245"/>
      <c r="CD2454" s="1465"/>
    </row>
    <row r="2455" spans="63:82">
      <c r="BK2455" s="245"/>
      <c r="BS2455" s="245"/>
      <c r="BY2455" s="245"/>
      <c r="CA2455" s="245"/>
      <c r="CB2455" s="245"/>
      <c r="CD2455" s="1465"/>
    </row>
    <row r="2456" spans="63:82">
      <c r="BK2456" s="245"/>
      <c r="BS2456" s="245"/>
      <c r="BY2456" s="245"/>
      <c r="CA2456" s="245"/>
      <c r="CB2456" s="245"/>
      <c r="CD2456" s="1465"/>
    </row>
    <row r="2457" spans="63:82">
      <c r="BK2457" s="245"/>
      <c r="BS2457" s="245"/>
      <c r="BY2457" s="245"/>
      <c r="CA2457" s="245"/>
      <c r="CB2457" s="245"/>
      <c r="CD2457" s="1465"/>
    </row>
    <row r="2458" spans="63:82">
      <c r="BK2458" s="245"/>
      <c r="BS2458" s="245"/>
      <c r="BY2458" s="245"/>
      <c r="CA2458" s="245"/>
      <c r="CB2458" s="245"/>
      <c r="CD2458" s="1465"/>
    </row>
    <row r="2459" spans="63:82">
      <c r="BK2459" s="245"/>
      <c r="BS2459" s="245"/>
      <c r="BY2459" s="245"/>
      <c r="CA2459" s="245"/>
      <c r="CB2459" s="245"/>
      <c r="CD2459" s="1465"/>
    </row>
    <row r="2460" spans="63:82">
      <c r="BK2460" s="245"/>
      <c r="BS2460" s="245"/>
      <c r="BY2460" s="245"/>
      <c r="CA2460" s="245"/>
      <c r="CB2460" s="245"/>
      <c r="CD2460" s="1465"/>
    </row>
    <row r="2461" spans="63:82">
      <c r="BK2461" s="245"/>
      <c r="BS2461" s="245"/>
      <c r="BY2461" s="245"/>
      <c r="CA2461" s="245"/>
      <c r="CB2461" s="245"/>
      <c r="CD2461" s="1465"/>
    </row>
    <row r="2462" spans="63:82">
      <c r="BK2462" s="245"/>
      <c r="BS2462" s="245"/>
      <c r="BY2462" s="245"/>
      <c r="CA2462" s="245"/>
      <c r="CB2462" s="245"/>
      <c r="CD2462" s="1465"/>
    </row>
    <row r="2463" spans="63:82">
      <c r="BK2463" s="245"/>
      <c r="BS2463" s="245"/>
      <c r="BY2463" s="245"/>
      <c r="CA2463" s="245"/>
      <c r="CB2463" s="245"/>
      <c r="CD2463" s="1465"/>
    </row>
    <row r="2464" spans="63:82">
      <c r="BK2464" s="245"/>
      <c r="BS2464" s="245"/>
      <c r="BY2464" s="245"/>
      <c r="CA2464" s="245"/>
      <c r="CB2464" s="245"/>
      <c r="CD2464" s="1465"/>
    </row>
    <row r="2465" spans="63:82">
      <c r="BK2465" s="245"/>
      <c r="BS2465" s="245"/>
      <c r="BY2465" s="245"/>
      <c r="CA2465" s="245"/>
      <c r="CB2465" s="245"/>
      <c r="CD2465" s="1465"/>
    </row>
    <row r="2466" spans="63:82">
      <c r="BK2466" s="245"/>
      <c r="BS2466" s="245"/>
      <c r="BY2466" s="245"/>
      <c r="CA2466" s="245"/>
      <c r="CB2466" s="245"/>
      <c r="CD2466" s="1465"/>
    </row>
    <row r="2467" spans="63:82">
      <c r="BK2467" s="245"/>
      <c r="BS2467" s="245"/>
      <c r="BY2467" s="245"/>
      <c r="CA2467" s="245"/>
      <c r="CB2467" s="245"/>
      <c r="CD2467" s="1465"/>
    </row>
    <row r="2468" spans="63:82">
      <c r="BK2468" s="245"/>
      <c r="BS2468" s="245"/>
      <c r="BY2468" s="245"/>
      <c r="CA2468" s="245"/>
      <c r="CB2468" s="245"/>
      <c r="CD2468" s="1465"/>
    </row>
    <row r="2469" spans="63:82">
      <c r="BK2469" s="245"/>
      <c r="BS2469" s="245"/>
      <c r="BY2469" s="245"/>
      <c r="CA2469" s="245"/>
      <c r="CB2469" s="245"/>
      <c r="CD2469" s="1465"/>
    </row>
    <row r="2470" spans="63:82">
      <c r="BK2470" s="245"/>
      <c r="BS2470" s="245"/>
      <c r="BY2470" s="245"/>
      <c r="CA2470" s="245"/>
      <c r="CB2470" s="245"/>
      <c r="CD2470" s="1465"/>
    </row>
    <row r="2471" spans="63:82">
      <c r="BK2471" s="245"/>
      <c r="BS2471" s="245"/>
      <c r="BY2471" s="245"/>
      <c r="CA2471" s="245"/>
      <c r="CB2471" s="245"/>
      <c r="CD2471" s="1465"/>
    </row>
    <row r="2472" spans="63:82">
      <c r="BK2472" s="245"/>
      <c r="BS2472" s="245"/>
      <c r="BY2472" s="245"/>
      <c r="CA2472" s="245"/>
      <c r="CB2472" s="245"/>
      <c r="CD2472" s="1465"/>
    </row>
    <row r="2473" spans="63:82">
      <c r="BK2473" s="245"/>
      <c r="BS2473" s="245"/>
      <c r="BY2473" s="245"/>
      <c r="CA2473" s="245"/>
      <c r="CB2473" s="245"/>
      <c r="CD2473" s="1465"/>
    </row>
    <row r="2474" spans="63:82">
      <c r="BK2474" s="245"/>
      <c r="BS2474" s="245"/>
      <c r="BY2474" s="245"/>
      <c r="CA2474" s="245"/>
      <c r="CB2474" s="245"/>
      <c r="CD2474" s="1465"/>
    </row>
    <row r="2475" spans="63:82">
      <c r="BK2475" s="245"/>
      <c r="BS2475" s="245"/>
      <c r="BY2475" s="245"/>
      <c r="CA2475" s="245"/>
      <c r="CB2475" s="245"/>
      <c r="CD2475" s="1465"/>
    </row>
    <row r="2476" spans="63:82">
      <c r="BK2476" s="245"/>
      <c r="BS2476" s="245"/>
      <c r="BY2476" s="245"/>
      <c r="CA2476" s="245"/>
      <c r="CB2476" s="245"/>
      <c r="CD2476" s="1465"/>
    </row>
    <row r="2477" spans="63:82">
      <c r="BK2477" s="245"/>
      <c r="BS2477" s="245"/>
      <c r="BY2477" s="245"/>
      <c r="CA2477" s="245"/>
      <c r="CB2477" s="245"/>
      <c r="CD2477" s="1465"/>
    </row>
    <row r="2478" spans="63:82">
      <c r="BK2478" s="245"/>
      <c r="BS2478" s="245"/>
      <c r="BY2478" s="245"/>
      <c r="CA2478" s="245"/>
      <c r="CB2478" s="245"/>
      <c r="CD2478" s="1465"/>
    </row>
    <row r="2479" spans="63:82">
      <c r="BK2479" s="245"/>
      <c r="BS2479" s="245"/>
      <c r="BY2479" s="245"/>
      <c r="CA2479" s="245"/>
      <c r="CB2479" s="245"/>
      <c r="CD2479" s="1465"/>
    </row>
    <row r="2480" spans="63:82">
      <c r="BK2480" s="245"/>
      <c r="BS2480" s="245"/>
      <c r="BY2480" s="245"/>
      <c r="CA2480" s="245"/>
      <c r="CB2480" s="245"/>
      <c r="CD2480" s="1465"/>
    </row>
    <row r="2481" spans="63:82">
      <c r="BK2481" s="245"/>
      <c r="BS2481" s="245"/>
      <c r="BY2481" s="245"/>
      <c r="CA2481" s="245"/>
      <c r="CB2481" s="245"/>
      <c r="CD2481" s="1465"/>
    </row>
    <row r="2482" spans="63:82">
      <c r="BK2482" s="245"/>
      <c r="BS2482" s="245"/>
      <c r="BY2482" s="245"/>
      <c r="CA2482" s="245"/>
      <c r="CB2482" s="245"/>
      <c r="CD2482" s="1465"/>
    </row>
    <row r="2483" spans="63:82">
      <c r="BK2483" s="245"/>
      <c r="BS2483" s="245"/>
      <c r="BY2483" s="245"/>
      <c r="CA2483" s="245"/>
      <c r="CB2483" s="245"/>
      <c r="CD2483" s="1465"/>
    </row>
    <row r="2484" spans="63:82">
      <c r="BK2484" s="245"/>
      <c r="BS2484" s="245"/>
      <c r="BY2484" s="245"/>
      <c r="CA2484" s="245"/>
      <c r="CB2484" s="245"/>
      <c r="CD2484" s="1465"/>
    </row>
    <row r="2485" spans="63:82">
      <c r="BK2485" s="245"/>
      <c r="BS2485" s="245"/>
      <c r="BY2485" s="245"/>
      <c r="CA2485" s="245"/>
      <c r="CB2485" s="245"/>
      <c r="CD2485" s="1465"/>
    </row>
    <row r="2486" spans="63:82">
      <c r="BK2486" s="245"/>
      <c r="BS2486" s="245"/>
      <c r="BY2486" s="245"/>
      <c r="CA2486" s="245"/>
      <c r="CB2486" s="245"/>
      <c r="CD2486" s="1465"/>
    </row>
    <row r="2487" spans="63:82">
      <c r="BK2487" s="245"/>
      <c r="BS2487" s="245"/>
      <c r="BY2487" s="245"/>
      <c r="CA2487" s="245"/>
      <c r="CB2487" s="245"/>
      <c r="CD2487" s="1465"/>
    </row>
    <row r="2488" spans="63:82">
      <c r="BK2488" s="245"/>
      <c r="BS2488" s="245"/>
      <c r="BY2488" s="245"/>
      <c r="CA2488" s="245"/>
      <c r="CB2488" s="245"/>
      <c r="CD2488" s="1465"/>
    </row>
    <row r="2489" spans="63:82">
      <c r="BK2489" s="245"/>
      <c r="BS2489" s="245"/>
      <c r="BY2489" s="245"/>
      <c r="CA2489" s="245"/>
      <c r="CB2489" s="245"/>
      <c r="CD2489" s="1465"/>
    </row>
    <row r="2490" spans="63:82">
      <c r="BK2490" s="245"/>
      <c r="BS2490" s="245"/>
      <c r="BY2490" s="245"/>
      <c r="CA2490" s="245"/>
      <c r="CB2490" s="245"/>
      <c r="CD2490" s="1465"/>
    </row>
    <row r="2491" spans="63:82">
      <c r="BK2491" s="245"/>
      <c r="BS2491" s="245"/>
      <c r="BY2491" s="245"/>
      <c r="CA2491" s="245"/>
      <c r="CB2491" s="245"/>
      <c r="CD2491" s="1465"/>
    </row>
    <row r="2492" spans="63:82">
      <c r="BK2492" s="245"/>
      <c r="BS2492" s="245"/>
      <c r="BY2492" s="245"/>
      <c r="CA2492" s="245"/>
      <c r="CB2492" s="245"/>
      <c r="CD2492" s="1465"/>
    </row>
    <row r="2493" spans="63:82">
      <c r="BK2493" s="245"/>
      <c r="BS2493" s="245"/>
      <c r="BY2493" s="245"/>
      <c r="CA2493" s="245"/>
      <c r="CB2493" s="245"/>
      <c r="CD2493" s="1465"/>
    </row>
    <row r="2494" spans="63:82">
      <c r="BK2494" s="245"/>
      <c r="BS2494" s="245"/>
      <c r="BY2494" s="245"/>
      <c r="CA2494" s="245"/>
      <c r="CB2494" s="245"/>
      <c r="CD2494" s="1465"/>
    </row>
    <row r="2495" spans="63:82">
      <c r="BK2495" s="245"/>
      <c r="BS2495" s="245"/>
      <c r="BY2495" s="245"/>
      <c r="CA2495" s="245"/>
      <c r="CB2495" s="245"/>
      <c r="CD2495" s="1465"/>
    </row>
    <row r="2496" spans="63:82">
      <c r="BK2496" s="245"/>
      <c r="BS2496" s="245"/>
      <c r="BY2496" s="245"/>
      <c r="CA2496" s="245"/>
      <c r="CB2496" s="245"/>
      <c r="CD2496" s="1465"/>
    </row>
    <row r="2497" spans="63:82">
      <c r="BK2497" s="245"/>
      <c r="BS2497" s="245"/>
      <c r="BY2497" s="245"/>
      <c r="CA2497" s="245"/>
      <c r="CB2497" s="245"/>
      <c r="CD2497" s="1465"/>
    </row>
    <row r="2498" spans="63:82">
      <c r="BK2498" s="245"/>
      <c r="BS2498" s="245"/>
      <c r="BY2498" s="245"/>
      <c r="CA2498" s="245"/>
      <c r="CB2498" s="245"/>
      <c r="CD2498" s="1465"/>
    </row>
    <row r="2499" spans="63:82">
      <c r="BK2499" s="245"/>
      <c r="BS2499" s="245"/>
      <c r="BY2499" s="245"/>
      <c r="CA2499" s="245"/>
      <c r="CB2499" s="245"/>
      <c r="CD2499" s="1465"/>
    </row>
    <row r="2500" spans="63:82">
      <c r="BK2500" s="245"/>
      <c r="BS2500" s="245"/>
      <c r="BY2500" s="245"/>
      <c r="CA2500" s="245"/>
      <c r="CB2500" s="245"/>
      <c r="CD2500" s="1465"/>
    </row>
    <row r="2501" spans="63:82">
      <c r="BK2501" s="245"/>
      <c r="BS2501" s="245"/>
      <c r="BY2501" s="245"/>
      <c r="CA2501" s="245"/>
      <c r="CB2501" s="245"/>
      <c r="CD2501" s="1465"/>
    </row>
    <row r="2502" spans="63:82">
      <c r="BK2502" s="245"/>
      <c r="BS2502" s="245"/>
      <c r="BY2502" s="245"/>
      <c r="CA2502" s="245"/>
      <c r="CB2502" s="245"/>
      <c r="CD2502" s="1465"/>
    </row>
    <row r="2503" spans="63:82">
      <c r="BK2503" s="245"/>
      <c r="BS2503" s="245"/>
      <c r="BY2503" s="245"/>
      <c r="CA2503" s="245"/>
      <c r="CB2503" s="245"/>
      <c r="CD2503" s="1465"/>
    </row>
    <row r="2504" spans="63:82">
      <c r="BK2504" s="245"/>
      <c r="BS2504" s="245"/>
      <c r="BY2504" s="245"/>
      <c r="CA2504" s="245"/>
      <c r="CB2504" s="245"/>
      <c r="CD2504" s="1465"/>
    </row>
    <row r="2505" spans="63:82">
      <c r="BK2505" s="245"/>
      <c r="BS2505" s="245"/>
      <c r="BY2505" s="245"/>
      <c r="CA2505" s="245"/>
      <c r="CB2505" s="245"/>
      <c r="CD2505" s="1465"/>
    </row>
    <row r="2506" spans="63:82">
      <c r="BK2506" s="245"/>
      <c r="BS2506" s="245"/>
      <c r="BY2506" s="245"/>
      <c r="CA2506" s="245"/>
      <c r="CB2506" s="245"/>
      <c r="CD2506" s="1465"/>
    </row>
    <row r="2507" spans="63:82">
      <c r="BK2507" s="245"/>
      <c r="BS2507" s="245"/>
      <c r="BY2507" s="245"/>
      <c r="CA2507" s="245"/>
      <c r="CB2507" s="245"/>
      <c r="CD2507" s="1465"/>
    </row>
    <row r="2508" spans="63:82">
      <c r="BK2508" s="245"/>
      <c r="BS2508" s="245"/>
      <c r="BY2508" s="245"/>
      <c r="CA2508" s="245"/>
      <c r="CB2508" s="245"/>
      <c r="CD2508" s="1465"/>
    </row>
    <row r="2509" spans="63:82">
      <c r="BK2509" s="245"/>
      <c r="BS2509" s="245"/>
      <c r="BY2509" s="245"/>
      <c r="CA2509" s="245"/>
      <c r="CB2509" s="245"/>
      <c r="CD2509" s="1465"/>
    </row>
    <row r="2510" spans="63:82">
      <c r="BK2510" s="245"/>
      <c r="BS2510" s="245"/>
      <c r="BY2510" s="245"/>
      <c r="CA2510" s="245"/>
      <c r="CB2510" s="245"/>
      <c r="CD2510" s="1465"/>
    </row>
    <row r="2511" spans="63:82">
      <c r="BK2511" s="245"/>
      <c r="BS2511" s="245"/>
      <c r="BY2511" s="245"/>
      <c r="CA2511" s="245"/>
      <c r="CB2511" s="245"/>
      <c r="CD2511" s="1465"/>
    </row>
    <row r="2512" spans="63:82">
      <c r="BK2512" s="245"/>
      <c r="BS2512" s="245"/>
      <c r="BY2512" s="245"/>
      <c r="CA2512" s="245"/>
      <c r="CB2512" s="245"/>
      <c r="CD2512" s="1465"/>
    </row>
    <row r="2513" spans="63:82">
      <c r="BK2513" s="245"/>
      <c r="BS2513" s="245"/>
      <c r="BY2513" s="245"/>
      <c r="CA2513" s="245"/>
      <c r="CB2513" s="245"/>
      <c r="CD2513" s="1465"/>
    </row>
    <row r="2514" spans="63:82">
      <c r="BK2514" s="245"/>
      <c r="BS2514" s="245"/>
      <c r="BY2514" s="245"/>
      <c r="CA2514" s="245"/>
      <c r="CB2514" s="245"/>
      <c r="CD2514" s="1465"/>
    </row>
    <row r="2515" spans="63:82">
      <c r="BK2515" s="245"/>
      <c r="BS2515" s="245"/>
      <c r="BY2515" s="245"/>
      <c r="CA2515" s="245"/>
      <c r="CB2515" s="245"/>
      <c r="CD2515" s="1465"/>
    </row>
    <row r="2516" spans="63:82">
      <c r="BK2516" s="245"/>
      <c r="BS2516" s="245"/>
      <c r="BY2516" s="245"/>
      <c r="CA2516" s="245"/>
      <c r="CB2516" s="245"/>
      <c r="CD2516" s="1465"/>
    </row>
    <row r="2517" spans="63:82">
      <c r="BK2517" s="245"/>
      <c r="BS2517" s="245"/>
      <c r="BY2517" s="245"/>
      <c r="CA2517" s="245"/>
      <c r="CB2517" s="245"/>
      <c r="CD2517" s="1465"/>
    </row>
    <row r="2518" spans="63:82">
      <c r="BK2518" s="245"/>
      <c r="BS2518" s="245"/>
      <c r="BY2518" s="245"/>
      <c r="CA2518" s="245"/>
      <c r="CB2518" s="245"/>
      <c r="CD2518" s="1465"/>
    </row>
    <row r="2519" spans="63:82">
      <c r="BK2519" s="245"/>
      <c r="BS2519" s="245"/>
      <c r="BY2519" s="245"/>
      <c r="CA2519" s="245"/>
      <c r="CB2519" s="245"/>
      <c r="CD2519" s="1465"/>
    </row>
    <row r="2520" spans="63:82">
      <c r="BK2520" s="245"/>
      <c r="BS2520" s="245"/>
      <c r="BY2520" s="245"/>
      <c r="CA2520" s="245"/>
      <c r="CB2520" s="245"/>
      <c r="CD2520" s="1465"/>
    </row>
    <row r="2521" spans="63:82">
      <c r="BK2521" s="245"/>
      <c r="BS2521" s="245"/>
      <c r="BY2521" s="245"/>
      <c r="CA2521" s="245"/>
      <c r="CB2521" s="245"/>
      <c r="CD2521" s="1465"/>
    </row>
    <row r="2522" spans="63:82">
      <c r="BK2522" s="245"/>
      <c r="BS2522" s="245"/>
      <c r="BY2522" s="245"/>
      <c r="CA2522" s="245"/>
      <c r="CB2522" s="245"/>
      <c r="CD2522" s="1465"/>
    </row>
    <row r="2523" spans="63:82">
      <c r="BK2523" s="245"/>
      <c r="BS2523" s="245"/>
      <c r="BY2523" s="245"/>
      <c r="CA2523" s="245"/>
      <c r="CB2523" s="245"/>
      <c r="CD2523" s="1465"/>
    </row>
    <row r="2524" spans="63:82">
      <c r="BK2524" s="245"/>
      <c r="BS2524" s="245"/>
      <c r="BY2524" s="245"/>
      <c r="CA2524" s="245"/>
      <c r="CB2524" s="245"/>
      <c r="CD2524" s="1465"/>
    </row>
    <row r="2525" spans="63:82">
      <c r="BK2525" s="245"/>
      <c r="BS2525" s="245"/>
      <c r="BY2525" s="245"/>
      <c r="CA2525" s="245"/>
      <c r="CB2525" s="245"/>
      <c r="CD2525" s="1465"/>
    </row>
    <row r="2526" spans="63:82">
      <c r="BK2526" s="245"/>
      <c r="BS2526" s="245"/>
      <c r="BY2526" s="245"/>
      <c r="CA2526" s="245"/>
      <c r="CB2526" s="245"/>
      <c r="CD2526" s="1465"/>
    </row>
    <row r="2527" spans="63:82">
      <c r="BK2527" s="245"/>
      <c r="BS2527" s="245"/>
      <c r="BY2527" s="245"/>
      <c r="CA2527" s="245"/>
      <c r="CB2527" s="245"/>
      <c r="CD2527" s="1465"/>
    </row>
    <row r="2528" spans="63:82">
      <c r="BK2528" s="245"/>
      <c r="BS2528" s="245"/>
      <c r="BY2528" s="245"/>
      <c r="CA2528" s="245"/>
      <c r="CB2528" s="245"/>
      <c r="CD2528" s="1465"/>
    </row>
    <row r="2529" spans="63:82">
      <c r="BK2529" s="245"/>
      <c r="BS2529" s="245"/>
      <c r="BY2529" s="245"/>
      <c r="CA2529" s="245"/>
      <c r="CB2529" s="245"/>
      <c r="CD2529" s="1465"/>
    </row>
    <row r="2530" spans="63:82">
      <c r="BK2530" s="245"/>
      <c r="BS2530" s="245"/>
      <c r="BY2530" s="245"/>
      <c r="CA2530" s="245"/>
      <c r="CB2530" s="245"/>
      <c r="CD2530" s="1465"/>
    </row>
    <row r="2531" spans="63:82">
      <c r="BK2531" s="245"/>
      <c r="BS2531" s="245"/>
      <c r="BY2531" s="245"/>
      <c r="CA2531" s="245"/>
      <c r="CB2531" s="245"/>
      <c r="CD2531" s="1465"/>
    </row>
    <row r="2532" spans="63:82">
      <c r="BK2532" s="245"/>
      <c r="BS2532" s="245"/>
      <c r="BY2532" s="245"/>
      <c r="CA2532" s="245"/>
      <c r="CB2532" s="245"/>
      <c r="CD2532" s="1465"/>
    </row>
    <row r="2533" spans="63:82">
      <c r="BK2533" s="245"/>
      <c r="BS2533" s="245"/>
      <c r="BY2533" s="245"/>
      <c r="CA2533" s="245"/>
      <c r="CB2533" s="245"/>
      <c r="CD2533" s="1465"/>
    </row>
    <row r="2534" spans="63:82">
      <c r="BK2534" s="245"/>
      <c r="BS2534" s="245"/>
      <c r="BY2534" s="245"/>
      <c r="CA2534" s="245"/>
      <c r="CB2534" s="245"/>
      <c r="CD2534" s="1465"/>
    </row>
    <row r="2535" spans="63:82">
      <c r="BK2535" s="245"/>
      <c r="BS2535" s="245"/>
      <c r="BY2535" s="245"/>
      <c r="CA2535" s="245"/>
      <c r="CB2535" s="245"/>
      <c r="CD2535" s="1465"/>
    </row>
    <row r="2536" spans="63:82">
      <c r="BK2536" s="245"/>
      <c r="BS2536" s="245"/>
      <c r="BY2536" s="245"/>
      <c r="CA2536" s="245"/>
      <c r="CB2536" s="245"/>
      <c r="CD2536" s="1465"/>
    </row>
    <row r="2537" spans="63:82">
      <c r="BK2537" s="245"/>
      <c r="BS2537" s="245"/>
      <c r="BY2537" s="245"/>
      <c r="CA2537" s="245"/>
      <c r="CB2537" s="245"/>
      <c r="CD2537" s="1465"/>
    </row>
    <row r="2538" spans="63:82">
      <c r="BK2538" s="245"/>
      <c r="BS2538" s="245"/>
      <c r="BY2538" s="245"/>
      <c r="CA2538" s="245"/>
      <c r="CB2538" s="245"/>
      <c r="CD2538" s="1465"/>
    </row>
    <row r="2539" spans="63:82">
      <c r="BK2539" s="245"/>
      <c r="BS2539" s="245"/>
      <c r="BY2539" s="245"/>
      <c r="CA2539" s="245"/>
      <c r="CB2539" s="245"/>
      <c r="CD2539" s="1465"/>
    </row>
    <row r="2540" spans="63:82">
      <c r="BK2540" s="245"/>
      <c r="BS2540" s="245"/>
      <c r="BY2540" s="245"/>
      <c r="CA2540" s="245"/>
      <c r="CB2540" s="245"/>
      <c r="CD2540" s="1465"/>
    </row>
    <row r="2541" spans="63:82">
      <c r="BK2541" s="245"/>
      <c r="BS2541" s="245"/>
      <c r="BY2541" s="245"/>
      <c r="CA2541" s="245"/>
      <c r="CB2541" s="245"/>
      <c r="CD2541" s="1465"/>
    </row>
    <row r="2542" spans="63:82">
      <c r="BK2542" s="245"/>
      <c r="BS2542" s="245"/>
      <c r="BY2542" s="245"/>
      <c r="CA2542" s="245"/>
      <c r="CB2542" s="245"/>
      <c r="CD2542" s="1465"/>
    </row>
    <row r="2543" spans="63:82">
      <c r="BK2543" s="245"/>
      <c r="BS2543" s="245"/>
      <c r="BY2543" s="245"/>
      <c r="CA2543" s="245"/>
      <c r="CB2543" s="245"/>
      <c r="CD2543" s="1465"/>
    </row>
    <row r="2544" spans="63:82">
      <c r="BK2544" s="245"/>
      <c r="BS2544" s="245"/>
      <c r="BY2544" s="245"/>
      <c r="CA2544" s="245"/>
      <c r="CB2544" s="245"/>
      <c r="CD2544" s="1465"/>
    </row>
    <row r="2545" spans="63:82">
      <c r="BK2545" s="245"/>
      <c r="BS2545" s="245"/>
      <c r="BY2545" s="245"/>
      <c r="CA2545" s="245"/>
      <c r="CB2545" s="245"/>
      <c r="CD2545" s="1465"/>
    </row>
    <row r="2546" spans="63:82">
      <c r="BK2546" s="245"/>
      <c r="BS2546" s="245"/>
      <c r="BY2546" s="245"/>
      <c r="CA2546" s="245"/>
      <c r="CB2546" s="245"/>
      <c r="CD2546" s="1465"/>
    </row>
    <row r="2547" spans="63:82">
      <c r="BK2547" s="245"/>
      <c r="BS2547" s="245"/>
      <c r="BY2547" s="245"/>
      <c r="CA2547" s="245"/>
      <c r="CB2547" s="245"/>
      <c r="CD2547" s="1465"/>
    </row>
    <row r="2548" spans="63:82">
      <c r="BK2548" s="245"/>
      <c r="BS2548" s="245"/>
      <c r="BY2548" s="245"/>
      <c r="CA2548" s="245"/>
      <c r="CB2548" s="245"/>
      <c r="CD2548" s="1465"/>
    </row>
    <row r="2549" spans="63:82">
      <c r="BK2549" s="245"/>
      <c r="BS2549" s="245"/>
      <c r="BY2549" s="245"/>
      <c r="CA2549" s="245"/>
      <c r="CB2549" s="245"/>
      <c r="CD2549" s="1465"/>
    </row>
    <row r="2550" spans="63:82">
      <c r="BK2550" s="245"/>
      <c r="BS2550" s="245"/>
      <c r="BY2550" s="245"/>
      <c r="CA2550" s="245"/>
      <c r="CB2550" s="245"/>
      <c r="CD2550" s="1465"/>
    </row>
    <row r="2551" spans="63:82">
      <c r="BK2551" s="245"/>
      <c r="BS2551" s="245"/>
      <c r="BY2551" s="245"/>
      <c r="CA2551" s="245"/>
      <c r="CB2551" s="245"/>
      <c r="CD2551" s="1465"/>
    </row>
    <row r="2552" spans="63:82">
      <c r="BK2552" s="245"/>
      <c r="BS2552" s="245"/>
      <c r="BY2552" s="245"/>
      <c r="CA2552" s="245"/>
      <c r="CB2552" s="245"/>
      <c r="CD2552" s="1465"/>
    </row>
    <row r="2553" spans="63:82">
      <c r="BK2553" s="245"/>
      <c r="BS2553" s="245"/>
      <c r="BY2553" s="245"/>
      <c r="CA2553" s="245"/>
      <c r="CB2553" s="245"/>
      <c r="CD2553" s="1465"/>
    </row>
    <row r="2554" spans="63:82">
      <c r="BK2554" s="245"/>
      <c r="BS2554" s="245"/>
      <c r="BY2554" s="245"/>
      <c r="CA2554" s="245"/>
      <c r="CB2554" s="245"/>
      <c r="CD2554" s="1465"/>
    </row>
    <row r="2555" spans="63:82">
      <c r="BK2555" s="245"/>
      <c r="BS2555" s="245"/>
      <c r="BY2555" s="245"/>
      <c r="CA2555" s="245"/>
      <c r="CB2555" s="245"/>
      <c r="CD2555" s="1465"/>
    </row>
    <row r="2556" spans="63:82">
      <c r="BK2556" s="245"/>
      <c r="BS2556" s="245"/>
      <c r="BY2556" s="245"/>
      <c r="CA2556" s="245"/>
      <c r="CB2556" s="245"/>
      <c r="CD2556" s="1465"/>
    </row>
    <row r="2557" spans="63:82">
      <c r="BK2557" s="245"/>
      <c r="BS2557" s="245"/>
      <c r="BY2557" s="245"/>
      <c r="CA2557" s="245"/>
      <c r="CB2557" s="245"/>
      <c r="CD2557" s="1465"/>
    </row>
    <row r="2558" spans="63:82">
      <c r="BK2558" s="245"/>
      <c r="BS2558" s="245"/>
      <c r="BY2558" s="245"/>
      <c r="CA2558" s="245"/>
      <c r="CB2558" s="245"/>
      <c r="CD2558" s="1465"/>
    </row>
    <row r="2559" spans="63:82">
      <c r="BK2559" s="245"/>
      <c r="BS2559" s="245"/>
      <c r="BY2559" s="245"/>
      <c r="CA2559" s="245"/>
      <c r="CB2559" s="245"/>
      <c r="CD2559" s="1465"/>
    </row>
    <row r="2560" spans="63:82">
      <c r="BK2560" s="245"/>
      <c r="BS2560" s="245"/>
      <c r="BY2560" s="245"/>
      <c r="CA2560" s="245"/>
      <c r="CB2560" s="245"/>
      <c r="CD2560" s="1465"/>
    </row>
    <row r="2561" spans="63:82">
      <c r="BK2561" s="245"/>
      <c r="BS2561" s="245"/>
      <c r="BY2561" s="245"/>
      <c r="CA2561" s="245"/>
      <c r="CB2561" s="245"/>
      <c r="CD2561" s="1465"/>
    </row>
    <row r="2562" spans="63:82">
      <c r="BK2562" s="245"/>
      <c r="BS2562" s="245"/>
      <c r="BY2562" s="245"/>
      <c r="CA2562" s="245"/>
      <c r="CB2562" s="245"/>
      <c r="CD2562" s="1465"/>
    </row>
    <row r="2563" spans="63:82">
      <c r="BK2563" s="245"/>
      <c r="BS2563" s="245"/>
      <c r="BY2563" s="245"/>
      <c r="CA2563" s="245"/>
      <c r="CB2563" s="245"/>
      <c r="CD2563" s="1465"/>
    </row>
    <row r="2564" spans="63:82">
      <c r="BK2564" s="245"/>
      <c r="BS2564" s="245"/>
      <c r="BY2564" s="245"/>
      <c r="CA2564" s="245"/>
      <c r="CB2564" s="245"/>
      <c r="CD2564" s="1465"/>
    </row>
    <row r="2565" spans="63:82">
      <c r="BK2565" s="245"/>
      <c r="BS2565" s="245"/>
      <c r="BY2565" s="245"/>
      <c r="CA2565" s="245"/>
      <c r="CB2565" s="245"/>
      <c r="CD2565" s="1465"/>
    </row>
    <row r="2566" spans="63:82">
      <c r="BK2566" s="245"/>
      <c r="BS2566" s="245"/>
      <c r="BY2566" s="245"/>
      <c r="CA2566" s="245"/>
      <c r="CB2566" s="245"/>
      <c r="CD2566" s="1465"/>
    </row>
    <row r="2567" spans="63:82">
      <c r="BK2567" s="245"/>
      <c r="BS2567" s="245"/>
      <c r="BY2567" s="245"/>
      <c r="CA2567" s="245"/>
      <c r="CB2567" s="245"/>
      <c r="CD2567" s="1465"/>
    </row>
    <row r="2568" spans="63:82">
      <c r="BK2568" s="245"/>
      <c r="BS2568" s="245"/>
      <c r="BY2568" s="245"/>
      <c r="CA2568" s="245"/>
      <c r="CB2568" s="245"/>
      <c r="CD2568" s="1465"/>
    </row>
    <row r="2569" spans="63:82">
      <c r="BK2569" s="245"/>
      <c r="BS2569" s="245"/>
      <c r="BY2569" s="245"/>
      <c r="CA2569" s="245"/>
      <c r="CB2569" s="245"/>
      <c r="CD2569" s="1465"/>
    </row>
    <row r="2570" spans="63:82">
      <c r="BK2570" s="245"/>
      <c r="BS2570" s="245"/>
      <c r="BY2570" s="245"/>
      <c r="CA2570" s="245"/>
      <c r="CB2570" s="245"/>
      <c r="CD2570" s="1465"/>
    </row>
    <row r="2571" spans="63:82">
      <c r="BK2571" s="245"/>
      <c r="BS2571" s="245"/>
      <c r="BY2571" s="245"/>
      <c r="CA2571" s="245"/>
      <c r="CB2571" s="245"/>
      <c r="CD2571" s="1465"/>
    </row>
    <row r="2572" spans="63:82">
      <c r="BK2572" s="245"/>
      <c r="BS2572" s="245"/>
      <c r="BY2572" s="245"/>
      <c r="CA2572" s="245"/>
      <c r="CB2572" s="245"/>
      <c r="CD2572" s="1465"/>
    </row>
    <row r="2573" spans="63:82">
      <c r="BK2573" s="245"/>
      <c r="BS2573" s="245"/>
      <c r="BY2573" s="245"/>
      <c r="CA2573" s="245"/>
      <c r="CB2573" s="245"/>
      <c r="CD2573" s="1465"/>
    </row>
    <row r="2574" spans="63:82">
      <c r="BK2574" s="245"/>
      <c r="BS2574" s="245"/>
      <c r="BY2574" s="245"/>
      <c r="CA2574" s="245"/>
      <c r="CB2574" s="245"/>
      <c r="CD2574" s="1465"/>
    </row>
    <row r="2575" spans="63:82">
      <c r="BK2575" s="245"/>
      <c r="BS2575" s="245"/>
      <c r="BY2575" s="245"/>
      <c r="CA2575" s="245"/>
      <c r="CB2575" s="245"/>
      <c r="CD2575" s="1465"/>
    </row>
    <row r="2576" spans="63:82">
      <c r="BK2576" s="245"/>
      <c r="BS2576" s="245"/>
      <c r="BY2576" s="245"/>
      <c r="CA2576" s="245"/>
      <c r="CB2576" s="245"/>
      <c r="CD2576" s="1465"/>
    </row>
    <row r="2577" spans="63:82">
      <c r="BK2577" s="245"/>
      <c r="BS2577" s="245"/>
      <c r="BY2577" s="245"/>
      <c r="CA2577" s="245"/>
      <c r="CB2577" s="245"/>
      <c r="CD2577" s="1465"/>
    </row>
    <row r="2578" spans="63:82">
      <c r="BK2578" s="245"/>
      <c r="BS2578" s="245"/>
      <c r="BY2578" s="245"/>
      <c r="CA2578" s="245"/>
      <c r="CB2578" s="245"/>
      <c r="CD2578" s="1465"/>
    </row>
    <row r="2579" spans="63:82">
      <c r="BK2579" s="245"/>
      <c r="BS2579" s="245"/>
      <c r="BY2579" s="245"/>
      <c r="CA2579" s="245"/>
      <c r="CB2579" s="245"/>
      <c r="CD2579" s="1465"/>
    </row>
    <row r="2580" spans="63:82">
      <c r="BK2580" s="245"/>
      <c r="BS2580" s="245"/>
      <c r="BY2580" s="245"/>
      <c r="CA2580" s="245"/>
      <c r="CB2580" s="245"/>
      <c r="CD2580" s="1465"/>
    </row>
    <row r="2581" spans="63:82">
      <c r="BK2581" s="245"/>
      <c r="BS2581" s="245"/>
      <c r="BY2581" s="245"/>
      <c r="CA2581" s="245"/>
      <c r="CB2581" s="245"/>
      <c r="CD2581" s="1465"/>
    </row>
    <row r="2582" spans="63:82">
      <c r="BK2582" s="245"/>
      <c r="BS2582" s="245"/>
      <c r="BY2582" s="245"/>
      <c r="CA2582" s="245"/>
      <c r="CB2582" s="245"/>
      <c r="CD2582" s="1465"/>
    </row>
    <row r="2583" spans="63:82">
      <c r="BK2583" s="245"/>
      <c r="BS2583" s="245"/>
      <c r="BY2583" s="245"/>
      <c r="CA2583" s="245"/>
      <c r="CB2583" s="245"/>
      <c r="CD2583" s="1465"/>
    </row>
    <row r="2584" spans="63:82">
      <c r="BK2584" s="245"/>
      <c r="BS2584" s="245"/>
      <c r="BY2584" s="245"/>
      <c r="CA2584" s="245"/>
      <c r="CB2584" s="245"/>
      <c r="CD2584" s="1465"/>
    </row>
    <row r="2585" spans="63:82">
      <c r="BK2585" s="245"/>
      <c r="BS2585" s="245"/>
      <c r="BY2585" s="245"/>
      <c r="CA2585" s="245"/>
      <c r="CB2585" s="245"/>
      <c r="CD2585" s="1465"/>
    </row>
    <row r="2586" spans="63:82">
      <c r="BK2586" s="245"/>
      <c r="BS2586" s="245"/>
      <c r="BY2586" s="245"/>
      <c r="CA2586" s="245"/>
      <c r="CB2586" s="245"/>
      <c r="CD2586" s="1465"/>
    </row>
    <row r="2587" spans="63:82">
      <c r="BK2587" s="245"/>
      <c r="BS2587" s="245"/>
      <c r="BY2587" s="245"/>
      <c r="CA2587" s="245"/>
      <c r="CB2587" s="245"/>
      <c r="CD2587" s="1465"/>
    </row>
    <row r="2588" spans="63:82">
      <c r="BK2588" s="245"/>
      <c r="BS2588" s="245"/>
      <c r="BY2588" s="245"/>
      <c r="CA2588" s="245"/>
      <c r="CB2588" s="245"/>
      <c r="CD2588" s="1465"/>
    </row>
    <row r="2589" spans="63:82">
      <c r="BK2589" s="245"/>
      <c r="BS2589" s="245"/>
      <c r="BY2589" s="245"/>
      <c r="CA2589" s="245"/>
      <c r="CB2589" s="245"/>
      <c r="CD2589" s="1465"/>
    </row>
    <row r="2590" spans="63:82">
      <c r="BK2590" s="245"/>
      <c r="BS2590" s="245"/>
      <c r="BY2590" s="245"/>
      <c r="CA2590" s="245"/>
      <c r="CB2590" s="245"/>
      <c r="CD2590" s="1465"/>
    </row>
    <row r="2591" spans="63:82">
      <c r="BK2591" s="245"/>
      <c r="BS2591" s="245"/>
      <c r="BY2591" s="245"/>
      <c r="CA2591" s="245"/>
      <c r="CB2591" s="245"/>
      <c r="CD2591" s="1465"/>
    </row>
    <row r="2592" spans="63:82">
      <c r="BK2592" s="245"/>
      <c r="BS2592" s="245"/>
      <c r="BY2592" s="245"/>
      <c r="CA2592" s="245"/>
      <c r="CB2592" s="245"/>
      <c r="CD2592" s="1465"/>
    </row>
    <row r="2593" spans="63:82">
      <c r="BK2593" s="245"/>
      <c r="BS2593" s="245"/>
      <c r="BY2593" s="245"/>
      <c r="CA2593" s="245"/>
      <c r="CB2593" s="245"/>
      <c r="CD2593" s="1465"/>
    </row>
    <row r="2594" spans="63:82">
      <c r="BK2594" s="245"/>
      <c r="BS2594" s="245"/>
      <c r="BY2594" s="245"/>
      <c r="CA2594" s="245"/>
      <c r="CB2594" s="245"/>
      <c r="CD2594" s="1465"/>
    </row>
    <row r="2595" spans="63:82">
      <c r="BK2595" s="245"/>
      <c r="BS2595" s="245"/>
      <c r="BY2595" s="245"/>
      <c r="CA2595" s="245"/>
      <c r="CB2595" s="245"/>
      <c r="CD2595" s="1465"/>
    </row>
    <row r="2596" spans="63:82">
      <c r="BK2596" s="245"/>
      <c r="BS2596" s="245"/>
      <c r="BY2596" s="245"/>
      <c r="CA2596" s="245"/>
      <c r="CB2596" s="245"/>
      <c r="CD2596" s="1465"/>
    </row>
    <row r="2597" spans="63:82">
      <c r="BK2597" s="245"/>
      <c r="BS2597" s="245"/>
      <c r="BY2597" s="245"/>
      <c r="CA2597" s="245"/>
      <c r="CB2597" s="245"/>
      <c r="CD2597" s="1465"/>
    </row>
    <row r="2598" spans="63:82">
      <c r="BK2598" s="245"/>
      <c r="BS2598" s="245"/>
      <c r="BY2598" s="245"/>
      <c r="CA2598" s="245"/>
      <c r="CB2598" s="245"/>
      <c r="CD2598" s="1465"/>
    </row>
    <row r="2599" spans="63:82">
      <c r="BK2599" s="245"/>
      <c r="BS2599" s="245"/>
      <c r="BY2599" s="245"/>
      <c r="CA2599" s="245"/>
      <c r="CB2599" s="245"/>
      <c r="CD2599" s="1465"/>
    </row>
    <row r="2600" spans="63:82">
      <c r="BK2600" s="245"/>
      <c r="BS2600" s="245"/>
      <c r="BY2600" s="245"/>
      <c r="CA2600" s="245"/>
      <c r="CB2600" s="245"/>
      <c r="CD2600" s="1465"/>
    </row>
    <row r="2601" spans="63:82">
      <c r="BK2601" s="245"/>
      <c r="BS2601" s="245"/>
      <c r="BY2601" s="245"/>
      <c r="CA2601" s="245"/>
      <c r="CB2601" s="245"/>
      <c r="CD2601" s="1465"/>
    </row>
    <row r="2602" spans="63:82">
      <c r="BK2602" s="245"/>
      <c r="BS2602" s="245"/>
      <c r="BY2602" s="245"/>
      <c r="CA2602" s="245"/>
      <c r="CB2602" s="245"/>
      <c r="CD2602" s="1465"/>
    </row>
    <row r="2603" spans="63:82">
      <c r="BK2603" s="245"/>
      <c r="BS2603" s="245"/>
      <c r="BY2603" s="245"/>
      <c r="CA2603" s="245"/>
      <c r="CB2603" s="245"/>
      <c r="CD2603" s="1465"/>
    </row>
    <row r="2604" spans="63:82">
      <c r="BK2604" s="245"/>
      <c r="BS2604" s="245"/>
      <c r="BY2604" s="245"/>
      <c r="CA2604" s="245"/>
      <c r="CB2604" s="245"/>
      <c r="CD2604" s="1465"/>
    </row>
    <row r="2605" spans="63:82">
      <c r="BK2605" s="245"/>
      <c r="BS2605" s="245"/>
      <c r="BY2605" s="245"/>
      <c r="CA2605" s="245"/>
      <c r="CB2605" s="245"/>
      <c r="CD2605" s="1465"/>
    </row>
    <row r="2606" spans="63:82">
      <c r="BK2606" s="245"/>
      <c r="BS2606" s="245"/>
      <c r="BY2606" s="245"/>
      <c r="CA2606" s="245"/>
      <c r="CB2606" s="245"/>
      <c r="CD2606" s="1465"/>
    </row>
    <row r="2607" spans="63:82">
      <c r="BK2607" s="245"/>
      <c r="BS2607" s="245"/>
      <c r="BY2607" s="245"/>
      <c r="CA2607" s="245"/>
      <c r="CB2607" s="245"/>
      <c r="CD2607" s="1465"/>
    </row>
    <row r="2608" spans="63:82">
      <c r="BK2608" s="245"/>
      <c r="BS2608" s="245"/>
      <c r="BY2608" s="245"/>
      <c r="CA2608" s="245"/>
      <c r="CB2608" s="245"/>
      <c r="CD2608" s="1465"/>
    </row>
    <row r="2609" spans="63:82">
      <c r="BK2609" s="245"/>
      <c r="BS2609" s="245"/>
      <c r="BY2609" s="245"/>
      <c r="CA2609" s="245"/>
      <c r="CB2609" s="245"/>
      <c r="CD2609" s="1465"/>
    </row>
    <row r="2610" spans="63:82">
      <c r="BK2610" s="245"/>
      <c r="BS2610" s="245"/>
      <c r="BY2610" s="245"/>
      <c r="CA2610" s="245"/>
      <c r="CB2610" s="245"/>
      <c r="CD2610" s="1465"/>
    </row>
    <row r="2611" spans="63:82">
      <c r="BK2611" s="245"/>
      <c r="BS2611" s="245"/>
      <c r="BY2611" s="245"/>
      <c r="CA2611" s="245"/>
      <c r="CB2611" s="245"/>
      <c r="CD2611" s="1465"/>
    </row>
    <row r="2612" spans="63:82">
      <c r="BK2612" s="245"/>
      <c r="BS2612" s="245"/>
      <c r="BY2612" s="245"/>
      <c r="CA2612" s="245"/>
      <c r="CB2612" s="245"/>
      <c r="CD2612" s="1465"/>
    </row>
    <row r="2613" spans="63:82">
      <c r="BK2613" s="245"/>
      <c r="BS2613" s="245"/>
      <c r="BY2613" s="245"/>
      <c r="CA2613" s="245"/>
      <c r="CB2613" s="245"/>
      <c r="CD2613" s="1465"/>
    </row>
    <row r="2614" spans="63:82">
      <c r="BK2614" s="245"/>
      <c r="BS2614" s="245"/>
      <c r="BY2614" s="245"/>
      <c r="CA2614" s="245"/>
      <c r="CB2614" s="245"/>
      <c r="CD2614" s="1465"/>
    </row>
    <row r="2615" spans="63:82">
      <c r="BK2615" s="245"/>
      <c r="BS2615" s="245"/>
      <c r="BY2615" s="245"/>
      <c r="CA2615" s="245"/>
      <c r="CB2615" s="245"/>
      <c r="CD2615" s="1465"/>
    </row>
    <row r="2616" spans="63:82">
      <c r="BK2616" s="245"/>
      <c r="BS2616" s="245"/>
      <c r="BY2616" s="245"/>
      <c r="CA2616" s="245"/>
      <c r="CB2616" s="245"/>
      <c r="CD2616" s="1465"/>
    </row>
    <row r="2617" spans="63:82">
      <c r="BK2617" s="245"/>
      <c r="BS2617" s="245"/>
      <c r="BY2617" s="245"/>
      <c r="CA2617" s="245"/>
      <c r="CB2617" s="245"/>
      <c r="CD2617" s="1465"/>
    </row>
    <row r="2618" spans="63:82">
      <c r="BK2618" s="245"/>
      <c r="BS2618" s="245"/>
      <c r="BY2618" s="245"/>
      <c r="CA2618" s="245"/>
      <c r="CB2618" s="245"/>
      <c r="CD2618" s="1465"/>
    </row>
    <row r="2619" spans="63:82">
      <c r="BK2619" s="245"/>
      <c r="BS2619" s="245"/>
      <c r="BY2619" s="245"/>
      <c r="CA2619" s="245"/>
      <c r="CB2619" s="245"/>
      <c r="CD2619" s="1465"/>
    </row>
    <row r="2620" spans="63:82">
      <c r="BK2620" s="245"/>
      <c r="BS2620" s="245"/>
      <c r="BY2620" s="245"/>
      <c r="CA2620" s="245"/>
      <c r="CB2620" s="245"/>
      <c r="CD2620" s="1465"/>
    </row>
    <row r="2621" spans="63:82">
      <c r="BK2621" s="245"/>
      <c r="BS2621" s="245"/>
      <c r="BY2621" s="245"/>
      <c r="CA2621" s="245"/>
      <c r="CB2621" s="245"/>
      <c r="CD2621" s="1465"/>
    </row>
    <row r="2622" spans="63:82">
      <c r="BK2622" s="245"/>
      <c r="BS2622" s="245"/>
      <c r="BY2622" s="245"/>
      <c r="CA2622" s="245"/>
      <c r="CB2622" s="245"/>
      <c r="CD2622" s="1465"/>
    </row>
    <row r="2623" spans="63:82">
      <c r="BK2623" s="245"/>
      <c r="BS2623" s="245"/>
      <c r="BY2623" s="245"/>
      <c r="CA2623" s="245"/>
      <c r="CB2623" s="245"/>
      <c r="CD2623" s="1465"/>
    </row>
    <row r="2624" spans="63:82">
      <c r="BK2624" s="245"/>
      <c r="BS2624" s="245"/>
      <c r="BY2624" s="245"/>
      <c r="CA2624" s="245"/>
      <c r="CB2624" s="245"/>
      <c r="CD2624" s="1465"/>
    </row>
    <row r="2625" spans="63:82">
      <c r="BK2625" s="245"/>
      <c r="BS2625" s="245"/>
      <c r="BY2625" s="245"/>
      <c r="CA2625" s="245"/>
      <c r="CB2625" s="245"/>
      <c r="CD2625" s="1465"/>
    </row>
    <row r="2626" spans="63:82">
      <c r="BK2626" s="245"/>
      <c r="BS2626" s="245"/>
      <c r="BY2626" s="245"/>
      <c r="CA2626" s="245"/>
      <c r="CB2626" s="245"/>
      <c r="CD2626" s="1465"/>
    </row>
    <row r="2627" spans="63:82">
      <c r="BK2627" s="245"/>
      <c r="BS2627" s="245"/>
      <c r="BY2627" s="245"/>
      <c r="CA2627" s="245"/>
      <c r="CB2627" s="245"/>
      <c r="CD2627" s="1465"/>
    </row>
    <row r="2628" spans="63:82">
      <c r="BK2628" s="245"/>
      <c r="BS2628" s="245"/>
      <c r="BY2628" s="245"/>
      <c r="CA2628" s="245"/>
      <c r="CB2628" s="245"/>
      <c r="CD2628" s="1465"/>
    </row>
    <row r="2629" spans="63:82">
      <c r="BK2629" s="245"/>
      <c r="BS2629" s="245"/>
      <c r="BY2629" s="245"/>
      <c r="CA2629" s="245"/>
      <c r="CB2629" s="245"/>
      <c r="CD2629" s="1465"/>
    </row>
    <row r="2630" spans="63:82">
      <c r="BK2630" s="245"/>
      <c r="BS2630" s="245"/>
      <c r="BY2630" s="245"/>
      <c r="CA2630" s="245"/>
      <c r="CB2630" s="245"/>
      <c r="CD2630" s="1465"/>
    </row>
    <row r="2631" spans="63:82">
      <c r="BK2631" s="245"/>
      <c r="BS2631" s="245"/>
      <c r="BY2631" s="245"/>
      <c r="CA2631" s="245"/>
      <c r="CB2631" s="245"/>
      <c r="CD2631" s="1465"/>
    </row>
    <row r="2632" spans="63:82">
      <c r="BK2632" s="245"/>
      <c r="BS2632" s="245"/>
      <c r="BY2632" s="245"/>
      <c r="CA2632" s="245"/>
      <c r="CB2632" s="245"/>
      <c r="CD2632" s="1465"/>
    </row>
    <row r="2633" spans="63:82">
      <c r="BK2633" s="245"/>
      <c r="BS2633" s="245"/>
      <c r="BY2633" s="245"/>
      <c r="CA2633" s="245"/>
      <c r="CB2633" s="245"/>
      <c r="CD2633" s="1465"/>
    </row>
    <row r="2634" spans="63:82">
      <c r="BK2634" s="245"/>
      <c r="BS2634" s="245"/>
      <c r="BY2634" s="245"/>
      <c r="CA2634" s="245"/>
      <c r="CB2634" s="245"/>
      <c r="CD2634" s="1465"/>
    </row>
    <row r="2635" spans="63:82">
      <c r="BK2635" s="245"/>
      <c r="BS2635" s="245"/>
      <c r="BY2635" s="245"/>
      <c r="CA2635" s="245"/>
      <c r="CB2635" s="245"/>
      <c r="CD2635" s="1465"/>
    </row>
    <row r="2636" spans="63:82">
      <c r="BK2636" s="245"/>
      <c r="BS2636" s="245"/>
      <c r="BY2636" s="245"/>
      <c r="CA2636" s="245"/>
      <c r="CB2636" s="245"/>
      <c r="CD2636" s="1465"/>
    </row>
    <row r="2637" spans="63:82">
      <c r="BK2637" s="245"/>
      <c r="BS2637" s="245"/>
      <c r="BY2637" s="245"/>
      <c r="CA2637" s="245"/>
      <c r="CB2637" s="245"/>
      <c r="CD2637" s="1465"/>
    </row>
    <row r="2638" spans="63:82">
      <c r="BK2638" s="245"/>
      <c r="BS2638" s="245"/>
      <c r="BY2638" s="245"/>
      <c r="CA2638" s="245"/>
      <c r="CB2638" s="245"/>
      <c r="CD2638" s="1465"/>
    </row>
    <row r="2639" spans="63:82">
      <c r="BK2639" s="245"/>
      <c r="BS2639" s="245"/>
      <c r="BY2639" s="245"/>
      <c r="CA2639" s="245"/>
      <c r="CB2639" s="245"/>
      <c r="CD2639" s="1465"/>
    </row>
    <row r="2640" spans="63:82">
      <c r="BK2640" s="245"/>
      <c r="BS2640" s="245"/>
      <c r="BY2640" s="245"/>
      <c r="CA2640" s="245"/>
      <c r="CB2640" s="245"/>
      <c r="CD2640" s="1465"/>
    </row>
    <row r="2641" spans="63:82">
      <c r="BK2641" s="245"/>
      <c r="BS2641" s="245"/>
      <c r="BY2641" s="245"/>
      <c r="CA2641" s="245"/>
      <c r="CB2641" s="245"/>
      <c r="CD2641" s="1465"/>
    </row>
    <row r="2642" spans="63:82">
      <c r="BK2642" s="245"/>
      <c r="BS2642" s="245"/>
      <c r="BY2642" s="245"/>
      <c r="CA2642" s="245"/>
      <c r="CB2642" s="245"/>
      <c r="CD2642" s="1465"/>
    </row>
    <row r="2643" spans="63:82">
      <c r="BK2643" s="245"/>
      <c r="BS2643" s="245"/>
      <c r="BY2643" s="245"/>
      <c r="CA2643" s="245"/>
      <c r="CB2643" s="245"/>
      <c r="CD2643" s="1465"/>
    </row>
    <row r="2644" spans="63:82">
      <c r="BK2644" s="245"/>
      <c r="BS2644" s="245"/>
      <c r="BY2644" s="245"/>
      <c r="CA2644" s="245"/>
      <c r="CB2644" s="245"/>
      <c r="CD2644" s="1465"/>
    </row>
    <row r="2645" spans="63:82">
      <c r="BK2645" s="245"/>
      <c r="BS2645" s="245"/>
      <c r="BY2645" s="245"/>
      <c r="CA2645" s="245"/>
      <c r="CB2645" s="245"/>
      <c r="CD2645" s="1465"/>
    </row>
    <row r="2646" spans="63:82">
      <c r="BK2646" s="245"/>
      <c r="BS2646" s="245"/>
      <c r="BY2646" s="245"/>
      <c r="CA2646" s="245"/>
      <c r="CB2646" s="245"/>
      <c r="CD2646" s="1465"/>
    </row>
    <row r="2647" spans="63:82">
      <c r="BK2647" s="245"/>
      <c r="BS2647" s="245"/>
      <c r="BY2647" s="245"/>
      <c r="CA2647" s="245"/>
      <c r="CB2647" s="245"/>
      <c r="CD2647" s="1465"/>
    </row>
    <row r="2648" spans="63:82">
      <c r="BK2648" s="245"/>
      <c r="BS2648" s="245"/>
      <c r="BY2648" s="245"/>
      <c r="CA2648" s="245"/>
      <c r="CB2648" s="245"/>
      <c r="CD2648" s="1465"/>
    </row>
    <row r="2649" spans="63:82">
      <c r="BK2649" s="245"/>
      <c r="BS2649" s="245"/>
      <c r="BY2649" s="245"/>
      <c r="CA2649" s="245"/>
      <c r="CB2649" s="245"/>
      <c r="CD2649" s="1465"/>
    </row>
    <row r="2650" spans="63:82">
      <c r="BK2650" s="245"/>
      <c r="BS2650" s="245"/>
      <c r="BY2650" s="245"/>
      <c r="CA2650" s="245"/>
      <c r="CB2650" s="245"/>
      <c r="CD2650" s="1465"/>
    </row>
    <row r="2651" spans="63:82">
      <c r="BK2651" s="245"/>
      <c r="BS2651" s="245"/>
      <c r="BY2651" s="245"/>
      <c r="CA2651" s="245"/>
      <c r="CB2651" s="245"/>
      <c r="CD2651" s="1465"/>
    </row>
    <row r="2652" spans="63:82">
      <c r="BK2652" s="245"/>
      <c r="BS2652" s="245"/>
      <c r="BY2652" s="245"/>
      <c r="CA2652" s="245"/>
      <c r="CB2652" s="245"/>
      <c r="CD2652" s="1465"/>
    </row>
    <row r="2653" spans="63:82">
      <c r="BK2653" s="245"/>
      <c r="BS2653" s="245"/>
      <c r="BY2653" s="245"/>
      <c r="CA2653" s="245"/>
      <c r="CB2653" s="245"/>
      <c r="CD2653" s="1465"/>
    </row>
    <row r="2654" spans="63:82">
      <c r="BK2654" s="245"/>
      <c r="BS2654" s="245"/>
      <c r="BY2654" s="245"/>
      <c r="CA2654" s="245"/>
      <c r="CB2654" s="245"/>
      <c r="CD2654" s="1465"/>
    </row>
    <row r="2655" spans="63:82">
      <c r="BK2655" s="245"/>
      <c r="BS2655" s="245"/>
      <c r="BY2655" s="245"/>
      <c r="CA2655" s="245"/>
      <c r="CB2655" s="245"/>
      <c r="CD2655" s="1465"/>
    </row>
    <row r="2656" spans="63:82">
      <c r="BK2656" s="245"/>
      <c r="BS2656" s="245"/>
      <c r="BY2656" s="245"/>
      <c r="CA2656" s="245"/>
      <c r="CB2656" s="245"/>
      <c r="CD2656" s="1465"/>
    </row>
    <row r="2657" spans="63:82">
      <c r="BK2657" s="245"/>
      <c r="BS2657" s="245"/>
      <c r="BY2657" s="245"/>
      <c r="CA2657" s="245"/>
      <c r="CB2657" s="245"/>
      <c r="CD2657" s="1465"/>
    </row>
    <row r="2658" spans="63:82">
      <c r="BK2658" s="245"/>
      <c r="BS2658" s="245"/>
      <c r="BY2658" s="245"/>
      <c r="CA2658" s="245"/>
      <c r="CB2658" s="245"/>
      <c r="CD2658" s="1465"/>
    </row>
    <row r="2659" spans="63:82">
      <c r="BK2659" s="245"/>
      <c r="BS2659" s="245"/>
      <c r="BY2659" s="245"/>
      <c r="CA2659" s="245"/>
      <c r="CB2659" s="245"/>
      <c r="CD2659" s="1465"/>
    </row>
    <row r="2660" spans="63:82">
      <c r="BK2660" s="245"/>
      <c r="BS2660" s="245"/>
      <c r="BY2660" s="245"/>
      <c r="CA2660" s="245"/>
      <c r="CB2660" s="245"/>
      <c r="CD2660" s="1465"/>
    </row>
    <row r="2661" spans="63:82">
      <c r="BK2661" s="245"/>
      <c r="BS2661" s="245"/>
      <c r="BY2661" s="245"/>
      <c r="CA2661" s="245"/>
      <c r="CB2661" s="245"/>
      <c r="CD2661" s="1465"/>
    </row>
    <row r="2662" spans="63:82">
      <c r="BK2662" s="245"/>
      <c r="BS2662" s="245"/>
      <c r="BY2662" s="245"/>
      <c r="CA2662" s="245"/>
      <c r="CB2662" s="245"/>
      <c r="CD2662" s="1465"/>
    </row>
    <row r="2663" spans="63:82">
      <c r="BK2663" s="245"/>
      <c r="BS2663" s="245"/>
      <c r="BY2663" s="245"/>
      <c r="CA2663" s="245"/>
      <c r="CB2663" s="245"/>
      <c r="CD2663" s="1465"/>
    </row>
    <row r="2664" spans="63:82">
      <c r="BK2664" s="245"/>
      <c r="BS2664" s="245"/>
      <c r="BY2664" s="245"/>
      <c r="CA2664" s="245"/>
      <c r="CB2664" s="245"/>
      <c r="CD2664" s="1465"/>
    </row>
    <row r="2665" spans="63:82">
      <c r="BK2665" s="245"/>
      <c r="BS2665" s="245"/>
      <c r="BY2665" s="245"/>
      <c r="CA2665" s="245"/>
      <c r="CB2665" s="245"/>
      <c r="CD2665" s="1465"/>
    </row>
    <row r="2666" spans="63:82">
      <c r="BK2666" s="245"/>
      <c r="BS2666" s="245"/>
      <c r="BY2666" s="245"/>
      <c r="CA2666" s="245"/>
      <c r="CB2666" s="245"/>
      <c r="CD2666" s="1465"/>
    </row>
    <row r="2667" spans="63:82">
      <c r="BK2667" s="245"/>
      <c r="BS2667" s="245"/>
      <c r="BY2667" s="245"/>
      <c r="CA2667" s="245"/>
      <c r="CB2667" s="245"/>
      <c r="CD2667" s="1465"/>
    </row>
    <row r="2668" spans="63:82">
      <c r="BK2668" s="245"/>
      <c r="BS2668" s="245"/>
      <c r="BY2668" s="245"/>
      <c r="CA2668" s="245"/>
      <c r="CB2668" s="245"/>
      <c r="CD2668" s="1465"/>
    </row>
    <row r="2669" spans="63:82">
      <c r="BK2669" s="245"/>
      <c r="BS2669" s="245"/>
      <c r="BY2669" s="245"/>
      <c r="CA2669" s="245"/>
      <c r="CB2669" s="245"/>
      <c r="CD2669" s="1465"/>
    </row>
    <row r="2670" spans="63:82">
      <c r="BK2670" s="245"/>
      <c r="BS2670" s="245"/>
      <c r="BY2670" s="245"/>
      <c r="CA2670" s="245"/>
      <c r="CB2670" s="245"/>
      <c r="CD2670" s="1465"/>
    </row>
    <row r="2671" spans="63:82">
      <c r="BK2671" s="245"/>
      <c r="BS2671" s="245"/>
      <c r="BY2671" s="245"/>
      <c r="CA2671" s="245"/>
      <c r="CB2671" s="245"/>
      <c r="CD2671" s="1465"/>
    </row>
    <row r="2672" spans="63:82">
      <c r="BK2672" s="245"/>
      <c r="BS2672" s="245"/>
      <c r="BY2672" s="245"/>
      <c r="CA2672" s="245"/>
      <c r="CB2672" s="245"/>
      <c r="CD2672" s="1465"/>
    </row>
    <row r="2673" spans="63:82">
      <c r="BK2673" s="245"/>
      <c r="BS2673" s="245"/>
      <c r="BY2673" s="245"/>
      <c r="CA2673" s="245"/>
      <c r="CB2673" s="245"/>
      <c r="CD2673" s="1465"/>
    </row>
    <row r="2674" spans="63:82">
      <c r="BK2674" s="245"/>
      <c r="BS2674" s="245"/>
      <c r="BY2674" s="245"/>
      <c r="CA2674" s="245"/>
      <c r="CB2674" s="245"/>
      <c r="CD2674" s="1465"/>
    </row>
    <row r="2675" spans="63:82">
      <c r="BK2675" s="245"/>
      <c r="BS2675" s="245"/>
      <c r="BY2675" s="245"/>
      <c r="CA2675" s="245"/>
      <c r="CB2675" s="245"/>
      <c r="CD2675" s="1465"/>
    </row>
    <row r="2676" spans="63:82">
      <c r="BK2676" s="245"/>
      <c r="BS2676" s="245"/>
      <c r="BY2676" s="245"/>
      <c r="CA2676" s="245"/>
      <c r="CB2676" s="245"/>
      <c r="CD2676" s="1465"/>
    </row>
    <row r="2677" spans="63:82">
      <c r="BK2677" s="245"/>
      <c r="BS2677" s="245"/>
      <c r="BY2677" s="245"/>
      <c r="CA2677" s="245"/>
      <c r="CB2677" s="245"/>
      <c r="CD2677" s="1465"/>
    </row>
    <row r="2678" spans="63:82">
      <c r="BK2678" s="245"/>
      <c r="BS2678" s="245"/>
      <c r="BY2678" s="245"/>
      <c r="CA2678" s="245"/>
      <c r="CB2678" s="245"/>
      <c r="CD2678" s="1465"/>
    </row>
    <row r="2679" spans="63:82">
      <c r="BK2679" s="245"/>
      <c r="BS2679" s="245"/>
      <c r="BY2679" s="245"/>
      <c r="CA2679" s="245"/>
      <c r="CB2679" s="245"/>
      <c r="CD2679" s="1465"/>
    </row>
    <row r="2680" spans="63:82">
      <c r="BK2680" s="245"/>
      <c r="BS2680" s="245"/>
      <c r="BY2680" s="245"/>
      <c r="CA2680" s="245"/>
      <c r="CB2680" s="245"/>
      <c r="CD2680" s="1465"/>
    </row>
    <row r="2681" spans="63:82">
      <c r="BK2681" s="245"/>
      <c r="BS2681" s="245"/>
      <c r="BY2681" s="245"/>
      <c r="CA2681" s="245"/>
      <c r="CB2681" s="245"/>
      <c r="CD2681" s="1465"/>
    </row>
    <row r="2682" spans="63:82">
      <c r="BK2682" s="245"/>
      <c r="BS2682" s="245"/>
      <c r="BY2682" s="245"/>
      <c r="CA2682" s="245"/>
      <c r="CB2682" s="245"/>
      <c r="CD2682" s="1465"/>
    </row>
    <row r="2683" spans="63:82">
      <c r="BK2683" s="245"/>
      <c r="BS2683" s="245"/>
      <c r="BY2683" s="245"/>
      <c r="CA2683" s="245"/>
      <c r="CB2683" s="245"/>
      <c r="CD2683" s="1465"/>
    </row>
    <row r="2684" spans="63:82">
      <c r="BK2684" s="245"/>
      <c r="BS2684" s="245"/>
      <c r="BY2684" s="245"/>
      <c r="CA2684" s="245"/>
      <c r="CB2684" s="245"/>
      <c r="CD2684" s="1465"/>
    </row>
    <row r="2685" spans="63:82">
      <c r="BK2685" s="245"/>
      <c r="BS2685" s="245"/>
      <c r="BY2685" s="245"/>
      <c r="CA2685" s="245"/>
      <c r="CB2685" s="245"/>
      <c r="CD2685" s="1465"/>
    </row>
    <row r="2686" spans="63:82">
      <c r="BK2686" s="245"/>
      <c r="BS2686" s="245"/>
      <c r="BY2686" s="245"/>
      <c r="CA2686" s="245"/>
      <c r="CB2686" s="245"/>
      <c r="CD2686" s="1465"/>
    </row>
    <row r="2687" spans="63:82">
      <c r="BK2687" s="245"/>
      <c r="BS2687" s="245"/>
      <c r="BY2687" s="245"/>
      <c r="CA2687" s="245"/>
      <c r="CB2687" s="245"/>
      <c r="CD2687" s="1465"/>
    </row>
    <row r="2688" spans="63:82">
      <c r="BK2688" s="245"/>
      <c r="BS2688" s="245"/>
      <c r="BY2688" s="245"/>
      <c r="CA2688" s="245"/>
      <c r="CB2688" s="245"/>
      <c r="CD2688" s="1465"/>
    </row>
    <row r="2689" spans="63:82">
      <c r="BK2689" s="245"/>
      <c r="BS2689" s="245"/>
      <c r="BY2689" s="245"/>
      <c r="CA2689" s="245"/>
      <c r="CB2689" s="245"/>
      <c r="CD2689" s="1465"/>
    </row>
    <row r="2690" spans="63:82">
      <c r="BK2690" s="245"/>
      <c r="BS2690" s="245"/>
      <c r="BY2690" s="245"/>
      <c r="CA2690" s="245"/>
      <c r="CB2690" s="245"/>
      <c r="CD2690" s="1465"/>
    </row>
    <row r="2691" spans="63:82">
      <c r="BK2691" s="245"/>
      <c r="BS2691" s="245"/>
      <c r="BY2691" s="245"/>
      <c r="CA2691" s="245"/>
      <c r="CB2691" s="245"/>
      <c r="CD2691" s="1465"/>
    </row>
    <row r="2692" spans="63:82">
      <c r="BK2692" s="245"/>
      <c r="BS2692" s="245"/>
      <c r="BY2692" s="245"/>
      <c r="CA2692" s="245"/>
      <c r="CB2692" s="245"/>
      <c r="CD2692" s="1465"/>
    </row>
    <row r="2693" spans="63:82">
      <c r="BK2693" s="245"/>
      <c r="BS2693" s="245"/>
      <c r="BY2693" s="245"/>
      <c r="CA2693" s="245"/>
      <c r="CB2693" s="245"/>
      <c r="CD2693" s="1465"/>
    </row>
    <row r="2694" spans="63:82">
      <c r="BK2694" s="245"/>
      <c r="BS2694" s="245"/>
      <c r="BY2694" s="245"/>
      <c r="CA2694" s="245"/>
      <c r="CB2694" s="245"/>
      <c r="CD2694" s="1465"/>
    </row>
    <row r="2695" spans="63:82">
      <c r="BK2695" s="245"/>
      <c r="BS2695" s="245"/>
      <c r="BY2695" s="245"/>
      <c r="CA2695" s="245"/>
      <c r="CB2695" s="245"/>
      <c r="CD2695" s="1465"/>
    </row>
    <row r="2696" spans="63:82">
      <c r="BK2696" s="245"/>
      <c r="BS2696" s="245"/>
      <c r="BY2696" s="245"/>
      <c r="CA2696" s="245"/>
      <c r="CB2696" s="245"/>
      <c r="CD2696" s="1465"/>
    </row>
    <row r="2697" spans="63:82">
      <c r="BK2697" s="245"/>
      <c r="BS2697" s="245"/>
      <c r="BY2697" s="245"/>
      <c r="CA2697" s="245"/>
      <c r="CB2697" s="245"/>
      <c r="CD2697" s="1465"/>
    </row>
    <row r="2698" spans="63:82">
      <c r="BK2698" s="245"/>
      <c r="BS2698" s="245"/>
      <c r="BY2698" s="245"/>
      <c r="CA2698" s="245"/>
      <c r="CB2698" s="245"/>
      <c r="CD2698" s="1465"/>
    </row>
    <row r="2699" spans="63:82">
      <c r="BK2699" s="245"/>
      <c r="BS2699" s="245"/>
      <c r="BY2699" s="245"/>
      <c r="CA2699" s="245"/>
      <c r="CB2699" s="245"/>
      <c r="CD2699" s="1465"/>
    </row>
    <row r="2700" spans="63:82">
      <c r="BK2700" s="245"/>
      <c r="BS2700" s="245"/>
      <c r="BY2700" s="245"/>
      <c r="CA2700" s="245"/>
      <c r="CB2700" s="245"/>
      <c r="CD2700" s="1465"/>
    </row>
    <row r="2701" spans="63:82">
      <c r="BK2701" s="245"/>
      <c r="BS2701" s="245"/>
      <c r="BY2701" s="245"/>
      <c r="CA2701" s="245"/>
      <c r="CB2701" s="245"/>
      <c r="CD2701" s="1465"/>
    </row>
    <row r="2702" spans="63:82">
      <c r="BK2702" s="245"/>
      <c r="BS2702" s="245"/>
      <c r="BY2702" s="245"/>
      <c r="CA2702" s="245"/>
      <c r="CB2702" s="245"/>
      <c r="CD2702" s="1465"/>
    </row>
    <row r="2703" spans="63:82">
      <c r="BK2703" s="245"/>
      <c r="BS2703" s="245"/>
      <c r="BY2703" s="245"/>
      <c r="CA2703" s="245"/>
      <c r="CB2703" s="245"/>
      <c r="CD2703" s="1465"/>
    </row>
    <row r="2704" spans="63:82">
      <c r="BK2704" s="245"/>
      <c r="BS2704" s="245"/>
      <c r="BY2704" s="245"/>
      <c r="CA2704" s="245"/>
      <c r="CB2704" s="245"/>
      <c r="CD2704" s="1465"/>
    </row>
    <row r="2705" spans="63:82">
      <c r="BK2705" s="245"/>
      <c r="BS2705" s="245"/>
      <c r="BY2705" s="245"/>
      <c r="CA2705" s="245"/>
      <c r="CB2705" s="245"/>
      <c r="CD2705" s="1465"/>
    </row>
    <row r="2706" spans="63:82">
      <c r="BK2706" s="245"/>
      <c r="BS2706" s="245"/>
      <c r="BY2706" s="245"/>
      <c r="CA2706" s="245"/>
      <c r="CB2706" s="245"/>
      <c r="CD2706" s="1465"/>
    </row>
    <row r="2707" spans="63:82">
      <c r="BK2707" s="245"/>
      <c r="BS2707" s="245"/>
      <c r="BY2707" s="245"/>
      <c r="CA2707" s="245"/>
      <c r="CB2707" s="245"/>
      <c r="CD2707" s="1465"/>
    </row>
    <row r="2708" spans="63:82">
      <c r="BK2708" s="245"/>
      <c r="BS2708" s="245"/>
      <c r="BY2708" s="245"/>
      <c r="CA2708" s="245"/>
      <c r="CB2708" s="245"/>
      <c r="CD2708" s="1465"/>
    </row>
    <row r="2709" spans="63:82">
      <c r="BK2709" s="245"/>
      <c r="BS2709" s="245"/>
      <c r="BY2709" s="245"/>
      <c r="CA2709" s="245"/>
      <c r="CB2709" s="245"/>
      <c r="CD2709" s="1465"/>
    </row>
    <row r="2710" spans="63:82">
      <c r="BK2710" s="245"/>
      <c r="BS2710" s="245"/>
      <c r="BY2710" s="245"/>
      <c r="CA2710" s="245"/>
      <c r="CB2710" s="245"/>
      <c r="CD2710" s="1465"/>
    </row>
    <row r="2711" spans="63:82">
      <c r="BK2711" s="245"/>
      <c r="BS2711" s="245"/>
      <c r="BY2711" s="245"/>
      <c r="CA2711" s="245"/>
      <c r="CB2711" s="245"/>
      <c r="CD2711" s="1465"/>
    </row>
    <row r="2712" spans="63:82">
      <c r="BK2712" s="245"/>
      <c r="BS2712" s="245"/>
      <c r="BY2712" s="245"/>
      <c r="CA2712" s="245"/>
      <c r="CB2712" s="245"/>
      <c r="CD2712" s="1465"/>
    </row>
    <row r="2713" spans="63:82">
      <c r="BK2713" s="245"/>
      <c r="BS2713" s="245"/>
      <c r="BY2713" s="245"/>
      <c r="CA2713" s="245"/>
      <c r="CB2713" s="245"/>
      <c r="CD2713" s="1465"/>
    </row>
    <row r="2714" spans="63:82">
      <c r="BK2714" s="245"/>
      <c r="BS2714" s="245"/>
      <c r="BY2714" s="245"/>
      <c r="CA2714" s="245"/>
      <c r="CB2714" s="245"/>
      <c r="CD2714" s="1465"/>
    </row>
    <row r="2715" spans="63:82">
      <c r="BK2715" s="245"/>
      <c r="BS2715" s="245"/>
      <c r="BY2715" s="245"/>
      <c r="CA2715" s="245"/>
      <c r="CB2715" s="245"/>
      <c r="CD2715" s="1465"/>
    </row>
    <row r="2716" spans="63:82">
      <c r="BK2716" s="245"/>
      <c r="BS2716" s="245"/>
      <c r="BY2716" s="245"/>
      <c r="CA2716" s="245"/>
      <c r="CB2716" s="245"/>
      <c r="CD2716" s="1465"/>
    </row>
    <row r="2717" spans="63:82">
      <c r="BK2717" s="245"/>
      <c r="BS2717" s="245"/>
      <c r="BY2717" s="245"/>
      <c r="CA2717" s="245"/>
      <c r="CB2717" s="245"/>
      <c r="CD2717" s="1465"/>
    </row>
    <row r="2718" spans="63:82">
      <c r="BK2718" s="245"/>
      <c r="BS2718" s="245"/>
      <c r="BY2718" s="245"/>
      <c r="CA2718" s="245"/>
      <c r="CB2718" s="245"/>
      <c r="CD2718" s="1465"/>
    </row>
    <row r="2719" spans="63:82">
      <c r="BK2719" s="245"/>
      <c r="BS2719" s="245"/>
      <c r="BY2719" s="245"/>
      <c r="CA2719" s="245"/>
      <c r="CB2719" s="245"/>
      <c r="CD2719" s="1465"/>
    </row>
    <row r="2720" spans="63:82">
      <c r="BK2720" s="245"/>
      <c r="BS2720" s="245"/>
      <c r="BY2720" s="245"/>
      <c r="CA2720" s="245"/>
      <c r="CB2720" s="245"/>
      <c r="CD2720" s="1465"/>
    </row>
    <row r="2721" spans="63:82">
      <c r="BK2721" s="245"/>
      <c r="BS2721" s="245"/>
      <c r="BY2721" s="245"/>
      <c r="CA2721" s="245"/>
      <c r="CB2721" s="245"/>
      <c r="CD2721" s="1465"/>
    </row>
    <row r="2722" spans="63:82">
      <c r="BK2722" s="245"/>
      <c r="BS2722" s="245"/>
      <c r="BY2722" s="245"/>
      <c r="CA2722" s="245"/>
      <c r="CB2722" s="245"/>
      <c r="CD2722" s="1465"/>
    </row>
    <row r="2723" spans="63:82">
      <c r="BK2723" s="245"/>
      <c r="BS2723" s="245"/>
      <c r="BY2723" s="245"/>
      <c r="CA2723" s="245"/>
      <c r="CB2723" s="245"/>
      <c r="CD2723" s="1465"/>
    </row>
    <row r="2724" spans="63:82">
      <c r="BK2724" s="245"/>
      <c r="BS2724" s="245"/>
      <c r="BY2724" s="245"/>
      <c r="CA2724" s="245"/>
      <c r="CB2724" s="245"/>
      <c r="CD2724" s="1465"/>
    </row>
    <row r="2725" spans="63:82">
      <c r="BK2725" s="245"/>
      <c r="BS2725" s="245"/>
      <c r="BY2725" s="245"/>
      <c r="CA2725" s="245"/>
      <c r="CB2725" s="245"/>
      <c r="CD2725" s="1465"/>
    </row>
    <row r="2726" spans="63:82">
      <c r="BK2726" s="245"/>
      <c r="BS2726" s="245"/>
      <c r="BY2726" s="245"/>
      <c r="CA2726" s="245"/>
      <c r="CB2726" s="245"/>
      <c r="CD2726" s="1465"/>
    </row>
    <row r="2727" spans="63:82">
      <c r="BK2727" s="245"/>
      <c r="BS2727" s="245"/>
      <c r="BY2727" s="245"/>
      <c r="CA2727" s="245"/>
      <c r="CB2727" s="245"/>
      <c r="CD2727" s="1465"/>
    </row>
    <row r="2728" spans="63:82">
      <c r="BK2728" s="245"/>
      <c r="BS2728" s="245"/>
      <c r="BY2728" s="245"/>
      <c r="CA2728" s="245"/>
      <c r="CB2728" s="245"/>
      <c r="CD2728" s="1465"/>
    </row>
    <row r="2729" spans="63:82">
      <c r="BK2729" s="245"/>
      <c r="BS2729" s="245"/>
      <c r="BY2729" s="245"/>
      <c r="CA2729" s="245"/>
      <c r="CB2729" s="245"/>
      <c r="CD2729" s="1465"/>
    </row>
    <row r="2730" spans="63:82">
      <c r="BK2730" s="245"/>
      <c r="BS2730" s="245"/>
      <c r="BY2730" s="245"/>
      <c r="CA2730" s="245"/>
      <c r="CB2730" s="245"/>
      <c r="CD2730" s="1465"/>
    </row>
    <row r="2731" spans="63:82">
      <c r="BK2731" s="245"/>
      <c r="BS2731" s="245"/>
      <c r="BY2731" s="245"/>
      <c r="CA2731" s="245"/>
      <c r="CB2731" s="245"/>
      <c r="CD2731" s="1465"/>
    </row>
    <row r="2732" spans="63:82">
      <c r="BK2732" s="245"/>
      <c r="BS2732" s="245"/>
      <c r="BY2732" s="245"/>
      <c r="CA2732" s="245"/>
      <c r="CB2732" s="245"/>
      <c r="CD2732" s="1465"/>
    </row>
    <row r="2733" spans="63:82">
      <c r="BK2733" s="245"/>
      <c r="BS2733" s="245"/>
      <c r="BY2733" s="245"/>
      <c r="CA2733" s="245"/>
      <c r="CB2733" s="245"/>
      <c r="CD2733" s="1465"/>
    </row>
    <row r="2734" spans="63:82">
      <c r="BK2734" s="245"/>
      <c r="BS2734" s="245"/>
      <c r="BY2734" s="245"/>
      <c r="CA2734" s="245"/>
      <c r="CB2734" s="245"/>
      <c r="CD2734" s="1465"/>
    </row>
    <row r="2735" spans="63:82">
      <c r="BK2735" s="245"/>
      <c r="BS2735" s="245"/>
      <c r="BY2735" s="245"/>
      <c r="CA2735" s="245"/>
      <c r="CB2735" s="245"/>
      <c r="CD2735" s="1465"/>
    </row>
    <row r="2736" spans="63:82">
      <c r="BK2736" s="245"/>
      <c r="BS2736" s="245"/>
      <c r="BY2736" s="245"/>
      <c r="CA2736" s="245"/>
      <c r="CB2736" s="245"/>
      <c r="CD2736" s="1465"/>
    </row>
    <row r="2737" spans="63:82">
      <c r="BK2737" s="245"/>
      <c r="BS2737" s="245"/>
      <c r="BY2737" s="245"/>
      <c r="CA2737" s="245"/>
      <c r="CB2737" s="245"/>
      <c r="CD2737" s="1465"/>
    </row>
    <row r="2738" spans="63:82">
      <c r="BK2738" s="245"/>
      <c r="BS2738" s="245"/>
      <c r="BY2738" s="245"/>
      <c r="CA2738" s="245"/>
      <c r="CB2738" s="245"/>
      <c r="CD2738" s="1465"/>
    </row>
    <row r="2739" spans="63:82">
      <c r="BK2739" s="245"/>
      <c r="BS2739" s="245"/>
      <c r="BY2739" s="245"/>
      <c r="CA2739" s="245"/>
      <c r="CB2739" s="245"/>
      <c r="CD2739" s="1465"/>
    </row>
    <row r="2740" spans="63:82">
      <c r="BK2740" s="245"/>
      <c r="BS2740" s="245"/>
      <c r="BY2740" s="245"/>
      <c r="CA2740" s="245"/>
      <c r="CB2740" s="245"/>
      <c r="CD2740" s="1465"/>
    </row>
    <row r="2741" spans="63:82">
      <c r="BK2741" s="245"/>
      <c r="BS2741" s="245"/>
      <c r="BY2741" s="245"/>
      <c r="CA2741" s="245"/>
      <c r="CB2741" s="245"/>
      <c r="CD2741" s="1465"/>
    </row>
    <row r="2742" spans="63:82">
      <c r="BK2742" s="245"/>
      <c r="BS2742" s="245"/>
      <c r="BY2742" s="245"/>
      <c r="CA2742" s="245"/>
      <c r="CB2742" s="245"/>
      <c r="CD2742" s="1465"/>
    </row>
    <row r="2743" spans="63:82">
      <c r="BK2743" s="245"/>
      <c r="BS2743" s="245"/>
      <c r="BY2743" s="245"/>
      <c r="CA2743" s="245"/>
      <c r="CB2743" s="245"/>
      <c r="CD2743" s="1465"/>
    </row>
    <row r="2744" spans="63:82">
      <c r="BK2744" s="245"/>
      <c r="BS2744" s="245"/>
      <c r="BY2744" s="245"/>
      <c r="CA2744" s="245"/>
      <c r="CB2744" s="245"/>
      <c r="CD2744" s="1465"/>
    </row>
    <row r="2745" spans="63:82">
      <c r="BK2745" s="245"/>
      <c r="BS2745" s="245"/>
      <c r="BY2745" s="245"/>
      <c r="CA2745" s="245"/>
      <c r="CB2745" s="245"/>
      <c r="CD2745" s="1465"/>
    </row>
    <row r="2746" spans="63:82">
      <c r="BK2746" s="245"/>
      <c r="BS2746" s="245"/>
      <c r="BY2746" s="245"/>
      <c r="CA2746" s="245"/>
      <c r="CB2746" s="245"/>
      <c r="CD2746" s="1465"/>
    </row>
    <row r="2747" spans="63:82">
      <c r="BK2747" s="245"/>
      <c r="BS2747" s="245"/>
      <c r="BY2747" s="245"/>
      <c r="CA2747" s="245"/>
      <c r="CB2747" s="245"/>
      <c r="CD2747" s="1465"/>
    </row>
    <row r="2748" spans="63:82">
      <c r="BK2748" s="245"/>
      <c r="BS2748" s="245"/>
      <c r="BY2748" s="245"/>
      <c r="CA2748" s="245"/>
      <c r="CB2748" s="245"/>
      <c r="CD2748" s="1465"/>
    </row>
    <row r="2749" spans="63:82">
      <c r="BK2749" s="245"/>
      <c r="BS2749" s="245"/>
      <c r="BY2749" s="245"/>
      <c r="CA2749" s="245"/>
      <c r="CB2749" s="245"/>
      <c r="CD2749" s="1465"/>
    </row>
    <row r="2750" spans="63:82">
      <c r="BK2750" s="245"/>
      <c r="BS2750" s="245"/>
      <c r="BY2750" s="245"/>
      <c r="CA2750" s="245"/>
      <c r="CB2750" s="245"/>
      <c r="CD2750" s="1465"/>
    </row>
    <row r="2751" spans="63:82">
      <c r="BK2751" s="245"/>
      <c r="BS2751" s="245"/>
      <c r="BY2751" s="245"/>
      <c r="CA2751" s="245"/>
      <c r="CB2751" s="245"/>
      <c r="CD2751" s="1465"/>
    </row>
    <row r="2752" spans="63:82">
      <c r="BK2752" s="245"/>
      <c r="BS2752" s="245"/>
      <c r="BY2752" s="245"/>
      <c r="CA2752" s="245"/>
      <c r="CB2752" s="245"/>
      <c r="CD2752" s="1465"/>
    </row>
    <row r="2753" spans="63:82">
      <c r="BK2753" s="245"/>
      <c r="BS2753" s="245"/>
      <c r="BY2753" s="245"/>
      <c r="CA2753" s="245"/>
      <c r="CB2753" s="245"/>
      <c r="CD2753" s="1465"/>
    </row>
    <row r="2754" spans="63:82">
      <c r="BK2754" s="245"/>
      <c r="BS2754" s="245"/>
      <c r="BY2754" s="245"/>
      <c r="CA2754" s="245"/>
      <c r="CB2754" s="245"/>
      <c r="CD2754" s="1465"/>
    </row>
    <row r="2755" spans="63:82">
      <c r="BK2755" s="245"/>
      <c r="BS2755" s="245"/>
      <c r="BY2755" s="245"/>
      <c r="CA2755" s="245"/>
      <c r="CB2755" s="245"/>
      <c r="CD2755" s="1465"/>
    </row>
    <row r="2756" spans="63:82">
      <c r="BK2756" s="245"/>
      <c r="BS2756" s="245"/>
      <c r="BY2756" s="245"/>
      <c r="CA2756" s="245"/>
      <c r="CB2756" s="245"/>
      <c r="CD2756" s="1465"/>
    </row>
    <row r="2757" spans="63:82">
      <c r="BK2757" s="245"/>
      <c r="BS2757" s="245"/>
      <c r="BY2757" s="245"/>
      <c r="CA2757" s="245"/>
      <c r="CB2757" s="245"/>
      <c r="CD2757" s="1465"/>
    </row>
    <row r="2758" spans="63:82">
      <c r="BK2758" s="245"/>
      <c r="BS2758" s="245"/>
      <c r="BY2758" s="245"/>
      <c r="CA2758" s="245"/>
      <c r="CB2758" s="245"/>
      <c r="CD2758" s="1465"/>
    </row>
    <row r="2759" spans="63:82">
      <c r="BK2759" s="245"/>
      <c r="BS2759" s="245"/>
      <c r="BY2759" s="245"/>
      <c r="CA2759" s="245"/>
      <c r="CB2759" s="245"/>
      <c r="CD2759" s="1465"/>
    </row>
    <row r="2760" spans="63:82">
      <c r="BK2760" s="245"/>
      <c r="BS2760" s="245"/>
      <c r="BY2760" s="245"/>
      <c r="CA2760" s="245"/>
      <c r="CB2760" s="245"/>
      <c r="CD2760" s="1465"/>
    </row>
    <row r="2761" spans="63:82">
      <c r="BK2761" s="245"/>
      <c r="BS2761" s="245"/>
      <c r="BY2761" s="245"/>
      <c r="CA2761" s="245"/>
      <c r="CB2761" s="245"/>
      <c r="CD2761" s="1465"/>
    </row>
    <row r="2762" spans="63:82">
      <c r="BK2762" s="245"/>
      <c r="BS2762" s="245"/>
      <c r="BY2762" s="245"/>
      <c r="CA2762" s="245"/>
      <c r="CB2762" s="245"/>
      <c r="CD2762" s="1465"/>
    </row>
    <row r="2763" spans="63:82">
      <c r="BK2763" s="245"/>
      <c r="BS2763" s="245"/>
      <c r="BY2763" s="245"/>
      <c r="CA2763" s="245"/>
      <c r="CB2763" s="245"/>
      <c r="CD2763" s="1465"/>
    </row>
    <row r="2764" spans="63:82">
      <c r="BK2764" s="245"/>
      <c r="BS2764" s="245"/>
      <c r="BY2764" s="245"/>
      <c r="CA2764" s="245"/>
      <c r="CB2764" s="245"/>
      <c r="CD2764" s="1465"/>
    </row>
    <row r="2765" spans="63:82">
      <c r="BK2765" s="245"/>
      <c r="BS2765" s="245"/>
      <c r="BY2765" s="245"/>
      <c r="CA2765" s="245"/>
      <c r="CB2765" s="245"/>
      <c r="CD2765" s="1465"/>
    </row>
    <row r="2766" spans="63:82">
      <c r="BK2766" s="245"/>
      <c r="BS2766" s="245"/>
      <c r="BY2766" s="245"/>
      <c r="CA2766" s="245"/>
      <c r="CB2766" s="245"/>
      <c r="CD2766" s="1465"/>
    </row>
    <row r="2767" spans="63:82">
      <c r="BK2767" s="245"/>
      <c r="BS2767" s="245"/>
      <c r="BY2767" s="245"/>
      <c r="CA2767" s="245"/>
      <c r="CB2767" s="245"/>
      <c r="CD2767" s="1465"/>
    </row>
    <row r="2768" spans="63:82">
      <c r="BK2768" s="245"/>
      <c r="BS2768" s="245"/>
      <c r="BY2768" s="245"/>
      <c r="CA2768" s="245"/>
      <c r="CB2768" s="245"/>
      <c r="CD2768" s="1465"/>
    </row>
    <row r="2769" spans="63:82">
      <c r="BK2769" s="245"/>
      <c r="BS2769" s="245"/>
      <c r="BY2769" s="245"/>
      <c r="CA2769" s="245"/>
      <c r="CB2769" s="245"/>
      <c r="CD2769" s="1465"/>
    </row>
    <row r="2770" spans="63:82">
      <c r="BK2770" s="245"/>
      <c r="BS2770" s="245"/>
      <c r="BY2770" s="245"/>
      <c r="CA2770" s="245"/>
      <c r="CB2770" s="245"/>
      <c r="CD2770" s="1465"/>
    </row>
    <row r="2771" spans="63:82">
      <c r="BK2771" s="245"/>
      <c r="BS2771" s="245"/>
      <c r="BY2771" s="245"/>
      <c r="CA2771" s="245"/>
      <c r="CB2771" s="245"/>
      <c r="CD2771" s="1465"/>
    </row>
    <row r="2772" spans="63:82">
      <c r="BK2772" s="245"/>
      <c r="BS2772" s="245"/>
      <c r="BY2772" s="245"/>
      <c r="CA2772" s="245"/>
      <c r="CB2772" s="245"/>
      <c r="CD2772" s="1465"/>
    </row>
    <row r="2773" spans="63:82">
      <c r="BK2773" s="245"/>
      <c r="BS2773" s="245"/>
      <c r="BY2773" s="245"/>
      <c r="CA2773" s="245"/>
      <c r="CB2773" s="245"/>
      <c r="CD2773" s="1465"/>
    </row>
    <row r="2774" spans="63:82">
      <c r="BK2774" s="245"/>
      <c r="BS2774" s="245"/>
      <c r="BY2774" s="245"/>
      <c r="CA2774" s="245"/>
      <c r="CB2774" s="245"/>
      <c r="CD2774" s="1465"/>
    </row>
    <row r="2775" spans="63:82">
      <c r="BK2775" s="245"/>
      <c r="BS2775" s="245"/>
      <c r="BY2775" s="245"/>
      <c r="CA2775" s="245"/>
      <c r="CB2775" s="245"/>
      <c r="CD2775" s="1465"/>
    </row>
    <row r="2776" spans="63:82">
      <c r="BK2776" s="245"/>
      <c r="BS2776" s="245"/>
      <c r="BY2776" s="245"/>
      <c r="CA2776" s="245"/>
      <c r="CB2776" s="245"/>
      <c r="CD2776" s="1465"/>
    </row>
    <row r="2777" spans="63:82">
      <c r="BK2777" s="245"/>
      <c r="BS2777" s="245"/>
      <c r="BY2777" s="245"/>
      <c r="CA2777" s="245"/>
      <c r="CB2777" s="245"/>
      <c r="CD2777" s="1465"/>
    </row>
    <row r="2778" spans="63:82">
      <c r="BK2778" s="245"/>
      <c r="BS2778" s="245"/>
      <c r="BY2778" s="245"/>
      <c r="CA2778" s="245"/>
      <c r="CB2778" s="245"/>
      <c r="CD2778" s="1465"/>
    </row>
    <row r="2779" spans="63:82">
      <c r="BK2779" s="245"/>
      <c r="BS2779" s="245"/>
      <c r="BY2779" s="245"/>
      <c r="CA2779" s="245"/>
      <c r="CB2779" s="245"/>
      <c r="CD2779" s="1465"/>
    </row>
    <row r="2780" spans="63:82">
      <c r="BK2780" s="245"/>
      <c r="BS2780" s="245"/>
      <c r="BY2780" s="245"/>
      <c r="CA2780" s="245"/>
      <c r="CB2780" s="245"/>
      <c r="CD2780" s="1465"/>
    </row>
    <row r="2781" spans="63:82">
      <c r="BK2781" s="245"/>
      <c r="BS2781" s="245"/>
      <c r="BY2781" s="245"/>
      <c r="CA2781" s="245"/>
      <c r="CB2781" s="245"/>
      <c r="CD2781" s="1465"/>
    </row>
    <row r="2782" spans="63:82">
      <c r="BK2782" s="245"/>
      <c r="BS2782" s="245"/>
      <c r="BY2782" s="245"/>
      <c r="CA2782" s="245"/>
      <c r="CB2782" s="245"/>
      <c r="CD2782" s="1465"/>
    </row>
    <row r="2783" spans="63:82">
      <c r="BK2783" s="245"/>
      <c r="BS2783" s="245"/>
      <c r="BY2783" s="245"/>
      <c r="CA2783" s="245"/>
      <c r="CB2783" s="245"/>
      <c r="CD2783" s="1465"/>
    </row>
    <row r="2784" spans="63:82">
      <c r="BK2784" s="245"/>
      <c r="BS2784" s="245"/>
      <c r="BY2784" s="245"/>
      <c r="CA2784" s="245"/>
      <c r="CB2784" s="245"/>
      <c r="CD2784" s="1465"/>
    </row>
    <row r="2785" spans="63:82">
      <c r="BK2785" s="245"/>
      <c r="BS2785" s="245"/>
      <c r="BY2785" s="245"/>
      <c r="CA2785" s="245"/>
      <c r="CB2785" s="245"/>
      <c r="CD2785" s="1465"/>
    </row>
    <row r="2786" spans="63:82">
      <c r="BK2786" s="245"/>
      <c r="BS2786" s="245"/>
      <c r="BY2786" s="245"/>
      <c r="CA2786" s="245"/>
      <c r="CB2786" s="245"/>
      <c r="CD2786" s="1465"/>
    </row>
    <row r="2787" spans="63:82">
      <c r="BK2787" s="245"/>
      <c r="BS2787" s="245"/>
      <c r="BY2787" s="245"/>
      <c r="CA2787" s="245"/>
      <c r="CB2787" s="245"/>
      <c r="CD2787" s="1465"/>
    </row>
    <row r="2788" spans="63:82">
      <c r="BK2788" s="245"/>
      <c r="BS2788" s="245"/>
      <c r="BY2788" s="245"/>
      <c r="CA2788" s="245"/>
      <c r="CB2788" s="245"/>
      <c r="CD2788" s="1465"/>
    </row>
    <row r="2789" spans="63:82">
      <c r="BK2789" s="245"/>
      <c r="BS2789" s="245"/>
      <c r="BY2789" s="245"/>
      <c r="CA2789" s="245"/>
      <c r="CB2789" s="245"/>
      <c r="CD2789" s="1465"/>
    </row>
    <row r="2790" spans="63:82">
      <c r="BK2790" s="245"/>
      <c r="BS2790" s="245"/>
      <c r="BY2790" s="245"/>
      <c r="CA2790" s="245"/>
      <c r="CB2790" s="245"/>
      <c r="CD2790" s="1465"/>
    </row>
    <row r="2791" spans="63:82">
      <c r="BK2791" s="245"/>
      <c r="BS2791" s="245"/>
      <c r="BY2791" s="245"/>
      <c r="CA2791" s="245"/>
      <c r="CB2791" s="245"/>
      <c r="CD2791" s="1465"/>
    </row>
    <row r="2792" spans="63:82">
      <c r="BK2792" s="245"/>
      <c r="BS2792" s="245"/>
      <c r="BY2792" s="245"/>
      <c r="CA2792" s="245"/>
      <c r="CB2792" s="245"/>
      <c r="CD2792" s="1465"/>
    </row>
    <row r="2793" spans="63:82">
      <c r="BK2793" s="245"/>
      <c r="BS2793" s="245"/>
      <c r="BY2793" s="245"/>
      <c r="CA2793" s="245"/>
      <c r="CB2793" s="245"/>
      <c r="CD2793" s="1465"/>
    </row>
    <row r="2794" spans="63:82">
      <c r="BK2794" s="245"/>
      <c r="BS2794" s="245"/>
      <c r="BY2794" s="245"/>
      <c r="CA2794" s="245"/>
      <c r="CB2794" s="245"/>
      <c r="CD2794" s="1465"/>
    </row>
    <row r="2795" spans="63:82">
      <c r="BK2795" s="245"/>
      <c r="BS2795" s="245"/>
      <c r="BY2795" s="245"/>
      <c r="CA2795" s="245"/>
      <c r="CB2795" s="245"/>
      <c r="CD2795" s="1465"/>
    </row>
    <row r="2796" spans="63:82">
      <c r="BK2796" s="245"/>
      <c r="BS2796" s="245"/>
      <c r="BY2796" s="245"/>
      <c r="CA2796" s="245"/>
      <c r="CB2796" s="245"/>
      <c r="CD2796" s="1465"/>
    </row>
    <row r="2797" spans="63:82">
      <c r="BK2797" s="245"/>
      <c r="BS2797" s="245"/>
      <c r="BY2797" s="245"/>
      <c r="CA2797" s="245"/>
      <c r="CB2797" s="245"/>
      <c r="CD2797" s="1465"/>
    </row>
    <row r="2798" spans="63:82">
      <c r="BK2798" s="245"/>
      <c r="BS2798" s="245"/>
      <c r="BY2798" s="245"/>
      <c r="CA2798" s="245"/>
      <c r="CB2798" s="245"/>
      <c r="CD2798" s="1465"/>
    </row>
    <row r="2799" spans="63:82">
      <c r="BK2799" s="245"/>
      <c r="BS2799" s="245"/>
      <c r="BY2799" s="245"/>
      <c r="CA2799" s="245"/>
      <c r="CB2799" s="245"/>
      <c r="CD2799" s="1465"/>
    </row>
    <row r="2800" spans="63:82">
      <c r="BK2800" s="245"/>
      <c r="BS2800" s="245"/>
      <c r="BY2800" s="245"/>
      <c r="CA2800" s="245"/>
      <c r="CB2800" s="245"/>
      <c r="CD2800" s="1465"/>
    </row>
    <row r="2801" spans="63:82">
      <c r="BK2801" s="245"/>
      <c r="BS2801" s="245"/>
      <c r="BY2801" s="245"/>
      <c r="CA2801" s="245"/>
      <c r="CB2801" s="245"/>
      <c r="CD2801" s="1465"/>
    </row>
    <row r="2802" spans="63:82">
      <c r="BK2802" s="245"/>
      <c r="BS2802" s="245"/>
      <c r="BY2802" s="245"/>
      <c r="CA2802" s="245"/>
      <c r="CB2802" s="245"/>
      <c r="CD2802" s="1465"/>
    </row>
    <row r="2803" spans="63:82">
      <c r="BK2803" s="245"/>
      <c r="BS2803" s="245"/>
      <c r="BY2803" s="245"/>
      <c r="CA2803" s="245"/>
      <c r="CB2803" s="245"/>
      <c r="CD2803" s="1465"/>
    </row>
    <row r="2804" spans="63:82">
      <c r="BK2804" s="245"/>
      <c r="BS2804" s="245"/>
      <c r="BY2804" s="245"/>
      <c r="CA2804" s="245"/>
      <c r="CB2804" s="245"/>
      <c r="CD2804" s="1465"/>
    </row>
    <row r="2805" spans="63:82">
      <c r="BK2805" s="245"/>
      <c r="BS2805" s="245"/>
      <c r="BY2805" s="245"/>
      <c r="CA2805" s="245"/>
      <c r="CB2805" s="245"/>
      <c r="CD2805" s="1465"/>
    </row>
    <row r="2806" spans="63:82">
      <c r="BK2806" s="245"/>
      <c r="BS2806" s="245"/>
      <c r="BY2806" s="245"/>
      <c r="CA2806" s="245"/>
      <c r="CB2806" s="245"/>
      <c r="CD2806" s="1465"/>
    </row>
    <row r="2807" spans="63:82">
      <c r="BK2807" s="245"/>
      <c r="BS2807" s="245"/>
      <c r="BY2807" s="245"/>
      <c r="CA2807" s="245"/>
      <c r="CB2807" s="245"/>
      <c r="CD2807" s="1465"/>
    </row>
    <row r="2808" spans="63:82">
      <c r="BK2808" s="245"/>
      <c r="BS2808" s="245"/>
      <c r="BY2808" s="245"/>
      <c r="CA2808" s="245"/>
      <c r="CB2808" s="245"/>
      <c r="CD2808" s="1465"/>
    </row>
    <row r="2809" spans="63:82">
      <c r="BK2809" s="245"/>
      <c r="BS2809" s="245"/>
      <c r="BY2809" s="245"/>
      <c r="CA2809" s="245"/>
      <c r="CB2809" s="245"/>
      <c r="CD2809" s="1465"/>
    </row>
    <row r="2810" spans="63:82">
      <c r="BK2810" s="245"/>
      <c r="BS2810" s="245"/>
      <c r="BY2810" s="245"/>
      <c r="CA2810" s="245"/>
      <c r="CB2810" s="245"/>
      <c r="CD2810" s="1465"/>
    </row>
    <row r="2811" spans="63:82">
      <c r="BK2811" s="245"/>
      <c r="BS2811" s="245"/>
      <c r="BY2811" s="245"/>
      <c r="CA2811" s="245"/>
      <c r="CB2811" s="245"/>
      <c r="CD2811" s="1465"/>
    </row>
    <row r="2812" spans="63:82">
      <c r="BK2812" s="245"/>
      <c r="BS2812" s="245"/>
      <c r="BY2812" s="245"/>
      <c r="CA2812" s="245"/>
      <c r="CB2812" s="245"/>
      <c r="CD2812" s="1465"/>
    </row>
    <row r="2813" spans="63:82">
      <c r="BK2813" s="245"/>
      <c r="BS2813" s="245"/>
      <c r="BY2813" s="245"/>
      <c r="CA2813" s="245"/>
      <c r="CB2813" s="245"/>
      <c r="CD2813" s="1465"/>
    </row>
    <row r="2814" spans="63:82">
      <c r="BK2814" s="245"/>
      <c r="BS2814" s="245"/>
      <c r="BY2814" s="245"/>
      <c r="CA2814" s="245"/>
      <c r="CB2814" s="245"/>
      <c r="CD2814" s="1465"/>
    </row>
    <row r="2815" spans="63:82">
      <c r="BK2815" s="245"/>
      <c r="BS2815" s="245"/>
      <c r="BY2815" s="245"/>
      <c r="CA2815" s="245"/>
      <c r="CB2815" s="245"/>
      <c r="CD2815" s="1465"/>
    </row>
    <row r="2816" spans="63:82">
      <c r="BK2816" s="245"/>
      <c r="BS2816" s="245"/>
      <c r="BY2816" s="245"/>
      <c r="CA2816" s="245"/>
      <c r="CB2816" s="245"/>
      <c r="CD2816" s="1465"/>
    </row>
    <row r="2817" spans="63:82">
      <c r="BK2817" s="245"/>
      <c r="BS2817" s="245"/>
      <c r="BY2817" s="245"/>
      <c r="CA2817" s="245"/>
      <c r="CB2817" s="245"/>
      <c r="CD2817" s="1465"/>
    </row>
    <row r="2818" spans="63:82">
      <c r="BK2818" s="245"/>
      <c r="BS2818" s="245"/>
      <c r="BY2818" s="245"/>
      <c r="CA2818" s="245"/>
      <c r="CB2818" s="245"/>
      <c r="CD2818" s="1465"/>
    </row>
    <row r="2819" spans="63:82">
      <c r="BK2819" s="245"/>
      <c r="BS2819" s="245"/>
      <c r="BY2819" s="245"/>
      <c r="CA2819" s="245"/>
      <c r="CB2819" s="245"/>
      <c r="CD2819" s="1465"/>
    </row>
    <row r="2820" spans="63:82">
      <c r="BK2820" s="245"/>
      <c r="BS2820" s="245"/>
      <c r="BY2820" s="245"/>
      <c r="CA2820" s="245"/>
      <c r="CB2820" s="245"/>
      <c r="CD2820" s="1465"/>
    </row>
    <row r="2821" spans="63:82">
      <c r="BK2821" s="245"/>
      <c r="BS2821" s="245"/>
      <c r="BY2821" s="245"/>
      <c r="CA2821" s="245"/>
      <c r="CB2821" s="245"/>
      <c r="CD2821" s="1465"/>
    </row>
    <row r="2822" spans="63:82">
      <c r="BK2822" s="245"/>
      <c r="BS2822" s="245"/>
      <c r="BY2822" s="245"/>
      <c r="CA2822" s="245"/>
      <c r="CB2822" s="245"/>
      <c r="CD2822" s="1465"/>
    </row>
    <row r="2823" spans="63:82">
      <c r="BK2823" s="245"/>
      <c r="BS2823" s="245"/>
      <c r="BY2823" s="245"/>
      <c r="CA2823" s="245"/>
      <c r="CB2823" s="245"/>
      <c r="CD2823" s="1465"/>
    </row>
    <row r="2824" spans="63:82">
      <c r="BK2824" s="245"/>
      <c r="BS2824" s="245"/>
      <c r="BY2824" s="245"/>
      <c r="CA2824" s="245"/>
      <c r="CB2824" s="245"/>
      <c r="CD2824" s="1465"/>
    </row>
    <row r="2825" spans="63:82">
      <c r="BK2825" s="245"/>
      <c r="BS2825" s="245"/>
      <c r="BY2825" s="245"/>
      <c r="CA2825" s="245"/>
      <c r="CB2825" s="245"/>
      <c r="CD2825" s="1465"/>
    </row>
    <row r="2826" spans="63:82">
      <c r="BK2826" s="245"/>
      <c r="BS2826" s="245"/>
      <c r="BY2826" s="245"/>
      <c r="CA2826" s="245"/>
      <c r="CB2826" s="245"/>
      <c r="CD2826" s="1465"/>
    </row>
    <row r="2827" spans="63:82">
      <c r="BK2827" s="245"/>
      <c r="BS2827" s="245"/>
      <c r="BY2827" s="245"/>
      <c r="CA2827" s="245"/>
      <c r="CB2827" s="245"/>
      <c r="CD2827" s="1465"/>
    </row>
    <row r="2828" spans="63:82">
      <c r="BK2828" s="245"/>
      <c r="BS2828" s="245"/>
      <c r="BY2828" s="245"/>
      <c r="CA2828" s="245"/>
      <c r="CB2828" s="245"/>
      <c r="CD2828" s="1465"/>
    </row>
    <row r="2829" spans="63:82">
      <c r="BK2829" s="245"/>
      <c r="BS2829" s="245"/>
      <c r="BY2829" s="245"/>
      <c r="CA2829" s="245"/>
      <c r="CB2829" s="245"/>
      <c r="CD2829" s="1465"/>
    </row>
    <row r="2830" spans="63:82">
      <c r="BK2830" s="245"/>
      <c r="BS2830" s="245"/>
      <c r="BY2830" s="245"/>
      <c r="CA2830" s="245"/>
      <c r="CB2830" s="245"/>
      <c r="CD2830" s="1465"/>
    </row>
    <row r="2831" spans="63:82">
      <c r="BK2831" s="245"/>
      <c r="BS2831" s="245"/>
      <c r="BY2831" s="245"/>
      <c r="CA2831" s="245"/>
      <c r="CB2831" s="245"/>
      <c r="CD2831" s="1465"/>
    </row>
    <row r="2832" spans="63:82">
      <c r="BK2832" s="245"/>
      <c r="BS2832" s="245"/>
      <c r="BY2832" s="245"/>
      <c r="CA2832" s="245"/>
      <c r="CB2832" s="245"/>
      <c r="CD2832" s="1465"/>
    </row>
    <row r="2833" spans="63:82">
      <c r="BK2833" s="245"/>
      <c r="BS2833" s="245"/>
      <c r="BY2833" s="245"/>
      <c r="CA2833" s="245"/>
      <c r="CB2833" s="245"/>
      <c r="CD2833" s="1465"/>
    </row>
    <row r="2834" spans="63:82">
      <c r="BK2834" s="245"/>
      <c r="BS2834" s="245"/>
      <c r="BY2834" s="245"/>
      <c r="CA2834" s="245"/>
      <c r="CB2834" s="245"/>
      <c r="CD2834" s="1465"/>
    </row>
    <row r="2835" spans="63:82">
      <c r="BK2835" s="245"/>
      <c r="BS2835" s="245"/>
      <c r="BY2835" s="245"/>
      <c r="CA2835" s="245"/>
      <c r="CB2835" s="245"/>
      <c r="CD2835" s="1465"/>
    </row>
    <row r="2836" spans="63:82">
      <c r="BK2836" s="245"/>
      <c r="BS2836" s="245"/>
      <c r="BY2836" s="245"/>
      <c r="CA2836" s="245"/>
      <c r="CB2836" s="245"/>
      <c r="CD2836" s="1465"/>
    </row>
    <row r="2837" spans="63:82">
      <c r="BK2837" s="245"/>
      <c r="BS2837" s="245"/>
      <c r="BY2837" s="245"/>
      <c r="CA2837" s="245"/>
      <c r="CB2837" s="245"/>
      <c r="CD2837" s="1465"/>
    </row>
    <row r="2838" spans="63:82">
      <c r="BK2838" s="245"/>
      <c r="BS2838" s="245"/>
      <c r="BY2838" s="245"/>
      <c r="CA2838" s="245"/>
      <c r="CB2838" s="245"/>
      <c r="CD2838" s="1465"/>
    </row>
    <row r="2839" spans="63:82">
      <c r="BK2839" s="245"/>
      <c r="BS2839" s="245"/>
      <c r="BY2839" s="245"/>
      <c r="CA2839" s="245"/>
      <c r="CB2839" s="245"/>
      <c r="CD2839" s="1465"/>
    </row>
    <row r="2840" spans="63:82">
      <c r="BK2840" s="245"/>
      <c r="BS2840" s="245"/>
      <c r="BY2840" s="245"/>
      <c r="CA2840" s="245"/>
      <c r="CB2840" s="245"/>
      <c r="CD2840" s="1465"/>
    </row>
    <row r="2841" spans="63:82">
      <c r="BK2841" s="245"/>
      <c r="BS2841" s="245"/>
      <c r="BY2841" s="245"/>
      <c r="CA2841" s="245"/>
      <c r="CB2841" s="245"/>
      <c r="CD2841" s="1465"/>
    </row>
    <row r="2842" spans="63:82">
      <c r="BK2842" s="245"/>
      <c r="BS2842" s="245"/>
      <c r="BY2842" s="245"/>
      <c r="CA2842" s="245"/>
      <c r="CB2842" s="245"/>
      <c r="CD2842" s="1465"/>
    </row>
    <row r="2843" spans="63:82">
      <c r="BK2843" s="245"/>
      <c r="BS2843" s="245"/>
      <c r="BY2843" s="245"/>
      <c r="CA2843" s="245"/>
      <c r="CB2843" s="245"/>
      <c r="CD2843" s="1465"/>
    </row>
    <row r="2844" spans="63:82">
      <c r="BK2844" s="245"/>
      <c r="BS2844" s="245"/>
      <c r="BY2844" s="245"/>
      <c r="CA2844" s="245"/>
      <c r="CB2844" s="245"/>
      <c r="CD2844" s="1465"/>
    </row>
    <row r="2845" spans="63:82">
      <c r="BK2845" s="245"/>
      <c r="BS2845" s="245"/>
      <c r="BY2845" s="245"/>
      <c r="CA2845" s="245"/>
      <c r="CB2845" s="245"/>
      <c r="CD2845" s="1465"/>
    </row>
    <row r="2846" spans="63:82">
      <c r="BK2846" s="245"/>
      <c r="BS2846" s="245"/>
      <c r="BY2846" s="245"/>
      <c r="CA2846" s="245"/>
      <c r="CB2846" s="245"/>
      <c r="CD2846" s="1465"/>
    </row>
    <row r="2847" spans="63:82">
      <c r="BK2847" s="245"/>
      <c r="BS2847" s="245"/>
      <c r="BY2847" s="245"/>
      <c r="CA2847" s="245"/>
      <c r="CB2847" s="245"/>
      <c r="CD2847" s="1465"/>
    </row>
    <row r="2848" spans="63:82">
      <c r="BK2848" s="245"/>
      <c r="BS2848" s="245"/>
      <c r="BY2848" s="245"/>
      <c r="CA2848" s="245"/>
      <c r="CB2848" s="245"/>
      <c r="CD2848" s="1465"/>
    </row>
    <row r="2849" spans="63:82">
      <c r="BK2849" s="245"/>
      <c r="BS2849" s="245"/>
      <c r="BY2849" s="245"/>
      <c r="CA2849" s="245"/>
      <c r="CB2849" s="245"/>
      <c r="CD2849" s="1465"/>
    </row>
    <row r="2850" spans="63:82">
      <c r="BK2850" s="245"/>
      <c r="BS2850" s="245"/>
      <c r="BY2850" s="245"/>
      <c r="CA2850" s="245"/>
      <c r="CB2850" s="245"/>
      <c r="CD2850" s="1465"/>
    </row>
    <row r="2851" spans="63:82">
      <c r="BK2851" s="245"/>
      <c r="BS2851" s="245"/>
      <c r="BY2851" s="245"/>
      <c r="CA2851" s="245"/>
      <c r="CB2851" s="245"/>
      <c r="CD2851" s="1465"/>
    </row>
    <row r="2852" spans="63:82">
      <c r="BK2852" s="245"/>
      <c r="BS2852" s="245"/>
      <c r="BY2852" s="245"/>
      <c r="CA2852" s="245"/>
      <c r="CB2852" s="245"/>
      <c r="CD2852" s="1465"/>
    </row>
    <row r="2853" spans="63:82">
      <c r="BK2853" s="245"/>
      <c r="BS2853" s="245"/>
      <c r="BY2853" s="245"/>
      <c r="CA2853" s="245"/>
      <c r="CB2853" s="245"/>
      <c r="CD2853" s="1465"/>
    </row>
    <row r="2854" spans="63:82">
      <c r="BK2854" s="245"/>
      <c r="BS2854" s="245"/>
      <c r="BY2854" s="245"/>
      <c r="CA2854" s="245"/>
      <c r="CB2854" s="245"/>
      <c r="CD2854" s="1465"/>
    </row>
    <row r="2855" spans="63:82">
      <c r="BK2855" s="245"/>
      <c r="BS2855" s="245"/>
      <c r="BY2855" s="245"/>
      <c r="CA2855" s="245"/>
      <c r="CB2855" s="245"/>
      <c r="CD2855" s="1465"/>
    </row>
    <row r="2856" spans="63:82">
      <c r="BK2856" s="245"/>
      <c r="BS2856" s="245"/>
      <c r="BY2856" s="245"/>
      <c r="CA2856" s="245"/>
      <c r="CB2856" s="245"/>
      <c r="CD2856" s="1465"/>
    </row>
    <row r="2857" spans="63:82">
      <c r="BK2857" s="245"/>
      <c r="BS2857" s="245"/>
      <c r="BY2857" s="245"/>
      <c r="CA2857" s="245"/>
      <c r="CB2857" s="245"/>
      <c r="CD2857" s="1465"/>
    </row>
    <row r="2858" spans="63:82">
      <c r="BK2858" s="245"/>
      <c r="BS2858" s="245"/>
      <c r="BY2858" s="245"/>
      <c r="CA2858" s="245"/>
      <c r="CB2858" s="245"/>
      <c r="CD2858" s="1465"/>
    </row>
    <row r="2859" spans="63:82">
      <c r="BK2859" s="245"/>
      <c r="BS2859" s="245"/>
      <c r="BY2859" s="245"/>
      <c r="CA2859" s="245"/>
      <c r="CB2859" s="245"/>
      <c r="CD2859" s="1465"/>
    </row>
    <row r="2860" spans="63:82">
      <c r="BK2860" s="245"/>
      <c r="BS2860" s="245"/>
      <c r="BY2860" s="245"/>
      <c r="CA2860" s="245"/>
      <c r="CB2860" s="245"/>
      <c r="CD2860" s="1465"/>
    </row>
    <row r="2861" spans="63:82">
      <c r="BK2861" s="245"/>
      <c r="BS2861" s="245"/>
      <c r="BY2861" s="245"/>
      <c r="CA2861" s="245"/>
      <c r="CB2861" s="245"/>
      <c r="CD2861" s="1465"/>
    </row>
    <row r="2862" spans="63:82">
      <c r="BK2862" s="245"/>
      <c r="BS2862" s="245"/>
      <c r="BY2862" s="245"/>
      <c r="CA2862" s="245"/>
      <c r="CB2862" s="245"/>
      <c r="CD2862" s="1465"/>
    </row>
    <row r="2863" spans="63:82">
      <c r="BK2863" s="245"/>
      <c r="BS2863" s="245"/>
      <c r="BY2863" s="245"/>
      <c r="CA2863" s="245"/>
      <c r="CB2863" s="245"/>
      <c r="CD2863" s="1465"/>
    </row>
    <row r="2864" spans="63:82">
      <c r="BK2864" s="245"/>
      <c r="BS2864" s="245"/>
      <c r="BY2864" s="245"/>
      <c r="CA2864" s="245"/>
      <c r="CB2864" s="245"/>
      <c r="CD2864" s="1465"/>
    </row>
    <row r="2865" spans="63:82">
      <c r="BK2865" s="245"/>
      <c r="BS2865" s="245"/>
      <c r="BY2865" s="245"/>
      <c r="CA2865" s="245"/>
      <c r="CB2865" s="245"/>
      <c r="CD2865" s="1465"/>
    </row>
    <row r="2866" spans="63:82">
      <c r="BK2866" s="245"/>
      <c r="BS2866" s="245"/>
      <c r="BY2866" s="245"/>
      <c r="CA2866" s="245"/>
      <c r="CB2866" s="245"/>
      <c r="CD2866" s="1465"/>
    </row>
    <row r="2867" spans="63:82">
      <c r="BK2867" s="245"/>
      <c r="BS2867" s="245"/>
      <c r="BY2867" s="245"/>
      <c r="CA2867" s="245"/>
      <c r="CB2867" s="245"/>
      <c r="CD2867" s="1465"/>
    </row>
    <row r="2868" spans="63:82">
      <c r="BK2868" s="245"/>
      <c r="BS2868" s="245"/>
      <c r="BY2868" s="245"/>
      <c r="CA2868" s="245"/>
      <c r="CB2868" s="245"/>
      <c r="CD2868" s="1465"/>
    </row>
    <row r="2869" spans="63:82">
      <c r="BK2869" s="245"/>
      <c r="BS2869" s="245"/>
      <c r="BY2869" s="245"/>
      <c r="CA2869" s="245"/>
      <c r="CB2869" s="245"/>
      <c r="CD2869" s="1465"/>
    </row>
    <row r="2870" spans="63:82">
      <c r="BK2870" s="245"/>
      <c r="BS2870" s="245"/>
      <c r="BY2870" s="245"/>
      <c r="CA2870" s="245"/>
      <c r="CB2870" s="245"/>
      <c r="CD2870" s="1465"/>
    </row>
    <row r="2871" spans="63:82">
      <c r="BK2871" s="245"/>
      <c r="BS2871" s="245"/>
      <c r="BY2871" s="245"/>
      <c r="CA2871" s="245"/>
      <c r="CB2871" s="245"/>
      <c r="CD2871" s="1465"/>
    </row>
    <row r="2872" spans="63:82">
      <c r="BK2872" s="245"/>
      <c r="BS2872" s="245"/>
      <c r="BY2872" s="245"/>
      <c r="CA2872" s="245"/>
      <c r="CB2872" s="245"/>
      <c r="CD2872" s="1465"/>
    </row>
    <row r="2873" spans="63:82">
      <c r="BK2873" s="245"/>
      <c r="BS2873" s="245"/>
      <c r="BY2873" s="245"/>
      <c r="CA2873" s="245"/>
      <c r="CB2873" s="245"/>
      <c r="CD2873" s="1465"/>
    </row>
    <row r="2874" spans="63:82">
      <c r="BK2874" s="245"/>
      <c r="BS2874" s="245"/>
      <c r="BY2874" s="245"/>
      <c r="CA2874" s="245"/>
      <c r="CB2874" s="245"/>
      <c r="CD2874" s="1465"/>
    </row>
    <row r="2875" spans="63:82">
      <c r="BK2875" s="245"/>
      <c r="BS2875" s="245"/>
      <c r="BY2875" s="245"/>
      <c r="CA2875" s="245"/>
      <c r="CB2875" s="245"/>
      <c r="CD2875" s="1465"/>
    </row>
    <row r="2876" spans="63:82">
      <c r="BK2876" s="245"/>
      <c r="BS2876" s="245"/>
      <c r="BY2876" s="245"/>
      <c r="CA2876" s="245"/>
      <c r="CB2876" s="245"/>
      <c r="CD2876" s="1465"/>
    </row>
    <row r="2877" spans="63:82">
      <c r="BK2877" s="245"/>
      <c r="BS2877" s="245"/>
      <c r="BY2877" s="245"/>
      <c r="CA2877" s="245"/>
      <c r="CB2877" s="245"/>
      <c r="CD2877" s="1465"/>
    </row>
    <row r="2878" spans="63:82">
      <c r="BK2878" s="245"/>
      <c r="BS2878" s="245"/>
      <c r="BY2878" s="245"/>
      <c r="CA2878" s="245"/>
      <c r="CB2878" s="245"/>
      <c r="CD2878" s="1465"/>
    </row>
    <row r="2879" spans="63:82">
      <c r="BK2879" s="245"/>
      <c r="BS2879" s="245"/>
      <c r="BY2879" s="245"/>
      <c r="CA2879" s="245"/>
      <c r="CB2879" s="245"/>
      <c r="CD2879" s="1465"/>
    </row>
    <row r="2880" spans="63:82">
      <c r="BK2880" s="245"/>
      <c r="BS2880" s="245"/>
      <c r="BY2880" s="245"/>
      <c r="CA2880" s="245"/>
      <c r="CB2880" s="245"/>
      <c r="CD2880" s="1465"/>
    </row>
    <row r="2881" spans="63:82">
      <c r="BK2881" s="245"/>
      <c r="BS2881" s="245"/>
      <c r="BY2881" s="245"/>
      <c r="CA2881" s="245"/>
      <c r="CB2881" s="245"/>
      <c r="CD2881" s="1465"/>
    </row>
    <row r="2882" spans="63:82">
      <c r="BK2882" s="245"/>
      <c r="BS2882" s="245"/>
      <c r="BY2882" s="245"/>
      <c r="CA2882" s="245"/>
      <c r="CB2882" s="245"/>
      <c r="CD2882" s="1465"/>
    </row>
    <row r="2883" spans="63:82">
      <c r="BK2883" s="245"/>
      <c r="BS2883" s="245"/>
      <c r="BY2883" s="245"/>
      <c r="CA2883" s="245"/>
      <c r="CB2883" s="245"/>
      <c r="CD2883" s="1465"/>
    </row>
    <row r="2884" spans="63:82">
      <c r="BK2884" s="245"/>
      <c r="BS2884" s="245"/>
      <c r="BY2884" s="245"/>
      <c r="CA2884" s="245"/>
      <c r="CB2884" s="245"/>
      <c r="CD2884" s="1465"/>
    </row>
    <row r="2885" spans="63:82">
      <c r="BK2885" s="245"/>
      <c r="BS2885" s="245"/>
      <c r="BY2885" s="245"/>
      <c r="CA2885" s="245"/>
      <c r="CB2885" s="245"/>
      <c r="CD2885" s="1465"/>
    </row>
    <row r="2886" spans="63:82">
      <c r="BK2886" s="245"/>
      <c r="BS2886" s="245"/>
      <c r="BY2886" s="245"/>
      <c r="CA2886" s="245"/>
      <c r="CB2886" s="245"/>
      <c r="CD2886" s="1465"/>
    </row>
    <row r="2887" spans="63:82">
      <c r="BK2887" s="245"/>
      <c r="BS2887" s="245"/>
      <c r="BY2887" s="245"/>
      <c r="CA2887" s="245"/>
      <c r="CB2887" s="245"/>
      <c r="CD2887" s="1465"/>
    </row>
    <row r="2888" spans="63:82">
      <c r="BK2888" s="245"/>
      <c r="BS2888" s="245"/>
      <c r="BY2888" s="245"/>
      <c r="CA2888" s="245"/>
      <c r="CB2888" s="245"/>
      <c r="CD2888" s="1465"/>
    </row>
    <row r="2889" spans="63:82">
      <c r="BK2889" s="245"/>
      <c r="BS2889" s="245"/>
      <c r="BY2889" s="245"/>
      <c r="CA2889" s="245"/>
      <c r="CB2889" s="245"/>
      <c r="CD2889" s="1465"/>
    </row>
    <row r="2890" spans="63:82">
      <c r="BK2890" s="245"/>
      <c r="BS2890" s="245"/>
      <c r="BY2890" s="245"/>
      <c r="CA2890" s="245"/>
      <c r="CB2890" s="245"/>
      <c r="CD2890" s="1465"/>
    </row>
    <row r="2891" spans="63:82">
      <c r="BK2891" s="245"/>
      <c r="BS2891" s="245"/>
      <c r="BY2891" s="245"/>
      <c r="CA2891" s="245"/>
      <c r="CB2891" s="245"/>
      <c r="CD2891" s="1465"/>
    </row>
    <row r="2892" spans="63:82">
      <c r="BK2892" s="245"/>
      <c r="BS2892" s="245"/>
      <c r="BY2892" s="245"/>
      <c r="CA2892" s="245"/>
      <c r="CB2892" s="245"/>
      <c r="CD2892" s="1465"/>
    </row>
    <row r="2893" spans="63:82">
      <c r="BK2893" s="245"/>
      <c r="BS2893" s="245"/>
      <c r="BY2893" s="245"/>
      <c r="CA2893" s="245"/>
      <c r="CB2893" s="245"/>
      <c r="CD2893" s="1465"/>
    </row>
    <row r="2894" spans="63:82">
      <c r="BK2894" s="245"/>
      <c r="BS2894" s="245"/>
      <c r="BY2894" s="245"/>
      <c r="CA2894" s="245"/>
      <c r="CB2894" s="245"/>
      <c r="CD2894" s="1465"/>
    </row>
    <row r="2895" spans="63:82">
      <c r="BK2895" s="245"/>
      <c r="BS2895" s="245"/>
      <c r="BY2895" s="245"/>
      <c r="CA2895" s="245"/>
      <c r="CB2895" s="245"/>
      <c r="CD2895" s="1465"/>
    </row>
    <row r="2896" spans="63:82">
      <c r="BK2896" s="245"/>
      <c r="BS2896" s="245"/>
      <c r="BY2896" s="245"/>
      <c r="CA2896" s="245"/>
      <c r="CB2896" s="245"/>
      <c r="CD2896" s="1465"/>
    </row>
    <row r="2897" spans="63:82">
      <c r="BK2897" s="245"/>
      <c r="BS2897" s="245"/>
      <c r="BY2897" s="245"/>
      <c r="CA2897" s="245"/>
      <c r="CB2897" s="245"/>
      <c r="CD2897" s="1465"/>
    </row>
    <row r="2898" spans="63:82">
      <c r="BK2898" s="245"/>
      <c r="BS2898" s="245"/>
      <c r="BY2898" s="245"/>
      <c r="CA2898" s="245"/>
      <c r="CB2898" s="245"/>
      <c r="CD2898" s="1465"/>
    </row>
    <row r="2899" spans="63:82">
      <c r="BK2899" s="245"/>
      <c r="BS2899" s="245"/>
      <c r="BY2899" s="245"/>
      <c r="CA2899" s="245"/>
      <c r="CB2899" s="245"/>
      <c r="CD2899" s="1465"/>
    </row>
    <row r="2900" spans="63:82">
      <c r="BK2900" s="245"/>
      <c r="BS2900" s="245"/>
      <c r="BY2900" s="245"/>
      <c r="CA2900" s="245"/>
      <c r="CB2900" s="245"/>
      <c r="CD2900" s="1465"/>
    </row>
    <row r="2901" spans="63:82">
      <c r="BK2901" s="245"/>
      <c r="BS2901" s="245"/>
      <c r="BY2901" s="245"/>
      <c r="CA2901" s="245"/>
      <c r="CB2901" s="245"/>
      <c r="CD2901" s="1465"/>
    </row>
    <row r="2902" spans="63:82">
      <c r="BK2902" s="245"/>
      <c r="BS2902" s="245"/>
      <c r="BY2902" s="245"/>
      <c r="CA2902" s="245"/>
      <c r="CB2902" s="245"/>
      <c r="CD2902" s="1465"/>
    </row>
    <row r="2903" spans="63:82">
      <c r="BK2903" s="245"/>
      <c r="BS2903" s="245"/>
      <c r="BY2903" s="245"/>
      <c r="CA2903" s="245"/>
      <c r="CB2903" s="245"/>
      <c r="CD2903" s="1465"/>
    </row>
    <row r="2904" spans="63:82">
      <c r="BK2904" s="245"/>
      <c r="BS2904" s="245"/>
      <c r="BY2904" s="245"/>
      <c r="CA2904" s="245"/>
      <c r="CB2904" s="245"/>
      <c r="CD2904" s="1465"/>
    </row>
    <row r="2905" spans="63:82">
      <c r="BK2905" s="245"/>
      <c r="BS2905" s="245"/>
      <c r="BY2905" s="245"/>
      <c r="CA2905" s="245"/>
      <c r="CB2905" s="245"/>
      <c r="CD2905" s="1465"/>
    </row>
    <row r="2906" spans="63:82">
      <c r="BK2906" s="245"/>
      <c r="BS2906" s="245"/>
      <c r="BY2906" s="245"/>
      <c r="CA2906" s="245"/>
      <c r="CB2906" s="245"/>
      <c r="CD2906" s="1465"/>
    </row>
    <row r="2907" spans="63:82">
      <c r="BK2907" s="245"/>
      <c r="BS2907" s="245"/>
      <c r="BY2907" s="245"/>
      <c r="CA2907" s="245"/>
      <c r="CB2907" s="245"/>
      <c r="CD2907" s="1465"/>
    </row>
    <row r="2908" spans="63:82">
      <c r="BK2908" s="245"/>
      <c r="BS2908" s="245"/>
      <c r="BY2908" s="245"/>
      <c r="CA2908" s="245"/>
      <c r="CB2908" s="245"/>
      <c r="CD2908" s="1465"/>
    </row>
    <row r="2909" spans="63:82">
      <c r="BK2909" s="245"/>
      <c r="BS2909" s="245"/>
      <c r="BY2909" s="245"/>
      <c r="CA2909" s="245"/>
      <c r="CB2909" s="245"/>
      <c r="CD2909" s="1465"/>
    </row>
    <row r="2910" spans="63:82">
      <c r="BK2910" s="245"/>
      <c r="BS2910" s="245"/>
      <c r="BY2910" s="245"/>
      <c r="CA2910" s="245"/>
      <c r="CB2910" s="245"/>
      <c r="CD2910" s="1465"/>
    </row>
    <row r="2911" spans="63:82">
      <c r="BK2911" s="245"/>
      <c r="BS2911" s="245"/>
      <c r="BY2911" s="245"/>
      <c r="CA2911" s="245"/>
      <c r="CB2911" s="245"/>
      <c r="CD2911" s="1465"/>
    </row>
    <row r="2912" spans="63:82">
      <c r="BK2912" s="245"/>
      <c r="BS2912" s="245"/>
      <c r="BY2912" s="245"/>
      <c r="CA2912" s="245"/>
      <c r="CB2912" s="245"/>
      <c r="CD2912" s="1465"/>
    </row>
    <row r="2913" spans="63:82">
      <c r="BK2913" s="245"/>
      <c r="BS2913" s="245"/>
      <c r="BY2913" s="245"/>
      <c r="CA2913" s="245"/>
      <c r="CB2913" s="245"/>
      <c r="CD2913" s="1465"/>
    </row>
    <row r="2914" spans="63:82">
      <c r="BK2914" s="245"/>
      <c r="BS2914" s="245"/>
      <c r="BY2914" s="245"/>
      <c r="CA2914" s="245"/>
      <c r="CB2914" s="245"/>
      <c r="CD2914" s="1465"/>
    </row>
    <row r="2915" spans="63:82">
      <c r="BK2915" s="245"/>
      <c r="BS2915" s="245"/>
      <c r="BY2915" s="245"/>
      <c r="CA2915" s="245"/>
      <c r="CB2915" s="245"/>
      <c r="CD2915" s="1465"/>
    </row>
    <row r="2916" spans="63:82">
      <c r="BK2916" s="245"/>
      <c r="BS2916" s="245"/>
      <c r="BY2916" s="245"/>
      <c r="CA2916" s="245"/>
      <c r="CB2916" s="245"/>
      <c r="CD2916" s="1465"/>
    </row>
    <row r="2917" spans="63:82">
      <c r="BK2917" s="245"/>
      <c r="BS2917" s="245"/>
      <c r="BY2917" s="245"/>
      <c r="CA2917" s="245"/>
      <c r="CB2917" s="245"/>
      <c r="CD2917" s="1465"/>
    </row>
    <row r="2918" spans="63:82">
      <c r="BK2918" s="245"/>
      <c r="BS2918" s="245"/>
      <c r="BY2918" s="245"/>
      <c r="CA2918" s="245"/>
      <c r="CB2918" s="245"/>
      <c r="CD2918" s="1465"/>
    </row>
    <row r="2919" spans="63:82">
      <c r="BK2919" s="245"/>
      <c r="BS2919" s="245"/>
      <c r="BY2919" s="245"/>
      <c r="CA2919" s="245"/>
      <c r="CB2919" s="245"/>
      <c r="CD2919" s="1465"/>
    </row>
    <row r="2920" spans="63:82">
      <c r="BK2920" s="245"/>
      <c r="BS2920" s="245"/>
      <c r="BY2920" s="245"/>
      <c r="CA2920" s="245"/>
      <c r="CB2920" s="245"/>
      <c r="CD2920" s="1465"/>
    </row>
    <row r="2921" spans="63:82">
      <c r="BK2921" s="245"/>
      <c r="BS2921" s="245"/>
      <c r="BY2921" s="245"/>
      <c r="CA2921" s="245"/>
      <c r="CB2921" s="245"/>
      <c r="CD2921" s="1465"/>
    </row>
    <row r="2922" spans="63:82">
      <c r="BK2922" s="245"/>
      <c r="BS2922" s="245"/>
      <c r="BY2922" s="245"/>
      <c r="CA2922" s="245"/>
      <c r="CB2922" s="245"/>
      <c r="CD2922" s="1465"/>
    </row>
    <row r="2923" spans="63:82">
      <c r="BK2923" s="245"/>
      <c r="BS2923" s="245"/>
      <c r="BY2923" s="245"/>
      <c r="CA2923" s="245"/>
      <c r="CB2923" s="245"/>
      <c r="CD2923" s="1465"/>
    </row>
    <row r="2924" spans="63:82">
      <c r="BK2924" s="245"/>
      <c r="BS2924" s="245"/>
      <c r="BY2924" s="245"/>
      <c r="CA2924" s="245"/>
      <c r="CB2924" s="245"/>
      <c r="CD2924" s="1465"/>
    </row>
    <row r="2925" spans="63:82">
      <c r="BK2925" s="245"/>
      <c r="BS2925" s="245"/>
      <c r="BY2925" s="245"/>
      <c r="CA2925" s="245"/>
      <c r="CB2925" s="245"/>
      <c r="CD2925" s="1465"/>
    </row>
    <row r="2926" spans="63:82">
      <c r="BK2926" s="245"/>
      <c r="BS2926" s="245"/>
      <c r="BY2926" s="245"/>
      <c r="CA2926" s="245"/>
      <c r="CB2926" s="245"/>
      <c r="CD2926" s="1465"/>
    </row>
    <row r="2927" spans="63:82">
      <c r="BK2927" s="245"/>
      <c r="BS2927" s="245"/>
      <c r="BY2927" s="245"/>
      <c r="CA2927" s="245"/>
      <c r="CB2927" s="245"/>
      <c r="CD2927" s="1465"/>
    </row>
    <row r="2928" spans="63:82">
      <c r="BK2928" s="245"/>
      <c r="BS2928" s="245"/>
      <c r="BY2928" s="245"/>
      <c r="CA2928" s="245"/>
      <c r="CB2928" s="245"/>
      <c r="CD2928" s="1465"/>
    </row>
    <row r="2929" spans="63:82">
      <c r="BK2929" s="245"/>
      <c r="BS2929" s="245"/>
      <c r="BY2929" s="245"/>
      <c r="CA2929" s="245"/>
      <c r="CB2929" s="245"/>
      <c r="CD2929" s="1465"/>
    </row>
    <row r="2930" spans="63:82">
      <c r="BK2930" s="245"/>
      <c r="BS2930" s="245"/>
      <c r="BY2930" s="245"/>
      <c r="CA2930" s="245"/>
      <c r="CB2930" s="245"/>
      <c r="CD2930" s="1465"/>
    </row>
    <row r="2931" spans="63:82">
      <c r="BK2931" s="245"/>
      <c r="BS2931" s="245"/>
      <c r="BY2931" s="245"/>
      <c r="CA2931" s="245"/>
      <c r="CB2931" s="245"/>
      <c r="CD2931" s="1465"/>
    </row>
    <row r="2932" spans="63:82">
      <c r="BK2932" s="245"/>
      <c r="BS2932" s="245"/>
      <c r="BY2932" s="245"/>
      <c r="CA2932" s="245"/>
      <c r="CB2932" s="245"/>
      <c r="CD2932" s="1465"/>
    </row>
    <row r="2933" spans="63:82">
      <c r="BK2933" s="245"/>
      <c r="BS2933" s="245"/>
      <c r="BY2933" s="245"/>
      <c r="CA2933" s="245"/>
      <c r="CB2933" s="245"/>
      <c r="CD2933" s="1465"/>
    </row>
    <row r="2934" spans="63:82">
      <c r="BK2934" s="245"/>
      <c r="BS2934" s="245"/>
      <c r="BY2934" s="245"/>
      <c r="CA2934" s="245"/>
      <c r="CB2934" s="245"/>
      <c r="CD2934" s="1465"/>
    </row>
    <row r="2935" spans="63:82">
      <c r="BK2935" s="245"/>
      <c r="BS2935" s="245"/>
      <c r="BY2935" s="245"/>
      <c r="CA2935" s="245"/>
      <c r="CB2935" s="245"/>
      <c r="CD2935" s="1465"/>
    </row>
    <row r="2936" spans="63:82">
      <c r="BK2936" s="245"/>
      <c r="BS2936" s="245"/>
      <c r="BY2936" s="245"/>
      <c r="CA2936" s="245"/>
      <c r="CB2936" s="245"/>
      <c r="CD2936" s="1465"/>
    </row>
    <row r="2937" spans="63:82">
      <c r="BK2937" s="245"/>
      <c r="BS2937" s="245"/>
      <c r="BY2937" s="245"/>
      <c r="CA2937" s="245"/>
      <c r="CB2937" s="245"/>
      <c r="CD2937" s="1465"/>
    </row>
    <row r="2938" spans="63:82">
      <c r="BK2938" s="245"/>
      <c r="BS2938" s="245"/>
      <c r="BY2938" s="245"/>
      <c r="CA2938" s="245"/>
      <c r="CB2938" s="245"/>
      <c r="CD2938" s="1465"/>
    </row>
    <row r="2939" spans="63:82">
      <c r="BK2939" s="245"/>
      <c r="BS2939" s="245"/>
      <c r="BY2939" s="245"/>
      <c r="CA2939" s="245"/>
      <c r="CB2939" s="245"/>
      <c r="CD2939" s="1465"/>
    </row>
    <row r="2940" spans="63:82">
      <c r="BK2940" s="245"/>
      <c r="BS2940" s="245"/>
      <c r="BY2940" s="245"/>
      <c r="CA2940" s="245"/>
      <c r="CB2940" s="245"/>
      <c r="CD2940" s="1465"/>
    </row>
    <row r="2941" spans="63:82">
      <c r="BK2941" s="245"/>
      <c r="BS2941" s="245"/>
      <c r="BY2941" s="245"/>
      <c r="CA2941" s="245"/>
      <c r="CB2941" s="245"/>
      <c r="CD2941" s="1465"/>
    </row>
    <row r="2942" spans="63:82">
      <c r="BK2942" s="245"/>
      <c r="BS2942" s="245"/>
      <c r="BY2942" s="245"/>
      <c r="CA2942" s="245"/>
      <c r="CB2942" s="245"/>
      <c r="CD2942" s="1465"/>
    </row>
    <row r="2943" spans="63:82">
      <c r="BK2943" s="245"/>
      <c r="BS2943" s="245"/>
      <c r="BY2943" s="245"/>
      <c r="CA2943" s="245"/>
      <c r="CB2943" s="245"/>
      <c r="CD2943" s="1465"/>
    </row>
    <row r="2944" spans="63:82">
      <c r="BK2944" s="245"/>
      <c r="BS2944" s="245"/>
      <c r="BY2944" s="245"/>
      <c r="CA2944" s="245"/>
      <c r="CB2944" s="245"/>
      <c r="CD2944" s="1465"/>
    </row>
    <row r="2945" spans="63:82">
      <c r="BK2945" s="245"/>
      <c r="BS2945" s="245"/>
      <c r="BY2945" s="245"/>
      <c r="CA2945" s="245"/>
      <c r="CB2945" s="245"/>
      <c r="CD2945" s="1465"/>
    </row>
    <row r="2946" spans="63:82">
      <c r="BK2946" s="245"/>
      <c r="BS2946" s="245"/>
      <c r="BY2946" s="245"/>
      <c r="CA2946" s="245"/>
      <c r="CB2946" s="245"/>
      <c r="CD2946" s="1465"/>
    </row>
    <row r="2947" spans="63:82" ht="14.75" customHeight="1">
      <c r="BK2947" s="245"/>
      <c r="BS2947" s="245"/>
      <c r="BY2947" s="245"/>
      <c r="CA2947" s="245"/>
      <c r="CB2947" s="245"/>
      <c r="CD2947" s="1465"/>
    </row>
    <row r="2948" spans="63:82" ht="16.25" customHeight="1">
      <c r="BK2948" s="245"/>
      <c r="BS2948" s="245"/>
      <c r="BY2948" s="245"/>
      <c r="CA2948" s="245"/>
      <c r="CB2948" s="245"/>
      <c r="CD2948" s="1465"/>
    </row>
    <row r="2949" spans="63:82" ht="17" customHeight="1">
      <c r="BK2949" s="245"/>
      <c r="BS2949" s="245"/>
      <c r="BY2949" s="245"/>
      <c r="CA2949" s="245"/>
      <c r="CB2949" s="245"/>
      <c r="CD2949" s="1465"/>
    </row>
    <row r="2950" spans="63:82" ht="17" customHeight="1">
      <c r="BK2950" s="245"/>
      <c r="BS2950" s="245"/>
      <c r="BY2950" s="245"/>
      <c r="CA2950" s="245"/>
      <c r="CB2950" s="245"/>
      <c r="CD2950" s="1465"/>
    </row>
    <row r="2951" spans="63:82" ht="17" customHeight="1">
      <c r="BK2951" s="245"/>
      <c r="BS2951" s="245"/>
      <c r="BY2951" s="245"/>
      <c r="CA2951" s="245"/>
      <c r="CB2951" s="245"/>
      <c r="CD2951" s="1465"/>
    </row>
    <row r="2952" spans="63:82" ht="17" customHeight="1">
      <c r="BK2952" s="245"/>
      <c r="BS2952" s="245"/>
      <c r="BY2952" s="245"/>
      <c r="CA2952" s="245"/>
      <c r="CB2952" s="245"/>
      <c r="CD2952" s="1465"/>
    </row>
    <row r="2953" spans="63:82" ht="17" customHeight="1">
      <c r="BK2953" s="245"/>
      <c r="BS2953" s="245"/>
      <c r="BY2953" s="245"/>
      <c r="CA2953" s="245"/>
      <c r="CB2953" s="245"/>
      <c r="CD2953" s="1465"/>
    </row>
    <row r="2954" spans="63:82" ht="17" customHeight="1">
      <c r="BK2954" s="245"/>
      <c r="BS2954" s="245"/>
      <c r="BY2954" s="245"/>
      <c r="CA2954" s="245"/>
      <c r="CB2954" s="245"/>
      <c r="CD2954" s="1465"/>
    </row>
    <row r="2955" spans="63:82" ht="17" customHeight="1">
      <c r="BK2955" s="245"/>
      <c r="BS2955" s="245"/>
      <c r="BY2955" s="245"/>
      <c r="CA2955" s="245"/>
      <c r="CB2955" s="245"/>
      <c r="CD2955" s="1465"/>
    </row>
    <row r="2956" spans="63:82" ht="17" customHeight="1">
      <c r="BK2956" s="245"/>
      <c r="BS2956" s="245"/>
      <c r="BY2956" s="245"/>
      <c r="CA2956" s="245"/>
      <c r="CB2956" s="245"/>
      <c r="CD2956" s="1465"/>
    </row>
    <row r="2957" spans="63:82" ht="17" customHeight="1">
      <c r="BK2957" s="245"/>
      <c r="BS2957" s="245"/>
      <c r="BY2957" s="245"/>
      <c r="CA2957" s="245"/>
      <c r="CB2957" s="245"/>
      <c r="CD2957" s="1465"/>
    </row>
    <row r="2958" spans="63:82" ht="17" customHeight="1">
      <c r="BK2958" s="245"/>
      <c r="BS2958" s="245"/>
      <c r="BY2958" s="245"/>
      <c r="CA2958" s="245"/>
      <c r="CB2958" s="245"/>
      <c r="CD2958" s="1465"/>
    </row>
    <row r="2959" spans="63:82" ht="17" customHeight="1">
      <c r="BK2959" s="245"/>
      <c r="BS2959" s="245"/>
      <c r="BY2959" s="245"/>
      <c r="CA2959" s="245"/>
      <c r="CB2959" s="245"/>
      <c r="CD2959" s="1465"/>
    </row>
    <row r="2960" spans="63:82" ht="17" customHeight="1">
      <c r="BK2960" s="245"/>
      <c r="BS2960" s="245"/>
      <c r="BY2960" s="245"/>
      <c r="CA2960" s="245"/>
      <c r="CB2960" s="245"/>
      <c r="CD2960" s="1465"/>
    </row>
    <row r="2961" spans="63:82" ht="17" customHeight="1">
      <c r="BK2961" s="245"/>
      <c r="BS2961" s="245"/>
      <c r="BY2961" s="245"/>
      <c r="CA2961" s="245"/>
      <c r="CB2961" s="245"/>
      <c r="CD2961" s="1465"/>
    </row>
    <row r="2962" spans="63:82" ht="17" customHeight="1">
      <c r="BK2962" s="245"/>
      <c r="BS2962" s="245"/>
      <c r="BY2962" s="245"/>
      <c r="CA2962" s="245"/>
      <c r="CB2962" s="245"/>
      <c r="CD2962" s="1465"/>
    </row>
    <row r="2963" spans="63:82" ht="17" customHeight="1">
      <c r="BK2963" s="245"/>
      <c r="BS2963" s="245"/>
      <c r="BY2963" s="245"/>
      <c r="CA2963" s="245"/>
      <c r="CB2963" s="245"/>
      <c r="CD2963" s="1465"/>
    </row>
    <row r="2964" spans="63:82" ht="17" customHeight="1">
      <c r="BK2964" s="245"/>
      <c r="BS2964" s="245"/>
      <c r="BY2964" s="245"/>
      <c r="CA2964" s="245"/>
      <c r="CB2964" s="245"/>
      <c r="CD2964" s="1465"/>
    </row>
    <row r="2965" spans="63:82" ht="17" customHeight="1">
      <c r="BK2965" s="245"/>
      <c r="BS2965" s="245"/>
      <c r="BY2965" s="245"/>
      <c r="CA2965" s="245"/>
      <c r="CB2965" s="245"/>
      <c r="CD2965" s="1465"/>
    </row>
    <row r="2966" spans="63:82" ht="17" customHeight="1">
      <c r="BK2966" s="245"/>
      <c r="BS2966" s="245"/>
      <c r="BY2966" s="245"/>
      <c r="CA2966" s="245"/>
      <c r="CB2966" s="245"/>
      <c r="CD2966" s="1465"/>
    </row>
    <row r="2967" spans="63:82" ht="17" customHeight="1">
      <c r="BK2967" s="245"/>
      <c r="BS2967" s="245"/>
      <c r="BY2967" s="245"/>
      <c r="CA2967" s="245"/>
      <c r="CB2967" s="245"/>
      <c r="CD2967" s="1465"/>
    </row>
    <row r="2968" spans="63:82" ht="17" customHeight="1">
      <c r="BK2968" s="245"/>
      <c r="BS2968" s="245"/>
      <c r="BY2968" s="245"/>
      <c r="CA2968" s="245"/>
      <c r="CB2968" s="245"/>
      <c r="CD2968" s="1465"/>
    </row>
    <row r="2969" spans="63:82" ht="17" customHeight="1">
      <c r="BK2969" s="245"/>
      <c r="BS2969" s="245"/>
      <c r="BY2969" s="245"/>
      <c r="CA2969" s="245"/>
      <c r="CB2969" s="245"/>
      <c r="CD2969" s="1465"/>
    </row>
    <row r="2970" spans="63:82" ht="17" customHeight="1">
      <c r="BK2970" s="245"/>
      <c r="BS2970" s="245"/>
      <c r="BY2970" s="245"/>
      <c r="CA2970" s="245"/>
      <c r="CB2970" s="245"/>
      <c r="CD2970" s="1465"/>
    </row>
    <row r="2971" spans="63:82" ht="17" customHeight="1">
      <c r="BK2971" s="245"/>
      <c r="BS2971" s="245"/>
      <c r="BY2971" s="245"/>
      <c r="CA2971" s="245"/>
      <c r="CB2971" s="245"/>
      <c r="CD2971" s="1465"/>
    </row>
    <row r="2972" spans="63:82" ht="17" customHeight="1">
      <c r="BK2972" s="245"/>
      <c r="BS2972" s="245"/>
      <c r="BY2972" s="245"/>
      <c r="CA2972" s="245"/>
      <c r="CB2972" s="245"/>
      <c r="CD2972" s="1465"/>
    </row>
    <row r="2973" spans="63:82" ht="17" customHeight="1">
      <c r="BK2973" s="245"/>
      <c r="BS2973" s="245"/>
      <c r="BY2973" s="245"/>
      <c r="CA2973" s="245"/>
      <c r="CB2973" s="245"/>
      <c r="CD2973" s="1465"/>
    </row>
    <row r="2974" spans="63:82" ht="17" customHeight="1">
      <c r="BK2974" s="245"/>
      <c r="BS2974" s="245"/>
      <c r="BY2974" s="245"/>
      <c r="CA2974" s="245"/>
      <c r="CB2974" s="245"/>
      <c r="CD2974" s="1465"/>
    </row>
    <row r="2975" spans="63:82" ht="17" customHeight="1">
      <c r="BK2975" s="245"/>
      <c r="BS2975" s="245"/>
      <c r="BY2975" s="245"/>
      <c r="CA2975" s="245"/>
      <c r="CB2975" s="245"/>
      <c r="CD2975" s="1465"/>
    </row>
    <row r="2976" spans="63:82">
      <c r="BK2976" s="245"/>
      <c r="BS2976" s="245"/>
      <c r="BY2976" s="245"/>
      <c r="CA2976" s="245"/>
      <c r="CB2976" s="245"/>
      <c r="CD2976" s="1465"/>
    </row>
    <row r="2977" spans="1:86">
      <c r="BK2977" s="245"/>
      <c r="BS2977" s="245"/>
      <c r="BY2977" s="245"/>
      <c r="CA2977" s="245"/>
      <c r="CB2977" s="245"/>
      <c r="CD2977" s="1465"/>
    </row>
    <row r="2978" spans="1:86" s="375" customFormat="1">
      <c r="A2978" s="245"/>
      <c r="B2978" s="245"/>
      <c r="C2978" s="245"/>
      <c r="D2978" s="245"/>
      <c r="E2978" s="245"/>
      <c r="F2978" s="257"/>
      <c r="G2978" s="245"/>
      <c r="H2978" s="245"/>
      <c r="I2978" s="245"/>
      <c r="J2978" s="245"/>
      <c r="K2978" s="245"/>
      <c r="L2978" s="245"/>
      <c r="M2978" s="245"/>
      <c r="N2978" s="245"/>
      <c r="O2978" s="245"/>
      <c r="P2978" s="245"/>
      <c r="Q2978" s="245"/>
      <c r="R2978" s="245"/>
      <c r="S2978" s="245"/>
      <c r="T2978" s="245"/>
      <c r="U2978" s="245"/>
      <c r="V2978" s="245"/>
      <c r="W2978" s="245"/>
      <c r="X2978" s="485"/>
      <c r="Y2978" s="490"/>
      <c r="Z2978" s="245"/>
      <c r="AA2978" s="245"/>
      <c r="AB2978" s="245"/>
      <c r="AC2978" s="245"/>
      <c r="AD2978" s="245"/>
      <c r="AE2978" s="245"/>
      <c r="AF2978" s="245"/>
      <c r="AG2978" s="245"/>
      <c r="AH2978" s="245"/>
      <c r="AI2978" s="245"/>
      <c r="AJ2978" s="245"/>
      <c r="AK2978" s="485"/>
      <c r="AL2978" s="245"/>
      <c r="AM2978" s="245"/>
      <c r="AN2978" s="245"/>
      <c r="AO2978" s="245"/>
      <c r="AP2978" s="245"/>
      <c r="AQ2978" s="245"/>
      <c r="AR2978" s="245"/>
      <c r="AS2978" s="245"/>
      <c r="AT2978" s="258"/>
      <c r="AU2978" s="196"/>
      <c r="AV2978" s="196"/>
      <c r="AW2978" s="196"/>
      <c r="AX2978" s="196"/>
      <c r="AY2978" s="196"/>
      <c r="AZ2978" s="196"/>
      <c r="BA2978" s="664"/>
      <c r="BB2978" s="196"/>
      <c r="BC2978" s="196"/>
      <c r="BD2978" s="196"/>
      <c r="BE2978" s="196"/>
      <c r="BF2978" s="196"/>
      <c r="BG2978" s="196"/>
      <c r="BH2978" s="196"/>
      <c r="BI2978" s="196"/>
      <c r="BJ2978" s="245"/>
      <c r="BK2978" s="245"/>
      <c r="BL2978" s="429"/>
      <c r="BM2978" s="429"/>
      <c r="BN2978" s="257"/>
      <c r="BO2978" s="257"/>
      <c r="BP2978" s="245"/>
      <c r="BQ2978" s="416"/>
      <c r="BR2978" s="245"/>
      <c r="BS2978" s="245"/>
      <c r="BT2978" s="258"/>
      <c r="BU2978" s="167"/>
      <c r="BV2978" s="258"/>
      <c r="BW2978" s="258"/>
      <c r="BX2978" s="346"/>
      <c r="BY2978" s="245"/>
      <c r="BZ2978" s="346"/>
      <c r="CA2978" s="245"/>
      <c r="CB2978" s="245"/>
      <c r="CC2978"/>
      <c r="CD2978" s="1465"/>
      <c r="CH2978" s="245"/>
    </row>
    <row r="2979" spans="1:86">
      <c r="BK2979" s="245"/>
      <c r="BS2979" s="245"/>
      <c r="BY2979" s="245"/>
      <c r="CA2979" s="245"/>
      <c r="CB2979" s="245"/>
      <c r="CD2979" s="1465"/>
    </row>
    <row r="2980" spans="1:86">
      <c r="BK2980" s="245"/>
      <c r="BS2980" s="245"/>
      <c r="BY2980" s="245"/>
      <c r="CA2980" s="245"/>
      <c r="CB2980" s="245"/>
      <c r="CD2980" s="1465"/>
    </row>
    <row r="2981" spans="1:86" s="375" customFormat="1">
      <c r="A2981" s="245"/>
      <c r="B2981" s="245"/>
      <c r="C2981" s="245"/>
      <c r="D2981" s="245"/>
      <c r="E2981" s="245"/>
      <c r="F2981" s="257"/>
      <c r="G2981" s="245"/>
      <c r="H2981" s="245"/>
      <c r="I2981" s="245"/>
      <c r="J2981" s="245"/>
      <c r="K2981" s="245"/>
      <c r="L2981" s="245"/>
      <c r="M2981" s="245"/>
      <c r="N2981" s="245"/>
      <c r="O2981" s="245"/>
      <c r="P2981" s="245"/>
      <c r="Q2981" s="245"/>
      <c r="R2981" s="245"/>
      <c r="S2981" s="245"/>
      <c r="T2981" s="245"/>
      <c r="U2981" s="245"/>
      <c r="V2981" s="245"/>
      <c r="W2981" s="245"/>
      <c r="X2981" s="485"/>
      <c r="Y2981" s="490"/>
      <c r="Z2981" s="245"/>
      <c r="AA2981" s="245"/>
      <c r="AB2981" s="245"/>
      <c r="AC2981" s="245"/>
      <c r="AD2981" s="245"/>
      <c r="AE2981" s="245"/>
      <c r="AF2981" s="245"/>
      <c r="AG2981" s="245"/>
      <c r="AH2981" s="245"/>
      <c r="AI2981" s="245"/>
      <c r="AJ2981" s="245"/>
      <c r="AK2981" s="485"/>
      <c r="AL2981" s="245"/>
      <c r="AM2981" s="245"/>
      <c r="AN2981" s="245"/>
      <c r="AO2981" s="245"/>
      <c r="AP2981" s="245"/>
      <c r="AQ2981" s="245"/>
      <c r="AR2981" s="245"/>
      <c r="AS2981" s="245"/>
      <c r="AT2981" s="258"/>
      <c r="AU2981" s="196"/>
      <c r="AV2981" s="196"/>
      <c r="AW2981" s="196"/>
      <c r="AX2981" s="196"/>
      <c r="AY2981" s="196"/>
      <c r="AZ2981" s="196"/>
      <c r="BA2981" s="664"/>
      <c r="BB2981" s="196"/>
      <c r="BC2981" s="196"/>
      <c r="BD2981" s="196"/>
      <c r="BE2981" s="196"/>
      <c r="BF2981" s="196"/>
      <c r="BG2981" s="196"/>
      <c r="BH2981" s="196"/>
      <c r="BI2981" s="196"/>
      <c r="BJ2981" s="245"/>
      <c r="BK2981" s="245"/>
      <c r="BL2981" s="429"/>
      <c r="BM2981" s="429"/>
      <c r="BN2981" s="257"/>
      <c r="BO2981" s="257"/>
      <c r="BP2981" s="245"/>
      <c r="BQ2981" s="416"/>
      <c r="BR2981" s="245"/>
      <c r="BS2981" s="245"/>
      <c r="BT2981" s="258"/>
      <c r="BU2981" s="167"/>
      <c r="BV2981" s="258"/>
      <c r="BW2981" s="258"/>
      <c r="BX2981" s="346"/>
      <c r="BY2981" s="245"/>
      <c r="BZ2981" s="346"/>
      <c r="CA2981" s="245"/>
      <c r="CB2981" s="245"/>
      <c r="CC2981"/>
      <c r="CD2981" s="1465"/>
      <c r="CH2981" s="245"/>
    </row>
    <row r="2982" spans="1:86" s="375" customFormat="1">
      <c r="A2982" s="245"/>
      <c r="B2982" s="245"/>
      <c r="C2982" s="245"/>
      <c r="D2982" s="245"/>
      <c r="E2982" s="245"/>
      <c r="F2982" s="257"/>
      <c r="G2982" s="245"/>
      <c r="H2982" s="245"/>
      <c r="I2982" s="245"/>
      <c r="J2982" s="245"/>
      <c r="K2982" s="245"/>
      <c r="L2982" s="245"/>
      <c r="M2982" s="245"/>
      <c r="N2982" s="245"/>
      <c r="O2982" s="245"/>
      <c r="P2982" s="245"/>
      <c r="Q2982" s="245"/>
      <c r="R2982" s="245"/>
      <c r="S2982" s="245"/>
      <c r="T2982" s="245"/>
      <c r="U2982" s="245"/>
      <c r="V2982" s="245"/>
      <c r="W2982" s="245"/>
      <c r="X2982" s="485"/>
      <c r="Y2982" s="490"/>
      <c r="Z2982" s="245"/>
      <c r="AA2982" s="245"/>
      <c r="AB2982" s="245"/>
      <c r="AC2982" s="245"/>
      <c r="AD2982" s="245"/>
      <c r="AE2982" s="245"/>
      <c r="AF2982" s="245"/>
      <c r="AG2982" s="245"/>
      <c r="AH2982" s="245"/>
      <c r="AI2982" s="245"/>
      <c r="AJ2982" s="245"/>
      <c r="AK2982" s="485"/>
      <c r="AL2982" s="245"/>
      <c r="AM2982" s="245"/>
      <c r="AN2982" s="245"/>
      <c r="AO2982" s="245"/>
      <c r="AP2982" s="245"/>
      <c r="AQ2982" s="245"/>
      <c r="AR2982" s="245"/>
      <c r="AS2982" s="245"/>
      <c r="AT2982" s="258"/>
      <c r="AU2982" s="196"/>
      <c r="AV2982" s="196"/>
      <c r="AW2982" s="196"/>
      <c r="AX2982" s="196"/>
      <c r="AY2982" s="196"/>
      <c r="AZ2982" s="196"/>
      <c r="BA2982" s="664"/>
      <c r="BB2982" s="196"/>
      <c r="BC2982" s="196"/>
      <c r="BD2982" s="196"/>
      <c r="BE2982" s="196"/>
      <c r="BF2982" s="196"/>
      <c r="BG2982" s="196"/>
      <c r="BH2982" s="196"/>
      <c r="BI2982" s="196"/>
      <c r="BJ2982" s="245"/>
      <c r="BK2982" s="245"/>
      <c r="BL2982" s="429"/>
      <c r="BM2982" s="429"/>
      <c r="BN2982" s="257"/>
      <c r="BO2982" s="257"/>
      <c r="BP2982" s="245"/>
      <c r="BQ2982" s="416"/>
      <c r="BR2982" s="245"/>
      <c r="BS2982" s="245"/>
      <c r="BT2982" s="258"/>
      <c r="BU2982" s="167"/>
      <c r="BV2982" s="258"/>
      <c r="BW2982" s="258"/>
      <c r="BX2982" s="346"/>
      <c r="BY2982" s="245"/>
      <c r="BZ2982" s="346"/>
      <c r="CA2982" s="245"/>
      <c r="CB2982" s="245"/>
      <c r="CC2982"/>
      <c r="CD2982" s="1465"/>
      <c r="CH2982" s="245"/>
    </row>
    <row r="2983" spans="1:86" s="375" customFormat="1">
      <c r="A2983" s="245"/>
      <c r="B2983" s="245"/>
      <c r="C2983" s="245"/>
      <c r="D2983" s="245"/>
      <c r="E2983" s="245"/>
      <c r="F2983" s="257"/>
      <c r="G2983" s="245"/>
      <c r="H2983" s="245"/>
      <c r="I2983" s="245"/>
      <c r="J2983" s="245"/>
      <c r="K2983" s="245"/>
      <c r="L2983" s="245"/>
      <c r="M2983" s="245"/>
      <c r="N2983" s="245"/>
      <c r="O2983" s="245"/>
      <c r="P2983" s="245"/>
      <c r="Q2983" s="245"/>
      <c r="R2983" s="245"/>
      <c r="S2983" s="245"/>
      <c r="T2983" s="245"/>
      <c r="U2983" s="245"/>
      <c r="V2983" s="245"/>
      <c r="W2983" s="245"/>
      <c r="X2983" s="485"/>
      <c r="Y2983" s="490"/>
      <c r="Z2983" s="245"/>
      <c r="AA2983" s="245"/>
      <c r="AB2983" s="245"/>
      <c r="AC2983" s="245"/>
      <c r="AD2983" s="245"/>
      <c r="AE2983" s="245"/>
      <c r="AF2983" s="245"/>
      <c r="AG2983" s="245"/>
      <c r="AH2983" s="245"/>
      <c r="AI2983" s="245"/>
      <c r="AJ2983" s="245"/>
      <c r="AK2983" s="485"/>
      <c r="AL2983" s="245"/>
      <c r="AM2983" s="245"/>
      <c r="AN2983" s="245"/>
      <c r="AO2983" s="245"/>
      <c r="AP2983" s="245"/>
      <c r="AQ2983" s="245"/>
      <c r="AR2983" s="245"/>
      <c r="AS2983" s="245"/>
      <c r="AT2983" s="258"/>
      <c r="AU2983" s="196"/>
      <c r="AV2983" s="196"/>
      <c r="AW2983" s="196"/>
      <c r="AX2983" s="196"/>
      <c r="AY2983" s="196"/>
      <c r="AZ2983" s="196"/>
      <c r="BA2983" s="664"/>
      <c r="BB2983" s="196"/>
      <c r="BC2983" s="196"/>
      <c r="BD2983" s="196"/>
      <c r="BE2983" s="196"/>
      <c r="BF2983" s="196"/>
      <c r="BG2983" s="196"/>
      <c r="BH2983" s="196"/>
      <c r="BI2983" s="196"/>
      <c r="BJ2983" s="245"/>
      <c r="BK2983" s="245"/>
      <c r="BL2983" s="429"/>
      <c r="BM2983" s="429"/>
      <c r="BN2983" s="257"/>
      <c r="BO2983" s="257"/>
      <c r="BP2983" s="245"/>
      <c r="BQ2983" s="416"/>
      <c r="BR2983" s="245"/>
      <c r="BS2983" s="245"/>
      <c r="BT2983" s="258"/>
      <c r="BU2983" s="167"/>
      <c r="BV2983" s="258"/>
      <c r="BW2983" s="258"/>
      <c r="BX2983" s="346"/>
      <c r="BY2983" s="245"/>
      <c r="BZ2983" s="346"/>
      <c r="CA2983" s="245"/>
      <c r="CB2983" s="245"/>
      <c r="CC2983"/>
      <c r="CD2983" s="1465"/>
      <c r="CH2983" s="245"/>
    </row>
    <row r="2984" spans="1:86">
      <c r="BK2984" s="245"/>
      <c r="BS2984" s="245"/>
      <c r="BY2984" s="245"/>
      <c r="CA2984" s="245"/>
      <c r="CB2984" s="245"/>
      <c r="CD2984" s="1465"/>
    </row>
    <row r="2985" spans="1:86">
      <c r="BK2985" s="245"/>
      <c r="BS2985" s="245"/>
      <c r="BY2985" s="245"/>
      <c r="CA2985" s="245"/>
      <c r="CB2985" s="245"/>
      <c r="CD2985" s="1465"/>
    </row>
    <row r="2986" spans="1:86">
      <c r="BK2986" s="245"/>
      <c r="BS2986" s="245"/>
      <c r="BY2986" s="245"/>
      <c r="CA2986" s="245"/>
      <c r="CB2986" s="245"/>
      <c r="CD2986" s="1465"/>
    </row>
    <row r="2987" spans="1:86">
      <c r="BK2987" s="245"/>
      <c r="BS2987" s="245"/>
      <c r="BY2987" s="245"/>
      <c r="CA2987" s="245"/>
      <c r="CB2987" s="245"/>
      <c r="CD2987" s="1465"/>
    </row>
    <row r="2988" spans="1:86">
      <c r="BK2988" s="245"/>
      <c r="BS2988" s="245"/>
      <c r="BY2988" s="245"/>
      <c r="CA2988" s="245"/>
      <c r="CB2988" s="245"/>
      <c r="CD2988" s="1465"/>
    </row>
    <row r="2989" spans="1:86">
      <c r="BK2989" s="245"/>
      <c r="BS2989" s="245"/>
      <c r="BY2989" s="245"/>
      <c r="CA2989" s="245"/>
      <c r="CB2989" s="245"/>
      <c r="CD2989" s="1465"/>
    </row>
    <row r="2990" spans="1:86">
      <c r="BK2990" s="245"/>
      <c r="BS2990" s="245"/>
      <c r="BY2990" s="245"/>
      <c r="CA2990" s="245"/>
      <c r="CB2990" s="245"/>
      <c r="CD2990" s="1465"/>
    </row>
    <row r="2991" spans="1:86">
      <c r="BK2991" s="245"/>
      <c r="BS2991" s="245"/>
      <c r="BY2991" s="245"/>
      <c r="CA2991" s="245"/>
      <c r="CB2991" s="245"/>
      <c r="CD2991" s="1465"/>
    </row>
    <row r="2992" spans="1:86">
      <c r="BK2992" s="245"/>
      <c r="BS2992" s="245"/>
      <c r="BY2992" s="245"/>
      <c r="CA2992" s="245"/>
      <c r="CB2992" s="245"/>
      <c r="CD2992" s="1465"/>
    </row>
    <row r="2993" spans="63:82">
      <c r="BK2993" s="245"/>
      <c r="BS2993" s="245"/>
      <c r="BY2993" s="245"/>
      <c r="CA2993" s="245"/>
      <c r="CB2993" s="245"/>
      <c r="CD2993" s="1465"/>
    </row>
    <row r="2994" spans="63:82">
      <c r="BK2994" s="245"/>
      <c r="BS2994" s="245"/>
      <c r="BY2994" s="245"/>
      <c r="CA2994" s="245"/>
      <c r="CB2994" s="245"/>
      <c r="CD2994" s="1465"/>
    </row>
    <row r="2995" spans="63:82">
      <c r="BK2995" s="245"/>
      <c r="BS2995" s="245"/>
      <c r="BY2995" s="245"/>
      <c r="CA2995" s="245"/>
      <c r="CB2995" s="245"/>
      <c r="CD2995" s="1465"/>
    </row>
    <row r="2996" spans="63:82">
      <c r="BK2996" s="245"/>
      <c r="BS2996" s="245"/>
      <c r="BY2996" s="245"/>
      <c r="CA2996" s="245"/>
      <c r="CB2996" s="245"/>
      <c r="CD2996" s="1465"/>
    </row>
    <row r="2997" spans="63:82">
      <c r="BK2997" s="245"/>
      <c r="BS2997" s="245"/>
      <c r="BY2997" s="245"/>
      <c r="CA2997" s="245"/>
      <c r="CB2997" s="245"/>
      <c r="CD2997" s="1465"/>
    </row>
    <row r="2998" spans="63:82">
      <c r="BK2998" s="245"/>
      <c r="BS2998" s="245"/>
      <c r="BY2998" s="245"/>
      <c r="CA2998" s="245"/>
      <c r="CB2998" s="245"/>
      <c r="CD2998" s="1465"/>
    </row>
    <row r="2999" spans="63:82">
      <c r="BK2999" s="245"/>
      <c r="BS2999" s="245"/>
      <c r="BY2999" s="245"/>
      <c r="CA2999" s="245"/>
      <c r="CB2999" s="245"/>
      <c r="CD2999" s="1465"/>
    </row>
    <row r="3000" spans="63:82">
      <c r="BK3000" s="245"/>
      <c r="BS3000" s="245"/>
      <c r="BY3000" s="245"/>
      <c r="CA3000" s="245"/>
      <c r="CB3000" s="245"/>
      <c r="CD3000" s="1465"/>
    </row>
    <row r="3001" spans="63:82">
      <c r="BK3001" s="245"/>
      <c r="BS3001" s="245"/>
      <c r="BY3001" s="245"/>
      <c r="CA3001" s="245"/>
      <c r="CB3001" s="245"/>
      <c r="CD3001" s="1465"/>
    </row>
    <row r="3002" spans="63:82">
      <c r="BK3002" s="245"/>
      <c r="BS3002" s="245"/>
      <c r="BY3002" s="245"/>
      <c r="CA3002" s="245"/>
      <c r="CB3002" s="245"/>
      <c r="CD3002" s="1465"/>
    </row>
    <row r="3003" spans="63:82">
      <c r="BK3003" s="245"/>
      <c r="BS3003" s="245"/>
      <c r="BY3003" s="245"/>
      <c r="CA3003" s="245"/>
      <c r="CB3003" s="245"/>
      <c r="CD3003" s="1465"/>
    </row>
    <row r="3004" spans="63:82">
      <c r="BK3004" s="245"/>
      <c r="BS3004" s="245"/>
      <c r="BY3004" s="245"/>
      <c r="CA3004" s="245"/>
      <c r="CB3004" s="245"/>
      <c r="CD3004" s="1465"/>
    </row>
    <row r="3005" spans="63:82">
      <c r="BK3005" s="245"/>
      <c r="BS3005" s="245"/>
      <c r="BY3005" s="245"/>
      <c r="CA3005" s="245"/>
      <c r="CB3005" s="245"/>
      <c r="CD3005" s="1465"/>
    </row>
    <row r="3006" spans="63:82">
      <c r="BK3006" s="245"/>
      <c r="BS3006" s="245"/>
      <c r="BY3006" s="245"/>
      <c r="CA3006" s="245"/>
      <c r="CB3006" s="245"/>
      <c r="CD3006" s="1465"/>
    </row>
    <row r="3007" spans="63:82">
      <c r="BK3007" s="245"/>
      <c r="BS3007" s="245"/>
      <c r="BY3007" s="245"/>
      <c r="CA3007" s="245"/>
      <c r="CB3007" s="245"/>
      <c r="CD3007" s="1465"/>
    </row>
    <row r="3008" spans="63:82">
      <c r="BK3008" s="245"/>
      <c r="BS3008" s="245"/>
      <c r="BY3008" s="245"/>
      <c r="CA3008" s="245"/>
      <c r="CB3008" s="245"/>
      <c r="CD3008" s="1465"/>
    </row>
    <row r="3009" spans="63:82">
      <c r="BK3009" s="245"/>
      <c r="BS3009" s="245"/>
      <c r="BY3009" s="245"/>
      <c r="CA3009" s="245"/>
      <c r="CB3009" s="245"/>
      <c r="CD3009" s="1465"/>
    </row>
    <row r="3010" spans="63:82">
      <c r="BK3010" s="245"/>
      <c r="BS3010" s="245"/>
      <c r="BY3010" s="245"/>
      <c r="CA3010" s="245"/>
      <c r="CB3010" s="245"/>
      <c r="CD3010" s="1465"/>
    </row>
    <row r="3011" spans="63:82">
      <c r="BK3011" s="245"/>
      <c r="BS3011" s="245"/>
      <c r="BY3011" s="245"/>
      <c r="CA3011" s="245"/>
      <c r="CB3011" s="245"/>
      <c r="CC3011" s="375"/>
      <c r="CD3011" s="1465"/>
    </row>
    <row r="3012" spans="63:82">
      <c r="BK3012" s="245"/>
      <c r="BS3012" s="245"/>
      <c r="BU3012" s="376"/>
      <c r="BY3012" s="245"/>
      <c r="CA3012" s="245"/>
      <c r="CB3012" s="245"/>
      <c r="CD3012" s="1465"/>
    </row>
    <row r="3013" spans="63:82">
      <c r="BK3013" s="245"/>
      <c r="BS3013" s="245"/>
      <c r="BY3013" s="245"/>
      <c r="CA3013" s="245"/>
      <c r="CB3013" s="245"/>
      <c r="CD3013" s="1465"/>
    </row>
    <row r="3014" spans="63:82">
      <c r="BK3014" s="245"/>
      <c r="BS3014" s="245"/>
      <c r="BY3014" s="245"/>
      <c r="CA3014" s="245"/>
      <c r="CB3014" s="245"/>
      <c r="CC3014" s="375"/>
      <c r="CD3014" s="1465"/>
    </row>
    <row r="3015" spans="63:82">
      <c r="BK3015" s="245"/>
      <c r="BS3015" s="245"/>
      <c r="BU3015" s="376"/>
      <c r="BY3015" s="245"/>
      <c r="CA3015" s="245"/>
      <c r="CB3015" s="245"/>
      <c r="CC3015" s="375"/>
      <c r="CD3015" s="1465"/>
    </row>
    <row r="3016" spans="63:82">
      <c r="BK3016" s="245"/>
      <c r="BS3016" s="245"/>
      <c r="BU3016" s="376"/>
      <c r="BY3016" s="245"/>
      <c r="CA3016" s="245"/>
      <c r="CB3016" s="245"/>
      <c r="CC3016" s="375"/>
      <c r="CD3016" s="1465"/>
    </row>
    <row r="3017" spans="63:82">
      <c r="BK3017" s="245"/>
      <c r="BS3017" s="245"/>
      <c r="BU3017" s="376"/>
      <c r="BY3017" s="245"/>
      <c r="CA3017" s="245"/>
      <c r="CB3017" s="245"/>
      <c r="CD3017" s="1465"/>
    </row>
    <row r="3018" spans="63:82">
      <c r="BK3018" s="245"/>
      <c r="BS3018" s="245"/>
      <c r="BY3018" s="245"/>
      <c r="CA3018" s="245"/>
      <c r="CB3018" s="245"/>
      <c r="CD3018" s="1465"/>
    </row>
    <row r="3019" spans="63:82">
      <c r="BK3019" s="245"/>
      <c r="BS3019" s="245"/>
      <c r="BY3019" s="245"/>
      <c r="CA3019" s="245"/>
      <c r="CB3019" s="245"/>
      <c r="CD3019" s="1465"/>
    </row>
    <row r="3020" spans="63:82">
      <c r="BK3020" s="245"/>
      <c r="BS3020" s="245"/>
      <c r="BY3020" s="245"/>
      <c r="CA3020" s="245"/>
      <c r="CB3020" s="245"/>
      <c r="CD3020" s="1465"/>
    </row>
    <row r="3021" spans="63:82">
      <c r="BK3021" s="245"/>
      <c r="BS3021" s="245"/>
      <c r="BY3021" s="245"/>
      <c r="CA3021" s="245"/>
      <c r="CB3021" s="245"/>
      <c r="CD3021" s="1465"/>
    </row>
    <row r="3022" spans="63:82">
      <c r="BK3022" s="245"/>
      <c r="BS3022" s="245"/>
      <c r="BY3022" s="245"/>
      <c r="CA3022" s="245"/>
      <c r="CB3022" s="245"/>
      <c r="CD3022" s="1465"/>
    </row>
    <row r="3023" spans="63:82">
      <c r="BK3023" s="245"/>
      <c r="BS3023" s="245"/>
      <c r="BY3023" s="245"/>
      <c r="CA3023" s="245"/>
      <c r="CB3023" s="245"/>
      <c r="CD3023" s="1465"/>
    </row>
    <row r="3024" spans="63:82">
      <c r="BK3024" s="245"/>
      <c r="BS3024" s="245"/>
      <c r="BY3024" s="245"/>
      <c r="CA3024" s="245"/>
      <c r="CB3024" s="245"/>
      <c r="CD3024" s="1465"/>
    </row>
    <row r="3025" spans="63:82">
      <c r="BK3025" s="245"/>
      <c r="BS3025" s="245"/>
      <c r="BY3025" s="245"/>
      <c r="CA3025" s="245"/>
      <c r="CB3025" s="245"/>
      <c r="CD3025" s="1465"/>
    </row>
    <row r="3026" spans="63:82">
      <c r="BK3026" s="245"/>
      <c r="BS3026" s="245"/>
      <c r="BY3026" s="245"/>
      <c r="CA3026" s="245"/>
      <c r="CB3026" s="245"/>
      <c r="CD3026" s="1465"/>
    </row>
    <row r="3027" spans="63:82">
      <c r="BK3027" s="245"/>
      <c r="BS3027" s="245"/>
      <c r="BY3027" s="245"/>
      <c r="CA3027" s="245"/>
      <c r="CB3027" s="245"/>
      <c r="CD3027" s="1465"/>
    </row>
    <row r="3028" spans="63:82">
      <c r="BK3028" s="245"/>
      <c r="BS3028" s="245"/>
      <c r="BY3028" s="245"/>
      <c r="CA3028" s="245"/>
      <c r="CB3028" s="245"/>
      <c r="CD3028" s="1465"/>
    </row>
    <row r="3029" spans="63:82">
      <c r="BK3029" s="245"/>
      <c r="BS3029" s="245"/>
      <c r="BY3029" s="245"/>
      <c r="CA3029" s="245"/>
      <c r="CB3029" s="245"/>
      <c r="CD3029" s="1465"/>
    </row>
    <row r="3046" spans="63:82">
      <c r="BK3046" s="245"/>
      <c r="BS3046" s="245"/>
      <c r="BY3046" s="245"/>
      <c r="CA3046" s="245"/>
      <c r="CB3046" s="245"/>
      <c r="CD3046" s="1465"/>
    </row>
    <row r="3047" spans="63:82">
      <c r="BK3047" s="245"/>
      <c r="BS3047" s="245"/>
      <c r="BY3047" s="245"/>
      <c r="CA3047" s="245"/>
      <c r="CB3047" s="245"/>
      <c r="CD3047" s="1465"/>
    </row>
    <row r="3048" spans="63:82">
      <c r="BK3048" s="245"/>
      <c r="BS3048" s="245"/>
      <c r="BY3048" s="245"/>
      <c r="CA3048" s="245"/>
      <c r="CB3048" s="245"/>
      <c r="CD3048" s="1465"/>
    </row>
    <row r="3049" spans="63:82">
      <c r="BK3049" s="245"/>
      <c r="BS3049" s="245"/>
      <c r="BY3049" s="245"/>
      <c r="CA3049" s="245"/>
      <c r="CB3049" s="245"/>
      <c r="CD3049" s="1465"/>
    </row>
    <row r="3050" spans="63:82">
      <c r="BK3050" s="245"/>
      <c r="BS3050" s="245"/>
      <c r="BY3050" s="245"/>
      <c r="CA3050" s="245"/>
      <c r="CB3050" s="245"/>
      <c r="CD3050" s="1465"/>
    </row>
    <row r="3051" spans="63:82">
      <c r="BK3051" s="245"/>
      <c r="BS3051" s="245"/>
      <c r="BY3051" s="245"/>
      <c r="CA3051" s="245"/>
      <c r="CB3051" s="245"/>
      <c r="CD3051" s="1465"/>
    </row>
    <row r="3052" spans="63:82">
      <c r="BK3052" s="245"/>
      <c r="BS3052" s="245"/>
      <c r="BY3052" s="245"/>
      <c r="CA3052" s="245"/>
      <c r="CB3052" s="245"/>
      <c r="CD3052" s="1465"/>
    </row>
    <row r="3053" spans="63:82">
      <c r="BK3053" s="245"/>
      <c r="BS3053" s="245"/>
      <c r="BY3053" s="245"/>
      <c r="CA3053" s="245"/>
      <c r="CB3053" s="245"/>
      <c r="CD3053" s="1465"/>
    </row>
    <row r="3054" spans="63:82">
      <c r="BK3054" s="245"/>
      <c r="BS3054" s="245"/>
      <c r="BY3054" s="245"/>
      <c r="CA3054" s="245"/>
      <c r="CB3054" s="245"/>
      <c r="CD3054" s="1465"/>
    </row>
    <row r="3055" spans="63:82">
      <c r="BK3055" s="245"/>
      <c r="BS3055" s="245"/>
      <c r="BY3055" s="245"/>
      <c r="CA3055" s="245"/>
      <c r="CB3055" s="245"/>
      <c r="CD3055" s="1465"/>
    </row>
    <row r="3056" spans="63:82">
      <c r="BK3056" s="245"/>
      <c r="BS3056" s="245"/>
      <c r="BY3056" s="245"/>
      <c r="CA3056" s="245"/>
      <c r="CB3056" s="245"/>
      <c r="CD3056" s="1465"/>
    </row>
    <row r="3057" spans="63:82">
      <c r="BK3057" s="245"/>
      <c r="BS3057" s="245"/>
      <c r="BY3057" s="245"/>
      <c r="CA3057" s="245"/>
      <c r="CB3057" s="245"/>
      <c r="CD3057" s="1465"/>
    </row>
    <row r="3058" spans="63:82">
      <c r="BK3058" s="245"/>
      <c r="BS3058" s="245"/>
      <c r="BY3058" s="245"/>
      <c r="CA3058" s="245"/>
      <c r="CB3058" s="245"/>
      <c r="CD3058" s="1465"/>
    </row>
    <row r="3059" spans="63:82">
      <c r="BK3059" s="245"/>
      <c r="BS3059" s="245"/>
      <c r="BY3059" s="245"/>
      <c r="CA3059" s="245"/>
      <c r="CB3059" s="245"/>
      <c r="CD3059" s="1465"/>
    </row>
    <row r="3060" spans="63:82">
      <c r="BK3060" s="245"/>
      <c r="BS3060" s="245"/>
      <c r="BY3060" s="245"/>
      <c r="CA3060" s="245"/>
      <c r="CB3060" s="245"/>
      <c r="CD3060" s="1465"/>
    </row>
    <row r="3061" spans="63:82">
      <c r="BK3061" s="245"/>
      <c r="BS3061" s="245"/>
      <c r="BY3061" s="245"/>
      <c r="CA3061" s="245"/>
      <c r="CB3061" s="245"/>
      <c r="CD3061" s="1465"/>
    </row>
    <row r="3062" spans="63:82">
      <c r="BK3062" s="245"/>
      <c r="BS3062" s="245"/>
      <c r="BY3062" s="245"/>
      <c r="CA3062" s="245"/>
      <c r="CB3062" s="245"/>
      <c r="CD3062" s="1465"/>
    </row>
    <row r="3063" spans="63:82">
      <c r="BK3063" s="245"/>
      <c r="BS3063" s="245"/>
      <c r="BY3063" s="245"/>
      <c r="CA3063" s="245"/>
      <c r="CB3063" s="245"/>
      <c r="CD3063" s="1465"/>
    </row>
    <row r="3064" spans="63:82">
      <c r="BK3064" s="245"/>
      <c r="BS3064" s="245"/>
      <c r="BY3064" s="245"/>
      <c r="CA3064" s="245"/>
      <c r="CB3064" s="245"/>
      <c r="CD3064" s="1465"/>
    </row>
    <row r="3065" spans="63:82">
      <c r="BK3065" s="245"/>
      <c r="BS3065" s="245"/>
      <c r="BY3065" s="245"/>
      <c r="CA3065" s="245"/>
      <c r="CB3065" s="245"/>
      <c r="CD3065" s="1465"/>
    </row>
    <row r="3066" spans="63:82">
      <c r="BK3066" s="245"/>
      <c r="BS3066" s="245"/>
      <c r="BY3066" s="245"/>
      <c r="CA3066" s="245"/>
      <c r="CB3066" s="245"/>
      <c r="CD3066" s="1465"/>
    </row>
    <row r="3067" spans="63:82">
      <c r="BK3067" s="245"/>
      <c r="BS3067" s="245"/>
      <c r="BY3067" s="245"/>
      <c r="CA3067" s="245"/>
      <c r="CB3067" s="245"/>
      <c r="CD3067" s="1465"/>
    </row>
    <row r="3068" spans="63:82">
      <c r="BK3068" s="245"/>
      <c r="BS3068" s="245"/>
      <c r="BY3068" s="245"/>
      <c r="CA3068" s="245"/>
      <c r="CB3068" s="245"/>
      <c r="CD3068" s="1465"/>
    </row>
    <row r="3069" spans="63:82">
      <c r="BK3069" s="245"/>
      <c r="BS3069" s="245"/>
      <c r="BY3069" s="245"/>
      <c r="CA3069" s="245"/>
      <c r="CB3069" s="245"/>
      <c r="CD3069" s="1465"/>
    </row>
    <row r="3070" spans="63:82">
      <c r="BK3070" s="245"/>
      <c r="BS3070" s="245"/>
      <c r="BY3070" s="245"/>
      <c r="CA3070" s="245"/>
      <c r="CB3070" s="245"/>
      <c r="CD3070" s="1465"/>
    </row>
    <row r="3071" spans="63:82">
      <c r="BK3071" s="245"/>
      <c r="BS3071" s="245"/>
      <c r="BY3071" s="245"/>
      <c r="CA3071" s="245"/>
      <c r="CB3071" s="245"/>
      <c r="CD3071" s="1465"/>
    </row>
    <row r="3072" spans="63:82">
      <c r="BK3072" s="245"/>
      <c r="BS3072" s="245"/>
      <c r="BY3072" s="245"/>
      <c r="CA3072" s="245"/>
      <c r="CB3072" s="245"/>
      <c r="CD3072" s="1465"/>
    </row>
    <row r="3073" spans="63:82">
      <c r="BK3073" s="245"/>
      <c r="BS3073" s="245"/>
      <c r="BY3073" s="245"/>
      <c r="CA3073" s="245"/>
      <c r="CB3073" s="245"/>
      <c r="CD3073" s="1465"/>
    </row>
    <row r="3074" spans="63:82">
      <c r="BK3074" s="245"/>
      <c r="BS3074" s="245"/>
      <c r="BY3074" s="245"/>
      <c r="CA3074" s="245"/>
      <c r="CB3074" s="245"/>
      <c r="CD3074" s="1465"/>
    </row>
    <row r="3075" spans="63:82">
      <c r="BK3075" s="245"/>
      <c r="BS3075" s="245"/>
      <c r="BY3075" s="245"/>
      <c r="CA3075" s="245"/>
      <c r="CB3075" s="245"/>
      <c r="CD3075" s="1465"/>
    </row>
    <row r="3076" spans="63:82">
      <c r="BK3076" s="245"/>
      <c r="BS3076" s="245"/>
      <c r="BY3076" s="245"/>
      <c r="CA3076" s="245"/>
      <c r="CB3076" s="245"/>
      <c r="CD3076" s="1465"/>
    </row>
    <row r="3077" spans="63:82">
      <c r="BK3077" s="245"/>
      <c r="BS3077" s="245"/>
      <c r="BY3077" s="245"/>
      <c r="CA3077" s="245"/>
      <c r="CB3077" s="245"/>
      <c r="CD3077" s="1465"/>
    </row>
    <row r="3078" spans="63:82">
      <c r="BK3078" s="245"/>
      <c r="BS3078" s="245"/>
      <c r="BY3078" s="245"/>
      <c r="CA3078" s="245"/>
      <c r="CB3078" s="245"/>
      <c r="CD3078" s="1465"/>
    </row>
    <row r="3079" spans="63:82">
      <c r="BK3079" s="245"/>
      <c r="BS3079" s="245"/>
      <c r="BY3079" s="245"/>
      <c r="CA3079" s="245"/>
      <c r="CB3079" s="245"/>
      <c r="CD3079" s="1465"/>
    </row>
    <row r="3080" spans="63:82">
      <c r="BK3080" s="245"/>
      <c r="BS3080" s="245"/>
      <c r="BY3080" s="245"/>
      <c r="CA3080" s="245"/>
      <c r="CB3080" s="245"/>
      <c r="CD3080" s="1465"/>
    </row>
    <row r="3081" spans="63:82">
      <c r="BK3081" s="245"/>
      <c r="BS3081" s="245"/>
      <c r="BY3081" s="245"/>
      <c r="CA3081" s="245"/>
      <c r="CB3081" s="245"/>
      <c r="CD3081" s="1465"/>
    </row>
    <row r="3082" spans="63:82">
      <c r="BK3082" s="245"/>
      <c r="BS3082" s="245"/>
      <c r="BY3082" s="245"/>
      <c r="CA3082" s="245"/>
      <c r="CB3082" s="245"/>
      <c r="CD3082" s="1465"/>
    </row>
    <row r="3083" spans="63:82">
      <c r="BK3083" s="245"/>
      <c r="BS3083" s="245"/>
      <c r="BY3083" s="245"/>
      <c r="CA3083" s="245"/>
      <c r="CB3083" s="245"/>
      <c r="CD3083" s="1465"/>
    </row>
    <row r="3084" spans="63:82">
      <c r="BK3084" s="245"/>
      <c r="BS3084" s="245"/>
      <c r="BY3084" s="245"/>
      <c r="CA3084" s="245"/>
      <c r="CB3084" s="245"/>
      <c r="CD3084" s="1465"/>
    </row>
    <row r="3085" spans="63:82">
      <c r="BK3085" s="245"/>
      <c r="BS3085" s="245"/>
      <c r="BY3085" s="245"/>
      <c r="CA3085" s="245"/>
      <c r="CB3085" s="245"/>
      <c r="CD3085" s="1465"/>
    </row>
    <row r="3086" spans="63:82">
      <c r="BK3086" s="245"/>
      <c r="BS3086" s="245"/>
      <c r="BY3086" s="245"/>
      <c r="CA3086" s="245"/>
      <c r="CB3086" s="245"/>
      <c r="CD3086" s="1465"/>
    </row>
    <row r="3087" spans="63:82">
      <c r="BK3087" s="245"/>
      <c r="BS3087" s="245"/>
      <c r="BY3087" s="245"/>
      <c r="CA3087" s="245"/>
      <c r="CB3087" s="245"/>
      <c r="CD3087" s="1465"/>
    </row>
    <row r="3088" spans="63:82">
      <c r="BK3088" s="245"/>
      <c r="BS3088" s="245"/>
      <c r="BY3088" s="245"/>
      <c r="CA3088" s="245"/>
      <c r="CB3088" s="245"/>
      <c r="CD3088" s="1465"/>
    </row>
    <row r="3089" spans="63:82">
      <c r="BK3089" s="245"/>
      <c r="BS3089" s="245"/>
      <c r="BY3089" s="245"/>
      <c r="CA3089" s="245"/>
      <c r="CB3089" s="245"/>
      <c r="CD3089" s="1465"/>
    </row>
    <row r="3090" spans="63:82">
      <c r="BK3090" s="245"/>
      <c r="BS3090" s="245"/>
      <c r="BY3090" s="245"/>
      <c r="CA3090" s="245"/>
      <c r="CB3090" s="245"/>
      <c r="CD3090" s="1465"/>
    </row>
    <row r="3091" spans="63:82">
      <c r="BK3091" s="245"/>
      <c r="BS3091" s="245"/>
      <c r="BY3091" s="245"/>
      <c r="CA3091" s="245"/>
      <c r="CB3091" s="245"/>
      <c r="CD3091" s="1465"/>
    </row>
    <row r="3092" spans="63:82">
      <c r="BK3092" s="245"/>
      <c r="BS3092" s="245"/>
      <c r="BY3092" s="245"/>
      <c r="CA3092" s="245"/>
      <c r="CB3092" s="245"/>
      <c r="CD3092" s="1465"/>
    </row>
    <row r="3093" spans="63:82">
      <c r="BK3093" s="245"/>
      <c r="BS3093" s="245"/>
      <c r="BY3093" s="245"/>
      <c r="CA3093" s="245"/>
      <c r="CB3093" s="245"/>
      <c r="CD3093" s="1465"/>
    </row>
    <row r="3094" spans="63:82">
      <c r="BK3094" s="245"/>
      <c r="BS3094" s="245"/>
      <c r="BY3094" s="245"/>
      <c r="CA3094" s="245"/>
      <c r="CB3094" s="245"/>
      <c r="CD3094" s="1465"/>
    </row>
    <row r="3095" spans="63:82">
      <c r="BK3095" s="245"/>
      <c r="BS3095" s="245"/>
      <c r="BY3095" s="245"/>
      <c r="CA3095" s="245"/>
      <c r="CB3095" s="245"/>
      <c r="CD3095" s="1465"/>
    </row>
    <row r="3096" spans="63:82">
      <c r="BK3096" s="245"/>
      <c r="BS3096" s="245"/>
      <c r="BY3096" s="245"/>
      <c r="CA3096" s="245"/>
      <c r="CB3096" s="245"/>
      <c r="CD3096" s="1465"/>
    </row>
    <row r="3097" spans="63:82">
      <c r="BK3097" s="245"/>
      <c r="BS3097" s="245"/>
      <c r="BY3097" s="245"/>
      <c r="CA3097" s="245"/>
      <c r="CB3097" s="245"/>
      <c r="CD3097" s="1465"/>
    </row>
    <row r="3098" spans="63:82">
      <c r="BK3098" s="245"/>
      <c r="BS3098" s="245"/>
      <c r="BY3098" s="245"/>
      <c r="CA3098" s="245"/>
      <c r="CB3098" s="245"/>
      <c r="CD3098" s="1465"/>
    </row>
    <row r="3099" spans="63:82">
      <c r="BK3099" s="245"/>
      <c r="BS3099" s="245"/>
      <c r="BY3099" s="245"/>
      <c r="CA3099" s="245"/>
      <c r="CB3099" s="245"/>
      <c r="CD3099" s="1465"/>
    </row>
    <row r="3100" spans="63:82">
      <c r="BK3100" s="245"/>
      <c r="BS3100" s="245"/>
      <c r="BY3100" s="245"/>
      <c r="CA3100" s="245"/>
      <c r="CB3100" s="245"/>
      <c r="CD3100" s="1465"/>
    </row>
    <row r="3101" spans="63:82">
      <c r="BK3101" s="245"/>
      <c r="BS3101" s="245"/>
      <c r="BY3101" s="245"/>
      <c r="CA3101" s="245"/>
      <c r="CB3101" s="245"/>
      <c r="CD3101" s="1465"/>
    </row>
    <row r="3102" spans="63:82">
      <c r="BK3102" s="245"/>
      <c r="BS3102" s="245"/>
      <c r="BY3102" s="245"/>
      <c r="CA3102" s="245"/>
      <c r="CB3102" s="245"/>
      <c r="CD3102" s="1465"/>
    </row>
    <row r="3103" spans="63:82">
      <c r="BK3103" s="245"/>
      <c r="BS3103" s="245"/>
      <c r="BY3103" s="245"/>
      <c r="CA3103" s="245"/>
      <c r="CB3103" s="245"/>
      <c r="CD3103" s="1465"/>
    </row>
    <row r="3104" spans="63:82">
      <c r="BK3104" s="245"/>
      <c r="BS3104" s="245"/>
      <c r="BY3104" s="245"/>
      <c r="CA3104" s="245"/>
      <c r="CB3104" s="245"/>
      <c r="CD3104" s="1465"/>
    </row>
    <row r="3105" spans="63:82">
      <c r="BK3105" s="245"/>
      <c r="BS3105" s="245"/>
      <c r="BY3105" s="245"/>
      <c r="CA3105" s="245"/>
      <c r="CB3105" s="245"/>
      <c r="CD3105" s="1465"/>
    </row>
    <row r="3106" spans="63:82">
      <c r="BK3106" s="245"/>
      <c r="BS3106" s="245"/>
      <c r="BY3106" s="245"/>
      <c r="CA3106" s="245"/>
      <c r="CB3106" s="245"/>
      <c r="CD3106" s="1465"/>
    </row>
    <row r="3107" spans="63:82">
      <c r="BK3107" s="245"/>
      <c r="BS3107" s="245"/>
      <c r="BY3107" s="245"/>
      <c r="CA3107" s="245"/>
      <c r="CB3107" s="245"/>
      <c r="CD3107" s="1465"/>
    </row>
    <row r="3108" spans="63:82">
      <c r="BK3108" s="245"/>
      <c r="BS3108" s="245"/>
      <c r="BY3108" s="245"/>
      <c r="CA3108" s="245"/>
      <c r="CB3108" s="245"/>
      <c r="CD3108" s="1465"/>
    </row>
    <row r="3109" spans="63:82">
      <c r="BK3109" s="245"/>
      <c r="BS3109" s="245"/>
      <c r="BY3109" s="245"/>
      <c r="CA3109" s="245"/>
      <c r="CB3109" s="245"/>
      <c r="CD3109" s="1465"/>
    </row>
    <row r="3110" spans="63:82">
      <c r="BK3110" s="245"/>
      <c r="BS3110" s="245"/>
      <c r="BY3110" s="245"/>
      <c r="CA3110" s="245"/>
      <c r="CB3110" s="245"/>
      <c r="CD3110" s="1465"/>
    </row>
    <row r="3111" spans="63:82">
      <c r="BK3111" s="245"/>
      <c r="BS3111" s="245"/>
      <c r="BY3111" s="245"/>
      <c r="CA3111" s="245"/>
      <c r="CB3111" s="245"/>
      <c r="CD3111" s="1465"/>
    </row>
    <row r="3112" spans="63:82">
      <c r="BK3112" s="245"/>
      <c r="BS3112" s="245"/>
      <c r="BY3112" s="245"/>
      <c r="CA3112" s="245"/>
      <c r="CB3112" s="245"/>
      <c r="CD3112" s="1465"/>
    </row>
    <row r="3113" spans="63:82">
      <c r="BK3113" s="245"/>
      <c r="BS3113" s="245"/>
      <c r="BY3113" s="245"/>
      <c r="CA3113" s="245"/>
      <c r="CB3113" s="245"/>
      <c r="CD3113" s="1465"/>
    </row>
    <row r="3114" spans="63:82">
      <c r="BK3114" s="245"/>
      <c r="BS3114" s="245"/>
      <c r="BY3114" s="245"/>
      <c r="CA3114" s="245"/>
      <c r="CB3114" s="245"/>
      <c r="CD3114" s="1465"/>
    </row>
    <row r="3115" spans="63:82">
      <c r="BK3115" s="245"/>
      <c r="BS3115" s="245"/>
      <c r="BY3115" s="245"/>
      <c r="CA3115" s="245"/>
      <c r="CB3115" s="245"/>
      <c r="CD3115" s="1465"/>
    </row>
    <row r="3116" spans="63:82">
      <c r="BK3116" s="245"/>
      <c r="BS3116" s="245"/>
      <c r="BY3116" s="245"/>
      <c r="CA3116" s="245"/>
      <c r="CB3116" s="245"/>
      <c r="CD3116" s="1465"/>
    </row>
    <row r="3117" spans="63:82">
      <c r="BK3117" s="245"/>
      <c r="BS3117" s="245"/>
      <c r="BY3117" s="245"/>
      <c r="CA3117" s="245"/>
      <c r="CB3117" s="245"/>
      <c r="CD3117" s="1465"/>
    </row>
    <row r="3118" spans="63:82">
      <c r="BK3118" s="245"/>
      <c r="BS3118" s="245"/>
      <c r="BY3118" s="245"/>
      <c r="CA3118" s="245"/>
      <c r="CB3118" s="245"/>
      <c r="CD3118" s="1465"/>
    </row>
    <row r="3119" spans="63:82">
      <c r="BK3119" s="245"/>
      <c r="BS3119" s="245"/>
      <c r="BY3119" s="245"/>
      <c r="CA3119" s="245"/>
      <c r="CB3119" s="245"/>
      <c r="CD3119" s="1465"/>
    </row>
    <row r="3120" spans="63:82">
      <c r="BK3120" s="245"/>
      <c r="BS3120" s="245"/>
      <c r="BY3120" s="245"/>
      <c r="CA3120" s="245"/>
      <c r="CB3120" s="245"/>
      <c r="CD3120" s="1465"/>
    </row>
    <row r="3121" spans="63:82">
      <c r="BK3121" s="245"/>
      <c r="BS3121" s="245"/>
      <c r="BY3121" s="245"/>
      <c r="CA3121" s="245"/>
      <c r="CB3121" s="245"/>
      <c r="CD3121" s="1465"/>
    </row>
    <row r="3122" spans="63:82">
      <c r="BK3122" s="245"/>
      <c r="BS3122" s="245"/>
      <c r="BY3122" s="245"/>
      <c r="CA3122" s="245"/>
      <c r="CB3122" s="245"/>
      <c r="CD3122" s="1465"/>
    </row>
    <row r="3123" spans="63:82">
      <c r="BK3123" s="245"/>
      <c r="BS3123" s="245"/>
      <c r="BY3123" s="245"/>
      <c r="CA3123" s="245"/>
      <c r="CB3123" s="245"/>
      <c r="CD3123" s="1465"/>
    </row>
    <row r="3124" spans="63:82">
      <c r="BK3124" s="245"/>
      <c r="BS3124" s="245"/>
      <c r="BY3124" s="245"/>
      <c r="CA3124" s="245"/>
      <c r="CB3124" s="245"/>
      <c r="CD3124" s="1465"/>
    </row>
    <row r="3125" spans="63:82">
      <c r="BK3125" s="245"/>
      <c r="BS3125" s="245"/>
      <c r="BY3125" s="245"/>
      <c r="CA3125" s="245"/>
      <c r="CB3125" s="245"/>
      <c r="CD3125" s="1465"/>
    </row>
    <row r="3126" spans="63:82">
      <c r="BK3126" s="245"/>
      <c r="BS3126" s="245"/>
      <c r="BY3126" s="245"/>
      <c r="CA3126" s="245"/>
      <c r="CB3126" s="245"/>
      <c r="CD3126" s="1465"/>
    </row>
    <row r="3127" spans="63:82">
      <c r="BK3127" s="245"/>
      <c r="BS3127" s="245"/>
      <c r="BY3127" s="245"/>
      <c r="CA3127" s="245"/>
      <c r="CB3127" s="245"/>
      <c r="CD3127" s="1465"/>
    </row>
    <row r="3128" spans="63:82">
      <c r="BK3128" s="245"/>
      <c r="BS3128" s="245"/>
      <c r="BY3128" s="245"/>
      <c r="CA3128" s="245"/>
      <c r="CB3128" s="245"/>
      <c r="CD3128" s="1465"/>
    </row>
    <row r="3129" spans="63:82">
      <c r="BK3129" s="245"/>
      <c r="BS3129" s="245"/>
      <c r="BY3129" s="245"/>
      <c r="CA3129" s="245"/>
      <c r="CB3129" s="245"/>
      <c r="CD3129" s="1465"/>
    </row>
    <row r="3130" spans="63:82">
      <c r="BK3130" s="245"/>
      <c r="BS3130" s="245"/>
      <c r="BY3130" s="245"/>
      <c r="CA3130" s="245"/>
      <c r="CB3130" s="245"/>
      <c r="CD3130" s="1465"/>
    </row>
    <row r="3131" spans="63:82">
      <c r="BK3131" s="245"/>
      <c r="BS3131" s="245"/>
      <c r="BY3131" s="245"/>
      <c r="CA3131" s="245"/>
      <c r="CB3131" s="245"/>
      <c r="CD3131" s="1465"/>
    </row>
    <row r="3132" spans="63:82">
      <c r="BK3132" s="245"/>
      <c r="BS3132" s="245"/>
      <c r="BY3132" s="245"/>
      <c r="CA3132" s="245"/>
      <c r="CB3132" s="245"/>
      <c r="CD3132" s="1465"/>
    </row>
    <row r="3133" spans="63:82">
      <c r="BK3133" s="245"/>
      <c r="BS3133" s="245"/>
      <c r="BY3133" s="245"/>
      <c r="CA3133" s="245"/>
      <c r="CB3133" s="245"/>
      <c r="CD3133" s="1465"/>
    </row>
    <row r="3134" spans="63:82">
      <c r="BK3134" s="245"/>
      <c r="BS3134" s="245"/>
      <c r="BY3134" s="245"/>
      <c r="CA3134" s="245"/>
      <c r="CB3134" s="245"/>
      <c r="CD3134" s="1465"/>
    </row>
    <row r="3135" spans="63:82">
      <c r="BK3135" s="245"/>
      <c r="BS3135" s="245"/>
      <c r="BY3135" s="245"/>
      <c r="CA3135" s="245"/>
      <c r="CB3135" s="245"/>
      <c r="CD3135" s="1465"/>
    </row>
    <row r="3136" spans="63:82">
      <c r="BK3136" s="245"/>
      <c r="BS3136" s="245"/>
      <c r="BY3136" s="245"/>
      <c r="CA3136" s="245"/>
      <c r="CB3136" s="245"/>
      <c r="CD3136" s="1465"/>
    </row>
    <row r="3137" spans="63:82">
      <c r="BK3137" s="245"/>
      <c r="BS3137" s="245"/>
      <c r="BY3137" s="245"/>
      <c r="CA3137" s="245"/>
      <c r="CB3137" s="245"/>
      <c r="CD3137" s="1465"/>
    </row>
    <row r="3138" spans="63:82">
      <c r="BK3138" s="245"/>
      <c r="BS3138" s="245"/>
      <c r="BY3138" s="245"/>
      <c r="CA3138" s="245"/>
      <c r="CB3138" s="245"/>
      <c r="CD3138" s="1465"/>
    </row>
    <row r="3139" spans="63:82">
      <c r="BK3139" s="245"/>
      <c r="BS3139" s="245"/>
      <c r="BY3139" s="245"/>
      <c r="CA3139" s="245"/>
      <c r="CB3139" s="245"/>
      <c r="CD3139" s="1465"/>
    </row>
    <row r="3140" spans="63:82">
      <c r="BK3140" s="245"/>
      <c r="BS3140" s="245"/>
      <c r="BY3140" s="245"/>
      <c r="CA3140" s="245"/>
      <c r="CB3140" s="245"/>
      <c r="CD3140" s="1465"/>
    </row>
    <row r="3141" spans="63:82">
      <c r="BK3141" s="245"/>
      <c r="BS3141" s="245"/>
      <c r="BY3141" s="245"/>
      <c r="CA3141" s="245"/>
      <c r="CB3141" s="245"/>
      <c r="CD3141" s="1465"/>
    </row>
    <row r="3142" spans="63:82">
      <c r="BK3142" s="245"/>
      <c r="BS3142" s="245"/>
      <c r="BY3142" s="245"/>
      <c r="CA3142" s="245"/>
      <c r="CB3142" s="245"/>
      <c r="CD3142" s="1465"/>
    </row>
    <row r="3143" spans="63:82">
      <c r="BK3143" s="245"/>
      <c r="BS3143" s="245"/>
      <c r="BY3143" s="245"/>
      <c r="CA3143" s="245"/>
      <c r="CB3143" s="245"/>
      <c r="CD3143" s="1465"/>
    </row>
    <row r="3144" spans="63:82">
      <c r="BK3144" s="245"/>
      <c r="BS3144" s="245"/>
      <c r="BY3144" s="245"/>
      <c r="CA3144" s="245"/>
      <c r="CB3144" s="245"/>
      <c r="CD3144" s="1465"/>
    </row>
    <row r="3145" spans="63:82">
      <c r="BK3145" s="245"/>
      <c r="BS3145" s="245"/>
      <c r="BY3145" s="245"/>
      <c r="CA3145" s="245"/>
      <c r="CB3145" s="245"/>
      <c r="CD3145" s="1465"/>
    </row>
    <row r="3146" spans="63:82">
      <c r="BK3146" s="245"/>
      <c r="BS3146" s="245"/>
      <c r="BY3146" s="245"/>
      <c r="CA3146" s="245"/>
      <c r="CB3146" s="245"/>
      <c r="CD3146" s="1465"/>
    </row>
    <row r="3147" spans="63:82">
      <c r="BK3147" s="245"/>
      <c r="BS3147" s="245"/>
      <c r="BY3147" s="245"/>
      <c r="CA3147" s="245"/>
      <c r="CB3147" s="245"/>
      <c r="CD3147" s="1465"/>
    </row>
    <row r="3148" spans="63:82">
      <c r="BK3148" s="245"/>
      <c r="BS3148" s="245"/>
      <c r="BY3148" s="245"/>
      <c r="CA3148" s="245"/>
      <c r="CB3148" s="245"/>
      <c r="CD3148" s="1465"/>
    </row>
    <row r="3149" spans="63:82">
      <c r="BK3149" s="245"/>
      <c r="BS3149" s="245"/>
      <c r="BY3149" s="245"/>
      <c r="CA3149" s="245"/>
      <c r="CB3149" s="245"/>
      <c r="CD3149" s="1465"/>
    </row>
    <row r="3150" spans="63:82">
      <c r="BK3150" s="245"/>
      <c r="BS3150" s="245"/>
      <c r="BY3150" s="245"/>
      <c r="CA3150" s="245"/>
      <c r="CB3150" s="245"/>
      <c r="CD3150" s="1465"/>
    </row>
    <row r="3151" spans="63:82">
      <c r="BK3151" s="245"/>
      <c r="BS3151" s="245"/>
      <c r="BY3151" s="245"/>
      <c r="CA3151" s="245"/>
      <c r="CB3151" s="245"/>
      <c r="CD3151" s="1465"/>
    </row>
    <row r="3152" spans="63:82">
      <c r="BK3152" s="245"/>
      <c r="BS3152" s="245"/>
      <c r="BY3152" s="245"/>
      <c r="CA3152" s="245"/>
      <c r="CB3152" s="245"/>
      <c r="CD3152" s="1465"/>
    </row>
    <row r="3153" spans="63:82">
      <c r="BK3153" s="245"/>
      <c r="BS3153" s="245"/>
      <c r="BY3153" s="245"/>
      <c r="CA3153" s="245"/>
      <c r="CB3153" s="245"/>
      <c r="CD3153" s="1465"/>
    </row>
    <row r="3154" spans="63:82">
      <c r="BK3154" s="245"/>
      <c r="BS3154" s="245"/>
      <c r="BY3154" s="245"/>
      <c r="CA3154" s="245"/>
      <c r="CB3154" s="245"/>
      <c r="CD3154" s="1465"/>
    </row>
    <row r="3155" spans="63:82">
      <c r="BK3155" s="245"/>
      <c r="BS3155" s="245"/>
      <c r="BY3155" s="245"/>
      <c r="CA3155" s="245"/>
      <c r="CB3155" s="245"/>
      <c r="CD3155" s="1465"/>
    </row>
    <row r="3156" spans="63:82">
      <c r="BK3156" s="245"/>
      <c r="BS3156" s="245"/>
      <c r="BY3156" s="245"/>
      <c r="CA3156" s="245"/>
      <c r="CB3156" s="245"/>
      <c r="CD3156" s="1465"/>
    </row>
    <row r="3157" spans="63:82">
      <c r="BK3157" s="245"/>
      <c r="BS3157" s="245"/>
      <c r="BY3157" s="245"/>
      <c r="CA3157" s="245"/>
      <c r="CB3157" s="245"/>
      <c r="CD3157" s="1465"/>
    </row>
    <row r="3158" spans="63:82">
      <c r="BK3158" s="245"/>
      <c r="BS3158" s="245"/>
      <c r="BY3158" s="245"/>
      <c r="CA3158" s="245"/>
      <c r="CB3158" s="245"/>
      <c r="CD3158" s="1465"/>
    </row>
    <row r="3159" spans="63:82">
      <c r="BK3159" s="245"/>
      <c r="BS3159" s="245"/>
      <c r="BY3159" s="245"/>
      <c r="CA3159" s="245"/>
      <c r="CB3159" s="245"/>
      <c r="CD3159" s="1465"/>
    </row>
    <row r="3160" spans="63:82">
      <c r="BK3160" s="245"/>
      <c r="BS3160" s="245"/>
      <c r="BY3160" s="245"/>
      <c r="CA3160" s="245"/>
      <c r="CB3160" s="245"/>
      <c r="CD3160" s="1465"/>
    </row>
    <row r="3161" spans="63:82">
      <c r="BK3161" s="245"/>
      <c r="BS3161" s="245"/>
      <c r="BY3161" s="245"/>
      <c r="CA3161" s="245"/>
      <c r="CB3161" s="245"/>
      <c r="CD3161" s="1465"/>
    </row>
    <row r="3162" spans="63:82">
      <c r="BK3162" s="245"/>
      <c r="BS3162" s="245"/>
      <c r="BY3162" s="245"/>
      <c r="CA3162" s="245"/>
      <c r="CB3162" s="245"/>
      <c r="CD3162" s="1465"/>
    </row>
    <row r="3163" spans="63:82">
      <c r="BK3163" s="245"/>
      <c r="BS3163" s="245"/>
      <c r="BY3163" s="245"/>
      <c r="CA3163" s="245"/>
      <c r="CB3163" s="245"/>
      <c r="CD3163" s="1465"/>
    </row>
    <row r="3164" spans="63:82">
      <c r="BK3164" s="245"/>
      <c r="BS3164" s="245"/>
      <c r="BY3164" s="245"/>
      <c r="CA3164" s="245"/>
      <c r="CB3164" s="245"/>
      <c r="CD3164" s="1465"/>
    </row>
    <row r="3165" spans="63:82">
      <c r="BK3165" s="245"/>
      <c r="BS3165" s="245"/>
      <c r="BY3165" s="245"/>
      <c r="CA3165" s="245"/>
      <c r="CB3165" s="245"/>
      <c r="CD3165" s="1465"/>
    </row>
    <row r="3166" spans="63:82">
      <c r="BK3166" s="245"/>
      <c r="BS3166" s="245"/>
      <c r="BY3166" s="245"/>
      <c r="CA3166" s="245"/>
      <c r="CB3166" s="245"/>
      <c r="CD3166" s="1465"/>
    </row>
    <row r="3167" spans="63:82">
      <c r="BK3167" s="245"/>
      <c r="BS3167" s="245"/>
      <c r="BY3167" s="245"/>
      <c r="CA3167" s="245"/>
      <c r="CB3167" s="245"/>
      <c r="CD3167" s="1465"/>
    </row>
    <row r="3168" spans="63:82">
      <c r="BK3168" s="245"/>
      <c r="BS3168" s="245"/>
      <c r="BY3168" s="245"/>
      <c r="CA3168" s="245"/>
      <c r="CB3168" s="245"/>
      <c r="CD3168" s="1465"/>
    </row>
    <row r="3169" spans="63:82">
      <c r="BK3169" s="245"/>
      <c r="BS3169" s="245"/>
      <c r="BY3169" s="245"/>
      <c r="CA3169" s="245"/>
      <c r="CB3169" s="245"/>
      <c r="CD3169" s="1465"/>
    </row>
    <row r="3170" spans="63:82">
      <c r="BK3170" s="245"/>
      <c r="BS3170" s="245"/>
      <c r="BY3170" s="245"/>
      <c r="CA3170" s="245"/>
      <c r="CB3170" s="245"/>
      <c r="CD3170" s="1465"/>
    </row>
    <row r="3171" spans="63:82">
      <c r="BK3171" s="245"/>
      <c r="BS3171" s="245"/>
      <c r="BY3171" s="245"/>
      <c r="CA3171" s="245"/>
      <c r="CB3171" s="245"/>
      <c r="CD3171" s="1465"/>
    </row>
    <row r="3172" spans="63:82">
      <c r="BK3172" s="245"/>
      <c r="BS3172" s="245"/>
      <c r="BY3172" s="245"/>
      <c r="CA3172" s="245"/>
      <c r="CB3172" s="245"/>
      <c r="CD3172" s="1465"/>
    </row>
    <row r="3173" spans="63:82">
      <c r="BK3173" s="245"/>
      <c r="BS3173" s="245"/>
      <c r="BY3173" s="245"/>
      <c r="CA3173" s="245"/>
      <c r="CB3173" s="245"/>
      <c r="CD3173" s="1465"/>
    </row>
    <row r="3174" spans="63:82">
      <c r="BK3174" s="245"/>
      <c r="BS3174" s="245"/>
      <c r="BY3174" s="245"/>
      <c r="CA3174" s="245"/>
      <c r="CB3174" s="245"/>
      <c r="CD3174" s="1465"/>
    </row>
    <row r="3175" spans="63:82">
      <c r="BK3175" s="245"/>
      <c r="BS3175" s="245"/>
      <c r="BY3175" s="245"/>
      <c r="CA3175" s="245"/>
      <c r="CB3175" s="245"/>
      <c r="CD3175" s="1465"/>
    </row>
    <row r="3176" spans="63:82">
      <c r="BK3176" s="245"/>
      <c r="BS3176" s="245"/>
      <c r="BY3176" s="245"/>
      <c r="CA3176" s="245"/>
      <c r="CB3176" s="245"/>
      <c r="CD3176" s="1465"/>
    </row>
    <row r="3177" spans="63:82">
      <c r="BK3177" s="245"/>
      <c r="BS3177" s="245"/>
      <c r="BY3177" s="245"/>
      <c r="CA3177" s="245"/>
      <c r="CB3177" s="245"/>
      <c r="CD3177" s="1465"/>
    </row>
    <row r="3178" spans="63:82">
      <c r="BK3178" s="245"/>
      <c r="BS3178" s="245"/>
      <c r="BY3178" s="245"/>
      <c r="CA3178" s="245"/>
      <c r="CB3178" s="245"/>
      <c r="CD3178" s="1465"/>
    </row>
    <row r="3179" spans="63:82">
      <c r="BK3179" s="245"/>
      <c r="BS3179" s="245"/>
      <c r="BY3179" s="245"/>
      <c r="CA3179" s="245"/>
      <c r="CB3179" s="245"/>
      <c r="CD3179" s="1465"/>
    </row>
    <row r="3180" spans="63:82">
      <c r="BK3180" s="245"/>
      <c r="BS3180" s="245"/>
      <c r="BY3180" s="245"/>
      <c r="CA3180" s="245"/>
      <c r="CB3180" s="245"/>
      <c r="CD3180" s="1465"/>
    </row>
    <row r="3181" spans="63:82">
      <c r="BK3181" s="245"/>
      <c r="BS3181" s="245"/>
      <c r="BY3181" s="245"/>
      <c r="CA3181" s="245"/>
      <c r="CB3181" s="245"/>
      <c r="CD3181" s="1465"/>
    </row>
    <row r="3182" spans="63:82">
      <c r="BK3182" s="245"/>
      <c r="BS3182" s="245"/>
      <c r="BY3182" s="245"/>
      <c r="CA3182" s="245"/>
      <c r="CB3182" s="245"/>
      <c r="CD3182" s="1465"/>
    </row>
    <row r="3183" spans="63:82">
      <c r="BK3183" s="245"/>
      <c r="BS3183" s="245"/>
      <c r="BY3183" s="245"/>
      <c r="CA3183" s="245"/>
      <c r="CB3183" s="245"/>
      <c r="CD3183" s="1465"/>
    </row>
    <row r="3184" spans="63:82">
      <c r="BK3184" s="245"/>
      <c r="BS3184" s="245"/>
      <c r="BY3184" s="245"/>
      <c r="CA3184" s="245"/>
      <c r="CB3184" s="245"/>
      <c r="CD3184" s="1465"/>
    </row>
    <row r="3185" spans="63:82">
      <c r="BK3185" s="245"/>
      <c r="BS3185" s="245"/>
      <c r="BY3185" s="245"/>
      <c r="CA3185" s="245"/>
      <c r="CB3185" s="245"/>
      <c r="CD3185" s="1465"/>
    </row>
    <row r="3186" spans="63:82">
      <c r="BK3186" s="245"/>
      <c r="BS3186" s="245"/>
      <c r="BY3186" s="245"/>
      <c r="CA3186" s="245"/>
      <c r="CB3186" s="245"/>
      <c r="CD3186" s="1465"/>
    </row>
    <row r="3187" spans="63:82">
      <c r="BK3187" s="245"/>
      <c r="BS3187" s="245"/>
      <c r="BY3187" s="245"/>
      <c r="CA3187" s="245"/>
      <c r="CB3187" s="245"/>
      <c r="CD3187" s="1465"/>
    </row>
    <row r="3188" spans="63:82">
      <c r="BK3188" s="245"/>
      <c r="BS3188" s="245"/>
      <c r="BY3188" s="245"/>
      <c r="CA3188" s="245"/>
      <c r="CB3188" s="245"/>
      <c r="CD3188" s="1465"/>
    </row>
    <row r="3189" spans="63:82">
      <c r="BK3189" s="245"/>
      <c r="BS3189" s="245"/>
      <c r="BY3189" s="245"/>
      <c r="CA3189" s="245"/>
      <c r="CB3189" s="245"/>
      <c r="CD3189" s="1465"/>
    </row>
    <row r="3190" spans="63:82">
      <c r="BK3190" s="245"/>
      <c r="BS3190" s="245"/>
      <c r="BY3190" s="245"/>
      <c r="CA3190" s="245"/>
      <c r="CB3190" s="245"/>
      <c r="CD3190" s="1465"/>
    </row>
    <row r="3191" spans="63:82">
      <c r="BK3191" s="245"/>
      <c r="BS3191" s="245"/>
      <c r="BY3191" s="245"/>
      <c r="CA3191" s="245"/>
      <c r="CB3191" s="245"/>
      <c r="CD3191" s="1465"/>
    </row>
    <row r="3192" spans="63:82">
      <c r="BK3192" s="245"/>
      <c r="BS3192" s="245"/>
      <c r="BY3192" s="245"/>
      <c r="CA3192" s="245"/>
      <c r="CB3192" s="245"/>
      <c r="CD3192" s="1465"/>
    </row>
    <row r="3193" spans="63:82">
      <c r="BK3193" s="245"/>
      <c r="BS3193" s="245"/>
      <c r="BY3193" s="245"/>
      <c r="CA3193" s="245"/>
      <c r="CB3193" s="245"/>
      <c r="CD3193" s="1465"/>
    </row>
    <row r="3194" spans="63:82">
      <c r="BK3194" s="245"/>
      <c r="BS3194" s="245"/>
      <c r="BY3194" s="245"/>
      <c r="CA3194" s="245"/>
      <c r="CB3194" s="245"/>
      <c r="CD3194" s="1465"/>
    </row>
    <row r="3195" spans="63:82">
      <c r="BK3195" s="245"/>
      <c r="BS3195" s="245"/>
      <c r="BY3195" s="245"/>
      <c r="CA3195" s="245"/>
      <c r="CB3195" s="245"/>
      <c r="CD3195" s="1465"/>
    </row>
    <row r="3196" spans="63:82">
      <c r="BK3196" s="245"/>
      <c r="BS3196" s="245"/>
      <c r="BY3196" s="245"/>
      <c r="CA3196" s="245"/>
      <c r="CB3196" s="245"/>
      <c r="CD3196" s="1465"/>
    </row>
    <row r="3197" spans="63:82">
      <c r="BK3197" s="245"/>
      <c r="BS3197" s="245"/>
      <c r="BY3197" s="245"/>
      <c r="CA3197" s="245"/>
      <c r="CB3197" s="245"/>
      <c r="CD3197" s="1465"/>
    </row>
    <row r="3198" spans="63:82">
      <c r="BK3198" s="245"/>
      <c r="BS3198" s="245"/>
      <c r="BY3198" s="245"/>
      <c r="CA3198" s="245"/>
      <c r="CB3198" s="245"/>
      <c r="CD3198" s="1465"/>
    </row>
    <row r="3199" spans="63:82">
      <c r="BK3199" s="245"/>
      <c r="BS3199" s="245"/>
      <c r="BY3199" s="245"/>
      <c r="CA3199" s="245"/>
      <c r="CB3199" s="245"/>
      <c r="CD3199" s="1465"/>
    </row>
    <row r="3200" spans="63:82">
      <c r="BK3200" s="245"/>
      <c r="BS3200" s="245"/>
      <c r="BY3200" s="245"/>
      <c r="CA3200" s="245"/>
      <c r="CB3200" s="245"/>
      <c r="CD3200" s="1465"/>
    </row>
    <row r="3201" spans="63:82">
      <c r="BK3201" s="245"/>
      <c r="BS3201" s="245"/>
      <c r="BY3201" s="245"/>
      <c r="CA3201" s="245"/>
      <c r="CB3201" s="245"/>
      <c r="CD3201" s="1465"/>
    </row>
    <row r="3202" spans="63:82">
      <c r="BK3202" s="245"/>
      <c r="BS3202" s="245"/>
      <c r="BY3202" s="245"/>
      <c r="CA3202" s="245"/>
      <c r="CB3202" s="245"/>
      <c r="CD3202" s="1465"/>
    </row>
    <row r="3203" spans="63:82">
      <c r="BK3203" s="245"/>
      <c r="BS3203" s="245"/>
      <c r="BY3203" s="245"/>
      <c r="CA3203" s="245"/>
      <c r="CB3203" s="245"/>
      <c r="CD3203" s="1465"/>
    </row>
    <row r="3204" spans="63:82">
      <c r="BK3204" s="245"/>
      <c r="BS3204" s="245"/>
      <c r="BY3204" s="245"/>
      <c r="CA3204" s="245"/>
      <c r="CB3204" s="245"/>
      <c r="CD3204" s="1465"/>
    </row>
    <row r="3205" spans="63:82">
      <c r="BK3205" s="245"/>
      <c r="BS3205" s="245"/>
      <c r="BY3205" s="245"/>
      <c r="CA3205" s="245"/>
      <c r="CB3205" s="245"/>
      <c r="CD3205" s="1465"/>
    </row>
    <row r="3206" spans="63:82">
      <c r="BK3206" s="245"/>
      <c r="BS3206" s="245"/>
      <c r="BY3206" s="245"/>
      <c r="CA3206" s="245"/>
      <c r="CB3206" s="245"/>
      <c r="CD3206" s="1465"/>
    </row>
    <row r="3207" spans="63:82">
      <c r="BK3207" s="245"/>
      <c r="BS3207" s="245"/>
      <c r="BY3207" s="245"/>
      <c r="CA3207" s="245"/>
      <c r="CB3207" s="245"/>
      <c r="CD3207" s="1465"/>
    </row>
    <row r="3208" spans="63:82">
      <c r="BK3208" s="245"/>
      <c r="BS3208" s="245"/>
      <c r="BY3208" s="245"/>
      <c r="CA3208" s="245"/>
      <c r="CB3208" s="245"/>
      <c r="CD3208" s="1465"/>
    </row>
    <row r="3209" spans="63:82">
      <c r="BK3209" s="245"/>
      <c r="BS3209" s="245"/>
      <c r="BY3209" s="245"/>
      <c r="CA3209" s="245"/>
      <c r="CB3209" s="245"/>
      <c r="CD3209" s="1465"/>
    </row>
    <row r="3210" spans="63:82">
      <c r="BK3210" s="245"/>
      <c r="BS3210" s="245"/>
      <c r="BY3210" s="245"/>
      <c r="CA3210" s="245"/>
      <c r="CB3210" s="245"/>
      <c r="CD3210" s="1465"/>
    </row>
    <row r="3211" spans="63:82">
      <c r="BK3211" s="245"/>
      <c r="BS3211" s="245"/>
      <c r="BY3211" s="245"/>
      <c r="CA3211" s="245"/>
      <c r="CB3211" s="245"/>
      <c r="CD3211" s="1465"/>
    </row>
    <row r="3212" spans="63:82">
      <c r="BK3212" s="245"/>
      <c r="BS3212" s="245"/>
      <c r="BY3212" s="245"/>
      <c r="CA3212" s="245"/>
      <c r="CB3212" s="245"/>
      <c r="CD3212" s="1465"/>
    </row>
    <row r="3213" spans="63:82">
      <c r="BK3213" s="245"/>
      <c r="BS3213" s="245"/>
      <c r="BY3213" s="245"/>
      <c r="CA3213" s="245"/>
      <c r="CB3213" s="245"/>
      <c r="CD3213" s="1465"/>
    </row>
    <row r="3214" spans="63:82">
      <c r="BK3214" s="245"/>
      <c r="BS3214" s="245"/>
      <c r="BY3214" s="245"/>
      <c r="CA3214" s="245"/>
      <c r="CB3214" s="245"/>
      <c r="CD3214" s="1465"/>
    </row>
    <row r="3215" spans="63:82">
      <c r="BK3215" s="245"/>
      <c r="BS3215" s="245"/>
      <c r="BY3215" s="245"/>
      <c r="CA3215" s="245"/>
      <c r="CB3215" s="245"/>
      <c r="CD3215" s="1465"/>
    </row>
    <row r="3216" spans="63:82">
      <c r="BK3216" s="245"/>
      <c r="BS3216" s="245"/>
      <c r="BY3216" s="245"/>
      <c r="CA3216" s="245"/>
      <c r="CB3216" s="245"/>
      <c r="CD3216" s="1465"/>
    </row>
    <row r="3217" spans="63:82">
      <c r="BK3217" s="245"/>
      <c r="BS3217" s="245"/>
      <c r="BY3217" s="245"/>
      <c r="CA3217" s="245"/>
      <c r="CB3217" s="245"/>
      <c r="CD3217" s="1465"/>
    </row>
    <row r="3218" spans="63:82">
      <c r="BK3218" s="245"/>
      <c r="BS3218" s="245"/>
      <c r="BY3218" s="245"/>
      <c r="CA3218" s="245"/>
      <c r="CB3218" s="245"/>
      <c r="CD3218" s="1465"/>
    </row>
    <row r="3219" spans="63:82">
      <c r="BK3219" s="245"/>
      <c r="BS3219" s="245"/>
      <c r="BY3219" s="245"/>
      <c r="CA3219" s="245"/>
      <c r="CB3219" s="245"/>
      <c r="CD3219" s="1465"/>
    </row>
    <row r="3220" spans="63:82">
      <c r="BK3220" s="245"/>
      <c r="BS3220" s="245"/>
      <c r="BY3220" s="245"/>
      <c r="CA3220" s="245"/>
      <c r="CB3220" s="245"/>
      <c r="CD3220" s="1465"/>
    </row>
    <row r="3221" spans="63:82">
      <c r="BK3221" s="245"/>
      <c r="BS3221" s="245"/>
      <c r="BY3221" s="245"/>
      <c r="CA3221" s="245"/>
      <c r="CB3221" s="245"/>
      <c r="CD3221" s="1465"/>
    </row>
    <row r="3222" spans="63:82">
      <c r="BK3222" s="245"/>
      <c r="BS3222" s="245"/>
      <c r="BY3222" s="245"/>
      <c r="CA3222" s="245"/>
      <c r="CB3222" s="245"/>
      <c r="CD3222" s="1465"/>
    </row>
    <row r="3223" spans="63:82">
      <c r="BK3223" s="245"/>
      <c r="BS3223" s="245"/>
      <c r="BY3223" s="245"/>
      <c r="CA3223" s="245"/>
      <c r="CB3223" s="245"/>
      <c r="CD3223" s="1465"/>
    </row>
    <row r="3224" spans="63:82">
      <c r="BK3224" s="245"/>
      <c r="BS3224" s="245"/>
      <c r="BY3224" s="245"/>
      <c r="CA3224" s="245"/>
      <c r="CB3224" s="245"/>
      <c r="CD3224" s="1465"/>
    </row>
    <row r="3225" spans="63:82">
      <c r="BK3225" s="245"/>
      <c r="BS3225" s="245"/>
      <c r="BY3225" s="245"/>
      <c r="CA3225" s="245"/>
      <c r="CB3225" s="245"/>
      <c r="CD3225" s="1465"/>
    </row>
    <row r="3226" spans="63:82">
      <c r="BK3226" s="245"/>
      <c r="BS3226" s="245"/>
      <c r="BY3226" s="245"/>
      <c r="CA3226" s="245"/>
      <c r="CB3226" s="245"/>
      <c r="CD3226" s="1465"/>
    </row>
    <row r="3227" spans="63:82">
      <c r="BK3227" s="245"/>
      <c r="BS3227" s="245"/>
      <c r="BY3227" s="245"/>
      <c r="CA3227" s="245"/>
      <c r="CB3227" s="245"/>
      <c r="CD3227" s="1465"/>
    </row>
    <row r="3228" spans="63:82">
      <c r="BK3228" s="245"/>
      <c r="BS3228" s="245"/>
      <c r="BY3228" s="245"/>
      <c r="CA3228" s="245"/>
      <c r="CB3228" s="245"/>
      <c r="CD3228" s="1465"/>
    </row>
    <row r="3229" spans="63:82">
      <c r="BK3229" s="245"/>
      <c r="BS3229" s="245"/>
      <c r="BY3229" s="245"/>
      <c r="CA3229" s="245"/>
      <c r="CB3229" s="245"/>
      <c r="CD3229" s="1465"/>
    </row>
    <row r="3230" spans="63:82">
      <c r="BK3230" s="245"/>
      <c r="BS3230" s="245"/>
      <c r="BY3230" s="245"/>
      <c r="CA3230" s="245"/>
      <c r="CB3230" s="245"/>
      <c r="CD3230" s="1465"/>
    </row>
    <row r="3231" spans="63:82">
      <c r="BK3231" s="245"/>
      <c r="BS3231" s="245"/>
      <c r="BY3231" s="245"/>
      <c r="CA3231" s="245"/>
      <c r="CB3231" s="245"/>
      <c r="CD3231" s="1465"/>
    </row>
    <row r="3232" spans="63:82">
      <c r="BK3232" s="245"/>
      <c r="BS3232" s="245"/>
      <c r="BY3232" s="245"/>
      <c r="CA3232" s="245"/>
      <c r="CB3232" s="245"/>
      <c r="CD3232" s="1465"/>
    </row>
    <row r="3233" spans="63:82">
      <c r="BK3233" s="245"/>
      <c r="BS3233" s="245"/>
      <c r="BY3233" s="245"/>
      <c r="CA3233" s="245"/>
      <c r="CB3233" s="245"/>
      <c r="CD3233" s="1465"/>
    </row>
    <row r="3234" spans="63:82">
      <c r="BK3234" s="245"/>
      <c r="BS3234" s="245"/>
      <c r="BY3234" s="245"/>
      <c r="CA3234" s="245"/>
      <c r="CB3234" s="245"/>
      <c r="CD3234" s="1465"/>
    </row>
    <row r="3235" spans="63:82">
      <c r="BK3235" s="245"/>
      <c r="BS3235" s="245"/>
      <c r="BY3235" s="245"/>
      <c r="CA3235" s="245"/>
      <c r="CB3235" s="245"/>
      <c r="CD3235" s="1465"/>
    </row>
    <row r="3236" spans="63:82">
      <c r="BK3236" s="245"/>
      <c r="BS3236" s="245"/>
      <c r="BY3236" s="245"/>
      <c r="CA3236" s="245"/>
      <c r="CB3236" s="245"/>
      <c r="CD3236" s="1465"/>
    </row>
    <row r="3237" spans="63:82">
      <c r="BK3237" s="245"/>
      <c r="BS3237" s="245"/>
      <c r="BY3237" s="245"/>
      <c r="CA3237" s="245"/>
      <c r="CB3237" s="245"/>
      <c r="CD3237" s="1465"/>
    </row>
    <row r="3238" spans="63:82">
      <c r="BK3238" s="245"/>
      <c r="BS3238" s="245"/>
      <c r="BY3238" s="245"/>
      <c r="CA3238" s="245"/>
      <c r="CB3238" s="245"/>
      <c r="CD3238" s="1465"/>
    </row>
    <row r="3239" spans="63:82">
      <c r="BK3239" s="245"/>
      <c r="BS3239" s="245"/>
      <c r="BY3239" s="245"/>
      <c r="CA3239" s="245"/>
      <c r="CB3239" s="245"/>
      <c r="CD3239" s="1465"/>
    </row>
    <row r="3240" spans="63:82">
      <c r="BK3240" s="245"/>
      <c r="BS3240" s="245"/>
      <c r="BY3240" s="245"/>
      <c r="CA3240" s="245"/>
      <c r="CB3240" s="245"/>
      <c r="CD3240" s="1465"/>
    </row>
    <row r="3241" spans="63:82">
      <c r="BK3241" s="245"/>
      <c r="BS3241" s="245"/>
      <c r="BY3241" s="245"/>
      <c r="CA3241" s="245"/>
      <c r="CB3241" s="245"/>
      <c r="CD3241" s="1465"/>
    </row>
    <row r="3242" spans="63:82">
      <c r="BK3242" s="245"/>
      <c r="BS3242" s="245"/>
      <c r="BY3242" s="245"/>
      <c r="CA3242" s="245"/>
      <c r="CB3242" s="245"/>
      <c r="CD3242" s="1465"/>
    </row>
    <row r="3243" spans="63:82">
      <c r="BK3243" s="245"/>
      <c r="BS3243" s="245"/>
      <c r="BY3243" s="245"/>
      <c r="CA3243" s="245"/>
      <c r="CB3243" s="245"/>
      <c r="CD3243" s="1465"/>
    </row>
    <row r="3244" spans="63:82">
      <c r="BK3244" s="245"/>
      <c r="BS3244" s="245"/>
      <c r="BY3244" s="245"/>
      <c r="CA3244" s="245"/>
      <c r="CB3244" s="245"/>
      <c r="CD3244" s="1465"/>
    </row>
    <row r="3245" spans="63:82">
      <c r="BK3245" s="245"/>
      <c r="BS3245" s="245"/>
      <c r="BY3245" s="245"/>
      <c r="CA3245" s="245"/>
      <c r="CB3245" s="245"/>
      <c r="CD3245" s="1465"/>
    </row>
    <row r="3246" spans="63:82">
      <c r="BK3246" s="245"/>
      <c r="BS3246" s="245"/>
      <c r="BY3246" s="245"/>
      <c r="CA3246" s="245"/>
      <c r="CB3246" s="245"/>
      <c r="CD3246" s="1465"/>
    </row>
    <row r="3247" spans="63:82">
      <c r="BK3247" s="245"/>
      <c r="BS3247" s="245"/>
      <c r="BY3247" s="245"/>
      <c r="CA3247" s="245"/>
      <c r="CB3247" s="245"/>
      <c r="CD3247" s="1465"/>
    </row>
    <row r="3248" spans="63:82">
      <c r="BK3248" s="245"/>
      <c r="BS3248" s="245"/>
      <c r="BY3248" s="245"/>
      <c r="CA3248" s="245"/>
      <c r="CB3248" s="245"/>
      <c r="CD3248" s="1465"/>
    </row>
    <row r="3249" spans="63:82">
      <c r="BK3249" s="245"/>
      <c r="BS3249" s="245"/>
      <c r="BY3249" s="245"/>
      <c r="CA3249" s="245"/>
      <c r="CB3249" s="245"/>
      <c r="CD3249" s="1465"/>
    </row>
    <row r="3250" spans="63:82">
      <c r="BK3250" s="245"/>
      <c r="BS3250" s="245"/>
      <c r="BY3250" s="245"/>
      <c r="CA3250" s="245"/>
      <c r="CB3250" s="245"/>
      <c r="CD3250" s="1465"/>
    </row>
    <row r="3251" spans="63:82">
      <c r="BK3251" s="245"/>
      <c r="BS3251" s="245"/>
      <c r="BY3251" s="245"/>
      <c r="CA3251" s="245"/>
      <c r="CB3251" s="245"/>
      <c r="CD3251" s="1465"/>
    </row>
    <row r="3252" spans="63:82">
      <c r="BK3252" s="245"/>
      <c r="BS3252" s="245"/>
      <c r="BY3252" s="245"/>
      <c r="CA3252" s="245"/>
      <c r="CB3252" s="245"/>
      <c r="CD3252" s="1465"/>
    </row>
    <row r="3253" spans="63:82">
      <c r="BK3253" s="245"/>
      <c r="BS3253" s="245"/>
      <c r="BY3253" s="245"/>
      <c r="CA3253" s="245"/>
      <c r="CB3253" s="245"/>
      <c r="CD3253" s="1465"/>
    </row>
    <row r="3254" spans="63:82">
      <c r="BK3254" s="245"/>
      <c r="BS3254" s="245"/>
      <c r="BY3254" s="245"/>
      <c r="CA3254" s="245"/>
      <c r="CB3254" s="245"/>
      <c r="CD3254" s="1465"/>
    </row>
    <row r="3255" spans="63:82">
      <c r="BK3255" s="245"/>
      <c r="BS3255" s="245"/>
      <c r="BY3255" s="245"/>
      <c r="CA3255" s="245"/>
      <c r="CB3255" s="245"/>
      <c r="CD3255" s="1465"/>
    </row>
    <row r="3256" spans="63:82">
      <c r="BK3256" s="245"/>
      <c r="BS3256" s="245"/>
      <c r="BY3256" s="245"/>
      <c r="CA3256" s="245"/>
      <c r="CB3256" s="245"/>
      <c r="CD3256" s="1465"/>
    </row>
    <row r="3257" spans="63:82">
      <c r="BK3257" s="245"/>
      <c r="BS3257" s="245"/>
      <c r="BY3257" s="245"/>
      <c r="CA3257" s="245"/>
      <c r="CB3257" s="245"/>
      <c r="CD3257" s="1465"/>
    </row>
    <row r="3258" spans="63:82">
      <c r="BK3258" s="245"/>
      <c r="BS3258" s="245"/>
      <c r="BY3258" s="245"/>
      <c r="CA3258" s="245"/>
      <c r="CB3258" s="245"/>
      <c r="CD3258" s="1465"/>
    </row>
    <row r="3259" spans="63:82">
      <c r="BK3259" s="245"/>
      <c r="BS3259" s="245"/>
      <c r="BY3259" s="245"/>
      <c r="CA3259" s="245"/>
      <c r="CB3259" s="245"/>
      <c r="CD3259" s="1465"/>
    </row>
    <row r="3260" spans="63:82">
      <c r="BK3260" s="245"/>
      <c r="BS3260" s="245"/>
      <c r="BY3260" s="245"/>
      <c r="CA3260" s="245"/>
      <c r="CB3260" s="245"/>
      <c r="CD3260" s="1465"/>
    </row>
    <row r="3261" spans="63:82">
      <c r="BK3261" s="245"/>
      <c r="BS3261" s="245"/>
      <c r="BY3261" s="245"/>
      <c r="CA3261" s="245"/>
      <c r="CB3261" s="245"/>
      <c r="CD3261" s="1465"/>
    </row>
    <row r="3262" spans="63:82">
      <c r="BK3262" s="245"/>
      <c r="BS3262" s="245"/>
      <c r="BY3262" s="245"/>
      <c r="CA3262" s="245"/>
      <c r="CB3262" s="245"/>
      <c r="CD3262" s="1465"/>
    </row>
    <row r="3263" spans="63:82">
      <c r="BK3263" s="245"/>
      <c r="BS3263" s="245"/>
      <c r="BY3263" s="245"/>
      <c r="CA3263" s="245"/>
      <c r="CB3263" s="245"/>
      <c r="CD3263" s="1465"/>
    </row>
    <row r="3264" spans="63:82">
      <c r="BK3264" s="245"/>
      <c r="BS3264" s="245"/>
      <c r="BY3264" s="245"/>
      <c r="CA3264" s="245"/>
      <c r="CB3264" s="245"/>
      <c r="CD3264" s="1465"/>
    </row>
    <row r="3265" spans="63:82">
      <c r="BK3265" s="245"/>
      <c r="BS3265" s="245"/>
      <c r="BY3265" s="245"/>
      <c r="CA3265" s="245"/>
      <c r="CB3265" s="245"/>
      <c r="CD3265" s="1465"/>
    </row>
    <row r="3266" spans="63:82">
      <c r="BK3266" s="245"/>
      <c r="BS3266" s="245"/>
      <c r="BY3266" s="245"/>
      <c r="CA3266" s="245"/>
      <c r="CB3266" s="245"/>
      <c r="CD3266" s="1465"/>
    </row>
    <row r="3267" spans="63:82">
      <c r="BK3267" s="245"/>
      <c r="BS3267" s="245"/>
      <c r="BY3267" s="245"/>
      <c r="CA3267" s="245"/>
      <c r="CB3267" s="245"/>
      <c r="CD3267" s="1465"/>
    </row>
    <row r="3268" spans="63:82">
      <c r="BK3268" s="245"/>
      <c r="BS3268" s="245"/>
      <c r="BY3268" s="245"/>
      <c r="CA3268" s="245"/>
      <c r="CB3268" s="245"/>
      <c r="CD3268" s="1465"/>
    </row>
    <row r="3269" spans="63:82">
      <c r="BK3269" s="245"/>
      <c r="BS3269" s="245"/>
      <c r="BY3269" s="245"/>
      <c r="CA3269" s="245"/>
      <c r="CB3269" s="245"/>
      <c r="CD3269" s="1465"/>
    </row>
    <row r="3270" spans="63:82">
      <c r="BK3270" s="245"/>
      <c r="BS3270" s="245"/>
      <c r="BY3270" s="245"/>
      <c r="CA3270" s="245"/>
      <c r="CB3270" s="245"/>
      <c r="CD3270" s="1465"/>
    </row>
    <row r="3271" spans="63:82">
      <c r="BK3271" s="245"/>
      <c r="BS3271" s="245"/>
      <c r="BY3271" s="245"/>
      <c r="CA3271" s="245"/>
      <c r="CB3271" s="245"/>
      <c r="CD3271" s="1465"/>
    </row>
    <row r="3272" spans="63:82">
      <c r="BK3272" s="245"/>
      <c r="BS3272" s="245"/>
      <c r="BY3272" s="245"/>
      <c r="CA3272" s="245"/>
      <c r="CB3272" s="245"/>
      <c r="CD3272" s="1465"/>
    </row>
    <row r="3273" spans="63:82">
      <c r="BK3273" s="245"/>
      <c r="BS3273" s="245"/>
      <c r="BY3273" s="245"/>
      <c r="CA3273" s="245"/>
      <c r="CB3273" s="245"/>
      <c r="CD3273" s="1465"/>
    </row>
    <row r="3274" spans="63:82">
      <c r="BK3274" s="245"/>
      <c r="BS3274" s="245"/>
      <c r="BY3274" s="245"/>
      <c r="CA3274" s="245"/>
      <c r="CB3274" s="245"/>
      <c r="CD3274" s="1465"/>
    </row>
    <row r="3275" spans="63:82">
      <c r="BK3275" s="245"/>
      <c r="BS3275" s="245"/>
      <c r="BY3275" s="245"/>
      <c r="CA3275" s="245"/>
      <c r="CB3275" s="245"/>
      <c r="CD3275" s="1465"/>
    </row>
    <row r="3276" spans="63:82">
      <c r="BK3276" s="245"/>
      <c r="BS3276" s="245"/>
      <c r="BY3276" s="245"/>
      <c r="CA3276" s="245"/>
      <c r="CB3276" s="245"/>
      <c r="CD3276" s="1465"/>
    </row>
    <row r="3277" spans="63:82">
      <c r="BK3277" s="245"/>
      <c r="BS3277" s="245"/>
      <c r="BY3277" s="245"/>
      <c r="CA3277" s="245"/>
      <c r="CB3277" s="245"/>
      <c r="CD3277" s="1465"/>
    </row>
    <row r="3278" spans="63:82">
      <c r="BK3278" s="245"/>
      <c r="BS3278" s="245"/>
      <c r="BY3278" s="245"/>
      <c r="CA3278" s="245"/>
      <c r="CB3278" s="245"/>
      <c r="CD3278" s="1465"/>
    </row>
    <row r="3279" spans="63:82" ht="14.25" customHeight="1">
      <c r="BK3279" s="245"/>
      <c r="BS3279" s="245"/>
      <c r="BY3279" s="245"/>
      <c r="CA3279" s="245"/>
      <c r="CB3279" s="245"/>
      <c r="CD3279" s="1465"/>
    </row>
    <row r="3280" spans="63:82" ht="14.25" customHeight="1">
      <c r="BK3280" s="245"/>
      <c r="BS3280" s="245"/>
      <c r="BY3280" s="245"/>
      <c r="CA3280" s="245"/>
      <c r="CB3280" s="245"/>
      <c r="CD3280" s="1465"/>
    </row>
    <row r="3281" spans="63:82" ht="14.25" customHeight="1">
      <c r="BK3281" s="245"/>
      <c r="BS3281" s="245"/>
      <c r="BY3281" s="245"/>
      <c r="CA3281" s="245"/>
      <c r="CB3281" s="245"/>
      <c r="CD3281" s="1465"/>
    </row>
    <row r="3282" spans="63:82" ht="14.25" customHeight="1">
      <c r="BK3282" s="245"/>
      <c r="BS3282" s="245"/>
      <c r="BY3282" s="245"/>
      <c r="CA3282" s="245"/>
      <c r="CB3282" s="245"/>
      <c r="CD3282" s="1465"/>
    </row>
    <row r="3283" spans="63:82" ht="14.25" customHeight="1">
      <c r="BK3283" s="245"/>
      <c r="BS3283" s="245"/>
      <c r="BY3283" s="245"/>
      <c r="CA3283" s="245"/>
      <c r="CB3283" s="245"/>
      <c r="CD3283" s="1465"/>
    </row>
    <row r="3284" spans="63:82" ht="14.25" customHeight="1">
      <c r="BK3284" s="245"/>
      <c r="BS3284" s="245"/>
      <c r="BY3284" s="245"/>
      <c r="CA3284" s="245"/>
      <c r="CB3284" s="245"/>
      <c r="CD3284" s="1465"/>
    </row>
    <row r="3285" spans="63:82" ht="14.25" customHeight="1">
      <c r="BK3285" s="245"/>
      <c r="BS3285" s="245"/>
      <c r="BY3285" s="245"/>
      <c r="CA3285" s="245"/>
      <c r="CB3285" s="245"/>
      <c r="CD3285" s="1465"/>
    </row>
    <row r="3286" spans="63:82" ht="14.25" customHeight="1">
      <c r="BK3286" s="245"/>
      <c r="BS3286" s="245"/>
      <c r="BY3286" s="245"/>
      <c r="CA3286" s="245"/>
      <c r="CB3286" s="245"/>
      <c r="CD3286" s="1465"/>
    </row>
    <row r="3287" spans="63:82" ht="14.25" customHeight="1">
      <c r="BK3287" s="245"/>
      <c r="BS3287" s="245"/>
      <c r="BY3287" s="245"/>
      <c r="CA3287" s="245"/>
      <c r="CB3287" s="245"/>
      <c r="CD3287" s="1465"/>
    </row>
    <row r="3288" spans="63:82">
      <c r="BK3288" s="245"/>
      <c r="BS3288" s="245"/>
      <c r="BY3288" s="245"/>
      <c r="CA3288" s="245"/>
      <c r="CB3288" s="245"/>
      <c r="CD3288" s="1465"/>
    </row>
    <row r="3289" spans="63:82">
      <c r="BK3289" s="245"/>
      <c r="BS3289" s="245"/>
      <c r="BY3289" s="245"/>
      <c r="CA3289" s="245"/>
      <c r="CB3289" s="245"/>
      <c r="CD3289" s="1465"/>
    </row>
    <row r="3290" spans="63:82">
      <c r="BK3290" s="245"/>
      <c r="BS3290" s="245"/>
      <c r="BY3290" s="245"/>
      <c r="CA3290" s="245"/>
      <c r="CB3290" s="245"/>
      <c r="CD3290" s="1465"/>
    </row>
    <row r="3291" spans="63:82">
      <c r="BK3291" s="245"/>
      <c r="BS3291" s="245"/>
      <c r="BY3291" s="245"/>
      <c r="CA3291" s="245"/>
      <c r="CB3291" s="245"/>
      <c r="CD3291" s="1465"/>
    </row>
    <row r="3292" spans="63:82">
      <c r="BK3292" s="245"/>
      <c r="BS3292" s="245"/>
      <c r="BY3292" s="245"/>
      <c r="CA3292" s="245"/>
      <c r="CB3292" s="245"/>
      <c r="CD3292" s="1465"/>
    </row>
    <row r="3293" spans="63:82">
      <c r="BK3293" s="245"/>
      <c r="BS3293" s="245"/>
      <c r="BY3293" s="245"/>
      <c r="CA3293" s="245"/>
      <c r="CB3293" s="245"/>
      <c r="CD3293" s="1465"/>
    </row>
    <row r="3294" spans="63:82">
      <c r="BK3294" s="245"/>
      <c r="BS3294" s="245"/>
      <c r="BY3294" s="245"/>
      <c r="CA3294" s="245"/>
      <c r="CB3294" s="245"/>
      <c r="CD3294" s="1465"/>
    </row>
    <row r="3295" spans="63:82">
      <c r="BK3295" s="245"/>
      <c r="BS3295" s="245"/>
      <c r="BY3295" s="245"/>
      <c r="CA3295" s="245"/>
      <c r="CB3295" s="245"/>
      <c r="CD3295" s="1465"/>
    </row>
    <row r="3296" spans="63:82">
      <c r="BK3296" s="245"/>
      <c r="BS3296" s="245"/>
      <c r="BY3296" s="245"/>
      <c r="CA3296" s="245"/>
      <c r="CB3296" s="245"/>
      <c r="CD3296" s="1465"/>
    </row>
    <row r="3297" spans="63:82">
      <c r="BK3297" s="245"/>
      <c r="BS3297" s="245"/>
      <c r="BY3297" s="245"/>
      <c r="CA3297" s="245"/>
      <c r="CB3297" s="245"/>
      <c r="CD3297" s="1465"/>
    </row>
    <row r="3298" spans="63:82">
      <c r="BK3298" s="245"/>
      <c r="BS3298" s="245"/>
      <c r="BY3298" s="245"/>
      <c r="CA3298" s="245"/>
      <c r="CB3298" s="245"/>
      <c r="CD3298" s="1465"/>
    </row>
    <row r="3299" spans="63:82">
      <c r="BK3299" s="245"/>
      <c r="BS3299" s="245"/>
      <c r="BY3299" s="245"/>
      <c r="CA3299" s="245"/>
      <c r="CB3299" s="245"/>
      <c r="CD3299" s="1465"/>
    </row>
    <row r="3300" spans="63:82">
      <c r="BK3300" s="245"/>
      <c r="BS3300" s="245"/>
      <c r="BY3300" s="245"/>
      <c r="CA3300" s="245"/>
      <c r="CB3300" s="245"/>
      <c r="CD3300" s="1465"/>
    </row>
    <row r="3301" spans="63:82">
      <c r="BK3301" s="245"/>
      <c r="BS3301" s="245"/>
      <c r="BY3301" s="245"/>
      <c r="CA3301" s="245"/>
      <c r="CB3301" s="245"/>
      <c r="CD3301" s="1465"/>
    </row>
    <row r="3302" spans="63:82">
      <c r="BK3302" s="245"/>
      <c r="BS3302" s="245"/>
      <c r="BY3302" s="245"/>
      <c r="CA3302" s="245"/>
      <c r="CB3302" s="245"/>
      <c r="CD3302" s="1465"/>
    </row>
    <row r="3303" spans="63:82">
      <c r="BK3303" s="245"/>
      <c r="BS3303" s="245"/>
      <c r="BY3303" s="245"/>
      <c r="CA3303" s="245"/>
      <c r="CB3303" s="245"/>
      <c r="CD3303" s="1465"/>
    </row>
    <row r="3304" spans="63:82">
      <c r="BK3304" s="245"/>
      <c r="BS3304" s="245"/>
      <c r="BY3304" s="245"/>
      <c r="CA3304" s="245"/>
      <c r="CB3304" s="245"/>
      <c r="CD3304" s="1465"/>
    </row>
    <row r="3305" spans="63:82">
      <c r="BK3305" s="245"/>
      <c r="BS3305" s="245"/>
      <c r="BY3305" s="245"/>
      <c r="CA3305" s="245"/>
      <c r="CB3305" s="245"/>
      <c r="CD3305" s="1465"/>
    </row>
    <row r="3306" spans="63:82">
      <c r="BK3306" s="245"/>
      <c r="BS3306" s="245"/>
      <c r="BY3306" s="245"/>
      <c r="CA3306" s="245"/>
      <c r="CB3306" s="245"/>
      <c r="CD3306" s="1465"/>
    </row>
    <row r="3307" spans="63:82">
      <c r="BK3307" s="245"/>
      <c r="BS3307" s="245"/>
      <c r="BY3307" s="245"/>
      <c r="CA3307" s="245"/>
      <c r="CB3307" s="245"/>
      <c r="CD3307" s="1465"/>
    </row>
    <row r="3308" spans="63:82">
      <c r="BK3308" s="245"/>
      <c r="BS3308" s="245"/>
      <c r="BY3308" s="245"/>
      <c r="CA3308" s="245"/>
      <c r="CB3308" s="245"/>
      <c r="CD3308" s="1465"/>
    </row>
    <row r="3309" spans="63:82">
      <c r="BK3309" s="245"/>
      <c r="BS3309" s="245"/>
      <c r="BY3309" s="245"/>
      <c r="CA3309" s="245"/>
      <c r="CB3309" s="245"/>
      <c r="CD3309" s="1465"/>
    </row>
    <row r="3310" spans="63:82">
      <c r="BK3310" s="245"/>
      <c r="BS3310" s="245"/>
      <c r="BY3310" s="245"/>
      <c r="CA3310" s="245"/>
      <c r="CB3310" s="245"/>
      <c r="CD3310" s="1465"/>
    </row>
    <row r="3311" spans="63:82">
      <c r="BK3311" s="245"/>
      <c r="BS3311" s="245"/>
      <c r="BY3311" s="245"/>
      <c r="CA3311" s="245"/>
      <c r="CB3311" s="245"/>
      <c r="CD3311" s="1465"/>
    </row>
    <row r="3312" spans="63:82">
      <c r="BK3312" s="245"/>
      <c r="BS3312" s="245"/>
      <c r="BY3312" s="245"/>
      <c r="CA3312" s="245"/>
      <c r="CB3312" s="245"/>
      <c r="CD3312" s="1465"/>
    </row>
    <row r="3313" spans="63:82">
      <c r="BK3313" s="245"/>
      <c r="BS3313" s="245"/>
      <c r="BY3313" s="245"/>
      <c r="CA3313" s="245"/>
      <c r="CB3313" s="245"/>
      <c r="CD3313" s="1465"/>
    </row>
    <row r="3314" spans="63:82">
      <c r="BK3314" s="245"/>
      <c r="BS3314" s="245"/>
      <c r="BY3314" s="245"/>
      <c r="CA3314" s="245"/>
      <c r="CB3314" s="245"/>
      <c r="CD3314" s="1465"/>
    </row>
    <row r="3315" spans="63:82">
      <c r="BK3315" s="245"/>
      <c r="BS3315" s="245"/>
      <c r="BY3315" s="245"/>
      <c r="CA3315" s="245"/>
      <c r="CB3315" s="245"/>
      <c r="CD3315" s="1465"/>
    </row>
    <row r="3316" spans="63:82">
      <c r="BK3316" s="245"/>
      <c r="BS3316" s="245"/>
      <c r="BY3316" s="245"/>
      <c r="CA3316" s="245"/>
      <c r="CB3316" s="245"/>
      <c r="CD3316" s="1465"/>
    </row>
    <row r="3317" spans="63:82">
      <c r="BK3317" s="245"/>
      <c r="BS3317" s="245"/>
      <c r="BY3317" s="245"/>
      <c r="CA3317" s="245"/>
      <c r="CB3317" s="245"/>
      <c r="CD3317" s="1465"/>
    </row>
    <row r="3318" spans="63:82">
      <c r="BK3318" s="245"/>
      <c r="BS3318" s="245"/>
      <c r="BY3318" s="245"/>
      <c r="CA3318" s="245"/>
      <c r="CB3318" s="245"/>
      <c r="CD3318" s="1465"/>
    </row>
    <row r="3319" spans="63:82">
      <c r="BK3319" s="245"/>
      <c r="BS3319" s="245"/>
      <c r="BY3319" s="245"/>
      <c r="CA3319" s="245"/>
      <c r="CB3319" s="245"/>
      <c r="CD3319" s="1465"/>
    </row>
    <row r="3320" spans="63:82">
      <c r="BK3320" s="245"/>
      <c r="BS3320" s="245"/>
      <c r="BY3320" s="245"/>
      <c r="CA3320" s="245"/>
      <c r="CB3320" s="245"/>
      <c r="CD3320" s="1465"/>
    </row>
    <row r="3321" spans="63:82">
      <c r="BK3321" s="245"/>
      <c r="BS3321" s="245"/>
      <c r="BY3321" s="245"/>
      <c r="CA3321" s="245"/>
      <c r="CB3321" s="245"/>
      <c r="CD3321" s="1465"/>
    </row>
    <row r="3322" spans="63:82">
      <c r="BK3322" s="245"/>
      <c r="BS3322" s="245"/>
      <c r="BY3322" s="245"/>
      <c r="CA3322" s="245"/>
      <c r="CB3322" s="245"/>
      <c r="CD3322" s="1465"/>
    </row>
    <row r="3323" spans="63:82">
      <c r="BK3323" s="245"/>
      <c r="BS3323" s="245"/>
      <c r="BY3323" s="245"/>
      <c r="CA3323" s="245"/>
      <c r="CB3323" s="245"/>
      <c r="CD3323" s="1465"/>
    </row>
    <row r="3324" spans="63:82">
      <c r="BK3324" s="245"/>
      <c r="BS3324" s="245"/>
      <c r="BY3324" s="245"/>
      <c r="CA3324" s="245"/>
      <c r="CB3324" s="245"/>
      <c r="CD3324" s="1465"/>
    </row>
    <row r="3325" spans="63:82">
      <c r="BK3325" s="245"/>
      <c r="BS3325" s="245"/>
      <c r="BY3325" s="245"/>
      <c r="CA3325" s="245"/>
      <c r="CB3325" s="245"/>
      <c r="CD3325" s="1465"/>
    </row>
    <row r="3326" spans="63:82">
      <c r="BK3326" s="245"/>
      <c r="BS3326" s="245"/>
      <c r="BY3326" s="245"/>
      <c r="CA3326" s="245"/>
      <c r="CB3326" s="245"/>
      <c r="CD3326" s="1465"/>
    </row>
    <row r="3327" spans="63:82">
      <c r="BK3327" s="245"/>
      <c r="BS3327" s="245"/>
      <c r="BY3327" s="245"/>
      <c r="CA3327" s="245"/>
      <c r="CB3327" s="245"/>
      <c r="CD3327" s="1465"/>
    </row>
    <row r="3328" spans="63:82">
      <c r="BK3328" s="245"/>
      <c r="BS3328" s="245"/>
      <c r="BY3328" s="245"/>
      <c r="CA3328" s="245"/>
      <c r="CB3328" s="245"/>
      <c r="CD3328" s="1465"/>
    </row>
    <row r="3329" spans="63:82">
      <c r="BK3329" s="245"/>
      <c r="BS3329" s="245"/>
      <c r="BY3329" s="245"/>
      <c r="CA3329" s="245"/>
      <c r="CB3329" s="245"/>
      <c r="CD3329" s="1465"/>
    </row>
    <row r="3330" spans="63:82">
      <c r="BK3330" s="245"/>
      <c r="BS3330" s="245"/>
      <c r="BY3330" s="245"/>
      <c r="CA3330" s="245"/>
      <c r="CB3330" s="245"/>
      <c r="CD3330" s="1465"/>
    </row>
    <row r="3331" spans="63:82">
      <c r="BK3331" s="245"/>
      <c r="BS3331" s="245"/>
      <c r="BY3331" s="245"/>
      <c r="CA3331" s="245"/>
      <c r="CB3331" s="245"/>
      <c r="CD3331" s="1465"/>
    </row>
    <row r="3332" spans="63:82">
      <c r="BK3332" s="245"/>
      <c r="BS3332" s="245"/>
      <c r="BY3332" s="245"/>
      <c r="CA3332" s="245"/>
      <c r="CB3332" s="245"/>
      <c r="CD3332" s="1465"/>
    </row>
    <row r="3333" spans="63:82">
      <c r="BK3333" s="245"/>
      <c r="BS3333" s="245"/>
      <c r="BY3333" s="245"/>
      <c r="CA3333" s="245"/>
      <c r="CB3333" s="245"/>
      <c r="CD3333" s="1465"/>
    </row>
    <row r="3334" spans="63:82">
      <c r="BK3334" s="245"/>
      <c r="BS3334" s="245"/>
      <c r="BY3334" s="245"/>
      <c r="CA3334" s="245"/>
      <c r="CB3334" s="245"/>
      <c r="CD3334" s="1465"/>
    </row>
    <row r="3335" spans="63:82">
      <c r="BK3335" s="245"/>
      <c r="BS3335" s="245"/>
      <c r="BY3335" s="245"/>
      <c r="CA3335" s="245"/>
      <c r="CB3335" s="245"/>
      <c r="CD3335" s="1465"/>
    </row>
    <row r="3336" spans="63:82">
      <c r="BK3336" s="245"/>
      <c r="BS3336" s="245"/>
      <c r="BY3336" s="245"/>
      <c r="CA3336" s="245"/>
      <c r="CB3336" s="245"/>
      <c r="CD3336" s="1465"/>
    </row>
    <row r="3337" spans="63:82">
      <c r="BK3337" s="245"/>
      <c r="BS3337" s="245"/>
      <c r="BY3337" s="245"/>
      <c r="CA3337" s="245"/>
      <c r="CB3337" s="245"/>
      <c r="CD3337" s="1465"/>
    </row>
    <row r="3338" spans="63:82">
      <c r="BK3338" s="245"/>
      <c r="BS3338" s="245"/>
      <c r="BY3338" s="245"/>
      <c r="CA3338" s="245"/>
      <c r="CB3338" s="245"/>
      <c r="CD3338" s="1465"/>
    </row>
    <row r="3339" spans="63:82">
      <c r="BK3339" s="245"/>
      <c r="BS3339" s="245"/>
      <c r="BY3339" s="245"/>
      <c r="CA3339" s="245"/>
      <c r="CB3339" s="245"/>
      <c r="CD3339" s="1465"/>
    </row>
    <row r="3340" spans="63:82">
      <c r="BK3340" s="245"/>
      <c r="BS3340" s="245"/>
      <c r="BY3340" s="245"/>
      <c r="CA3340" s="245"/>
      <c r="CB3340" s="245"/>
      <c r="CD3340" s="1465"/>
    </row>
    <row r="3341" spans="63:82">
      <c r="BK3341" s="245"/>
      <c r="BS3341" s="245"/>
      <c r="BY3341" s="245"/>
      <c r="CA3341" s="245"/>
      <c r="CB3341" s="245"/>
      <c r="CD3341" s="1465"/>
    </row>
    <row r="3342" spans="63:82">
      <c r="BK3342" s="245"/>
      <c r="BS3342" s="245"/>
      <c r="BY3342" s="245"/>
      <c r="CA3342" s="245"/>
      <c r="CB3342" s="245"/>
      <c r="CD3342" s="1465"/>
    </row>
    <row r="3343" spans="63:82">
      <c r="BK3343" s="245"/>
      <c r="BS3343" s="245"/>
      <c r="BY3343" s="245"/>
      <c r="CA3343" s="245"/>
      <c r="CB3343" s="245"/>
      <c r="CD3343" s="1465"/>
    </row>
    <row r="3344" spans="63:82">
      <c r="BK3344" s="245"/>
      <c r="BS3344" s="245"/>
      <c r="BY3344" s="245"/>
      <c r="CA3344" s="245"/>
      <c r="CB3344" s="245"/>
      <c r="CD3344" s="1465"/>
    </row>
    <row r="3345" spans="63:82">
      <c r="BK3345" s="245"/>
      <c r="BS3345" s="245"/>
      <c r="BY3345" s="245"/>
      <c r="CA3345" s="245"/>
      <c r="CB3345" s="245"/>
      <c r="CD3345" s="1465"/>
    </row>
    <row r="3346" spans="63:82">
      <c r="BK3346" s="245"/>
      <c r="BS3346" s="245"/>
      <c r="BY3346" s="245"/>
      <c r="CA3346" s="245"/>
      <c r="CB3346" s="245"/>
      <c r="CD3346" s="1465"/>
    </row>
    <row r="3347" spans="63:82">
      <c r="BK3347" s="245"/>
      <c r="BS3347" s="245"/>
      <c r="BY3347" s="245"/>
      <c r="CA3347" s="245"/>
      <c r="CB3347" s="245"/>
      <c r="CD3347" s="1465"/>
    </row>
    <row r="3348" spans="63:82">
      <c r="BK3348" s="245"/>
      <c r="BS3348" s="245"/>
      <c r="BY3348" s="245"/>
      <c r="CA3348" s="245"/>
      <c r="CB3348" s="245"/>
      <c r="CD3348" s="1465"/>
    </row>
    <row r="3349" spans="63:82">
      <c r="BK3349" s="245"/>
      <c r="BS3349" s="245"/>
      <c r="BY3349" s="245"/>
      <c r="CA3349" s="245"/>
      <c r="CB3349" s="245"/>
      <c r="CD3349" s="1465"/>
    </row>
    <row r="3350" spans="63:82">
      <c r="BK3350" s="245"/>
      <c r="BS3350" s="245"/>
      <c r="BY3350" s="245"/>
      <c r="CA3350" s="245"/>
      <c r="CB3350" s="245"/>
      <c r="CD3350" s="1465"/>
    </row>
    <row r="3351" spans="63:82">
      <c r="BK3351" s="245"/>
      <c r="BS3351" s="245"/>
      <c r="BY3351" s="245"/>
      <c r="CA3351" s="245"/>
      <c r="CB3351" s="245"/>
      <c r="CD3351" s="1465"/>
    </row>
    <row r="3352" spans="63:82">
      <c r="BK3352" s="245"/>
      <c r="BS3352" s="245"/>
      <c r="BY3352" s="245"/>
      <c r="CA3352" s="245"/>
      <c r="CB3352" s="245"/>
      <c r="CD3352" s="1465"/>
    </row>
    <row r="3353" spans="63:82">
      <c r="BK3353" s="245"/>
      <c r="BS3353" s="245"/>
      <c r="BY3353" s="245"/>
      <c r="CA3353" s="245"/>
      <c r="CB3353" s="245"/>
      <c r="CD3353" s="1465"/>
    </row>
    <row r="3354" spans="63:82">
      <c r="BK3354" s="245"/>
      <c r="BS3354" s="245"/>
      <c r="BY3354" s="245"/>
      <c r="CA3354" s="245"/>
      <c r="CB3354" s="245"/>
      <c r="CD3354" s="1465"/>
    </row>
    <row r="3355" spans="63:82">
      <c r="BK3355" s="245"/>
      <c r="BS3355" s="245"/>
      <c r="BY3355" s="245"/>
      <c r="CA3355" s="245"/>
      <c r="CB3355" s="245"/>
      <c r="CD3355" s="1465"/>
    </row>
    <row r="3356" spans="63:82">
      <c r="BK3356" s="245"/>
      <c r="BS3356" s="245"/>
      <c r="BY3356" s="245"/>
      <c r="CA3356" s="245"/>
      <c r="CB3356" s="245"/>
      <c r="CD3356" s="1465"/>
    </row>
    <row r="3357" spans="63:82">
      <c r="BK3357" s="245"/>
      <c r="BS3357" s="245"/>
      <c r="BY3357" s="245"/>
      <c r="CA3357" s="245"/>
      <c r="CB3357" s="245"/>
      <c r="CD3357" s="1465"/>
    </row>
    <row r="3358" spans="63:82">
      <c r="BK3358" s="245"/>
      <c r="BS3358" s="245"/>
      <c r="BY3358" s="245"/>
      <c r="CA3358" s="245"/>
      <c r="CB3358" s="245"/>
      <c r="CD3358" s="1465"/>
    </row>
    <row r="3359" spans="63:82">
      <c r="BK3359" s="245"/>
      <c r="BS3359" s="245"/>
      <c r="BY3359" s="245"/>
      <c r="CA3359" s="245"/>
      <c r="CB3359" s="245"/>
      <c r="CD3359" s="1465"/>
    </row>
    <row r="3360" spans="63:82">
      <c r="BK3360" s="245"/>
      <c r="BS3360" s="245"/>
      <c r="BY3360" s="245"/>
      <c r="CA3360" s="245"/>
      <c r="CB3360" s="245"/>
      <c r="CD3360" s="1465"/>
    </row>
    <row r="3361" spans="63:82">
      <c r="BK3361" s="245"/>
      <c r="BS3361" s="245"/>
      <c r="BY3361" s="245"/>
      <c r="CA3361" s="245"/>
      <c r="CB3361" s="245"/>
      <c r="CD3361" s="1465"/>
    </row>
    <row r="3362" spans="63:82">
      <c r="BK3362" s="245"/>
      <c r="BS3362" s="245"/>
      <c r="BY3362" s="245"/>
      <c r="CA3362" s="245"/>
      <c r="CB3362" s="245"/>
      <c r="CD3362" s="1465"/>
    </row>
    <row r="3363" spans="63:82">
      <c r="BK3363" s="245"/>
      <c r="BS3363" s="245"/>
      <c r="BY3363" s="245"/>
      <c r="CA3363" s="245"/>
      <c r="CB3363" s="245"/>
      <c r="CD3363" s="1465"/>
    </row>
    <row r="3364" spans="63:82">
      <c r="BK3364" s="245"/>
      <c r="BS3364" s="245"/>
      <c r="BY3364" s="245"/>
      <c r="CA3364" s="245"/>
      <c r="CB3364" s="245"/>
      <c r="CD3364" s="1465"/>
    </row>
    <row r="3365" spans="63:82">
      <c r="BK3365" s="245"/>
      <c r="BS3365" s="245"/>
      <c r="BY3365" s="245"/>
      <c r="CA3365" s="245"/>
      <c r="CB3365" s="245"/>
      <c r="CD3365" s="1465"/>
    </row>
    <row r="3366" spans="63:82">
      <c r="BK3366" s="245"/>
      <c r="BS3366" s="245"/>
      <c r="BY3366" s="245"/>
      <c r="CA3366" s="245"/>
      <c r="CB3366" s="245"/>
      <c r="CD3366" s="1465"/>
    </row>
    <row r="3367" spans="63:82">
      <c r="BK3367" s="245"/>
      <c r="BS3367" s="245"/>
      <c r="BY3367" s="245"/>
      <c r="CA3367" s="245"/>
      <c r="CB3367" s="245"/>
      <c r="CD3367" s="1465"/>
    </row>
    <row r="3368" spans="63:82">
      <c r="BK3368" s="245"/>
      <c r="BS3368" s="245"/>
      <c r="BY3368" s="245"/>
      <c r="CA3368" s="245"/>
      <c r="CB3368" s="245"/>
      <c r="CD3368" s="1465"/>
    </row>
    <row r="3369" spans="63:82">
      <c r="BK3369" s="245"/>
      <c r="BS3369" s="245"/>
      <c r="BY3369" s="245"/>
      <c r="CA3369" s="245"/>
      <c r="CB3369" s="245"/>
      <c r="CD3369" s="1465"/>
    </row>
    <row r="3370" spans="63:82">
      <c r="BK3370" s="245"/>
      <c r="BS3370" s="245"/>
      <c r="BY3370" s="245"/>
      <c r="CA3370" s="245"/>
      <c r="CB3370" s="245"/>
      <c r="CD3370" s="1465"/>
    </row>
    <row r="3371" spans="63:82">
      <c r="BK3371" s="245"/>
      <c r="BS3371" s="245"/>
      <c r="BY3371" s="245"/>
      <c r="CA3371" s="245"/>
      <c r="CB3371" s="245"/>
      <c r="CD3371" s="1465"/>
    </row>
    <row r="3372" spans="63:82">
      <c r="BK3372" s="245"/>
      <c r="BS3372" s="245"/>
      <c r="BY3372" s="245"/>
      <c r="CA3372" s="245"/>
      <c r="CB3372" s="245"/>
      <c r="CD3372" s="1465"/>
    </row>
    <row r="3373" spans="63:82">
      <c r="BK3373" s="245"/>
      <c r="BS3373" s="245"/>
      <c r="BY3373" s="245"/>
      <c r="CA3373" s="245"/>
      <c r="CB3373" s="245"/>
      <c r="CD3373" s="1465"/>
    </row>
    <row r="3374" spans="63:82">
      <c r="BK3374" s="245"/>
      <c r="BS3374" s="245"/>
      <c r="BY3374" s="245"/>
      <c r="CA3374" s="245"/>
      <c r="CB3374" s="245"/>
      <c r="CD3374" s="1465"/>
    </row>
    <row r="3375" spans="63:82">
      <c r="BK3375" s="245"/>
      <c r="BS3375" s="245"/>
      <c r="BY3375" s="245"/>
      <c r="CA3375" s="245"/>
      <c r="CB3375" s="245"/>
      <c r="CD3375" s="1465"/>
    </row>
    <row r="3376" spans="63:82">
      <c r="BK3376" s="245"/>
      <c r="BS3376" s="245"/>
      <c r="BY3376" s="245"/>
      <c r="CA3376" s="245"/>
      <c r="CB3376" s="245"/>
      <c r="CD3376" s="1465"/>
    </row>
    <row r="3377" spans="63:82">
      <c r="BK3377" s="245"/>
      <c r="BS3377" s="245"/>
      <c r="BY3377" s="245"/>
      <c r="CA3377" s="245"/>
      <c r="CB3377" s="245"/>
      <c r="CD3377" s="1465"/>
    </row>
    <row r="3378" spans="63:82">
      <c r="BK3378" s="245"/>
      <c r="BS3378" s="245"/>
      <c r="BY3378" s="245"/>
      <c r="CA3378" s="245"/>
      <c r="CB3378" s="245"/>
      <c r="CD3378" s="1465"/>
    </row>
    <row r="3379" spans="63:82">
      <c r="BK3379" s="245"/>
      <c r="BS3379" s="245"/>
      <c r="BY3379" s="245"/>
      <c r="CA3379" s="245"/>
      <c r="CB3379" s="245"/>
      <c r="CD3379" s="1465"/>
    </row>
    <row r="3380" spans="63:82">
      <c r="BK3380" s="245"/>
      <c r="BS3380" s="245"/>
      <c r="BY3380" s="245"/>
      <c r="CA3380" s="245"/>
      <c r="CB3380" s="245"/>
      <c r="CD3380" s="1465"/>
    </row>
    <row r="3381" spans="63:82">
      <c r="BK3381" s="245"/>
      <c r="BS3381" s="245"/>
      <c r="BY3381" s="245"/>
      <c r="CA3381" s="245"/>
      <c r="CB3381" s="245"/>
      <c r="CD3381" s="1465"/>
    </row>
    <row r="3382" spans="63:82">
      <c r="BK3382" s="245"/>
      <c r="BS3382" s="245"/>
      <c r="BY3382" s="245"/>
      <c r="CA3382" s="245"/>
      <c r="CB3382" s="245"/>
      <c r="CD3382" s="1465"/>
    </row>
    <row r="3383" spans="63:82">
      <c r="BK3383" s="245"/>
      <c r="BS3383" s="245"/>
      <c r="BY3383" s="245"/>
      <c r="CA3383" s="245"/>
      <c r="CB3383" s="245"/>
      <c r="CD3383" s="1465"/>
    </row>
    <row r="3384" spans="63:82">
      <c r="BK3384" s="245"/>
      <c r="BS3384" s="245"/>
      <c r="BY3384" s="245"/>
      <c r="CA3384" s="245"/>
      <c r="CB3384" s="245"/>
      <c r="CD3384" s="1465"/>
    </row>
    <row r="3385" spans="63:82">
      <c r="BK3385" s="245"/>
      <c r="BS3385" s="245"/>
      <c r="BY3385" s="245"/>
      <c r="CA3385" s="245"/>
      <c r="CB3385" s="245"/>
      <c r="CD3385" s="1465"/>
    </row>
    <row r="3386" spans="63:82">
      <c r="BK3386" s="245"/>
      <c r="BS3386" s="245"/>
      <c r="BY3386" s="245"/>
      <c r="CA3386" s="245"/>
      <c r="CB3386" s="245"/>
      <c r="CD3386" s="1465"/>
    </row>
    <row r="3387" spans="63:82">
      <c r="BK3387" s="245"/>
      <c r="BS3387" s="245"/>
      <c r="BY3387" s="245"/>
      <c r="CA3387" s="245"/>
      <c r="CB3387" s="245"/>
      <c r="CD3387" s="1465"/>
    </row>
    <row r="3388" spans="63:82">
      <c r="BK3388" s="245"/>
      <c r="BS3388" s="245"/>
      <c r="BY3388" s="245"/>
      <c r="CA3388" s="245"/>
      <c r="CB3388" s="245"/>
      <c r="CD3388" s="1465"/>
    </row>
    <row r="3389" spans="63:82">
      <c r="BK3389" s="245"/>
      <c r="BS3389" s="245"/>
      <c r="BY3389" s="245"/>
      <c r="CA3389" s="245"/>
      <c r="CB3389" s="245"/>
      <c r="CD3389" s="1465"/>
    </row>
    <row r="3390" spans="63:82">
      <c r="BK3390" s="245"/>
      <c r="BS3390" s="245"/>
      <c r="BY3390" s="245"/>
      <c r="CA3390" s="245"/>
      <c r="CB3390" s="245"/>
      <c r="CD3390" s="1465"/>
    </row>
    <row r="3391" spans="63:82">
      <c r="BK3391" s="245"/>
      <c r="BS3391" s="245"/>
      <c r="BY3391" s="245"/>
      <c r="CA3391" s="245"/>
      <c r="CB3391" s="245"/>
      <c r="CD3391" s="1465"/>
    </row>
    <row r="3392" spans="63:82">
      <c r="BK3392" s="245"/>
      <c r="BS3392" s="245"/>
      <c r="BY3392" s="245"/>
      <c r="CA3392" s="245"/>
      <c r="CB3392" s="245"/>
      <c r="CD3392" s="1465"/>
    </row>
    <row r="3393" spans="63:82">
      <c r="BK3393" s="245"/>
      <c r="BS3393" s="245"/>
      <c r="BY3393" s="245"/>
      <c r="CA3393" s="245"/>
      <c r="CB3393" s="245"/>
      <c r="CD3393" s="1465"/>
    </row>
    <row r="3394" spans="63:82">
      <c r="BK3394" s="245"/>
      <c r="BS3394" s="245"/>
      <c r="BY3394" s="245"/>
      <c r="CA3394" s="245"/>
      <c r="CB3394" s="245"/>
      <c r="CD3394" s="1465"/>
    </row>
    <row r="3395" spans="63:82">
      <c r="BK3395" s="245"/>
      <c r="BS3395" s="245"/>
      <c r="BY3395" s="245"/>
      <c r="CA3395" s="245"/>
      <c r="CB3395" s="245"/>
      <c r="CD3395" s="1465"/>
    </row>
    <row r="3396" spans="63:82">
      <c r="BK3396" s="245"/>
      <c r="BS3396" s="245"/>
      <c r="BY3396" s="245"/>
      <c r="CA3396" s="245"/>
      <c r="CB3396" s="245"/>
      <c r="CD3396" s="1465"/>
    </row>
    <row r="3397" spans="63:82">
      <c r="BK3397" s="245"/>
      <c r="BS3397" s="245"/>
      <c r="BY3397" s="245"/>
      <c r="CA3397" s="245"/>
      <c r="CB3397" s="245"/>
      <c r="CD3397" s="1465"/>
    </row>
    <row r="3398" spans="63:82">
      <c r="BK3398" s="245"/>
      <c r="BS3398" s="245"/>
      <c r="BY3398" s="245"/>
      <c r="CA3398" s="245"/>
      <c r="CB3398" s="245"/>
      <c r="CD3398" s="1465"/>
    </row>
    <row r="3399" spans="63:82">
      <c r="BK3399" s="245"/>
      <c r="BS3399" s="245"/>
      <c r="BY3399" s="245"/>
      <c r="CA3399" s="245"/>
      <c r="CB3399" s="245"/>
      <c r="CD3399" s="1465"/>
    </row>
    <row r="3400" spans="63:82">
      <c r="BK3400" s="245"/>
      <c r="BS3400" s="245"/>
      <c r="BY3400" s="245"/>
      <c r="CA3400" s="245"/>
      <c r="CB3400" s="245"/>
      <c r="CD3400" s="1465"/>
    </row>
    <row r="3401" spans="63:82">
      <c r="BK3401" s="245"/>
      <c r="BS3401" s="245"/>
      <c r="BY3401" s="245"/>
      <c r="CA3401" s="245"/>
      <c r="CB3401" s="245"/>
      <c r="CD3401" s="1465"/>
    </row>
    <row r="3402" spans="63:82">
      <c r="BK3402" s="245"/>
      <c r="BS3402" s="245"/>
      <c r="BY3402" s="245"/>
      <c r="CA3402" s="245"/>
      <c r="CB3402" s="245"/>
      <c r="CD3402" s="1465"/>
    </row>
    <row r="3403" spans="63:82">
      <c r="BK3403" s="245"/>
      <c r="BS3403" s="245"/>
      <c r="BY3403" s="245"/>
      <c r="CA3403" s="245"/>
      <c r="CB3403" s="245"/>
      <c r="CD3403" s="1465"/>
    </row>
    <row r="3404" spans="63:82">
      <c r="BK3404" s="245"/>
      <c r="BS3404" s="245"/>
      <c r="BY3404" s="245"/>
      <c r="CA3404" s="245"/>
      <c r="CB3404" s="245"/>
      <c r="CD3404" s="1465"/>
    </row>
    <row r="3405" spans="63:82">
      <c r="BK3405" s="245"/>
      <c r="BS3405" s="245"/>
      <c r="BY3405" s="245"/>
      <c r="CA3405" s="245"/>
      <c r="CB3405" s="245"/>
      <c r="CD3405" s="1465"/>
    </row>
    <row r="3406" spans="63:82">
      <c r="BK3406" s="245"/>
      <c r="BS3406" s="245"/>
      <c r="BY3406" s="245"/>
      <c r="CA3406" s="245"/>
      <c r="CB3406" s="245"/>
      <c r="CD3406" s="1465"/>
    </row>
    <row r="3407" spans="63:82">
      <c r="BK3407" s="245"/>
      <c r="BS3407" s="245"/>
      <c r="BY3407" s="245"/>
      <c r="CA3407" s="245"/>
      <c r="CB3407" s="245"/>
      <c r="CD3407" s="1465"/>
    </row>
    <row r="3408" spans="63:82">
      <c r="BK3408" s="245"/>
      <c r="BS3408" s="245"/>
      <c r="BY3408" s="245"/>
      <c r="CA3408" s="245"/>
      <c r="CB3408" s="245"/>
      <c r="CD3408" s="1465"/>
    </row>
    <row r="3409" spans="63:82">
      <c r="BK3409" s="245"/>
      <c r="BS3409" s="245"/>
      <c r="BY3409" s="245"/>
      <c r="CA3409" s="245"/>
      <c r="CB3409" s="245"/>
      <c r="CD3409" s="1465"/>
    </row>
    <row r="3410" spans="63:82">
      <c r="BK3410" s="245"/>
      <c r="BS3410" s="245"/>
      <c r="BY3410" s="245"/>
      <c r="CA3410" s="245"/>
      <c r="CB3410" s="245"/>
      <c r="CD3410" s="1465"/>
    </row>
    <row r="3411" spans="63:82">
      <c r="BK3411" s="245"/>
      <c r="BS3411" s="245"/>
      <c r="BY3411" s="245"/>
      <c r="CA3411" s="245"/>
      <c r="CB3411" s="245"/>
      <c r="CD3411" s="1465"/>
    </row>
    <row r="3412" spans="63:82">
      <c r="BK3412" s="245"/>
      <c r="BS3412" s="245"/>
      <c r="BY3412" s="245"/>
      <c r="CA3412" s="245"/>
      <c r="CB3412" s="245"/>
      <c r="CD3412" s="1465"/>
    </row>
    <row r="3413" spans="63:82">
      <c r="BK3413" s="245"/>
      <c r="BS3413" s="245"/>
      <c r="BY3413" s="245"/>
      <c r="CA3413" s="245"/>
      <c r="CB3413" s="245"/>
      <c r="CD3413" s="1465"/>
    </row>
    <row r="3414" spans="63:82">
      <c r="BK3414" s="245"/>
      <c r="BS3414" s="245"/>
      <c r="BY3414" s="245"/>
      <c r="CA3414" s="245"/>
      <c r="CB3414" s="245"/>
      <c r="CD3414" s="1465"/>
    </row>
    <row r="3415" spans="63:82">
      <c r="BK3415" s="245"/>
      <c r="BS3415" s="245"/>
      <c r="BY3415" s="245"/>
      <c r="CA3415" s="245"/>
      <c r="CB3415" s="245"/>
      <c r="CD3415" s="1465"/>
    </row>
    <row r="3416" spans="63:82">
      <c r="BK3416" s="245"/>
      <c r="BS3416" s="245"/>
      <c r="BY3416" s="245"/>
      <c r="CA3416" s="245"/>
      <c r="CB3416" s="245"/>
      <c r="CD3416" s="1465"/>
    </row>
    <row r="3417" spans="63:82">
      <c r="BK3417" s="245"/>
      <c r="BS3417" s="245"/>
      <c r="BY3417" s="245"/>
      <c r="CA3417" s="245"/>
      <c r="CB3417" s="245"/>
      <c r="CD3417" s="1465"/>
    </row>
    <row r="3418" spans="63:82">
      <c r="BK3418" s="245"/>
      <c r="BS3418" s="245"/>
      <c r="BY3418" s="245"/>
      <c r="CA3418" s="245"/>
      <c r="CB3418" s="245"/>
      <c r="CD3418" s="1465"/>
    </row>
    <row r="3419" spans="63:82">
      <c r="BK3419" s="245"/>
      <c r="BS3419" s="245"/>
      <c r="BY3419" s="245"/>
      <c r="CA3419" s="245"/>
      <c r="CB3419" s="245"/>
      <c r="CD3419" s="1465"/>
    </row>
    <row r="3420" spans="63:82">
      <c r="BK3420" s="245"/>
      <c r="BS3420" s="245"/>
      <c r="BY3420" s="245"/>
      <c r="CA3420" s="245"/>
      <c r="CB3420" s="245"/>
      <c r="CD3420" s="1465"/>
    </row>
    <row r="3421" spans="63:82">
      <c r="BK3421" s="245"/>
      <c r="BS3421" s="245"/>
      <c r="BY3421" s="245"/>
      <c r="CA3421" s="245"/>
      <c r="CB3421" s="245"/>
      <c r="CD3421" s="1465"/>
    </row>
    <row r="3422" spans="63:82">
      <c r="BK3422" s="245"/>
      <c r="BS3422" s="245"/>
      <c r="BY3422" s="245"/>
      <c r="CA3422" s="245"/>
      <c r="CB3422" s="245"/>
      <c r="CD3422" s="1465"/>
    </row>
    <row r="3423" spans="63:82">
      <c r="BK3423" s="245"/>
      <c r="BS3423" s="245"/>
      <c r="BY3423" s="245"/>
      <c r="CA3423" s="245"/>
      <c r="CB3423" s="245"/>
      <c r="CD3423" s="1465"/>
    </row>
    <row r="3424" spans="63:82">
      <c r="BK3424" s="245"/>
      <c r="BS3424" s="245"/>
      <c r="BY3424" s="245"/>
      <c r="CA3424" s="245"/>
      <c r="CB3424" s="245"/>
      <c r="CD3424" s="1465"/>
    </row>
    <row r="3425" spans="63:82">
      <c r="BK3425" s="245"/>
      <c r="BS3425" s="245"/>
      <c r="BY3425" s="245"/>
      <c r="CA3425" s="245"/>
      <c r="CB3425" s="245"/>
      <c r="CD3425" s="1465"/>
    </row>
    <row r="3426" spans="63:82">
      <c r="BK3426" s="245"/>
      <c r="BS3426" s="245"/>
      <c r="BY3426" s="245"/>
      <c r="CA3426" s="245"/>
      <c r="CB3426" s="245"/>
      <c r="CD3426" s="1465"/>
    </row>
    <row r="3427" spans="63:82">
      <c r="BK3427" s="245"/>
      <c r="BS3427" s="245"/>
      <c r="BY3427" s="245"/>
      <c r="CA3427" s="245"/>
      <c r="CB3427" s="245"/>
      <c r="CD3427" s="1465"/>
    </row>
    <row r="3428" spans="63:82">
      <c r="BK3428" s="245"/>
      <c r="BS3428" s="245"/>
      <c r="BY3428" s="245"/>
      <c r="CA3428" s="245"/>
      <c r="CB3428" s="245"/>
      <c r="CD3428" s="1465"/>
    </row>
    <row r="3429" spans="63:82">
      <c r="BK3429" s="245"/>
      <c r="BS3429" s="245"/>
      <c r="BY3429" s="245"/>
      <c r="CA3429" s="245"/>
      <c r="CB3429" s="245"/>
      <c r="CD3429" s="1465"/>
    </row>
    <row r="3430" spans="63:82">
      <c r="BK3430" s="245"/>
      <c r="BS3430" s="245"/>
      <c r="BY3430" s="245"/>
      <c r="CA3430" s="245"/>
      <c r="CB3430" s="245"/>
      <c r="CD3430" s="1465"/>
    </row>
    <row r="3431" spans="63:82">
      <c r="BK3431" s="245"/>
      <c r="BS3431" s="245"/>
      <c r="BY3431" s="245"/>
      <c r="CA3431" s="245"/>
      <c r="CB3431" s="245"/>
      <c r="CD3431" s="1465"/>
    </row>
    <row r="3432" spans="63:82">
      <c r="BK3432" s="245"/>
      <c r="BS3432" s="245"/>
      <c r="BY3432" s="245"/>
      <c r="CA3432" s="245"/>
      <c r="CB3432" s="245"/>
      <c r="CD3432" s="1465"/>
    </row>
    <row r="3433" spans="63:82">
      <c r="BK3433" s="245"/>
      <c r="BS3433" s="245"/>
      <c r="BY3433" s="245"/>
      <c r="CA3433" s="245"/>
      <c r="CB3433" s="245"/>
      <c r="CD3433" s="1465"/>
    </row>
    <row r="3434" spans="63:82">
      <c r="BK3434" s="245"/>
      <c r="BS3434" s="245"/>
      <c r="BY3434" s="245"/>
      <c r="CA3434" s="245"/>
      <c r="CB3434" s="245"/>
      <c r="CD3434" s="1465"/>
    </row>
    <row r="3435" spans="63:82">
      <c r="BK3435" s="245"/>
      <c r="BS3435" s="245"/>
      <c r="BY3435" s="245"/>
      <c r="CA3435" s="245"/>
      <c r="CB3435" s="245"/>
      <c r="CD3435" s="1465"/>
    </row>
    <row r="3436" spans="63:82">
      <c r="BK3436" s="245"/>
      <c r="BS3436" s="245"/>
      <c r="BY3436" s="245"/>
      <c r="CA3436" s="245"/>
      <c r="CB3436" s="245"/>
      <c r="CD3436" s="1465"/>
    </row>
    <row r="3437" spans="63:82">
      <c r="BK3437" s="245"/>
      <c r="BS3437" s="245"/>
      <c r="BY3437" s="245"/>
      <c r="CA3437" s="245"/>
      <c r="CB3437" s="245"/>
      <c r="CD3437" s="1465"/>
    </row>
    <row r="3438" spans="63:82">
      <c r="BK3438" s="245"/>
      <c r="BS3438" s="245"/>
      <c r="BY3438" s="245"/>
      <c r="CA3438" s="245"/>
      <c r="CB3438" s="245"/>
      <c r="CD3438" s="1465"/>
    </row>
    <row r="3439" spans="63:82">
      <c r="BK3439" s="245"/>
      <c r="BS3439" s="245"/>
      <c r="BY3439" s="245"/>
      <c r="CA3439" s="245"/>
      <c r="CB3439" s="245"/>
      <c r="CD3439" s="1465"/>
    </row>
    <row r="3440" spans="63:82">
      <c r="BK3440" s="245"/>
      <c r="BS3440" s="245"/>
      <c r="BY3440" s="245"/>
      <c r="CA3440" s="245"/>
      <c r="CB3440" s="245"/>
      <c r="CD3440" s="1465"/>
    </row>
    <row r="3441" spans="63:82">
      <c r="BK3441" s="245"/>
      <c r="BS3441" s="245"/>
      <c r="BY3441" s="245"/>
      <c r="CA3441" s="245"/>
      <c r="CB3441" s="245"/>
      <c r="CD3441" s="1465"/>
    </row>
    <row r="3442" spans="63:82">
      <c r="BK3442" s="245"/>
      <c r="BS3442" s="245"/>
      <c r="BY3442" s="245"/>
      <c r="CA3442" s="245"/>
      <c r="CB3442" s="245"/>
      <c r="CD3442" s="1465"/>
    </row>
    <row r="3443" spans="63:82">
      <c r="BK3443" s="245"/>
      <c r="BS3443" s="245"/>
      <c r="BY3443" s="245"/>
      <c r="CA3443" s="245"/>
      <c r="CB3443" s="245"/>
      <c r="CD3443" s="1465"/>
    </row>
    <row r="3444" spans="63:82">
      <c r="BK3444" s="245"/>
      <c r="BS3444" s="245"/>
      <c r="BY3444" s="245"/>
      <c r="CA3444" s="245"/>
      <c r="CB3444" s="245"/>
      <c r="CD3444" s="1465"/>
    </row>
    <row r="3445" spans="63:82">
      <c r="BK3445" s="245"/>
      <c r="BS3445" s="245"/>
      <c r="BY3445" s="245"/>
      <c r="CA3445" s="245"/>
      <c r="CB3445" s="245"/>
      <c r="CD3445" s="1465"/>
    </row>
    <row r="3446" spans="63:82">
      <c r="BK3446" s="245"/>
      <c r="BS3446" s="245"/>
      <c r="BY3446" s="245"/>
      <c r="CA3446" s="245"/>
      <c r="CB3446" s="245"/>
      <c r="CD3446" s="1465"/>
    </row>
    <row r="3447" spans="63:82">
      <c r="BK3447" s="245"/>
      <c r="BS3447" s="245"/>
      <c r="BY3447" s="245"/>
      <c r="CA3447" s="245"/>
      <c r="CB3447" s="245"/>
      <c r="CD3447" s="1465"/>
    </row>
    <row r="3448" spans="63:82">
      <c r="BK3448" s="245"/>
      <c r="BS3448" s="245"/>
      <c r="BY3448" s="245"/>
      <c r="CA3448" s="245"/>
      <c r="CB3448" s="245"/>
      <c r="CD3448" s="1465"/>
    </row>
    <row r="3449" spans="63:82">
      <c r="BK3449" s="245"/>
      <c r="BS3449" s="245"/>
      <c r="BY3449" s="245"/>
      <c r="CA3449" s="245"/>
      <c r="CB3449" s="245"/>
      <c r="CD3449" s="1465"/>
    </row>
    <row r="3450" spans="63:82">
      <c r="BK3450" s="245"/>
      <c r="BS3450" s="245"/>
      <c r="BY3450" s="245"/>
      <c r="CA3450" s="245"/>
      <c r="CB3450" s="245"/>
      <c r="CD3450" s="1465"/>
    </row>
    <row r="3451" spans="63:82">
      <c r="BK3451" s="245"/>
      <c r="BS3451" s="245"/>
      <c r="BY3451" s="245"/>
      <c r="CA3451" s="245"/>
      <c r="CB3451" s="245"/>
      <c r="CD3451" s="1465"/>
    </row>
    <row r="3452" spans="63:82">
      <c r="BK3452" s="245"/>
      <c r="BS3452" s="245"/>
      <c r="BY3452" s="245"/>
      <c r="CA3452" s="245"/>
      <c r="CB3452" s="245"/>
      <c r="CD3452" s="1465"/>
    </row>
    <row r="3453" spans="63:82">
      <c r="BK3453" s="245"/>
      <c r="BS3453" s="245"/>
      <c r="BY3453" s="245"/>
      <c r="CA3453" s="245"/>
      <c r="CB3453" s="245"/>
      <c r="CD3453" s="1465"/>
    </row>
    <row r="3454" spans="63:82">
      <c r="BK3454" s="245"/>
      <c r="BS3454" s="245"/>
      <c r="BY3454" s="245"/>
      <c r="CA3454" s="245"/>
      <c r="CB3454" s="245"/>
      <c r="CD3454" s="1465"/>
    </row>
    <row r="3455" spans="63:82">
      <c r="BK3455" s="245"/>
      <c r="BS3455" s="245"/>
      <c r="BY3455" s="245"/>
      <c r="CA3455" s="245"/>
      <c r="CB3455" s="245"/>
      <c r="CD3455" s="1465"/>
    </row>
    <row r="3456" spans="63:82">
      <c r="BK3456" s="245"/>
      <c r="BS3456" s="245"/>
      <c r="BY3456" s="245"/>
      <c r="CA3456" s="245"/>
      <c r="CB3456" s="245"/>
      <c r="CD3456" s="1465"/>
    </row>
    <row r="3457" spans="63:82">
      <c r="BK3457" s="245"/>
      <c r="BS3457" s="245"/>
      <c r="BY3457" s="245"/>
      <c r="CA3457" s="245"/>
      <c r="CB3457" s="245"/>
      <c r="CD3457" s="1465"/>
    </row>
    <row r="3458" spans="63:82">
      <c r="BK3458" s="245"/>
      <c r="BS3458" s="245"/>
      <c r="BY3458" s="245"/>
      <c r="CA3458" s="245"/>
      <c r="CB3458" s="245"/>
      <c r="CD3458" s="1465"/>
    </row>
    <row r="3459" spans="63:82">
      <c r="BK3459" s="245"/>
      <c r="BS3459" s="245"/>
      <c r="BY3459" s="245"/>
      <c r="CA3459" s="245"/>
      <c r="CB3459" s="245"/>
      <c r="CD3459" s="1465"/>
    </row>
    <row r="3460" spans="63:82">
      <c r="BK3460" s="245"/>
      <c r="BS3460" s="245"/>
      <c r="BY3460" s="245"/>
      <c r="CA3460" s="245"/>
      <c r="CB3460" s="245"/>
      <c r="CD3460" s="1465"/>
    </row>
    <row r="3461" spans="63:82">
      <c r="BK3461" s="245"/>
      <c r="BS3461" s="245"/>
      <c r="BY3461" s="245"/>
      <c r="CA3461" s="245"/>
      <c r="CB3461" s="245"/>
      <c r="CD3461" s="1465"/>
    </row>
    <row r="3462" spans="63:82">
      <c r="BK3462" s="245"/>
      <c r="BS3462" s="245"/>
      <c r="BY3462" s="245"/>
      <c r="CA3462" s="245"/>
      <c r="CB3462" s="245"/>
      <c r="CD3462" s="1465"/>
    </row>
    <row r="3463" spans="63:82">
      <c r="BK3463" s="245"/>
      <c r="BS3463" s="245"/>
      <c r="BY3463" s="245"/>
      <c r="CA3463" s="245"/>
      <c r="CB3463" s="245"/>
      <c r="CD3463" s="1465"/>
    </row>
    <row r="3464" spans="63:82">
      <c r="BK3464" s="245"/>
      <c r="BS3464" s="245"/>
      <c r="BY3464" s="245"/>
      <c r="CA3464" s="245"/>
      <c r="CB3464" s="245"/>
      <c r="CD3464" s="1465"/>
    </row>
    <row r="3465" spans="63:82">
      <c r="BK3465" s="245"/>
      <c r="BS3465" s="245"/>
      <c r="BY3465" s="245"/>
      <c r="CA3465" s="245"/>
      <c r="CB3465" s="245"/>
      <c r="CD3465" s="1465"/>
    </row>
    <row r="3466" spans="63:82">
      <c r="BK3466" s="245"/>
      <c r="BS3466" s="245"/>
      <c r="BY3466" s="245"/>
      <c r="CA3466" s="245"/>
      <c r="CB3466" s="245"/>
      <c r="CD3466" s="1465"/>
    </row>
    <row r="3467" spans="63:82">
      <c r="BK3467" s="245"/>
      <c r="BS3467" s="245"/>
      <c r="BY3467" s="245"/>
      <c r="CA3467" s="245"/>
      <c r="CB3467" s="245"/>
      <c r="CD3467" s="1465"/>
    </row>
    <row r="3468" spans="63:82">
      <c r="BK3468" s="245"/>
      <c r="BS3468" s="245"/>
      <c r="BY3468" s="245"/>
      <c r="CA3468" s="245"/>
      <c r="CB3468" s="245"/>
      <c r="CD3468" s="1465"/>
    </row>
    <row r="3469" spans="63:82">
      <c r="BK3469" s="245"/>
      <c r="BS3469" s="245"/>
      <c r="BY3469" s="245"/>
      <c r="CA3469" s="245"/>
      <c r="CB3469" s="245"/>
      <c r="CD3469" s="1465"/>
    </row>
    <row r="3470" spans="63:82">
      <c r="BK3470" s="245"/>
      <c r="BS3470" s="245"/>
      <c r="BY3470" s="245"/>
      <c r="CA3470" s="245"/>
      <c r="CB3470" s="245"/>
      <c r="CD3470" s="1465"/>
    </row>
    <row r="3471" spans="63:82">
      <c r="BK3471" s="245"/>
      <c r="BS3471" s="245"/>
      <c r="BY3471" s="245"/>
      <c r="CA3471" s="245"/>
      <c r="CB3471" s="245"/>
      <c r="CD3471" s="1465"/>
    </row>
    <row r="3472" spans="63:82">
      <c r="BK3472" s="245"/>
      <c r="BS3472" s="245"/>
      <c r="BY3472" s="245"/>
      <c r="CA3472" s="245"/>
      <c r="CB3472" s="245"/>
      <c r="CD3472" s="1465"/>
    </row>
    <row r="3473" spans="63:82">
      <c r="BK3473" s="245"/>
      <c r="BS3473" s="245"/>
      <c r="BY3473" s="245"/>
      <c r="CA3473" s="245"/>
      <c r="CB3473" s="245"/>
      <c r="CD3473" s="1465"/>
    </row>
    <row r="3474" spans="63:82">
      <c r="BK3474" s="245"/>
      <c r="BS3474" s="245"/>
      <c r="BY3474" s="245"/>
      <c r="CA3474" s="245"/>
      <c r="CB3474" s="245"/>
      <c r="CD3474" s="1465"/>
    </row>
    <row r="3475" spans="63:82">
      <c r="BK3475" s="245"/>
      <c r="BS3475" s="245"/>
      <c r="BY3475" s="245"/>
      <c r="CA3475" s="245"/>
      <c r="CB3475" s="245"/>
      <c r="CD3475" s="1465"/>
    </row>
    <row r="3476" spans="63:82">
      <c r="BK3476" s="245"/>
      <c r="BS3476" s="245"/>
      <c r="BY3476" s="245"/>
      <c r="CA3476" s="245"/>
      <c r="CB3476" s="245"/>
      <c r="CD3476" s="1465"/>
    </row>
    <row r="3477" spans="63:82">
      <c r="BK3477" s="245"/>
      <c r="BS3477" s="245"/>
      <c r="BY3477" s="245"/>
      <c r="CA3477" s="245"/>
      <c r="CB3477" s="245"/>
      <c r="CD3477" s="1465"/>
    </row>
    <row r="3478" spans="63:82">
      <c r="BK3478" s="245"/>
      <c r="BS3478" s="245"/>
      <c r="BY3478" s="245"/>
      <c r="CA3478" s="245"/>
      <c r="CB3478" s="245"/>
      <c r="CD3478" s="1465"/>
    </row>
    <row r="3479" spans="63:82">
      <c r="BK3479" s="245"/>
      <c r="BS3479" s="245"/>
      <c r="BY3479" s="245"/>
      <c r="CA3479" s="245"/>
      <c r="CB3479" s="245"/>
      <c r="CD3479" s="1465"/>
    </row>
    <row r="3480" spans="63:82">
      <c r="BK3480" s="245"/>
      <c r="BS3480" s="245"/>
      <c r="BY3480" s="245"/>
      <c r="CA3480" s="245"/>
      <c r="CB3480" s="245"/>
      <c r="CD3480" s="1465"/>
    </row>
    <row r="3481" spans="63:82">
      <c r="BK3481" s="245"/>
      <c r="BS3481" s="245"/>
      <c r="BY3481" s="245"/>
      <c r="CA3481" s="245"/>
      <c r="CB3481" s="245"/>
      <c r="CD3481" s="1465"/>
    </row>
    <row r="3482" spans="63:82">
      <c r="BK3482" s="245"/>
      <c r="BS3482" s="245"/>
      <c r="BY3482" s="245"/>
      <c r="CA3482" s="245"/>
      <c r="CB3482" s="245"/>
      <c r="CD3482" s="1465"/>
    </row>
    <row r="3483" spans="63:82">
      <c r="BK3483" s="245"/>
      <c r="BS3483" s="245"/>
      <c r="BY3483" s="245"/>
      <c r="CA3483" s="245"/>
      <c r="CB3483" s="245"/>
      <c r="CD3483" s="1465"/>
    </row>
    <row r="3484" spans="63:82">
      <c r="BK3484" s="245"/>
      <c r="BS3484" s="245"/>
      <c r="BY3484" s="245"/>
      <c r="CA3484" s="245"/>
      <c r="CB3484" s="245"/>
      <c r="CD3484" s="1465"/>
    </row>
    <row r="3485" spans="63:82">
      <c r="BK3485" s="245"/>
      <c r="BS3485" s="245"/>
      <c r="BY3485" s="245"/>
      <c r="CA3485" s="245"/>
      <c r="CB3485" s="245"/>
      <c r="CD3485" s="1465"/>
    </row>
    <row r="3486" spans="63:82">
      <c r="BK3486" s="245"/>
      <c r="BS3486" s="245"/>
      <c r="BY3486" s="245"/>
      <c r="CA3486" s="245"/>
      <c r="CB3486" s="245"/>
      <c r="CD3486" s="1465"/>
    </row>
    <row r="3487" spans="63:82">
      <c r="BK3487" s="245"/>
      <c r="BS3487" s="245"/>
      <c r="BY3487" s="245"/>
      <c r="CA3487" s="245"/>
      <c r="CB3487" s="245"/>
      <c r="CD3487" s="1465"/>
    </row>
    <row r="3488" spans="63:82">
      <c r="BK3488" s="245"/>
      <c r="BS3488" s="245"/>
      <c r="BY3488" s="245"/>
      <c r="CA3488" s="245"/>
      <c r="CB3488" s="245"/>
      <c r="CD3488" s="1465"/>
    </row>
    <row r="3489" spans="63:82">
      <c r="BK3489" s="245"/>
      <c r="BS3489" s="245"/>
      <c r="BY3489" s="245"/>
      <c r="CA3489" s="245"/>
      <c r="CB3489" s="245"/>
      <c r="CD3489" s="1465"/>
    </row>
    <row r="3490" spans="63:82">
      <c r="BK3490" s="245"/>
      <c r="BS3490" s="245"/>
      <c r="BY3490" s="245"/>
      <c r="CA3490" s="245"/>
      <c r="CB3490" s="245"/>
      <c r="CD3490" s="1465"/>
    </row>
    <row r="3491" spans="63:82">
      <c r="BK3491" s="245"/>
      <c r="BS3491" s="245"/>
      <c r="BY3491" s="245"/>
      <c r="CA3491" s="245"/>
      <c r="CB3491" s="245"/>
      <c r="CD3491" s="1465"/>
    </row>
    <row r="3492" spans="63:82">
      <c r="BK3492" s="245"/>
      <c r="BS3492" s="245"/>
      <c r="BY3492" s="245"/>
      <c r="CA3492" s="245"/>
      <c r="CB3492" s="245"/>
      <c r="CD3492" s="1465"/>
    </row>
    <row r="3493" spans="63:82">
      <c r="BK3493" s="245"/>
      <c r="BS3493" s="245"/>
      <c r="BY3493" s="245"/>
      <c r="CA3493" s="245"/>
      <c r="CB3493" s="245"/>
      <c r="CD3493" s="1465"/>
    </row>
    <row r="3494" spans="63:82">
      <c r="BK3494" s="245"/>
      <c r="BS3494" s="245"/>
      <c r="BY3494" s="245"/>
      <c r="CA3494" s="245"/>
      <c r="CB3494" s="245"/>
      <c r="CD3494" s="1465"/>
    </row>
    <row r="3495" spans="63:82">
      <c r="BK3495" s="245"/>
      <c r="BS3495" s="245"/>
      <c r="BY3495" s="245"/>
      <c r="CA3495" s="245"/>
      <c r="CB3495" s="245"/>
      <c r="CD3495" s="1465"/>
    </row>
    <row r="3496" spans="63:82">
      <c r="BK3496" s="245"/>
      <c r="BS3496" s="245"/>
      <c r="BY3496" s="245"/>
      <c r="CA3496" s="245"/>
      <c r="CB3496" s="245"/>
      <c r="CD3496" s="1465"/>
    </row>
    <row r="3497" spans="63:82">
      <c r="BK3497" s="245"/>
      <c r="BS3497" s="245"/>
      <c r="BY3497" s="245"/>
      <c r="CA3497" s="245"/>
      <c r="CB3497" s="245"/>
      <c r="CD3497" s="1465"/>
    </row>
    <row r="3498" spans="63:82">
      <c r="BK3498" s="245"/>
      <c r="BS3498" s="245"/>
      <c r="BY3498" s="245"/>
      <c r="CA3498" s="245"/>
      <c r="CB3498" s="245"/>
      <c r="CD3498" s="1465"/>
    </row>
    <row r="3499" spans="63:82">
      <c r="BK3499" s="245"/>
      <c r="BS3499" s="245"/>
      <c r="BY3499" s="245"/>
      <c r="CA3499" s="245"/>
      <c r="CB3499" s="245"/>
      <c r="CD3499" s="1465"/>
    </row>
    <row r="3500" spans="63:82">
      <c r="BK3500" s="245"/>
      <c r="BS3500" s="245"/>
      <c r="BY3500" s="245"/>
      <c r="CA3500" s="245"/>
      <c r="CB3500" s="245"/>
      <c r="CD3500" s="1465"/>
    </row>
    <row r="3501" spans="63:82" ht="28.5" customHeight="1">
      <c r="BK3501" s="245"/>
      <c r="BS3501" s="245"/>
      <c r="BY3501" s="245"/>
      <c r="CA3501" s="245"/>
      <c r="CB3501" s="245"/>
      <c r="CD3501" s="1465"/>
    </row>
    <row r="3502" spans="63:82" ht="15" customHeight="1">
      <c r="BK3502" s="245"/>
      <c r="BS3502" s="245"/>
      <c r="BY3502" s="245"/>
      <c r="CA3502" s="245"/>
      <c r="CB3502" s="245"/>
      <c r="CD3502" s="1465"/>
    </row>
    <row r="3503" spans="63:82" ht="15" customHeight="1">
      <c r="BK3503" s="245"/>
      <c r="BS3503" s="245"/>
      <c r="BY3503" s="245"/>
      <c r="CA3503" s="245"/>
      <c r="CB3503" s="245"/>
      <c r="CD3503" s="1465"/>
    </row>
    <row r="3504" spans="63:82" ht="15" customHeight="1">
      <c r="BK3504" s="245"/>
      <c r="BS3504" s="245"/>
      <c r="BY3504" s="245"/>
      <c r="CA3504" s="245"/>
      <c r="CB3504" s="245"/>
      <c r="CD3504" s="1465"/>
    </row>
    <row r="3505" spans="63:82" ht="15" customHeight="1">
      <c r="BK3505" s="245"/>
      <c r="BS3505" s="245"/>
      <c r="BY3505" s="245"/>
      <c r="CA3505" s="245"/>
      <c r="CB3505" s="245"/>
      <c r="CD3505" s="1465"/>
    </row>
    <row r="3506" spans="63:82" ht="15" customHeight="1">
      <c r="BK3506" s="245"/>
      <c r="BS3506" s="245"/>
      <c r="BY3506" s="245"/>
      <c r="CA3506" s="245"/>
      <c r="CB3506" s="245"/>
      <c r="CD3506" s="1465"/>
    </row>
    <row r="3507" spans="63:82" ht="15" customHeight="1">
      <c r="BK3507" s="245"/>
      <c r="BS3507" s="245"/>
      <c r="BY3507" s="245"/>
      <c r="CA3507" s="245"/>
      <c r="CB3507" s="245"/>
      <c r="CD3507" s="1465"/>
    </row>
    <row r="3508" spans="63:82" ht="15" customHeight="1">
      <c r="BK3508" s="245"/>
      <c r="BS3508" s="245"/>
      <c r="BY3508" s="245"/>
      <c r="CA3508" s="245"/>
      <c r="CB3508" s="245"/>
      <c r="CD3508" s="1465"/>
    </row>
    <row r="3509" spans="63:82" ht="15" customHeight="1">
      <c r="BK3509" s="245"/>
      <c r="BS3509" s="245"/>
      <c r="BY3509" s="245"/>
      <c r="CA3509" s="245"/>
      <c r="CB3509" s="245"/>
      <c r="CD3509" s="1465"/>
    </row>
    <row r="3510" spans="63:82" ht="15" customHeight="1">
      <c r="BK3510" s="245"/>
      <c r="BS3510" s="245"/>
      <c r="BY3510" s="245"/>
      <c r="CA3510" s="245"/>
      <c r="CB3510" s="245"/>
      <c r="CD3510" s="1465"/>
    </row>
    <row r="3511" spans="63:82" ht="15" customHeight="1">
      <c r="BK3511" s="245"/>
      <c r="BS3511" s="245"/>
      <c r="BY3511" s="245"/>
      <c r="CA3511" s="245"/>
      <c r="CB3511" s="245"/>
      <c r="CD3511" s="1465"/>
    </row>
    <row r="3512" spans="63:82" ht="15" customHeight="1">
      <c r="BK3512" s="245"/>
      <c r="BS3512" s="245"/>
      <c r="BY3512" s="245"/>
      <c r="CA3512" s="245"/>
      <c r="CB3512" s="245"/>
      <c r="CD3512" s="1465"/>
    </row>
    <row r="3513" spans="63:82" ht="15" customHeight="1">
      <c r="BK3513" s="245"/>
      <c r="BS3513" s="245"/>
      <c r="BY3513" s="245"/>
      <c r="CA3513" s="245"/>
      <c r="CB3513" s="245"/>
      <c r="CD3513" s="1465"/>
    </row>
    <row r="3514" spans="63:82" ht="15" customHeight="1">
      <c r="BK3514" s="245"/>
      <c r="BS3514" s="245"/>
      <c r="BY3514" s="245"/>
      <c r="CA3514" s="245"/>
      <c r="CB3514" s="245"/>
      <c r="CD3514" s="1465"/>
    </row>
    <row r="3515" spans="63:82" ht="15" customHeight="1">
      <c r="BK3515" s="245"/>
      <c r="BS3515" s="245"/>
      <c r="BY3515" s="245"/>
      <c r="CA3515" s="245"/>
      <c r="CB3515" s="245"/>
      <c r="CD3515" s="1465"/>
    </row>
    <row r="3516" spans="63:82" ht="15" customHeight="1">
      <c r="BK3516" s="245"/>
      <c r="BS3516" s="245"/>
      <c r="BY3516" s="245"/>
      <c r="CA3516" s="245"/>
      <c r="CB3516" s="245"/>
      <c r="CD3516" s="1465"/>
    </row>
    <row r="3517" spans="63:82" ht="15" customHeight="1">
      <c r="BK3517" s="245"/>
      <c r="BS3517" s="245"/>
      <c r="BY3517" s="245"/>
      <c r="CA3517" s="245"/>
      <c r="CB3517" s="245"/>
      <c r="CD3517" s="1465"/>
    </row>
    <row r="3518" spans="63:82" ht="15" customHeight="1">
      <c r="BK3518" s="245"/>
      <c r="BS3518" s="245"/>
      <c r="BY3518" s="245"/>
      <c r="CA3518" s="245"/>
      <c r="CB3518" s="245"/>
      <c r="CD3518" s="1465"/>
    </row>
    <row r="3519" spans="63:82" ht="15" customHeight="1">
      <c r="BK3519" s="245"/>
      <c r="BS3519" s="245"/>
      <c r="BY3519" s="245"/>
      <c r="CA3519" s="245"/>
      <c r="CB3519" s="245"/>
      <c r="CD3519" s="1465"/>
    </row>
    <row r="3520" spans="63:82" ht="15" customHeight="1">
      <c r="BK3520" s="245"/>
      <c r="BS3520" s="245"/>
      <c r="BY3520" s="245"/>
      <c r="CA3520" s="245"/>
      <c r="CB3520" s="245"/>
      <c r="CD3520" s="1465"/>
    </row>
    <row r="3521" spans="63:82" ht="15" customHeight="1">
      <c r="BK3521" s="245"/>
      <c r="BS3521" s="245"/>
      <c r="BY3521" s="245"/>
      <c r="CA3521" s="245"/>
      <c r="CB3521" s="245"/>
      <c r="CD3521" s="1465"/>
    </row>
    <row r="3522" spans="63:82" ht="15" customHeight="1">
      <c r="BK3522" s="245"/>
      <c r="BS3522" s="245"/>
      <c r="BY3522" s="245"/>
      <c r="CA3522" s="245"/>
      <c r="CB3522" s="245"/>
      <c r="CD3522" s="1465"/>
    </row>
    <row r="3523" spans="63:82" ht="15" customHeight="1">
      <c r="BK3523" s="245"/>
      <c r="BS3523" s="245"/>
      <c r="BY3523" s="245"/>
      <c r="CA3523" s="245"/>
      <c r="CB3523" s="245"/>
      <c r="CD3523" s="1465"/>
    </row>
    <row r="3524" spans="63:82" ht="15" customHeight="1">
      <c r="BK3524" s="245"/>
      <c r="BS3524" s="245"/>
      <c r="BY3524" s="245"/>
      <c r="CA3524" s="245"/>
      <c r="CB3524" s="245"/>
      <c r="CD3524" s="1465"/>
    </row>
    <row r="3525" spans="63:82" ht="15" customHeight="1">
      <c r="BK3525" s="245"/>
      <c r="BS3525" s="245"/>
      <c r="BY3525" s="245"/>
      <c r="CA3525" s="245"/>
      <c r="CB3525" s="245"/>
      <c r="CD3525" s="1465"/>
    </row>
    <row r="3526" spans="63:82" ht="15" customHeight="1">
      <c r="BK3526" s="245"/>
      <c r="BS3526" s="245"/>
      <c r="BY3526" s="245"/>
      <c r="CA3526" s="245"/>
      <c r="CB3526" s="245"/>
      <c r="CD3526" s="1465"/>
    </row>
    <row r="3527" spans="63:82" ht="15" customHeight="1">
      <c r="BK3527" s="245"/>
      <c r="BS3527" s="245"/>
      <c r="BY3527" s="245"/>
      <c r="CA3527" s="245"/>
      <c r="CB3527" s="245"/>
      <c r="CD3527" s="1465"/>
    </row>
    <row r="3528" spans="63:82" ht="15" customHeight="1">
      <c r="BK3528" s="245"/>
      <c r="BS3528" s="245"/>
      <c r="BY3528" s="245"/>
      <c r="CA3528" s="245"/>
      <c r="CB3528" s="245"/>
      <c r="CD3528" s="1465"/>
    </row>
    <row r="3529" spans="63:82" ht="15" customHeight="1">
      <c r="BK3529" s="245"/>
      <c r="BS3529" s="245"/>
      <c r="BY3529" s="245"/>
      <c r="CA3529" s="245"/>
      <c r="CB3529" s="245"/>
      <c r="CD3529" s="1465"/>
    </row>
    <row r="3530" spans="63:82" ht="15" customHeight="1">
      <c r="BK3530" s="245"/>
      <c r="BS3530" s="245"/>
      <c r="BY3530" s="245"/>
      <c r="CA3530" s="245"/>
      <c r="CB3530" s="245"/>
      <c r="CD3530" s="1465"/>
    </row>
    <row r="3531" spans="63:82">
      <c r="BK3531" s="245"/>
      <c r="BS3531" s="245"/>
      <c r="BY3531" s="245"/>
      <c r="CA3531" s="245"/>
      <c r="CB3531" s="245"/>
      <c r="CD3531" s="1465"/>
    </row>
    <row r="3532" spans="63:82">
      <c r="BK3532" s="245"/>
      <c r="BS3532" s="245"/>
      <c r="BY3532" s="245"/>
      <c r="CA3532" s="245"/>
      <c r="CB3532" s="245"/>
      <c r="CD3532" s="1465"/>
    </row>
    <row r="3533" spans="63:82">
      <c r="BK3533" s="245"/>
      <c r="BS3533" s="245"/>
      <c r="BY3533" s="245"/>
      <c r="CA3533" s="245"/>
      <c r="CB3533" s="245"/>
      <c r="CD3533" s="1465"/>
    </row>
    <row r="3534" spans="63:82">
      <c r="BK3534" s="245"/>
      <c r="BS3534" s="245"/>
      <c r="BY3534" s="245"/>
      <c r="CA3534" s="245"/>
      <c r="CB3534" s="245"/>
      <c r="CD3534" s="1465"/>
    </row>
    <row r="3535" spans="63:82">
      <c r="BK3535" s="245"/>
      <c r="BS3535" s="245"/>
      <c r="BY3535" s="245"/>
      <c r="CA3535" s="245"/>
      <c r="CB3535" s="245"/>
      <c r="CD3535" s="1465"/>
    </row>
    <row r="3536" spans="63:82">
      <c r="BK3536" s="245"/>
      <c r="BS3536" s="245"/>
      <c r="BY3536" s="245"/>
      <c r="CA3536" s="245"/>
      <c r="CB3536" s="245"/>
      <c r="CD3536" s="1465"/>
    </row>
    <row r="3537" spans="63:82">
      <c r="BK3537" s="245"/>
      <c r="BS3537" s="245"/>
      <c r="BY3537" s="245"/>
      <c r="CA3537" s="245"/>
      <c r="CB3537" s="245"/>
      <c r="CD3537" s="1465"/>
    </row>
    <row r="3538" spans="63:82">
      <c r="BK3538" s="245"/>
      <c r="BS3538" s="245"/>
      <c r="BY3538" s="245"/>
      <c r="CA3538" s="245"/>
      <c r="CB3538" s="245"/>
      <c r="CD3538" s="1465"/>
    </row>
    <row r="3539" spans="63:82">
      <c r="BK3539" s="245"/>
      <c r="BS3539" s="245"/>
      <c r="BY3539" s="245"/>
      <c r="CA3539" s="245"/>
      <c r="CB3539" s="245"/>
      <c r="CD3539" s="1465"/>
    </row>
    <row r="3540" spans="63:82">
      <c r="BK3540" s="245"/>
      <c r="BS3540" s="245"/>
      <c r="BY3540" s="245"/>
      <c r="CA3540" s="245"/>
      <c r="CB3540" s="245"/>
      <c r="CD3540" s="1465"/>
    </row>
    <row r="3541" spans="63:82">
      <c r="BK3541" s="245"/>
      <c r="BS3541" s="245"/>
      <c r="BY3541" s="245"/>
      <c r="CA3541" s="245"/>
      <c r="CB3541" s="245"/>
      <c r="CD3541" s="1465"/>
    </row>
    <row r="3551" spans="63:82">
      <c r="BK3551" s="245"/>
      <c r="BQ3551" s="245"/>
      <c r="BS3551" s="245"/>
      <c r="BY3551" s="245"/>
      <c r="CA3551" s="245"/>
      <c r="CB3551" s="245"/>
      <c r="CD3551" s="1465"/>
    </row>
    <row r="3552" spans="63:82">
      <c r="BK3552" s="245"/>
      <c r="BQ3552" s="245"/>
      <c r="BS3552" s="245"/>
      <c r="BY3552" s="245"/>
      <c r="CA3552" s="245"/>
      <c r="CB3552" s="245"/>
      <c r="CD3552" s="1465"/>
    </row>
    <row r="3553" spans="63:82">
      <c r="BK3553" s="245"/>
      <c r="BQ3553" s="245"/>
      <c r="BS3553" s="245"/>
      <c r="BY3553" s="245"/>
      <c r="CA3553" s="245"/>
      <c r="CB3553" s="245"/>
      <c r="CD3553" s="1465"/>
    </row>
    <row r="3554" spans="63:82">
      <c r="BK3554" s="245"/>
      <c r="BQ3554" s="245"/>
      <c r="BS3554" s="245"/>
      <c r="BY3554" s="245"/>
      <c r="CA3554" s="245"/>
      <c r="CB3554" s="245"/>
      <c r="CD3554" s="1465"/>
    </row>
    <row r="3555" spans="63:82">
      <c r="BK3555" s="245"/>
      <c r="BQ3555" s="245"/>
      <c r="BS3555" s="245"/>
      <c r="BY3555" s="245"/>
      <c r="CA3555" s="245"/>
      <c r="CB3555" s="245"/>
      <c r="CD3555" s="1465"/>
    </row>
    <row r="3556" spans="63:82">
      <c r="BK3556" s="245"/>
      <c r="BQ3556" s="245"/>
      <c r="BS3556" s="245"/>
      <c r="BY3556" s="245"/>
      <c r="CA3556" s="245"/>
      <c r="CB3556" s="245"/>
      <c r="CD3556" s="1465"/>
    </row>
    <row r="3557" spans="63:82">
      <c r="BK3557" s="245"/>
      <c r="BQ3557" s="245"/>
      <c r="BS3557" s="245"/>
      <c r="BY3557" s="245"/>
      <c r="CA3557" s="245"/>
      <c r="CB3557" s="245"/>
      <c r="CD3557" s="1465"/>
    </row>
    <row r="3558" spans="63:82">
      <c r="BK3558" s="245"/>
      <c r="BQ3558" s="245"/>
      <c r="BS3558" s="245"/>
      <c r="BY3558" s="245"/>
      <c r="CA3558" s="245"/>
      <c r="CB3558" s="245"/>
      <c r="CD3558" s="1465"/>
    </row>
    <row r="3559" spans="63:82">
      <c r="BK3559" s="245"/>
      <c r="BQ3559" s="245"/>
      <c r="BS3559" s="245"/>
      <c r="BY3559" s="245"/>
      <c r="CA3559" s="245"/>
      <c r="CB3559" s="245"/>
      <c r="CD3559" s="1465"/>
    </row>
    <row r="3560" spans="63:82">
      <c r="BK3560" s="245"/>
      <c r="BQ3560" s="245"/>
      <c r="BS3560" s="245"/>
      <c r="BY3560" s="245"/>
      <c r="CA3560" s="245"/>
      <c r="CB3560" s="245"/>
      <c r="CD3560" s="1465"/>
    </row>
    <row r="3561" spans="63:82">
      <c r="BK3561" s="245"/>
      <c r="BQ3561" s="245"/>
      <c r="BS3561" s="245"/>
      <c r="BY3561" s="245"/>
      <c r="CA3561" s="245"/>
      <c r="CB3561" s="245"/>
      <c r="CD3561" s="1465"/>
    </row>
    <row r="3562" spans="63:82">
      <c r="BK3562" s="245"/>
      <c r="BQ3562" s="245"/>
      <c r="BS3562" s="245"/>
      <c r="BY3562" s="245"/>
      <c r="CA3562" s="245"/>
      <c r="CB3562" s="245"/>
      <c r="CD3562" s="1465"/>
    </row>
    <row r="3563" spans="63:82">
      <c r="BK3563" s="245"/>
      <c r="BQ3563" s="245"/>
      <c r="BS3563" s="245"/>
      <c r="BY3563" s="245"/>
      <c r="CA3563" s="245"/>
      <c r="CB3563" s="245"/>
      <c r="CD3563" s="1465"/>
    </row>
    <row r="3564" spans="63:82">
      <c r="BK3564" s="245"/>
      <c r="BQ3564" s="245"/>
      <c r="BS3564" s="245"/>
      <c r="BY3564" s="245"/>
      <c r="CA3564" s="245"/>
      <c r="CB3564" s="245"/>
      <c r="CD3564" s="1465"/>
    </row>
    <row r="3565" spans="63:82">
      <c r="BK3565" s="245"/>
      <c r="BQ3565" s="245"/>
      <c r="BS3565" s="245"/>
      <c r="BY3565" s="245"/>
      <c r="CA3565" s="245"/>
      <c r="CB3565" s="245"/>
      <c r="CD3565" s="1465"/>
    </row>
    <row r="3566" spans="63:82">
      <c r="BK3566" s="245"/>
      <c r="BQ3566" s="245"/>
      <c r="BS3566" s="245"/>
      <c r="BY3566" s="245"/>
      <c r="CA3566" s="245"/>
      <c r="CB3566" s="245"/>
      <c r="CD3566" s="1465"/>
    </row>
    <row r="3567" spans="63:82">
      <c r="BK3567" s="245"/>
      <c r="BQ3567" s="245"/>
      <c r="BS3567" s="245"/>
      <c r="BY3567" s="245"/>
      <c r="CA3567" s="245"/>
      <c r="CB3567" s="245"/>
      <c r="CD3567" s="1465"/>
    </row>
    <row r="3568" spans="63:82">
      <c r="BK3568" s="245"/>
      <c r="BQ3568" s="245"/>
      <c r="BS3568" s="245"/>
      <c r="BY3568" s="245"/>
      <c r="CA3568" s="245"/>
      <c r="CB3568" s="245"/>
      <c r="CD3568" s="1465"/>
    </row>
    <row r="3569" spans="63:82">
      <c r="BK3569" s="245"/>
      <c r="BQ3569" s="245"/>
      <c r="BS3569" s="245"/>
      <c r="BY3569" s="245"/>
      <c r="CA3569" s="245"/>
      <c r="CB3569" s="245"/>
      <c r="CD3569" s="1465"/>
    </row>
    <row r="3570" spans="63:82">
      <c r="BK3570" s="245"/>
      <c r="BQ3570" s="245"/>
      <c r="BS3570" s="245"/>
      <c r="BY3570" s="245"/>
      <c r="CA3570" s="245"/>
      <c r="CB3570" s="245"/>
      <c r="CD3570" s="1465"/>
    </row>
    <row r="3571" spans="63:82">
      <c r="BK3571" s="245"/>
      <c r="BQ3571" s="245"/>
      <c r="BS3571" s="245"/>
      <c r="BY3571" s="245"/>
      <c r="CA3571" s="245"/>
      <c r="CB3571" s="245"/>
      <c r="CD3571" s="1465"/>
    </row>
    <row r="3572" spans="63:82">
      <c r="BK3572" s="245"/>
      <c r="BQ3572" s="245"/>
      <c r="BS3572" s="245"/>
      <c r="BY3572" s="245"/>
      <c r="CA3572" s="245"/>
      <c r="CB3572" s="245"/>
      <c r="CD3572" s="1465"/>
    </row>
    <row r="3573" spans="63:82">
      <c r="BK3573" s="245"/>
      <c r="BQ3573" s="245"/>
      <c r="BS3573" s="245"/>
      <c r="BY3573" s="245"/>
      <c r="CA3573" s="245"/>
      <c r="CB3573" s="245"/>
      <c r="CD3573" s="1465"/>
    </row>
    <row r="3574" spans="63:82">
      <c r="BK3574" s="245"/>
      <c r="BQ3574" s="245"/>
      <c r="BS3574" s="245"/>
      <c r="BY3574" s="245"/>
      <c r="CA3574" s="245"/>
      <c r="CB3574" s="245"/>
      <c r="CD3574" s="1465"/>
    </row>
    <row r="3575" spans="63:82">
      <c r="BK3575" s="245"/>
      <c r="BQ3575" s="245"/>
      <c r="BS3575" s="245"/>
      <c r="BY3575" s="245"/>
      <c r="CA3575" s="245"/>
      <c r="CB3575" s="245"/>
      <c r="CD3575" s="1465"/>
    </row>
    <row r="3576" spans="63:82">
      <c r="BK3576" s="245"/>
      <c r="BQ3576" s="245"/>
      <c r="BS3576" s="245"/>
      <c r="BY3576" s="245"/>
      <c r="CA3576" s="245"/>
      <c r="CB3576" s="245"/>
      <c r="CD3576" s="1465"/>
    </row>
    <row r="3577" spans="63:82">
      <c r="BK3577" s="245"/>
      <c r="BQ3577" s="245"/>
      <c r="BS3577" s="245"/>
      <c r="BY3577" s="245"/>
      <c r="CA3577" s="245"/>
      <c r="CB3577" s="245"/>
      <c r="CD3577" s="1465"/>
    </row>
    <row r="3578" spans="63:82">
      <c r="BK3578" s="245"/>
      <c r="BQ3578" s="245"/>
      <c r="BS3578" s="245"/>
      <c r="BY3578" s="245"/>
      <c r="CA3578" s="245"/>
      <c r="CB3578" s="245"/>
      <c r="CD3578" s="1465"/>
    </row>
    <row r="3579" spans="63:82">
      <c r="BK3579" s="245"/>
      <c r="BQ3579" s="245"/>
      <c r="BS3579" s="245"/>
      <c r="BY3579" s="245"/>
      <c r="CA3579" s="245"/>
      <c r="CB3579" s="245"/>
      <c r="CD3579" s="1465"/>
    </row>
    <row r="3580" spans="63:82">
      <c r="BK3580" s="245"/>
      <c r="BQ3580" s="245"/>
      <c r="BS3580" s="245"/>
      <c r="BY3580" s="245"/>
      <c r="CA3580" s="245"/>
      <c r="CB3580" s="245"/>
      <c r="CD3580" s="1465"/>
    </row>
    <row r="3581" spans="63:82">
      <c r="BK3581" s="245"/>
      <c r="BQ3581" s="245"/>
      <c r="BS3581" s="245"/>
      <c r="BY3581" s="245"/>
      <c r="CA3581" s="245"/>
      <c r="CB3581" s="245"/>
      <c r="CD3581" s="1465"/>
    </row>
    <row r="3582" spans="63:82">
      <c r="BK3582" s="245"/>
      <c r="BQ3582" s="245"/>
      <c r="BS3582" s="245"/>
      <c r="BY3582" s="245"/>
      <c r="CA3582" s="245"/>
      <c r="CB3582" s="245"/>
      <c r="CD3582" s="1465"/>
    </row>
    <row r="3590" spans="63:82">
      <c r="BK3590" s="245"/>
      <c r="BS3590" s="245"/>
      <c r="BY3590" s="245"/>
      <c r="CA3590" s="245"/>
      <c r="CB3590" s="245"/>
      <c r="CD3590" s="1465"/>
    </row>
    <row r="3591" spans="63:82">
      <c r="BK3591" s="245"/>
      <c r="BS3591" s="245"/>
      <c r="BY3591" s="245"/>
      <c r="CA3591" s="245"/>
      <c r="CB3591" s="245"/>
      <c r="CD3591" s="1465"/>
    </row>
    <row r="3592" spans="63:82">
      <c r="BK3592" s="245"/>
      <c r="BS3592" s="245"/>
      <c r="BY3592" s="245"/>
      <c r="CA3592" s="245"/>
      <c r="CB3592" s="245"/>
      <c r="CD3592" s="1465"/>
    </row>
    <row r="3593" spans="63:82">
      <c r="BK3593" s="245"/>
      <c r="BS3593" s="245"/>
      <c r="BY3593" s="245"/>
      <c r="CA3593" s="245"/>
      <c r="CB3593" s="245"/>
      <c r="CD3593" s="1465"/>
    </row>
    <row r="3594" spans="63:82">
      <c r="BK3594" s="245"/>
      <c r="BS3594" s="245"/>
      <c r="BY3594" s="245"/>
      <c r="CA3594" s="245"/>
      <c r="CB3594" s="245"/>
      <c r="CD3594" s="1465"/>
    </row>
    <row r="3595" spans="63:82">
      <c r="BK3595" s="245"/>
      <c r="BS3595" s="245"/>
      <c r="BY3595" s="245"/>
      <c r="CA3595" s="245"/>
      <c r="CB3595" s="245"/>
      <c r="CD3595" s="1465"/>
    </row>
    <row r="3596" spans="63:82">
      <c r="BK3596" s="245"/>
      <c r="BS3596" s="245"/>
      <c r="BY3596" s="245"/>
      <c r="CA3596" s="245"/>
      <c r="CB3596" s="245"/>
      <c r="CD3596" s="1465"/>
    </row>
    <row r="3597" spans="63:82">
      <c r="BK3597" s="245"/>
      <c r="BS3597" s="245"/>
      <c r="BY3597" s="245"/>
      <c r="CA3597" s="245"/>
      <c r="CB3597" s="245"/>
      <c r="CD3597" s="1465"/>
    </row>
    <row r="3598" spans="63:82">
      <c r="BK3598" s="245"/>
      <c r="BS3598" s="245"/>
      <c r="BY3598" s="245"/>
      <c r="CA3598" s="245"/>
      <c r="CB3598" s="245"/>
      <c r="CD3598" s="1465"/>
    </row>
    <row r="3599" spans="63:82">
      <c r="BK3599" s="245"/>
      <c r="BS3599" s="245"/>
      <c r="BY3599" s="245"/>
      <c r="CA3599" s="245"/>
      <c r="CB3599" s="245"/>
      <c r="CD3599" s="1465"/>
    </row>
    <row r="3600" spans="63:82">
      <c r="BK3600" s="245"/>
      <c r="BS3600" s="245"/>
      <c r="BY3600" s="245"/>
      <c r="CA3600" s="245"/>
      <c r="CB3600" s="245"/>
      <c r="CD3600" s="1465"/>
    </row>
    <row r="3601" spans="63:82">
      <c r="BK3601" s="245"/>
      <c r="BS3601" s="245"/>
      <c r="BY3601" s="245"/>
      <c r="CA3601" s="245"/>
      <c r="CB3601" s="245"/>
      <c r="CD3601" s="1465"/>
    </row>
    <row r="3602" spans="63:82">
      <c r="BK3602" s="245"/>
      <c r="BS3602" s="245"/>
      <c r="BY3602" s="245"/>
      <c r="CA3602" s="245"/>
      <c r="CB3602" s="245"/>
      <c r="CD3602" s="1465"/>
    </row>
    <row r="3603" spans="63:82">
      <c r="BK3603" s="245"/>
      <c r="BS3603" s="245"/>
      <c r="BY3603" s="245"/>
      <c r="CA3603" s="245"/>
      <c r="CB3603" s="245"/>
      <c r="CD3603" s="1465"/>
    </row>
    <row r="3604" spans="63:82">
      <c r="BK3604" s="245"/>
      <c r="BS3604" s="245"/>
      <c r="BY3604" s="245"/>
      <c r="CA3604" s="245"/>
      <c r="CB3604" s="245"/>
      <c r="CD3604" s="1465"/>
    </row>
    <row r="3605" spans="63:82">
      <c r="BK3605" s="245"/>
      <c r="BS3605" s="245"/>
      <c r="BY3605" s="245"/>
      <c r="CA3605" s="245"/>
      <c r="CB3605" s="245"/>
      <c r="CD3605" s="1465"/>
    </row>
    <row r="3606" spans="63:82">
      <c r="BK3606" s="245"/>
      <c r="BS3606" s="245"/>
      <c r="BY3606" s="245"/>
      <c r="CA3606" s="245"/>
      <c r="CB3606" s="245"/>
      <c r="CD3606" s="1465"/>
    </row>
    <row r="3607" spans="63:82">
      <c r="BK3607" s="245"/>
      <c r="BS3607" s="245"/>
      <c r="BY3607" s="245"/>
      <c r="CA3607" s="245"/>
      <c r="CB3607" s="245"/>
      <c r="CD3607" s="1465"/>
    </row>
    <row r="3608" spans="63:82">
      <c r="BK3608" s="245"/>
      <c r="BS3608" s="245"/>
      <c r="BY3608" s="245"/>
      <c r="CA3608" s="245"/>
      <c r="CB3608" s="245"/>
      <c r="CD3608" s="1465"/>
    </row>
    <row r="3609" spans="63:82">
      <c r="BK3609" s="245"/>
      <c r="BS3609" s="245"/>
      <c r="BY3609" s="245"/>
      <c r="CA3609" s="245"/>
      <c r="CB3609" s="245"/>
      <c r="CD3609" s="1465"/>
    </row>
    <row r="3610" spans="63:82">
      <c r="BK3610" s="245"/>
      <c r="BS3610" s="245"/>
      <c r="BY3610" s="245"/>
      <c r="CA3610" s="245"/>
      <c r="CB3610" s="245"/>
      <c r="CD3610" s="1465"/>
    </row>
    <row r="3611" spans="63:82">
      <c r="BK3611" s="245"/>
      <c r="BS3611" s="245"/>
      <c r="BY3611" s="245"/>
      <c r="CA3611" s="245"/>
      <c r="CB3611" s="245"/>
      <c r="CD3611" s="1465"/>
    </row>
    <row r="3612" spans="63:82">
      <c r="BK3612" s="245"/>
      <c r="BS3612" s="245"/>
      <c r="BY3612" s="245"/>
      <c r="CA3612" s="245"/>
      <c r="CB3612" s="245"/>
      <c r="CD3612" s="1465"/>
    </row>
    <row r="3613" spans="63:82">
      <c r="BK3613" s="245"/>
      <c r="BS3613" s="245"/>
      <c r="BY3613" s="245"/>
      <c r="CA3613" s="245"/>
      <c r="CB3613" s="245"/>
      <c r="CD3613" s="1465"/>
    </row>
    <row r="3614" spans="63:82">
      <c r="BK3614" s="245"/>
      <c r="BS3614" s="245"/>
      <c r="BY3614" s="245"/>
      <c r="CA3614" s="245"/>
      <c r="CB3614" s="245"/>
      <c r="CD3614" s="1465"/>
    </row>
    <row r="3615" spans="63:82">
      <c r="BK3615" s="245"/>
      <c r="BS3615" s="245"/>
      <c r="BY3615" s="245"/>
      <c r="CA3615" s="245"/>
      <c r="CB3615" s="245"/>
      <c r="CD3615" s="1465"/>
    </row>
    <row r="3616" spans="63:82">
      <c r="BK3616" s="245"/>
      <c r="BS3616" s="245"/>
      <c r="BY3616" s="245"/>
      <c r="CA3616" s="245"/>
      <c r="CB3616" s="245"/>
      <c r="CD3616" s="1465"/>
    </row>
    <row r="3617" spans="63:82">
      <c r="BK3617" s="245"/>
      <c r="BS3617" s="245"/>
      <c r="BY3617" s="245"/>
      <c r="CA3617" s="245"/>
      <c r="CB3617" s="245"/>
      <c r="CD3617" s="1465"/>
    </row>
    <row r="3618" spans="63:82">
      <c r="BK3618" s="245"/>
      <c r="BS3618" s="245"/>
      <c r="BY3618" s="245"/>
      <c r="CA3618" s="245"/>
      <c r="CB3618" s="245"/>
      <c r="CD3618" s="1465"/>
    </row>
    <row r="3619" spans="63:82">
      <c r="BK3619" s="245"/>
      <c r="BS3619" s="245"/>
      <c r="BY3619" s="245"/>
      <c r="CA3619" s="245"/>
      <c r="CB3619" s="245"/>
      <c r="CD3619" s="1465"/>
    </row>
    <row r="3620" spans="63:82">
      <c r="BK3620" s="245"/>
      <c r="BS3620" s="245"/>
      <c r="BY3620" s="245"/>
      <c r="CA3620" s="245"/>
      <c r="CB3620" s="245"/>
      <c r="CD3620" s="1465"/>
    </row>
    <row r="3621" spans="63:82">
      <c r="BK3621" s="245"/>
      <c r="BS3621" s="245"/>
      <c r="BY3621" s="245"/>
      <c r="CA3621" s="245"/>
      <c r="CB3621" s="245"/>
      <c r="CD3621" s="1465"/>
    </row>
    <row r="3622" spans="63:82">
      <c r="BK3622" s="245"/>
      <c r="BS3622" s="245"/>
      <c r="BY3622" s="245"/>
      <c r="CA3622" s="245"/>
      <c r="CB3622" s="245"/>
      <c r="CD3622" s="1465"/>
    </row>
    <row r="3623" spans="63:82">
      <c r="BK3623" s="245"/>
      <c r="BS3623" s="245"/>
      <c r="BY3623" s="245"/>
      <c r="CA3623" s="245"/>
      <c r="CB3623" s="245"/>
      <c r="CD3623" s="1465"/>
    </row>
    <row r="3624" spans="63:82">
      <c r="BK3624" s="245"/>
      <c r="BS3624" s="245"/>
      <c r="BY3624" s="245"/>
      <c r="CA3624" s="245"/>
      <c r="CB3624" s="245"/>
      <c r="CD3624" s="1465"/>
    </row>
    <row r="3625" spans="63:82">
      <c r="BK3625" s="245"/>
      <c r="BS3625" s="245"/>
      <c r="BY3625" s="245"/>
      <c r="CA3625" s="245"/>
      <c r="CB3625" s="245"/>
      <c r="CD3625" s="1465"/>
    </row>
    <row r="3626" spans="63:82">
      <c r="BK3626" s="245"/>
      <c r="BS3626" s="245"/>
      <c r="BY3626" s="245"/>
      <c r="CA3626" s="245"/>
      <c r="CB3626" s="245"/>
      <c r="CD3626" s="1465"/>
    </row>
    <row r="3627" spans="63:82">
      <c r="BK3627" s="245"/>
      <c r="BS3627" s="245"/>
      <c r="BY3627" s="245"/>
      <c r="CA3627" s="245"/>
      <c r="CB3627" s="245"/>
      <c r="CD3627" s="1465"/>
    </row>
    <row r="3628" spans="63:82">
      <c r="BK3628" s="245"/>
      <c r="BS3628" s="245"/>
      <c r="BY3628" s="245"/>
      <c r="CA3628" s="245"/>
      <c r="CB3628" s="245"/>
      <c r="CD3628" s="1465"/>
    </row>
    <row r="3629" spans="63:82">
      <c r="BK3629" s="245"/>
      <c r="BS3629" s="245"/>
      <c r="BY3629" s="245"/>
      <c r="CA3629" s="245"/>
      <c r="CB3629" s="245"/>
      <c r="CD3629" s="1465"/>
    </row>
    <row r="3630" spans="63:82">
      <c r="BK3630" s="245"/>
      <c r="BS3630" s="245"/>
      <c r="BY3630" s="245"/>
      <c r="CA3630" s="245"/>
      <c r="CB3630" s="245"/>
      <c r="CD3630" s="1465"/>
    </row>
    <row r="3631" spans="63:82">
      <c r="BK3631" s="245"/>
      <c r="BS3631" s="245"/>
      <c r="BY3631" s="245"/>
      <c r="CA3631" s="245"/>
      <c r="CB3631" s="245"/>
      <c r="CD3631" s="1465"/>
    </row>
    <row r="3632" spans="63:82">
      <c r="BK3632" s="245"/>
      <c r="BS3632" s="245"/>
      <c r="BY3632" s="245"/>
      <c r="CA3632" s="245"/>
      <c r="CB3632" s="245"/>
      <c r="CD3632" s="1465"/>
    </row>
    <row r="3633" spans="63:82">
      <c r="BK3633" s="245"/>
      <c r="BS3633" s="245"/>
      <c r="BY3633" s="245"/>
      <c r="CA3633" s="245"/>
      <c r="CB3633" s="245"/>
      <c r="CD3633" s="1465"/>
    </row>
    <row r="3634" spans="63:82">
      <c r="BK3634" s="245"/>
      <c r="BS3634" s="245"/>
      <c r="BY3634" s="245"/>
      <c r="CA3634" s="245"/>
      <c r="CB3634" s="245"/>
      <c r="CD3634" s="1465"/>
    </row>
    <row r="3635" spans="63:82">
      <c r="BK3635" s="245"/>
      <c r="BS3635" s="245"/>
      <c r="BY3635" s="245"/>
      <c r="CA3635" s="245"/>
      <c r="CB3635" s="245"/>
      <c r="CD3635" s="1465"/>
    </row>
    <row r="3636" spans="63:82">
      <c r="BK3636" s="245"/>
      <c r="BS3636" s="245"/>
      <c r="BY3636" s="245"/>
      <c r="CA3636" s="245"/>
      <c r="CB3636" s="245"/>
      <c r="CD3636" s="1465"/>
    </row>
    <row r="3637" spans="63:82">
      <c r="BK3637" s="245"/>
      <c r="BS3637" s="245"/>
      <c r="BY3637" s="245"/>
      <c r="CA3637" s="245"/>
      <c r="CB3637" s="245"/>
      <c r="CD3637" s="1465"/>
    </row>
    <row r="3638" spans="63:82">
      <c r="BK3638" s="245"/>
      <c r="BS3638" s="245"/>
      <c r="BY3638" s="245"/>
      <c r="CA3638" s="245"/>
      <c r="CB3638" s="245"/>
      <c r="CD3638" s="1465"/>
    </row>
    <row r="3639" spans="63:82">
      <c r="BK3639" s="245"/>
      <c r="BS3639" s="245"/>
      <c r="BY3639" s="245"/>
      <c r="CA3639" s="245"/>
      <c r="CB3639" s="245"/>
      <c r="CD3639" s="1465"/>
    </row>
    <row r="3640" spans="63:82">
      <c r="BK3640" s="245"/>
      <c r="BS3640" s="245"/>
      <c r="BY3640" s="245"/>
      <c r="CA3640" s="245"/>
      <c r="CB3640" s="245"/>
      <c r="CD3640" s="1465"/>
    </row>
    <row r="3641" spans="63:82">
      <c r="BK3641" s="245"/>
      <c r="BS3641" s="245"/>
      <c r="BY3641" s="245"/>
      <c r="CA3641" s="245"/>
      <c r="CB3641" s="245"/>
      <c r="CD3641" s="1465"/>
    </row>
    <row r="3642" spans="63:82">
      <c r="BK3642" s="245"/>
      <c r="BS3642" s="245"/>
      <c r="BY3642" s="245"/>
      <c r="CA3642" s="245"/>
      <c r="CB3642" s="245"/>
      <c r="CD3642" s="1465"/>
    </row>
    <row r="3643" spans="63:82">
      <c r="BK3643" s="245"/>
      <c r="BS3643" s="245"/>
      <c r="BY3643" s="245"/>
      <c r="CA3643" s="245"/>
      <c r="CB3643" s="245"/>
      <c r="CD3643" s="1465"/>
    </row>
    <row r="3644" spans="63:82">
      <c r="BK3644" s="245"/>
      <c r="BS3644" s="245"/>
      <c r="BY3644" s="245"/>
      <c r="CA3644" s="245"/>
      <c r="CB3644" s="245"/>
      <c r="CD3644" s="1465"/>
    </row>
    <row r="3645" spans="63:82">
      <c r="BK3645" s="245"/>
      <c r="BS3645" s="245"/>
      <c r="BY3645" s="245"/>
      <c r="CA3645" s="245"/>
      <c r="CB3645" s="245"/>
      <c r="CD3645" s="1465"/>
    </row>
    <row r="3646" spans="63:82">
      <c r="BK3646" s="245"/>
      <c r="BS3646" s="245"/>
      <c r="BY3646" s="245"/>
      <c r="CA3646" s="245"/>
      <c r="CB3646" s="245"/>
      <c r="CD3646" s="1465"/>
    </row>
    <row r="3647" spans="63:82">
      <c r="BK3647" s="245"/>
      <c r="BS3647" s="245"/>
      <c r="BY3647" s="245"/>
      <c r="CA3647" s="245"/>
      <c r="CB3647" s="245"/>
      <c r="CD3647" s="1465"/>
    </row>
    <row r="3648" spans="63:82">
      <c r="BK3648" s="245"/>
      <c r="BS3648" s="245"/>
      <c r="BY3648" s="245"/>
      <c r="CA3648" s="245"/>
      <c r="CB3648" s="245"/>
      <c r="CD3648" s="1465"/>
    </row>
    <row r="3649" spans="63:82">
      <c r="BK3649" s="245"/>
      <c r="BS3649" s="245"/>
      <c r="BY3649" s="245"/>
      <c r="CA3649" s="245"/>
      <c r="CB3649" s="245"/>
      <c r="CD3649" s="1465"/>
    </row>
    <row r="3650" spans="63:82">
      <c r="BK3650" s="245"/>
      <c r="BS3650" s="245"/>
      <c r="BY3650" s="245"/>
      <c r="CA3650" s="245"/>
      <c r="CB3650" s="245"/>
      <c r="CD3650" s="1465"/>
    </row>
    <row r="3651" spans="63:82">
      <c r="BK3651" s="245"/>
      <c r="BS3651" s="245"/>
      <c r="BY3651" s="245"/>
      <c r="CA3651" s="245"/>
      <c r="CB3651" s="245"/>
      <c r="CD3651" s="1465"/>
    </row>
    <row r="3652" spans="63:82">
      <c r="BK3652" s="245"/>
      <c r="BS3652" s="245"/>
      <c r="BY3652" s="245"/>
      <c r="CA3652" s="245"/>
      <c r="CB3652" s="245"/>
      <c r="CD3652" s="1465"/>
    </row>
    <row r="3653" spans="63:82">
      <c r="BK3653" s="245"/>
      <c r="BS3653" s="245"/>
      <c r="BY3653" s="245"/>
      <c r="CA3653" s="245"/>
      <c r="CB3653" s="245"/>
      <c r="CD3653" s="1465"/>
    </row>
    <row r="3654" spans="63:82">
      <c r="BK3654" s="245"/>
      <c r="BS3654" s="245"/>
      <c r="BY3654" s="245"/>
      <c r="CA3654" s="245"/>
      <c r="CB3654" s="245"/>
      <c r="CD3654" s="1465"/>
    </row>
    <row r="3655" spans="63:82">
      <c r="BK3655" s="245"/>
      <c r="BS3655" s="245"/>
      <c r="BY3655" s="245"/>
      <c r="CA3655" s="245"/>
      <c r="CB3655" s="245"/>
      <c r="CD3655" s="1465"/>
    </row>
    <row r="3656" spans="63:82">
      <c r="BK3656" s="245"/>
      <c r="BS3656" s="245"/>
      <c r="BY3656" s="245"/>
      <c r="CA3656" s="245"/>
      <c r="CB3656" s="245"/>
      <c r="CD3656" s="1465"/>
    </row>
    <row r="3657" spans="63:82">
      <c r="BK3657" s="245"/>
      <c r="BS3657" s="245"/>
      <c r="BY3657" s="245"/>
      <c r="CA3657" s="245"/>
      <c r="CB3657" s="245"/>
      <c r="CD3657" s="1465"/>
    </row>
    <row r="3658" spans="63:82">
      <c r="BK3658" s="245"/>
      <c r="BS3658" s="245"/>
      <c r="BY3658" s="245"/>
      <c r="CA3658" s="245"/>
      <c r="CB3658" s="245"/>
      <c r="CD3658" s="1465"/>
    </row>
    <row r="3659" spans="63:82">
      <c r="BK3659" s="245"/>
      <c r="BS3659" s="245"/>
      <c r="BY3659" s="245"/>
      <c r="CA3659" s="245"/>
      <c r="CB3659" s="245"/>
      <c r="CD3659" s="1465"/>
    </row>
    <row r="3660" spans="63:82">
      <c r="BK3660" s="245"/>
      <c r="BS3660" s="245"/>
      <c r="BY3660" s="245"/>
      <c r="CA3660" s="245"/>
      <c r="CB3660" s="245"/>
      <c r="CD3660" s="1465"/>
    </row>
    <row r="3661" spans="63:82">
      <c r="BK3661" s="245"/>
      <c r="BS3661" s="245"/>
      <c r="BY3661" s="245"/>
      <c r="CA3661" s="245"/>
      <c r="CB3661" s="245"/>
      <c r="CD3661" s="1465"/>
    </row>
    <row r="3662" spans="63:82">
      <c r="BK3662" s="245"/>
      <c r="BS3662" s="245"/>
      <c r="BY3662" s="245"/>
      <c r="CA3662" s="245"/>
      <c r="CB3662" s="245"/>
      <c r="CD3662" s="1465"/>
    </row>
    <row r="3663" spans="63:82">
      <c r="BK3663" s="245"/>
      <c r="BS3663" s="245"/>
      <c r="BY3663" s="245"/>
      <c r="CA3663" s="245"/>
      <c r="CB3663" s="245"/>
      <c r="CD3663" s="1465"/>
    </row>
    <row r="3664" spans="63:82">
      <c r="BK3664" s="245"/>
      <c r="BS3664" s="245"/>
      <c r="BY3664" s="245"/>
      <c r="CA3664" s="245"/>
      <c r="CB3664" s="245"/>
      <c r="CD3664" s="1465"/>
    </row>
    <row r="3665" spans="63:82">
      <c r="BK3665" s="245"/>
      <c r="BS3665" s="245"/>
      <c r="BY3665" s="245"/>
      <c r="CA3665" s="245"/>
      <c r="CB3665" s="245"/>
      <c r="CD3665" s="1465"/>
    </row>
    <row r="3666" spans="63:82">
      <c r="BK3666" s="245"/>
      <c r="BS3666" s="245"/>
      <c r="BY3666" s="245"/>
      <c r="CA3666" s="245"/>
      <c r="CB3666" s="245"/>
      <c r="CD3666" s="1465"/>
    </row>
    <row r="3667" spans="63:82">
      <c r="BK3667" s="245"/>
      <c r="BS3667" s="245"/>
      <c r="BY3667" s="245"/>
      <c r="CA3667" s="245"/>
      <c r="CB3667" s="245"/>
      <c r="CD3667" s="1465"/>
    </row>
    <row r="3668" spans="63:82">
      <c r="BK3668" s="245"/>
      <c r="BS3668" s="245"/>
      <c r="BY3668" s="245"/>
      <c r="CA3668" s="245"/>
      <c r="CB3668" s="245"/>
      <c r="CD3668" s="1465"/>
    </row>
    <row r="3669" spans="63:82">
      <c r="BK3669" s="245"/>
      <c r="BS3669" s="245"/>
      <c r="BY3669" s="245"/>
      <c r="CA3669" s="245"/>
      <c r="CB3669" s="245"/>
      <c r="CD3669" s="1465"/>
    </row>
    <row r="3670" spans="63:82">
      <c r="BK3670" s="245"/>
      <c r="BS3670" s="245"/>
      <c r="BY3670" s="245"/>
      <c r="CA3670" s="245"/>
      <c r="CB3670" s="245"/>
      <c r="CD3670" s="1465"/>
    </row>
    <row r="3671" spans="63:82">
      <c r="BK3671" s="245"/>
      <c r="BS3671" s="245"/>
      <c r="BY3671" s="245"/>
      <c r="CA3671" s="245"/>
      <c r="CB3671" s="245"/>
      <c r="CD3671" s="1465"/>
    </row>
    <row r="3672" spans="63:82">
      <c r="BK3672" s="245"/>
      <c r="BS3672" s="245"/>
      <c r="BY3672" s="245"/>
      <c r="CA3672" s="245"/>
      <c r="CB3672" s="245"/>
      <c r="CD3672" s="1465"/>
    </row>
    <row r="3673" spans="63:82">
      <c r="BK3673" s="245"/>
      <c r="BS3673" s="245"/>
      <c r="BY3673" s="245"/>
      <c r="CA3673" s="245"/>
      <c r="CB3673" s="245"/>
      <c r="CD3673" s="1465"/>
    </row>
    <row r="3674" spans="63:82">
      <c r="BK3674" s="245"/>
      <c r="BS3674" s="245"/>
      <c r="BY3674" s="245"/>
      <c r="CA3674" s="245"/>
      <c r="CB3674" s="245"/>
      <c r="CD3674" s="1465"/>
    </row>
    <row r="3675" spans="63:82">
      <c r="BK3675" s="245"/>
      <c r="BS3675" s="245"/>
      <c r="BY3675" s="245"/>
      <c r="CA3675" s="245"/>
      <c r="CB3675" s="245"/>
      <c r="CD3675" s="1465"/>
    </row>
    <row r="3676" spans="63:82">
      <c r="BK3676" s="245"/>
      <c r="BS3676" s="245"/>
      <c r="BY3676" s="245"/>
      <c r="CA3676" s="245"/>
      <c r="CB3676" s="245"/>
      <c r="CD3676" s="1465"/>
    </row>
    <row r="3677" spans="63:82">
      <c r="BK3677" s="245"/>
      <c r="BS3677" s="245"/>
      <c r="BY3677" s="245"/>
      <c r="CA3677" s="245"/>
      <c r="CB3677" s="245"/>
      <c r="CD3677" s="1465"/>
    </row>
    <row r="3678" spans="63:82">
      <c r="BK3678" s="245"/>
      <c r="BS3678" s="245"/>
      <c r="BY3678" s="245"/>
      <c r="CA3678" s="245"/>
      <c r="CB3678" s="245"/>
      <c r="CD3678" s="1465"/>
    </row>
    <row r="3679" spans="63:82">
      <c r="BK3679" s="245"/>
      <c r="BS3679" s="245"/>
      <c r="BY3679" s="245"/>
      <c r="CA3679" s="245"/>
      <c r="CB3679" s="245"/>
      <c r="CD3679" s="1465"/>
    </row>
    <row r="3680" spans="63:82">
      <c r="BK3680" s="245"/>
      <c r="BS3680" s="245"/>
      <c r="BY3680" s="245"/>
      <c r="CA3680" s="245"/>
      <c r="CB3680" s="245"/>
      <c r="CD3680" s="1465"/>
    </row>
    <row r="3681" spans="63:82">
      <c r="BK3681" s="245"/>
      <c r="BS3681" s="245"/>
      <c r="BY3681" s="245"/>
      <c r="CA3681" s="245"/>
      <c r="CB3681" s="245"/>
      <c r="CD3681" s="1465"/>
    </row>
    <row r="3682" spans="63:82">
      <c r="BK3682" s="245"/>
      <c r="BS3682" s="245"/>
      <c r="BY3682" s="245"/>
      <c r="CA3682" s="245"/>
      <c r="CB3682" s="245"/>
      <c r="CD3682" s="1465"/>
    </row>
    <row r="3683" spans="63:82">
      <c r="BK3683" s="245"/>
      <c r="BS3683" s="245"/>
      <c r="BY3683" s="245"/>
      <c r="CA3683" s="245"/>
      <c r="CB3683" s="245"/>
      <c r="CD3683" s="1465"/>
    </row>
    <row r="3684" spans="63:82">
      <c r="BK3684" s="245"/>
      <c r="BS3684" s="245"/>
      <c r="BY3684" s="245"/>
      <c r="CA3684" s="245"/>
      <c r="CB3684" s="245"/>
      <c r="CD3684" s="1465"/>
    </row>
    <row r="3685" spans="63:82">
      <c r="BK3685" s="245"/>
      <c r="BS3685" s="245"/>
      <c r="BY3685" s="245"/>
      <c r="CA3685" s="245"/>
      <c r="CB3685" s="245"/>
      <c r="CD3685" s="1465"/>
    </row>
    <row r="3686" spans="63:82">
      <c r="BK3686" s="245"/>
      <c r="BS3686" s="245"/>
      <c r="BY3686" s="245"/>
      <c r="CA3686" s="245"/>
      <c r="CB3686" s="245"/>
      <c r="CD3686" s="1465"/>
    </row>
    <row r="3687" spans="63:82">
      <c r="BK3687" s="245"/>
      <c r="BS3687" s="245"/>
      <c r="BY3687" s="245"/>
      <c r="CA3687" s="245"/>
      <c r="CB3687" s="245"/>
      <c r="CD3687" s="1465"/>
    </row>
    <row r="3688" spans="63:82">
      <c r="BK3688" s="245"/>
      <c r="BS3688" s="245"/>
      <c r="BY3688" s="245"/>
      <c r="CA3688" s="245"/>
      <c r="CB3688" s="245"/>
      <c r="CD3688" s="1465"/>
    </row>
    <row r="3689" spans="63:82">
      <c r="BK3689" s="245"/>
      <c r="BS3689" s="245"/>
      <c r="BY3689" s="245"/>
      <c r="CA3689" s="245"/>
      <c r="CB3689" s="245"/>
      <c r="CD3689" s="1465"/>
    </row>
    <row r="3690" spans="63:82">
      <c r="BK3690" s="245"/>
      <c r="BS3690" s="245"/>
      <c r="BY3690" s="245"/>
      <c r="CA3690" s="245"/>
      <c r="CB3690" s="245"/>
      <c r="CD3690" s="1465"/>
    </row>
    <row r="3691" spans="63:82">
      <c r="BK3691" s="245"/>
      <c r="BS3691" s="245"/>
      <c r="BY3691" s="245"/>
      <c r="CA3691" s="245"/>
      <c r="CB3691" s="245"/>
      <c r="CD3691" s="1465"/>
    </row>
    <row r="3692" spans="63:82">
      <c r="BK3692" s="245"/>
      <c r="BS3692" s="245"/>
      <c r="BY3692" s="245"/>
      <c r="CA3692" s="245"/>
      <c r="CB3692" s="245"/>
      <c r="CD3692" s="1465"/>
    </row>
    <row r="3693" spans="63:82">
      <c r="BK3693" s="245"/>
      <c r="BS3693" s="245"/>
      <c r="BY3693" s="245"/>
      <c r="CA3693" s="245"/>
      <c r="CB3693" s="245"/>
      <c r="CD3693" s="1465"/>
    </row>
    <row r="3694" spans="63:82">
      <c r="BK3694" s="245"/>
      <c r="BS3694" s="245"/>
      <c r="BY3694" s="245"/>
      <c r="CA3694" s="245"/>
      <c r="CB3694" s="245"/>
      <c r="CD3694" s="1465"/>
    </row>
    <row r="3695" spans="63:82">
      <c r="BK3695" s="245"/>
      <c r="BS3695" s="245"/>
      <c r="BY3695" s="245"/>
      <c r="CA3695" s="245"/>
      <c r="CB3695" s="245"/>
      <c r="CD3695" s="1465"/>
    </row>
    <row r="3696" spans="63:82">
      <c r="BK3696" s="245"/>
      <c r="BS3696" s="245"/>
      <c r="BY3696" s="245"/>
      <c r="CA3696" s="245"/>
      <c r="CB3696" s="245"/>
      <c r="CD3696" s="1465"/>
    </row>
    <row r="3697" spans="63:82">
      <c r="BK3697" s="245"/>
      <c r="BS3697" s="245"/>
      <c r="BY3697" s="245"/>
      <c r="CA3697" s="245"/>
      <c r="CB3697" s="245"/>
      <c r="CD3697" s="1465"/>
    </row>
    <row r="3698" spans="63:82">
      <c r="BK3698" s="245"/>
      <c r="BS3698" s="245"/>
      <c r="BY3698" s="245"/>
      <c r="CA3698" s="245"/>
      <c r="CB3698" s="245"/>
      <c r="CD3698" s="1465"/>
    </row>
    <row r="3699" spans="63:82">
      <c r="BK3699" s="245"/>
      <c r="BS3699" s="245"/>
      <c r="BY3699" s="245"/>
      <c r="CA3699" s="245"/>
      <c r="CB3699" s="245"/>
      <c r="CD3699" s="1465"/>
    </row>
    <row r="3700" spans="63:82">
      <c r="BK3700" s="245"/>
      <c r="BS3700" s="245"/>
      <c r="BY3700" s="245"/>
      <c r="CA3700" s="245"/>
      <c r="CB3700" s="245"/>
      <c r="CD3700" s="1465"/>
    </row>
    <row r="3701" spans="63:82">
      <c r="BK3701" s="245"/>
      <c r="BS3701" s="245"/>
      <c r="BY3701" s="245"/>
      <c r="CA3701" s="245"/>
      <c r="CB3701" s="245"/>
      <c r="CD3701" s="1465"/>
    </row>
    <row r="3702" spans="63:82">
      <c r="BK3702" s="245"/>
      <c r="BS3702" s="245"/>
      <c r="BY3702" s="245"/>
      <c r="CA3702" s="245"/>
      <c r="CB3702" s="245"/>
      <c r="CD3702" s="1465"/>
    </row>
    <row r="3703" spans="63:82">
      <c r="BK3703" s="245"/>
      <c r="BS3703" s="245"/>
      <c r="BY3703" s="245"/>
      <c r="CA3703" s="245"/>
      <c r="CB3703" s="245"/>
      <c r="CD3703" s="1465"/>
    </row>
    <row r="3704" spans="63:82">
      <c r="BK3704" s="245"/>
      <c r="BS3704" s="245"/>
      <c r="BY3704" s="245"/>
      <c r="CA3704" s="245"/>
      <c r="CB3704" s="245"/>
      <c r="CD3704" s="1465"/>
    </row>
    <row r="3705" spans="63:82">
      <c r="BK3705" s="245"/>
      <c r="BS3705" s="245"/>
      <c r="BY3705" s="245"/>
      <c r="CA3705" s="245"/>
      <c r="CB3705" s="245"/>
      <c r="CD3705" s="1465"/>
    </row>
    <row r="3706" spans="63:82">
      <c r="BK3706" s="245"/>
      <c r="BS3706" s="245"/>
      <c r="BY3706" s="245"/>
      <c r="CA3706" s="245"/>
      <c r="CB3706" s="245"/>
      <c r="CD3706" s="1465"/>
    </row>
    <row r="3707" spans="63:82">
      <c r="BK3707" s="245"/>
      <c r="BS3707" s="245"/>
      <c r="BY3707" s="245"/>
      <c r="CA3707" s="245"/>
      <c r="CB3707" s="245"/>
      <c r="CD3707" s="1465"/>
    </row>
    <row r="3708" spans="63:82">
      <c r="BK3708" s="245"/>
      <c r="BS3708" s="245"/>
      <c r="BY3708" s="245"/>
      <c r="CA3708" s="245"/>
      <c r="CB3708" s="245"/>
      <c r="CD3708" s="1465"/>
    </row>
    <row r="3709" spans="63:82">
      <c r="BK3709" s="245"/>
      <c r="BS3709" s="245"/>
      <c r="BY3709" s="245"/>
      <c r="CA3709" s="245"/>
      <c r="CB3709" s="245"/>
      <c r="CD3709" s="1465"/>
    </row>
    <row r="3710" spans="63:82">
      <c r="BK3710" s="245"/>
      <c r="BS3710" s="245"/>
      <c r="BY3710" s="245"/>
      <c r="CA3710" s="245"/>
      <c r="CB3710" s="245"/>
      <c r="CD3710" s="1465"/>
    </row>
    <row r="3711" spans="63:82">
      <c r="BK3711" s="245"/>
      <c r="BS3711" s="245"/>
      <c r="BY3711" s="245"/>
      <c r="CA3711" s="245"/>
      <c r="CB3711" s="245"/>
      <c r="CD3711" s="1465"/>
    </row>
    <row r="3712" spans="63:82">
      <c r="BK3712" s="245"/>
      <c r="BS3712" s="245"/>
      <c r="BY3712" s="245"/>
      <c r="CA3712" s="245"/>
      <c r="CB3712" s="245"/>
      <c r="CD3712" s="1465"/>
    </row>
    <row r="3713" spans="63:82">
      <c r="BK3713" s="245"/>
      <c r="BS3713" s="245"/>
      <c r="BY3713" s="245"/>
      <c r="CA3713" s="245"/>
      <c r="CB3713" s="245"/>
      <c r="CD3713" s="1465"/>
    </row>
    <row r="3714" spans="63:82">
      <c r="BK3714" s="245"/>
      <c r="BS3714" s="245"/>
      <c r="BY3714" s="245"/>
      <c r="CA3714" s="245"/>
      <c r="CB3714" s="245"/>
      <c r="CD3714" s="1465"/>
    </row>
    <row r="3715" spans="63:82">
      <c r="BK3715" s="245"/>
      <c r="BS3715" s="245"/>
      <c r="BY3715" s="245"/>
      <c r="CA3715" s="245"/>
      <c r="CB3715" s="245"/>
      <c r="CD3715" s="1465"/>
    </row>
    <row r="3716" spans="63:82">
      <c r="BK3716" s="245"/>
      <c r="BS3716" s="245"/>
      <c r="BY3716" s="245"/>
      <c r="CA3716" s="245"/>
      <c r="CB3716" s="245"/>
      <c r="CD3716" s="1465"/>
    </row>
    <row r="3717" spans="63:82">
      <c r="BK3717" s="245"/>
      <c r="BS3717" s="245"/>
      <c r="BY3717" s="245"/>
      <c r="CA3717" s="245"/>
      <c r="CB3717" s="245"/>
      <c r="CD3717" s="1465"/>
    </row>
    <row r="3718" spans="63:82">
      <c r="BK3718" s="245"/>
      <c r="BS3718" s="245"/>
      <c r="BY3718" s="245"/>
      <c r="CA3718" s="245"/>
      <c r="CB3718" s="245"/>
      <c r="CD3718" s="1465"/>
    </row>
    <row r="3719" spans="63:82">
      <c r="BK3719" s="245"/>
      <c r="BS3719" s="245"/>
      <c r="BY3719" s="245"/>
      <c r="CA3719" s="245"/>
      <c r="CB3719" s="245"/>
      <c r="CD3719" s="1465"/>
    </row>
    <row r="3720" spans="63:82">
      <c r="BK3720" s="245"/>
      <c r="BS3720" s="245"/>
      <c r="BY3720" s="245"/>
      <c r="CA3720" s="245"/>
      <c r="CB3720" s="245"/>
      <c r="CD3720" s="1465"/>
    </row>
    <row r="3721" spans="63:82">
      <c r="BK3721" s="245"/>
      <c r="BS3721" s="245"/>
      <c r="BY3721" s="245"/>
      <c r="CA3721" s="245"/>
      <c r="CB3721" s="245"/>
      <c r="CD3721" s="1465"/>
    </row>
    <row r="3722" spans="63:82">
      <c r="BK3722" s="245"/>
      <c r="BS3722" s="245"/>
      <c r="BY3722" s="245"/>
      <c r="CA3722" s="245"/>
      <c r="CB3722" s="245"/>
      <c r="CD3722" s="1465"/>
    </row>
    <row r="3723" spans="63:82">
      <c r="BK3723" s="245"/>
      <c r="BS3723" s="245"/>
      <c r="BY3723" s="245"/>
      <c r="CA3723" s="245"/>
      <c r="CB3723" s="245"/>
      <c r="CD3723" s="1465"/>
    </row>
    <row r="3724" spans="63:82">
      <c r="BK3724" s="245"/>
      <c r="BS3724" s="245"/>
      <c r="BY3724" s="245"/>
      <c r="CA3724" s="245"/>
      <c r="CB3724" s="245"/>
      <c r="CD3724" s="1465"/>
    </row>
    <row r="3725" spans="63:82">
      <c r="BK3725" s="245"/>
      <c r="BS3725" s="245"/>
      <c r="BY3725" s="245"/>
      <c r="CA3725" s="245"/>
      <c r="CB3725" s="245"/>
      <c r="CD3725" s="1465"/>
    </row>
    <row r="3726" spans="63:82">
      <c r="BK3726" s="245"/>
      <c r="BS3726" s="245"/>
      <c r="BY3726" s="245"/>
      <c r="CA3726" s="245"/>
      <c r="CB3726" s="245"/>
      <c r="CD3726" s="1465"/>
    </row>
    <row r="3727" spans="63:82">
      <c r="BK3727" s="245"/>
      <c r="BS3727" s="245"/>
      <c r="BY3727" s="245"/>
      <c r="CA3727" s="245"/>
      <c r="CB3727" s="245"/>
      <c r="CD3727" s="1465"/>
    </row>
    <row r="3728" spans="63:82">
      <c r="BK3728" s="245"/>
      <c r="BS3728" s="245"/>
      <c r="BY3728" s="245"/>
      <c r="CA3728" s="245"/>
      <c r="CB3728" s="245"/>
      <c r="CD3728" s="1465"/>
    </row>
    <row r="3729" spans="63:82">
      <c r="BK3729" s="245"/>
      <c r="BS3729" s="245"/>
      <c r="BY3729" s="245"/>
      <c r="CA3729" s="245"/>
      <c r="CB3729" s="245"/>
      <c r="CD3729" s="1465"/>
    </row>
    <row r="3730" spans="63:82">
      <c r="BK3730" s="245"/>
      <c r="BS3730" s="245"/>
      <c r="BY3730" s="245"/>
      <c r="CA3730" s="245"/>
      <c r="CB3730" s="245"/>
      <c r="CD3730" s="1465"/>
    </row>
    <row r="3731" spans="63:82">
      <c r="BK3731" s="245"/>
      <c r="BS3731" s="245"/>
      <c r="BY3731" s="245"/>
      <c r="CA3731" s="245"/>
      <c r="CB3731" s="245"/>
      <c r="CD3731" s="1465"/>
    </row>
    <row r="3732" spans="63:82">
      <c r="BK3732" s="245"/>
      <c r="BS3732" s="245"/>
      <c r="BY3732" s="245"/>
      <c r="CA3732" s="245"/>
      <c r="CB3732" s="245"/>
      <c r="CD3732" s="1465"/>
    </row>
    <row r="3733" spans="63:82">
      <c r="BK3733" s="245"/>
      <c r="BS3733" s="245"/>
      <c r="BY3733" s="245"/>
      <c r="CA3733" s="245"/>
      <c r="CB3733" s="245"/>
      <c r="CD3733" s="1465"/>
    </row>
    <row r="3734" spans="63:82">
      <c r="BK3734" s="245"/>
      <c r="BS3734" s="245"/>
      <c r="BY3734" s="245"/>
      <c r="CA3734" s="245"/>
      <c r="CB3734" s="245"/>
      <c r="CD3734" s="1465"/>
    </row>
    <row r="3735" spans="63:82">
      <c r="BK3735" s="245"/>
      <c r="BS3735" s="245"/>
      <c r="BY3735" s="245"/>
      <c r="CA3735" s="245"/>
      <c r="CB3735" s="245"/>
      <c r="CD3735" s="1465"/>
    </row>
    <row r="3736" spans="63:82">
      <c r="BK3736" s="245"/>
      <c r="BS3736" s="245"/>
      <c r="BY3736" s="245"/>
      <c r="CA3736" s="245"/>
      <c r="CB3736" s="245"/>
      <c r="CD3736" s="1465"/>
    </row>
    <row r="3737" spans="63:82">
      <c r="BK3737" s="245"/>
      <c r="BS3737" s="245"/>
      <c r="BY3737" s="245"/>
      <c r="CA3737" s="245"/>
      <c r="CB3737" s="245"/>
      <c r="CD3737" s="1465"/>
    </row>
    <row r="3738" spans="63:82">
      <c r="BK3738" s="245"/>
      <c r="BS3738" s="245"/>
      <c r="BY3738" s="245"/>
      <c r="CA3738" s="245"/>
      <c r="CB3738" s="245"/>
      <c r="CD3738" s="1465"/>
    </row>
    <row r="3739" spans="63:82">
      <c r="BK3739" s="245"/>
      <c r="BS3739" s="245"/>
      <c r="BY3739" s="245"/>
      <c r="CA3739" s="245"/>
      <c r="CB3739" s="245"/>
      <c r="CD3739" s="1465"/>
    </row>
    <row r="3740" spans="63:82">
      <c r="BK3740" s="245"/>
      <c r="BS3740" s="245"/>
      <c r="BY3740" s="245"/>
      <c r="CA3740" s="245"/>
      <c r="CB3740" s="245"/>
      <c r="CD3740" s="1465"/>
    </row>
    <row r="3741" spans="63:82">
      <c r="BK3741" s="245"/>
      <c r="BS3741" s="245"/>
      <c r="BY3741" s="245"/>
      <c r="CA3741" s="245"/>
      <c r="CB3741" s="245"/>
      <c r="CD3741" s="1465"/>
    </row>
    <row r="3742" spans="63:82">
      <c r="BK3742" s="245"/>
      <c r="BS3742" s="245"/>
      <c r="BY3742" s="245"/>
      <c r="CA3742" s="245"/>
      <c r="CB3742" s="245"/>
      <c r="CD3742" s="1465"/>
    </row>
    <row r="3743" spans="63:82">
      <c r="BK3743" s="245"/>
      <c r="BS3743" s="245"/>
      <c r="BY3743" s="245"/>
      <c r="CA3743" s="245"/>
      <c r="CB3743" s="245"/>
      <c r="CD3743" s="1465"/>
    </row>
    <row r="3744" spans="63:82">
      <c r="BK3744" s="245"/>
      <c r="BS3744" s="245"/>
      <c r="BY3744" s="245"/>
      <c r="CA3744" s="245"/>
      <c r="CB3744" s="245"/>
      <c r="CD3744" s="1465"/>
    </row>
    <row r="3745" spans="63:82">
      <c r="BK3745" s="245"/>
      <c r="BS3745" s="245"/>
      <c r="BY3745" s="245"/>
      <c r="CA3745" s="245"/>
      <c r="CB3745" s="245"/>
      <c r="CD3745" s="1465"/>
    </row>
    <row r="3746" spans="63:82">
      <c r="BK3746" s="245"/>
      <c r="BS3746" s="245"/>
      <c r="BY3746" s="245"/>
      <c r="CA3746" s="245"/>
      <c r="CB3746" s="245"/>
      <c r="CD3746" s="1465"/>
    </row>
    <row r="3747" spans="63:82">
      <c r="BK3747" s="245"/>
      <c r="BS3747" s="245"/>
      <c r="BY3747" s="245"/>
      <c r="CA3747" s="245"/>
      <c r="CB3747" s="245"/>
      <c r="CD3747" s="1465"/>
    </row>
    <row r="3748" spans="63:82">
      <c r="BK3748" s="245"/>
      <c r="BS3748" s="245"/>
      <c r="BY3748" s="245"/>
      <c r="CA3748" s="245"/>
      <c r="CB3748" s="245"/>
      <c r="CD3748" s="1465"/>
    </row>
    <row r="3749" spans="63:82">
      <c r="BK3749" s="245"/>
      <c r="BS3749" s="245"/>
      <c r="BY3749" s="245"/>
      <c r="CA3749" s="245"/>
      <c r="CB3749" s="245"/>
      <c r="CD3749" s="1465"/>
    </row>
    <row r="3750" spans="63:82">
      <c r="BK3750" s="245"/>
      <c r="BS3750" s="245"/>
      <c r="BY3750" s="245"/>
      <c r="CA3750" s="245"/>
      <c r="CB3750" s="245"/>
      <c r="CD3750" s="1465"/>
    </row>
    <row r="3751" spans="63:82">
      <c r="BK3751" s="245"/>
      <c r="BS3751" s="245"/>
      <c r="BY3751" s="245"/>
      <c r="CA3751" s="245"/>
      <c r="CB3751" s="245"/>
      <c r="CD3751" s="1465"/>
    </row>
    <row r="3752" spans="63:82">
      <c r="BK3752" s="245"/>
      <c r="BS3752" s="245"/>
      <c r="BY3752" s="245"/>
      <c r="CA3752" s="245"/>
      <c r="CB3752" s="245"/>
      <c r="CD3752" s="1465"/>
    </row>
    <row r="3753" spans="63:82">
      <c r="BK3753" s="245"/>
      <c r="BS3753" s="245"/>
      <c r="BY3753" s="245"/>
      <c r="CA3753" s="245"/>
      <c r="CB3753" s="245"/>
      <c r="CD3753" s="1465"/>
    </row>
    <row r="3754" spans="63:82">
      <c r="BK3754" s="245"/>
      <c r="BS3754" s="245"/>
      <c r="BY3754" s="245"/>
      <c r="CA3754" s="245"/>
      <c r="CB3754" s="245"/>
      <c r="CD3754" s="1465"/>
    </row>
    <row r="3755" spans="63:82">
      <c r="BK3755" s="245"/>
      <c r="BS3755" s="245"/>
      <c r="BY3755" s="245"/>
      <c r="CA3755" s="245"/>
      <c r="CB3755" s="245"/>
      <c r="CD3755" s="1465"/>
    </row>
    <row r="3756" spans="63:82">
      <c r="BK3756" s="245"/>
      <c r="BS3756" s="245"/>
      <c r="BY3756" s="245"/>
      <c r="CA3756" s="245"/>
      <c r="CB3756" s="245"/>
      <c r="CD3756" s="1465"/>
    </row>
    <row r="3757" spans="63:82">
      <c r="BK3757" s="245"/>
      <c r="BS3757" s="245"/>
      <c r="BY3757" s="245"/>
      <c r="CA3757" s="245"/>
      <c r="CB3757" s="245"/>
      <c r="CD3757" s="1465"/>
    </row>
    <row r="3758" spans="63:82">
      <c r="BK3758" s="245"/>
      <c r="BS3758" s="245"/>
      <c r="BY3758" s="245"/>
      <c r="CA3758" s="245"/>
      <c r="CB3758" s="245"/>
      <c r="CD3758" s="1465"/>
    </row>
    <row r="3759" spans="63:82">
      <c r="BK3759" s="245"/>
      <c r="BS3759" s="245"/>
      <c r="BY3759" s="245"/>
      <c r="CA3759" s="245"/>
      <c r="CB3759" s="245"/>
      <c r="CD3759" s="1465"/>
    </row>
    <row r="3760" spans="63:82">
      <c r="BK3760" s="245"/>
      <c r="BS3760" s="245"/>
      <c r="BY3760" s="245"/>
      <c r="CA3760" s="245"/>
      <c r="CB3760" s="245"/>
      <c r="CD3760" s="1465"/>
    </row>
    <row r="3761" spans="63:82">
      <c r="BK3761" s="245"/>
      <c r="BS3761" s="245"/>
      <c r="BY3761" s="245"/>
      <c r="CA3761" s="245"/>
      <c r="CB3761" s="245"/>
      <c r="CD3761" s="1465"/>
    </row>
    <row r="3762" spans="63:82">
      <c r="BK3762" s="245"/>
      <c r="BS3762" s="245"/>
      <c r="BY3762" s="245"/>
      <c r="CA3762" s="245"/>
      <c r="CB3762" s="245"/>
      <c r="CD3762" s="1465"/>
    </row>
    <row r="3763" spans="63:82">
      <c r="BK3763" s="245"/>
      <c r="BS3763" s="245"/>
      <c r="BY3763" s="245"/>
      <c r="CA3763" s="245"/>
      <c r="CB3763" s="245"/>
      <c r="CD3763" s="1465"/>
    </row>
    <row r="3764" spans="63:82">
      <c r="BK3764" s="245"/>
      <c r="BS3764" s="245"/>
      <c r="BY3764" s="245"/>
      <c r="CA3764" s="245"/>
      <c r="CB3764" s="245"/>
      <c r="CD3764" s="1465"/>
    </row>
    <row r="3765" spans="63:82">
      <c r="BK3765" s="245"/>
      <c r="BS3765" s="245"/>
      <c r="BY3765" s="245"/>
      <c r="CA3765" s="245"/>
      <c r="CB3765" s="245"/>
      <c r="CD3765" s="1465"/>
    </row>
    <row r="3766" spans="63:82">
      <c r="BK3766" s="245"/>
      <c r="BS3766" s="245"/>
      <c r="BY3766" s="245"/>
      <c r="CA3766" s="245"/>
      <c r="CB3766" s="245"/>
      <c r="CD3766" s="1465"/>
    </row>
    <row r="3767" spans="63:82">
      <c r="BK3767" s="245"/>
      <c r="BS3767" s="245"/>
      <c r="BY3767" s="245"/>
      <c r="CA3767" s="245"/>
      <c r="CB3767" s="245"/>
      <c r="CD3767" s="1465"/>
    </row>
    <row r="3768" spans="63:82">
      <c r="BK3768" s="245"/>
      <c r="BS3768" s="245"/>
      <c r="BY3768" s="245"/>
      <c r="CA3768" s="245"/>
      <c r="CB3768" s="245"/>
      <c r="CD3768" s="1465"/>
    </row>
    <row r="3769" spans="63:82">
      <c r="BK3769" s="245"/>
      <c r="BS3769" s="245"/>
      <c r="BY3769" s="245"/>
      <c r="CA3769" s="245"/>
      <c r="CB3769" s="245"/>
      <c r="CD3769" s="1465"/>
    </row>
    <row r="3770" spans="63:82">
      <c r="BK3770" s="245"/>
      <c r="BS3770" s="245"/>
      <c r="BY3770" s="245"/>
      <c r="CA3770" s="245"/>
      <c r="CB3770" s="245"/>
      <c r="CD3770" s="1465"/>
    </row>
    <row r="3771" spans="63:82">
      <c r="BK3771" s="245"/>
      <c r="BS3771" s="245"/>
      <c r="BY3771" s="245"/>
      <c r="CA3771" s="245"/>
      <c r="CB3771" s="245"/>
      <c r="CD3771" s="1465"/>
    </row>
    <row r="3772" spans="63:82">
      <c r="BK3772" s="245"/>
      <c r="BS3772" s="245"/>
      <c r="BY3772" s="245"/>
      <c r="CA3772" s="245"/>
      <c r="CB3772" s="245"/>
      <c r="CD3772" s="1465"/>
    </row>
    <row r="3773" spans="63:82">
      <c r="BK3773" s="245"/>
      <c r="BS3773" s="245"/>
      <c r="BY3773" s="245"/>
      <c r="CA3773" s="245"/>
      <c r="CB3773" s="245"/>
      <c r="CD3773" s="1465"/>
    </row>
    <row r="3774" spans="63:82">
      <c r="BK3774" s="245"/>
      <c r="BS3774" s="245"/>
      <c r="BY3774" s="245"/>
      <c r="CA3774" s="245"/>
      <c r="CB3774" s="245"/>
      <c r="CD3774" s="1465"/>
    </row>
    <row r="3775" spans="63:82">
      <c r="BK3775" s="245"/>
      <c r="BS3775" s="245"/>
      <c r="BY3775" s="245"/>
      <c r="CA3775" s="245"/>
      <c r="CB3775" s="245"/>
      <c r="CD3775" s="1465"/>
    </row>
    <row r="3776" spans="63:82">
      <c r="BK3776" s="245"/>
      <c r="BS3776" s="245"/>
      <c r="BY3776" s="245"/>
      <c r="CA3776" s="245"/>
      <c r="CB3776" s="245"/>
      <c r="CD3776" s="1465"/>
    </row>
    <row r="3777" spans="63:82">
      <c r="BK3777" s="245"/>
      <c r="BS3777" s="245"/>
      <c r="BY3777" s="245"/>
      <c r="CA3777" s="245"/>
      <c r="CB3777" s="245"/>
      <c r="CD3777" s="1465"/>
    </row>
    <row r="3778" spans="63:82">
      <c r="BK3778" s="245"/>
      <c r="BS3778" s="245"/>
      <c r="BY3778" s="245"/>
      <c r="CA3778" s="245"/>
      <c r="CB3778" s="245"/>
      <c r="CD3778" s="1465"/>
    </row>
    <row r="3779" spans="63:82">
      <c r="BK3779" s="245"/>
      <c r="BS3779" s="245"/>
      <c r="BY3779" s="245"/>
      <c r="CA3779" s="245"/>
      <c r="CB3779" s="245"/>
      <c r="CD3779" s="1465"/>
    </row>
    <row r="3780" spans="63:82">
      <c r="BK3780" s="245"/>
      <c r="BS3780" s="245"/>
      <c r="BY3780" s="245"/>
      <c r="CA3780" s="245"/>
      <c r="CB3780" s="245"/>
      <c r="CD3780" s="1465"/>
    </row>
    <row r="3781" spans="63:82">
      <c r="BK3781" s="245"/>
      <c r="BS3781" s="245"/>
      <c r="BY3781" s="245"/>
      <c r="CA3781" s="245"/>
      <c r="CB3781" s="245"/>
      <c r="CD3781" s="1465"/>
    </row>
    <row r="3782" spans="63:82">
      <c r="BK3782" s="245"/>
      <c r="BS3782" s="245"/>
      <c r="BY3782" s="245"/>
      <c r="CA3782" s="245"/>
      <c r="CB3782" s="245"/>
      <c r="CD3782" s="1465"/>
    </row>
    <row r="3783" spans="63:82">
      <c r="BK3783" s="245"/>
      <c r="BS3783" s="245"/>
      <c r="BY3783" s="245"/>
      <c r="CA3783" s="245"/>
      <c r="CB3783" s="245"/>
      <c r="CD3783" s="1465"/>
    </row>
    <row r="3784" spans="63:82">
      <c r="BK3784" s="245"/>
      <c r="BS3784" s="245"/>
      <c r="BY3784" s="245"/>
      <c r="CA3784" s="245"/>
      <c r="CB3784" s="245"/>
      <c r="CD3784" s="1465"/>
    </row>
    <row r="3785" spans="63:82">
      <c r="BK3785" s="245"/>
      <c r="BS3785" s="245"/>
      <c r="BY3785" s="245"/>
      <c r="CA3785" s="245"/>
      <c r="CB3785" s="245"/>
      <c r="CD3785" s="1465"/>
    </row>
    <row r="3786" spans="63:82">
      <c r="BK3786" s="245"/>
      <c r="BS3786" s="245"/>
      <c r="BY3786" s="245"/>
      <c r="CA3786" s="245"/>
      <c r="CB3786" s="245"/>
      <c r="CD3786" s="1465"/>
    </row>
    <row r="3787" spans="63:82">
      <c r="BK3787" s="245"/>
      <c r="BS3787" s="245"/>
      <c r="BY3787" s="245"/>
      <c r="CA3787" s="245"/>
      <c r="CB3787" s="245"/>
      <c r="CD3787" s="1465"/>
    </row>
    <row r="3788" spans="63:82">
      <c r="BK3788" s="245"/>
      <c r="BS3788" s="245"/>
      <c r="BY3788" s="245"/>
      <c r="CA3788" s="245"/>
      <c r="CB3788" s="245"/>
      <c r="CD3788" s="1465"/>
    </row>
    <row r="3789" spans="63:82">
      <c r="BK3789" s="245"/>
      <c r="BS3789" s="245"/>
      <c r="BY3789" s="245"/>
      <c r="CA3789" s="245"/>
      <c r="CB3789" s="245"/>
      <c r="CD3789" s="1465"/>
    </row>
    <row r="3790" spans="63:82">
      <c r="BK3790" s="245"/>
      <c r="BS3790" s="245"/>
      <c r="BY3790" s="245"/>
      <c r="CA3790" s="245"/>
      <c r="CB3790" s="245"/>
      <c r="CD3790" s="1465"/>
    </row>
    <row r="3791" spans="63:82">
      <c r="BK3791" s="245"/>
      <c r="BS3791" s="245"/>
      <c r="BY3791" s="245"/>
      <c r="CA3791" s="245"/>
      <c r="CB3791" s="245"/>
      <c r="CD3791" s="1465"/>
    </row>
    <row r="3792" spans="63:82">
      <c r="BK3792" s="245"/>
      <c r="BS3792" s="245"/>
      <c r="BY3792" s="245"/>
      <c r="CA3792" s="245"/>
      <c r="CB3792" s="245"/>
      <c r="CD3792" s="1465"/>
    </row>
    <row r="3793" spans="63:82">
      <c r="BK3793" s="245"/>
      <c r="BS3793" s="245"/>
      <c r="BY3793" s="245"/>
      <c r="CA3793" s="245"/>
      <c r="CB3793" s="245"/>
      <c r="CD3793" s="1465"/>
    </row>
    <row r="3794" spans="63:82">
      <c r="BK3794" s="245"/>
      <c r="BS3794" s="245"/>
      <c r="BY3794" s="245"/>
      <c r="CA3794" s="245"/>
      <c r="CB3794" s="245"/>
      <c r="CD3794" s="1465"/>
    </row>
    <row r="3795" spans="63:82">
      <c r="BK3795" s="245"/>
      <c r="BS3795" s="245"/>
      <c r="BY3795" s="245"/>
      <c r="CA3795" s="245"/>
      <c r="CB3795" s="245"/>
      <c r="CD3795" s="1465"/>
    </row>
    <row r="3796" spans="63:82">
      <c r="BK3796" s="245"/>
      <c r="BS3796" s="245"/>
      <c r="BY3796" s="245"/>
      <c r="CA3796" s="245"/>
      <c r="CB3796" s="245"/>
      <c r="CD3796" s="1465"/>
    </row>
    <row r="3797" spans="63:82">
      <c r="BK3797" s="245"/>
      <c r="BS3797" s="245"/>
      <c r="BY3797" s="245"/>
      <c r="CA3797" s="245"/>
      <c r="CB3797" s="245"/>
      <c r="CD3797" s="1465"/>
    </row>
    <row r="3798" spans="63:82">
      <c r="BK3798" s="245"/>
      <c r="BS3798" s="245"/>
      <c r="BY3798" s="245"/>
      <c r="CA3798" s="245"/>
      <c r="CB3798" s="245"/>
      <c r="CD3798" s="1465"/>
    </row>
    <row r="3799" spans="63:82">
      <c r="BK3799" s="245"/>
      <c r="BS3799" s="245"/>
      <c r="BY3799" s="245"/>
      <c r="CA3799" s="245"/>
      <c r="CB3799" s="245"/>
      <c r="CD3799" s="1465"/>
    </row>
    <row r="3800" spans="63:82">
      <c r="BK3800" s="245"/>
      <c r="BS3800" s="245"/>
      <c r="BY3800" s="245"/>
      <c r="CA3800" s="245"/>
      <c r="CB3800" s="245"/>
      <c r="CD3800" s="1465"/>
    </row>
    <row r="3801" spans="63:82">
      <c r="BK3801" s="245"/>
      <c r="BS3801" s="245"/>
      <c r="BY3801" s="245"/>
      <c r="CA3801" s="245"/>
      <c r="CB3801" s="245"/>
      <c r="CD3801" s="1465"/>
    </row>
    <row r="3802" spans="63:82">
      <c r="BK3802" s="245"/>
      <c r="BS3802" s="245"/>
      <c r="BY3802" s="245"/>
      <c r="CA3802" s="245"/>
      <c r="CB3802" s="245"/>
      <c r="CD3802" s="1465"/>
    </row>
    <row r="3803" spans="63:82">
      <c r="BK3803" s="245"/>
      <c r="BS3803" s="245"/>
      <c r="BY3803" s="245"/>
      <c r="CA3803" s="245"/>
      <c r="CB3803" s="245"/>
      <c r="CD3803" s="1465"/>
    </row>
    <row r="3804" spans="63:82">
      <c r="BK3804" s="245"/>
      <c r="BS3804" s="245"/>
      <c r="BY3804" s="245"/>
      <c r="CA3804" s="245"/>
      <c r="CB3804" s="245"/>
      <c r="CD3804" s="1465"/>
    </row>
    <row r="3805" spans="63:82">
      <c r="BK3805" s="245"/>
      <c r="BS3805" s="245"/>
      <c r="BY3805" s="245"/>
      <c r="CA3805" s="245"/>
      <c r="CB3805" s="245"/>
      <c r="CD3805" s="1465"/>
    </row>
    <row r="3806" spans="63:82">
      <c r="BK3806" s="245"/>
      <c r="BS3806" s="245"/>
      <c r="BY3806" s="245"/>
      <c r="CA3806" s="245"/>
      <c r="CB3806" s="245"/>
      <c r="CD3806" s="1465"/>
    </row>
    <row r="3807" spans="63:82">
      <c r="BK3807" s="245"/>
      <c r="BS3807" s="245"/>
      <c r="BY3807" s="245"/>
      <c r="CA3807" s="245"/>
      <c r="CB3807" s="245"/>
      <c r="CD3807" s="1465"/>
    </row>
    <row r="3808" spans="63:82">
      <c r="BK3808" s="245"/>
      <c r="BS3808" s="245"/>
      <c r="BY3808" s="245"/>
      <c r="CA3808" s="245"/>
      <c r="CB3808" s="245"/>
      <c r="CD3808" s="1465"/>
    </row>
    <row r="3809" spans="63:82">
      <c r="BK3809" s="245"/>
      <c r="BS3809" s="245"/>
      <c r="BY3809" s="245"/>
      <c r="CA3809" s="245"/>
      <c r="CB3809" s="245"/>
      <c r="CD3809" s="1465"/>
    </row>
    <row r="3810" spans="63:82">
      <c r="BK3810" s="245"/>
      <c r="BS3810" s="245"/>
      <c r="BY3810" s="245"/>
      <c r="CA3810" s="245"/>
      <c r="CB3810" s="245"/>
      <c r="CD3810" s="1465"/>
    </row>
    <row r="3811" spans="63:82">
      <c r="BK3811" s="245"/>
      <c r="BS3811" s="245"/>
      <c r="BY3811" s="245"/>
      <c r="CA3811" s="245"/>
      <c r="CB3811" s="245"/>
      <c r="CD3811" s="1465"/>
    </row>
    <row r="3812" spans="63:82">
      <c r="BK3812" s="245"/>
      <c r="BS3812" s="245"/>
      <c r="BY3812" s="245"/>
      <c r="CA3812" s="245"/>
      <c r="CB3812" s="245"/>
      <c r="CD3812" s="1465"/>
    </row>
    <row r="3813" spans="63:82">
      <c r="BK3813" s="245"/>
      <c r="BS3813" s="245"/>
      <c r="BY3813" s="245"/>
      <c r="CA3813" s="245"/>
      <c r="CB3813" s="245"/>
      <c r="CD3813" s="1465"/>
    </row>
    <row r="3814" spans="63:82">
      <c r="BK3814" s="245"/>
      <c r="BS3814" s="245"/>
      <c r="BY3814" s="245"/>
      <c r="CA3814" s="245"/>
      <c r="CB3814" s="245"/>
      <c r="CD3814" s="1465"/>
    </row>
    <row r="3815" spans="63:82">
      <c r="BK3815" s="245"/>
      <c r="BS3815" s="245"/>
      <c r="BY3815" s="245"/>
      <c r="CA3815" s="245"/>
      <c r="CB3815" s="245"/>
      <c r="CD3815" s="1465"/>
    </row>
    <row r="3816" spans="63:82">
      <c r="BK3816" s="245"/>
      <c r="BS3816" s="245"/>
      <c r="BY3816" s="245"/>
      <c r="CA3816" s="245"/>
      <c r="CB3816" s="245"/>
      <c r="CD3816" s="1465"/>
    </row>
    <row r="3817" spans="63:82">
      <c r="BK3817" s="245"/>
      <c r="BS3817" s="245"/>
      <c r="BY3817" s="245"/>
      <c r="CA3817" s="245"/>
      <c r="CB3817" s="245"/>
      <c r="CD3817" s="1465"/>
    </row>
    <row r="3818" spans="63:82">
      <c r="BK3818" s="245"/>
      <c r="BS3818" s="245"/>
      <c r="BY3818" s="245"/>
      <c r="CA3818" s="245"/>
      <c r="CB3818" s="245"/>
      <c r="CD3818" s="1465"/>
    </row>
    <row r="3819" spans="63:82">
      <c r="BK3819" s="245"/>
      <c r="BS3819" s="245"/>
      <c r="BY3819" s="245"/>
      <c r="CA3819" s="245"/>
      <c r="CB3819" s="245"/>
      <c r="CD3819" s="1465"/>
    </row>
    <row r="3820" spans="63:82">
      <c r="BK3820" s="245"/>
      <c r="BS3820" s="245"/>
      <c r="BY3820" s="245"/>
      <c r="CA3820" s="245"/>
      <c r="CB3820" s="245"/>
      <c r="CD3820" s="1465"/>
    </row>
    <row r="3821" spans="63:82">
      <c r="BK3821" s="245"/>
      <c r="BS3821" s="245"/>
      <c r="BY3821" s="245"/>
      <c r="CA3821" s="245"/>
      <c r="CB3821" s="245"/>
      <c r="CD3821" s="1465"/>
    </row>
    <row r="3822" spans="63:82">
      <c r="BK3822" s="245"/>
      <c r="BS3822" s="245"/>
      <c r="BY3822" s="245"/>
      <c r="CA3822" s="245"/>
      <c r="CB3822" s="245"/>
      <c r="CD3822" s="1465"/>
    </row>
    <row r="3823" spans="63:82">
      <c r="BK3823" s="245"/>
      <c r="BS3823" s="245"/>
      <c r="BY3823" s="245"/>
      <c r="CA3823" s="245"/>
      <c r="CB3823" s="245"/>
      <c r="CD3823" s="1465"/>
    </row>
    <row r="3824" spans="63:82">
      <c r="BK3824" s="245"/>
      <c r="BS3824" s="245"/>
      <c r="BY3824" s="245"/>
      <c r="CA3824" s="245"/>
      <c r="CB3824" s="245"/>
      <c r="CD3824" s="1465"/>
    </row>
    <row r="3825" spans="63:82">
      <c r="BK3825" s="245"/>
      <c r="BS3825" s="245"/>
      <c r="BY3825" s="245"/>
      <c r="CA3825" s="245"/>
      <c r="CB3825" s="245"/>
      <c r="CD3825" s="1465"/>
    </row>
    <row r="3826" spans="63:82">
      <c r="BK3826" s="245"/>
      <c r="BS3826" s="245"/>
      <c r="BY3826" s="245"/>
      <c r="CA3826" s="245"/>
      <c r="CB3826" s="245"/>
      <c r="CD3826" s="1465"/>
    </row>
    <row r="3827" spans="63:82">
      <c r="BK3827" s="245"/>
      <c r="BS3827" s="245"/>
      <c r="BY3827" s="245"/>
      <c r="CA3827" s="245"/>
      <c r="CB3827" s="245"/>
      <c r="CD3827" s="1465"/>
    </row>
    <row r="3828" spans="63:82">
      <c r="BK3828" s="245"/>
      <c r="BS3828" s="245"/>
      <c r="BY3828" s="245"/>
      <c r="CA3828" s="245"/>
      <c r="CB3828" s="245"/>
      <c r="CD3828" s="1465"/>
    </row>
    <row r="3829" spans="63:82">
      <c r="BK3829" s="245"/>
      <c r="BS3829" s="245"/>
      <c r="BY3829" s="245"/>
      <c r="CA3829" s="245"/>
      <c r="CB3829" s="245"/>
      <c r="CD3829" s="1465"/>
    </row>
    <row r="3830" spans="63:82">
      <c r="BK3830" s="245"/>
      <c r="BS3830" s="245"/>
      <c r="BY3830" s="245"/>
      <c r="CA3830" s="245"/>
      <c r="CB3830" s="245"/>
      <c r="CD3830" s="1465"/>
    </row>
    <row r="3831" spans="63:82">
      <c r="BK3831" s="245"/>
      <c r="BS3831" s="245"/>
      <c r="BY3831" s="245"/>
      <c r="CA3831" s="245"/>
      <c r="CB3831" s="245"/>
      <c r="CD3831" s="1465"/>
    </row>
    <row r="3832" spans="63:82">
      <c r="BK3832" s="245"/>
      <c r="BS3832" s="245"/>
      <c r="BY3832" s="245"/>
      <c r="CA3832" s="245"/>
      <c r="CB3832" s="245"/>
      <c r="CD3832" s="1465"/>
    </row>
    <row r="3833" spans="63:82">
      <c r="BK3833" s="245"/>
      <c r="BS3833" s="245"/>
      <c r="BY3833" s="245"/>
      <c r="CA3833" s="245"/>
      <c r="CB3833" s="245"/>
      <c r="CD3833" s="1465"/>
    </row>
    <row r="3834" spans="63:82">
      <c r="BK3834" s="245"/>
      <c r="BS3834" s="245"/>
      <c r="BY3834" s="245"/>
      <c r="CA3834" s="245"/>
      <c r="CB3834" s="245"/>
      <c r="CD3834" s="1465"/>
    </row>
    <row r="3835" spans="63:82">
      <c r="BK3835" s="245"/>
      <c r="BS3835" s="245"/>
      <c r="BY3835" s="245"/>
      <c r="CA3835" s="245"/>
      <c r="CB3835" s="245"/>
      <c r="CD3835" s="1465"/>
    </row>
    <row r="3836" spans="63:82">
      <c r="BK3836" s="245"/>
      <c r="BS3836" s="245"/>
      <c r="BY3836" s="245"/>
      <c r="CA3836" s="245"/>
      <c r="CB3836" s="245"/>
      <c r="CD3836" s="1465"/>
    </row>
    <row r="3837" spans="63:82">
      <c r="BK3837" s="245"/>
      <c r="BS3837" s="245"/>
      <c r="BY3837" s="245"/>
      <c r="CA3837" s="245"/>
      <c r="CB3837" s="245"/>
      <c r="CD3837" s="1465"/>
    </row>
    <row r="3838" spans="63:82">
      <c r="BK3838" s="245"/>
      <c r="BS3838" s="245"/>
      <c r="BY3838" s="245"/>
      <c r="CA3838" s="245"/>
      <c r="CB3838" s="245"/>
      <c r="CD3838" s="1465"/>
    </row>
    <row r="3839" spans="63:82">
      <c r="BK3839" s="245"/>
      <c r="BS3839" s="245"/>
      <c r="BY3839" s="245"/>
      <c r="CA3839" s="245"/>
      <c r="CB3839" s="245"/>
      <c r="CD3839" s="1465"/>
    </row>
    <row r="3840" spans="63:82">
      <c r="BK3840" s="245"/>
      <c r="BS3840" s="245"/>
      <c r="BY3840" s="245"/>
      <c r="CA3840" s="245"/>
      <c r="CB3840" s="245"/>
      <c r="CD3840" s="1465"/>
    </row>
    <row r="3841" spans="63:82">
      <c r="BK3841" s="245"/>
      <c r="BS3841" s="245"/>
      <c r="BY3841" s="245"/>
      <c r="CA3841" s="245"/>
      <c r="CB3841" s="245"/>
      <c r="CD3841" s="1465"/>
    </row>
    <row r="3842" spans="63:82">
      <c r="BK3842" s="245"/>
      <c r="BS3842" s="245"/>
      <c r="BY3842" s="245"/>
      <c r="CA3842" s="245"/>
      <c r="CB3842" s="245"/>
      <c r="CD3842" s="1465"/>
    </row>
    <row r="3843" spans="63:82">
      <c r="BK3843" s="245"/>
      <c r="BS3843" s="245"/>
      <c r="BY3843" s="245"/>
      <c r="CA3843" s="245"/>
      <c r="CB3843" s="245"/>
      <c r="CD3843" s="1465"/>
    </row>
    <row r="3844" spans="63:82">
      <c r="BK3844" s="245"/>
      <c r="BS3844" s="245"/>
      <c r="BY3844" s="245"/>
      <c r="CA3844" s="245"/>
      <c r="CB3844" s="245"/>
      <c r="CD3844" s="1465"/>
    </row>
    <row r="3845" spans="63:82">
      <c r="BK3845" s="245"/>
      <c r="BS3845" s="245"/>
      <c r="BY3845" s="245"/>
      <c r="CA3845" s="245"/>
      <c r="CB3845" s="245"/>
      <c r="CD3845" s="1465"/>
    </row>
    <row r="3846" spans="63:82">
      <c r="BK3846" s="245"/>
      <c r="BS3846" s="245"/>
      <c r="BY3846" s="245"/>
      <c r="CA3846" s="245"/>
      <c r="CB3846" s="245"/>
      <c r="CD3846" s="1465"/>
    </row>
    <row r="3847" spans="63:82">
      <c r="BK3847" s="245"/>
      <c r="BS3847" s="245"/>
      <c r="BY3847" s="245"/>
      <c r="CA3847" s="245"/>
      <c r="CB3847" s="245"/>
      <c r="CD3847" s="1465"/>
    </row>
    <row r="3848" spans="63:82">
      <c r="BK3848" s="245"/>
      <c r="BS3848" s="245"/>
      <c r="BY3848" s="245"/>
      <c r="CA3848" s="245"/>
      <c r="CB3848" s="245"/>
      <c r="CD3848" s="1465"/>
    </row>
    <row r="3849" spans="63:82">
      <c r="BK3849" s="245"/>
      <c r="BS3849" s="245"/>
      <c r="BY3849" s="245"/>
      <c r="CA3849" s="245"/>
      <c r="CB3849" s="245"/>
      <c r="CD3849" s="1465"/>
    </row>
    <row r="3850" spans="63:82">
      <c r="BK3850" s="245"/>
      <c r="BS3850" s="245"/>
      <c r="BY3850" s="245"/>
      <c r="CA3850" s="245"/>
      <c r="CB3850" s="245"/>
      <c r="CD3850" s="1465"/>
    </row>
    <row r="3851" spans="63:82">
      <c r="BK3851" s="245"/>
      <c r="BS3851" s="245"/>
      <c r="BY3851" s="245"/>
      <c r="CA3851" s="245"/>
      <c r="CB3851" s="245"/>
      <c r="CD3851" s="1465"/>
    </row>
    <row r="3852" spans="63:82">
      <c r="BK3852" s="245"/>
      <c r="BS3852" s="245"/>
      <c r="BY3852" s="245"/>
      <c r="CA3852" s="245"/>
      <c r="CB3852" s="245"/>
      <c r="CD3852" s="1465"/>
    </row>
    <row r="3853" spans="63:82">
      <c r="BK3853" s="245"/>
      <c r="BS3853" s="245"/>
      <c r="BY3853" s="245"/>
      <c r="CA3853" s="245"/>
      <c r="CB3853" s="245"/>
      <c r="CD3853" s="1465"/>
    </row>
    <row r="3854" spans="63:82">
      <c r="BK3854" s="245"/>
      <c r="BS3854" s="245"/>
      <c r="BY3854" s="245"/>
      <c r="CA3854" s="245"/>
      <c r="CB3854" s="245"/>
      <c r="CD3854" s="1465"/>
    </row>
    <row r="3855" spans="63:82">
      <c r="BK3855" s="245"/>
      <c r="BS3855" s="245"/>
      <c r="BY3855" s="245"/>
      <c r="CA3855" s="245"/>
      <c r="CB3855" s="245"/>
      <c r="CD3855" s="1465"/>
    </row>
    <row r="3856" spans="63:82">
      <c r="BK3856" s="245"/>
      <c r="BS3856" s="245"/>
      <c r="BY3856" s="245"/>
      <c r="CA3856" s="245"/>
      <c r="CB3856" s="245"/>
      <c r="CD3856" s="1465"/>
    </row>
    <row r="3857" spans="63:82">
      <c r="BK3857" s="245"/>
      <c r="BS3857" s="245"/>
      <c r="BY3857" s="245"/>
      <c r="CA3857" s="245"/>
      <c r="CB3857" s="245"/>
      <c r="CD3857" s="1465"/>
    </row>
    <row r="3858" spans="63:82">
      <c r="BK3858" s="245"/>
      <c r="BS3858" s="245"/>
      <c r="BY3858" s="245"/>
      <c r="CA3858" s="245"/>
      <c r="CB3858" s="245"/>
      <c r="CD3858" s="1465"/>
    </row>
    <row r="3859" spans="63:82">
      <c r="BK3859" s="245"/>
      <c r="BS3859" s="245"/>
      <c r="BY3859" s="245"/>
      <c r="CA3859" s="245"/>
      <c r="CB3859" s="245"/>
      <c r="CD3859" s="1465"/>
    </row>
    <row r="3860" spans="63:82">
      <c r="BK3860" s="245"/>
      <c r="BS3860" s="245"/>
      <c r="BY3860" s="245"/>
      <c r="CA3860" s="245"/>
      <c r="CB3860" s="245"/>
      <c r="CD3860" s="1465"/>
    </row>
    <row r="3861" spans="63:82">
      <c r="BK3861" s="245"/>
      <c r="BS3861" s="245"/>
      <c r="BY3861" s="245"/>
      <c r="CA3861" s="245"/>
      <c r="CB3861" s="245"/>
      <c r="CD3861" s="1465"/>
    </row>
    <row r="3862" spans="63:82">
      <c r="BK3862" s="245"/>
      <c r="BS3862" s="245"/>
      <c r="BY3862" s="245"/>
      <c r="CA3862" s="245"/>
      <c r="CB3862" s="245"/>
      <c r="CD3862" s="1465"/>
    </row>
    <row r="3863" spans="63:82">
      <c r="BK3863" s="245"/>
      <c r="BS3863" s="245"/>
      <c r="BY3863" s="245"/>
      <c r="CA3863" s="245"/>
      <c r="CB3863" s="245"/>
      <c r="CD3863" s="1465"/>
    </row>
    <row r="3864" spans="63:82">
      <c r="BK3864" s="245"/>
      <c r="BS3864" s="245"/>
      <c r="BY3864" s="245"/>
      <c r="CA3864" s="245"/>
      <c r="CB3864" s="245"/>
      <c r="CD3864" s="1465"/>
    </row>
    <row r="3865" spans="63:82">
      <c r="BK3865" s="245"/>
      <c r="BS3865" s="245"/>
      <c r="BY3865" s="245"/>
      <c r="CA3865" s="245"/>
      <c r="CB3865" s="245"/>
      <c r="CD3865" s="1465"/>
    </row>
    <row r="3866" spans="63:82">
      <c r="BK3866" s="245"/>
      <c r="BS3866" s="245"/>
      <c r="BY3866" s="245"/>
      <c r="CA3866" s="245"/>
      <c r="CB3866" s="245"/>
      <c r="CD3866" s="1465"/>
    </row>
    <row r="3867" spans="63:82">
      <c r="BK3867" s="245"/>
      <c r="BS3867" s="245"/>
      <c r="BY3867" s="245"/>
      <c r="CA3867" s="245"/>
      <c r="CB3867" s="245"/>
      <c r="CD3867" s="1465"/>
    </row>
    <row r="3868" spans="63:82">
      <c r="BK3868" s="245"/>
      <c r="BS3868" s="245"/>
      <c r="BY3868" s="245"/>
      <c r="CA3868" s="245"/>
      <c r="CB3868" s="245"/>
      <c r="CD3868" s="1465"/>
    </row>
    <row r="3869" spans="63:82">
      <c r="BK3869" s="245"/>
      <c r="BS3869" s="245"/>
      <c r="BY3869" s="245"/>
      <c r="CA3869" s="245"/>
      <c r="CB3869" s="245"/>
      <c r="CD3869" s="1465"/>
    </row>
    <row r="3870" spans="63:82">
      <c r="BK3870" s="245"/>
      <c r="BS3870" s="245"/>
      <c r="BY3870" s="245"/>
      <c r="CA3870" s="245"/>
      <c r="CB3870" s="245"/>
      <c r="CD3870" s="1465"/>
    </row>
    <row r="3871" spans="63:82">
      <c r="BK3871" s="245"/>
      <c r="BS3871" s="245"/>
      <c r="BY3871" s="245"/>
      <c r="CA3871" s="245"/>
      <c r="CB3871" s="245"/>
      <c r="CD3871" s="1465"/>
    </row>
    <row r="3872" spans="63:82">
      <c r="BK3872" s="245"/>
      <c r="BS3872" s="245"/>
      <c r="BY3872" s="245"/>
      <c r="CA3872" s="245"/>
      <c r="CB3872" s="245"/>
      <c r="CD3872" s="1465"/>
    </row>
    <row r="3873" spans="63:82">
      <c r="BK3873" s="245"/>
      <c r="BS3873" s="245"/>
      <c r="BY3873" s="245"/>
      <c r="CA3873" s="245"/>
      <c r="CB3873" s="245"/>
      <c r="CD3873" s="1465"/>
    </row>
    <row r="3874" spans="63:82">
      <c r="BK3874" s="245"/>
      <c r="BS3874" s="245"/>
      <c r="BY3874" s="245"/>
      <c r="CA3874" s="245"/>
      <c r="CB3874" s="245"/>
      <c r="CD3874" s="1465"/>
    </row>
    <row r="3875" spans="63:82">
      <c r="BK3875" s="245"/>
      <c r="BS3875" s="245"/>
      <c r="BY3875" s="245"/>
      <c r="CA3875" s="245"/>
      <c r="CB3875" s="245"/>
      <c r="CD3875" s="1465"/>
    </row>
    <row r="3876" spans="63:82">
      <c r="BK3876" s="245"/>
      <c r="BS3876" s="245"/>
      <c r="BY3876" s="245"/>
      <c r="CA3876" s="245"/>
      <c r="CB3876" s="245"/>
      <c r="CD3876" s="1465"/>
    </row>
    <row r="3877" spans="63:82">
      <c r="BK3877" s="245"/>
      <c r="BS3877" s="245"/>
      <c r="BY3877" s="245"/>
      <c r="CA3877" s="245"/>
      <c r="CB3877" s="245"/>
      <c r="CD3877" s="1465"/>
    </row>
    <row r="3878" spans="63:82">
      <c r="BK3878" s="245"/>
      <c r="BS3878" s="245"/>
      <c r="BY3878" s="245"/>
      <c r="CA3878" s="245"/>
      <c r="CB3878" s="245"/>
      <c r="CD3878" s="1465"/>
    </row>
    <row r="3879" spans="63:82">
      <c r="BK3879" s="245"/>
      <c r="BS3879" s="245"/>
      <c r="BY3879" s="245"/>
      <c r="CA3879" s="245"/>
      <c r="CB3879" s="245"/>
      <c r="CD3879" s="1465"/>
    </row>
    <row r="3880" spans="63:82">
      <c r="BK3880" s="245"/>
      <c r="BS3880" s="245"/>
      <c r="BY3880" s="245"/>
      <c r="CA3880" s="245"/>
      <c r="CB3880" s="245"/>
      <c r="CD3880" s="1465"/>
    </row>
    <row r="3881" spans="63:82">
      <c r="BK3881" s="245"/>
      <c r="BS3881" s="245"/>
      <c r="BY3881" s="245"/>
      <c r="CA3881" s="245"/>
      <c r="CB3881" s="245"/>
      <c r="CD3881" s="1465"/>
    </row>
    <row r="3882" spans="63:82">
      <c r="BK3882" s="245"/>
      <c r="BS3882" s="245"/>
      <c r="BY3882" s="245"/>
      <c r="CA3882" s="245"/>
      <c r="CB3882" s="245"/>
      <c r="CD3882" s="1465"/>
    </row>
    <row r="3883" spans="63:82">
      <c r="BK3883" s="245"/>
      <c r="BS3883" s="245"/>
      <c r="BY3883" s="245"/>
      <c r="CA3883" s="245"/>
      <c r="CB3883" s="245"/>
      <c r="CD3883" s="1465"/>
    </row>
    <row r="3884" spans="63:82">
      <c r="BK3884" s="245"/>
      <c r="BS3884" s="245"/>
      <c r="BY3884" s="245"/>
      <c r="CA3884" s="245"/>
      <c r="CB3884" s="245"/>
      <c r="CD3884" s="1465"/>
    </row>
    <row r="3885" spans="63:82">
      <c r="BK3885" s="245"/>
      <c r="BS3885" s="245"/>
      <c r="BY3885" s="245"/>
      <c r="CA3885" s="245"/>
      <c r="CB3885" s="245"/>
      <c r="CD3885" s="1465"/>
    </row>
    <row r="3886" spans="63:82">
      <c r="BK3886" s="245"/>
      <c r="BS3886" s="245"/>
      <c r="BY3886" s="245"/>
      <c r="CA3886" s="245"/>
      <c r="CB3886" s="245"/>
      <c r="CD3886" s="1465"/>
    </row>
    <row r="3887" spans="63:82">
      <c r="BK3887" s="245"/>
      <c r="BS3887" s="245"/>
      <c r="BY3887" s="245"/>
      <c r="CA3887" s="245"/>
      <c r="CB3887" s="245"/>
      <c r="CD3887" s="1465"/>
    </row>
    <row r="3888" spans="63:82">
      <c r="BK3888" s="245"/>
      <c r="BS3888" s="245"/>
      <c r="BY3888" s="245"/>
      <c r="CA3888" s="245"/>
      <c r="CB3888" s="245"/>
      <c r="CD3888" s="1465"/>
    </row>
    <row r="3889" spans="63:82">
      <c r="BK3889" s="245"/>
      <c r="BS3889" s="245"/>
      <c r="BY3889" s="245"/>
      <c r="CA3889" s="245"/>
      <c r="CB3889" s="245"/>
      <c r="CD3889" s="1465"/>
    </row>
    <row r="3890" spans="63:82">
      <c r="BK3890" s="245"/>
      <c r="BS3890" s="245"/>
      <c r="BY3890" s="245"/>
      <c r="CA3890" s="245"/>
      <c r="CB3890" s="245"/>
      <c r="CD3890" s="1465"/>
    </row>
    <row r="3891" spans="63:82">
      <c r="BK3891" s="245"/>
      <c r="BS3891" s="245"/>
      <c r="BY3891" s="245"/>
      <c r="CA3891" s="245"/>
      <c r="CB3891" s="245"/>
      <c r="CD3891" s="1465"/>
    </row>
    <row r="3892" spans="63:82">
      <c r="BK3892" s="245"/>
      <c r="BS3892" s="245"/>
      <c r="BY3892" s="245"/>
      <c r="CA3892" s="245"/>
      <c r="CB3892" s="245"/>
      <c r="CD3892" s="1465"/>
    </row>
    <row r="3893" spans="63:82">
      <c r="BK3893" s="245"/>
      <c r="BS3893" s="245"/>
      <c r="BY3893" s="245"/>
      <c r="CA3893" s="245"/>
      <c r="CB3893" s="245"/>
      <c r="CD3893" s="1465"/>
    </row>
    <row r="3894" spans="63:82">
      <c r="BK3894" s="245"/>
      <c r="BS3894" s="245"/>
      <c r="BY3894" s="245"/>
      <c r="CA3894" s="245"/>
      <c r="CB3894" s="245"/>
      <c r="CD3894" s="1465"/>
    </row>
    <row r="3895" spans="63:82">
      <c r="BK3895" s="245"/>
      <c r="BS3895" s="245"/>
      <c r="BY3895" s="245"/>
      <c r="CA3895" s="245"/>
      <c r="CB3895" s="245"/>
      <c r="CD3895" s="1465"/>
    </row>
    <row r="3896" spans="63:82">
      <c r="BK3896" s="245"/>
      <c r="BS3896" s="245"/>
      <c r="BY3896" s="245"/>
      <c r="CA3896" s="245"/>
      <c r="CB3896" s="245"/>
      <c r="CD3896" s="1465"/>
    </row>
    <row r="3897" spans="63:82">
      <c r="BK3897" s="245"/>
      <c r="BS3897" s="245"/>
      <c r="BY3897" s="245"/>
      <c r="CA3897" s="245"/>
      <c r="CB3897" s="245"/>
      <c r="CD3897" s="1465"/>
    </row>
    <row r="3898" spans="63:82">
      <c r="BK3898" s="245"/>
      <c r="BS3898" s="245"/>
      <c r="BY3898" s="245"/>
      <c r="CA3898" s="245"/>
      <c r="CB3898" s="245"/>
      <c r="CD3898" s="1465"/>
    </row>
    <row r="3899" spans="63:82">
      <c r="BK3899" s="245"/>
      <c r="BS3899" s="245"/>
      <c r="BY3899" s="245"/>
      <c r="CA3899" s="245"/>
      <c r="CB3899" s="245"/>
      <c r="CD3899" s="1465"/>
    </row>
    <row r="3900" spans="63:82">
      <c r="BK3900" s="245"/>
      <c r="BS3900" s="245"/>
      <c r="BY3900" s="245"/>
      <c r="CA3900" s="245"/>
      <c r="CB3900" s="245"/>
      <c r="CD3900" s="1465"/>
    </row>
    <row r="3901" spans="63:82">
      <c r="BK3901" s="245"/>
      <c r="BS3901" s="245"/>
      <c r="BY3901" s="245"/>
      <c r="CA3901" s="245"/>
      <c r="CB3901" s="245"/>
      <c r="CD3901" s="1465"/>
    </row>
    <row r="3902" spans="63:82">
      <c r="BK3902" s="245"/>
      <c r="BS3902" s="245"/>
      <c r="BY3902" s="245"/>
      <c r="CA3902" s="245"/>
      <c r="CB3902" s="245"/>
      <c r="CD3902" s="1465"/>
    </row>
    <row r="3903" spans="63:82">
      <c r="BK3903" s="245"/>
      <c r="BS3903" s="245"/>
      <c r="BY3903" s="245"/>
      <c r="CA3903" s="245"/>
      <c r="CB3903" s="245"/>
      <c r="CD3903" s="1465"/>
    </row>
    <row r="3904" spans="63:82">
      <c r="BK3904" s="245"/>
      <c r="BS3904" s="245"/>
      <c r="BY3904" s="245"/>
      <c r="CA3904" s="245"/>
      <c r="CB3904" s="245"/>
      <c r="CD3904" s="1465"/>
    </row>
    <row r="3905" spans="63:82">
      <c r="BK3905" s="245"/>
      <c r="BS3905" s="245"/>
      <c r="BY3905" s="245"/>
      <c r="CA3905" s="245"/>
      <c r="CB3905" s="245"/>
      <c r="CD3905" s="1465"/>
    </row>
    <row r="3906" spans="63:82">
      <c r="BK3906" s="245"/>
      <c r="BS3906" s="245"/>
      <c r="BY3906" s="245"/>
      <c r="CA3906" s="245"/>
      <c r="CB3906" s="245"/>
      <c r="CD3906" s="1465"/>
    </row>
    <row r="3907" spans="63:82">
      <c r="BK3907" s="245"/>
      <c r="BS3907" s="245"/>
      <c r="BY3907" s="245"/>
      <c r="CA3907" s="245"/>
      <c r="CB3907" s="245"/>
      <c r="CD3907" s="1465"/>
    </row>
    <row r="3908" spans="63:82">
      <c r="BK3908" s="245"/>
      <c r="BS3908" s="245"/>
      <c r="BY3908" s="245"/>
      <c r="CA3908" s="245"/>
      <c r="CB3908" s="245"/>
      <c r="CD3908" s="1465"/>
    </row>
    <row r="3909" spans="63:82">
      <c r="BK3909" s="245"/>
      <c r="BS3909" s="245"/>
      <c r="BY3909" s="245"/>
      <c r="CA3909" s="245"/>
      <c r="CB3909" s="245"/>
      <c r="CD3909" s="1465"/>
    </row>
    <row r="3910" spans="63:82">
      <c r="BK3910" s="245"/>
      <c r="BS3910" s="245"/>
      <c r="BY3910" s="245"/>
      <c r="CA3910" s="245"/>
      <c r="CB3910" s="245"/>
      <c r="CD3910" s="1465"/>
    </row>
    <row r="3911" spans="63:82">
      <c r="BK3911" s="245"/>
      <c r="BS3911" s="245"/>
      <c r="BY3911" s="245"/>
      <c r="CA3911" s="245"/>
      <c r="CB3911" s="245"/>
      <c r="CD3911" s="1465"/>
    </row>
    <row r="3912" spans="63:82">
      <c r="BK3912" s="245"/>
      <c r="BS3912" s="245"/>
      <c r="BY3912" s="245"/>
      <c r="CA3912" s="245"/>
      <c r="CB3912" s="245"/>
      <c r="CD3912" s="1465"/>
    </row>
    <row r="3913" spans="63:82">
      <c r="BK3913" s="245"/>
      <c r="BS3913" s="245"/>
      <c r="BY3913" s="245"/>
      <c r="CA3913" s="245"/>
      <c r="CB3913" s="245"/>
      <c r="CD3913" s="1465"/>
    </row>
    <row r="3914" spans="63:82">
      <c r="BK3914" s="245"/>
      <c r="BS3914" s="245"/>
      <c r="BY3914" s="245"/>
      <c r="CA3914" s="245"/>
      <c r="CB3914" s="245"/>
      <c r="CD3914" s="1465"/>
    </row>
    <row r="3915" spans="63:82">
      <c r="BK3915" s="245"/>
      <c r="BS3915" s="245"/>
      <c r="BY3915" s="245"/>
      <c r="CA3915" s="245"/>
      <c r="CB3915" s="245"/>
      <c r="CD3915" s="1465"/>
    </row>
    <row r="3916" spans="63:82">
      <c r="BK3916" s="245"/>
      <c r="BS3916" s="245"/>
      <c r="BY3916" s="245"/>
      <c r="CA3916" s="245"/>
      <c r="CB3916" s="245"/>
      <c r="CD3916" s="1465"/>
    </row>
    <row r="3917" spans="63:82">
      <c r="BK3917" s="245"/>
      <c r="BS3917" s="245"/>
      <c r="BY3917" s="245"/>
      <c r="CA3917" s="245"/>
      <c r="CB3917" s="245"/>
      <c r="CD3917" s="1465"/>
    </row>
    <row r="3918" spans="63:82">
      <c r="BK3918" s="245"/>
      <c r="BS3918" s="245"/>
      <c r="BY3918" s="245"/>
      <c r="CA3918" s="245"/>
      <c r="CB3918" s="245"/>
      <c r="CD3918" s="1465"/>
    </row>
    <row r="3919" spans="63:82">
      <c r="BK3919" s="245"/>
      <c r="BS3919" s="245"/>
      <c r="BY3919" s="245"/>
      <c r="CA3919" s="245"/>
      <c r="CB3919" s="245"/>
      <c r="CD3919" s="1465"/>
    </row>
    <row r="3920" spans="63:82">
      <c r="BK3920" s="245"/>
      <c r="BS3920" s="245"/>
      <c r="BY3920" s="245"/>
      <c r="CA3920" s="245"/>
      <c r="CB3920" s="245"/>
      <c r="CD3920" s="1465"/>
    </row>
    <row r="3921" spans="63:82">
      <c r="BK3921" s="245"/>
      <c r="BS3921" s="245"/>
      <c r="BY3921" s="245"/>
      <c r="CA3921" s="245"/>
      <c r="CB3921" s="245"/>
      <c r="CD3921" s="1465"/>
    </row>
    <row r="3922" spans="63:82">
      <c r="BK3922" s="245"/>
      <c r="BS3922" s="245"/>
      <c r="BY3922" s="245"/>
      <c r="CA3922" s="245"/>
      <c r="CB3922" s="245"/>
      <c r="CD3922" s="1465"/>
    </row>
    <row r="3923" spans="63:82">
      <c r="BK3923" s="245"/>
      <c r="BS3923" s="245"/>
      <c r="BY3923" s="245"/>
      <c r="CA3923" s="245"/>
      <c r="CB3923" s="245"/>
      <c r="CD3923" s="1465"/>
    </row>
    <row r="3924" spans="63:82">
      <c r="BK3924" s="245"/>
      <c r="BS3924" s="245"/>
      <c r="BY3924" s="245"/>
      <c r="CA3924" s="245"/>
      <c r="CB3924" s="245"/>
      <c r="CD3924" s="1465"/>
    </row>
    <row r="3925" spans="63:82">
      <c r="BK3925" s="245"/>
      <c r="BS3925" s="245"/>
      <c r="BY3925" s="245"/>
      <c r="CA3925" s="245"/>
      <c r="CB3925" s="245"/>
      <c r="CD3925" s="1465"/>
    </row>
    <row r="3926" spans="63:82">
      <c r="BK3926" s="245"/>
      <c r="BS3926" s="245"/>
      <c r="BY3926" s="245"/>
      <c r="CA3926" s="245"/>
      <c r="CB3926" s="245"/>
      <c r="CD3926" s="1465"/>
    </row>
    <row r="3927" spans="63:82">
      <c r="BK3927" s="245"/>
      <c r="BS3927" s="245"/>
      <c r="BY3927" s="245"/>
      <c r="CA3927" s="245"/>
      <c r="CB3927" s="245"/>
      <c r="CD3927" s="1465"/>
    </row>
    <row r="3928" spans="63:82">
      <c r="BK3928" s="245"/>
      <c r="BS3928" s="245"/>
      <c r="BY3928" s="245"/>
      <c r="CA3928" s="245"/>
      <c r="CB3928" s="245"/>
      <c r="CD3928" s="1465"/>
    </row>
    <row r="3929" spans="63:82">
      <c r="BK3929" s="245"/>
      <c r="BS3929" s="245"/>
      <c r="BY3929" s="245"/>
      <c r="CA3929" s="245"/>
      <c r="CB3929" s="245"/>
      <c r="CD3929" s="1465"/>
    </row>
    <row r="3930" spans="63:82">
      <c r="BK3930" s="245"/>
      <c r="BS3930" s="245"/>
      <c r="BY3930" s="245"/>
      <c r="CA3930" s="245"/>
      <c r="CB3930" s="245"/>
      <c r="CD3930" s="1465"/>
    </row>
    <row r="3931" spans="63:82">
      <c r="BK3931" s="245"/>
      <c r="BS3931" s="245"/>
      <c r="BY3931" s="245"/>
      <c r="CA3931" s="245"/>
      <c r="CB3931" s="245"/>
      <c r="CD3931" s="1465"/>
    </row>
    <row r="3932" spans="63:82">
      <c r="BK3932" s="245"/>
      <c r="BS3932" s="245"/>
      <c r="BY3932" s="245"/>
      <c r="CA3932" s="245"/>
      <c r="CB3932" s="245"/>
      <c r="CD3932" s="1465"/>
    </row>
    <row r="3933" spans="63:82">
      <c r="BK3933" s="245"/>
      <c r="BS3933" s="245"/>
      <c r="BY3933" s="245"/>
      <c r="CA3933" s="245"/>
      <c r="CB3933" s="245"/>
      <c r="CD3933" s="1465"/>
    </row>
    <row r="3934" spans="63:82">
      <c r="BK3934" s="245"/>
      <c r="BS3934" s="245"/>
      <c r="BY3934" s="245"/>
      <c r="CA3934" s="245"/>
      <c r="CB3934" s="245"/>
      <c r="CD3934" s="1465"/>
    </row>
    <row r="3935" spans="63:82">
      <c r="BK3935" s="245"/>
      <c r="BS3935" s="245"/>
      <c r="BY3935" s="245"/>
      <c r="CA3935" s="245"/>
      <c r="CB3935" s="245"/>
      <c r="CD3935" s="1465"/>
    </row>
    <row r="3936" spans="63:82">
      <c r="BK3936" s="245"/>
      <c r="BS3936" s="245"/>
      <c r="BY3936" s="245"/>
      <c r="CA3936" s="245"/>
      <c r="CB3936" s="245"/>
      <c r="CD3936" s="1465"/>
    </row>
    <row r="3937" spans="63:82">
      <c r="BK3937" s="245"/>
      <c r="BS3937" s="245"/>
      <c r="BY3937" s="245"/>
      <c r="CA3937" s="245"/>
      <c r="CB3937" s="245"/>
      <c r="CD3937" s="1465"/>
    </row>
    <row r="3938" spans="63:82">
      <c r="BK3938" s="245"/>
      <c r="BS3938" s="245"/>
      <c r="BY3938" s="245"/>
      <c r="CA3938" s="245"/>
      <c r="CB3938" s="245"/>
      <c r="CD3938" s="1465"/>
    </row>
    <row r="3939" spans="63:82">
      <c r="BK3939" s="245"/>
      <c r="BS3939" s="245"/>
      <c r="BY3939" s="245"/>
      <c r="CA3939" s="245"/>
      <c r="CB3939" s="245"/>
      <c r="CD3939" s="1465"/>
    </row>
    <row r="3940" spans="63:82">
      <c r="BK3940" s="245"/>
      <c r="BS3940" s="245"/>
      <c r="BY3940" s="245"/>
      <c r="CA3940" s="245"/>
      <c r="CB3940" s="245"/>
      <c r="CD3940" s="1465"/>
    </row>
    <row r="3941" spans="63:82">
      <c r="BK3941" s="245"/>
      <c r="BS3941" s="245"/>
      <c r="BY3941" s="245"/>
      <c r="CA3941" s="245"/>
      <c r="CB3941" s="245"/>
      <c r="CD3941" s="1465"/>
    </row>
    <row r="3942" spans="63:82">
      <c r="BK3942" s="245"/>
      <c r="BS3942" s="245"/>
      <c r="BY3942" s="245"/>
      <c r="CA3942" s="245"/>
      <c r="CB3942" s="245"/>
      <c r="CD3942" s="1465"/>
    </row>
    <row r="3943" spans="63:82">
      <c r="BK3943" s="245"/>
      <c r="BS3943" s="245"/>
      <c r="BY3943" s="245"/>
      <c r="CA3943" s="245"/>
      <c r="CB3943" s="245"/>
      <c r="CD3943" s="1465"/>
    </row>
    <row r="3944" spans="63:82">
      <c r="BK3944" s="245"/>
      <c r="BS3944" s="245"/>
      <c r="BY3944" s="245"/>
      <c r="CA3944" s="245"/>
      <c r="CB3944" s="245"/>
      <c r="CD3944" s="1465"/>
    </row>
    <row r="3945" spans="63:82">
      <c r="BK3945" s="245"/>
      <c r="BS3945" s="245"/>
      <c r="BY3945" s="245"/>
      <c r="CA3945" s="245"/>
      <c r="CB3945" s="245"/>
      <c r="CD3945" s="1465"/>
    </row>
    <row r="3946" spans="63:82">
      <c r="BK3946" s="245"/>
      <c r="BS3946" s="245"/>
      <c r="BY3946" s="245"/>
      <c r="CA3946" s="245"/>
      <c r="CB3946" s="245"/>
      <c r="CD3946" s="1465"/>
    </row>
    <row r="3947" spans="63:82">
      <c r="BK3947" s="245"/>
      <c r="BS3947" s="245"/>
      <c r="BY3947" s="245"/>
      <c r="CA3947" s="245"/>
      <c r="CB3947" s="245"/>
      <c r="CD3947" s="1465"/>
    </row>
    <row r="3948" spans="63:82">
      <c r="BK3948" s="245"/>
      <c r="BS3948" s="245"/>
      <c r="BY3948" s="245"/>
      <c r="CA3948" s="245"/>
      <c r="CB3948" s="245"/>
      <c r="CD3948" s="1465"/>
    </row>
    <row r="3949" spans="63:82">
      <c r="BK3949" s="245"/>
      <c r="BS3949" s="245"/>
      <c r="BY3949" s="245"/>
      <c r="CA3949" s="245"/>
      <c r="CB3949" s="245"/>
      <c r="CD3949" s="1465"/>
    </row>
    <row r="3950" spans="63:82">
      <c r="BK3950" s="245"/>
      <c r="BS3950" s="245"/>
      <c r="BY3950" s="245"/>
      <c r="CA3950" s="245"/>
      <c r="CB3950" s="245"/>
      <c r="CD3950" s="1465"/>
    </row>
    <row r="3951" spans="63:82">
      <c r="BK3951" s="245"/>
      <c r="BS3951" s="245"/>
      <c r="BY3951" s="245"/>
      <c r="CA3951" s="245"/>
      <c r="CB3951" s="245"/>
      <c r="CD3951" s="1465"/>
    </row>
    <row r="3952" spans="63:82">
      <c r="BK3952" s="245"/>
      <c r="BS3952" s="245"/>
      <c r="BY3952" s="245"/>
      <c r="CA3952" s="245"/>
      <c r="CB3952" s="245"/>
      <c r="CD3952" s="1465"/>
    </row>
    <row r="3953" spans="63:82">
      <c r="BK3953" s="245"/>
      <c r="BS3953" s="245"/>
      <c r="BY3953" s="245"/>
      <c r="CA3953" s="245"/>
      <c r="CB3953" s="245"/>
      <c r="CD3953" s="1465"/>
    </row>
    <row r="3954" spans="63:82">
      <c r="BK3954" s="245"/>
      <c r="BS3954" s="245"/>
      <c r="BY3954" s="245"/>
      <c r="CA3954" s="245"/>
      <c r="CB3954" s="245"/>
      <c r="CD3954" s="1465"/>
    </row>
    <row r="3955" spans="63:82">
      <c r="BK3955" s="245"/>
      <c r="BS3955" s="245"/>
      <c r="BY3955" s="245"/>
      <c r="CA3955" s="245"/>
      <c r="CB3955" s="245"/>
      <c r="CD3955" s="1465"/>
    </row>
    <row r="3956" spans="63:82">
      <c r="BK3956" s="245"/>
      <c r="BS3956" s="245"/>
      <c r="BY3956" s="245"/>
      <c r="CA3956" s="245"/>
      <c r="CB3956" s="245"/>
      <c r="CD3956" s="1465"/>
    </row>
    <row r="3957" spans="63:82">
      <c r="BK3957" s="245"/>
      <c r="BS3957" s="245"/>
      <c r="BY3957" s="245"/>
      <c r="CA3957" s="245"/>
      <c r="CB3957" s="245"/>
      <c r="CD3957" s="1465"/>
    </row>
    <row r="3958" spans="63:82">
      <c r="BK3958" s="245"/>
      <c r="BS3958" s="245"/>
      <c r="BY3958" s="245"/>
      <c r="CA3958" s="245"/>
      <c r="CB3958" s="245"/>
      <c r="CD3958" s="1465"/>
    </row>
    <row r="3959" spans="63:82">
      <c r="BK3959" s="245"/>
      <c r="BS3959" s="245"/>
      <c r="BY3959" s="245"/>
      <c r="CA3959" s="245"/>
      <c r="CB3959" s="245"/>
      <c r="CD3959" s="1465"/>
    </row>
    <row r="3960" spans="63:82">
      <c r="BK3960" s="245"/>
      <c r="BS3960" s="245"/>
      <c r="BY3960" s="245"/>
      <c r="CA3960" s="245"/>
      <c r="CB3960" s="245"/>
      <c r="CD3960" s="1465"/>
    </row>
    <row r="3961" spans="63:82">
      <c r="BK3961" s="245"/>
      <c r="BS3961" s="245"/>
      <c r="BY3961" s="245"/>
      <c r="CA3961" s="245"/>
      <c r="CB3961" s="245"/>
      <c r="CD3961" s="1465"/>
    </row>
    <row r="3962" spans="63:82">
      <c r="BK3962" s="245"/>
      <c r="BS3962" s="245"/>
      <c r="BY3962" s="245"/>
      <c r="CA3962" s="245"/>
      <c r="CB3962" s="245"/>
      <c r="CD3962" s="1465"/>
    </row>
    <row r="3963" spans="63:82">
      <c r="BK3963" s="245"/>
      <c r="BS3963" s="245"/>
      <c r="BY3963" s="245"/>
      <c r="CA3963" s="245"/>
      <c r="CB3963" s="245"/>
      <c r="CD3963" s="1465"/>
    </row>
    <row r="3964" spans="63:82">
      <c r="BK3964" s="245"/>
      <c r="BS3964" s="245"/>
      <c r="BY3964" s="245"/>
      <c r="CA3964" s="245"/>
      <c r="CB3964" s="245"/>
      <c r="CD3964" s="1465"/>
    </row>
    <row r="3965" spans="63:82">
      <c r="BK3965" s="245"/>
      <c r="BS3965" s="245"/>
      <c r="BY3965" s="245"/>
      <c r="CA3965" s="245"/>
      <c r="CB3965" s="245"/>
      <c r="CD3965" s="1465"/>
    </row>
    <row r="3966" spans="63:82">
      <c r="BK3966" s="245"/>
      <c r="BS3966" s="245"/>
      <c r="BY3966" s="245"/>
      <c r="CA3966" s="245"/>
      <c r="CB3966" s="245"/>
      <c r="CD3966" s="1465"/>
    </row>
    <row r="3967" spans="63:82">
      <c r="BK3967" s="245"/>
      <c r="BS3967" s="245"/>
      <c r="BY3967" s="245"/>
      <c r="CA3967" s="245"/>
      <c r="CB3967" s="245"/>
      <c r="CD3967" s="1465"/>
    </row>
    <row r="3968" spans="63:82">
      <c r="BK3968" s="245"/>
      <c r="BS3968" s="245"/>
      <c r="BY3968" s="245"/>
      <c r="CA3968" s="245"/>
      <c r="CB3968" s="245"/>
      <c r="CD3968" s="1465"/>
    </row>
    <row r="3969" spans="63:82">
      <c r="BK3969" s="245"/>
      <c r="BS3969" s="245"/>
      <c r="BY3969" s="245"/>
      <c r="CA3969" s="245"/>
      <c r="CB3969" s="245"/>
      <c r="CD3969" s="1465"/>
    </row>
    <row r="3970" spans="63:82">
      <c r="BK3970" s="245"/>
      <c r="BS3970" s="245"/>
      <c r="BY3970" s="245"/>
      <c r="CA3970" s="245"/>
      <c r="CB3970" s="245"/>
      <c r="CD3970" s="1465"/>
    </row>
    <row r="3971" spans="63:82">
      <c r="BK3971" s="245"/>
      <c r="BS3971" s="245"/>
      <c r="BY3971" s="245"/>
      <c r="CA3971" s="245"/>
      <c r="CB3971" s="245"/>
      <c r="CD3971" s="1465"/>
    </row>
    <row r="3972" spans="63:82">
      <c r="BK3972" s="245"/>
      <c r="BS3972" s="245"/>
      <c r="BY3972" s="245"/>
      <c r="CA3972" s="245"/>
      <c r="CB3972" s="245"/>
      <c r="CD3972" s="1465"/>
    </row>
    <row r="3973" spans="63:82">
      <c r="BK3973" s="245"/>
      <c r="BS3973" s="245"/>
      <c r="BY3973" s="245"/>
      <c r="CA3973" s="245"/>
      <c r="CB3973" s="245"/>
      <c r="CD3973" s="1465"/>
    </row>
    <row r="3974" spans="63:82">
      <c r="BK3974" s="245"/>
      <c r="BS3974" s="245"/>
      <c r="BY3974" s="245"/>
      <c r="CA3974" s="245"/>
      <c r="CB3974" s="245"/>
      <c r="CD3974" s="1465"/>
    </row>
    <row r="3975" spans="63:82">
      <c r="BK3975" s="245"/>
      <c r="BS3975" s="245"/>
      <c r="BY3975" s="245"/>
      <c r="CA3975" s="245"/>
      <c r="CB3975" s="245"/>
      <c r="CD3975" s="1465"/>
    </row>
    <row r="3976" spans="63:82">
      <c r="BK3976" s="245"/>
      <c r="BS3976" s="245"/>
      <c r="BY3976" s="245"/>
      <c r="CA3976" s="245"/>
      <c r="CB3976" s="245"/>
      <c r="CD3976" s="1465"/>
    </row>
    <row r="3977" spans="63:82">
      <c r="BK3977" s="245"/>
      <c r="BS3977" s="245"/>
      <c r="BY3977" s="245"/>
      <c r="CA3977" s="245"/>
      <c r="CB3977" s="245"/>
      <c r="CD3977" s="1465"/>
    </row>
    <row r="3978" spans="63:82">
      <c r="BK3978" s="245"/>
      <c r="BS3978" s="245"/>
      <c r="BY3978" s="245"/>
      <c r="CA3978" s="245"/>
      <c r="CB3978" s="245"/>
      <c r="CD3978" s="1465"/>
    </row>
    <row r="3979" spans="63:82">
      <c r="BK3979" s="245"/>
      <c r="BS3979" s="245"/>
      <c r="BY3979" s="245"/>
      <c r="CA3979" s="245"/>
      <c r="CB3979" s="245"/>
      <c r="CD3979" s="1465"/>
    </row>
    <row r="3980" spans="63:82">
      <c r="BK3980" s="245"/>
      <c r="BS3980" s="245"/>
      <c r="BY3980" s="245"/>
      <c r="CA3980" s="245"/>
      <c r="CB3980" s="245"/>
      <c r="CD3980" s="1465"/>
    </row>
    <row r="3981" spans="63:82">
      <c r="BK3981" s="245"/>
      <c r="BS3981" s="245"/>
      <c r="BY3981" s="245"/>
      <c r="CA3981" s="245"/>
      <c r="CB3981" s="245"/>
      <c r="CD3981" s="1465"/>
    </row>
    <row r="3982" spans="63:82">
      <c r="BK3982" s="245"/>
      <c r="BS3982" s="245"/>
      <c r="BY3982" s="245"/>
      <c r="CA3982" s="245"/>
      <c r="CB3982" s="245"/>
      <c r="CD3982" s="1465"/>
    </row>
    <row r="3983" spans="63:82">
      <c r="BK3983" s="245"/>
      <c r="BS3983" s="245"/>
      <c r="BY3983" s="245"/>
      <c r="CA3983" s="245"/>
      <c r="CB3983" s="245"/>
      <c r="CD3983" s="1465"/>
    </row>
    <row r="3984" spans="63:82">
      <c r="BK3984" s="245"/>
      <c r="BS3984" s="245"/>
      <c r="BY3984" s="245"/>
      <c r="CA3984" s="245"/>
      <c r="CB3984" s="245"/>
      <c r="CD3984" s="1465"/>
    </row>
    <row r="3985" spans="63:82">
      <c r="BK3985" s="245"/>
      <c r="BS3985" s="245"/>
      <c r="BY3985" s="245"/>
      <c r="CA3985" s="245"/>
      <c r="CB3985" s="245"/>
      <c r="CD3985" s="1465"/>
    </row>
    <row r="3986" spans="63:82">
      <c r="BK3986" s="245"/>
      <c r="BS3986" s="245"/>
      <c r="BY3986" s="245"/>
      <c r="CA3986" s="245"/>
      <c r="CB3986" s="245"/>
      <c r="CD3986" s="1465"/>
    </row>
    <row r="3987" spans="63:82">
      <c r="BK3987" s="245"/>
      <c r="BS3987" s="245"/>
      <c r="BY3987" s="245"/>
      <c r="CA3987" s="245"/>
      <c r="CB3987" s="245"/>
      <c r="CD3987" s="1465"/>
    </row>
    <row r="3988" spans="63:82">
      <c r="BK3988" s="245"/>
      <c r="BS3988" s="245"/>
      <c r="BY3988" s="245"/>
      <c r="CA3988" s="245"/>
      <c r="CB3988" s="245"/>
      <c r="CD3988" s="1465"/>
    </row>
    <row r="3989" spans="63:82">
      <c r="BK3989" s="245"/>
      <c r="BS3989" s="245"/>
      <c r="BY3989" s="245"/>
      <c r="CA3989" s="245"/>
      <c r="CB3989" s="245"/>
      <c r="CD3989" s="1465"/>
    </row>
    <row r="3990" spans="63:82">
      <c r="BK3990" s="245"/>
      <c r="BS3990" s="245"/>
      <c r="BY3990" s="245"/>
      <c r="CA3990" s="245"/>
      <c r="CB3990" s="245"/>
      <c r="CD3990" s="1465"/>
    </row>
    <row r="3991" spans="63:82">
      <c r="BK3991" s="245"/>
      <c r="BS3991" s="245"/>
      <c r="BY3991" s="245"/>
      <c r="CA3991" s="245"/>
      <c r="CB3991" s="245"/>
      <c r="CD3991" s="1465"/>
    </row>
    <row r="3992" spans="63:82">
      <c r="BK3992" s="245"/>
      <c r="BS3992" s="245"/>
      <c r="BY3992" s="245"/>
      <c r="CA3992" s="245"/>
      <c r="CB3992" s="245"/>
      <c r="CD3992" s="1465"/>
    </row>
    <row r="3993" spans="63:82">
      <c r="BK3993" s="245"/>
      <c r="BS3993" s="245"/>
      <c r="BY3993" s="245"/>
      <c r="CA3993" s="245"/>
      <c r="CB3993" s="245"/>
      <c r="CD3993" s="1465"/>
    </row>
    <row r="3994" spans="63:82">
      <c r="BK3994" s="245"/>
      <c r="BS3994" s="245"/>
      <c r="BY3994" s="245"/>
      <c r="CA3994" s="245"/>
      <c r="CB3994" s="245"/>
      <c r="CD3994" s="1465"/>
    </row>
    <row r="3995" spans="63:82">
      <c r="BK3995" s="245"/>
      <c r="BS3995" s="245"/>
      <c r="BY3995" s="245"/>
      <c r="CA3995" s="245"/>
      <c r="CB3995" s="245"/>
      <c r="CD3995" s="1465"/>
    </row>
    <row r="3996" spans="63:82">
      <c r="BK3996" s="245"/>
      <c r="BS3996" s="245"/>
      <c r="BY3996" s="245"/>
      <c r="CA3996" s="245"/>
      <c r="CB3996" s="245"/>
      <c r="CD3996" s="1465"/>
    </row>
    <row r="3997" spans="63:82">
      <c r="BK3997" s="245"/>
      <c r="BS3997" s="245"/>
      <c r="BY3997" s="245"/>
      <c r="CA3997" s="245"/>
      <c r="CB3997" s="245"/>
      <c r="CD3997" s="1465"/>
    </row>
    <row r="3998" spans="63:82">
      <c r="BK3998" s="245"/>
      <c r="BS3998" s="245"/>
      <c r="BY3998" s="245"/>
      <c r="CA3998" s="245"/>
      <c r="CB3998" s="245"/>
      <c r="CD3998" s="1465"/>
    </row>
    <row r="3999" spans="63:82">
      <c r="BK3999" s="245"/>
      <c r="BS3999" s="245"/>
      <c r="BY3999" s="245"/>
      <c r="CA3999" s="245"/>
      <c r="CB3999" s="245"/>
      <c r="CD3999" s="1465"/>
    </row>
    <row r="4000" spans="63:82">
      <c r="BK4000" s="245"/>
      <c r="BS4000" s="245"/>
      <c r="BY4000" s="245"/>
      <c r="CA4000" s="245"/>
      <c r="CB4000" s="245"/>
      <c r="CD4000" s="1465"/>
    </row>
    <row r="4001" spans="63:82">
      <c r="BK4001" s="245"/>
      <c r="BS4001" s="245"/>
      <c r="BY4001" s="245"/>
      <c r="CA4001" s="245"/>
      <c r="CB4001" s="245"/>
      <c r="CD4001" s="1465"/>
    </row>
    <row r="4002" spans="63:82">
      <c r="BK4002" s="245"/>
      <c r="BS4002" s="245"/>
      <c r="BY4002" s="245"/>
      <c r="CA4002" s="245"/>
      <c r="CB4002" s="245"/>
      <c r="CD4002" s="1465"/>
    </row>
    <row r="4003" spans="63:82">
      <c r="BK4003" s="245"/>
      <c r="BS4003" s="245"/>
      <c r="BY4003" s="245"/>
      <c r="CA4003" s="245"/>
      <c r="CB4003" s="245"/>
      <c r="CD4003" s="1465"/>
    </row>
    <row r="4004" spans="63:82">
      <c r="BK4004" s="245"/>
      <c r="BS4004" s="245"/>
      <c r="BY4004" s="245"/>
      <c r="CA4004" s="245"/>
      <c r="CB4004" s="245"/>
      <c r="CD4004" s="1465"/>
    </row>
    <row r="4005" spans="63:82">
      <c r="BK4005" s="245"/>
      <c r="BS4005" s="245"/>
      <c r="BY4005" s="245"/>
      <c r="CA4005" s="245"/>
      <c r="CB4005" s="245"/>
      <c r="CD4005" s="1465"/>
    </row>
    <row r="4006" spans="63:82">
      <c r="BK4006" s="245"/>
      <c r="BS4006" s="245"/>
      <c r="BY4006" s="245"/>
      <c r="CA4006" s="245"/>
      <c r="CB4006" s="245"/>
      <c r="CD4006" s="1465"/>
    </row>
    <row r="4007" spans="63:82">
      <c r="BK4007" s="245"/>
      <c r="BS4007" s="245"/>
      <c r="BY4007" s="245"/>
      <c r="CA4007" s="245"/>
      <c r="CB4007" s="245"/>
      <c r="CD4007" s="1465"/>
    </row>
    <row r="4008" spans="63:82">
      <c r="BK4008" s="245"/>
      <c r="BS4008" s="245"/>
      <c r="BY4008" s="245"/>
      <c r="CA4008" s="245"/>
      <c r="CB4008" s="245"/>
      <c r="CD4008" s="1465"/>
    </row>
    <row r="4009" spans="63:82">
      <c r="BK4009" s="245"/>
      <c r="BS4009" s="245"/>
      <c r="BY4009" s="245"/>
      <c r="CA4009" s="245"/>
      <c r="CB4009" s="245"/>
      <c r="CD4009" s="1465"/>
    </row>
    <row r="4010" spans="63:82">
      <c r="BK4010" s="245"/>
      <c r="BS4010" s="245"/>
      <c r="BY4010" s="245"/>
      <c r="CA4010" s="245"/>
      <c r="CB4010" s="245"/>
      <c r="CD4010" s="1465"/>
    </row>
    <row r="4011" spans="63:82">
      <c r="BK4011" s="245"/>
      <c r="BS4011" s="245"/>
      <c r="BY4011" s="245"/>
      <c r="CA4011" s="245"/>
      <c r="CB4011" s="245"/>
      <c r="CD4011" s="1465"/>
    </row>
    <row r="4012" spans="63:82">
      <c r="BK4012" s="245"/>
      <c r="BS4012" s="245"/>
      <c r="BY4012" s="245"/>
      <c r="CA4012" s="245"/>
      <c r="CB4012" s="245"/>
      <c r="CD4012" s="1465"/>
    </row>
    <row r="4013" spans="63:82">
      <c r="BK4013" s="245"/>
      <c r="BS4013" s="245"/>
      <c r="BY4013" s="245"/>
      <c r="CA4013" s="245"/>
      <c r="CB4013" s="245"/>
      <c r="CD4013" s="1465"/>
    </row>
    <row r="4014" spans="63:82">
      <c r="BK4014" s="245"/>
      <c r="BS4014" s="245"/>
      <c r="BY4014" s="245"/>
      <c r="CA4014" s="245"/>
      <c r="CB4014" s="245"/>
      <c r="CD4014" s="1465"/>
    </row>
    <row r="4015" spans="63:82">
      <c r="BK4015" s="245"/>
      <c r="BS4015" s="245"/>
      <c r="BY4015" s="245"/>
      <c r="CA4015" s="245"/>
      <c r="CB4015" s="245"/>
      <c r="CD4015" s="1465"/>
    </row>
    <row r="4016" spans="63:82">
      <c r="BK4016" s="245"/>
      <c r="BS4016" s="245"/>
      <c r="BY4016" s="245"/>
      <c r="CA4016" s="245"/>
      <c r="CB4016" s="245"/>
      <c r="CD4016" s="1465"/>
    </row>
    <row r="4017" spans="63:82">
      <c r="BK4017" s="245"/>
      <c r="BS4017" s="245"/>
      <c r="BY4017" s="245"/>
      <c r="CA4017" s="245"/>
      <c r="CB4017" s="245"/>
      <c r="CD4017" s="1465"/>
    </row>
    <row r="4018" spans="63:82">
      <c r="BK4018" s="245"/>
      <c r="BS4018" s="245"/>
      <c r="BY4018" s="245"/>
      <c r="CA4018" s="245"/>
      <c r="CB4018" s="245"/>
      <c r="CD4018" s="1465"/>
    </row>
    <row r="4019" spans="63:82">
      <c r="BK4019" s="245"/>
      <c r="BS4019" s="245"/>
      <c r="BY4019" s="245"/>
      <c r="CA4019" s="245"/>
      <c r="CB4019" s="245"/>
      <c r="CD4019" s="1465"/>
    </row>
    <row r="4020" spans="63:82">
      <c r="BK4020" s="245"/>
      <c r="BS4020" s="245"/>
      <c r="BY4020" s="245"/>
      <c r="CA4020" s="245"/>
      <c r="CB4020" s="245"/>
      <c r="CD4020" s="1465"/>
    </row>
    <row r="4021" spans="63:82">
      <c r="BK4021" s="245"/>
      <c r="BS4021" s="245"/>
      <c r="BY4021" s="245"/>
      <c r="CA4021" s="245"/>
      <c r="CB4021" s="245"/>
      <c r="CD4021" s="1465"/>
    </row>
    <row r="4022" spans="63:82">
      <c r="BK4022" s="245"/>
      <c r="BS4022" s="245"/>
      <c r="BY4022" s="245"/>
      <c r="CA4022" s="245"/>
      <c r="CB4022" s="245"/>
      <c r="CD4022" s="1465"/>
    </row>
    <row r="4023" spans="63:82">
      <c r="BK4023" s="245"/>
      <c r="BS4023" s="245"/>
      <c r="BY4023" s="245"/>
      <c r="CA4023" s="245"/>
      <c r="CB4023" s="245"/>
      <c r="CD4023" s="1465"/>
    </row>
    <row r="4024" spans="63:82">
      <c r="BK4024" s="245"/>
      <c r="BS4024" s="245"/>
      <c r="BY4024" s="245"/>
      <c r="CA4024" s="245"/>
      <c r="CB4024" s="245"/>
      <c r="CD4024" s="1465"/>
    </row>
    <row r="4025" spans="63:82">
      <c r="BK4025" s="245"/>
      <c r="BS4025" s="245"/>
      <c r="BY4025" s="245"/>
      <c r="CA4025" s="245"/>
      <c r="CB4025" s="245"/>
      <c r="CD4025" s="1465"/>
    </row>
    <row r="4026" spans="63:82">
      <c r="BK4026" s="245"/>
      <c r="BS4026" s="245"/>
      <c r="BY4026" s="245"/>
      <c r="CA4026" s="245"/>
      <c r="CB4026" s="245"/>
      <c r="CD4026" s="1465"/>
    </row>
    <row r="4027" spans="63:82">
      <c r="BK4027" s="245"/>
      <c r="BS4027" s="245"/>
      <c r="BY4027" s="245"/>
      <c r="CA4027" s="245"/>
      <c r="CB4027" s="245"/>
      <c r="CD4027" s="1465"/>
    </row>
    <row r="4028" spans="63:82">
      <c r="BK4028" s="245"/>
      <c r="BS4028" s="245"/>
      <c r="BY4028" s="245"/>
      <c r="CA4028" s="245"/>
      <c r="CB4028" s="245"/>
      <c r="CD4028" s="1465"/>
    </row>
    <row r="4029" spans="63:82">
      <c r="BK4029" s="245"/>
      <c r="BS4029" s="245"/>
      <c r="BY4029" s="245"/>
      <c r="CA4029" s="245"/>
      <c r="CB4029" s="245"/>
      <c r="CD4029" s="1465"/>
    </row>
    <row r="4030" spans="63:82">
      <c r="BK4030" s="245"/>
      <c r="BS4030" s="245"/>
      <c r="BY4030" s="245"/>
      <c r="CA4030" s="245"/>
      <c r="CB4030" s="245"/>
      <c r="CD4030" s="1465"/>
    </row>
    <row r="4031" spans="63:82">
      <c r="BK4031" s="245"/>
      <c r="BS4031" s="245"/>
      <c r="BY4031" s="245"/>
      <c r="CA4031" s="245"/>
      <c r="CB4031" s="245"/>
      <c r="CD4031" s="1465"/>
    </row>
    <row r="4032" spans="63:82">
      <c r="BK4032" s="245"/>
      <c r="BS4032" s="245"/>
      <c r="BY4032" s="245"/>
      <c r="CA4032" s="245"/>
      <c r="CB4032" s="245"/>
      <c r="CD4032" s="1465"/>
    </row>
    <row r="4033" spans="63:82">
      <c r="BK4033" s="245"/>
      <c r="BS4033" s="245"/>
      <c r="BY4033" s="245"/>
      <c r="CA4033" s="245"/>
      <c r="CB4033" s="245"/>
      <c r="CD4033" s="1465"/>
    </row>
    <row r="4034" spans="63:82">
      <c r="BK4034" s="245"/>
      <c r="BS4034" s="245"/>
      <c r="BY4034" s="245"/>
      <c r="CA4034" s="245"/>
      <c r="CB4034" s="245"/>
      <c r="CD4034" s="1465"/>
    </row>
    <row r="4035" spans="63:82">
      <c r="BK4035" s="245"/>
      <c r="BS4035" s="245"/>
      <c r="BY4035" s="245"/>
      <c r="CA4035" s="245"/>
      <c r="CB4035" s="245"/>
      <c r="CD4035" s="1465"/>
    </row>
    <row r="4036" spans="63:82">
      <c r="BK4036" s="245"/>
      <c r="BS4036" s="245"/>
      <c r="BY4036" s="245"/>
      <c r="CA4036" s="245"/>
      <c r="CB4036" s="245"/>
      <c r="CD4036" s="1465"/>
    </row>
    <row r="4037" spans="63:82">
      <c r="BK4037" s="245"/>
      <c r="BS4037" s="245"/>
      <c r="BY4037" s="245"/>
      <c r="CA4037" s="245"/>
      <c r="CB4037" s="245"/>
      <c r="CD4037" s="1465"/>
    </row>
    <row r="4038" spans="63:82">
      <c r="BK4038" s="245"/>
      <c r="BS4038" s="245"/>
      <c r="BY4038" s="245"/>
      <c r="CA4038" s="245"/>
      <c r="CB4038" s="245"/>
      <c r="CD4038" s="1465"/>
    </row>
    <row r="4039" spans="63:82">
      <c r="BK4039" s="245"/>
      <c r="BS4039" s="245"/>
      <c r="BY4039" s="245"/>
      <c r="CA4039" s="245"/>
      <c r="CB4039" s="245"/>
      <c r="CD4039" s="1465"/>
    </row>
    <row r="4040" spans="63:82">
      <c r="BK4040" s="245"/>
      <c r="BS4040" s="245"/>
      <c r="BY4040" s="245"/>
      <c r="CA4040" s="245"/>
      <c r="CB4040" s="245"/>
      <c r="CD4040" s="1465"/>
    </row>
    <row r="4041" spans="63:82">
      <c r="BK4041" s="245"/>
      <c r="BS4041" s="245"/>
      <c r="BY4041" s="245"/>
      <c r="CA4041" s="245"/>
      <c r="CB4041" s="245"/>
      <c r="CD4041" s="1465"/>
    </row>
    <row r="4042" spans="63:82">
      <c r="BK4042" s="245"/>
      <c r="BS4042" s="245"/>
      <c r="BY4042" s="245"/>
      <c r="CA4042" s="245"/>
      <c r="CB4042" s="245"/>
      <c r="CD4042" s="1465"/>
    </row>
    <row r="4043" spans="63:82">
      <c r="BK4043" s="245"/>
      <c r="BS4043" s="245"/>
      <c r="BY4043" s="245"/>
      <c r="CA4043" s="245"/>
      <c r="CB4043" s="245"/>
      <c r="CD4043" s="1465"/>
    </row>
    <row r="4044" spans="63:82">
      <c r="BK4044" s="245"/>
      <c r="BS4044" s="245"/>
      <c r="BY4044" s="245"/>
      <c r="CA4044" s="245"/>
      <c r="CB4044" s="245"/>
      <c r="CD4044" s="1465"/>
    </row>
    <row r="4045" spans="63:82">
      <c r="BK4045" s="245"/>
      <c r="BS4045" s="245"/>
      <c r="BY4045" s="245"/>
      <c r="CA4045" s="245"/>
      <c r="CB4045" s="245"/>
      <c r="CD4045" s="1465"/>
    </row>
    <row r="4046" spans="63:82">
      <c r="BK4046" s="245"/>
      <c r="BS4046" s="245"/>
      <c r="BY4046" s="245"/>
      <c r="CA4046" s="245"/>
      <c r="CB4046" s="245"/>
      <c r="CD4046" s="1465"/>
    </row>
    <row r="4047" spans="63:82">
      <c r="BK4047" s="245"/>
      <c r="BS4047" s="245"/>
      <c r="BY4047" s="245"/>
      <c r="CA4047" s="245"/>
      <c r="CB4047" s="245"/>
      <c r="CD4047" s="1465"/>
    </row>
    <row r="4048" spans="63:82">
      <c r="BK4048" s="245"/>
      <c r="BS4048" s="245"/>
      <c r="BY4048" s="245"/>
      <c r="CA4048" s="245"/>
      <c r="CB4048" s="245"/>
      <c r="CD4048" s="1465"/>
    </row>
    <row r="4049" spans="63:82">
      <c r="BK4049" s="245"/>
      <c r="BS4049" s="245"/>
      <c r="BY4049" s="245"/>
      <c r="CA4049" s="245"/>
      <c r="CB4049" s="245"/>
      <c r="CD4049" s="1465"/>
    </row>
    <row r="4050" spans="63:82">
      <c r="BK4050" s="245"/>
      <c r="BS4050" s="245"/>
      <c r="BY4050" s="245"/>
      <c r="CA4050" s="245"/>
      <c r="CB4050" s="245"/>
      <c r="CD4050" s="1465"/>
    </row>
    <row r="4051" spans="63:82">
      <c r="BK4051" s="245"/>
      <c r="BS4051" s="245"/>
      <c r="BY4051" s="245"/>
      <c r="CA4051" s="245"/>
      <c r="CB4051" s="245"/>
      <c r="CD4051" s="1465"/>
    </row>
    <row r="4052" spans="63:82">
      <c r="BK4052" s="245"/>
      <c r="BS4052" s="245"/>
      <c r="BY4052" s="245"/>
      <c r="CA4052" s="245"/>
      <c r="CB4052" s="245"/>
      <c r="CD4052" s="1465"/>
    </row>
    <row r="4053" spans="63:82">
      <c r="BK4053" s="245"/>
      <c r="BS4053" s="245"/>
      <c r="BY4053" s="245"/>
      <c r="CA4053" s="245"/>
      <c r="CB4053" s="245"/>
      <c r="CD4053" s="1465"/>
    </row>
    <row r="4054" spans="63:82">
      <c r="BK4054" s="245"/>
      <c r="BS4054" s="245"/>
      <c r="BY4054" s="245"/>
      <c r="CA4054" s="245"/>
      <c r="CB4054" s="245"/>
      <c r="CD4054" s="1465"/>
    </row>
    <row r="4055" spans="63:82">
      <c r="BK4055" s="245"/>
      <c r="BS4055" s="245"/>
      <c r="BY4055" s="245"/>
      <c r="CA4055" s="245"/>
      <c r="CB4055" s="245"/>
      <c r="CD4055" s="1465"/>
    </row>
    <row r="4056" spans="63:82">
      <c r="BK4056" s="245"/>
      <c r="BS4056" s="245"/>
      <c r="BY4056" s="245"/>
      <c r="CA4056" s="245"/>
      <c r="CB4056" s="245"/>
      <c r="CD4056" s="1465"/>
    </row>
    <row r="4057" spans="63:82">
      <c r="BK4057" s="245"/>
      <c r="BS4057" s="245"/>
      <c r="BY4057" s="245"/>
      <c r="CA4057" s="245"/>
      <c r="CB4057" s="245"/>
      <c r="CD4057" s="1465"/>
    </row>
    <row r="4058" spans="63:82">
      <c r="BK4058" s="245"/>
      <c r="BS4058" s="245"/>
      <c r="BY4058" s="245"/>
      <c r="CA4058" s="245"/>
      <c r="CB4058" s="245"/>
      <c r="CD4058" s="1465"/>
    </row>
    <row r="4059" spans="63:82">
      <c r="BK4059" s="245"/>
      <c r="BS4059" s="245"/>
      <c r="BY4059" s="245"/>
      <c r="CA4059" s="245"/>
      <c r="CB4059" s="245"/>
      <c r="CD4059" s="1465"/>
    </row>
    <row r="4060" spans="63:82">
      <c r="BK4060" s="245"/>
      <c r="BS4060" s="245"/>
      <c r="BY4060" s="245"/>
      <c r="CA4060" s="245"/>
      <c r="CB4060" s="245"/>
      <c r="CD4060" s="1465"/>
    </row>
    <row r="4061" spans="63:82">
      <c r="BK4061" s="245"/>
      <c r="BS4061" s="245"/>
      <c r="BY4061" s="245"/>
      <c r="CA4061" s="245"/>
      <c r="CB4061" s="245"/>
      <c r="CD4061" s="1465"/>
    </row>
    <row r="4062" spans="63:82">
      <c r="BK4062" s="245"/>
      <c r="BS4062" s="245"/>
      <c r="BY4062" s="245"/>
      <c r="CA4062" s="245"/>
      <c r="CB4062" s="245"/>
      <c r="CD4062" s="1465"/>
    </row>
    <row r="4063" spans="63:82">
      <c r="BK4063" s="245"/>
      <c r="BS4063" s="245"/>
      <c r="BY4063" s="245"/>
      <c r="CA4063" s="245"/>
      <c r="CB4063" s="245"/>
      <c r="CD4063" s="1465"/>
    </row>
    <row r="4064" spans="63:82">
      <c r="BK4064" s="245"/>
      <c r="BS4064" s="245"/>
      <c r="BY4064" s="245"/>
      <c r="CA4064" s="245"/>
      <c r="CB4064" s="245"/>
      <c r="CD4064" s="1465"/>
    </row>
    <row r="4065" spans="63:82">
      <c r="BK4065" s="245"/>
      <c r="BS4065" s="245"/>
      <c r="BY4065" s="245"/>
      <c r="CA4065" s="245"/>
      <c r="CB4065" s="245"/>
      <c r="CD4065" s="1465"/>
    </row>
    <row r="4066" spans="63:82">
      <c r="BK4066" s="245"/>
      <c r="BS4066" s="245"/>
      <c r="BY4066" s="245"/>
      <c r="CA4066" s="245"/>
      <c r="CB4066" s="245"/>
      <c r="CD4066" s="1465"/>
    </row>
    <row r="4067" spans="63:82">
      <c r="BK4067" s="245"/>
      <c r="BS4067" s="245"/>
      <c r="BY4067" s="245"/>
      <c r="CA4067" s="245"/>
      <c r="CB4067" s="245"/>
      <c r="CD4067" s="1465"/>
    </row>
    <row r="4068" spans="63:82">
      <c r="BK4068" s="245"/>
      <c r="BS4068" s="245"/>
      <c r="BY4068" s="245"/>
      <c r="CA4068" s="245"/>
      <c r="CB4068" s="245"/>
      <c r="CD4068" s="1465"/>
    </row>
    <row r="4069" spans="63:82">
      <c r="BK4069" s="245"/>
      <c r="BS4069" s="245"/>
      <c r="BY4069" s="245"/>
      <c r="CA4069" s="245"/>
      <c r="CB4069" s="245"/>
      <c r="CD4069" s="1465"/>
    </row>
    <row r="4070" spans="63:82">
      <c r="BK4070" s="245"/>
      <c r="BS4070" s="245"/>
      <c r="BY4070" s="245"/>
      <c r="CA4070" s="245"/>
      <c r="CB4070" s="245"/>
      <c r="CD4070" s="1465"/>
    </row>
    <row r="4071" spans="63:82">
      <c r="BK4071" s="245"/>
      <c r="BS4071" s="245"/>
      <c r="BY4071" s="245"/>
      <c r="CA4071" s="245"/>
      <c r="CB4071" s="245"/>
      <c r="CD4071" s="1465"/>
    </row>
    <row r="4072" spans="63:82">
      <c r="BK4072" s="245"/>
      <c r="BS4072" s="245"/>
      <c r="BY4072" s="245"/>
      <c r="CA4072" s="245"/>
      <c r="CB4072" s="245"/>
      <c r="CD4072" s="1465"/>
    </row>
    <row r="4073" spans="63:82">
      <c r="BK4073" s="245"/>
      <c r="BS4073" s="245"/>
      <c r="BY4073" s="245"/>
      <c r="CA4073" s="245"/>
      <c r="CB4073" s="245"/>
      <c r="CD4073" s="1465"/>
    </row>
    <row r="4074" spans="63:82">
      <c r="BK4074" s="245"/>
      <c r="BS4074" s="245"/>
      <c r="BY4074" s="245"/>
      <c r="CA4074" s="245"/>
      <c r="CB4074" s="245"/>
      <c r="CD4074" s="1465"/>
    </row>
    <row r="4075" spans="63:82">
      <c r="BK4075" s="245"/>
      <c r="BS4075" s="245"/>
      <c r="BY4075" s="245"/>
      <c r="CA4075" s="245"/>
      <c r="CB4075" s="245"/>
      <c r="CD4075" s="1465"/>
    </row>
    <row r="4076" spans="63:82">
      <c r="BK4076" s="245"/>
      <c r="BS4076" s="245"/>
      <c r="BY4076" s="245"/>
      <c r="CA4076" s="245"/>
      <c r="CB4076" s="245"/>
      <c r="CD4076" s="1465"/>
    </row>
    <row r="4077" spans="63:82">
      <c r="BK4077" s="245"/>
      <c r="BS4077" s="245"/>
      <c r="BY4077" s="245"/>
      <c r="CA4077" s="245"/>
      <c r="CB4077" s="245"/>
      <c r="CD4077" s="1465"/>
    </row>
    <row r="4078" spans="63:82">
      <c r="BK4078" s="245"/>
      <c r="BS4078" s="245"/>
      <c r="BY4078" s="245"/>
      <c r="CA4078" s="245"/>
      <c r="CB4078" s="245"/>
      <c r="CD4078" s="1465"/>
    </row>
    <row r="4079" spans="63:82">
      <c r="BK4079" s="245"/>
      <c r="BS4079" s="245"/>
      <c r="BY4079" s="245"/>
      <c r="CA4079" s="245"/>
      <c r="CB4079" s="245"/>
      <c r="CD4079" s="1465"/>
    </row>
    <row r="4080" spans="63:82">
      <c r="BK4080" s="245"/>
      <c r="BS4080" s="245"/>
      <c r="BY4080" s="245"/>
      <c r="CA4080" s="245"/>
      <c r="CB4080" s="245"/>
      <c r="CD4080" s="1465"/>
    </row>
    <row r="4081" spans="63:82">
      <c r="BK4081" s="245"/>
      <c r="BS4081" s="245"/>
      <c r="BY4081" s="245"/>
      <c r="CA4081" s="245"/>
      <c r="CB4081" s="245"/>
      <c r="CD4081" s="1465"/>
    </row>
    <row r="4082" spans="63:82">
      <c r="BK4082" s="245"/>
      <c r="BS4082" s="245"/>
      <c r="BY4082" s="245"/>
      <c r="CA4082" s="245"/>
      <c r="CB4082" s="245"/>
      <c r="CD4082" s="1465"/>
    </row>
    <row r="4083" spans="63:82">
      <c r="BK4083" s="245"/>
      <c r="BS4083" s="245"/>
      <c r="BY4083" s="245"/>
      <c r="CA4083" s="245"/>
      <c r="CB4083" s="245"/>
      <c r="CD4083" s="1465"/>
    </row>
    <row r="4084" spans="63:82">
      <c r="BK4084" s="245"/>
      <c r="BS4084" s="245"/>
      <c r="BY4084" s="245"/>
      <c r="CA4084" s="245"/>
      <c r="CB4084" s="245"/>
      <c r="CD4084" s="1465"/>
    </row>
    <row r="4085" spans="63:82">
      <c r="BK4085" s="245"/>
      <c r="BS4085" s="245"/>
      <c r="BY4085" s="245"/>
      <c r="CA4085" s="245"/>
      <c r="CB4085" s="245"/>
      <c r="CD4085" s="1465"/>
    </row>
    <row r="4086" spans="63:82">
      <c r="BK4086" s="245"/>
      <c r="BS4086" s="245"/>
      <c r="BY4086" s="245"/>
      <c r="CA4086" s="245"/>
      <c r="CB4086" s="245"/>
      <c r="CD4086" s="1465"/>
    </row>
    <row r="4087" spans="63:82">
      <c r="BK4087" s="245"/>
      <c r="BS4087" s="245"/>
      <c r="BY4087" s="245"/>
      <c r="CA4087" s="245"/>
      <c r="CB4087" s="245"/>
      <c r="CD4087" s="1465"/>
    </row>
    <row r="4088" spans="63:82">
      <c r="BK4088" s="245"/>
      <c r="BS4088" s="245"/>
      <c r="BY4088" s="245"/>
      <c r="CA4088" s="245"/>
      <c r="CB4088" s="245"/>
      <c r="CD4088" s="1465"/>
    </row>
    <row r="4089" spans="63:82">
      <c r="BK4089" s="245"/>
      <c r="BS4089" s="245"/>
      <c r="BY4089" s="245"/>
      <c r="CA4089" s="245"/>
      <c r="CB4089" s="245"/>
      <c r="CD4089" s="1465"/>
    </row>
    <row r="4090" spans="63:82">
      <c r="BK4090" s="245"/>
      <c r="BS4090" s="245"/>
      <c r="BY4090" s="245"/>
      <c r="CA4090" s="245"/>
      <c r="CB4090" s="245"/>
      <c r="CD4090" s="1465"/>
    </row>
    <row r="4091" spans="63:82">
      <c r="BK4091" s="245"/>
      <c r="BS4091" s="245"/>
      <c r="BY4091" s="245"/>
      <c r="CA4091" s="245"/>
      <c r="CB4091" s="245"/>
      <c r="CD4091" s="1465"/>
    </row>
    <row r="4092" spans="63:82">
      <c r="BK4092" s="245"/>
      <c r="BS4092" s="245"/>
      <c r="BY4092" s="245"/>
      <c r="CA4092" s="245"/>
      <c r="CB4092" s="245"/>
      <c r="CD4092" s="1465"/>
    </row>
    <row r="4093" spans="63:82">
      <c r="BK4093" s="245"/>
      <c r="BS4093" s="245"/>
      <c r="BY4093" s="245"/>
      <c r="CA4093" s="245"/>
      <c r="CB4093" s="245"/>
      <c r="CD4093" s="1465"/>
    </row>
    <row r="4094" spans="63:82">
      <c r="BK4094" s="245"/>
      <c r="BS4094" s="245"/>
      <c r="BY4094" s="245"/>
      <c r="CA4094" s="245"/>
      <c r="CB4094" s="245"/>
      <c r="CD4094" s="1465"/>
    </row>
    <row r="4095" spans="63:82">
      <c r="BK4095" s="245"/>
      <c r="BS4095" s="245"/>
      <c r="BY4095" s="245"/>
      <c r="CA4095" s="245"/>
      <c r="CB4095" s="245"/>
      <c r="CD4095" s="1465"/>
    </row>
    <row r="4096" spans="63:82">
      <c r="BK4096" s="245"/>
      <c r="BS4096" s="245"/>
      <c r="BY4096" s="245"/>
      <c r="CA4096" s="245"/>
      <c r="CB4096" s="245"/>
      <c r="CD4096" s="1465"/>
    </row>
    <row r="4097" spans="63:82">
      <c r="BK4097" s="245"/>
      <c r="BS4097" s="245"/>
      <c r="BY4097" s="245"/>
      <c r="CA4097" s="245"/>
      <c r="CB4097" s="245"/>
      <c r="CD4097" s="1465"/>
    </row>
    <row r="4098" spans="63:82">
      <c r="BK4098" s="245"/>
      <c r="BS4098" s="245"/>
      <c r="BY4098" s="245"/>
      <c r="CA4098" s="245"/>
      <c r="CB4098" s="245"/>
      <c r="CD4098" s="1465"/>
    </row>
    <row r="4099" spans="63:82">
      <c r="BK4099" s="245"/>
      <c r="BS4099" s="245"/>
      <c r="BY4099" s="245"/>
      <c r="CA4099" s="245"/>
      <c r="CB4099" s="245"/>
      <c r="CD4099" s="1465"/>
    </row>
    <row r="4100" spans="63:82">
      <c r="BK4100" s="245"/>
      <c r="BS4100" s="245"/>
      <c r="BY4100" s="245"/>
      <c r="CA4100" s="245"/>
      <c r="CB4100" s="245"/>
      <c r="CD4100" s="1465"/>
    </row>
    <row r="4101" spans="63:82">
      <c r="BK4101" s="245"/>
      <c r="BS4101" s="245"/>
      <c r="BY4101" s="245"/>
      <c r="CA4101" s="245"/>
      <c r="CB4101" s="245"/>
      <c r="CD4101" s="1465"/>
    </row>
    <row r="4102" spans="63:82">
      <c r="BK4102" s="245"/>
      <c r="BS4102" s="245"/>
      <c r="BY4102" s="245"/>
      <c r="CA4102" s="245"/>
      <c r="CB4102" s="245"/>
      <c r="CD4102" s="1465"/>
    </row>
    <row r="4103" spans="63:82">
      <c r="BK4103" s="245"/>
      <c r="BS4103" s="245"/>
      <c r="BY4103" s="245"/>
      <c r="CA4103" s="245"/>
      <c r="CB4103" s="245"/>
      <c r="CD4103" s="1465"/>
    </row>
    <row r="4104" spans="63:82">
      <c r="BK4104" s="245"/>
      <c r="BS4104" s="245"/>
      <c r="BY4104" s="245"/>
      <c r="CA4104" s="245"/>
      <c r="CB4104" s="245"/>
      <c r="CD4104" s="1465"/>
    </row>
    <row r="4105" spans="63:82">
      <c r="BK4105" s="245"/>
      <c r="BS4105" s="245"/>
      <c r="BY4105" s="245"/>
      <c r="CA4105" s="245"/>
      <c r="CB4105" s="245"/>
      <c r="CD4105" s="1465"/>
    </row>
    <row r="4106" spans="63:82">
      <c r="BK4106" s="245"/>
      <c r="BS4106" s="245"/>
      <c r="BY4106" s="245"/>
      <c r="CA4106" s="245"/>
      <c r="CB4106" s="245"/>
      <c r="CD4106" s="1465"/>
    </row>
    <row r="4107" spans="63:82">
      <c r="BK4107" s="245"/>
      <c r="BS4107" s="245"/>
      <c r="BY4107" s="245"/>
      <c r="CA4107" s="245"/>
      <c r="CB4107" s="245"/>
      <c r="CD4107" s="1465"/>
    </row>
    <row r="4108" spans="63:82">
      <c r="BK4108" s="245"/>
      <c r="BS4108" s="245"/>
      <c r="BY4108" s="245"/>
      <c r="CA4108" s="245"/>
      <c r="CB4108" s="245"/>
      <c r="CD4108" s="1465"/>
    </row>
    <row r="4109" spans="63:82">
      <c r="BK4109" s="245"/>
      <c r="BS4109" s="245"/>
      <c r="BY4109" s="245"/>
      <c r="CA4109" s="245"/>
      <c r="CB4109" s="245"/>
      <c r="CD4109" s="1465"/>
    </row>
    <row r="4110" spans="63:82">
      <c r="BK4110" s="245"/>
      <c r="BS4110" s="245"/>
      <c r="BY4110" s="245"/>
      <c r="CA4110" s="245"/>
      <c r="CB4110" s="245"/>
      <c r="CD4110" s="1465"/>
    </row>
    <row r="4111" spans="63:82">
      <c r="BK4111" s="245"/>
      <c r="BS4111" s="245"/>
      <c r="BY4111" s="245"/>
      <c r="CA4111" s="245"/>
      <c r="CB4111" s="245"/>
      <c r="CD4111" s="1465"/>
    </row>
    <row r="4112" spans="63:82">
      <c r="BK4112" s="245"/>
      <c r="BS4112" s="245"/>
      <c r="BY4112" s="245"/>
      <c r="CA4112" s="245"/>
      <c r="CB4112" s="245"/>
      <c r="CD4112" s="1465"/>
    </row>
    <row r="4113" spans="63:82">
      <c r="BK4113" s="245"/>
      <c r="BS4113" s="245"/>
      <c r="BY4113" s="245"/>
      <c r="CA4113" s="245"/>
      <c r="CB4113" s="245"/>
      <c r="CD4113" s="1465"/>
    </row>
    <row r="4114" spans="63:82">
      <c r="BK4114" s="245"/>
      <c r="BS4114" s="245"/>
      <c r="BY4114" s="245"/>
      <c r="CA4114" s="245"/>
      <c r="CB4114" s="245"/>
      <c r="CD4114" s="1465"/>
    </row>
    <row r="4115" spans="63:82">
      <c r="BK4115" s="245"/>
      <c r="BS4115" s="245"/>
      <c r="BY4115" s="245"/>
      <c r="CA4115" s="245"/>
      <c r="CB4115" s="245"/>
      <c r="CD4115" s="1465"/>
    </row>
    <row r="4116" spans="63:82">
      <c r="BK4116" s="245"/>
      <c r="BS4116" s="245"/>
      <c r="BY4116" s="245"/>
      <c r="CA4116" s="245"/>
      <c r="CB4116" s="245"/>
      <c r="CD4116" s="1465"/>
    </row>
    <row r="4117" spans="63:82">
      <c r="BK4117" s="245"/>
      <c r="BS4117" s="245"/>
      <c r="BY4117" s="245"/>
      <c r="CA4117" s="245"/>
      <c r="CB4117" s="245"/>
      <c r="CD4117" s="1465"/>
    </row>
    <row r="4118" spans="63:82">
      <c r="BK4118" s="245"/>
      <c r="BS4118" s="245"/>
      <c r="BY4118" s="245"/>
      <c r="CA4118" s="245"/>
      <c r="CB4118" s="245"/>
      <c r="CD4118" s="1465"/>
    </row>
    <row r="4119" spans="63:82">
      <c r="BK4119" s="245"/>
      <c r="BS4119" s="245"/>
      <c r="BY4119" s="245"/>
      <c r="CA4119" s="245"/>
      <c r="CB4119" s="245"/>
      <c r="CD4119" s="1465"/>
    </row>
    <row r="4120" spans="63:82">
      <c r="BK4120" s="245"/>
      <c r="BS4120" s="245"/>
      <c r="BY4120" s="245"/>
      <c r="CA4120" s="245"/>
      <c r="CB4120" s="245"/>
      <c r="CD4120" s="1465"/>
    </row>
    <row r="4121" spans="63:82">
      <c r="BK4121" s="245"/>
      <c r="BS4121" s="245"/>
      <c r="BY4121" s="245"/>
      <c r="CA4121" s="245"/>
      <c r="CB4121" s="245"/>
      <c r="CD4121" s="1465"/>
    </row>
    <row r="4122" spans="63:82">
      <c r="BK4122" s="245"/>
      <c r="BS4122" s="245"/>
      <c r="BY4122" s="245"/>
      <c r="CA4122" s="245"/>
      <c r="CB4122" s="245"/>
      <c r="CD4122" s="1465"/>
    </row>
    <row r="4123" spans="63:82">
      <c r="BK4123" s="245"/>
      <c r="BS4123" s="245"/>
      <c r="BY4123" s="245"/>
      <c r="CA4123" s="245"/>
      <c r="CB4123" s="245"/>
      <c r="CD4123" s="1465"/>
    </row>
    <row r="4124" spans="63:82">
      <c r="BK4124" s="245"/>
      <c r="BS4124" s="245"/>
      <c r="BY4124" s="245"/>
      <c r="CA4124" s="245"/>
      <c r="CB4124" s="245"/>
      <c r="CD4124" s="1465"/>
    </row>
    <row r="4125" spans="63:82">
      <c r="BK4125" s="245"/>
      <c r="BS4125" s="245"/>
      <c r="BY4125" s="245"/>
      <c r="CA4125" s="245"/>
      <c r="CB4125" s="245"/>
      <c r="CD4125" s="1465"/>
    </row>
    <row r="4126" spans="63:82">
      <c r="BK4126" s="245"/>
      <c r="BS4126" s="245"/>
      <c r="BY4126" s="245"/>
      <c r="CA4126" s="245"/>
      <c r="CB4126" s="245"/>
      <c r="CD4126" s="1465"/>
    </row>
    <row r="4127" spans="63:82">
      <c r="BK4127" s="245"/>
      <c r="BS4127" s="245"/>
      <c r="BY4127" s="245"/>
      <c r="CA4127" s="245"/>
      <c r="CB4127" s="245"/>
      <c r="CD4127" s="1465"/>
    </row>
    <row r="4128" spans="63:82">
      <c r="BK4128" s="245"/>
      <c r="BS4128" s="245"/>
      <c r="BY4128" s="245"/>
      <c r="CA4128" s="245"/>
      <c r="CB4128" s="245"/>
      <c r="CD4128" s="1465"/>
    </row>
    <row r="4129" spans="63:82">
      <c r="BK4129" s="245"/>
      <c r="BS4129" s="245"/>
      <c r="BY4129" s="245"/>
      <c r="CA4129" s="245"/>
      <c r="CB4129" s="245"/>
      <c r="CD4129" s="1465"/>
    </row>
    <row r="4130" spans="63:82">
      <c r="BK4130" s="245"/>
      <c r="BS4130" s="245"/>
      <c r="BY4130" s="245"/>
      <c r="CA4130" s="245"/>
      <c r="CB4130" s="245"/>
      <c r="CD4130" s="1465"/>
    </row>
    <row r="4131" spans="63:82">
      <c r="BK4131" s="245"/>
      <c r="BS4131" s="245"/>
      <c r="BY4131" s="245"/>
      <c r="CA4131" s="245"/>
      <c r="CB4131" s="245"/>
      <c r="CD4131" s="1465"/>
    </row>
    <row r="4132" spans="63:82">
      <c r="BK4132" s="245"/>
      <c r="BS4132" s="245"/>
      <c r="BY4132" s="245"/>
      <c r="CA4132" s="245"/>
      <c r="CB4132" s="245"/>
      <c r="CD4132" s="1465"/>
    </row>
    <row r="4133" spans="63:82">
      <c r="BK4133" s="245"/>
      <c r="BS4133" s="245"/>
      <c r="BY4133" s="245"/>
      <c r="CA4133" s="245"/>
      <c r="CB4133" s="245"/>
      <c r="CD4133" s="1465"/>
    </row>
    <row r="4134" spans="63:82">
      <c r="BK4134" s="245"/>
      <c r="BS4134" s="245"/>
      <c r="BY4134" s="245"/>
      <c r="CA4134" s="245"/>
      <c r="CB4134" s="245"/>
      <c r="CD4134" s="1465"/>
    </row>
    <row r="4135" spans="63:82">
      <c r="BK4135" s="245"/>
      <c r="BS4135" s="245"/>
      <c r="BY4135" s="245"/>
      <c r="CA4135" s="245"/>
      <c r="CB4135" s="245"/>
      <c r="CD4135" s="1465"/>
    </row>
    <row r="4136" spans="63:82">
      <c r="BK4136" s="245"/>
      <c r="BS4136" s="245"/>
      <c r="BY4136" s="245"/>
      <c r="CA4136" s="245"/>
      <c r="CB4136" s="245"/>
      <c r="CD4136" s="1465"/>
    </row>
    <row r="4137" spans="63:82">
      <c r="BK4137" s="245"/>
      <c r="BS4137" s="245"/>
      <c r="BY4137" s="245"/>
      <c r="CA4137" s="245"/>
      <c r="CB4137" s="245"/>
      <c r="CD4137" s="1465"/>
    </row>
    <row r="4138" spans="63:82">
      <c r="BK4138" s="245"/>
      <c r="BS4138" s="245"/>
      <c r="BY4138" s="245"/>
      <c r="CA4138" s="245"/>
      <c r="CB4138" s="245"/>
      <c r="CD4138" s="1465"/>
    </row>
    <row r="4139" spans="63:82">
      <c r="BK4139" s="245"/>
      <c r="BS4139" s="245"/>
      <c r="BY4139" s="245"/>
      <c r="CA4139" s="245"/>
      <c r="CB4139" s="245"/>
      <c r="CD4139" s="1465"/>
    </row>
    <row r="4140" spans="63:82">
      <c r="BK4140" s="245"/>
      <c r="BS4140" s="245"/>
      <c r="BY4140" s="245"/>
      <c r="CA4140" s="245"/>
      <c r="CB4140" s="245"/>
      <c r="CD4140" s="1465"/>
    </row>
    <row r="4141" spans="63:82">
      <c r="BK4141" s="245"/>
      <c r="BS4141" s="245"/>
      <c r="BY4141" s="245"/>
      <c r="CA4141" s="245"/>
      <c r="CB4141" s="245"/>
      <c r="CD4141" s="1465"/>
    </row>
    <row r="4142" spans="63:82">
      <c r="BK4142" s="245"/>
      <c r="BS4142" s="245"/>
      <c r="BY4142" s="245"/>
      <c r="CA4142" s="245"/>
      <c r="CB4142" s="245"/>
      <c r="CD4142" s="1465"/>
    </row>
    <row r="4143" spans="63:82">
      <c r="BK4143" s="245"/>
      <c r="BS4143" s="245"/>
      <c r="BY4143" s="245"/>
      <c r="CA4143" s="245"/>
      <c r="CB4143" s="245"/>
      <c r="CD4143" s="1465"/>
    </row>
    <row r="4144" spans="63:82">
      <c r="BK4144" s="245"/>
      <c r="BS4144" s="245"/>
      <c r="BY4144" s="245"/>
      <c r="CA4144" s="245"/>
      <c r="CB4144" s="245"/>
      <c r="CD4144" s="1465"/>
    </row>
    <row r="4145" spans="63:82">
      <c r="BK4145" s="245"/>
      <c r="BS4145" s="245"/>
      <c r="BY4145" s="245"/>
      <c r="CA4145" s="245"/>
      <c r="CB4145" s="245"/>
      <c r="CD4145" s="1465"/>
    </row>
    <row r="4146" spans="63:82">
      <c r="BK4146" s="245"/>
      <c r="BS4146" s="245"/>
      <c r="BY4146" s="245"/>
      <c r="CA4146" s="245"/>
      <c r="CB4146" s="245"/>
      <c r="CD4146" s="1465"/>
    </row>
    <row r="4147" spans="63:82">
      <c r="BK4147" s="245"/>
      <c r="BS4147" s="245"/>
      <c r="BY4147" s="245"/>
      <c r="CA4147" s="245"/>
      <c r="CB4147" s="245"/>
      <c r="CD4147" s="1465"/>
    </row>
    <row r="4148" spans="63:82">
      <c r="BK4148" s="245"/>
      <c r="BS4148" s="245"/>
      <c r="BY4148" s="245"/>
      <c r="CA4148" s="245"/>
      <c r="CB4148" s="245"/>
      <c r="CD4148" s="1465"/>
    </row>
    <row r="4149" spans="63:82">
      <c r="BK4149" s="245"/>
      <c r="BS4149" s="245"/>
      <c r="BY4149" s="245"/>
      <c r="CA4149" s="245"/>
      <c r="CB4149" s="245"/>
      <c r="CD4149" s="1465"/>
    </row>
    <row r="4150" spans="63:82">
      <c r="BK4150" s="245"/>
      <c r="BS4150" s="245"/>
      <c r="BY4150" s="245"/>
      <c r="CA4150" s="245"/>
      <c r="CB4150" s="245"/>
      <c r="CD4150" s="1465"/>
    </row>
    <row r="4151" spans="63:82">
      <c r="BK4151" s="245"/>
      <c r="BS4151" s="245"/>
      <c r="BY4151" s="245"/>
      <c r="CA4151" s="245"/>
      <c r="CB4151" s="245"/>
      <c r="CD4151" s="1465"/>
    </row>
    <row r="4152" spans="63:82">
      <c r="BK4152" s="245"/>
      <c r="BS4152" s="245"/>
      <c r="BY4152" s="245"/>
      <c r="CA4152" s="245"/>
      <c r="CB4152" s="245"/>
      <c r="CD4152" s="1465"/>
    </row>
    <row r="4153" spans="63:82">
      <c r="BK4153" s="245"/>
      <c r="BS4153" s="245"/>
      <c r="BY4153" s="245"/>
      <c r="CA4153" s="245"/>
      <c r="CB4153" s="245"/>
      <c r="CD4153" s="1465"/>
    </row>
    <row r="4154" spans="63:82">
      <c r="BK4154" s="245"/>
      <c r="BS4154" s="245"/>
      <c r="BY4154" s="245"/>
      <c r="CA4154" s="245"/>
      <c r="CB4154" s="245"/>
      <c r="CD4154" s="1465"/>
    </row>
    <row r="4155" spans="63:82">
      <c r="BK4155" s="245"/>
      <c r="BS4155" s="245"/>
      <c r="BY4155" s="245"/>
      <c r="CA4155" s="245"/>
      <c r="CB4155" s="245"/>
      <c r="CD4155" s="1465"/>
    </row>
    <row r="4156" spans="63:82">
      <c r="BK4156" s="245"/>
      <c r="BS4156" s="245"/>
      <c r="BY4156" s="245"/>
      <c r="CA4156" s="245"/>
      <c r="CB4156" s="245"/>
      <c r="CD4156" s="1465"/>
    </row>
    <row r="4157" spans="63:82">
      <c r="BK4157" s="245"/>
      <c r="BS4157" s="245"/>
      <c r="BY4157" s="245"/>
      <c r="CA4157" s="245"/>
      <c r="CB4157" s="245"/>
      <c r="CD4157" s="1465"/>
    </row>
    <row r="4158" spans="63:82">
      <c r="BK4158" s="245"/>
      <c r="BS4158" s="245"/>
      <c r="BY4158" s="245"/>
      <c r="CA4158" s="245"/>
      <c r="CB4158" s="245"/>
      <c r="CD4158" s="1465"/>
    </row>
    <row r="4159" spans="63:82">
      <c r="BK4159" s="245"/>
      <c r="BS4159" s="245"/>
      <c r="BY4159" s="245"/>
      <c r="CA4159" s="245"/>
      <c r="CB4159" s="245"/>
      <c r="CD4159" s="1465"/>
    </row>
    <row r="4160" spans="63:82">
      <c r="BK4160" s="245"/>
      <c r="BS4160" s="245"/>
      <c r="BY4160" s="245"/>
      <c r="CA4160" s="245"/>
      <c r="CB4160" s="245"/>
      <c r="CD4160" s="1465"/>
    </row>
    <row r="4161" spans="63:82">
      <c r="BK4161" s="245"/>
      <c r="BS4161" s="245"/>
      <c r="BY4161" s="245"/>
      <c r="CA4161" s="245"/>
      <c r="CB4161" s="245"/>
      <c r="CD4161" s="1465"/>
    </row>
    <row r="4162" spans="63:82">
      <c r="BK4162" s="245"/>
      <c r="BS4162" s="245"/>
      <c r="BY4162" s="245"/>
      <c r="CA4162" s="245"/>
      <c r="CB4162" s="245"/>
      <c r="CD4162" s="1465"/>
    </row>
    <row r="4163" spans="63:82">
      <c r="BK4163" s="245"/>
      <c r="BS4163" s="245"/>
      <c r="BY4163" s="245"/>
      <c r="CA4163" s="245"/>
      <c r="CB4163" s="245"/>
      <c r="CD4163" s="1465"/>
    </row>
    <row r="4164" spans="63:82">
      <c r="BK4164" s="245"/>
      <c r="BS4164" s="245"/>
      <c r="BY4164" s="245"/>
      <c r="CA4164" s="245"/>
      <c r="CB4164" s="245"/>
      <c r="CD4164" s="1465"/>
    </row>
    <row r="4165" spans="63:82">
      <c r="BK4165" s="245"/>
      <c r="BS4165" s="245"/>
      <c r="BY4165" s="245"/>
      <c r="CA4165" s="245"/>
      <c r="CB4165" s="245"/>
      <c r="CD4165" s="1465"/>
    </row>
    <row r="4166" spans="63:82">
      <c r="BK4166" s="245"/>
      <c r="BS4166" s="245"/>
      <c r="BY4166" s="245"/>
      <c r="CA4166" s="245"/>
      <c r="CB4166" s="245"/>
      <c r="CD4166" s="1465"/>
    </row>
    <row r="4167" spans="63:82">
      <c r="BK4167" s="245"/>
      <c r="BS4167" s="245"/>
      <c r="BY4167" s="245"/>
      <c r="CA4167" s="245"/>
      <c r="CB4167" s="245"/>
      <c r="CD4167" s="1465"/>
    </row>
    <row r="4168" spans="63:82">
      <c r="BK4168" s="245"/>
      <c r="BS4168" s="245"/>
      <c r="BY4168" s="245"/>
      <c r="CA4168" s="245"/>
      <c r="CB4168" s="245"/>
      <c r="CD4168" s="1465"/>
    </row>
    <row r="4169" spans="63:82">
      <c r="BK4169" s="245"/>
      <c r="BS4169" s="245"/>
      <c r="BY4169" s="245"/>
      <c r="CA4169" s="245"/>
      <c r="CB4169" s="245"/>
      <c r="CD4169" s="1465"/>
    </row>
    <row r="4170" spans="63:82">
      <c r="BK4170" s="245"/>
      <c r="BS4170" s="245"/>
      <c r="BY4170" s="245"/>
      <c r="CA4170" s="245"/>
      <c r="CB4170" s="245"/>
      <c r="CD4170" s="1465"/>
    </row>
    <row r="4171" spans="63:82">
      <c r="BK4171" s="245"/>
      <c r="BS4171" s="245"/>
      <c r="BY4171" s="245"/>
      <c r="CA4171" s="245"/>
      <c r="CB4171" s="245"/>
      <c r="CD4171" s="1465"/>
    </row>
    <row r="4172" spans="63:82">
      <c r="BK4172" s="245"/>
      <c r="BS4172" s="245"/>
      <c r="BY4172" s="245"/>
      <c r="CA4172" s="245"/>
      <c r="CB4172" s="245"/>
      <c r="CD4172" s="1465"/>
    </row>
    <row r="4173" spans="63:82">
      <c r="BK4173" s="245"/>
      <c r="BS4173" s="245"/>
      <c r="BY4173" s="245"/>
      <c r="CA4173" s="245"/>
      <c r="CB4173" s="245"/>
      <c r="CD4173" s="1465"/>
    </row>
    <row r="4174" spans="63:82">
      <c r="BK4174" s="245"/>
      <c r="BS4174" s="245"/>
      <c r="BY4174" s="245"/>
      <c r="CA4174" s="245"/>
      <c r="CB4174" s="245"/>
      <c r="CD4174" s="1465"/>
    </row>
    <row r="4175" spans="63:82">
      <c r="BK4175" s="245"/>
      <c r="BS4175" s="245"/>
      <c r="BY4175" s="245"/>
      <c r="CA4175" s="245"/>
      <c r="CB4175" s="245"/>
      <c r="CD4175" s="1465"/>
    </row>
    <row r="4176" spans="63:82">
      <c r="BK4176" s="245"/>
      <c r="BS4176" s="245"/>
      <c r="BY4176" s="245"/>
      <c r="CA4176" s="245"/>
      <c r="CB4176" s="245"/>
      <c r="CD4176" s="1465"/>
    </row>
    <row r="4177" spans="63:82">
      <c r="BK4177" s="245"/>
      <c r="BS4177" s="245"/>
      <c r="BY4177" s="245"/>
      <c r="CA4177" s="245"/>
      <c r="CB4177" s="245"/>
      <c r="CD4177" s="1465"/>
    </row>
    <row r="4178" spans="63:82">
      <c r="BK4178" s="245"/>
      <c r="BS4178" s="245"/>
      <c r="BY4178" s="245"/>
      <c r="CA4178" s="245"/>
      <c r="CB4178" s="245"/>
      <c r="CD4178" s="1465"/>
    </row>
    <row r="4179" spans="63:82">
      <c r="BK4179" s="245"/>
      <c r="BS4179" s="245"/>
      <c r="BY4179" s="245"/>
      <c r="CA4179" s="245"/>
      <c r="CB4179" s="245"/>
      <c r="CD4179" s="1465"/>
    </row>
    <row r="4180" spans="63:82">
      <c r="BK4180" s="245"/>
      <c r="BS4180" s="245"/>
      <c r="BY4180" s="245"/>
      <c r="CA4180" s="245"/>
      <c r="CB4180" s="245"/>
      <c r="CD4180" s="1465"/>
    </row>
    <row r="4181" spans="63:82">
      <c r="BK4181" s="245"/>
      <c r="BS4181" s="245"/>
      <c r="BY4181" s="245"/>
      <c r="CA4181" s="245"/>
      <c r="CB4181" s="245"/>
      <c r="CD4181" s="1465"/>
    </row>
    <row r="4182" spans="63:82">
      <c r="BK4182" s="245"/>
      <c r="BS4182" s="245"/>
      <c r="BY4182" s="245"/>
      <c r="CA4182" s="245"/>
      <c r="CB4182" s="245"/>
      <c r="CD4182" s="1465"/>
    </row>
    <row r="4183" spans="63:82">
      <c r="BK4183" s="245"/>
      <c r="BS4183" s="245"/>
      <c r="BY4183" s="245"/>
      <c r="CA4183" s="245"/>
      <c r="CB4183" s="245"/>
      <c r="CD4183" s="1465"/>
    </row>
    <row r="4184" spans="63:82">
      <c r="BK4184" s="245"/>
      <c r="BS4184" s="245"/>
      <c r="BY4184" s="245"/>
      <c r="CA4184" s="245"/>
      <c r="CB4184" s="245"/>
      <c r="CD4184" s="1465"/>
    </row>
    <row r="4185" spans="63:82">
      <c r="BK4185" s="245"/>
      <c r="BS4185" s="245"/>
      <c r="BY4185" s="245"/>
      <c r="CA4185" s="245"/>
      <c r="CB4185" s="245"/>
      <c r="CD4185" s="1465"/>
    </row>
    <row r="4186" spans="63:82">
      <c r="BK4186" s="245"/>
      <c r="BS4186" s="245"/>
      <c r="BY4186" s="245"/>
      <c r="CA4186" s="245"/>
      <c r="CB4186" s="245"/>
      <c r="CD4186" s="1465"/>
    </row>
    <row r="4187" spans="63:82">
      <c r="BK4187" s="245"/>
      <c r="BS4187" s="245"/>
      <c r="BY4187" s="245"/>
      <c r="CA4187" s="245"/>
      <c r="CB4187" s="245"/>
      <c r="CD4187" s="1465"/>
    </row>
    <row r="4188" spans="63:82">
      <c r="BK4188" s="245"/>
      <c r="BS4188" s="245"/>
      <c r="BY4188" s="245"/>
      <c r="CA4188" s="245"/>
      <c r="CB4188" s="245"/>
      <c r="CD4188" s="1465"/>
    </row>
    <row r="4189" spans="63:82">
      <c r="BK4189" s="245"/>
      <c r="BS4189" s="245"/>
      <c r="BY4189" s="245"/>
      <c r="CA4189" s="245"/>
      <c r="CB4189" s="245"/>
      <c r="CD4189" s="1465"/>
    </row>
    <row r="4190" spans="63:82">
      <c r="BK4190" s="245"/>
      <c r="BS4190" s="245"/>
      <c r="BY4190" s="245"/>
      <c r="CA4190" s="245"/>
      <c r="CB4190" s="245"/>
      <c r="CD4190" s="1465"/>
    </row>
    <row r="4191" spans="63:82">
      <c r="BK4191" s="245"/>
      <c r="BS4191" s="245"/>
      <c r="BY4191" s="245"/>
      <c r="CA4191" s="245"/>
      <c r="CB4191" s="245"/>
      <c r="CD4191" s="1465"/>
    </row>
    <row r="4192" spans="63:82">
      <c r="BK4192" s="245"/>
      <c r="BS4192" s="245"/>
      <c r="BY4192" s="245"/>
      <c r="CA4192" s="245"/>
      <c r="CB4192" s="245"/>
      <c r="CD4192" s="1465"/>
    </row>
    <row r="4193" spans="63:82">
      <c r="BK4193" s="245"/>
      <c r="BS4193" s="245"/>
      <c r="BY4193" s="245"/>
      <c r="CA4193" s="245"/>
      <c r="CB4193" s="245"/>
      <c r="CD4193" s="1465"/>
    </row>
    <row r="4194" spans="63:82">
      <c r="BK4194" s="245"/>
      <c r="BS4194" s="245"/>
      <c r="BY4194" s="245"/>
      <c r="CA4194" s="245"/>
      <c r="CB4194" s="245"/>
      <c r="CD4194" s="1465"/>
    </row>
    <row r="4195" spans="63:82">
      <c r="BK4195" s="245"/>
      <c r="BS4195" s="245"/>
      <c r="BY4195" s="245"/>
      <c r="CA4195" s="245"/>
      <c r="CB4195" s="245"/>
      <c r="CD4195" s="1465"/>
    </row>
    <row r="4196" spans="63:82">
      <c r="BK4196" s="245"/>
      <c r="BS4196" s="245"/>
      <c r="BY4196" s="245"/>
      <c r="CA4196" s="245"/>
      <c r="CB4196" s="245"/>
      <c r="CD4196" s="1465"/>
    </row>
    <row r="4197" spans="63:82">
      <c r="BK4197" s="245"/>
      <c r="BS4197" s="245"/>
      <c r="BY4197" s="245"/>
      <c r="CA4197" s="245"/>
      <c r="CB4197" s="245"/>
      <c r="CD4197" s="1465"/>
    </row>
    <row r="4198" spans="63:82">
      <c r="BK4198" s="245"/>
      <c r="BS4198" s="245"/>
      <c r="BY4198" s="245"/>
      <c r="CA4198" s="245"/>
      <c r="CB4198" s="245"/>
      <c r="CD4198" s="1465"/>
    </row>
    <row r="4199" spans="63:82">
      <c r="BK4199" s="245"/>
      <c r="BS4199" s="245"/>
      <c r="BY4199" s="245"/>
      <c r="CA4199" s="245"/>
      <c r="CB4199" s="245"/>
      <c r="CD4199" s="1465"/>
    </row>
    <row r="4200" spans="63:82">
      <c r="BK4200" s="245"/>
      <c r="BS4200" s="245"/>
      <c r="BY4200" s="245"/>
      <c r="CA4200" s="245"/>
      <c r="CB4200" s="245"/>
      <c r="CD4200" s="1465"/>
    </row>
    <row r="4201" spans="63:82">
      <c r="BK4201" s="245"/>
      <c r="BS4201" s="245"/>
      <c r="BY4201" s="245"/>
      <c r="CA4201" s="245"/>
      <c r="CB4201" s="245"/>
      <c r="CD4201" s="1465"/>
    </row>
    <row r="4202" spans="63:82">
      <c r="BK4202" s="245"/>
      <c r="BS4202" s="245"/>
      <c r="BY4202" s="245"/>
      <c r="CA4202" s="245"/>
      <c r="CB4202" s="245"/>
      <c r="CD4202" s="1465"/>
    </row>
    <row r="4203" spans="63:82">
      <c r="BK4203" s="245"/>
      <c r="BS4203" s="245"/>
      <c r="BY4203" s="245"/>
      <c r="CA4203" s="245"/>
      <c r="CB4203" s="245"/>
      <c r="CD4203" s="1465"/>
    </row>
    <row r="4204" spans="63:82">
      <c r="BK4204" s="245"/>
      <c r="BS4204" s="245"/>
      <c r="BY4204" s="245"/>
      <c r="CA4204" s="245"/>
      <c r="CB4204" s="245"/>
      <c r="CD4204" s="1465"/>
    </row>
    <row r="4205" spans="63:82">
      <c r="BK4205" s="245"/>
      <c r="BS4205" s="245"/>
      <c r="BY4205" s="245"/>
      <c r="CA4205" s="245"/>
      <c r="CB4205" s="245"/>
      <c r="CD4205" s="1465"/>
    </row>
    <row r="4206" spans="63:82">
      <c r="BK4206" s="245"/>
      <c r="BS4206" s="245"/>
      <c r="BY4206" s="245"/>
      <c r="CA4206" s="245"/>
      <c r="CB4206" s="245"/>
      <c r="CD4206" s="1465"/>
    </row>
    <row r="4207" spans="63:82">
      <c r="BK4207" s="245"/>
      <c r="BS4207" s="245"/>
      <c r="BY4207" s="245"/>
      <c r="CA4207" s="245"/>
      <c r="CB4207" s="245"/>
      <c r="CD4207" s="1465"/>
    </row>
    <row r="4208" spans="63:82">
      <c r="BK4208" s="245"/>
      <c r="BS4208" s="245"/>
      <c r="BY4208" s="245"/>
      <c r="CA4208" s="245"/>
      <c r="CB4208" s="245"/>
      <c r="CD4208" s="1465"/>
    </row>
    <row r="4209" spans="63:82">
      <c r="BK4209" s="245"/>
      <c r="BS4209" s="245"/>
      <c r="BY4209" s="245"/>
      <c r="CA4209" s="245"/>
      <c r="CB4209" s="245"/>
      <c r="CD4209" s="1465"/>
    </row>
    <row r="4210" spans="63:82">
      <c r="BK4210" s="245"/>
      <c r="BS4210" s="245"/>
      <c r="BY4210" s="245"/>
      <c r="CA4210" s="245"/>
      <c r="CB4210" s="245"/>
      <c r="CD4210" s="1465"/>
    </row>
    <row r="4211" spans="63:82">
      <c r="BK4211" s="245"/>
      <c r="BS4211" s="245"/>
      <c r="BY4211" s="245"/>
      <c r="CA4211" s="245"/>
      <c r="CB4211" s="245"/>
      <c r="CD4211" s="1465"/>
    </row>
    <row r="4212" spans="63:82">
      <c r="BK4212" s="245"/>
      <c r="BS4212" s="245"/>
      <c r="BY4212" s="245"/>
      <c r="CA4212" s="245"/>
      <c r="CB4212" s="245"/>
      <c r="CD4212" s="1465"/>
    </row>
    <row r="4213" spans="63:82">
      <c r="BK4213" s="245"/>
      <c r="BS4213" s="245"/>
      <c r="BY4213" s="245"/>
      <c r="CA4213" s="245"/>
      <c r="CB4213" s="245"/>
      <c r="CD4213" s="1465"/>
    </row>
    <row r="4214" spans="63:82">
      <c r="BK4214" s="245"/>
      <c r="BS4214" s="245"/>
      <c r="BY4214" s="245"/>
      <c r="CA4214" s="245"/>
      <c r="CB4214" s="245"/>
      <c r="CD4214" s="1465"/>
    </row>
    <row r="4215" spans="63:82">
      <c r="BK4215" s="245"/>
      <c r="BS4215" s="245"/>
      <c r="BY4215" s="245"/>
      <c r="CA4215" s="245"/>
      <c r="CB4215" s="245"/>
      <c r="CD4215" s="1465"/>
    </row>
    <row r="4216" spans="63:82">
      <c r="BK4216" s="245"/>
      <c r="BS4216" s="245"/>
      <c r="BY4216" s="245"/>
      <c r="CA4216" s="245"/>
      <c r="CB4216" s="245"/>
      <c r="CD4216" s="1465"/>
    </row>
    <row r="4217" spans="63:82">
      <c r="BK4217" s="245"/>
      <c r="BS4217" s="245"/>
      <c r="BY4217" s="245"/>
      <c r="CA4217" s="245"/>
      <c r="CB4217" s="245"/>
      <c r="CD4217" s="1465"/>
    </row>
    <row r="4218" spans="63:82">
      <c r="BK4218" s="245"/>
      <c r="BS4218" s="245"/>
      <c r="BY4218" s="245"/>
      <c r="CA4218" s="245"/>
      <c r="CB4218" s="245"/>
      <c r="CD4218" s="1465"/>
    </row>
    <row r="4219" spans="63:82">
      <c r="BK4219" s="245"/>
      <c r="BS4219" s="245"/>
      <c r="BY4219" s="245"/>
      <c r="CA4219" s="245"/>
      <c r="CB4219" s="245"/>
      <c r="CD4219" s="1465"/>
    </row>
    <row r="4220" spans="63:82">
      <c r="BK4220" s="245"/>
      <c r="BS4220" s="245"/>
      <c r="BY4220" s="245"/>
      <c r="CA4220" s="245"/>
      <c r="CB4220" s="245"/>
      <c r="CD4220" s="1465"/>
    </row>
    <row r="4221" spans="63:82">
      <c r="BK4221" s="245"/>
      <c r="BS4221" s="245"/>
      <c r="BY4221" s="245"/>
      <c r="CA4221" s="245"/>
      <c r="CB4221" s="245"/>
      <c r="CD4221" s="1465"/>
    </row>
    <row r="4222" spans="63:82">
      <c r="BK4222" s="245"/>
      <c r="BS4222" s="245"/>
      <c r="BY4222" s="245"/>
      <c r="CA4222" s="245"/>
      <c r="CB4222" s="245"/>
      <c r="CD4222" s="1465"/>
    </row>
    <row r="4223" spans="63:82">
      <c r="BK4223" s="245"/>
      <c r="BS4223" s="245"/>
      <c r="BY4223" s="245"/>
      <c r="CA4223" s="245"/>
      <c r="CB4223" s="245"/>
      <c r="CD4223" s="1465"/>
    </row>
    <row r="4224" spans="63:82">
      <c r="BK4224" s="245"/>
      <c r="BS4224" s="245"/>
      <c r="BY4224" s="245"/>
      <c r="CA4224" s="245"/>
      <c r="CB4224" s="245"/>
      <c r="CD4224" s="1465"/>
    </row>
    <row r="4225" spans="63:82">
      <c r="BK4225" s="245"/>
      <c r="BS4225" s="245"/>
      <c r="BY4225" s="245"/>
      <c r="CA4225" s="245"/>
      <c r="CB4225" s="245"/>
      <c r="CD4225" s="1465"/>
    </row>
    <row r="4226" spans="63:82">
      <c r="BK4226" s="245"/>
      <c r="BS4226" s="245"/>
      <c r="BY4226" s="245"/>
      <c r="CA4226" s="245"/>
      <c r="CB4226" s="245"/>
      <c r="CD4226" s="1465"/>
    </row>
    <row r="4227" spans="63:82">
      <c r="BK4227" s="245"/>
      <c r="BS4227" s="245"/>
      <c r="BY4227" s="245"/>
      <c r="CA4227" s="245"/>
      <c r="CB4227" s="245"/>
      <c r="CD4227" s="1465"/>
    </row>
    <row r="4228" spans="63:82">
      <c r="BK4228" s="245"/>
      <c r="BS4228" s="245"/>
      <c r="BY4228" s="245"/>
      <c r="CA4228" s="245"/>
      <c r="CB4228" s="245"/>
      <c r="CD4228" s="1465"/>
    </row>
    <row r="4229" spans="63:82">
      <c r="BK4229" s="245"/>
      <c r="BS4229" s="245"/>
      <c r="BY4229" s="245"/>
      <c r="CA4229" s="245"/>
      <c r="CB4229" s="245"/>
      <c r="CD4229" s="1465"/>
    </row>
    <row r="4230" spans="63:82">
      <c r="BK4230" s="245"/>
      <c r="BS4230" s="245"/>
      <c r="BY4230" s="245"/>
      <c r="CA4230" s="245"/>
      <c r="CB4230" s="245"/>
      <c r="CD4230" s="1465"/>
    </row>
    <row r="4231" spans="63:82">
      <c r="BK4231" s="245"/>
      <c r="BS4231" s="245"/>
      <c r="BY4231" s="245"/>
      <c r="CA4231" s="245"/>
      <c r="CB4231" s="245"/>
      <c r="CD4231" s="1465"/>
    </row>
    <row r="4232" spans="63:82">
      <c r="BK4232" s="245"/>
      <c r="BS4232" s="245"/>
      <c r="BY4232" s="245"/>
      <c r="CA4232" s="245"/>
      <c r="CB4232" s="245"/>
      <c r="CD4232" s="1465"/>
    </row>
    <row r="4233" spans="63:82">
      <c r="BK4233" s="245"/>
      <c r="BS4233" s="245"/>
      <c r="BY4233" s="245"/>
      <c r="CA4233" s="245"/>
      <c r="CB4233" s="245"/>
      <c r="CD4233" s="1465"/>
    </row>
    <row r="4234" spans="63:82">
      <c r="BK4234" s="245"/>
      <c r="BS4234" s="245"/>
      <c r="BY4234" s="245"/>
      <c r="CA4234" s="245"/>
      <c r="CB4234" s="245"/>
      <c r="CD4234" s="1465"/>
    </row>
    <row r="4235" spans="63:82">
      <c r="BK4235" s="245"/>
      <c r="BS4235" s="245"/>
      <c r="BY4235" s="245"/>
      <c r="CA4235" s="245"/>
      <c r="CB4235" s="245"/>
      <c r="CD4235" s="1465"/>
    </row>
    <row r="4236" spans="63:82">
      <c r="BK4236" s="245"/>
      <c r="BS4236" s="245"/>
      <c r="BY4236" s="245"/>
      <c r="CA4236" s="245"/>
      <c r="CB4236" s="245"/>
      <c r="CD4236" s="1465"/>
    </row>
    <row r="4237" spans="63:82">
      <c r="BK4237" s="245"/>
      <c r="BS4237" s="245"/>
      <c r="BY4237" s="245"/>
      <c r="CA4237" s="245"/>
      <c r="CB4237" s="245"/>
      <c r="CD4237" s="1465"/>
    </row>
    <row r="4238" spans="63:82">
      <c r="BK4238" s="245"/>
      <c r="BS4238" s="245"/>
      <c r="BY4238" s="245"/>
      <c r="CA4238" s="245"/>
      <c r="CB4238" s="245"/>
      <c r="CD4238" s="1465"/>
    </row>
    <row r="4239" spans="63:82">
      <c r="BK4239" s="245"/>
      <c r="BS4239" s="245"/>
      <c r="BY4239" s="245"/>
      <c r="CA4239" s="245"/>
      <c r="CB4239" s="245"/>
      <c r="CD4239" s="1465"/>
    </row>
    <row r="4240" spans="63:82">
      <c r="BK4240" s="245"/>
      <c r="BS4240" s="245"/>
      <c r="BY4240" s="245"/>
      <c r="CA4240" s="245"/>
      <c r="CB4240" s="245"/>
      <c r="CD4240" s="1465"/>
    </row>
    <row r="4241" spans="63:82">
      <c r="BK4241" s="245"/>
      <c r="BS4241" s="245"/>
      <c r="BY4241" s="245"/>
      <c r="CA4241" s="245"/>
      <c r="CB4241" s="245"/>
      <c r="CD4241" s="1465"/>
    </row>
    <row r="4242" spans="63:82">
      <c r="BK4242" s="245"/>
      <c r="BS4242" s="245"/>
      <c r="BY4242" s="245"/>
      <c r="CA4242" s="245"/>
      <c r="CB4242" s="245"/>
      <c r="CD4242" s="1465"/>
    </row>
    <row r="4243" spans="63:82">
      <c r="BK4243" s="245"/>
      <c r="BS4243" s="245"/>
      <c r="BY4243" s="245"/>
      <c r="CA4243" s="245"/>
      <c r="CB4243" s="245"/>
      <c r="CD4243" s="1465"/>
    </row>
    <row r="4244" spans="63:82">
      <c r="BK4244" s="245"/>
      <c r="BS4244" s="245"/>
      <c r="BY4244" s="245"/>
      <c r="CA4244" s="245"/>
      <c r="CB4244" s="245"/>
      <c r="CD4244" s="1465"/>
    </row>
    <row r="4245" spans="63:82">
      <c r="BK4245" s="245"/>
      <c r="BS4245" s="245"/>
      <c r="BY4245" s="245"/>
      <c r="CA4245" s="245"/>
      <c r="CB4245" s="245"/>
      <c r="CD4245" s="1465"/>
    </row>
    <row r="4246" spans="63:82">
      <c r="BK4246" s="245"/>
      <c r="BS4246" s="245"/>
      <c r="BY4246" s="245"/>
      <c r="CA4246" s="245"/>
      <c r="CB4246" s="245"/>
      <c r="CD4246" s="1465"/>
    </row>
    <row r="4247" spans="63:82">
      <c r="BK4247" s="245"/>
      <c r="BS4247" s="245"/>
      <c r="BY4247" s="245"/>
      <c r="CA4247" s="245"/>
      <c r="CB4247" s="245"/>
      <c r="CD4247" s="1465"/>
    </row>
    <row r="4248" spans="63:82">
      <c r="BK4248" s="245"/>
      <c r="BS4248" s="245"/>
      <c r="BY4248" s="245"/>
      <c r="CA4248" s="245"/>
      <c r="CB4248" s="245"/>
      <c r="CD4248" s="1465"/>
    </row>
    <row r="4249" spans="63:82">
      <c r="BK4249" s="245"/>
      <c r="BS4249" s="245"/>
      <c r="BY4249" s="245"/>
      <c r="CA4249" s="245"/>
      <c r="CB4249" s="245"/>
      <c r="CD4249" s="1465"/>
    </row>
    <row r="4250" spans="63:82">
      <c r="BK4250" s="245"/>
      <c r="BS4250" s="245"/>
      <c r="BY4250" s="245"/>
      <c r="CA4250" s="245"/>
      <c r="CB4250" s="245"/>
      <c r="CD4250" s="1465"/>
    </row>
    <row r="4251" spans="63:82">
      <c r="BK4251" s="245"/>
      <c r="BS4251" s="245"/>
      <c r="BY4251" s="245"/>
      <c r="CA4251" s="245"/>
      <c r="CB4251" s="245"/>
      <c r="CD4251" s="1465"/>
    </row>
    <row r="4252" spans="63:82">
      <c r="BK4252" s="245"/>
      <c r="BS4252" s="245"/>
      <c r="BY4252" s="245"/>
      <c r="CA4252" s="245"/>
      <c r="CB4252" s="245"/>
      <c r="CD4252" s="1465"/>
    </row>
    <row r="4253" spans="63:82">
      <c r="BK4253" s="245"/>
      <c r="BS4253" s="245"/>
      <c r="BY4253" s="245"/>
      <c r="CA4253" s="245"/>
      <c r="CB4253" s="245"/>
      <c r="CD4253" s="1465"/>
    </row>
    <row r="4254" spans="63:82">
      <c r="BK4254" s="245"/>
      <c r="BS4254" s="245"/>
      <c r="BY4254" s="245"/>
      <c r="CA4254" s="245"/>
      <c r="CB4254" s="245"/>
      <c r="CD4254" s="1465"/>
    </row>
    <row r="4255" spans="63:82">
      <c r="BK4255" s="245"/>
      <c r="BS4255" s="245"/>
      <c r="BY4255" s="245"/>
      <c r="CA4255" s="245"/>
      <c r="CB4255" s="245"/>
      <c r="CD4255" s="1465"/>
    </row>
    <row r="4256" spans="63:82">
      <c r="BK4256" s="245"/>
      <c r="BS4256" s="245"/>
      <c r="BY4256" s="245"/>
      <c r="CA4256" s="245"/>
      <c r="CB4256" s="245"/>
      <c r="CD4256" s="1465"/>
    </row>
    <row r="4257" spans="63:82">
      <c r="BK4257" s="245"/>
      <c r="BS4257" s="245"/>
      <c r="BY4257" s="245"/>
      <c r="CA4257" s="245"/>
      <c r="CB4257" s="245"/>
      <c r="CD4257" s="1465"/>
    </row>
    <row r="4258" spans="63:82">
      <c r="BK4258" s="245"/>
      <c r="BS4258" s="245"/>
      <c r="BY4258" s="245"/>
      <c r="CA4258" s="245"/>
      <c r="CB4258" s="245"/>
      <c r="CD4258" s="1465"/>
    </row>
    <row r="4259" spans="63:82">
      <c r="BK4259" s="245"/>
      <c r="BS4259" s="245"/>
      <c r="BY4259" s="245"/>
      <c r="CA4259" s="245"/>
      <c r="CB4259" s="245"/>
      <c r="CD4259" s="1465"/>
    </row>
    <row r="4260" spans="63:82">
      <c r="BK4260" s="245"/>
      <c r="BS4260" s="245"/>
      <c r="BY4260" s="245"/>
      <c r="CA4260" s="245"/>
      <c r="CB4260" s="245"/>
      <c r="CD4260" s="1465"/>
    </row>
    <row r="4261" spans="63:82">
      <c r="BK4261" s="245"/>
      <c r="BS4261" s="245"/>
      <c r="BY4261" s="245"/>
      <c r="CA4261" s="245"/>
      <c r="CB4261" s="245"/>
      <c r="CD4261" s="1465"/>
    </row>
    <row r="4262" spans="63:82">
      <c r="BK4262" s="245"/>
      <c r="BS4262" s="245"/>
      <c r="BY4262" s="245"/>
      <c r="CA4262" s="245"/>
      <c r="CB4262" s="245"/>
      <c r="CD4262" s="1465"/>
    </row>
    <row r="4263" spans="63:82">
      <c r="BK4263" s="245"/>
      <c r="BS4263" s="245"/>
      <c r="BY4263" s="245"/>
      <c r="CA4263" s="245"/>
      <c r="CB4263" s="245"/>
      <c r="CD4263" s="1465"/>
    </row>
    <row r="4264" spans="63:82">
      <c r="BK4264" s="245"/>
      <c r="BS4264" s="245"/>
      <c r="BY4264" s="245"/>
      <c r="CA4264" s="245"/>
      <c r="CB4264" s="245"/>
      <c r="CD4264" s="1465"/>
    </row>
    <row r="4265" spans="63:82">
      <c r="BK4265" s="245"/>
      <c r="BS4265" s="245"/>
      <c r="BY4265" s="245"/>
      <c r="CA4265" s="245"/>
      <c r="CB4265" s="245"/>
      <c r="CD4265" s="1465"/>
    </row>
    <row r="4266" spans="63:82">
      <c r="BK4266" s="245"/>
      <c r="BS4266" s="245"/>
      <c r="BY4266" s="245"/>
      <c r="CA4266" s="245"/>
      <c r="CB4266" s="245"/>
      <c r="CD4266" s="1465"/>
    </row>
    <row r="4267" spans="63:82">
      <c r="BK4267" s="245"/>
      <c r="BS4267" s="245"/>
      <c r="BY4267" s="245"/>
      <c r="CA4267" s="245"/>
      <c r="CB4267" s="245"/>
      <c r="CD4267" s="1465"/>
    </row>
    <row r="4268" spans="63:82">
      <c r="BK4268" s="245"/>
      <c r="BS4268" s="245"/>
      <c r="BY4268" s="245"/>
      <c r="CA4268" s="245"/>
      <c r="CB4268" s="245"/>
      <c r="CD4268" s="1465"/>
    </row>
    <row r="4269" spans="63:82">
      <c r="BK4269" s="245"/>
      <c r="BS4269" s="245"/>
      <c r="BY4269" s="245"/>
      <c r="CA4269" s="245"/>
      <c r="CB4269" s="245"/>
      <c r="CD4269" s="1465"/>
    </row>
    <row r="4270" spans="63:82">
      <c r="BK4270" s="245"/>
      <c r="BS4270" s="245"/>
      <c r="BY4270" s="245"/>
      <c r="CA4270" s="245"/>
      <c r="CB4270" s="245"/>
      <c r="CD4270" s="1465"/>
    </row>
    <row r="4271" spans="63:82">
      <c r="BK4271" s="245"/>
      <c r="BS4271" s="245"/>
      <c r="BY4271" s="245"/>
      <c r="CA4271" s="245"/>
      <c r="CB4271" s="245"/>
      <c r="CD4271" s="1465"/>
    </row>
    <row r="4272" spans="63:82">
      <c r="BK4272" s="245"/>
      <c r="BS4272" s="245"/>
      <c r="BY4272" s="245"/>
      <c r="CA4272" s="245"/>
      <c r="CB4272" s="245"/>
      <c r="CD4272" s="1465"/>
    </row>
    <row r="4273" spans="63:82">
      <c r="BK4273" s="245"/>
      <c r="BS4273" s="245"/>
      <c r="BY4273" s="245"/>
      <c r="CA4273" s="245"/>
      <c r="CB4273" s="245"/>
      <c r="CD4273" s="1465"/>
    </row>
    <row r="4274" spans="63:82">
      <c r="BK4274" s="245"/>
      <c r="BS4274" s="245"/>
      <c r="BY4274" s="245"/>
      <c r="CA4274" s="245"/>
      <c r="CB4274" s="245"/>
      <c r="CD4274" s="1465"/>
    </row>
    <row r="4275" spans="63:82">
      <c r="BK4275" s="245"/>
      <c r="BS4275" s="245"/>
      <c r="BY4275" s="245"/>
      <c r="CA4275" s="245"/>
      <c r="CB4275" s="245"/>
      <c r="CD4275" s="1465"/>
    </row>
    <row r="4276" spans="63:82">
      <c r="BK4276" s="245"/>
      <c r="BS4276" s="245"/>
      <c r="BY4276" s="245"/>
      <c r="CA4276" s="245"/>
      <c r="CB4276" s="245"/>
      <c r="CD4276" s="1465"/>
    </row>
    <row r="4277" spans="63:82">
      <c r="BK4277" s="245"/>
      <c r="BS4277" s="245"/>
      <c r="BY4277" s="245"/>
      <c r="CA4277" s="245"/>
      <c r="CB4277" s="245"/>
      <c r="CD4277" s="1465"/>
    </row>
    <row r="4278" spans="63:82">
      <c r="BK4278" s="245"/>
      <c r="BS4278" s="245"/>
      <c r="BY4278" s="245"/>
      <c r="CA4278" s="245"/>
      <c r="CB4278" s="245"/>
      <c r="CD4278" s="1465"/>
    </row>
    <row r="4279" spans="63:82">
      <c r="BK4279" s="245"/>
      <c r="BS4279" s="245"/>
      <c r="BY4279" s="245"/>
      <c r="CA4279" s="245"/>
      <c r="CB4279" s="245"/>
      <c r="CD4279" s="1465"/>
    </row>
    <row r="4280" spans="63:82">
      <c r="BK4280" s="245"/>
      <c r="BS4280" s="245"/>
      <c r="BY4280" s="245"/>
      <c r="CA4280" s="245"/>
      <c r="CB4280" s="245"/>
      <c r="CD4280" s="1465"/>
    </row>
    <row r="4281" spans="63:82">
      <c r="BK4281" s="245"/>
      <c r="BS4281" s="245"/>
      <c r="BY4281" s="245"/>
      <c r="CA4281" s="245"/>
      <c r="CB4281" s="245"/>
      <c r="CD4281" s="1465"/>
    </row>
    <row r="4282" spans="63:82">
      <c r="BK4282" s="245"/>
      <c r="BS4282" s="245"/>
      <c r="BY4282" s="245"/>
      <c r="CA4282" s="245"/>
      <c r="CB4282" s="245"/>
      <c r="CD4282" s="1465"/>
    </row>
    <row r="4283" spans="63:82">
      <c r="BK4283" s="245"/>
      <c r="BS4283" s="245"/>
      <c r="BY4283" s="245"/>
      <c r="CA4283" s="245"/>
      <c r="CB4283" s="245"/>
      <c r="CD4283" s="1465"/>
    </row>
    <row r="4284" spans="63:82">
      <c r="BK4284" s="245"/>
      <c r="BS4284" s="245"/>
      <c r="BY4284" s="245"/>
      <c r="CA4284" s="245"/>
      <c r="CB4284" s="245"/>
      <c r="CD4284" s="1465"/>
    </row>
    <row r="4285" spans="63:82">
      <c r="BK4285" s="245"/>
      <c r="BS4285" s="245"/>
      <c r="BY4285" s="245"/>
      <c r="CA4285" s="245"/>
      <c r="CB4285" s="245"/>
      <c r="CD4285" s="1465"/>
    </row>
    <row r="4286" spans="63:82">
      <c r="BK4286" s="245"/>
      <c r="BS4286" s="245"/>
      <c r="BY4286" s="245"/>
      <c r="CA4286" s="245"/>
      <c r="CB4286" s="245"/>
      <c r="CD4286" s="1465"/>
    </row>
    <row r="4287" spans="63:82">
      <c r="BK4287" s="245"/>
      <c r="BS4287" s="245"/>
      <c r="BY4287" s="245"/>
      <c r="CA4287" s="245"/>
      <c r="CB4287" s="245"/>
      <c r="CD4287" s="1465"/>
    </row>
    <row r="4288" spans="63:82">
      <c r="BK4288" s="245"/>
      <c r="BS4288" s="245"/>
      <c r="BY4288" s="245"/>
      <c r="CA4288" s="245"/>
      <c r="CB4288" s="245"/>
      <c r="CD4288" s="1465"/>
    </row>
    <row r="4289" spans="63:82">
      <c r="BK4289" s="245"/>
      <c r="BS4289" s="245"/>
      <c r="BY4289" s="245"/>
      <c r="CA4289" s="245"/>
      <c r="CB4289" s="245"/>
      <c r="CD4289" s="1465"/>
    </row>
    <row r="4290" spans="63:82">
      <c r="BK4290" s="245"/>
      <c r="BS4290" s="245"/>
      <c r="BY4290" s="245"/>
      <c r="CA4290" s="245"/>
      <c r="CB4290" s="245"/>
      <c r="CD4290" s="1465"/>
    </row>
    <row r="4291" spans="63:82">
      <c r="BK4291" s="245"/>
      <c r="BS4291" s="245"/>
      <c r="BY4291" s="245"/>
      <c r="CA4291" s="245"/>
      <c r="CB4291" s="245"/>
      <c r="CD4291" s="1465"/>
    </row>
    <row r="4292" spans="63:82">
      <c r="BK4292" s="245"/>
      <c r="BS4292" s="245"/>
      <c r="BY4292" s="245"/>
      <c r="CA4292" s="245"/>
      <c r="CB4292" s="245"/>
      <c r="CD4292" s="1465"/>
    </row>
    <row r="4293" spans="63:82">
      <c r="BK4293" s="245"/>
      <c r="BS4293" s="245"/>
      <c r="BY4293" s="245"/>
      <c r="CA4293" s="245"/>
      <c r="CB4293" s="245"/>
      <c r="CD4293" s="1465"/>
    </row>
    <row r="4294" spans="63:82">
      <c r="BK4294" s="245"/>
      <c r="BS4294" s="245"/>
      <c r="BY4294" s="245"/>
      <c r="CA4294" s="245"/>
      <c r="CB4294" s="245"/>
      <c r="CD4294" s="1465"/>
    </row>
    <row r="4295" spans="63:82">
      <c r="BK4295" s="245"/>
      <c r="BS4295" s="245"/>
      <c r="BY4295" s="245"/>
      <c r="CA4295" s="245"/>
      <c r="CB4295" s="245"/>
      <c r="CD4295" s="1465"/>
    </row>
    <row r="4296" spans="63:82">
      <c r="BK4296" s="245"/>
      <c r="BS4296" s="245"/>
      <c r="BY4296" s="245"/>
      <c r="CA4296" s="245"/>
      <c r="CB4296" s="245"/>
      <c r="CD4296" s="1465"/>
    </row>
    <row r="4297" spans="63:82">
      <c r="BK4297" s="245"/>
      <c r="BS4297" s="245"/>
      <c r="BY4297" s="245"/>
      <c r="CA4297" s="245"/>
      <c r="CB4297" s="245"/>
      <c r="CD4297" s="1465"/>
    </row>
    <row r="4298" spans="63:82">
      <c r="BK4298" s="245"/>
      <c r="BS4298" s="245"/>
      <c r="BY4298" s="245"/>
      <c r="CA4298" s="245"/>
      <c r="CB4298" s="245"/>
      <c r="CD4298" s="1465"/>
    </row>
    <row r="4299" spans="63:82">
      <c r="BK4299" s="245"/>
      <c r="BS4299" s="245"/>
      <c r="BY4299" s="245"/>
      <c r="CA4299" s="245"/>
      <c r="CB4299" s="245"/>
      <c r="CD4299" s="1465"/>
    </row>
    <row r="4300" spans="63:82">
      <c r="BK4300" s="245"/>
      <c r="BS4300" s="245"/>
      <c r="BY4300" s="245"/>
      <c r="CA4300" s="245"/>
      <c r="CB4300" s="245"/>
      <c r="CD4300" s="1465"/>
    </row>
    <row r="4301" spans="63:82">
      <c r="BK4301" s="245"/>
      <c r="BS4301" s="245"/>
      <c r="BY4301" s="245"/>
      <c r="CA4301" s="245"/>
      <c r="CB4301" s="245"/>
      <c r="CD4301" s="1465"/>
    </row>
    <row r="4302" spans="63:82">
      <c r="BK4302" s="245"/>
      <c r="BS4302" s="245"/>
      <c r="BY4302" s="245"/>
      <c r="CA4302" s="245"/>
      <c r="CB4302" s="245"/>
      <c r="CD4302" s="1465"/>
    </row>
    <row r="4303" spans="63:82">
      <c r="BK4303" s="245"/>
      <c r="BS4303" s="245"/>
      <c r="BY4303" s="245"/>
      <c r="CA4303" s="245"/>
      <c r="CB4303" s="245"/>
      <c r="CD4303" s="1465"/>
    </row>
    <row r="4304" spans="63:82">
      <c r="BK4304" s="245"/>
      <c r="BS4304" s="245"/>
      <c r="BY4304" s="245"/>
      <c r="CA4304" s="245"/>
      <c r="CB4304" s="245"/>
      <c r="CD4304" s="1465"/>
    </row>
    <row r="4305" spans="63:82">
      <c r="BK4305" s="245"/>
      <c r="BS4305" s="245"/>
      <c r="BY4305" s="245"/>
      <c r="CA4305" s="245"/>
      <c r="CB4305" s="245"/>
      <c r="CD4305" s="1465"/>
    </row>
    <row r="4306" spans="63:82">
      <c r="BK4306" s="245"/>
      <c r="BS4306" s="245"/>
      <c r="BY4306" s="245"/>
      <c r="CA4306" s="245"/>
      <c r="CB4306" s="245"/>
      <c r="CD4306" s="1465"/>
    </row>
    <row r="4307" spans="63:82">
      <c r="BK4307" s="245"/>
      <c r="BS4307" s="245"/>
      <c r="BY4307" s="245"/>
      <c r="CA4307" s="245"/>
      <c r="CB4307" s="245"/>
      <c r="CD4307" s="1465"/>
    </row>
    <row r="4308" spans="63:82">
      <c r="BK4308" s="245"/>
      <c r="BS4308" s="245"/>
      <c r="BY4308" s="245"/>
      <c r="CA4308" s="245"/>
      <c r="CB4308" s="245"/>
      <c r="CD4308" s="1465"/>
    </row>
    <row r="4309" spans="63:82">
      <c r="BK4309" s="245"/>
      <c r="BS4309" s="245"/>
      <c r="BY4309" s="245"/>
      <c r="CA4309" s="245"/>
      <c r="CB4309" s="245"/>
      <c r="CD4309" s="1465"/>
    </row>
    <row r="4310" spans="63:82">
      <c r="BK4310" s="245"/>
      <c r="BS4310" s="245"/>
      <c r="BY4310" s="245"/>
      <c r="CA4310" s="245"/>
      <c r="CB4310" s="245"/>
      <c r="CD4310" s="1465"/>
    </row>
    <row r="4311" spans="63:82">
      <c r="BK4311" s="245"/>
      <c r="BS4311" s="245"/>
      <c r="BY4311" s="245"/>
      <c r="CA4311" s="245"/>
      <c r="CB4311" s="245"/>
      <c r="CD4311" s="1465"/>
    </row>
    <row r="4312" spans="63:82">
      <c r="BK4312" s="245"/>
      <c r="BS4312" s="245"/>
      <c r="BY4312" s="245"/>
      <c r="CA4312" s="245"/>
      <c r="CB4312" s="245"/>
      <c r="CD4312" s="1465"/>
    </row>
    <row r="4313" spans="63:82">
      <c r="BK4313" s="245"/>
      <c r="BS4313" s="245"/>
      <c r="BY4313" s="245"/>
      <c r="CA4313" s="245"/>
      <c r="CB4313" s="245"/>
      <c r="CD4313" s="1465"/>
    </row>
    <row r="4314" spans="63:82">
      <c r="BK4314" s="245"/>
      <c r="BS4314" s="245"/>
      <c r="BY4314" s="245"/>
      <c r="CA4314" s="245"/>
      <c r="CB4314" s="245"/>
      <c r="CD4314" s="1465"/>
    </row>
    <row r="4315" spans="63:82">
      <c r="BK4315" s="245"/>
      <c r="BS4315" s="245"/>
      <c r="BY4315" s="245"/>
      <c r="CA4315" s="245"/>
      <c r="CB4315" s="245"/>
      <c r="CD4315" s="1465"/>
    </row>
    <row r="4316" spans="63:82">
      <c r="BK4316" s="245"/>
      <c r="BS4316" s="245"/>
      <c r="BY4316" s="245"/>
      <c r="CA4316" s="245"/>
      <c r="CB4316" s="245"/>
      <c r="CD4316" s="1465"/>
    </row>
    <row r="4317" spans="63:82">
      <c r="BK4317" s="245"/>
      <c r="BS4317" s="245"/>
      <c r="BY4317" s="245"/>
      <c r="CA4317" s="245"/>
      <c r="CB4317" s="245"/>
      <c r="CD4317" s="1465"/>
    </row>
    <row r="4318" spans="63:82">
      <c r="BK4318" s="245"/>
      <c r="BS4318" s="245"/>
      <c r="BY4318" s="245"/>
      <c r="CA4318" s="245"/>
      <c r="CB4318" s="245"/>
      <c r="CD4318" s="1465"/>
    </row>
    <row r="4319" spans="63:82">
      <c r="BK4319" s="245"/>
      <c r="BS4319" s="245"/>
      <c r="BY4319" s="245"/>
      <c r="CA4319" s="245"/>
      <c r="CB4319" s="245"/>
      <c r="CD4319" s="1465"/>
    </row>
    <row r="4320" spans="63:82">
      <c r="BK4320" s="245"/>
      <c r="BS4320" s="245"/>
      <c r="BY4320" s="245"/>
      <c r="CA4320" s="245"/>
      <c r="CB4320" s="245"/>
      <c r="CD4320" s="1465"/>
    </row>
    <row r="4321" spans="63:82">
      <c r="BK4321" s="245"/>
      <c r="BS4321" s="245"/>
      <c r="BY4321" s="245"/>
      <c r="CA4321" s="245"/>
      <c r="CB4321" s="245"/>
      <c r="CD4321" s="1465"/>
    </row>
    <row r="4322" spans="63:82">
      <c r="BK4322" s="245"/>
      <c r="BS4322" s="245"/>
      <c r="BY4322" s="245"/>
      <c r="CA4322" s="245"/>
      <c r="CB4322" s="245"/>
      <c r="CD4322" s="1465"/>
    </row>
    <row r="4323" spans="63:82">
      <c r="BK4323" s="245"/>
      <c r="BS4323" s="245"/>
      <c r="BY4323" s="245"/>
      <c r="CA4323" s="245"/>
      <c r="CB4323" s="245"/>
      <c r="CD4323" s="1465"/>
    </row>
    <row r="4324" spans="63:82">
      <c r="BK4324" s="245"/>
      <c r="BS4324" s="245"/>
      <c r="BY4324" s="245"/>
      <c r="CA4324" s="245"/>
      <c r="CB4324" s="245"/>
      <c r="CD4324" s="1465"/>
    </row>
    <row r="4325" spans="63:82">
      <c r="BK4325" s="245"/>
      <c r="BS4325" s="245"/>
      <c r="BY4325" s="245"/>
      <c r="CA4325" s="245"/>
      <c r="CB4325" s="245"/>
      <c r="CD4325" s="1465"/>
    </row>
    <row r="4326" spans="63:82">
      <c r="BK4326" s="245"/>
      <c r="BS4326" s="245"/>
      <c r="BY4326" s="245"/>
      <c r="CA4326" s="245"/>
      <c r="CB4326" s="245"/>
      <c r="CD4326" s="1465"/>
    </row>
    <row r="4327" spans="63:82">
      <c r="BK4327" s="245"/>
      <c r="BS4327" s="245"/>
      <c r="BY4327" s="245"/>
      <c r="CA4327" s="245"/>
      <c r="CB4327" s="245"/>
      <c r="CD4327" s="1465"/>
    </row>
    <row r="4328" spans="63:82">
      <c r="BK4328" s="245"/>
      <c r="BS4328" s="245"/>
      <c r="BY4328" s="245"/>
      <c r="CA4328" s="245"/>
      <c r="CB4328" s="245"/>
      <c r="CD4328" s="1465"/>
    </row>
    <row r="4329" spans="63:82">
      <c r="BK4329" s="245"/>
      <c r="BS4329" s="245"/>
      <c r="BY4329" s="245"/>
      <c r="CA4329" s="245"/>
      <c r="CB4329" s="245"/>
      <c r="CD4329" s="1465"/>
    </row>
    <row r="4330" spans="63:82">
      <c r="BK4330" s="245"/>
      <c r="BS4330" s="245"/>
      <c r="BY4330" s="245"/>
      <c r="CA4330" s="245"/>
      <c r="CB4330" s="245"/>
      <c r="CD4330" s="1465"/>
    </row>
    <row r="4331" spans="63:82">
      <c r="BK4331" s="245"/>
      <c r="BS4331" s="245"/>
      <c r="BY4331" s="245"/>
      <c r="CA4331" s="245"/>
      <c r="CB4331" s="245"/>
      <c r="CD4331" s="1465"/>
    </row>
    <row r="4332" spans="63:82">
      <c r="BK4332" s="245"/>
      <c r="BS4332" s="245"/>
      <c r="BY4332" s="245"/>
      <c r="CA4332" s="245"/>
      <c r="CB4332" s="245"/>
      <c r="CD4332" s="1465"/>
    </row>
    <row r="4333" spans="63:82">
      <c r="BK4333" s="245"/>
      <c r="BS4333" s="245"/>
      <c r="BY4333" s="245"/>
      <c r="CA4333" s="245"/>
      <c r="CB4333" s="245"/>
      <c r="CD4333" s="1465"/>
    </row>
    <row r="4334" spans="63:82">
      <c r="BK4334" s="245"/>
      <c r="BS4334" s="245"/>
      <c r="BY4334" s="245"/>
      <c r="CA4334" s="245"/>
      <c r="CB4334" s="245"/>
      <c r="CD4334" s="1465"/>
    </row>
    <row r="4335" spans="63:82">
      <c r="BK4335" s="245"/>
      <c r="BS4335" s="245"/>
      <c r="BY4335" s="245"/>
      <c r="CA4335" s="245"/>
      <c r="CB4335" s="245"/>
      <c r="CD4335" s="1465"/>
    </row>
    <row r="4336" spans="63:82">
      <c r="BK4336" s="245"/>
      <c r="BS4336" s="245"/>
      <c r="BY4336" s="245"/>
      <c r="CA4336" s="245"/>
      <c r="CB4336" s="245"/>
      <c r="CD4336" s="1465"/>
    </row>
    <row r="4337" spans="63:82">
      <c r="BK4337" s="245"/>
      <c r="BS4337" s="245"/>
      <c r="BY4337" s="245"/>
      <c r="CA4337" s="245"/>
      <c r="CB4337" s="245"/>
      <c r="CD4337" s="1465"/>
    </row>
    <row r="4338" spans="63:82">
      <c r="BK4338" s="245"/>
      <c r="BS4338" s="245"/>
      <c r="BY4338" s="245"/>
      <c r="CA4338" s="245"/>
      <c r="CB4338" s="245"/>
      <c r="CD4338" s="1465"/>
    </row>
    <row r="4339" spans="63:82">
      <c r="BK4339" s="245"/>
      <c r="BS4339" s="245"/>
      <c r="BY4339" s="245"/>
      <c r="CA4339" s="245"/>
      <c r="CB4339" s="245"/>
      <c r="CD4339" s="1465"/>
    </row>
    <row r="4340" spans="63:82">
      <c r="BK4340" s="245"/>
      <c r="BS4340" s="245"/>
      <c r="BY4340" s="245"/>
      <c r="CA4340" s="245"/>
      <c r="CB4340" s="245"/>
      <c r="CD4340" s="1465"/>
    </row>
    <row r="4341" spans="63:82">
      <c r="BK4341" s="245"/>
      <c r="BS4341" s="245"/>
      <c r="BY4341" s="245"/>
      <c r="CA4341" s="245"/>
      <c r="CB4341" s="245"/>
      <c r="CD4341" s="1465"/>
    </row>
    <row r="4342" spans="63:82">
      <c r="BK4342" s="245"/>
      <c r="BS4342" s="245"/>
      <c r="BY4342" s="245"/>
      <c r="CA4342" s="245"/>
      <c r="CB4342" s="245"/>
      <c r="CD4342" s="1465"/>
    </row>
    <row r="4343" spans="63:82">
      <c r="BK4343" s="245"/>
      <c r="BS4343" s="245"/>
      <c r="BY4343" s="245"/>
      <c r="CA4343" s="245"/>
      <c r="CB4343" s="245"/>
      <c r="CD4343" s="1465"/>
    </row>
    <row r="4344" spans="63:82">
      <c r="BK4344" s="245"/>
      <c r="BS4344" s="245"/>
      <c r="BY4344" s="245"/>
      <c r="CA4344" s="245"/>
      <c r="CB4344" s="245"/>
      <c r="CD4344" s="1465"/>
    </row>
    <row r="4345" spans="63:82">
      <c r="BK4345" s="245"/>
      <c r="BS4345" s="245"/>
      <c r="BY4345" s="245"/>
      <c r="CA4345" s="245"/>
      <c r="CB4345" s="245"/>
      <c r="CD4345" s="1465"/>
    </row>
    <row r="4346" spans="63:82">
      <c r="BK4346" s="245"/>
      <c r="BS4346" s="245"/>
      <c r="BY4346" s="245"/>
      <c r="CA4346" s="245"/>
      <c r="CB4346" s="245"/>
      <c r="CD4346" s="1465"/>
    </row>
    <row r="4347" spans="63:82">
      <c r="BK4347" s="245"/>
      <c r="BS4347" s="245"/>
      <c r="BY4347" s="245"/>
      <c r="CA4347" s="245"/>
      <c r="CB4347" s="245"/>
      <c r="CD4347" s="1465"/>
    </row>
    <row r="4348" spans="63:82">
      <c r="BK4348" s="245"/>
      <c r="BS4348" s="245"/>
      <c r="BY4348" s="245"/>
      <c r="CA4348" s="245"/>
      <c r="CB4348" s="245"/>
      <c r="CD4348" s="1465"/>
    </row>
    <row r="4349" spans="63:82">
      <c r="BK4349" s="245"/>
      <c r="BS4349" s="245"/>
      <c r="BY4349" s="245"/>
      <c r="CA4349" s="245"/>
      <c r="CB4349" s="245"/>
      <c r="CD4349" s="1465"/>
    </row>
    <row r="4350" spans="63:82">
      <c r="BK4350" s="245"/>
      <c r="BS4350" s="245"/>
      <c r="BY4350" s="245"/>
      <c r="CA4350" s="245"/>
      <c r="CB4350" s="245"/>
      <c r="CD4350" s="1465"/>
    </row>
    <row r="4351" spans="63:82">
      <c r="BK4351" s="245"/>
      <c r="BS4351" s="245"/>
      <c r="BY4351" s="245"/>
      <c r="CA4351" s="245"/>
      <c r="CB4351" s="245"/>
      <c r="CD4351" s="1465"/>
    </row>
    <row r="4352" spans="63:82">
      <c r="BK4352" s="245"/>
      <c r="BS4352" s="245"/>
      <c r="BY4352" s="245"/>
      <c r="CA4352" s="245"/>
      <c r="CB4352" s="245"/>
      <c r="CD4352" s="1465"/>
    </row>
    <row r="4353" spans="63:82">
      <c r="BK4353" s="245"/>
      <c r="BS4353" s="245"/>
      <c r="BY4353" s="245"/>
      <c r="CA4353" s="245"/>
      <c r="CB4353" s="245"/>
      <c r="CD4353" s="1465"/>
    </row>
    <row r="4354" spans="63:82">
      <c r="BK4354" s="245"/>
      <c r="BS4354" s="245"/>
      <c r="BY4354" s="245"/>
      <c r="CA4354" s="245"/>
      <c r="CB4354" s="245"/>
      <c r="CD4354" s="1465"/>
    </row>
    <row r="4355" spans="63:82">
      <c r="BK4355" s="245"/>
      <c r="BS4355" s="245"/>
      <c r="BY4355" s="245"/>
      <c r="CA4355" s="245"/>
      <c r="CB4355" s="245"/>
      <c r="CD4355" s="1465"/>
    </row>
    <row r="4356" spans="63:82">
      <c r="BK4356" s="245"/>
      <c r="BS4356" s="245"/>
      <c r="BY4356" s="245"/>
      <c r="CA4356" s="245"/>
      <c r="CB4356" s="245"/>
      <c r="CD4356" s="1465"/>
    </row>
    <row r="4357" spans="63:82">
      <c r="BK4357" s="245"/>
      <c r="BS4357" s="245"/>
      <c r="BY4357" s="245"/>
      <c r="CA4357" s="245"/>
      <c r="CB4357" s="245"/>
      <c r="CD4357" s="1465"/>
    </row>
    <row r="4358" spans="63:82">
      <c r="BK4358" s="245"/>
      <c r="BS4358" s="245"/>
      <c r="BY4358" s="245"/>
      <c r="CA4358" s="245"/>
      <c r="CB4358" s="245"/>
      <c r="CD4358" s="1465"/>
    </row>
    <row r="4359" spans="63:82">
      <c r="BK4359" s="245"/>
      <c r="BS4359" s="245"/>
      <c r="BY4359" s="245"/>
      <c r="CA4359" s="245"/>
      <c r="CB4359" s="245"/>
      <c r="CD4359" s="1465"/>
    </row>
    <row r="4360" spans="63:82">
      <c r="BK4360" s="245"/>
      <c r="BS4360" s="245"/>
      <c r="BY4360" s="245"/>
      <c r="CA4360" s="245"/>
      <c r="CB4360" s="245"/>
      <c r="CD4360" s="1465"/>
    </row>
    <row r="4361" spans="63:82">
      <c r="BK4361" s="245"/>
      <c r="BS4361" s="245"/>
      <c r="BY4361" s="245"/>
      <c r="CA4361" s="245"/>
      <c r="CB4361" s="245"/>
      <c r="CD4361" s="1465"/>
    </row>
    <row r="4362" spans="63:82">
      <c r="BK4362" s="245"/>
      <c r="BS4362" s="245"/>
      <c r="BY4362" s="245"/>
      <c r="CA4362" s="245"/>
      <c r="CB4362" s="245"/>
      <c r="CD4362" s="1465"/>
    </row>
    <row r="4363" spans="63:82">
      <c r="BK4363" s="245"/>
      <c r="BS4363" s="245"/>
      <c r="BY4363" s="245"/>
      <c r="CA4363" s="245"/>
      <c r="CB4363" s="245"/>
      <c r="CD4363" s="1465"/>
    </row>
    <row r="4364" spans="63:82">
      <c r="BK4364" s="245"/>
      <c r="BS4364" s="245"/>
      <c r="BY4364" s="245"/>
      <c r="CA4364" s="245"/>
      <c r="CB4364" s="245"/>
      <c r="CD4364" s="1465"/>
    </row>
    <row r="4365" spans="63:82">
      <c r="BK4365" s="245"/>
      <c r="BS4365" s="245"/>
      <c r="BY4365" s="245"/>
      <c r="CA4365" s="245"/>
      <c r="CB4365" s="245"/>
      <c r="CD4365" s="1465"/>
    </row>
    <row r="4366" spans="63:82">
      <c r="BK4366" s="245"/>
      <c r="BS4366" s="245"/>
      <c r="BY4366" s="245"/>
      <c r="CA4366" s="245"/>
      <c r="CB4366" s="245"/>
      <c r="CD4366" s="1465"/>
    </row>
    <row r="4367" spans="63:82">
      <c r="BK4367" s="245"/>
      <c r="BS4367" s="245"/>
      <c r="BY4367" s="245"/>
      <c r="CA4367" s="245"/>
      <c r="CB4367" s="245"/>
      <c r="CD4367" s="1465"/>
    </row>
    <row r="4368" spans="63:82">
      <c r="BK4368" s="245"/>
      <c r="BS4368" s="245"/>
      <c r="BY4368" s="245"/>
      <c r="CA4368" s="245"/>
      <c r="CB4368" s="245"/>
      <c r="CD4368" s="1465"/>
    </row>
    <row r="4369" spans="63:82">
      <c r="BK4369" s="245"/>
      <c r="BS4369" s="245"/>
      <c r="BY4369" s="245"/>
      <c r="CA4369" s="245"/>
      <c r="CB4369" s="245"/>
      <c r="CD4369" s="1465"/>
    </row>
    <row r="4370" spans="63:82">
      <c r="BK4370" s="245"/>
      <c r="BS4370" s="245"/>
      <c r="BY4370" s="245"/>
      <c r="CA4370" s="245"/>
      <c r="CB4370" s="245"/>
      <c r="CD4370" s="1465"/>
    </row>
    <row r="4371" spans="63:82">
      <c r="BK4371" s="245"/>
      <c r="BS4371" s="245"/>
      <c r="BY4371" s="245"/>
      <c r="CA4371" s="245"/>
      <c r="CB4371" s="245"/>
      <c r="CD4371" s="1465"/>
    </row>
    <row r="4372" spans="63:82">
      <c r="BK4372" s="245"/>
      <c r="BS4372" s="245"/>
      <c r="BY4372" s="245"/>
      <c r="CA4372" s="245"/>
      <c r="CB4372" s="245"/>
      <c r="CD4372" s="1465"/>
    </row>
    <row r="4373" spans="63:82">
      <c r="BK4373" s="245"/>
      <c r="BS4373" s="245"/>
      <c r="BY4373" s="245"/>
      <c r="CA4373" s="245"/>
      <c r="CB4373" s="245"/>
      <c r="CD4373" s="1465"/>
    </row>
    <row r="4374" spans="63:82">
      <c r="BK4374" s="245"/>
      <c r="BS4374" s="245"/>
      <c r="BY4374" s="245"/>
      <c r="CA4374" s="245"/>
      <c r="CB4374" s="245"/>
      <c r="CD4374" s="1465"/>
    </row>
    <row r="4375" spans="63:82">
      <c r="BK4375" s="245"/>
      <c r="BS4375" s="245"/>
      <c r="BY4375" s="245"/>
      <c r="CA4375" s="245"/>
      <c r="CB4375" s="245"/>
      <c r="CD4375" s="1465"/>
    </row>
    <row r="4376" spans="63:82">
      <c r="BK4376" s="245"/>
      <c r="BS4376" s="245"/>
      <c r="BY4376" s="245"/>
      <c r="CA4376" s="245"/>
      <c r="CB4376" s="245"/>
      <c r="CD4376" s="1465"/>
    </row>
    <row r="4377" spans="63:82">
      <c r="BK4377" s="245"/>
      <c r="BS4377" s="245"/>
      <c r="BY4377" s="245"/>
      <c r="CA4377" s="245"/>
      <c r="CB4377" s="245"/>
      <c r="CD4377" s="1465"/>
    </row>
    <row r="4378" spans="63:82">
      <c r="BK4378" s="245"/>
      <c r="BS4378" s="245"/>
      <c r="BY4378" s="245"/>
      <c r="CA4378" s="245"/>
      <c r="CB4378" s="245"/>
      <c r="CD4378" s="1465"/>
    </row>
    <row r="4379" spans="63:82">
      <c r="BK4379" s="245"/>
      <c r="BS4379" s="245"/>
      <c r="BY4379" s="245"/>
      <c r="CA4379" s="245"/>
      <c r="CB4379" s="245"/>
      <c r="CD4379" s="1465"/>
    </row>
    <row r="4380" spans="63:82">
      <c r="BK4380" s="245"/>
      <c r="BS4380" s="245"/>
      <c r="BY4380" s="245"/>
      <c r="CA4380" s="245"/>
      <c r="CB4380" s="245"/>
      <c r="CD4380" s="1465"/>
    </row>
    <row r="4381" spans="63:82">
      <c r="BK4381" s="245"/>
      <c r="BS4381" s="245"/>
      <c r="BY4381" s="245"/>
      <c r="CA4381" s="245"/>
      <c r="CB4381" s="245"/>
      <c r="CD4381" s="1465"/>
    </row>
    <row r="4382" spans="63:82">
      <c r="BK4382" s="245"/>
      <c r="BS4382" s="245"/>
      <c r="BY4382" s="245"/>
      <c r="CA4382" s="245"/>
      <c r="CB4382" s="245"/>
      <c r="CD4382" s="1465"/>
    </row>
    <row r="4383" spans="63:82">
      <c r="BK4383" s="245"/>
      <c r="BS4383" s="245"/>
      <c r="BY4383" s="245"/>
      <c r="CA4383" s="245"/>
      <c r="CB4383" s="245"/>
      <c r="CD4383" s="1465"/>
    </row>
    <row r="4384" spans="63:82">
      <c r="BK4384" s="245"/>
      <c r="BS4384" s="245"/>
      <c r="BY4384" s="245"/>
      <c r="CA4384" s="245"/>
      <c r="CB4384" s="245"/>
      <c r="CD4384" s="1465"/>
    </row>
    <row r="4385" spans="63:82">
      <c r="BK4385" s="245"/>
      <c r="BS4385" s="245"/>
      <c r="BY4385" s="245"/>
      <c r="CA4385" s="245"/>
      <c r="CB4385" s="245"/>
      <c r="CD4385" s="1465"/>
    </row>
    <row r="4386" spans="63:82">
      <c r="BK4386" s="245"/>
      <c r="BS4386" s="245"/>
      <c r="BY4386" s="245"/>
      <c r="CA4386" s="245"/>
      <c r="CB4386" s="245"/>
      <c r="CD4386" s="1465"/>
    </row>
    <row r="4387" spans="63:82">
      <c r="BK4387" s="245"/>
      <c r="BS4387" s="245"/>
      <c r="BY4387" s="245"/>
      <c r="CA4387" s="245"/>
      <c r="CB4387" s="245"/>
      <c r="CD4387" s="1465"/>
    </row>
    <row r="4388" spans="63:82">
      <c r="BK4388" s="245"/>
      <c r="BS4388" s="245"/>
      <c r="BY4388" s="245"/>
      <c r="CA4388" s="245"/>
      <c r="CB4388" s="245"/>
      <c r="CD4388" s="1465"/>
    </row>
    <row r="4389" spans="63:82">
      <c r="BK4389" s="245"/>
      <c r="BS4389" s="245"/>
      <c r="BY4389" s="245"/>
      <c r="CA4389" s="245"/>
      <c r="CB4389" s="245"/>
      <c r="CD4389" s="1465"/>
    </row>
    <row r="4390" spans="63:82">
      <c r="BK4390" s="245"/>
      <c r="BS4390" s="245"/>
      <c r="BY4390" s="245"/>
      <c r="CA4390" s="245"/>
      <c r="CB4390" s="245"/>
      <c r="CD4390" s="1465"/>
    </row>
    <row r="4391" spans="63:82">
      <c r="BK4391" s="245"/>
      <c r="BS4391" s="245"/>
      <c r="BY4391" s="245"/>
      <c r="CA4391" s="245"/>
      <c r="CB4391" s="245"/>
      <c r="CD4391" s="1465"/>
    </row>
    <row r="4392" spans="63:82">
      <c r="BK4392" s="245"/>
      <c r="BS4392" s="245"/>
      <c r="BY4392" s="245"/>
      <c r="CA4392" s="245"/>
      <c r="CB4392" s="245"/>
      <c r="CD4392" s="1465"/>
    </row>
    <row r="4393" spans="63:82">
      <c r="BK4393" s="245"/>
      <c r="BS4393" s="245"/>
      <c r="BY4393" s="245"/>
      <c r="CA4393" s="245"/>
      <c r="CB4393" s="245"/>
      <c r="CD4393" s="1465"/>
    </row>
    <row r="4394" spans="63:82">
      <c r="BK4394" s="245"/>
      <c r="BS4394" s="245"/>
      <c r="BY4394" s="245"/>
      <c r="CA4394" s="245"/>
      <c r="CB4394" s="245"/>
      <c r="CD4394" s="1465"/>
    </row>
    <row r="4395" spans="63:82">
      <c r="BK4395" s="245"/>
      <c r="BS4395" s="245"/>
      <c r="BY4395" s="245"/>
      <c r="CA4395" s="245"/>
      <c r="CB4395" s="245"/>
      <c r="CD4395" s="1465"/>
    </row>
    <row r="4396" spans="63:82">
      <c r="BK4396" s="245"/>
      <c r="BS4396" s="245"/>
      <c r="BY4396" s="245"/>
      <c r="CA4396" s="245"/>
      <c r="CB4396" s="245"/>
      <c r="CD4396" s="1465"/>
    </row>
    <row r="4397" spans="63:82">
      <c r="BK4397" s="245"/>
      <c r="BS4397" s="245"/>
      <c r="BY4397" s="245"/>
      <c r="CA4397" s="245"/>
      <c r="CB4397" s="245"/>
      <c r="CD4397" s="1465"/>
    </row>
    <row r="4398" spans="63:82">
      <c r="BK4398" s="245"/>
      <c r="BS4398" s="245"/>
      <c r="BY4398" s="245"/>
      <c r="CA4398" s="245"/>
      <c r="CB4398" s="245"/>
      <c r="CD4398" s="1465"/>
    </row>
    <row r="4399" spans="63:82">
      <c r="BK4399" s="245"/>
      <c r="BS4399" s="245"/>
      <c r="BY4399" s="245"/>
      <c r="CA4399" s="245"/>
      <c r="CB4399" s="245"/>
      <c r="CD4399" s="1465"/>
    </row>
    <row r="4400" spans="63:82">
      <c r="BK4400" s="245"/>
      <c r="BS4400" s="245"/>
      <c r="BY4400" s="245"/>
      <c r="CA4400" s="245"/>
      <c r="CB4400" s="245"/>
      <c r="CD4400" s="1465"/>
    </row>
    <row r="4401" spans="63:82">
      <c r="BK4401" s="245"/>
      <c r="BS4401" s="245"/>
      <c r="BY4401" s="245"/>
      <c r="CA4401" s="245"/>
      <c r="CB4401" s="245"/>
      <c r="CD4401" s="1465"/>
    </row>
    <row r="4402" spans="63:82">
      <c r="BK4402" s="245"/>
      <c r="BS4402" s="245"/>
      <c r="BY4402" s="245"/>
      <c r="CA4402" s="245"/>
      <c r="CB4402" s="245"/>
      <c r="CD4402" s="1465"/>
    </row>
    <row r="4403" spans="63:82">
      <c r="BK4403" s="245"/>
      <c r="BS4403" s="245"/>
      <c r="BY4403" s="245"/>
      <c r="CA4403" s="245"/>
      <c r="CB4403" s="245"/>
      <c r="CD4403" s="1465"/>
    </row>
    <row r="4404" spans="63:82">
      <c r="BK4404" s="245"/>
      <c r="BS4404" s="245"/>
      <c r="BY4404" s="245"/>
      <c r="CA4404" s="245"/>
      <c r="CB4404" s="245"/>
      <c r="CD4404" s="1465"/>
    </row>
    <row r="4405" spans="63:82">
      <c r="BK4405" s="245"/>
      <c r="BS4405" s="245"/>
      <c r="BY4405" s="245"/>
      <c r="CA4405" s="245"/>
      <c r="CB4405" s="245"/>
      <c r="CD4405" s="1465"/>
    </row>
    <row r="4406" spans="63:82">
      <c r="BK4406" s="245"/>
      <c r="BS4406" s="245"/>
      <c r="BY4406" s="245"/>
      <c r="CA4406" s="245"/>
      <c r="CB4406" s="245"/>
      <c r="CD4406" s="1465"/>
    </row>
    <row r="4407" spans="63:82">
      <c r="BK4407" s="245"/>
      <c r="BS4407" s="245"/>
      <c r="BY4407" s="245"/>
      <c r="CA4407" s="245"/>
      <c r="CB4407" s="245"/>
      <c r="CD4407" s="1465"/>
    </row>
    <row r="4408" spans="63:82">
      <c r="BK4408" s="245"/>
      <c r="BS4408" s="245"/>
      <c r="BY4408" s="245"/>
      <c r="CA4408" s="245"/>
      <c r="CB4408" s="245"/>
      <c r="CD4408" s="1465"/>
    </row>
    <row r="4409" spans="63:82">
      <c r="BK4409" s="245"/>
      <c r="BS4409" s="245"/>
      <c r="BY4409" s="245"/>
      <c r="CA4409" s="245"/>
      <c r="CB4409" s="245"/>
      <c r="CD4409" s="1465"/>
    </row>
    <row r="4410" spans="63:82">
      <c r="BK4410" s="245"/>
      <c r="BS4410" s="245"/>
      <c r="BY4410" s="245"/>
      <c r="CA4410" s="245"/>
      <c r="CB4410" s="245"/>
      <c r="CD4410" s="1465"/>
    </row>
    <row r="4411" spans="63:82">
      <c r="BK4411" s="245"/>
      <c r="BS4411" s="245"/>
      <c r="BY4411" s="245"/>
      <c r="CA4411" s="245"/>
      <c r="CB4411" s="245"/>
      <c r="CD4411" s="1465"/>
    </row>
    <row r="4412" spans="63:82">
      <c r="BK4412" s="245"/>
      <c r="BS4412" s="245"/>
      <c r="BY4412" s="245"/>
      <c r="CA4412" s="245"/>
      <c r="CB4412" s="245"/>
      <c r="CD4412" s="1465"/>
    </row>
    <row r="4413" spans="63:82">
      <c r="BK4413" s="245"/>
      <c r="BS4413" s="245"/>
      <c r="BY4413" s="245"/>
      <c r="CA4413" s="245"/>
      <c r="CB4413" s="245"/>
      <c r="CD4413" s="1465"/>
    </row>
    <row r="4414" spans="63:82">
      <c r="BK4414" s="245"/>
      <c r="BS4414" s="245"/>
      <c r="BY4414" s="245"/>
      <c r="CA4414" s="245"/>
      <c r="CB4414" s="245"/>
      <c r="CD4414" s="1465"/>
    </row>
    <row r="4415" spans="63:82">
      <c r="BK4415" s="245"/>
      <c r="BS4415" s="245"/>
      <c r="BY4415" s="245"/>
      <c r="CA4415" s="245"/>
      <c r="CB4415" s="245"/>
      <c r="CD4415" s="1465"/>
    </row>
    <row r="4416" spans="63:82">
      <c r="BK4416" s="245"/>
      <c r="BS4416" s="245"/>
      <c r="BY4416" s="245"/>
      <c r="CA4416" s="245"/>
      <c r="CB4416" s="245"/>
      <c r="CD4416" s="1465"/>
    </row>
    <row r="4417" spans="63:82">
      <c r="BK4417" s="245"/>
      <c r="BS4417" s="245"/>
      <c r="BY4417" s="245"/>
      <c r="CA4417" s="245"/>
      <c r="CB4417" s="245"/>
      <c r="CD4417" s="1465"/>
    </row>
    <row r="4418" spans="63:82">
      <c r="BK4418" s="245"/>
      <c r="BS4418" s="245"/>
      <c r="BY4418" s="245"/>
      <c r="CA4418" s="245"/>
      <c r="CB4418" s="245"/>
      <c r="CD4418" s="1465"/>
    </row>
    <row r="4419" spans="63:82">
      <c r="BK4419" s="245"/>
      <c r="BS4419" s="245"/>
      <c r="BY4419" s="245"/>
      <c r="CA4419" s="245"/>
      <c r="CB4419" s="245"/>
      <c r="CD4419" s="1465"/>
    </row>
    <row r="4420" spans="63:82">
      <c r="BK4420" s="245"/>
      <c r="BS4420" s="245"/>
      <c r="BY4420" s="245"/>
      <c r="CA4420" s="245"/>
      <c r="CB4420" s="245"/>
      <c r="CD4420" s="1465"/>
    </row>
    <row r="4421" spans="63:82">
      <c r="BK4421" s="245"/>
      <c r="BS4421" s="245"/>
      <c r="BY4421" s="245"/>
      <c r="CA4421" s="245"/>
      <c r="CB4421" s="245"/>
      <c r="CD4421" s="1465"/>
    </row>
    <row r="4422" spans="63:82">
      <c r="BK4422" s="245"/>
      <c r="BS4422" s="245"/>
      <c r="BY4422" s="245"/>
      <c r="CA4422" s="245"/>
      <c r="CB4422" s="245"/>
      <c r="CD4422" s="1465"/>
    </row>
    <row r="4423" spans="63:82">
      <c r="BK4423" s="245"/>
      <c r="BS4423" s="245"/>
      <c r="BY4423" s="245"/>
      <c r="CA4423" s="245"/>
      <c r="CB4423" s="245"/>
      <c r="CD4423" s="1465"/>
    </row>
    <row r="4424" spans="63:82">
      <c r="BK4424" s="245"/>
      <c r="BS4424" s="245"/>
      <c r="BY4424" s="245"/>
      <c r="CA4424" s="245"/>
      <c r="CB4424" s="245"/>
      <c r="CD4424" s="1465"/>
    </row>
    <row r="4425" spans="63:82">
      <c r="BK4425" s="245"/>
      <c r="BS4425" s="245"/>
      <c r="BY4425" s="245"/>
      <c r="CA4425" s="245"/>
      <c r="CB4425" s="245"/>
      <c r="CD4425" s="1465"/>
    </row>
    <row r="4426" spans="63:82">
      <c r="BK4426" s="245"/>
      <c r="BS4426" s="245"/>
      <c r="BY4426" s="245"/>
      <c r="CA4426" s="245"/>
      <c r="CB4426" s="245"/>
      <c r="CD4426" s="1465"/>
    </row>
    <row r="4427" spans="63:82">
      <c r="BK4427" s="245"/>
      <c r="BS4427" s="245"/>
      <c r="BY4427" s="245"/>
      <c r="CA4427" s="245"/>
      <c r="CB4427" s="245"/>
      <c r="CD4427" s="1465"/>
    </row>
    <row r="4428" spans="63:82">
      <c r="BK4428" s="245"/>
      <c r="BS4428" s="245"/>
      <c r="BY4428" s="245"/>
      <c r="CA4428" s="245"/>
      <c r="CB4428" s="245"/>
      <c r="CD4428" s="1465"/>
    </row>
    <row r="4429" spans="63:82">
      <c r="BK4429" s="245"/>
      <c r="BS4429" s="245"/>
      <c r="BY4429" s="245"/>
      <c r="CA4429" s="245"/>
      <c r="CB4429" s="245"/>
      <c r="CD4429" s="1465"/>
    </row>
    <row r="4430" spans="63:82">
      <c r="BK4430" s="245"/>
      <c r="BS4430" s="245"/>
      <c r="BY4430" s="245"/>
      <c r="CA4430" s="245"/>
      <c r="CB4430" s="245"/>
      <c r="CD4430" s="1465"/>
    </row>
    <row r="4431" spans="63:82">
      <c r="BK4431" s="245"/>
      <c r="BS4431" s="245"/>
      <c r="BY4431" s="245"/>
      <c r="CA4431" s="245"/>
      <c r="CB4431" s="245"/>
      <c r="CD4431" s="1465"/>
    </row>
    <row r="4432" spans="63:82">
      <c r="BK4432" s="245"/>
      <c r="BS4432" s="245"/>
      <c r="BY4432" s="245"/>
      <c r="CA4432" s="245"/>
      <c r="CB4432" s="245"/>
      <c r="CD4432" s="1465"/>
    </row>
    <row r="4433" spans="63:82">
      <c r="BK4433" s="245"/>
      <c r="BS4433" s="245"/>
      <c r="BY4433" s="245"/>
      <c r="CA4433" s="245"/>
      <c r="CB4433" s="245"/>
      <c r="CD4433" s="1465"/>
    </row>
    <row r="4434" spans="63:82">
      <c r="BK4434" s="245"/>
      <c r="BS4434" s="245"/>
      <c r="BY4434" s="245"/>
      <c r="CA4434" s="245"/>
      <c r="CB4434" s="245"/>
      <c r="CD4434" s="1465"/>
    </row>
    <row r="4435" spans="63:82">
      <c r="BK4435" s="245"/>
      <c r="BS4435" s="245"/>
      <c r="BY4435" s="245"/>
      <c r="CA4435" s="245"/>
      <c r="CB4435" s="245"/>
      <c r="CD4435" s="1465"/>
    </row>
    <row r="4436" spans="63:82">
      <c r="BK4436" s="245"/>
      <c r="BS4436" s="245"/>
      <c r="BY4436" s="245"/>
      <c r="CA4436" s="245"/>
      <c r="CB4436" s="245"/>
      <c r="CD4436" s="1465"/>
    </row>
    <row r="4437" spans="63:82">
      <c r="BK4437" s="245"/>
      <c r="BS4437" s="245"/>
      <c r="BY4437" s="245"/>
      <c r="CA4437" s="245"/>
      <c r="CB4437" s="245"/>
      <c r="CD4437" s="1465"/>
    </row>
    <row r="4438" spans="63:82">
      <c r="BK4438" s="245"/>
      <c r="BS4438" s="245"/>
      <c r="BY4438" s="245"/>
      <c r="CA4438" s="245"/>
      <c r="CB4438" s="245"/>
      <c r="CD4438" s="1465"/>
    </row>
    <row r="4439" spans="63:82">
      <c r="BK4439" s="245"/>
      <c r="BS4439" s="245"/>
      <c r="BY4439" s="245"/>
      <c r="CA4439" s="245"/>
      <c r="CB4439" s="245"/>
      <c r="CD4439" s="1465"/>
    </row>
    <row r="4440" spans="63:82">
      <c r="BK4440" s="245"/>
      <c r="BS4440" s="245"/>
      <c r="BY4440" s="245"/>
      <c r="CA4440" s="245"/>
      <c r="CB4440" s="245"/>
      <c r="CD4440" s="1465"/>
    </row>
    <row r="4441" spans="63:82">
      <c r="BK4441" s="245"/>
      <c r="BS4441" s="245"/>
      <c r="BY4441" s="245"/>
      <c r="CA4441" s="245"/>
      <c r="CB4441" s="245"/>
      <c r="CD4441" s="1465"/>
    </row>
    <row r="4442" spans="63:82">
      <c r="BK4442" s="245"/>
      <c r="BS4442" s="245"/>
      <c r="BY4442" s="245"/>
      <c r="CA4442" s="245"/>
      <c r="CB4442" s="245"/>
      <c r="CD4442" s="1465"/>
    </row>
    <row r="4443" spans="63:82">
      <c r="BK4443" s="245"/>
      <c r="BS4443" s="245"/>
      <c r="BY4443" s="245"/>
      <c r="CA4443" s="245"/>
      <c r="CB4443" s="245"/>
      <c r="CD4443" s="1465"/>
    </row>
    <row r="4444" spans="63:82">
      <c r="BK4444" s="245"/>
      <c r="BS4444" s="245"/>
      <c r="BY4444" s="245"/>
      <c r="CA4444" s="245"/>
      <c r="CB4444" s="245"/>
      <c r="CD4444" s="1465"/>
    </row>
    <row r="4445" spans="63:82">
      <c r="BK4445" s="245"/>
      <c r="BS4445" s="245"/>
      <c r="BY4445" s="245"/>
      <c r="CA4445" s="245"/>
      <c r="CB4445" s="245"/>
      <c r="CD4445" s="1465"/>
    </row>
    <row r="4446" spans="63:82">
      <c r="BK4446" s="245"/>
      <c r="BS4446" s="245"/>
      <c r="BY4446" s="245"/>
      <c r="CA4446" s="245"/>
      <c r="CB4446" s="245"/>
      <c r="CD4446" s="1465"/>
    </row>
    <row r="4447" spans="63:82">
      <c r="BK4447" s="245"/>
      <c r="BS4447" s="245"/>
      <c r="BY4447" s="245"/>
      <c r="CA4447" s="245"/>
      <c r="CB4447" s="245"/>
      <c r="CD4447" s="1465"/>
    </row>
    <row r="4448" spans="63:82">
      <c r="BK4448" s="245"/>
      <c r="BS4448" s="245"/>
      <c r="BY4448" s="245"/>
      <c r="CA4448" s="245"/>
      <c r="CB4448" s="245"/>
      <c r="CD4448" s="1465"/>
    </row>
    <row r="4449" spans="63:82">
      <c r="BK4449" s="245"/>
      <c r="BS4449" s="245"/>
      <c r="BY4449" s="245"/>
      <c r="CA4449" s="245"/>
      <c r="CB4449" s="245"/>
      <c r="CD4449" s="1465"/>
    </row>
    <row r="4450" spans="63:82">
      <c r="BK4450" s="245"/>
      <c r="BS4450" s="245"/>
      <c r="BY4450" s="245"/>
      <c r="CA4450" s="245"/>
      <c r="CB4450" s="245"/>
      <c r="CD4450" s="1465"/>
    </row>
    <row r="4451" spans="63:82">
      <c r="BK4451" s="245"/>
      <c r="BS4451" s="245"/>
      <c r="BY4451" s="245"/>
      <c r="CA4451" s="245"/>
      <c r="CB4451" s="245"/>
      <c r="CD4451" s="1465"/>
    </row>
    <row r="4452" spans="63:82">
      <c r="BK4452" s="245"/>
      <c r="BS4452" s="245"/>
      <c r="BY4452" s="245"/>
      <c r="CA4452" s="245"/>
      <c r="CB4452" s="245"/>
      <c r="CD4452" s="1465"/>
    </row>
    <row r="4453" spans="63:82">
      <c r="BK4453" s="245"/>
      <c r="BS4453" s="245"/>
      <c r="BY4453" s="245"/>
      <c r="CA4453" s="245"/>
      <c r="CB4453" s="245"/>
      <c r="CD4453" s="1465"/>
    </row>
    <row r="4454" spans="63:82">
      <c r="BK4454" s="245"/>
      <c r="BS4454" s="245"/>
      <c r="BY4454" s="245"/>
      <c r="CA4454" s="245"/>
      <c r="CB4454" s="245"/>
      <c r="CD4454" s="1465"/>
    </row>
    <row r="4455" spans="63:82">
      <c r="BK4455" s="245"/>
      <c r="BS4455" s="245"/>
      <c r="BY4455" s="245"/>
      <c r="CA4455" s="245"/>
      <c r="CB4455" s="245"/>
      <c r="CD4455" s="1465"/>
    </row>
    <row r="4456" spans="63:82">
      <c r="BK4456" s="245"/>
      <c r="BS4456" s="245"/>
      <c r="BY4456" s="245"/>
      <c r="CA4456" s="245"/>
      <c r="CB4456" s="245"/>
      <c r="CD4456" s="1465"/>
    </row>
    <row r="4457" spans="63:82">
      <c r="BK4457" s="245"/>
      <c r="BS4457" s="245"/>
      <c r="BY4457" s="245"/>
      <c r="CA4457" s="245"/>
      <c r="CB4457" s="245"/>
      <c r="CD4457" s="1465"/>
    </row>
    <row r="4458" spans="63:82">
      <c r="BK4458" s="245"/>
      <c r="BS4458" s="245"/>
      <c r="BY4458" s="245"/>
      <c r="CA4458" s="245"/>
      <c r="CB4458" s="245"/>
      <c r="CD4458" s="1465"/>
    </row>
    <row r="4459" spans="63:82">
      <c r="BK4459" s="245"/>
      <c r="BS4459" s="245"/>
      <c r="BY4459" s="245"/>
      <c r="CA4459" s="245"/>
      <c r="CB4459" s="245"/>
      <c r="CD4459" s="1465"/>
    </row>
    <row r="4460" spans="63:82">
      <c r="BK4460" s="245"/>
      <c r="BS4460" s="245"/>
      <c r="BY4460" s="245"/>
      <c r="CA4460" s="245"/>
      <c r="CB4460" s="245"/>
      <c r="CD4460" s="1465"/>
    </row>
    <row r="4461" spans="63:82">
      <c r="BK4461" s="245"/>
      <c r="BS4461" s="245"/>
      <c r="BY4461" s="245"/>
      <c r="CA4461" s="245"/>
      <c r="CB4461" s="245"/>
      <c r="CD4461" s="1465"/>
    </row>
    <row r="4462" spans="63:82">
      <c r="BK4462" s="245"/>
      <c r="BS4462" s="245"/>
      <c r="BY4462" s="245"/>
      <c r="CA4462" s="245"/>
      <c r="CB4462" s="245"/>
      <c r="CD4462" s="1465"/>
    </row>
    <row r="4463" spans="63:82">
      <c r="BK4463" s="245"/>
      <c r="BS4463" s="245"/>
      <c r="BY4463" s="245"/>
      <c r="CA4463" s="245"/>
      <c r="CB4463" s="245"/>
      <c r="CD4463" s="1465"/>
    </row>
    <row r="4464" spans="63:82">
      <c r="BK4464" s="245"/>
      <c r="BS4464" s="245"/>
      <c r="BY4464" s="245"/>
      <c r="CA4464" s="245"/>
      <c r="CB4464" s="245"/>
      <c r="CD4464" s="1465"/>
    </row>
    <row r="4465" spans="63:82">
      <c r="BK4465" s="245"/>
      <c r="BS4465" s="245"/>
      <c r="BY4465" s="245"/>
      <c r="CA4465" s="245"/>
      <c r="CB4465" s="245"/>
      <c r="CD4465" s="1465"/>
    </row>
    <row r="4466" spans="63:82">
      <c r="BK4466" s="245"/>
      <c r="BS4466" s="245"/>
      <c r="BY4466" s="245"/>
      <c r="CA4466" s="245"/>
      <c r="CB4466" s="245"/>
      <c r="CD4466" s="1465"/>
    </row>
    <row r="4467" spans="63:82">
      <c r="BK4467" s="245"/>
      <c r="BS4467" s="245"/>
      <c r="BY4467" s="245"/>
      <c r="CA4467" s="245"/>
      <c r="CB4467" s="245"/>
      <c r="CD4467" s="1465"/>
    </row>
    <row r="4468" spans="63:82">
      <c r="BK4468" s="245"/>
      <c r="BS4468" s="245"/>
      <c r="BY4468" s="245"/>
      <c r="CA4468" s="245"/>
      <c r="CB4468" s="245"/>
      <c r="CD4468" s="1465"/>
    </row>
    <row r="4469" spans="63:82">
      <c r="BK4469" s="245"/>
      <c r="BS4469" s="245"/>
      <c r="BY4469" s="245"/>
      <c r="CA4469" s="245"/>
      <c r="CB4469" s="245"/>
      <c r="CD4469" s="1465"/>
    </row>
    <row r="4470" spans="63:82">
      <c r="BK4470" s="245"/>
      <c r="BS4470" s="245"/>
      <c r="BY4470" s="245"/>
      <c r="CA4470" s="245"/>
      <c r="CB4470" s="245"/>
      <c r="CD4470" s="1465"/>
    </row>
    <row r="4471" spans="63:82">
      <c r="BK4471" s="245"/>
      <c r="BS4471" s="245"/>
      <c r="BY4471" s="245"/>
      <c r="CA4471" s="245"/>
      <c r="CB4471" s="245"/>
      <c r="CD4471" s="1465"/>
    </row>
    <row r="4472" spans="63:82">
      <c r="BK4472" s="245"/>
      <c r="BS4472" s="245"/>
      <c r="BY4472" s="245"/>
      <c r="CA4472" s="245"/>
      <c r="CB4472" s="245"/>
      <c r="CD4472" s="1465"/>
    </row>
    <row r="4473" spans="63:82">
      <c r="BK4473" s="245"/>
      <c r="BS4473" s="245"/>
      <c r="BY4473" s="245"/>
      <c r="CA4473" s="245"/>
      <c r="CB4473" s="245"/>
      <c r="CD4473" s="1465"/>
    </row>
    <row r="4474" spans="63:82">
      <c r="BK4474" s="245"/>
      <c r="BS4474" s="245"/>
      <c r="BY4474" s="245"/>
      <c r="CA4474" s="245"/>
      <c r="CB4474" s="245"/>
      <c r="CD4474" s="1465"/>
    </row>
    <row r="4475" spans="63:82">
      <c r="BK4475" s="245"/>
      <c r="BS4475" s="245"/>
      <c r="BY4475" s="245"/>
      <c r="CA4475" s="245"/>
      <c r="CB4475" s="245"/>
      <c r="CD4475" s="1465"/>
    </row>
    <row r="4476" spans="63:82">
      <c r="BK4476" s="245"/>
      <c r="BS4476" s="245"/>
      <c r="BY4476" s="245"/>
      <c r="CA4476" s="245"/>
      <c r="CB4476" s="245"/>
      <c r="CD4476" s="1465"/>
    </row>
    <row r="4477" spans="63:82">
      <c r="BK4477" s="245"/>
      <c r="BS4477" s="245"/>
      <c r="BY4477" s="245"/>
      <c r="CA4477" s="245"/>
      <c r="CB4477" s="245"/>
      <c r="CD4477" s="1465"/>
    </row>
    <row r="4478" spans="63:82">
      <c r="BK4478" s="245"/>
      <c r="BS4478" s="245"/>
      <c r="BY4478" s="245"/>
      <c r="CA4478" s="245"/>
      <c r="CB4478" s="245"/>
      <c r="CD4478" s="1465"/>
    </row>
    <row r="4479" spans="63:82">
      <c r="BK4479" s="245"/>
      <c r="BS4479" s="245"/>
      <c r="BY4479" s="245"/>
      <c r="CA4479" s="245"/>
      <c r="CB4479" s="245"/>
      <c r="CD4479" s="1465"/>
    </row>
    <row r="4480" spans="63:82">
      <c r="BK4480" s="245"/>
      <c r="BS4480" s="245"/>
      <c r="BY4480" s="245"/>
      <c r="CA4480" s="245"/>
      <c r="CB4480" s="245"/>
      <c r="CD4480" s="1465"/>
    </row>
    <row r="4481" spans="63:82">
      <c r="BK4481" s="245"/>
      <c r="BS4481" s="245"/>
      <c r="BY4481" s="245"/>
      <c r="CA4481" s="245"/>
      <c r="CB4481" s="245"/>
      <c r="CD4481" s="1465"/>
    </row>
    <row r="4482" spans="63:82">
      <c r="BK4482" s="245"/>
      <c r="BS4482" s="245"/>
      <c r="BY4482" s="245"/>
      <c r="CA4482" s="245"/>
      <c r="CB4482" s="245"/>
      <c r="CD4482" s="1465"/>
    </row>
    <row r="4483" spans="63:82">
      <c r="BK4483" s="245"/>
      <c r="BS4483" s="245"/>
      <c r="BY4483" s="245"/>
      <c r="CA4483" s="245"/>
      <c r="CB4483" s="245"/>
      <c r="CD4483" s="1465"/>
    </row>
    <row r="4484" spans="63:82">
      <c r="BK4484" s="245"/>
      <c r="BS4484" s="245"/>
      <c r="BY4484" s="245"/>
      <c r="CA4484" s="245"/>
      <c r="CB4484" s="245"/>
      <c r="CD4484" s="1465"/>
    </row>
    <row r="4485" spans="63:82">
      <c r="BK4485" s="245"/>
      <c r="BS4485" s="245"/>
      <c r="BY4485" s="245"/>
      <c r="CA4485" s="245"/>
      <c r="CB4485" s="245"/>
      <c r="CD4485" s="1465"/>
    </row>
    <row r="4486" spans="63:82">
      <c r="BK4486" s="245"/>
      <c r="BS4486" s="245"/>
      <c r="BY4486" s="245"/>
      <c r="CA4486" s="245"/>
      <c r="CB4486" s="245"/>
      <c r="CD4486" s="1465"/>
    </row>
    <row r="4487" spans="63:82">
      <c r="BK4487" s="245"/>
      <c r="BS4487" s="245"/>
      <c r="BY4487" s="245"/>
      <c r="CA4487" s="245"/>
      <c r="CB4487" s="245"/>
      <c r="CD4487" s="1465"/>
    </row>
    <row r="4488" spans="63:82">
      <c r="BK4488" s="245"/>
      <c r="BS4488" s="245"/>
      <c r="BY4488" s="245"/>
      <c r="CA4488" s="245"/>
      <c r="CB4488" s="245"/>
      <c r="CD4488" s="1465"/>
    </row>
    <row r="4489" spans="63:82">
      <c r="BK4489" s="245"/>
      <c r="BS4489" s="245"/>
      <c r="BY4489" s="245"/>
      <c r="CA4489" s="245"/>
      <c r="CB4489" s="245"/>
      <c r="CD4489" s="1465"/>
    </row>
    <row r="4490" spans="63:82">
      <c r="BK4490" s="245"/>
      <c r="BS4490" s="245"/>
      <c r="BY4490" s="245"/>
      <c r="CA4490" s="245"/>
      <c r="CB4490" s="245"/>
      <c r="CD4490" s="1465"/>
    </row>
    <row r="4491" spans="63:82">
      <c r="BK4491" s="245"/>
      <c r="BS4491" s="245"/>
      <c r="BY4491" s="245"/>
      <c r="CA4491" s="245"/>
      <c r="CB4491" s="245"/>
      <c r="CD4491" s="1465"/>
    </row>
    <row r="4492" spans="63:82">
      <c r="BK4492" s="245"/>
      <c r="BS4492" s="245"/>
      <c r="BY4492" s="245"/>
      <c r="CA4492" s="245"/>
      <c r="CB4492" s="245"/>
      <c r="CD4492" s="1465"/>
    </row>
    <row r="4493" spans="63:82">
      <c r="BK4493" s="245"/>
      <c r="BS4493" s="245"/>
      <c r="BY4493" s="245"/>
      <c r="CA4493" s="245"/>
      <c r="CB4493" s="245"/>
      <c r="CD4493" s="1465"/>
    </row>
    <row r="4494" spans="63:82">
      <c r="BK4494" s="245"/>
      <c r="BS4494" s="245"/>
      <c r="BY4494" s="245"/>
      <c r="CA4494" s="245"/>
      <c r="CB4494" s="245"/>
      <c r="CD4494" s="1465"/>
    </row>
    <row r="4495" spans="63:82">
      <c r="BK4495" s="245"/>
      <c r="BS4495" s="245"/>
      <c r="BY4495" s="245"/>
      <c r="CA4495" s="245"/>
      <c r="CB4495" s="245"/>
      <c r="CD4495" s="1465"/>
    </row>
    <row r="4496" spans="63:82">
      <c r="BK4496" s="245"/>
      <c r="BS4496" s="245"/>
      <c r="BY4496" s="245"/>
      <c r="CA4496" s="245"/>
      <c r="CB4496" s="245"/>
      <c r="CD4496" s="1465"/>
    </row>
    <row r="4497" spans="63:82">
      <c r="BK4497" s="245"/>
      <c r="BS4497" s="245"/>
      <c r="BY4497" s="245"/>
      <c r="CA4497" s="245"/>
      <c r="CB4497" s="245"/>
      <c r="CD4497" s="1465"/>
    </row>
    <row r="4498" spans="63:82">
      <c r="BK4498" s="245"/>
      <c r="BS4498" s="245"/>
      <c r="BY4498" s="245"/>
      <c r="CA4498" s="245"/>
      <c r="CB4498" s="245"/>
      <c r="CD4498" s="1465"/>
    </row>
    <row r="4499" spans="63:82">
      <c r="BK4499" s="245"/>
      <c r="BS4499" s="245"/>
      <c r="BY4499" s="245"/>
      <c r="CA4499" s="245"/>
      <c r="CB4499" s="245"/>
      <c r="CD4499" s="1465"/>
    </row>
    <row r="4500" spans="63:82">
      <c r="BK4500" s="245"/>
      <c r="BS4500" s="245"/>
      <c r="BY4500" s="245"/>
      <c r="CA4500" s="245"/>
      <c r="CB4500" s="245"/>
      <c r="CD4500" s="1465"/>
    </row>
    <row r="4501" spans="63:82">
      <c r="BK4501" s="245"/>
      <c r="BS4501" s="245"/>
      <c r="BY4501" s="245"/>
      <c r="CA4501" s="245"/>
      <c r="CB4501" s="245"/>
      <c r="CD4501" s="1465"/>
    </row>
    <row r="4502" spans="63:82">
      <c r="BK4502" s="245"/>
      <c r="BS4502" s="245"/>
      <c r="BY4502" s="245"/>
      <c r="CA4502" s="245"/>
      <c r="CB4502" s="245"/>
      <c r="CD4502" s="1465"/>
    </row>
    <row r="4503" spans="63:82">
      <c r="BK4503" s="245"/>
      <c r="BS4503" s="245"/>
      <c r="BY4503" s="245"/>
      <c r="CA4503" s="245"/>
      <c r="CB4503" s="245"/>
      <c r="CD4503" s="1465"/>
    </row>
    <row r="4504" spans="63:82">
      <c r="BK4504" s="245"/>
      <c r="BS4504" s="245"/>
      <c r="BY4504" s="245"/>
      <c r="CA4504" s="245"/>
      <c r="CB4504" s="245"/>
      <c r="CD4504" s="1465"/>
    </row>
    <row r="4505" spans="63:82">
      <c r="BK4505" s="245"/>
      <c r="BS4505" s="245"/>
      <c r="BY4505" s="245"/>
      <c r="CA4505" s="245"/>
      <c r="CB4505" s="245"/>
      <c r="CD4505" s="1465"/>
    </row>
    <row r="4506" spans="63:82">
      <c r="BK4506" s="245"/>
      <c r="BS4506" s="245"/>
      <c r="BY4506" s="245"/>
      <c r="CA4506" s="245"/>
      <c r="CB4506" s="245"/>
      <c r="CD4506" s="1465"/>
    </row>
    <row r="4507" spans="63:82">
      <c r="BK4507" s="245"/>
      <c r="BS4507" s="245"/>
      <c r="BY4507" s="245"/>
      <c r="CA4507" s="245"/>
      <c r="CB4507" s="245"/>
      <c r="CD4507" s="1465"/>
    </row>
    <row r="4508" spans="63:82">
      <c r="BK4508" s="245"/>
      <c r="BS4508" s="245"/>
      <c r="BY4508" s="245"/>
      <c r="CA4508" s="245"/>
      <c r="CB4508" s="245"/>
      <c r="CD4508" s="1465"/>
    </row>
    <row r="4509" spans="63:82">
      <c r="BK4509" s="245"/>
      <c r="BS4509" s="245"/>
      <c r="BY4509" s="245"/>
      <c r="CA4509" s="245"/>
      <c r="CB4509" s="245"/>
      <c r="CD4509" s="1465"/>
    </row>
    <row r="4510" spans="63:82">
      <c r="BK4510" s="245"/>
      <c r="BS4510" s="245"/>
      <c r="BY4510" s="245"/>
      <c r="CA4510" s="245"/>
      <c r="CB4510" s="245"/>
      <c r="CD4510" s="1465"/>
    </row>
    <row r="4511" spans="63:82">
      <c r="BK4511" s="245"/>
      <c r="BS4511" s="245"/>
      <c r="BY4511" s="245"/>
      <c r="CA4511" s="245"/>
      <c r="CB4511" s="245"/>
      <c r="CD4511" s="1465"/>
    </row>
    <row r="4512" spans="63:82">
      <c r="BK4512" s="245"/>
      <c r="BS4512" s="245"/>
      <c r="BY4512" s="245"/>
      <c r="CA4512" s="245"/>
      <c r="CB4512" s="245"/>
      <c r="CD4512" s="1465"/>
    </row>
    <row r="4513" spans="63:82">
      <c r="BK4513" s="245"/>
      <c r="BS4513" s="245"/>
      <c r="BY4513" s="245"/>
      <c r="CA4513" s="245"/>
      <c r="CB4513" s="245"/>
      <c r="CD4513" s="1465"/>
    </row>
    <row r="4514" spans="63:82">
      <c r="BK4514" s="245"/>
      <c r="BS4514" s="245"/>
      <c r="BY4514" s="245"/>
      <c r="CA4514" s="245"/>
      <c r="CB4514" s="245"/>
      <c r="CD4514" s="1465"/>
    </row>
    <row r="4515" spans="63:82">
      <c r="BK4515" s="245"/>
      <c r="BS4515" s="245"/>
      <c r="BY4515" s="245"/>
      <c r="CA4515" s="245"/>
      <c r="CB4515" s="245"/>
      <c r="CD4515" s="1465"/>
    </row>
    <row r="4516" spans="63:82">
      <c r="BK4516" s="245"/>
      <c r="BS4516" s="245"/>
      <c r="BY4516" s="245"/>
      <c r="CA4516" s="245"/>
      <c r="CB4516" s="245"/>
      <c r="CD4516" s="1465"/>
    </row>
    <row r="4517" spans="63:82">
      <c r="BK4517" s="245"/>
      <c r="BS4517" s="245"/>
      <c r="BY4517" s="245"/>
      <c r="CA4517" s="245"/>
      <c r="CB4517" s="245"/>
      <c r="CD4517" s="1465"/>
    </row>
    <row r="4518" spans="63:82">
      <c r="BK4518" s="245"/>
      <c r="BS4518" s="245"/>
      <c r="BY4518" s="245"/>
      <c r="CA4518" s="245"/>
      <c r="CB4518" s="245"/>
      <c r="CD4518" s="1465"/>
    </row>
    <row r="4519" spans="63:82">
      <c r="BK4519" s="245"/>
      <c r="BS4519" s="245"/>
      <c r="BY4519" s="245"/>
      <c r="CA4519" s="245"/>
      <c r="CB4519" s="245"/>
      <c r="CD4519" s="1465"/>
    </row>
    <row r="4520" spans="63:82">
      <c r="BK4520" s="245"/>
      <c r="BS4520" s="245"/>
      <c r="BY4520" s="245"/>
      <c r="CA4520" s="245"/>
      <c r="CB4520" s="245"/>
      <c r="CD4520" s="1465"/>
    </row>
    <row r="4521" spans="63:82">
      <c r="BK4521" s="245"/>
      <c r="BS4521" s="245"/>
      <c r="BY4521" s="245"/>
      <c r="CA4521" s="245"/>
      <c r="CB4521" s="245"/>
      <c r="CD4521" s="1465"/>
    </row>
    <row r="4522" spans="63:82">
      <c r="BK4522" s="245"/>
      <c r="BS4522" s="245"/>
      <c r="BY4522" s="245"/>
      <c r="CA4522" s="245"/>
      <c r="CB4522" s="245"/>
      <c r="CD4522" s="1465"/>
    </row>
    <row r="4523" spans="63:82">
      <c r="BK4523" s="245"/>
      <c r="BS4523" s="245"/>
      <c r="BY4523" s="245"/>
      <c r="CA4523" s="245"/>
      <c r="CB4523" s="245"/>
      <c r="CD4523" s="1465"/>
    </row>
    <row r="4524" spans="63:82">
      <c r="BK4524" s="245"/>
      <c r="BS4524" s="245"/>
      <c r="BY4524" s="245"/>
      <c r="CA4524" s="245"/>
      <c r="CB4524" s="245"/>
      <c r="CD4524" s="1465"/>
    </row>
    <row r="4525" spans="63:82">
      <c r="BK4525" s="245"/>
      <c r="BS4525" s="245"/>
      <c r="BY4525" s="245"/>
      <c r="CA4525" s="245"/>
      <c r="CB4525" s="245"/>
      <c r="CD4525" s="1465"/>
    </row>
    <row r="4526" spans="63:82">
      <c r="BK4526" s="245"/>
      <c r="BS4526" s="245"/>
      <c r="BY4526" s="245"/>
      <c r="CA4526" s="245"/>
      <c r="CB4526" s="245"/>
      <c r="CD4526" s="1465"/>
    </row>
    <row r="4527" spans="63:82">
      <c r="BK4527" s="245"/>
      <c r="BS4527" s="245"/>
      <c r="BY4527" s="245"/>
      <c r="CA4527" s="245"/>
      <c r="CB4527" s="245"/>
      <c r="CD4527" s="1465"/>
    </row>
    <row r="4528" spans="63:82">
      <c r="BK4528" s="245"/>
      <c r="BS4528" s="245"/>
      <c r="BY4528" s="245"/>
      <c r="CA4528" s="245"/>
      <c r="CB4528" s="245"/>
      <c r="CD4528" s="1465"/>
    </row>
    <row r="4529" spans="63:82">
      <c r="BK4529" s="245"/>
      <c r="BS4529" s="245"/>
      <c r="BY4529" s="245"/>
      <c r="CA4529" s="245"/>
      <c r="CB4529" s="245"/>
      <c r="CD4529" s="1465"/>
    </row>
    <row r="4530" spans="63:82">
      <c r="BK4530" s="245"/>
      <c r="BS4530" s="245"/>
      <c r="BY4530" s="245"/>
      <c r="CA4530" s="245"/>
      <c r="CB4530" s="245"/>
      <c r="CD4530" s="1465"/>
    </row>
    <row r="4531" spans="63:82">
      <c r="BK4531" s="245"/>
      <c r="BS4531" s="245"/>
      <c r="BY4531" s="245"/>
      <c r="CA4531" s="245"/>
      <c r="CB4531" s="245"/>
      <c r="CD4531" s="1465"/>
    </row>
    <row r="4532" spans="63:82">
      <c r="BK4532" s="245"/>
      <c r="BS4532" s="245"/>
      <c r="BY4532" s="245"/>
      <c r="CA4532" s="245"/>
      <c r="CB4532" s="245"/>
      <c r="CD4532" s="1465"/>
    </row>
    <row r="4533" spans="63:82">
      <c r="BK4533" s="245"/>
      <c r="BS4533" s="245"/>
      <c r="BY4533" s="245"/>
      <c r="CA4533" s="245"/>
      <c r="CB4533" s="245"/>
      <c r="CD4533" s="1465"/>
    </row>
    <row r="4534" spans="63:82">
      <c r="BK4534" s="245"/>
      <c r="BS4534" s="245"/>
      <c r="BY4534" s="245"/>
      <c r="CA4534" s="245"/>
      <c r="CB4534" s="245"/>
      <c r="CD4534" s="1465"/>
    </row>
    <row r="4535" spans="63:82">
      <c r="BK4535" s="245"/>
      <c r="BS4535" s="245"/>
      <c r="BY4535" s="245"/>
      <c r="CA4535" s="245"/>
      <c r="CB4535" s="245"/>
      <c r="CD4535" s="1465"/>
    </row>
    <row r="4536" spans="63:82">
      <c r="BK4536" s="245"/>
      <c r="BS4536" s="245"/>
      <c r="BY4536" s="245"/>
      <c r="CA4536" s="245"/>
      <c r="CB4536" s="245"/>
      <c r="CD4536" s="1465"/>
    </row>
    <row r="4537" spans="63:82">
      <c r="BK4537" s="245"/>
      <c r="BS4537" s="245"/>
      <c r="BY4537" s="245"/>
      <c r="CA4537" s="245"/>
      <c r="CB4537" s="245"/>
      <c r="CD4537" s="1465"/>
    </row>
    <row r="4538" spans="63:82">
      <c r="BK4538" s="245"/>
      <c r="BS4538" s="245"/>
      <c r="BY4538" s="245"/>
      <c r="CA4538" s="245"/>
      <c r="CB4538" s="245"/>
      <c r="CD4538" s="1465"/>
    </row>
    <row r="4539" spans="63:82">
      <c r="BK4539" s="245"/>
      <c r="BS4539" s="245"/>
      <c r="BY4539" s="245"/>
      <c r="CA4539" s="245"/>
      <c r="CB4539" s="245"/>
      <c r="CD4539" s="1465"/>
    </row>
    <row r="4540" spans="63:82">
      <c r="BK4540" s="245"/>
      <c r="BS4540" s="245"/>
      <c r="BY4540" s="245"/>
      <c r="CA4540" s="245"/>
      <c r="CB4540" s="245"/>
      <c r="CD4540" s="1465"/>
    </row>
    <row r="4541" spans="63:82">
      <c r="BK4541" s="245"/>
      <c r="BS4541" s="245"/>
      <c r="BY4541" s="245"/>
      <c r="CA4541" s="245"/>
      <c r="CB4541" s="245"/>
      <c r="CD4541" s="1465"/>
    </row>
    <row r="4542" spans="63:82">
      <c r="BK4542" s="245"/>
      <c r="BS4542" s="245"/>
      <c r="BY4542" s="245"/>
      <c r="CA4542" s="245"/>
      <c r="CB4542" s="245"/>
      <c r="CD4542" s="1465"/>
    </row>
    <row r="4543" spans="63:82">
      <c r="BK4543" s="245"/>
      <c r="BS4543" s="245"/>
      <c r="BY4543" s="245"/>
      <c r="CA4543" s="245"/>
      <c r="CB4543" s="245"/>
      <c r="CD4543" s="1465"/>
    </row>
    <row r="4544" spans="63:82">
      <c r="BK4544" s="245"/>
      <c r="BS4544" s="245"/>
      <c r="BY4544" s="245"/>
      <c r="CA4544" s="245"/>
      <c r="CB4544" s="245"/>
      <c r="CD4544" s="1465"/>
    </row>
    <row r="4545" spans="63:82">
      <c r="BK4545" s="245"/>
      <c r="BS4545" s="245"/>
      <c r="BY4545" s="245"/>
      <c r="CA4545" s="245"/>
      <c r="CB4545" s="245"/>
      <c r="CD4545" s="1465"/>
    </row>
    <row r="4546" spans="63:82">
      <c r="BK4546" s="245"/>
      <c r="BS4546" s="245"/>
      <c r="BY4546" s="245"/>
      <c r="CA4546" s="245"/>
      <c r="CB4546" s="245"/>
      <c r="CD4546" s="1465"/>
    </row>
    <row r="4547" spans="63:82">
      <c r="BK4547" s="245"/>
      <c r="BS4547" s="245"/>
      <c r="BY4547" s="245"/>
      <c r="CA4547" s="245"/>
      <c r="CB4547" s="245"/>
      <c r="CD4547" s="1465"/>
    </row>
    <row r="4548" spans="63:82">
      <c r="BK4548" s="245"/>
      <c r="BS4548" s="245"/>
      <c r="BY4548" s="245"/>
      <c r="CA4548" s="245"/>
      <c r="CB4548" s="245"/>
      <c r="CD4548" s="1465"/>
    </row>
    <row r="4549" spans="63:82">
      <c r="BK4549" s="245"/>
      <c r="BS4549" s="245"/>
      <c r="BY4549" s="245"/>
      <c r="CA4549" s="245"/>
      <c r="CB4549" s="245"/>
      <c r="CD4549" s="1465"/>
    </row>
    <row r="4550" spans="63:82">
      <c r="BK4550" s="245"/>
      <c r="BS4550" s="245"/>
      <c r="BY4550" s="245"/>
      <c r="CA4550" s="245"/>
      <c r="CB4550" s="245"/>
      <c r="CD4550" s="1465"/>
    </row>
    <row r="4551" spans="63:82">
      <c r="BK4551" s="245"/>
      <c r="BS4551" s="245"/>
      <c r="BY4551" s="245"/>
      <c r="CA4551" s="245"/>
      <c r="CB4551" s="245"/>
      <c r="CD4551" s="1465"/>
    </row>
    <row r="4552" spans="63:82">
      <c r="BK4552" s="245"/>
      <c r="BS4552" s="245"/>
      <c r="BY4552" s="245"/>
      <c r="CA4552" s="245"/>
      <c r="CB4552" s="245"/>
      <c r="CD4552" s="1465"/>
    </row>
    <row r="4553" spans="63:82">
      <c r="BK4553" s="245"/>
      <c r="BS4553" s="245"/>
      <c r="BY4553" s="245"/>
      <c r="CA4553" s="245"/>
      <c r="CB4553" s="245"/>
      <c r="CD4553" s="1465"/>
    </row>
    <row r="4554" spans="63:82">
      <c r="BK4554" s="245"/>
      <c r="BS4554" s="245"/>
      <c r="BY4554" s="245"/>
      <c r="CA4554" s="245"/>
      <c r="CB4554" s="245"/>
      <c r="CD4554" s="1465"/>
    </row>
    <row r="4555" spans="63:82">
      <c r="BK4555" s="245"/>
      <c r="BS4555" s="245"/>
      <c r="BY4555" s="245"/>
      <c r="CA4555" s="245"/>
      <c r="CB4555" s="245"/>
      <c r="CD4555" s="1465"/>
    </row>
    <row r="4556" spans="63:82">
      <c r="BK4556" s="245"/>
      <c r="BS4556" s="245"/>
      <c r="BY4556" s="245"/>
      <c r="CA4556" s="245"/>
      <c r="CB4556" s="245"/>
      <c r="CD4556" s="1465"/>
    </row>
    <row r="4557" spans="63:82">
      <c r="BK4557" s="245"/>
      <c r="BS4557" s="245"/>
      <c r="BY4557" s="245"/>
      <c r="CA4557" s="245"/>
      <c r="CB4557" s="245"/>
      <c r="CD4557" s="1465"/>
    </row>
    <row r="4558" spans="63:82">
      <c r="BK4558" s="245"/>
      <c r="BS4558" s="245"/>
      <c r="BY4558" s="245"/>
      <c r="CA4558" s="245"/>
      <c r="CB4558" s="245"/>
      <c r="CD4558" s="1465"/>
    </row>
    <row r="4559" spans="63:82">
      <c r="BK4559" s="245"/>
      <c r="BS4559" s="245"/>
      <c r="BY4559" s="245"/>
      <c r="CA4559" s="245"/>
      <c r="CB4559" s="245"/>
      <c r="CD4559" s="1465"/>
    </row>
    <row r="4560" spans="63:82">
      <c r="BK4560" s="245"/>
      <c r="BS4560" s="245"/>
      <c r="BY4560" s="245"/>
      <c r="CA4560" s="245"/>
      <c r="CB4560" s="245"/>
      <c r="CD4560" s="1465"/>
    </row>
    <row r="4561" spans="63:82">
      <c r="BK4561" s="245"/>
      <c r="BS4561" s="245"/>
      <c r="BY4561" s="245"/>
      <c r="CA4561" s="245"/>
      <c r="CB4561" s="245"/>
      <c r="CD4561" s="1465"/>
    </row>
    <row r="4562" spans="63:82">
      <c r="BK4562" s="245"/>
      <c r="BS4562" s="245"/>
      <c r="BY4562" s="245"/>
      <c r="CA4562" s="245"/>
      <c r="CB4562" s="245"/>
      <c r="CD4562" s="1465"/>
    </row>
    <row r="4563" spans="63:82">
      <c r="BK4563" s="245"/>
      <c r="BS4563" s="245"/>
      <c r="BY4563" s="245"/>
      <c r="CA4563" s="245"/>
      <c r="CB4563" s="245"/>
      <c r="CD4563" s="1465"/>
    </row>
    <row r="4564" spans="63:82">
      <c r="BK4564" s="245"/>
      <c r="BS4564" s="245"/>
      <c r="BY4564" s="245"/>
      <c r="CA4564" s="245"/>
      <c r="CB4564" s="245"/>
      <c r="CD4564" s="1465"/>
    </row>
    <row r="4565" spans="63:82">
      <c r="BK4565" s="245"/>
      <c r="BS4565" s="245"/>
      <c r="BY4565" s="245"/>
      <c r="CA4565" s="245"/>
      <c r="CB4565" s="245"/>
      <c r="CD4565" s="1465"/>
    </row>
    <row r="4566" spans="63:82">
      <c r="BK4566" s="245"/>
      <c r="BS4566" s="245"/>
      <c r="BY4566" s="245"/>
      <c r="CA4566" s="245"/>
      <c r="CB4566" s="245"/>
      <c r="CD4566" s="1465"/>
    </row>
    <row r="4567" spans="63:82">
      <c r="BK4567" s="245"/>
      <c r="BS4567" s="245"/>
      <c r="BY4567" s="245"/>
      <c r="CA4567" s="245"/>
      <c r="CB4567" s="245"/>
      <c r="CD4567" s="1465"/>
    </row>
    <row r="4568" spans="63:82">
      <c r="BK4568" s="245"/>
      <c r="BS4568" s="245"/>
      <c r="BY4568" s="245"/>
      <c r="CA4568" s="245"/>
      <c r="CB4568" s="245"/>
      <c r="CD4568" s="1465"/>
    </row>
    <row r="4569" spans="63:82">
      <c r="BK4569" s="245"/>
      <c r="BS4569" s="245"/>
      <c r="BY4569" s="245"/>
      <c r="CA4569" s="245"/>
      <c r="CB4569" s="245"/>
      <c r="CD4569" s="1465"/>
    </row>
    <row r="4570" spans="63:82">
      <c r="BK4570" s="245"/>
      <c r="BS4570" s="245"/>
      <c r="BY4570" s="245"/>
      <c r="CA4570" s="245"/>
      <c r="CB4570" s="245"/>
      <c r="CD4570" s="1465"/>
    </row>
    <row r="4571" spans="63:82">
      <c r="BK4571" s="245"/>
      <c r="BS4571" s="245"/>
      <c r="BY4571" s="245"/>
      <c r="CA4571" s="245"/>
      <c r="CB4571" s="245"/>
      <c r="CD4571" s="1465"/>
    </row>
    <row r="4572" spans="63:82">
      <c r="BK4572" s="245"/>
      <c r="BS4572" s="245"/>
      <c r="BY4572" s="245"/>
      <c r="CA4572" s="245"/>
      <c r="CB4572" s="245"/>
      <c r="CD4572" s="1465"/>
    </row>
    <row r="4573" spans="63:82">
      <c r="BK4573" s="245"/>
      <c r="BS4573" s="245"/>
      <c r="BY4573" s="245"/>
      <c r="CA4573" s="245"/>
      <c r="CB4573" s="245"/>
      <c r="CD4573" s="1465"/>
    </row>
    <row r="4574" spans="63:82">
      <c r="BK4574" s="245"/>
      <c r="BS4574" s="245"/>
      <c r="BY4574" s="245"/>
      <c r="CA4574" s="245"/>
      <c r="CB4574" s="245"/>
      <c r="CD4574" s="1465"/>
    </row>
    <row r="4575" spans="63:82">
      <c r="BK4575" s="245"/>
      <c r="BS4575" s="245"/>
      <c r="BY4575" s="245"/>
      <c r="CA4575" s="245"/>
      <c r="CB4575" s="245"/>
      <c r="CD4575" s="1465"/>
    </row>
    <row r="4576" spans="63:82">
      <c r="BK4576" s="245"/>
      <c r="BS4576" s="245"/>
      <c r="BY4576" s="245"/>
      <c r="CA4576" s="245"/>
      <c r="CB4576" s="245"/>
      <c r="CD4576" s="1465"/>
    </row>
    <row r="4577" spans="63:82">
      <c r="BK4577" s="245"/>
      <c r="BS4577" s="245"/>
      <c r="BY4577" s="245"/>
      <c r="CA4577" s="245"/>
      <c r="CB4577" s="245"/>
      <c r="CD4577" s="1465"/>
    </row>
    <row r="4578" spans="63:82">
      <c r="BK4578" s="245"/>
      <c r="BS4578" s="245"/>
      <c r="BY4578" s="245"/>
      <c r="CA4578" s="245"/>
      <c r="CB4578" s="245"/>
      <c r="CD4578" s="1465"/>
    </row>
    <row r="4579" spans="63:82">
      <c r="BK4579" s="245"/>
      <c r="BS4579" s="245"/>
      <c r="BY4579" s="245"/>
      <c r="CA4579" s="245"/>
      <c r="CB4579" s="245"/>
      <c r="CD4579" s="1465"/>
    </row>
    <row r="4580" spans="63:82">
      <c r="BK4580" s="245"/>
      <c r="BS4580" s="245"/>
      <c r="BY4580" s="245"/>
      <c r="CA4580" s="245"/>
      <c r="CB4580" s="245"/>
      <c r="CD4580" s="1465"/>
    </row>
    <row r="4581" spans="63:82">
      <c r="BK4581" s="245"/>
      <c r="BS4581" s="245"/>
      <c r="BY4581" s="245"/>
      <c r="CA4581" s="245"/>
      <c r="CB4581" s="245"/>
      <c r="CD4581" s="1465"/>
    </row>
    <row r="4582" spans="63:82">
      <c r="BK4582" s="245"/>
      <c r="BS4582" s="245"/>
      <c r="BY4582" s="245"/>
      <c r="CA4582" s="245"/>
      <c r="CB4582" s="245"/>
      <c r="CD4582" s="1465"/>
    </row>
    <row r="4583" spans="63:82">
      <c r="BK4583" s="245"/>
      <c r="BS4583" s="245"/>
      <c r="BY4583" s="245"/>
      <c r="CA4583" s="245"/>
      <c r="CB4583" s="245"/>
      <c r="CD4583" s="1465"/>
    </row>
    <row r="4584" spans="63:82">
      <c r="BK4584" s="245"/>
      <c r="BS4584" s="245"/>
      <c r="BY4584" s="245"/>
      <c r="CA4584" s="245"/>
      <c r="CB4584" s="245"/>
      <c r="CD4584" s="1465"/>
    </row>
    <row r="4585" spans="63:82">
      <c r="BK4585" s="245"/>
      <c r="BS4585" s="245"/>
      <c r="BY4585" s="245"/>
      <c r="CA4585" s="245"/>
      <c r="CB4585" s="245"/>
      <c r="CD4585" s="1465"/>
    </row>
    <row r="4586" spans="63:82">
      <c r="BK4586" s="245"/>
      <c r="BS4586" s="245"/>
      <c r="BY4586" s="245"/>
      <c r="CA4586" s="245"/>
      <c r="CB4586" s="245"/>
      <c r="CD4586" s="1465"/>
    </row>
    <row r="4587" spans="63:82">
      <c r="BK4587" s="245"/>
      <c r="BS4587" s="245"/>
      <c r="BY4587" s="245"/>
      <c r="CA4587" s="245"/>
      <c r="CB4587" s="245"/>
      <c r="CD4587" s="1465"/>
    </row>
    <row r="4588" spans="63:82">
      <c r="BK4588" s="245"/>
      <c r="BS4588" s="245"/>
      <c r="BY4588" s="245"/>
      <c r="CA4588" s="245"/>
      <c r="CB4588" s="245"/>
      <c r="CD4588" s="1465"/>
    </row>
    <row r="4589" spans="63:82">
      <c r="BK4589" s="245"/>
      <c r="BS4589" s="245"/>
      <c r="BY4589" s="245"/>
      <c r="CA4589" s="245"/>
      <c r="CB4589" s="245"/>
      <c r="CD4589" s="1465"/>
    </row>
    <row r="4590" spans="63:82">
      <c r="BK4590" s="245"/>
      <c r="BS4590" s="245"/>
      <c r="BY4590" s="245"/>
      <c r="CA4590" s="245"/>
      <c r="CB4590" s="245"/>
      <c r="CD4590" s="1465"/>
    </row>
    <row r="4591" spans="63:82">
      <c r="BK4591" s="245"/>
      <c r="BS4591" s="245"/>
      <c r="BY4591" s="245"/>
      <c r="CA4591" s="245"/>
      <c r="CB4591" s="245"/>
      <c r="CD4591" s="1465"/>
    </row>
    <row r="4592" spans="63:82">
      <c r="BK4592" s="245"/>
      <c r="BS4592" s="245"/>
      <c r="BY4592" s="245"/>
      <c r="CA4592" s="245"/>
      <c r="CB4592" s="245"/>
      <c r="CD4592" s="1465"/>
    </row>
    <row r="4593" spans="63:82">
      <c r="BK4593" s="245"/>
      <c r="BS4593" s="245"/>
      <c r="BY4593" s="245"/>
      <c r="CA4593" s="245"/>
      <c r="CB4593" s="245"/>
      <c r="CD4593" s="1465"/>
    </row>
    <row r="4594" spans="63:82">
      <c r="BK4594" s="245"/>
      <c r="BS4594" s="245"/>
      <c r="BY4594" s="245"/>
      <c r="CA4594" s="245"/>
      <c r="CB4594" s="245"/>
      <c r="CD4594" s="1465"/>
    </row>
    <row r="4595" spans="63:82">
      <c r="BK4595" s="245"/>
      <c r="BS4595" s="245"/>
      <c r="BY4595" s="245"/>
      <c r="CA4595" s="245"/>
      <c r="CB4595" s="245"/>
      <c r="CD4595" s="1465"/>
    </row>
    <row r="4596" spans="63:82">
      <c r="BK4596" s="245"/>
      <c r="BS4596" s="245"/>
      <c r="BY4596" s="245"/>
      <c r="CA4596" s="245"/>
      <c r="CB4596" s="245"/>
      <c r="CD4596" s="1465"/>
    </row>
    <row r="4597" spans="63:82">
      <c r="BK4597" s="245"/>
      <c r="BS4597" s="245"/>
      <c r="BY4597" s="245"/>
      <c r="CA4597" s="245"/>
      <c r="CB4597" s="245"/>
      <c r="CD4597" s="1465"/>
    </row>
    <row r="4598" spans="63:82">
      <c r="BK4598" s="245"/>
      <c r="BS4598" s="245"/>
      <c r="BY4598" s="245"/>
      <c r="CA4598" s="245"/>
      <c r="CB4598" s="245"/>
      <c r="CD4598" s="1465"/>
    </row>
    <row r="4599" spans="63:82">
      <c r="BK4599" s="245"/>
      <c r="BS4599" s="245"/>
      <c r="BY4599" s="245"/>
      <c r="CA4599" s="245"/>
      <c r="CB4599" s="245"/>
      <c r="CD4599" s="1465"/>
    </row>
    <row r="4600" spans="63:82">
      <c r="BK4600" s="245"/>
      <c r="BS4600" s="245"/>
      <c r="BY4600" s="245"/>
      <c r="CA4600" s="245"/>
      <c r="CB4600" s="245"/>
      <c r="CD4600" s="1465"/>
    </row>
    <row r="4601" spans="63:82">
      <c r="BK4601" s="245"/>
      <c r="BS4601" s="245"/>
      <c r="BY4601" s="245"/>
      <c r="CA4601" s="245"/>
      <c r="CB4601" s="245"/>
      <c r="CD4601" s="1465"/>
    </row>
    <row r="4602" spans="63:82">
      <c r="BK4602" s="245"/>
      <c r="BS4602" s="245"/>
      <c r="BY4602" s="245"/>
      <c r="CA4602" s="245"/>
      <c r="CB4602" s="245"/>
      <c r="CD4602" s="1465"/>
    </row>
    <row r="4603" spans="63:82">
      <c r="BK4603" s="245"/>
      <c r="BS4603" s="245"/>
      <c r="BY4603" s="245"/>
      <c r="CA4603" s="245"/>
      <c r="CB4603" s="245"/>
      <c r="CD4603" s="1465"/>
    </row>
    <row r="4604" spans="63:82">
      <c r="BK4604" s="245"/>
      <c r="BS4604" s="245"/>
      <c r="BY4604" s="245"/>
      <c r="CA4604" s="245"/>
      <c r="CB4604" s="245"/>
      <c r="CD4604" s="1465"/>
    </row>
    <row r="4605" spans="63:82">
      <c r="BK4605" s="245"/>
      <c r="BS4605" s="245"/>
      <c r="BY4605" s="245"/>
      <c r="CA4605" s="245"/>
      <c r="CB4605" s="245"/>
      <c r="CD4605" s="1465"/>
    </row>
    <row r="4606" spans="63:82">
      <c r="BK4606" s="245"/>
      <c r="BS4606" s="245"/>
      <c r="BY4606" s="245"/>
      <c r="CA4606" s="245"/>
      <c r="CB4606" s="245"/>
      <c r="CD4606" s="1465"/>
    </row>
    <row r="4607" spans="63:82">
      <c r="BK4607" s="245"/>
      <c r="BS4607" s="245"/>
      <c r="BY4607" s="245"/>
      <c r="CA4607" s="245"/>
      <c r="CB4607" s="245"/>
      <c r="CD4607" s="1465"/>
    </row>
    <row r="4608" spans="63:82">
      <c r="BK4608" s="245"/>
      <c r="BS4608" s="245"/>
      <c r="BY4608" s="245"/>
      <c r="CA4608" s="245"/>
      <c r="CB4608" s="245"/>
      <c r="CD4608" s="1465"/>
    </row>
    <row r="4609" spans="63:82">
      <c r="BK4609" s="245"/>
      <c r="BS4609" s="245"/>
      <c r="BY4609" s="245"/>
      <c r="CA4609" s="245"/>
      <c r="CB4609" s="245"/>
      <c r="CD4609" s="1465"/>
    </row>
    <row r="4610" spans="63:82">
      <c r="BK4610" s="245"/>
      <c r="BS4610" s="245"/>
      <c r="BY4610" s="245"/>
      <c r="CA4610" s="245"/>
      <c r="CB4610" s="245"/>
      <c r="CD4610" s="1465"/>
    </row>
    <row r="4611" spans="63:82">
      <c r="BK4611" s="245"/>
      <c r="BS4611" s="245"/>
      <c r="BY4611" s="245"/>
      <c r="CA4611" s="245"/>
      <c r="CB4611" s="245"/>
      <c r="CD4611" s="1465"/>
    </row>
    <row r="4612" spans="63:82">
      <c r="BK4612" s="245"/>
      <c r="BS4612" s="245"/>
      <c r="BY4612" s="245"/>
      <c r="CA4612" s="245"/>
      <c r="CB4612" s="245"/>
      <c r="CD4612" s="1465"/>
    </row>
    <row r="4613" spans="63:82">
      <c r="BK4613" s="245"/>
      <c r="BS4613" s="245"/>
      <c r="BY4613" s="245"/>
      <c r="CA4613" s="245"/>
      <c r="CB4613" s="245"/>
      <c r="CD4613" s="1465"/>
    </row>
    <row r="4614" spans="63:82">
      <c r="BK4614" s="245"/>
      <c r="BS4614" s="245"/>
      <c r="BY4614" s="245"/>
      <c r="CA4614" s="245"/>
      <c r="CB4614" s="245"/>
      <c r="CD4614" s="1465"/>
    </row>
    <row r="4615" spans="63:82">
      <c r="BK4615" s="245"/>
      <c r="BS4615" s="245"/>
      <c r="BY4615" s="245"/>
      <c r="CA4615" s="245"/>
      <c r="CB4615" s="245"/>
      <c r="CD4615" s="1465"/>
    </row>
    <row r="4616" spans="63:82">
      <c r="BK4616" s="245"/>
      <c r="BS4616" s="245"/>
      <c r="BY4616" s="245"/>
      <c r="CA4616" s="245"/>
      <c r="CB4616" s="245"/>
      <c r="CD4616" s="1465"/>
    </row>
    <row r="4617" spans="63:82">
      <c r="BK4617" s="245"/>
      <c r="BS4617" s="245"/>
      <c r="BY4617" s="245"/>
      <c r="CA4617" s="245"/>
      <c r="CB4617" s="245"/>
      <c r="CD4617" s="1465"/>
    </row>
    <row r="4618" spans="63:82">
      <c r="BK4618" s="245"/>
      <c r="BS4618" s="245"/>
      <c r="BY4618" s="245"/>
      <c r="CA4618" s="245"/>
      <c r="CB4618" s="245"/>
      <c r="CD4618" s="1465"/>
    </row>
    <row r="4619" spans="63:82">
      <c r="BK4619" s="245"/>
      <c r="BS4619" s="245"/>
      <c r="BY4619" s="245"/>
      <c r="CA4619" s="245"/>
      <c r="CB4619" s="245"/>
      <c r="CD4619" s="1465"/>
    </row>
    <row r="4620" spans="63:82">
      <c r="BK4620" s="245"/>
      <c r="BS4620" s="245"/>
      <c r="BY4620" s="245"/>
      <c r="CA4620" s="245"/>
      <c r="CB4620" s="245"/>
      <c r="CD4620" s="1465"/>
    </row>
    <row r="4621" spans="63:82">
      <c r="BK4621" s="245"/>
      <c r="BS4621" s="245"/>
      <c r="BY4621" s="245"/>
      <c r="CA4621" s="245"/>
      <c r="CB4621" s="245"/>
      <c r="CD4621" s="1465"/>
    </row>
    <row r="4622" spans="63:82">
      <c r="BK4622" s="245"/>
      <c r="BS4622" s="245"/>
      <c r="BY4622" s="245"/>
      <c r="CA4622" s="245"/>
      <c r="CB4622" s="245"/>
      <c r="CD4622" s="1465"/>
    </row>
    <row r="4623" spans="63:82">
      <c r="BK4623" s="245"/>
      <c r="BS4623" s="245"/>
      <c r="BY4623" s="245"/>
      <c r="CA4623" s="245"/>
      <c r="CB4623" s="245"/>
      <c r="CD4623" s="1465"/>
    </row>
    <row r="4624" spans="63:82">
      <c r="BK4624" s="245"/>
      <c r="BS4624" s="245"/>
      <c r="BY4624" s="245"/>
      <c r="CA4624" s="245"/>
      <c r="CB4624" s="245"/>
      <c r="CD4624" s="1465"/>
    </row>
    <row r="4625" spans="63:82">
      <c r="BK4625" s="245"/>
      <c r="BS4625" s="245"/>
      <c r="BY4625" s="245"/>
      <c r="CA4625" s="245"/>
      <c r="CB4625" s="245"/>
      <c r="CD4625" s="1465"/>
    </row>
    <row r="4626" spans="63:82">
      <c r="BK4626" s="245"/>
      <c r="BS4626" s="245"/>
      <c r="BY4626" s="245"/>
      <c r="CA4626" s="245"/>
      <c r="CB4626" s="245"/>
      <c r="CD4626" s="1465"/>
    </row>
    <row r="4627" spans="63:82">
      <c r="BK4627" s="245"/>
      <c r="BS4627" s="245"/>
      <c r="BY4627" s="245"/>
      <c r="CA4627" s="245"/>
      <c r="CB4627" s="245"/>
      <c r="CD4627" s="1465"/>
    </row>
    <row r="4628" spans="63:82">
      <c r="BK4628" s="245"/>
      <c r="BS4628" s="245"/>
      <c r="BY4628" s="245"/>
      <c r="CA4628" s="245"/>
      <c r="CB4628" s="245"/>
      <c r="CD4628" s="1465"/>
    </row>
    <row r="4629" spans="63:82">
      <c r="BK4629" s="245"/>
      <c r="BS4629" s="245"/>
      <c r="BY4629" s="245"/>
      <c r="CA4629" s="245"/>
      <c r="CB4629" s="245"/>
      <c r="CD4629" s="1465"/>
    </row>
    <row r="4630" spans="63:82">
      <c r="BK4630" s="245"/>
      <c r="BS4630" s="245"/>
      <c r="BY4630" s="245"/>
      <c r="CA4630" s="245"/>
      <c r="CB4630" s="245"/>
      <c r="CD4630" s="1465"/>
    </row>
    <row r="4631" spans="63:82">
      <c r="BK4631" s="245"/>
      <c r="BS4631" s="245"/>
      <c r="BY4631" s="245"/>
      <c r="CA4631" s="245"/>
      <c r="CB4631" s="245"/>
      <c r="CD4631" s="1465"/>
    </row>
    <row r="4632" spans="63:82">
      <c r="BK4632" s="245"/>
      <c r="BS4632" s="245"/>
      <c r="BY4632" s="245"/>
      <c r="CA4632" s="245"/>
      <c r="CB4632" s="245"/>
      <c r="CD4632" s="1465"/>
    </row>
    <row r="4633" spans="63:82">
      <c r="BK4633" s="245"/>
      <c r="BS4633" s="245"/>
      <c r="BY4633" s="245"/>
      <c r="CA4633" s="245"/>
      <c r="CB4633" s="245"/>
      <c r="CD4633" s="1465"/>
    </row>
    <row r="4634" spans="63:82">
      <c r="BK4634" s="245"/>
      <c r="BS4634" s="245"/>
      <c r="BY4634" s="245"/>
      <c r="CA4634" s="245"/>
      <c r="CB4634" s="245"/>
      <c r="CD4634" s="1465"/>
    </row>
    <row r="4635" spans="63:82">
      <c r="BK4635" s="245"/>
      <c r="BS4635" s="245"/>
      <c r="BY4635" s="245"/>
      <c r="CA4635" s="245"/>
      <c r="CB4635" s="245"/>
      <c r="CD4635" s="1465"/>
    </row>
    <row r="4636" spans="63:82">
      <c r="BK4636" s="245"/>
      <c r="BS4636" s="245"/>
      <c r="BY4636" s="245"/>
      <c r="CA4636" s="245"/>
      <c r="CB4636" s="245"/>
      <c r="CD4636" s="1465"/>
    </row>
    <row r="4637" spans="63:82">
      <c r="BK4637" s="245"/>
      <c r="BS4637" s="245"/>
      <c r="BY4637" s="245"/>
      <c r="CA4637" s="245"/>
      <c r="CB4637" s="245"/>
      <c r="CD4637" s="1465"/>
    </row>
    <row r="4638" spans="63:82">
      <c r="BK4638" s="245"/>
      <c r="BS4638" s="245"/>
      <c r="BY4638" s="245"/>
      <c r="CA4638" s="245"/>
      <c r="CB4638" s="245"/>
      <c r="CD4638" s="1465"/>
    </row>
    <row r="4639" spans="63:82">
      <c r="BK4639" s="245"/>
      <c r="BS4639" s="245"/>
      <c r="BY4639" s="245"/>
      <c r="CA4639" s="245"/>
      <c r="CB4639" s="245"/>
      <c r="CD4639" s="1465"/>
    </row>
    <row r="4640" spans="63:82">
      <c r="BK4640" s="245"/>
      <c r="BS4640" s="245"/>
      <c r="BY4640" s="245"/>
      <c r="CA4640" s="245"/>
      <c r="CB4640" s="245"/>
      <c r="CD4640" s="1465"/>
    </row>
    <row r="4641" spans="63:82">
      <c r="BK4641" s="245"/>
      <c r="BS4641" s="245"/>
      <c r="BY4641" s="245"/>
      <c r="CA4641" s="245"/>
      <c r="CB4641" s="245"/>
      <c r="CD4641" s="1465"/>
    </row>
    <row r="4642" spans="63:82">
      <c r="BK4642" s="245"/>
      <c r="BS4642" s="245"/>
      <c r="BY4642" s="245"/>
      <c r="CA4642" s="245"/>
      <c r="CB4642" s="245"/>
      <c r="CD4642" s="1465"/>
    </row>
    <row r="4643" spans="63:82">
      <c r="BK4643" s="245"/>
      <c r="BS4643" s="245"/>
      <c r="BY4643" s="245"/>
      <c r="CA4643" s="245"/>
      <c r="CB4643" s="245"/>
      <c r="CD4643" s="1465"/>
    </row>
    <row r="4644" spans="63:82">
      <c r="BK4644" s="245"/>
      <c r="BS4644" s="245"/>
      <c r="BY4644" s="245"/>
      <c r="CA4644" s="245"/>
      <c r="CB4644" s="245"/>
      <c r="CD4644" s="1465"/>
    </row>
    <row r="4645" spans="63:82">
      <c r="BK4645" s="245"/>
      <c r="BS4645" s="245"/>
      <c r="BY4645" s="245"/>
      <c r="CA4645" s="245"/>
      <c r="CB4645" s="245"/>
      <c r="CD4645" s="1465"/>
    </row>
    <row r="4646" spans="63:82">
      <c r="BK4646" s="245"/>
      <c r="BS4646" s="245"/>
      <c r="BY4646" s="245"/>
      <c r="CA4646" s="245"/>
      <c r="CB4646" s="245"/>
      <c r="CD4646" s="1465"/>
    </row>
    <row r="4647" spans="63:82">
      <c r="BK4647" s="245"/>
      <c r="BS4647" s="245"/>
      <c r="BY4647" s="245"/>
      <c r="CA4647" s="245"/>
      <c r="CB4647" s="245"/>
      <c r="CD4647" s="1465"/>
    </row>
    <row r="4648" spans="63:82">
      <c r="BK4648" s="245"/>
      <c r="BS4648" s="245"/>
      <c r="BY4648" s="245"/>
      <c r="CA4648" s="245"/>
      <c r="CB4648" s="245"/>
      <c r="CD4648" s="1465"/>
    </row>
    <row r="4649" spans="63:82">
      <c r="BK4649" s="245"/>
      <c r="BS4649" s="245"/>
      <c r="BY4649" s="245"/>
      <c r="CA4649" s="245"/>
      <c r="CB4649" s="245"/>
      <c r="CD4649" s="1465"/>
    </row>
    <row r="4650" spans="63:82">
      <c r="BK4650" s="245"/>
      <c r="BS4650" s="245"/>
      <c r="BY4650" s="245"/>
      <c r="CA4650" s="245"/>
      <c r="CB4650" s="245"/>
      <c r="CD4650" s="1465"/>
    </row>
    <row r="4651" spans="63:82">
      <c r="BK4651" s="245"/>
      <c r="BS4651" s="245"/>
      <c r="BY4651" s="245"/>
      <c r="CA4651" s="245"/>
      <c r="CB4651" s="245"/>
      <c r="CD4651" s="1465"/>
    </row>
    <row r="4652" spans="63:82">
      <c r="BK4652" s="245"/>
      <c r="BS4652" s="245"/>
      <c r="BY4652" s="245"/>
      <c r="CA4652" s="245"/>
      <c r="CB4652" s="245"/>
      <c r="CD4652" s="1465"/>
    </row>
    <row r="4653" spans="63:82">
      <c r="BK4653" s="245"/>
      <c r="BS4653" s="245"/>
      <c r="BY4653" s="245"/>
      <c r="CA4653" s="245"/>
      <c r="CB4653" s="245"/>
      <c r="CD4653" s="1465"/>
    </row>
    <row r="4654" spans="63:82">
      <c r="BK4654" s="245"/>
      <c r="BS4654" s="245"/>
      <c r="BY4654" s="245"/>
      <c r="CA4654" s="245"/>
      <c r="CB4654" s="245"/>
      <c r="CD4654" s="1465"/>
    </row>
    <row r="4655" spans="63:82">
      <c r="BK4655" s="245"/>
      <c r="BS4655" s="245"/>
      <c r="BY4655" s="245"/>
      <c r="CA4655" s="245"/>
      <c r="CB4655" s="245"/>
      <c r="CD4655" s="1465"/>
    </row>
    <row r="4656" spans="63:82">
      <c r="BK4656" s="245"/>
      <c r="BS4656" s="245"/>
      <c r="BY4656" s="245"/>
      <c r="CA4656" s="245"/>
      <c r="CB4656" s="245"/>
      <c r="CD4656" s="1465"/>
    </row>
    <row r="4657" spans="63:82">
      <c r="BK4657" s="245"/>
      <c r="BS4657" s="245"/>
      <c r="BY4657" s="245"/>
      <c r="CA4657" s="245"/>
      <c r="CB4657" s="245"/>
      <c r="CD4657" s="1465"/>
    </row>
    <row r="4658" spans="63:82">
      <c r="BK4658" s="245"/>
      <c r="BS4658" s="245"/>
      <c r="BY4658" s="245"/>
      <c r="CA4658" s="245"/>
      <c r="CB4658" s="245"/>
      <c r="CD4658" s="1465"/>
    </row>
    <row r="4659" spans="63:82">
      <c r="BK4659" s="245"/>
      <c r="BS4659" s="245"/>
      <c r="BY4659" s="245"/>
      <c r="CA4659" s="245"/>
      <c r="CB4659" s="245"/>
      <c r="CD4659" s="1465"/>
    </row>
    <row r="4660" spans="63:82">
      <c r="BK4660" s="245"/>
      <c r="BS4660" s="245"/>
      <c r="BY4660" s="245"/>
      <c r="CA4660" s="245"/>
      <c r="CB4660" s="245"/>
      <c r="CD4660" s="1465"/>
    </row>
    <row r="4661" spans="63:82">
      <c r="BK4661" s="245"/>
      <c r="BS4661" s="245"/>
      <c r="BY4661" s="245"/>
      <c r="CA4661" s="245"/>
      <c r="CB4661" s="245"/>
      <c r="CD4661" s="1465"/>
    </row>
    <row r="4662" spans="63:82">
      <c r="BK4662" s="245"/>
      <c r="BS4662" s="245"/>
      <c r="BY4662" s="245"/>
      <c r="CA4662" s="245"/>
      <c r="CB4662" s="245"/>
      <c r="CD4662" s="1465"/>
    </row>
    <row r="4663" spans="63:82">
      <c r="BK4663" s="245"/>
      <c r="BS4663" s="245"/>
      <c r="BY4663" s="245"/>
      <c r="CA4663" s="245"/>
      <c r="CB4663" s="245"/>
      <c r="CD4663" s="1465"/>
    </row>
    <row r="4664" spans="63:82">
      <c r="BK4664" s="245"/>
      <c r="BS4664" s="245"/>
      <c r="BY4664" s="245"/>
      <c r="CA4664" s="245"/>
      <c r="CB4664" s="245"/>
      <c r="CD4664" s="1465"/>
    </row>
    <row r="4665" spans="63:82">
      <c r="BK4665" s="245"/>
      <c r="BS4665" s="245"/>
      <c r="BY4665" s="245"/>
      <c r="CA4665" s="245"/>
      <c r="CB4665" s="245"/>
      <c r="CD4665" s="1465"/>
    </row>
    <row r="4666" spans="63:82">
      <c r="BK4666" s="245"/>
      <c r="BS4666" s="245"/>
      <c r="BY4666" s="245"/>
      <c r="CA4666" s="245"/>
      <c r="CB4666" s="245"/>
      <c r="CD4666" s="1465"/>
    </row>
    <row r="4667" spans="63:82">
      <c r="BK4667" s="245"/>
      <c r="BS4667" s="245"/>
      <c r="BY4667" s="245"/>
      <c r="CA4667" s="245"/>
      <c r="CB4667" s="245"/>
      <c r="CD4667" s="1465"/>
    </row>
    <row r="4668" spans="63:82">
      <c r="BK4668" s="245"/>
      <c r="BS4668" s="245"/>
      <c r="BY4668" s="245"/>
      <c r="CA4668" s="245"/>
      <c r="CB4668" s="245"/>
      <c r="CD4668" s="1465"/>
    </row>
    <row r="4669" spans="63:82">
      <c r="BK4669" s="245"/>
      <c r="BS4669" s="245"/>
      <c r="BY4669" s="245"/>
      <c r="CA4669" s="245"/>
      <c r="CB4669" s="245"/>
      <c r="CD4669" s="1465"/>
    </row>
    <row r="4670" spans="63:82">
      <c r="BK4670" s="245"/>
      <c r="BS4670" s="245"/>
      <c r="BY4670" s="245"/>
      <c r="CA4670" s="245"/>
      <c r="CB4670" s="245"/>
      <c r="CD4670" s="1465"/>
    </row>
    <row r="4671" spans="63:82">
      <c r="BK4671" s="245"/>
      <c r="BS4671" s="245"/>
      <c r="BY4671" s="245"/>
      <c r="CA4671" s="245"/>
      <c r="CB4671" s="245"/>
      <c r="CD4671" s="1465"/>
    </row>
    <row r="4672" spans="63:82">
      <c r="BK4672" s="245"/>
      <c r="BS4672" s="245"/>
      <c r="BY4672" s="245"/>
      <c r="CA4672" s="245"/>
      <c r="CB4672" s="245"/>
      <c r="CD4672" s="1465"/>
    </row>
    <row r="4673" spans="63:82">
      <c r="BK4673" s="245"/>
      <c r="BS4673" s="245"/>
      <c r="BY4673" s="245"/>
      <c r="CA4673" s="245"/>
      <c r="CB4673" s="245"/>
      <c r="CD4673" s="1465"/>
    </row>
    <row r="4674" spans="63:82">
      <c r="BK4674" s="245"/>
      <c r="BS4674" s="245"/>
      <c r="BY4674" s="245"/>
      <c r="CA4674" s="245"/>
      <c r="CB4674" s="245"/>
      <c r="CD4674" s="1465"/>
    </row>
    <row r="4675" spans="63:82">
      <c r="BK4675" s="245"/>
      <c r="BS4675" s="245"/>
      <c r="BY4675" s="245"/>
      <c r="CA4675" s="245"/>
      <c r="CB4675" s="245"/>
      <c r="CD4675" s="1465"/>
    </row>
    <row r="4676" spans="63:82">
      <c r="BK4676" s="245"/>
      <c r="BS4676" s="245"/>
      <c r="BY4676" s="245"/>
      <c r="CA4676" s="245"/>
      <c r="CB4676" s="245"/>
      <c r="CD4676" s="1465"/>
    </row>
    <row r="4677" spans="63:82">
      <c r="BK4677" s="245"/>
      <c r="BS4677" s="245"/>
      <c r="BY4677" s="245"/>
      <c r="CA4677" s="245"/>
      <c r="CB4677" s="245"/>
      <c r="CD4677" s="1465"/>
    </row>
    <row r="4678" spans="63:82">
      <c r="BK4678" s="245"/>
      <c r="BS4678" s="245"/>
      <c r="BY4678" s="245"/>
      <c r="CA4678" s="245"/>
      <c r="CB4678" s="245"/>
      <c r="CD4678" s="1465"/>
    </row>
    <row r="4679" spans="63:82">
      <c r="BK4679" s="245"/>
      <c r="BS4679" s="245"/>
      <c r="BY4679" s="245"/>
      <c r="CA4679" s="245"/>
      <c r="CB4679" s="245"/>
      <c r="CD4679" s="1465"/>
    </row>
    <row r="4680" spans="63:82">
      <c r="BK4680" s="245"/>
      <c r="BS4680" s="245"/>
      <c r="BY4680" s="245"/>
      <c r="CA4680" s="245"/>
      <c r="CB4680" s="245"/>
      <c r="CD4680" s="1465"/>
    </row>
    <row r="4681" spans="63:82">
      <c r="BK4681" s="245"/>
      <c r="BS4681" s="245"/>
      <c r="BY4681" s="245"/>
      <c r="CA4681" s="245"/>
      <c r="CB4681" s="245"/>
      <c r="CD4681" s="1465"/>
    </row>
    <row r="4682" spans="63:82">
      <c r="BK4682" s="245"/>
      <c r="BS4682" s="245"/>
      <c r="BY4682" s="245"/>
      <c r="CA4682" s="245"/>
      <c r="CB4682" s="245"/>
      <c r="CD4682" s="1465"/>
    </row>
    <row r="4683" spans="63:82">
      <c r="BK4683" s="245"/>
      <c r="BS4683" s="245"/>
      <c r="BY4683" s="245"/>
      <c r="CA4683" s="245"/>
      <c r="CB4683" s="245"/>
      <c r="CD4683" s="1465"/>
    </row>
    <row r="4684" spans="63:82">
      <c r="BK4684" s="245"/>
      <c r="BS4684" s="245"/>
      <c r="BY4684" s="245"/>
      <c r="CA4684" s="245"/>
      <c r="CB4684" s="245"/>
      <c r="CD4684" s="1465"/>
    </row>
    <row r="4685" spans="63:82">
      <c r="BK4685" s="245"/>
      <c r="BS4685" s="245"/>
      <c r="BY4685" s="245"/>
      <c r="CA4685" s="245"/>
      <c r="CB4685" s="245"/>
      <c r="CD4685" s="1465"/>
    </row>
    <row r="4686" spans="63:82">
      <c r="BK4686" s="245"/>
      <c r="BS4686" s="245"/>
      <c r="BY4686" s="245"/>
      <c r="CA4686" s="245"/>
      <c r="CB4686" s="245"/>
      <c r="CD4686" s="1465"/>
    </row>
    <row r="4687" spans="63:82">
      <c r="BK4687" s="245"/>
      <c r="BS4687" s="245"/>
      <c r="BY4687" s="245"/>
      <c r="CA4687" s="245"/>
      <c r="CB4687" s="245"/>
      <c r="CD4687" s="1465"/>
    </row>
    <row r="4688" spans="63:82">
      <c r="BK4688" s="245"/>
      <c r="BS4688" s="245"/>
      <c r="BY4688" s="245"/>
      <c r="CA4688" s="245"/>
      <c r="CB4688" s="245"/>
      <c r="CD4688" s="1465"/>
    </row>
    <row r="4689" spans="63:82">
      <c r="BK4689" s="245"/>
      <c r="BS4689" s="245"/>
      <c r="BY4689" s="245"/>
      <c r="CA4689" s="245"/>
      <c r="CB4689" s="245"/>
      <c r="CD4689" s="1465"/>
    </row>
    <row r="4690" spans="63:82">
      <c r="BK4690" s="245"/>
      <c r="BS4690" s="245"/>
      <c r="BY4690" s="245"/>
      <c r="CA4690" s="245"/>
      <c r="CB4690" s="245"/>
      <c r="CD4690" s="1465"/>
    </row>
    <row r="4691" spans="63:82">
      <c r="BK4691" s="245"/>
      <c r="BS4691" s="245"/>
      <c r="BY4691" s="245"/>
      <c r="CA4691" s="245"/>
      <c r="CB4691" s="245"/>
      <c r="CD4691" s="1465"/>
    </row>
    <row r="4692" spans="63:82">
      <c r="BK4692" s="245"/>
      <c r="BS4692" s="245"/>
      <c r="BY4692" s="245"/>
      <c r="CA4692" s="245"/>
      <c r="CB4692" s="245"/>
      <c r="CD4692" s="1465"/>
    </row>
    <row r="4693" spans="63:82">
      <c r="BK4693" s="245"/>
      <c r="BS4693" s="245"/>
      <c r="BY4693" s="245"/>
      <c r="CA4693" s="245"/>
      <c r="CB4693" s="245"/>
      <c r="CD4693" s="1465"/>
    </row>
    <row r="4694" spans="63:82">
      <c r="BK4694" s="245"/>
      <c r="BS4694" s="245"/>
      <c r="BY4694" s="245"/>
      <c r="CA4694" s="245"/>
      <c r="CB4694" s="245"/>
      <c r="CD4694" s="1465"/>
    </row>
    <row r="4695" spans="63:82">
      <c r="BK4695" s="245"/>
      <c r="BS4695" s="245"/>
      <c r="BY4695" s="245"/>
      <c r="CA4695" s="245"/>
      <c r="CB4695" s="245"/>
      <c r="CD4695" s="1465"/>
    </row>
    <row r="4696" spans="63:82">
      <c r="BK4696" s="245"/>
      <c r="BS4696" s="245"/>
      <c r="BY4696" s="245"/>
      <c r="CA4696" s="245"/>
      <c r="CB4696" s="245"/>
      <c r="CD4696" s="1465"/>
    </row>
    <row r="4697" spans="63:82">
      <c r="BK4697" s="245"/>
      <c r="BS4697" s="245"/>
      <c r="BY4697" s="245"/>
      <c r="CA4697" s="245"/>
      <c r="CB4697" s="245"/>
      <c r="CD4697" s="1465"/>
    </row>
    <row r="4698" spans="63:82">
      <c r="BK4698" s="245"/>
      <c r="BS4698" s="245"/>
      <c r="BY4698" s="245"/>
      <c r="CA4698" s="245"/>
      <c r="CB4698" s="245"/>
      <c r="CD4698" s="1465"/>
    </row>
    <row r="4699" spans="63:82">
      <c r="BK4699" s="245"/>
      <c r="BS4699" s="245"/>
      <c r="BY4699" s="245"/>
      <c r="CA4699" s="245"/>
      <c r="CB4699" s="245"/>
      <c r="CD4699" s="1465"/>
    </row>
    <row r="4700" spans="63:82">
      <c r="BK4700" s="245"/>
      <c r="BS4700" s="245"/>
      <c r="BY4700" s="245"/>
      <c r="CA4700" s="245"/>
      <c r="CB4700" s="245"/>
      <c r="CD4700" s="1465"/>
    </row>
    <row r="4701" spans="63:82">
      <c r="BK4701" s="245"/>
      <c r="BS4701" s="245"/>
      <c r="BY4701" s="245"/>
      <c r="CA4701" s="245"/>
      <c r="CB4701" s="245"/>
      <c r="CD4701" s="1465"/>
    </row>
    <row r="4702" spans="63:82">
      <c r="BK4702" s="245"/>
      <c r="BS4702" s="245"/>
      <c r="BY4702" s="245"/>
      <c r="CA4702" s="245"/>
      <c r="CB4702" s="245"/>
      <c r="CD4702" s="1465"/>
    </row>
    <row r="4703" spans="63:82">
      <c r="BK4703" s="245"/>
      <c r="BS4703" s="245"/>
      <c r="BY4703" s="245"/>
      <c r="CA4703" s="245"/>
      <c r="CB4703" s="245"/>
      <c r="CD4703" s="1465"/>
    </row>
    <row r="4704" spans="63:82">
      <c r="BK4704" s="245"/>
      <c r="BS4704" s="245"/>
      <c r="BY4704" s="245"/>
      <c r="CA4704" s="245"/>
      <c r="CB4704" s="245"/>
      <c r="CD4704" s="1465"/>
    </row>
    <row r="4705" spans="63:82">
      <c r="BK4705" s="245"/>
      <c r="BS4705" s="245"/>
      <c r="BY4705" s="245"/>
      <c r="CA4705" s="245"/>
      <c r="CB4705" s="245"/>
      <c r="CD4705" s="1465"/>
    </row>
    <row r="4706" spans="63:82">
      <c r="BK4706" s="245"/>
      <c r="BS4706" s="245"/>
      <c r="BY4706" s="245"/>
      <c r="CA4706" s="245"/>
      <c r="CB4706" s="245"/>
      <c r="CD4706" s="1465"/>
    </row>
    <row r="4707" spans="63:82">
      <c r="BK4707" s="245"/>
      <c r="BS4707" s="245"/>
      <c r="BY4707" s="245"/>
      <c r="CA4707" s="245"/>
      <c r="CB4707" s="245"/>
      <c r="CD4707" s="1465"/>
    </row>
    <row r="4708" spans="63:82">
      <c r="BK4708" s="245"/>
      <c r="BS4708" s="245"/>
      <c r="BY4708" s="245"/>
      <c r="CA4708" s="245"/>
      <c r="CB4708" s="245"/>
      <c r="CD4708" s="1465"/>
    </row>
    <row r="4709" spans="63:82">
      <c r="BK4709" s="245"/>
      <c r="BS4709" s="245"/>
      <c r="BY4709" s="245"/>
      <c r="CA4709" s="245"/>
      <c r="CB4709" s="245"/>
      <c r="CD4709" s="1465"/>
    </row>
    <row r="4710" spans="63:82">
      <c r="BK4710" s="245"/>
      <c r="BS4710" s="245"/>
      <c r="BY4710" s="245"/>
      <c r="CA4710" s="245"/>
      <c r="CB4710" s="245"/>
      <c r="CD4710" s="1465"/>
    </row>
    <row r="4711" spans="63:82">
      <c r="BK4711" s="245"/>
      <c r="BS4711" s="245"/>
      <c r="BY4711" s="245"/>
      <c r="CA4711" s="245"/>
      <c r="CB4711" s="245"/>
      <c r="CD4711" s="1465"/>
    </row>
    <row r="4712" spans="63:82">
      <c r="BK4712" s="245"/>
      <c r="BS4712" s="245"/>
      <c r="BY4712" s="245"/>
      <c r="CA4712" s="245"/>
      <c r="CB4712" s="245"/>
      <c r="CD4712" s="1465"/>
    </row>
    <row r="4713" spans="63:82">
      <c r="BK4713" s="245"/>
      <c r="BS4713" s="245"/>
      <c r="BY4713" s="245"/>
      <c r="CA4713" s="245"/>
      <c r="CB4713" s="245"/>
      <c r="CD4713" s="1465"/>
    </row>
    <row r="4714" spans="63:82">
      <c r="BK4714" s="245"/>
      <c r="BS4714" s="245"/>
      <c r="BY4714" s="245"/>
      <c r="CA4714" s="245"/>
      <c r="CB4714" s="245"/>
      <c r="CD4714" s="1465"/>
    </row>
    <row r="4715" spans="63:82">
      <c r="BK4715" s="245"/>
      <c r="BS4715" s="245"/>
      <c r="BY4715" s="245"/>
      <c r="CA4715" s="245"/>
      <c r="CB4715" s="245"/>
      <c r="CD4715" s="1465"/>
    </row>
    <row r="4716" spans="63:82">
      <c r="BK4716" s="245"/>
      <c r="BS4716" s="245"/>
      <c r="BY4716" s="245"/>
      <c r="CA4716" s="245"/>
      <c r="CB4716" s="245"/>
      <c r="CD4716" s="1465"/>
    </row>
    <row r="4717" spans="63:82">
      <c r="BK4717" s="245"/>
      <c r="BS4717" s="245"/>
      <c r="BY4717" s="245"/>
      <c r="CA4717" s="245"/>
      <c r="CB4717" s="245"/>
      <c r="CD4717" s="1465"/>
    </row>
    <row r="4718" spans="63:82">
      <c r="BK4718" s="245"/>
      <c r="BS4718" s="245"/>
      <c r="BY4718" s="245"/>
      <c r="CA4718" s="245"/>
      <c r="CB4718" s="245"/>
      <c r="CD4718" s="1465"/>
    </row>
    <row r="4719" spans="63:82">
      <c r="BK4719" s="245"/>
      <c r="BS4719" s="245"/>
      <c r="BY4719" s="245"/>
      <c r="CA4719" s="245"/>
      <c r="CB4719" s="245"/>
      <c r="CD4719" s="1465"/>
    </row>
    <row r="4720" spans="63:82">
      <c r="BK4720" s="245"/>
      <c r="BS4720" s="245"/>
      <c r="BY4720" s="245"/>
      <c r="CA4720" s="245"/>
      <c r="CB4720" s="245"/>
      <c r="CD4720" s="1465"/>
    </row>
    <row r="4721" spans="63:82">
      <c r="BK4721" s="245"/>
      <c r="BS4721" s="245"/>
      <c r="BY4721" s="245"/>
      <c r="CA4721" s="245"/>
      <c r="CB4721" s="245"/>
      <c r="CD4721" s="1465"/>
    </row>
    <row r="4722" spans="63:82">
      <c r="BK4722" s="245"/>
      <c r="BS4722" s="245"/>
      <c r="BY4722" s="245"/>
      <c r="CA4722" s="245"/>
      <c r="CB4722" s="245"/>
      <c r="CD4722" s="1465"/>
    </row>
    <row r="4723" spans="63:82">
      <c r="BK4723" s="245"/>
      <c r="BS4723" s="245"/>
      <c r="BY4723" s="245"/>
      <c r="CA4723" s="245"/>
      <c r="CB4723" s="245"/>
      <c r="CD4723" s="1465"/>
    </row>
    <row r="4724" spans="63:82">
      <c r="BK4724" s="245"/>
      <c r="BS4724" s="245"/>
      <c r="BY4724" s="245"/>
      <c r="CA4724" s="245"/>
      <c r="CB4724" s="245"/>
      <c r="CD4724" s="1465"/>
    </row>
    <row r="4725" spans="63:82">
      <c r="BK4725" s="245"/>
      <c r="BS4725" s="245"/>
      <c r="BY4725" s="245"/>
      <c r="CA4725" s="245"/>
      <c r="CB4725" s="245"/>
      <c r="CD4725" s="1465"/>
    </row>
    <row r="4726" spans="63:82">
      <c r="BK4726" s="245"/>
      <c r="BS4726" s="245"/>
      <c r="BY4726" s="245"/>
      <c r="CA4726" s="245"/>
      <c r="CB4726" s="245"/>
      <c r="CD4726" s="1465"/>
    </row>
    <row r="4727" spans="63:82">
      <c r="BK4727" s="245"/>
      <c r="BS4727" s="245"/>
      <c r="BY4727" s="245"/>
      <c r="CA4727" s="245"/>
      <c r="CB4727" s="245"/>
      <c r="CD4727" s="1465"/>
    </row>
    <row r="4728" spans="63:82">
      <c r="BK4728" s="245"/>
      <c r="BS4728" s="245"/>
      <c r="BY4728" s="245"/>
      <c r="CA4728" s="245"/>
      <c r="CB4728" s="245"/>
      <c r="CD4728" s="1465"/>
    </row>
    <row r="4729" spans="63:82">
      <c r="BK4729" s="245"/>
      <c r="BS4729" s="245"/>
      <c r="BY4729" s="245"/>
      <c r="CA4729" s="245"/>
      <c r="CB4729" s="245"/>
      <c r="CD4729" s="1465"/>
    </row>
    <row r="4730" spans="63:82">
      <c r="BK4730" s="245"/>
      <c r="BS4730" s="245"/>
      <c r="BY4730" s="245"/>
      <c r="CA4730" s="245"/>
      <c r="CB4730" s="245"/>
      <c r="CD4730" s="1465"/>
    </row>
    <row r="4731" spans="63:82">
      <c r="BK4731" s="245"/>
      <c r="BS4731" s="245"/>
      <c r="BY4731" s="245"/>
      <c r="CA4731" s="245"/>
      <c r="CB4731" s="245"/>
      <c r="CD4731" s="1465"/>
    </row>
    <row r="4732" spans="63:82">
      <c r="BK4732" s="245"/>
      <c r="BS4732" s="245"/>
      <c r="BY4732" s="245"/>
      <c r="CA4732" s="245"/>
      <c r="CB4732" s="245"/>
      <c r="CD4732" s="1465"/>
    </row>
    <row r="4733" spans="63:82">
      <c r="BK4733" s="245"/>
      <c r="BS4733" s="245"/>
      <c r="BY4733" s="245"/>
      <c r="CA4733" s="245"/>
      <c r="CB4733" s="245"/>
      <c r="CD4733" s="1465"/>
    </row>
    <row r="4734" spans="63:82">
      <c r="BK4734" s="245"/>
      <c r="BS4734" s="245"/>
      <c r="BY4734" s="245"/>
      <c r="CA4734" s="245"/>
      <c r="CB4734" s="245"/>
      <c r="CD4734" s="1465"/>
    </row>
    <row r="4735" spans="63:82">
      <c r="BK4735" s="245"/>
      <c r="BS4735" s="245"/>
      <c r="BY4735" s="245"/>
      <c r="CA4735" s="245"/>
      <c r="CB4735" s="245"/>
      <c r="CD4735" s="1465"/>
    </row>
    <row r="4736" spans="63:82">
      <c r="BK4736" s="245"/>
      <c r="BS4736" s="245"/>
      <c r="BY4736" s="245"/>
      <c r="CA4736" s="245"/>
      <c r="CB4736" s="245"/>
      <c r="CD4736" s="1465"/>
    </row>
    <row r="4737" spans="63:82">
      <c r="BK4737" s="245"/>
      <c r="BS4737" s="245"/>
      <c r="BY4737" s="245"/>
      <c r="CA4737" s="245"/>
      <c r="CB4737" s="245"/>
      <c r="CD4737" s="1465"/>
    </row>
    <row r="4738" spans="63:82">
      <c r="BK4738" s="245"/>
      <c r="BS4738" s="245"/>
      <c r="BY4738" s="245"/>
      <c r="CA4738" s="245"/>
      <c r="CB4738" s="245"/>
      <c r="CD4738" s="1465"/>
    </row>
    <row r="4739" spans="63:82">
      <c r="BK4739" s="245"/>
      <c r="BS4739" s="245"/>
      <c r="BY4739" s="245"/>
      <c r="CA4739" s="245"/>
      <c r="CB4739" s="245"/>
      <c r="CD4739" s="1465"/>
    </row>
    <row r="4740" spans="63:82">
      <c r="BK4740" s="245"/>
      <c r="BS4740" s="245"/>
      <c r="BY4740" s="245"/>
      <c r="CA4740" s="245"/>
      <c r="CB4740" s="245"/>
      <c r="CD4740" s="1465"/>
    </row>
    <row r="4741" spans="63:82">
      <c r="BK4741" s="245"/>
      <c r="BS4741" s="245"/>
      <c r="BY4741" s="245"/>
      <c r="CA4741" s="245"/>
      <c r="CB4741" s="245"/>
      <c r="CD4741" s="1465"/>
    </row>
    <row r="4742" spans="63:82">
      <c r="BK4742" s="245"/>
      <c r="BS4742" s="245"/>
      <c r="BY4742" s="245"/>
      <c r="CA4742" s="245"/>
      <c r="CB4742" s="245"/>
      <c r="CD4742" s="1465"/>
    </row>
    <row r="4743" spans="63:82">
      <c r="BK4743" s="245"/>
      <c r="BS4743" s="245"/>
      <c r="BY4743" s="245"/>
      <c r="CA4743" s="245"/>
      <c r="CB4743" s="245"/>
      <c r="CD4743" s="1465"/>
    </row>
    <row r="4744" spans="63:82">
      <c r="BK4744" s="245"/>
      <c r="BS4744" s="245"/>
      <c r="BY4744" s="245"/>
      <c r="CA4744" s="245"/>
      <c r="CB4744" s="245"/>
      <c r="CD4744" s="1465"/>
    </row>
    <row r="4745" spans="63:82">
      <c r="BK4745" s="245"/>
      <c r="BS4745" s="245"/>
      <c r="BY4745" s="245"/>
      <c r="CA4745" s="245"/>
      <c r="CB4745" s="245"/>
      <c r="CD4745" s="1465"/>
    </row>
    <row r="4746" spans="63:82">
      <c r="BK4746" s="245"/>
      <c r="BS4746" s="245"/>
      <c r="BY4746" s="245"/>
      <c r="CA4746" s="245"/>
      <c r="CB4746" s="245"/>
      <c r="CD4746" s="1465"/>
    </row>
    <row r="4747" spans="63:82">
      <c r="BK4747" s="245"/>
      <c r="BS4747" s="245"/>
      <c r="BY4747" s="245"/>
      <c r="CA4747" s="245"/>
      <c r="CB4747" s="245"/>
      <c r="CD4747" s="1465"/>
    </row>
    <row r="4748" spans="63:82">
      <c r="BK4748" s="245"/>
      <c r="BS4748" s="245"/>
      <c r="BY4748" s="245"/>
      <c r="CA4748" s="245"/>
      <c r="CB4748" s="245"/>
      <c r="CD4748" s="1465"/>
    </row>
    <row r="4749" spans="63:82">
      <c r="BK4749" s="245"/>
      <c r="BS4749" s="245"/>
      <c r="BY4749" s="245"/>
      <c r="CA4749" s="245"/>
      <c r="CB4749" s="245"/>
      <c r="CD4749" s="1465"/>
    </row>
    <row r="4750" spans="63:82">
      <c r="BK4750" s="245"/>
      <c r="BS4750" s="245"/>
      <c r="BY4750" s="245"/>
      <c r="CA4750" s="245"/>
      <c r="CB4750" s="245"/>
      <c r="CD4750" s="1465"/>
    </row>
    <row r="4751" spans="63:82">
      <c r="BK4751" s="245"/>
      <c r="BS4751" s="245"/>
      <c r="BY4751" s="245"/>
      <c r="CA4751" s="245"/>
      <c r="CB4751" s="245"/>
      <c r="CD4751" s="1465"/>
    </row>
    <row r="4752" spans="63:82">
      <c r="BK4752" s="245"/>
      <c r="BS4752" s="245"/>
      <c r="BY4752" s="245"/>
      <c r="CA4752" s="245"/>
      <c r="CB4752" s="245"/>
      <c r="CD4752" s="1465"/>
    </row>
    <row r="4753" spans="63:82">
      <c r="BK4753" s="245"/>
      <c r="BS4753" s="245"/>
      <c r="BY4753" s="245"/>
      <c r="CA4753" s="245"/>
      <c r="CB4753" s="245"/>
      <c r="CD4753" s="1465"/>
    </row>
    <row r="4754" spans="63:82">
      <c r="BK4754" s="245"/>
      <c r="BS4754" s="245"/>
      <c r="BY4754" s="245"/>
      <c r="CA4754" s="245"/>
      <c r="CB4754" s="245"/>
      <c r="CD4754" s="1465"/>
    </row>
    <row r="4755" spans="63:82">
      <c r="BK4755" s="245"/>
      <c r="BS4755" s="245"/>
      <c r="BY4755" s="245"/>
      <c r="CA4755" s="245"/>
      <c r="CB4755" s="245"/>
      <c r="CD4755" s="1465"/>
    </row>
    <row r="4756" spans="63:82">
      <c r="BK4756" s="245"/>
      <c r="BS4756" s="245"/>
      <c r="BY4756" s="245"/>
      <c r="CA4756" s="245"/>
      <c r="CB4756" s="245"/>
      <c r="CD4756" s="1465"/>
    </row>
    <row r="4757" spans="63:82">
      <c r="BK4757" s="245"/>
      <c r="BS4757" s="245"/>
      <c r="BY4757" s="245"/>
      <c r="CA4757" s="245"/>
      <c r="CB4757" s="245"/>
      <c r="CD4757" s="1465"/>
    </row>
    <row r="4758" spans="63:82">
      <c r="BK4758" s="245"/>
      <c r="BS4758" s="245"/>
      <c r="BY4758" s="245"/>
      <c r="CA4758" s="245"/>
      <c r="CB4758" s="245"/>
      <c r="CD4758" s="1465"/>
    </row>
    <row r="4759" spans="63:82">
      <c r="BK4759" s="245"/>
      <c r="BS4759" s="245"/>
      <c r="BY4759" s="245"/>
      <c r="CA4759" s="245"/>
      <c r="CB4759" s="245"/>
      <c r="CD4759" s="1465"/>
    </row>
    <row r="4760" spans="63:82">
      <c r="BK4760" s="245"/>
      <c r="BS4760" s="245"/>
      <c r="BY4760" s="245"/>
      <c r="CA4760" s="245"/>
      <c r="CB4760" s="245"/>
      <c r="CD4760" s="1465"/>
    </row>
    <row r="4761" spans="63:82">
      <c r="BK4761" s="245"/>
      <c r="BS4761" s="245"/>
      <c r="BY4761" s="245"/>
      <c r="CA4761" s="245"/>
      <c r="CB4761" s="245"/>
      <c r="CD4761" s="1465"/>
    </row>
    <row r="4762" spans="63:82">
      <c r="BK4762" s="245"/>
      <c r="BS4762" s="245"/>
      <c r="BY4762" s="245"/>
      <c r="CA4762" s="245"/>
      <c r="CB4762" s="245"/>
      <c r="CD4762" s="1465"/>
    </row>
    <row r="4763" spans="63:82">
      <c r="BK4763" s="245"/>
      <c r="BS4763" s="245"/>
      <c r="BY4763" s="245"/>
      <c r="CA4763" s="245"/>
      <c r="CB4763" s="245"/>
      <c r="CD4763" s="1465"/>
    </row>
    <row r="4764" spans="63:82">
      <c r="BK4764" s="245"/>
      <c r="BS4764" s="245"/>
      <c r="BY4764" s="245"/>
      <c r="CA4764" s="245"/>
      <c r="CB4764" s="245"/>
      <c r="CD4764" s="1465"/>
    </row>
    <row r="4765" spans="63:82">
      <c r="BK4765" s="245"/>
      <c r="BS4765" s="245"/>
      <c r="BY4765" s="245"/>
      <c r="CA4765" s="245"/>
      <c r="CB4765" s="245"/>
      <c r="CD4765" s="1465"/>
    </row>
    <row r="4766" spans="63:82">
      <c r="BK4766" s="245"/>
      <c r="BS4766" s="245"/>
      <c r="BY4766" s="245"/>
      <c r="CA4766" s="245"/>
      <c r="CB4766" s="245"/>
      <c r="CD4766" s="1465"/>
    </row>
    <row r="4767" spans="63:82">
      <c r="BK4767" s="245"/>
      <c r="BS4767" s="245"/>
      <c r="BY4767" s="245"/>
      <c r="CA4767" s="245"/>
      <c r="CB4767" s="245"/>
      <c r="CD4767" s="1465"/>
    </row>
    <row r="4768" spans="63:82">
      <c r="BK4768" s="245"/>
      <c r="BS4768" s="245"/>
      <c r="BY4768" s="245"/>
      <c r="CA4768" s="245"/>
      <c r="CB4768" s="245"/>
      <c r="CD4768" s="1465"/>
    </row>
    <row r="4769" spans="63:82">
      <c r="BK4769" s="245"/>
      <c r="BS4769" s="245"/>
      <c r="BY4769" s="245"/>
      <c r="CA4769" s="245"/>
      <c r="CB4769" s="245"/>
      <c r="CD4769" s="1465"/>
    </row>
    <row r="4770" spans="63:82">
      <c r="BK4770" s="245"/>
      <c r="BS4770" s="245"/>
      <c r="BY4770" s="245"/>
      <c r="CA4770" s="245"/>
      <c r="CB4770" s="245"/>
      <c r="CD4770" s="1465"/>
    </row>
    <row r="4771" spans="63:82">
      <c r="BK4771" s="245"/>
      <c r="BS4771" s="245"/>
      <c r="BY4771" s="245"/>
      <c r="CA4771" s="245"/>
      <c r="CB4771" s="245"/>
      <c r="CD4771" s="1465"/>
    </row>
    <row r="4772" spans="63:82">
      <c r="BK4772" s="245"/>
      <c r="BS4772" s="245"/>
      <c r="BY4772" s="245"/>
      <c r="CA4772" s="245"/>
      <c r="CB4772" s="245"/>
      <c r="CD4772" s="1465"/>
    </row>
    <row r="4773" spans="63:82">
      <c r="BK4773" s="245"/>
      <c r="BS4773" s="245"/>
      <c r="BY4773" s="245"/>
      <c r="CA4773" s="245"/>
      <c r="CB4773" s="245"/>
      <c r="CD4773" s="1465"/>
    </row>
    <row r="4774" spans="63:82">
      <c r="BK4774" s="245"/>
      <c r="BS4774" s="245"/>
      <c r="BY4774" s="245"/>
      <c r="CA4774" s="245"/>
      <c r="CB4774" s="245"/>
      <c r="CD4774" s="1465"/>
    </row>
    <row r="4775" spans="63:82">
      <c r="BK4775" s="245"/>
      <c r="BS4775" s="245"/>
      <c r="BY4775" s="245"/>
      <c r="CA4775" s="245"/>
      <c r="CB4775" s="245"/>
      <c r="CD4775" s="1465"/>
    </row>
    <row r="4776" spans="63:82">
      <c r="BK4776" s="245"/>
      <c r="BS4776" s="245"/>
      <c r="BY4776" s="245"/>
      <c r="CA4776" s="245"/>
      <c r="CB4776" s="245"/>
      <c r="CD4776" s="1465"/>
    </row>
    <row r="4777" spans="63:82">
      <c r="BK4777" s="245"/>
      <c r="BS4777" s="245"/>
      <c r="BY4777" s="245"/>
      <c r="CA4777" s="245"/>
      <c r="CB4777" s="245"/>
      <c r="CD4777" s="1465"/>
    </row>
    <row r="4778" spans="63:82">
      <c r="BK4778" s="245"/>
      <c r="BS4778" s="245"/>
      <c r="BY4778" s="245"/>
      <c r="CA4778" s="245"/>
      <c r="CB4778" s="245"/>
      <c r="CD4778" s="1465"/>
    </row>
    <row r="4779" spans="63:82">
      <c r="BK4779" s="245"/>
      <c r="BS4779" s="245"/>
      <c r="BY4779" s="245"/>
      <c r="CA4779" s="245"/>
      <c r="CB4779" s="245"/>
      <c r="CD4779" s="1465"/>
    </row>
    <row r="4780" spans="63:82">
      <c r="BK4780" s="245"/>
      <c r="BS4780" s="245"/>
      <c r="BY4780" s="245"/>
      <c r="CA4780" s="245"/>
      <c r="CB4780" s="245"/>
      <c r="CD4780" s="1465"/>
    </row>
    <row r="4781" spans="63:82">
      <c r="BK4781" s="245"/>
      <c r="BS4781" s="245"/>
      <c r="BY4781" s="245"/>
      <c r="CA4781" s="245"/>
      <c r="CB4781" s="245"/>
      <c r="CD4781" s="1465"/>
    </row>
    <row r="4782" spans="63:82">
      <c r="BK4782" s="245"/>
      <c r="BS4782" s="245"/>
      <c r="BY4782" s="245"/>
      <c r="CA4782" s="245"/>
      <c r="CB4782" s="245"/>
      <c r="CD4782" s="1465"/>
    </row>
    <row r="4783" spans="63:82">
      <c r="BK4783" s="245"/>
      <c r="BS4783" s="245"/>
      <c r="BY4783" s="245"/>
      <c r="CA4783" s="245"/>
      <c r="CB4783" s="245"/>
      <c r="CD4783" s="1465"/>
    </row>
    <row r="4784" spans="63:82">
      <c r="BK4784" s="245"/>
      <c r="BS4784" s="245"/>
      <c r="BY4784" s="245"/>
      <c r="CA4784" s="245"/>
      <c r="CB4784" s="245"/>
      <c r="CD4784" s="1465"/>
    </row>
    <row r="4785" spans="63:82">
      <c r="BK4785" s="245"/>
      <c r="BS4785" s="245"/>
      <c r="BY4785" s="245"/>
      <c r="CA4785" s="245"/>
      <c r="CB4785" s="245"/>
      <c r="CD4785" s="1465"/>
    </row>
    <row r="4786" spans="63:82">
      <c r="BK4786" s="245"/>
      <c r="BS4786" s="245"/>
      <c r="BY4786" s="245"/>
      <c r="CA4786" s="245"/>
      <c r="CB4786" s="245"/>
      <c r="CD4786" s="1465"/>
    </row>
    <row r="4787" spans="63:82">
      <c r="BK4787" s="245"/>
      <c r="BS4787" s="245"/>
      <c r="BY4787" s="245"/>
      <c r="CA4787" s="245"/>
      <c r="CB4787" s="245"/>
      <c r="CD4787" s="1465"/>
    </row>
    <row r="4788" spans="63:82">
      <c r="BK4788" s="245"/>
      <c r="BS4788" s="245"/>
      <c r="BY4788" s="245"/>
      <c r="CA4788" s="245"/>
      <c r="CB4788" s="245"/>
      <c r="CD4788" s="1465"/>
    </row>
    <row r="4789" spans="63:82">
      <c r="BK4789" s="245"/>
      <c r="BS4789" s="245"/>
      <c r="BY4789" s="245"/>
      <c r="CA4789" s="245"/>
      <c r="CB4789" s="245"/>
      <c r="CD4789" s="1465"/>
    </row>
    <row r="4790" spans="63:82">
      <c r="BK4790" s="245"/>
      <c r="BS4790" s="245"/>
      <c r="BY4790" s="245"/>
      <c r="CA4790" s="245"/>
      <c r="CB4790" s="245"/>
      <c r="CD4790" s="1465"/>
    </row>
    <row r="4791" spans="63:82">
      <c r="BK4791" s="245"/>
      <c r="BS4791" s="245"/>
      <c r="BY4791" s="245"/>
      <c r="CA4791" s="245"/>
      <c r="CB4791" s="245"/>
      <c r="CD4791" s="1465"/>
    </row>
    <row r="4792" spans="63:82">
      <c r="BK4792" s="245"/>
      <c r="BS4792" s="245"/>
      <c r="BY4792" s="245"/>
      <c r="CA4792" s="245"/>
      <c r="CB4792" s="245"/>
      <c r="CD4792" s="1465"/>
    </row>
    <row r="4793" spans="63:82">
      <c r="BK4793" s="245"/>
      <c r="BS4793" s="245"/>
      <c r="BY4793" s="245"/>
      <c r="CA4793" s="245"/>
      <c r="CB4793" s="245"/>
      <c r="CD4793" s="1465"/>
    </row>
    <row r="4794" spans="63:82">
      <c r="BK4794" s="245"/>
      <c r="BS4794" s="245"/>
      <c r="BY4794" s="245"/>
      <c r="CA4794" s="245"/>
      <c r="CB4794" s="245"/>
      <c r="CD4794" s="1465"/>
    </row>
    <row r="4795" spans="63:82">
      <c r="BK4795" s="245"/>
      <c r="BS4795" s="245"/>
      <c r="BY4795" s="245"/>
      <c r="CA4795" s="245"/>
      <c r="CB4795" s="245"/>
      <c r="CD4795" s="1465"/>
    </row>
    <row r="4796" spans="63:82">
      <c r="BK4796" s="245"/>
      <c r="BS4796" s="245"/>
      <c r="BY4796" s="245"/>
      <c r="CA4796" s="245"/>
      <c r="CB4796" s="245"/>
      <c r="CD4796" s="1465"/>
    </row>
    <row r="4797" spans="63:82">
      <c r="BK4797" s="245"/>
      <c r="BS4797" s="245"/>
      <c r="BY4797" s="245"/>
      <c r="CA4797" s="245"/>
      <c r="CB4797" s="245"/>
      <c r="CD4797" s="1465"/>
    </row>
    <row r="4798" spans="63:82">
      <c r="BK4798" s="245"/>
      <c r="BS4798" s="245"/>
      <c r="BY4798" s="245"/>
      <c r="CA4798" s="245"/>
      <c r="CB4798" s="245"/>
      <c r="CD4798" s="1465"/>
    </row>
    <row r="4799" spans="63:82">
      <c r="BK4799" s="245"/>
      <c r="BS4799" s="245"/>
      <c r="BY4799" s="245"/>
      <c r="CA4799" s="245"/>
      <c r="CB4799" s="245"/>
      <c r="CD4799" s="1465"/>
    </row>
    <row r="4800" spans="63:82">
      <c r="BK4800" s="245"/>
      <c r="BS4800" s="245"/>
      <c r="BY4800" s="245"/>
      <c r="CA4800" s="245"/>
      <c r="CB4800" s="245"/>
      <c r="CD4800" s="1465"/>
    </row>
    <row r="4801" spans="63:82">
      <c r="BK4801" s="245"/>
      <c r="BS4801" s="245"/>
      <c r="BY4801" s="245"/>
      <c r="CA4801" s="245"/>
      <c r="CB4801" s="245"/>
      <c r="CD4801" s="1465"/>
    </row>
    <row r="4802" spans="63:82">
      <c r="BK4802" s="245"/>
      <c r="BS4802" s="245"/>
      <c r="BY4802" s="245"/>
      <c r="CA4802" s="245"/>
      <c r="CB4802" s="245"/>
      <c r="CD4802" s="1465"/>
    </row>
    <row r="4803" spans="63:82">
      <c r="BK4803" s="245"/>
      <c r="BS4803" s="245"/>
      <c r="BY4803" s="245"/>
      <c r="CA4803" s="245"/>
      <c r="CB4803" s="245"/>
      <c r="CD4803" s="1465"/>
    </row>
    <row r="4804" spans="63:82">
      <c r="BK4804" s="245"/>
      <c r="BS4804" s="245"/>
      <c r="BY4804" s="245"/>
      <c r="CA4804" s="245"/>
      <c r="CB4804" s="245"/>
      <c r="CD4804" s="1465"/>
    </row>
    <row r="4805" spans="63:82">
      <c r="BK4805" s="245"/>
      <c r="BS4805" s="245"/>
      <c r="BY4805" s="245"/>
      <c r="CA4805" s="245"/>
      <c r="CB4805" s="245"/>
      <c r="CD4805" s="1465"/>
    </row>
    <row r="4806" spans="63:82">
      <c r="BK4806" s="245"/>
      <c r="BS4806" s="245"/>
      <c r="BY4806" s="245"/>
      <c r="CA4806" s="245"/>
      <c r="CB4806" s="245"/>
      <c r="CD4806" s="1465"/>
    </row>
    <row r="4807" spans="63:82">
      <c r="BK4807" s="245"/>
      <c r="BS4807" s="245"/>
      <c r="BY4807" s="245"/>
      <c r="CA4807" s="245"/>
      <c r="CB4807" s="245"/>
      <c r="CD4807" s="1465"/>
    </row>
    <row r="4808" spans="63:82">
      <c r="BK4808" s="245"/>
      <c r="BS4808" s="245"/>
      <c r="BY4808" s="245"/>
      <c r="CA4808" s="245"/>
      <c r="CB4808" s="245"/>
      <c r="CD4808" s="1465"/>
    </row>
    <row r="4809" spans="63:82">
      <c r="BK4809" s="245"/>
      <c r="BS4809" s="245"/>
      <c r="BY4809" s="245"/>
      <c r="CA4809" s="245"/>
      <c r="CB4809" s="245"/>
      <c r="CD4809" s="1465"/>
    </row>
    <row r="4810" spans="63:82">
      <c r="BK4810" s="245"/>
      <c r="BS4810" s="245"/>
      <c r="BY4810" s="245"/>
      <c r="CA4810" s="245"/>
      <c r="CB4810" s="245"/>
      <c r="CD4810" s="1465"/>
    </row>
    <row r="4811" spans="63:82">
      <c r="BK4811" s="245"/>
      <c r="BS4811" s="245"/>
      <c r="BY4811" s="245"/>
      <c r="CA4811" s="245"/>
      <c r="CB4811" s="245"/>
      <c r="CD4811" s="1465"/>
    </row>
    <row r="4812" spans="63:82">
      <c r="BK4812" s="245"/>
      <c r="BS4812" s="245"/>
      <c r="BY4812" s="245"/>
      <c r="CA4812" s="245"/>
      <c r="CB4812" s="245"/>
      <c r="CD4812" s="1465"/>
    </row>
    <row r="4813" spans="63:82">
      <c r="BK4813" s="245"/>
      <c r="BS4813" s="245"/>
      <c r="BY4813" s="245"/>
      <c r="CA4813" s="245"/>
      <c r="CB4813" s="245"/>
      <c r="CD4813" s="1465"/>
    </row>
    <row r="4814" spans="63:82">
      <c r="BK4814" s="245"/>
      <c r="BS4814" s="245"/>
      <c r="BY4814" s="245"/>
      <c r="CA4814" s="245"/>
      <c r="CB4814" s="245"/>
      <c r="CD4814" s="1465"/>
    </row>
    <row r="4815" spans="63:82">
      <c r="BK4815" s="245"/>
      <c r="BS4815" s="245"/>
      <c r="BY4815" s="245"/>
      <c r="CA4815" s="245"/>
      <c r="CB4815" s="245"/>
      <c r="CD4815" s="1465"/>
    </row>
    <row r="4816" spans="63:82">
      <c r="BK4816" s="245"/>
      <c r="BS4816" s="245"/>
      <c r="BY4816" s="245"/>
      <c r="CA4816" s="245"/>
      <c r="CB4816" s="245"/>
      <c r="CD4816" s="1465"/>
    </row>
    <row r="4817" spans="63:82">
      <c r="BK4817" s="245"/>
      <c r="BS4817" s="245"/>
      <c r="BY4817" s="245"/>
      <c r="CA4817" s="245"/>
      <c r="CB4817" s="245"/>
      <c r="CD4817" s="1465"/>
    </row>
    <row r="4818" spans="63:82">
      <c r="BK4818" s="245"/>
      <c r="BS4818" s="245"/>
      <c r="BY4818" s="245"/>
      <c r="CA4818" s="245"/>
      <c r="CB4818" s="245"/>
      <c r="CD4818" s="1465"/>
    </row>
    <row r="4819" spans="63:82">
      <c r="BK4819" s="245"/>
      <c r="BS4819" s="245"/>
      <c r="BY4819" s="245"/>
      <c r="CA4819" s="245"/>
      <c r="CB4819" s="245"/>
      <c r="CD4819" s="1465"/>
    </row>
    <row r="4820" spans="63:82">
      <c r="BK4820" s="245"/>
      <c r="BS4820" s="245"/>
      <c r="BY4820" s="245"/>
      <c r="CA4820" s="245"/>
      <c r="CB4820" s="245"/>
      <c r="CD4820" s="1465"/>
    </row>
    <row r="4821" spans="63:82">
      <c r="BK4821" s="245"/>
      <c r="BS4821" s="245"/>
      <c r="BY4821" s="245"/>
      <c r="CA4821" s="245"/>
      <c r="CB4821" s="245"/>
      <c r="CD4821" s="1465"/>
    </row>
    <row r="4822" spans="63:82">
      <c r="BK4822" s="245"/>
      <c r="BS4822" s="245"/>
      <c r="BY4822" s="245"/>
      <c r="CA4822" s="245"/>
      <c r="CB4822" s="245"/>
      <c r="CD4822" s="1465"/>
    </row>
    <row r="4823" spans="63:82">
      <c r="BK4823" s="245"/>
      <c r="BS4823" s="245"/>
      <c r="BY4823" s="245"/>
      <c r="CA4823" s="245"/>
      <c r="CB4823" s="245"/>
      <c r="CD4823" s="1465"/>
    </row>
    <row r="4824" spans="63:82">
      <c r="BK4824" s="245"/>
      <c r="BS4824" s="245"/>
      <c r="BY4824" s="245"/>
      <c r="CA4824" s="245"/>
      <c r="CB4824" s="245"/>
      <c r="CD4824" s="1465"/>
    </row>
    <row r="4825" spans="63:82">
      <c r="BK4825" s="245"/>
      <c r="BS4825" s="245"/>
      <c r="BY4825" s="245"/>
      <c r="CA4825" s="245"/>
      <c r="CB4825" s="245"/>
      <c r="CD4825" s="1465"/>
    </row>
    <row r="4826" spans="63:82">
      <c r="BK4826" s="245"/>
      <c r="BS4826" s="245"/>
      <c r="BY4826" s="245"/>
      <c r="CA4826" s="245"/>
      <c r="CB4826" s="245"/>
      <c r="CD4826" s="1465"/>
    </row>
    <row r="4827" spans="63:82">
      <c r="BK4827" s="245"/>
      <c r="BS4827" s="245"/>
      <c r="BY4827" s="245"/>
      <c r="CA4827" s="245"/>
      <c r="CB4827" s="245"/>
      <c r="CD4827" s="1465"/>
    </row>
    <row r="4828" spans="63:82">
      <c r="BK4828" s="245"/>
      <c r="BS4828" s="245"/>
      <c r="BY4828" s="245"/>
      <c r="CA4828" s="245"/>
      <c r="CB4828" s="245"/>
      <c r="CD4828" s="1465"/>
    </row>
    <row r="4829" spans="63:82">
      <c r="BK4829" s="245"/>
      <c r="BS4829" s="245"/>
      <c r="BY4829" s="245"/>
      <c r="CA4829" s="245"/>
      <c r="CB4829" s="245"/>
      <c r="CD4829" s="1465"/>
    </row>
    <row r="4830" spans="63:82">
      <c r="BK4830" s="245"/>
      <c r="BS4830" s="245"/>
      <c r="BY4830" s="245"/>
      <c r="CA4830" s="245"/>
      <c r="CB4830" s="245"/>
      <c r="CD4830" s="1465"/>
    </row>
    <row r="4831" spans="63:82">
      <c r="BK4831" s="245"/>
      <c r="BS4831" s="245"/>
      <c r="BY4831" s="245"/>
      <c r="CA4831" s="245"/>
      <c r="CB4831" s="245"/>
      <c r="CD4831" s="1465"/>
    </row>
    <row r="4832" spans="63:82">
      <c r="BK4832" s="245"/>
      <c r="BS4832" s="245"/>
      <c r="BY4832" s="245"/>
      <c r="CA4832" s="245"/>
      <c r="CB4832" s="245"/>
      <c r="CD4832" s="1465"/>
    </row>
    <row r="4833" spans="63:82">
      <c r="BK4833" s="245"/>
      <c r="BS4833" s="245"/>
      <c r="BY4833" s="245"/>
      <c r="CA4833" s="245"/>
      <c r="CB4833" s="245"/>
      <c r="CD4833" s="1465"/>
    </row>
    <row r="4834" spans="63:82">
      <c r="BK4834" s="245"/>
      <c r="BS4834" s="245"/>
      <c r="BY4834" s="245"/>
      <c r="CA4834" s="245"/>
      <c r="CB4834" s="245"/>
      <c r="CD4834" s="1465"/>
    </row>
    <row r="4835" spans="63:82">
      <c r="BK4835" s="245"/>
      <c r="BS4835" s="245"/>
      <c r="BY4835" s="245"/>
      <c r="CA4835" s="245"/>
      <c r="CB4835" s="245"/>
      <c r="CD4835" s="1465"/>
    </row>
    <row r="4836" spans="63:82">
      <c r="BK4836" s="245"/>
      <c r="BS4836" s="245"/>
      <c r="BY4836" s="245"/>
      <c r="CA4836" s="245"/>
      <c r="CB4836" s="245"/>
      <c r="CD4836" s="1465"/>
    </row>
    <row r="4837" spans="63:82">
      <c r="BK4837" s="245"/>
      <c r="BS4837" s="245"/>
      <c r="BY4837" s="245"/>
      <c r="CA4837" s="245"/>
      <c r="CB4837" s="245"/>
      <c r="CD4837" s="1465"/>
    </row>
    <row r="4838" spans="63:82">
      <c r="BK4838" s="245"/>
      <c r="BS4838" s="245"/>
      <c r="BY4838" s="245"/>
      <c r="CA4838" s="245"/>
      <c r="CB4838" s="245"/>
      <c r="CD4838" s="1465"/>
    </row>
    <row r="4839" spans="63:82">
      <c r="BK4839" s="245"/>
      <c r="BS4839" s="245"/>
      <c r="BY4839" s="245"/>
      <c r="CA4839" s="245"/>
      <c r="CB4839" s="245"/>
      <c r="CD4839" s="1465"/>
    </row>
    <row r="4840" spans="63:82">
      <c r="BK4840" s="245"/>
      <c r="BS4840" s="245"/>
      <c r="BY4840" s="245"/>
      <c r="CA4840" s="245"/>
      <c r="CB4840" s="245"/>
      <c r="CD4840" s="1465"/>
    </row>
    <row r="4841" spans="63:82">
      <c r="BK4841" s="245"/>
      <c r="BS4841" s="245"/>
      <c r="BY4841" s="245"/>
      <c r="CA4841" s="245"/>
      <c r="CB4841" s="245"/>
      <c r="CD4841" s="1465"/>
    </row>
    <row r="4842" spans="63:82">
      <c r="BK4842" s="245"/>
      <c r="BS4842" s="245"/>
      <c r="BY4842" s="245"/>
      <c r="CA4842" s="245"/>
      <c r="CB4842" s="245"/>
      <c r="CD4842" s="1465"/>
    </row>
    <row r="4843" spans="63:82">
      <c r="BK4843" s="245"/>
      <c r="BS4843" s="245"/>
      <c r="BY4843" s="245"/>
      <c r="CA4843" s="245"/>
      <c r="CB4843" s="245"/>
      <c r="CD4843" s="1465"/>
    </row>
    <row r="4844" spans="63:82">
      <c r="BK4844" s="245"/>
      <c r="BS4844" s="245"/>
      <c r="BY4844" s="245"/>
      <c r="CA4844" s="245"/>
      <c r="CB4844" s="245"/>
      <c r="CD4844" s="1465"/>
    </row>
    <row r="4845" spans="63:82">
      <c r="BK4845" s="245"/>
      <c r="BS4845" s="245"/>
      <c r="BY4845" s="245"/>
      <c r="CA4845" s="245"/>
      <c r="CB4845" s="245"/>
      <c r="CD4845" s="1465"/>
    </row>
    <row r="4846" spans="63:82">
      <c r="BK4846" s="245"/>
      <c r="BS4846" s="245"/>
      <c r="BY4846" s="245"/>
      <c r="CA4846" s="245"/>
      <c r="CB4846" s="245"/>
      <c r="CD4846" s="1465"/>
    </row>
    <row r="4847" spans="63:82">
      <c r="BK4847" s="245"/>
      <c r="BS4847" s="245"/>
      <c r="BY4847" s="245"/>
      <c r="CA4847" s="245"/>
      <c r="CB4847" s="245"/>
      <c r="CD4847" s="1465"/>
    </row>
    <row r="4848" spans="63:82">
      <c r="BK4848" s="245"/>
      <c r="BS4848" s="245"/>
      <c r="BY4848" s="245"/>
      <c r="CA4848" s="245"/>
      <c r="CB4848" s="245"/>
      <c r="CD4848" s="1465"/>
    </row>
    <row r="4849" spans="63:82">
      <c r="BK4849" s="245"/>
      <c r="BS4849" s="245"/>
      <c r="BY4849" s="245"/>
      <c r="CA4849" s="245"/>
      <c r="CB4849" s="245"/>
      <c r="CD4849" s="1465"/>
    </row>
    <row r="4850" spans="63:82">
      <c r="BK4850" s="245"/>
      <c r="BS4850" s="245"/>
      <c r="BY4850" s="245"/>
      <c r="CA4850" s="245"/>
      <c r="CB4850" s="245"/>
      <c r="CD4850" s="1465"/>
    </row>
    <row r="4851" spans="63:82">
      <c r="BK4851" s="245"/>
      <c r="BS4851" s="245"/>
      <c r="BY4851" s="245"/>
      <c r="CA4851" s="245"/>
      <c r="CB4851" s="245"/>
      <c r="CD4851" s="1465"/>
    </row>
    <row r="4852" spans="63:82">
      <c r="BK4852" s="245"/>
      <c r="BS4852" s="245"/>
      <c r="BY4852" s="245"/>
      <c r="CA4852" s="245"/>
      <c r="CB4852" s="245"/>
      <c r="CD4852" s="1465"/>
    </row>
    <row r="4853" spans="63:82">
      <c r="BK4853" s="245"/>
      <c r="BS4853" s="245"/>
      <c r="BY4853" s="245"/>
      <c r="CA4853" s="245"/>
      <c r="CB4853" s="245"/>
      <c r="CD4853" s="1465"/>
    </row>
    <row r="4854" spans="63:82">
      <c r="BK4854" s="245"/>
      <c r="BS4854" s="245"/>
      <c r="BY4854" s="245"/>
      <c r="CA4854" s="245"/>
      <c r="CB4854" s="245"/>
      <c r="CD4854" s="1465"/>
    </row>
    <row r="4855" spans="63:82">
      <c r="BK4855" s="245"/>
      <c r="BS4855" s="245"/>
      <c r="BY4855" s="245"/>
      <c r="CA4855" s="245"/>
      <c r="CB4855" s="245"/>
      <c r="CD4855" s="1465"/>
    </row>
    <row r="4856" spans="63:82">
      <c r="BK4856" s="245"/>
      <c r="BS4856" s="245"/>
      <c r="BY4856" s="245"/>
      <c r="CA4856" s="245"/>
      <c r="CB4856" s="245"/>
      <c r="CD4856" s="1465"/>
    </row>
    <row r="4857" spans="63:82">
      <c r="BK4857" s="245"/>
      <c r="BS4857" s="245"/>
      <c r="BY4857" s="245"/>
      <c r="CA4857" s="245"/>
      <c r="CB4857" s="245"/>
      <c r="CD4857" s="1465"/>
    </row>
    <row r="4858" spans="63:82">
      <c r="BK4858" s="245"/>
      <c r="BS4858" s="245"/>
      <c r="BY4858" s="245"/>
      <c r="CA4858" s="245"/>
      <c r="CB4858" s="245"/>
      <c r="CD4858" s="1465"/>
    </row>
    <row r="4859" spans="63:82">
      <c r="BK4859" s="245"/>
      <c r="BS4859" s="245"/>
      <c r="BY4859" s="245"/>
      <c r="CA4859" s="245"/>
      <c r="CB4859" s="245"/>
      <c r="CD4859" s="1465"/>
    </row>
    <row r="4860" spans="63:82">
      <c r="BK4860" s="245"/>
      <c r="BS4860" s="245"/>
      <c r="BY4860" s="245"/>
      <c r="CA4860" s="245"/>
      <c r="CB4860" s="245"/>
      <c r="CD4860" s="1465"/>
    </row>
    <row r="4861" spans="63:82">
      <c r="BK4861" s="245"/>
      <c r="BS4861" s="245"/>
      <c r="BY4861" s="245"/>
      <c r="CA4861" s="245"/>
      <c r="CB4861" s="245"/>
      <c r="CD4861" s="1465"/>
    </row>
    <row r="4862" spans="63:82">
      <c r="BK4862" s="245"/>
      <c r="BS4862" s="245"/>
      <c r="BY4862" s="245"/>
      <c r="CA4862" s="245"/>
      <c r="CB4862" s="245"/>
      <c r="CD4862" s="1465"/>
    </row>
    <row r="4863" spans="63:82">
      <c r="BK4863" s="245"/>
      <c r="BS4863" s="245"/>
      <c r="BY4863" s="245"/>
      <c r="CA4863" s="245"/>
      <c r="CB4863" s="245"/>
      <c r="CD4863" s="1465"/>
    </row>
    <row r="4864" spans="63:82">
      <c r="BK4864" s="245"/>
      <c r="BS4864" s="245"/>
      <c r="BY4864" s="245"/>
      <c r="CA4864" s="245"/>
      <c r="CB4864" s="245"/>
      <c r="CD4864" s="1465"/>
    </row>
    <row r="4865" spans="63:82">
      <c r="BK4865" s="245"/>
      <c r="BS4865" s="245"/>
      <c r="BY4865" s="245"/>
      <c r="CA4865" s="245"/>
      <c r="CB4865" s="245"/>
      <c r="CD4865" s="1465"/>
    </row>
    <row r="4866" spans="63:82">
      <c r="BK4866" s="245"/>
      <c r="BS4866" s="245"/>
      <c r="BY4866" s="245"/>
      <c r="CA4866" s="245"/>
      <c r="CB4866" s="245"/>
      <c r="CD4866" s="1465"/>
    </row>
    <row r="4867" spans="63:82">
      <c r="BK4867" s="245"/>
      <c r="BS4867" s="245"/>
      <c r="BY4867" s="245"/>
      <c r="CA4867" s="245"/>
      <c r="CB4867" s="245"/>
      <c r="CD4867" s="1465"/>
    </row>
    <row r="4868" spans="63:82">
      <c r="BK4868" s="245"/>
      <c r="BS4868" s="245"/>
      <c r="BY4868" s="245"/>
      <c r="CA4868" s="245"/>
      <c r="CB4868" s="245"/>
      <c r="CD4868" s="1465"/>
    </row>
    <row r="4869" spans="63:82">
      <c r="BK4869" s="245"/>
      <c r="BS4869" s="245"/>
      <c r="BY4869" s="245"/>
      <c r="CA4869" s="245"/>
      <c r="CB4869" s="245"/>
      <c r="CD4869" s="1465"/>
    </row>
    <row r="4870" spans="63:82">
      <c r="BK4870" s="245"/>
      <c r="BS4870" s="245"/>
      <c r="BY4870" s="245"/>
      <c r="CA4870" s="245"/>
      <c r="CB4870" s="245"/>
      <c r="CD4870" s="1465"/>
    </row>
    <row r="4871" spans="63:82">
      <c r="BK4871" s="245"/>
      <c r="BS4871" s="245"/>
      <c r="BY4871" s="245"/>
      <c r="CA4871" s="245"/>
      <c r="CB4871" s="245"/>
      <c r="CD4871" s="1465"/>
    </row>
    <row r="4872" spans="63:82">
      <c r="BK4872" s="245"/>
      <c r="BS4872" s="245"/>
      <c r="BY4872" s="245"/>
      <c r="CA4872" s="245"/>
      <c r="CB4872" s="245"/>
      <c r="CD4872" s="1465"/>
    </row>
    <row r="4873" spans="63:82">
      <c r="BK4873" s="245"/>
      <c r="BS4873" s="245"/>
      <c r="BY4873" s="245"/>
      <c r="CA4873" s="245"/>
      <c r="CB4873" s="245"/>
      <c r="CD4873" s="1465"/>
    </row>
    <row r="4874" spans="63:82">
      <c r="BK4874" s="245"/>
      <c r="BS4874" s="245"/>
      <c r="BY4874" s="245"/>
      <c r="CA4874" s="245"/>
      <c r="CB4874" s="245"/>
      <c r="CD4874" s="1465"/>
    </row>
    <row r="4875" spans="63:82">
      <c r="BK4875" s="245"/>
      <c r="BS4875" s="245"/>
      <c r="BY4875" s="245"/>
      <c r="CA4875" s="245"/>
      <c r="CB4875" s="245"/>
      <c r="CD4875" s="1465"/>
    </row>
    <row r="4876" spans="63:82">
      <c r="BK4876" s="245"/>
      <c r="BS4876" s="245"/>
      <c r="BY4876" s="245"/>
      <c r="CA4876" s="245"/>
      <c r="CB4876" s="245"/>
      <c r="CD4876" s="1465"/>
    </row>
    <row r="4877" spans="63:82">
      <c r="BK4877" s="245"/>
      <c r="BS4877" s="245"/>
      <c r="BY4877" s="245"/>
      <c r="CA4877" s="245"/>
      <c r="CB4877" s="245"/>
      <c r="CD4877" s="1465"/>
    </row>
    <row r="4878" spans="63:82">
      <c r="BK4878" s="245"/>
      <c r="BS4878" s="245"/>
      <c r="BY4878" s="245"/>
      <c r="CA4878" s="245"/>
      <c r="CB4878" s="245"/>
      <c r="CD4878" s="1465"/>
    </row>
    <row r="4879" spans="63:82">
      <c r="BK4879" s="245"/>
      <c r="BS4879" s="245"/>
      <c r="BY4879" s="245"/>
      <c r="CA4879" s="245"/>
      <c r="CB4879" s="245"/>
      <c r="CD4879" s="1465"/>
    </row>
    <row r="4880" spans="63:82">
      <c r="BK4880" s="245"/>
      <c r="BS4880" s="245"/>
      <c r="BY4880" s="245"/>
      <c r="CA4880" s="245"/>
      <c r="CB4880" s="245"/>
      <c r="CD4880" s="1465"/>
    </row>
    <row r="4881" spans="63:82">
      <c r="BK4881" s="245"/>
      <c r="BS4881" s="245"/>
      <c r="BY4881" s="245"/>
      <c r="CA4881" s="245"/>
      <c r="CB4881" s="245"/>
      <c r="CD4881" s="1465"/>
    </row>
    <row r="4882" spans="63:82">
      <c r="BK4882" s="245"/>
      <c r="BS4882" s="245"/>
      <c r="BY4882" s="245"/>
      <c r="CA4882" s="245"/>
      <c r="CB4882" s="245"/>
      <c r="CD4882" s="1465"/>
    </row>
    <row r="4883" spans="63:82">
      <c r="BK4883" s="245"/>
      <c r="BS4883" s="245"/>
      <c r="BY4883" s="245"/>
      <c r="CA4883" s="245"/>
      <c r="CB4883" s="245"/>
      <c r="CD4883" s="1465"/>
    </row>
    <row r="4884" spans="63:82">
      <c r="BK4884" s="245"/>
      <c r="BS4884" s="245"/>
      <c r="BY4884" s="245"/>
      <c r="CA4884" s="245"/>
      <c r="CB4884" s="245"/>
      <c r="CD4884" s="1465"/>
    </row>
    <row r="4885" spans="63:82">
      <c r="BK4885" s="245"/>
      <c r="BS4885" s="245"/>
      <c r="BY4885" s="245"/>
      <c r="CA4885" s="245"/>
      <c r="CB4885" s="245"/>
      <c r="CD4885" s="1465"/>
    </row>
    <row r="4886" spans="63:82">
      <c r="BK4886" s="245"/>
      <c r="BS4886" s="245"/>
      <c r="BY4886" s="245"/>
      <c r="CA4886" s="245"/>
      <c r="CB4886" s="245"/>
      <c r="CD4886" s="1465"/>
    </row>
    <row r="4887" spans="63:82">
      <c r="BK4887" s="245"/>
      <c r="BS4887" s="245"/>
      <c r="BY4887" s="245"/>
      <c r="CA4887" s="245"/>
      <c r="CB4887" s="245"/>
      <c r="CD4887" s="1465"/>
    </row>
    <row r="4888" spans="63:82">
      <c r="BK4888" s="245"/>
      <c r="BS4888" s="245"/>
      <c r="BY4888" s="245"/>
      <c r="CA4888" s="245"/>
      <c r="CB4888" s="245"/>
      <c r="CD4888" s="1465"/>
    </row>
    <row r="4889" spans="63:82">
      <c r="BK4889" s="245"/>
      <c r="BS4889" s="245"/>
      <c r="BY4889" s="245"/>
      <c r="CA4889" s="245"/>
      <c r="CB4889" s="245"/>
      <c r="CD4889" s="1465"/>
    </row>
    <row r="4890" spans="63:82">
      <c r="BK4890" s="245"/>
      <c r="BS4890" s="245"/>
      <c r="BY4890" s="245"/>
      <c r="CA4890" s="245"/>
      <c r="CB4890" s="245"/>
      <c r="CD4890" s="1465"/>
    </row>
    <row r="4891" spans="63:82">
      <c r="BK4891" s="245"/>
      <c r="BS4891" s="245"/>
      <c r="BY4891" s="245"/>
      <c r="CA4891" s="245"/>
      <c r="CB4891" s="245"/>
      <c r="CD4891" s="1465"/>
    </row>
    <row r="4892" spans="63:82">
      <c r="BK4892" s="245"/>
      <c r="BS4892" s="245"/>
      <c r="BY4892" s="245"/>
      <c r="CA4892" s="245"/>
      <c r="CB4892" s="245"/>
      <c r="CD4892" s="1465"/>
    </row>
    <row r="4893" spans="63:82">
      <c r="BK4893" s="245"/>
      <c r="BS4893" s="245"/>
      <c r="BY4893" s="245"/>
      <c r="CA4893" s="245"/>
      <c r="CB4893" s="245"/>
      <c r="CD4893" s="1465"/>
    </row>
    <row r="4894" spans="63:82">
      <c r="BK4894" s="245"/>
      <c r="BS4894" s="245"/>
      <c r="BY4894" s="245"/>
      <c r="CA4894" s="245"/>
      <c r="CB4894" s="245"/>
      <c r="CD4894" s="1465"/>
    </row>
    <row r="4895" spans="63:82">
      <c r="BK4895" s="245"/>
      <c r="BS4895" s="245"/>
      <c r="BY4895" s="245"/>
      <c r="CA4895" s="245"/>
      <c r="CB4895" s="245"/>
      <c r="CD4895" s="1465"/>
    </row>
    <row r="4896" spans="63:82">
      <c r="BK4896" s="245"/>
      <c r="BS4896" s="245"/>
      <c r="BY4896" s="245"/>
      <c r="CA4896" s="245"/>
      <c r="CB4896" s="245"/>
      <c r="CD4896" s="1465"/>
    </row>
    <row r="4897" spans="63:82">
      <c r="BK4897" s="245"/>
      <c r="BS4897" s="245"/>
      <c r="BY4897" s="245"/>
      <c r="CA4897" s="245"/>
      <c r="CB4897" s="245"/>
      <c r="CD4897" s="1465"/>
    </row>
    <row r="4898" spans="63:82">
      <c r="BK4898" s="245"/>
      <c r="BS4898" s="245"/>
      <c r="BY4898" s="245"/>
      <c r="CA4898" s="245"/>
      <c r="CB4898" s="245"/>
      <c r="CD4898" s="1465"/>
    </row>
    <row r="4899" spans="63:82">
      <c r="BK4899" s="245"/>
      <c r="BS4899" s="245"/>
      <c r="BY4899" s="245"/>
      <c r="CA4899" s="245"/>
      <c r="CB4899" s="245"/>
      <c r="CD4899" s="1465"/>
    </row>
    <row r="4900" spans="63:82">
      <c r="BK4900" s="245"/>
      <c r="BS4900" s="245"/>
      <c r="BY4900" s="245"/>
      <c r="CA4900" s="245"/>
      <c r="CB4900" s="245"/>
      <c r="CD4900" s="1465"/>
    </row>
    <row r="4901" spans="63:82">
      <c r="BK4901" s="245"/>
      <c r="BS4901" s="245"/>
      <c r="BY4901" s="245"/>
      <c r="CA4901" s="245"/>
      <c r="CB4901" s="245"/>
      <c r="CD4901" s="1465"/>
    </row>
    <row r="4902" spans="63:82">
      <c r="BK4902" s="245"/>
      <c r="BS4902" s="245"/>
      <c r="BY4902" s="245"/>
      <c r="CA4902" s="245"/>
      <c r="CB4902" s="245"/>
      <c r="CD4902" s="1465"/>
    </row>
    <row r="4903" spans="63:82">
      <c r="BK4903" s="245"/>
      <c r="BS4903" s="245"/>
      <c r="BY4903" s="245"/>
      <c r="CA4903" s="245"/>
      <c r="CB4903" s="245"/>
      <c r="CD4903" s="1465"/>
    </row>
    <row r="4904" spans="63:82">
      <c r="BK4904" s="245"/>
      <c r="BS4904" s="245"/>
      <c r="BY4904" s="245"/>
      <c r="CA4904" s="245"/>
      <c r="CB4904" s="245"/>
      <c r="CD4904" s="1465"/>
    </row>
    <row r="4905" spans="63:82">
      <c r="BK4905" s="245"/>
      <c r="BS4905" s="245"/>
      <c r="BY4905" s="245"/>
      <c r="CA4905" s="245"/>
      <c r="CB4905" s="245"/>
      <c r="CD4905" s="1465"/>
    </row>
    <row r="4906" spans="63:82">
      <c r="BK4906" s="245"/>
      <c r="BS4906" s="245"/>
      <c r="BY4906" s="245"/>
      <c r="CA4906" s="245"/>
      <c r="CB4906" s="245"/>
      <c r="CD4906" s="1465"/>
    </row>
    <row r="4907" spans="63:82">
      <c r="BK4907" s="245"/>
      <c r="BS4907" s="245"/>
      <c r="BY4907" s="245"/>
      <c r="CA4907" s="245"/>
      <c r="CB4907" s="245"/>
      <c r="CD4907" s="1465"/>
    </row>
    <row r="4908" spans="63:82">
      <c r="BK4908" s="245"/>
      <c r="BS4908" s="245"/>
      <c r="BY4908" s="245"/>
      <c r="CA4908" s="245"/>
      <c r="CB4908" s="245"/>
      <c r="CD4908" s="1465"/>
    </row>
    <row r="4909" spans="63:82">
      <c r="BK4909" s="245"/>
      <c r="BS4909" s="245"/>
      <c r="BY4909" s="245"/>
      <c r="CA4909" s="245"/>
      <c r="CB4909" s="245"/>
      <c r="CD4909" s="1465"/>
    </row>
    <row r="4910" spans="63:82">
      <c r="BK4910" s="245"/>
      <c r="BS4910" s="245"/>
      <c r="BY4910" s="245"/>
      <c r="CA4910" s="245"/>
      <c r="CB4910" s="245"/>
      <c r="CD4910" s="1465"/>
    </row>
    <row r="4911" spans="63:82">
      <c r="BK4911" s="245"/>
      <c r="BS4911" s="245"/>
      <c r="BY4911" s="245"/>
      <c r="CA4911" s="245"/>
      <c r="CB4911" s="245"/>
      <c r="CD4911" s="1465"/>
    </row>
    <row r="4912" spans="63:82">
      <c r="BK4912" s="245"/>
      <c r="BS4912" s="245"/>
      <c r="BY4912" s="245"/>
      <c r="CA4912" s="245"/>
      <c r="CB4912" s="245"/>
      <c r="CD4912" s="1465"/>
    </row>
    <row r="4913" spans="63:82">
      <c r="BK4913" s="245"/>
      <c r="BS4913" s="245"/>
      <c r="BY4913" s="245"/>
      <c r="CA4913" s="245"/>
      <c r="CB4913" s="245"/>
      <c r="CD4913" s="1465"/>
    </row>
    <row r="4914" spans="63:82">
      <c r="BK4914" s="245"/>
      <c r="BS4914" s="245"/>
      <c r="BY4914" s="245"/>
      <c r="CA4914" s="245"/>
      <c r="CB4914" s="245"/>
      <c r="CD4914" s="1465"/>
    </row>
    <row r="4915" spans="63:82">
      <c r="BK4915" s="245"/>
      <c r="BS4915" s="245"/>
      <c r="BY4915" s="245"/>
      <c r="CA4915" s="245"/>
      <c r="CB4915" s="245"/>
      <c r="CD4915" s="1465"/>
    </row>
    <row r="4916" spans="63:82">
      <c r="BK4916" s="245"/>
      <c r="BS4916" s="245"/>
      <c r="BY4916" s="245"/>
      <c r="CA4916" s="245"/>
      <c r="CB4916" s="245"/>
      <c r="CD4916" s="1465"/>
    </row>
    <row r="4917" spans="63:82">
      <c r="BK4917" s="245"/>
      <c r="BS4917" s="245"/>
      <c r="BY4917" s="245"/>
      <c r="CA4917" s="245"/>
      <c r="CB4917" s="245"/>
      <c r="CD4917" s="1465"/>
    </row>
    <row r="4918" spans="63:82">
      <c r="BK4918" s="245"/>
      <c r="BS4918" s="245"/>
      <c r="BY4918" s="245"/>
      <c r="CA4918" s="245"/>
      <c r="CB4918" s="245"/>
      <c r="CD4918" s="1465"/>
    </row>
    <row r="4919" spans="63:82">
      <c r="BK4919" s="245"/>
      <c r="BS4919" s="245"/>
      <c r="BY4919" s="245"/>
      <c r="CA4919" s="245"/>
      <c r="CB4919" s="245"/>
      <c r="CD4919" s="1465"/>
    </row>
    <row r="4920" spans="63:82">
      <c r="BK4920" s="245"/>
      <c r="BS4920" s="245"/>
      <c r="BY4920" s="245"/>
      <c r="CA4920" s="245"/>
      <c r="CB4920" s="245"/>
      <c r="CD4920" s="1465"/>
    </row>
    <row r="4921" spans="63:82">
      <c r="BK4921" s="245"/>
      <c r="BS4921" s="245"/>
      <c r="BY4921" s="245"/>
      <c r="CA4921" s="245"/>
      <c r="CB4921" s="245"/>
      <c r="CD4921" s="1465"/>
    </row>
    <row r="4922" spans="63:82">
      <c r="BK4922" s="245"/>
      <c r="BS4922" s="245"/>
      <c r="BY4922" s="245"/>
      <c r="CA4922" s="245"/>
      <c r="CB4922" s="245"/>
      <c r="CD4922" s="1465"/>
    </row>
    <row r="4923" spans="63:82">
      <c r="BK4923" s="245"/>
      <c r="BS4923" s="245"/>
      <c r="BY4923" s="245"/>
      <c r="CA4923" s="245"/>
      <c r="CB4923" s="245"/>
      <c r="CD4923" s="1465"/>
    </row>
    <row r="4924" spans="63:82">
      <c r="BK4924" s="245"/>
      <c r="BS4924" s="245"/>
      <c r="BY4924" s="245"/>
      <c r="CA4924" s="245"/>
      <c r="CB4924" s="245"/>
      <c r="CD4924" s="1465"/>
    </row>
    <row r="4925" spans="63:82">
      <c r="BK4925" s="245"/>
      <c r="BS4925" s="245"/>
      <c r="BY4925" s="245"/>
      <c r="CA4925" s="245"/>
      <c r="CB4925" s="245"/>
      <c r="CD4925" s="1465"/>
    </row>
    <row r="4926" spans="63:82">
      <c r="BK4926" s="245"/>
      <c r="BS4926" s="245"/>
      <c r="BY4926" s="245"/>
      <c r="CA4926" s="245"/>
      <c r="CB4926" s="245"/>
      <c r="CD4926" s="1465"/>
    </row>
    <row r="4927" spans="63:82">
      <c r="BK4927" s="245"/>
      <c r="BS4927" s="245"/>
      <c r="BY4927" s="245"/>
      <c r="CA4927" s="245"/>
      <c r="CB4927" s="245"/>
      <c r="CD4927" s="1465"/>
    </row>
    <row r="4928" spans="63:82">
      <c r="BK4928" s="245"/>
      <c r="BS4928" s="245"/>
      <c r="BY4928" s="245"/>
      <c r="CA4928" s="245"/>
      <c r="CB4928" s="245"/>
      <c r="CD4928" s="1465"/>
    </row>
    <row r="4929" spans="63:82">
      <c r="BK4929" s="245"/>
      <c r="BS4929" s="245"/>
      <c r="BY4929" s="245"/>
      <c r="CA4929" s="245"/>
      <c r="CB4929" s="245"/>
      <c r="CD4929" s="1465"/>
    </row>
    <row r="4930" spans="63:82">
      <c r="BK4930" s="245"/>
      <c r="BS4930" s="245"/>
      <c r="BY4930" s="245"/>
      <c r="CA4930" s="245"/>
      <c r="CB4930" s="245"/>
      <c r="CD4930" s="1465"/>
    </row>
    <row r="4931" spans="63:82">
      <c r="BK4931" s="245"/>
      <c r="BS4931" s="245"/>
      <c r="BY4931" s="245"/>
      <c r="CA4931" s="245"/>
      <c r="CB4931" s="245"/>
      <c r="CD4931" s="1465"/>
    </row>
    <row r="4932" spans="63:82">
      <c r="BK4932" s="245"/>
      <c r="BS4932" s="245"/>
      <c r="BY4932" s="245"/>
      <c r="CA4932" s="245"/>
      <c r="CB4932" s="245"/>
      <c r="CD4932" s="1465"/>
    </row>
    <row r="4933" spans="63:82">
      <c r="BK4933" s="245"/>
      <c r="BS4933" s="245"/>
      <c r="BY4933" s="245"/>
      <c r="CA4933" s="245"/>
      <c r="CB4933" s="245"/>
      <c r="CD4933" s="1465"/>
    </row>
    <row r="4934" spans="63:82">
      <c r="BK4934" s="245"/>
      <c r="BS4934" s="245"/>
      <c r="BY4934" s="245"/>
      <c r="CA4934" s="245"/>
      <c r="CB4934" s="245"/>
      <c r="CD4934" s="1465"/>
    </row>
    <row r="4935" spans="63:82">
      <c r="BK4935" s="245"/>
      <c r="BS4935" s="245"/>
      <c r="BY4935" s="245"/>
      <c r="CA4935" s="245"/>
      <c r="CB4935" s="245"/>
      <c r="CD4935" s="1465"/>
    </row>
    <row r="4936" spans="63:82">
      <c r="BK4936" s="245"/>
      <c r="BS4936" s="245"/>
      <c r="BY4936" s="245"/>
      <c r="CA4936" s="245"/>
      <c r="CB4936" s="245"/>
      <c r="CD4936" s="1465"/>
    </row>
    <row r="4937" spans="63:82">
      <c r="BK4937" s="245"/>
      <c r="BS4937" s="245"/>
      <c r="BY4937" s="245"/>
      <c r="CA4937" s="245"/>
      <c r="CB4937" s="245"/>
      <c r="CD4937" s="1465"/>
    </row>
    <row r="4938" spans="63:82">
      <c r="BK4938" s="245"/>
      <c r="BS4938" s="245"/>
      <c r="BY4938" s="245"/>
      <c r="CA4938" s="245"/>
      <c r="CB4938" s="245"/>
      <c r="CD4938" s="1465"/>
    </row>
    <row r="4939" spans="63:82">
      <c r="BK4939" s="245"/>
      <c r="BS4939" s="245"/>
      <c r="BY4939" s="245"/>
      <c r="CA4939" s="245"/>
      <c r="CB4939" s="245"/>
      <c r="CD4939" s="1465"/>
    </row>
    <row r="4940" spans="63:82">
      <c r="BK4940" s="245"/>
      <c r="BS4940" s="245"/>
      <c r="BY4940" s="245"/>
      <c r="CA4940" s="245"/>
      <c r="CB4940" s="245"/>
      <c r="CD4940" s="1465"/>
    </row>
    <row r="4941" spans="63:82">
      <c r="BK4941" s="245"/>
      <c r="BS4941" s="245"/>
      <c r="BY4941" s="245"/>
      <c r="CA4941" s="245"/>
      <c r="CB4941" s="245"/>
      <c r="CD4941" s="1465"/>
    </row>
    <row r="4942" spans="63:82">
      <c r="BK4942" s="245"/>
      <c r="BS4942" s="245"/>
      <c r="BY4942" s="245"/>
      <c r="CA4942" s="245"/>
      <c r="CB4942" s="245"/>
      <c r="CD4942" s="1465"/>
    </row>
    <row r="4943" spans="63:82">
      <c r="BK4943" s="245"/>
      <c r="BS4943" s="245"/>
      <c r="BY4943" s="245"/>
      <c r="CA4943" s="245"/>
      <c r="CB4943" s="245"/>
      <c r="CD4943" s="1465"/>
    </row>
    <row r="4944" spans="63:82">
      <c r="BK4944" s="245"/>
      <c r="BS4944" s="245"/>
      <c r="BY4944" s="245"/>
      <c r="CA4944" s="245"/>
      <c r="CB4944" s="245"/>
      <c r="CD4944" s="1465"/>
    </row>
    <row r="4945" spans="63:82">
      <c r="BK4945" s="245"/>
      <c r="BS4945" s="245"/>
      <c r="BY4945" s="245"/>
      <c r="CA4945" s="245"/>
      <c r="CB4945" s="245"/>
      <c r="CD4945" s="1465"/>
    </row>
    <row r="4946" spans="63:82">
      <c r="BK4946" s="245"/>
      <c r="BS4946" s="245"/>
      <c r="BY4946" s="245"/>
      <c r="CA4946" s="245"/>
      <c r="CB4946" s="245"/>
      <c r="CD4946" s="1465"/>
    </row>
    <row r="4947" spans="63:82">
      <c r="BK4947" s="245"/>
      <c r="BS4947" s="245"/>
      <c r="BY4947" s="245"/>
      <c r="CA4947" s="245"/>
      <c r="CB4947" s="245"/>
      <c r="CD4947" s="1465"/>
    </row>
    <row r="4948" spans="63:82">
      <c r="BK4948" s="245"/>
      <c r="BS4948" s="245"/>
      <c r="BY4948" s="245"/>
      <c r="CA4948" s="245"/>
      <c r="CB4948" s="245"/>
      <c r="CD4948" s="1465"/>
    </row>
    <row r="4949" spans="63:82">
      <c r="BK4949" s="245"/>
      <c r="BS4949" s="245"/>
      <c r="BY4949" s="245"/>
      <c r="CA4949" s="245"/>
      <c r="CB4949" s="245"/>
      <c r="CD4949" s="1465"/>
    </row>
    <row r="4950" spans="63:82">
      <c r="BK4950" s="245"/>
      <c r="BS4950" s="245"/>
      <c r="BY4950" s="245"/>
      <c r="CA4950" s="245"/>
      <c r="CB4950" s="245"/>
      <c r="CD4950" s="1465"/>
    </row>
    <row r="4951" spans="63:82">
      <c r="BK4951" s="245"/>
      <c r="BS4951" s="245"/>
      <c r="BY4951" s="245"/>
      <c r="CA4951" s="245"/>
      <c r="CB4951" s="245"/>
      <c r="CD4951" s="1465"/>
    </row>
    <row r="4952" spans="63:82">
      <c r="BK4952" s="245"/>
      <c r="BS4952" s="245"/>
      <c r="BY4952" s="245"/>
      <c r="CA4952" s="245"/>
      <c r="CB4952" s="245"/>
      <c r="CD4952" s="1465"/>
    </row>
    <row r="4953" spans="63:82">
      <c r="BK4953" s="245"/>
      <c r="BS4953" s="245"/>
      <c r="BY4953" s="245"/>
      <c r="CA4953" s="245"/>
      <c r="CB4953" s="245"/>
      <c r="CD4953" s="1465"/>
    </row>
    <row r="4954" spans="63:82">
      <c r="BK4954" s="245"/>
      <c r="BS4954" s="245"/>
      <c r="BY4954" s="245"/>
      <c r="CA4954" s="245"/>
      <c r="CB4954" s="245"/>
      <c r="CD4954" s="1465"/>
    </row>
    <row r="4955" spans="63:82">
      <c r="BK4955" s="245"/>
      <c r="BS4955" s="245"/>
      <c r="BY4955" s="245"/>
      <c r="CA4955" s="245"/>
      <c r="CB4955" s="245"/>
      <c r="CD4955" s="1465"/>
    </row>
    <row r="4956" spans="63:82">
      <c r="BK4956" s="245"/>
      <c r="BS4956" s="245"/>
      <c r="BY4956" s="245"/>
      <c r="CA4956" s="245"/>
      <c r="CB4956" s="245"/>
      <c r="CD4956" s="1465"/>
    </row>
    <row r="4957" spans="63:82">
      <c r="BK4957" s="245"/>
      <c r="BS4957" s="245"/>
      <c r="BY4957" s="245"/>
      <c r="CA4957" s="245"/>
      <c r="CB4957" s="245"/>
      <c r="CD4957" s="1465"/>
    </row>
    <row r="4958" spans="63:82">
      <c r="BK4958" s="245"/>
      <c r="BS4958" s="245"/>
      <c r="BY4958" s="245"/>
      <c r="CA4958" s="245"/>
      <c r="CB4958" s="245"/>
      <c r="CD4958" s="1465"/>
    </row>
    <row r="4959" spans="63:82">
      <c r="BK4959" s="245"/>
      <c r="BS4959" s="245"/>
      <c r="BY4959" s="245"/>
      <c r="CA4959" s="245"/>
      <c r="CB4959" s="245"/>
      <c r="CD4959" s="1465"/>
    </row>
    <row r="4960" spans="63:82">
      <c r="BK4960" s="245"/>
      <c r="BS4960" s="245"/>
      <c r="BY4960" s="245"/>
      <c r="CA4960" s="245"/>
      <c r="CB4960" s="245"/>
      <c r="CD4960" s="1465"/>
    </row>
    <row r="4961" spans="63:82">
      <c r="BK4961" s="245"/>
      <c r="BS4961" s="245"/>
      <c r="BY4961" s="245"/>
      <c r="CA4961" s="245"/>
      <c r="CB4961" s="245"/>
      <c r="CD4961" s="1465"/>
    </row>
    <row r="4962" spans="63:82">
      <c r="BK4962" s="245"/>
      <c r="BS4962" s="245"/>
      <c r="BY4962" s="245"/>
      <c r="CA4962" s="245"/>
      <c r="CB4962" s="245"/>
      <c r="CD4962" s="1465"/>
    </row>
    <row r="4963" spans="63:82">
      <c r="BK4963" s="245"/>
      <c r="BS4963" s="245"/>
      <c r="BY4963" s="245"/>
      <c r="CA4963" s="245"/>
      <c r="CB4963" s="245"/>
      <c r="CD4963" s="1465"/>
    </row>
    <row r="4964" spans="63:82">
      <c r="BK4964" s="245"/>
      <c r="BS4964" s="245"/>
      <c r="BY4964" s="245"/>
      <c r="CA4964" s="245"/>
      <c r="CB4964" s="245"/>
      <c r="CD4964" s="1465"/>
    </row>
    <row r="4965" spans="63:82">
      <c r="BK4965" s="245"/>
      <c r="BS4965" s="245"/>
      <c r="BY4965" s="245"/>
      <c r="CA4965" s="245"/>
      <c r="CB4965" s="245"/>
      <c r="CD4965" s="1465"/>
    </row>
    <row r="4966" spans="63:82">
      <c r="BK4966" s="245"/>
      <c r="BS4966" s="245"/>
      <c r="BY4966" s="245"/>
      <c r="CA4966" s="245"/>
      <c r="CB4966" s="245"/>
      <c r="CD4966" s="1465"/>
    </row>
    <row r="4967" spans="63:82">
      <c r="BK4967" s="245"/>
      <c r="BS4967" s="245"/>
      <c r="BY4967" s="245"/>
      <c r="CA4967" s="245"/>
      <c r="CB4967" s="245"/>
      <c r="CD4967" s="1465"/>
    </row>
    <row r="4968" spans="63:82">
      <c r="BK4968" s="245"/>
      <c r="BS4968" s="245"/>
      <c r="BY4968" s="245"/>
      <c r="CA4968" s="245"/>
      <c r="CB4968" s="245"/>
      <c r="CD4968" s="1465"/>
    </row>
    <row r="4969" spans="63:82">
      <c r="BK4969" s="245"/>
      <c r="BS4969" s="245"/>
      <c r="BY4969" s="245"/>
      <c r="CA4969" s="245"/>
      <c r="CB4969" s="245"/>
      <c r="CD4969" s="1465"/>
    </row>
    <row r="4970" spans="63:82">
      <c r="BK4970" s="245"/>
      <c r="BS4970" s="245"/>
      <c r="BY4970" s="245"/>
      <c r="CA4970" s="245"/>
      <c r="CB4970" s="245"/>
      <c r="CD4970" s="1465"/>
    </row>
    <row r="4971" spans="63:82">
      <c r="BK4971" s="245"/>
      <c r="BS4971" s="245"/>
      <c r="BY4971" s="245"/>
      <c r="CA4971" s="245"/>
      <c r="CB4971" s="245"/>
      <c r="CD4971" s="1465"/>
    </row>
    <row r="4972" spans="63:82">
      <c r="BK4972" s="245"/>
      <c r="BS4972" s="245"/>
      <c r="BY4972" s="245"/>
      <c r="CA4972" s="245"/>
      <c r="CB4972" s="245"/>
      <c r="CD4972" s="1465"/>
    </row>
    <row r="4973" spans="63:82">
      <c r="BK4973" s="245"/>
      <c r="BS4973" s="245"/>
      <c r="BY4973" s="245"/>
      <c r="CA4973" s="245"/>
      <c r="CB4973" s="245"/>
      <c r="CD4973" s="1465"/>
    </row>
    <row r="4974" spans="63:82">
      <c r="BK4974" s="245"/>
      <c r="BS4974" s="245"/>
      <c r="BY4974" s="245"/>
      <c r="CA4974" s="245"/>
      <c r="CB4974" s="245"/>
      <c r="CD4974" s="1465"/>
    </row>
    <row r="4975" spans="63:82">
      <c r="BK4975" s="245"/>
      <c r="BS4975" s="245"/>
      <c r="BY4975" s="245"/>
      <c r="CA4975" s="245"/>
      <c r="CB4975" s="245"/>
      <c r="CD4975" s="1465"/>
    </row>
    <row r="4976" spans="63:82">
      <c r="BK4976" s="245"/>
      <c r="BS4976" s="245"/>
      <c r="BY4976" s="245"/>
      <c r="CA4976" s="245"/>
      <c r="CB4976" s="245"/>
      <c r="CD4976" s="1465"/>
    </row>
    <row r="4977" spans="63:82">
      <c r="BK4977" s="245"/>
      <c r="BS4977" s="245"/>
      <c r="BY4977" s="245"/>
      <c r="CA4977" s="245"/>
      <c r="CB4977" s="245"/>
      <c r="CD4977" s="1465"/>
    </row>
    <row r="4978" spans="63:82">
      <c r="BK4978" s="245"/>
      <c r="BS4978" s="245"/>
      <c r="BY4978" s="245"/>
      <c r="CA4978" s="245"/>
      <c r="CB4978" s="245"/>
      <c r="CD4978" s="1465"/>
    </row>
    <row r="4979" spans="63:82">
      <c r="BK4979" s="245"/>
      <c r="BS4979" s="245"/>
      <c r="BY4979" s="245"/>
      <c r="CA4979" s="245"/>
      <c r="CB4979" s="245"/>
      <c r="CD4979" s="1465"/>
    </row>
    <row r="4980" spans="63:82">
      <c r="BK4980" s="245"/>
      <c r="BS4980" s="245"/>
      <c r="BY4980" s="245"/>
      <c r="CA4980" s="245"/>
      <c r="CB4980" s="245"/>
      <c r="CD4980" s="1465"/>
    </row>
    <row r="4981" spans="63:82">
      <c r="BK4981" s="245"/>
      <c r="BS4981" s="245"/>
      <c r="BY4981" s="245"/>
      <c r="CA4981" s="245"/>
      <c r="CB4981" s="245"/>
      <c r="CD4981" s="1465"/>
    </row>
    <row r="4982" spans="63:82">
      <c r="BK4982" s="245"/>
      <c r="BS4982" s="245"/>
      <c r="BY4982" s="245"/>
      <c r="CA4982" s="245"/>
      <c r="CB4982" s="245"/>
      <c r="CD4982" s="1465"/>
    </row>
    <row r="4983" spans="63:82">
      <c r="BK4983" s="245"/>
      <c r="BS4983" s="245"/>
      <c r="BY4983" s="245"/>
      <c r="CA4983" s="245"/>
      <c r="CB4983" s="245"/>
      <c r="CD4983" s="1465"/>
    </row>
    <row r="4984" spans="63:82">
      <c r="BK4984" s="245"/>
      <c r="BS4984" s="245"/>
      <c r="BY4984" s="245"/>
      <c r="CA4984" s="245"/>
      <c r="CB4984" s="245"/>
      <c r="CD4984" s="1465"/>
    </row>
    <row r="4985" spans="63:82">
      <c r="BK4985" s="245"/>
      <c r="BS4985" s="245"/>
      <c r="BY4985" s="245"/>
      <c r="CA4985" s="245"/>
      <c r="CB4985" s="245"/>
      <c r="CD4985" s="1465"/>
    </row>
    <row r="4986" spans="63:82">
      <c r="BK4986" s="245"/>
      <c r="BS4986" s="245"/>
      <c r="BY4986" s="245"/>
      <c r="CA4986" s="245"/>
      <c r="CB4986" s="245"/>
      <c r="CD4986" s="1465"/>
    </row>
    <row r="4987" spans="63:82">
      <c r="BK4987" s="245"/>
      <c r="BS4987" s="245"/>
      <c r="BY4987" s="245"/>
      <c r="CA4987" s="245"/>
      <c r="CB4987" s="245"/>
      <c r="CD4987" s="1465"/>
    </row>
    <row r="4988" spans="63:82">
      <c r="BK4988" s="245"/>
      <c r="BS4988" s="245"/>
      <c r="BY4988" s="245"/>
      <c r="CA4988" s="245"/>
      <c r="CB4988" s="245"/>
      <c r="CD4988" s="1465"/>
    </row>
    <row r="4989" spans="63:82">
      <c r="BK4989" s="245"/>
      <c r="BS4989" s="245"/>
      <c r="BY4989" s="245"/>
      <c r="CA4989" s="245"/>
      <c r="CB4989" s="245"/>
      <c r="CD4989" s="1465"/>
    </row>
    <row r="4990" spans="63:82">
      <c r="BK4990" s="245"/>
      <c r="BS4990" s="245"/>
      <c r="BY4990" s="245"/>
      <c r="CA4990" s="245"/>
      <c r="CB4990" s="245"/>
      <c r="CD4990" s="1465"/>
    </row>
    <row r="4991" spans="63:82">
      <c r="BK4991" s="245"/>
      <c r="BS4991" s="245"/>
      <c r="BY4991" s="245"/>
      <c r="CA4991" s="245"/>
      <c r="CB4991" s="245"/>
      <c r="CD4991" s="1465"/>
    </row>
    <row r="4992" spans="63:82">
      <c r="BK4992" s="245"/>
      <c r="BS4992" s="245"/>
      <c r="BY4992" s="245"/>
      <c r="CA4992" s="245"/>
      <c r="CB4992" s="245"/>
      <c r="CD4992" s="1465"/>
    </row>
    <row r="4993" spans="63:82">
      <c r="BK4993" s="245"/>
      <c r="BS4993" s="245"/>
      <c r="BY4993" s="245"/>
      <c r="CA4993" s="245"/>
      <c r="CB4993" s="245"/>
      <c r="CD4993" s="1465"/>
    </row>
    <row r="4994" spans="63:82">
      <c r="BK4994" s="245"/>
      <c r="BS4994" s="245"/>
      <c r="BY4994" s="245"/>
      <c r="CA4994" s="245"/>
      <c r="CB4994" s="245"/>
      <c r="CD4994" s="1465"/>
    </row>
    <row r="4995" spans="63:82">
      <c r="BK4995" s="245"/>
      <c r="BS4995" s="245"/>
      <c r="BY4995" s="245"/>
      <c r="CA4995" s="245"/>
      <c r="CB4995" s="245"/>
      <c r="CD4995" s="1465"/>
    </row>
    <row r="4996" spans="63:82">
      <c r="BK4996" s="245"/>
      <c r="BS4996" s="245"/>
      <c r="BY4996" s="245"/>
      <c r="CA4996" s="245"/>
      <c r="CB4996" s="245"/>
      <c r="CD4996" s="1465"/>
    </row>
    <row r="4997" spans="63:82">
      <c r="BK4997" s="245"/>
      <c r="BS4997" s="245"/>
      <c r="BY4997" s="245"/>
      <c r="CA4997" s="245"/>
      <c r="CB4997" s="245"/>
      <c r="CD4997" s="1465"/>
    </row>
    <row r="4998" spans="63:82">
      <c r="BK4998" s="245"/>
      <c r="BS4998" s="245"/>
      <c r="BY4998" s="245"/>
      <c r="CA4998" s="245"/>
      <c r="CB4998" s="245"/>
      <c r="CD4998" s="1465"/>
    </row>
    <row r="4999" spans="63:82">
      <c r="BK4999" s="245"/>
      <c r="BS4999" s="245"/>
      <c r="BY4999" s="245"/>
      <c r="CA4999" s="245"/>
      <c r="CB4999" s="245"/>
      <c r="CD4999" s="1465"/>
    </row>
    <row r="5000" spans="63:82">
      <c r="BK5000" s="245"/>
      <c r="BS5000" s="245"/>
      <c r="BY5000" s="245"/>
      <c r="CA5000" s="245"/>
      <c r="CB5000" s="245"/>
      <c r="CD5000" s="1465"/>
    </row>
    <row r="5001" spans="63:82">
      <c r="BK5001" s="245"/>
      <c r="BS5001" s="245"/>
      <c r="BY5001" s="245"/>
      <c r="CA5001" s="245"/>
      <c r="CB5001" s="245"/>
      <c r="CD5001" s="1465"/>
    </row>
    <row r="5002" spans="63:82">
      <c r="BK5002" s="245"/>
      <c r="BS5002" s="245"/>
      <c r="BY5002" s="245"/>
      <c r="CA5002" s="245"/>
      <c r="CB5002" s="245"/>
      <c r="CD5002" s="1465"/>
    </row>
    <row r="5003" spans="63:82">
      <c r="BK5003" s="245"/>
      <c r="BS5003" s="245"/>
      <c r="BY5003" s="245"/>
      <c r="CA5003" s="245"/>
      <c r="CB5003" s="245"/>
      <c r="CD5003" s="1465"/>
    </row>
    <row r="5004" spans="63:82">
      <c r="BK5004" s="245"/>
      <c r="BS5004" s="245"/>
      <c r="BY5004" s="245"/>
      <c r="CA5004" s="245"/>
      <c r="CB5004" s="245"/>
      <c r="CD5004" s="1465"/>
    </row>
    <row r="5005" spans="63:82">
      <c r="BK5005" s="245"/>
      <c r="BS5005" s="245"/>
      <c r="BY5005" s="245"/>
      <c r="CA5005" s="245"/>
      <c r="CB5005" s="245"/>
      <c r="CD5005" s="1465"/>
    </row>
    <row r="5006" spans="63:82">
      <c r="BK5006" s="245"/>
      <c r="BS5006" s="245"/>
      <c r="BY5006" s="245"/>
      <c r="CA5006" s="245"/>
      <c r="CB5006" s="245"/>
      <c r="CD5006" s="1465"/>
    </row>
    <row r="5007" spans="63:82">
      <c r="BK5007" s="245"/>
      <c r="BS5007" s="245"/>
      <c r="BY5007" s="245"/>
      <c r="CA5007" s="245"/>
      <c r="CB5007" s="245"/>
      <c r="CD5007" s="1465"/>
    </row>
    <row r="5008" spans="63:82">
      <c r="BK5008" s="245"/>
      <c r="BS5008" s="245"/>
      <c r="BY5008" s="245"/>
      <c r="CA5008" s="245"/>
      <c r="CB5008" s="245"/>
      <c r="CD5008" s="1465"/>
    </row>
    <row r="5009" spans="63:82">
      <c r="BK5009" s="245"/>
      <c r="BS5009" s="245"/>
      <c r="BY5009" s="245"/>
      <c r="CA5009" s="245"/>
      <c r="CB5009" s="245"/>
      <c r="CD5009" s="1465"/>
    </row>
    <row r="5010" spans="63:82">
      <c r="BK5010" s="245"/>
      <c r="BS5010" s="245"/>
      <c r="BY5010" s="245"/>
      <c r="CA5010" s="245"/>
      <c r="CB5010" s="245"/>
      <c r="CD5010" s="1465"/>
    </row>
    <row r="5011" spans="63:82">
      <c r="BK5011" s="245"/>
      <c r="BS5011" s="245"/>
      <c r="BY5011" s="245"/>
      <c r="CA5011" s="245"/>
      <c r="CB5011" s="245"/>
      <c r="CD5011" s="1465"/>
    </row>
    <row r="5012" spans="63:82">
      <c r="BK5012" s="245"/>
      <c r="BS5012" s="245"/>
      <c r="BY5012" s="245"/>
      <c r="CA5012" s="245"/>
      <c r="CB5012" s="245"/>
      <c r="CD5012" s="1465"/>
    </row>
    <row r="5013" spans="63:82">
      <c r="BK5013" s="245"/>
      <c r="BS5013" s="245"/>
      <c r="BY5013" s="245"/>
      <c r="CA5013" s="245"/>
      <c r="CB5013" s="245"/>
      <c r="CD5013" s="1465"/>
    </row>
    <row r="5014" spans="63:82">
      <c r="BK5014" s="245"/>
      <c r="BS5014" s="245"/>
      <c r="BY5014" s="245"/>
      <c r="CA5014" s="245"/>
      <c r="CB5014" s="245"/>
      <c r="CD5014" s="1465"/>
    </row>
    <row r="5015" spans="63:82">
      <c r="BK5015" s="245"/>
      <c r="BS5015" s="245"/>
      <c r="BY5015" s="245"/>
      <c r="CA5015" s="245"/>
      <c r="CB5015" s="245"/>
      <c r="CD5015" s="1465"/>
    </row>
    <row r="5016" spans="63:82">
      <c r="BK5016" s="245"/>
      <c r="BS5016" s="245"/>
      <c r="BY5016" s="245"/>
      <c r="CA5016" s="245"/>
      <c r="CB5016" s="245"/>
      <c r="CD5016" s="1465"/>
    </row>
    <row r="5017" spans="63:82">
      <c r="BK5017" s="245"/>
      <c r="BS5017" s="245"/>
      <c r="BY5017" s="245"/>
      <c r="CA5017" s="245"/>
      <c r="CB5017" s="245"/>
      <c r="CD5017" s="1465"/>
    </row>
    <row r="5018" spans="63:82">
      <c r="BK5018" s="245"/>
      <c r="BS5018" s="245"/>
      <c r="BY5018" s="245"/>
      <c r="CA5018" s="245"/>
      <c r="CB5018" s="245"/>
      <c r="CD5018" s="1465"/>
    </row>
    <row r="5019" spans="63:82">
      <c r="BK5019" s="245"/>
      <c r="BS5019" s="245"/>
      <c r="BY5019" s="245"/>
      <c r="CA5019" s="245"/>
      <c r="CB5019" s="245"/>
      <c r="CD5019" s="1465"/>
    </row>
    <row r="5020" spans="63:82">
      <c r="BK5020" s="245"/>
      <c r="BS5020" s="245"/>
      <c r="BY5020" s="245"/>
      <c r="CA5020" s="245"/>
      <c r="CB5020" s="245"/>
      <c r="CD5020" s="1465"/>
    </row>
    <row r="5021" spans="63:82">
      <c r="BK5021" s="245"/>
      <c r="BS5021" s="245"/>
      <c r="BY5021" s="245"/>
      <c r="CA5021" s="245"/>
      <c r="CB5021" s="245"/>
      <c r="CD5021" s="1465"/>
    </row>
    <row r="5022" spans="63:82">
      <c r="BK5022" s="245"/>
      <c r="BS5022" s="245"/>
      <c r="BY5022" s="245"/>
      <c r="CA5022" s="245"/>
      <c r="CB5022" s="245"/>
      <c r="CD5022" s="1465"/>
    </row>
    <row r="5023" spans="63:82">
      <c r="BK5023" s="245"/>
      <c r="BS5023" s="245"/>
      <c r="BY5023" s="245"/>
      <c r="CA5023" s="245"/>
      <c r="CB5023" s="245"/>
      <c r="CD5023" s="1465"/>
    </row>
    <row r="5024" spans="63:82">
      <c r="BK5024" s="245"/>
      <c r="BS5024" s="245"/>
      <c r="BY5024" s="245"/>
      <c r="CA5024" s="245"/>
      <c r="CB5024" s="245"/>
      <c r="CD5024" s="1465"/>
    </row>
    <row r="5025" spans="63:82">
      <c r="BK5025" s="245"/>
      <c r="BS5025" s="245"/>
      <c r="BY5025" s="245"/>
      <c r="CA5025" s="245"/>
      <c r="CB5025" s="245"/>
      <c r="CD5025" s="1465"/>
    </row>
    <row r="5026" spans="63:82">
      <c r="BK5026" s="245"/>
      <c r="BS5026" s="245"/>
      <c r="BY5026" s="245"/>
      <c r="CA5026" s="245"/>
      <c r="CB5026" s="245"/>
      <c r="CD5026" s="1465"/>
    </row>
    <row r="5027" spans="63:82">
      <c r="BK5027" s="245"/>
      <c r="BS5027" s="245"/>
      <c r="BY5027" s="245"/>
      <c r="CA5027" s="245"/>
      <c r="CB5027" s="245"/>
      <c r="CD5027" s="1465"/>
    </row>
    <row r="5028" spans="63:82">
      <c r="BK5028" s="245"/>
      <c r="BS5028" s="245"/>
      <c r="BY5028" s="245"/>
      <c r="CA5028" s="245"/>
      <c r="CB5028" s="245"/>
      <c r="CD5028" s="1465"/>
    </row>
    <row r="5029" spans="63:82">
      <c r="BK5029" s="245"/>
      <c r="BS5029" s="245"/>
      <c r="BY5029" s="245"/>
      <c r="CA5029" s="245"/>
      <c r="CB5029" s="245"/>
      <c r="CD5029" s="1465"/>
    </row>
    <row r="5030" spans="63:82">
      <c r="BK5030" s="245"/>
      <c r="BS5030" s="245"/>
      <c r="BY5030" s="245"/>
      <c r="CA5030" s="245"/>
      <c r="CB5030" s="245"/>
      <c r="CD5030" s="1465"/>
    </row>
    <row r="5031" spans="63:82">
      <c r="BK5031" s="245"/>
      <c r="BS5031" s="245"/>
      <c r="BY5031" s="245"/>
      <c r="CA5031" s="245"/>
      <c r="CB5031" s="245"/>
      <c r="CD5031" s="1465"/>
    </row>
    <row r="5032" spans="63:82">
      <c r="BK5032" s="245"/>
      <c r="BS5032" s="245"/>
      <c r="BY5032" s="245"/>
      <c r="CA5032" s="245"/>
      <c r="CB5032" s="245"/>
      <c r="CD5032" s="1465"/>
    </row>
    <row r="5033" spans="63:82">
      <c r="BK5033" s="245"/>
      <c r="BS5033" s="245"/>
      <c r="BY5033" s="245"/>
      <c r="CA5033" s="245"/>
      <c r="CB5033" s="245"/>
      <c r="CD5033" s="1465"/>
    </row>
    <row r="5034" spans="63:82">
      <c r="BK5034" s="245"/>
      <c r="BS5034" s="245"/>
      <c r="BY5034" s="245"/>
      <c r="CA5034" s="245"/>
      <c r="CB5034" s="245"/>
      <c r="CD5034" s="1465"/>
    </row>
    <row r="5035" spans="63:82">
      <c r="BK5035" s="245"/>
      <c r="BS5035" s="245"/>
      <c r="BY5035" s="245"/>
      <c r="CA5035" s="245"/>
      <c r="CB5035" s="245"/>
      <c r="CD5035" s="1465"/>
    </row>
    <row r="5036" spans="63:82">
      <c r="BK5036" s="245"/>
      <c r="BS5036" s="245"/>
      <c r="BY5036" s="245"/>
      <c r="CA5036" s="245"/>
      <c r="CB5036" s="245"/>
      <c r="CD5036" s="1465"/>
    </row>
    <row r="5037" spans="63:82">
      <c r="BK5037" s="245"/>
      <c r="BS5037" s="245"/>
      <c r="BY5037" s="245"/>
      <c r="CA5037" s="245"/>
      <c r="CB5037" s="245"/>
      <c r="CD5037" s="1465"/>
    </row>
    <row r="5038" spans="63:82">
      <c r="BK5038" s="245"/>
      <c r="BS5038" s="245"/>
      <c r="BY5038" s="245"/>
      <c r="CA5038" s="245"/>
      <c r="CB5038" s="245"/>
      <c r="CD5038" s="1465"/>
    </row>
    <row r="5039" spans="63:82">
      <c r="BK5039" s="245"/>
      <c r="BS5039" s="245"/>
      <c r="BY5039" s="245"/>
      <c r="CA5039" s="245"/>
      <c r="CB5039" s="245"/>
      <c r="CD5039" s="1465"/>
    </row>
    <row r="5040" spans="63:82">
      <c r="BK5040" s="245"/>
      <c r="BS5040" s="245"/>
      <c r="BY5040" s="245"/>
      <c r="CA5040" s="245"/>
      <c r="CB5040" s="245"/>
      <c r="CD5040" s="1465"/>
    </row>
    <row r="5041" spans="63:82">
      <c r="BK5041" s="245"/>
      <c r="BS5041" s="245"/>
      <c r="BY5041" s="245"/>
      <c r="CA5041" s="245"/>
      <c r="CB5041" s="245"/>
      <c r="CD5041" s="1465"/>
    </row>
    <row r="5042" spans="63:82">
      <c r="BK5042" s="245"/>
      <c r="BS5042" s="245"/>
      <c r="BY5042" s="245"/>
      <c r="CA5042" s="245"/>
      <c r="CB5042" s="245"/>
      <c r="CD5042" s="1465"/>
    </row>
    <row r="5043" spans="63:82">
      <c r="BK5043" s="245"/>
      <c r="BS5043" s="245"/>
      <c r="BY5043" s="245"/>
      <c r="CA5043" s="245"/>
      <c r="CB5043" s="245"/>
      <c r="CD5043" s="1465"/>
    </row>
    <row r="5044" spans="63:82">
      <c r="BK5044" s="245"/>
      <c r="BS5044" s="245"/>
      <c r="BY5044" s="245"/>
      <c r="CA5044" s="245"/>
      <c r="CB5044" s="245"/>
      <c r="CD5044" s="1465"/>
    </row>
    <row r="5045" spans="63:82">
      <c r="BK5045" s="245"/>
      <c r="BS5045" s="245"/>
      <c r="BY5045" s="245"/>
      <c r="CA5045" s="245"/>
      <c r="CB5045" s="245"/>
      <c r="CD5045" s="1465"/>
    </row>
    <row r="5046" spans="63:82">
      <c r="BK5046" s="245"/>
      <c r="BS5046" s="245"/>
      <c r="BY5046" s="245"/>
      <c r="CA5046" s="245"/>
      <c r="CB5046" s="245"/>
      <c r="CD5046" s="1465"/>
    </row>
    <row r="5047" spans="63:82">
      <c r="BK5047" s="245"/>
      <c r="BS5047" s="245"/>
      <c r="BY5047" s="245"/>
      <c r="CA5047" s="245"/>
      <c r="CB5047" s="245"/>
      <c r="CD5047" s="1465"/>
    </row>
    <row r="5048" spans="63:82">
      <c r="BK5048" s="245"/>
      <c r="BS5048" s="245"/>
      <c r="BY5048" s="245"/>
      <c r="CA5048" s="245"/>
      <c r="CB5048" s="245"/>
      <c r="CD5048" s="1465"/>
    </row>
    <row r="5049" spans="63:82">
      <c r="BK5049" s="245"/>
      <c r="BS5049" s="245"/>
      <c r="BY5049" s="245"/>
      <c r="CA5049" s="245"/>
      <c r="CB5049" s="245"/>
      <c r="CD5049" s="1465"/>
    </row>
    <row r="5050" spans="63:82">
      <c r="BK5050" s="245"/>
      <c r="BS5050" s="245"/>
      <c r="BY5050" s="245"/>
      <c r="CA5050" s="245"/>
      <c r="CB5050" s="245"/>
      <c r="CD5050" s="1465"/>
    </row>
    <row r="5051" spans="63:82">
      <c r="BK5051" s="245"/>
      <c r="BS5051" s="245"/>
      <c r="BY5051" s="245"/>
      <c r="CA5051" s="245"/>
      <c r="CB5051" s="245"/>
      <c r="CD5051" s="1465"/>
    </row>
    <row r="5052" spans="63:82">
      <c r="BK5052" s="245"/>
      <c r="BS5052" s="245"/>
      <c r="BY5052" s="245"/>
      <c r="CA5052" s="245"/>
      <c r="CB5052" s="245"/>
      <c r="CD5052" s="1465"/>
    </row>
    <row r="5053" spans="63:82">
      <c r="BK5053" s="245"/>
      <c r="BS5053" s="245"/>
      <c r="BY5053" s="245"/>
      <c r="CA5053" s="245"/>
      <c r="CB5053" s="245"/>
      <c r="CD5053" s="1465"/>
    </row>
    <row r="5054" spans="63:82">
      <c r="BK5054" s="245"/>
      <c r="BS5054" s="245"/>
      <c r="BY5054" s="245"/>
      <c r="CA5054" s="245"/>
      <c r="CB5054" s="245"/>
      <c r="CD5054" s="1465"/>
    </row>
    <row r="5055" spans="63:82">
      <c r="BK5055" s="245"/>
      <c r="BS5055" s="245"/>
      <c r="BY5055" s="245"/>
      <c r="CA5055" s="245"/>
      <c r="CB5055" s="245"/>
      <c r="CD5055" s="1465"/>
    </row>
    <row r="5056" spans="63:82">
      <c r="BK5056" s="245"/>
      <c r="BS5056" s="245"/>
      <c r="BY5056" s="245"/>
      <c r="CA5056" s="245"/>
      <c r="CB5056" s="245"/>
      <c r="CD5056" s="1465"/>
    </row>
    <row r="5057" spans="63:82">
      <c r="BK5057" s="245"/>
      <c r="BS5057" s="245"/>
      <c r="BY5057" s="245"/>
      <c r="CA5057" s="245"/>
      <c r="CB5057" s="245"/>
      <c r="CD5057" s="1465"/>
    </row>
    <row r="5058" spans="63:82">
      <c r="BK5058" s="245"/>
      <c r="BS5058" s="245"/>
      <c r="BY5058" s="245"/>
      <c r="CA5058" s="245"/>
      <c r="CB5058" s="245"/>
      <c r="CD5058" s="1465"/>
    </row>
    <row r="5059" spans="63:82">
      <c r="BK5059" s="245"/>
      <c r="BS5059" s="245"/>
      <c r="BY5059" s="245"/>
      <c r="CA5059" s="245"/>
      <c r="CB5059" s="245"/>
      <c r="CD5059" s="1465"/>
    </row>
    <row r="5060" spans="63:82">
      <c r="BK5060" s="245"/>
      <c r="BS5060" s="245"/>
      <c r="BY5060" s="245"/>
      <c r="CA5060" s="245"/>
      <c r="CB5060" s="245"/>
      <c r="CD5060" s="1465"/>
    </row>
    <row r="5061" spans="63:82">
      <c r="BK5061" s="245"/>
      <c r="BS5061" s="245"/>
      <c r="BY5061" s="245"/>
      <c r="CA5061" s="245"/>
      <c r="CB5061" s="245"/>
      <c r="CD5061" s="1465"/>
    </row>
    <row r="5062" spans="63:82">
      <c r="BK5062" s="245"/>
      <c r="BS5062" s="245"/>
      <c r="BY5062" s="245"/>
      <c r="CA5062" s="245"/>
      <c r="CB5062" s="245"/>
      <c r="CD5062" s="1465"/>
    </row>
    <row r="5063" spans="63:82">
      <c r="BK5063" s="245"/>
      <c r="BS5063" s="245"/>
      <c r="BY5063" s="245"/>
      <c r="CA5063" s="245"/>
      <c r="CB5063" s="245"/>
      <c r="CD5063" s="1465"/>
    </row>
    <row r="5064" spans="63:82">
      <c r="BK5064" s="245"/>
      <c r="BS5064" s="245"/>
      <c r="BY5064" s="245"/>
      <c r="CA5064" s="245"/>
      <c r="CB5064" s="245"/>
      <c r="CD5064" s="1465"/>
    </row>
    <row r="5065" spans="63:82">
      <c r="BK5065" s="245"/>
      <c r="BS5065" s="245"/>
      <c r="BY5065" s="245"/>
      <c r="CA5065" s="245"/>
      <c r="CB5065" s="245"/>
      <c r="CD5065" s="1465"/>
    </row>
    <row r="5066" spans="63:82">
      <c r="BK5066" s="245"/>
      <c r="BS5066" s="245"/>
      <c r="BY5066" s="245"/>
      <c r="CA5066" s="245"/>
      <c r="CB5066" s="245"/>
      <c r="CD5066" s="1465"/>
    </row>
    <row r="5067" spans="63:82">
      <c r="BK5067" s="245"/>
      <c r="BS5067" s="245"/>
      <c r="BY5067" s="245"/>
      <c r="CA5067" s="245"/>
      <c r="CB5067" s="245"/>
      <c r="CD5067" s="1465"/>
    </row>
    <row r="5068" spans="63:82">
      <c r="BK5068" s="245"/>
      <c r="BS5068" s="245"/>
      <c r="BY5068" s="245"/>
      <c r="CA5068" s="245"/>
      <c r="CB5068" s="245"/>
      <c r="CD5068" s="1465"/>
    </row>
    <row r="5069" spans="63:82">
      <c r="BK5069" s="245"/>
      <c r="BS5069" s="245"/>
      <c r="BY5069" s="245"/>
      <c r="CA5069" s="245"/>
      <c r="CB5069" s="245"/>
      <c r="CD5069" s="1465"/>
    </row>
    <row r="5070" spans="63:82">
      <c r="BK5070" s="245"/>
      <c r="BS5070" s="245"/>
      <c r="BY5070" s="245"/>
      <c r="CA5070" s="245"/>
      <c r="CB5070" s="245"/>
      <c r="CD5070" s="1465"/>
    </row>
    <row r="5071" spans="63:82">
      <c r="BK5071" s="245"/>
      <c r="BS5071" s="245"/>
      <c r="BY5071" s="245"/>
      <c r="CA5071" s="245"/>
      <c r="CB5071" s="245"/>
      <c r="CD5071" s="1465"/>
    </row>
    <row r="5072" spans="63:82">
      <c r="BK5072" s="245"/>
      <c r="BS5072" s="245"/>
      <c r="BY5072" s="245"/>
      <c r="CA5072" s="245"/>
      <c r="CB5072" s="245"/>
      <c r="CD5072" s="1465"/>
    </row>
    <row r="5073" spans="63:82">
      <c r="BK5073" s="245"/>
      <c r="BS5073" s="245"/>
      <c r="BY5073" s="245"/>
      <c r="CA5073" s="245"/>
      <c r="CB5073" s="245"/>
      <c r="CD5073" s="1465"/>
    </row>
    <row r="5074" spans="63:82">
      <c r="BK5074" s="245"/>
      <c r="BS5074" s="245"/>
      <c r="BY5074" s="245"/>
      <c r="CA5074" s="245"/>
      <c r="CB5074" s="245"/>
      <c r="CD5074" s="1465"/>
    </row>
    <row r="5075" spans="63:82">
      <c r="BK5075" s="245"/>
      <c r="BS5075" s="245"/>
      <c r="BY5075" s="245"/>
      <c r="CA5075" s="245"/>
      <c r="CB5075" s="245"/>
      <c r="CD5075" s="1465"/>
    </row>
    <row r="5076" spans="63:82">
      <c r="BK5076" s="245"/>
      <c r="BS5076" s="245"/>
      <c r="BY5076" s="245"/>
      <c r="CA5076" s="245"/>
      <c r="CB5076" s="245"/>
      <c r="CD5076" s="1465"/>
    </row>
    <row r="5077" spans="63:82">
      <c r="BK5077" s="245"/>
      <c r="BS5077" s="245"/>
      <c r="BY5077" s="245"/>
      <c r="CA5077" s="245"/>
      <c r="CB5077" s="245"/>
      <c r="CD5077" s="1465"/>
    </row>
    <row r="5078" spans="63:82">
      <c r="BK5078" s="245"/>
      <c r="BS5078" s="245"/>
      <c r="BY5078" s="245"/>
      <c r="CA5078" s="245"/>
      <c r="CB5078" s="245"/>
      <c r="CD5078" s="1465"/>
    </row>
    <row r="5079" spans="63:82">
      <c r="BK5079" s="245"/>
      <c r="BS5079" s="245"/>
      <c r="BY5079" s="245"/>
      <c r="CA5079" s="245"/>
      <c r="CB5079" s="245"/>
      <c r="CD5079" s="1465"/>
    </row>
    <row r="5080" spans="63:82">
      <c r="BK5080" s="245"/>
      <c r="BS5080" s="245"/>
      <c r="BY5080" s="245"/>
      <c r="CA5080" s="245"/>
      <c r="CB5080" s="245"/>
      <c r="CD5080" s="1465"/>
    </row>
    <row r="5081" spans="63:82">
      <c r="BK5081" s="245"/>
      <c r="BS5081" s="245"/>
      <c r="BY5081" s="245"/>
      <c r="CA5081" s="245"/>
      <c r="CB5081" s="245"/>
      <c r="CD5081" s="1465"/>
    </row>
    <row r="5082" spans="63:82">
      <c r="BK5082" s="245"/>
      <c r="BS5082" s="245"/>
      <c r="BY5082" s="245"/>
      <c r="CA5082" s="245"/>
      <c r="CB5082" s="245"/>
      <c r="CD5082" s="1465"/>
    </row>
    <row r="5083" spans="63:82">
      <c r="BK5083" s="245"/>
      <c r="BS5083" s="245"/>
      <c r="BY5083" s="245"/>
      <c r="CA5083" s="245"/>
      <c r="CB5083" s="245"/>
      <c r="CD5083" s="1465"/>
    </row>
    <row r="5084" spans="63:82">
      <c r="BK5084" s="245"/>
      <c r="BS5084" s="245"/>
      <c r="BY5084" s="245"/>
      <c r="CA5084" s="245"/>
      <c r="CB5084" s="245"/>
      <c r="CD5084" s="1465"/>
    </row>
    <row r="5085" spans="63:82">
      <c r="BK5085" s="245"/>
      <c r="BS5085" s="245"/>
      <c r="BY5085" s="245"/>
      <c r="CA5085" s="245"/>
      <c r="CB5085" s="245"/>
      <c r="CD5085" s="1465"/>
    </row>
    <row r="5086" spans="63:82">
      <c r="BK5086" s="245"/>
      <c r="BS5086" s="245"/>
      <c r="BY5086" s="245"/>
      <c r="CA5086" s="245"/>
      <c r="CB5086" s="245"/>
      <c r="CD5086" s="1465"/>
    </row>
    <row r="5087" spans="63:82">
      <c r="BK5087" s="245"/>
      <c r="BS5087" s="245"/>
      <c r="BY5087" s="245"/>
      <c r="CA5087" s="245"/>
      <c r="CB5087" s="245"/>
      <c r="CD5087" s="1465"/>
    </row>
    <row r="5088" spans="63:82">
      <c r="BK5088" s="245"/>
      <c r="BS5088" s="245"/>
      <c r="BY5088" s="245"/>
      <c r="CA5088" s="245"/>
      <c r="CB5088" s="245"/>
      <c r="CD5088" s="1465"/>
    </row>
    <row r="5089" spans="63:82">
      <c r="BK5089" s="245"/>
      <c r="BS5089" s="245"/>
      <c r="BY5089" s="245"/>
      <c r="CA5089" s="245"/>
      <c r="CB5089" s="245"/>
      <c r="CD5089" s="1465"/>
    </row>
    <row r="5090" spans="63:82">
      <c r="BK5090" s="245"/>
      <c r="BS5090" s="245"/>
      <c r="BY5090" s="245"/>
      <c r="CA5090" s="245"/>
      <c r="CB5090" s="245"/>
      <c r="CD5090" s="1465"/>
    </row>
    <row r="5091" spans="63:82">
      <c r="BK5091" s="245"/>
      <c r="BS5091" s="245"/>
      <c r="BY5091" s="245"/>
      <c r="CA5091" s="245"/>
      <c r="CB5091" s="245"/>
      <c r="CD5091" s="1465"/>
    </row>
    <row r="5092" spans="63:82">
      <c r="BK5092" s="245"/>
      <c r="BS5092" s="245"/>
      <c r="BY5092" s="245"/>
      <c r="CA5092" s="245"/>
      <c r="CB5092" s="245"/>
      <c r="CD5092" s="1465"/>
    </row>
    <row r="5093" spans="63:82">
      <c r="BK5093" s="245"/>
      <c r="BS5093" s="245"/>
      <c r="BY5093" s="245"/>
      <c r="CA5093" s="245"/>
      <c r="CB5093" s="245"/>
      <c r="CD5093" s="1465"/>
    </row>
    <row r="5094" spans="63:82">
      <c r="BK5094" s="245"/>
      <c r="BS5094" s="245"/>
      <c r="BY5094" s="245"/>
      <c r="CA5094" s="245"/>
      <c r="CB5094" s="245"/>
      <c r="CD5094" s="1465"/>
    </row>
    <row r="5095" spans="63:82">
      <c r="BK5095" s="245"/>
      <c r="BS5095" s="245"/>
      <c r="BY5095" s="245"/>
      <c r="CA5095" s="245"/>
      <c r="CB5095" s="245"/>
      <c r="CD5095" s="1465"/>
    </row>
    <row r="5096" spans="63:82">
      <c r="BK5096" s="245"/>
      <c r="BS5096" s="245"/>
      <c r="BY5096" s="245"/>
      <c r="CA5096" s="245"/>
      <c r="CB5096" s="245"/>
      <c r="CD5096" s="1465"/>
    </row>
    <row r="5097" spans="63:82">
      <c r="BK5097" s="245"/>
      <c r="BS5097" s="245"/>
      <c r="BY5097" s="245"/>
      <c r="CA5097" s="245"/>
      <c r="CB5097" s="245"/>
      <c r="CD5097" s="1465"/>
    </row>
    <row r="5098" spans="63:82">
      <c r="BK5098" s="245"/>
      <c r="BS5098" s="245"/>
      <c r="BY5098" s="245"/>
      <c r="CA5098" s="245"/>
      <c r="CB5098" s="245"/>
      <c r="CD5098" s="1465"/>
    </row>
    <row r="5099" spans="63:82">
      <c r="BK5099" s="245"/>
      <c r="BS5099" s="245"/>
      <c r="BY5099" s="245"/>
      <c r="CA5099" s="245"/>
      <c r="CB5099" s="245"/>
      <c r="CD5099" s="1465"/>
    </row>
    <row r="5100" spans="63:82">
      <c r="BK5100" s="245"/>
      <c r="BS5100" s="245"/>
      <c r="BY5100" s="245"/>
      <c r="CA5100" s="245"/>
      <c r="CB5100" s="245"/>
      <c r="CD5100" s="1465"/>
    </row>
    <row r="5101" spans="63:82">
      <c r="BK5101" s="245"/>
      <c r="BS5101" s="245"/>
      <c r="BY5101" s="245"/>
      <c r="CA5101" s="245"/>
      <c r="CB5101" s="245"/>
      <c r="CD5101" s="1465"/>
    </row>
    <row r="5102" spans="63:82">
      <c r="BK5102" s="245"/>
      <c r="BS5102" s="245"/>
      <c r="BY5102" s="245"/>
      <c r="CA5102" s="245"/>
      <c r="CB5102" s="245"/>
      <c r="CD5102" s="1465"/>
    </row>
    <row r="5103" spans="63:82">
      <c r="BK5103" s="245"/>
      <c r="BS5103" s="245"/>
      <c r="BY5103" s="245"/>
      <c r="CA5103" s="245"/>
      <c r="CB5103" s="245"/>
      <c r="CD5103" s="1465"/>
    </row>
    <row r="5104" spans="63:82">
      <c r="BK5104" s="245"/>
      <c r="BS5104" s="245"/>
      <c r="BY5104" s="245"/>
      <c r="CA5104" s="245"/>
      <c r="CB5104" s="245"/>
      <c r="CD5104" s="1465"/>
    </row>
    <row r="5105" spans="63:82">
      <c r="BK5105" s="245"/>
      <c r="BS5105" s="245"/>
      <c r="BY5105" s="245"/>
      <c r="CA5105" s="245"/>
      <c r="CB5105" s="245"/>
      <c r="CD5105" s="1465"/>
    </row>
    <row r="5106" spans="63:82">
      <c r="BK5106" s="245"/>
      <c r="BS5106" s="245"/>
      <c r="BY5106" s="245"/>
      <c r="CA5106" s="245"/>
      <c r="CB5106" s="245"/>
      <c r="CD5106" s="1465"/>
    </row>
    <row r="5107" spans="63:82">
      <c r="BK5107" s="245"/>
      <c r="BS5107" s="245"/>
      <c r="BY5107" s="245"/>
      <c r="CA5107" s="245"/>
      <c r="CB5107" s="245"/>
      <c r="CD5107" s="1465"/>
    </row>
    <row r="5108" spans="63:82">
      <c r="BK5108" s="245"/>
      <c r="BS5108" s="245"/>
      <c r="BY5108" s="245"/>
      <c r="CA5108" s="245"/>
      <c r="CB5108" s="245"/>
      <c r="CD5108" s="1465"/>
    </row>
    <row r="5109" spans="63:82">
      <c r="BK5109" s="245"/>
      <c r="BS5109" s="245"/>
      <c r="BY5109" s="245"/>
      <c r="CA5109" s="245"/>
      <c r="CB5109" s="245"/>
      <c r="CD5109" s="1465"/>
    </row>
    <row r="5110" spans="63:82">
      <c r="BK5110" s="245"/>
      <c r="BS5110" s="245"/>
      <c r="BY5110" s="245"/>
      <c r="CA5110" s="245"/>
      <c r="CB5110" s="245"/>
      <c r="CD5110" s="1465"/>
    </row>
    <row r="5111" spans="63:82">
      <c r="BK5111" s="245"/>
      <c r="BS5111" s="245"/>
      <c r="BY5111" s="245"/>
      <c r="CA5111" s="245"/>
      <c r="CB5111" s="245"/>
      <c r="CD5111" s="1465"/>
    </row>
    <row r="5112" spans="63:82">
      <c r="BK5112" s="245"/>
      <c r="BS5112" s="245"/>
      <c r="BY5112" s="245"/>
      <c r="CA5112" s="245"/>
      <c r="CB5112" s="245"/>
      <c r="CD5112" s="1465"/>
    </row>
    <row r="5113" spans="63:82">
      <c r="BK5113" s="245"/>
      <c r="BS5113" s="245"/>
      <c r="BY5113" s="245"/>
      <c r="CA5113" s="245"/>
      <c r="CB5113" s="245"/>
      <c r="CD5113" s="1465"/>
    </row>
    <row r="5114" spans="63:82">
      <c r="BK5114" s="245"/>
      <c r="BS5114" s="245"/>
      <c r="BY5114" s="245"/>
      <c r="CA5114" s="245"/>
      <c r="CB5114" s="245"/>
      <c r="CD5114" s="1465"/>
    </row>
    <row r="5115" spans="63:82">
      <c r="BK5115" s="245"/>
      <c r="BS5115" s="245"/>
      <c r="BY5115" s="245"/>
      <c r="CA5115" s="245"/>
      <c r="CB5115" s="245"/>
      <c r="CD5115" s="1465"/>
    </row>
    <row r="5116" spans="63:82">
      <c r="BK5116" s="245"/>
      <c r="BS5116" s="245"/>
      <c r="BY5116" s="245"/>
      <c r="CA5116" s="245"/>
      <c r="CB5116" s="245"/>
      <c r="CD5116" s="1465"/>
    </row>
    <row r="5117" spans="63:82">
      <c r="BK5117" s="245"/>
      <c r="BS5117" s="245"/>
      <c r="BY5117" s="245"/>
      <c r="CA5117" s="245"/>
      <c r="CB5117" s="245"/>
      <c r="CD5117" s="1465"/>
    </row>
    <row r="5118" spans="63:82">
      <c r="BK5118" s="245"/>
      <c r="BS5118" s="245"/>
      <c r="BY5118" s="245"/>
      <c r="CA5118" s="245"/>
      <c r="CB5118" s="245"/>
      <c r="CD5118" s="1465"/>
    </row>
    <row r="5119" spans="63:82">
      <c r="BK5119" s="245"/>
      <c r="BS5119" s="245"/>
      <c r="BY5119" s="245"/>
      <c r="CA5119" s="245"/>
      <c r="CB5119" s="245"/>
      <c r="CD5119" s="1465"/>
    </row>
    <row r="5120" spans="63:82">
      <c r="BK5120" s="245"/>
      <c r="BS5120" s="245"/>
      <c r="BY5120" s="245"/>
      <c r="CA5120" s="245"/>
      <c r="CB5120" s="245"/>
      <c r="CD5120" s="1465"/>
    </row>
    <row r="5121" spans="63:82">
      <c r="BK5121" s="245"/>
      <c r="BS5121" s="245"/>
      <c r="BY5121" s="245"/>
      <c r="CA5121" s="245"/>
      <c r="CB5121" s="245"/>
      <c r="CD5121" s="1465"/>
    </row>
    <row r="5122" spans="63:82">
      <c r="BK5122" s="245"/>
      <c r="BS5122" s="245"/>
      <c r="BY5122" s="245"/>
      <c r="CA5122" s="245"/>
      <c r="CB5122" s="245"/>
      <c r="CD5122" s="1465"/>
    </row>
    <row r="5123" spans="63:82">
      <c r="BK5123" s="245"/>
      <c r="BS5123" s="245"/>
      <c r="BY5123" s="245"/>
      <c r="CA5123" s="245"/>
      <c r="CB5123" s="245"/>
      <c r="CD5123" s="1465"/>
    </row>
    <row r="5124" spans="63:82">
      <c r="BK5124" s="245"/>
      <c r="BS5124" s="245"/>
      <c r="BY5124" s="245"/>
      <c r="CA5124" s="245"/>
      <c r="CB5124" s="245"/>
      <c r="CD5124" s="1465"/>
    </row>
    <row r="5125" spans="63:82">
      <c r="BK5125" s="245"/>
      <c r="BS5125" s="245"/>
      <c r="BY5125" s="245"/>
      <c r="CA5125" s="245"/>
      <c r="CB5125" s="245"/>
      <c r="CD5125" s="1465"/>
    </row>
    <row r="5126" spans="63:82">
      <c r="BK5126" s="245"/>
      <c r="BS5126" s="245"/>
      <c r="BY5126" s="245"/>
      <c r="CA5126" s="245"/>
      <c r="CB5126" s="245"/>
      <c r="CD5126" s="1465"/>
    </row>
    <row r="5127" spans="63:82">
      <c r="BK5127" s="245"/>
      <c r="BS5127" s="245"/>
      <c r="BY5127" s="245"/>
      <c r="CA5127" s="245"/>
      <c r="CB5127" s="245"/>
      <c r="CD5127" s="1465"/>
    </row>
    <row r="5128" spans="63:82">
      <c r="BK5128" s="245"/>
      <c r="BS5128" s="245"/>
      <c r="BY5128" s="245"/>
      <c r="CA5128" s="245"/>
      <c r="CB5128" s="245"/>
      <c r="CD5128" s="1465"/>
    </row>
    <row r="5129" spans="63:82">
      <c r="BK5129" s="245"/>
      <c r="BS5129" s="245"/>
      <c r="BY5129" s="245"/>
      <c r="CA5129" s="245"/>
      <c r="CB5129" s="245"/>
      <c r="CD5129" s="1465"/>
    </row>
    <row r="5130" spans="63:82">
      <c r="BK5130" s="245"/>
      <c r="BS5130" s="245"/>
      <c r="BY5130" s="245"/>
      <c r="CA5130" s="245"/>
      <c r="CB5130" s="245"/>
      <c r="CD5130" s="1465"/>
    </row>
    <row r="5131" spans="63:82">
      <c r="BK5131" s="245"/>
      <c r="BS5131" s="245"/>
      <c r="BY5131" s="245"/>
      <c r="CA5131" s="245"/>
      <c r="CB5131" s="245"/>
      <c r="CD5131" s="1465"/>
    </row>
    <row r="5132" spans="63:82">
      <c r="BK5132" s="245"/>
      <c r="BS5132" s="245"/>
      <c r="BY5132" s="245"/>
      <c r="CA5132" s="245"/>
      <c r="CB5132" s="245"/>
      <c r="CD5132" s="1465"/>
    </row>
    <row r="5133" spans="63:82">
      <c r="BK5133" s="245"/>
      <c r="BS5133" s="245"/>
      <c r="BY5133" s="245"/>
      <c r="CA5133" s="245"/>
      <c r="CB5133" s="245"/>
      <c r="CD5133" s="1465"/>
    </row>
    <row r="5134" spans="63:82">
      <c r="BK5134" s="245"/>
      <c r="BS5134" s="245"/>
      <c r="BY5134" s="245"/>
      <c r="CA5134" s="245"/>
      <c r="CB5134" s="245"/>
      <c r="CD5134" s="1465"/>
    </row>
    <row r="5135" spans="63:82">
      <c r="BK5135" s="245"/>
      <c r="BS5135" s="245"/>
      <c r="BY5135" s="245"/>
      <c r="CA5135" s="245"/>
      <c r="CB5135" s="245"/>
      <c r="CD5135" s="1465"/>
    </row>
    <row r="5136" spans="63:82">
      <c r="BK5136" s="245"/>
      <c r="BS5136" s="245"/>
      <c r="BY5136" s="245"/>
      <c r="CA5136" s="245"/>
      <c r="CB5136" s="245"/>
      <c r="CD5136" s="1465"/>
    </row>
    <row r="5137" spans="63:82">
      <c r="BK5137" s="245"/>
      <c r="BS5137" s="245"/>
      <c r="BY5137" s="245"/>
      <c r="CA5137" s="245"/>
      <c r="CB5137" s="245"/>
      <c r="CD5137" s="1465"/>
    </row>
    <row r="5138" spans="63:82">
      <c r="BK5138" s="245"/>
      <c r="BS5138" s="245"/>
      <c r="BY5138" s="245"/>
      <c r="CA5138" s="245"/>
      <c r="CB5138" s="245"/>
      <c r="CD5138" s="1465"/>
    </row>
    <row r="5139" spans="63:82">
      <c r="BK5139" s="245"/>
      <c r="BS5139" s="245"/>
      <c r="BY5139" s="245"/>
      <c r="CA5139" s="245"/>
      <c r="CB5139" s="245"/>
      <c r="CD5139" s="1465"/>
    </row>
    <row r="5140" spans="63:82">
      <c r="BK5140" s="245"/>
      <c r="BS5140" s="245"/>
      <c r="BY5140" s="245"/>
      <c r="CA5140" s="245"/>
      <c r="CB5140" s="245"/>
      <c r="CD5140" s="1465"/>
    </row>
    <row r="5141" spans="63:82">
      <c r="BK5141" s="245"/>
      <c r="BS5141" s="245"/>
      <c r="BY5141" s="245"/>
      <c r="CA5141" s="245"/>
      <c r="CB5141" s="245"/>
      <c r="CD5141" s="1465"/>
    </row>
    <row r="5142" spans="63:82">
      <c r="BK5142" s="245"/>
      <c r="BS5142" s="245"/>
      <c r="BY5142" s="245"/>
      <c r="CA5142" s="245"/>
      <c r="CB5142" s="245"/>
      <c r="CD5142" s="1465"/>
    </row>
    <row r="5143" spans="63:82">
      <c r="BK5143" s="245"/>
      <c r="BS5143" s="245"/>
      <c r="BY5143" s="245"/>
      <c r="CA5143" s="245"/>
      <c r="CB5143" s="245"/>
      <c r="CD5143" s="1465"/>
    </row>
    <row r="5144" spans="63:82">
      <c r="BK5144" s="245"/>
      <c r="BS5144" s="245"/>
      <c r="BY5144" s="245"/>
      <c r="CA5144" s="245"/>
      <c r="CB5144" s="245"/>
      <c r="CD5144" s="1465"/>
    </row>
    <row r="5145" spans="63:82">
      <c r="BK5145" s="245"/>
      <c r="BS5145" s="245"/>
      <c r="BY5145" s="245"/>
      <c r="CA5145" s="245"/>
      <c r="CB5145" s="245"/>
      <c r="CD5145" s="1465"/>
    </row>
    <row r="5146" spans="63:82">
      <c r="BK5146" s="245"/>
      <c r="BS5146" s="245"/>
      <c r="BY5146" s="245"/>
      <c r="CA5146" s="245"/>
      <c r="CB5146" s="245"/>
      <c r="CD5146" s="1465"/>
    </row>
    <row r="5147" spans="63:82">
      <c r="BK5147" s="245"/>
      <c r="BS5147" s="245"/>
      <c r="BY5147" s="245"/>
      <c r="CA5147" s="245"/>
      <c r="CB5147" s="245"/>
      <c r="CD5147" s="1465"/>
    </row>
    <row r="5148" spans="63:82">
      <c r="BK5148" s="245"/>
      <c r="BS5148" s="245"/>
      <c r="BY5148" s="245"/>
      <c r="CA5148" s="245"/>
      <c r="CB5148" s="245"/>
      <c r="CD5148" s="1465"/>
    </row>
    <row r="5149" spans="63:82">
      <c r="BK5149" s="245"/>
      <c r="BS5149" s="245"/>
      <c r="BY5149" s="245"/>
      <c r="CA5149" s="245"/>
      <c r="CB5149" s="245"/>
      <c r="CD5149" s="1465"/>
    </row>
    <row r="5150" spans="63:82">
      <c r="BK5150" s="245"/>
      <c r="BS5150" s="245"/>
      <c r="BY5150" s="245"/>
      <c r="CA5150" s="245"/>
      <c r="CB5150" s="245"/>
      <c r="CD5150" s="1465"/>
    </row>
    <row r="5151" spans="63:82">
      <c r="BK5151" s="245"/>
      <c r="BS5151" s="245"/>
      <c r="BY5151" s="245"/>
      <c r="CA5151" s="245"/>
      <c r="CB5151" s="245"/>
      <c r="CD5151" s="1465"/>
    </row>
    <row r="5152" spans="63:82">
      <c r="BK5152" s="245"/>
      <c r="BS5152" s="245"/>
      <c r="BY5152" s="245"/>
      <c r="CA5152" s="245"/>
      <c r="CB5152" s="245"/>
      <c r="CD5152" s="1465"/>
    </row>
    <row r="5153" spans="63:82">
      <c r="BK5153" s="245"/>
      <c r="BS5153" s="245"/>
      <c r="BY5153" s="245"/>
      <c r="CA5153" s="245"/>
      <c r="CB5153" s="245"/>
      <c r="CD5153" s="1465"/>
    </row>
    <row r="5154" spans="63:82">
      <c r="BK5154" s="245"/>
      <c r="BS5154" s="245"/>
      <c r="BY5154" s="245"/>
      <c r="CA5154" s="245"/>
      <c r="CB5154" s="245"/>
      <c r="CD5154" s="1465"/>
    </row>
    <row r="5155" spans="63:82">
      <c r="BK5155" s="245"/>
      <c r="BS5155" s="245"/>
      <c r="BY5155" s="245"/>
      <c r="CA5155" s="245"/>
      <c r="CB5155" s="245"/>
      <c r="CD5155" s="1465"/>
    </row>
    <row r="5156" spans="63:82">
      <c r="BK5156" s="245"/>
      <c r="BS5156" s="245"/>
      <c r="BY5156" s="245"/>
      <c r="CA5156" s="245"/>
      <c r="CB5156" s="245"/>
      <c r="CD5156" s="1465"/>
    </row>
    <row r="5157" spans="63:82">
      <c r="BK5157" s="245"/>
      <c r="BS5157" s="245"/>
      <c r="BY5157" s="245"/>
      <c r="CA5157" s="245"/>
      <c r="CB5157" s="245"/>
      <c r="CD5157" s="1465"/>
    </row>
    <row r="5158" spans="63:82">
      <c r="BK5158" s="245"/>
      <c r="BS5158" s="245"/>
      <c r="BY5158" s="245"/>
      <c r="CA5158" s="245"/>
      <c r="CB5158" s="245"/>
      <c r="CD5158" s="1465"/>
    </row>
    <row r="5159" spans="63:82">
      <c r="BK5159" s="245"/>
      <c r="BS5159" s="245"/>
      <c r="BY5159" s="245"/>
      <c r="CA5159" s="245"/>
      <c r="CB5159" s="245"/>
      <c r="CD5159" s="1465"/>
    </row>
    <row r="5160" spans="63:82">
      <c r="BK5160" s="245"/>
      <c r="BS5160" s="245"/>
      <c r="BY5160" s="245"/>
      <c r="CA5160" s="245"/>
      <c r="CB5160" s="245"/>
      <c r="CD5160" s="1465"/>
    </row>
    <row r="5161" spans="63:82">
      <c r="BK5161" s="245"/>
      <c r="BS5161" s="245"/>
      <c r="BY5161" s="245"/>
      <c r="CA5161" s="245"/>
      <c r="CB5161" s="245"/>
      <c r="CD5161" s="1465"/>
    </row>
    <row r="5162" spans="63:82">
      <c r="BK5162" s="245"/>
      <c r="BS5162" s="245"/>
      <c r="BY5162" s="245"/>
      <c r="CA5162" s="245"/>
      <c r="CB5162" s="245"/>
      <c r="CD5162" s="1465"/>
    </row>
    <row r="5163" spans="63:82">
      <c r="BK5163" s="245"/>
      <c r="BS5163" s="245"/>
      <c r="BY5163" s="245"/>
      <c r="CA5163" s="245"/>
      <c r="CB5163" s="245"/>
      <c r="CD5163" s="1465"/>
    </row>
    <row r="5164" spans="63:82">
      <c r="BK5164" s="245"/>
      <c r="BS5164" s="245"/>
      <c r="BY5164" s="245"/>
      <c r="CA5164" s="245"/>
      <c r="CB5164" s="245"/>
      <c r="CD5164" s="1465"/>
    </row>
    <row r="5165" spans="63:82">
      <c r="BK5165" s="245"/>
      <c r="BS5165" s="245"/>
      <c r="BY5165" s="245"/>
      <c r="CA5165" s="245"/>
      <c r="CB5165" s="245"/>
      <c r="CD5165" s="1465"/>
    </row>
    <row r="5166" spans="63:82">
      <c r="BK5166" s="245"/>
      <c r="BS5166" s="245"/>
      <c r="BY5166" s="245"/>
      <c r="CA5166" s="245"/>
      <c r="CB5166" s="245"/>
      <c r="CD5166" s="1465"/>
    </row>
    <row r="5167" spans="63:82">
      <c r="BK5167" s="245"/>
      <c r="BS5167" s="245"/>
      <c r="BY5167" s="245"/>
      <c r="CA5167" s="245"/>
      <c r="CB5167" s="245"/>
      <c r="CD5167" s="1465"/>
    </row>
    <row r="5168" spans="63:82">
      <c r="BK5168" s="245"/>
      <c r="BS5168" s="245"/>
      <c r="BY5168" s="245"/>
      <c r="CA5168" s="245"/>
      <c r="CB5168" s="245"/>
      <c r="CD5168" s="1465"/>
    </row>
    <row r="5169" spans="63:82">
      <c r="BK5169" s="245"/>
      <c r="BS5169" s="245"/>
      <c r="BY5169" s="245"/>
      <c r="CA5169" s="245"/>
      <c r="CB5169" s="245"/>
      <c r="CD5169" s="1465"/>
    </row>
    <row r="5170" spans="63:82">
      <c r="BK5170" s="245"/>
      <c r="BS5170" s="245"/>
      <c r="BY5170" s="245"/>
      <c r="CA5170" s="245"/>
      <c r="CB5170" s="245"/>
      <c r="CD5170" s="1465"/>
    </row>
    <row r="5171" spans="63:82">
      <c r="BK5171" s="245"/>
      <c r="BS5171" s="245"/>
      <c r="BY5171" s="245"/>
      <c r="CA5171" s="245"/>
      <c r="CB5171" s="245"/>
      <c r="CD5171" s="1465"/>
    </row>
    <row r="5172" spans="63:82">
      <c r="BK5172" s="245"/>
      <c r="BS5172" s="245"/>
      <c r="BY5172" s="245"/>
      <c r="CA5172" s="245"/>
      <c r="CB5172" s="245"/>
      <c r="CD5172" s="1465"/>
    </row>
    <row r="5173" spans="63:82">
      <c r="BK5173" s="245"/>
      <c r="BS5173" s="245"/>
      <c r="BY5173" s="245"/>
      <c r="CA5173" s="245"/>
      <c r="CB5173" s="245"/>
      <c r="CD5173" s="1465"/>
    </row>
    <row r="5174" spans="63:82">
      <c r="BK5174" s="245"/>
      <c r="BS5174" s="245"/>
      <c r="BY5174" s="245"/>
      <c r="CA5174" s="245"/>
      <c r="CB5174" s="245"/>
      <c r="CD5174" s="1465"/>
    </row>
    <row r="5175" spans="63:82">
      <c r="BK5175" s="245"/>
      <c r="BS5175" s="245"/>
      <c r="BY5175" s="245"/>
      <c r="CA5175" s="245"/>
      <c r="CB5175" s="245"/>
      <c r="CD5175" s="1465"/>
    </row>
    <row r="5176" spans="63:82">
      <c r="BK5176" s="245"/>
      <c r="BS5176" s="245"/>
      <c r="BY5176" s="245"/>
      <c r="CA5176" s="245"/>
      <c r="CB5176" s="245"/>
      <c r="CD5176" s="1465"/>
    </row>
    <row r="5177" spans="63:82">
      <c r="BK5177" s="245"/>
      <c r="BS5177" s="245"/>
      <c r="BY5177" s="245"/>
      <c r="CA5177" s="245"/>
      <c r="CB5177" s="245"/>
      <c r="CD5177" s="1465"/>
    </row>
    <row r="5178" spans="63:82">
      <c r="BK5178" s="245"/>
      <c r="BS5178" s="245"/>
      <c r="BY5178" s="245"/>
      <c r="CA5178" s="245"/>
      <c r="CB5178" s="245"/>
      <c r="CD5178" s="1465"/>
    </row>
    <row r="5179" spans="63:82">
      <c r="BK5179" s="245"/>
      <c r="BS5179" s="245"/>
      <c r="BY5179" s="245"/>
      <c r="CA5179" s="245"/>
      <c r="CB5179" s="245"/>
      <c r="CD5179" s="1465"/>
    </row>
    <row r="5180" spans="63:82">
      <c r="BK5180" s="245"/>
      <c r="BS5180" s="245"/>
      <c r="BY5180" s="245"/>
      <c r="CA5180" s="245"/>
      <c r="CB5180" s="245"/>
      <c r="CD5180" s="1465"/>
    </row>
    <row r="5181" spans="63:82">
      <c r="BK5181" s="245"/>
      <c r="BS5181" s="245"/>
      <c r="BY5181" s="245"/>
      <c r="CA5181" s="245"/>
      <c r="CB5181" s="245"/>
      <c r="CD5181" s="1465"/>
    </row>
    <row r="5182" spans="63:82">
      <c r="BK5182" s="245"/>
      <c r="BS5182" s="245"/>
      <c r="BY5182" s="245"/>
      <c r="CA5182" s="245"/>
      <c r="CB5182" s="245"/>
      <c r="CD5182" s="1465"/>
    </row>
    <row r="5183" spans="63:82">
      <c r="BK5183" s="245"/>
      <c r="BS5183" s="245"/>
      <c r="BY5183" s="245"/>
      <c r="CA5183" s="245"/>
      <c r="CB5183" s="245"/>
      <c r="CD5183" s="1465"/>
    </row>
    <row r="5184" spans="63:82">
      <c r="BK5184" s="245"/>
      <c r="BS5184" s="245"/>
      <c r="BY5184" s="245"/>
      <c r="CA5184" s="245"/>
      <c r="CB5184" s="245"/>
      <c r="CD5184" s="1465"/>
    </row>
    <row r="5185" spans="63:82">
      <c r="BK5185" s="245"/>
      <c r="BS5185" s="245"/>
      <c r="BY5185" s="245"/>
      <c r="CA5185" s="245"/>
      <c r="CB5185" s="245"/>
      <c r="CD5185" s="1465"/>
    </row>
    <row r="5186" spans="63:82">
      <c r="BK5186" s="245"/>
      <c r="BS5186" s="245"/>
      <c r="BY5186" s="245"/>
      <c r="CA5186" s="245"/>
      <c r="CB5186" s="245"/>
      <c r="CD5186" s="1465"/>
    </row>
    <row r="5187" spans="63:82">
      <c r="BK5187" s="245"/>
      <c r="BS5187" s="245"/>
      <c r="BY5187" s="245"/>
      <c r="CA5187" s="245"/>
      <c r="CB5187" s="245"/>
      <c r="CD5187" s="1465"/>
    </row>
    <row r="5188" spans="63:82">
      <c r="BK5188" s="245"/>
      <c r="BS5188" s="245"/>
      <c r="BY5188" s="245"/>
      <c r="CA5188" s="245"/>
      <c r="CB5188" s="245"/>
      <c r="CD5188" s="1465"/>
    </row>
    <row r="5189" spans="63:82">
      <c r="BK5189" s="245"/>
      <c r="BS5189" s="245"/>
      <c r="BY5189" s="245"/>
      <c r="CA5189" s="245"/>
      <c r="CB5189" s="245"/>
      <c r="CD5189" s="1465"/>
    </row>
    <row r="5190" spans="63:82">
      <c r="BK5190" s="245"/>
      <c r="BS5190" s="245"/>
      <c r="BY5190" s="245"/>
      <c r="CA5190" s="245"/>
      <c r="CB5190" s="245"/>
      <c r="CD5190" s="1465"/>
    </row>
    <row r="5191" spans="63:82">
      <c r="BK5191" s="245"/>
      <c r="BS5191" s="245"/>
      <c r="BY5191" s="245"/>
      <c r="CA5191" s="245"/>
      <c r="CB5191" s="245"/>
      <c r="CD5191" s="1465"/>
    </row>
    <row r="5192" spans="63:82">
      <c r="BK5192" s="245"/>
      <c r="BS5192" s="245"/>
      <c r="BY5192" s="245"/>
      <c r="CA5192" s="245"/>
      <c r="CB5192" s="245"/>
      <c r="CD5192" s="1465"/>
    </row>
    <row r="5193" spans="63:82">
      <c r="BK5193" s="245"/>
      <c r="BS5193" s="245"/>
      <c r="BY5193" s="245"/>
      <c r="CA5193" s="245"/>
      <c r="CB5193" s="245"/>
      <c r="CD5193" s="1465"/>
    </row>
    <row r="5194" spans="63:82">
      <c r="BK5194" s="245"/>
      <c r="BS5194" s="245"/>
      <c r="BY5194" s="245"/>
      <c r="CA5194" s="245"/>
      <c r="CB5194" s="245"/>
      <c r="CD5194" s="1465"/>
    </row>
    <row r="5195" spans="63:82">
      <c r="BK5195" s="245"/>
      <c r="BS5195" s="245"/>
      <c r="BY5195" s="245"/>
      <c r="CA5195" s="245"/>
      <c r="CB5195" s="245"/>
      <c r="CD5195" s="1465"/>
    </row>
    <row r="5196" spans="63:82">
      <c r="BK5196" s="245"/>
      <c r="BS5196" s="245"/>
      <c r="BY5196" s="245"/>
      <c r="CA5196" s="245"/>
      <c r="CB5196" s="245"/>
      <c r="CD5196" s="1465"/>
    </row>
    <row r="5197" spans="63:82">
      <c r="BK5197" s="245"/>
      <c r="BS5197" s="245"/>
      <c r="BY5197" s="245"/>
      <c r="CA5197" s="245"/>
      <c r="CB5197" s="245"/>
      <c r="CD5197" s="1465"/>
    </row>
    <row r="5198" spans="63:82">
      <c r="BK5198" s="245"/>
      <c r="BS5198" s="245"/>
      <c r="BY5198" s="245"/>
      <c r="CA5198" s="245"/>
      <c r="CB5198" s="245"/>
      <c r="CD5198" s="1465"/>
    </row>
    <row r="5199" spans="63:82">
      <c r="BK5199" s="245"/>
      <c r="BS5199" s="245"/>
      <c r="BY5199" s="245"/>
      <c r="CA5199" s="245"/>
      <c r="CB5199" s="245"/>
      <c r="CD5199" s="1465"/>
    </row>
    <row r="5200" spans="63:82">
      <c r="BK5200" s="245"/>
      <c r="BS5200" s="245"/>
      <c r="BY5200" s="245"/>
      <c r="CA5200" s="245"/>
      <c r="CB5200" s="245"/>
      <c r="CD5200" s="1465"/>
    </row>
    <row r="5201" spans="63:82">
      <c r="BK5201" s="245"/>
      <c r="BS5201" s="245"/>
      <c r="BY5201" s="245"/>
      <c r="CA5201" s="245"/>
      <c r="CB5201" s="245"/>
      <c r="CD5201" s="1465"/>
    </row>
    <row r="5202" spans="63:82">
      <c r="BK5202" s="245"/>
      <c r="BS5202" s="245"/>
      <c r="BY5202" s="245"/>
      <c r="CA5202" s="245"/>
      <c r="CB5202" s="245"/>
      <c r="CD5202" s="1465"/>
    </row>
    <row r="5203" spans="63:82">
      <c r="BK5203" s="245"/>
      <c r="BS5203" s="245"/>
      <c r="BY5203" s="245"/>
      <c r="CA5203" s="245"/>
      <c r="CB5203" s="245"/>
      <c r="CD5203" s="1465"/>
    </row>
    <row r="5204" spans="63:82">
      <c r="BK5204" s="245"/>
      <c r="BS5204" s="245"/>
      <c r="BY5204" s="245"/>
      <c r="CA5204" s="245"/>
      <c r="CB5204" s="245"/>
      <c r="CD5204" s="1465"/>
    </row>
    <row r="5205" spans="63:82">
      <c r="BK5205" s="245"/>
      <c r="BS5205" s="245"/>
      <c r="BY5205" s="245"/>
      <c r="CA5205" s="245"/>
      <c r="CB5205" s="245"/>
      <c r="CD5205" s="1465"/>
    </row>
    <row r="5206" spans="63:82">
      <c r="BK5206" s="245"/>
      <c r="BS5206" s="245"/>
      <c r="BY5206" s="245"/>
      <c r="CA5206" s="245"/>
      <c r="CB5206" s="245"/>
      <c r="CD5206" s="1465"/>
    </row>
    <row r="5207" spans="63:82">
      <c r="BK5207" s="245"/>
      <c r="BS5207" s="245"/>
      <c r="BY5207" s="245"/>
      <c r="CA5207" s="245"/>
      <c r="CB5207" s="245"/>
      <c r="CD5207" s="1465"/>
    </row>
    <row r="5208" spans="63:82">
      <c r="BK5208" s="245"/>
      <c r="BS5208" s="245"/>
      <c r="BY5208" s="245"/>
      <c r="CA5208" s="245"/>
      <c r="CB5208" s="245"/>
      <c r="CD5208" s="1465"/>
    </row>
    <row r="5209" spans="63:82">
      <c r="BK5209" s="245"/>
      <c r="BS5209" s="245"/>
      <c r="BY5209" s="245"/>
      <c r="CA5209" s="245"/>
      <c r="CB5209" s="245"/>
      <c r="CD5209" s="1465"/>
    </row>
    <row r="5210" spans="63:82">
      <c r="BK5210" s="245"/>
      <c r="BS5210" s="245"/>
      <c r="BY5210" s="245"/>
      <c r="CA5210" s="245"/>
      <c r="CB5210" s="245"/>
      <c r="CD5210" s="1465"/>
    </row>
    <row r="5211" spans="63:82">
      <c r="BK5211" s="245"/>
      <c r="BS5211" s="245"/>
      <c r="BY5211" s="245"/>
      <c r="CA5211" s="245"/>
      <c r="CB5211" s="245"/>
      <c r="CD5211" s="1465"/>
    </row>
    <row r="5212" spans="63:82">
      <c r="BK5212" s="245"/>
      <c r="BS5212" s="245"/>
      <c r="BY5212" s="245"/>
      <c r="CA5212" s="245"/>
      <c r="CB5212" s="245"/>
      <c r="CD5212" s="1465"/>
    </row>
    <row r="5213" spans="63:82">
      <c r="BK5213" s="245"/>
      <c r="BS5213" s="245"/>
      <c r="BY5213" s="245"/>
      <c r="CA5213" s="245"/>
      <c r="CB5213" s="245"/>
      <c r="CD5213" s="1465"/>
    </row>
    <row r="5214" spans="63:82">
      <c r="BK5214" s="245"/>
      <c r="BS5214" s="245"/>
      <c r="BY5214" s="245"/>
      <c r="CA5214" s="245"/>
      <c r="CB5214" s="245"/>
      <c r="CD5214" s="1465"/>
    </row>
    <row r="5215" spans="63:82">
      <c r="BK5215" s="245"/>
      <c r="BS5215" s="245"/>
      <c r="BY5215" s="245"/>
      <c r="CA5215" s="245"/>
      <c r="CB5215" s="245"/>
      <c r="CD5215" s="1465"/>
    </row>
    <row r="5216" spans="63:82">
      <c r="BK5216" s="245"/>
      <c r="BS5216" s="245"/>
      <c r="BY5216" s="245"/>
      <c r="CA5216" s="245"/>
      <c r="CB5216" s="245"/>
      <c r="CD5216" s="1465"/>
    </row>
    <row r="5217" spans="63:82">
      <c r="BK5217" s="245"/>
      <c r="BS5217" s="245"/>
      <c r="BY5217" s="245"/>
      <c r="CA5217" s="245"/>
      <c r="CB5217" s="245"/>
      <c r="CD5217" s="1465"/>
    </row>
    <row r="5218" spans="63:82">
      <c r="BK5218" s="245"/>
      <c r="BS5218" s="245"/>
      <c r="BY5218" s="245"/>
      <c r="CA5218" s="245"/>
      <c r="CB5218" s="245"/>
      <c r="CD5218" s="1465"/>
    </row>
    <row r="5219" spans="63:82">
      <c r="BK5219" s="245"/>
      <c r="BS5219" s="245"/>
      <c r="BY5219" s="245"/>
      <c r="CA5219" s="245"/>
      <c r="CB5219" s="245"/>
      <c r="CD5219" s="1465"/>
    </row>
    <row r="5220" spans="63:82">
      <c r="BK5220" s="245"/>
      <c r="BS5220" s="245"/>
      <c r="BY5220" s="245"/>
      <c r="CA5220" s="245"/>
      <c r="CB5220" s="245"/>
      <c r="CD5220" s="1465"/>
    </row>
    <row r="5221" spans="63:82">
      <c r="BK5221" s="245"/>
      <c r="BS5221" s="245"/>
      <c r="BY5221" s="245"/>
      <c r="CA5221" s="245"/>
      <c r="CB5221" s="245"/>
      <c r="CD5221" s="1465"/>
    </row>
    <row r="5222" spans="63:82">
      <c r="BK5222" s="245"/>
      <c r="BS5222" s="245"/>
      <c r="BY5222" s="245"/>
      <c r="CA5222" s="245"/>
      <c r="CB5222" s="245"/>
      <c r="CD5222" s="1465"/>
    </row>
    <row r="5223" spans="63:82">
      <c r="BK5223" s="245"/>
      <c r="BS5223" s="245"/>
      <c r="BY5223" s="245"/>
      <c r="CA5223" s="245"/>
      <c r="CB5223" s="245"/>
      <c r="CD5223" s="1465"/>
    </row>
    <row r="5224" spans="63:82">
      <c r="BK5224" s="245"/>
      <c r="BS5224" s="245"/>
      <c r="BY5224" s="245"/>
      <c r="CA5224" s="245"/>
      <c r="CB5224" s="245"/>
      <c r="CD5224" s="1465"/>
    </row>
    <row r="5225" spans="63:82">
      <c r="BK5225" s="245"/>
      <c r="BS5225" s="245"/>
      <c r="BY5225" s="245"/>
      <c r="CA5225" s="245"/>
      <c r="CB5225" s="245"/>
      <c r="CD5225" s="1465"/>
    </row>
    <row r="5226" spans="63:82">
      <c r="BK5226" s="245"/>
      <c r="BS5226" s="245"/>
      <c r="BY5226" s="245"/>
      <c r="CA5226" s="245"/>
      <c r="CB5226" s="245"/>
      <c r="CD5226" s="1465"/>
    </row>
    <row r="5227" spans="63:82">
      <c r="BK5227" s="245"/>
      <c r="BS5227" s="245"/>
      <c r="BY5227" s="245"/>
      <c r="CA5227" s="245"/>
      <c r="CB5227" s="245"/>
      <c r="CD5227" s="1465"/>
    </row>
    <row r="5228" spans="63:82">
      <c r="BK5228" s="245"/>
      <c r="BS5228" s="245"/>
      <c r="BY5228" s="245"/>
      <c r="CA5228" s="245"/>
      <c r="CB5228" s="245"/>
      <c r="CD5228" s="1465"/>
    </row>
    <row r="5229" spans="63:82">
      <c r="BK5229" s="245"/>
      <c r="BS5229" s="245"/>
      <c r="BY5229" s="245"/>
      <c r="CA5229" s="245"/>
      <c r="CB5229" s="245"/>
      <c r="CD5229" s="1465"/>
    </row>
    <row r="5230" spans="63:82">
      <c r="BK5230" s="245"/>
      <c r="BS5230" s="245"/>
      <c r="BY5230" s="245"/>
      <c r="CA5230" s="245"/>
      <c r="CB5230" s="245"/>
      <c r="CD5230" s="1465"/>
    </row>
    <row r="5231" spans="63:82">
      <c r="BK5231" s="245"/>
      <c r="BS5231" s="245"/>
      <c r="BY5231" s="245"/>
      <c r="CA5231" s="245"/>
      <c r="CB5231" s="245"/>
      <c r="CD5231" s="1465"/>
    </row>
    <row r="5232" spans="63:82">
      <c r="BK5232" s="245"/>
      <c r="BS5232" s="245"/>
      <c r="BY5232" s="245"/>
      <c r="CA5232" s="245"/>
      <c r="CB5232" s="245"/>
      <c r="CD5232" s="1465"/>
    </row>
    <row r="5233" spans="63:82">
      <c r="BK5233" s="245"/>
      <c r="BS5233" s="245"/>
      <c r="BY5233" s="245"/>
      <c r="CA5233" s="245"/>
      <c r="CB5233" s="245"/>
      <c r="CD5233" s="1465"/>
    </row>
    <row r="5234" spans="63:82">
      <c r="BK5234" s="245"/>
      <c r="BS5234" s="245"/>
      <c r="BY5234" s="245"/>
      <c r="CA5234" s="245"/>
      <c r="CB5234" s="245"/>
      <c r="CD5234" s="1465"/>
    </row>
    <row r="5235" spans="63:82">
      <c r="BK5235" s="245"/>
      <c r="BS5235" s="245"/>
      <c r="BY5235" s="245"/>
      <c r="CA5235" s="245"/>
      <c r="CB5235" s="245"/>
      <c r="CD5235" s="1465"/>
    </row>
    <row r="5236" spans="63:82">
      <c r="BK5236" s="245"/>
      <c r="BS5236" s="245"/>
      <c r="BY5236" s="245"/>
      <c r="CA5236" s="245"/>
      <c r="CB5236" s="245"/>
      <c r="CD5236" s="1465"/>
    </row>
    <row r="5237" spans="63:82">
      <c r="BK5237" s="245"/>
      <c r="BS5237" s="245"/>
      <c r="BY5237" s="245"/>
      <c r="CA5237" s="245"/>
      <c r="CB5237" s="245"/>
      <c r="CD5237" s="1465"/>
    </row>
    <row r="5238" spans="63:82">
      <c r="BK5238" s="245"/>
      <c r="BS5238" s="245"/>
      <c r="BY5238" s="245"/>
      <c r="CA5238" s="245"/>
      <c r="CB5238" s="245"/>
      <c r="CD5238" s="1465"/>
    </row>
    <row r="5239" spans="63:82">
      <c r="BK5239" s="245"/>
      <c r="BS5239" s="245"/>
      <c r="BY5239" s="245"/>
      <c r="CA5239" s="245"/>
      <c r="CB5239" s="245"/>
      <c r="CD5239" s="1465"/>
    </row>
    <row r="5240" spans="63:82">
      <c r="BK5240" s="245"/>
      <c r="BS5240" s="245"/>
      <c r="BY5240" s="245"/>
      <c r="CA5240" s="245"/>
      <c r="CB5240" s="245"/>
      <c r="CD5240" s="1465"/>
    </row>
    <row r="5241" spans="63:82">
      <c r="BK5241" s="245"/>
      <c r="BS5241" s="245"/>
      <c r="BY5241" s="245"/>
      <c r="CA5241" s="245"/>
      <c r="CB5241" s="245"/>
      <c r="CD5241" s="1465"/>
    </row>
    <row r="5242" spans="63:82">
      <c r="BK5242" s="245"/>
      <c r="BS5242" s="245"/>
      <c r="BY5242" s="245"/>
      <c r="CA5242" s="245"/>
      <c r="CB5242" s="245"/>
      <c r="CD5242" s="1465"/>
    </row>
    <row r="5243" spans="63:82">
      <c r="BK5243" s="245"/>
      <c r="BS5243" s="245"/>
      <c r="BY5243" s="245"/>
      <c r="CA5243" s="245"/>
      <c r="CB5243" s="245"/>
      <c r="CD5243" s="1465"/>
    </row>
    <row r="5244" spans="63:82">
      <c r="BK5244" s="245"/>
      <c r="BS5244" s="245"/>
      <c r="BY5244" s="245"/>
      <c r="CA5244" s="245"/>
      <c r="CB5244" s="245"/>
      <c r="CD5244" s="1465"/>
    </row>
    <row r="5245" spans="63:82">
      <c r="BK5245" s="245"/>
      <c r="BS5245" s="245"/>
      <c r="BY5245" s="245"/>
      <c r="CA5245" s="245"/>
      <c r="CB5245" s="245"/>
      <c r="CD5245" s="1465"/>
    </row>
    <row r="5246" spans="63:82">
      <c r="BK5246" s="245"/>
      <c r="BS5246" s="245"/>
      <c r="BY5246" s="245"/>
      <c r="CA5246" s="245"/>
      <c r="CB5246" s="245"/>
      <c r="CD5246" s="1465"/>
    </row>
    <row r="5247" spans="63:82">
      <c r="BK5247" s="245"/>
      <c r="BS5247" s="245"/>
      <c r="BY5247" s="245"/>
      <c r="CA5247" s="245"/>
      <c r="CB5247" s="245"/>
      <c r="CD5247" s="1465"/>
    </row>
    <row r="5248" spans="63:82">
      <c r="BK5248" s="245"/>
      <c r="BS5248" s="245"/>
      <c r="BY5248" s="245"/>
      <c r="CA5248" s="245"/>
      <c r="CB5248" s="245"/>
      <c r="CD5248" s="1465"/>
    </row>
    <row r="5249" spans="63:82">
      <c r="BK5249" s="245"/>
      <c r="BS5249" s="245"/>
      <c r="BY5249" s="245"/>
      <c r="CA5249" s="245"/>
      <c r="CB5249" s="245"/>
      <c r="CD5249" s="1465"/>
    </row>
    <row r="5250" spans="63:82">
      <c r="BK5250" s="245"/>
      <c r="BS5250" s="245"/>
      <c r="BY5250" s="245"/>
      <c r="CA5250" s="245"/>
      <c r="CB5250" s="245"/>
      <c r="CD5250" s="1465"/>
    </row>
    <row r="5251" spans="63:82">
      <c r="BK5251" s="245"/>
      <c r="BS5251" s="245"/>
      <c r="BY5251" s="245"/>
      <c r="CA5251" s="245"/>
      <c r="CB5251" s="245"/>
      <c r="CD5251" s="1465"/>
    </row>
    <row r="5252" spans="63:82">
      <c r="BK5252" s="245"/>
      <c r="BS5252" s="245"/>
      <c r="BY5252" s="245"/>
      <c r="CA5252" s="245"/>
      <c r="CB5252" s="245"/>
      <c r="CD5252" s="1465"/>
    </row>
    <row r="5253" spans="63:82">
      <c r="BK5253" s="245"/>
      <c r="BS5253" s="245"/>
      <c r="BY5253" s="245"/>
      <c r="CA5253" s="245"/>
      <c r="CB5253" s="245"/>
      <c r="CD5253" s="1465"/>
    </row>
    <row r="5254" spans="63:82">
      <c r="BK5254" s="245"/>
      <c r="BS5254" s="245"/>
      <c r="BY5254" s="245"/>
      <c r="CA5254" s="245"/>
      <c r="CB5254" s="245"/>
      <c r="CD5254" s="1465"/>
    </row>
    <row r="5255" spans="63:82">
      <c r="BK5255" s="245"/>
      <c r="BS5255" s="245"/>
      <c r="BY5255" s="245"/>
      <c r="CA5255" s="245"/>
      <c r="CB5255" s="245"/>
      <c r="CD5255" s="1465"/>
    </row>
    <row r="5256" spans="63:82">
      <c r="BK5256" s="245"/>
      <c r="BS5256" s="245"/>
      <c r="BY5256" s="245"/>
      <c r="CA5256" s="245"/>
      <c r="CB5256" s="245"/>
      <c r="CD5256" s="1465"/>
    </row>
    <row r="5257" spans="63:82">
      <c r="BK5257" s="245"/>
      <c r="BS5257" s="245"/>
      <c r="BY5257" s="245"/>
      <c r="CA5257" s="245"/>
      <c r="CB5257" s="245"/>
      <c r="CD5257" s="1465"/>
    </row>
    <row r="5258" spans="63:82">
      <c r="BK5258" s="245"/>
      <c r="BS5258" s="245"/>
      <c r="BY5258" s="245"/>
      <c r="CA5258" s="245"/>
      <c r="CB5258" s="245"/>
      <c r="CD5258" s="1465"/>
    </row>
    <row r="5259" spans="63:82">
      <c r="BK5259" s="245"/>
      <c r="BS5259" s="245"/>
      <c r="BY5259" s="245"/>
      <c r="CA5259" s="245"/>
      <c r="CB5259" s="245"/>
      <c r="CD5259" s="1465"/>
    </row>
    <row r="5260" spans="63:82">
      <c r="BK5260" s="245"/>
      <c r="BS5260" s="245"/>
      <c r="BY5260" s="245"/>
      <c r="CA5260" s="245"/>
      <c r="CB5260" s="245"/>
      <c r="CD5260" s="1465"/>
    </row>
    <row r="5261" spans="63:82">
      <c r="BK5261" s="245"/>
      <c r="BS5261" s="245"/>
      <c r="BY5261" s="245"/>
      <c r="CA5261" s="245"/>
      <c r="CB5261" s="245"/>
      <c r="CD5261" s="1465"/>
    </row>
    <row r="5262" spans="63:82">
      <c r="BK5262" s="245"/>
      <c r="BS5262" s="245"/>
      <c r="BY5262" s="245"/>
      <c r="CA5262" s="245"/>
      <c r="CB5262" s="245"/>
      <c r="CD5262" s="1465"/>
    </row>
    <row r="5263" spans="63:82">
      <c r="BK5263" s="245"/>
      <c r="BS5263" s="245"/>
      <c r="BY5263" s="245"/>
      <c r="CA5263" s="245"/>
      <c r="CB5263" s="245"/>
      <c r="CD5263" s="1465"/>
    </row>
    <row r="5264" spans="63:82">
      <c r="BK5264" s="245"/>
      <c r="BS5264" s="245"/>
      <c r="BY5264" s="245"/>
      <c r="CA5264" s="245"/>
      <c r="CB5264" s="245"/>
      <c r="CD5264" s="1465"/>
    </row>
    <row r="5265" spans="63:82">
      <c r="BK5265" s="245"/>
      <c r="BS5265" s="245"/>
      <c r="BY5265" s="245"/>
      <c r="CA5265" s="245"/>
      <c r="CB5265" s="245"/>
      <c r="CD5265" s="1465"/>
    </row>
    <row r="5266" spans="63:82">
      <c r="BK5266" s="245"/>
      <c r="BS5266" s="245"/>
      <c r="BY5266" s="245"/>
      <c r="CA5266" s="245"/>
      <c r="CB5266" s="245"/>
      <c r="CD5266" s="1465"/>
    </row>
    <row r="5267" spans="63:82">
      <c r="BK5267" s="245"/>
      <c r="BS5267" s="245"/>
      <c r="BY5267" s="245"/>
      <c r="CA5267" s="245"/>
      <c r="CB5267" s="245"/>
      <c r="CD5267" s="1465"/>
    </row>
    <row r="5268" spans="63:82">
      <c r="BK5268" s="245"/>
      <c r="BS5268" s="245"/>
      <c r="BY5268" s="245"/>
      <c r="CA5268" s="245"/>
      <c r="CB5268" s="245"/>
      <c r="CD5268" s="1465"/>
    </row>
    <row r="5269" spans="63:82">
      <c r="BK5269" s="245"/>
      <c r="BS5269" s="245"/>
      <c r="BY5269" s="245"/>
      <c r="CA5269" s="245"/>
      <c r="CB5269" s="245"/>
      <c r="CD5269" s="1465"/>
    </row>
    <row r="5270" spans="63:82">
      <c r="BK5270" s="245"/>
      <c r="BS5270" s="245"/>
      <c r="BY5270" s="245"/>
      <c r="CA5270" s="245"/>
      <c r="CB5270" s="245"/>
      <c r="CD5270" s="1465"/>
    </row>
    <row r="5271" spans="63:82">
      <c r="BK5271" s="245"/>
      <c r="BS5271" s="245"/>
      <c r="BY5271" s="245"/>
      <c r="CA5271" s="245"/>
      <c r="CB5271" s="245"/>
      <c r="CD5271" s="1465"/>
    </row>
    <row r="5272" spans="63:82">
      <c r="BK5272" s="245"/>
      <c r="BS5272" s="245"/>
      <c r="BY5272" s="245"/>
      <c r="CA5272" s="245"/>
      <c r="CB5272" s="245"/>
      <c r="CD5272" s="1465"/>
    </row>
    <row r="5273" spans="63:82">
      <c r="BK5273" s="245"/>
      <c r="BS5273" s="245"/>
      <c r="BY5273" s="245"/>
      <c r="CA5273" s="245"/>
      <c r="CB5273" s="245"/>
      <c r="CD5273" s="1465"/>
    </row>
    <row r="5274" spans="63:82">
      <c r="BK5274" s="245"/>
      <c r="BS5274" s="245"/>
      <c r="BY5274" s="245"/>
      <c r="CA5274" s="245"/>
      <c r="CB5274" s="245"/>
      <c r="CD5274" s="1465"/>
    </row>
    <row r="5275" spans="63:82">
      <c r="BK5275" s="245"/>
      <c r="BS5275" s="245"/>
      <c r="BY5275" s="245"/>
      <c r="CA5275" s="245"/>
      <c r="CB5275" s="245"/>
      <c r="CD5275" s="1465"/>
    </row>
    <row r="5276" spans="63:82">
      <c r="BK5276" s="245"/>
      <c r="BS5276" s="245"/>
      <c r="BY5276" s="245"/>
      <c r="CA5276" s="245"/>
      <c r="CB5276" s="245"/>
      <c r="CD5276" s="1465"/>
    </row>
    <row r="5277" spans="63:82">
      <c r="BK5277" s="245"/>
      <c r="BS5277" s="245"/>
      <c r="BY5277" s="245"/>
      <c r="CA5277" s="245"/>
      <c r="CB5277" s="245"/>
      <c r="CD5277" s="1465"/>
    </row>
    <row r="5278" spans="63:82">
      <c r="BK5278" s="245"/>
      <c r="BS5278" s="245"/>
      <c r="BY5278" s="245"/>
      <c r="CA5278" s="245"/>
      <c r="CB5278" s="245"/>
      <c r="CD5278" s="1465"/>
    </row>
    <row r="5279" spans="63:82">
      <c r="BK5279" s="245"/>
      <c r="BS5279" s="245"/>
      <c r="BY5279" s="245"/>
      <c r="CA5279" s="245"/>
      <c r="CB5279" s="245"/>
      <c r="CD5279" s="1465"/>
    </row>
    <row r="5280" spans="63:82">
      <c r="BK5280" s="245"/>
      <c r="BS5280" s="245"/>
      <c r="BY5280" s="245"/>
      <c r="CA5280" s="245"/>
      <c r="CB5280" s="245"/>
      <c r="CD5280" s="1465"/>
    </row>
    <row r="5281" spans="63:82">
      <c r="BK5281" s="245"/>
      <c r="BS5281" s="245"/>
      <c r="BY5281" s="245"/>
      <c r="CA5281" s="245"/>
      <c r="CB5281" s="245"/>
      <c r="CD5281" s="1465"/>
    </row>
    <row r="5282" spans="63:82">
      <c r="BK5282" s="245"/>
      <c r="BS5282" s="245"/>
      <c r="BY5282" s="245"/>
      <c r="CA5282" s="245"/>
      <c r="CB5282" s="245"/>
      <c r="CD5282" s="1465"/>
    </row>
    <row r="5283" spans="63:82">
      <c r="BK5283" s="245"/>
      <c r="BS5283" s="245"/>
      <c r="BY5283" s="245"/>
      <c r="CA5283" s="245"/>
      <c r="CB5283" s="245"/>
      <c r="CD5283" s="1465"/>
    </row>
    <row r="5284" spans="63:82">
      <c r="BK5284" s="245"/>
      <c r="BS5284" s="245"/>
      <c r="BY5284" s="245"/>
      <c r="CA5284" s="245"/>
      <c r="CB5284" s="245"/>
      <c r="CD5284" s="1465"/>
    </row>
    <row r="5285" spans="63:82">
      <c r="BK5285" s="245"/>
      <c r="BS5285" s="245"/>
      <c r="BY5285" s="245"/>
      <c r="CA5285" s="245"/>
      <c r="CB5285" s="245"/>
      <c r="CD5285" s="1465"/>
    </row>
    <row r="5286" spans="63:82">
      <c r="BK5286" s="245"/>
      <c r="BS5286" s="245"/>
      <c r="BY5286" s="245"/>
      <c r="CA5286" s="245"/>
      <c r="CB5286" s="245"/>
      <c r="CD5286" s="1465"/>
    </row>
    <row r="5287" spans="63:82">
      <c r="BK5287" s="245"/>
      <c r="BS5287" s="245"/>
      <c r="BY5287" s="245"/>
      <c r="CA5287" s="245"/>
      <c r="CB5287" s="245"/>
      <c r="CD5287" s="1465"/>
    </row>
    <row r="5288" spans="63:82">
      <c r="BK5288" s="245"/>
      <c r="BS5288" s="245"/>
      <c r="BY5288" s="245"/>
      <c r="CA5288" s="245"/>
      <c r="CB5288" s="245"/>
      <c r="CD5288" s="1465"/>
    </row>
    <row r="5289" spans="63:82">
      <c r="BK5289" s="245"/>
      <c r="BS5289" s="245"/>
      <c r="BY5289" s="245"/>
      <c r="CA5289" s="245"/>
      <c r="CB5289" s="245"/>
      <c r="CD5289" s="1465"/>
    </row>
    <row r="5290" spans="63:82">
      <c r="BK5290" s="245"/>
      <c r="BS5290" s="245"/>
      <c r="BY5290" s="245"/>
      <c r="CA5290" s="245"/>
      <c r="CB5290" s="245"/>
      <c r="CD5290" s="1465"/>
    </row>
    <row r="5291" spans="63:82">
      <c r="BK5291" s="245"/>
      <c r="BS5291" s="245"/>
      <c r="BY5291" s="245"/>
      <c r="CA5291" s="245"/>
      <c r="CB5291" s="245"/>
      <c r="CD5291" s="1465"/>
    </row>
    <row r="5292" spans="63:82">
      <c r="BK5292" s="245"/>
      <c r="BS5292" s="245"/>
      <c r="BY5292" s="245"/>
      <c r="CA5292" s="245"/>
      <c r="CB5292" s="245"/>
      <c r="CD5292" s="1465"/>
    </row>
    <row r="5293" spans="63:82">
      <c r="BK5293" s="245"/>
      <c r="BS5293" s="245"/>
      <c r="BY5293" s="245"/>
      <c r="CA5293" s="245"/>
      <c r="CB5293" s="245"/>
      <c r="CD5293" s="1465"/>
    </row>
    <row r="5294" spans="63:82">
      <c r="BK5294" s="245"/>
      <c r="BS5294" s="245"/>
      <c r="BY5294" s="245"/>
      <c r="CA5294" s="245"/>
      <c r="CB5294" s="245"/>
      <c r="CD5294" s="1465"/>
    </row>
    <row r="5295" spans="63:82">
      <c r="BK5295" s="245"/>
      <c r="BS5295" s="245"/>
      <c r="BY5295" s="245"/>
      <c r="CA5295" s="245"/>
      <c r="CB5295" s="245"/>
      <c r="CD5295" s="1465"/>
    </row>
    <row r="5296" spans="63:82">
      <c r="BK5296" s="245"/>
      <c r="BS5296" s="245"/>
      <c r="BY5296" s="245"/>
      <c r="CA5296" s="245"/>
      <c r="CB5296" s="245"/>
      <c r="CD5296" s="1465"/>
    </row>
    <row r="5297" spans="63:82">
      <c r="BK5297" s="245"/>
      <c r="BS5297" s="245"/>
      <c r="BY5297" s="245"/>
      <c r="CA5297" s="245"/>
      <c r="CB5297" s="245"/>
      <c r="CD5297" s="1465"/>
    </row>
    <row r="5298" spans="63:82">
      <c r="BK5298" s="245"/>
      <c r="BS5298" s="245"/>
      <c r="BY5298" s="245"/>
      <c r="CA5298" s="245"/>
      <c r="CB5298" s="245"/>
      <c r="CD5298" s="1465"/>
    </row>
    <row r="5299" spans="63:82">
      <c r="BK5299" s="245"/>
      <c r="BS5299" s="245"/>
      <c r="BY5299" s="245"/>
      <c r="CA5299" s="245"/>
      <c r="CB5299" s="245"/>
      <c r="CD5299" s="1465"/>
    </row>
    <row r="5300" spans="63:82">
      <c r="BK5300" s="245"/>
      <c r="BS5300" s="245"/>
      <c r="BY5300" s="245"/>
      <c r="CA5300" s="245"/>
      <c r="CB5300" s="245"/>
      <c r="CD5300" s="1465"/>
    </row>
    <row r="5301" spans="63:82">
      <c r="BK5301" s="245"/>
      <c r="BS5301" s="245"/>
      <c r="BY5301" s="245"/>
      <c r="CA5301" s="245"/>
      <c r="CB5301" s="245"/>
      <c r="CD5301" s="1465"/>
    </row>
    <row r="5302" spans="63:82">
      <c r="BK5302" s="245"/>
      <c r="BS5302" s="245"/>
      <c r="BY5302" s="245"/>
      <c r="CA5302" s="245"/>
      <c r="CB5302" s="245"/>
      <c r="CD5302" s="1465"/>
    </row>
    <row r="5303" spans="63:82">
      <c r="BK5303" s="245"/>
      <c r="BS5303" s="245"/>
      <c r="BY5303" s="245"/>
      <c r="CA5303" s="245"/>
      <c r="CB5303" s="245"/>
      <c r="CD5303" s="1465"/>
    </row>
    <row r="5304" spans="63:82">
      <c r="BK5304" s="245"/>
      <c r="BS5304" s="245"/>
      <c r="BY5304" s="245"/>
      <c r="CA5304" s="245"/>
      <c r="CB5304" s="245"/>
      <c r="CD5304" s="1465"/>
    </row>
    <row r="5305" spans="63:82">
      <c r="BK5305" s="245"/>
      <c r="BS5305" s="245"/>
      <c r="BY5305" s="245"/>
      <c r="CA5305" s="245"/>
      <c r="CB5305" s="245"/>
      <c r="CD5305" s="1465"/>
    </row>
    <row r="5306" spans="63:82">
      <c r="BK5306" s="245"/>
      <c r="BS5306" s="245"/>
      <c r="BY5306" s="245"/>
      <c r="CA5306" s="245"/>
      <c r="CB5306" s="245"/>
      <c r="CD5306" s="1465"/>
    </row>
    <row r="5307" spans="63:82">
      <c r="BK5307" s="245"/>
      <c r="BS5307" s="245"/>
      <c r="BY5307" s="245"/>
      <c r="CA5307" s="245"/>
      <c r="CB5307" s="245"/>
      <c r="CD5307" s="1465"/>
    </row>
    <row r="5308" spans="63:82">
      <c r="BK5308" s="245"/>
      <c r="BS5308" s="245"/>
      <c r="BY5308" s="245"/>
      <c r="CA5308" s="245"/>
      <c r="CB5308" s="245"/>
      <c r="CD5308" s="1465"/>
    </row>
    <row r="5309" spans="63:82">
      <c r="BK5309" s="245"/>
      <c r="BS5309" s="245"/>
      <c r="BY5309" s="245"/>
      <c r="CA5309" s="245"/>
      <c r="CB5309" s="245"/>
      <c r="CD5309" s="1465"/>
    </row>
    <row r="5310" spans="63:82">
      <c r="BK5310" s="245"/>
      <c r="BS5310" s="245"/>
      <c r="BY5310" s="245"/>
      <c r="CA5310" s="245"/>
      <c r="CB5310" s="245"/>
      <c r="CD5310" s="1465"/>
    </row>
    <row r="5311" spans="63:82">
      <c r="BK5311" s="245"/>
      <c r="BS5311" s="245"/>
      <c r="BY5311" s="245"/>
      <c r="CA5311" s="245"/>
      <c r="CB5311" s="245"/>
      <c r="CD5311" s="1465"/>
    </row>
    <row r="5312" spans="63:82">
      <c r="BK5312" s="245"/>
      <c r="BS5312" s="245"/>
      <c r="BY5312" s="245"/>
      <c r="CA5312" s="245"/>
      <c r="CB5312" s="245"/>
      <c r="CD5312" s="1465"/>
    </row>
    <row r="5313" spans="63:82">
      <c r="BK5313" s="245"/>
      <c r="BS5313" s="245"/>
      <c r="BY5313" s="245"/>
      <c r="CA5313" s="245"/>
      <c r="CB5313" s="245"/>
      <c r="CD5313" s="1465"/>
    </row>
    <row r="5314" spans="63:82">
      <c r="BK5314" s="245"/>
      <c r="BS5314" s="245"/>
      <c r="BY5314" s="245"/>
      <c r="CA5314" s="245"/>
      <c r="CB5314" s="245"/>
      <c r="CD5314" s="1465"/>
    </row>
    <row r="5315" spans="63:82">
      <c r="BK5315" s="245"/>
      <c r="BS5315" s="245"/>
      <c r="BY5315" s="245"/>
      <c r="CA5315" s="245"/>
      <c r="CB5315" s="245"/>
      <c r="CD5315" s="1465"/>
    </row>
    <row r="5316" spans="63:82">
      <c r="BK5316" s="245"/>
      <c r="BS5316" s="245"/>
      <c r="BY5316" s="245"/>
      <c r="CA5316" s="245"/>
      <c r="CB5316" s="245"/>
      <c r="CD5316" s="1465"/>
    </row>
    <row r="5317" spans="63:82">
      <c r="BK5317" s="245"/>
      <c r="BS5317" s="245"/>
      <c r="BY5317" s="245"/>
      <c r="CA5317" s="245"/>
      <c r="CB5317" s="245"/>
      <c r="CD5317" s="1465"/>
    </row>
    <row r="5318" spans="63:82">
      <c r="BK5318" s="245"/>
      <c r="BS5318" s="245"/>
      <c r="BY5318" s="245"/>
      <c r="CA5318" s="245"/>
      <c r="CB5318" s="245"/>
      <c r="CD5318" s="1465"/>
    </row>
    <row r="5319" spans="63:82">
      <c r="BK5319" s="245"/>
      <c r="BS5319" s="245"/>
      <c r="BY5319" s="245"/>
      <c r="CA5319" s="245"/>
      <c r="CB5319" s="245"/>
      <c r="CD5319" s="1465"/>
    </row>
    <row r="5320" spans="63:82">
      <c r="BK5320" s="245"/>
      <c r="BS5320" s="245"/>
      <c r="BY5320" s="245"/>
      <c r="CA5320" s="245"/>
      <c r="CB5320" s="245"/>
      <c r="CD5320" s="1465"/>
    </row>
    <row r="5321" spans="63:82">
      <c r="BK5321" s="245"/>
      <c r="BS5321" s="245"/>
      <c r="BY5321" s="245"/>
      <c r="CA5321" s="245"/>
      <c r="CB5321" s="245"/>
      <c r="CD5321" s="1465"/>
    </row>
    <row r="5322" spans="63:82">
      <c r="BK5322" s="245"/>
      <c r="BS5322" s="245"/>
      <c r="BY5322" s="245"/>
      <c r="CA5322" s="245"/>
      <c r="CB5322" s="245"/>
      <c r="CD5322" s="1465"/>
    </row>
    <row r="5323" spans="63:82">
      <c r="BK5323" s="245"/>
      <c r="BS5323" s="245"/>
      <c r="BY5323" s="245"/>
      <c r="CA5323" s="245"/>
      <c r="CB5323" s="245"/>
      <c r="CD5323" s="1465"/>
    </row>
    <row r="5324" spans="63:82">
      <c r="BK5324" s="245"/>
      <c r="BS5324" s="245"/>
      <c r="BY5324" s="245"/>
      <c r="CA5324" s="245"/>
      <c r="CB5324" s="245"/>
      <c r="CD5324" s="1465"/>
    </row>
    <row r="5325" spans="63:82">
      <c r="BK5325" s="245"/>
      <c r="BS5325" s="245"/>
      <c r="BY5325" s="245"/>
      <c r="CA5325" s="245"/>
      <c r="CB5325" s="245"/>
      <c r="CD5325" s="1465"/>
    </row>
    <row r="5326" spans="63:82">
      <c r="BK5326" s="245"/>
      <c r="BS5326" s="245"/>
      <c r="BY5326" s="245"/>
      <c r="CA5326" s="245"/>
      <c r="CB5326" s="245"/>
      <c r="CD5326" s="1465"/>
    </row>
    <row r="5327" spans="63:82">
      <c r="BK5327" s="245"/>
      <c r="BS5327" s="245"/>
      <c r="BY5327" s="245"/>
      <c r="CA5327" s="245"/>
      <c r="CB5327" s="245"/>
      <c r="CD5327" s="1465"/>
    </row>
    <row r="5328" spans="63:82">
      <c r="BK5328" s="245"/>
      <c r="BS5328" s="245"/>
      <c r="BY5328" s="245"/>
      <c r="CA5328" s="245"/>
      <c r="CB5328" s="245"/>
      <c r="CD5328" s="1465"/>
    </row>
    <row r="5329" spans="63:82">
      <c r="BK5329" s="245"/>
      <c r="BS5329" s="245"/>
      <c r="BY5329" s="245"/>
      <c r="CA5329" s="245"/>
      <c r="CB5329" s="245"/>
      <c r="CD5329" s="1465"/>
    </row>
    <row r="5330" spans="63:82">
      <c r="BK5330" s="245"/>
      <c r="BS5330" s="245"/>
      <c r="BY5330" s="245"/>
      <c r="CA5330" s="245"/>
      <c r="CB5330" s="245"/>
      <c r="CD5330" s="1465"/>
    </row>
    <row r="5331" spans="63:82">
      <c r="BK5331" s="245"/>
      <c r="BS5331" s="245"/>
      <c r="BY5331" s="245"/>
      <c r="CA5331" s="245"/>
      <c r="CB5331" s="245"/>
      <c r="CD5331" s="1465"/>
    </row>
    <row r="5332" spans="63:82">
      <c r="BK5332" s="245"/>
      <c r="BS5332" s="245"/>
      <c r="BY5332" s="245"/>
      <c r="CA5332" s="245"/>
      <c r="CB5332" s="245"/>
      <c r="CD5332" s="1465"/>
    </row>
    <row r="5333" spans="63:82">
      <c r="BK5333" s="245"/>
      <c r="BS5333" s="245"/>
      <c r="BY5333" s="245"/>
      <c r="CA5333" s="245"/>
      <c r="CB5333" s="245"/>
      <c r="CD5333" s="1465"/>
    </row>
    <row r="5334" spans="63:82">
      <c r="BK5334" s="245"/>
      <c r="BS5334" s="245"/>
      <c r="BY5334" s="245"/>
      <c r="CA5334" s="245"/>
      <c r="CB5334" s="245"/>
      <c r="CD5334" s="1465"/>
    </row>
    <row r="5335" spans="63:82">
      <c r="BK5335" s="245"/>
      <c r="BS5335" s="245"/>
      <c r="BY5335" s="245"/>
      <c r="CA5335" s="245"/>
      <c r="CB5335" s="245"/>
      <c r="CD5335" s="1465"/>
    </row>
    <row r="5336" spans="63:82">
      <c r="BK5336" s="245"/>
      <c r="BS5336" s="245"/>
      <c r="BY5336" s="245"/>
      <c r="CA5336" s="245"/>
      <c r="CB5336" s="245"/>
      <c r="CD5336" s="1465"/>
    </row>
    <row r="5337" spans="63:82">
      <c r="BK5337" s="245"/>
      <c r="BS5337" s="245"/>
      <c r="BY5337" s="245"/>
      <c r="CA5337" s="245"/>
      <c r="CB5337" s="245"/>
      <c r="CD5337" s="1465"/>
    </row>
    <row r="5338" spans="63:82">
      <c r="BK5338" s="245"/>
      <c r="BS5338" s="245"/>
      <c r="BY5338" s="245"/>
      <c r="CA5338" s="245"/>
      <c r="CB5338" s="245"/>
      <c r="CD5338" s="1465"/>
    </row>
    <row r="5339" spans="63:82">
      <c r="BK5339" s="245"/>
      <c r="BS5339" s="245"/>
      <c r="BY5339" s="245"/>
      <c r="CA5339" s="245"/>
      <c r="CB5339" s="245"/>
      <c r="CD5339" s="1465"/>
    </row>
    <row r="5340" spans="63:82">
      <c r="BK5340" s="245"/>
      <c r="BS5340" s="245"/>
      <c r="BY5340" s="245"/>
      <c r="CA5340" s="245"/>
      <c r="CB5340" s="245"/>
      <c r="CD5340" s="1465"/>
    </row>
    <row r="5341" spans="63:82">
      <c r="BK5341" s="245"/>
      <c r="BS5341" s="245"/>
      <c r="BY5341" s="245"/>
      <c r="CA5341" s="245"/>
      <c r="CB5341" s="245"/>
      <c r="CD5341" s="1465"/>
    </row>
    <row r="5342" spans="63:82">
      <c r="BK5342" s="245"/>
      <c r="BS5342" s="245"/>
      <c r="BY5342" s="245"/>
      <c r="CA5342" s="245"/>
      <c r="CB5342" s="245"/>
      <c r="CD5342" s="1465"/>
    </row>
    <row r="5343" spans="63:82">
      <c r="BK5343" s="245"/>
      <c r="BS5343" s="245"/>
      <c r="BY5343" s="245"/>
      <c r="CA5343" s="245"/>
      <c r="CB5343" s="245"/>
      <c r="CD5343" s="1465"/>
    </row>
    <row r="5344" spans="63:82">
      <c r="BK5344" s="245"/>
      <c r="BS5344" s="245"/>
      <c r="BY5344" s="245"/>
      <c r="CA5344" s="245"/>
      <c r="CB5344" s="245"/>
      <c r="CD5344" s="1465"/>
    </row>
    <row r="5345" spans="63:82">
      <c r="BK5345" s="245"/>
      <c r="BS5345" s="245"/>
      <c r="BY5345" s="245"/>
      <c r="CA5345" s="245"/>
      <c r="CB5345" s="245"/>
      <c r="CD5345" s="1465"/>
    </row>
    <row r="5346" spans="63:82">
      <c r="BK5346" s="245"/>
      <c r="BS5346" s="245"/>
      <c r="BY5346" s="245"/>
      <c r="CA5346" s="245"/>
      <c r="CB5346" s="245"/>
      <c r="CD5346" s="1465"/>
    </row>
    <row r="5347" spans="63:82">
      <c r="BK5347" s="245"/>
      <c r="BS5347" s="245"/>
      <c r="BY5347" s="245"/>
      <c r="CA5347" s="245"/>
      <c r="CB5347" s="245"/>
      <c r="CD5347" s="1465"/>
    </row>
    <row r="5348" spans="63:82">
      <c r="BK5348" s="245"/>
      <c r="BS5348" s="245"/>
      <c r="BY5348" s="245"/>
      <c r="CA5348" s="245"/>
      <c r="CB5348" s="245"/>
      <c r="CD5348" s="1465"/>
    </row>
    <row r="5349" spans="63:82">
      <c r="BK5349" s="245"/>
      <c r="BS5349" s="245"/>
      <c r="BY5349" s="245"/>
      <c r="CA5349" s="245"/>
      <c r="CB5349" s="245"/>
      <c r="CD5349" s="1465"/>
    </row>
    <row r="5350" spans="63:82">
      <c r="BK5350" s="245"/>
      <c r="BS5350" s="245"/>
      <c r="BY5350" s="245"/>
      <c r="CA5350" s="245"/>
      <c r="CB5350" s="245"/>
      <c r="CD5350" s="1465"/>
    </row>
    <row r="5351" spans="63:82">
      <c r="BK5351" s="245"/>
      <c r="BS5351" s="245"/>
      <c r="BY5351" s="245"/>
      <c r="CA5351" s="245"/>
      <c r="CB5351" s="245"/>
      <c r="CD5351" s="1465"/>
    </row>
    <row r="5352" spans="63:82">
      <c r="BK5352" s="245"/>
      <c r="BS5352" s="245"/>
      <c r="BY5352" s="245"/>
      <c r="CA5352" s="245"/>
      <c r="CB5352" s="245"/>
      <c r="CD5352" s="1465"/>
    </row>
    <row r="5353" spans="63:82">
      <c r="BK5353" s="245"/>
      <c r="BS5353" s="245"/>
      <c r="BY5353" s="245"/>
      <c r="CA5353" s="245"/>
      <c r="CB5353" s="245"/>
      <c r="CD5353" s="1465"/>
    </row>
    <row r="5354" spans="63:82">
      <c r="BK5354" s="245"/>
      <c r="BS5354" s="245"/>
      <c r="BY5354" s="245"/>
      <c r="CA5354" s="245"/>
      <c r="CB5354" s="245"/>
      <c r="CD5354" s="1465"/>
    </row>
    <row r="5355" spans="63:82">
      <c r="BK5355" s="245"/>
      <c r="BS5355" s="245"/>
      <c r="BY5355" s="245"/>
      <c r="CA5355" s="245"/>
      <c r="CB5355" s="245"/>
      <c r="CD5355" s="1465"/>
    </row>
    <row r="5356" spans="63:82">
      <c r="BK5356" s="245"/>
      <c r="BS5356" s="245"/>
      <c r="BY5356" s="245"/>
      <c r="CA5356" s="245"/>
      <c r="CB5356" s="245"/>
      <c r="CD5356" s="1465"/>
    </row>
    <row r="5357" spans="63:82">
      <c r="BK5357" s="245"/>
      <c r="BS5357" s="245"/>
      <c r="BY5357" s="245"/>
      <c r="CA5357" s="245"/>
      <c r="CB5357" s="245"/>
      <c r="CD5357" s="1465"/>
    </row>
    <row r="5358" spans="63:82">
      <c r="BK5358" s="245"/>
      <c r="BS5358" s="245"/>
      <c r="BY5358" s="245"/>
      <c r="CA5358" s="245"/>
      <c r="CB5358" s="245"/>
      <c r="CD5358" s="1465"/>
    </row>
    <row r="5359" spans="63:82">
      <c r="BK5359" s="245"/>
      <c r="BS5359" s="245"/>
      <c r="BY5359" s="245"/>
      <c r="CA5359" s="245"/>
      <c r="CB5359" s="245"/>
      <c r="CD5359" s="1465"/>
    </row>
    <row r="5360" spans="63:82">
      <c r="BK5360" s="245"/>
      <c r="BS5360" s="245"/>
      <c r="BY5360" s="245"/>
      <c r="CA5360" s="245"/>
      <c r="CB5360" s="245"/>
      <c r="CD5360" s="1465"/>
    </row>
    <row r="5361" spans="63:82">
      <c r="BK5361" s="245"/>
      <c r="BS5361" s="245"/>
      <c r="BY5361" s="245"/>
      <c r="CA5361" s="245"/>
      <c r="CB5361" s="245"/>
      <c r="CD5361" s="1465"/>
    </row>
    <row r="5362" spans="63:82">
      <c r="BK5362" s="245"/>
      <c r="BS5362" s="245"/>
      <c r="BY5362" s="245"/>
      <c r="CA5362" s="245"/>
      <c r="CB5362" s="245"/>
      <c r="CD5362" s="1465"/>
    </row>
    <row r="5363" spans="63:82">
      <c r="BK5363" s="245"/>
      <c r="BS5363" s="245"/>
      <c r="BY5363" s="245"/>
      <c r="CA5363" s="245"/>
      <c r="CB5363" s="245"/>
      <c r="CD5363" s="1465"/>
    </row>
    <row r="5364" spans="63:82">
      <c r="BK5364" s="245"/>
      <c r="BS5364" s="245"/>
      <c r="BY5364" s="245"/>
      <c r="CA5364" s="245"/>
      <c r="CB5364" s="245"/>
      <c r="CD5364" s="1465"/>
    </row>
    <row r="5365" spans="63:82">
      <c r="BK5365" s="245"/>
      <c r="BS5365" s="245"/>
      <c r="BY5365" s="245"/>
      <c r="CA5365" s="245"/>
      <c r="CB5365" s="245"/>
      <c r="CD5365" s="1465"/>
    </row>
    <row r="5366" spans="63:82">
      <c r="BK5366" s="245"/>
      <c r="BS5366" s="245"/>
      <c r="BY5366" s="245"/>
      <c r="CA5366" s="245"/>
      <c r="CB5366" s="245"/>
      <c r="CD5366" s="1465"/>
    </row>
    <row r="5367" spans="63:82">
      <c r="BK5367" s="245"/>
      <c r="BS5367" s="245"/>
      <c r="BY5367" s="245"/>
      <c r="CA5367" s="245"/>
      <c r="CB5367" s="245"/>
      <c r="CD5367" s="1465"/>
    </row>
    <row r="5368" spans="63:82">
      <c r="BK5368" s="245"/>
      <c r="BS5368" s="245"/>
      <c r="BY5368" s="245"/>
      <c r="CA5368" s="245"/>
      <c r="CB5368" s="245"/>
      <c r="CD5368" s="1465"/>
    </row>
    <row r="5369" spans="63:82">
      <c r="BK5369" s="245"/>
      <c r="BS5369" s="245"/>
      <c r="BY5369" s="245"/>
      <c r="CA5369" s="245"/>
      <c r="CB5369" s="245"/>
      <c r="CD5369" s="1465"/>
    </row>
    <row r="5370" spans="63:82">
      <c r="BK5370" s="245"/>
      <c r="BS5370" s="245"/>
      <c r="BY5370" s="245"/>
      <c r="CA5370" s="245"/>
      <c r="CB5370" s="245"/>
      <c r="CD5370" s="1465"/>
    </row>
    <row r="5371" spans="63:82">
      <c r="BK5371" s="245"/>
      <c r="BS5371" s="245"/>
      <c r="BY5371" s="245"/>
      <c r="CA5371" s="245"/>
      <c r="CB5371" s="245"/>
      <c r="CD5371" s="1465"/>
    </row>
    <row r="5372" spans="63:82">
      <c r="BK5372" s="245"/>
      <c r="BS5372" s="245"/>
      <c r="BY5372" s="245"/>
      <c r="CA5372" s="245"/>
      <c r="CB5372" s="245"/>
      <c r="CD5372" s="1465"/>
    </row>
    <row r="5373" spans="63:82">
      <c r="BK5373" s="245"/>
      <c r="BS5373" s="245"/>
      <c r="BY5373" s="245"/>
      <c r="CA5373" s="245"/>
      <c r="CB5373" s="245"/>
      <c r="CD5373" s="1465"/>
    </row>
    <row r="5374" spans="63:82">
      <c r="BK5374" s="245"/>
      <c r="BS5374" s="245"/>
      <c r="BY5374" s="245"/>
      <c r="CA5374" s="245"/>
      <c r="CB5374" s="245"/>
      <c r="CD5374" s="1465"/>
    </row>
    <row r="5375" spans="63:82">
      <c r="BK5375" s="245"/>
      <c r="BS5375" s="245"/>
      <c r="BY5375" s="245"/>
      <c r="CA5375" s="245"/>
      <c r="CB5375" s="245"/>
      <c r="CD5375" s="1465"/>
    </row>
    <row r="5376" spans="63:82">
      <c r="BK5376" s="245"/>
      <c r="BS5376" s="245"/>
      <c r="BY5376" s="245"/>
      <c r="CA5376" s="245"/>
      <c r="CB5376" s="245"/>
      <c r="CD5376" s="1465"/>
    </row>
    <row r="5377" spans="63:82">
      <c r="BK5377" s="245"/>
      <c r="BS5377" s="245"/>
      <c r="BY5377" s="245"/>
      <c r="CA5377" s="245"/>
      <c r="CB5377" s="245"/>
      <c r="CD5377" s="1465"/>
    </row>
    <row r="5378" spans="63:82">
      <c r="BK5378" s="245"/>
      <c r="BS5378" s="245"/>
      <c r="BY5378" s="245"/>
      <c r="CA5378" s="245"/>
      <c r="CB5378" s="245"/>
      <c r="CD5378" s="1465"/>
    </row>
    <row r="5379" spans="63:82">
      <c r="BK5379" s="245"/>
      <c r="BS5379" s="245"/>
      <c r="BY5379" s="245"/>
      <c r="CA5379" s="245"/>
      <c r="CB5379" s="245"/>
      <c r="CD5379" s="1465"/>
    </row>
    <row r="5380" spans="63:82">
      <c r="BK5380" s="245"/>
      <c r="BS5380" s="245"/>
      <c r="BY5380" s="245"/>
      <c r="CA5380" s="245"/>
      <c r="CB5380" s="245"/>
      <c r="CD5380" s="1465"/>
    </row>
    <row r="5381" spans="63:82">
      <c r="BK5381" s="245"/>
      <c r="BS5381" s="245"/>
      <c r="BY5381" s="245"/>
      <c r="CA5381" s="245"/>
      <c r="CB5381" s="245"/>
      <c r="CD5381" s="1465"/>
    </row>
    <row r="5382" spans="63:82">
      <c r="BK5382" s="245"/>
      <c r="BS5382" s="245"/>
      <c r="BY5382" s="245"/>
      <c r="CA5382" s="245"/>
      <c r="CB5382" s="245"/>
      <c r="CD5382" s="1465"/>
    </row>
    <row r="5383" spans="63:82">
      <c r="BK5383" s="245"/>
      <c r="BS5383" s="245"/>
      <c r="BY5383" s="245"/>
      <c r="CA5383" s="245"/>
      <c r="CB5383" s="245"/>
      <c r="CD5383" s="1465"/>
    </row>
    <row r="5384" spans="63:82">
      <c r="BK5384" s="245"/>
      <c r="BS5384" s="245"/>
      <c r="BY5384" s="245"/>
      <c r="CA5384" s="245"/>
      <c r="CB5384" s="245"/>
      <c r="CD5384" s="1465"/>
    </row>
    <row r="5385" spans="63:82">
      <c r="BK5385" s="245"/>
      <c r="BS5385" s="245"/>
      <c r="BY5385" s="245"/>
      <c r="CA5385" s="245"/>
      <c r="CB5385" s="245"/>
      <c r="CD5385" s="1465"/>
    </row>
    <row r="5386" spans="63:82">
      <c r="BK5386" s="245"/>
      <c r="BS5386" s="245"/>
      <c r="BY5386" s="245"/>
      <c r="CA5386" s="245"/>
      <c r="CB5386" s="245"/>
      <c r="CD5386" s="1465"/>
    </row>
    <row r="5387" spans="63:82">
      <c r="BK5387" s="245"/>
      <c r="BS5387" s="245"/>
      <c r="BY5387" s="245"/>
      <c r="CA5387" s="245"/>
      <c r="CB5387" s="245"/>
      <c r="CD5387" s="1465"/>
    </row>
    <row r="5388" spans="63:82">
      <c r="BK5388" s="245"/>
      <c r="BS5388" s="245"/>
      <c r="BY5388" s="245"/>
      <c r="CA5388" s="245"/>
      <c r="CB5388" s="245"/>
      <c r="CD5388" s="1465"/>
    </row>
    <row r="5389" spans="63:82">
      <c r="BK5389" s="245"/>
      <c r="BS5389" s="245"/>
      <c r="BY5389" s="245"/>
      <c r="CA5389" s="245"/>
      <c r="CB5389" s="245"/>
      <c r="CD5389" s="1465"/>
    </row>
    <row r="5390" spans="63:82">
      <c r="BK5390" s="245"/>
      <c r="BS5390" s="245"/>
      <c r="BY5390" s="245"/>
      <c r="CA5390" s="245"/>
      <c r="CB5390" s="245"/>
      <c r="CD5390" s="1465"/>
    </row>
    <row r="5391" spans="63:82">
      <c r="BK5391" s="245"/>
      <c r="BS5391" s="245"/>
      <c r="BY5391" s="245"/>
      <c r="CA5391" s="245"/>
      <c r="CB5391" s="245"/>
      <c r="CD5391" s="1465"/>
    </row>
    <row r="5392" spans="63:82">
      <c r="BK5392" s="245"/>
      <c r="BS5392" s="245"/>
      <c r="BY5392" s="245"/>
      <c r="CA5392" s="245"/>
      <c r="CB5392" s="245"/>
      <c r="CD5392" s="1465"/>
    </row>
    <row r="5393" spans="63:82">
      <c r="BK5393" s="245"/>
      <c r="BS5393" s="245"/>
      <c r="BY5393" s="245"/>
      <c r="CA5393" s="245"/>
      <c r="CB5393" s="245"/>
      <c r="CD5393" s="1465"/>
    </row>
    <row r="5394" spans="63:82">
      <c r="BK5394" s="245"/>
      <c r="BS5394" s="245"/>
      <c r="BY5394" s="245"/>
      <c r="CA5394" s="245"/>
      <c r="CB5394" s="245"/>
      <c r="CD5394" s="1465"/>
    </row>
    <row r="5395" spans="63:82">
      <c r="BK5395" s="245"/>
      <c r="BS5395" s="245"/>
      <c r="BY5395" s="245"/>
      <c r="CA5395" s="245"/>
      <c r="CB5395" s="245"/>
      <c r="CD5395" s="1465"/>
    </row>
    <row r="5396" spans="63:82">
      <c r="BK5396" s="245"/>
      <c r="BS5396" s="245"/>
      <c r="BY5396" s="245"/>
      <c r="CA5396" s="245"/>
      <c r="CB5396" s="245"/>
      <c r="CD5396" s="1465"/>
    </row>
    <row r="5397" spans="63:82">
      <c r="BK5397" s="245"/>
      <c r="BS5397" s="245"/>
      <c r="BY5397" s="245"/>
      <c r="CA5397" s="245"/>
      <c r="CB5397" s="245"/>
      <c r="CD5397" s="1465"/>
    </row>
    <row r="5398" spans="63:82">
      <c r="BK5398" s="245"/>
      <c r="BS5398" s="245"/>
      <c r="BY5398" s="245"/>
      <c r="CA5398" s="245"/>
      <c r="CB5398" s="245"/>
      <c r="CD5398" s="1465"/>
    </row>
    <row r="5399" spans="63:82">
      <c r="BK5399" s="245"/>
      <c r="BS5399" s="245"/>
      <c r="BY5399" s="245"/>
      <c r="CA5399" s="245"/>
      <c r="CB5399" s="245"/>
      <c r="CD5399" s="1465"/>
    </row>
    <row r="5400" spans="63:82">
      <c r="BK5400" s="245"/>
      <c r="BS5400" s="245"/>
      <c r="BY5400" s="245"/>
      <c r="CA5400" s="245"/>
      <c r="CB5400" s="245"/>
      <c r="CD5400" s="1465"/>
    </row>
    <row r="5401" spans="63:82">
      <c r="BK5401" s="245"/>
      <c r="BS5401" s="245"/>
      <c r="BY5401" s="245"/>
      <c r="CA5401" s="245"/>
      <c r="CB5401" s="245"/>
      <c r="CD5401" s="1465"/>
    </row>
    <row r="5402" spans="63:82">
      <c r="BK5402" s="245"/>
      <c r="BS5402" s="245"/>
      <c r="BY5402" s="245"/>
      <c r="CA5402" s="245"/>
      <c r="CB5402" s="245"/>
      <c r="CD5402" s="1465"/>
    </row>
    <row r="5403" spans="63:82">
      <c r="BK5403" s="245"/>
      <c r="BS5403" s="245"/>
      <c r="BY5403" s="245"/>
      <c r="CA5403" s="245"/>
      <c r="CB5403" s="245"/>
      <c r="CD5403" s="1465"/>
    </row>
    <row r="5404" spans="63:82">
      <c r="BK5404" s="245"/>
      <c r="BS5404" s="245"/>
      <c r="BY5404" s="245"/>
      <c r="CA5404" s="245"/>
      <c r="CB5404" s="245"/>
      <c r="CD5404" s="1465"/>
    </row>
    <row r="5405" spans="63:82">
      <c r="BK5405" s="245"/>
      <c r="BS5405" s="245"/>
      <c r="BY5405" s="245"/>
      <c r="CA5405" s="245"/>
      <c r="CB5405" s="245"/>
      <c r="CD5405" s="1465"/>
    </row>
    <row r="5406" spans="63:82">
      <c r="BK5406" s="245"/>
      <c r="BS5406" s="245"/>
      <c r="BY5406" s="245"/>
      <c r="CA5406" s="245"/>
      <c r="CB5406" s="245"/>
      <c r="CD5406" s="1465"/>
    </row>
    <row r="5407" spans="63:82">
      <c r="BK5407" s="245"/>
      <c r="BS5407" s="245"/>
      <c r="BY5407" s="245"/>
      <c r="CA5407" s="245"/>
      <c r="CB5407" s="245"/>
      <c r="CD5407" s="1465"/>
    </row>
    <row r="5408" spans="63:82">
      <c r="BK5408" s="245"/>
      <c r="BS5408" s="245"/>
      <c r="BY5408" s="245"/>
      <c r="CA5408" s="245"/>
      <c r="CB5408" s="245"/>
      <c r="CD5408" s="1465"/>
    </row>
    <row r="5409" spans="63:82">
      <c r="BK5409" s="245"/>
      <c r="BS5409" s="245"/>
      <c r="BY5409" s="245"/>
      <c r="CA5409" s="245"/>
      <c r="CB5409" s="245"/>
      <c r="CD5409" s="1465"/>
    </row>
    <row r="5410" spans="63:82">
      <c r="BK5410" s="245"/>
      <c r="BS5410" s="245"/>
      <c r="BY5410" s="245"/>
      <c r="CA5410" s="245"/>
      <c r="CB5410" s="245"/>
      <c r="CD5410" s="1465"/>
    </row>
    <row r="5411" spans="63:82">
      <c r="BK5411" s="245"/>
      <c r="BS5411" s="245"/>
      <c r="BY5411" s="245"/>
      <c r="CA5411" s="245"/>
      <c r="CB5411" s="245"/>
      <c r="CD5411" s="1465"/>
    </row>
    <row r="5412" spans="63:82">
      <c r="BK5412" s="245"/>
      <c r="BS5412" s="245"/>
      <c r="BY5412" s="245"/>
      <c r="CA5412" s="245"/>
      <c r="CB5412" s="245"/>
      <c r="CD5412" s="1465"/>
    </row>
    <row r="5413" spans="63:82">
      <c r="BK5413" s="245"/>
      <c r="BS5413" s="245"/>
      <c r="BY5413" s="245"/>
      <c r="CA5413" s="245"/>
      <c r="CB5413" s="245"/>
      <c r="CD5413" s="1465"/>
    </row>
    <row r="5414" spans="63:82">
      <c r="BK5414" s="245"/>
      <c r="BS5414" s="245"/>
      <c r="BY5414" s="245"/>
      <c r="CA5414" s="245"/>
      <c r="CB5414" s="245"/>
      <c r="CD5414" s="1465"/>
    </row>
    <row r="5415" spans="63:82">
      <c r="BK5415" s="245"/>
      <c r="BS5415" s="245"/>
      <c r="BY5415" s="245"/>
      <c r="CA5415" s="245"/>
      <c r="CB5415" s="245"/>
      <c r="CD5415" s="1465"/>
    </row>
    <row r="5416" spans="63:82">
      <c r="BK5416" s="245"/>
      <c r="BS5416" s="245"/>
      <c r="BY5416" s="245"/>
      <c r="CA5416" s="245"/>
      <c r="CB5416" s="245"/>
      <c r="CD5416" s="1465"/>
    </row>
    <row r="5417" spans="63:82">
      <c r="BK5417" s="245"/>
      <c r="BS5417" s="245"/>
      <c r="BY5417" s="245"/>
      <c r="CA5417" s="245"/>
      <c r="CB5417" s="245"/>
      <c r="CD5417" s="1465"/>
    </row>
    <row r="5418" spans="63:82">
      <c r="BK5418" s="245"/>
      <c r="BS5418" s="245"/>
      <c r="BY5418" s="245"/>
      <c r="CA5418" s="245"/>
      <c r="CB5418" s="245"/>
      <c r="CD5418" s="1465"/>
    </row>
    <row r="5419" spans="63:82">
      <c r="BK5419" s="245"/>
      <c r="BS5419" s="245"/>
      <c r="BY5419" s="245"/>
      <c r="CA5419" s="245"/>
      <c r="CB5419" s="245"/>
      <c r="CD5419" s="1465"/>
    </row>
    <row r="5420" spans="63:82">
      <c r="BK5420" s="245"/>
      <c r="BS5420" s="245"/>
      <c r="BY5420" s="245"/>
      <c r="CA5420" s="245"/>
      <c r="CB5420" s="245"/>
      <c r="CD5420" s="1465"/>
    </row>
    <row r="5421" spans="63:82">
      <c r="BK5421" s="245"/>
      <c r="BS5421" s="245"/>
      <c r="BY5421" s="245"/>
      <c r="CA5421" s="245"/>
      <c r="CB5421" s="245"/>
      <c r="CD5421" s="1465"/>
    </row>
    <row r="5422" spans="63:82">
      <c r="BK5422" s="245"/>
      <c r="BS5422" s="245"/>
      <c r="BY5422" s="245"/>
      <c r="CA5422" s="245"/>
      <c r="CB5422" s="245"/>
      <c r="CD5422" s="1465"/>
    </row>
    <row r="5423" spans="63:82">
      <c r="BK5423" s="245"/>
      <c r="BS5423" s="245"/>
      <c r="BY5423" s="245"/>
      <c r="CA5423" s="245"/>
      <c r="CB5423" s="245"/>
      <c r="CD5423" s="1465"/>
    </row>
    <row r="5424" spans="63:82">
      <c r="BK5424" s="245"/>
      <c r="BS5424" s="245"/>
      <c r="BY5424" s="245"/>
      <c r="CA5424" s="245"/>
      <c r="CB5424" s="245"/>
      <c r="CD5424" s="1465"/>
    </row>
    <row r="5425" spans="63:82">
      <c r="BK5425" s="245"/>
      <c r="BS5425" s="245"/>
      <c r="BY5425" s="245"/>
      <c r="CA5425" s="245"/>
      <c r="CB5425" s="245"/>
      <c r="CD5425" s="1465"/>
    </row>
    <row r="5426" spans="63:82">
      <c r="BK5426" s="245"/>
      <c r="BS5426" s="245"/>
      <c r="BY5426" s="245"/>
      <c r="CA5426" s="245"/>
      <c r="CB5426" s="245"/>
      <c r="CD5426" s="1465"/>
    </row>
    <row r="5427" spans="63:82">
      <c r="BK5427" s="245"/>
      <c r="BS5427" s="245"/>
      <c r="BY5427" s="245"/>
      <c r="CA5427" s="245"/>
      <c r="CB5427" s="245"/>
      <c r="CD5427" s="1465"/>
    </row>
    <row r="5428" spans="63:82">
      <c r="BK5428" s="245"/>
      <c r="BS5428" s="245"/>
      <c r="BY5428" s="245"/>
      <c r="CA5428" s="245"/>
      <c r="CB5428" s="245"/>
      <c r="CD5428" s="1465"/>
    </row>
    <row r="5429" spans="63:82">
      <c r="BK5429" s="245"/>
      <c r="BS5429" s="245"/>
      <c r="BY5429" s="245"/>
      <c r="CA5429" s="245"/>
      <c r="CB5429" s="245"/>
      <c r="CD5429" s="1465"/>
    </row>
    <row r="5430" spans="63:82">
      <c r="BK5430" s="245"/>
      <c r="BS5430" s="245"/>
      <c r="BY5430" s="245"/>
      <c r="CA5430" s="245"/>
      <c r="CB5430" s="245"/>
      <c r="CD5430" s="1465"/>
    </row>
    <row r="5431" spans="63:82">
      <c r="BK5431" s="245"/>
      <c r="BS5431" s="245"/>
      <c r="BY5431" s="245"/>
      <c r="CA5431" s="245"/>
      <c r="CB5431" s="245"/>
      <c r="CD5431" s="1465"/>
    </row>
    <row r="5432" spans="63:82">
      <c r="BK5432" s="245"/>
      <c r="BS5432" s="245"/>
      <c r="BY5432" s="245"/>
      <c r="CA5432" s="245"/>
      <c r="CB5432" s="245"/>
      <c r="CD5432" s="1465"/>
    </row>
    <row r="5433" spans="63:82">
      <c r="BK5433" s="245"/>
      <c r="BS5433" s="245"/>
      <c r="BY5433" s="245"/>
      <c r="CA5433" s="245"/>
      <c r="CB5433" s="245"/>
      <c r="CD5433" s="1465"/>
    </row>
    <row r="5434" spans="63:82">
      <c r="BK5434" s="245"/>
      <c r="BS5434" s="245"/>
      <c r="BY5434" s="245"/>
      <c r="CA5434" s="245"/>
      <c r="CB5434" s="245"/>
      <c r="CD5434" s="1465"/>
    </row>
    <row r="5435" spans="63:82">
      <c r="BK5435" s="245"/>
      <c r="BS5435" s="245"/>
      <c r="BY5435" s="245"/>
      <c r="CA5435" s="245"/>
      <c r="CB5435" s="245"/>
      <c r="CD5435" s="1465"/>
    </row>
    <row r="5436" spans="63:82">
      <c r="BK5436" s="245"/>
      <c r="BS5436" s="245"/>
      <c r="BY5436" s="245"/>
      <c r="CA5436" s="245"/>
      <c r="CB5436" s="245"/>
      <c r="CD5436" s="1465"/>
    </row>
    <row r="5437" spans="63:82">
      <c r="BK5437" s="245"/>
      <c r="BS5437" s="245"/>
      <c r="BY5437" s="245"/>
      <c r="CA5437" s="245"/>
      <c r="CB5437" s="245"/>
      <c r="CD5437" s="1465"/>
    </row>
    <row r="5438" spans="63:82">
      <c r="BK5438" s="245"/>
      <c r="BS5438" s="245"/>
      <c r="BY5438" s="245"/>
      <c r="CA5438" s="245"/>
      <c r="CB5438" s="245"/>
      <c r="CD5438" s="1465"/>
    </row>
    <row r="5439" spans="63:82">
      <c r="BK5439" s="245"/>
      <c r="BS5439" s="245"/>
      <c r="BY5439" s="245"/>
      <c r="CA5439" s="245"/>
      <c r="CB5439" s="245"/>
      <c r="CD5439" s="1465"/>
    </row>
    <row r="5440" spans="63:82">
      <c r="BK5440" s="245"/>
      <c r="BS5440" s="245"/>
      <c r="BY5440" s="245"/>
      <c r="CA5440" s="245"/>
      <c r="CB5440" s="245"/>
      <c r="CD5440" s="1465"/>
    </row>
    <row r="5441" spans="63:82">
      <c r="BK5441" s="245"/>
      <c r="BS5441" s="245"/>
      <c r="BY5441" s="245"/>
      <c r="CA5441" s="245"/>
      <c r="CB5441" s="245"/>
      <c r="CD5441" s="1465"/>
    </row>
    <row r="5442" spans="63:82">
      <c r="BK5442" s="245"/>
      <c r="BS5442" s="245"/>
      <c r="BY5442" s="245"/>
      <c r="CA5442" s="245"/>
      <c r="CB5442" s="245"/>
      <c r="CD5442" s="1465"/>
    </row>
    <row r="5443" spans="63:82">
      <c r="BK5443" s="245"/>
      <c r="BS5443" s="245"/>
      <c r="BY5443" s="245"/>
      <c r="CA5443" s="245"/>
      <c r="CB5443" s="245"/>
      <c r="CD5443" s="1465"/>
    </row>
    <row r="5444" spans="63:82">
      <c r="BK5444" s="245"/>
      <c r="BS5444" s="245"/>
      <c r="BY5444" s="245"/>
      <c r="CA5444" s="245"/>
      <c r="CB5444" s="245"/>
      <c r="CD5444" s="1465"/>
    </row>
    <row r="5445" spans="63:82">
      <c r="BK5445" s="245"/>
      <c r="BS5445" s="245"/>
      <c r="BY5445" s="245"/>
      <c r="CA5445" s="245"/>
      <c r="CB5445" s="245"/>
      <c r="CD5445" s="1465"/>
    </row>
    <row r="5446" spans="63:82">
      <c r="BK5446" s="245"/>
      <c r="BS5446" s="245"/>
      <c r="BY5446" s="245"/>
      <c r="CA5446" s="245"/>
      <c r="CB5446" s="245"/>
      <c r="CD5446" s="1465"/>
    </row>
    <row r="5447" spans="63:82">
      <c r="BK5447" s="245"/>
      <c r="BS5447" s="245"/>
      <c r="BY5447" s="245"/>
      <c r="CA5447" s="245"/>
      <c r="CB5447" s="245"/>
      <c r="CD5447" s="1465"/>
    </row>
    <row r="5448" spans="63:82">
      <c r="BK5448" s="245"/>
      <c r="BS5448" s="245"/>
      <c r="BY5448" s="245"/>
      <c r="CA5448" s="245"/>
      <c r="CB5448" s="245"/>
      <c r="CD5448" s="1465"/>
    </row>
    <row r="5449" spans="63:82">
      <c r="BK5449" s="245"/>
      <c r="BS5449" s="245"/>
      <c r="BY5449" s="245"/>
      <c r="CA5449" s="245"/>
      <c r="CB5449" s="245"/>
      <c r="CD5449" s="1465"/>
    </row>
    <row r="5450" spans="63:82">
      <c r="BK5450" s="245"/>
      <c r="BS5450" s="245"/>
      <c r="BY5450" s="245"/>
      <c r="CA5450" s="245"/>
      <c r="CB5450" s="245"/>
      <c r="CD5450" s="1465"/>
    </row>
    <row r="5451" spans="63:82">
      <c r="BK5451" s="245"/>
      <c r="BS5451" s="245"/>
      <c r="BY5451" s="245"/>
      <c r="CA5451" s="245"/>
      <c r="CB5451" s="245"/>
      <c r="CD5451" s="1465"/>
    </row>
    <row r="5452" spans="63:82">
      <c r="BK5452" s="245"/>
      <c r="BS5452" s="245"/>
      <c r="BY5452" s="245"/>
      <c r="CA5452" s="245"/>
      <c r="CB5452" s="245"/>
      <c r="CD5452" s="1465"/>
    </row>
    <row r="5453" spans="63:82">
      <c r="BK5453" s="245"/>
      <c r="BS5453" s="245"/>
      <c r="BY5453" s="245"/>
      <c r="CA5453" s="245"/>
      <c r="CB5453" s="245"/>
      <c r="CD5453" s="1465"/>
    </row>
    <row r="5454" spans="63:82">
      <c r="BK5454" s="245"/>
      <c r="BS5454" s="245"/>
      <c r="BY5454" s="245"/>
      <c r="CA5454" s="245"/>
      <c r="CB5454" s="245"/>
      <c r="CD5454" s="1465"/>
    </row>
    <row r="5455" spans="63:82">
      <c r="BK5455" s="245"/>
      <c r="BS5455" s="245"/>
      <c r="BY5455" s="245"/>
      <c r="CA5455" s="245"/>
      <c r="CB5455" s="245"/>
      <c r="CD5455" s="1465"/>
    </row>
    <row r="5456" spans="63:82">
      <c r="BK5456" s="245"/>
      <c r="BS5456" s="245"/>
      <c r="BY5456" s="245"/>
      <c r="CA5456" s="245"/>
      <c r="CB5456" s="245"/>
      <c r="CD5456" s="1465"/>
    </row>
    <row r="5457" spans="63:82">
      <c r="BK5457" s="245"/>
      <c r="BS5457" s="245"/>
      <c r="BY5457" s="245"/>
      <c r="CA5457" s="245"/>
      <c r="CB5457" s="245"/>
      <c r="CD5457" s="1465"/>
    </row>
    <row r="5458" spans="63:82">
      <c r="BK5458" s="245"/>
      <c r="BS5458" s="245"/>
      <c r="BY5458" s="245"/>
      <c r="CA5458" s="245"/>
      <c r="CB5458" s="245"/>
      <c r="CD5458" s="1465"/>
    </row>
    <row r="5459" spans="63:82">
      <c r="BK5459" s="245"/>
      <c r="BS5459" s="245"/>
      <c r="BY5459" s="245"/>
      <c r="CA5459" s="245"/>
      <c r="CB5459" s="245"/>
      <c r="CD5459" s="1465"/>
    </row>
    <row r="5460" spans="63:82">
      <c r="BK5460" s="245"/>
      <c r="BS5460" s="245"/>
      <c r="BY5460" s="245"/>
      <c r="CA5460" s="245"/>
      <c r="CB5460" s="245"/>
      <c r="CD5460" s="1465"/>
    </row>
    <row r="5461" spans="63:82">
      <c r="BK5461" s="245"/>
      <c r="BS5461" s="245"/>
      <c r="BY5461" s="245"/>
      <c r="CA5461" s="245"/>
      <c r="CB5461" s="245"/>
      <c r="CD5461" s="1465"/>
    </row>
    <row r="5462" spans="63:82">
      <c r="BK5462" s="245"/>
      <c r="BS5462" s="245"/>
      <c r="BY5462" s="245"/>
      <c r="CA5462" s="245"/>
      <c r="CB5462" s="245"/>
      <c r="CD5462" s="1465"/>
    </row>
    <row r="5463" spans="63:82">
      <c r="BK5463" s="245"/>
      <c r="BS5463" s="245"/>
      <c r="BY5463" s="245"/>
      <c r="CA5463" s="245"/>
      <c r="CB5463" s="245"/>
      <c r="CD5463" s="1465"/>
    </row>
    <row r="5464" spans="63:82">
      <c r="BK5464" s="245"/>
      <c r="BS5464" s="245"/>
      <c r="BY5464" s="245"/>
      <c r="CA5464" s="245"/>
      <c r="CB5464" s="245"/>
      <c r="CD5464" s="1465"/>
    </row>
    <row r="5465" spans="63:82">
      <c r="BK5465" s="245"/>
      <c r="BS5465" s="245"/>
      <c r="BY5465" s="245"/>
      <c r="CA5465" s="245"/>
      <c r="CB5465" s="245"/>
      <c r="CD5465" s="1465"/>
    </row>
    <row r="5466" spans="63:82">
      <c r="BK5466" s="245"/>
      <c r="BS5466" s="245"/>
      <c r="BY5466" s="245"/>
      <c r="CA5466" s="245"/>
      <c r="CB5466" s="245"/>
      <c r="CD5466" s="1465"/>
    </row>
    <row r="5467" spans="63:82">
      <c r="BK5467" s="245"/>
      <c r="BS5467" s="245"/>
      <c r="BY5467" s="245"/>
      <c r="CA5467" s="245"/>
      <c r="CB5467" s="245"/>
      <c r="CD5467" s="1465"/>
    </row>
    <row r="5468" spans="63:82">
      <c r="BK5468" s="245"/>
      <c r="BS5468" s="245"/>
      <c r="BY5468" s="245"/>
      <c r="CA5468" s="245"/>
      <c r="CB5468" s="245"/>
      <c r="CD5468" s="1465"/>
    </row>
    <row r="5469" spans="63:82">
      <c r="BK5469" s="245"/>
      <c r="BS5469" s="245"/>
      <c r="BY5469" s="245"/>
      <c r="CA5469" s="245"/>
      <c r="CB5469" s="245"/>
      <c r="CD5469" s="1465"/>
    </row>
    <row r="5470" spans="63:82">
      <c r="BK5470" s="245"/>
      <c r="BS5470" s="245"/>
      <c r="BY5470" s="245"/>
      <c r="CA5470" s="245"/>
      <c r="CB5470" s="245"/>
      <c r="CD5470" s="1465"/>
    </row>
    <row r="5471" spans="63:82">
      <c r="BK5471" s="245"/>
      <c r="BS5471" s="245"/>
      <c r="BY5471" s="245"/>
      <c r="CA5471" s="245"/>
      <c r="CB5471" s="245"/>
      <c r="CD5471" s="1465"/>
    </row>
    <row r="5472" spans="63:82">
      <c r="BK5472" s="245"/>
      <c r="BS5472" s="245"/>
      <c r="BY5472" s="245"/>
      <c r="CA5472" s="245"/>
      <c r="CB5472" s="245"/>
      <c r="CD5472" s="1465"/>
    </row>
    <row r="5473" spans="63:82">
      <c r="BK5473" s="245"/>
      <c r="BS5473" s="245"/>
      <c r="BY5473" s="245"/>
      <c r="CA5473" s="245"/>
      <c r="CB5473" s="245"/>
      <c r="CD5473" s="1465"/>
    </row>
    <row r="5474" spans="63:82">
      <c r="BK5474" s="245"/>
      <c r="BS5474" s="245"/>
      <c r="BY5474" s="245"/>
      <c r="CA5474" s="245"/>
      <c r="CB5474" s="245"/>
      <c r="CD5474" s="1465"/>
    </row>
    <row r="5475" spans="63:82">
      <c r="BK5475" s="245"/>
      <c r="BS5475" s="245"/>
      <c r="BY5475" s="245"/>
      <c r="CA5475" s="245"/>
      <c r="CB5475" s="245"/>
      <c r="CD5475" s="1465"/>
    </row>
    <row r="5476" spans="63:82">
      <c r="BK5476" s="245"/>
      <c r="BS5476" s="245"/>
      <c r="BY5476" s="245"/>
      <c r="CA5476" s="245"/>
      <c r="CB5476" s="245"/>
      <c r="CD5476" s="1465"/>
    </row>
    <row r="5477" spans="63:82">
      <c r="BK5477" s="245"/>
      <c r="BS5477" s="245"/>
      <c r="BY5477" s="245"/>
      <c r="CA5477" s="245"/>
      <c r="CB5477" s="245"/>
      <c r="CD5477" s="1465"/>
    </row>
    <row r="5478" spans="63:82">
      <c r="BK5478" s="245"/>
      <c r="BS5478" s="245"/>
      <c r="BY5478" s="245"/>
      <c r="CA5478" s="245"/>
      <c r="CB5478" s="245"/>
      <c r="CD5478" s="1465"/>
    </row>
    <row r="5479" spans="63:82">
      <c r="BK5479" s="245"/>
      <c r="BS5479" s="245"/>
      <c r="BY5479" s="245"/>
      <c r="CA5479" s="245"/>
      <c r="CB5479" s="245"/>
      <c r="CD5479" s="1465"/>
    </row>
    <row r="5480" spans="63:82">
      <c r="BK5480" s="245"/>
      <c r="BS5480" s="245"/>
      <c r="BY5480" s="245"/>
      <c r="CA5480" s="245"/>
      <c r="CB5480" s="245"/>
      <c r="CD5480" s="1465"/>
    </row>
    <row r="5481" spans="63:82">
      <c r="BK5481" s="245"/>
      <c r="BS5481" s="245"/>
      <c r="BY5481" s="245"/>
      <c r="CA5481" s="245"/>
      <c r="CB5481" s="245"/>
      <c r="CD5481" s="1465"/>
    </row>
    <row r="5482" spans="63:82">
      <c r="BK5482" s="245"/>
      <c r="BS5482" s="245"/>
      <c r="BY5482" s="245"/>
      <c r="CA5482" s="245"/>
      <c r="CB5482" s="245"/>
      <c r="CD5482" s="1465"/>
    </row>
    <row r="5483" spans="63:82">
      <c r="BK5483" s="245"/>
      <c r="BS5483" s="245"/>
      <c r="BY5483" s="245"/>
      <c r="CA5483" s="245"/>
      <c r="CB5483" s="245"/>
      <c r="CD5483" s="1465"/>
    </row>
    <row r="5484" spans="63:82">
      <c r="BK5484" s="245"/>
      <c r="BS5484" s="245"/>
      <c r="BY5484" s="245"/>
      <c r="CA5484" s="245"/>
      <c r="CB5484" s="245"/>
      <c r="CD5484" s="1465"/>
    </row>
    <row r="5485" spans="63:82">
      <c r="BK5485" s="245"/>
      <c r="BS5485" s="245"/>
      <c r="BY5485" s="245"/>
      <c r="CA5485" s="245"/>
      <c r="CB5485" s="245"/>
      <c r="CD5485" s="1465"/>
    </row>
    <row r="5486" spans="63:82">
      <c r="BK5486" s="245"/>
      <c r="BS5486" s="245"/>
      <c r="BY5486" s="245"/>
      <c r="CA5486" s="245"/>
      <c r="CB5486" s="245"/>
      <c r="CD5486" s="1465"/>
    </row>
    <row r="5487" spans="63:82">
      <c r="BK5487" s="245"/>
      <c r="BS5487" s="245"/>
      <c r="BY5487" s="245"/>
      <c r="CA5487" s="245"/>
      <c r="CB5487" s="245"/>
      <c r="CD5487" s="1465"/>
    </row>
    <row r="5488" spans="63:82">
      <c r="BK5488" s="245"/>
      <c r="BS5488" s="245"/>
      <c r="BY5488" s="245"/>
      <c r="CA5488" s="245"/>
      <c r="CB5488" s="245"/>
      <c r="CD5488" s="1465"/>
    </row>
    <row r="5489" spans="63:82">
      <c r="BK5489" s="245"/>
      <c r="BS5489" s="245"/>
      <c r="BY5489" s="245"/>
      <c r="CA5489" s="245"/>
      <c r="CB5489" s="245"/>
      <c r="CD5489" s="1465"/>
    </row>
    <row r="5490" spans="63:82">
      <c r="BK5490" s="245"/>
      <c r="BS5490" s="245"/>
      <c r="BY5490" s="245"/>
      <c r="CA5490" s="245"/>
      <c r="CB5490" s="245"/>
      <c r="CD5490" s="1465"/>
    </row>
    <row r="5491" spans="63:82">
      <c r="BK5491" s="245"/>
      <c r="BS5491" s="245"/>
      <c r="BY5491" s="245"/>
      <c r="CA5491" s="245"/>
      <c r="CB5491" s="245"/>
      <c r="CD5491" s="1465"/>
    </row>
    <row r="5492" spans="63:82">
      <c r="BK5492" s="245"/>
      <c r="BS5492" s="245"/>
      <c r="BY5492" s="245"/>
      <c r="CA5492" s="245"/>
      <c r="CB5492" s="245"/>
      <c r="CD5492" s="1465"/>
    </row>
    <row r="5493" spans="63:82">
      <c r="BK5493" s="245"/>
      <c r="BS5493" s="245"/>
      <c r="BY5493" s="245"/>
      <c r="CA5493" s="245"/>
      <c r="CB5493" s="245"/>
      <c r="CD5493" s="1465"/>
    </row>
    <row r="5494" spans="63:82">
      <c r="BK5494" s="245"/>
      <c r="BS5494" s="245"/>
      <c r="BY5494" s="245"/>
      <c r="CA5494" s="245"/>
      <c r="CB5494" s="245"/>
      <c r="CD5494" s="1465"/>
    </row>
    <row r="5495" spans="63:82">
      <c r="BK5495" s="245"/>
      <c r="BS5495" s="245"/>
      <c r="BY5495" s="245"/>
      <c r="CA5495" s="245"/>
      <c r="CB5495" s="245"/>
      <c r="CD5495" s="1465"/>
    </row>
    <row r="5496" spans="63:82">
      <c r="BK5496" s="245"/>
      <c r="BS5496" s="245"/>
      <c r="BY5496" s="245"/>
      <c r="CA5496" s="245"/>
      <c r="CB5496" s="245"/>
      <c r="CD5496" s="1465"/>
    </row>
    <row r="5497" spans="63:82">
      <c r="BK5497" s="245"/>
      <c r="BS5497" s="245"/>
      <c r="BY5497" s="245"/>
      <c r="CA5497" s="245"/>
      <c r="CB5497" s="245"/>
      <c r="CD5497" s="1465"/>
    </row>
    <row r="5498" spans="63:82">
      <c r="BK5498" s="245"/>
      <c r="BS5498" s="245"/>
      <c r="BY5498" s="245"/>
      <c r="CA5498" s="245"/>
      <c r="CB5498" s="245"/>
      <c r="CD5498" s="1465"/>
    </row>
    <row r="5499" spans="63:82">
      <c r="BK5499" s="245"/>
      <c r="BS5499" s="245"/>
      <c r="BY5499" s="245"/>
      <c r="CA5499" s="245"/>
      <c r="CB5499" s="245"/>
      <c r="CD5499" s="1465"/>
    </row>
    <row r="5500" spans="63:82">
      <c r="BK5500" s="245"/>
      <c r="BS5500" s="245"/>
      <c r="BY5500" s="245"/>
      <c r="CA5500" s="245"/>
      <c r="CB5500" s="245"/>
      <c r="CD5500" s="1465"/>
    </row>
    <row r="5501" spans="63:82">
      <c r="BK5501" s="245"/>
      <c r="BS5501" s="245"/>
      <c r="BY5501" s="245"/>
      <c r="CA5501" s="245"/>
      <c r="CB5501" s="245"/>
      <c r="CD5501" s="1465"/>
    </row>
    <row r="5502" spans="63:82">
      <c r="BK5502" s="245"/>
      <c r="BS5502" s="245"/>
      <c r="BY5502" s="245"/>
      <c r="CA5502" s="245"/>
      <c r="CB5502" s="245"/>
      <c r="CD5502" s="1465"/>
    </row>
    <row r="5503" spans="63:82">
      <c r="BK5503" s="245"/>
      <c r="BS5503" s="245"/>
      <c r="BY5503" s="245"/>
      <c r="CA5503" s="245"/>
      <c r="CB5503" s="245"/>
      <c r="CD5503" s="1465"/>
    </row>
    <row r="5504" spans="63:82">
      <c r="BK5504" s="245"/>
      <c r="BS5504" s="245"/>
      <c r="BY5504" s="245"/>
      <c r="CA5504" s="245"/>
      <c r="CB5504" s="245"/>
      <c r="CD5504" s="1465"/>
    </row>
    <row r="5505" spans="63:82">
      <c r="BK5505" s="245"/>
      <c r="BS5505" s="245"/>
      <c r="BY5505" s="245"/>
      <c r="CA5505" s="245"/>
      <c r="CB5505" s="245"/>
      <c r="CD5505" s="1465"/>
    </row>
    <row r="5506" spans="63:82">
      <c r="BK5506" s="245"/>
      <c r="BS5506" s="245"/>
      <c r="BY5506" s="245"/>
      <c r="CA5506" s="245"/>
      <c r="CB5506" s="245"/>
      <c r="CD5506" s="1465"/>
    </row>
    <row r="5507" spans="63:82">
      <c r="BK5507" s="245"/>
      <c r="BS5507" s="245"/>
      <c r="BY5507" s="245"/>
      <c r="CA5507" s="245"/>
      <c r="CB5507" s="245"/>
      <c r="CD5507" s="1465"/>
    </row>
    <row r="5508" spans="63:82">
      <c r="BK5508" s="245"/>
      <c r="BS5508" s="245"/>
      <c r="BY5508" s="245"/>
      <c r="CA5508" s="245"/>
      <c r="CB5508" s="245"/>
      <c r="CD5508" s="1465"/>
    </row>
    <row r="5509" spans="63:82">
      <c r="BK5509" s="245"/>
      <c r="BS5509" s="245"/>
      <c r="BY5509" s="245"/>
      <c r="CA5509" s="245"/>
      <c r="CB5509" s="245"/>
      <c r="CD5509" s="1465"/>
    </row>
    <row r="5510" spans="63:82">
      <c r="BK5510" s="245"/>
      <c r="BS5510" s="245"/>
      <c r="BY5510" s="245"/>
      <c r="CA5510" s="245"/>
      <c r="CB5510" s="245"/>
      <c r="CD5510" s="1465"/>
    </row>
    <row r="5511" spans="63:82">
      <c r="BK5511" s="245"/>
      <c r="BS5511" s="245"/>
      <c r="BY5511" s="245"/>
      <c r="CA5511" s="245"/>
      <c r="CB5511" s="245"/>
      <c r="CD5511" s="1465"/>
    </row>
    <row r="5512" spans="63:82">
      <c r="BK5512" s="245"/>
      <c r="BS5512" s="245"/>
      <c r="BY5512" s="245"/>
      <c r="CA5512" s="245"/>
      <c r="CB5512" s="245"/>
      <c r="CD5512" s="1465"/>
    </row>
    <row r="5513" spans="63:82">
      <c r="BK5513" s="245"/>
      <c r="BS5513" s="245"/>
      <c r="BY5513" s="245"/>
      <c r="CA5513" s="245"/>
      <c r="CB5513" s="245"/>
      <c r="CD5513" s="1465"/>
    </row>
    <row r="5514" spans="63:82">
      <c r="BK5514" s="245"/>
      <c r="BS5514" s="245"/>
      <c r="BY5514" s="245"/>
      <c r="CA5514" s="245"/>
      <c r="CB5514" s="245"/>
      <c r="CD5514" s="1465"/>
    </row>
    <row r="5515" spans="63:82">
      <c r="BK5515" s="245"/>
      <c r="BS5515" s="245"/>
      <c r="BY5515" s="245"/>
      <c r="CA5515" s="245"/>
      <c r="CB5515" s="245"/>
      <c r="CD5515" s="1465"/>
    </row>
    <row r="5516" spans="63:82">
      <c r="BK5516" s="245"/>
      <c r="BS5516" s="245"/>
      <c r="BY5516" s="245"/>
      <c r="CA5516" s="245"/>
      <c r="CB5516" s="245"/>
      <c r="CD5516" s="1465"/>
    </row>
    <row r="5517" spans="63:82">
      <c r="BK5517" s="245"/>
      <c r="BS5517" s="245"/>
      <c r="BY5517" s="245"/>
      <c r="CA5517" s="245"/>
      <c r="CB5517" s="245"/>
      <c r="CD5517" s="1465"/>
    </row>
    <row r="5518" spans="63:82">
      <c r="BK5518" s="245"/>
      <c r="BS5518" s="245"/>
      <c r="BY5518" s="245"/>
      <c r="CA5518" s="245"/>
      <c r="CB5518" s="245"/>
      <c r="CD5518" s="1465"/>
    </row>
    <row r="5519" spans="63:82">
      <c r="BK5519" s="245"/>
      <c r="BS5519" s="245"/>
      <c r="BY5519" s="245"/>
      <c r="CA5519" s="245"/>
      <c r="CB5519" s="245"/>
      <c r="CD5519" s="1465"/>
    </row>
    <row r="5520" spans="63:82">
      <c r="BK5520" s="245"/>
      <c r="BS5520" s="245"/>
      <c r="BY5520" s="245"/>
      <c r="CA5520" s="245"/>
      <c r="CB5520" s="245"/>
      <c r="CD5520" s="1465"/>
    </row>
    <row r="5521" spans="63:82">
      <c r="BK5521" s="245"/>
      <c r="BS5521" s="245"/>
      <c r="BY5521" s="245"/>
      <c r="CA5521" s="245"/>
      <c r="CB5521" s="245"/>
      <c r="CD5521" s="1465"/>
    </row>
    <row r="5522" spans="63:82">
      <c r="BK5522" s="245"/>
      <c r="BS5522" s="245"/>
      <c r="BY5522" s="245"/>
      <c r="CA5522" s="245"/>
      <c r="CB5522" s="245"/>
      <c r="CD5522" s="1465"/>
    </row>
    <row r="5523" spans="63:82">
      <c r="BK5523" s="245"/>
      <c r="BS5523" s="245"/>
      <c r="BY5523" s="245"/>
      <c r="CA5523" s="245"/>
      <c r="CB5523" s="245"/>
      <c r="CD5523" s="1465"/>
    </row>
    <row r="5524" spans="63:82">
      <c r="BK5524" s="245"/>
      <c r="BS5524" s="245"/>
      <c r="BY5524" s="245"/>
      <c r="CA5524" s="245"/>
      <c r="CB5524" s="245"/>
      <c r="CD5524" s="1465"/>
    </row>
    <row r="5525" spans="63:82">
      <c r="BK5525" s="245"/>
      <c r="BS5525" s="245"/>
      <c r="BY5525" s="245"/>
      <c r="CA5525" s="245"/>
      <c r="CB5525" s="245"/>
      <c r="CD5525" s="1465"/>
    </row>
    <row r="5526" spans="63:82">
      <c r="BK5526" s="245"/>
      <c r="BS5526" s="245"/>
      <c r="BY5526" s="245"/>
      <c r="CA5526" s="245"/>
      <c r="CB5526" s="245"/>
      <c r="CD5526" s="1465"/>
    </row>
    <row r="5527" spans="63:82">
      <c r="BK5527" s="245"/>
      <c r="BS5527" s="245"/>
      <c r="BY5527" s="245"/>
      <c r="CA5527" s="245"/>
      <c r="CB5527" s="245"/>
      <c r="CD5527" s="1465"/>
    </row>
    <row r="5528" spans="63:82">
      <c r="BK5528" s="245"/>
      <c r="BS5528" s="245"/>
      <c r="BY5528" s="245"/>
      <c r="CA5528" s="245"/>
      <c r="CB5528" s="245"/>
      <c r="CD5528" s="1465"/>
    </row>
    <row r="5529" spans="63:82">
      <c r="BK5529" s="245"/>
      <c r="BS5529" s="245"/>
      <c r="BY5529" s="245"/>
      <c r="CA5529" s="245"/>
      <c r="CB5529" s="245"/>
      <c r="CD5529" s="1465"/>
    </row>
    <row r="5530" spans="63:82">
      <c r="BK5530" s="245"/>
      <c r="BS5530" s="245"/>
      <c r="BY5530" s="245"/>
      <c r="CA5530" s="245"/>
      <c r="CB5530" s="245"/>
      <c r="CD5530" s="1465"/>
    </row>
    <row r="5531" spans="63:82">
      <c r="BK5531" s="245"/>
      <c r="BS5531" s="245"/>
      <c r="BY5531" s="245"/>
      <c r="CA5531" s="245"/>
      <c r="CB5531" s="245"/>
      <c r="CD5531" s="1465"/>
    </row>
    <row r="5532" spans="63:82">
      <c r="BK5532" s="245"/>
      <c r="BS5532" s="245"/>
      <c r="BY5532" s="245"/>
      <c r="CA5532" s="245"/>
      <c r="CB5532" s="245"/>
      <c r="CD5532" s="1465"/>
    </row>
    <row r="5533" spans="63:82">
      <c r="BK5533" s="245"/>
      <c r="BS5533" s="245"/>
      <c r="BY5533" s="245"/>
      <c r="CA5533" s="245"/>
      <c r="CB5533" s="245"/>
      <c r="CD5533" s="1465"/>
    </row>
    <row r="5534" spans="63:82">
      <c r="BK5534" s="245"/>
      <c r="BS5534" s="245"/>
      <c r="BY5534" s="245"/>
      <c r="CA5534" s="245"/>
      <c r="CB5534" s="245"/>
      <c r="CD5534" s="1465"/>
    </row>
    <row r="5535" spans="63:82">
      <c r="BK5535" s="245"/>
      <c r="BS5535" s="245"/>
      <c r="BY5535" s="245"/>
      <c r="CA5535" s="245"/>
      <c r="CB5535" s="245"/>
      <c r="CD5535" s="1465"/>
    </row>
    <row r="5536" spans="63:82">
      <c r="BK5536" s="245"/>
      <c r="BS5536" s="245"/>
      <c r="BY5536" s="245"/>
      <c r="CA5536" s="245"/>
      <c r="CB5536" s="245"/>
      <c r="CD5536" s="1465"/>
    </row>
    <row r="5537" spans="63:82">
      <c r="BK5537" s="245"/>
      <c r="BS5537" s="245"/>
      <c r="BY5537" s="245"/>
      <c r="CA5537" s="245"/>
      <c r="CB5537" s="245"/>
      <c r="CD5537" s="1465"/>
    </row>
    <row r="5538" spans="63:82">
      <c r="BK5538" s="245"/>
      <c r="BS5538" s="245"/>
      <c r="BY5538" s="245"/>
      <c r="CA5538" s="245"/>
      <c r="CB5538" s="245"/>
      <c r="CD5538" s="1465"/>
    </row>
    <row r="5539" spans="63:82">
      <c r="BK5539" s="245"/>
      <c r="BS5539" s="245"/>
      <c r="BY5539" s="245"/>
      <c r="CA5539" s="245"/>
      <c r="CB5539" s="245"/>
      <c r="CD5539" s="1465"/>
    </row>
    <row r="5540" spans="63:82">
      <c r="BK5540" s="245"/>
      <c r="BS5540" s="245"/>
      <c r="BY5540" s="245"/>
      <c r="CA5540" s="245"/>
      <c r="CB5540" s="245"/>
      <c r="CD5540" s="1465"/>
    </row>
    <row r="5541" spans="63:82">
      <c r="BK5541" s="245"/>
      <c r="BS5541" s="245"/>
      <c r="BY5541" s="245"/>
      <c r="CA5541" s="245"/>
      <c r="CB5541" s="245"/>
      <c r="CD5541" s="1465"/>
    </row>
    <row r="5542" spans="63:82">
      <c r="BK5542" s="245"/>
      <c r="BS5542" s="245"/>
      <c r="BY5542" s="245"/>
      <c r="CA5542" s="245"/>
      <c r="CB5542" s="245"/>
      <c r="CD5542" s="1465"/>
    </row>
    <row r="5543" spans="63:82">
      <c r="BK5543" s="245"/>
      <c r="BS5543" s="245"/>
      <c r="BY5543" s="245"/>
      <c r="CA5543" s="245"/>
      <c r="CB5543" s="245"/>
      <c r="CD5543" s="1465"/>
    </row>
    <row r="5544" spans="63:82">
      <c r="BK5544" s="245"/>
      <c r="BS5544" s="245"/>
      <c r="BY5544" s="245"/>
      <c r="CA5544" s="245"/>
      <c r="CB5544" s="245"/>
      <c r="CD5544" s="1465"/>
    </row>
    <row r="5545" spans="63:82">
      <c r="BK5545" s="245"/>
      <c r="BS5545" s="245"/>
      <c r="BY5545" s="245"/>
      <c r="CA5545" s="245"/>
      <c r="CB5545" s="245"/>
      <c r="CD5545" s="1465"/>
    </row>
    <row r="5546" spans="63:82">
      <c r="BK5546" s="245"/>
      <c r="BS5546" s="245"/>
      <c r="BY5546" s="245"/>
      <c r="CA5546" s="245"/>
      <c r="CB5546" s="245"/>
      <c r="CD5546" s="1465"/>
    </row>
    <row r="5547" spans="63:82">
      <c r="BK5547" s="245"/>
      <c r="BS5547" s="245"/>
      <c r="BY5547" s="245"/>
      <c r="CA5547" s="245"/>
      <c r="CB5547" s="245"/>
      <c r="CD5547" s="1465"/>
    </row>
    <row r="5548" spans="63:82">
      <c r="BK5548" s="245"/>
      <c r="BS5548" s="245"/>
      <c r="BY5548" s="245"/>
      <c r="CA5548" s="245"/>
      <c r="CB5548" s="245"/>
      <c r="CD5548" s="1465"/>
    </row>
    <row r="5549" spans="63:82">
      <c r="BK5549" s="245"/>
      <c r="BS5549" s="245"/>
      <c r="BY5549" s="245"/>
      <c r="CA5549" s="245"/>
      <c r="CB5549" s="245"/>
      <c r="CD5549" s="1465"/>
    </row>
    <row r="5550" spans="63:82">
      <c r="BK5550" s="245"/>
      <c r="BS5550" s="245"/>
      <c r="BY5550" s="245"/>
      <c r="CA5550" s="245"/>
      <c r="CB5550" s="245"/>
      <c r="CD5550" s="1465"/>
    </row>
    <row r="5551" spans="63:82">
      <c r="BK5551" s="245"/>
      <c r="BS5551" s="245"/>
      <c r="BY5551" s="245"/>
      <c r="CA5551" s="245"/>
      <c r="CB5551" s="245"/>
      <c r="CD5551" s="1465"/>
    </row>
    <row r="5552" spans="63:82">
      <c r="BK5552" s="245"/>
      <c r="BS5552" s="245"/>
      <c r="BY5552" s="245"/>
      <c r="CA5552" s="245"/>
      <c r="CB5552" s="245"/>
      <c r="CD5552" s="1465"/>
    </row>
    <row r="5553" spans="63:82">
      <c r="BK5553" s="245"/>
      <c r="BS5553" s="245"/>
      <c r="BY5553" s="245"/>
      <c r="CA5553" s="245"/>
      <c r="CB5553" s="245"/>
      <c r="CD5553" s="1465"/>
    </row>
    <row r="5554" spans="63:82">
      <c r="BK5554" s="245"/>
      <c r="BS5554" s="245"/>
      <c r="BY5554" s="245"/>
      <c r="CA5554" s="245"/>
      <c r="CB5554" s="245"/>
      <c r="CD5554" s="1465"/>
    </row>
    <row r="5555" spans="63:82">
      <c r="BK5555" s="245"/>
      <c r="BS5555" s="245"/>
      <c r="BY5555" s="245"/>
      <c r="CA5555" s="245"/>
      <c r="CB5555" s="245"/>
      <c r="CD5555" s="1465"/>
    </row>
    <row r="5556" spans="63:82">
      <c r="BK5556" s="245"/>
      <c r="BS5556" s="245"/>
      <c r="BY5556" s="245"/>
      <c r="CA5556" s="245"/>
      <c r="CB5556" s="245"/>
      <c r="CD5556" s="1465"/>
    </row>
    <row r="5557" spans="63:82">
      <c r="BK5557" s="245"/>
      <c r="BS5557" s="245"/>
      <c r="BY5557" s="245"/>
      <c r="CA5557" s="245"/>
      <c r="CB5557" s="245"/>
      <c r="CD5557" s="1465"/>
    </row>
    <row r="5558" spans="63:82">
      <c r="BK5558" s="245"/>
      <c r="BS5558" s="245"/>
      <c r="BY5558" s="245"/>
      <c r="CA5558" s="245"/>
      <c r="CB5558" s="245"/>
      <c r="CD5558" s="1465"/>
    </row>
    <row r="5559" spans="63:82">
      <c r="BK5559" s="245"/>
      <c r="BS5559" s="245"/>
      <c r="BY5559" s="245"/>
      <c r="CA5559" s="245"/>
      <c r="CB5559" s="245"/>
      <c r="CD5559" s="1465"/>
    </row>
    <row r="5560" spans="63:82">
      <c r="BK5560" s="245"/>
      <c r="BS5560" s="245"/>
      <c r="BY5560" s="245"/>
      <c r="CA5560" s="245"/>
      <c r="CB5560" s="245"/>
      <c r="CD5560" s="1465"/>
    </row>
    <row r="5561" spans="63:82">
      <c r="BK5561" s="245"/>
      <c r="BS5561" s="245"/>
      <c r="BY5561" s="245"/>
      <c r="CA5561" s="245"/>
      <c r="CB5561" s="245"/>
      <c r="CD5561" s="1465"/>
    </row>
    <row r="5562" spans="63:82">
      <c r="BK5562" s="245"/>
      <c r="BS5562" s="245"/>
      <c r="BY5562" s="245"/>
      <c r="CA5562" s="245"/>
      <c r="CB5562" s="245"/>
      <c r="CD5562" s="1465"/>
    </row>
    <row r="5563" spans="63:82">
      <c r="BK5563" s="245"/>
      <c r="BS5563" s="245"/>
      <c r="BY5563" s="245"/>
      <c r="CA5563" s="245"/>
      <c r="CB5563" s="245"/>
      <c r="CD5563" s="1465"/>
    </row>
    <row r="5564" spans="63:82">
      <c r="BK5564" s="245"/>
      <c r="BS5564" s="245"/>
      <c r="BY5564" s="245"/>
      <c r="CA5564" s="245"/>
      <c r="CB5564" s="245"/>
      <c r="CD5564" s="1465"/>
    </row>
    <row r="5565" spans="63:82">
      <c r="BK5565" s="245"/>
      <c r="BS5565" s="245"/>
      <c r="BY5565" s="245"/>
      <c r="CA5565" s="245"/>
      <c r="CB5565" s="245"/>
      <c r="CD5565" s="1465"/>
    </row>
    <row r="5566" spans="63:82">
      <c r="BK5566" s="245"/>
      <c r="BS5566" s="245"/>
      <c r="BY5566" s="245"/>
      <c r="CA5566" s="245"/>
      <c r="CB5566" s="245"/>
      <c r="CD5566" s="1465"/>
    </row>
    <row r="5567" spans="63:82">
      <c r="BK5567" s="245"/>
      <c r="BS5567" s="245"/>
      <c r="BY5567" s="245"/>
      <c r="CA5567" s="245"/>
      <c r="CB5567" s="245"/>
      <c r="CD5567" s="1465"/>
    </row>
    <row r="5568" spans="63:82">
      <c r="BK5568" s="245"/>
      <c r="BS5568" s="245"/>
      <c r="BY5568" s="245"/>
      <c r="CA5568" s="245"/>
      <c r="CB5568" s="245"/>
      <c r="CD5568" s="1465"/>
    </row>
    <row r="5569" spans="63:82">
      <c r="BK5569" s="245"/>
      <c r="BS5569" s="245"/>
      <c r="BY5569" s="245"/>
      <c r="CA5569" s="245"/>
      <c r="CB5569" s="245"/>
      <c r="CD5569" s="1465"/>
    </row>
    <row r="5570" spans="63:82">
      <c r="BK5570" s="245"/>
      <c r="BS5570" s="245"/>
      <c r="BY5570" s="245"/>
      <c r="CA5570" s="245"/>
      <c r="CB5570" s="245"/>
      <c r="CD5570" s="1465"/>
    </row>
    <row r="5571" spans="63:82">
      <c r="BK5571" s="245"/>
      <c r="BS5571" s="245"/>
      <c r="BY5571" s="245"/>
      <c r="CA5571" s="245"/>
      <c r="CB5571" s="245"/>
      <c r="CD5571" s="1465"/>
    </row>
    <row r="5572" spans="63:82">
      <c r="BK5572" s="245"/>
      <c r="BS5572" s="245"/>
      <c r="BY5572" s="245"/>
      <c r="CA5572" s="245"/>
      <c r="CB5572" s="245"/>
      <c r="CD5572" s="1465"/>
    </row>
    <row r="5573" spans="63:82">
      <c r="BK5573" s="245"/>
      <c r="BS5573" s="245"/>
      <c r="BY5573" s="245"/>
      <c r="CA5573" s="245"/>
      <c r="CB5573" s="245"/>
      <c r="CD5573" s="1465"/>
    </row>
    <row r="5574" spans="63:82">
      <c r="BK5574" s="245"/>
      <c r="BS5574" s="245"/>
      <c r="BY5574" s="245"/>
      <c r="CA5574" s="245"/>
      <c r="CB5574" s="245"/>
      <c r="CD5574" s="1465"/>
    </row>
    <row r="5575" spans="63:82">
      <c r="BK5575" s="245"/>
      <c r="BS5575" s="245"/>
      <c r="BY5575" s="245"/>
      <c r="CA5575" s="245"/>
      <c r="CB5575" s="245"/>
      <c r="CD5575" s="1465"/>
    </row>
    <row r="5576" spans="63:82">
      <c r="BK5576" s="245"/>
      <c r="BS5576" s="245"/>
      <c r="BY5576" s="245"/>
      <c r="CA5576" s="245"/>
      <c r="CB5576" s="245"/>
      <c r="CD5576" s="1465"/>
    </row>
    <row r="5577" spans="63:82">
      <c r="BK5577" s="245"/>
      <c r="BS5577" s="245"/>
      <c r="BY5577" s="245"/>
      <c r="CA5577" s="245"/>
      <c r="CB5577" s="245"/>
      <c r="CD5577" s="1465"/>
    </row>
    <row r="5578" spans="63:82">
      <c r="BK5578" s="245"/>
      <c r="BS5578" s="245"/>
      <c r="BY5578" s="245"/>
      <c r="CA5578" s="245"/>
      <c r="CB5578" s="245"/>
      <c r="CD5578" s="1465"/>
    </row>
    <row r="5579" spans="63:82">
      <c r="BK5579" s="245"/>
      <c r="BS5579" s="245"/>
      <c r="BY5579" s="245"/>
      <c r="CA5579" s="245"/>
      <c r="CB5579" s="245"/>
      <c r="CD5579" s="1465"/>
    </row>
    <row r="5580" spans="63:82">
      <c r="BK5580" s="245"/>
      <c r="BS5580" s="245"/>
      <c r="BY5580" s="245"/>
      <c r="CA5580" s="245"/>
      <c r="CB5580" s="245"/>
      <c r="CD5580" s="1465"/>
    </row>
    <row r="5581" spans="63:82">
      <c r="BK5581" s="245"/>
      <c r="BS5581" s="245"/>
      <c r="BY5581" s="245"/>
      <c r="CA5581" s="245"/>
      <c r="CB5581" s="245"/>
      <c r="CD5581" s="1465"/>
    </row>
    <row r="5582" spans="63:82">
      <c r="BK5582" s="245"/>
      <c r="BS5582" s="245"/>
      <c r="BY5582" s="245"/>
      <c r="CA5582" s="245"/>
      <c r="CB5582" s="245"/>
      <c r="CD5582" s="1465"/>
    </row>
    <row r="5583" spans="63:82">
      <c r="BK5583" s="245"/>
      <c r="BS5583" s="245"/>
      <c r="BY5583" s="245"/>
      <c r="CA5583" s="245"/>
      <c r="CB5583" s="245"/>
      <c r="CD5583" s="1465"/>
    </row>
    <row r="5584" spans="63:82">
      <c r="BK5584" s="245"/>
      <c r="BS5584" s="245"/>
      <c r="BY5584" s="245"/>
      <c r="CA5584" s="245"/>
      <c r="CB5584" s="245"/>
      <c r="CD5584" s="1465"/>
    </row>
    <row r="5585" spans="63:82">
      <c r="BK5585" s="245"/>
      <c r="BS5585" s="245"/>
      <c r="BY5585" s="245"/>
      <c r="CA5585" s="245"/>
      <c r="CB5585" s="245"/>
      <c r="CD5585" s="1465"/>
    </row>
    <row r="5586" spans="63:82">
      <c r="BK5586" s="245"/>
      <c r="BS5586" s="245"/>
      <c r="BY5586" s="245"/>
      <c r="CA5586" s="245"/>
      <c r="CB5586" s="245"/>
      <c r="CD5586" s="1465"/>
    </row>
    <row r="5587" spans="63:82">
      <c r="BK5587" s="245"/>
      <c r="BS5587" s="245"/>
      <c r="BY5587" s="245"/>
      <c r="CA5587" s="245"/>
      <c r="CB5587" s="245"/>
      <c r="CD5587" s="1465"/>
    </row>
    <row r="5588" spans="63:82">
      <c r="BK5588" s="245"/>
      <c r="BS5588" s="245"/>
      <c r="BY5588" s="245"/>
      <c r="CA5588" s="245"/>
      <c r="CB5588" s="245"/>
      <c r="CD5588" s="1465"/>
    </row>
    <row r="5589" spans="63:82">
      <c r="BK5589" s="245"/>
      <c r="BS5589" s="245"/>
      <c r="BY5589" s="245"/>
      <c r="CA5589" s="245"/>
      <c r="CB5589" s="245"/>
      <c r="CD5589" s="1465"/>
    </row>
    <row r="5590" spans="63:82">
      <c r="BK5590" s="245"/>
      <c r="BS5590" s="245"/>
      <c r="BY5590" s="245"/>
      <c r="CA5590" s="245"/>
      <c r="CB5590" s="245"/>
      <c r="CD5590" s="1465"/>
    </row>
    <row r="5591" spans="63:82">
      <c r="BK5591" s="245"/>
      <c r="BS5591" s="245"/>
      <c r="BY5591" s="245"/>
      <c r="CA5591" s="245"/>
      <c r="CB5591" s="245"/>
      <c r="CD5591" s="1465"/>
    </row>
    <row r="5592" spans="63:82">
      <c r="BK5592" s="245"/>
      <c r="BS5592" s="245"/>
      <c r="BY5592" s="245"/>
      <c r="CA5592" s="245"/>
      <c r="CB5592" s="245"/>
      <c r="CD5592" s="1465"/>
    </row>
    <row r="5593" spans="63:82">
      <c r="BK5593" s="245"/>
      <c r="BS5593" s="245"/>
      <c r="BY5593" s="245"/>
      <c r="CA5593" s="245"/>
      <c r="CB5593" s="245"/>
      <c r="CD5593" s="1465"/>
    </row>
    <row r="5594" spans="63:82">
      <c r="BK5594" s="245"/>
      <c r="BS5594" s="245"/>
      <c r="BY5594" s="245"/>
      <c r="CA5594" s="245"/>
      <c r="CB5594" s="245"/>
      <c r="CD5594" s="1465"/>
    </row>
    <row r="5595" spans="63:82">
      <c r="BK5595" s="245"/>
      <c r="BS5595" s="245"/>
      <c r="BY5595" s="245"/>
      <c r="CA5595" s="245"/>
      <c r="CB5595" s="245"/>
      <c r="CD5595" s="1465"/>
    </row>
    <row r="5596" spans="63:82">
      <c r="BK5596" s="245"/>
      <c r="BS5596" s="245"/>
      <c r="BY5596" s="245"/>
      <c r="CA5596" s="245"/>
      <c r="CB5596" s="245"/>
      <c r="CD5596" s="1465"/>
    </row>
    <row r="5597" spans="63:82">
      <c r="BK5597" s="245"/>
      <c r="BS5597" s="245"/>
      <c r="BY5597" s="245"/>
      <c r="CA5597" s="245"/>
      <c r="CB5597" s="245"/>
      <c r="CD5597" s="1465"/>
    </row>
    <row r="5598" spans="63:82">
      <c r="BK5598" s="245"/>
      <c r="BS5598" s="245"/>
      <c r="BY5598" s="245"/>
      <c r="CA5598" s="245"/>
      <c r="CB5598" s="245"/>
      <c r="CD5598" s="1465"/>
    </row>
    <row r="5599" spans="63:82">
      <c r="BK5599" s="245"/>
      <c r="BS5599" s="245"/>
      <c r="BY5599" s="245"/>
      <c r="CA5599" s="245"/>
      <c r="CB5599" s="245"/>
      <c r="CD5599" s="1465"/>
    </row>
    <row r="5600" spans="63:82">
      <c r="BK5600" s="245"/>
      <c r="BS5600" s="245"/>
      <c r="BY5600" s="245"/>
      <c r="CA5600" s="245"/>
      <c r="CB5600" s="245"/>
      <c r="CD5600" s="1465"/>
    </row>
    <row r="5601" spans="63:82">
      <c r="BK5601" s="245"/>
      <c r="BS5601" s="245"/>
      <c r="BY5601" s="245"/>
      <c r="CA5601" s="245"/>
      <c r="CB5601" s="245"/>
      <c r="CD5601" s="1465"/>
    </row>
    <row r="5602" spans="63:82">
      <c r="BK5602" s="245"/>
      <c r="BS5602" s="245"/>
      <c r="BY5602" s="245"/>
      <c r="CA5602" s="245"/>
      <c r="CB5602" s="245"/>
      <c r="CD5602" s="1465"/>
    </row>
    <row r="5603" spans="63:82">
      <c r="BK5603" s="245"/>
      <c r="BS5603" s="245"/>
      <c r="BY5603" s="245"/>
      <c r="CA5603" s="245"/>
      <c r="CB5603" s="245"/>
      <c r="CD5603" s="1465"/>
    </row>
    <row r="5604" spans="63:82">
      <c r="BK5604" s="245"/>
      <c r="BS5604" s="245"/>
      <c r="BY5604" s="245"/>
      <c r="CA5604" s="245"/>
      <c r="CB5604" s="245"/>
      <c r="CD5604" s="1465"/>
    </row>
    <row r="5605" spans="63:82">
      <c r="BK5605" s="245"/>
      <c r="BS5605" s="245"/>
      <c r="BY5605" s="245"/>
      <c r="CA5605" s="245"/>
      <c r="CB5605" s="245"/>
      <c r="CD5605" s="1465"/>
    </row>
    <row r="5606" spans="63:82">
      <c r="BK5606" s="245"/>
      <c r="BS5606" s="245"/>
      <c r="BY5606" s="245"/>
      <c r="CA5606" s="245"/>
      <c r="CB5606" s="245"/>
      <c r="CD5606" s="1465"/>
    </row>
    <row r="5607" spans="63:82">
      <c r="BK5607" s="245"/>
      <c r="BS5607" s="245"/>
      <c r="BY5607" s="245"/>
      <c r="CA5607" s="245"/>
      <c r="CB5607" s="245"/>
      <c r="CD5607" s="1465"/>
    </row>
    <row r="5608" spans="63:82">
      <c r="BK5608" s="245"/>
      <c r="BS5608" s="245"/>
      <c r="BY5608" s="245"/>
      <c r="CA5608" s="245"/>
      <c r="CB5608" s="245"/>
      <c r="CD5608" s="1465"/>
    </row>
    <row r="5609" spans="63:82">
      <c r="BK5609" s="245"/>
      <c r="BS5609" s="245"/>
      <c r="BY5609" s="245"/>
      <c r="CA5609" s="245"/>
      <c r="CB5609" s="245"/>
      <c r="CD5609" s="1465"/>
    </row>
    <row r="5610" spans="63:82">
      <c r="BK5610" s="245"/>
      <c r="BS5610" s="245"/>
      <c r="BY5610" s="245"/>
      <c r="CA5610" s="245"/>
      <c r="CB5610" s="245"/>
      <c r="CD5610" s="1465"/>
    </row>
    <row r="5611" spans="63:82">
      <c r="BK5611" s="245"/>
      <c r="BS5611" s="245"/>
      <c r="BY5611" s="245"/>
      <c r="CA5611" s="245"/>
      <c r="CB5611" s="245"/>
      <c r="CD5611" s="1465"/>
    </row>
    <row r="5612" spans="63:82">
      <c r="BK5612" s="245"/>
      <c r="BS5612" s="245"/>
      <c r="BY5612" s="245"/>
      <c r="CA5612" s="245"/>
      <c r="CB5612" s="245"/>
      <c r="CD5612" s="1465"/>
    </row>
    <row r="5613" spans="63:82">
      <c r="BK5613" s="245"/>
      <c r="BS5613" s="245"/>
      <c r="BY5613" s="245"/>
      <c r="CA5613" s="245"/>
      <c r="CB5613" s="245"/>
      <c r="CD5613" s="1465"/>
    </row>
    <row r="5614" spans="63:82">
      <c r="BK5614" s="245"/>
      <c r="BS5614" s="245"/>
      <c r="BY5614" s="245"/>
      <c r="CA5614" s="245"/>
      <c r="CB5614" s="245"/>
      <c r="CD5614" s="1465"/>
    </row>
    <row r="5615" spans="63:82">
      <c r="BK5615" s="245"/>
      <c r="BS5615" s="245"/>
      <c r="BY5615" s="245"/>
      <c r="CA5615" s="245"/>
      <c r="CB5615" s="245"/>
      <c r="CD5615" s="1465"/>
    </row>
    <row r="5616" spans="63:82">
      <c r="BK5616" s="245"/>
      <c r="BS5616" s="245"/>
      <c r="BY5616" s="245"/>
      <c r="CA5616" s="245"/>
      <c r="CB5616" s="245"/>
      <c r="CD5616" s="1465"/>
    </row>
    <row r="5617" spans="63:82">
      <c r="BK5617" s="245"/>
      <c r="BS5617" s="245"/>
      <c r="BY5617" s="245"/>
      <c r="CA5617" s="245"/>
      <c r="CB5617" s="245"/>
      <c r="CD5617" s="1465"/>
    </row>
    <row r="5618" spans="63:82">
      <c r="BK5618" s="245"/>
      <c r="BS5618" s="245"/>
      <c r="BY5618" s="245"/>
      <c r="CA5618" s="245"/>
      <c r="CB5618" s="245"/>
      <c r="CD5618" s="1465"/>
    </row>
    <row r="5619" spans="63:82">
      <c r="BK5619" s="245"/>
      <c r="BS5619" s="245"/>
      <c r="BY5619" s="245"/>
      <c r="CA5619" s="245"/>
      <c r="CB5619" s="245"/>
      <c r="CD5619" s="1465"/>
    </row>
    <row r="5620" spans="63:82">
      <c r="BK5620" s="245"/>
      <c r="BS5620" s="245"/>
      <c r="BY5620" s="245"/>
      <c r="CA5620" s="245"/>
      <c r="CB5620" s="245"/>
      <c r="CD5620" s="1465"/>
    </row>
    <row r="5621" spans="63:82">
      <c r="BK5621" s="245"/>
      <c r="BS5621" s="245"/>
      <c r="BY5621" s="245"/>
      <c r="CA5621" s="245"/>
      <c r="CB5621" s="245"/>
      <c r="CD5621" s="1465"/>
    </row>
    <row r="5622" spans="63:82">
      <c r="BK5622" s="245"/>
      <c r="BS5622" s="245"/>
      <c r="BY5622" s="245"/>
      <c r="CA5622" s="245"/>
      <c r="CB5622" s="245"/>
      <c r="CD5622" s="1465"/>
    </row>
    <row r="5623" spans="63:82">
      <c r="BK5623" s="245"/>
      <c r="BS5623" s="245"/>
      <c r="BY5623" s="245"/>
      <c r="CA5623" s="245"/>
      <c r="CB5623" s="245"/>
      <c r="CD5623" s="1465"/>
    </row>
    <row r="5624" spans="63:82">
      <c r="BK5624" s="245"/>
      <c r="BS5624" s="245"/>
      <c r="BY5624" s="245"/>
      <c r="CA5624" s="245"/>
      <c r="CB5624" s="245"/>
      <c r="CD5624" s="1465"/>
    </row>
    <row r="5625" spans="63:82">
      <c r="BK5625" s="245"/>
      <c r="BS5625" s="245"/>
      <c r="BY5625" s="245"/>
      <c r="CA5625" s="245"/>
      <c r="CB5625" s="245"/>
      <c r="CD5625" s="1465"/>
    </row>
    <row r="5626" spans="63:82">
      <c r="BK5626" s="245"/>
      <c r="BS5626" s="245"/>
      <c r="BY5626" s="245"/>
      <c r="CA5626" s="245"/>
      <c r="CB5626" s="245"/>
      <c r="CD5626" s="1465"/>
    </row>
    <row r="5627" spans="63:82">
      <c r="BK5627" s="245"/>
      <c r="BS5627" s="245"/>
      <c r="BY5627" s="245"/>
      <c r="CA5627" s="245"/>
      <c r="CB5627" s="245"/>
      <c r="CD5627" s="1465"/>
    </row>
    <row r="5628" spans="63:82">
      <c r="BK5628" s="245"/>
      <c r="BS5628" s="245"/>
      <c r="BY5628" s="245"/>
      <c r="CA5628" s="245"/>
      <c r="CB5628" s="245"/>
      <c r="CD5628" s="1465"/>
    </row>
    <row r="5629" spans="63:82">
      <c r="BK5629" s="245"/>
      <c r="BS5629" s="245"/>
      <c r="BY5629" s="245"/>
      <c r="CA5629" s="245"/>
      <c r="CB5629" s="245"/>
      <c r="CD5629" s="1465"/>
    </row>
    <row r="5630" spans="63:82">
      <c r="BK5630" s="245"/>
      <c r="BS5630" s="245"/>
      <c r="BY5630" s="245"/>
      <c r="CA5630" s="245"/>
      <c r="CB5630" s="245"/>
      <c r="CD5630" s="1465"/>
    </row>
    <row r="5631" spans="63:82">
      <c r="BK5631" s="245"/>
      <c r="BS5631" s="245"/>
      <c r="BY5631" s="245"/>
      <c r="CA5631" s="245"/>
      <c r="CB5631" s="245"/>
      <c r="CD5631" s="1465"/>
    </row>
    <row r="5632" spans="63:82">
      <c r="BK5632" s="245"/>
      <c r="BS5632" s="245"/>
      <c r="BY5632" s="245"/>
      <c r="CA5632" s="245"/>
      <c r="CB5632" s="245"/>
      <c r="CD5632" s="1465"/>
    </row>
    <row r="5633" spans="63:82">
      <c r="BK5633" s="245"/>
      <c r="BS5633" s="245"/>
      <c r="BY5633" s="245"/>
      <c r="CA5633" s="245"/>
      <c r="CB5633" s="245"/>
      <c r="CD5633" s="1465"/>
    </row>
    <row r="5634" spans="63:82">
      <c r="BK5634" s="245"/>
      <c r="BS5634" s="245"/>
      <c r="BY5634" s="245"/>
      <c r="CA5634" s="245"/>
      <c r="CB5634" s="245"/>
      <c r="CD5634" s="1465"/>
    </row>
    <row r="5635" spans="63:82">
      <c r="BK5635" s="245"/>
      <c r="BS5635" s="245"/>
      <c r="BY5635" s="245"/>
      <c r="CA5635" s="245"/>
      <c r="CB5635" s="245"/>
      <c r="CD5635" s="1465"/>
    </row>
    <row r="5636" spans="63:82">
      <c r="BK5636" s="245"/>
      <c r="BS5636" s="245"/>
      <c r="BY5636" s="245"/>
      <c r="CA5636" s="245"/>
      <c r="CB5636" s="245"/>
      <c r="CD5636" s="1465"/>
    </row>
    <row r="5637" spans="63:82">
      <c r="BK5637" s="245"/>
      <c r="BS5637" s="245"/>
      <c r="BY5637" s="245"/>
      <c r="CA5637" s="245"/>
      <c r="CB5637" s="245"/>
      <c r="CD5637" s="1465"/>
    </row>
    <row r="5638" spans="63:82">
      <c r="BK5638" s="245"/>
      <c r="BS5638" s="245"/>
      <c r="BY5638" s="245"/>
      <c r="CA5638" s="245"/>
      <c r="CB5638" s="245"/>
      <c r="CD5638" s="1465"/>
    </row>
    <row r="5639" spans="63:82">
      <c r="BK5639" s="245"/>
      <c r="BS5639" s="245"/>
      <c r="BY5639" s="245"/>
      <c r="CA5639" s="245"/>
      <c r="CB5639" s="245"/>
      <c r="CD5639" s="1465"/>
    </row>
    <row r="5640" spans="63:82">
      <c r="BK5640" s="245"/>
      <c r="BS5640" s="245"/>
      <c r="BY5640" s="245"/>
      <c r="CA5640" s="245"/>
      <c r="CB5640" s="245"/>
      <c r="CD5640" s="1465"/>
    </row>
    <row r="5641" spans="63:82">
      <c r="BK5641" s="245"/>
      <c r="BS5641" s="245"/>
      <c r="BY5641" s="245"/>
      <c r="CA5641" s="245"/>
      <c r="CB5641" s="245"/>
      <c r="CD5641" s="1465"/>
    </row>
    <row r="5642" spans="63:82">
      <c r="BK5642" s="245"/>
      <c r="BS5642" s="245"/>
      <c r="BY5642" s="245"/>
      <c r="CA5642" s="245"/>
      <c r="CB5642" s="245"/>
      <c r="CD5642" s="1465"/>
    </row>
    <row r="5643" spans="63:82">
      <c r="BK5643" s="245"/>
      <c r="BS5643" s="245"/>
      <c r="BY5643" s="245"/>
      <c r="CA5643" s="245"/>
      <c r="CB5643" s="245"/>
      <c r="CD5643" s="1465"/>
    </row>
    <row r="5644" spans="63:82">
      <c r="BK5644" s="245"/>
      <c r="BS5644" s="245"/>
      <c r="BY5644" s="245"/>
      <c r="CA5644" s="245"/>
      <c r="CB5644" s="245"/>
      <c r="CD5644" s="1465"/>
    </row>
    <row r="5645" spans="63:82">
      <c r="BK5645" s="245"/>
      <c r="BS5645" s="245"/>
      <c r="BY5645" s="245"/>
      <c r="CA5645" s="245"/>
      <c r="CB5645" s="245"/>
      <c r="CD5645" s="1465"/>
    </row>
    <row r="5646" spans="63:82">
      <c r="BK5646" s="245"/>
      <c r="BS5646" s="245"/>
      <c r="BY5646" s="245"/>
      <c r="CA5646" s="245"/>
      <c r="CB5646" s="245"/>
      <c r="CD5646" s="1465"/>
    </row>
    <row r="5647" spans="63:82">
      <c r="BK5647" s="245"/>
      <c r="BS5647" s="245"/>
      <c r="BY5647" s="245"/>
      <c r="CA5647" s="245"/>
      <c r="CB5647" s="245"/>
      <c r="CD5647" s="1465"/>
    </row>
    <row r="5648" spans="63:82">
      <c r="BK5648" s="245"/>
      <c r="BS5648" s="245"/>
      <c r="BY5648" s="245"/>
      <c r="CA5648" s="245"/>
      <c r="CB5648" s="245"/>
      <c r="CD5648" s="1465"/>
    </row>
    <row r="5649" spans="63:82">
      <c r="BK5649" s="245"/>
      <c r="BS5649" s="245"/>
      <c r="BY5649" s="245"/>
      <c r="CA5649" s="245"/>
      <c r="CB5649" s="245"/>
      <c r="CD5649" s="1465"/>
    </row>
    <row r="5650" spans="63:82">
      <c r="BK5650" s="245"/>
      <c r="BS5650" s="245"/>
      <c r="BY5650" s="245"/>
      <c r="CA5650" s="245"/>
      <c r="CB5650" s="245"/>
      <c r="CD5650" s="1465"/>
    </row>
    <row r="5651" spans="63:82">
      <c r="BK5651" s="245"/>
      <c r="BS5651" s="245"/>
      <c r="BY5651" s="245"/>
      <c r="CA5651" s="245"/>
      <c r="CB5651" s="245"/>
      <c r="CD5651" s="1465"/>
    </row>
    <row r="5652" spans="63:82">
      <c r="BK5652" s="245"/>
      <c r="BS5652" s="245"/>
      <c r="BY5652" s="245"/>
      <c r="CA5652" s="245"/>
      <c r="CB5652" s="245"/>
      <c r="CD5652" s="1465"/>
    </row>
    <row r="5653" spans="63:82">
      <c r="BK5653" s="245"/>
      <c r="BS5653" s="245"/>
      <c r="BY5653" s="245"/>
      <c r="CA5653" s="245"/>
      <c r="CB5653" s="245"/>
      <c r="CD5653" s="1465"/>
    </row>
    <row r="5654" spans="63:82">
      <c r="BK5654" s="245"/>
      <c r="BS5654" s="245"/>
      <c r="BY5654" s="245"/>
      <c r="CA5654" s="245"/>
      <c r="CB5654" s="245"/>
      <c r="CD5654" s="1465"/>
    </row>
    <row r="5655" spans="63:82">
      <c r="BK5655" s="245"/>
      <c r="BS5655" s="245"/>
      <c r="BY5655" s="245"/>
      <c r="CA5655" s="245"/>
      <c r="CB5655" s="245"/>
      <c r="CD5655" s="1465"/>
    </row>
    <row r="5656" spans="63:82">
      <c r="BK5656" s="245"/>
      <c r="BS5656" s="245"/>
      <c r="BY5656" s="245"/>
      <c r="CA5656" s="245"/>
      <c r="CB5656" s="245"/>
      <c r="CD5656" s="1465"/>
    </row>
    <row r="5657" spans="63:82">
      <c r="BK5657" s="245"/>
      <c r="BS5657" s="245"/>
      <c r="BY5657" s="245"/>
      <c r="CA5657" s="245"/>
      <c r="CB5657" s="245"/>
      <c r="CD5657" s="1465"/>
    </row>
    <row r="5658" spans="63:82">
      <c r="BK5658" s="245"/>
      <c r="BS5658" s="245"/>
      <c r="BY5658" s="245"/>
      <c r="CA5658" s="245"/>
      <c r="CB5658" s="245"/>
      <c r="CD5658" s="1465"/>
    </row>
    <row r="5659" spans="63:82">
      <c r="BK5659" s="245"/>
      <c r="BS5659" s="245"/>
      <c r="BY5659" s="245"/>
      <c r="CA5659" s="245"/>
      <c r="CB5659" s="245"/>
      <c r="CD5659" s="1465"/>
    </row>
    <row r="5660" spans="63:82">
      <c r="BK5660" s="245"/>
      <c r="BS5660" s="245"/>
      <c r="BY5660" s="245"/>
      <c r="CA5660" s="245"/>
      <c r="CB5660" s="245"/>
      <c r="CD5660" s="1465"/>
    </row>
    <row r="5661" spans="63:82">
      <c r="BK5661" s="245"/>
      <c r="BS5661" s="245"/>
      <c r="BY5661" s="245"/>
      <c r="CA5661" s="245"/>
      <c r="CB5661" s="245"/>
      <c r="CD5661" s="1465"/>
    </row>
    <row r="5662" spans="63:82">
      <c r="BK5662" s="245"/>
      <c r="BS5662" s="245"/>
      <c r="BY5662" s="245"/>
      <c r="CA5662" s="245"/>
      <c r="CB5662" s="245"/>
      <c r="CD5662" s="1465"/>
    </row>
    <row r="5663" spans="63:82">
      <c r="BK5663" s="245"/>
      <c r="BS5663" s="245"/>
      <c r="BY5663" s="245"/>
      <c r="CA5663" s="245"/>
      <c r="CB5663" s="245"/>
      <c r="CD5663" s="1465"/>
    </row>
    <row r="5664" spans="63:82">
      <c r="BK5664" s="245"/>
      <c r="BS5664" s="245"/>
      <c r="BY5664" s="245"/>
      <c r="CA5664" s="245"/>
      <c r="CB5664" s="245"/>
      <c r="CD5664" s="1465"/>
    </row>
    <row r="5665" spans="63:82">
      <c r="BK5665" s="245"/>
      <c r="BS5665" s="245"/>
      <c r="BY5665" s="245"/>
      <c r="CA5665" s="245"/>
      <c r="CB5665" s="245"/>
      <c r="CD5665" s="1465"/>
    </row>
    <row r="5666" spans="63:82">
      <c r="BK5666" s="245"/>
      <c r="BS5666" s="245"/>
      <c r="BY5666" s="245"/>
      <c r="CA5666" s="245"/>
      <c r="CB5666" s="245"/>
      <c r="CD5666" s="1465"/>
    </row>
    <row r="5667" spans="63:82">
      <c r="BK5667" s="245"/>
      <c r="BS5667" s="245"/>
      <c r="BY5667" s="245"/>
      <c r="CA5667" s="245"/>
      <c r="CB5667" s="245"/>
      <c r="CD5667" s="1465"/>
    </row>
    <row r="5668" spans="63:82">
      <c r="BK5668" s="245"/>
      <c r="BS5668" s="245"/>
      <c r="BY5668" s="245"/>
      <c r="CA5668" s="245"/>
      <c r="CB5668" s="245"/>
      <c r="CD5668" s="1465"/>
    </row>
    <row r="5669" spans="63:82">
      <c r="BK5669" s="245"/>
      <c r="BS5669" s="245"/>
      <c r="BY5669" s="245"/>
      <c r="CA5669" s="245"/>
      <c r="CB5669" s="245"/>
      <c r="CD5669" s="1465"/>
    </row>
    <row r="5670" spans="63:82">
      <c r="BK5670" s="245"/>
      <c r="BS5670" s="245"/>
      <c r="BY5670" s="245"/>
      <c r="CA5670" s="245"/>
      <c r="CB5670" s="245"/>
      <c r="CD5670" s="1465"/>
    </row>
    <row r="5671" spans="63:82">
      <c r="BK5671" s="245"/>
      <c r="BS5671" s="245"/>
      <c r="BY5671" s="245"/>
      <c r="CA5671" s="245"/>
      <c r="CB5671" s="245"/>
      <c r="CD5671" s="1465"/>
    </row>
    <row r="5672" spans="63:82">
      <c r="BK5672" s="245"/>
      <c r="BS5672" s="245"/>
      <c r="BY5672" s="245"/>
      <c r="CA5672" s="245"/>
      <c r="CB5672" s="245"/>
      <c r="CD5672" s="1465"/>
    </row>
    <row r="5673" spans="63:82">
      <c r="BK5673" s="245"/>
      <c r="BS5673" s="245"/>
      <c r="BY5673" s="245"/>
      <c r="CA5673" s="245"/>
      <c r="CB5673" s="245"/>
      <c r="CD5673" s="1465"/>
    </row>
    <row r="5674" spans="63:82">
      <c r="BK5674" s="245"/>
      <c r="BS5674" s="245"/>
      <c r="BY5674" s="245"/>
      <c r="CA5674" s="245"/>
      <c r="CB5674" s="245"/>
      <c r="CD5674" s="1465"/>
    </row>
    <row r="5675" spans="63:82">
      <c r="BK5675" s="245"/>
      <c r="BS5675" s="245"/>
      <c r="BY5675" s="245"/>
      <c r="CA5675" s="245"/>
      <c r="CB5675" s="245"/>
      <c r="CD5675" s="1465"/>
    </row>
    <row r="5676" spans="63:82">
      <c r="BK5676" s="245"/>
      <c r="BS5676" s="245"/>
      <c r="BY5676" s="245"/>
      <c r="CA5676" s="245"/>
      <c r="CB5676" s="245"/>
      <c r="CD5676" s="1465"/>
    </row>
    <row r="5677" spans="63:82">
      <c r="BK5677" s="245"/>
      <c r="BS5677" s="245"/>
      <c r="BY5677" s="245"/>
      <c r="CA5677" s="245"/>
      <c r="CB5677" s="245"/>
      <c r="CD5677" s="1465"/>
    </row>
    <row r="5678" spans="63:82">
      <c r="BK5678" s="245"/>
      <c r="BS5678" s="245"/>
      <c r="BY5678" s="245"/>
      <c r="CA5678" s="245"/>
      <c r="CB5678" s="245"/>
      <c r="CD5678" s="1465"/>
    </row>
    <row r="5679" spans="63:82">
      <c r="BK5679" s="245"/>
      <c r="BS5679" s="245"/>
      <c r="BY5679" s="245"/>
      <c r="CA5679" s="245"/>
      <c r="CB5679" s="245"/>
      <c r="CD5679" s="1465"/>
    </row>
    <row r="5680" spans="63:82">
      <c r="BK5680" s="245"/>
      <c r="BS5680" s="245"/>
      <c r="BY5680" s="245"/>
      <c r="CA5680" s="245"/>
      <c r="CB5680" s="245"/>
      <c r="CD5680" s="1465"/>
    </row>
    <row r="5681" spans="63:82">
      <c r="BK5681" s="245"/>
      <c r="BS5681" s="245"/>
      <c r="BY5681" s="245"/>
      <c r="CA5681" s="245"/>
      <c r="CB5681" s="245"/>
      <c r="CD5681" s="1465"/>
    </row>
    <row r="5682" spans="63:82">
      <c r="BK5682" s="245"/>
      <c r="BS5682" s="245"/>
      <c r="BY5682" s="245"/>
      <c r="CA5682" s="245"/>
      <c r="CB5682" s="245"/>
      <c r="CD5682" s="1465"/>
    </row>
    <row r="5683" spans="63:82">
      <c r="BK5683" s="245"/>
      <c r="BS5683" s="245"/>
      <c r="BY5683" s="245"/>
      <c r="CA5683" s="245"/>
      <c r="CB5683" s="245"/>
      <c r="CD5683" s="1465"/>
    </row>
    <row r="5684" spans="63:82">
      <c r="BK5684" s="245"/>
      <c r="BS5684" s="245"/>
      <c r="BY5684" s="245"/>
      <c r="CA5684" s="245"/>
      <c r="CB5684" s="245"/>
      <c r="CD5684" s="1465"/>
    </row>
    <row r="5685" spans="63:82">
      <c r="BK5685" s="245"/>
      <c r="BS5685" s="245"/>
      <c r="BY5685" s="245"/>
      <c r="CA5685" s="245"/>
      <c r="CB5685" s="245"/>
      <c r="CD5685" s="1465"/>
    </row>
    <row r="5686" spans="63:82">
      <c r="BK5686" s="245"/>
      <c r="BS5686" s="245"/>
      <c r="BY5686" s="245"/>
      <c r="CA5686" s="245"/>
      <c r="CB5686" s="245"/>
      <c r="CD5686" s="1465"/>
    </row>
    <row r="5687" spans="63:82">
      <c r="BK5687" s="245"/>
      <c r="BS5687" s="245"/>
      <c r="BY5687" s="245"/>
      <c r="CA5687" s="245"/>
      <c r="CB5687" s="245"/>
      <c r="CD5687" s="1465"/>
    </row>
    <row r="5688" spans="63:82">
      <c r="BK5688" s="245"/>
      <c r="BS5688" s="245"/>
      <c r="BY5688" s="245"/>
      <c r="CA5688" s="245"/>
      <c r="CB5688" s="245"/>
      <c r="CD5688" s="1465"/>
    </row>
    <row r="5689" spans="63:82">
      <c r="BK5689" s="245"/>
      <c r="BS5689" s="245"/>
      <c r="BY5689" s="245"/>
      <c r="CA5689" s="245"/>
      <c r="CB5689" s="245"/>
      <c r="CD5689" s="1465"/>
    </row>
    <row r="5690" spans="63:82">
      <c r="BK5690" s="245"/>
      <c r="BS5690" s="245"/>
      <c r="BY5690" s="245"/>
      <c r="CA5690" s="245"/>
      <c r="CB5690" s="245"/>
      <c r="CD5690" s="1465"/>
    </row>
    <row r="5691" spans="63:82">
      <c r="BK5691" s="245"/>
      <c r="BS5691" s="245"/>
      <c r="BY5691" s="245"/>
      <c r="CA5691" s="245"/>
      <c r="CB5691" s="245"/>
      <c r="CD5691" s="1465"/>
    </row>
    <row r="5692" spans="63:82">
      <c r="BK5692" s="245"/>
      <c r="BS5692" s="245"/>
      <c r="BY5692" s="245"/>
      <c r="CA5692" s="245"/>
      <c r="CB5692" s="245"/>
      <c r="CD5692" s="1465"/>
    </row>
    <row r="5693" spans="63:82">
      <c r="BK5693" s="245"/>
      <c r="BS5693" s="245"/>
      <c r="BY5693" s="245"/>
      <c r="CA5693" s="245"/>
      <c r="CB5693" s="245"/>
      <c r="CD5693" s="1465"/>
    </row>
    <row r="5694" spans="63:82">
      <c r="BK5694" s="245"/>
      <c r="BS5694" s="245"/>
      <c r="BY5694" s="245"/>
      <c r="CA5694" s="245"/>
      <c r="CB5694" s="245"/>
      <c r="CD5694" s="1465"/>
    </row>
    <row r="5695" spans="63:82">
      <c r="BK5695" s="245"/>
      <c r="BS5695" s="245"/>
      <c r="BY5695" s="245"/>
      <c r="CA5695" s="245"/>
      <c r="CB5695" s="245"/>
      <c r="CD5695" s="1465"/>
    </row>
    <row r="5696" spans="63:82">
      <c r="BK5696" s="245"/>
      <c r="BS5696" s="245"/>
      <c r="BY5696" s="245"/>
      <c r="CA5696" s="245"/>
      <c r="CB5696" s="245"/>
      <c r="CD5696" s="1465"/>
    </row>
    <row r="5697" spans="63:82">
      <c r="BK5697" s="245"/>
      <c r="BS5697" s="245"/>
      <c r="BY5697" s="245"/>
      <c r="CA5697" s="245"/>
      <c r="CB5697" s="245"/>
      <c r="CD5697" s="1465"/>
    </row>
    <row r="5698" spans="63:82">
      <c r="BK5698" s="245"/>
      <c r="BS5698" s="245"/>
      <c r="BY5698" s="245"/>
      <c r="CA5698" s="245"/>
      <c r="CB5698" s="245"/>
      <c r="CD5698" s="1465"/>
    </row>
    <row r="5699" spans="63:82">
      <c r="BK5699" s="245"/>
      <c r="BS5699" s="245"/>
      <c r="BY5699" s="245"/>
      <c r="CA5699" s="245"/>
      <c r="CB5699" s="245"/>
      <c r="CD5699" s="1465"/>
    </row>
    <row r="5700" spans="63:82">
      <c r="BK5700" s="245"/>
      <c r="BS5700" s="245"/>
      <c r="BY5700" s="245"/>
      <c r="CA5700" s="245"/>
      <c r="CB5700" s="245"/>
      <c r="CD5700" s="1465"/>
    </row>
    <row r="5701" spans="63:82">
      <c r="BK5701" s="245"/>
      <c r="BS5701" s="245"/>
      <c r="BY5701" s="245"/>
      <c r="CA5701" s="245"/>
      <c r="CB5701" s="245"/>
      <c r="CD5701" s="1465"/>
    </row>
    <row r="5702" spans="63:82">
      <c r="BK5702" s="245"/>
      <c r="BS5702" s="245"/>
      <c r="BY5702" s="245"/>
      <c r="CA5702" s="245"/>
      <c r="CB5702" s="245"/>
      <c r="CD5702" s="1465"/>
    </row>
    <row r="5703" spans="63:82">
      <c r="BK5703" s="245"/>
      <c r="BS5703" s="245"/>
      <c r="BY5703" s="245"/>
      <c r="CA5703" s="245"/>
      <c r="CB5703" s="245"/>
      <c r="CD5703" s="1465"/>
    </row>
    <row r="5704" spans="63:82">
      <c r="BK5704" s="245"/>
      <c r="BS5704" s="245"/>
      <c r="BY5704" s="245"/>
      <c r="CA5704" s="245"/>
      <c r="CB5704" s="245"/>
      <c r="CD5704" s="1465"/>
    </row>
    <row r="5705" spans="63:82">
      <c r="BK5705" s="245"/>
      <c r="BS5705" s="245"/>
      <c r="BY5705" s="245"/>
      <c r="CA5705" s="245"/>
      <c r="CB5705" s="245"/>
      <c r="CD5705" s="1465"/>
    </row>
    <row r="5706" spans="63:82">
      <c r="BK5706" s="245"/>
      <c r="BS5706" s="245"/>
      <c r="BY5706" s="245"/>
      <c r="CA5706" s="245"/>
      <c r="CB5706" s="245"/>
      <c r="CD5706" s="1465"/>
    </row>
    <row r="5707" spans="63:82">
      <c r="BK5707" s="245"/>
      <c r="BS5707" s="245"/>
      <c r="BY5707" s="245"/>
      <c r="CA5707" s="245"/>
      <c r="CB5707" s="245"/>
      <c r="CD5707" s="1465"/>
    </row>
    <row r="5708" spans="63:82">
      <c r="BK5708" s="245"/>
      <c r="BS5708" s="245"/>
      <c r="BY5708" s="245"/>
      <c r="CA5708" s="245"/>
      <c r="CB5708" s="245"/>
      <c r="CD5708" s="1465"/>
    </row>
    <row r="5709" spans="63:82">
      <c r="BK5709" s="245"/>
      <c r="BS5709" s="245"/>
      <c r="BY5709" s="245"/>
      <c r="CA5709" s="245"/>
      <c r="CB5709" s="245"/>
      <c r="CD5709" s="1465"/>
    </row>
    <row r="5710" spans="63:82">
      <c r="BK5710" s="245"/>
      <c r="BS5710" s="245"/>
      <c r="BY5710" s="245"/>
      <c r="CA5710" s="245"/>
      <c r="CB5710" s="245"/>
      <c r="CD5710" s="1465"/>
    </row>
    <row r="5711" spans="63:82">
      <c r="BK5711" s="245"/>
      <c r="BS5711" s="245"/>
      <c r="BY5711" s="245"/>
      <c r="CA5711" s="245"/>
      <c r="CB5711" s="245"/>
      <c r="CD5711" s="1465"/>
    </row>
    <row r="5712" spans="63:82">
      <c r="BK5712" s="245"/>
      <c r="BS5712" s="245"/>
      <c r="BY5712" s="245"/>
      <c r="CA5712" s="245"/>
      <c r="CB5712" s="245"/>
      <c r="CD5712" s="1465"/>
    </row>
    <row r="5713" spans="63:82">
      <c r="BK5713" s="245"/>
      <c r="BS5713" s="245"/>
      <c r="BY5713" s="245"/>
      <c r="CA5713" s="245"/>
      <c r="CB5713" s="245"/>
      <c r="CD5713" s="1465"/>
    </row>
    <row r="5714" spans="63:82">
      <c r="BK5714" s="245"/>
      <c r="BS5714" s="245"/>
      <c r="BY5714" s="245"/>
      <c r="CA5714" s="245"/>
      <c r="CB5714" s="245"/>
      <c r="CD5714" s="1465"/>
    </row>
    <row r="5715" spans="63:82">
      <c r="BK5715" s="245"/>
      <c r="BS5715" s="245"/>
      <c r="BY5715" s="245"/>
      <c r="CA5715" s="245"/>
      <c r="CB5715" s="245"/>
      <c r="CD5715" s="1465"/>
    </row>
    <row r="5716" spans="63:82">
      <c r="BK5716" s="245"/>
      <c r="BS5716" s="245"/>
      <c r="BY5716" s="245"/>
      <c r="CA5716" s="245"/>
      <c r="CB5716" s="245"/>
      <c r="CD5716" s="1465"/>
    </row>
    <row r="5717" spans="63:82">
      <c r="BK5717" s="245"/>
      <c r="BS5717" s="245"/>
      <c r="BY5717" s="245"/>
      <c r="CA5717" s="245"/>
      <c r="CB5717" s="245"/>
      <c r="CD5717" s="1465"/>
    </row>
    <row r="5718" spans="63:82">
      <c r="BK5718" s="245"/>
      <c r="BS5718" s="245"/>
      <c r="BY5718" s="245"/>
      <c r="CA5718" s="245"/>
      <c r="CB5718" s="245"/>
      <c r="CD5718" s="1465"/>
    </row>
    <row r="5719" spans="63:82">
      <c r="BK5719" s="245"/>
      <c r="BS5719" s="245"/>
      <c r="BY5719" s="245"/>
      <c r="CA5719" s="245"/>
      <c r="CB5719" s="245"/>
      <c r="CD5719" s="1465"/>
    </row>
    <row r="5720" spans="63:82">
      <c r="BK5720" s="245"/>
      <c r="BS5720" s="245"/>
      <c r="BY5720" s="245"/>
      <c r="CA5720" s="245"/>
      <c r="CB5720" s="245"/>
      <c r="CD5720" s="1465"/>
    </row>
    <row r="5721" spans="63:82">
      <c r="BK5721" s="245"/>
      <c r="BS5721" s="245"/>
      <c r="BY5721" s="245"/>
      <c r="CA5721" s="245"/>
      <c r="CB5721" s="245"/>
      <c r="CD5721" s="1465"/>
    </row>
    <row r="5722" spans="63:82">
      <c r="BK5722" s="245"/>
      <c r="BS5722" s="245"/>
      <c r="BY5722" s="245"/>
      <c r="CA5722" s="245"/>
      <c r="CB5722" s="245"/>
      <c r="CD5722" s="1465"/>
    </row>
    <row r="5723" spans="63:82">
      <c r="BK5723" s="245"/>
      <c r="BS5723" s="245"/>
      <c r="BY5723" s="245"/>
      <c r="CA5723" s="245"/>
      <c r="CB5723" s="245"/>
      <c r="CD5723" s="1465"/>
    </row>
    <row r="5724" spans="63:82">
      <c r="BK5724" s="245"/>
      <c r="BS5724" s="245"/>
      <c r="BY5724" s="245"/>
      <c r="CA5724" s="245"/>
      <c r="CB5724" s="245"/>
      <c r="CD5724" s="1465"/>
    </row>
    <row r="5725" spans="63:82">
      <c r="BK5725" s="245"/>
      <c r="BS5725" s="245"/>
      <c r="BY5725" s="245"/>
      <c r="CA5725" s="245"/>
      <c r="CB5725" s="245"/>
      <c r="CD5725" s="1465"/>
    </row>
    <row r="5726" spans="63:82">
      <c r="BK5726" s="245"/>
      <c r="BS5726" s="245"/>
      <c r="BY5726" s="245"/>
      <c r="CA5726" s="245"/>
      <c r="CB5726" s="245"/>
      <c r="CD5726" s="1465"/>
    </row>
    <row r="5727" spans="63:82">
      <c r="BK5727" s="245"/>
      <c r="BS5727" s="245"/>
      <c r="BY5727" s="245"/>
      <c r="CA5727" s="245"/>
      <c r="CB5727" s="245"/>
      <c r="CD5727" s="1465"/>
    </row>
    <row r="5728" spans="63:82">
      <c r="BK5728" s="245"/>
      <c r="BS5728" s="245"/>
      <c r="BY5728" s="245"/>
      <c r="CA5728" s="245"/>
      <c r="CB5728" s="245"/>
      <c r="CD5728" s="1465"/>
    </row>
    <row r="5729" spans="63:82">
      <c r="BK5729" s="245"/>
      <c r="BS5729" s="245"/>
      <c r="BY5729" s="245"/>
      <c r="CA5729" s="245"/>
      <c r="CB5729" s="245"/>
      <c r="CD5729" s="1465"/>
    </row>
    <row r="5730" spans="63:82">
      <c r="BK5730" s="245"/>
      <c r="BS5730" s="245"/>
      <c r="BY5730" s="245"/>
      <c r="CA5730" s="245"/>
      <c r="CB5730" s="245"/>
      <c r="CD5730" s="1465"/>
    </row>
    <row r="5731" spans="63:82">
      <c r="BK5731" s="245"/>
      <c r="BS5731" s="245"/>
      <c r="BY5731" s="245"/>
      <c r="CA5731" s="245"/>
      <c r="CB5731" s="245"/>
      <c r="CD5731" s="1465"/>
    </row>
    <row r="5732" spans="63:82">
      <c r="BK5732" s="245"/>
      <c r="BS5732" s="245"/>
      <c r="BY5732" s="245"/>
      <c r="CA5732" s="245"/>
      <c r="CB5732" s="245"/>
      <c r="CD5732" s="1465"/>
    </row>
    <row r="5733" spans="63:82">
      <c r="BK5733" s="245"/>
      <c r="BS5733" s="245"/>
      <c r="BY5733" s="245"/>
      <c r="CA5733" s="245"/>
      <c r="CB5733" s="245"/>
      <c r="CD5733" s="1465"/>
    </row>
    <row r="5734" spans="63:82">
      <c r="BK5734" s="245"/>
      <c r="BS5734" s="245"/>
      <c r="BY5734" s="245"/>
      <c r="CA5734" s="245"/>
      <c r="CB5734" s="245"/>
      <c r="CD5734" s="1465"/>
    </row>
    <row r="5735" spans="63:82">
      <c r="BK5735" s="245"/>
      <c r="BS5735" s="245"/>
      <c r="BY5735" s="245"/>
      <c r="CA5735" s="245"/>
      <c r="CB5735" s="245"/>
      <c r="CD5735" s="1465"/>
    </row>
    <row r="5736" spans="63:82">
      <c r="BK5736" s="245"/>
      <c r="BS5736" s="245"/>
      <c r="BY5736" s="245"/>
      <c r="CA5736" s="245"/>
      <c r="CB5736" s="245"/>
      <c r="CD5736" s="1465"/>
    </row>
    <row r="5737" spans="63:82">
      <c r="BK5737" s="245"/>
      <c r="BS5737" s="245"/>
      <c r="BY5737" s="245"/>
      <c r="CA5737" s="245"/>
      <c r="CB5737" s="245"/>
      <c r="CD5737" s="1465"/>
    </row>
    <row r="5738" spans="63:82">
      <c r="BK5738" s="245"/>
      <c r="BS5738" s="245"/>
      <c r="BY5738" s="245"/>
      <c r="CA5738" s="245"/>
      <c r="CB5738" s="245"/>
      <c r="CD5738" s="1465"/>
    </row>
    <row r="5739" spans="63:82">
      <c r="BK5739" s="245"/>
      <c r="BS5739" s="245"/>
      <c r="BY5739" s="245"/>
      <c r="CA5739" s="245"/>
      <c r="CB5739" s="245"/>
      <c r="CD5739" s="1465"/>
    </row>
    <row r="5740" spans="63:82">
      <c r="BK5740" s="245"/>
      <c r="BS5740" s="245"/>
      <c r="BY5740" s="245"/>
      <c r="CA5740" s="245"/>
      <c r="CB5740" s="245"/>
      <c r="CD5740" s="1465"/>
    </row>
    <row r="5741" spans="63:82">
      <c r="BK5741" s="245"/>
      <c r="BS5741" s="245"/>
      <c r="BY5741" s="245"/>
      <c r="CA5741" s="245"/>
      <c r="CB5741" s="245"/>
      <c r="CD5741" s="1465"/>
    </row>
    <row r="5742" spans="63:82">
      <c r="BK5742" s="245"/>
      <c r="BS5742" s="245"/>
      <c r="BY5742" s="245"/>
      <c r="CA5742" s="245"/>
      <c r="CB5742" s="245"/>
      <c r="CD5742" s="1465"/>
    </row>
    <row r="5743" spans="63:82">
      <c r="BK5743" s="245"/>
      <c r="BS5743" s="245"/>
      <c r="BY5743" s="245"/>
      <c r="CA5743" s="245"/>
      <c r="CB5743" s="245"/>
      <c r="CD5743" s="1465"/>
    </row>
    <row r="5744" spans="63:82">
      <c r="BK5744" s="245"/>
      <c r="BS5744" s="245"/>
      <c r="BY5744" s="245"/>
      <c r="CA5744" s="245"/>
      <c r="CB5744" s="245"/>
      <c r="CD5744" s="1465"/>
    </row>
    <row r="5745" spans="63:82">
      <c r="BK5745" s="245"/>
      <c r="BS5745" s="245"/>
      <c r="BY5745" s="245"/>
      <c r="CA5745" s="245"/>
      <c r="CB5745" s="245"/>
      <c r="CD5745" s="1465"/>
    </row>
    <row r="5746" spans="63:82">
      <c r="BK5746" s="245"/>
      <c r="BS5746" s="245"/>
      <c r="BY5746" s="245"/>
      <c r="CA5746" s="245"/>
      <c r="CB5746" s="245"/>
      <c r="CD5746" s="1465"/>
    </row>
    <row r="5747" spans="63:82">
      <c r="BK5747" s="245"/>
      <c r="BS5747" s="245"/>
      <c r="BY5747" s="245"/>
      <c r="CA5747" s="245"/>
      <c r="CB5747" s="245"/>
      <c r="CD5747" s="1465"/>
    </row>
    <row r="5748" spans="63:82">
      <c r="BK5748" s="245"/>
      <c r="BS5748" s="245"/>
      <c r="BY5748" s="245"/>
      <c r="CA5748" s="245"/>
      <c r="CB5748" s="245"/>
      <c r="CD5748" s="1465"/>
    </row>
    <row r="5749" spans="63:82">
      <c r="BK5749" s="245"/>
      <c r="BS5749" s="245"/>
      <c r="BY5749" s="245"/>
      <c r="CA5749" s="245"/>
      <c r="CB5749" s="245"/>
      <c r="CD5749" s="1465"/>
    </row>
    <row r="5750" spans="63:82">
      <c r="BK5750" s="245"/>
      <c r="BS5750" s="245"/>
      <c r="BY5750" s="245"/>
      <c r="CA5750" s="245"/>
      <c r="CB5750" s="245"/>
      <c r="CD5750" s="1465"/>
    </row>
    <row r="5751" spans="63:82">
      <c r="BK5751" s="245"/>
      <c r="BS5751" s="245"/>
      <c r="BY5751" s="245"/>
      <c r="CA5751" s="245"/>
      <c r="CB5751" s="245"/>
      <c r="CD5751" s="1465"/>
    </row>
    <row r="5752" spans="63:82">
      <c r="BK5752" s="245"/>
      <c r="BS5752" s="245"/>
      <c r="BY5752" s="245"/>
      <c r="CA5752" s="245"/>
      <c r="CB5752" s="245"/>
      <c r="CD5752" s="1465"/>
    </row>
    <row r="5753" spans="63:82">
      <c r="BK5753" s="245"/>
      <c r="BS5753" s="245"/>
      <c r="BY5753" s="245"/>
      <c r="CA5753" s="245"/>
      <c r="CB5753" s="245"/>
      <c r="CD5753" s="1465"/>
    </row>
    <row r="5754" spans="63:82">
      <c r="BK5754" s="245"/>
      <c r="BS5754" s="245"/>
      <c r="BY5754" s="245"/>
      <c r="CA5754" s="245"/>
      <c r="CB5754" s="245"/>
      <c r="CD5754" s="1465"/>
    </row>
    <row r="5755" spans="63:82">
      <c r="BK5755" s="245"/>
      <c r="BS5755" s="245"/>
      <c r="BY5755" s="245"/>
      <c r="CA5755" s="245"/>
      <c r="CB5755" s="245"/>
      <c r="CD5755" s="1465"/>
    </row>
    <row r="5756" spans="63:82">
      <c r="BK5756" s="245"/>
      <c r="BS5756" s="245"/>
      <c r="BY5756" s="245"/>
      <c r="CA5756" s="245"/>
      <c r="CB5756" s="245"/>
      <c r="CD5756" s="1465"/>
    </row>
    <row r="5757" spans="63:82">
      <c r="BK5757" s="245"/>
      <c r="BS5757" s="245"/>
      <c r="BY5757" s="245"/>
      <c r="CA5757" s="245"/>
      <c r="CB5757" s="245"/>
      <c r="CD5757" s="1465"/>
    </row>
    <row r="5758" spans="63:82">
      <c r="BK5758" s="245"/>
      <c r="BS5758" s="245"/>
      <c r="BY5758" s="245"/>
      <c r="CA5758" s="245"/>
      <c r="CB5758" s="245"/>
      <c r="CD5758" s="1465"/>
    </row>
    <row r="5759" spans="63:82">
      <c r="BK5759" s="245"/>
      <c r="BS5759" s="245"/>
      <c r="BY5759" s="245"/>
      <c r="CA5759" s="245"/>
      <c r="CB5759" s="245"/>
      <c r="CD5759" s="1465"/>
    </row>
    <row r="5760" spans="63:82">
      <c r="BK5760" s="245"/>
      <c r="BS5760" s="245"/>
      <c r="BY5760" s="245"/>
      <c r="CA5760" s="245"/>
      <c r="CB5760" s="245"/>
      <c r="CD5760" s="1465"/>
    </row>
    <row r="5761" spans="63:82">
      <c r="BK5761" s="245"/>
      <c r="BS5761" s="245"/>
      <c r="BY5761" s="245"/>
      <c r="CA5761" s="245"/>
      <c r="CB5761" s="245"/>
      <c r="CD5761" s="1465"/>
    </row>
    <row r="5762" spans="63:82">
      <c r="BK5762" s="245"/>
      <c r="BS5762" s="245"/>
      <c r="BY5762" s="245"/>
      <c r="CA5762" s="245"/>
      <c r="CB5762" s="245"/>
      <c r="CD5762" s="1465"/>
    </row>
    <row r="5763" spans="63:82">
      <c r="BK5763" s="245"/>
      <c r="BS5763" s="245"/>
      <c r="BY5763" s="245"/>
      <c r="CA5763" s="245"/>
      <c r="CB5763" s="245"/>
      <c r="CD5763" s="1465"/>
    </row>
    <row r="5764" spans="63:82">
      <c r="BK5764" s="245"/>
      <c r="BS5764" s="245"/>
      <c r="BY5764" s="245"/>
      <c r="CA5764" s="245"/>
      <c r="CB5764" s="245"/>
      <c r="CD5764" s="1465"/>
    </row>
    <row r="5765" spans="63:82">
      <c r="BK5765" s="245"/>
      <c r="BS5765" s="245"/>
      <c r="BY5765" s="245"/>
      <c r="CA5765" s="245"/>
      <c r="CB5765" s="245"/>
      <c r="CD5765" s="1465"/>
    </row>
    <row r="5766" spans="63:82">
      <c r="BK5766" s="245"/>
      <c r="BS5766" s="245"/>
      <c r="BY5766" s="245"/>
      <c r="CA5766" s="245"/>
      <c r="CB5766" s="245"/>
      <c r="CD5766" s="1465"/>
    </row>
    <row r="5767" spans="63:82">
      <c r="BK5767" s="245"/>
      <c r="BS5767" s="245"/>
      <c r="BY5767" s="245"/>
      <c r="CA5767" s="245"/>
      <c r="CB5767" s="245"/>
      <c r="CD5767" s="1465"/>
    </row>
    <row r="5768" spans="63:82">
      <c r="BK5768" s="245"/>
      <c r="BS5768" s="245"/>
      <c r="BY5768" s="245"/>
      <c r="CA5768" s="245"/>
      <c r="CB5768" s="245"/>
      <c r="CD5768" s="1465"/>
    </row>
    <row r="5769" spans="63:82">
      <c r="BK5769" s="245"/>
      <c r="BS5769" s="245"/>
      <c r="BY5769" s="245"/>
      <c r="CA5769" s="245"/>
      <c r="CB5769" s="245"/>
      <c r="CD5769" s="1465"/>
    </row>
    <row r="5770" spans="63:82">
      <c r="BK5770" s="245"/>
      <c r="BS5770" s="245"/>
      <c r="BY5770" s="245"/>
      <c r="CA5770" s="245"/>
      <c r="CB5770" s="245"/>
      <c r="CD5770" s="1465"/>
    </row>
    <row r="5771" spans="63:82">
      <c r="BK5771" s="245"/>
      <c r="BS5771" s="245"/>
      <c r="BY5771" s="245"/>
      <c r="CA5771" s="245"/>
      <c r="CB5771" s="245"/>
      <c r="CD5771" s="1465"/>
    </row>
    <row r="5772" spans="63:82">
      <c r="BK5772" s="245"/>
      <c r="BS5772" s="245"/>
      <c r="BY5772" s="245"/>
      <c r="CA5772" s="245"/>
      <c r="CB5772" s="245"/>
      <c r="CD5772" s="1465"/>
    </row>
    <row r="5773" spans="63:82">
      <c r="BK5773" s="245"/>
      <c r="BS5773" s="245"/>
      <c r="BY5773" s="245"/>
      <c r="CA5773" s="245"/>
      <c r="CB5773" s="245"/>
      <c r="CD5773" s="1465"/>
    </row>
    <row r="5774" spans="63:82">
      <c r="BK5774" s="245"/>
      <c r="BS5774" s="245"/>
      <c r="BY5774" s="245"/>
      <c r="CA5774" s="245"/>
      <c r="CB5774" s="245"/>
      <c r="CD5774" s="1465"/>
    </row>
    <row r="5775" spans="63:82">
      <c r="BK5775" s="245"/>
      <c r="BS5775" s="245"/>
      <c r="BY5775" s="245"/>
      <c r="CA5775" s="245"/>
      <c r="CB5775" s="245"/>
      <c r="CD5775" s="1465"/>
    </row>
    <row r="5776" spans="63:82">
      <c r="BK5776" s="245"/>
      <c r="BS5776" s="245"/>
      <c r="BY5776" s="245"/>
      <c r="CA5776" s="245"/>
      <c r="CB5776" s="245"/>
      <c r="CD5776" s="1465"/>
    </row>
    <row r="5777" spans="63:82">
      <c r="BK5777" s="245"/>
      <c r="BS5777" s="245"/>
      <c r="BY5777" s="245"/>
      <c r="CA5777" s="245"/>
      <c r="CB5777" s="245"/>
      <c r="CD5777" s="1465"/>
    </row>
    <row r="5778" spans="63:82">
      <c r="BK5778" s="245"/>
      <c r="BS5778" s="245"/>
      <c r="BY5778" s="245"/>
      <c r="CA5778" s="245"/>
      <c r="CB5778" s="245"/>
      <c r="CD5778" s="1465"/>
    </row>
    <row r="5779" spans="63:82">
      <c r="BK5779" s="245"/>
      <c r="BS5779" s="245"/>
      <c r="BY5779" s="245"/>
      <c r="CA5779" s="245"/>
      <c r="CB5779" s="245"/>
      <c r="CD5779" s="1465"/>
    </row>
    <row r="5780" spans="63:82">
      <c r="BK5780" s="245"/>
      <c r="BS5780" s="245"/>
      <c r="BY5780" s="245"/>
      <c r="CA5780" s="245"/>
      <c r="CB5780" s="245"/>
      <c r="CD5780" s="1465"/>
    </row>
    <row r="5781" spans="63:82">
      <c r="BK5781" s="245"/>
      <c r="BS5781" s="245"/>
      <c r="BY5781" s="245"/>
      <c r="CA5781" s="245"/>
      <c r="CB5781" s="245"/>
      <c r="CD5781" s="1465"/>
    </row>
    <row r="5782" spans="63:82">
      <c r="BK5782" s="245"/>
      <c r="BS5782" s="245"/>
      <c r="BY5782" s="245"/>
      <c r="CA5782" s="245"/>
      <c r="CB5782" s="245"/>
      <c r="CD5782" s="1465"/>
    </row>
    <row r="5783" spans="63:82">
      <c r="BK5783" s="245"/>
      <c r="BS5783" s="245"/>
      <c r="BY5783" s="245"/>
      <c r="CA5783" s="245"/>
      <c r="CB5783" s="245"/>
      <c r="CD5783" s="1465"/>
    </row>
    <row r="5784" spans="63:82">
      <c r="BK5784" s="245"/>
      <c r="BS5784" s="245"/>
      <c r="BY5784" s="245"/>
      <c r="CA5784" s="245"/>
      <c r="CB5784" s="245"/>
      <c r="CD5784" s="1465"/>
    </row>
    <row r="5785" spans="63:82">
      <c r="BK5785" s="245"/>
      <c r="BS5785" s="245"/>
      <c r="BY5785" s="245"/>
      <c r="CA5785" s="245"/>
      <c r="CB5785" s="245"/>
      <c r="CD5785" s="1465"/>
    </row>
    <row r="5786" spans="63:82">
      <c r="BK5786" s="245"/>
      <c r="BS5786" s="245"/>
      <c r="BY5786" s="245"/>
      <c r="CA5786" s="245"/>
      <c r="CB5786" s="245"/>
      <c r="CD5786" s="1465"/>
    </row>
    <row r="5787" spans="63:82">
      <c r="BK5787" s="245"/>
      <c r="BS5787" s="245"/>
      <c r="BY5787" s="245"/>
      <c r="CA5787" s="245"/>
      <c r="CB5787" s="245"/>
      <c r="CD5787" s="1465"/>
    </row>
    <row r="5788" spans="63:82">
      <c r="BK5788" s="245"/>
      <c r="BS5788" s="245"/>
      <c r="BY5788" s="245"/>
      <c r="CA5788" s="245"/>
      <c r="CB5788" s="245"/>
      <c r="CD5788" s="1465"/>
    </row>
    <row r="5789" spans="63:82">
      <c r="BK5789" s="245"/>
      <c r="BS5789" s="245"/>
      <c r="BY5789" s="245"/>
      <c r="CA5789" s="245"/>
      <c r="CB5789" s="245"/>
      <c r="CD5789" s="1465"/>
    </row>
    <row r="5790" spans="63:82">
      <c r="BK5790" s="245"/>
      <c r="BS5790" s="245"/>
      <c r="BY5790" s="245"/>
      <c r="CA5790" s="245"/>
      <c r="CB5790" s="245"/>
      <c r="CD5790" s="1465"/>
    </row>
    <row r="5791" spans="63:82">
      <c r="BK5791" s="245"/>
      <c r="BS5791" s="245"/>
      <c r="BY5791" s="245"/>
      <c r="CA5791" s="245"/>
      <c r="CB5791" s="245"/>
      <c r="CD5791" s="1465"/>
    </row>
    <row r="5792" spans="63:82">
      <c r="BK5792" s="245"/>
      <c r="BS5792" s="245"/>
      <c r="BY5792" s="245"/>
      <c r="CA5792" s="245"/>
      <c r="CB5792" s="245"/>
      <c r="CD5792" s="1465"/>
    </row>
    <row r="5793" spans="63:82">
      <c r="BK5793" s="245"/>
      <c r="BS5793" s="245"/>
      <c r="BY5793" s="245"/>
      <c r="CA5793" s="245"/>
      <c r="CB5793" s="245"/>
      <c r="CD5793" s="1465"/>
    </row>
    <row r="5794" spans="63:82">
      <c r="BK5794" s="245"/>
      <c r="BS5794" s="245"/>
      <c r="BY5794" s="245"/>
      <c r="CA5794" s="245"/>
      <c r="CB5794" s="245"/>
      <c r="CD5794" s="1465"/>
    </row>
    <row r="5795" spans="63:82">
      <c r="BK5795" s="245"/>
      <c r="BS5795" s="245"/>
      <c r="BY5795" s="245"/>
      <c r="CA5795" s="245"/>
      <c r="CB5795" s="245"/>
      <c r="CD5795" s="1465"/>
    </row>
    <row r="5796" spans="63:82">
      <c r="BK5796" s="245"/>
      <c r="BS5796" s="245"/>
      <c r="BY5796" s="245"/>
      <c r="CA5796" s="245"/>
      <c r="CB5796" s="245"/>
      <c r="CD5796" s="1465"/>
    </row>
    <row r="5797" spans="63:82">
      <c r="BK5797" s="245"/>
      <c r="BS5797" s="245"/>
      <c r="BY5797" s="245"/>
      <c r="CA5797" s="245"/>
      <c r="CB5797" s="245"/>
      <c r="CD5797" s="1465"/>
    </row>
    <row r="5798" spans="63:82">
      <c r="BK5798" s="245"/>
      <c r="BS5798" s="245"/>
      <c r="BY5798" s="245"/>
      <c r="CA5798" s="245"/>
      <c r="CB5798" s="245"/>
      <c r="CD5798" s="1465"/>
    </row>
    <row r="5799" spans="63:82">
      <c r="BK5799" s="245"/>
      <c r="BS5799" s="245"/>
      <c r="BY5799" s="245"/>
      <c r="CA5799" s="245"/>
      <c r="CB5799" s="245"/>
      <c r="CD5799" s="1465"/>
    </row>
    <row r="5800" spans="63:82">
      <c r="BK5800" s="245"/>
      <c r="BS5800" s="245"/>
      <c r="BY5800" s="245"/>
      <c r="CA5800" s="245"/>
      <c r="CB5800" s="245"/>
      <c r="CD5800" s="1465"/>
    </row>
    <row r="5801" spans="63:82">
      <c r="BK5801" s="245"/>
      <c r="BS5801" s="245"/>
      <c r="BY5801" s="245"/>
      <c r="CA5801" s="245"/>
      <c r="CB5801" s="245"/>
      <c r="CD5801" s="1465"/>
    </row>
    <row r="5802" spans="63:82">
      <c r="BK5802" s="245"/>
      <c r="BS5802" s="245"/>
      <c r="BY5802" s="245"/>
      <c r="CA5802" s="245"/>
      <c r="CB5802" s="245"/>
      <c r="CD5802" s="1465"/>
    </row>
    <row r="5803" spans="63:82">
      <c r="BK5803" s="245"/>
      <c r="BS5803" s="245"/>
      <c r="BY5803" s="245"/>
      <c r="CA5803" s="245"/>
      <c r="CB5803" s="245"/>
      <c r="CD5803" s="1465"/>
    </row>
    <row r="5804" spans="63:82">
      <c r="BK5804" s="245"/>
      <c r="BS5804" s="245"/>
      <c r="BY5804" s="245"/>
      <c r="CA5804" s="245"/>
      <c r="CB5804" s="245"/>
      <c r="CD5804" s="1465"/>
    </row>
    <row r="5805" spans="63:82">
      <c r="BK5805" s="245"/>
      <c r="BS5805" s="245"/>
      <c r="BY5805" s="245"/>
      <c r="CA5805" s="245"/>
      <c r="CB5805" s="245"/>
      <c r="CD5805" s="1465"/>
    </row>
    <row r="5806" spans="63:82">
      <c r="BK5806" s="245"/>
      <c r="BS5806" s="245"/>
      <c r="BY5806" s="245"/>
      <c r="CA5806" s="245"/>
      <c r="CB5806" s="245"/>
      <c r="CD5806" s="1465"/>
    </row>
    <row r="5807" spans="63:82">
      <c r="BK5807" s="245"/>
      <c r="BS5807" s="245"/>
      <c r="BY5807" s="245"/>
      <c r="CA5807" s="245"/>
      <c r="CB5807" s="245"/>
      <c r="CD5807" s="1465"/>
    </row>
    <row r="5808" spans="63:82">
      <c r="BK5808" s="245"/>
      <c r="BS5808" s="245"/>
      <c r="BY5808" s="245"/>
      <c r="CA5808" s="245"/>
      <c r="CB5808" s="245"/>
      <c r="CD5808" s="1465"/>
    </row>
    <row r="5809" spans="63:82">
      <c r="BK5809" s="245"/>
      <c r="BS5809" s="245"/>
      <c r="BY5809" s="245"/>
      <c r="CA5809" s="245"/>
      <c r="CB5809" s="245"/>
      <c r="CD5809" s="1465"/>
    </row>
    <row r="5810" spans="63:82">
      <c r="BK5810" s="245"/>
      <c r="BS5810" s="245"/>
      <c r="BY5810" s="245"/>
      <c r="CA5810" s="245"/>
      <c r="CB5810" s="245"/>
      <c r="CD5810" s="1465"/>
    </row>
    <row r="5811" spans="63:82">
      <c r="BK5811" s="245"/>
      <c r="BS5811" s="245"/>
      <c r="BY5811" s="245"/>
      <c r="CA5811" s="245"/>
      <c r="CB5811" s="245"/>
      <c r="CD5811" s="1465"/>
    </row>
    <row r="5812" spans="63:82">
      <c r="BK5812" s="245"/>
      <c r="BS5812" s="245"/>
      <c r="BY5812" s="245"/>
      <c r="CA5812" s="245"/>
      <c r="CB5812" s="245"/>
      <c r="CD5812" s="1465"/>
    </row>
    <row r="5813" spans="63:82">
      <c r="BK5813" s="245"/>
      <c r="BS5813" s="245"/>
      <c r="BY5813" s="245"/>
      <c r="CA5813" s="245"/>
      <c r="CB5813" s="245"/>
      <c r="CD5813" s="1465"/>
    </row>
    <row r="5814" spans="63:82">
      <c r="BK5814" s="245"/>
      <c r="BS5814" s="245"/>
      <c r="BY5814" s="245"/>
      <c r="CA5814" s="245"/>
      <c r="CB5814" s="245"/>
      <c r="CD5814" s="1465"/>
    </row>
    <row r="5815" spans="63:82">
      <c r="BK5815" s="245"/>
      <c r="BS5815" s="245"/>
      <c r="BY5815" s="245"/>
      <c r="CA5815" s="245"/>
      <c r="CB5815" s="245"/>
      <c r="CD5815" s="1465"/>
    </row>
    <row r="5816" spans="63:82">
      <c r="BK5816" s="245"/>
      <c r="BS5816" s="245"/>
      <c r="BY5816" s="245"/>
      <c r="CA5816" s="245"/>
      <c r="CB5816" s="245"/>
      <c r="CD5816" s="1465"/>
    </row>
    <row r="5817" spans="63:82">
      <c r="BK5817" s="245"/>
      <c r="BS5817" s="245"/>
      <c r="BY5817" s="245"/>
      <c r="CA5817" s="245"/>
      <c r="CB5817" s="245"/>
      <c r="CD5817" s="1465"/>
    </row>
    <row r="5818" spans="63:82">
      <c r="BK5818" s="245"/>
      <c r="BS5818" s="245"/>
      <c r="BY5818" s="245"/>
      <c r="CA5818" s="245"/>
      <c r="CB5818" s="245"/>
      <c r="CD5818" s="1465"/>
    </row>
    <row r="5819" spans="63:82">
      <c r="BK5819" s="245"/>
      <c r="BS5819" s="245"/>
      <c r="BY5819" s="245"/>
      <c r="CA5819" s="245"/>
      <c r="CB5819" s="245"/>
      <c r="CD5819" s="1465"/>
    </row>
    <row r="5820" spans="63:82">
      <c r="BK5820" s="245"/>
      <c r="BS5820" s="245"/>
      <c r="BY5820" s="245"/>
      <c r="CA5820" s="245"/>
      <c r="CB5820" s="245"/>
      <c r="CD5820" s="1465"/>
    </row>
    <row r="5821" spans="63:82">
      <c r="BK5821" s="245"/>
      <c r="BS5821" s="245"/>
      <c r="BY5821" s="245"/>
      <c r="CA5821" s="245"/>
      <c r="CB5821" s="245"/>
      <c r="CD5821" s="1465"/>
    </row>
    <row r="5822" spans="63:82">
      <c r="BK5822" s="245"/>
      <c r="BS5822" s="245"/>
      <c r="BY5822" s="245"/>
      <c r="CA5822" s="245"/>
      <c r="CB5822" s="245"/>
      <c r="CD5822" s="1465"/>
    </row>
    <row r="5823" spans="63:82">
      <c r="BK5823" s="245"/>
      <c r="BS5823" s="245"/>
      <c r="BY5823" s="245"/>
      <c r="CA5823" s="245"/>
      <c r="CB5823" s="245"/>
      <c r="CD5823" s="1465"/>
    </row>
    <row r="5824" spans="63:82">
      <c r="BK5824" s="245"/>
      <c r="BS5824" s="245"/>
      <c r="BY5824" s="245"/>
      <c r="CA5824" s="245"/>
      <c r="CB5824" s="245"/>
      <c r="CD5824" s="1465"/>
    </row>
    <row r="5825" spans="63:82">
      <c r="BK5825" s="245"/>
      <c r="BS5825" s="245"/>
      <c r="BY5825" s="245"/>
      <c r="CA5825" s="245"/>
      <c r="CB5825" s="245"/>
      <c r="CD5825" s="1465"/>
    </row>
    <row r="5826" spans="63:82">
      <c r="BK5826" s="245"/>
      <c r="BS5826" s="245"/>
      <c r="BY5826" s="245"/>
      <c r="CA5826" s="245"/>
      <c r="CB5826" s="245"/>
      <c r="CD5826" s="1465"/>
    </row>
    <row r="5827" spans="63:82">
      <c r="BK5827" s="245"/>
      <c r="BS5827" s="245"/>
      <c r="BY5827" s="245"/>
      <c r="CA5827" s="245"/>
      <c r="CB5827" s="245"/>
      <c r="CD5827" s="1465"/>
    </row>
    <row r="5828" spans="63:82">
      <c r="BK5828" s="245"/>
      <c r="BS5828" s="245"/>
      <c r="BY5828" s="245"/>
      <c r="CA5828" s="245"/>
      <c r="CB5828" s="245"/>
      <c r="CD5828" s="1465"/>
    </row>
    <row r="5829" spans="63:82">
      <c r="BK5829" s="245"/>
      <c r="BS5829" s="245"/>
      <c r="BY5829" s="245"/>
      <c r="CA5829" s="245"/>
      <c r="CB5829" s="245"/>
      <c r="CD5829" s="1465"/>
    </row>
    <row r="5830" spans="63:82">
      <c r="BK5830" s="245"/>
      <c r="BS5830" s="245"/>
      <c r="BY5830" s="245"/>
      <c r="CA5830" s="245"/>
      <c r="CB5830" s="245"/>
      <c r="CD5830" s="1465"/>
    </row>
    <row r="5831" spans="63:82">
      <c r="BK5831" s="245"/>
      <c r="BS5831" s="245"/>
      <c r="BY5831" s="245"/>
      <c r="CA5831" s="245"/>
      <c r="CB5831" s="245"/>
      <c r="CD5831" s="1465"/>
    </row>
    <row r="5832" spans="63:82">
      <c r="BK5832" s="245"/>
      <c r="BS5832" s="245"/>
      <c r="BY5832" s="245"/>
      <c r="CA5832" s="245"/>
      <c r="CB5832" s="245"/>
      <c r="CD5832" s="1465"/>
    </row>
    <row r="5833" spans="63:82">
      <c r="BK5833" s="245"/>
      <c r="BS5833" s="245"/>
      <c r="BY5833" s="245"/>
      <c r="CA5833" s="245"/>
      <c r="CB5833" s="245"/>
      <c r="CD5833" s="1465"/>
    </row>
    <row r="5834" spans="63:82">
      <c r="BK5834" s="245"/>
      <c r="BS5834" s="245"/>
      <c r="BY5834" s="245"/>
      <c r="CA5834" s="245"/>
      <c r="CB5834" s="245"/>
      <c r="CD5834" s="1465"/>
    </row>
    <row r="5835" spans="63:82">
      <c r="BK5835" s="245"/>
      <c r="BS5835" s="245"/>
      <c r="BY5835" s="245"/>
      <c r="CA5835" s="245"/>
      <c r="CB5835" s="245"/>
      <c r="CD5835" s="1465"/>
    </row>
    <row r="5836" spans="63:82">
      <c r="BK5836" s="245"/>
      <c r="BS5836" s="245"/>
      <c r="BY5836" s="245"/>
      <c r="CA5836" s="245"/>
      <c r="CB5836" s="245"/>
      <c r="CD5836" s="1465"/>
    </row>
    <row r="5837" spans="63:82">
      <c r="BK5837" s="245"/>
      <c r="BS5837" s="245"/>
      <c r="BY5837" s="245"/>
      <c r="CA5837" s="245"/>
      <c r="CB5837" s="245"/>
      <c r="CD5837" s="1465"/>
    </row>
    <row r="5838" spans="63:82">
      <c r="BK5838" s="245"/>
      <c r="BS5838" s="245"/>
      <c r="BY5838" s="245"/>
      <c r="CA5838" s="245"/>
      <c r="CB5838" s="245"/>
      <c r="CD5838" s="1465"/>
    </row>
    <row r="5839" spans="63:82">
      <c r="BK5839" s="245"/>
      <c r="BS5839" s="245"/>
      <c r="BY5839" s="245"/>
      <c r="CA5839" s="245"/>
      <c r="CB5839" s="245"/>
      <c r="CD5839" s="1465"/>
    </row>
    <row r="5840" spans="63:82">
      <c r="BK5840" s="245"/>
      <c r="BS5840" s="245"/>
      <c r="BY5840" s="245"/>
      <c r="CA5840" s="245"/>
      <c r="CB5840" s="245"/>
      <c r="CD5840" s="1465"/>
    </row>
    <row r="5841" spans="63:82">
      <c r="BK5841" s="245"/>
      <c r="BS5841" s="245"/>
      <c r="BY5841" s="245"/>
      <c r="CA5841" s="245"/>
      <c r="CB5841" s="245"/>
      <c r="CD5841" s="1465"/>
    </row>
    <row r="5842" spans="63:82">
      <c r="BK5842" s="245"/>
      <c r="BS5842" s="245"/>
      <c r="BY5842" s="245"/>
      <c r="CA5842" s="245"/>
      <c r="CB5842" s="245"/>
      <c r="CD5842" s="1465"/>
    </row>
    <row r="5843" spans="63:82">
      <c r="BK5843" s="245"/>
      <c r="BS5843" s="245"/>
      <c r="BY5843" s="245"/>
      <c r="CA5843" s="245"/>
      <c r="CB5843" s="245"/>
      <c r="CD5843" s="1465"/>
    </row>
    <row r="5844" spans="63:82">
      <c r="BK5844" s="245"/>
      <c r="BS5844" s="245"/>
      <c r="BY5844" s="245"/>
      <c r="CA5844" s="245"/>
      <c r="CB5844" s="245"/>
      <c r="CD5844" s="1465"/>
    </row>
    <row r="5845" spans="63:82">
      <c r="BK5845" s="245"/>
      <c r="BS5845" s="245"/>
      <c r="BY5845" s="245"/>
      <c r="CA5845" s="245"/>
      <c r="CB5845" s="245"/>
      <c r="CD5845" s="1465"/>
    </row>
    <row r="5846" spans="63:82">
      <c r="BK5846" s="245"/>
      <c r="BS5846" s="245"/>
      <c r="BY5846" s="245"/>
      <c r="CA5846" s="245"/>
      <c r="CB5846" s="245"/>
      <c r="CD5846" s="1465"/>
    </row>
    <row r="5847" spans="63:82">
      <c r="BK5847" s="245"/>
      <c r="BS5847" s="245"/>
      <c r="BY5847" s="245"/>
      <c r="CA5847" s="245"/>
      <c r="CB5847" s="245"/>
      <c r="CD5847" s="1465"/>
    </row>
    <row r="5848" spans="63:82">
      <c r="BK5848" s="245"/>
      <c r="BS5848" s="245"/>
      <c r="BY5848" s="245"/>
      <c r="CA5848" s="245"/>
      <c r="CB5848" s="245"/>
      <c r="CD5848" s="1465"/>
    </row>
    <row r="5849" spans="63:82">
      <c r="BK5849" s="245"/>
      <c r="BS5849" s="245"/>
      <c r="BY5849" s="245"/>
      <c r="CA5849" s="245"/>
      <c r="CB5849" s="245"/>
      <c r="CD5849" s="1465"/>
    </row>
    <row r="5850" spans="63:82">
      <c r="BK5850" s="245"/>
      <c r="BS5850" s="245"/>
      <c r="BY5850" s="245"/>
      <c r="CA5850" s="245"/>
      <c r="CB5850" s="245"/>
      <c r="CD5850" s="1465"/>
    </row>
    <row r="5851" spans="63:82">
      <c r="BK5851" s="245"/>
      <c r="BS5851" s="245"/>
      <c r="BY5851" s="245"/>
      <c r="CA5851" s="245"/>
      <c r="CB5851" s="245"/>
      <c r="CD5851" s="1465"/>
    </row>
    <row r="5852" spans="63:82">
      <c r="BK5852" s="245"/>
      <c r="BS5852" s="245"/>
      <c r="BY5852" s="245"/>
      <c r="CA5852" s="245"/>
      <c r="CB5852" s="245"/>
      <c r="CD5852" s="1465"/>
    </row>
    <row r="5853" spans="63:82">
      <c r="BK5853" s="245"/>
      <c r="BS5853" s="245"/>
      <c r="BY5853" s="245"/>
      <c r="CA5853" s="245"/>
      <c r="CB5853" s="245"/>
      <c r="CD5853" s="1465"/>
    </row>
    <row r="5854" spans="63:82">
      <c r="BK5854" s="245"/>
      <c r="BS5854" s="245"/>
      <c r="BY5854" s="245"/>
      <c r="CA5854" s="245"/>
      <c r="CB5854" s="245"/>
      <c r="CD5854" s="1465"/>
    </row>
    <row r="5855" spans="63:82">
      <c r="BK5855" s="245"/>
      <c r="BS5855" s="245"/>
      <c r="BY5855" s="245"/>
      <c r="CA5855" s="245"/>
      <c r="CB5855" s="245"/>
      <c r="CD5855" s="1465"/>
    </row>
    <row r="5856" spans="63:82">
      <c r="BK5856" s="245"/>
      <c r="BS5856" s="245"/>
      <c r="BY5856" s="245"/>
      <c r="CA5856" s="245"/>
      <c r="CB5856" s="245"/>
      <c r="CD5856" s="1465"/>
    </row>
    <row r="5857" spans="63:82">
      <c r="BK5857" s="245"/>
      <c r="BS5857" s="245"/>
      <c r="BY5857" s="245"/>
      <c r="CA5857" s="245"/>
      <c r="CB5857" s="245"/>
      <c r="CD5857" s="1465"/>
    </row>
    <row r="5858" spans="63:82">
      <c r="BK5858" s="245"/>
      <c r="BS5858" s="245"/>
      <c r="BY5858" s="245"/>
      <c r="CA5858" s="245"/>
      <c r="CB5858" s="245"/>
      <c r="CD5858" s="1465"/>
    </row>
    <row r="5859" spans="63:82">
      <c r="BK5859" s="245"/>
      <c r="BS5859" s="245"/>
      <c r="BY5859" s="245"/>
      <c r="CA5859" s="245"/>
      <c r="CB5859" s="245"/>
      <c r="CD5859" s="1465"/>
    </row>
    <row r="5860" spans="63:82">
      <c r="BK5860" s="245"/>
      <c r="BS5860" s="245"/>
      <c r="BY5860" s="245"/>
      <c r="CA5860" s="245"/>
      <c r="CB5860" s="245"/>
      <c r="CD5860" s="1465"/>
    </row>
    <row r="5861" spans="63:82">
      <c r="BK5861" s="245"/>
      <c r="BS5861" s="245"/>
      <c r="BY5861" s="245"/>
      <c r="CA5861" s="245"/>
      <c r="CB5861" s="245"/>
      <c r="CD5861" s="1465"/>
    </row>
    <row r="5862" spans="63:82">
      <c r="BK5862" s="245"/>
      <c r="BS5862" s="245"/>
      <c r="BY5862" s="245"/>
      <c r="CA5862" s="245"/>
      <c r="CB5862" s="245"/>
      <c r="CD5862" s="1465"/>
    </row>
    <row r="5863" spans="63:82">
      <c r="BK5863" s="245"/>
      <c r="BS5863" s="245"/>
      <c r="BY5863" s="245"/>
      <c r="CA5863" s="245"/>
      <c r="CB5863" s="245"/>
      <c r="CD5863" s="1465"/>
    </row>
    <row r="5864" spans="63:82">
      <c r="BK5864" s="245"/>
      <c r="BS5864" s="245"/>
      <c r="BY5864" s="245"/>
      <c r="CA5864" s="245"/>
      <c r="CB5864" s="245"/>
      <c r="CD5864" s="1465"/>
    </row>
    <row r="5865" spans="63:82">
      <c r="BK5865" s="245"/>
      <c r="BS5865" s="245"/>
      <c r="BY5865" s="245"/>
      <c r="CA5865" s="245"/>
      <c r="CB5865" s="245"/>
      <c r="CD5865" s="1465"/>
    </row>
    <row r="5866" spans="63:82">
      <c r="BK5866" s="245"/>
      <c r="BS5866" s="245"/>
      <c r="BY5866" s="245"/>
      <c r="CA5866" s="245"/>
      <c r="CB5866" s="245"/>
      <c r="CD5866" s="1465"/>
    </row>
    <row r="5867" spans="63:82">
      <c r="BK5867" s="245"/>
      <c r="BS5867" s="245"/>
      <c r="BY5867" s="245"/>
      <c r="CA5867" s="245"/>
      <c r="CB5867" s="245"/>
      <c r="CD5867" s="1465"/>
    </row>
    <row r="5868" spans="63:82">
      <c r="BK5868" s="245"/>
      <c r="BS5868" s="245"/>
      <c r="BY5868" s="245"/>
      <c r="CA5868" s="245"/>
      <c r="CB5868" s="245"/>
      <c r="CD5868" s="1465"/>
    </row>
    <row r="5869" spans="63:82">
      <c r="BK5869" s="245"/>
      <c r="BS5869" s="245"/>
      <c r="BY5869" s="245"/>
      <c r="CA5869" s="245"/>
      <c r="CB5869" s="245"/>
      <c r="CD5869" s="1465"/>
    </row>
    <row r="5870" spans="63:82">
      <c r="BK5870" s="245"/>
      <c r="BS5870" s="245"/>
      <c r="BY5870" s="245"/>
      <c r="CA5870" s="245"/>
      <c r="CB5870" s="245"/>
      <c r="CD5870" s="1465"/>
    </row>
    <row r="5871" spans="63:82">
      <c r="BK5871" s="245"/>
      <c r="BS5871" s="245"/>
      <c r="BY5871" s="245"/>
      <c r="CA5871" s="245"/>
      <c r="CB5871" s="245"/>
      <c r="CD5871" s="1465"/>
    </row>
    <row r="5872" spans="63:82">
      <c r="BK5872" s="245"/>
      <c r="BS5872" s="245"/>
      <c r="BY5872" s="245"/>
      <c r="CA5872" s="245"/>
      <c r="CB5872" s="245"/>
      <c r="CD5872" s="1465"/>
    </row>
    <row r="5873" spans="63:82">
      <c r="BK5873" s="245"/>
      <c r="BS5873" s="245"/>
      <c r="BY5873" s="245"/>
      <c r="CA5873" s="245"/>
      <c r="CB5873" s="245"/>
      <c r="CD5873" s="1465"/>
    </row>
    <row r="5874" spans="63:82">
      <c r="BK5874" s="245"/>
      <c r="BS5874" s="245"/>
      <c r="BY5874" s="245"/>
      <c r="CA5874" s="245"/>
      <c r="CB5874" s="245"/>
      <c r="CD5874" s="1465"/>
    </row>
    <row r="5875" spans="63:82">
      <c r="BK5875" s="245"/>
      <c r="BS5875" s="245"/>
      <c r="BY5875" s="245"/>
      <c r="CA5875" s="245"/>
      <c r="CB5875" s="245"/>
      <c r="CD5875" s="1465"/>
    </row>
    <row r="5876" spans="63:82">
      <c r="BK5876" s="245"/>
      <c r="BS5876" s="245"/>
      <c r="BY5876" s="245"/>
      <c r="CA5876" s="245"/>
      <c r="CB5876" s="245"/>
      <c r="CD5876" s="1465"/>
    </row>
    <row r="5877" spans="63:82">
      <c r="BK5877" s="245"/>
      <c r="BS5877" s="245"/>
      <c r="BY5877" s="245"/>
      <c r="CA5877" s="245"/>
      <c r="CB5877" s="245"/>
      <c r="CD5877" s="1465"/>
    </row>
    <row r="5878" spans="63:82">
      <c r="BK5878" s="245"/>
      <c r="BS5878" s="245"/>
      <c r="BY5878" s="245"/>
      <c r="CA5878" s="245"/>
      <c r="CB5878" s="245"/>
      <c r="CD5878" s="1465"/>
    </row>
    <row r="5879" spans="63:82">
      <c r="BK5879" s="245"/>
      <c r="BS5879" s="245"/>
      <c r="BY5879" s="245"/>
      <c r="CA5879" s="245"/>
      <c r="CB5879" s="245"/>
      <c r="CD5879" s="1465"/>
    </row>
    <row r="5880" spans="63:82">
      <c r="BK5880" s="245"/>
      <c r="BS5880" s="245"/>
      <c r="BY5880" s="245"/>
      <c r="CA5880" s="245"/>
      <c r="CB5880" s="245"/>
      <c r="CD5880" s="1465"/>
    </row>
    <row r="5881" spans="63:82">
      <c r="BK5881" s="245"/>
      <c r="BS5881" s="245"/>
      <c r="BY5881" s="245"/>
      <c r="CA5881" s="245"/>
      <c r="CB5881" s="245"/>
      <c r="CD5881" s="1465"/>
    </row>
    <row r="5882" spans="63:82">
      <c r="BK5882" s="245"/>
      <c r="BS5882" s="245"/>
      <c r="BY5882" s="245"/>
      <c r="CA5882" s="245"/>
      <c r="CB5882" s="245"/>
      <c r="CD5882" s="1465"/>
    </row>
    <row r="5883" spans="63:82">
      <c r="BK5883" s="245"/>
      <c r="BS5883" s="245"/>
      <c r="BY5883" s="245"/>
      <c r="CA5883" s="245"/>
      <c r="CB5883" s="245"/>
      <c r="CD5883" s="1465"/>
    </row>
    <row r="5884" spans="63:82">
      <c r="BK5884" s="245"/>
      <c r="BS5884" s="245"/>
      <c r="BY5884" s="245"/>
      <c r="CA5884" s="245"/>
      <c r="CB5884" s="245"/>
      <c r="CD5884" s="1465"/>
    </row>
    <row r="5885" spans="63:82">
      <c r="BK5885" s="245"/>
      <c r="BS5885" s="245"/>
      <c r="BY5885" s="245"/>
      <c r="CA5885" s="245"/>
      <c r="CB5885" s="245"/>
      <c r="CD5885" s="1465"/>
    </row>
    <row r="5886" spans="63:82">
      <c r="BK5886" s="245"/>
      <c r="BS5886" s="245"/>
      <c r="BY5886" s="245"/>
      <c r="CA5886" s="245"/>
      <c r="CB5886" s="245"/>
      <c r="CD5886" s="1465"/>
    </row>
    <row r="5887" spans="63:82">
      <c r="BK5887" s="245"/>
      <c r="BS5887" s="245"/>
      <c r="BY5887" s="245"/>
      <c r="CA5887" s="245"/>
      <c r="CB5887" s="245"/>
      <c r="CD5887" s="1465"/>
    </row>
    <row r="5888" spans="63:82">
      <c r="BK5888" s="245"/>
      <c r="BS5888" s="245"/>
      <c r="BY5888" s="245"/>
      <c r="CA5888" s="245"/>
      <c r="CB5888" s="245"/>
      <c r="CD5888" s="1465"/>
    </row>
    <row r="5889" spans="63:82">
      <c r="BK5889" s="245"/>
      <c r="BS5889" s="245"/>
      <c r="BY5889" s="245"/>
      <c r="CA5889" s="245"/>
      <c r="CB5889" s="245"/>
      <c r="CD5889" s="1465"/>
    </row>
    <row r="5890" spans="63:82">
      <c r="BK5890" s="245"/>
      <c r="BS5890" s="245"/>
      <c r="BY5890" s="245"/>
      <c r="CA5890" s="245"/>
      <c r="CB5890" s="245"/>
      <c r="CD5890" s="1465"/>
    </row>
    <row r="5891" spans="63:82">
      <c r="BK5891" s="245"/>
      <c r="BS5891" s="245"/>
      <c r="BY5891" s="245"/>
      <c r="CA5891" s="245"/>
      <c r="CB5891" s="245"/>
      <c r="CD5891" s="1465"/>
    </row>
    <row r="5892" spans="63:82">
      <c r="BK5892" s="245"/>
      <c r="BS5892" s="245"/>
      <c r="BY5892" s="245"/>
      <c r="CA5892" s="245"/>
      <c r="CB5892" s="245"/>
      <c r="CD5892" s="1465"/>
    </row>
    <row r="5893" spans="63:82">
      <c r="BK5893" s="245"/>
      <c r="BS5893" s="245"/>
      <c r="BY5893" s="245"/>
      <c r="CA5893" s="245"/>
      <c r="CB5893" s="245"/>
      <c r="CD5893" s="1465"/>
    </row>
    <row r="5894" spans="63:82">
      <c r="BK5894" s="245"/>
      <c r="BS5894" s="245"/>
      <c r="BY5894" s="245"/>
      <c r="CA5894" s="245"/>
      <c r="CB5894" s="245"/>
      <c r="CD5894" s="1465"/>
    </row>
    <row r="5895" spans="63:82">
      <c r="BK5895" s="245"/>
      <c r="BS5895" s="245"/>
      <c r="BY5895" s="245"/>
      <c r="CA5895" s="245"/>
      <c r="CB5895" s="245"/>
      <c r="CD5895" s="1465"/>
    </row>
    <row r="5896" spans="63:82">
      <c r="BK5896" s="245"/>
      <c r="BS5896" s="245"/>
      <c r="BY5896" s="245"/>
      <c r="CA5896" s="245"/>
      <c r="CB5896" s="245"/>
      <c r="CD5896" s="1465"/>
    </row>
    <row r="5897" spans="63:82">
      <c r="BK5897" s="245"/>
      <c r="BS5897" s="245"/>
      <c r="BY5897" s="245"/>
      <c r="CA5897" s="245"/>
      <c r="CB5897" s="245"/>
      <c r="CD5897" s="1465"/>
    </row>
    <row r="5898" spans="63:82">
      <c r="BK5898" s="245"/>
      <c r="BS5898" s="245"/>
      <c r="BY5898" s="245"/>
      <c r="CA5898" s="245"/>
      <c r="CB5898" s="245"/>
      <c r="CD5898" s="1465"/>
    </row>
    <row r="5899" spans="63:82">
      <c r="BK5899" s="245"/>
      <c r="BS5899" s="245"/>
      <c r="BY5899" s="245"/>
      <c r="CA5899" s="245"/>
      <c r="CB5899" s="245"/>
      <c r="CD5899" s="1465"/>
    </row>
    <row r="5900" spans="63:82">
      <c r="BK5900" s="245"/>
      <c r="BS5900" s="245"/>
      <c r="BY5900" s="245"/>
      <c r="CA5900" s="245"/>
      <c r="CB5900" s="245"/>
      <c r="CD5900" s="1465"/>
    </row>
    <row r="5901" spans="63:82">
      <c r="BK5901" s="245"/>
      <c r="BS5901" s="245"/>
      <c r="BY5901" s="245"/>
      <c r="CA5901" s="245"/>
      <c r="CB5901" s="245"/>
      <c r="CD5901" s="1465"/>
    </row>
    <row r="5902" spans="63:82">
      <c r="BK5902" s="245"/>
      <c r="BS5902" s="245"/>
      <c r="BY5902" s="245"/>
      <c r="CA5902" s="245"/>
      <c r="CB5902" s="245"/>
      <c r="CD5902" s="1465"/>
    </row>
    <row r="5903" spans="63:82">
      <c r="BK5903" s="245"/>
      <c r="BS5903" s="245"/>
      <c r="BY5903" s="245"/>
      <c r="CA5903" s="245"/>
      <c r="CB5903" s="245"/>
      <c r="CD5903" s="1465"/>
    </row>
    <row r="5904" spans="63:82">
      <c r="BK5904" s="245"/>
      <c r="BS5904" s="245"/>
      <c r="BY5904" s="245"/>
      <c r="CA5904" s="245"/>
      <c r="CB5904" s="245"/>
      <c r="CD5904" s="1465"/>
    </row>
    <row r="5905" spans="63:82">
      <c r="BK5905" s="245"/>
      <c r="BS5905" s="245"/>
      <c r="BY5905" s="245"/>
      <c r="CA5905" s="245"/>
      <c r="CB5905" s="245"/>
      <c r="CD5905" s="1465"/>
    </row>
    <row r="5906" spans="63:82">
      <c r="BK5906" s="245"/>
      <c r="BS5906" s="245"/>
      <c r="BY5906" s="245"/>
      <c r="CA5906" s="245"/>
      <c r="CB5906" s="245"/>
      <c r="CD5906" s="1465"/>
    </row>
    <row r="5907" spans="63:82">
      <c r="BK5907" s="245"/>
      <c r="BS5907" s="245"/>
      <c r="BY5907" s="245"/>
      <c r="CA5907" s="245"/>
      <c r="CB5907" s="245"/>
      <c r="CD5907" s="1465"/>
    </row>
    <row r="5908" spans="63:82">
      <c r="BK5908" s="245"/>
      <c r="BS5908" s="245"/>
      <c r="BY5908" s="245"/>
      <c r="CA5908" s="245"/>
      <c r="CB5908" s="245"/>
      <c r="CD5908" s="1465"/>
    </row>
    <row r="5909" spans="63:82">
      <c r="BK5909" s="245"/>
      <c r="BS5909" s="245"/>
      <c r="BY5909" s="245"/>
      <c r="CA5909" s="245"/>
      <c r="CB5909" s="245"/>
      <c r="CD5909" s="1465"/>
    </row>
    <row r="5910" spans="63:82">
      <c r="BK5910" s="245"/>
      <c r="BS5910" s="245"/>
      <c r="BY5910" s="245"/>
      <c r="CA5910" s="245"/>
      <c r="CB5910" s="245"/>
      <c r="CD5910" s="1465"/>
    </row>
    <row r="5911" spans="63:82">
      <c r="BK5911" s="245"/>
      <c r="BS5911" s="245"/>
      <c r="BY5911" s="245"/>
      <c r="CA5911" s="245"/>
      <c r="CB5911" s="245"/>
      <c r="CD5911" s="1465"/>
    </row>
    <row r="5912" spans="63:82">
      <c r="BK5912" s="245"/>
      <c r="BS5912" s="245"/>
      <c r="BY5912" s="245"/>
      <c r="CA5912" s="245"/>
      <c r="CB5912" s="245"/>
      <c r="CD5912" s="1465"/>
    </row>
    <row r="5913" spans="63:82">
      <c r="BK5913" s="245"/>
      <c r="BS5913" s="245"/>
      <c r="BY5913" s="245"/>
      <c r="CA5913" s="245"/>
      <c r="CB5913" s="245"/>
      <c r="CD5913" s="1465"/>
    </row>
    <row r="5914" spans="63:82">
      <c r="BK5914" s="245"/>
      <c r="BS5914" s="245"/>
      <c r="BY5914" s="245"/>
      <c r="CA5914" s="245"/>
      <c r="CB5914" s="245"/>
      <c r="CD5914" s="1465"/>
    </row>
    <row r="5915" spans="63:82">
      <c r="BK5915" s="245"/>
      <c r="BS5915" s="245"/>
      <c r="BY5915" s="245"/>
      <c r="CA5915" s="245"/>
      <c r="CB5915" s="245"/>
      <c r="CD5915" s="1465"/>
    </row>
    <row r="5916" spans="63:82">
      <c r="BK5916" s="245"/>
      <c r="BS5916" s="245"/>
      <c r="BY5916" s="245"/>
      <c r="CA5916" s="245"/>
      <c r="CB5916" s="245"/>
      <c r="CD5916" s="1465"/>
    </row>
    <row r="5917" spans="63:82">
      <c r="BK5917" s="245"/>
      <c r="BS5917" s="245"/>
      <c r="BY5917" s="245"/>
      <c r="CA5917" s="245"/>
      <c r="CB5917" s="245"/>
      <c r="CD5917" s="1465"/>
    </row>
    <row r="5918" spans="63:82">
      <c r="BK5918" s="245"/>
      <c r="BS5918" s="245"/>
      <c r="BY5918" s="245"/>
      <c r="CA5918" s="245"/>
      <c r="CB5918" s="245"/>
      <c r="CD5918" s="1465"/>
    </row>
    <row r="5919" spans="63:82">
      <c r="BK5919" s="245"/>
      <c r="BS5919" s="245"/>
      <c r="BY5919" s="245"/>
      <c r="CA5919" s="245"/>
      <c r="CB5919" s="245"/>
      <c r="CD5919" s="1465"/>
    </row>
    <row r="5920" spans="63:82">
      <c r="BK5920" s="245"/>
      <c r="BS5920" s="245"/>
      <c r="BY5920" s="245"/>
      <c r="CA5920" s="245"/>
      <c r="CB5920" s="245"/>
      <c r="CD5920" s="1465"/>
    </row>
    <row r="5921" spans="63:82">
      <c r="BK5921" s="245"/>
      <c r="BS5921" s="245"/>
      <c r="BY5921" s="245"/>
      <c r="CA5921" s="245"/>
      <c r="CB5921" s="245"/>
      <c r="CD5921" s="1465"/>
    </row>
    <row r="5922" spans="63:82">
      <c r="BK5922" s="245"/>
      <c r="BS5922" s="245"/>
      <c r="BY5922" s="245"/>
      <c r="CA5922" s="245"/>
      <c r="CB5922" s="245"/>
      <c r="CD5922" s="1465"/>
    </row>
    <row r="5923" spans="63:82">
      <c r="BK5923" s="245"/>
      <c r="BS5923" s="245"/>
      <c r="BY5923" s="245"/>
      <c r="CA5923" s="245"/>
      <c r="CB5923" s="245"/>
      <c r="CD5923" s="1465"/>
    </row>
    <row r="5924" spans="63:82">
      <c r="BK5924" s="245"/>
      <c r="BS5924" s="245"/>
      <c r="BY5924" s="245"/>
      <c r="CA5924" s="245"/>
      <c r="CB5924" s="245"/>
      <c r="CD5924" s="1465"/>
    </row>
    <row r="5925" spans="63:82">
      <c r="BK5925" s="245"/>
      <c r="BS5925" s="245"/>
      <c r="BY5925" s="245"/>
      <c r="CA5925" s="245"/>
      <c r="CB5925" s="245"/>
      <c r="CD5925" s="1465"/>
    </row>
    <row r="5926" spans="63:82">
      <c r="BK5926" s="245"/>
      <c r="BS5926" s="245"/>
      <c r="BY5926" s="245"/>
      <c r="CA5926" s="245"/>
      <c r="CB5926" s="245"/>
      <c r="CD5926" s="1465"/>
    </row>
    <row r="5927" spans="63:82">
      <c r="BK5927" s="245"/>
      <c r="BS5927" s="245"/>
      <c r="BY5927" s="245"/>
      <c r="CA5927" s="245"/>
      <c r="CB5927" s="245"/>
      <c r="CD5927" s="1465"/>
    </row>
    <row r="5928" spans="63:82">
      <c r="BK5928" s="245"/>
      <c r="BS5928" s="245"/>
      <c r="BY5928" s="245"/>
      <c r="CA5928" s="245"/>
      <c r="CB5928" s="245"/>
      <c r="CD5928" s="1465"/>
    </row>
    <row r="5929" spans="63:82">
      <c r="BK5929" s="245"/>
      <c r="BS5929" s="245"/>
      <c r="BY5929" s="245"/>
      <c r="CA5929" s="245"/>
      <c r="CB5929" s="245"/>
      <c r="CD5929" s="1465"/>
    </row>
    <row r="5930" spans="63:82">
      <c r="BK5930" s="245"/>
      <c r="BS5930" s="245"/>
      <c r="BY5930" s="245"/>
      <c r="CA5930" s="245"/>
      <c r="CB5930" s="245"/>
      <c r="CD5930" s="1465"/>
    </row>
    <row r="5931" spans="63:82">
      <c r="BK5931" s="245"/>
      <c r="BS5931" s="245"/>
      <c r="BY5931" s="245"/>
      <c r="CA5931" s="245"/>
      <c r="CB5931" s="245"/>
      <c r="CD5931" s="1465"/>
    </row>
    <row r="5932" spans="63:82">
      <c r="BK5932" s="245"/>
      <c r="BS5932" s="245"/>
      <c r="BY5932" s="245"/>
      <c r="CA5932" s="245"/>
      <c r="CB5932" s="245"/>
      <c r="CD5932" s="1465"/>
    </row>
    <row r="5933" spans="63:82">
      <c r="BK5933" s="245"/>
      <c r="BS5933" s="245"/>
      <c r="BY5933" s="245"/>
      <c r="CA5933" s="245"/>
      <c r="CB5933" s="245"/>
      <c r="CD5933" s="1465"/>
    </row>
    <row r="5934" spans="63:82">
      <c r="BK5934" s="245"/>
      <c r="BS5934" s="245"/>
      <c r="BY5934" s="245"/>
      <c r="CA5934" s="245"/>
      <c r="CB5934" s="245"/>
      <c r="CD5934" s="1465"/>
    </row>
    <row r="5935" spans="63:82">
      <c r="BK5935" s="245"/>
      <c r="BS5935" s="245"/>
      <c r="BY5935" s="245"/>
      <c r="CA5935" s="245"/>
      <c r="CB5935" s="245"/>
      <c r="CD5935" s="1465"/>
    </row>
    <row r="5936" spans="63:82">
      <c r="BK5936" s="245"/>
      <c r="BS5936" s="245"/>
      <c r="BY5936" s="245"/>
      <c r="CA5936" s="245"/>
      <c r="CB5936" s="245"/>
      <c r="CD5936" s="1465"/>
    </row>
    <row r="5937" spans="63:82">
      <c r="BK5937" s="245"/>
      <c r="BS5937" s="245"/>
      <c r="BY5937" s="245"/>
      <c r="CA5937" s="245"/>
      <c r="CB5937" s="245"/>
      <c r="CD5937" s="1465"/>
    </row>
    <row r="5938" spans="63:82">
      <c r="BK5938" s="245"/>
      <c r="BS5938" s="245"/>
      <c r="BY5938" s="245"/>
      <c r="CA5938" s="245"/>
      <c r="CB5938" s="245"/>
      <c r="CD5938" s="1465"/>
    </row>
    <row r="5939" spans="63:82">
      <c r="BK5939" s="245"/>
      <c r="BS5939" s="245"/>
      <c r="BY5939" s="245"/>
      <c r="CA5939" s="245"/>
      <c r="CB5939" s="245"/>
      <c r="CD5939" s="1465"/>
    </row>
    <row r="5940" spans="63:82">
      <c r="BK5940" s="245"/>
      <c r="BS5940" s="245"/>
      <c r="BY5940" s="245"/>
      <c r="CA5940" s="245"/>
      <c r="CB5940" s="245"/>
      <c r="CD5940" s="1465"/>
    </row>
    <row r="5941" spans="63:82">
      <c r="BK5941" s="245"/>
      <c r="BS5941" s="245"/>
      <c r="BY5941" s="245"/>
      <c r="CA5941" s="245"/>
      <c r="CB5941" s="245"/>
      <c r="CD5941" s="1465"/>
    </row>
    <row r="5942" spans="63:82">
      <c r="BK5942" s="245"/>
      <c r="BS5942" s="245"/>
      <c r="BY5942" s="245"/>
      <c r="CA5942" s="245"/>
      <c r="CB5942" s="245"/>
      <c r="CD5942" s="1465"/>
    </row>
    <row r="5943" spans="63:82">
      <c r="BK5943" s="245"/>
      <c r="BS5943" s="245"/>
      <c r="BY5943" s="245"/>
      <c r="CA5943" s="245"/>
      <c r="CB5943" s="245"/>
      <c r="CD5943" s="1465"/>
    </row>
    <row r="5944" spans="63:82">
      <c r="BK5944" s="245"/>
      <c r="BS5944" s="245"/>
      <c r="BY5944" s="245"/>
      <c r="CA5944" s="245"/>
      <c r="CB5944" s="245"/>
      <c r="CD5944" s="1465"/>
    </row>
    <row r="5945" spans="63:82">
      <c r="BK5945" s="245"/>
      <c r="BS5945" s="245"/>
      <c r="BY5945" s="245"/>
      <c r="CA5945" s="245"/>
      <c r="CB5945" s="245"/>
      <c r="CD5945" s="1465"/>
    </row>
    <row r="5946" spans="63:82">
      <c r="BK5946" s="245"/>
      <c r="BS5946" s="245"/>
      <c r="BY5946" s="245"/>
      <c r="CA5946" s="245"/>
      <c r="CB5946" s="245"/>
      <c r="CD5946" s="1465"/>
    </row>
    <row r="5947" spans="63:82">
      <c r="BK5947" s="245"/>
      <c r="BS5947" s="245"/>
      <c r="BY5947" s="245"/>
      <c r="CA5947" s="245"/>
      <c r="CB5947" s="245"/>
      <c r="CD5947" s="1465"/>
    </row>
    <row r="5948" spans="63:82">
      <c r="BK5948" s="245"/>
      <c r="BS5948" s="245"/>
      <c r="BY5948" s="245"/>
      <c r="CA5948" s="245"/>
      <c r="CB5948" s="245"/>
      <c r="CD5948" s="1465"/>
    </row>
    <row r="5949" spans="63:82">
      <c r="BK5949" s="245"/>
      <c r="BS5949" s="245"/>
      <c r="BY5949" s="245"/>
      <c r="CA5949" s="245"/>
      <c r="CB5949" s="245"/>
      <c r="CD5949" s="1465"/>
    </row>
    <row r="5950" spans="63:82">
      <c r="BK5950" s="245"/>
      <c r="BS5950" s="245"/>
      <c r="BY5950" s="245"/>
      <c r="CA5950" s="245"/>
      <c r="CB5950" s="245"/>
      <c r="CD5950" s="1465"/>
    </row>
    <row r="5951" spans="63:82">
      <c r="BK5951" s="245"/>
      <c r="BS5951" s="245"/>
      <c r="BY5951" s="245"/>
      <c r="CA5951" s="245"/>
      <c r="CB5951" s="245"/>
      <c r="CD5951" s="1465"/>
    </row>
    <row r="5952" spans="63:82">
      <c r="BK5952" s="245"/>
      <c r="BS5952" s="245"/>
      <c r="BY5952" s="245"/>
      <c r="CA5952" s="245"/>
      <c r="CB5952" s="245"/>
      <c r="CD5952" s="1465"/>
    </row>
    <row r="5953" spans="63:82">
      <c r="BK5953" s="245"/>
      <c r="BS5953" s="245"/>
      <c r="BY5953" s="245"/>
      <c r="CA5953" s="245"/>
      <c r="CB5953" s="245"/>
      <c r="CD5953" s="1465"/>
    </row>
    <row r="5954" spans="63:82">
      <c r="BK5954" s="245"/>
      <c r="BS5954" s="245"/>
      <c r="BY5954" s="245"/>
      <c r="CA5954" s="245"/>
      <c r="CB5954" s="245"/>
      <c r="CD5954" s="1465"/>
    </row>
    <row r="5955" spans="63:82">
      <c r="BK5955" s="245"/>
      <c r="BS5955" s="245"/>
      <c r="BY5955" s="245"/>
      <c r="CA5955" s="245"/>
      <c r="CB5955" s="245"/>
      <c r="CD5955" s="1465"/>
    </row>
    <row r="5956" spans="63:82">
      <c r="BK5956" s="245"/>
      <c r="BS5956" s="245"/>
      <c r="BY5956" s="245"/>
      <c r="CA5956" s="245"/>
      <c r="CB5956" s="245"/>
      <c r="CD5956" s="1465"/>
    </row>
    <row r="5957" spans="63:82">
      <c r="BK5957" s="245"/>
      <c r="BS5957" s="245"/>
      <c r="BY5957" s="245"/>
      <c r="CA5957" s="245"/>
      <c r="CB5957" s="245"/>
      <c r="CD5957" s="1465"/>
    </row>
    <row r="5958" spans="63:82">
      <c r="BK5958" s="245"/>
      <c r="BS5958" s="245"/>
      <c r="BY5958" s="245"/>
      <c r="CA5958" s="245"/>
      <c r="CB5958" s="245"/>
      <c r="CD5958" s="1465"/>
    </row>
    <row r="5959" spans="63:82">
      <c r="BK5959" s="245"/>
      <c r="BS5959" s="245"/>
      <c r="BY5959" s="245"/>
      <c r="CA5959" s="245"/>
      <c r="CB5959" s="245"/>
      <c r="CD5959" s="1465"/>
    </row>
    <row r="5960" spans="63:82">
      <c r="BK5960" s="245"/>
      <c r="BS5960" s="245"/>
      <c r="BY5960" s="245"/>
      <c r="CA5960" s="245"/>
      <c r="CB5960" s="245"/>
      <c r="CD5960" s="1465"/>
    </row>
    <row r="5961" spans="63:82">
      <c r="BK5961" s="245"/>
      <c r="BS5961" s="245"/>
      <c r="BY5961" s="245"/>
      <c r="CA5961" s="245"/>
      <c r="CB5961" s="245"/>
      <c r="CD5961" s="1465"/>
    </row>
    <row r="5962" spans="63:82">
      <c r="BK5962" s="245"/>
      <c r="BS5962" s="245"/>
      <c r="BY5962" s="245"/>
      <c r="CA5962" s="245"/>
      <c r="CB5962" s="245"/>
      <c r="CD5962" s="1465"/>
    </row>
    <row r="5963" spans="63:82">
      <c r="BK5963" s="245"/>
      <c r="BS5963" s="245"/>
      <c r="BY5963" s="245"/>
      <c r="CA5963" s="245"/>
      <c r="CB5963" s="245"/>
      <c r="CD5963" s="1465"/>
    </row>
    <row r="5964" spans="63:82">
      <c r="BK5964" s="245"/>
      <c r="BS5964" s="245"/>
      <c r="BY5964" s="245"/>
      <c r="CA5964" s="245"/>
      <c r="CB5964" s="245"/>
      <c r="CD5964" s="1465"/>
    </row>
    <row r="5965" spans="63:82">
      <c r="BK5965" s="245"/>
      <c r="BS5965" s="245"/>
      <c r="BY5965" s="245"/>
      <c r="CA5965" s="245"/>
      <c r="CB5965" s="245"/>
      <c r="CD5965" s="1465"/>
    </row>
    <row r="5966" spans="63:82">
      <c r="BK5966" s="245"/>
      <c r="BS5966" s="245"/>
      <c r="BY5966" s="245"/>
      <c r="CA5966" s="245"/>
      <c r="CB5966" s="245"/>
      <c r="CD5966" s="1465"/>
    </row>
    <row r="5967" spans="63:82">
      <c r="BK5967" s="245"/>
      <c r="BS5967" s="245"/>
      <c r="BY5967" s="245"/>
      <c r="CA5967" s="245"/>
      <c r="CB5967" s="245"/>
      <c r="CD5967" s="1465"/>
    </row>
    <row r="5968" spans="63:82">
      <c r="BK5968" s="245"/>
      <c r="BS5968" s="245"/>
      <c r="BY5968" s="245"/>
      <c r="CA5968" s="245"/>
      <c r="CB5968" s="245"/>
      <c r="CD5968" s="1465"/>
    </row>
    <row r="5969" spans="63:82">
      <c r="BK5969" s="245"/>
      <c r="BS5969" s="245"/>
      <c r="BY5969" s="245"/>
      <c r="CA5969" s="245"/>
      <c r="CB5969" s="245"/>
      <c r="CD5969" s="1465"/>
    </row>
    <row r="5970" spans="63:82">
      <c r="BK5970" s="245"/>
      <c r="BS5970" s="245"/>
      <c r="BY5970" s="245"/>
      <c r="CA5970" s="245"/>
      <c r="CB5970" s="245"/>
      <c r="CD5970" s="1465"/>
    </row>
    <row r="5971" spans="63:82">
      <c r="BK5971" s="245"/>
      <c r="BS5971" s="245"/>
      <c r="BY5971" s="245"/>
      <c r="CA5971" s="245"/>
      <c r="CB5971" s="245"/>
      <c r="CD5971" s="1465"/>
    </row>
    <row r="5972" spans="63:82">
      <c r="BK5972" s="245"/>
      <c r="BS5972" s="245"/>
      <c r="BY5972" s="245"/>
      <c r="CA5972" s="245"/>
      <c r="CB5972" s="245"/>
      <c r="CD5972" s="1465"/>
    </row>
    <row r="5973" spans="63:82">
      <c r="BK5973" s="245"/>
      <c r="BS5973" s="245"/>
      <c r="BY5973" s="245"/>
      <c r="CA5973" s="245"/>
      <c r="CB5973" s="245"/>
      <c r="CD5973" s="1465"/>
    </row>
    <row r="5974" spans="63:82">
      <c r="BK5974" s="245"/>
      <c r="BS5974" s="245"/>
      <c r="BY5974" s="245"/>
      <c r="CA5974" s="245"/>
      <c r="CB5974" s="245"/>
      <c r="CD5974" s="1465"/>
    </row>
    <row r="5975" spans="63:82">
      <c r="BK5975" s="245"/>
      <c r="BS5975" s="245"/>
      <c r="BY5975" s="245"/>
      <c r="CA5975" s="245"/>
      <c r="CB5975" s="245"/>
      <c r="CD5975" s="1465"/>
    </row>
    <row r="5976" spans="63:82">
      <c r="BK5976" s="245"/>
      <c r="BS5976" s="245"/>
      <c r="BY5976" s="245"/>
      <c r="CA5976" s="245"/>
      <c r="CB5976" s="245"/>
      <c r="CD5976" s="1465"/>
    </row>
    <row r="5977" spans="63:82">
      <c r="BK5977" s="245"/>
      <c r="BS5977" s="245"/>
      <c r="BY5977" s="245"/>
      <c r="CA5977" s="245"/>
      <c r="CB5977" s="245"/>
      <c r="CD5977" s="1465"/>
    </row>
    <row r="5978" spans="63:82">
      <c r="BK5978" s="245"/>
      <c r="BS5978" s="245"/>
      <c r="BY5978" s="245"/>
      <c r="CA5978" s="245"/>
      <c r="CB5978" s="245"/>
      <c r="CD5978" s="1465"/>
    </row>
    <row r="5979" spans="63:82">
      <c r="BK5979" s="245"/>
      <c r="BS5979" s="245"/>
      <c r="BY5979" s="245"/>
      <c r="CA5979" s="245"/>
      <c r="CB5979" s="245"/>
      <c r="CD5979" s="1465"/>
    </row>
    <row r="5980" spans="63:82">
      <c r="BK5980" s="245"/>
      <c r="BS5980" s="245"/>
      <c r="BY5980" s="245"/>
      <c r="CA5980" s="245"/>
      <c r="CB5980" s="245"/>
      <c r="CD5980" s="1465"/>
    </row>
    <row r="5981" spans="63:82">
      <c r="BK5981" s="245"/>
      <c r="BS5981" s="245"/>
      <c r="BY5981" s="245"/>
      <c r="CA5981" s="245"/>
      <c r="CB5981" s="245"/>
      <c r="CD5981" s="1465"/>
    </row>
    <row r="5982" spans="63:82">
      <c r="BK5982" s="245"/>
      <c r="BS5982" s="245"/>
      <c r="BY5982" s="245"/>
      <c r="CA5982" s="245"/>
      <c r="CB5982" s="245"/>
      <c r="CD5982" s="1465"/>
    </row>
    <row r="5983" spans="63:82">
      <c r="BK5983" s="245"/>
      <c r="BS5983" s="245"/>
      <c r="BY5983" s="245"/>
      <c r="CA5983" s="245"/>
      <c r="CB5983" s="245"/>
      <c r="CD5983" s="1465"/>
    </row>
    <row r="5984" spans="63:82">
      <c r="BK5984" s="245"/>
      <c r="BS5984" s="245"/>
      <c r="BY5984" s="245"/>
      <c r="CA5984" s="245"/>
      <c r="CB5984" s="245"/>
      <c r="CD5984" s="1465"/>
    </row>
    <row r="5985" spans="63:82">
      <c r="BK5985" s="245"/>
      <c r="BS5985" s="245"/>
      <c r="BY5985" s="245"/>
      <c r="CA5985" s="245"/>
      <c r="CB5985" s="245"/>
      <c r="CD5985" s="1465"/>
    </row>
    <row r="5986" spans="63:82">
      <c r="BK5986" s="245"/>
      <c r="BS5986" s="245"/>
      <c r="BY5986" s="245"/>
      <c r="CA5986" s="245"/>
      <c r="CB5986" s="245"/>
      <c r="CD5986" s="1465"/>
    </row>
    <row r="5987" spans="63:82">
      <c r="BK5987" s="245"/>
      <c r="BS5987" s="245"/>
      <c r="BY5987" s="245"/>
      <c r="CA5987" s="245"/>
      <c r="CB5987" s="245"/>
      <c r="CD5987" s="1465"/>
    </row>
    <row r="5988" spans="63:82">
      <c r="BK5988" s="245"/>
      <c r="BS5988" s="245"/>
      <c r="BY5988" s="245"/>
      <c r="CA5988" s="245"/>
      <c r="CB5988" s="245"/>
      <c r="CD5988" s="1465"/>
    </row>
    <row r="5989" spans="63:82">
      <c r="BK5989" s="245"/>
      <c r="BS5989" s="245"/>
      <c r="BY5989" s="245"/>
      <c r="CA5989" s="245"/>
      <c r="CB5989" s="245"/>
      <c r="CD5989" s="1465"/>
    </row>
    <row r="5990" spans="63:82">
      <c r="BK5990" s="245"/>
      <c r="BS5990" s="245"/>
      <c r="BY5990" s="245"/>
      <c r="CA5990" s="245"/>
      <c r="CB5990" s="245"/>
      <c r="CD5990" s="1465"/>
    </row>
    <row r="5991" spans="63:82">
      <c r="BK5991" s="245"/>
      <c r="BS5991" s="245"/>
      <c r="BY5991" s="245"/>
      <c r="CA5991" s="245"/>
      <c r="CB5991" s="245"/>
      <c r="CD5991" s="1465"/>
    </row>
    <row r="5992" spans="63:82">
      <c r="BK5992" s="245"/>
      <c r="BS5992" s="245"/>
      <c r="BY5992" s="245"/>
      <c r="CA5992" s="245"/>
      <c r="CB5992" s="245"/>
      <c r="CD5992" s="1465"/>
    </row>
    <row r="5993" spans="63:82">
      <c r="BK5993" s="245"/>
      <c r="BS5993" s="245"/>
      <c r="BY5993" s="245"/>
      <c r="CA5993" s="245"/>
      <c r="CB5993" s="245"/>
      <c r="CD5993" s="1465"/>
    </row>
    <row r="5994" spans="63:82">
      <c r="BK5994" s="245"/>
      <c r="BS5994" s="245"/>
      <c r="BY5994" s="245"/>
      <c r="CA5994" s="245"/>
      <c r="CB5994" s="245"/>
      <c r="CD5994" s="1465"/>
    </row>
    <row r="5995" spans="63:82">
      <c r="BK5995" s="245"/>
      <c r="BS5995" s="245"/>
      <c r="BY5995" s="245"/>
      <c r="CA5995" s="245"/>
      <c r="CB5995" s="245"/>
      <c r="CD5995" s="1465"/>
    </row>
    <row r="5996" spans="63:82">
      <c r="BK5996" s="245"/>
      <c r="BS5996" s="245"/>
      <c r="BY5996" s="245"/>
      <c r="CA5996" s="245"/>
      <c r="CB5996" s="245"/>
      <c r="CD5996" s="1465"/>
    </row>
    <row r="5997" spans="63:82">
      <c r="BK5997" s="245"/>
      <c r="BS5997" s="245"/>
      <c r="BY5997" s="245"/>
      <c r="CA5997" s="245"/>
      <c r="CB5997" s="245"/>
      <c r="CD5997" s="1465"/>
    </row>
    <row r="5998" spans="63:82">
      <c r="BK5998" s="245"/>
      <c r="BS5998" s="245"/>
      <c r="BY5998" s="245"/>
      <c r="CA5998" s="245"/>
      <c r="CB5998" s="245"/>
      <c r="CD5998" s="1465"/>
    </row>
    <row r="5999" spans="63:82">
      <c r="BK5999" s="245"/>
      <c r="BS5999" s="245"/>
      <c r="BY5999" s="245"/>
      <c r="CA5999" s="245"/>
      <c r="CB5999" s="245"/>
      <c r="CD5999" s="1465"/>
    </row>
    <row r="6000" spans="63:82">
      <c r="BK6000" s="245"/>
      <c r="BS6000" s="245"/>
      <c r="BY6000" s="245"/>
      <c r="CA6000" s="245"/>
      <c r="CB6000" s="245"/>
      <c r="CD6000" s="1465"/>
    </row>
    <row r="6001" spans="63:82">
      <c r="BK6001" s="245"/>
      <c r="BS6001" s="245"/>
      <c r="BY6001" s="245"/>
      <c r="CA6001" s="245"/>
      <c r="CB6001" s="245"/>
      <c r="CD6001" s="1465"/>
    </row>
    <row r="6002" spans="63:82">
      <c r="BK6002" s="245"/>
      <c r="BS6002" s="245"/>
      <c r="BY6002" s="245"/>
      <c r="CA6002" s="245"/>
      <c r="CB6002" s="245"/>
      <c r="CD6002" s="1465"/>
    </row>
    <row r="6003" spans="63:82">
      <c r="BK6003" s="245"/>
      <c r="BS6003" s="245"/>
      <c r="BY6003" s="245"/>
      <c r="CA6003" s="245"/>
      <c r="CB6003" s="245"/>
      <c r="CD6003" s="1465"/>
    </row>
    <row r="6004" spans="63:82">
      <c r="BK6004" s="245"/>
      <c r="BS6004" s="245"/>
      <c r="BY6004" s="245"/>
      <c r="CA6004" s="245"/>
      <c r="CB6004" s="245"/>
      <c r="CD6004" s="1465"/>
    </row>
    <row r="6005" spans="63:82">
      <c r="BK6005" s="245"/>
      <c r="BS6005" s="245"/>
      <c r="BY6005" s="245"/>
      <c r="CA6005" s="245"/>
      <c r="CB6005" s="245"/>
      <c r="CD6005" s="1465"/>
    </row>
    <row r="6006" spans="63:82">
      <c r="BK6006" s="245"/>
      <c r="BS6006" s="245"/>
      <c r="BY6006" s="245"/>
      <c r="CA6006" s="245"/>
      <c r="CB6006" s="245"/>
      <c r="CD6006" s="1465"/>
    </row>
    <row r="6007" spans="63:82">
      <c r="BK6007" s="245"/>
      <c r="BS6007" s="245"/>
      <c r="BY6007" s="245"/>
      <c r="CA6007" s="245"/>
      <c r="CB6007" s="245"/>
      <c r="CD6007" s="1465"/>
    </row>
    <row r="6008" spans="63:82">
      <c r="BK6008" s="245"/>
      <c r="BS6008" s="245"/>
      <c r="BY6008" s="245"/>
      <c r="CA6008" s="245"/>
      <c r="CB6008" s="245"/>
      <c r="CD6008" s="1465"/>
    </row>
    <row r="6009" spans="63:82">
      <c r="BK6009" s="245"/>
      <c r="BS6009" s="245"/>
      <c r="BY6009" s="245"/>
      <c r="CA6009" s="245"/>
      <c r="CB6009" s="245"/>
      <c r="CD6009" s="1465"/>
    </row>
    <row r="6010" spans="63:82">
      <c r="BK6010" s="245"/>
      <c r="BS6010" s="245"/>
      <c r="BY6010" s="245"/>
      <c r="CA6010" s="245"/>
      <c r="CB6010" s="245"/>
      <c r="CD6010" s="1465"/>
    </row>
    <row r="6011" spans="63:82">
      <c r="BK6011" s="245"/>
      <c r="BS6011" s="245"/>
      <c r="BY6011" s="245"/>
      <c r="CA6011" s="245"/>
      <c r="CB6011" s="245"/>
      <c r="CD6011" s="1465"/>
    </row>
    <row r="6012" spans="63:82">
      <c r="BK6012" s="245"/>
      <c r="BS6012" s="245"/>
      <c r="BY6012" s="245"/>
      <c r="CA6012" s="245"/>
      <c r="CB6012" s="245"/>
      <c r="CD6012" s="1465"/>
    </row>
    <row r="6013" spans="63:82">
      <c r="BK6013" s="245"/>
      <c r="BS6013" s="245"/>
      <c r="BY6013" s="245"/>
      <c r="CA6013" s="245"/>
      <c r="CB6013" s="245"/>
      <c r="CD6013" s="1465"/>
    </row>
    <row r="6014" spans="63:82">
      <c r="BK6014" s="245"/>
      <c r="BS6014" s="245"/>
      <c r="BY6014" s="245"/>
      <c r="CA6014" s="245"/>
      <c r="CB6014" s="245"/>
      <c r="CD6014" s="1465"/>
    </row>
    <row r="6015" spans="63:82">
      <c r="BK6015" s="245"/>
      <c r="BS6015" s="245"/>
      <c r="BY6015" s="245"/>
      <c r="CA6015" s="245"/>
      <c r="CB6015" s="245"/>
      <c r="CD6015" s="1465"/>
    </row>
    <row r="6016" spans="63:82">
      <c r="BK6016" s="245"/>
      <c r="BS6016" s="245"/>
      <c r="BY6016" s="245"/>
      <c r="CA6016" s="245"/>
      <c r="CB6016" s="245"/>
      <c r="CD6016" s="1465"/>
    </row>
    <row r="6017" spans="63:82">
      <c r="BK6017" s="245"/>
      <c r="BS6017" s="245"/>
      <c r="BY6017" s="245"/>
      <c r="CA6017" s="245"/>
      <c r="CB6017" s="245"/>
      <c r="CD6017" s="1465"/>
    </row>
    <row r="6018" spans="63:82">
      <c r="BK6018" s="245"/>
      <c r="BS6018" s="245"/>
      <c r="BY6018" s="245"/>
      <c r="CA6018" s="245"/>
      <c r="CB6018" s="245"/>
      <c r="CD6018" s="1465"/>
    </row>
    <row r="6019" spans="63:82">
      <c r="BK6019" s="245"/>
      <c r="BS6019" s="245"/>
      <c r="BY6019" s="245"/>
      <c r="CA6019" s="245"/>
      <c r="CB6019" s="245"/>
      <c r="CD6019" s="1465"/>
    </row>
    <row r="6020" spans="63:82">
      <c r="BK6020" s="245"/>
      <c r="BS6020" s="245"/>
      <c r="BY6020" s="245"/>
      <c r="CA6020" s="245"/>
      <c r="CB6020" s="245"/>
      <c r="CD6020" s="1465"/>
    </row>
    <row r="6021" spans="63:82">
      <c r="BK6021" s="245"/>
      <c r="BS6021" s="245"/>
      <c r="BY6021" s="245"/>
      <c r="CA6021" s="245"/>
      <c r="CB6021" s="245"/>
      <c r="CD6021" s="1465"/>
    </row>
    <row r="6022" spans="63:82">
      <c r="BK6022" s="245"/>
      <c r="BS6022" s="245"/>
      <c r="BY6022" s="245"/>
      <c r="CA6022" s="245"/>
      <c r="CB6022" s="245"/>
      <c r="CD6022" s="1465"/>
    </row>
    <row r="6023" spans="63:82">
      <c r="BK6023" s="245"/>
      <c r="BS6023" s="245"/>
      <c r="BY6023" s="245"/>
      <c r="CA6023" s="245"/>
      <c r="CB6023" s="245"/>
      <c r="CD6023" s="1465"/>
    </row>
    <row r="6024" spans="63:82">
      <c r="BK6024" s="245"/>
      <c r="BS6024" s="245"/>
      <c r="BY6024" s="245"/>
      <c r="CA6024" s="245"/>
      <c r="CB6024" s="245"/>
      <c r="CD6024" s="1465"/>
    </row>
    <row r="6025" spans="63:82">
      <c r="BK6025" s="245"/>
      <c r="BS6025" s="245"/>
      <c r="BY6025" s="245"/>
      <c r="CA6025" s="245"/>
      <c r="CB6025" s="245"/>
      <c r="CD6025" s="1465"/>
    </row>
    <row r="6026" spans="63:82">
      <c r="BK6026" s="245"/>
      <c r="BS6026" s="245"/>
      <c r="BY6026" s="245"/>
      <c r="CA6026" s="245"/>
      <c r="CB6026" s="245"/>
      <c r="CD6026" s="1465"/>
    </row>
    <row r="6027" spans="63:82">
      <c r="BK6027" s="245"/>
      <c r="BS6027" s="245"/>
      <c r="BY6027" s="245"/>
      <c r="CA6027" s="245"/>
      <c r="CB6027" s="245"/>
      <c r="CD6027" s="1465"/>
    </row>
    <row r="6028" spans="63:82">
      <c r="BK6028" s="245"/>
      <c r="BS6028" s="245"/>
      <c r="BY6028" s="245"/>
      <c r="CA6028" s="245"/>
      <c r="CB6028" s="245"/>
      <c r="CD6028" s="1465"/>
    </row>
    <row r="6029" spans="63:82">
      <c r="BK6029" s="245"/>
      <c r="BS6029" s="245"/>
      <c r="BY6029" s="245"/>
      <c r="CA6029" s="245"/>
      <c r="CB6029" s="245"/>
      <c r="CD6029" s="1465"/>
    </row>
    <row r="6030" spans="63:82">
      <c r="BK6030" s="245"/>
      <c r="BS6030" s="245"/>
      <c r="BY6030" s="245"/>
      <c r="CA6030" s="245"/>
      <c r="CB6030" s="245"/>
      <c r="CD6030" s="1465"/>
    </row>
    <row r="6031" spans="63:82">
      <c r="BK6031" s="245"/>
      <c r="BS6031" s="245"/>
      <c r="BY6031" s="245"/>
      <c r="CA6031" s="245"/>
      <c r="CB6031" s="245"/>
      <c r="CD6031" s="1465"/>
    </row>
    <row r="6032" spans="63:82">
      <c r="BK6032" s="245"/>
      <c r="BS6032" s="245"/>
      <c r="BY6032" s="245"/>
      <c r="CA6032" s="245"/>
      <c r="CB6032" s="245"/>
      <c r="CD6032" s="1465"/>
    </row>
    <row r="6033" spans="63:82">
      <c r="BK6033" s="245"/>
      <c r="BS6033" s="245"/>
      <c r="BY6033" s="245"/>
      <c r="CA6033" s="245"/>
      <c r="CB6033" s="245"/>
      <c r="CD6033" s="1465"/>
    </row>
    <row r="6034" spans="63:82">
      <c r="BK6034" s="245"/>
      <c r="BS6034" s="245"/>
      <c r="BY6034" s="245"/>
      <c r="CA6034" s="245"/>
      <c r="CB6034" s="245"/>
      <c r="CD6034" s="1465"/>
    </row>
    <row r="6035" spans="63:82">
      <c r="BK6035" s="245"/>
      <c r="BS6035" s="245"/>
      <c r="BY6035" s="245"/>
      <c r="CA6035" s="245"/>
      <c r="CB6035" s="245"/>
      <c r="CD6035" s="1465"/>
    </row>
    <row r="6036" spans="63:82">
      <c r="BK6036" s="245"/>
      <c r="BS6036" s="245"/>
      <c r="BY6036" s="245"/>
      <c r="CA6036" s="245"/>
      <c r="CB6036" s="245"/>
      <c r="CD6036" s="1465"/>
    </row>
    <row r="6037" spans="63:82">
      <c r="BK6037" s="245"/>
      <c r="BS6037" s="245"/>
      <c r="BY6037" s="245"/>
      <c r="CA6037" s="245"/>
      <c r="CB6037" s="245"/>
      <c r="CD6037" s="1465"/>
    </row>
    <row r="6038" spans="63:82">
      <c r="BK6038" s="245"/>
      <c r="BS6038" s="245"/>
      <c r="BY6038" s="245"/>
      <c r="CA6038" s="245"/>
      <c r="CB6038" s="245"/>
      <c r="CD6038" s="1465"/>
    </row>
    <row r="6039" spans="63:82">
      <c r="BK6039" s="245"/>
      <c r="BS6039" s="245"/>
      <c r="BY6039" s="245"/>
      <c r="CA6039" s="245"/>
      <c r="CB6039" s="245"/>
      <c r="CD6039" s="1465"/>
    </row>
    <row r="6040" spans="63:82">
      <c r="BK6040" s="245"/>
      <c r="BS6040" s="245"/>
      <c r="BY6040" s="245"/>
      <c r="CA6040" s="245"/>
      <c r="CB6040" s="245"/>
      <c r="CD6040" s="1465"/>
    </row>
    <row r="6041" spans="63:82">
      <c r="BK6041" s="245"/>
      <c r="BS6041" s="245"/>
      <c r="BY6041" s="245"/>
      <c r="CA6041" s="245"/>
      <c r="CB6041" s="245"/>
      <c r="CD6041" s="1465"/>
    </row>
    <row r="6042" spans="63:82">
      <c r="BK6042" s="245"/>
      <c r="BS6042" s="245"/>
      <c r="BY6042" s="245"/>
      <c r="CA6042" s="245"/>
      <c r="CB6042" s="245"/>
      <c r="CD6042" s="1465"/>
    </row>
    <row r="6043" spans="63:82">
      <c r="BK6043" s="245"/>
      <c r="BS6043" s="245"/>
      <c r="BY6043" s="245"/>
      <c r="CA6043" s="245"/>
      <c r="CB6043" s="245"/>
      <c r="CD6043" s="1465"/>
    </row>
    <row r="6044" spans="63:82">
      <c r="BK6044" s="245"/>
      <c r="BS6044" s="245"/>
      <c r="BY6044" s="245"/>
      <c r="CA6044" s="245"/>
      <c r="CB6044" s="245"/>
      <c r="CD6044" s="1465"/>
    </row>
    <row r="6045" spans="63:82">
      <c r="BK6045" s="245"/>
      <c r="BS6045" s="245"/>
      <c r="BY6045" s="245"/>
      <c r="CA6045" s="245"/>
      <c r="CB6045" s="245"/>
      <c r="CD6045" s="1465"/>
    </row>
    <row r="6046" spans="63:82">
      <c r="BK6046" s="245"/>
      <c r="BS6046" s="245"/>
      <c r="BY6046" s="245"/>
      <c r="CA6046" s="245"/>
      <c r="CB6046" s="245"/>
      <c r="CD6046" s="1465"/>
    </row>
    <row r="6047" spans="63:82">
      <c r="BK6047" s="245"/>
      <c r="BS6047" s="245"/>
      <c r="BY6047" s="245"/>
      <c r="CA6047" s="245"/>
      <c r="CB6047" s="245"/>
      <c r="CD6047" s="1465"/>
    </row>
    <row r="6048" spans="63:82">
      <c r="BK6048" s="245"/>
      <c r="BS6048" s="245"/>
      <c r="BY6048" s="245"/>
      <c r="CA6048" s="245"/>
      <c r="CB6048" s="245"/>
      <c r="CD6048" s="1465"/>
    </row>
    <row r="6049" spans="63:82">
      <c r="BK6049" s="245"/>
      <c r="BS6049" s="245"/>
      <c r="BY6049" s="245"/>
      <c r="CA6049" s="245"/>
      <c r="CB6049" s="245"/>
      <c r="CD6049" s="1465"/>
    </row>
    <row r="6050" spans="63:82">
      <c r="BK6050" s="245"/>
      <c r="BS6050" s="245"/>
      <c r="BY6050" s="245"/>
      <c r="CA6050" s="245"/>
      <c r="CB6050" s="245"/>
      <c r="CD6050" s="1465"/>
    </row>
    <row r="6051" spans="63:82">
      <c r="BK6051" s="245"/>
      <c r="BS6051" s="245"/>
      <c r="BY6051" s="245"/>
      <c r="CA6051" s="245"/>
      <c r="CB6051" s="245"/>
      <c r="CD6051" s="1465"/>
    </row>
    <row r="6052" spans="63:82">
      <c r="BK6052" s="245"/>
      <c r="BS6052" s="245"/>
      <c r="BY6052" s="245"/>
      <c r="CA6052" s="245"/>
      <c r="CB6052" s="245"/>
      <c r="CD6052" s="1465"/>
    </row>
    <row r="6053" spans="63:82">
      <c r="BK6053" s="245"/>
      <c r="BS6053" s="245"/>
      <c r="BY6053" s="245"/>
      <c r="CA6053" s="245"/>
      <c r="CB6053" s="245"/>
      <c r="CD6053" s="1465"/>
    </row>
    <row r="6054" spans="63:82">
      <c r="BK6054" s="245"/>
      <c r="BS6054" s="245"/>
      <c r="BY6054" s="245"/>
      <c r="CA6054" s="245"/>
      <c r="CB6054" s="245"/>
      <c r="CD6054" s="1465"/>
    </row>
    <row r="6055" spans="63:82">
      <c r="BK6055" s="245"/>
      <c r="BS6055" s="245"/>
      <c r="BY6055" s="245"/>
      <c r="CA6055" s="245"/>
      <c r="CB6055" s="245"/>
      <c r="CD6055" s="1465"/>
    </row>
    <row r="6056" spans="63:82">
      <c r="BK6056" s="245"/>
      <c r="BS6056" s="245"/>
      <c r="BY6056" s="245"/>
      <c r="CA6056" s="245"/>
      <c r="CB6056" s="245"/>
      <c r="CD6056" s="1465"/>
    </row>
    <row r="6057" spans="63:82">
      <c r="BK6057" s="245"/>
      <c r="BS6057" s="245"/>
      <c r="BY6057" s="245"/>
      <c r="CA6057" s="245"/>
      <c r="CB6057" s="245"/>
      <c r="CD6057" s="1465"/>
    </row>
    <row r="6058" spans="63:82">
      <c r="BK6058" s="245"/>
      <c r="BS6058" s="245"/>
      <c r="BY6058" s="245"/>
      <c r="CA6058" s="245"/>
      <c r="CB6058" s="245"/>
      <c r="CD6058" s="1465"/>
    </row>
    <row r="6059" spans="63:82">
      <c r="BK6059" s="245"/>
      <c r="BS6059" s="245"/>
      <c r="BY6059" s="245"/>
      <c r="CA6059" s="245"/>
      <c r="CB6059" s="245"/>
      <c r="CD6059" s="1465"/>
    </row>
    <row r="6060" spans="63:82">
      <c r="BK6060" s="245"/>
      <c r="BS6060" s="245"/>
      <c r="BY6060" s="245"/>
      <c r="CA6060" s="245"/>
      <c r="CB6060" s="245"/>
      <c r="CD6060" s="1465"/>
    </row>
    <row r="6061" spans="63:82">
      <c r="BK6061" s="245"/>
      <c r="BS6061" s="245"/>
      <c r="BY6061" s="245"/>
      <c r="CA6061" s="245"/>
      <c r="CB6061" s="245"/>
      <c r="CD6061" s="1465"/>
    </row>
    <row r="6062" spans="63:82">
      <c r="BK6062" s="245"/>
      <c r="BS6062" s="245"/>
      <c r="BY6062" s="245"/>
      <c r="CA6062" s="245"/>
      <c r="CB6062" s="245"/>
      <c r="CD6062" s="1465"/>
    </row>
    <row r="6063" spans="63:82">
      <c r="BK6063" s="245"/>
      <c r="BS6063" s="245"/>
      <c r="BY6063" s="245"/>
      <c r="CA6063" s="245"/>
      <c r="CB6063" s="245"/>
      <c r="CD6063" s="1465"/>
    </row>
    <row r="6064" spans="63:82">
      <c r="BK6064" s="245"/>
      <c r="BS6064" s="245"/>
      <c r="BY6064" s="245"/>
      <c r="CA6064" s="245"/>
      <c r="CB6064" s="245"/>
      <c r="CD6064" s="1465"/>
    </row>
    <row r="6065" spans="63:82">
      <c r="BK6065" s="245"/>
      <c r="BS6065" s="245"/>
      <c r="BY6065" s="245"/>
      <c r="CA6065" s="245"/>
      <c r="CB6065" s="245"/>
      <c r="CD6065" s="1465"/>
    </row>
    <row r="6066" spans="63:82">
      <c r="BK6066" s="245"/>
      <c r="BS6066" s="245"/>
      <c r="BY6066" s="245"/>
      <c r="CA6066" s="245"/>
      <c r="CB6066" s="245"/>
      <c r="CD6066" s="1465"/>
    </row>
    <row r="6067" spans="63:82">
      <c r="BK6067" s="245"/>
      <c r="BS6067" s="245"/>
      <c r="BY6067" s="245"/>
      <c r="CA6067" s="245"/>
      <c r="CB6067" s="245"/>
      <c r="CD6067" s="1465"/>
    </row>
    <row r="6068" spans="63:82">
      <c r="BK6068" s="245"/>
      <c r="BS6068" s="245"/>
      <c r="BY6068" s="245"/>
      <c r="CA6068" s="245"/>
      <c r="CB6068" s="245"/>
      <c r="CD6068" s="1465"/>
    </row>
    <row r="6069" spans="63:82">
      <c r="BK6069" s="245"/>
      <c r="BS6069" s="245"/>
      <c r="BY6069" s="245"/>
      <c r="CA6069" s="245"/>
      <c r="CB6069" s="245"/>
      <c r="CD6069" s="1465"/>
    </row>
    <row r="6070" spans="63:82">
      <c r="BK6070" s="245"/>
      <c r="BS6070" s="245"/>
      <c r="BY6070" s="245"/>
      <c r="CA6070" s="245"/>
      <c r="CB6070" s="245"/>
      <c r="CD6070" s="1465"/>
    </row>
    <row r="6071" spans="63:82">
      <c r="BK6071" s="245"/>
      <c r="BS6071" s="245"/>
      <c r="BY6071" s="245"/>
      <c r="CA6071" s="245"/>
      <c r="CB6071" s="245"/>
      <c r="CD6071" s="1465"/>
    </row>
    <row r="6072" spans="63:82">
      <c r="BK6072" s="245"/>
      <c r="BS6072" s="245"/>
      <c r="BY6072" s="245"/>
      <c r="CA6072" s="245"/>
      <c r="CB6072" s="245"/>
      <c r="CD6072" s="1465"/>
    </row>
    <row r="6073" spans="63:82">
      <c r="BK6073" s="245"/>
      <c r="BS6073" s="245"/>
      <c r="BY6073" s="245"/>
      <c r="CA6073" s="245"/>
      <c r="CB6073" s="245"/>
      <c r="CD6073" s="1465"/>
    </row>
    <row r="6074" spans="63:82">
      <c r="BK6074" s="245"/>
      <c r="BS6074" s="245"/>
      <c r="BY6074" s="245"/>
      <c r="CA6074" s="245"/>
      <c r="CB6074" s="245"/>
      <c r="CD6074" s="1465"/>
    </row>
    <row r="6075" spans="63:82">
      <c r="BK6075" s="245"/>
      <c r="BS6075" s="245"/>
      <c r="BY6075" s="245"/>
      <c r="CA6075" s="245"/>
      <c r="CB6075" s="245"/>
      <c r="CD6075" s="1465"/>
    </row>
    <row r="6076" spans="63:82">
      <c r="BK6076" s="245"/>
      <c r="BS6076" s="245"/>
      <c r="BY6076" s="245"/>
      <c r="CA6076" s="245"/>
      <c r="CB6076" s="245"/>
      <c r="CD6076" s="1465"/>
    </row>
    <row r="6077" spans="63:82">
      <c r="BK6077" s="245"/>
      <c r="BS6077" s="245"/>
      <c r="BY6077" s="245"/>
      <c r="CA6077" s="245"/>
      <c r="CB6077" s="245"/>
      <c r="CD6077" s="1465"/>
    </row>
    <row r="6078" spans="63:82">
      <c r="BK6078" s="245"/>
      <c r="BS6078" s="245"/>
      <c r="BY6078" s="245"/>
      <c r="CA6078" s="245"/>
      <c r="CB6078" s="245"/>
      <c r="CD6078" s="1465"/>
    </row>
    <row r="6079" spans="63:82">
      <c r="BK6079" s="245"/>
      <c r="BS6079" s="245"/>
      <c r="BY6079" s="245"/>
      <c r="CA6079" s="245"/>
      <c r="CB6079" s="245"/>
      <c r="CD6079" s="1465"/>
    </row>
    <row r="6080" spans="63:82">
      <c r="BK6080" s="245"/>
      <c r="BS6080" s="245"/>
      <c r="BY6080" s="245"/>
      <c r="CA6080" s="245"/>
      <c r="CB6080" s="245"/>
      <c r="CD6080" s="1465"/>
    </row>
    <row r="6081" spans="63:82">
      <c r="BK6081" s="245"/>
      <c r="BS6081" s="245"/>
      <c r="BY6081" s="245"/>
      <c r="CA6081" s="245"/>
      <c r="CB6081" s="245"/>
      <c r="CD6081" s="1465"/>
    </row>
    <row r="6082" spans="63:82">
      <c r="BK6082" s="245"/>
      <c r="BS6082" s="245"/>
      <c r="BY6082" s="245"/>
      <c r="CA6082" s="245"/>
      <c r="CB6082" s="245"/>
      <c r="CD6082" s="1465"/>
    </row>
    <row r="6083" spans="63:82">
      <c r="BK6083" s="245"/>
      <c r="BS6083" s="245"/>
      <c r="BY6083" s="245"/>
      <c r="CA6083" s="245"/>
      <c r="CB6083" s="245"/>
      <c r="CD6083" s="1465"/>
    </row>
    <row r="6084" spans="63:82">
      <c r="BK6084" s="245"/>
      <c r="BS6084" s="245"/>
      <c r="BY6084" s="245"/>
      <c r="CA6084" s="245"/>
      <c r="CB6084" s="245"/>
      <c r="CD6084" s="1465"/>
    </row>
    <row r="6085" spans="63:82">
      <c r="BK6085" s="245"/>
      <c r="BS6085" s="245"/>
      <c r="BY6085" s="245"/>
      <c r="CA6085" s="245"/>
      <c r="CB6085" s="245"/>
      <c r="CD6085" s="1465"/>
    </row>
    <row r="6086" spans="63:82">
      <c r="BK6086" s="245"/>
      <c r="BS6086" s="245"/>
      <c r="BY6086" s="245"/>
      <c r="CA6086" s="245"/>
      <c r="CB6086" s="245"/>
      <c r="CD6086" s="1465"/>
    </row>
    <row r="6087" spans="63:82">
      <c r="BK6087" s="245"/>
      <c r="BS6087" s="245"/>
      <c r="BY6087" s="245"/>
      <c r="CA6087" s="245"/>
      <c r="CB6087" s="245"/>
      <c r="CD6087" s="1465"/>
    </row>
    <row r="6088" spans="63:82">
      <c r="BK6088" s="245"/>
      <c r="BS6088" s="245"/>
      <c r="BY6088" s="245"/>
      <c r="CA6088" s="245"/>
      <c r="CB6088" s="245"/>
      <c r="CD6088" s="1465"/>
    </row>
    <row r="6089" spans="63:82">
      <c r="BK6089" s="245"/>
      <c r="BS6089" s="245"/>
      <c r="BY6089" s="245"/>
      <c r="CA6089" s="245"/>
      <c r="CB6089" s="245"/>
      <c r="CD6089" s="1465"/>
    </row>
    <row r="6090" spans="63:82">
      <c r="BK6090" s="245"/>
      <c r="BS6090" s="245"/>
      <c r="BY6090" s="245"/>
      <c r="CA6090" s="245"/>
      <c r="CB6090" s="245"/>
      <c r="CD6090" s="1465"/>
    </row>
    <row r="6091" spans="63:82">
      <c r="BK6091" s="245"/>
      <c r="BS6091" s="245"/>
      <c r="BY6091" s="245"/>
      <c r="CA6091" s="245"/>
      <c r="CB6091" s="245"/>
      <c r="CD6091" s="1465"/>
    </row>
    <row r="6092" spans="63:82">
      <c r="BK6092" s="245"/>
      <c r="BS6092" s="245"/>
      <c r="BY6092" s="245"/>
      <c r="CA6092" s="245"/>
      <c r="CB6092" s="245"/>
      <c r="CD6092" s="1465"/>
    </row>
    <row r="6093" spans="63:82">
      <c r="BK6093" s="245"/>
      <c r="BS6093" s="245"/>
      <c r="BY6093" s="245"/>
      <c r="CA6093" s="245"/>
      <c r="CB6093" s="245"/>
      <c r="CD6093" s="1465"/>
    </row>
    <row r="6094" spans="63:82">
      <c r="BK6094" s="245"/>
      <c r="BS6094" s="245"/>
      <c r="BY6094" s="245"/>
      <c r="CA6094" s="245"/>
      <c r="CB6094" s="245"/>
      <c r="CD6094" s="1465"/>
    </row>
    <row r="6095" spans="63:82">
      <c r="BK6095" s="245"/>
      <c r="BS6095" s="245"/>
      <c r="BY6095" s="245"/>
      <c r="CA6095" s="245"/>
      <c r="CB6095" s="245"/>
      <c r="CD6095" s="1465"/>
    </row>
    <row r="6096" spans="63:82">
      <c r="BK6096" s="245"/>
      <c r="BS6096" s="245"/>
      <c r="BY6096" s="245"/>
      <c r="CA6096" s="245"/>
      <c r="CB6096" s="245"/>
      <c r="CD6096" s="1465"/>
    </row>
    <row r="6097" spans="63:82">
      <c r="BK6097" s="245"/>
      <c r="BS6097" s="245"/>
      <c r="BY6097" s="245"/>
      <c r="CA6097" s="245"/>
      <c r="CB6097" s="245"/>
      <c r="CD6097" s="1465"/>
    </row>
    <row r="6098" spans="63:82">
      <c r="BK6098" s="245"/>
      <c r="BS6098" s="245"/>
      <c r="BY6098" s="245"/>
      <c r="CA6098" s="245"/>
      <c r="CB6098" s="245"/>
      <c r="CD6098" s="1465"/>
    </row>
    <row r="6099" spans="63:82">
      <c r="BK6099" s="245"/>
      <c r="BS6099" s="245"/>
      <c r="BY6099" s="245"/>
      <c r="CA6099" s="245"/>
      <c r="CB6099" s="245"/>
      <c r="CD6099" s="1465"/>
    </row>
    <row r="6100" spans="63:82">
      <c r="BK6100" s="245"/>
      <c r="BS6100" s="245"/>
      <c r="BY6100" s="245"/>
      <c r="CA6100" s="245"/>
      <c r="CB6100" s="245"/>
      <c r="CD6100" s="1465"/>
    </row>
    <row r="6101" spans="63:82">
      <c r="BK6101" s="245"/>
      <c r="BS6101" s="245"/>
      <c r="BY6101" s="245"/>
      <c r="CA6101" s="245"/>
      <c r="CB6101" s="245"/>
      <c r="CD6101" s="1465"/>
    </row>
    <row r="6102" spans="63:82">
      <c r="BK6102" s="245"/>
      <c r="BS6102" s="245"/>
      <c r="BY6102" s="245"/>
      <c r="CA6102" s="245"/>
      <c r="CB6102" s="245"/>
      <c r="CD6102" s="1465"/>
    </row>
    <row r="6103" spans="63:82">
      <c r="BK6103" s="245"/>
      <c r="BS6103" s="245"/>
      <c r="BY6103" s="245"/>
      <c r="CA6103" s="245"/>
      <c r="CB6103" s="245"/>
      <c r="CD6103" s="1465"/>
    </row>
    <row r="6104" spans="63:82">
      <c r="BK6104" s="245"/>
      <c r="BS6104" s="245"/>
      <c r="BY6104" s="245"/>
      <c r="CA6104" s="245"/>
      <c r="CB6104" s="245"/>
      <c r="CD6104" s="1465"/>
    </row>
    <row r="6105" spans="63:82">
      <c r="BK6105" s="245"/>
      <c r="BS6105" s="245"/>
      <c r="BY6105" s="245"/>
      <c r="CA6105" s="245"/>
      <c r="CB6105" s="245"/>
      <c r="CD6105" s="1465"/>
    </row>
    <row r="6106" spans="63:82">
      <c r="BK6106" s="245"/>
      <c r="BS6106" s="245"/>
      <c r="BY6106" s="245"/>
      <c r="CA6106" s="245"/>
      <c r="CB6106" s="245"/>
      <c r="CD6106" s="1465"/>
    </row>
    <row r="6107" spans="63:82">
      <c r="BK6107" s="245"/>
      <c r="BS6107" s="245"/>
      <c r="BY6107" s="245"/>
      <c r="CA6107" s="245"/>
      <c r="CB6107" s="245"/>
      <c r="CD6107" s="1465"/>
    </row>
    <row r="6108" spans="63:82">
      <c r="BK6108" s="245"/>
      <c r="BS6108" s="245"/>
      <c r="BY6108" s="245"/>
      <c r="CA6108" s="245"/>
      <c r="CB6108" s="245"/>
      <c r="CD6108" s="1465"/>
    </row>
    <row r="6109" spans="63:82">
      <c r="BK6109" s="245"/>
      <c r="BS6109" s="245"/>
      <c r="BY6109" s="245"/>
      <c r="CA6109" s="245"/>
      <c r="CB6109" s="245"/>
      <c r="CD6109" s="1465"/>
    </row>
    <row r="6110" spans="63:82">
      <c r="BK6110" s="245"/>
      <c r="BS6110" s="245"/>
      <c r="BY6110" s="245"/>
      <c r="CA6110" s="245"/>
      <c r="CB6110" s="245"/>
      <c r="CD6110" s="1465"/>
    </row>
    <row r="6111" spans="63:82">
      <c r="BK6111" s="245"/>
      <c r="BS6111" s="245"/>
      <c r="BY6111" s="245"/>
      <c r="CA6111" s="245"/>
      <c r="CB6111" s="245"/>
      <c r="CD6111" s="1465"/>
    </row>
    <row r="6112" spans="63:82">
      <c r="BK6112" s="245"/>
      <c r="BS6112" s="245"/>
      <c r="BY6112" s="245"/>
      <c r="CA6112" s="245"/>
      <c r="CB6112" s="245"/>
      <c r="CD6112" s="1465"/>
    </row>
    <row r="6113" spans="63:82">
      <c r="BK6113" s="245"/>
      <c r="BS6113" s="245"/>
      <c r="BY6113" s="245"/>
      <c r="CA6113" s="245"/>
      <c r="CB6113" s="245"/>
      <c r="CD6113" s="1465"/>
    </row>
    <row r="6114" spans="63:82">
      <c r="BK6114" s="245"/>
      <c r="BS6114" s="245"/>
      <c r="BY6114" s="245"/>
      <c r="CA6114" s="245"/>
      <c r="CB6114" s="245"/>
      <c r="CD6114" s="1465"/>
    </row>
    <row r="6115" spans="63:82">
      <c r="BK6115" s="245"/>
      <c r="BS6115" s="245"/>
      <c r="BY6115" s="245"/>
      <c r="CA6115" s="245"/>
      <c r="CB6115" s="245"/>
      <c r="CD6115" s="1465"/>
    </row>
    <row r="6116" spans="63:82">
      <c r="BK6116" s="245"/>
      <c r="BS6116" s="245"/>
      <c r="BY6116" s="245"/>
      <c r="CA6116" s="245"/>
      <c r="CB6116" s="245"/>
      <c r="CD6116" s="1465"/>
    </row>
    <row r="6117" spans="63:82">
      <c r="BK6117" s="245"/>
      <c r="BS6117" s="245"/>
      <c r="BY6117" s="245"/>
      <c r="CA6117" s="245"/>
      <c r="CB6117" s="245"/>
      <c r="CD6117" s="1465"/>
    </row>
    <row r="6118" spans="63:82">
      <c r="BK6118" s="245"/>
      <c r="BS6118" s="245"/>
      <c r="BY6118" s="245"/>
      <c r="CA6118" s="245"/>
      <c r="CB6118" s="245"/>
      <c r="CD6118" s="1465"/>
    </row>
    <row r="6119" spans="63:82">
      <c r="BK6119" s="245"/>
      <c r="BS6119" s="245"/>
      <c r="BY6119" s="245"/>
      <c r="CA6119" s="245"/>
      <c r="CB6119" s="245"/>
      <c r="CD6119" s="1465"/>
    </row>
    <row r="6120" spans="63:82">
      <c r="BK6120" s="245"/>
      <c r="BS6120" s="245"/>
      <c r="BY6120" s="245"/>
      <c r="CA6120" s="245"/>
      <c r="CB6120" s="245"/>
      <c r="CD6120" s="1465"/>
    </row>
    <row r="6121" spans="63:82">
      <c r="BK6121" s="245"/>
      <c r="BS6121" s="245"/>
      <c r="BY6121" s="245"/>
      <c r="CA6121" s="245"/>
      <c r="CB6121" s="245"/>
      <c r="CD6121" s="1465"/>
    </row>
    <row r="6122" spans="63:82">
      <c r="BK6122" s="245"/>
      <c r="BS6122" s="245"/>
      <c r="BY6122" s="245"/>
      <c r="CA6122" s="245"/>
      <c r="CB6122" s="245"/>
      <c r="CD6122" s="1465"/>
    </row>
    <row r="6123" spans="63:82">
      <c r="BK6123" s="245"/>
      <c r="BS6123" s="245"/>
      <c r="BY6123" s="245"/>
      <c r="CA6123" s="245"/>
      <c r="CB6123" s="245"/>
      <c r="CD6123" s="1465"/>
    </row>
    <row r="6124" spans="63:82">
      <c r="BK6124" s="245"/>
      <c r="BS6124" s="245"/>
      <c r="BY6124" s="245"/>
      <c r="CA6124" s="245"/>
      <c r="CB6124" s="245"/>
      <c r="CD6124" s="1465"/>
    </row>
    <row r="6125" spans="63:82">
      <c r="BK6125" s="245"/>
      <c r="BS6125" s="245"/>
      <c r="BY6125" s="245"/>
      <c r="CA6125" s="245"/>
      <c r="CB6125" s="245"/>
      <c r="CD6125" s="1465"/>
    </row>
    <row r="6126" spans="63:82">
      <c r="BK6126" s="245"/>
      <c r="BS6126" s="245"/>
      <c r="BY6126" s="245"/>
      <c r="CA6126" s="245"/>
      <c r="CB6126" s="245"/>
      <c r="CD6126" s="1465"/>
    </row>
    <row r="6127" spans="63:82">
      <c r="BK6127" s="245"/>
      <c r="BS6127" s="245"/>
      <c r="BY6127" s="245"/>
      <c r="CA6127" s="245"/>
      <c r="CB6127" s="245"/>
      <c r="CD6127" s="1465"/>
    </row>
    <row r="6128" spans="63:82">
      <c r="BK6128" s="245"/>
      <c r="BS6128" s="245"/>
      <c r="BY6128" s="245"/>
      <c r="CA6128" s="245"/>
      <c r="CB6128" s="245"/>
      <c r="CD6128" s="1465"/>
    </row>
    <row r="6129" spans="63:82">
      <c r="BK6129" s="245"/>
      <c r="BS6129" s="245"/>
      <c r="BY6129" s="245"/>
      <c r="CA6129" s="245"/>
      <c r="CB6129" s="245"/>
      <c r="CD6129" s="1465"/>
    </row>
    <row r="6130" spans="63:82">
      <c r="BK6130" s="245"/>
      <c r="BS6130" s="245"/>
      <c r="BY6130" s="245"/>
      <c r="CA6130" s="245"/>
      <c r="CB6130" s="245"/>
      <c r="CD6130" s="1465"/>
    </row>
    <row r="6131" spans="63:82">
      <c r="BK6131" s="245"/>
      <c r="BS6131" s="245"/>
      <c r="BY6131" s="245"/>
      <c r="CA6131" s="245"/>
      <c r="CB6131" s="245"/>
      <c r="CD6131" s="1465"/>
    </row>
    <row r="6132" spans="63:82">
      <c r="BK6132" s="245"/>
      <c r="BS6132" s="245"/>
      <c r="BY6132" s="245"/>
      <c r="CA6132" s="245"/>
      <c r="CB6132" s="245"/>
      <c r="CD6132" s="1465"/>
    </row>
    <row r="6133" spans="63:82">
      <c r="BK6133" s="245"/>
      <c r="BS6133" s="245"/>
      <c r="BY6133" s="245"/>
      <c r="CA6133" s="245"/>
      <c r="CB6133" s="245"/>
      <c r="CD6133" s="1465"/>
    </row>
    <row r="6134" spans="63:82">
      <c r="BK6134" s="245"/>
      <c r="BS6134" s="245"/>
      <c r="BY6134" s="245"/>
      <c r="CA6134" s="245"/>
      <c r="CB6134" s="245"/>
      <c r="CD6134" s="1465"/>
    </row>
    <row r="6135" spans="63:82">
      <c r="BK6135" s="245"/>
      <c r="BS6135" s="245"/>
      <c r="BY6135" s="245"/>
      <c r="CA6135" s="245"/>
      <c r="CB6135" s="245"/>
      <c r="CD6135" s="1465"/>
    </row>
    <row r="6136" spans="63:82">
      <c r="BK6136" s="245"/>
      <c r="BS6136" s="245"/>
      <c r="BY6136" s="245"/>
      <c r="CA6136" s="245"/>
      <c r="CB6136" s="245"/>
      <c r="CD6136" s="1465"/>
    </row>
    <row r="6137" spans="63:82">
      <c r="BK6137" s="245"/>
      <c r="BS6137" s="245"/>
      <c r="BY6137" s="245"/>
      <c r="CA6137" s="245"/>
      <c r="CB6137" s="245"/>
      <c r="CD6137" s="1465"/>
    </row>
    <row r="6138" spans="63:82">
      <c r="BK6138" s="245"/>
      <c r="BS6138" s="245"/>
      <c r="BY6138" s="245"/>
      <c r="CA6138" s="245"/>
      <c r="CB6138" s="245"/>
      <c r="CD6138" s="1465"/>
    </row>
    <row r="6139" spans="63:82">
      <c r="BK6139" s="245"/>
      <c r="BS6139" s="245"/>
      <c r="BY6139" s="245"/>
      <c r="CA6139" s="245"/>
      <c r="CB6139" s="245"/>
      <c r="CD6139" s="1465"/>
    </row>
    <row r="6140" spans="63:82">
      <c r="BK6140" s="245"/>
      <c r="BS6140" s="245"/>
      <c r="BY6140" s="245"/>
      <c r="CA6140" s="245"/>
      <c r="CB6140" s="245"/>
      <c r="CD6140" s="1465"/>
    </row>
    <row r="6141" spans="63:82">
      <c r="BK6141" s="245"/>
      <c r="BS6141" s="245"/>
      <c r="BY6141" s="245"/>
      <c r="CA6141" s="245"/>
      <c r="CB6141" s="245"/>
      <c r="CD6141" s="1465"/>
    </row>
    <row r="6142" spans="63:82">
      <c r="BK6142" s="245"/>
      <c r="BS6142" s="245"/>
      <c r="BY6142" s="245"/>
      <c r="CA6142" s="245"/>
      <c r="CB6142" s="245"/>
      <c r="CD6142" s="1465"/>
    </row>
    <row r="6143" spans="63:82">
      <c r="BK6143" s="245"/>
      <c r="BS6143" s="245"/>
      <c r="BY6143" s="245"/>
      <c r="CA6143" s="245"/>
      <c r="CB6143" s="245"/>
      <c r="CD6143" s="1465"/>
    </row>
    <row r="6144" spans="63:82">
      <c r="BK6144" s="245"/>
      <c r="BS6144" s="245"/>
      <c r="BY6144" s="245"/>
      <c r="CA6144" s="245"/>
      <c r="CB6144" s="245"/>
      <c r="CD6144" s="1465"/>
    </row>
    <row r="6145" spans="63:82">
      <c r="BK6145" s="245"/>
      <c r="BS6145" s="245"/>
      <c r="BY6145" s="245"/>
      <c r="CA6145" s="245"/>
      <c r="CB6145" s="245"/>
      <c r="CD6145" s="1465"/>
    </row>
    <row r="6146" spans="63:82">
      <c r="BK6146" s="245"/>
      <c r="BS6146" s="245"/>
      <c r="BY6146" s="245"/>
      <c r="CA6146" s="245"/>
      <c r="CB6146" s="245"/>
      <c r="CD6146" s="1465"/>
    </row>
    <row r="6147" spans="63:82">
      <c r="BK6147" s="245"/>
      <c r="BS6147" s="245"/>
      <c r="BY6147" s="245"/>
      <c r="CA6147" s="245"/>
      <c r="CB6147" s="245"/>
      <c r="CD6147" s="1465"/>
    </row>
    <row r="6148" spans="63:82">
      <c r="BK6148" s="245"/>
      <c r="BS6148" s="245"/>
      <c r="BY6148" s="245"/>
      <c r="CA6148" s="245"/>
      <c r="CB6148" s="245"/>
      <c r="CD6148" s="1465"/>
    </row>
    <row r="6149" spans="63:82">
      <c r="BK6149" s="245"/>
      <c r="BS6149" s="245"/>
      <c r="BY6149" s="245"/>
      <c r="CA6149" s="245"/>
      <c r="CB6149" s="245"/>
      <c r="CD6149" s="1465"/>
    </row>
    <row r="6150" spans="63:82">
      <c r="BK6150" s="245"/>
      <c r="BS6150" s="245"/>
      <c r="BY6150" s="245"/>
      <c r="CA6150" s="245"/>
      <c r="CB6150" s="245"/>
      <c r="CD6150" s="1465"/>
    </row>
    <row r="6151" spans="63:82">
      <c r="BK6151" s="245"/>
      <c r="BS6151" s="245"/>
      <c r="BY6151" s="245"/>
      <c r="CA6151" s="245"/>
      <c r="CB6151" s="245"/>
      <c r="CD6151" s="1465"/>
    </row>
    <row r="6152" spans="63:82">
      <c r="BK6152" s="245"/>
      <c r="BS6152" s="245"/>
      <c r="BY6152" s="245"/>
      <c r="CA6152" s="245"/>
      <c r="CB6152" s="245"/>
      <c r="CD6152" s="1465"/>
    </row>
    <row r="6153" spans="63:82">
      <c r="BK6153" s="245"/>
      <c r="BS6153" s="245"/>
      <c r="BY6153" s="245"/>
      <c r="CA6153" s="245"/>
      <c r="CB6153" s="245"/>
      <c r="CD6153" s="1465"/>
    </row>
    <row r="6154" spans="63:82">
      <c r="BK6154" s="245"/>
      <c r="BS6154" s="245"/>
      <c r="BY6154" s="245"/>
      <c r="CA6154" s="245"/>
      <c r="CB6154" s="245"/>
      <c r="CD6154" s="1465"/>
    </row>
    <row r="6155" spans="63:82">
      <c r="BK6155" s="245"/>
      <c r="BS6155" s="245"/>
      <c r="BY6155" s="245"/>
      <c r="CA6155" s="245"/>
      <c r="CB6155" s="245"/>
      <c r="CD6155" s="1465"/>
    </row>
    <row r="6156" spans="63:82">
      <c r="BK6156" s="245"/>
      <c r="BS6156" s="245"/>
      <c r="BY6156" s="245"/>
      <c r="CA6156" s="245"/>
      <c r="CB6156" s="245"/>
      <c r="CD6156" s="1465"/>
    </row>
    <row r="6157" spans="63:82">
      <c r="BK6157" s="245"/>
      <c r="BS6157" s="245"/>
      <c r="BY6157" s="245"/>
      <c r="CA6157" s="245"/>
      <c r="CB6157" s="245"/>
      <c r="CD6157" s="1465"/>
    </row>
    <row r="6158" spans="63:82">
      <c r="BK6158" s="245"/>
      <c r="BS6158" s="245"/>
      <c r="BY6158" s="245"/>
      <c r="CA6158" s="245"/>
      <c r="CB6158" s="245"/>
      <c r="CD6158" s="1465"/>
    </row>
    <row r="6159" spans="63:82">
      <c r="BK6159" s="245"/>
      <c r="BS6159" s="245"/>
      <c r="BY6159" s="245"/>
      <c r="CA6159" s="245"/>
      <c r="CB6159" s="245"/>
      <c r="CD6159" s="1465"/>
    </row>
    <row r="6160" spans="63:82">
      <c r="BK6160" s="245"/>
      <c r="BS6160" s="245"/>
      <c r="BY6160" s="245"/>
      <c r="CA6160" s="245"/>
      <c r="CB6160" s="245"/>
      <c r="CD6160" s="1465"/>
    </row>
    <row r="6161" spans="63:82">
      <c r="BK6161" s="245"/>
      <c r="BS6161" s="245"/>
      <c r="BY6161" s="245"/>
      <c r="CA6161" s="245"/>
      <c r="CB6161" s="245"/>
      <c r="CD6161" s="1465"/>
    </row>
    <row r="6162" spans="63:82">
      <c r="BK6162" s="245"/>
      <c r="BS6162" s="245"/>
      <c r="BY6162" s="245"/>
      <c r="CA6162" s="245"/>
      <c r="CB6162" s="245"/>
      <c r="CD6162" s="1465"/>
    </row>
    <row r="6163" spans="63:82">
      <c r="BK6163" s="245"/>
      <c r="BS6163" s="245"/>
      <c r="BY6163" s="245"/>
      <c r="CA6163" s="245"/>
      <c r="CB6163" s="245"/>
      <c r="CD6163" s="1465"/>
    </row>
    <row r="6164" spans="63:82">
      <c r="BK6164" s="245"/>
      <c r="BS6164" s="245"/>
      <c r="BY6164" s="245"/>
      <c r="CA6164" s="245"/>
      <c r="CB6164" s="245"/>
      <c r="CD6164" s="1465"/>
    </row>
    <row r="6165" spans="63:82">
      <c r="BK6165" s="245"/>
      <c r="BS6165" s="245"/>
      <c r="BY6165" s="245"/>
      <c r="CA6165" s="245"/>
      <c r="CB6165" s="245"/>
      <c r="CD6165" s="1465"/>
    </row>
    <row r="6166" spans="63:82">
      <c r="BK6166" s="245"/>
      <c r="BS6166" s="245"/>
      <c r="BY6166" s="245"/>
      <c r="CA6166" s="245"/>
      <c r="CB6166" s="245"/>
      <c r="CD6166" s="1465"/>
    </row>
    <row r="6167" spans="63:82">
      <c r="BK6167" s="245"/>
      <c r="BS6167" s="245"/>
      <c r="BY6167" s="245"/>
      <c r="CA6167" s="245"/>
      <c r="CB6167" s="245"/>
      <c r="CD6167" s="1465"/>
    </row>
    <row r="6168" spans="63:82">
      <c r="BK6168" s="245"/>
      <c r="BS6168" s="245"/>
      <c r="BY6168" s="245"/>
      <c r="CA6168" s="245"/>
      <c r="CB6168" s="245"/>
      <c r="CD6168" s="1465"/>
    </row>
    <row r="6169" spans="63:82">
      <c r="BK6169" s="245"/>
      <c r="BS6169" s="245"/>
      <c r="BY6169" s="245"/>
      <c r="CA6169" s="245"/>
      <c r="CB6169" s="245"/>
      <c r="CD6169" s="1465"/>
    </row>
    <row r="6170" spans="63:82">
      <c r="BK6170" s="245"/>
      <c r="BS6170" s="245"/>
      <c r="BY6170" s="245"/>
      <c r="CA6170" s="245"/>
      <c r="CB6170" s="245"/>
      <c r="CD6170" s="1465"/>
    </row>
    <row r="6171" spans="63:82">
      <c r="BK6171" s="245"/>
      <c r="BS6171" s="245"/>
      <c r="BY6171" s="245"/>
      <c r="CA6171" s="245"/>
      <c r="CB6171" s="245"/>
      <c r="CD6171" s="1465"/>
    </row>
    <row r="6172" spans="63:82">
      <c r="BK6172" s="245"/>
      <c r="BS6172" s="245"/>
      <c r="BY6172" s="245"/>
      <c r="CA6172" s="245"/>
      <c r="CB6172" s="245"/>
      <c r="CD6172" s="1465"/>
    </row>
    <row r="6173" spans="63:82">
      <c r="BK6173" s="245"/>
      <c r="BS6173" s="245"/>
      <c r="BY6173" s="245"/>
      <c r="CA6173" s="245"/>
      <c r="CB6173" s="245"/>
      <c r="CD6173" s="1465"/>
    </row>
    <row r="6174" spans="63:82">
      <c r="BK6174" s="245"/>
      <c r="BS6174" s="245"/>
      <c r="BY6174" s="245"/>
      <c r="CA6174" s="245"/>
      <c r="CB6174" s="245"/>
      <c r="CD6174" s="1465"/>
    </row>
    <row r="6175" spans="63:82">
      <c r="BK6175" s="245"/>
      <c r="BS6175" s="245"/>
      <c r="BY6175" s="245"/>
      <c r="CA6175" s="245"/>
      <c r="CB6175" s="245"/>
      <c r="CD6175" s="1465"/>
    </row>
    <row r="6176" spans="63:82">
      <c r="BK6176" s="245"/>
      <c r="BS6176" s="245"/>
      <c r="BY6176" s="245"/>
      <c r="CA6176" s="245"/>
      <c r="CB6176" s="245"/>
      <c r="CD6176" s="1465"/>
    </row>
    <row r="6177" spans="63:82">
      <c r="BK6177" s="245"/>
      <c r="BS6177" s="245"/>
      <c r="BY6177" s="245"/>
      <c r="CA6177" s="245"/>
      <c r="CB6177" s="245"/>
      <c r="CD6177" s="1465"/>
    </row>
    <row r="6178" spans="63:82">
      <c r="BK6178" s="245"/>
      <c r="BS6178" s="245"/>
      <c r="BY6178" s="245"/>
      <c r="CA6178" s="245"/>
      <c r="CB6178" s="245"/>
      <c r="CD6178" s="1465"/>
    </row>
    <row r="6179" spans="63:82">
      <c r="BK6179" s="245"/>
      <c r="BS6179" s="245"/>
      <c r="BY6179" s="245"/>
      <c r="CA6179" s="245"/>
      <c r="CB6179" s="245"/>
      <c r="CD6179" s="1465"/>
    </row>
    <row r="6180" spans="63:82">
      <c r="BK6180" s="245"/>
      <c r="BS6180" s="245"/>
      <c r="BY6180" s="245"/>
      <c r="CA6180" s="245"/>
      <c r="CB6180" s="245"/>
      <c r="CD6180" s="1465"/>
    </row>
    <row r="6181" spans="63:82">
      <c r="BK6181" s="245"/>
      <c r="BS6181" s="245"/>
      <c r="BY6181" s="245"/>
      <c r="CA6181" s="245"/>
      <c r="CB6181" s="245"/>
      <c r="CD6181" s="1465"/>
    </row>
    <row r="6182" spans="63:82">
      <c r="BK6182" s="245"/>
      <c r="BS6182" s="245"/>
      <c r="BY6182" s="245"/>
      <c r="CA6182" s="245"/>
      <c r="CB6182" s="245"/>
      <c r="CD6182" s="1465"/>
    </row>
    <row r="6183" spans="63:82">
      <c r="BK6183" s="245"/>
      <c r="BS6183" s="245"/>
      <c r="BY6183" s="245"/>
      <c r="CA6183" s="245"/>
      <c r="CB6183" s="245"/>
      <c r="CD6183" s="1465"/>
    </row>
    <row r="6184" spans="63:82">
      <c r="BK6184" s="245"/>
      <c r="BS6184" s="245"/>
      <c r="BY6184" s="245"/>
      <c r="CA6184" s="245"/>
      <c r="CB6184" s="245"/>
      <c r="CD6184" s="1465"/>
    </row>
    <row r="6185" spans="63:82">
      <c r="BK6185" s="245"/>
      <c r="BS6185" s="245"/>
      <c r="BY6185" s="245"/>
      <c r="CA6185" s="245"/>
      <c r="CB6185" s="245"/>
      <c r="CD6185" s="1465"/>
    </row>
    <row r="6186" spans="63:82">
      <c r="BK6186" s="245"/>
      <c r="BS6186" s="245"/>
      <c r="BY6186" s="245"/>
      <c r="CA6186" s="245"/>
      <c r="CB6186" s="245"/>
      <c r="CD6186" s="1465"/>
    </row>
    <row r="6187" spans="63:82">
      <c r="BK6187" s="245"/>
      <c r="BS6187" s="245"/>
      <c r="BY6187" s="245"/>
      <c r="CA6187" s="245"/>
      <c r="CB6187" s="245"/>
      <c r="CD6187" s="1465"/>
    </row>
    <row r="6188" spans="63:82">
      <c r="BK6188" s="245"/>
      <c r="BS6188" s="245"/>
      <c r="BY6188" s="245"/>
      <c r="CA6188" s="245"/>
      <c r="CB6188" s="245"/>
      <c r="CD6188" s="1465"/>
    </row>
    <row r="6189" spans="63:82">
      <c r="BK6189" s="245"/>
      <c r="BS6189" s="245"/>
      <c r="BY6189" s="245"/>
      <c r="CA6189" s="245"/>
      <c r="CB6189" s="245"/>
      <c r="CD6189" s="1465"/>
    </row>
    <row r="6190" spans="63:82">
      <c r="BK6190" s="245"/>
      <c r="BS6190" s="245"/>
      <c r="BY6190" s="245"/>
      <c r="CA6190" s="245"/>
      <c r="CB6190" s="245"/>
      <c r="CD6190" s="1465"/>
    </row>
    <row r="6191" spans="63:82">
      <c r="BK6191" s="245"/>
      <c r="BS6191" s="245"/>
      <c r="BY6191" s="245"/>
      <c r="CA6191" s="245"/>
      <c r="CB6191" s="245"/>
      <c r="CD6191" s="1465"/>
    </row>
    <row r="6192" spans="63:82">
      <c r="BK6192" s="245"/>
      <c r="BS6192" s="245"/>
      <c r="BY6192" s="245"/>
      <c r="CA6192" s="245"/>
      <c r="CB6192" s="245"/>
      <c r="CD6192" s="1465"/>
    </row>
    <row r="6193" spans="63:82">
      <c r="BK6193" s="245"/>
      <c r="BS6193" s="245"/>
      <c r="BY6193" s="245"/>
      <c r="CA6193" s="245"/>
      <c r="CB6193" s="245"/>
      <c r="CD6193" s="1465"/>
    </row>
    <row r="6194" spans="63:82">
      <c r="BK6194" s="245"/>
      <c r="BS6194" s="245"/>
      <c r="BY6194" s="245"/>
      <c r="CA6194" s="245"/>
      <c r="CB6194" s="245"/>
      <c r="CD6194" s="1465"/>
    </row>
    <row r="6195" spans="63:82">
      <c r="BK6195" s="245"/>
      <c r="BS6195" s="245"/>
      <c r="BY6195" s="245"/>
      <c r="CA6195" s="245"/>
      <c r="CB6195" s="245"/>
      <c r="CD6195" s="1465"/>
    </row>
    <row r="6196" spans="63:82">
      <c r="BK6196" s="245"/>
      <c r="BS6196" s="245"/>
      <c r="BY6196" s="245"/>
      <c r="CA6196" s="245"/>
      <c r="CB6196" s="245"/>
      <c r="CD6196" s="1465"/>
    </row>
    <row r="6197" spans="63:82">
      <c r="BK6197" s="245"/>
      <c r="BS6197" s="245"/>
      <c r="BY6197" s="245"/>
      <c r="CA6197" s="245"/>
      <c r="CB6197" s="245"/>
      <c r="CD6197" s="1465"/>
    </row>
    <row r="6198" spans="63:82">
      <c r="BK6198" s="245"/>
      <c r="BS6198" s="245"/>
      <c r="BY6198" s="245"/>
      <c r="CA6198" s="245"/>
      <c r="CB6198" s="245"/>
      <c r="CD6198" s="1465"/>
    </row>
    <row r="6199" spans="63:82">
      <c r="BK6199" s="245"/>
      <c r="BS6199" s="245"/>
      <c r="BY6199" s="245"/>
      <c r="CA6199" s="245"/>
      <c r="CB6199" s="245"/>
      <c r="CD6199" s="1465"/>
    </row>
    <row r="6200" spans="63:82">
      <c r="BK6200" s="245"/>
      <c r="BS6200" s="245"/>
      <c r="BY6200" s="245"/>
      <c r="CA6200" s="245"/>
      <c r="CB6200" s="245"/>
      <c r="CD6200" s="1465"/>
    </row>
    <row r="6201" spans="63:82">
      <c r="BK6201" s="245"/>
      <c r="BS6201" s="245"/>
      <c r="BY6201" s="245"/>
      <c r="CA6201" s="245"/>
      <c r="CB6201" s="245"/>
      <c r="CD6201" s="1465"/>
    </row>
    <row r="6202" spans="63:82">
      <c r="BK6202" s="245"/>
      <c r="BS6202" s="245"/>
      <c r="BY6202" s="245"/>
      <c r="CA6202" s="245"/>
      <c r="CB6202" s="245"/>
      <c r="CD6202" s="1465"/>
    </row>
    <row r="6203" spans="63:82">
      <c r="BK6203" s="245"/>
      <c r="BS6203" s="245"/>
      <c r="BY6203" s="245"/>
      <c r="CA6203" s="245"/>
      <c r="CB6203" s="245"/>
      <c r="CD6203" s="1465"/>
    </row>
    <row r="6204" spans="63:82">
      <c r="BK6204" s="245"/>
      <c r="BS6204" s="245"/>
      <c r="BY6204" s="245"/>
      <c r="CA6204" s="245"/>
      <c r="CB6204" s="245"/>
      <c r="CD6204" s="1465"/>
    </row>
    <row r="6205" spans="63:82">
      <c r="BK6205" s="245"/>
      <c r="BS6205" s="245"/>
      <c r="BY6205" s="245"/>
      <c r="CA6205" s="245"/>
      <c r="CB6205" s="245"/>
      <c r="CD6205" s="1465"/>
    </row>
    <row r="6206" spans="63:82">
      <c r="BK6206" s="245"/>
      <c r="BS6206" s="245"/>
      <c r="BY6206" s="245"/>
      <c r="CA6206" s="245"/>
      <c r="CB6206" s="245"/>
      <c r="CD6206" s="1465"/>
    </row>
    <row r="6207" spans="63:82">
      <c r="BK6207" s="245"/>
      <c r="BS6207" s="245"/>
      <c r="BY6207" s="245"/>
      <c r="CA6207" s="245"/>
      <c r="CB6207" s="245"/>
      <c r="CD6207" s="1465"/>
    </row>
    <row r="6208" spans="63:82">
      <c r="BK6208" s="245"/>
      <c r="BS6208" s="245"/>
      <c r="BY6208" s="245"/>
      <c r="CA6208" s="245"/>
      <c r="CB6208" s="245"/>
      <c r="CD6208" s="1465"/>
    </row>
    <row r="6209" spans="63:82">
      <c r="BK6209" s="245"/>
      <c r="BS6209" s="245"/>
      <c r="BY6209" s="245"/>
      <c r="CA6209" s="245"/>
      <c r="CB6209" s="245"/>
      <c r="CD6209" s="1465"/>
    </row>
    <row r="6210" spans="63:82">
      <c r="BK6210" s="245"/>
      <c r="BS6210" s="245"/>
      <c r="BY6210" s="245"/>
      <c r="CA6210" s="245"/>
      <c r="CB6210" s="245"/>
      <c r="CD6210" s="1465"/>
    </row>
    <row r="6211" spans="63:82">
      <c r="BK6211" s="245"/>
      <c r="BS6211" s="245"/>
      <c r="BY6211" s="245"/>
      <c r="CA6211" s="245"/>
      <c r="CB6211" s="245"/>
      <c r="CD6211" s="1465"/>
    </row>
    <row r="6212" spans="63:82">
      <c r="BK6212" s="245"/>
      <c r="BS6212" s="245"/>
      <c r="BY6212" s="245"/>
      <c r="CA6212" s="245"/>
      <c r="CB6212" s="245"/>
      <c r="CD6212" s="1465"/>
    </row>
    <row r="6213" spans="63:82">
      <c r="BK6213" s="245"/>
      <c r="BS6213" s="245"/>
      <c r="BY6213" s="245"/>
      <c r="CA6213" s="245"/>
      <c r="CB6213" s="245"/>
      <c r="CD6213" s="1465"/>
    </row>
    <row r="6214" spans="63:82">
      <c r="BK6214" s="245"/>
      <c r="BS6214" s="245"/>
      <c r="BY6214" s="245"/>
      <c r="CA6214" s="245"/>
      <c r="CB6214" s="245"/>
      <c r="CD6214" s="1465"/>
    </row>
    <row r="6215" spans="63:82">
      <c r="BK6215" s="245"/>
      <c r="BS6215" s="245"/>
      <c r="BY6215" s="245"/>
      <c r="CA6215" s="245"/>
      <c r="CB6215" s="245"/>
      <c r="CD6215" s="1465"/>
    </row>
    <row r="6216" spans="63:82">
      <c r="BK6216" s="245"/>
      <c r="BS6216" s="245"/>
      <c r="BY6216" s="245"/>
      <c r="CA6216" s="245"/>
      <c r="CB6216" s="245"/>
      <c r="CD6216" s="1465"/>
    </row>
    <row r="6217" spans="63:82">
      <c r="BK6217" s="245"/>
      <c r="BS6217" s="245"/>
      <c r="BY6217" s="245"/>
      <c r="CA6217" s="245"/>
      <c r="CB6217" s="245"/>
      <c r="CD6217" s="1465"/>
    </row>
    <row r="6218" spans="63:82">
      <c r="BK6218" s="245"/>
      <c r="BS6218" s="245"/>
      <c r="BY6218" s="245"/>
      <c r="CA6218" s="245"/>
      <c r="CB6218" s="245"/>
      <c r="CD6218" s="1465"/>
    </row>
    <row r="6219" spans="63:82">
      <c r="BK6219" s="245"/>
      <c r="BS6219" s="245"/>
      <c r="BY6219" s="245"/>
      <c r="CA6219" s="245"/>
      <c r="CB6219" s="245"/>
      <c r="CD6219" s="1465"/>
    </row>
    <row r="6220" spans="63:82">
      <c r="BK6220" s="245"/>
      <c r="BS6220" s="245"/>
      <c r="BY6220" s="245"/>
      <c r="CA6220" s="245"/>
      <c r="CB6220" s="245"/>
      <c r="CD6220" s="1465"/>
    </row>
    <row r="6221" spans="63:82">
      <c r="BK6221" s="245"/>
      <c r="BS6221" s="245"/>
      <c r="BY6221" s="245"/>
      <c r="CA6221" s="245"/>
      <c r="CB6221" s="245"/>
      <c r="CD6221" s="1465"/>
    </row>
    <row r="6222" spans="63:82">
      <c r="BK6222" s="245"/>
      <c r="BS6222" s="245"/>
      <c r="BY6222" s="245"/>
      <c r="CA6222" s="245"/>
      <c r="CB6222" s="245"/>
      <c r="CD6222" s="1465"/>
    </row>
    <row r="6223" spans="63:82">
      <c r="BK6223" s="245"/>
      <c r="BS6223" s="245"/>
      <c r="BY6223" s="245"/>
      <c r="CA6223" s="245"/>
      <c r="CB6223" s="245"/>
      <c r="CD6223" s="1465"/>
    </row>
    <row r="6224" spans="63:82">
      <c r="BK6224" s="245"/>
      <c r="BS6224" s="245"/>
      <c r="BY6224" s="245"/>
      <c r="CA6224" s="245"/>
      <c r="CB6224" s="245"/>
      <c r="CD6224" s="1465"/>
    </row>
    <row r="6225" spans="63:82">
      <c r="BK6225" s="245"/>
      <c r="BS6225" s="245"/>
      <c r="BY6225" s="245"/>
      <c r="CA6225" s="245"/>
      <c r="CB6225" s="245"/>
      <c r="CD6225" s="1465"/>
    </row>
    <row r="6226" spans="63:82">
      <c r="BK6226" s="245"/>
      <c r="BS6226" s="245"/>
      <c r="BY6226" s="245"/>
      <c r="CA6226" s="245"/>
      <c r="CB6226" s="245"/>
      <c r="CD6226" s="1465"/>
    </row>
    <row r="6227" spans="63:82">
      <c r="BK6227" s="245"/>
      <c r="BS6227" s="245"/>
      <c r="BY6227" s="245"/>
      <c r="CA6227" s="245"/>
      <c r="CB6227" s="245"/>
      <c r="CD6227" s="1465"/>
    </row>
    <row r="6228" spans="63:82">
      <c r="BK6228" s="245"/>
      <c r="BS6228" s="245"/>
      <c r="BY6228" s="245"/>
      <c r="CA6228" s="245"/>
      <c r="CB6228" s="245"/>
      <c r="CD6228" s="1465"/>
    </row>
    <row r="6229" spans="63:82">
      <c r="BK6229" s="245"/>
      <c r="BS6229" s="245"/>
      <c r="BY6229" s="245"/>
      <c r="CA6229" s="245"/>
      <c r="CB6229" s="245"/>
      <c r="CD6229" s="1465"/>
    </row>
    <row r="6230" spans="63:82">
      <c r="BK6230" s="245"/>
      <c r="BS6230" s="245"/>
      <c r="BY6230" s="245"/>
      <c r="CA6230" s="245"/>
      <c r="CB6230" s="245"/>
      <c r="CD6230" s="1465"/>
    </row>
    <row r="6231" spans="63:82">
      <c r="BK6231" s="245"/>
      <c r="BS6231" s="245"/>
      <c r="BY6231" s="245"/>
      <c r="CA6231" s="245"/>
      <c r="CB6231" s="245"/>
      <c r="CD6231" s="1465"/>
    </row>
    <row r="6232" spans="63:82">
      <c r="BK6232" s="245"/>
      <c r="BS6232" s="245"/>
      <c r="BY6232" s="245"/>
      <c r="CA6232" s="245"/>
      <c r="CB6232" s="245"/>
      <c r="CD6232" s="1465"/>
    </row>
    <row r="6233" spans="63:82">
      <c r="BK6233" s="245"/>
      <c r="BS6233" s="245"/>
      <c r="BY6233" s="245"/>
      <c r="CA6233" s="245"/>
      <c r="CB6233" s="245"/>
      <c r="CD6233" s="1465"/>
    </row>
    <row r="6234" spans="63:82">
      <c r="BK6234" s="245"/>
      <c r="BS6234" s="245"/>
      <c r="BY6234" s="245"/>
      <c r="CA6234" s="245"/>
      <c r="CB6234" s="245"/>
      <c r="CD6234" s="1465"/>
    </row>
    <row r="6235" spans="63:82">
      <c r="BK6235" s="245"/>
      <c r="BS6235" s="245"/>
      <c r="BY6235" s="245"/>
      <c r="CA6235" s="245"/>
      <c r="CB6235" s="245"/>
      <c r="CD6235" s="1465"/>
    </row>
    <row r="6236" spans="63:82">
      <c r="BK6236" s="245"/>
      <c r="BS6236" s="245"/>
      <c r="BY6236" s="245"/>
      <c r="CA6236" s="245"/>
      <c r="CB6236" s="245"/>
      <c r="CD6236" s="1465"/>
    </row>
    <row r="6237" spans="63:82">
      <c r="BK6237" s="245"/>
      <c r="BS6237" s="245"/>
      <c r="BY6237" s="245"/>
      <c r="CA6237" s="245"/>
      <c r="CB6237" s="245"/>
      <c r="CD6237" s="1465"/>
    </row>
    <row r="6238" spans="63:82">
      <c r="BK6238" s="245"/>
      <c r="BS6238" s="245"/>
      <c r="BY6238" s="245"/>
      <c r="CA6238" s="245"/>
      <c r="CB6238" s="245"/>
      <c r="CD6238" s="1465"/>
    </row>
    <row r="6239" spans="63:82">
      <c r="BK6239" s="245"/>
      <c r="BS6239" s="245"/>
      <c r="BY6239" s="245"/>
      <c r="CA6239" s="245"/>
      <c r="CB6239" s="245"/>
      <c r="CD6239" s="1465"/>
    </row>
    <row r="6240" spans="63:82">
      <c r="BK6240" s="245"/>
      <c r="BS6240" s="245"/>
      <c r="BY6240" s="245"/>
      <c r="CA6240" s="245"/>
      <c r="CB6240" s="245"/>
      <c r="CD6240" s="1465"/>
    </row>
    <row r="6241" spans="63:82">
      <c r="BK6241" s="245"/>
      <c r="BS6241" s="245"/>
      <c r="BY6241" s="245"/>
      <c r="CA6241" s="245"/>
      <c r="CB6241" s="245"/>
      <c r="CD6241" s="1465"/>
    </row>
    <row r="6242" spans="63:82">
      <c r="BK6242" s="245"/>
      <c r="BS6242" s="245"/>
      <c r="BY6242" s="245"/>
      <c r="CA6242" s="245"/>
      <c r="CB6242" s="245"/>
      <c r="CD6242" s="1465"/>
    </row>
    <row r="6243" spans="63:82">
      <c r="BK6243" s="245"/>
      <c r="BS6243" s="245"/>
      <c r="BY6243" s="245"/>
      <c r="CA6243" s="245"/>
      <c r="CB6243" s="245"/>
      <c r="CD6243" s="1465"/>
    </row>
    <row r="6244" spans="63:82">
      <c r="BK6244" s="245"/>
      <c r="BS6244" s="245"/>
      <c r="BY6244" s="245"/>
      <c r="CA6244" s="245"/>
      <c r="CB6244" s="245"/>
      <c r="CD6244" s="1465"/>
    </row>
    <row r="6245" spans="63:82">
      <c r="BK6245" s="245"/>
      <c r="BS6245" s="245"/>
      <c r="BY6245" s="245"/>
      <c r="CA6245" s="245"/>
      <c r="CB6245" s="245"/>
      <c r="CD6245" s="1465"/>
    </row>
    <row r="6246" spans="63:82">
      <c r="BK6246" s="245"/>
      <c r="BS6246" s="245"/>
      <c r="BY6246" s="245"/>
      <c r="CA6246" s="245"/>
      <c r="CB6246" s="245"/>
      <c r="CD6246" s="1465"/>
    </row>
    <row r="6247" spans="63:82">
      <c r="BK6247" s="245"/>
      <c r="BS6247" s="245"/>
      <c r="BY6247" s="245"/>
      <c r="CA6247" s="245"/>
      <c r="CB6247" s="245"/>
      <c r="CD6247" s="1465"/>
    </row>
    <row r="6248" spans="63:82">
      <c r="BK6248" s="245"/>
      <c r="BS6248" s="245"/>
      <c r="BY6248" s="245"/>
      <c r="CA6248" s="245"/>
      <c r="CB6248" s="245"/>
      <c r="CD6248" s="1465"/>
    </row>
    <row r="6249" spans="63:82">
      <c r="BK6249" s="245"/>
      <c r="BS6249" s="245"/>
      <c r="BY6249" s="245"/>
      <c r="CA6249" s="245"/>
      <c r="CB6249" s="245"/>
      <c r="CD6249" s="1465"/>
    </row>
    <row r="6250" spans="63:82">
      <c r="BK6250" s="245"/>
      <c r="BS6250" s="245"/>
      <c r="BY6250" s="245"/>
      <c r="CA6250" s="245"/>
      <c r="CB6250" s="245"/>
      <c r="CD6250" s="1465"/>
    </row>
    <row r="6251" spans="63:82">
      <c r="BK6251" s="245"/>
      <c r="BS6251" s="245"/>
      <c r="BY6251" s="245"/>
      <c r="CA6251" s="245"/>
      <c r="CB6251" s="245"/>
      <c r="CD6251" s="1465"/>
    </row>
    <row r="6252" spans="63:82">
      <c r="BK6252" s="245"/>
      <c r="BS6252" s="245"/>
      <c r="BY6252" s="245"/>
      <c r="CA6252" s="245"/>
      <c r="CB6252" s="245"/>
      <c r="CD6252" s="1465"/>
    </row>
    <row r="6253" spans="63:82">
      <c r="BK6253" s="245"/>
      <c r="BS6253" s="245"/>
      <c r="BY6253" s="245"/>
      <c r="CA6253" s="245"/>
      <c r="CB6253" s="245"/>
      <c r="CD6253" s="1465"/>
    </row>
    <row r="6254" spans="63:82">
      <c r="BK6254" s="245"/>
      <c r="BS6254" s="245"/>
      <c r="BY6254" s="245"/>
      <c r="CA6254" s="245"/>
      <c r="CB6254" s="245"/>
      <c r="CD6254" s="1465"/>
    </row>
    <row r="6255" spans="63:82">
      <c r="BK6255" s="245"/>
      <c r="BS6255" s="245"/>
      <c r="BY6255" s="245"/>
      <c r="CA6255" s="245"/>
      <c r="CB6255" s="245"/>
      <c r="CD6255" s="1465"/>
    </row>
    <row r="6256" spans="63:82">
      <c r="BK6256" s="245"/>
      <c r="BS6256" s="245"/>
      <c r="BY6256" s="245"/>
      <c r="CA6256" s="245"/>
      <c r="CB6256" s="245"/>
      <c r="CD6256" s="1465"/>
    </row>
    <row r="6257" spans="63:82">
      <c r="BK6257" s="245"/>
      <c r="BS6257" s="245"/>
      <c r="BY6257" s="245"/>
      <c r="CA6257" s="245"/>
      <c r="CB6257" s="245"/>
      <c r="CD6257" s="1465"/>
    </row>
    <row r="6258" spans="63:82">
      <c r="BK6258" s="245"/>
      <c r="BS6258" s="245"/>
      <c r="BY6258" s="245"/>
      <c r="CA6258" s="245"/>
      <c r="CB6258" s="245"/>
      <c r="CD6258" s="1465"/>
    </row>
    <row r="6259" spans="63:82">
      <c r="BK6259" s="245"/>
      <c r="BS6259" s="245"/>
      <c r="BY6259" s="245"/>
      <c r="CA6259" s="245"/>
      <c r="CB6259" s="245"/>
      <c r="CD6259" s="1465"/>
    </row>
    <row r="6260" spans="63:82">
      <c r="BK6260" s="245"/>
      <c r="BS6260" s="245"/>
      <c r="BY6260" s="245"/>
      <c r="CA6260" s="245"/>
      <c r="CB6260" s="245"/>
      <c r="CD6260" s="1465"/>
    </row>
    <row r="6261" spans="63:82">
      <c r="BK6261" s="245"/>
      <c r="BS6261" s="245"/>
      <c r="BY6261" s="245"/>
      <c r="CA6261" s="245"/>
      <c r="CB6261" s="245"/>
      <c r="CD6261" s="1465"/>
    </row>
    <row r="6262" spans="63:82">
      <c r="BK6262" s="245"/>
      <c r="BS6262" s="245"/>
      <c r="BY6262" s="245"/>
      <c r="CA6262" s="245"/>
      <c r="CB6262" s="245"/>
      <c r="CD6262" s="1465"/>
    </row>
    <row r="6263" spans="63:82">
      <c r="BK6263" s="245"/>
      <c r="BS6263" s="245"/>
      <c r="BY6263" s="245"/>
      <c r="CA6263" s="245"/>
      <c r="CB6263" s="245"/>
      <c r="CD6263" s="1465"/>
    </row>
    <row r="6264" spans="63:82">
      <c r="BK6264" s="245"/>
      <c r="BS6264" s="245"/>
      <c r="BY6264" s="245"/>
      <c r="CA6264" s="245"/>
      <c r="CB6264" s="245"/>
      <c r="CD6264" s="1465"/>
    </row>
    <row r="6265" spans="63:82">
      <c r="BK6265" s="245"/>
      <c r="BS6265" s="245"/>
      <c r="BY6265" s="245"/>
      <c r="CA6265" s="245"/>
      <c r="CB6265" s="245"/>
      <c r="CD6265" s="1465"/>
    </row>
    <row r="6266" spans="63:82">
      <c r="BK6266" s="245"/>
      <c r="BS6266" s="245"/>
      <c r="BY6266" s="245"/>
      <c r="CA6266" s="245"/>
      <c r="CB6266" s="245"/>
      <c r="CD6266" s="1465"/>
    </row>
    <row r="6267" spans="63:82">
      <c r="BK6267" s="245"/>
      <c r="BS6267" s="245"/>
      <c r="BY6267" s="245"/>
      <c r="CA6267" s="245"/>
      <c r="CB6267" s="245"/>
      <c r="CD6267" s="1465"/>
    </row>
    <row r="6268" spans="63:82">
      <c r="BK6268" s="245"/>
      <c r="BS6268" s="245"/>
      <c r="BY6268" s="245"/>
      <c r="CA6268" s="245"/>
      <c r="CB6268" s="245"/>
      <c r="CD6268" s="1465"/>
    </row>
    <row r="6269" spans="63:82">
      <c r="BK6269" s="245"/>
      <c r="BS6269" s="245"/>
      <c r="BY6269" s="245"/>
      <c r="CA6269" s="245"/>
      <c r="CB6269" s="245"/>
      <c r="CD6269" s="1465"/>
    </row>
    <row r="6270" spans="63:82">
      <c r="BK6270" s="245"/>
      <c r="BS6270" s="245"/>
      <c r="BY6270" s="245"/>
      <c r="CA6270" s="245"/>
      <c r="CB6270" s="245"/>
      <c r="CD6270" s="1465"/>
    </row>
    <row r="6271" spans="63:82">
      <c r="BK6271" s="245"/>
      <c r="BS6271" s="245"/>
      <c r="BY6271" s="245"/>
      <c r="CA6271" s="245"/>
      <c r="CB6271" s="245"/>
      <c r="CD6271" s="1465"/>
    </row>
    <row r="6272" spans="63:82">
      <c r="BK6272" s="245"/>
      <c r="BS6272" s="245"/>
      <c r="BY6272" s="245"/>
      <c r="CA6272" s="245"/>
      <c r="CB6272" s="245"/>
      <c r="CD6272" s="1465"/>
    </row>
    <row r="6273" spans="63:82">
      <c r="BK6273" s="245"/>
      <c r="BS6273" s="245"/>
      <c r="BY6273" s="245"/>
      <c r="CA6273" s="245"/>
      <c r="CB6273" s="245"/>
      <c r="CD6273" s="1465"/>
    </row>
    <row r="6274" spans="63:82">
      <c r="BK6274" s="245"/>
      <c r="BS6274" s="245"/>
      <c r="BY6274" s="245"/>
      <c r="CA6274" s="245"/>
      <c r="CB6274" s="245"/>
      <c r="CD6274" s="1465"/>
    </row>
    <row r="6275" spans="63:82">
      <c r="BK6275" s="245"/>
      <c r="BS6275" s="245"/>
      <c r="BY6275" s="245"/>
      <c r="CA6275" s="245"/>
      <c r="CB6275" s="245"/>
      <c r="CD6275" s="1465"/>
    </row>
    <row r="6276" spans="63:82">
      <c r="BK6276" s="245"/>
      <c r="BS6276" s="245"/>
      <c r="BY6276" s="245"/>
      <c r="CA6276" s="245"/>
      <c r="CB6276" s="245"/>
      <c r="CD6276" s="1465"/>
    </row>
    <row r="6277" spans="63:82">
      <c r="BK6277" s="245"/>
      <c r="BS6277" s="245"/>
      <c r="BY6277" s="245"/>
      <c r="CA6277" s="245"/>
      <c r="CB6277" s="245"/>
      <c r="CD6277" s="1465"/>
    </row>
    <row r="6278" spans="63:82">
      <c r="BK6278" s="245"/>
      <c r="BS6278" s="245"/>
      <c r="BY6278" s="245"/>
      <c r="CA6278" s="245"/>
      <c r="CB6278" s="245"/>
      <c r="CD6278" s="1465"/>
    </row>
    <row r="6279" spans="63:82">
      <c r="BK6279" s="245"/>
      <c r="BS6279" s="245"/>
      <c r="BY6279" s="245"/>
      <c r="CA6279" s="245"/>
      <c r="CB6279" s="245"/>
      <c r="CD6279" s="1465"/>
    </row>
    <row r="6280" spans="63:82">
      <c r="BK6280" s="245"/>
      <c r="BS6280" s="245"/>
      <c r="BY6280" s="245"/>
      <c r="CA6280" s="245"/>
      <c r="CB6280" s="245"/>
      <c r="CD6280" s="1465"/>
    </row>
    <row r="6281" spans="63:82">
      <c r="BK6281" s="245"/>
      <c r="BS6281" s="245"/>
      <c r="BY6281" s="245"/>
      <c r="CA6281" s="245"/>
      <c r="CB6281" s="245"/>
      <c r="CD6281" s="1465"/>
    </row>
    <row r="6282" spans="63:82">
      <c r="BK6282" s="245"/>
      <c r="BS6282" s="245"/>
      <c r="BY6282" s="245"/>
      <c r="CA6282" s="245"/>
      <c r="CB6282" s="245"/>
      <c r="CD6282" s="1465"/>
    </row>
    <row r="6283" spans="63:82">
      <c r="BK6283" s="245"/>
      <c r="BS6283" s="245"/>
      <c r="BY6283" s="245"/>
      <c r="CA6283" s="245"/>
      <c r="CB6283" s="245"/>
      <c r="CD6283" s="1465"/>
    </row>
    <row r="6284" spans="63:82">
      <c r="BK6284" s="245"/>
      <c r="BS6284" s="245"/>
      <c r="BY6284" s="245"/>
      <c r="CA6284" s="245"/>
      <c r="CB6284" s="245"/>
      <c r="CD6284" s="1465"/>
    </row>
    <row r="6285" spans="63:82">
      <c r="BK6285" s="245"/>
      <c r="BS6285" s="245"/>
      <c r="BY6285" s="245"/>
      <c r="CA6285" s="245"/>
      <c r="CB6285" s="245"/>
      <c r="CD6285" s="1465"/>
    </row>
    <row r="6286" spans="63:82">
      <c r="BK6286" s="245"/>
      <c r="BS6286" s="245"/>
      <c r="BY6286" s="245"/>
      <c r="CA6286" s="245"/>
      <c r="CB6286" s="245"/>
      <c r="CD6286" s="1465"/>
    </row>
    <row r="6287" spans="63:82">
      <c r="BK6287" s="245"/>
      <c r="BS6287" s="245"/>
      <c r="BY6287" s="245"/>
      <c r="CA6287" s="245"/>
      <c r="CB6287" s="245"/>
      <c r="CD6287" s="1465"/>
    </row>
    <row r="6288" spans="63:82">
      <c r="BK6288" s="245"/>
      <c r="BS6288" s="245"/>
      <c r="BY6288" s="245"/>
      <c r="CA6288" s="245"/>
      <c r="CB6288" s="245"/>
      <c r="CD6288" s="1465"/>
    </row>
    <row r="6289" spans="63:82">
      <c r="BK6289" s="245"/>
      <c r="BS6289" s="245"/>
      <c r="BY6289" s="245"/>
      <c r="CA6289" s="245"/>
      <c r="CB6289" s="245"/>
      <c r="CD6289" s="1465"/>
    </row>
    <row r="6290" spans="63:82">
      <c r="BK6290" s="245"/>
      <c r="BS6290" s="245"/>
      <c r="BY6290" s="245"/>
      <c r="CA6290" s="245"/>
      <c r="CB6290" s="245"/>
      <c r="CD6290" s="1465"/>
    </row>
    <row r="6291" spans="63:82">
      <c r="BK6291" s="245"/>
      <c r="BS6291" s="245"/>
      <c r="BY6291" s="245"/>
      <c r="CA6291" s="245"/>
      <c r="CB6291" s="245"/>
      <c r="CD6291" s="1465"/>
    </row>
    <row r="6292" spans="63:82">
      <c r="BK6292" s="245"/>
      <c r="BS6292" s="245"/>
      <c r="BY6292" s="245"/>
      <c r="CA6292" s="245"/>
      <c r="CB6292" s="245"/>
      <c r="CD6292" s="1465"/>
    </row>
    <row r="6293" spans="63:82">
      <c r="BK6293" s="245"/>
      <c r="BS6293" s="245"/>
      <c r="BY6293" s="245"/>
      <c r="CA6293" s="245"/>
      <c r="CB6293" s="245"/>
      <c r="CD6293" s="1465"/>
    </row>
    <row r="6294" spans="63:82">
      <c r="BK6294" s="245"/>
      <c r="BS6294" s="245"/>
      <c r="BY6294" s="245"/>
      <c r="CA6294" s="245"/>
      <c r="CB6294" s="245"/>
      <c r="CD6294" s="1465"/>
    </row>
    <row r="6295" spans="63:82">
      <c r="BK6295" s="245"/>
      <c r="BS6295" s="245"/>
      <c r="BY6295" s="245"/>
      <c r="CA6295" s="245"/>
      <c r="CB6295" s="245"/>
      <c r="CD6295" s="1465"/>
    </row>
    <row r="6296" spans="63:82">
      <c r="BK6296" s="245"/>
      <c r="BS6296" s="245"/>
      <c r="BY6296" s="245"/>
      <c r="CA6296" s="245"/>
      <c r="CB6296" s="245"/>
      <c r="CD6296" s="1465"/>
    </row>
    <row r="6297" spans="63:82">
      <c r="BK6297" s="245"/>
      <c r="BS6297" s="245"/>
      <c r="BY6297" s="245"/>
      <c r="CA6297" s="245"/>
      <c r="CB6297" s="245"/>
      <c r="CD6297" s="1465"/>
    </row>
    <row r="6298" spans="63:82">
      <c r="BK6298" s="245"/>
      <c r="BS6298" s="245"/>
      <c r="BY6298" s="245"/>
      <c r="CA6298" s="245"/>
      <c r="CB6298" s="245"/>
      <c r="CD6298" s="1465"/>
    </row>
    <row r="6299" spans="63:82">
      <c r="BK6299" s="245"/>
      <c r="BS6299" s="245"/>
      <c r="BY6299" s="245"/>
      <c r="CA6299" s="245"/>
      <c r="CB6299" s="245"/>
      <c r="CD6299" s="1465"/>
    </row>
    <row r="6300" spans="63:82">
      <c r="BK6300" s="245"/>
      <c r="BS6300" s="245"/>
      <c r="BY6300" s="245"/>
      <c r="CA6300" s="245"/>
      <c r="CB6300" s="245"/>
      <c r="CD6300" s="1465"/>
    </row>
    <row r="6301" spans="63:82">
      <c r="BK6301" s="245"/>
      <c r="BS6301" s="245"/>
      <c r="BY6301" s="245"/>
      <c r="CA6301" s="245"/>
      <c r="CB6301" s="245"/>
      <c r="CD6301" s="1465"/>
    </row>
    <row r="6302" spans="63:82">
      <c r="BK6302" s="245"/>
      <c r="BS6302" s="245"/>
      <c r="BY6302" s="245"/>
      <c r="CA6302" s="245"/>
      <c r="CB6302" s="245"/>
      <c r="CD6302" s="1465"/>
    </row>
    <row r="6303" spans="63:82">
      <c r="BK6303" s="245"/>
      <c r="BS6303" s="245"/>
      <c r="BY6303" s="245"/>
      <c r="CA6303" s="245"/>
      <c r="CB6303" s="245"/>
      <c r="CD6303" s="1465"/>
    </row>
    <row r="6304" spans="63:82">
      <c r="BK6304" s="245"/>
      <c r="BS6304" s="245"/>
      <c r="BY6304" s="245"/>
      <c r="CA6304" s="245"/>
      <c r="CB6304" s="245"/>
      <c r="CD6304" s="1465"/>
    </row>
    <row r="6305" spans="63:82">
      <c r="BK6305" s="245"/>
      <c r="BS6305" s="245"/>
      <c r="BY6305" s="245"/>
      <c r="CA6305" s="245"/>
      <c r="CB6305" s="245"/>
      <c r="CD6305" s="1465"/>
    </row>
    <row r="6306" spans="63:82">
      <c r="BK6306" s="245"/>
      <c r="BS6306" s="245"/>
      <c r="BY6306" s="245"/>
      <c r="CA6306" s="245"/>
      <c r="CB6306" s="245"/>
      <c r="CD6306" s="1465"/>
    </row>
    <row r="6307" spans="63:82">
      <c r="BK6307" s="245"/>
      <c r="BS6307" s="245"/>
      <c r="BY6307" s="245"/>
      <c r="CA6307" s="245"/>
      <c r="CB6307" s="245"/>
      <c r="CD6307" s="1465"/>
    </row>
    <row r="6308" spans="63:82">
      <c r="BK6308" s="245"/>
      <c r="BS6308" s="245"/>
      <c r="BY6308" s="245"/>
      <c r="CA6308" s="245"/>
      <c r="CB6308" s="245"/>
      <c r="CD6308" s="1465"/>
    </row>
    <row r="6309" spans="63:82">
      <c r="BK6309" s="245"/>
      <c r="BS6309" s="245"/>
      <c r="BY6309" s="245"/>
      <c r="CA6309" s="245"/>
      <c r="CB6309" s="245"/>
      <c r="CD6309" s="1465"/>
    </row>
    <row r="6310" spans="63:82">
      <c r="BK6310" s="245"/>
      <c r="BS6310" s="245"/>
      <c r="BY6310" s="245"/>
      <c r="CA6310" s="245"/>
      <c r="CB6310" s="245"/>
      <c r="CD6310" s="1465"/>
    </row>
    <row r="6311" spans="63:82">
      <c r="BK6311" s="245"/>
      <c r="BS6311" s="245"/>
      <c r="BY6311" s="245"/>
      <c r="CA6311" s="245"/>
      <c r="CB6311" s="245"/>
      <c r="CD6311" s="1465"/>
    </row>
    <row r="6312" spans="63:82">
      <c r="BK6312" s="245"/>
      <c r="BS6312" s="245"/>
      <c r="BY6312" s="245"/>
      <c r="CA6312" s="245"/>
      <c r="CB6312" s="245"/>
      <c r="CD6312" s="1465"/>
    </row>
    <row r="6313" spans="63:82">
      <c r="BK6313" s="245"/>
      <c r="BS6313" s="245"/>
      <c r="BY6313" s="245"/>
      <c r="CA6313" s="245"/>
      <c r="CB6313" s="245"/>
      <c r="CD6313" s="1465"/>
    </row>
    <row r="6314" spans="63:82">
      <c r="BK6314" s="245"/>
      <c r="BS6314" s="245"/>
      <c r="BY6314" s="245"/>
      <c r="CA6314" s="245"/>
      <c r="CB6314" s="245"/>
      <c r="CD6314" s="1465"/>
    </row>
    <row r="6315" spans="63:82">
      <c r="BK6315" s="245"/>
      <c r="BS6315" s="245"/>
      <c r="BY6315" s="245"/>
      <c r="CA6315" s="245"/>
      <c r="CB6315" s="245"/>
      <c r="CD6315" s="1465"/>
    </row>
    <row r="6316" spans="63:82">
      <c r="BK6316" s="245"/>
      <c r="BS6316" s="245"/>
      <c r="BY6316" s="245"/>
      <c r="CA6316" s="245"/>
      <c r="CB6316" s="245"/>
      <c r="CD6316" s="1465"/>
    </row>
    <row r="6317" spans="63:82">
      <c r="BK6317" s="245"/>
      <c r="BS6317" s="245"/>
      <c r="BY6317" s="245"/>
      <c r="CA6317" s="245"/>
      <c r="CB6317" s="245"/>
      <c r="CD6317" s="1465"/>
    </row>
    <row r="6318" spans="63:82">
      <c r="BK6318" s="245"/>
      <c r="BS6318" s="245"/>
      <c r="BY6318" s="245"/>
      <c r="CA6318" s="245"/>
      <c r="CB6318" s="245"/>
      <c r="CD6318" s="1465"/>
    </row>
    <row r="6319" spans="63:82">
      <c r="BK6319" s="245"/>
      <c r="BS6319" s="245"/>
      <c r="BY6319" s="245"/>
      <c r="CA6319" s="245"/>
      <c r="CB6319" s="245"/>
      <c r="CD6319" s="1465"/>
    </row>
    <row r="6320" spans="63:82">
      <c r="BK6320" s="245"/>
      <c r="BS6320" s="245"/>
      <c r="BY6320" s="245"/>
      <c r="CA6320" s="245"/>
      <c r="CB6320" s="245"/>
      <c r="CD6320" s="1465"/>
    </row>
    <row r="6321" spans="63:82">
      <c r="BK6321" s="245"/>
      <c r="BS6321" s="245"/>
      <c r="BY6321" s="245"/>
      <c r="CA6321" s="245"/>
      <c r="CB6321" s="245"/>
      <c r="CD6321" s="1465"/>
    </row>
    <row r="6322" spans="63:82">
      <c r="BK6322" s="245"/>
      <c r="BS6322" s="245"/>
      <c r="BY6322" s="245"/>
      <c r="CA6322" s="245"/>
      <c r="CB6322" s="245"/>
      <c r="CD6322" s="1465"/>
    </row>
    <row r="6323" spans="63:82">
      <c r="BK6323" s="245"/>
      <c r="BS6323" s="245"/>
      <c r="BY6323" s="245"/>
      <c r="CA6323" s="245"/>
      <c r="CB6323" s="245"/>
      <c r="CD6323" s="1465"/>
    </row>
    <row r="6324" spans="63:82">
      <c r="BK6324" s="245"/>
      <c r="BS6324" s="245"/>
      <c r="BY6324" s="245"/>
      <c r="CA6324" s="245"/>
      <c r="CB6324" s="245"/>
      <c r="CD6324" s="1465"/>
    </row>
    <row r="6325" spans="63:82">
      <c r="BK6325" s="245"/>
      <c r="BS6325" s="245"/>
      <c r="BY6325" s="245"/>
      <c r="CA6325" s="245"/>
      <c r="CB6325" s="245"/>
      <c r="CD6325" s="1465"/>
    </row>
    <row r="6326" spans="63:82">
      <c r="BK6326" s="245"/>
      <c r="BS6326" s="245"/>
      <c r="BY6326" s="245"/>
      <c r="CA6326" s="245"/>
      <c r="CB6326" s="245"/>
      <c r="CD6326" s="1465"/>
    </row>
    <row r="6327" spans="63:82">
      <c r="BK6327" s="245"/>
      <c r="BS6327" s="245"/>
      <c r="BY6327" s="245"/>
      <c r="CA6327" s="245"/>
      <c r="CB6327" s="245"/>
      <c r="CD6327" s="1465"/>
    </row>
    <row r="6328" spans="63:82">
      <c r="BK6328" s="245"/>
      <c r="BS6328" s="245"/>
      <c r="BY6328" s="245"/>
      <c r="CA6328" s="245"/>
      <c r="CB6328" s="245"/>
      <c r="CD6328" s="1465"/>
    </row>
    <row r="6329" spans="63:82">
      <c r="BK6329" s="245"/>
      <c r="BS6329" s="245"/>
      <c r="BY6329" s="245"/>
      <c r="CA6329" s="245"/>
      <c r="CB6329" s="245"/>
      <c r="CD6329" s="1465"/>
    </row>
    <row r="6330" spans="63:82">
      <c r="BK6330" s="245"/>
      <c r="BS6330" s="245"/>
      <c r="BY6330" s="245"/>
      <c r="CA6330" s="245"/>
      <c r="CB6330" s="245"/>
      <c r="CD6330" s="1465"/>
    </row>
    <row r="6331" spans="63:82">
      <c r="BK6331" s="245"/>
      <c r="BS6331" s="245"/>
      <c r="BY6331" s="245"/>
      <c r="CA6331" s="245"/>
      <c r="CB6331" s="245"/>
      <c r="CD6331" s="1465"/>
    </row>
    <row r="6332" spans="63:82">
      <c r="BK6332" s="245"/>
      <c r="BS6332" s="245"/>
      <c r="BY6332" s="245"/>
      <c r="CA6332" s="245"/>
      <c r="CB6332" s="245"/>
      <c r="CD6332" s="1465"/>
    </row>
    <row r="6333" spans="63:82">
      <c r="BK6333" s="245"/>
      <c r="BS6333" s="245"/>
      <c r="BY6333" s="245"/>
      <c r="CA6333" s="245"/>
      <c r="CB6333" s="245"/>
      <c r="CD6333" s="1465"/>
    </row>
    <row r="6334" spans="63:82">
      <c r="BK6334" s="245"/>
      <c r="BS6334" s="245"/>
      <c r="BY6334" s="245"/>
      <c r="CA6334" s="245"/>
      <c r="CB6334" s="245"/>
      <c r="CD6334" s="1465"/>
    </row>
    <row r="6335" spans="63:82">
      <c r="BK6335" s="245"/>
      <c r="BS6335" s="245"/>
      <c r="BY6335" s="245"/>
      <c r="CA6335" s="245"/>
      <c r="CB6335" s="245"/>
      <c r="CD6335" s="1465"/>
    </row>
    <row r="6336" spans="63:82">
      <c r="BK6336" s="245"/>
      <c r="BS6336" s="245"/>
      <c r="BY6336" s="245"/>
      <c r="CA6336" s="245"/>
      <c r="CB6336" s="245"/>
      <c r="CD6336" s="1465"/>
    </row>
    <row r="6337" spans="63:82">
      <c r="BK6337" s="245"/>
      <c r="BS6337" s="245"/>
      <c r="BY6337" s="245"/>
      <c r="CA6337" s="245"/>
      <c r="CB6337" s="245"/>
      <c r="CD6337" s="1465"/>
    </row>
    <row r="6338" spans="63:82">
      <c r="BK6338" s="245"/>
      <c r="BS6338" s="245"/>
      <c r="BY6338" s="245"/>
      <c r="CA6338" s="245"/>
      <c r="CB6338" s="245"/>
      <c r="CD6338" s="1465"/>
    </row>
    <row r="6339" spans="63:82">
      <c r="BK6339" s="245"/>
      <c r="BS6339" s="245"/>
      <c r="BY6339" s="245"/>
      <c r="CA6339" s="245"/>
      <c r="CB6339" s="245"/>
      <c r="CD6339" s="1465"/>
    </row>
    <row r="6340" spans="63:82">
      <c r="BK6340" s="245"/>
      <c r="BS6340" s="245"/>
      <c r="BY6340" s="245"/>
      <c r="CA6340" s="245"/>
      <c r="CB6340" s="245"/>
      <c r="CD6340" s="1465"/>
    </row>
    <row r="6341" spans="63:82">
      <c r="BK6341" s="245"/>
      <c r="BS6341" s="245"/>
      <c r="BY6341" s="245"/>
      <c r="CA6341" s="245"/>
      <c r="CB6341" s="245"/>
      <c r="CD6341" s="1465"/>
    </row>
    <row r="6342" spans="63:82">
      <c r="BK6342" s="245"/>
      <c r="BS6342" s="245"/>
      <c r="BY6342" s="245"/>
      <c r="CA6342" s="245"/>
      <c r="CB6342" s="245"/>
      <c r="CD6342" s="1465"/>
    </row>
    <row r="6343" spans="63:82">
      <c r="BK6343" s="245"/>
      <c r="BS6343" s="245"/>
      <c r="BY6343" s="245"/>
      <c r="CA6343" s="245"/>
      <c r="CB6343" s="245"/>
      <c r="CD6343" s="1465"/>
    </row>
    <row r="6344" spans="63:82">
      <c r="BK6344" s="245"/>
      <c r="BS6344" s="245"/>
      <c r="BY6344" s="245"/>
      <c r="CA6344" s="245"/>
      <c r="CB6344" s="245"/>
      <c r="CD6344" s="1465"/>
    </row>
    <row r="6345" spans="63:82">
      <c r="BK6345" s="245"/>
      <c r="BS6345" s="245"/>
      <c r="BY6345" s="245"/>
      <c r="CA6345" s="245"/>
      <c r="CB6345" s="245"/>
      <c r="CD6345" s="1465"/>
    </row>
    <row r="6346" spans="63:82">
      <c r="BK6346" s="245"/>
      <c r="BS6346" s="245"/>
      <c r="BY6346" s="245"/>
      <c r="CA6346" s="245"/>
      <c r="CB6346" s="245"/>
      <c r="CD6346" s="1465"/>
    </row>
    <row r="6347" spans="63:82">
      <c r="BK6347" s="245"/>
      <c r="BS6347" s="245"/>
      <c r="BY6347" s="245"/>
      <c r="CA6347" s="245"/>
      <c r="CB6347" s="245"/>
      <c r="CD6347" s="1465"/>
    </row>
    <row r="6348" spans="63:82">
      <c r="BK6348" s="245"/>
      <c r="BS6348" s="245"/>
      <c r="BY6348" s="245"/>
      <c r="CA6348" s="245"/>
      <c r="CB6348" s="245"/>
      <c r="CD6348" s="1465"/>
    </row>
    <row r="6349" spans="63:82">
      <c r="BK6349" s="245"/>
      <c r="BS6349" s="245"/>
      <c r="BY6349" s="245"/>
      <c r="CA6349" s="245"/>
      <c r="CB6349" s="245"/>
      <c r="CD6349" s="1465"/>
    </row>
    <row r="6350" spans="63:82">
      <c r="BK6350" s="245"/>
      <c r="BS6350" s="245"/>
      <c r="BY6350" s="245"/>
      <c r="CA6350" s="245"/>
      <c r="CB6350" s="245"/>
      <c r="CD6350" s="1465"/>
    </row>
    <row r="6351" spans="63:82">
      <c r="BK6351" s="245"/>
      <c r="BS6351" s="245"/>
      <c r="BY6351" s="245"/>
      <c r="CA6351" s="245"/>
      <c r="CB6351" s="245"/>
      <c r="CD6351" s="1465"/>
    </row>
    <row r="6352" spans="63:82">
      <c r="BK6352" s="245"/>
      <c r="BS6352" s="245"/>
      <c r="BY6352" s="245"/>
      <c r="CA6352" s="245"/>
      <c r="CB6352" s="245"/>
      <c r="CD6352" s="1465"/>
    </row>
    <row r="6353" spans="63:82">
      <c r="BK6353" s="245"/>
      <c r="BS6353" s="245"/>
      <c r="BY6353" s="245"/>
      <c r="CA6353" s="245"/>
      <c r="CB6353" s="245"/>
      <c r="CD6353" s="1465"/>
    </row>
    <row r="6354" spans="63:82">
      <c r="BK6354" s="245"/>
      <c r="BS6354" s="245"/>
      <c r="BY6354" s="245"/>
      <c r="CA6354" s="245"/>
      <c r="CB6354" s="245"/>
      <c r="CD6354" s="1465"/>
    </row>
    <row r="6355" spans="63:82">
      <c r="BK6355" s="245"/>
      <c r="BS6355" s="245"/>
      <c r="BY6355" s="245"/>
      <c r="CA6355" s="245"/>
      <c r="CB6355" s="245"/>
      <c r="CD6355" s="1465"/>
    </row>
    <row r="6356" spans="63:82">
      <c r="BK6356" s="245"/>
      <c r="BS6356" s="245"/>
      <c r="BY6356" s="245"/>
      <c r="CA6356" s="245"/>
      <c r="CB6356" s="245"/>
      <c r="CD6356" s="1465"/>
    </row>
    <row r="6357" spans="63:82">
      <c r="BK6357" s="245"/>
      <c r="BS6357" s="245"/>
      <c r="BY6357" s="245"/>
      <c r="CA6357" s="245"/>
      <c r="CB6357" s="245"/>
      <c r="CD6357" s="1465"/>
    </row>
    <row r="6358" spans="63:82">
      <c r="BK6358" s="245"/>
      <c r="BS6358" s="245"/>
      <c r="BY6358" s="245"/>
      <c r="CA6358" s="245"/>
      <c r="CB6358" s="245"/>
      <c r="CD6358" s="1465"/>
    </row>
    <row r="6359" spans="63:82">
      <c r="BK6359" s="245"/>
      <c r="BS6359" s="245"/>
      <c r="BY6359" s="245"/>
      <c r="CA6359" s="245"/>
      <c r="CB6359" s="245"/>
      <c r="CD6359" s="1465"/>
    </row>
    <row r="6360" spans="63:82">
      <c r="BK6360" s="245"/>
      <c r="BS6360" s="245"/>
      <c r="BY6360" s="245"/>
      <c r="CA6360" s="245"/>
      <c r="CB6360" s="245"/>
      <c r="CD6360" s="1465"/>
    </row>
    <row r="6361" spans="63:82">
      <c r="BK6361" s="245"/>
      <c r="BS6361" s="245"/>
      <c r="BY6361" s="245"/>
      <c r="CA6361" s="245"/>
      <c r="CB6361" s="245"/>
      <c r="CD6361" s="1465"/>
    </row>
    <row r="6362" spans="63:82">
      <c r="BK6362" s="245"/>
      <c r="BS6362" s="245"/>
      <c r="BY6362" s="245"/>
      <c r="CA6362" s="245"/>
      <c r="CB6362" s="245"/>
      <c r="CD6362" s="1465"/>
    </row>
    <row r="6363" spans="63:82">
      <c r="BK6363" s="245"/>
      <c r="BS6363" s="245"/>
      <c r="BY6363" s="245"/>
      <c r="CA6363" s="245"/>
      <c r="CB6363" s="245"/>
      <c r="CD6363" s="1465"/>
    </row>
    <row r="6364" spans="63:82">
      <c r="BK6364" s="245"/>
      <c r="BS6364" s="245"/>
      <c r="BY6364" s="245"/>
      <c r="CA6364" s="245"/>
      <c r="CB6364" s="245"/>
      <c r="CD6364" s="1465"/>
    </row>
    <row r="6365" spans="63:82">
      <c r="BK6365" s="245"/>
      <c r="BS6365" s="245"/>
      <c r="BY6365" s="245"/>
      <c r="CA6365" s="245"/>
      <c r="CB6365" s="245"/>
      <c r="CD6365" s="1465"/>
    </row>
    <row r="6366" spans="63:82">
      <c r="BK6366" s="245"/>
      <c r="BS6366" s="245"/>
      <c r="BY6366" s="245"/>
      <c r="CA6366" s="245"/>
      <c r="CB6366" s="245"/>
      <c r="CD6366" s="1465"/>
    </row>
    <row r="6367" spans="63:82">
      <c r="BK6367" s="245"/>
      <c r="BS6367" s="245"/>
      <c r="BY6367" s="245"/>
      <c r="CA6367" s="245"/>
      <c r="CB6367" s="245"/>
      <c r="CD6367" s="1465"/>
    </row>
    <row r="6368" spans="63:82">
      <c r="BK6368" s="245"/>
      <c r="BS6368" s="245"/>
      <c r="BY6368" s="245"/>
      <c r="CA6368" s="245"/>
      <c r="CB6368" s="245"/>
      <c r="CD6368" s="1465"/>
    </row>
    <row r="6369" spans="63:82">
      <c r="BK6369" s="245"/>
      <c r="BS6369" s="245"/>
      <c r="BY6369" s="245"/>
      <c r="CA6369" s="245"/>
      <c r="CB6369" s="245"/>
      <c r="CD6369" s="1465"/>
    </row>
    <row r="6370" spans="63:82">
      <c r="BK6370" s="245"/>
      <c r="BS6370" s="245"/>
      <c r="BY6370" s="245"/>
      <c r="CA6370" s="245"/>
      <c r="CB6370" s="245"/>
      <c r="CD6370" s="1465"/>
    </row>
    <row r="6371" spans="63:82">
      <c r="BK6371" s="245"/>
      <c r="BS6371" s="245"/>
      <c r="BY6371" s="245"/>
      <c r="CA6371" s="245"/>
      <c r="CB6371" s="245"/>
      <c r="CD6371" s="1465"/>
    </row>
    <row r="6372" spans="63:82">
      <c r="BK6372" s="245"/>
      <c r="BS6372" s="245"/>
      <c r="BY6372" s="245"/>
      <c r="CA6372" s="245"/>
      <c r="CB6372" s="245"/>
      <c r="CD6372" s="1465"/>
    </row>
    <row r="6373" spans="63:82">
      <c r="BK6373" s="245"/>
      <c r="BS6373" s="245"/>
      <c r="BY6373" s="245"/>
      <c r="CA6373" s="245"/>
      <c r="CB6373" s="245"/>
      <c r="CD6373" s="1465"/>
    </row>
    <row r="6374" spans="63:82">
      <c r="BK6374" s="245"/>
      <c r="BS6374" s="245"/>
      <c r="BY6374" s="245"/>
      <c r="CA6374" s="245"/>
      <c r="CB6374" s="245"/>
      <c r="CD6374" s="1465"/>
    </row>
    <row r="6375" spans="63:82">
      <c r="BK6375" s="245"/>
      <c r="BS6375" s="245"/>
      <c r="BY6375" s="245"/>
      <c r="CA6375" s="245"/>
      <c r="CB6375" s="245"/>
      <c r="CD6375" s="1465"/>
    </row>
    <row r="6376" spans="63:82">
      <c r="BK6376" s="245"/>
      <c r="BS6376" s="245"/>
      <c r="BY6376" s="245"/>
      <c r="CA6376" s="245"/>
      <c r="CB6376" s="245"/>
      <c r="CD6376" s="1465"/>
    </row>
    <row r="6377" spans="63:82">
      <c r="BK6377" s="245"/>
      <c r="BS6377" s="245"/>
      <c r="BY6377" s="245"/>
      <c r="CA6377" s="245"/>
      <c r="CB6377" s="245"/>
      <c r="CD6377" s="1465"/>
    </row>
    <row r="6378" spans="63:82">
      <c r="BK6378" s="245"/>
      <c r="BS6378" s="245"/>
      <c r="BY6378" s="245"/>
      <c r="CA6378" s="245"/>
      <c r="CB6378" s="245"/>
      <c r="CD6378" s="1465"/>
    </row>
    <row r="6379" spans="63:82">
      <c r="BK6379" s="245"/>
      <c r="BS6379" s="245"/>
      <c r="BY6379" s="245"/>
      <c r="CA6379" s="245"/>
      <c r="CB6379" s="245"/>
      <c r="CD6379" s="1465"/>
    </row>
    <row r="6380" spans="63:82">
      <c r="BK6380" s="245"/>
      <c r="BS6380" s="245"/>
      <c r="BY6380" s="245"/>
      <c r="CA6380" s="245"/>
      <c r="CB6380" s="245"/>
      <c r="CD6380" s="1465"/>
    </row>
    <row r="6381" spans="63:82">
      <c r="BK6381" s="245"/>
      <c r="BS6381" s="245"/>
      <c r="BY6381" s="245"/>
      <c r="CA6381" s="245"/>
      <c r="CB6381" s="245"/>
      <c r="CD6381" s="1465"/>
    </row>
    <row r="6382" spans="63:82">
      <c r="BK6382" s="245"/>
      <c r="BS6382" s="245"/>
      <c r="BY6382" s="245"/>
      <c r="CA6382" s="245"/>
      <c r="CB6382" s="245"/>
      <c r="CD6382" s="1465"/>
    </row>
    <row r="6383" spans="63:82">
      <c r="BK6383" s="245"/>
      <c r="BS6383" s="245"/>
      <c r="BY6383" s="245"/>
      <c r="CA6383" s="245"/>
      <c r="CB6383" s="245"/>
      <c r="CD6383" s="1465"/>
    </row>
    <row r="6384" spans="63:82">
      <c r="BK6384" s="245"/>
      <c r="BS6384" s="245"/>
      <c r="BY6384" s="245"/>
      <c r="CA6384" s="245"/>
      <c r="CB6384" s="245"/>
      <c r="CD6384" s="1465"/>
    </row>
    <row r="6385" spans="63:82">
      <c r="BK6385" s="245"/>
      <c r="BS6385" s="245"/>
      <c r="BY6385" s="245"/>
      <c r="CA6385" s="245"/>
      <c r="CB6385" s="245"/>
      <c r="CD6385" s="1465"/>
    </row>
    <row r="6386" spans="63:82">
      <c r="BK6386" s="245"/>
      <c r="BS6386" s="245"/>
      <c r="BY6386" s="245"/>
      <c r="CA6386" s="245"/>
      <c r="CB6386" s="245"/>
      <c r="CD6386" s="1465"/>
    </row>
    <row r="6387" spans="63:82">
      <c r="BK6387" s="245"/>
      <c r="BS6387" s="245"/>
      <c r="BY6387" s="245"/>
      <c r="CA6387" s="245"/>
      <c r="CB6387" s="245"/>
      <c r="CD6387" s="1465"/>
    </row>
    <row r="6388" spans="63:82">
      <c r="BK6388" s="245"/>
      <c r="BS6388" s="245"/>
      <c r="BY6388" s="245"/>
      <c r="CA6388" s="245"/>
      <c r="CB6388" s="245"/>
      <c r="CD6388" s="1465"/>
    </row>
    <row r="6389" spans="63:82">
      <c r="BK6389" s="245"/>
      <c r="BS6389" s="245"/>
      <c r="BY6389" s="245"/>
      <c r="CA6389" s="245"/>
      <c r="CB6389" s="245"/>
      <c r="CD6389" s="1465"/>
    </row>
    <row r="6390" spans="63:82">
      <c r="BK6390" s="245"/>
      <c r="BS6390" s="245"/>
      <c r="BY6390" s="245"/>
      <c r="CA6390" s="245"/>
      <c r="CB6390" s="245"/>
      <c r="CD6390" s="1465"/>
    </row>
    <row r="6391" spans="63:82">
      <c r="BK6391" s="245"/>
      <c r="BS6391" s="245"/>
      <c r="BY6391" s="245"/>
      <c r="CA6391" s="245"/>
      <c r="CB6391" s="245"/>
      <c r="CD6391" s="1465"/>
    </row>
    <row r="6392" spans="63:82">
      <c r="BK6392" s="245"/>
      <c r="BS6392" s="245"/>
      <c r="BY6392" s="245"/>
      <c r="CA6392" s="245"/>
      <c r="CB6392" s="245"/>
      <c r="CD6392" s="1465"/>
    </row>
    <row r="6393" spans="63:82">
      <c r="BK6393" s="245"/>
      <c r="BS6393" s="245"/>
      <c r="BY6393" s="245"/>
      <c r="CA6393" s="245"/>
      <c r="CB6393" s="245"/>
      <c r="CD6393" s="1465"/>
    </row>
    <row r="6394" spans="63:82">
      <c r="BK6394" s="245"/>
      <c r="BS6394" s="245"/>
      <c r="BY6394" s="245"/>
      <c r="CA6394" s="245"/>
      <c r="CB6394" s="245"/>
      <c r="CD6394" s="1465"/>
    </row>
    <row r="6395" spans="63:82">
      <c r="BK6395" s="245"/>
      <c r="BS6395" s="245"/>
      <c r="BY6395" s="245"/>
      <c r="CA6395" s="245"/>
      <c r="CB6395" s="245"/>
      <c r="CD6395" s="1465"/>
    </row>
    <row r="6396" spans="63:82">
      <c r="BK6396" s="245"/>
      <c r="BS6396" s="245"/>
      <c r="BY6396" s="245"/>
      <c r="CA6396" s="245"/>
      <c r="CB6396" s="245"/>
      <c r="CD6396" s="1465"/>
    </row>
    <row r="6397" spans="63:82">
      <c r="BK6397" s="245"/>
      <c r="BS6397" s="245"/>
      <c r="BY6397" s="245"/>
      <c r="CA6397" s="245"/>
      <c r="CB6397" s="245"/>
      <c r="CD6397" s="1465"/>
    </row>
    <row r="6398" spans="63:82">
      <c r="BK6398" s="245"/>
      <c r="BS6398" s="245"/>
      <c r="BY6398" s="245"/>
      <c r="CA6398" s="245"/>
      <c r="CB6398" s="245"/>
      <c r="CD6398" s="1465"/>
    </row>
    <row r="6399" spans="63:82">
      <c r="BK6399" s="245"/>
      <c r="BS6399" s="245"/>
      <c r="BY6399" s="245"/>
      <c r="CA6399" s="245"/>
      <c r="CB6399" s="245"/>
      <c r="CD6399" s="1465"/>
    </row>
    <row r="6400" spans="63:82">
      <c r="BK6400" s="245"/>
      <c r="BS6400" s="245"/>
      <c r="BY6400" s="245"/>
      <c r="CA6400" s="245"/>
      <c r="CB6400" s="245"/>
      <c r="CD6400" s="1465"/>
    </row>
    <row r="6401" spans="63:82">
      <c r="BK6401" s="245"/>
      <c r="BS6401" s="245"/>
      <c r="BY6401" s="245"/>
      <c r="CA6401" s="245"/>
      <c r="CB6401" s="245"/>
      <c r="CD6401" s="1465"/>
    </row>
    <row r="6402" spans="63:82">
      <c r="BK6402" s="245"/>
      <c r="BS6402" s="245"/>
      <c r="BY6402" s="245"/>
      <c r="CA6402" s="245"/>
      <c r="CB6402" s="245"/>
      <c r="CD6402" s="1465"/>
    </row>
    <row r="6403" spans="63:82">
      <c r="BK6403" s="245"/>
      <c r="BS6403" s="245"/>
      <c r="BY6403" s="245"/>
      <c r="CA6403" s="245"/>
      <c r="CB6403" s="245"/>
      <c r="CD6403" s="1465"/>
    </row>
    <row r="6404" spans="63:82">
      <c r="BK6404" s="245"/>
      <c r="BS6404" s="245"/>
      <c r="BY6404" s="245"/>
      <c r="CA6404" s="245"/>
      <c r="CB6404" s="245"/>
      <c r="CD6404" s="1465"/>
    </row>
    <row r="6405" spans="63:82">
      <c r="BK6405" s="245"/>
      <c r="BS6405" s="245"/>
      <c r="BY6405" s="245"/>
      <c r="CA6405" s="245"/>
      <c r="CB6405" s="245"/>
      <c r="CD6405" s="1465"/>
    </row>
    <row r="6406" spans="63:82">
      <c r="BK6406" s="245"/>
      <c r="BS6406" s="245"/>
      <c r="BY6406" s="245"/>
      <c r="CA6406" s="245"/>
      <c r="CB6406" s="245"/>
      <c r="CD6406" s="1465"/>
    </row>
    <row r="6407" spans="63:82">
      <c r="BK6407" s="245"/>
      <c r="BS6407" s="245"/>
      <c r="BY6407" s="245"/>
      <c r="CA6407" s="245"/>
      <c r="CB6407" s="245"/>
      <c r="CD6407" s="1465"/>
    </row>
    <row r="6408" spans="63:82">
      <c r="BK6408" s="245"/>
      <c r="BS6408" s="245"/>
      <c r="BY6408" s="245"/>
      <c r="CA6408" s="245"/>
      <c r="CB6408" s="245"/>
      <c r="CD6408" s="1465"/>
    </row>
    <row r="6409" spans="63:82">
      <c r="BK6409" s="245"/>
      <c r="BS6409" s="245"/>
      <c r="BY6409" s="245"/>
      <c r="CA6409" s="245"/>
      <c r="CB6409" s="245"/>
      <c r="CD6409" s="1465"/>
    </row>
    <row r="6410" spans="63:82">
      <c r="BK6410" s="245"/>
      <c r="BS6410" s="245"/>
      <c r="BY6410" s="245"/>
      <c r="CA6410" s="245"/>
      <c r="CB6410" s="245"/>
      <c r="CD6410" s="1465"/>
    </row>
    <row r="6411" spans="63:82">
      <c r="BK6411" s="245"/>
      <c r="BS6411" s="245"/>
      <c r="BY6411" s="245"/>
      <c r="CA6411" s="245"/>
      <c r="CB6411" s="245"/>
      <c r="CD6411" s="1465"/>
    </row>
    <row r="6412" spans="63:82">
      <c r="BK6412" s="245"/>
      <c r="BS6412" s="245"/>
      <c r="BY6412" s="245"/>
      <c r="CA6412" s="245"/>
      <c r="CB6412" s="245"/>
      <c r="CD6412" s="1465"/>
    </row>
    <row r="6413" spans="63:82">
      <c r="BK6413" s="245"/>
      <c r="BS6413" s="245"/>
      <c r="BY6413" s="245"/>
      <c r="CA6413" s="245"/>
      <c r="CB6413" s="245"/>
      <c r="CD6413" s="1465"/>
    </row>
    <row r="6414" spans="63:82">
      <c r="BK6414" s="245"/>
      <c r="BS6414" s="245"/>
      <c r="BY6414" s="245"/>
      <c r="CA6414" s="245"/>
      <c r="CB6414" s="245"/>
      <c r="CD6414" s="1465"/>
    </row>
    <row r="6415" spans="63:82">
      <c r="BK6415" s="245"/>
      <c r="BS6415" s="245"/>
      <c r="BY6415" s="245"/>
      <c r="CA6415" s="245"/>
      <c r="CB6415" s="245"/>
      <c r="CD6415" s="1465"/>
    </row>
    <row r="6416" spans="63:82">
      <c r="BK6416" s="245"/>
      <c r="BS6416" s="245"/>
      <c r="BY6416" s="245"/>
      <c r="CA6416" s="245"/>
      <c r="CB6416" s="245"/>
      <c r="CD6416" s="1465"/>
    </row>
    <row r="6417" spans="63:82">
      <c r="BK6417" s="245"/>
      <c r="BS6417" s="245"/>
      <c r="BY6417" s="245"/>
      <c r="CA6417" s="245"/>
      <c r="CB6417" s="245"/>
      <c r="CD6417" s="1465"/>
    </row>
    <row r="6418" spans="63:82">
      <c r="BK6418" s="245"/>
      <c r="BS6418" s="245"/>
      <c r="BY6418" s="245"/>
      <c r="CA6418" s="245"/>
      <c r="CB6418" s="245"/>
      <c r="CD6418" s="1465"/>
    </row>
    <row r="6419" spans="63:82">
      <c r="BK6419" s="245"/>
      <c r="BS6419" s="245"/>
      <c r="BY6419" s="245"/>
      <c r="CA6419" s="245"/>
      <c r="CB6419" s="245"/>
      <c r="CD6419" s="1465"/>
    </row>
    <row r="6420" spans="63:82">
      <c r="BK6420" s="245"/>
      <c r="BS6420" s="245"/>
      <c r="BY6420" s="245"/>
      <c r="CA6420" s="245"/>
      <c r="CB6420" s="245"/>
      <c r="CD6420" s="1465"/>
    </row>
    <row r="6421" spans="63:82">
      <c r="BK6421" s="245"/>
      <c r="BS6421" s="245"/>
      <c r="BY6421" s="245"/>
      <c r="CA6421" s="245"/>
      <c r="CB6421" s="245"/>
      <c r="CD6421" s="1465"/>
    </row>
    <row r="6422" spans="63:82">
      <c r="BK6422" s="245"/>
      <c r="BS6422" s="245"/>
      <c r="BY6422" s="245"/>
      <c r="CA6422" s="245"/>
      <c r="CB6422" s="245"/>
      <c r="CD6422" s="1465"/>
    </row>
    <row r="6423" spans="63:82">
      <c r="BK6423" s="245"/>
      <c r="BS6423" s="245"/>
      <c r="BY6423" s="245"/>
      <c r="CA6423" s="245"/>
      <c r="CB6423" s="245"/>
      <c r="CD6423" s="1465"/>
    </row>
    <row r="6424" spans="63:82">
      <c r="BK6424" s="245"/>
      <c r="BS6424" s="245"/>
      <c r="BY6424" s="245"/>
      <c r="CA6424" s="245"/>
      <c r="CB6424" s="245"/>
      <c r="CD6424" s="1465"/>
    </row>
    <row r="6425" spans="63:82">
      <c r="BK6425" s="245"/>
      <c r="BS6425" s="245"/>
      <c r="BY6425" s="245"/>
      <c r="CA6425" s="245"/>
      <c r="CB6425" s="245"/>
      <c r="CD6425" s="1465"/>
    </row>
    <row r="6426" spans="63:82">
      <c r="BK6426" s="245"/>
      <c r="BS6426" s="245"/>
      <c r="BY6426" s="245"/>
      <c r="CA6426" s="245"/>
      <c r="CB6426" s="245"/>
      <c r="CD6426" s="1465"/>
    </row>
    <row r="6427" spans="63:82">
      <c r="BK6427" s="245"/>
      <c r="BS6427" s="245"/>
      <c r="BY6427" s="245"/>
      <c r="CA6427" s="245"/>
      <c r="CB6427" s="245"/>
      <c r="CD6427" s="1465"/>
    </row>
    <row r="6428" spans="63:82">
      <c r="BK6428" s="245"/>
      <c r="BS6428" s="245"/>
      <c r="BY6428" s="245"/>
      <c r="CA6428" s="245"/>
      <c r="CB6428" s="245"/>
      <c r="CD6428" s="1465"/>
    </row>
    <row r="6429" spans="63:82">
      <c r="BK6429" s="245"/>
      <c r="BS6429" s="245"/>
      <c r="BY6429" s="245"/>
      <c r="CA6429" s="245"/>
      <c r="CB6429" s="245"/>
      <c r="CD6429" s="1465"/>
    </row>
    <row r="6430" spans="63:82">
      <c r="BK6430" s="245"/>
      <c r="BS6430" s="245"/>
      <c r="BY6430" s="245"/>
      <c r="CA6430" s="245"/>
      <c r="CB6430" s="245"/>
      <c r="CD6430" s="1465"/>
    </row>
    <row r="6431" spans="63:82">
      <c r="BK6431" s="245"/>
      <c r="BS6431" s="245"/>
      <c r="BY6431" s="245"/>
      <c r="CA6431" s="245"/>
      <c r="CB6431" s="245"/>
      <c r="CD6431" s="1465"/>
    </row>
    <row r="6432" spans="63:82">
      <c r="BK6432" s="245"/>
      <c r="BS6432" s="245"/>
      <c r="BY6432" s="245"/>
      <c r="CA6432" s="245"/>
      <c r="CB6432" s="245"/>
      <c r="CD6432" s="1465"/>
    </row>
    <row r="6433" spans="63:82">
      <c r="BK6433" s="245"/>
      <c r="BS6433" s="245"/>
      <c r="BY6433" s="245"/>
      <c r="CA6433" s="245"/>
      <c r="CB6433" s="245"/>
      <c r="CD6433" s="1465"/>
    </row>
    <row r="6434" spans="63:82">
      <c r="BK6434" s="245"/>
      <c r="BS6434" s="245"/>
      <c r="BY6434" s="245"/>
      <c r="CA6434" s="245"/>
      <c r="CB6434" s="245"/>
      <c r="CD6434" s="1465"/>
    </row>
    <row r="6435" spans="63:82">
      <c r="BK6435" s="245"/>
      <c r="BS6435" s="245"/>
      <c r="BY6435" s="245"/>
      <c r="CA6435" s="245"/>
      <c r="CB6435" s="245"/>
      <c r="CD6435" s="1465"/>
    </row>
    <row r="6436" spans="63:82">
      <c r="BK6436" s="245"/>
      <c r="BS6436" s="245"/>
      <c r="BY6436" s="245"/>
      <c r="CA6436" s="245"/>
      <c r="CB6436" s="245"/>
      <c r="CD6436" s="1465"/>
    </row>
    <row r="6437" spans="63:82">
      <c r="BK6437" s="245"/>
      <c r="BS6437" s="245"/>
      <c r="BY6437" s="245"/>
      <c r="CA6437" s="245"/>
      <c r="CB6437" s="245"/>
      <c r="CD6437" s="1465"/>
    </row>
    <row r="6438" spans="63:82">
      <c r="BK6438" s="245"/>
      <c r="BS6438" s="245"/>
      <c r="BY6438" s="245"/>
      <c r="CA6438" s="245"/>
      <c r="CB6438" s="245"/>
      <c r="CD6438" s="1465"/>
    </row>
    <row r="6439" spans="63:82">
      <c r="BK6439" s="245"/>
      <c r="BS6439" s="245"/>
      <c r="BY6439" s="245"/>
      <c r="CA6439" s="245"/>
      <c r="CB6439" s="245"/>
      <c r="CD6439" s="1465"/>
    </row>
    <row r="6440" spans="63:82">
      <c r="BK6440" s="245"/>
      <c r="BS6440" s="245"/>
      <c r="BY6440" s="245"/>
      <c r="CA6440" s="245"/>
      <c r="CB6440" s="245"/>
      <c r="CD6440" s="1465"/>
    </row>
    <row r="6441" spans="63:82">
      <c r="BK6441" s="245"/>
      <c r="BS6441" s="245"/>
      <c r="BY6441" s="245"/>
      <c r="CA6441" s="245"/>
      <c r="CB6441" s="245"/>
      <c r="CD6441" s="1465"/>
    </row>
    <row r="6442" spans="63:82">
      <c r="BK6442" s="245"/>
      <c r="BS6442" s="245"/>
      <c r="BY6442" s="245"/>
      <c r="CA6442" s="245"/>
      <c r="CB6442" s="245"/>
      <c r="CD6442" s="1465"/>
    </row>
    <row r="6443" spans="63:82">
      <c r="BK6443" s="245"/>
      <c r="BS6443" s="245"/>
      <c r="BY6443" s="245"/>
      <c r="CA6443" s="245"/>
      <c r="CB6443" s="245"/>
      <c r="CD6443" s="1465"/>
    </row>
    <row r="6444" spans="63:82">
      <c r="BK6444" s="245"/>
      <c r="BS6444" s="245"/>
      <c r="BY6444" s="245"/>
      <c r="CA6444" s="245"/>
      <c r="CB6444" s="245"/>
      <c r="CD6444" s="1465"/>
    </row>
    <row r="6445" spans="63:82">
      <c r="BK6445" s="245"/>
      <c r="BS6445" s="245"/>
      <c r="BY6445" s="245"/>
      <c r="CA6445" s="245"/>
      <c r="CB6445" s="245"/>
      <c r="CD6445" s="1465"/>
    </row>
    <row r="6446" spans="63:82">
      <c r="BK6446" s="245"/>
      <c r="BS6446" s="245"/>
      <c r="BY6446" s="245"/>
      <c r="CA6446" s="245"/>
      <c r="CB6446" s="245"/>
      <c r="CD6446" s="1465"/>
    </row>
    <row r="6447" spans="63:82">
      <c r="BK6447" s="245"/>
      <c r="BS6447" s="245"/>
      <c r="BY6447" s="245"/>
      <c r="CA6447" s="245"/>
      <c r="CB6447" s="245"/>
      <c r="CD6447" s="1465"/>
    </row>
    <row r="6448" spans="63:82">
      <c r="BK6448" s="245"/>
      <c r="BS6448" s="245"/>
      <c r="BY6448" s="245"/>
      <c r="CA6448" s="245"/>
      <c r="CB6448" s="245"/>
      <c r="CD6448" s="1465"/>
    </row>
    <row r="6449" spans="63:82">
      <c r="BK6449" s="245"/>
      <c r="BS6449" s="245"/>
      <c r="BY6449" s="245"/>
      <c r="CA6449" s="245"/>
      <c r="CB6449" s="245"/>
      <c r="CD6449" s="1465"/>
    </row>
    <row r="6450" spans="63:82">
      <c r="BK6450" s="245"/>
      <c r="BS6450" s="245"/>
      <c r="BY6450" s="245"/>
      <c r="CA6450" s="245"/>
      <c r="CB6450" s="245"/>
      <c r="CD6450" s="1465"/>
    </row>
    <row r="6451" spans="63:82">
      <c r="BK6451" s="245"/>
      <c r="BS6451" s="245"/>
      <c r="BY6451" s="245"/>
      <c r="CA6451" s="245"/>
      <c r="CB6451" s="245"/>
      <c r="CD6451" s="1465"/>
    </row>
    <row r="6452" spans="63:82">
      <c r="BK6452" s="245"/>
      <c r="BS6452" s="245"/>
      <c r="BY6452" s="245"/>
      <c r="CA6452" s="245"/>
      <c r="CB6452" s="245"/>
      <c r="CD6452" s="1465"/>
    </row>
    <row r="6453" spans="63:82">
      <c r="BK6453" s="245"/>
      <c r="BS6453" s="245"/>
      <c r="BY6453" s="245"/>
      <c r="CA6453" s="245"/>
      <c r="CB6453" s="245"/>
      <c r="CD6453" s="1465"/>
    </row>
    <row r="6454" spans="63:82">
      <c r="BK6454" s="245"/>
      <c r="BS6454" s="245"/>
      <c r="BY6454" s="245"/>
      <c r="CA6454" s="245"/>
      <c r="CB6454" s="245"/>
      <c r="CD6454" s="1465"/>
    </row>
    <row r="6455" spans="63:82">
      <c r="BK6455" s="245"/>
      <c r="BS6455" s="245"/>
      <c r="BY6455" s="245"/>
      <c r="CA6455" s="245"/>
      <c r="CB6455" s="245"/>
      <c r="CD6455" s="1465"/>
    </row>
    <row r="6456" spans="63:82">
      <c r="BK6456" s="245"/>
      <c r="BS6456" s="245"/>
      <c r="BY6456" s="245"/>
      <c r="CA6456" s="245"/>
      <c r="CB6456" s="245"/>
      <c r="CD6456" s="1465"/>
    </row>
    <row r="6457" spans="63:82">
      <c r="BK6457" s="245"/>
      <c r="BS6457" s="245"/>
      <c r="BY6457" s="245"/>
      <c r="CA6457" s="245"/>
      <c r="CB6457" s="245"/>
      <c r="CD6457" s="1465"/>
    </row>
    <row r="6458" spans="63:82">
      <c r="BK6458" s="245"/>
      <c r="BS6458" s="245"/>
      <c r="BY6458" s="245"/>
      <c r="CA6458" s="245"/>
      <c r="CB6458" s="245"/>
      <c r="CD6458" s="1465"/>
    </row>
    <row r="6459" spans="63:82">
      <c r="BK6459" s="245"/>
      <c r="BS6459" s="245"/>
      <c r="BY6459" s="245"/>
      <c r="CA6459" s="245"/>
      <c r="CB6459" s="245"/>
      <c r="CD6459" s="1465"/>
    </row>
    <row r="6460" spans="63:82">
      <c r="BK6460" s="245"/>
      <c r="BS6460" s="245"/>
      <c r="BY6460" s="245"/>
      <c r="CA6460" s="245"/>
      <c r="CB6460" s="245"/>
      <c r="CD6460" s="1465"/>
    </row>
    <row r="6461" spans="63:82">
      <c r="BK6461" s="245"/>
      <c r="BS6461" s="245"/>
      <c r="BY6461" s="245"/>
      <c r="CA6461" s="245"/>
      <c r="CB6461" s="245"/>
      <c r="CD6461" s="1465"/>
    </row>
    <row r="6462" spans="63:82">
      <c r="BK6462" s="245"/>
      <c r="BS6462" s="245"/>
      <c r="BY6462" s="245"/>
      <c r="CA6462" s="245"/>
      <c r="CB6462" s="245"/>
      <c r="CD6462" s="1465"/>
    </row>
    <row r="6463" spans="63:82">
      <c r="BK6463" s="245"/>
      <c r="BS6463" s="245"/>
      <c r="BY6463" s="245"/>
      <c r="CA6463" s="245"/>
      <c r="CB6463" s="245"/>
      <c r="CD6463" s="1465"/>
    </row>
    <row r="6464" spans="63:82">
      <c r="BK6464" s="245"/>
      <c r="BS6464" s="245"/>
      <c r="BY6464" s="245"/>
      <c r="CA6464" s="245"/>
      <c r="CB6464" s="245"/>
      <c r="CD6464" s="1465"/>
    </row>
    <row r="6465" spans="63:82">
      <c r="BK6465" s="245"/>
      <c r="BS6465" s="245"/>
      <c r="BY6465" s="245"/>
      <c r="CA6465" s="245"/>
      <c r="CB6465" s="245"/>
      <c r="CD6465" s="1465"/>
    </row>
    <row r="6466" spans="63:82">
      <c r="BK6466" s="245"/>
      <c r="BS6466" s="245"/>
      <c r="BY6466" s="245"/>
      <c r="CA6466" s="245"/>
      <c r="CB6466" s="245"/>
      <c r="CD6466" s="1465"/>
    </row>
    <row r="6467" spans="63:82">
      <c r="BK6467" s="245"/>
      <c r="BS6467" s="245"/>
      <c r="BY6467" s="245"/>
      <c r="CA6467" s="245"/>
      <c r="CB6467" s="245"/>
      <c r="CD6467" s="1465"/>
    </row>
    <row r="6468" spans="63:82">
      <c r="BK6468" s="245"/>
      <c r="BS6468" s="245"/>
      <c r="BY6468" s="245"/>
      <c r="CA6468" s="245"/>
      <c r="CB6468" s="245"/>
      <c r="CD6468" s="1465"/>
    </row>
    <row r="6469" spans="63:82">
      <c r="BK6469" s="245"/>
      <c r="BS6469" s="245"/>
      <c r="BY6469" s="245"/>
      <c r="CA6469" s="245"/>
      <c r="CB6469" s="245"/>
      <c r="CD6469" s="1465"/>
    </row>
    <row r="6470" spans="63:82">
      <c r="BK6470" s="245"/>
      <c r="BS6470" s="245"/>
      <c r="BY6470" s="245"/>
      <c r="CA6470" s="245"/>
      <c r="CB6470" s="245"/>
      <c r="CD6470" s="1465"/>
    </row>
    <row r="6471" spans="63:82">
      <c r="BK6471" s="245"/>
      <c r="BS6471" s="245"/>
      <c r="BY6471" s="245"/>
      <c r="CA6471" s="245"/>
      <c r="CB6471" s="245"/>
      <c r="CD6471" s="1465"/>
    </row>
    <row r="6472" spans="63:82">
      <c r="BK6472" s="245"/>
      <c r="BS6472" s="245"/>
      <c r="BY6472" s="245"/>
      <c r="CA6472" s="245"/>
      <c r="CB6472" s="245"/>
      <c r="CD6472" s="1465"/>
    </row>
    <row r="6473" spans="63:82">
      <c r="BK6473" s="245"/>
      <c r="BS6473" s="245"/>
      <c r="BY6473" s="245"/>
      <c r="CA6473" s="245"/>
      <c r="CB6473" s="245"/>
      <c r="CD6473" s="1465"/>
    </row>
    <row r="6474" spans="63:82">
      <c r="BK6474" s="245"/>
      <c r="BS6474" s="245"/>
      <c r="BY6474" s="245"/>
      <c r="CA6474" s="245"/>
      <c r="CB6474" s="245"/>
      <c r="CD6474" s="1465"/>
    </row>
    <row r="6475" spans="63:82">
      <c r="BK6475" s="245"/>
      <c r="BS6475" s="245"/>
      <c r="BY6475" s="245"/>
      <c r="CA6475" s="245"/>
      <c r="CB6475" s="245"/>
      <c r="CD6475" s="1465"/>
    </row>
    <row r="6476" spans="63:82">
      <c r="BK6476" s="245"/>
      <c r="BS6476" s="245"/>
      <c r="BY6476" s="245"/>
      <c r="CA6476" s="245"/>
      <c r="CB6476" s="245"/>
      <c r="CD6476" s="1465"/>
    </row>
    <row r="6477" spans="63:82">
      <c r="BK6477" s="245"/>
      <c r="BS6477" s="245"/>
      <c r="BY6477" s="245"/>
      <c r="CA6477" s="245"/>
      <c r="CB6477" s="245"/>
      <c r="CD6477" s="1465"/>
    </row>
    <row r="6478" spans="63:82">
      <c r="BK6478" s="245"/>
      <c r="BS6478" s="245"/>
      <c r="BY6478" s="245"/>
      <c r="CA6478" s="245"/>
      <c r="CB6478" s="245"/>
      <c r="CD6478" s="1465"/>
    </row>
    <row r="6479" spans="63:82">
      <c r="BK6479" s="245"/>
      <c r="BS6479" s="245"/>
      <c r="BY6479" s="245"/>
      <c r="CA6479" s="245"/>
      <c r="CB6479" s="245"/>
      <c r="CD6479" s="1465"/>
    </row>
    <row r="6480" spans="63:82">
      <c r="BK6480" s="245"/>
      <c r="BS6480" s="245"/>
      <c r="BY6480" s="245"/>
      <c r="CA6480" s="245"/>
      <c r="CB6480" s="245"/>
      <c r="CD6480" s="1465"/>
    </row>
    <row r="6481" spans="63:82">
      <c r="BK6481" s="245"/>
      <c r="BS6481" s="245"/>
      <c r="BY6481" s="245"/>
      <c r="CA6481" s="245"/>
      <c r="CB6481" s="245"/>
      <c r="CD6481" s="1465"/>
    </row>
    <row r="6482" spans="63:82">
      <c r="BK6482" s="245"/>
      <c r="BS6482" s="245"/>
      <c r="BY6482" s="245"/>
      <c r="CA6482" s="245"/>
      <c r="CB6482" s="245"/>
      <c r="CD6482" s="1465"/>
    </row>
    <row r="6483" spans="63:82">
      <c r="BK6483" s="245"/>
      <c r="BS6483" s="245"/>
      <c r="BY6483" s="245"/>
      <c r="CA6483" s="245"/>
      <c r="CB6483" s="245"/>
      <c r="CD6483" s="1465"/>
    </row>
    <row r="6484" spans="63:82">
      <c r="BK6484" s="245"/>
      <c r="BS6484" s="245"/>
      <c r="BY6484" s="245"/>
      <c r="CA6484" s="245"/>
      <c r="CB6484" s="245"/>
      <c r="CD6484" s="1465"/>
    </row>
    <row r="6485" spans="63:82">
      <c r="BK6485" s="245"/>
      <c r="BS6485" s="245"/>
      <c r="BY6485" s="245"/>
      <c r="CA6485" s="245"/>
      <c r="CB6485" s="245"/>
      <c r="CD6485" s="1465"/>
    </row>
    <row r="6486" spans="63:82">
      <c r="BK6486" s="245"/>
      <c r="BS6486" s="245"/>
      <c r="BY6486" s="245"/>
      <c r="CA6486" s="245"/>
      <c r="CB6486" s="245"/>
      <c r="CD6486" s="1465"/>
    </row>
    <row r="6487" spans="63:82">
      <c r="BK6487" s="245"/>
      <c r="BS6487" s="245"/>
      <c r="BY6487" s="245"/>
      <c r="CA6487" s="245"/>
      <c r="CB6487" s="245"/>
      <c r="CD6487" s="1465"/>
    </row>
    <row r="6488" spans="63:82">
      <c r="BK6488" s="245"/>
      <c r="BS6488" s="245"/>
      <c r="BY6488" s="245"/>
      <c r="CA6488" s="245"/>
      <c r="CB6488" s="245"/>
      <c r="CD6488" s="1465"/>
    </row>
    <row r="6489" spans="63:82">
      <c r="BK6489" s="245"/>
      <c r="BS6489" s="245"/>
      <c r="BY6489" s="245"/>
      <c r="CA6489" s="245"/>
      <c r="CB6489" s="245"/>
      <c r="CD6489" s="1465"/>
    </row>
    <row r="6490" spans="63:82">
      <c r="BK6490" s="245"/>
      <c r="BS6490" s="245"/>
      <c r="BY6490" s="245"/>
      <c r="CA6490" s="245"/>
      <c r="CB6490" s="245"/>
      <c r="CD6490" s="1465"/>
    </row>
    <row r="6491" spans="63:82">
      <c r="BK6491" s="245"/>
      <c r="BS6491" s="245"/>
      <c r="BY6491" s="245"/>
      <c r="CA6491" s="245"/>
      <c r="CB6491" s="245"/>
      <c r="CD6491" s="1465"/>
    </row>
    <row r="6492" spans="63:82">
      <c r="BK6492" s="245"/>
      <c r="BS6492" s="245"/>
      <c r="BY6492" s="245"/>
      <c r="CA6492" s="245"/>
      <c r="CB6492" s="245"/>
      <c r="CD6492" s="1465"/>
    </row>
    <row r="6493" spans="63:82">
      <c r="BK6493" s="245"/>
      <c r="BS6493" s="245"/>
      <c r="BY6493" s="245"/>
      <c r="CA6493" s="245"/>
      <c r="CB6493" s="245"/>
      <c r="CD6493" s="1465"/>
    </row>
    <row r="6494" spans="63:82">
      <c r="BK6494" s="245"/>
      <c r="BS6494" s="245"/>
      <c r="BY6494" s="245"/>
      <c r="CA6494" s="245"/>
      <c r="CB6494" s="245"/>
      <c r="CD6494" s="1465"/>
    </row>
    <row r="6495" spans="63:82">
      <c r="BK6495" s="245"/>
      <c r="BS6495" s="245"/>
      <c r="BY6495" s="245"/>
      <c r="CA6495" s="245"/>
      <c r="CB6495" s="245"/>
      <c r="CD6495" s="1465"/>
    </row>
    <row r="6496" spans="63:82">
      <c r="BK6496" s="245"/>
      <c r="BS6496" s="245"/>
      <c r="BY6496" s="245"/>
      <c r="CA6496" s="245"/>
      <c r="CB6496" s="245"/>
      <c r="CD6496" s="1465"/>
    </row>
    <row r="6497" spans="63:82">
      <c r="BK6497" s="245"/>
      <c r="BS6497" s="245"/>
      <c r="BY6497" s="245"/>
      <c r="CA6497" s="245"/>
      <c r="CB6497" s="245"/>
      <c r="CD6497" s="1465"/>
    </row>
    <row r="6498" spans="63:82">
      <c r="BK6498" s="245"/>
      <c r="BS6498" s="245"/>
      <c r="BY6498" s="245"/>
      <c r="CA6498" s="245"/>
      <c r="CB6498" s="245"/>
      <c r="CD6498" s="1465"/>
    </row>
    <row r="6499" spans="63:82">
      <c r="BK6499" s="245"/>
      <c r="BS6499" s="245"/>
      <c r="BY6499" s="245"/>
      <c r="CA6499" s="245"/>
      <c r="CB6499" s="245"/>
      <c r="CD6499" s="1465"/>
    </row>
    <row r="6500" spans="63:82">
      <c r="BK6500" s="245"/>
      <c r="BS6500" s="245"/>
      <c r="BY6500" s="245"/>
      <c r="CA6500" s="245"/>
      <c r="CB6500" s="245"/>
      <c r="CD6500" s="1465"/>
    </row>
    <row r="6501" spans="63:82">
      <c r="BK6501" s="245"/>
      <c r="BS6501" s="245"/>
      <c r="BY6501" s="245"/>
      <c r="CA6501" s="245"/>
      <c r="CB6501" s="245"/>
      <c r="CD6501" s="1465"/>
    </row>
    <row r="6502" spans="63:82">
      <c r="BK6502" s="245"/>
      <c r="BS6502" s="245"/>
      <c r="BY6502" s="245"/>
      <c r="CA6502" s="245"/>
      <c r="CB6502" s="245"/>
      <c r="CD6502" s="1465"/>
    </row>
    <row r="6503" spans="63:82">
      <c r="BK6503" s="245"/>
      <c r="BS6503" s="245"/>
      <c r="BY6503" s="245"/>
      <c r="CA6503" s="245"/>
      <c r="CB6503" s="245"/>
      <c r="CD6503" s="1465"/>
    </row>
    <row r="6504" spans="63:82">
      <c r="BK6504" s="245"/>
      <c r="BS6504" s="245"/>
      <c r="BY6504" s="245"/>
      <c r="CA6504" s="245"/>
      <c r="CB6504" s="245"/>
      <c r="CD6504" s="1465"/>
    </row>
    <row r="6505" spans="63:82">
      <c r="BK6505" s="245"/>
      <c r="BS6505" s="245"/>
      <c r="BY6505" s="245"/>
      <c r="CA6505" s="245"/>
      <c r="CB6505" s="245"/>
      <c r="CD6505" s="1465"/>
    </row>
    <row r="6506" spans="63:82">
      <c r="BK6506" s="245"/>
      <c r="BS6506" s="245"/>
      <c r="BY6506" s="245"/>
      <c r="CA6506" s="245"/>
      <c r="CB6506" s="245"/>
      <c r="CD6506" s="1465"/>
    </row>
    <row r="6507" spans="63:82">
      <c r="BK6507" s="245"/>
      <c r="BS6507" s="245"/>
      <c r="BY6507" s="245"/>
      <c r="CA6507" s="245"/>
      <c r="CB6507" s="245"/>
      <c r="CD6507" s="1465"/>
    </row>
    <row r="6508" spans="63:82">
      <c r="BK6508" s="245"/>
      <c r="BS6508" s="245"/>
      <c r="BY6508" s="245"/>
      <c r="CA6508" s="245"/>
      <c r="CB6508" s="245"/>
      <c r="CD6508" s="1465"/>
    </row>
    <row r="6509" spans="63:82">
      <c r="BK6509" s="245"/>
      <c r="BS6509" s="245"/>
      <c r="BY6509" s="245"/>
      <c r="CA6509" s="245"/>
      <c r="CB6509" s="245"/>
      <c r="CD6509" s="1465"/>
    </row>
    <row r="6510" spans="63:82">
      <c r="BK6510" s="245"/>
      <c r="BS6510" s="245"/>
      <c r="BY6510" s="245"/>
      <c r="CA6510" s="245"/>
      <c r="CB6510" s="245"/>
      <c r="CD6510" s="1465"/>
    </row>
    <row r="6511" spans="63:82">
      <c r="BK6511" s="245"/>
      <c r="BS6511" s="245"/>
      <c r="BY6511" s="245"/>
      <c r="CA6511" s="245"/>
      <c r="CB6511" s="245"/>
      <c r="CD6511" s="1465"/>
    </row>
    <row r="6512" spans="63:82">
      <c r="BK6512" s="245"/>
      <c r="BS6512" s="245"/>
      <c r="BY6512" s="245"/>
      <c r="CA6512" s="245"/>
      <c r="CB6512" s="245"/>
      <c r="CD6512" s="1465"/>
    </row>
    <row r="6513" spans="63:82">
      <c r="BK6513" s="245"/>
      <c r="BS6513" s="245"/>
      <c r="BY6513" s="245"/>
      <c r="CA6513" s="245"/>
      <c r="CB6513" s="245"/>
      <c r="CD6513" s="1465"/>
    </row>
    <row r="6514" spans="63:82">
      <c r="BK6514" s="245"/>
      <c r="BS6514" s="245"/>
      <c r="BY6514" s="245"/>
      <c r="CA6514" s="245"/>
      <c r="CB6514" s="245"/>
      <c r="CD6514" s="1465"/>
    </row>
    <row r="6515" spans="63:82">
      <c r="BK6515" s="245"/>
      <c r="BS6515" s="245"/>
      <c r="BY6515" s="245"/>
      <c r="CA6515" s="245"/>
      <c r="CB6515" s="245"/>
      <c r="CD6515" s="1465"/>
    </row>
    <row r="6516" spans="63:82">
      <c r="BK6516" s="245"/>
      <c r="BS6516" s="245"/>
      <c r="BY6516" s="245"/>
      <c r="CA6516" s="245"/>
      <c r="CB6516" s="245"/>
      <c r="CD6516" s="1465"/>
    </row>
    <row r="6517" spans="63:82">
      <c r="BK6517" s="245"/>
      <c r="BS6517" s="245"/>
      <c r="BY6517" s="245"/>
      <c r="CA6517" s="245"/>
      <c r="CB6517" s="245"/>
      <c r="CD6517" s="1465"/>
    </row>
    <row r="6518" spans="63:82">
      <c r="BK6518" s="245"/>
      <c r="BS6518" s="245"/>
      <c r="BY6518" s="245"/>
      <c r="CA6518" s="245"/>
      <c r="CB6518" s="245"/>
      <c r="CD6518" s="1465"/>
    </row>
    <row r="6519" spans="63:82">
      <c r="BK6519" s="245"/>
      <c r="BS6519" s="245"/>
      <c r="BY6519" s="245"/>
      <c r="CA6519" s="245"/>
      <c r="CB6519" s="245"/>
      <c r="CD6519" s="1465"/>
    </row>
    <row r="6520" spans="63:82">
      <c r="BK6520" s="245"/>
      <c r="BS6520" s="245"/>
      <c r="BY6520" s="245"/>
      <c r="CA6520" s="245"/>
      <c r="CB6520" s="245"/>
      <c r="CD6520" s="1465"/>
    </row>
    <row r="6521" spans="63:82">
      <c r="BK6521" s="245"/>
      <c r="BS6521" s="245"/>
      <c r="BY6521" s="245"/>
      <c r="CA6521" s="245"/>
      <c r="CB6521" s="245"/>
      <c r="CD6521" s="1465"/>
    </row>
    <row r="6522" spans="63:82">
      <c r="BK6522" s="245"/>
      <c r="BS6522" s="245"/>
      <c r="BY6522" s="245"/>
      <c r="CA6522" s="245"/>
      <c r="CB6522" s="245"/>
      <c r="CD6522" s="1465"/>
    </row>
    <row r="6523" spans="63:82">
      <c r="BK6523" s="245"/>
      <c r="BS6523" s="245"/>
      <c r="BY6523" s="245"/>
      <c r="CA6523" s="245"/>
      <c r="CB6523" s="245"/>
      <c r="CD6523" s="1465"/>
    </row>
    <row r="6524" spans="63:82">
      <c r="BK6524" s="245"/>
      <c r="BS6524" s="245"/>
      <c r="BY6524" s="245"/>
      <c r="CA6524" s="245"/>
      <c r="CB6524" s="245"/>
      <c r="CD6524" s="1465"/>
    </row>
    <row r="6525" spans="63:82">
      <c r="BK6525" s="245"/>
      <c r="BS6525" s="245"/>
      <c r="BY6525" s="245"/>
      <c r="CA6525" s="245"/>
      <c r="CB6525" s="245"/>
      <c r="CD6525" s="1465"/>
    </row>
    <row r="6526" spans="63:82">
      <c r="BK6526" s="245"/>
      <c r="BS6526" s="245"/>
      <c r="BY6526" s="245"/>
      <c r="CA6526" s="245"/>
      <c r="CB6526" s="245"/>
      <c r="CD6526" s="1465"/>
    </row>
    <row r="6527" spans="63:82">
      <c r="BK6527" s="245"/>
      <c r="BS6527" s="245"/>
      <c r="BY6527" s="245"/>
      <c r="CA6527" s="245"/>
      <c r="CB6527" s="245"/>
      <c r="CD6527" s="1465"/>
    </row>
    <row r="6528" spans="63:82">
      <c r="BK6528" s="245"/>
      <c r="BS6528" s="245"/>
      <c r="BY6528" s="245"/>
      <c r="CA6528" s="245"/>
      <c r="CB6528" s="245"/>
      <c r="CD6528" s="1465"/>
    </row>
    <row r="6529" spans="63:82">
      <c r="BK6529" s="245"/>
      <c r="BS6529" s="245"/>
      <c r="BY6529" s="245"/>
      <c r="CA6529" s="245"/>
      <c r="CB6529" s="245"/>
      <c r="CD6529" s="1465"/>
    </row>
    <row r="6530" spans="63:82">
      <c r="BK6530" s="245"/>
      <c r="BS6530" s="245"/>
      <c r="BY6530" s="245"/>
      <c r="CA6530" s="245"/>
      <c r="CB6530" s="245"/>
      <c r="CD6530" s="1465"/>
    </row>
    <row r="6531" spans="63:82">
      <c r="BK6531" s="245"/>
      <c r="BS6531" s="245"/>
      <c r="BY6531" s="245"/>
      <c r="CA6531" s="245"/>
      <c r="CB6531" s="245"/>
      <c r="CD6531" s="1465"/>
    </row>
    <row r="6532" spans="63:82">
      <c r="BK6532" s="245"/>
      <c r="BS6532" s="245"/>
      <c r="BY6532" s="245"/>
      <c r="CA6532" s="245"/>
      <c r="CB6532" s="245"/>
      <c r="CD6532" s="1465"/>
    </row>
    <row r="6533" spans="63:82">
      <c r="BK6533" s="245"/>
      <c r="BS6533" s="245"/>
      <c r="BY6533" s="245"/>
      <c r="CA6533" s="245"/>
      <c r="CB6533" s="245"/>
      <c r="CD6533" s="1465"/>
    </row>
    <row r="6534" spans="63:82">
      <c r="BK6534" s="245"/>
      <c r="BS6534" s="245"/>
      <c r="BY6534" s="245"/>
      <c r="CA6534" s="245"/>
      <c r="CB6534" s="245"/>
      <c r="CD6534" s="1465"/>
    </row>
    <row r="6535" spans="63:82">
      <c r="BK6535" s="245"/>
      <c r="BS6535" s="245"/>
      <c r="BY6535" s="245"/>
      <c r="CA6535" s="245"/>
      <c r="CB6535" s="245"/>
      <c r="CD6535" s="1465"/>
    </row>
    <row r="6536" spans="63:82">
      <c r="BK6536" s="245"/>
      <c r="BS6536" s="245"/>
      <c r="BY6536" s="245"/>
      <c r="CA6536" s="245"/>
      <c r="CB6536" s="245"/>
      <c r="CD6536" s="1465"/>
    </row>
    <row r="6537" spans="63:82">
      <c r="BK6537" s="245"/>
      <c r="BS6537" s="245"/>
      <c r="BY6537" s="245"/>
      <c r="CA6537" s="245"/>
      <c r="CB6537" s="245"/>
      <c r="CD6537" s="1465"/>
    </row>
    <row r="6538" spans="63:82">
      <c r="BK6538" s="245"/>
      <c r="BS6538" s="245"/>
      <c r="BY6538" s="245"/>
      <c r="CA6538" s="245"/>
      <c r="CB6538" s="245"/>
      <c r="CD6538" s="1465"/>
    </row>
    <row r="6539" spans="63:82">
      <c r="BK6539" s="245"/>
      <c r="BS6539" s="245"/>
      <c r="BY6539" s="245"/>
      <c r="CA6539" s="245"/>
      <c r="CB6539" s="245"/>
      <c r="CD6539" s="1465"/>
    </row>
    <row r="6540" spans="63:82">
      <c r="BK6540" s="245"/>
      <c r="BS6540" s="245"/>
      <c r="BY6540" s="245"/>
      <c r="CA6540" s="245"/>
      <c r="CB6540" s="245"/>
      <c r="CD6540" s="1465"/>
    </row>
    <row r="6541" spans="63:82">
      <c r="BK6541" s="245"/>
      <c r="BS6541" s="245"/>
      <c r="BY6541" s="245"/>
      <c r="CA6541" s="245"/>
      <c r="CB6541" s="245"/>
      <c r="CD6541" s="1465"/>
    </row>
    <row r="6542" spans="63:82">
      <c r="BK6542" s="245"/>
      <c r="BS6542" s="245"/>
      <c r="BY6542" s="245"/>
      <c r="CA6542" s="245"/>
      <c r="CB6542" s="245"/>
      <c r="CD6542" s="1465"/>
    </row>
    <row r="6543" spans="63:82">
      <c r="BK6543" s="245"/>
      <c r="BS6543" s="245"/>
      <c r="BY6543" s="245"/>
      <c r="CA6543" s="245"/>
      <c r="CB6543" s="245"/>
      <c r="CD6543" s="1465"/>
    </row>
    <row r="6544" spans="63:82">
      <c r="BK6544" s="245"/>
      <c r="BS6544" s="245"/>
      <c r="BY6544" s="245"/>
      <c r="CA6544" s="245"/>
      <c r="CB6544" s="245"/>
      <c r="CD6544" s="1465"/>
    </row>
    <row r="6545" spans="63:82">
      <c r="BK6545" s="245"/>
      <c r="BS6545" s="245"/>
      <c r="BY6545" s="245"/>
      <c r="CA6545" s="245"/>
      <c r="CB6545" s="245"/>
      <c r="CD6545" s="1465"/>
    </row>
    <row r="6546" spans="63:82">
      <c r="BK6546" s="245"/>
      <c r="BS6546" s="245"/>
      <c r="BY6546" s="245"/>
      <c r="CA6546" s="245"/>
      <c r="CB6546" s="245"/>
      <c r="CD6546" s="1465"/>
    </row>
    <row r="6547" spans="63:82">
      <c r="BK6547" s="245"/>
      <c r="BS6547" s="245"/>
      <c r="BY6547" s="245"/>
      <c r="CA6547" s="245"/>
      <c r="CB6547" s="245"/>
      <c r="CD6547" s="1465"/>
    </row>
    <row r="6548" spans="63:82">
      <c r="BK6548" s="245"/>
      <c r="BS6548" s="245"/>
      <c r="BY6548" s="245"/>
      <c r="CA6548" s="245"/>
      <c r="CB6548" s="245"/>
      <c r="CD6548" s="1465"/>
    </row>
    <row r="6549" spans="63:82">
      <c r="BK6549" s="245"/>
      <c r="BS6549" s="245"/>
      <c r="BY6549" s="245"/>
      <c r="CA6549" s="245"/>
      <c r="CB6549" s="245"/>
      <c r="CD6549" s="1465"/>
    </row>
    <row r="6550" spans="63:82">
      <c r="BK6550" s="245"/>
      <c r="BS6550" s="245"/>
      <c r="BY6550" s="245"/>
      <c r="CA6550" s="245"/>
      <c r="CB6550" s="245"/>
      <c r="CD6550" s="1465"/>
    </row>
    <row r="6551" spans="63:82">
      <c r="BK6551" s="245"/>
      <c r="BS6551" s="245"/>
      <c r="BY6551" s="245"/>
      <c r="CA6551" s="245"/>
      <c r="CB6551" s="245"/>
      <c r="CD6551" s="1465"/>
    </row>
    <row r="6552" spans="63:82">
      <c r="BK6552" s="245"/>
      <c r="BS6552" s="245"/>
      <c r="BY6552" s="245"/>
      <c r="CA6552" s="245"/>
      <c r="CB6552" s="245"/>
      <c r="CD6552" s="1465"/>
    </row>
    <row r="6553" spans="63:82">
      <c r="BK6553" s="245"/>
      <c r="BS6553" s="245"/>
      <c r="BY6553" s="245"/>
      <c r="CA6553" s="245"/>
      <c r="CB6553" s="245"/>
      <c r="CD6553" s="1465"/>
    </row>
    <row r="6554" spans="63:82">
      <c r="BK6554" s="245"/>
      <c r="BS6554" s="245"/>
      <c r="BY6554" s="245"/>
      <c r="CA6554" s="245"/>
      <c r="CB6554" s="245"/>
      <c r="CD6554" s="1465"/>
    </row>
    <row r="6555" spans="63:82">
      <c r="BK6555" s="245"/>
      <c r="BS6555" s="245"/>
      <c r="BY6555" s="245"/>
      <c r="CA6555" s="245"/>
      <c r="CB6555" s="245"/>
      <c r="CD6555" s="1465"/>
    </row>
    <row r="6556" spans="63:82">
      <c r="BK6556" s="245"/>
      <c r="BS6556" s="245"/>
      <c r="BY6556" s="245"/>
      <c r="CA6556" s="245"/>
      <c r="CB6556" s="245"/>
      <c r="CD6556" s="1465"/>
    </row>
    <row r="6557" spans="63:82">
      <c r="BK6557" s="245"/>
      <c r="BS6557" s="245"/>
      <c r="BY6557" s="245"/>
      <c r="CA6557" s="245"/>
      <c r="CB6557" s="245"/>
      <c r="CD6557" s="1465"/>
    </row>
    <row r="6558" spans="63:82">
      <c r="BK6558" s="245"/>
      <c r="BS6558" s="245"/>
      <c r="BY6558" s="245"/>
      <c r="CA6558" s="245"/>
      <c r="CB6558" s="245"/>
      <c r="CD6558" s="1465"/>
    </row>
    <row r="6559" spans="63:82">
      <c r="BK6559" s="245"/>
      <c r="BS6559" s="245"/>
      <c r="BY6559" s="245"/>
      <c r="CA6559" s="245"/>
      <c r="CB6559" s="245"/>
      <c r="CD6559" s="1465"/>
    </row>
    <row r="6560" spans="63:82">
      <c r="BK6560" s="245"/>
      <c r="BS6560" s="245"/>
      <c r="BY6560" s="245"/>
      <c r="CA6560" s="245"/>
      <c r="CB6560" s="245"/>
      <c r="CD6560" s="1465"/>
    </row>
    <row r="6561" spans="63:82">
      <c r="BK6561" s="245"/>
      <c r="BS6561" s="245"/>
      <c r="BY6561" s="245"/>
      <c r="CA6561" s="245"/>
      <c r="CB6561" s="245"/>
      <c r="CD6561" s="1465"/>
    </row>
    <row r="6562" spans="63:82">
      <c r="BK6562" s="245"/>
      <c r="BS6562" s="245"/>
      <c r="BY6562" s="245"/>
      <c r="CA6562" s="245"/>
      <c r="CB6562" s="245"/>
      <c r="CD6562" s="1465"/>
    </row>
    <row r="6563" spans="63:82">
      <c r="BK6563" s="245"/>
      <c r="BS6563" s="245"/>
      <c r="BY6563" s="245"/>
      <c r="CA6563" s="245"/>
      <c r="CB6563" s="245"/>
      <c r="CD6563" s="1465"/>
    </row>
    <row r="6564" spans="63:82">
      <c r="BK6564" s="245"/>
      <c r="BS6564" s="245"/>
      <c r="BY6564" s="245"/>
      <c r="CA6564" s="245"/>
      <c r="CB6564" s="245"/>
      <c r="CD6564" s="1465"/>
    </row>
    <row r="6565" spans="63:82">
      <c r="BK6565" s="245"/>
      <c r="BS6565" s="245"/>
      <c r="BY6565" s="245"/>
      <c r="CA6565" s="245"/>
      <c r="CB6565" s="245"/>
      <c r="CD6565" s="1465"/>
    </row>
    <row r="6566" spans="63:82">
      <c r="BK6566" s="245"/>
      <c r="BS6566" s="245"/>
      <c r="BY6566" s="245"/>
      <c r="CA6566" s="245"/>
      <c r="CB6566" s="245"/>
      <c r="CD6566" s="1465"/>
    </row>
    <row r="6567" spans="63:82">
      <c r="BK6567" s="245"/>
      <c r="BS6567" s="245"/>
      <c r="BY6567" s="245"/>
      <c r="CA6567" s="245"/>
      <c r="CB6567" s="245"/>
      <c r="CD6567" s="1465"/>
    </row>
    <row r="6568" spans="63:82">
      <c r="BK6568" s="245"/>
      <c r="BS6568" s="245"/>
      <c r="BY6568" s="245"/>
      <c r="CA6568" s="245"/>
      <c r="CB6568" s="245"/>
      <c r="CD6568" s="1465"/>
    </row>
    <row r="6569" spans="63:82">
      <c r="BK6569" s="245"/>
      <c r="BS6569" s="245"/>
      <c r="BY6569" s="245"/>
      <c r="CA6569" s="245"/>
      <c r="CB6569" s="245"/>
      <c r="CD6569" s="1465"/>
    </row>
    <row r="6570" spans="63:82">
      <c r="BK6570" s="245"/>
      <c r="BS6570" s="245"/>
      <c r="BY6570" s="245"/>
      <c r="CA6570" s="245"/>
      <c r="CB6570" s="245"/>
      <c r="CD6570" s="1465"/>
    </row>
    <row r="6571" spans="63:82">
      <c r="BK6571" s="245"/>
      <c r="BS6571" s="245"/>
      <c r="BY6571" s="245"/>
      <c r="CA6571" s="245"/>
      <c r="CB6571" s="245"/>
      <c r="CD6571" s="1465"/>
    </row>
    <row r="6572" spans="63:82">
      <c r="BK6572" s="245"/>
      <c r="BS6572" s="245"/>
      <c r="BY6572" s="245"/>
      <c r="CA6572" s="245"/>
      <c r="CB6572" s="245"/>
      <c r="CD6572" s="1465"/>
    </row>
    <row r="6573" spans="63:82">
      <c r="BK6573" s="245"/>
      <c r="BS6573" s="245"/>
      <c r="BY6573" s="245"/>
      <c r="CA6573" s="245"/>
      <c r="CB6573" s="245"/>
      <c r="CD6573" s="1465"/>
    </row>
    <row r="6574" spans="63:82">
      <c r="BK6574" s="245"/>
      <c r="BS6574" s="245"/>
      <c r="BY6574" s="245"/>
      <c r="CA6574" s="245"/>
      <c r="CB6574" s="245"/>
      <c r="CD6574" s="1465"/>
    </row>
    <row r="6575" spans="63:82">
      <c r="BK6575" s="245"/>
      <c r="BS6575" s="245"/>
      <c r="BY6575" s="245"/>
      <c r="CA6575" s="245"/>
      <c r="CB6575" s="245"/>
      <c r="CD6575" s="1465"/>
    </row>
    <row r="6576" spans="63:82">
      <c r="BK6576" s="245"/>
      <c r="BS6576" s="245"/>
      <c r="BY6576" s="245"/>
      <c r="CA6576" s="245"/>
      <c r="CB6576" s="245"/>
      <c r="CD6576" s="1465"/>
    </row>
    <row r="6577" spans="63:82">
      <c r="BK6577" s="245"/>
      <c r="BS6577" s="245"/>
      <c r="BY6577" s="245"/>
      <c r="CA6577" s="245"/>
      <c r="CB6577" s="245"/>
      <c r="CD6577" s="1465"/>
    </row>
    <row r="6578" spans="63:82">
      <c r="BK6578" s="245"/>
      <c r="BS6578" s="245"/>
      <c r="BY6578" s="245"/>
      <c r="CA6578" s="245"/>
      <c r="CB6578" s="245"/>
      <c r="CD6578" s="1465"/>
    </row>
    <row r="6579" spans="63:82">
      <c r="BK6579" s="245"/>
      <c r="BS6579" s="245"/>
      <c r="BY6579" s="245"/>
      <c r="CA6579" s="245"/>
      <c r="CB6579" s="245"/>
      <c r="CD6579" s="1465"/>
    </row>
    <row r="6580" spans="63:82">
      <c r="BK6580" s="245"/>
      <c r="BS6580" s="245"/>
      <c r="BY6580" s="245"/>
      <c r="CA6580" s="245"/>
      <c r="CB6580" s="245"/>
      <c r="CD6580" s="1465"/>
    </row>
    <row r="6581" spans="63:82">
      <c r="BK6581" s="245"/>
      <c r="BS6581" s="245"/>
      <c r="BY6581" s="245"/>
      <c r="CA6581" s="245"/>
      <c r="CB6581" s="245"/>
      <c r="CD6581" s="1465"/>
    </row>
    <row r="6582" spans="63:82">
      <c r="BK6582" s="245"/>
      <c r="BS6582" s="245"/>
      <c r="BY6582" s="245"/>
      <c r="CA6582" s="245"/>
      <c r="CB6582" s="245"/>
      <c r="CD6582" s="1465"/>
    </row>
    <row r="6583" spans="63:82">
      <c r="BK6583" s="245"/>
      <c r="BS6583" s="245"/>
      <c r="BY6583" s="245"/>
      <c r="CA6583" s="245"/>
      <c r="CB6583" s="245"/>
      <c r="CD6583" s="1465"/>
    </row>
    <row r="6584" spans="63:82">
      <c r="BK6584" s="245"/>
      <c r="BS6584" s="245"/>
      <c r="BY6584" s="245"/>
      <c r="CA6584" s="245"/>
      <c r="CB6584" s="245"/>
      <c r="CD6584" s="1465"/>
    </row>
    <row r="6585" spans="63:82">
      <c r="BK6585" s="245"/>
      <c r="BS6585" s="245"/>
      <c r="BY6585" s="245"/>
      <c r="CA6585" s="245"/>
      <c r="CB6585" s="245"/>
      <c r="CD6585" s="1465"/>
    </row>
    <row r="6586" spans="63:82">
      <c r="BK6586" s="245"/>
      <c r="BS6586" s="245"/>
      <c r="BY6586" s="245"/>
      <c r="CA6586" s="245"/>
      <c r="CB6586" s="245"/>
      <c r="CD6586" s="1465"/>
    </row>
    <row r="6587" spans="63:82">
      <c r="BK6587" s="245"/>
      <c r="BS6587" s="245"/>
      <c r="BY6587" s="245"/>
      <c r="CA6587" s="245"/>
      <c r="CB6587" s="245"/>
      <c r="CD6587" s="1465"/>
    </row>
    <row r="6588" spans="63:82">
      <c r="BK6588" s="245"/>
      <c r="BS6588" s="245"/>
      <c r="BY6588" s="245"/>
      <c r="CA6588" s="245"/>
      <c r="CB6588" s="245"/>
      <c r="CD6588" s="1465"/>
    </row>
    <row r="6589" spans="63:82">
      <c r="BK6589" s="245"/>
      <c r="BS6589" s="245"/>
      <c r="BY6589" s="245"/>
      <c r="CA6589" s="245"/>
      <c r="CB6589" s="245"/>
      <c r="CD6589" s="1465"/>
    </row>
    <row r="6590" spans="63:82">
      <c r="BK6590" s="245"/>
      <c r="BS6590" s="245"/>
      <c r="BY6590" s="245"/>
      <c r="CA6590" s="245"/>
      <c r="CB6590" s="245"/>
      <c r="CD6590" s="1465"/>
    </row>
    <row r="6591" spans="63:82">
      <c r="BK6591" s="245"/>
      <c r="BS6591" s="245"/>
      <c r="BY6591" s="245"/>
      <c r="CA6591" s="245"/>
      <c r="CB6591" s="245"/>
      <c r="CD6591" s="1465"/>
    </row>
    <row r="6592" spans="63:82">
      <c r="BK6592" s="245"/>
      <c r="BS6592" s="245"/>
      <c r="BY6592" s="245"/>
      <c r="CA6592" s="245"/>
      <c r="CB6592" s="245"/>
      <c r="CD6592" s="1465"/>
    </row>
    <row r="6593" spans="63:82">
      <c r="BK6593" s="245"/>
      <c r="BS6593" s="245"/>
      <c r="BY6593" s="245"/>
      <c r="CA6593" s="245"/>
      <c r="CB6593" s="245"/>
      <c r="CD6593" s="1465"/>
    </row>
    <row r="6594" spans="63:82">
      <c r="BK6594" s="245"/>
      <c r="BS6594" s="245"/>
      <c r="BY6594" s="245"/>
      <c r="CA6594" s="245"/>
      <c r="CB6594" s="245"/>
      <c r="CD6594" s="1465"/>
    </row>
    <row r="6595" spans="63:82">
      <c r="BK6595" s="245"/>
      <c r="BS6595" s="245"/>
      <c r="BY6595" s="245"/>
      <c r="CA6595" s="245"/>
      <c r="CB6595" s="245"/>
      <c r="CD6595" s="1465"/>
    </row>
    <row r="6596" spans="63:82">
      <c r="BK6596" s="245"/>
      <c r="BS6596" s="245"/>
      <c r="BY6596" s="245"/>
      <c r="CA6596" s="245"/>
      <c r="CB6596" s="245"/>
      <c r="CD6596" s="1465"/>
    </row>
    <row r="6597" spans="63:82">
      <c r="BK6597" s="245"/>
      <c r="BS6597" s="245"/>
      <c r="BY6597" s="245"/>
      <c r="CA6597" s="245"/>
      <c r="CB6597" s="245"/>
      <c r="CD6597" s="1465"/>
    </row>
    <row r="6598" spans="63:82">
      <c r="BK6598" s="245"/>
      <c r="BS6598" s="245"/>
      <c r="BY6598" s="245"/>
      <c r="CA6598" s="245"/>
      <c r="CB6598" s="245"/>
      <c r="CD6598" s="1465"/>
    </row>
    <row r="6599" spans="63:82">
      <c r="BK6599" s="245"/>
      <c r="BS6599" s="245"/>
      <c r="BY6599" s="245"/>
      <c r="CA6599" s="245"/>
      <c r="CB6599" s="245"/>
      <c r="CD6599" s="1465"/>
    </row>
    <row r="6600" spans="63:82">
      <c r="BK6600" s="245"/>
      <c r="BS6600" s="245"/>
      <c r="BY6600" s="245"/>
      <c r="CA6600" s="245"/>
      <c r="CB6600" s="245"/>
      <c r="CD6600" s="1465"/>
    </row>
    <row r="6601" spans="63:82">
      <c r="BK6601" s="245"/>
      <c r="BS6601" s="245"/>
      <c r="BY6601" s="245"/>
      <c r="CA6601" s="245"/>
      <c r="CB6601" s="245"/>
      <c r="CD6601" s="1465"/>
    </row>
    <row r="6602" spans="63:82">
      <c r="BK6602" s="245"/>
      <c r="BS6602" s="245"/>
      <c r="BY6602" s="245"/>
      <c r="CA6602" s="245"/>
      <c r="CB6602" s="245"/>
      <c r="CD6602" s="1465"/>
    </row>
    <row r="6603" spans="63:82">
      <c r="BK6603" s="245"/>
      <c r="BS6603" s="245"/>
      <c r="BY6603" s="245"/>
      <c r="CA6603" s="245"/>
      <c r="CB6603" s="245"/>
      <c r="CD6603" s="1465"/>
    </row>
    <row r="6604" spans="63:82">
      <c r="BK6604" s="245"/>
      <c r="BS6604" s="245"/>
      <c r="BY6604" s="245"/>
      <c r="CA6604" s="245"/>
      <c r="CB6604" s="245"/>
      <c r="CD6604" s="1465"/>
    </row>
    <row r="6605" spans="63:82">
      <c r="BK6605" s="245"/>
      <c r="BS6605" s="245"/>
      <c r="BY6605" s="245"/>
      <c r="CA6605" s="245"/>
      <c r="CB6605" s="245"/>
      <c r="CD6605" s="1465"/>
    </row>
    <row r="6606" spans="63:82">
      <c r="BK6606" s="245"/>
      <c r="BS6606" s="245"/>
      <c r="BY6606" s="245"/>
      <c r="CA6606" s="245"/>
      <c r="CB6606" s="245"/>
      <c r="CD6606" s="1465"/>
    </row>
    <row r="6607" spans="63:82">
      <c r="BK6607" s="245"/>
      <c r="BS6607" s="245"/>
      <c r="BY6607" s="245"/>
      <c r="CA6607" s="245"/>
      <c r="CB6607" s="245"/>
      <c r="CD6607" s="1465"/>
    </row>
    <row r="6608" spans="63:82">
      <c r="BK6608" s="245"/>
      <c r="BS6608" s="245"/>
      <c r="BY6608" s="245"/>
      <c r="CA6608" s="245"/>
      <c r="CB6608" s="245"/>
      <c r="CD6608" s="1465"/>
    </row>
    <row r="6609" spans="63:82">
      <c r="BK6609" s="245"/>
      <c r="BS6609" s="245"/>
      <c r="BY6609" s="245"/>
      <c r="CA6609" s="245"/>
      <c r="CB6609" s="245"/>
      <c r="CD6609" s="1465"/>
    </row>
    <row r="6610" spans="63:82">
      <c r="BK6610" s="245"/>
      <c r="BQ6610" s="245"/>
      <c r="BS6610" s="245"/>
      <c r="BY6610" s="245"/>
      <c r="CA6610" s="245"/>
      <c r="CB6610" s="245"/>
      <c r="CD6610" s="1465"/>
    </row>
    <row r="6611" spans="63:82">
      <c r="BK6611" s="245"/>
      <c r="BQ6611" s="245"/>
      <c r="BS6611" s="245"/>
      <c r="BY6611" s="245"/>
      <c r="CA6611" s="245"/>
      <c r="CB6611" s="245"/>
      <c r="CD6611" s="1465"/>
    </row>
    <row r="6612" spans="63:82">
      <c r="BK6612" s="245"/>
      <c r="BQ6612" s="245"/>
      <c r="BS6612" s="245"/>
      <c r="BY6612" s="245"/>
      <c r="CA6612" s="245"/>
      <c r="CB6612" s="245"/>
      <c r="CD6612" s="1465"/>
    </row>
    <row r="6613" spans="63:82">
      <c r="BK6613" s="245"/>
      <c r="BQ6613" s="245"/>
      <c r="BS6613" s="245"/>
      <c r="BY6613" s="245"/>
      <c r="CA6613" s="245"/>
      <c r="CB6613" s="245"/>
      <c r="CD6613" s="1465"/>
    </row>
    <row r="6614" spans="63:82">
      <c r="BK6614" s="245"/>
      <c r="BQ6614" s="245"/>
      <c r="BS6614" s="245"/>
      <c r="BY6614" s="245"/>
      <c r="CA6614" s="245"/>
      <c r="CB6614" s="245"/>
      <c r="CD6614" s="1465"/>
    </row>
    <row r="6615" spans="63:82">
      <c r="BK6615" s="245"/>
      <c r="BQ6615" s="245"/>
      <c r="BS6615" s="245"/>
      <c r="BY6615" s="245"/>
      <c r="CA6615" s="245"/>
      <c r="CB6615" s="245"/>
      <c r="CD6615" s="1465"/>
    </row>
    <row r="6616" spans="63:82">
      <c r="BK6616" s="245"/>
      <c r="BQ6616" s="245"/>
      <c r="BS6616" s="245"/>
      <c r="BY6616" s="245"/>
      <c r="CA6616" s="245"/>
      <c r="CB6616" s="245"/>
      <c r="CD6616" s="1465"/>
    </row>
    <row r="6617" spans="63:82">
      <c r="BK6617" s="245"/>
      <c r="BQ6617" s="245"/>
      <c r="BS6617" s="245"/>
      <c r="BY6617" s="245"/>
      <c r="CA6617" s="245"/>
      <c r="CB6617" s="245"/>
      <c r="CD6617" s="1465"/>
    </row>
    <row r="6618" spans="63:82">
      <c r="BK6618" s="245"/>
      <c r="BQ6618" s="245"/>
      <c r="BS6618" s="245"/>
      <c r="BY6618" s="245"/>
      <c r="CA6618" s="245"/>
      <c r="CB6618" s="245"/>
      <c r="CD6618" s="1465"/>
    </row>
    <row r="6619" spans="63:82">
      <c r="BK6619" s="245"/>
      <c r="BQ6619" s="245"/>
      <c r="BS6619" s="245"/>
      <c r="BY6619" s="245"/>
      <c r="CA6619" s="245"/>
      <c r="CB6619" s="245"/>
      <c r="CD6619" s="1465"/>
    </row>
    <row r="6620" spans="63:82">
      <c r="BK6620" s="245"/>
      <c r="BQ6620" s="245"/>
      <c r="BS6620" s="245"/>
      <c r="BY6620" s="245"/>
      <c r="CA6620" s="245"/>
      <c r="CB6620" s="245"/>
      <c r="CD6620" s="1465"/>
    </row>
    <row r="6621" spans="63:82">
      <c r="BK6621" s="245"/>
      <c r="BQ6621" s="245"/>
      <c r="BS6621" s="245"/>
      <c r="BY6621" s="245"/>
      <c r="CA6621" s="245"/>
      <c r="CB6621" s="245"/>
      <c r="CD6621" s="1465"/>
    </row>
  </sheetData>
  <sheetProtection algorithmName="SHA-512" hashValue="hkoNBFC9MKrHslj01Gk+TPIGrTWJIigCciZfIFSncS7w0qWMKhago3Oym4A0UX7EJlNoHnmw8t/I8Arl3HgPrw==" saltValue="2eaosMRXYab5gRg2flAb7w==" spinCount="100000" sheet="1" objects="1" scenarios="1" selectLockedCells="1" selectUnlockedCells="1"/>
  <mergeCells count="3">
    <mergeCell ref="BS3:CD5"/>
    <mergeCell ref="A3:D5"/>
    <mergeCell ref="A2:D2"/>
  </mergeCells>
  <phoneticPr fontId="90" type="noConversion"/>
  <conditionalFormatting sqref="BS1972:BW1972 CH1915:CH1946 CD1970:CD1971 A1970:CB1971 AU1379:BR1379 AU1778:BL1778 CD1898:CD1899 BU1898:BZ1899 BJ768:BL769 AW765:BL767 N770:O770 AR1338:BM1338 AR1379:BI1407 BJ1457:BL1460 BJ1591:BL1596 BJ1779:BL1783 AU1851:BR1864 AW768:BI770 G1080:AK1146 AM179:AN258 AP179:AP258 AW889:BR896 P889:AP896 BU1408:CD1411 BY1069:CD1079 BU1069:BW1079 BY7:BY8 BU1067:CD1068 BJ1467:BL1554 BU1900:BX1946 AM259:AP354 G259:AK354 BT1381:BT1425 AR1067:AV1146 P1067:AP1146 G1067:O1079 AW744:BR764 CA1898:CC1946 BY1898:BY1946 BZ1900:CD1946 BZ1562:CC1577 BT1562:BX1576 BU1578:CD1590 G1954:P1954 R1954:AP1954 G1955:AP1969 BT1947:CD1969 AU1461:BL1466 BZ1458:BZ1465 G1597:I1608 AU1597:BL1608 G1591:G1727 G9:G14 L9:L14 AU9:BM14 AR9:AR14 AS7:AT14 H7:K14 N9:P25 M7:M25 Q9:AK24 AR1339:BR1378 BU1866:CD1897 BU1865:BY1865 CA1865:CD1865 AM168:AP178 M168:AK258 AL168:AL354 G1819:AP1953 AR1820:BI1864 BJ1820:BR1850 G79:AK122 BU1851:CC1864 G744:M770 N744:AK769 BT1081:CD1113 BU1080:CD1080 BU1197:CC1198 BU1591:CC1608 BU1577:BX1577 AW1067:BR1079 AU1080:BR1146 BJ1380:BR1407 BM1591:BR1608 BM1778:BR1783 AR1784:BR1819 M25:AK78 G15:L78 AM9:AP122 AL7:AL122 L123:AP167 G123:K258 BU1114:CD1196 BT1199:CC1216 BT7:BT158 BU9:CD158 G1728:I1818 AR1591:BI1783 CD1591:CD1864 BT1412:CD1455 G897:AP1066 CA1456:CD1456 AU1456:BL1456 BV1456:CC1460 BU1456:BY1456 AR1408:BR1455 G771:O896 AL744:AP888 AW771:BL888 P770:AK888 AU1555:BL1561 BY1560:BY1577 AR1456:BI1561 CD1456:CD1577 BM1456:BR1561 G1147:AP1590 BJ1609:BR1777 H1591:AP1818 AR1147:BR1337 G355:AP743 BT1577:BT1608 AR1562:BR1590 BM765:BR888 AR1865:BR1969 BT1609:CC1850 AR897:BR1066 BT1851:BT1946 BT1114:BT1198 BT1217:CD1407 BT1047:BT1080 AR744:AV896 BU1461:CC1561 BT1456:BU1561 AR259:BR743 AR15:BM258 BN9:BR258 A9:E1969 BT159:CD1066">
    <cfRule type="cellIs" dxfId="159" priority="994" stopIfTrue="1" operator="notEqual">
      <formula>""</formula>
    </cfRule>
  </conditionalFormatting>
  <conditionalFormatting sqref="BZ1562:CC1577 BW1562:BX1577 BW1408:CC1411 BY1069:BY1079 BW1069:BW1079 BW1960:BY1969 CA1339:CC1407 BW1851:BY1899 BX1900:BX1959 BY1900:BY1962 CA1820:CC1969 BX1951:BY1959 BZ1458:BZ1481 BY1339:BY1407 BY1820:BY1850 BX1080:BY1196 BY7:BY167 CA1412:CC1455 BX1412:BY1455 BW1456:CC1460 BY1560:BY1577 CA1461:CC1577 CA9:CC1196 BW1197:CC1338 BW1578:CC1819 F7:F1969 BS7:BS1969 BX1461:BY1561 BX159:BY1068">
    <cfRule type="containsText" dxfId="158" priority="946" operator="containsText" text="Yes">
      <formula>NOT(ISERROR(SEARCH("Yes",F7)))</formula>
    </cfRule>
  </conditionalFormatting>
  <conditionalFormatting sqref="A7:D8">
    <cfRule type="cellIs" dxfId="157" priority="556" stopIfTrue="1" operator="notEqual">
      <formula>""</formula>
    </cfRule>
  </conditionalFormatting>
  <conditionalFormatting sqref="E7:E8">
    <cfRule type="cellIs" dxfId="156" priority="555" stopIfTrue="1" operator="notEqual">
      <formula>""</formula>
    </cfRule>
  </conditionalFormatting>
  <conditionalFormatting sqref="R7:R8">
    <cfRule type="cellIs" dxfId="155" priority="554" stopIfTrue="1" operator="notEqual">
      <formula>""</formula>
    </cfRule>
  </conditionalFormatting>
  <conditionalFormatting sqref="AR7:AR8">
    <cfRule type="cellIs" dxfId="154" priority="553" stopIfTrue="1" operator="notEqual">
      <formula>""</formula>
    </cfRule>
  </conditionalFormatting>
  <conditionalFormatting sqref="AU7:AV8">
    <cfRule type="cellIs" dxfId="153" priority="552" stopIfTrue="1" operator="notEqual">
      <formula>""</formula>
    </cfRule>
  </conditionalFormatting>
  <conditionalFormatting sqref="BJ7:BL8 BN7:BR8">
    <cfRule type="cellIs" dxfId="152" priority="551" stopIfTrue="1" operator="notEqual">
      <formula>""</formula>
    </cfRule>
  </conditionalFormatting>
  <conditionalFormatting sqref="BJ770:BL770">
    <cfRule type="cellIs" dxfId="151" priority="495" stopIfTrue="1" operator="notEqual">
      <formula>""</formula>
    </cfRule>
  </conditionalFormatting>
  <conditionalFormatting sqref="G3:BS3 G4:BR5 G1:BM2 BS1:CD2 BN1:BR5 G1338:BM1338 AU1778:BL1783 BS1217:BS1337 G1217:R1337 T1217:BI1337 BY1069:CD1079 BU1067:CD1068 BU1069:BW1079 H1609:L1727 AU1609:BI1727 BS1609:BS1727 BU1609:CC1727 AD1609:AL1727 CH1915:CH1048576 G1947:CD1953 G1954:P1954 R1954:CD1954 AW1954:AW1959 BV1954:BV1959 BX1954:BY1959 AR1954:AR1959 N1591:AL1608 M1591:M1727 G1591:L1608 G1339:BS1379 BT1865:BY1865 CA1865:CD1865 G1784:BL1818 AE79:CD79 AA79 G79 N79 T79 Y79 BT1830:CD1864 G1081:CD1113 BU1080:CD1080 BU1197:CC1198 BT1256:BT1393 N1577:BS1577 BQ78:BQ122 AR78:AR122 BO1082:BO1146 N1562:CD1576 AU1591:BS1608 BM1778:BS1818 G1955:CD1048576 BU1114:CD1196 G1199:CC1216 G6:CD78 AM1591:AT1727 BU1728:CD1829 AU1728:BS1777 G1456:BL1466 N1467:BL1561 G1467:M1577 G1728:AT1783 BL1217:BM1337 BT1217:CD1379 BT1577:CD1608 BT1609:BT1829 BT1866:CD1946 G1819:BS1946 G1578:BS1590 G1114:BT1198 G1380:CD1455 G1067:BT1080 BM1456:CD1561 G80:CD1066">
    <cfRule type="notContainsBlanks" priority="453">
      <formula>LEN(TRIM(G1))&gt;0</formula>
    </cfRule>
  </conditionalFormatting>
  <conditionalFormatting sqref="BS7:BS1969">
    <cfRule type="containsText" dxfId="150" priority="354" operator="containsText" text="No">
      <formula>NOT(ISERROR(SEARCH("No",BS7)))</formula>
    </cfRule>
  </conditionalFormatting>
  <conditionalFormatting sqref="BN1338:BR1338">
    <cfRule type="cellIs" dxfId="149" priority="50" stopIfTrue="1" operator="notEqual">
      <formula>""</formula>
    </cfRule>
  </conditionalFormatting>
  <conditionalFormatting sqref="BN1338:BS1338">
    <cfRule type="notContainsBlanks" priority="48">
      <formula>LEN(TRIM(BN1338))&gt;0</formula>
    </cfRule>
  </conditionalFormatting>
  <conditionalFormatting sqref="BV1456:BY1456">
    <cfRule type="cellIs" dxfId="148" priority="31" stopIfTrue="1" operator="notEqual">
      <formula>""</formula>
    </cfRule>
  </conditionalFormatting>
  <conditionalFormatting sqref="BW1456:BY1456">
    <cfRule type="containsText" dxfId="147" priority="30" operator="containsText" text="Yes">
      <formula>NOT(ISERROR(SEARCH("Yes",BW1456)))</formula>
    </cfRule>
  </conditionalFormatting>
  <conditionalFormatting sqref="BZ1863">
    <cfRule type="containsText" dxfId="146" priority="4" operator="containsText" text="Yes">
      <formula>NOT(ISERROR(SEARCH("Yes",BZ1863)))</formula>
    </cfRule>
  </conditionalFormatting>
  <conditionalFormatting sqref="BX1075:BX1079">
    <cfRule type="cellIs" dxfId="145" priority="3" stopIfTrue="1" operator="notEqual">
      <formula>""</formula>
    </cfRule>
  </conditionalFormatting>
  <conditionalFormatting sqref="BX1075:BX1079">
    <cfRule type="containsText" dxfId="144" priority="2" operator="containsText" text="Yes">
      <formula>NOT(ISERROR(SEARCH("Yes",BX1075)))</formula>
    </cfRule>
  </conditionalFormatting>
  <conditionalFormatting sqref="BX1075:BX1079">
    <cfRule type="notContainsBlanks" priority="1">
      <formula>LEN(TRIM(BX1075))&gt;0</formula>
    </cfRule>
  </conditionalFormatting>
  <dataValidations count="2">
    <dataValidation type="date" operator="greaterThan" allowBlank="1" showInputMessage="1" showErrorMessage="1" sqref="BJ25:BJ167" xr:uid="{00000000-0002-0000-0700-000000000000}">
      <formula1>42735</formula1>
    </dataValidation>
    <dataValidation type="list" allowBlank="1" showInputMessage="1" showErrorMessage="1" sqref="BY7:BY1969" xr:uid="{00000000-0002-0000-0700-000001000000}">
      <formula1>"WP, WG, SP, SG, SC, SE, EC/SL"</formula1>
    </dataValidation>
  </dataValidations>
  <pageMargins left="0.7" right="0.7" top="0.75" bottom="0.75" header="0.3" footer="0.3"/>
  <pageSetup orientation="portrait" r:id="rId1"/>
  <headerFooter>
    <oddHeader>&amp;LQCL - 0031&amp;CQC Lab Composite Database&amp;RVersion: 1</oddHeader>
    <oddFooter>&amp;LLast Modified: 02/24/2020</oddFoot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2000000}">
          <x14:formula1>
            <xm:f>'Drop Down Terms'!$A$20:$A$27</xm:f>
          </x14:formula1>
          <xm:sqref>CB7:CB1407 CB1412:CB1969</xm:sqref>
        </x14:dataValidation>
        <x14:dataValidation type="list" allowBlank="1" showInputMessage="1" showErrorMessage="1" xr:uid="{00000000-0002-0000-0700-000003000000}">
          <x14:formula1>
            <xm:f>'Drop Down Terms'!$A$1:$A$16</xm:f>
          </x14:formula1>
          <xm:sqref>CA7:CA1407 CA1412:CA1048576</xm:sqref>
        </x14:dataValidation>
        <x14:dataValidation type="list" allowBlank="1" showInputMessage="1" showErrorMessage="1" xr:uid="{00000000-0002-0000-0700-000004000000}">
          <x14:formula1>
            <xm:f>'Drop Down Terms'!$A$30:$A$39</xm:f>
          </x14:formula1>
          <xm:sqref>CC7:CC1969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A39"/>
  <sheetViews>
    <sheetView topLeftCell="A11" workbookViewId="0">
      <selection activeCell="A29" sqref="A29"/>
    </sheetView>
  </sheetViews>
  <sheetFormatPr baseColWidth="10" defaultColWidth="8.83203125" defaultRowHeight="15"/>
  <cols>
    <col min="1" max="1" width="41.5" customWidth="1"/>
  </cols>
  <sheetData>
    <row r="1" spans="1:1">
      <c r="A1" s="231" t="s">
        <v>1240</v>
      </c>
    </row>
    <row r="2" spans="1:1">
      <c r="A2" s="230" t="s">
        <v>1331</v>
      </c>
    </row>
    <row r="3" spans="1:1">
      <c r="A3" s="230" t="s">
        <v>1332</v>
      </c>
    </row>
    <row r="4" spans="1:1">
      <c r="A4" s="230" t="s">
        <v>1333</v>
      </c>
    </row>
    <row r="5" spans="1:1">
      <c r="A5" s="230" t="s">
        <v>1334</v>
      </c>
    </row>
    <row r="6" spans="1:1">
      <c r="A6" s="230" t="s">
        <v>1335</v>
      </c>
    </row>
    <row r="7" spans="1:1">
      <c r="A7" s="230" t="s">
        <v>1336</v>
      </c>
    </row>
    <row r="8" spans="1:1">
      <c r="A8" s="230" t="s">
        <v>1337</v>
      </c>
    </row>
    <row r="9" spans="1:1">
      <c r="A9" s="230" t="s">
        <v>1338</v>
      </c>
    </row>
    <row r="10" spans="1:1">
      <c r="A10" s="230" t="s">
        <v>1424</v>
      </c>
    </row>
    <row r="11" spans="1:1">
      <c r="A11" s="230" t="s">
        <v>1425</v>
      </c>
    </row>
    <row r="12" spans="1:1">
      <c r="A12" s="230" t="s">
        <v>1241</v>
      </c>
    </row>
    <row r="13" spans="1:1">
      <c r="A13" s="230" t="s">
        <v>1242</v>
      </c>
    </row>
    <row r="14" spans="1:1">
      <c r="A14" s="230" t="s">
        <v>1251</v>
      </c>
    </row>
    <row r="15" spans="1:1">
      <c r="A15" s="230" t="s">
        <v>1243</v>
      </c>
    </row>
    <row r="16" spans="1:1">
      <c r="A16" s="230" t="s">
        <v>1342</v>
      </c>
    </row>
    <row r="17" spans="1:1">
      <c r="A17" s="230"/>
    </row>
    <row r="18" spans="1:1">
      <c r="A18" s="231" t="s">
        <v>1244</v>
      </c>
    </row>
    <row r="19" spans="1:1">
      <c r="A19" s="231"/>
    </row>
    <row r="20" spans="1:1">
      <c r="A20" s="230" t="s">
        <v>1245</v>
      </c>
    </row>
    <row r="21" spans="1:1">
      <c r="A21" s="230" t="s">
        <v>1246</v>
      </c>
    </row>
    <row r="22" spans="1:1">
      <c r="A22" s="230" t="s">
        <v>1321</v>
      </c>
    </row>
    <row r="23" spans="1:1">
      <c r="A23" s="230" t="s">
        <v>1254</v>
      </c>
    </row>
    <row r="24" spans="1:1">
      <c r="A24" s="230" t="s">
        <v>1247</v>
      </c>
    </row>
    <row r="25" spans="1:1">
      <c r="A25" s="230" t="s">
        <v>1252</v>
      </c>
    </row>
    <row r="26" spans="1:1">
      <c r="A26" s="230" t="s">
        <v>1319</v>
      </c>
    </row>
    <row r="27" spans="1:1">
      <c r="A27" s="230" t="s">
        <v>1437</v>
      </c>
    </row>
    <row r="28" spans="1:1">
      <c r="A28" s="230"/>
    </row>
    <row r="29" spans="1:1">
      <c r="A29" s="231" t="s">
        <v>1253</v>
      </c>
    </row>
    <row r="30" spans="1:1">
      <c r="A30" s="230" t="s">
        <v>1248</v>
      </c>
    </row>
    <row r="31" spans="1:1">
      <c r="A31" s="230" t="s">
        <v>1249</v>
      </c>
    </row>
    <row r="32" spans="1:1">
      <c r="A32" s="230" t="s">
        <v>1250</v>
      </c>
    </row>
    <row r="33" spans="1:1">
      <c r="A33" s="230" t="s">
        <v>1255</v>
      </c>
    </row>
    <row r="34" spans="1:1">
      <c r="A34" s="230" t="s">
        <v>1326</v>
      </c>
    </row>
    <row r="35" spans="1:1">
      <c r="A35" s="230" t="s">
        <v>1256</v>
      </c>
    </row>
    <row r="36" spans="1:1">
      <c r="A36" s="230" t="s">
        <v>1262</v>
      </c>
    </row>
    <row r="37" spans="1:1">
      <c r="A37" s="230" t="s">
        <v>1270</v>
      </c>
    </row>
    <row r="38" spans="1:1">
      <c r="A38" s="230" t="s">
        <v>1379</v>
      </c>
    </row>
    <row r="39" spans="1:1">
      <c r="A39" s="230" t="s">
        <v>1378</v>
      </c>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92D050"/>
    <pageSetUpPr autoPageBreaks="0"/>
  </sheetPr>
  <dimension ref="A1:DX3256"/>
  <sheetViews>
    <sheetView showGridLines="0" zoomScale="150" zoomScaleNormal="150" workbookViewId="0">
      <selection activeCell="H142" sqref="H142"/>
    </sheetView>
  </sheetViews>
  <sheetFormatPr baseColWidth="10" defaultColWidth="9.5" defaultRowHeight="15"/>
  <cols>
    <col min="1" max="1" width="7.5" style="196" customWidth="1"/>
    <col min="2" max="2" width="33.5" style="57" customWidth="1"/>
    <col min="3" max="3" width="18.5" style="57" customWidth="1"/>
    <col min="4" max="4" width="14" style="57" customWidth="1"/>
    <col min="5" max="5" width="8.5" style="106" hidden="1" customWidth="1"/>
    <col min="6" max="6" width="8" style="106" hidden="1" customWidth="1"/>
    <col min="7" max="7" width="11.5" style="213" customWidth="1"/>
    <col min="8" max="8" width="11.5" style="202" customWidth="1"/>
    <col min="9" max="9" width="57.1640625" style="196" customWidth="1"/>
    <col min="10" max="10" width="12.1640625" style="202" customWidth="1"/>
    <col min="11" max="14" width="5" style="196" customWidth="1"/>
    <col min="15" max="15" width="9.5" style="196"/>
    <col min="16" max="16" width="14.5" style="196" bestFit="1" customWidth="1"/>
    <col min="17" max="17" width="9.5" style="196"/>
    <col min="18" max="18" width="10.5" style="196" bestFit="1" customWidth="1"/>
    <col min="19" max="19" width="10.5" style="196" customWidth="1"/>
    <col min="20" max="16384" width="9.5" style="196"/>
  </cols>
  <sheetData>
    <row r="1" spans="1:27">
      <c r="A1" s="193" t="s">
        <v>0</v>
      </c>
      <c r="B1" s="193" t="s">
        <v>1</v>
      </c>
      <c r="C1" s="193" t="s">
        <v>2</v>
      </c>
      <c r="D1" s="193" t="s">
        <v>3</v>
      </c>
      <c r="E1" s="194" t="s">
        <v>464</v>
      </c>
      <c r="F1" s="194" t="s">
        <v>671</v>
      </c>
      <c r="G1" s="195" t="s">
        <v>4</v>
      </c>
      <c r="H1" s="195" t="s">
        <v>55</v>
      </c>
      <c r="I1" s="193" t="s">
        <v>56</v>
      </c>
      <c r="J1" s="195" t="s">
        <v>57</v>
      </c>
      <c r="O1" s="197" t="s">
        <v>0</v>
      </c>
      <c r="P1" s="198" t="s">
        <v>1</v>
      </c>
      <c r="Q1" s="199" t="s">
        <v>2</v>
      </c>
      <c r="R1" s="198" t="s">
        <v>3</v>
      </c>
      <c r="S1" s="199" t="s">
        <v>4</v>
      </c>
      <c r="T1" s="199" t="s">
        <v>55</v>
      </c>
      <c r="U1" s="198" t="s">
        <v>56</v>
      </c>
      <c r="AA1" s="200" t="s">
        <v>57</v>
      </c>
    </row>
    <row r="2" spans="1:27">
      <c r="A2" s="209" t="s">
        <v>58</v>
      </c>
      <c r="B2" s="209" t="s">
        <v>1426</v>
      </c>
      <c r="C2" s="210" t="s">
        <v>158</v>
      </c>
      <c r="D2" s="210" t="s">
        <v>1775</v>
      </c>
      <c r="E2" s="211">
        <f>MONTH(tblRepack7[[#This Row],[Date]])</f>
        <v>1</v>
      </c>
      <c r="F2" s="211" t="str">
        <f>IF(tblRepack7[[#This Row],[RTS]]&gt;0,"Yes","No")</f>
        <v>Yes</v>
      </c>
      <c r="G2" s="210">
        <v>45672</v>
      </c>
      <c r="H2" s="201">
        <v>45672</v>
      </c>
      <c r="I2" s="209" t="s">
        <v>1785</v>
      </c>
      <c r="J2" s="210" t="s">
        <v>1776</v>
      </c>
      <c r="O2" s="209"/>
      <c r="P2" s="209"/>
      <c r="Q2" s="210"/>
      <c r="R2" s="210"/>
      <c r="S2" s="210"/>
      <c r="T2" s="201"/>
      <c r="U2" s="209"/>
      <c r="AA2" s="202"/>
    </row>
    <row r="3" spans="1:27">
      <c r="A3" s="209" t="s">
        <v>58</v>
      </c>
      <c r="B3" s="209" t="s">
        <v>1426</v>
      </c>
      <c r="C3" s="210" t="s">
        <v>158</v>
      </c>
      <c r="D3" s="210" t="s">
        <v>4225</v>
      </c>
      <c r="E3" s="211">
        <f>MONTH(tblRepack7[[#This Row],[Date]])</f>
        <v>6</v>
      </c>
      <c r="F3" s="211" t="str">
        <f>IF(tblRepack7[[#This Row],[RTS]]&gt;0,"Yes","No")</f>
        <v>Yes</v>
      </c>
      <c r="G3" s="210">
        <v>45811</v>
      </c>
      <c r="H3" s="201">
        <v>45813</v>
      </c>
      <c r="I3" s="209" t="s">
        <v>962</v>
      </c>
      <c r="J3" s="210" t="s">
        <v>4222</v>
      </c>
      <c r="O3" s="209"/>
      <c r="P3" s="209"/>
      <c r="Q3" s="210"/>
      <c r="R3" s="210"/>
      <c r="S3" s="210"/>
      <c r="T3" s="201"/>
      <c r="U3" s="209"/>
      <c r="AA3" s="202"/>
    </row>
    <row r="4" spans="1:27">
      <c r="A4" s="209" t="s">
        <v>58</v>
      </c>
      <c r="B4" s="209" t="s">
        <v>1426</v>
      </c>
      <c r="C4" s="210" t="s">
        <v>158</v>
      </c>
      <c r="D4" s="210" t="s">
        <v>4221</v>
      </c>
      <c r="E4" s="211">
        <f>MONTH(tblRepack7[[#This Row],[Date]])</f>
        <v>6</v>
      </c>
      <c r="F4" s="211" t="str">
        <f>IF(tblRepack7[[#This Row],[RTS]]&gt;0,"Yes","No")</f>
        <v>Yes</v>
      </c>
      <c r="G4" s="210">
        <v>45812</v>
      </c>
      <c r="H4" s="201">
        <v>45813</v>
      </c>
      <c r="I4" s="209" t="s">
        <v>962</v>
      </c>
      <c r="J4" s="210" t="s">
        <v>4222</v>
      </c>
      <c r="O4" s="209"/>
      <c r="P4" s="209"/>
      <c r="Q4" s="210"/>
      <c r="R4" s="210"/>
      <c r="S4" s="210"/>
      <c r="T4" s="201"/>
      <c r="U4" s="209"/>
      <c r="AA4" s="202"/>
    </row>
    <row r="5" spans="1:27">
      <c r="A5" s="209" t="s">
        <v>58</v>
      </c>
      <c r="B5" s="209" t="s">
        <v>1426</v>
      </c>
      <c r="C5" s="210" t="s">
        <v>158</v>
      </c>
      <c r="D5" s="210" t="s">
        <v>4254</v>
      </c>
      <c r="E5" s="211">
        <f>MONTH(tblRepack7[[#This Row],[Date]])</f>
        <v>6</v>
      </c>
      <c r="F5" s="211" t="str">
        <f>IF(tblRepack7[[#This Row],[RTS]]&gt;0,"Yes","No")</f>
        <v>Yes</v>
      </c>
      <c r="G5" s="210">
        <v>45814</v>
      </c>
      <c r="H5" s="201">
        <v>45817</v>
      </c>
      <c r="I5" s="209" t="s">
        <v>980</v>
      </c>
      <c r="J5" s="210" t="s">
        <v>4222</v>
      </c>
      <c r="O5" s="209"/>
      <c r="P5" s="209"/>
      <c r="Q5" s="210"/>
      <c r="R5" s="210"/>
      <c r="S5" s="210"/>
      <c r="T5" s="201"/>
      <c r="U5" s="209"/>
      <c r="AA5" s="202"/>
    </row>
    <row r="6" spans="1:27">
      <c r="A6" s="57" t="s">
        <v>58</v>
      </c>
      <c r="B6" s="209" t="s">
        <v>1426</v>
      </c>
      <c r="C6" s="210" t="s">
        <v>158</v>
      </c>
      <c r="D6" s="210" t="s">
        <v>5951</v>
      </c>
      <c r="E6" s="211">
        <f>MONTH(tblRepack7[[#This Row],[Date]])</f>
        <v>9</v>
      </c>
      <c r="F6" s="211" t="str">
        <f>IF(tblRepack7[[#This Row],[RTS]]&gt;0,"Yes","No")</f>
        <v>Yes</v>
      </c>
      <c r="G6" s="210">
        <v>45904</v>
      </c>
      <c r="H6" s="201">
        <v>45905</v>
      </c>
      <c r="I6" s="209" t="s">
        <v>962</v>
      </c>
      <c r="J6" s="210" t="s">
        <v>4222</v>
      </c>
      <c r="O6" s="209"/>
      <c r="P6" s="209"/>
      <c r="Q6" s="210"/>
      <c r="R6" s="210"/>
      <c r="S6" s="210"/>
      <c r="T6" s="201"/>
      <c r="U6" s="209"/>
      <c r="AA6" s="202"/>
    </row>
    <row r="7" spans="1:27">
      <c r="A7" s="209" t="s">
        <v>58</v>
      </c>
      <c r="B7" s="209" t="s">
        <v>1426</v>
      </c>
      <c r="C7" s="210" t="s">
        <v>158</v>
      </c>
      <c r="D7" s="210" t="s">
        <v>6052</v>
      </c>
      <c r="E7" s="211">
        <f>MONTH(tblRepack7[[#This Row],[Date]])</f>
        <v>9</v>
      </c>
      <c r="F7" s="211" t="str">
        <f>IF(tblRepack7[[#This Row],[RTS]]&gt;0,"Yes","No")</f>
        <v>Yes</v>
      </c>
      <c r="G7" s="210">
        <v>45905</v>
      </c>
      <c r="H7" s="201">
        <v>45910</v>
      </c>
      <c r="I7" s="209" t="s">
        <v>962</v>
      </c>
      <c r="J7" s="210" t="s">
        <v>4222</v>
      </c>
      <c r="O7" s="209"/>
      <c r="P7" s="209"/>
      <c r="Q7" s="210"/>
      <c r="R7" s="210"/>
      <c r="S7" s="210"/>
      <c r="T7" s="201"/>
      <c r="U7" s="209"/>
      <c r="AA7" s="202"/>
    </row>
    <row r="8" spans="1:27">
      <c r="A8" s="57" t="s">
        <v>58</v>
      </c>
      <c r="B8" s="209" t="s">
        <v>1426</v>
      </c>
      <c r="C8" s="210" t="s">
        <v>158</v>
      </c>
      <c r="D8" s="210" t="s">
        <v>6053</v>
      </c>
      <c r="E8" s="211">
        <f>MONTH(tblRepack7[[#This Row],[Date]])</f>
        <v>9</v>
      </c>
      <c r="F8" s="211" t="str">
        <f>IF(tblRepack7[[#This Row],[RTS]]&gt;0,"Yes","No")</f>
        <v>Yes</v>
      </c>
      <c r="G8" s="210">
        <v>45905</v>
      </c>
      <c r="H8" s="201">
        <v>45910</v>
      </c>
      <c r="I8" s="209" t="s">
        <v>1462</v>
      </c>
      <c r="J8" s="210" t="s">
        <v>4222</v>
      </c>
      <c r="O8" s="209"/>
      <c r="P8" s="209"/>
      <c r="Q8" s="210"/>
      <c r="R8" s="210"/>
      <c r="S8" s="210"/>
      <c r="T8" s="201"/>
      <c r="U8" s="209"/>
      <c r="AA8" s="202"/>
    </row>
    <row r="9" spans="1:27">
      <c r="A9" s="57" t="s">
        <v>58</v>
      </c>
      <c r="B9" s="209" t="s">
        <v>1426</v>
      </c>
      <c r="C9" s="210" t="s">
        <v>158</v>
      </c>
      <c r="D9" s="210" t="s">
        <v>6563</v>
      </c>
      <c r="E9" s="211">
        <f>MONTH(tblRepack7[[#This Row],[Date]])</f>
        <v>10</v>
      </c>
      <c r="F9" s="211" t="str">
        <f>IF(tblRepack7[[#This Row],[RTS]]&gt;0,"Yes","No")</f>
        <v>Yes</v>
      </c>
      <c r="G9" s="210">
        <v>45937</v>
      </c>
      <c r="H9" s="201">
        <v>45937</v>
      </c>
      <c r="I9" s="209" t="s">
        <v>962</v>
      </c>
      <c r="J9" s="210" t="s">
        <v>4222</v>
      </c>
      <c r="O9" s="209"/>
      <c r="P9" s="209"/>
      <c r="Q9" s="210"/>
      <c r="R9" s="210"/>
      <c r="S9" s="210"/>
      <c r="T9" s="201"/>
      <c r="U9" s="209"/>
      <c r="AA9" s="202"/>
    </row>
    <row r="10" spans="1:27">
      <c r="A10" s="57" t="s">
        <v>58</v>
      </c>
      <c r="B10" s="209" t="s">
        <v>1426</v>
      </c>
      <c r="C10" s="210" t="s">
        <v>158</v>
      </c>
      <c r="D10" s="210" t="s">
        <v>6652</v>
      </c>
      <c r="E10" s="211">
        <f>MONTH(tblRepack7[[#This Row],[Date]])</f>
        <v>10</v>
      </c>
      <c r="F10" s="211" t="str">
        <f>IF(tblRepack7[[#This Row],[RTS]]&gt;0,"Yes","No")</f>
        <v>Yes</v>
      </c>
      <c r="G10" s="210">
        <v>45938</v>
      </c>
      <c r="H10" s="201">
        <v>45938</v>
      </c>
      <c r="I10" s="209" t="s">
        <v>962</v>
      </c>
      <c r="J10" s="210" t="s">
        <v>4222</v>
      </c>
      <c r="O10" s="209"/>
      <c r="P10" s="209"/>
      <c r="Q10" s="210"/>
      <c r="R10" s="210"/>
      <c r="S10" s="210"/>
      <c r="T10" s="201"/>
      <c r="U10" s="209"/>
      <c r="AA10" s="202"/>
    </row>
    <row r="11" spans="1:27">
      <c r="A11" s="57" t="s">
        <v>58</v>
      </c>
      <c r="B11" s="209" t="s">
        <v>1426</v>
      </c>
      <c r="C11" s="210" t="s">
        <v>158</v>
      </c>
      <c r="D11" s="210" t="s">
        <v>6653</v>
      </c>
      <c r="E11" s="211">
        <f>MONTH(tblRepack7[[#This Row],[Date]])</f>
        <v>10</v>
      </c>
      <c r="F11" s="211" t="str">
        <f>IF(tblRepack7[[#This Row],[RTS]]&gt;0,"Yes","No")</f>
        <v>Yes</v>
      </c>
      <c r="G11" s="210">
        <v>45939</v>
      </c>
      <c r="H11" s="201">
        <v>45939</v>
      </c>
      <c r="I11" s="209" t="s">
        <v>962</v>
      </c>
      <c r="J11" s="210" t="s">
        <v>4222</v>
      </c>
      <c r="O11" s="209"/>
      <c r="P11" s="209"/>
      <c r="Q11" s="210"/>
      <c r="R11" s="210"/>
      <c r="S11" s="210"/>
      <c r="T11" s="201"/>
      <c r="U11" s="209"/>
      <c r="AA11" s="202"/>
    </row>
    <row r="12" spans="1:27">
      <c r="A12" s="57" t="s">
        <v>58</v>
      </c>
      <c r="B12" s="209" t="s">
        <v>1426</v>
      </c>
      <c r="C12" s="210" t="s">
        <v>158</v>
      </c>
      <c r="D12" s="210" t="s">
        <v>6654</v>
      </c>
      <c r="E12" s="211">
        <f>MONTH(tblRepack7[[#This Row],[Date]])</f>
        <v>10</v>
      </c>
      <c r="F12" s="211" t="str">
        <f>IF(tblRepack7[[#This Row],[RTS]]&gt;0,"Yes","No")</f>
        <v>Yes</v>
      </c>
      <c r="G12" s="210">
        <v>45940</v>
      </c>
      <c r="H12" s="201">
        <v>45940</v>
      </c>
      <c r="I12" s="209" t="s">
        <v>962</v>
      </c>
      <c r="J12" s="210" t="s">
        <v>4222</v>
      </c>
      <c r="O12" s="209"/>
      <c r="P12" s="209"/>
      <c r="Q12" s="210"/>
      <c r="R12" s="210"/>
      <c r="S12" s="210"/>
      <c r="T12" s="201"/>
      <c r="U12" s="209"/>
      <c r="AA12" s="202"/>
    </row>
    <row r="13" spans="1:27">
      <c r="A13" s="57" t="s">
        <v>58</v>
      </c>
      <c r="B13" s="209" t="s">
        <v>1426</v>
      </c>
      <c r="C13" s="210" t="s">
        <v>158</v>
      </c>
      <c r="D13" s="210" t="s">
        <v>6802</v>
      </c>
      <c r="E13" s="211">
        <f>MONTH(tblRepack7[[#This Row],[Date]])</f>
        <v>10</v>
      </c>
      <c r="F13" s="211" t="str">
        <f>IF(tblRepack7[[#This Row],[RTS]]&gt;0,"Yes","No")</f>
        <v>Yes</v>
      </c>
      <c r="G13" s="210">
        <v>45940</v>
      </c>
      <c r="H13" s="201">
        <v>45951</v>
      </c>
      <c r="I13" s="209" t="s">
        <v>962</v>
      </c>
      <c r="J13" s="210" t="s">
        <v>4222</v>
      </c>
      <c r="O13" s="209"/>
      <c r="P13" s="209"/>
      <c r="Q13" s="210"/>
      <c r="R13" s="210"/>
      <c r="S13" s="210"/>
      <c r="T13" s="201"/>
      <c r="U13" s="209"/>
      <c r="AA13" s="202"/>
    </row>
    <row r="14" spans="1:27">
      <c r="A14" s="57" t="s">
        <v>58</v>
      </c>
      <c r="B14" s="209" t="s">
        <v>1426</v>
      </c>
      <c r="C14" s="210" t="s">
        <v>158</v>
      </c>
      <c r="D14" s="210" t="s">
        <v>6804</v>
      </c>
      <c r="E14" s="211">
        <f>MONTH(tblRepack7[[#This Row],[Date]])</f>
        <v>10</v>
      </c>
      <c r="F14" s="211" t="str">
        <f>IF(tblRepack7[[#This Row],[RTS]]&gt;0,"Yes","No")</f>
        <v>Yes</v>
      </c>
      <c r="G14" s="210">
        <v>45944</v>
      </c>
      <c r="H14" s="201">
        <v>45951</v>
      </c>
      <c r="I14" s="209" t="s">
        <v>961</v>
      </c>
      <c r="J14" s="210" t="s">
        <v>4222</v>
      </c>
      <c r="O14" s="209"/>
      <c r="P14" s="209"/>
      <c r="Q14" s="210"/>
      <c r="R14" s="210"/>
      <c r="S14" s="210"/>
      <c r="T14" s="201"/>
      <c r="U14" s="209"/>
      <c r="AA14" s="202"/>
    </row>
    <row r="15" spans="1:27">
      <c r="A15" s="57" t="s">
        <v>58</v>
      </c>
      <c r="B15" s="209" t="s">
        <v>1426</v>
      </c>
      <c r="C15" s="210" t="s">
        <v>158</v>
      </c>
      <c r="D15" s="210" t="s">
        <v>6806</v>
      </c>
      <c r="E15" s="211">
        <f>MONTH(tblRepack7[[#This Row],[Date]])</f>
        <v>10</v>
      </c>
      <c r="F15" s="211" t="str">
        <f>IF(tblRepack7[[#This Row],[RTS]]&gt;0,"Yes","No")</f>
        <v>Yes</v>
      </c>
      <c r="G15" s="210">
        <v>45945</v>
      </c>
      <c r="H15" s="201">
        <v>45951</v>
      </c>
      <c r="I15" s="209" t="s">
        <v>962</v>
      </c>
      <c r="J15" s="210" t="s">
        <v>1776</v>
      </c>
      <c r="O15" s="209"/>
      <c r="P15" s="209"/>
      <c r="Q15" s="210"/>
      <c r="R15" s="210"/>
      <c r="S15" s="210"/>
      <c r="T15" s="201"/>
      <c r="U15" s="209"/>
      <c r="AA15" s="202"/>
    </row>
    <row r="16" spans="1:27">
      <c r="A16" s="57" t="s">
        <v>58</v>
      </c>
      <c r="B16" s="209" t="s">
        <v>1426</v>
      </c>
      <c r="C16" s="210" t="s">
        <v>158</v>
      </c>
      <c r="D16" s="210" t="s">
        <v>6810</v>
      </c>
      <c r="E16" s="211">
        <f>MONTH(tblRepack7[[#This Row],[Date]])</f>
        <v>10</v>
      </c>
      <c r="F16" s="211" t="str">
        <f>IF(tblRepack7[[#This Row],[RTS]]&gt;0,"Yes","No")</f>
        <v>Yes</v>
      </c>
      <c r="G16" s="210">
        <v>45946</v>
      </c>
      <c r="H16" s="201">
        <v>45951</v>
      </c>
      <c r="I16" s="209" t="s">
        <v>962</v>
      </c>
      <c r="J16" s="210" t="s">
        <v>1776</v>
      </c>
      <c r="O16" s="209"/>
      <c r="P16" s="209"/>
      <c r="Q16" s="210"/>
      <c r="R16" s="210"/>
      <c r="S16" s="210"/>
      <c r="T16" s="201"/>
      <c r="U16" s="209"/>
      <c r="AA16" s="202"/>
    </row>
    <row r="17" spans="1:27">
      <c r="A17" s="57" t="s">
        <v>58</v>
      </c>
      <c r="B17" s="209" t="s">
        <v>1426</v>
      </c>
      <c r="C17" s="210" t="s">
        <v>158</v>
      </c>
      <c r="D17" s="210" t="s">
        <v>6811</v>
      </c>
      <c r="E17" s="211">
        <f>MONTH(tblRepack7[[#This Row],[Date]])</f>
        <v>10</v>
      </c>
      <c r="F17" s="211" t="str">
        <f>IF(tblRepack7[[#This Row],[RTS]]&gt;0,"Yes","No")</f>
        <v>Yes</v>
      </c>
      <c r="G17" s="210">
        <v>45947</v>
      </c>
      <c r="H17" s="201">
        <v>45951</v>
      </c>
      <c r="I17" s="209" t="s">
        <v>962</v>
      </c>
      <c r="J17" s="210" t="s">
        <v>1776</v>
      </c>
      <c r="O17" s="209"/>
      <c r="P17" s="209"/>
      <c r="Q17" s="210"/>
      <c r="R17" s="210"/>
      <c r="S17" s="210"/>
      <c r="T17" s="201"/>
      <c r="U17" s="209"/>
      <c r="AA17" s="202"/>
    </row>
    <row r="18" spans="1:27">
      <c r="A18" s="57" t="s">
        <v>58</v>
      </c>
      <c r="B18" s="209" t="s">
        <v>1426</v>
      </c>
      <c r="C18" s="210" t="s">
        <v>158</v>
      </c>
      <c r="D18" s="210" t="s">
        <v>6800</v>
      </c>
      <c r="E18" s="211">
        <f>MONTH(tblRepack7[[#This Row],[Date]])</f>
        <v>10</v>
      </c>
      <c r="F18" s="211" t="str">
        <f>IF(tblRepack7[[#This Row],[RTS]]&gt;0,"Yes","No")</f>
        <v>Yes</v>
      </c>
      <c r="G18" s="210">
        <v>45950</v>
      </c>
      <c r="H18" s="201">
        <v>45951</v>
      </c>
      <c r="I18" s="209" t="s">
        <v>6260</v>
      </c>
      <c r="J18" s="210" t="s">
        <v>1776</v>
      </c>
      <c r="O18" s="209"/>
      <c r="P18" s="209"/>
      <c r="Q18" s="210"/>
      <c r="R18" s="210"/>
      <c r="S18" s="210"/>
      <c r="T18" s="201"/>
      <c r="U18" s="209"/>
      <c r="AA18" s="202"/>
    </row>
    <row r="19" spans="1:27">
      <c r="A19" s="83" t="s">
        <v>58</v>
      </c>
      <c r="B19" s="209" t="s">
        <v>1450</v>
      </c>
      <c r="C19" s="210" t="s">
        <v>61</v>
      </c>
      <c r="D19" s="210" t="s">
        <v>2548</v>
      </c>
      <c r="E19" s="211">
        <f>MONTH(tblRepack7[[#This Row],[Date]])</f>
        <v>3</v>
      </c>
      <c r="F19" s="211" t="str">
        <f>IF(tblRepack7[[#This Row],[RTS]]&gt;0,"Yes","No")</f>
        <v>Yes</v>
      </c>
      <c r="G19" s="210">
        <v>45720</v>
      </c>
      <c r="H19" s="201">
        <v>45720</v>
      </c>
      <c r="I19" s="209" t="s">
        <v>962</v>
      </c>
      <c r="J19" s="210" t="s">
        <v>1451</v>
      </c>
      <c r="O19" s="209"/>
      <c r="P19" s="209"/>
      <c r="Q19" s="210"/>
      <c r="R19" s="210"/>
      <c r="S19" s="210"/>
      <c r="T19" s="201"/>
      <c r="U19" s="209"/>
      <c r="AA19" s="202"/>
    </row>
    <row r="20" spans="1:27">
      <c r="A20" s="209" t="s">
        <v>58</v>
      </c>
      <c r="B20" s="209" t="s">
        <v>1450</v>
      </c>
      <c r="C20" s="210" t="s">
        <v>61</v>
      </c>
      <c r="D20" s="210" t="s">
        <v>2595</v>
      </c>
      <c r="E20" s="211">
        <f>MONTH(tblRepack7[[#This Row],[Date]])</f>
        <v>3</v>
      </c>
      <c r="F20" s="211" t="str">
        <f>IF(tblRepack7[[#This Row],[RTS]]&gt;0,"Yes","No")</f>
        <v>Yes</v>
      </c>
      <c r="G20" s="210">
        <v>45723</v>
      </c>
      <c r="H20" s="201">
        <v>45725</v>
      </c>
      <c r="I20" s="209" t="s">
        <v>962</v>
      </c>
      <c r="J20" s="210" t="s">
        <v>1451</v>
      </c>
      <c r="O20" s="209"/>
      <c r="P20" s="209"/>
      <c r="Q20" s="210"/>
      <c r="R20" s="210"/>
      <c r="S20" s="210"/>
      <c r="T20" s="201"/>
      <c r="U20" s="209"/>
      <c r="AA20" s="202"/>
    </row>
    <row r="21" spans="1:27">
      <c r="A21" s="209" t="s">
        <v>58</v>
      </c>
      <c r="B21" s="209" t="s">
        <v>1450</v>
      </c>
      <c r="C21" s="210" t="s">
        <v>61</v>
      </c>
      <c r="D21" s="210" t="s">
        <v>2604</v>
      </c>
      <c r="E21" s="211">
        <f>MONTH(tblRepack7[[#This Row],[Date]])</f>
        <v>3</v>
      </c>
      <c r="F21" s="211" t="str">
        <f>IF(tblRepack7[[#This Row],[RTS]]&gt;0,"Yes","No")</f>
        <v>Yes</v>
      </c>
      <c r="G21" s="210">
        <v>45726</v>
      </c>
      <c r="H21" s="201">
        <v>45726</v>
      </c>
      <c r="I21" s="209" t="s">
        <v>962</v>
      </c>
      <c r="J21" s="210" t="s">
        <v>1451</v>
      </c>
      <c r="O21" s="209"/>
      <c r="P21" s="209"/>
      <c r="Q21" s="210"/>
      <c r="R21" s="210"/>
      <c r="S21" s="210"/>
      <c r="T21" s="201"/>
      <c r="U21" s="209"/>
      <c r="AA21" s="202"/>
    </row>
    <row r="22" spans="1:27">
      <c r="A22" s="209" t="s">
        <v>58</v>
      </c>
      <c r="B22" s="209" t="s">
        <v>1450</v>
      </c>
      <c r="C22" s="210" t="s">
        <v>61</v>
      </c>
      <c r="D22" s="210" t="s">
        <v>2616</v>
      </c>
      <c r="E22" s="211">
        <f>MONTH(tblRepack7[[#This Row],[Date]])</f>
        <v>3</v>
      </c>
      <c r="F22" s="211" t="str">
        <f>IF(tblRepack7[[#This Row],[RTS]]&gt;0,"Yes","No")</f>
        <v>Yes</v>
      </c>
      <c r="G22" s="210">
        <v>45727</v>
      </c>
      <c r="H22" s="201">
        <v>45728</v>
      </c>
      <c r="I22" s="209" t="s">
        <v>962</v>
      </c>
      <c r="J22" s="210" t="s">
        <v>1451</v>
      </c>
      <c r="O22" s="209"/>
      <c r="P22" s="209"/>
      <c r="Q22" s="210"/>
      <c r="R22" s="210"/>
      <c r="S22" s="210"/>
      <c r="T22" s="201"/>
      <c r="U22" s="209"/>
      <c r="AA22" s="202"/>
    </row>
    <row r="23" spans="1:27">
      <c r="A23" s="209" t="s">
        <v>58</v>
      </c>
      <c r="B23" s="209" t="s">
        <v>1450</v>
      </c>
      <c r="C23" s="210" t="s">
        <v>61</v>
      </c>
      <c r="D23" s="210" t="s">
        <v>2617</v>
      </c>
      <c r="E23" s="211">
        <f>MONTH(tblRepack7[[#This Row],[Date]])</f>
        <v>3</v>
      </c>
      <c r="F23" s="211" t="str">
        <f>IF(tblRepack7[[#This Row],[RTS]]&gt;0,"Yes","No")</f>
        <v>Yes</v>
      </c>
      <c r="G23" s="210">
        <v>45727</v>
      </c>
      <c r="H23" s="201">
        <v>45728</v>
      </c>
      <c r="I23" s="209" t="s">
        <v>962</v>
      </c>
      <c r="J23" s="210" t="s">
        <v>1451</v>
      </c>
      <c r="O23" s="209"/>
      <c r="P23" s="209"/>
      <c r="Q23" s="210"/>
      <c r="R23" s="210"/>
      <c r="S23" s="210"/>
      <c r="T23" s="201"/>
      <c r="U23" s="209"/>
      <c r="AA23" s="202"/>
    </row>
    <row r="24" spans="1:27">
      <c r="A24" s="209" t="s">
        <v>58</v>
      </c>
      <c r="B24" s="209" t="s">
        <v>1450</v>
      </c>
      <c r="C24" s="210" t="s">
        <v>61</v>
      </c>
      <c r="D24" s="210" t="s">
        <v>2634</v>
      </c>
      <c r="E24" s="211">
        <f>MONTH(tblRepack7[[#This Row],[Date]])</f>
        <v>3</v>
      </c>
      <c r="F24" s="211" t="str">
        <f>IF(tblRepack7[[#This Row],[RTS]]&gt;0,"Yes","No")</f>
        <v>Yes</v>
      </c>
      <c r="G24" s="210">
        <v>45728</v>
      </c>
      <c r="H24" s="201">
        <v>45728</v>
      </c>
      <c r="I24" s="209" t="s">
        <v>962</v>
      </c>
      <c r="J24" s="210" t="s">
        <v>1451</v>
      </c>
      <c r="O24" s="209"/>
      <c r="P24" s="209"/>
      <c r="Q24" s="210"/>
      <c r="R24" s="210"/>
      <c r="S24" s="210"/>
      <c r="T24" s="201"/>
      <c r="U24" s="209"/>
      <c r="AA24" s="202"/>
    </row>
    <row r="25" spans="1:27">
      <c r="A25" s="209" t="s">
        <v>58</v>
      </c>
      <c r="B25" s="209" t="s">
        <v>1450</v>
      </c>
      <c r="C25" s="210" t="s">
        <v>61</v>
      </c>
      <c r="D25" s="210" t="s">
        <v>2716</v>
      </c>
      <c r="E25" s="211">
        <f>MONTH(tblRepack7[[#This Row],[Date]])</f>
        <v>3</v>
      </c>
      <c r="F25" s="211" t="str">
        <f>IF(tblRepack7[[#This Row],[RTS]]&gt;0,"Yes","No")</f>
        <v>Yes</v>
      </c>
      <c r="G25" s="210">
        <v>45730</v>
      </c>
      <c r="H25" s="201">
        <v>45730</v>
      </c>
      <c r="I25" s="209" t="s">
        <v>1341</v>
      </c>
      <c r="J25" s="210" t="s">
        <v>1451</v>
      </c>
      <c r="O25" s="209"/>
      <c r="P25" s="209"/>
      <c r="Q25" s="210"/>
      <c r="R25" s="210"/>
      <c r="S25" s="210"/>
      <c r="T25" s="201"/>
      <c r="U25" s="209"/>
      <c r="AA25" s="202"/>
    </row>
    <row r="26" spans="1:27">
      <c r="A26" s="209" t="s">
        <v>58</v>
      </c>
      <c r="B26" s="209" t="s">
        <v>1450</v>
      </c>
      <c r="C26" s="210" t="s">
        <v>61</v>
      </c>
      <c r="D26" s="210" t="s">
        <v>6099</v>
      </c>
      <c r="E26" s="211">
        <f>MONTH(tblRepack7[[#This Row],[Date]])</f>
        <v>9</v>
      </c>
      <c r="F26" s="211" t="str">
        <f>IF(tblRepack7[[#This Row],[RTS]]&gt;0,"Yes","No")</f>
        <v>Yes</v>
      </c>
      <c r="G26" s="210">
        <v>45911</v>
      </c>
      <c r="H26" s="201">
        <v>45915</v>
      </c>
      <c r="I26" s="209" t="s">
        <v>1341</v>
      </c>
      <c r="J26" s="210" t="s">
        <v>1451</v>
      </c>
      <c r="O26" s="209"/>
      <c r="P26" s="209"/>
      <c r="Q26" s="210"/>
      <c r="R26" s="210"/>
      <c r="S26" s="210"/>
      <c r="T26" s="201"/>
      <c r="U26" s="209"/>
      <c r="AA26" s="202"/>
    </row>
    <row r="27" spans="1:27">
      <c r="A27" s="209" t="s">
        <v>58</v>
      </c>
      <c r="B27" s="209" t="s">
        <v>1450</v>
      </c>
      <c r="C27" s="210" t="s">
        <v>61</v>
      </c>
      <c r="D27" s="210" t="s">
        <v>6100</v>
      </c>
      <c r="E27" s="211">
        <f>MONTH(tblRepack7[[#This Row],[Date]])</f>
        <v>9</v>
      </c>
      <c r="F27" s="211" t="str">
        <f>IF(tblRepack7[[#This Row],[RTS]]&gt;0,"Yes","No")</f>
        <v>Yes</v>
      </c>
      <c r="G27" s="210">
        <v>45915</v>
      </c>
      <c r="H27" s="201">
        <v>45915</v>
      </c>
      <c r="I27" s="209" t="s">
        <v>1341</v>
      </c>
      <c r="J27" s="210" t="s">
        <v>1451</v>
      </c>
      <c r="O27" s="209"/>
      <c r="P27" s="209"/>
      <c r="Q27" s="210"/>
      <c r="R27" s="210"/>
      <c r="S27" s="210"/>
      <c r="T27" s="201"/>
      <c r="U27" s="209"/>
      <c r="AA27" s="202"/>
    </row>
    <row r="28" spans="1:27">
      <c r="A28" s="209" t="s">
        <v>58</v>
      </c>
      <c r="B28" s="209" t="s">
        <v>1450</v>
      </c>
      <c r="C28" s="210" t="s">
        <v>61</v>
      </c>
      <c r="D28" s="210" t="s">
        <v>6137</v>
      </c>
      <c r="E28" s="211">
        <f>MONTH(tblRepack7[[#This Row],[Date]])</f>
        <v>9</v>
      </c>
      <c r="F28" s="211" t="str">
        <f>IF(tblRepack7[[#This Row],[RTS]]&gt;0,"Yes","No")</f>
        <v>Yes</v>
      </c>
      <c r="G28" s="210">
        <v>45916</v>
      </c>
      <c r="H28" s="201">
        <v>45916</v>
      </c>
      <c r="I28" s="209" t="s">
        <v>962</v>
      </c>
      <c r="J28" s="210" t="s">
        <v>1451</v>
      </c>
      <c r="O28" s="209"/>
      <c r="P28" s="209"/>
      <c r="Q28" s="210"/>
      <c r="R28" s="210"/>
      <c r="S28" s="210"/>
      <c r="T28" s="201"/>
      <c r="U28" s="209"/>
      <c r="AA28" s="202"/>
    </row>
    <row r="29" spans="1:27">
      <c r="A29" s="209" t="s">
        <v>58</v>
      </c>
      <c r="B29" s="209" t="s">
        <v>1450</v>
      </c>
      <c r="C29" s="210" t="s">
        <v>61</v>
      </c>
      <c r="D29" s="210" t="s">
        <v>6255</v>
      </c>
      <c r="E29" s="211">
        <f>MONTH(tblRepack7[[#This Row],[Date]])</f>
        <v>9</v>
      </c>
      <c r="F29" s="211" t="str">
        <f>IF(tblRepack7[[#This Row],[RTS]]&gt;0,"Yes","No")</f>
        <v>Yes</v>
      </c>
      <c r="G29" s="210">
        <v>45918</v>
      </c>
      <c r="H29" s="201">
        <v>45922</v>
      </c>
      <c r="I29" s="209" t="s">
        <v>962</v>
      </c>
      <c r="J29" s="210" t="s">
        <v>1451</v>
      </c>
      <c r="O29" s="209"/>
      <c r="P29" s="209"/>
      <c r="Q29" s="210"/>
      <c r="R29" s="210"/>
      <c r="S29" s="210"/>
      <c r="T29" s="201"/>
      <c r="U29" s="209"/>
      <c r="AA29" s="202"/>
    </row>
    <row r="30" spans="1:27">
      <c r="A30" s="209" t="s">
        <v>58</v>
      </c>
      <c r="B30" s="209" t="s">
        <v>1450</v>
      </c>
      <c r="C30" s="210" t="s">
        <v>61</v>
      </c>
      <c r="D30" s="210" t="s">
        <v>6256</v>
      </c>
      <c r="E30" s="211">
        <f>MONTH(tblRepack7[[#This Row],[Date]])</f>
        <v>9</v>
      </c>
      <c r="F30" s="211" t="str">
        <f>IF(tblRepack7[[#This Row],[RTS]]&gt;0,"Yes","No")</f>
        <v>Yes</v>
      </c>
      <c r="G30" s="210">
        <v>45919</v>
      </c>
      <c r="H30" s="201">
        <v>45922</v>
      </c>
      <c r="I30" s="209" t="s">
        <v>962</v>
      </c>
      <c r="J30" s="210" t="s">
        <v>1451</v>
      </c>
      <c r="O30" s="209"/>
      <c r="P30" s="209"/>
      <c r="Q30" s="210"/>
      <c r="R30" s="210"/>
      <c r="S30" s="210"/>
      <c r="T30" s="201"/>
      <c r="U30" s="209"/>
      <c r="AA30" s="202"/>
    </row>
    <row r="31" spans="1:27">
      <c r="A31" s="209" t="s">
        <v>58</v>
      </c>
      <c r="B31" s="209" t="s">
        <v>1450</v>
      </c>
      <c r="C31" s="210" t="s">
        <v>61</v>
      </c>
      <c r="D31" s="210" t="s">
        <v>6257</v>
      </c>
      <c r="E31" s="211">
        <f>MONTH(tblRepack7[[#This Row],[Date]])</f>
        <v>9</v>
      </c>
      <c r="F31" s="211" t="str">
        <f>IF(tblRepack7[[#This Row],[RTS]]&gt;0,"Yes","No")</f>
        <v>Yes</v>
      </c>
      <c r="G31" s="210">
        <v>45920</v>
      </c>
      <c r="H31" s="201">
        <v>45922</v>
      </c>
      <c r="I31" s="209" t="s">
        <v>962</v>
      </c>
      <c r="J31" s="210" t="s">
        <v>1451</v>
      </c>
      <c r="O31" s="209"/>
      <c r="P31" s="209"/>
      <c r="Q31" s="210"/>
      <c r="R31" s="210"/>
      <c r="S31" s="210"/>
      <c r="T31" s="201"/>
      <c r="U31" s="209"/>
      <c r="AA31" s="202"/>
    </row>
    <row r="32" spans="1:27">
      <c r="A32" s="209" t="s">
        <v>58</v>
      </c>
      <c r="B32" s="209" t="s">
        <v>1450</v>
      </c>
      <c r="C32" s="210" t="s">
        <v>61</v>
      </c>
      <c r="D32" s="210" t="s">
        <v>6263</v>
      </c>
      <c r="E32" s="211">
        <f>MONTH(tblRepack7[[#This Row],[Date]])</f>
        <v>9</v>
      </c>
      <c r="F32" s="211" t="str">
        <f>IF(tblRepack7[[#This Row],[RTS]]&gt;0,"Yes","No")</f>
        <v>Yes</v>
      </c>
      <c r="G32" s="210">
        <v>45922</v>
      </c>
      <c r="H32" s="201">
        <v>45922</v>
      </c>
      <c r="I32" s="209" t="s">
        <v>1341</v>
      </c>
      <c r="J32" s="210" t="s">
        <v>1451</v>
      </c>
      <c r="O32" s="209"/>
      <c r="P32" s="209"/>
      <c r="Q32" s="210"/>
      <c r="R32" s="210"/>
      <c r="S32" s="210"/>
      <c r="T32" s="201"/>
      <c r="U32" s="209"/>
      <c r="AA32" s="202"/>
    </row>
    <row r="33" spans="1:27">
      <c r="A33" s="778" t="s">
        <v>58</v>
      </c>
      <c r="B33" s="209" t="s">
        <v>1323</v>
      </c>
      <c r="C33" s="210" t="s">
        <v>158</v>
      </c>
      <c r="D33" s="210" t="s">
        <v>1478</v>
      </c>
      <c r="E33" s="211">
        <f>MONTH(tblRepack7[[#This Row],[Date]])</f>
        <v>1</v>
      </c>
      <c r="F33" s="211" t="str">
        <f>IF(tblRepack7[[#This Row],[RTS]]&gt;0,"Yes","No")</f>
        <v>Yes</v>
      </c>
      <c r="G33" s="210">
        <v>44589</v>
      </c>
      <c r="H33" s="201">
        <v>44589</v>
      </c>
      <c r="I33" s="209" t="s">
        <v>1479</v>
      </c>
      <c r="J33" s="210" t="s">
        <v>1480</v>
      </c>
      <c r="O33" s="209"/>
      <c r="P33" s="209"/>
      <c r="Q33" s="210"/>
      <c r="R33" s="210"/>
      <c r="S33" s="210"/>
      <c r="T33" s="201"/>
      <c r="U33" s="209"/>
      <c r="AA33" s="202"/>
    </row>
    <row r="34" spans="1:27">
      <c r="A34" s="778" t="s">
        <v>58</v>
      </c>
      <c r="B34" s="209" t="s">
        <v>488</v>
      </c>
      <c r="C34" s="210" t="s">
        <v>158</v>
      </c>
      <c r="D34" s="210" t="s">
        <v>6962</v>
      </c>
      <c r="E34" s="211">
        <f>MONTH(tblRepack7[[#This Row],[Date]])</f>
        <v>10</v>
      </c>
      <c r="F34" s="211" t="str">
        <f>IF(tblRepack7[[#This Row],[RTS]]&gt;0,"Yes","No")</f>
        <v>Yes</v>
      </c>
      <c r="G34" s="210">
        <v>45959</v>
      </c>
      <c r="H34" s="201">
        <v>45959</v>
      </c>
      <c r="I34" s="209" t="s">
        <v>1492</v>
      </c>
      <c r="J34" s="210" t="s">
        <v>1480</v>
      </c>
      <c r="O34" s="209"/>
      <c r="P34" s="209"/>
      <c r="Q34" s="210"/>
      <c r="R34" s="210"/>
      <c r="S34" s="210"/>
      <c r="T34" s="201"/>
      <c r="U34" s="209"/>
      <c r="AA34" s="202"/>
    </row>
    <row r="35" spans="1:27">
      <c r="A35" s="778" t="s">
        <v>58</v>
      </c>
      <c r="B35" s="209" t="s">
        <v>2240</v>
      </c>
      <c r="C35" s="210" t="s">
        <v>61</v>
      </c>
      <c r="D35" s="210" t="s">
        <v>2241</v>
      </c>
      <c r="E35" s="211">
        <f>MONTH(tblRepack7[[#This Row],[Date]])</f>
        <v>2</v>
      </c>
      <c r="F35" s="211" t="str">
        <f>IF(tblRepack7[[#This Row],[RTS]]&gt;0,"Yes","No")</f>
        <v>Yes</v>
      </c>
      <c r="G35" s="210">
        <v>45701</v>
      </c>
      <c r="H35" s="201">
        <v>45701</v>
      </c>
      <c r="I35" s="209" t="s">
        <v>980</v>
      </c>
      <c r="J35" s="210" t="s">
        <v>1451</v>
      </c>
      <c r="O35" s="209"/>
      <c r="P35" s="209"/>
      <c r="Q35" s="210"/>
      <c r="R35" s="210"/>
      <c r="S35" s="210"/>
      <c r="T35" s="201"/>
      <c r="U35" s="209"/>
      <c r="AA35" s="202"/>
    </row>
    <row r="36" spans="1:27">
      <c r="A36" s="778" t="s">
        <v>77</v>
      </c>
      <c r="B36" s="209" t="s">
        <v>4824</v>
      </c>
      <c r="C36" s="210" t="s">
        <v>503</v>
      </c>
      <c r="D36" s="210" t="s">
        <v>4825</v>
      </c>
      <c r="E36" s="211">
        <f>MONTH(tblRepack7[[#This Row],[Date]])</f>
        <v>7</v>
      </c>
      <c r="F36" s="211" t="str">
        <f>IF(tblRepack7[[#This Row],[RTS]]&gt;0,"Yes","No")</f>
        <v>No</v>
      </c>
      <c r="G36" s="210">
        <v>45839</v>
      </c>
      <c r="H36" s="201"/>
      <c r="I36" s="209" t="s">
        <v>3416</v>
      </c>
      <c r="J36" s="210"/>
      <c r="O36" s="209"/>
      <c r="P36" s="209"/>
      <c r="Q36" s="210"/>
      <c r="R36" s="210"/>
      <c r="S36" s="210"/>
      <c r="T36" s="201"/>
      <c r="U36" s="209"/>
      <c r="AA36" s="202"/>
    </row>
    <row r="37" spans="1:27">
      <c r="A37" s="778" t="s">
        <v>58</v>
      </c>
      <c r="B37" s="209" t="s">
        <v>1783</v>
      </c>
      <c r="C37" s="210" t="s">
        <v>158</v>
      </c>
      <c r="D37" s="210" t="s">
        <v>1784</v>
      </c>
      <c r="E37" s="211">
        <f>MONTH(tblRepack7[[#This Row],[Date]])</f>
        <v>1</v>
      </c>
      <c r="F37" s="211" t="str">
        <f>IF(tblRepack7[[#This Row],[RTS]]&gt;0,"Yes","No")</f>
        <v>Yes</v>
      </c>
      <c r="G37" s="210">
        <v>45672</v>
      </c>
      <c r="H37" s="201">
        <v>45672</v>
      </c>
      <c r="I37" s="209" t="s">
        <v>962</v>
      </c>
      <c r="J37" s="210" t="s">
        <v>1786</v>
      </c>
      <c r="O37" s="209"/>
      <c r="P37" s="209"/>
      <c r="Q37" s="210"/>
      <c r="R37" s="210"/>
      <c r="S37" s="210"/>
      <c r="T37" s="201"/>
      <c r="U37" s="209"/>
      <c r="AA37" s="202"/>
    </row>
    <row r="38" spans="1:27">
      <c r="A38" s="209" t="s">
        <v>58</v>
      </c>
      <c r="B38" s="209" t="s">
        <v>1783</v>
      </c>
      <c r="C38" s="210" t="s">
        <v>158</v>
      </c>
      <c r="D38" s="210" t="s">
        <v>1810</v>
      </c>
      <c r="E38" s="211">
        <f>MONTH(tblRepack7[[#This Row],[Date]])</f>
        <v>1</v>
      </c>
      <c r="F38" s="211" t="str">
        <f>IF(tblRepack7[[#This Row],[RTS]]&gt;0,"Yes","No")</f>
        <v>Yes</v>
      </c>
      <c r="G38" s="210">
        <v>45673</v>
      </c>
      <c r="H38" s="201">
        <v>45673</v>
      </c>
      <c r="I38" s="209" t="s">
        <v>1341</v>
      </c>
      <c r="J38" s="210" t="s">
        <v>1786</v>
      </c>
      <c r="O38" s="209"/>
      <c r="P38" s="209"/>
      <c r="Q38" s="210"/>
      <c r="R38" s="210"/>
      <c r="S38" s="210"/>
      <c r="T38" s="201"/>
      <c r="U38" s="209"/>
      <c r="AA38" s="202"/>
    </row>
    <row r="39" spans="1:27">
      <c r="A39" s="209" t="s">
        <v>58</v>
      </c>
      <c r="B39" s="209" t="s">
        <v>1783</v>
      </c>
      <c r="C39" s="210" t="s">
        <v>158</v>
      </c>
      <c r="D39" s="210" t="s">
        <v>3774</v>
      </c>
      <c r="E39" s="211">
        <f>MONTH(tblRepack7[[#This Row],[Date]])</f>
        <v>5</v>
      </c>
      <c r="F39" s="211" t="str">
        <f>IF(tblRepack7[[#This Row],[RTS]]&gt;0,"Yes","No")</f>
        <v>Yes</v>
      </c>
      <c r="G39" s="210">
        <v>45780</v>
      </c>
      <c r="H39" s="201">
        <v>45784</v>
      </c>
      <c r="I39" s="209" t="s">
        <v>962</v>
      </c>
      <c r="J39" s="210" t="s">
        <v>1786</v>
      </c>
      <c r="O39" s="209"/>
      <c r="P39" s="209"/>
      <c r="Q39" s="210"/>
      <c r="R39" s="210"/>
      <c r="S39" s="210"/>
      <c r="T39" s="201"/>
      <c r="U39" s="209"/>
      <c r="AA39" s="202"/>
    </row>
    <row r="40" spans="1:27">
      <c r="A40" s="209" t="s">
        <v>58</v>
      </c>
      <c r="B40" s="209" t="s">
        <v>1783</v>
      </c>
      <c r="C40" s="210" t="s">
        <v>158</v>
      </c>
      <c r="D40" s="210" t="s">
        <v>3775</v>
      </c>
      <c r="E40" s="211">
        <f>MONTH(tblRepack7[[#This Row],[Date]])</f>
        <v>5</v>
      </c>
      <c r="F40" s="211" t="str">
        <f>IF(tblRepack7[[#This Row],[RTS]]&gt;0,"Yes","No")</f>
        <v>Yes</v>
      </c>
      <c r="G40" s="210">
        <v>45780</v>
      </c>
      <c r="H40" s="201">
        <v>45784</v>
      </c>
      <c r="I40" s="209" t="s">
        <v>962</v>
      </c>
      <c r="J40" s="210" t="s">
        <v>1786</v>
      </c>
      <c r="O40" s="209"/>
      <c r="P40" s="209"/>
      <c r="Q40" s="210"/>
      <c r="R40" s="210"/>
      <c r="S40" s="210"/>
      <c r="T40" s="201"/>
      <c r="U40" s="209"/>
      <c r="AA40" s="202"/>
    </row>
    <row r="41" spans="1:27">
      <c r="A41" s="209" t="s">
        <v>58</v>
      </c>
      <c r="B41" s="209" t="s">
        <v>1783</v>
      </c>
      <c r="C41" s="210" t="s">
        <v>158</v>
      </c>
      <c r="D41" s="210" t="s">
        <v>3776</v>
      </c>
      <c r="E41" s="211">
        <f>MONTH(tblRepack7[[#This Row],[Date]])</f>
        <v>5</v>
      </c>
      <c r="F41" s="211" t="str">
        <f>IF(tblRepack7[[#This Row],[RTS]]&gt;0,"Yes","No")</f>
        <v>Yes</v>
      </c>
      <c r="G41" s="210">
        <v>45783</v>
      </c>
      <c r="H41" s="201">
        <v>45784</v>
      </c>
      <c r="I41" s="209" t="s">
        <v>962</v>
      </c>
      <c r="J41" s="210" t="s">
        <v>1786</v>
      </c>
      <c r="O41" s="209"/>
      <c r="P41" s="209"/>
      <c r="Q41" s="210"/>
      <c r="R41" s="210"/>
      <c r="S41" s="210"/>
      <c r="T41" s="201"/>
      <c r="U41" s="209"/>
      <c r="AA41" s="202"/>
    </row>
    <row r="42" spans="1:27">
      <c r="A42" s="209" t="s">
        <v>58</v>
      </c>
      <c r="B42" s="209" t="s">
        <v>1783</v>
      </c>
      <c r="C42" s="210" t="s">
        <v>158</v>
      </c>
      <c r="D42" s="210" t="s">
        <v>3777</v>
      </c>
      <c r="E42" s="211">
        <f>MONTH(tblRepack7[[#This Row],[Date]])</f>
        <v>5</v>
      </c>
      <c r="F42" s="211" t="str">
        <f>IF(tblRepack7[[#This Row],[RTS]]&gt;0,"Yes","No")</f>
        <v>Yes</v>
      </c>
      <c r="G42" s="210">
        <v>45783</v>
      </c>
      <c r="H42" s="201">
        <v>45784</v>
      </c>
      <c r="I42" s="209" t="s">
        <v>962</v>
      </c>
      <c r="J42" s="210" t="s">
        <v>1786</v>
      </c>
      <c r="O42" s="209"/>
      <c r="P42" s="209"/>
      <c r="Q42" s="210"/>
      <c r="R42" s="210"/>
      <c r="S42" s="210"/>
      <c r="T42" s="201"/>
      <c r="U42" s="209"/>
      <c r="AA42" s="202"/>
    </row>
    <row r="43" spans="1:27">
      <c r="A43" s="209" t="s">
        <v>58</v>
      </c>
      <c r="B43" s="209" t="s">
        <v>1783</v>
      </c>
      <c r="C43" s="210" t="s">
        <v>158</v>
      </c>
      <c r="D43" s="210" t="s">
        <v>3778</v>
      </c>
      <c r="E43" s="211">
        <f>MONTH(tblRepack7[[#This Row],[Date]])</f>
        <v>5</v>
      </c>
      <c r="F43" s="211" t="str">
        <f>IF(tblRepack7[[#This Row],[RTS]]&gt;0,"Yes","No")</f>
        <v>Yes</v>
      </c>
      <c r="G43" s="210">
        <v>45784</v>
      </c>
      <c r="H43" s="201">
        <v>45784</v>
      </c>
      <c r="I43" s="209" t="s">
        <v>962</v>
      </c>
      <c r="J43" s="210" t="s">
        <v>1786</v>
      </c>
      <c r="O43" s="209"/>
      <c r="P43" s="209"/>
      <c r="Q43" s="210"/>
      <c r="R43" s="210"/>
      <c r="S43" s="210"/>
      <c r="T43" s="201"/>
      <c r="U43" s="209"/>
      <c r="AA43" s="202"/>
    </row>
    <row r="44" spans="1:27">
      <c r="A44" s="209" t="s">
        <v>58</v>
      </c>
      <c r="B44" s="209" t="s">
        <v>1783</v>
      </c>
      <c r="C44" s="210" t="s">
        <v>158</v>
      </c>
      <c r="D44" s="210" t="s">
        <v>3780</v>
      </c>
      <c r="E44" s="211">
        <f>MONTH(tblRepack7[[#This Row],[Date]])</f>
        <v>5</v>
      </c>
      <c r="F44" s="211" t="str">
        <f>IF(tblRepack7[[#This Row],[RTS]]&gt;0,"Yes","No")</f>
        <v>Yes</v>
      </c>
      <c r="G44" s="210">
        <v>45784</v>
      </c>
      <c r="H44" s="201">
        <v>45784</v>
      </c>
      <c r="I44" s="209" t="s">
        <v>962</v>
      </c>
      <c r="J44" s="210" t="s">
        <v>1786</v>
      </c>
      <c r="O44" s="209"/>
      <c r="P44" s="209"/>
      <c r="Q44" s="210"/>
      <c r="R44" s="210"/>
      <c r="S44" s="210"/>
      <c r="T44" s="201"/>
      <c r="U44" s="209"/>
      <c r="AA44" s="202"/>
    </row>
    <row r="45" spans="1:27">
      <c r="A45" s="209" t="s">
        <v>58</v>
      </c>
      <c r="B45" s="209" t="s">
        <v>1783</v>
      </c>
      <c r="C45" s="210" t="s">
        <v>158</v>
      </c>
      <c r="D45" s="210" t="s">
        <v>3827</v>
      </c>
      <c r="E45" s="211">
        <f>MONTH(tblRepack7[[#This Row],[Date]])</f>
        <v>5</v>
      </c>
      <c r="F45" s="211" t="str">
        <f>IF(tblRepack7[[#This Row],[RTS]]&gt;0,"Yes","No")</f>
        <v>Yes</v>
      </c>
      <c r="G45" s="210">
        <v>45785</v>
      </c>
      <c r="H45" s="201">
        <v>45806</v>
      </c>
      <c r="I45" s="209" t="s">
        <v>962</v>
      </c>
      <c r="J45" s="210" t="s">
        <v>1786</v>
      </c>
      <c r="O45" s="209"/>
      <c r="P45" s="209"/>
      <c r="Q45" s="210"/>
      <c r="R45" s="210"/>
      <c r="S45" s="210"/>
      <c r="T45" s="201"/>
      <c r="U45" s="209"/>
      <c r="AA45" s="202"/>
    </row>
    <row r="46" spans="1:27">
      <c r="A46" s="209" t="s">
        <v>58</v>
      </c>
      <c r="B46" s="209" t="s">
        <v>1783</v>
      </c>
      <c r="C46" s="210" t="s">
        <v>158</v>
      </c>
      <c r="D46" s="210" t="s">
        <v>3828</v>
      </c>
      <c r="E46" s="211">
        <f>MONTH(tblRepack7[[#This Row],[Date]])</f>
        <v>5</v>
      </c>
      <c r="F46" s="211" t="str">
        <f>IF(tblRepack7[[#This Row],[RTS]]&gt;0,"Yes","No")</f>
        <v>Yes</v>
      </c>
      <c r="G46" s="210">
        <v>45786</v>
      </c>
      <c r="H46" s="201">
        <v>45786</v>
      </c>
      <c r="I46" s="209" t="s">
        <v>962</v>
      </c>
      <c r="J46" s="210" t="s">
        <v>1786</v>
      </c>
      <c r="O46" s="209"/>
      <c r="P46" s="209"/>
      <c r="Q46" s="210"/>
      <c r="R46" s="210"/>
      <c r="S46" s="210"/>
      <c r="T46" s="201"/>
      <c r="U46" s="209"/>
      <c r="AA46" s="202"/>
    </row>
    <row r="47" spans="1:27">
      <c r="A47" s="209" t="s">
        <v>58</v>
      </c>
      <c r="B47" s="209" t="s">
        <v>1783</v>
      </c>
      <c r="C47" s="210" t="s">
        <v>158</v>
      </c>
      <c r="D47" s="210" t="s">
        <v>3993</v>
      </c>
      <c r="E47" s="211">
        <f>MONTH(tblRepack7[[#This Row],[Date]])</f>
        <v>5</v>
      </c>
      <c r="F47" s="211" t="str">
        <f>IF(tblRepack7[[#This Row],[RTS]]&gt;0,"Yes","No")</f>
        <v>Yes</v>
      </c>
      <c r="G47" s="210">
        <v>45796</v>
      </c>
      <c r="H47" s="201">
        <v>45799</v>
      </c>
      <c r="I47" s="209" t="s">
        <v>962</v>
      </c>
      <c r="J47" s="210" t="s">
        <v>1786</v>
      </c>
      <c r="O47" s="209"/>
      <c r="P47" s="209"/>
      <c r="Q47" s="210"/>
      <c r="R47" s="210"/>
      <c r="S47" s="210"/>
      <c r="T47" s="201"/>
      <c r="U47" s="209"/>
      <c r="AA47" s="202"/>
    </row>
    <row r="48" spans="1:27">
      <c r="A48" s="209" t="s">
        <v>58</v>
      </c>
      <c r="B48" s="209" t="s">
        <v>1783</v>
      </c>
      <c r="C48" s="210" t="s">
        <v>158</v>
      </c>
      <c r="D48" s="210" t="s">
        <v>3994</v>
      </c>
      <c r="E48" s="211">
        <f>MONTH(tblRepack7[[#This Row],[Date]])</f>
        <v>5</v>
      </c>
      <c r="F48" s="211" t="str">
        <f>IF(tblRepack7[[#This Row],[RTS]]&gt;0,"Yes","No")</f>
        <v>Yes</v>
      </c>
      <c r="G48" s="210">
        <v>45798</v>
      </c>
      <c r="H48" s="201">
        <v>45799</v>
      </c>
      <c r="I48" s="209" t="s">
        <v>962</v>
      </c>
      <c r="J48" s="210" t="s">
        <v>1786</v>
      </c>
      <c r="O48" s="209"/>
      <c r="P48" s="209"/>
      <c r="Q48" s="210"/>
      <c r="R48" s="210"/>
      <c r="S48" s="210"/>
      <c r="T48" s="201"/>
      <c r="U48" s="209"/>
      <c r="AA48" s="202"/>
    </row>
    <row r="49" spans="1:27">
      <c r="A49" s="209" t="s">
        <v>58</v>
      </c>
      <c r="B49" s="209" t="s">
        <v>1783</v>
      </c>
      <c r="C49" s="210" t="s">
        <v>158</v>
      </c>
      <c r="D49" s="210" t="s">
        <v>4203</v>
      </c>
      <c r="E49" s="211">
        <f>MONTH(tblRepack7[[#This Row],[Date]])</f>
        <v>6</v>
      </c>
      <c r="F49" s="211" t="str">
        <f>IF(tblRepack7[[#This Row],[RTS]]&gt;0,"Yes","No")</f>
        <v>Yes</v>
      </c>
      <c r="G49" s="210">
        <v>45810</v>
      </c>
      <c r="H49" s="201">
        <v>45810</v>
      </c>
      <c r="I49" s="209" t="s">
        <v>1492</v>
      </c>
      <c r="J49" s="210" t="s">
        <v>1786</v>
      </c>
      <c r="O49" s="209"/>
      <c r="P49" s="209"/>
      <c r="Q49" s="210"/>
      <c r="R49" s="210"/>
      <c r="S49" s="210"/>
      <c r="T49" s="201"/>
      <c r="U49" s="209"/>
      <c r="AA49" s="202"/>
    </row>
    <row r="50" spans="1:27">
      <c r="A50" s="209" t="s">
        <v>58</v>
      </c>
      <c r="B50" s="209" t="s">
        <v>1783</v>
      </c>
      <c r="C50" s="210" t="s">
        <v>158</v>
      </c>
      <c r="D50" s="210" t="s">
        <v>6840</v>
      </c>
      <c r="E50" s="211">
        <f>MONTH(tblRepack7[[#This Row],[Date]])</f>
        <v>10</v>
      </c>
      <c r="F50" s="211" t="str">
        <f>IF(tblRepack7[[#This Row],[RTS]]&gt;0,"Yes","No")</f>
        <v>Yes</v>
      </c>
      <c r="G50" s="210">
        <v>45952</v>
      </c>
      <c r="H50" s="201">
        <v>45953</v>
      </c>
      <c r="I50" s="209" t="s">
        <v>962</v>
      </c>
      <c r="J50" s="210" t="s">
        <v>1786</v>
      </c>
      <c r="O50" s="209"/>
      <c r="P50" s="209"/>
      <c r="Q50" s="210"/>
      <c r="R50" s="210"/>
      <c r="S50" s="210"/>
      <c r="T50" s="201"/>
      <c r="U50" s="209"/>
      <c r="AA50" s="202"/>
    </row>
    <row r="51" spans="1:27">
      <c r="A51" s="209" t="s">
        <v>58</v>
      </c>
      <c r="B51" s="209" t="s">
        <v>1783</v>
      </c>
      <c r="C51" s="210" t="s">
        <v>158</v>
      </c>
      <c r="D51" s="210" t="s">
        <v>6958</v>
      </c>
      <c r="E51" s="211">
        <f>MONTH(tblRepack7[[#This Row],[Date]])</f>
        <v>10</v>
      </c>
      <c r="F51" s="211" t="str">
        <f>IF(tblRepack7[[#This Row],[RTS]]&gt;0,"Yes","No")</f>
        <v>Yes</v>
      </c>
      <c r="G51" s="210">
        <v>45954</v>
      </c>
      <c r="H51" s="201">
        <v>45959</v>
      </c>
      <c r="I51" s="209" t="s">
        <v>962</v>
      </c>
      <c r="J51" s="210" t="s">
        <v>1786</v>
      </c>
      <c r="O51" s="209"/>
      <c r="P51" s="209"/>
      <c r="Q51" s="210"/>
      <c r="R51" s="210"/>
      <c r="S51" s="210"/>
      <c r="T51" s="201"/>
      <c r="U51" s="209"/>
      <c r="AA51" s="202"/>
    </row>
    <row r="52" spans="1:27">
      <c r="A52" s="209" t="s">
        <v>58</v>
      </c>
      <c r="B52" s="209" t="s">
        <v>1783</v>
      </c>
      <c r="C52" s="210" t="s">
        <v>158</v>
      </c>
      <c r="D52" s="210" t="s">
        <v>6959</v>
      </c>
      <c r="E52" s="211">
        <f>MONTH(tblRepack7[[#This Row],[Date]])</f>
        <v>10</v>
      </c>
      <c r="F52" s="211" t="str">
        <f>IF(tblRepack7[[#This Row],[RTS]]&gt;0,"Yes","No")</f>
        <v>Yes</v>
      </c>
      <c r="G52" s="210">
        <v>45954</v>
      </c>
      <c r="H52" s="201">
        <v>45959</v>
      </c>
      <c r="I52" s="209" t="s">
        <v>6961</v>
      </c>
      <c r="J52" s="210" t="s">
        <v>1786</v>
      </c>
      <c r="O52" s="209"/>
      <c r="P52" s="209"/>
      <c r="Q52" s="210"/>
      <c r="R52" s="210"/>
      <c r="S52" s="210"/>
      <c r="T52" s="201"/>
      <c r="U52" s="209"/>
      <c r="AA52" s="202"/>
    </row>
    <row r="53" spans="1:27">
      <c r="A53" s="209" t="s">
        <v>58</v>
      </c>
      <c r="B53" s="209" t="s">
        <v>1783</v>
      </c>
      <c r="C53" s="210" t="s">
        <v>158</v>
      </c>
      <c r="D53" s="210" t="s">
        <v>6960</v>
      </c>
      <c r="E53" s="211">
        <f>MONTH(tblRepack7[[#This Row],[Date]])</f>
        <v>10</v>
      </c>
      <c r="F53" s="211" t="str">
        <f>IF(tblRepack7[[#This Row],[RTS]]&gt;0,"Yes","No")</f>
        <v>Yes</v>
      </c>
      <c r="G53" s="210">
        <v>45959</v>
      </c>
      <c r="H53" s="201">
        <v>45959</v>
      </c>
      <c r="I53" s="209" t="s">
        <v>6961</v>
      </c>
      <c r="J53" s="210" t="s">
        <v>1786</v>
      </c>
      <c r="O53" s="209"/>
      <c r="P53" s="209"/>
      <c r="Q53" s="210"/>
      <c r="R53" s="210"/>
      <c r="S53" s="210"/>
      <c r="T53" s="201"/>
      <c r="U53" s="209"/>
      <c r="AA53" s="202"/>
    </row>
    <row r="54" spans="1:27">
      <c r="A54" s="778" t="s">
        <v>58</v>
      </c>
      <c r="B54" s="209" t="s">
        <v>1358</v>
      </c>
      <c r="C54" s="210" t="s">
        <v>158</v>
      </c>
      <c r="D54" s="210" t="s">
        <v>1357</v>
      </c>
      <c r="E54" s="211">
        <f>MONTH(tblRepack7[[#This Row],[Date]])</f>
        <v>9</v>
      </c>
      <c r="F54" s="211" t="str">
        <f>IF(tblRepack7[[#This Row],[RTS]]&gt;0,"Yes","No")</f>
        <v>Yes</v>
      </c>
      <c r="G54" s="210">
        <v>44083</v>
      </c>
      <c r="H54" s="201">
        <v>44083</v>
      </c>
      <c r="I54" s="209" t="s">
        <v>980</v>
      </c>
      <c r="J54" s="210" t="s">
        <v>1786</v>
      </c>
      <c r="O54" s="209"/>
      <c r="P54" s="209"/>
      <c r="Q54" s="210"/>
      <c r="R54" s="210"/>
      <c r="S54" s="210"/>
      <c r="T54" s="201"/>
      <c r="U54" s="209"/>
      <c r="AA54" s="202"/>
    </row>
    <row r="55" spans="1:27">
      <c r="A55" s="778" t="s">
        <v>58</v>
      </c>
      <c r="B55" s="209" t="s">
        <v>2917</v>
      </c>
      <c r="C55" s="210" t="s">
        <v>1506</v>
      </c>
      <c r="D55" s="210" t="s">
        <v>2918</v>
      </c>
      <c r="E55" s="211">
        <f>MONTH(tblRepack7[[#This Row],[Date]])</f>
        <v>3</v>
      </c>
      <c r="F55" s="211" t="str">
        <f>IF(tblRepack7[[#This Row],[RTS]]&gt;0,"Yes","No")</f>
        <v>Yes</v>
      </c>
      <c r="G55" s="210">
        <v>45742</v>
      </c>
      <c r="H55" s="201">
        <v>45742</v>
      </c>
      <c r="I55" s="209" t="s">
        <v>2718</v>
      </c>
      <c r="J55" s="210" t="s">
        <v>2140</v>
      </c>
      <c r="O55" s="209"/>
      <c r="P55" s="209"/>
      <c r="Q55" s="210"/>
      <c r="R55" s="210"/>
      <c r="S55" s="210"/>
      <c r="T55" s="201"/>
      <c r="U55" s="209"/>
      <c r="AA55" s="202"/>
    </row>
    <row r="56" spans="1:27">
      <c r="A56" s="209" t="s">
        <v>58</v>
      </c>
      <c r="B56" s="209" t="s">
        <v>2917</v>
      </c>
      <c r="C56" s="210" t="s">
        <v>1506</v>
      </c>
      <c r="D56" s="210" t="s">
        <v>2948</v>
      </c>
      <c r="E56" s="211">
        <f>MONTH(tblRepack7[[#This Row],[Date]])</f>
        <v>3</v>
      </c>
      <c r="F56" s="211" t="str">
        <f>IF(tblRepack7[[#This Row],[RTS]]&gt;0,"Yes","No")</f>
        <v>Yes</v>
      </c>
      <c r="G56" s="210">
        <v>45743</v>
      </c>
      <c r="H56" s="201">
        <v>45744</v>
      </c>
      <c r="I56" s="209" t="s">
        <v>2718</v>
      </c>
      <c r="J56" s="210" t="s">
        <v>2140</v>
      </c>
      <c r="O56" s="209"/>
      <c r="P56" s="209"/>
      <c r="Q56" s="210"/>
      <c r="R56" s="210"/>
      <c r="S56" s="210"/>
      <c r="T56" s="201"/>
      <c r="U56" s="209"/>
      <c r="AA56" s="202"/>
    </row>
    <row r="57" spans="1:27">
      <c r="A57" s="209" t="s">
        <v>58</v>
      </c>
      <c r="B57" s="209" t="s">
        <v>2917</v>
      </c>
      <c r="C57" s="210" t="s">
        <v>1506</v>
      </c>
      <c r="D57" s="210" t="s">
        <v>2973</v>
      </c>
      <c r="E57" s="211">
        <f>MONTH(tblRepack7[[#This Row],[Date]])</f>
        <v>3</v>
      </c>
      <c r="F57" s="211" t="str">
        <f>IF(tblRepack7[[#This Row],[RTS]]&gt;0,"Yes","No")</f>
        <v>Yes</v>
      </c>
      <c r="G57" s="210">
        <v>45745</v>
      </c>
      <c r="H57" s="201">
        <v>45746</v>
      </c>
      <c r="I57" s="209" t="s">
        <v>2718</v>
      </c>
      <c r="J57" s="210" t="s">
        <v>2140</v>
      </c>
      <c r="O57" s="209"/>
      <c r="P57" s="209"/>
      <c r="Q57" s="210"/>
      <c r="R57" s="210"/>
      <c r="S57" s="210"/>
      <c r="T57" s="201"/>
      <c r="U57" s="209"/>
      <c r="AA57" s="202"/>
    </row>
    <row r="58" spans="1:27">
      <c r="A58" s="209" t="s">
        <v>58</v>
      </c>
      <c r="B58" s="209" t="s">
        <v>2917</v>
      </c>
      <c r="C58" s="210" t="s">
        <v>1506</v>
      </c>
      <c r="D58" s="210" t="s">
        <v>3009</v>
      </c>
      <c r="E58" s="211">
        <f>MONTH(tblRepack7[[#This Row],[Date]])</f>
        <v>3</v>
      </c>
      <c r="F58" s="211" t="str">
        <f>IF(tblRepack7[[#This Row],[RTS]]&gt;0,"Yes","No")</f>
        <v>Yes</v>
      </c>
      <c r="G58" s="210">
        <v>45747</v>
      </c>
      <c r="H58" s="201">
        <v>45747</v>
      </c>
      <c r="I58" s="209" t="s">
        <v>2718</v>
      </c>
      <c r="J58" s="210" t="s">
        <v>2140</v>
      </c>
      <c r="O58" s="209"/>
      <c r="P58" s="209"/>
      <c r="Q58" s="210"/>
      <c r="R58" s="210"/>
      <c r="S58" s="210"/>
      <c r="T58" s="201"/>
      <c r="U58" s="209"/>
      <c r="AA58" s="202"/>
    </row>
    <row r="59" spans="1:27">
      <c r="A59" s="209" t="s">
        <v>58</v>
      </c>
      <c r="B59" s="209" t="s">
        <v>2917</v>
      </c>
      <c r="C59" s="210" t="s">
        <v>1506</v>
      </c>
      <c r="D59" s="210" t="s">
        <v>3029</v>
      </c>
      <c r="E59" s="211">
        <f>MONTH(tblRepack7[[#This Row],[Date]])</f>
        <v>4</v>
      </c>
      <c r="F59" s="211" t="str">
        <f>IF(tblRepack7[[#This Row],[RTS]]&gt;0,"Yes","No")</f>
        <v>Yes</v>
      </c>
      <c r="G59" s="210">
        <v>45748</v>
      </c>
      <c r="H59" s="201">
        <v>45748</v>
      </c>
      <c r="I59" s="209" t="s">
        <v>3030</v>
      </c>
      <c r="J59" s="210" t="s">
        <v>2140</v>
      </c>
      <c r="O59" s="209"/>
      <c r="P59" s="209"/>
      <c r="Q59" s="210"/>
      <c r="R59" s="210"/>
      <c r="S59" s="210"/>
      <c r="T59" s="201"/>
      <c r="U59" s="209"/>
      <c r="AA59" s="202"/>
    </row>
    <row r="60" spans="1:27">
      <c r="A60" s="209" t="s">
        <v>58</v>
      </c>
      <c r="B60" s="209" t="s">
        <v>2917</v>
      </c>
      <c r="C60" s="210" t="s">
        <v>1506</v>
      </c>
      <c r="D60" s="210" t="s">
        <v>6050</v>
      </c>
      <c r="E60" s="211">
        <f>MONTH(tblRepack7[[#This Row],[Date]])</f>
        <v>9</v>
      </c>
      <c r="F60" s="211" t="str">
        <f>IF(tblRepack7[[#This Row],[RTS]]&gt;0,"Yes","No")</f>
        <v>Yes</v>
      </c>
      <c r="G60" s="210">
        <v>45909</v>
      </c>
      <c r="H60" s="201">
        <v>45911</v>
      </c>
      <c r="I60" s="209" t="s">
        <v>962</v>
      </c>
      <c r="J60" s="210" t="s">
        <v>2140</v>
      </c>
      <c r="O60" s="209"/>
      <c r="P60" s="209"/>
      <c r="Q60" s="210"/>
      <c r="R60" s="210"/>
      <c r="S60" s="210"/>
      <c r="T60" s="201"/>
      <c r="U60" s="209"/>
      <c r="AA60" s="202"/>
    </row>
    <row r="61" spans="1:27">
      <c r="A61" s="209" t="s">
        <v>58</v>
      </c>
      <c r="B61" s="209" t="s">
        <v>2917</v>
      </c>
      <c r="C61" s="210" t="s">
        <v>1506</v>
      </c>
      <c r="D61" s="210" t="s">
        <v>6051</v>
      </c>
      <c r="E61" s="211">
        <f>MONTH(tblRepack7[[#This Row],[Date]])</f>
        <v>9</v>
      </c>
      <c r="F61" s="211" t="str">
        <f>IF(tblRepack7[[#This Row],[RTS]]&gt;0,"Yes","No")</f>
        <v>Yes</v>
      </c>
      <c r="G61" s="210">
        <v>45910</v>
      </c>
      <c r="H61" s="201">
        <v>45911</v>
      </c>
      <c r="I61" s="209" t="s">
        <v>962</v>
      </c>
      <c r="J61" s="210" t="s">
        <v>2140</v>
      </c>
      <c r="O61" s="209"/>
      <c r="P61" s="209"/>
      <c r="Q61" s="210"/>
      <c r="R61" s="210"/>
      <c r="S61" s="210"/>
      <c r="T61" s="201"/>
      <c r="U61" s="209"/>
      <c r="AA61" s="202"/>
    </row>
    <row r="62" spans="1:27">
      <c r="A62" s="209" t="s">
        <v>58</v>
      </c>
      <c r="B62" s="209" t="s">
        <v>2917</v>
      </c>
      <c r="C62" s="210" t="s">
        <v>1506</v>
      </c>
      <c r="D62" s="210" t="s">
        <v>6097</v>
      </c>
      <c r="E62" s="211">
        <f>MONTH(tblRepack7[[#This Row],[Date]])</f>
        <v>9</v>
      </c>
      <c r="F62" s="211" t="str">
        <f>IF(tblRepack7[[#This Row],[RTS]]&gt;0,"Yes","No")</f>
        <v>Yes</v>
      </c>
      <c r="G62" s="210">
        <v>45911</v>
      </c>
      <c r="H62" s="201">
        <v>45915</v>
      </c>
      <c r="I62" s="209" t="s">
        <v>962</v>
      </c>
      <c r="J62" s="210" t="s">
        <v>2140</v>
      </c>
      <c r="O62" s="209"/>
      <c r="P62" s="209"/>
      <c r="Q62" s="210"/>
      <c r="R62" s="210"/>
      <c r="S62" s="210"/>
      <c r="T62" s="201"/>
      <c r="U62" s="209"/>
      <c r="AA62" s="202"/>
    </row>
    <row r="63" spans="1:27">
      <c r="A63" s="209" t="s">
        <v>58</v>
      </c>
      <c r="B63" s="209" t="s">
        <v>2917</v>
      </c>
      <c r="C63" s="210" t="s">
        <v>1506</v>
      </c>
      <c r="D63" s="210" t="s">
        <v>6098</v>
      </c>
      <c r="E63" s="211">
        <f>MONTH(tblRepack7[[#This Row],[Date]])</f>
        <v>9</v>
      </c>
      <c r="F63" s="211" t="str">
        <f>IF(tblRepack7[[#This Row],[RTS]]&gt;0,"Yes","No")</f>
        <v>Yes</v>
      </c>
      <c r="G63" s="210">
        <v>45912</v>
      </c>
      <c r="H63" s="201">
        <v>45915</v>
      </c>
      <c r="I63" s="209" t="s">
        <v>962</v>
      </c>
      <c r="J63" s="210" t="s">
        <v>2140</v>
      </c>
      <c r="O63" s="209"/>
      <c r="P63" s="209"/>
      <c r="Q63" s="210"/>
      <c r="R63" s="210"/>
      <c r="S63" s="210"/>
      <c r="T63" s="201"/>
      <c r="U63" s="209"/>
      <c r="AA63" s="202"/>
    </row>
    <row r="64" spans="1:27">
      <c r="A64" s="209" t="s">
        <v>58</v>
      </c>
      <c r="B64" s="209" t="s">
        <v>2917</v>
      </c>
      <c r="C64" s="210" t="s">
        <v>1506</v>
      </c>
      <c r="D64" s="210" t="s">
        <v>6258</v>
      </c>
      <c r="E64" s="211">
        <f>MONTH(tblRepack7[[#This Row],[Date]])</f>
        <v>9</v>
      </c>
      <c r="F64" s="211" t="str">
        <f>IF(tblRepack7[[#This Row],[RTS]]&gt;0,"Yes","No")</f>
        <v>Yes</v>
      </c>
      <c r="G64" s="210">
        <v>45918</v>
      </c>
      <c r="H64" s="201">
        <v>45922</v>
      </c>
      <c r="I64" s="209" t="s">
        <v>962</v>
      </c>
      <c r="J64" s="210" t="s">
        <v>2140</v>
      </c>
      <c r="O64" s="209"/>
      <c r="P64" s="209"/>
      <c r="Q64" s="210"/>
      <c r="R64" s="210"/>
      <c r="S64" s="210"/>
      <c r="T64" s="201"/>
      <c r="U64" s="209"/>
      <c r="AA64" s="202"/>
    </row>
    <row r="65" spans="1:27">
      <c r="A65" s="209" t="s">
        <v>58</v>
      </c>
      <c r="B65" s="209" t="s">
        <v>2917</v>
      </c>
      <c r="C65" s="210" t="s">
        <v>1506</v>
      </c>
      <c r="D65" s="210" t="s">
        <v>6259</v>
      </c>
      <c r="E65" s="211">
        <f>MONTH(tblRepack7[[#This Row],[Date]])</f>
        <v>9</v>
      </c>
      <c r="F65" s="211" t="str">
        <f>IF(tblRepack7[[#This Row],[RTS]]&gt;0,"Yes","No")</f>
        <v>Yes</v>
      </c>
      <c r="G65" s="210">
        <v>45919</v>
      </c>
      <c r="H65" s="201">
        <v>45922</v>
      </c>
      <c r="I65" s="209" t="s">
        <v>6260</v>
      </c>
      <c r="J65" s="210" t="s">
        <v>2140</v>
      </c>
      <c r="O65" s="209"/>
      <c r="P65" s="209"/>
      <c r="Q65" s="210"/>
      <c r="R65" s="210"/>
      <c r="S65" s="210"/>
      <c r="T65" s="201"/>
      <c r="U65" s="209"/>
      <c r="AA65" s="202"/>
    </row>
    <row r="66" spans="1:27">
      <c r="A66" s="778" t="s">
        <v>58</v>
      </c>
      <c r="B66" s="209" t="s">
        <v>1210</v>
      </c>
      <c r="C66" s="210" t="s">
        <v>1569</v>
      </c>
      <c r="D66" s="210" t="s">
        <v>1865</v>
      </c>
      <c r="E66" s="211">
        <f>MONTH(tblRepack7[[#This Row],[Date]])</f>
        <v>1</v>
      </c>
      <c r="F66" s="211" t="str">
        <f>IF(tblRepack7[[#This Row],[RTS]]&gt;0,"Yes","No")</f>
        <v>Yes</v>
      </c>
      <c r="G66" s="210">
        <v>45681</v>
      </c>
      <c r="H66" s="201">
        <v>45683</v>
      </c>
      <c r="I66" s="209" t="s">
        <v>1767</v>
      </c>
      <c r="J66" s="210" t="s">
        <v>1866</v>
      </c>
      <c r="O66" s="209"/>
      <c r="P66" s="209"/>
      <c r="Q66" s="210"/>
      <c r="R66" s="210"/>
      <c r="S66" s="210"/>
      <c r="T66" s="201"/>
      <c r="U66" s="209"/>
      <c r="AA66" s="202"/>
    </row>
    <row r="67" spans="1:27">
      <c r="A67" s="209" t="s">
        <v>58</v>
      </c>
      <c r="B67" s="209" t="s">
        <v>1210</v>
      </c>
      <c r="C67" s="210" t="s">
        <v>1569</v>
      </c>
      <c r="D67" s="210" t="s">
        <v>1908</v>
      </c>
      <c r="E67" s="211">
        <f>MONTH(tblRepack7[[#This Row],[Date]])</f>
        <v>1</v>
      </c>
      <c r="F67" s="211" t="str">
        <f>IF(tblRepack7[[#This Row],[RTS]]&gt;0,"Yes","No")</f>
        <v>Yes</v>
      </c>
      <c r="G67" s="210">
        <v>45683</v>
      </c>
      <c r="H67" s="201">
        <v>45681</v>
      </c>
      <c r="I67" s="209" t="s">
        <v>1767</v>
      </c>
      <c r="J67" s="210" t="s">
        <v>1866</v>
      </c>
      <c r="O67" s="209"/>
      <c r="P67" s="209"/>
      <c r="Q67" s="210"/>
      <c r="R67" s="210"/>
      <c r="S67" s="210"/>
      <c r="T67" s="201"/>
      <c r="U67" s="209"/>
      <c r="AA67" s="202"/>
    </row>
    <row r="68" spans="1:27">
      <c r="A68" s="209" t="s">
        <v>58</v>
      </c>
      <c r="B68" s="209" t="s">
        <v>1210</v>
      </c>
      <c r="C68" s="210" t="s">
        <v>1569</v>
      </c>
      <c r="D68" s="210" t="s">
        <v>1909</v>
      </c>
      <c r="E68" s="211">
        <f>MONTH(tblRepack7[[#This Row],[Date]])</f>
        <v>1</v>
      </c>
      <c r="F68" s="211" t="str">
        <f>IF(tblRepack7[[#This Row],[RTS]]&gt;0,"Yes","No")</f>
        <v>Yes</v>
      </c>
      <c r="G68" s="210">
        <v>45684</v>
      </c>
      <c r="H68" s="201">
        <v>45681</v>
      </c>
      <c r="I68" s="209" t="s">
        <v>1767</v>
      </c>
      <c r="J68" s="210" t="s">
        <v>1866</v>
      </c>
      <c r="O68" s="209"/>
      <c r="P68" s="209"/>
      <c r="Q68" s="210"/>
      <c r="R68" s="210"/>
      <c r="S68" s="210"/>
      <c r="T68" s="201"/>
      <c r="U68" s="209"/>
      <c r="AA68" s="202"/>
    </row>
    <row r="69" spans="1:27">
      <c r="A69" s="209" t="s">
        <v>58</v>
      </c>
      <c r="B69" s="209" t="s">
        <v>1210</v>
      </c>
      <c r="C69" s="210" t="s">
        <v>1569</v>
      </c>
      <c r="D69" s="210" t="s">
        <v>1910</v>
      </c>
      <c r="E69" s="211">
        <f>MONTH(tblRepack7[[#This Row],[Date]])</f>
        <v>1</v>
      </c>
      <c r="F69" s="211" t="str">
        <f>IF(tblRepack7[[#This Row],[RTS]]&gt;0,"Yes","No")</f>
        <v>Yes</v>
      </c>
      <c r="G69" s="210">
        <v>45685</v>
      </c>
      <c r="H69" s="201">
        <v>45685</v>
      </c>
      <c r="I69" s="209" t="s">
        <v>1767</v>
      </c>
      <c r="J69" s="210" t="s">
        <v>1866</v>
      </c>
      <c r="O69" s="209"/>
      <c r="P69" s="209"/>
      <c r="Q69" s="210"/>
      <c r="R69" s="210"/>
      <c r="S69" s="210"/>
      <c r="T69" s="201"/>
      <c r="U69" s="209"/>
      <c r="AA69" s="202"/>
    </row>
    <row r="70" spans="1:27">
      <c r="A70" s="209" t="s">
        <v>58</v>
      </c>
      <c r="B70" s="209" t="s">
        <v>1210</v>
      </c>
      <c r="C70" s="210" t="s">
        <v>1569</v>
      </c>
      <c r="D70" s="210" t="s">
        <v>1947</v>
      </c>
      <c r="E70" s="211">
        <f>MONTH(tblRepack7[[#This Row],[Date]])</f>
        <v>1</v>
      </c>
      <c r="F70" s="211" t="str">
        <f>IF(tblRepack7[[#This Row],[RTS]]&gt;0,"Yes","No")</f>
        <v>Yes</v>
      </c>
      <c r="G70" s="210">
        <v>45686</v>
      </c>
      <c r="H70" s="201">
        <v>45687</v>
      </c>
      <c r="I70" s="209" t="s">
        <v>1767</v>
      </c>
      <c r="J70" s="210" t="s">
        <v>1866</v>
      </c>
      <c r="O70" s="209"/>
      <c r="P70" s="209"/>
      <c r="Q70" s="210"/>
      <c r="R70" s="210"/>
      <c r="S70" s="210"/>
      <c r="T70" s="201"/>
      <c r="U70" s="209"/>
      <c r="AA70" s="202"/>
    </row>
    <row r="71" spans="1:27">
      <c r="A71" s="209" t="s">
        <v>58</v>
      </c>
      <c r="B71" s="209" t="s">
        <v>1210</v>
      </c>
      <c r="C71" s="210" t="s">
        <v>1569</v>
      </c>
      <c r="D71" s="210" t="s">
        <v>1986</v>
      </c>
      <c r="E71" s="211">
        <f>MONTH(tblRepack7[[#This Row],[Date]])</f>
        <v>1</v>
      </c>
      <c r="F71" s="211" t="str">
        <f>IF(tblRepack7[[#This Row],[RTS]]&gt;0,"Yes","No")</f>
        <v>Yes</v>
      </c>
      <c r="G71" s="210">
        <v>45687</v>
      </c>
      <c r="H71" s="201">
        <v>45688</v>
      </c>
      <c r="I71" s="209" t="s">
        <v>1767</v>
      </c>
      <c r="J71" s="210" t="s">
        <v>1866</v>
      </c>
      <c r="O71" s="209"/>
      <c r="P71" s="209"/>
      <c r="Q71" s="210"/>
      <c r="R71" s="210"/>
      <c r="S71" s="210"/>
      <c r="T71" s="201"/>
      <c r="U71" s="209"/>
      <c r="AA71" s="202"/>
    </row>
    <row r="72" spans="1:27">
      <c r="A72" s="209" t="s">
        <v>58</v>
      </c>
      <c r="B72" s="209" t="s">
        <v>1210</v>
      </c>
      <c r="C72" s="210" t="s">
        <v>1569</v>
      </c>
      <c r="D72" s="210" t="s">
        <v>1987</v>
      </c>
      <c r="E72" s="211">
        <f>MONTH(tblRepack7[[#This Row],[Date]])</f>
        <v>1</v>
      </c>
      <c r="F72" s="211" t="str">
        <f>IF(tblRepack7[[#This Row],[RTS]]&gt;0,"Yes","No")</f>
        <v>Yes</v>
      </c>
      <c r="G72" s="210">
        <v>45687</v>
      </c>
      <c r="H72" s="201">
        <v>45688</v>
      </c>
      <c r="I72" s="209" t="s">
        <v>1767</v>
      </c>
      <c r="J72" s="210" t="s">
        <v>1866</v>
      </c>
      <c r="O72" s="209"/>
      <c r="P72" s="209"/>
      <c r="Q72" s="210"/>
      <c r="R72" s="210"/>
      <c r="S72" s="210"/>
      <c r="T72" s="201"/>
      <c r="U72" s="209"/>
      <c r="AA72" s="202"/>
    </row>
    <row r="73" spans="1:27">
      <c r="A73" s="209" t="s">
        <v>58</v>
      </c>
      <c r="B73" s="209" t="s">
        <v>1210</v>
      </c>
      <c r="C73" s="210" t="s">
        <v>1569</v>
      </c>
      <c r="D73" s="210" t="s">
        <v>2020</v>
      </c>
      <c r="E73" s="211">
        <f>MONTH(tblRepack7[[#This Row],[Date]])</f>
        <v>1</v>
      </c>
      <c r="F73" s="211" t="str">
        <f>IF(tblRepack7[[#This Row],[RTS]]&gt;0,"Yes","No")</f>
        <v>Yes</v>
      </c>
      <c r="G73" s="210">
        <v>45688</v>
      </c>
      <c r="H73" s="201">
        <v>45688</v>
      </c>
      <c r="I73" s="209" t="s">
        <v>2021</v>
      </c>
      <c r="J73" s="210" t="s">
        <v>1866</v>
      </c>
      <c r="O73" s="209"/>
      <c r="P73" s="209"/>
      <c r="Q73" s="210"/>
      <c r="R73" s="210"/>
      <c r="S73" s="210"/>
      <c r="T73" s="201"/>
      <c r="U73" s="209"/>
      <c r="AA73" s="202"/>
    </row>
    <row r="74" spans="1:27">
      <c r="A74" s="209" t="s">
        <v>58</v>
      </c>
      <c r="B74" s="209" t="s">
        <v>1210</v>
      </c>
      <c r="C74" s="210" t="s">
        <v>1569</v>
      </c>
      <c r="D74" s="210" t="s">
        <v>2041</v>
      </c>
      <c r="E74" s="211">
        <f>MONTH(tblRepack7[[#This Row],[Date]])</f>
        <v>2</v>
      </c>
      <c r="F74" s="211" t="str">
        <f>IF(tblRepack7[[#This Row],[RTS]]&gt;0,"Yes","No")</f>
        <v>Yes</v>
      </c>
      <c r="G74" s="210">
        <v>45691</v>
      </c>
      <c r="H74" s="201">
        <v>45693</v>
      </c>
      <c r="I74" s="209" t="s">
        <v>1767</v>
      </c>
      <c r="J74" s="210" t="s">
        <v>1866</v>
      </c>
      <c r="O74" s="209"/>
      <c r="P74" s="209"/>
      <c r="Q74" s="210"/>
      <c r="R74" s="210"/>
      <c r="S74" s="210"/>
      <c r="T74" s="201"/>
      <c r="U74" s="209"/>
      <c r="AA74" s="202"/>
    </row>
    <row r="75" spans="1:27">
      <c r="A75" s="209" t="s">
        <v>58</v>
      </c>
      <c r="B75" s="209" t="s">
        <v>1210</v>
      </c>
      <c r="C75" s="210" t="s">
        <v>1569</v>
      </c>
      <c r="D75" s="210" t="s">
        <v>2093</v>
      </c>
      <c r="E75" s="211">
        <f>MONTH(tblRepack7[[#This Row],[Date]])</f>
        <v>2</v>
      </c>
      <c r="F75" s="211" t="str">
        <f>IF(tblRepack7[[#This Row],[RTS]]&gt;0,"Yes","No")</f>
        <v>Yes</v>
      </c>
      <c r="G75" s="210">
        <v>45693</v>
      </c>
      <c r="H75" s="201">
        <v>45694</v>
      </c>
      <c r="I75" s="209" t="s">
        <v>1767</v>
      </c>
      <c r="J75" s="210" t="s">
        <v>1866</v>
      </c>
      <c r="O75" s="209"/>
      <c r="P75" s="209"/>
      <c r="Q75" s="210"/>
      <c r="R75" s="210"/>
      <c r="S75" s="210"/>
      <c r="T75" s="201"/>
      <c r="U75" s="209"/>
      <c r="AA75" s="202"/>
    </row>
    <row r="76" spans="1:27">
      <c r="A76" s="209" t="s">
        <v>58</v>
      </c>
      <c r="B76" s="209" t="s">
        <v>1210</v>
      </c>
      <c r="C76" s="210" t="s">
        <v>1569</v>
      </c>
      <c r="D76" s="210" t="s">
        <v>2114</v>
      </c>
      <c r="E76" s="211">
        <f>MONTH(tblRepack7[[#This Row],[Date]])</f>
        <v>2</v>
      </c>
      <c r="F76" s="211" t="str">
        <f>IF(tblRepack7[[#This Row],[RTS]]&gt;0,"Yes","No")</f>
        <v>Yes</v>
      </c>
      <c r="G76" s="210">
        <v>45694</v>
      </c>
      <c r="H76" s="201">
        <v>45695</v>
      </c>
      <c r="I76" s="209" t="s">
        <v>1767</v>
      </c>
      <c r="J76" s="210" t="s">
        <v>1866</v>
      </c>
      <c r="O76" s="209"/>
      <c r="P76" s="209"/>
      <c r="Q76" s="210"/>
      <c r="R76" s="210"/>
      <c r="S76" s="210"/>
      <c r="T76" s="201"/>
      <c r="U76" s="209"/>
      <c r="AA76" s="202"/>
    </row>
    <row r="77" spans="1:27">
      <c r="A77" s="209" t="s">
        <v>58</v>
      </c>
      <c r="B77" s="209" t="s">
        <v>1210</v>
      </c>
      <c r="C77" s="210" t="s">
        <v>1569</v>
      </c>
      <c r="D77" s="210" t="s">
        <v>2141</v>
      </c>
      <c r="E77" s="860">
        <f>MONTH(tblRepack7[[#This Row],[Date]])</f>
        <v>2</v>
      </c>
      <c r="F77" s="860" t="str">
        <f>IF(tblRepack7[[#This Row],[RTS]]&gt;0,"Yes","No")</f>
        <v>Yes</v>
      </c>
      <c r="G77" s="861">
        <v>45696</v>
      </c>
      <c r="H77" s="862">
        <v>45698</v>
      </c>
      <c r="I77" s="209" t="s">
        <v>1767</v>
      </c>
      <c r="J77" s="210" t="s">
        <v>1866</v>
      </c>
      <c r="O77" s="209"/>
      <c r="P77" s="209"/>
      <c r="Q77" s="210"/>
      <c r="R77" s="210"/>
      <c r="S77" s="210"/>
      <c r="T77" s="201"/>
      <c r="U77" s="209"/>
      <c r="AA77" s="202"/>
    </row>
    <row r="78" spans="1:27">
      <c r="A78" s="209" t="s">
        <v>58</v>
      </c>
      <c r="B78" s="209" t="s">
        <v>1210</v>
      </c>
      <c r="C78" s="210" t="s">
        <v>1569</v>
      </c>
      <c r="D78" s="210" t="s">
        <v>2177</v>
      </c>
      <c r="E78" s="860">
        <f>MONTH(tblRepack7[[#This Row],[Date]])</f>
        <v>2</v>
      </c>
      <c r="F78" s="860" t="str">
        <f>IF(tblRepack7[[#This Row],[RTS]]&gt;0,"Yes","No")</f>
        <v>Yes</v>
      </c>
      <c r="G78" s="861">
        <v>45698</v>
      </c>
      <c r="H78" s="862">
        <v>45699</v>
      </c>
      <c r="I78" s="209" t="s">
        <v>1767</v>
      </c>
      <c r="J78" s="210" t="s">
        <v>1866</v>
      </c>
      <c r="O78" s="209"/>
      <c r="P78" s="209"/>
      <c r="Q78" s="210"/>
      <c r="R78" s="210"/>
      <c r="S78" s="210"/>
      <c r="T78" s="201"/>
      <c r="U78" s="209"/>
      <c r="AA78" s="202"/>
    </row>
    <row r="79" spans="1:27">
      <c r="A79" s="209" t="s">
        <v>58</v>
      </c>
      <c r="B79" s="209" t="s">
        <v>1210</v>
      </c>
      <c r="C79" s="210" t="s">
        <v>1569</v>
      </c>
      <c r="D79" s="210" t="s">
        <v>2196</v>
      </c>
      <c r="E79" s="211">
        <f>MONTH(tblRepack7[[#This Row],[Date]])</f>
        <v>2</v>
      </c>
      <c r="F79" s="211" t="str">
        <f>IF(tblRepack7[[#This Row],[RTS]]&gt;0,"Yes","No")</f>
        <v>Yes</v>
      </c>
      <c r="G79" s="210">
        <v>45699</v>
      </c>
      <c r="H79" s="201">
        <v>45700</v>
      </c>
      <c r="I79" s="209" t="s">
        <v>1767</v>
      </c>
      <c r="J79" s="210" t="s">
        <v>1866</v>
      </c>
      <c r="O79" s="209"/>
      <c r="P79" s="209"/>
      <c r="Q79" s="210"/>
      <c r="R79" s="210"/>
      <c r="S79" s="210"/>
      <c r="T79" s="201"/>
      <c r="U79" s="209"/>
      <c r="AA79" s="202"/>
    </row>
    <row r="80" spans="1:27">
      <c r="A80" s="209" t="s">
        <v>58</v>
      </c>
      <c r="B80" s="209" t="s">
        <v>1210</v>
      </c>
      <c r="C80" s="210" t="s">
        <v>1569</v>
      </c>
      <c r="D80" s="210" t="s">
        <v>2206</v>
      </c>
      <c r="E80" s="211">
        <f>MONTH(tblRepack7[[#This Row],[Date]])</f>
        <v>2</v>
      </c>
      <c r="F80" s="211" t="str">
        <f>IF(tblRepack7[[#This Row],[RTS]]&gt;0,"Yes","No")</f>
        <v>Yes</v>
      </c>
      <c r="G80" s="210">
        <v>45700</v>
      </c>
      <c r="H80" s="201">
        <v>45700</v>
      </c>
      <c r="I80" s="209" t="s">
        <v>1767</v>
      </c>
      <c r="J80" s="210" t="s">
        <v>1866</v>
      </c>
      <c r="O80" s="209"/>
      <c r="P80" s="209"/>
      <c r="Q80" s="210"/>
      <c r="R80" s="210"/>
      <c r="S80" s="210"/>
      <c r="T80" s="201"/>
      <c r="U80" s="209"/>
      <c r="AA80" s="202"/>
    </row>
    <row r="81" spans="1:27">
      <c r="A81" s="209" t="s">
        <v>58</v>
      </c>
      <c r="B81" s="209" t="s">
        <v>1210</v>
      </c>
      <c r="C81" s="210" t="s">
        <v>1569</v>
      </c>
      <c r="D81" s="210" t="s">
        <v>2238</v>
      </c>
      <c r="E81" s="211">
        <f>MONTH(tblRepack7[[#This Row],[Date]])</f>
        <v>2</v>
      </c>
      <c r="F81" s="211" t="str">
        <f>IF(tblRepack7[[#This Row],[RTS]]&gt;0,"Yes","No")</f>
        <v>Yes</v>
      </c>
      <c r="G81" s="210">
        <v>45701</v>
      </c>
      <c r="H81" s="201">
        <v>45701</v>
      </c>
      <c r="I81" s="209" t="s">
        <v>1767</v>
      </c>
      <c r="J81" s="210" t="s">
        <v>1866</v>
      </c>
      <c r="O81" s="209"/>
      <c r="P81" s="209"/>
      <c r="Q81" s="210"/>
      <c r="R81" s="210"/>
      <c r="S81" s="210"/>
      <c r="T81" s="201"/>
      <c r="U81" s="209"/>
      <c r="AA81" s="202"/>
    </row>
    <row r="82" spans="1:27">
      <c r="A82" s="209" t="s">
        <v>58</v>
      </c>
      <c r="B82" s="209" t="s">
        <v>1210</v>
      </c>
      <c r="C82" s="210" t="s">
        <v>1569</v>
      </c>
      <c r="D82" s="210" t="s">
        <v>2239</v>
      </c>
      <c r="E82" s="211">
        <f>MONTH(tblRepack7[[#This Row],[Date]])</f>
        <v>2</v>
      </c>
      <c r="F82" s="211" t="str">
        <f>IF(tblRepack7[[#This Row],[RTS]]&gt;0,"Yes","No")</f>
        <v>Yes</v>
      </c>
      <c r="G82" s="210">
        <v>45701</v>
      </c>
      <c r="H82" s="201">
        <v>45701</v>
      </c>
      <c r="I82" s="209" t="s">
        <v>1767</v>
      </c>
      <c r="J82" s="210" t="s">
        <v>1866</v>
      </c>
      <c r="O82" s="209"/>
      <c r="P82" s="209"/>
      <c r="Q82" s="210"/>
      <c r="R82" s="210"/>
      <c r="S82" s="210"/>
      <c r="T82" s="201"/>
      <c r="U82" s="209"/>
      <c r="AA82" s="202"/>
    </row>
    <row r="83" spans="1:27">
      <c r="A83" s="209" t="s">
        <v>58</v>
      </c>
      <c r="B83" s="209" t="s">
        <v>1210</v>
      </c>
      <c r="C83" s="210" t="s">
        <v>1569</v>
      </c>
      <c r="D83" s="210" t="s">
        <v>2265</v>
      </c>
      <c r="E83" s="211">
        <f>MONTH(tblRepack7[[#This Row],[Date]])</f>
        <v>2</v>
      </c>
      <c r="F83" s="211" t="str">
        <f>IF(tblRepack7[[#This Row],[RTS]]&gt;0,"Yes","No")</f>
        <v>Yes</v>
      </c>
      <c r="G83" s="210">
        <v>45702</v>
      </c>
      <c r="H83" s="201">
        <v>45702</v>
      </c>
      <c r="I83" s="209" t="s">
        <v>1767</v>
      </c>
      <c r="J83" s="210" t="s">
        <v>1866</v>
      </c>
      <c r="O83" s="209"/>
      <c r="P83" s="209"/>
      <c r="Q83" s="210"/>
      <c r="R83" s="210"/>
      <c r="S83" s="210"/>
      <c r="T83" s="201"/>
      <c r="U83" s="209"/>
      <c r="AA83" s="202"/>
    </row>
    <row r="84" spans="1:27">
      <c r="A84" s="209" t="s">
        <v>58</v>
      </c>
      <c r="B84" s="209" t="s">
        <v>1210</v>
      </c>
      <c r="C84" s="210" t="s">
        <v>1569</v>
      </c>
      <c r="D84" s="210" t="s">
        <v>2280</v>
      </c>
      <c r="E84" s="930">
        <f>MONTH(tblRepack7[[#This Row],[Date]])</f>
        <v>2</v>
      </c>
      <c r="F84" s="930" t="str">
        <f>IF(tblRepack7[[#This Row],[RTS]]&gt;0,"Yes","No")</f>
        <v>Yes</v>
      </c>
      <c r="G84" s="931">
        <v>45703</v>
      </c>
      <c r="H84" s="932">
        <v>45705</v>
      </c>
      <c r="I84" s="209" t="s">
        <v>2281</v>
      </c>
      <c r="J84" s="210" t="s">
        <v>1866</v>
      </c>
      <c r="O84" s="209"/>
      <c r="P84" s="209"/>
      <c r="Q84" s="210"/>
      <c r="R84" s="210"/>
      <c r="S84" s="210"/>
      <c r="T84" s="201"/>
      <c r="U84" s="209"/>
      <c r="AA84" s="202"/>
    </row>
    <row r="85" spans="1:27">
      <c r="A85" s="209" t="s">
        <v>58</v>
      </c>
      <c r="B85" s="209" t="s">
        <v>1210</v>
      </c>
      <c r="C85" s="210" t="s">
        <v>1569</v>
      </c>
      <c r="D85" s="210" t="s">
        <v>2469</v>
      </c>
      <c r="E85" s="211">
        <f>MONTH(tblRepack7[[#This Row],[Date]])</f>
        <v>2</v>
      </c>
      <c r="F85" s="211" t="str">
        <f>IF(tblRepack7[[#This Row],[RTS]]&gt;0,"Yes","No")</f>
        <v>Yes</v>
      </c>
      <c r="G85" s="210">
        <v>45715</v>
      </c>
      <c r="H85" s="201">
        <v>45716</v>
      </c>
      <c r="I85" s="209" t="s">
        <v>2470</v>
      </c>
      <c r="J85" s="210" t="s">
        <v>1866</v>
      </c>
      <c r="O85" s="209"/>
      <c r="P85" s="209"/>
      <c r="Q85" s="210"/>
      <c r="R85" s="210"/>
      <c r="S85" s="210"/>
      <c r="T85" s="201"/>
      <c r="U85" s="209"/>
      <c r="AA85" s="202"/>
    </row>
    <row r="86" spans="1:27">
      <c r="A86" s="209" t="s">
        <v>58</v>
      </c>
      <c r="B86" s="209" t="s">
        <v>1210</v>
      </c>
      <c r="C86" s="210" t="s">
        <v>1569</v>
      </c>
      <c r="D86" s="210" t="s">
        <v>6342</v>
      </c>
      <c r="E86" s="211">
        <f>MONTH(tblRepack7[[#This Row],[Date]])</f>
        <v>9</v>
      </c>
      <c r="F86" s="211" t="str">
        <f>IF(tblRepack7[[#This Row],[RTS]]&gt;0,"Yes","No")</f>
        <v>Yes</v>
      </c>
      <c r="G86" s="210">
        <v>45922</v>
      </c>
      <c r="H86" s="201">
        <v>45923</v>
      </c>
      <c r="I86" s="209" t="s">
        <v>5196</v>
      </c>
      <c r="J86" s="210" t="s">
        <v>1866</v>
      </c>
      <c r="O86" s="209"/>
      <c r="P86" s="209"/>
      <c r="Q86" s="210"/>
      <c r="R86" s="210"/>
      <c r="S86" s="210"/>
      <c r="T86" s="201"/>
      <c r="U86" s="209"/>
      <c r="AA86" s="202"/>
    </row>
    <row r="87" spans="1:27">
      <c r="A87" s="209" t="s">
        <v>58</v>
      </c>
      <c r="B87" s="209" t="s">
        <v>1210</v>
      </c>
      <c r="C87" s="210" t="s">
        <v>1569</v>
      </c>
      <c r="D87" s="210" t="s">
        <v>6343</v>
      </c>
      <c r="E87" s="211">
        <f>MONTH(tblRepack7[[#This Row],[Date]])</f>
        <v>9</v>
      </c>
      <c r="F87" s="211" t="str">
        <f>IF(tblRepack7[[#This Row],[RTS]]&gt;0,"Yes","No")</f>
        <v>Yes</v>
      </c>
      <c r="G87" s="210">
        <v>45924</v>
      </c>
      <c r="H87" s="201">
        <v>45924</v>
      </c>
      <c r="I87" s="209" t="s">
        <v>5196</v>
      </c>
      <c r="J87" s="210" t="s">
        <v>1866</v>
      </c>
      <c r="O87" s="209"/>
      <c r="P87" s="209"/>
      <c r="Q87" s="210"/>
      <c r="R87" s="210"/>
      <c r="S87" s="210"/>
      <c r="T87" s="201"/>
      <c r="U87" s="209"/>
      <c r="AA87" s="202"/>
    </row>
    <row r="88" spans="1:27">
      <c r="A88" s="209" t="s">
        <v>58</v>
      </c>
      <c r="B88" s="209" t="s">
        <v>1210</v>
      </c>
      <c r="C88" s="210" t="s">
        <v>1569</v>
      </c>
      <c r="D88" s="210" t="s">
        <v>6412</v>
      </c>
      <c r="E88" s="211">
        <f>MONTH(tblRepack7[[#This Row],[Date]])</f>
        <v>9</v>
      </c>
      <c r="F88" s="211" t="str">
        <f>IF(tblRepack7[[#This Row],[RTS]]&gt;0,"Yes","No")</f>
        <v>Yes</v>
      </c>
      <c r="G88" s="210">
        <v>45925</v>
      </c>
      <c r="H88" s="201">
        <v>45926</v>
      </c>
      <c r="I88" s="209" t="s">
        <v>5196</v>
      </c>
      <c r="J88" s="210" t="s">
        <v>1866</v>
      </c>
      <c r="O88" s="209"/>
      <c r="P88" s="209"/>
      <c r="Q88" s="210"/>
      <c r="R88" s="210"/>
      <c r="S88" s="210"/>
      <c r="T88" s="201"/>
      <c r="U88" s="209"/>
      <c r="AA88" s="202"/>
    </row>
    <row r="89" spans="1:27">
      <c r="A89" s="778" t="s">
        <v>58</v>
      </c>
      <c r="B89" s="209" t="s">
        <v>1765</v>
      </c>
      <c r="C89" s="210" t="s">
        <v>1506</v>
      </c>
      <c r="D89" s="210" t="s">
        <v>1766</v>
      </c>
      <c r="E89" s="211">
        <f>MONTH(tblRepack7[[#This Row],[Date]])</f>
        <v>1</v>
      </c>
      <c r="F89" s="211" t="str">
        <f>IF(tblRepack7[[#This Row],[RTS]]&gt;0,"Yes","No")</f>
        <v>Yes</v>
      </c>
      <c r="G89" s="210">
        <v>45671</v>
      </c>
      <c r="H89" s="201">
        <v>45671</v>
      </c>
      <c r="I89" s="209" t="s">
        <v>1767</v>
      </c>
      <c r="J89" s="210" t="s">
        <v>1768</v>
      </c>
      <c r="O89" s="209"/>
      <c r="P89" s="209"/>
      <c r="Q89" s="210"/>
      <c r="R89" s="210"/>
      <c r="S89" s="210"/>
      <c r="T89" s="201"/>
      <c r="U89" s="209"/>
      <c r="AA89" s="202"/>
    </row>
    <row r="90" spans="1:27">
      <c r="A90" s="209" t="s">
        <v>58</v>
      </c>
      <c r="B90" s="209" t="s">
        <v>1765</v>
      </c>
      <c r="C90" s="210" t="s">
        <v>1506</v>
      </c>
      <c r="D90" s="210" t="s">
        <v>1811</v>
      </c>
      <c r="E90" s="211">
        <f>MONTH(tblRepack7[[#This Row],[Date]])</f>
        <v>1</v>
      </c>
      <c r="F90" s="211" t="str">
        <f>IF(tblRepack7[[#This Row],[RTS]]&gt;0,"Yes","No")</f>
        <v>Yes</v>
      </c>
      <c r="G90" s="210">
        <v>45673</v>
      </c>
      <c r="H90" s="201">
        <v>45673</v>
      </c>
      <c r="I90" s="209" t="s">
        <v>1767</v>
      </c>
      <c r="J90" s="210" t="s">
        <v>1768</v>
      </c>
      <c r="O90" s="209"/>
      <c r="P90" s="209"/>
      <c r="Q90" s="210"/>
      <c r="R90" s="210"/>
      <c r="S90" s="210"/>
      <c r="T90" s="201"/>
      <c r="U90" s="209"/>
      <c r="AA90" s="202"/>
    </row>
    <row r="91" spans="1:27">
      <c r="A91" s="209" t="s">
        <v>58</v>
      </c>
      <c r="B91" s="209" t="s">
        <v>1765</v>
      </c>
      <c r="C91" s="210" t="s">
        <v>1506</v>
      </c>
      <c r="D91" s="210" t="s">
        <v>1812</v>
      </c>
      <c r="E91" s="811">
        <f>MONTH(tblRepack7[[#This Row],[Date]])</f>
        <v>1</v>
      </c>
      <c r="F91" s="811" t="str">
        <f>IF(tblRepack7[[#This Row],[RTS]]&gt;0,"Yes","No")</f>
        <v>Yes</v>
      </c>
      <c r="G91" s="812">
        <v>45674</v>
      </c>
      <c r="H91" s="813">
        <v>45677</v>
      </c>
      <c r="I91" s="209" t="s">
        <v>1767</v>
      </c>
      <c r="J91" s="210" t="s">
        <v>1768</v>
      </c>
      <c r="O91" s="209"/>
      <c r="P91" s="209"/>
      <c r="Q91" s="210"/>
      <c r="R91" s="210"/>
      <c r="S91" s="210"/>
      <c r="T91" s="201"/>
      <c r="U91" s="209"/>
      <c r="AA91" s="202"/>
    </row>
    <row r="92" spans="1:27">
      <c r="A92" s="209" t="s">
        <v>58</v>
      </c>
      <c r="B92" s="209" t="s">
        <v>1765</v>
      </c>
      <c r="C92" s="210" t="s">
        <v>1506</v>
      </c>
      <c r="D92" s="210" t="s">
        <v>1830</v>
      </c>
      <c r="E92" s="811">
        <f>MONTH(tblRepack7[[#This Row],[Date]])</f>
        <v>1</v>
      </c>
      <c r="F92" s="811" t="str">
        <f>IF(tblRepack7[[#This Row],[RTS]]&gt;0,"Yes","No")</f>
        <v>Yes</v>
      </c>
      <c r="G92" s="812">
        <v>45677</v>
      </c>
      <c r="H92" s="813">
        <v>45677</v>
      </c>
      <c r="I92" s="209" t="s">
        <v>1767</v>
      </c>
      <c r="J92" s="210" t="s">
        <v>1768</v>
      </c>
      <c r="O92" s="209"/>
      <c r="P92" s="209"/>
      <c r="Q92" s="210"/>
      <c r="R92" s="210"/>
      <c r="S92" s="210"/>
      <c r="T92" s="201"/>
      <c r="U92" s="209"/>
      <c r="AA92" s="202"/>
    </row>
    <row r="93" spans="1:27">
      <c r="A93" s="209" t="s">
        <v>58</v>
      </c>
      <c r="B93" s="209" t="s">
        <v>1765</v>
      </c>
      <c r="C93" s="210" t="s">
        <v>1506</v>
      </c>
      <c r="D93" s="210" t="s">
        <v>1860</v>
      </c>
      <c r="E93" s="811">
        <f>MONTH(tblRepack7[[#This Row],[Date]])</f>
        <v>1</v>
      </c>
      <c r="F93" s="811" t="str">
        <f>IF(tblRepack7[[#This Row],[RTS]]&gt;0,"Yes","No")</f>
        <v>Yes</v>
      </c>
      <c r="G93" s="812">
        <v>45681</v>
      </c>
      <c r="H93" s="813">
        <v>45681</v>
      </c>
      <c r="I93" s="209" t="s">
        <v>1767</v>
      </c>
      <c r="J93" s="210" t="s">
        <v>1768</v>
      </c>
      <c r="O93" s="209"/>
      <c r="P93" s="209"/>
      <c r="Q93" s="210"/>
      <c r="R93" s="210"/>
      <c r="S93" s="210"/>
      <c r="T93" s="201"/>
      <c r="U93" s="209"/>
      <c r="AA93" s="202"/>
    </row>
    <row r="94" spans="1:27">
      <c r="A94" s="209" t="s">
        <v>58</v>
      </c>
      <c r="B94" s="209" t="s">
        <v>1765</v>
      </c>
      <c r="C94" s="210" t="s">
        <v>1506</v>
      </c>
      <c r="D94" s="210" t="s">
        <v>1861</v>
      </c>
      <c r="E94" s="811">
        <f>MONTH(tblRepack7[[#This Row],[Date]])</f>
        <v>1</v>
      </c>
      <c r="F94" s="811" t="str">
        <f>IF(tblRepack7[[#This Row],[RTS]]&gt;0,"Yes","No")</f>
        <v>Yes</v>
      </c>
      <c r="G94" s="812">
        <v>45681</v>
      </c>
      <c r="H94" s="813">
        <v>45681</v>
      </c>
      <c r="I94" s="209" t="s">
        <v>1862</v>
      </c>
      <c r="J94" s="210" t="s">
        <v>1768</v>
      </c>
      <c r="O94" s="209"/>
      <c r="P94" s="209"/>
      <c r="Q94" s="210"/>
      <c r="R94" s="210"/>
      <c r="S94" s="210"/>
      <c r="T94" s="201"/>
      <c r="U94" s="209"/>
      <c r="AA94" s="202"/>
    </row>
    <row r="95" spans="1:27">
      <c r="A95" s="209" t="s">
        <v>58</v>
      </c>
      <c r="B95" s="209" t="s">
        <v>1765</v>
      </c>
      <c r="C95" s="210" t="s">
        <v>1506</v>
      </c>
      <c r="D95" s="210" t="s">
        <v>2292</v>
      </c>
      <c r="E95" s="211">
        <f>MONTH(tblRepack7[[#This Row],[Date]])</f>
        <v>2</v>
      </c>
      <c r="F95" s="211" t="str">
        <f>IF(tblRepack7[[#This Row],[RTS]]&gt;0,"Yes","No")</f>
        <v>Yes</v>
      </c>
      <c r="G95" s="210">
        <v>45705</v>
      </c>
      <c r="H95" s="201">
        <v>45706</v>
      </c>
      <c r="I95" s="209" t="s">
        <v>1767</v>
      </c>
      <c r="J95" s="210" t="s">
        <v>1768</v>
      </c>
      <c r="O95" s="209"/>
      <c r="P95" s="209"/>
      <c r="Q95" s="210"/>
      <c r="R95" s="210"/>
      <c r="S95" s="210"/>
      <c r="T95" s="201"/>
      <c r="U95" s="209"/>
      <c r="AA95" s="202"/>
    </row>
    <row r="96" spans="1:27">
      <c r="A96" s="209" t="s">
        <v>58</v>
      </c>
      <c r="B96" s="209" t="s">
        <v>1765</v>
      </c>
      <c r="C96" s="210" t="s">
        <v>1506</v>
      </c>
      <c r="D96" s="210" t="s">
        <v>2302</v>
      </c>
      <c r="E96" s="211">
        <f>MONTH(tblRepack7[[#This Row],[Date]])</f>
        <v>2</v>
      </c>
      <c r="F96" s="211" t="str">
        <f>IF(tblRepack7[[#This Row],[RTS]]&gt;0,"Yes","No")</f>
        <v>Yes</v>
      </c>
      <c r="G96" s="210">
        <v>45706</v>
      </c>
      <c r="H96" s="201">
        <v>45707</v>
      </c>
      <c r="I96" s="209" t="s">
        <v>1767</v>
      </c>
      <c r="J96" s="210" t="s">
        <v>1768</v>
      </c>
      <c r="O96" s="209"/>
      <c r="P96" s="209"/>
      <c r="Q96" s="210"/>
      <c r="R96" s="210"/>
      <c r="S96" s="210"/>
      <c r="T96" s="201"/>
      <c r="U96" s="209"/>
      <c r="AA96" s="202"/>
    </row>
    <row r="97" spans="1:27">
      <c r="A97" s="209" t="s">
        <v>58</v>
      </c>
      <c r="B97" s="209" t="s">
        <v>1765</v>
      </c>
      <c r="C97" s="210" t="s">
        <v>1506</v>
      </c>
      <c r="D97" s="210" t="s">
        <v>2317</v>
      </c>
      <c r="E97" s="211">
        <f>MONTH(tblRepack7[[#This Row],[Date]])</f>
        <v>2</v>
      </c>
      <c r="F97" s="211" t="str">
        <f>IF(tblRepack7[[#This Row],[RTS]]&gt;0,"Yes","No")</f>
        <v>Yes</v>
      </c>
      <c r="G97" s="210">
        <v>45707</v>
      </c>
      <c r="H97" s="201">
        <v>45707</v>
      </c>
      <c r="I97" s="209" t="s">
        <v>1767</v>
      </c>
      <c r="J97" s="210" t="s">
        <v>1768</v>
      </c>
      <c r="O97" s="209"/>
      <c r="P97" s="209"/>
      <c r="Q97" s="210"/>
      <c r="R97" s="210"/>
      <c r="S97" s="210"/>
      <c r="T97" s="201"/>
      <c r="U97" s="209"/>
      <c r="AA97" s="202"/>
    </row>
    <row r="98" spans="1:27">
      <c r="A98" s="209" t="s">
        <v>58</v>
      </c>
      <c r="B98" s="209" t="s">
        <v>1765</v>
      </c>
      <c r="C98" s="210" t="s">
        <v>1506</v>
      </c>
      <c r="D98" s="210" t="s">
        <v>2392</v>
      </c>
      <c r="E98" s="953">
        <f>MONTH(tblRepack7[[#This Row],[Date]])</f>
        <v>2</v>
      </c>
      <c r="F98" s="953" t="str">
        <f>IF(tblRepack7[[#This Row],[RTS]]&gt;0,"Yes","No")</f>
        <v>Yes</v>
      </c>
      <c r="G98" s="951">
        <v>45710</v>
      </c>
      <c r="H98" s="952">
        <v>45711</v>
      </c>
      <c r="I98" s="209" t="s">
        <v>1767</v>
      </c>
      <c r="J98" s="210" t="s">
        <v>1768</v>
      </c>
      <c r="O98" s="209"/>
      <c r="P98" s="209"/>
      <c r="Q98" s="210"/>
      <c r="R98" s="210"/>
      <c r="S98" s="210"/>
      <c r="T98" s="201"/>
      <c r="U98" s="209"/>
      <c r="AA98" s="202"/>
    </row>
    <row r="99" spans="1:27">
      <c r="A99" s="209" t="s">
        <v>58</v>
      </c>
      <c r="B99" s="209" t="s">
        <v>1765</v>
      </c>
      <c r="C99" s="210" t="s">
        <v>1506</v>
      </c>
      <c r="D99" s="210" t="s">
        <v>2405</v>
      </c>
      <c r="E99" s="211">
        <f>MONTH(tblRepack7[[#This Row],[Date]])</f>
        <v>2</v>
      </c>
      <c r="F99" s="211" t="str">
        <f>IF(tblRepack7[[#This Row],[RTS]]&gt;0,"Yes","No")</f>
        <v>Yes</v>
      </c>
      <c r="G99" s="210">
        <v>45712</v>
      </c>
      <c r="H99" s="201">
        <v>45712</v>
      </c>
      <c r="I99" s="209" t="s">
        <v>1767</v>
      </c>
      <c r="J99" s="210" t="s">
        <v>1768</v>
      </c>
      <c r="O99" s="209"/>
      <c r="P99" s="209"/>
      <c r="Q99" s="210"/>
      <c r="R99" s="210"/>
      <c r="S99" s="210"/>
      <c r="T99" s="201"/>
      <c r="U99" s="209"/>
      <c r="AA99" s="202"/>
    </row>
    <row r="100" spans="1:27">
      <c r="A100" s="209" t="s">
        <v>58</v>
      </c>
      <c r="B100" s="209" t="s">
        <v>1765</v>
      </c>
      <c r="C100" s="210" t="s">
        <v>1506</v>
      </c>
      <c r="D100" s="210" t="s">
        <v>2458</v>
      </c>
      <c r="E100" s="211">
        <f>MONTH(tblRepack7[[#This Row],[Date]])</f>
        <v>2</v>
      </c>
      <c r="F100" s="211" t="str">
        <f>IF(tblRepack7[[#This Row],[RTS]]&gt;0,"Yes","No")</f>
        <v>Yes</v>
      </c>
      <c r="G100" s="210">
        <v>45714</v>
      </c>
      <c r="H100" s="201">
        <v>45714</v>
      </c>
      <c r="I100" s="209" t="s">
        <v>2459</v>
      </c>
      <c r="J100" s="210" t="s">
        <v>1768</v>
      </c>
      <c r="O100" s="209"/>
      <c r="P100" s="209"/>
      <c r="Q100" s="210"/>
      <c r="R100" s="210"/>
      <c r="S100" s="210"/>
      <c r="T100" s="201"/>
      <c r="U100" s="209"/>
      <c r="AA100" s="202"/>
    </row>
    <row r="101" spans="1:27">
      <c r="A101" s="209" t="s">
        <v>58</v>
      </c>
      <c r="B101" s="209" t="s">
        <v>1765</v>
      </c>
      <c r="C101" s="210" t="s">
        <v>1506</v>
      </c>
      <c r="D101" s="210" t="s">
        <v>5195</v>
      </c>
      <c r="E101" s="211">
        <f>MONTH(tblRepack7[[#This Row],[Date]])</f>
        <v>7</v>
      </c>
      <c r="F101" s="211" t="str">
        <f>IF(tblRepack7[[#This Row],[RTS]]&gt;0,"Yes","No")</f>
        <v>Yes</v>
      </c>
      <c r="G101" s="210">
        <v>45862</v>
      </c>
      <c r="H101" s="201">
        <v>45862</v>
      </c>
      <c r="I101" s="209" t="s">
        <v>5196</v>
      </c>
      <c r="J101" s="210" t="s">
        <v>1768</v>
      </c>
      <c r="O101" s="209"/>
      <c r="P101" s="209"/>
      <c r="Q101" s="210"/>
      <c r="R101" s="210"/>
      <c r="S101" s="210"/>
      <c r="T101" s="201"/>
      <c r="U101" s="209"/>
      <c r="AA101" s="202"/>
    </row>
    <row r="102" spans="1:27">
      <c r="A102" s="209" t="s">
        <v>58</v>
      </c>
      <c r="B102" s="209" t="s">
        <v>1765</v>
      </c>
      <c r="C102" s="210" t="s">
        <v>1506</v>
      </c>
      <c r="D102" s="210" t="s">
        <v>5195</v>
      </c>
      <c r="E102" s="211">
        <f>MONTH(tblRepack7[[#This Row],[Date]])</f>
        <v>7</v>
      </c>
      <c r="F102" s="211" t="str">
        <f>IF(tblRepack7[[#This Row],[RTS]]&gt;0,"Yes","No")</f>
        <v>Yes</v>
      </c>
      <c r="G102" s="210">
        <v>45867</v>
      </c>
      <c r="H102" s="201">
        <v>45868</v>
      </c>
      <c r="I102" s="209" t="s">
        <v>5197</v>
      </c>
      <c r="J102" s="210" t="s">
        <v>1768</v>
      </c>
      <c r="O102" s="209"/>
      <c r="P102" s="209"/>
      <c r="Q102" s="210"/>
      <c r="R102" s="210"/>
      <c r="S102" s="210"/>
      <c r="T102" s="201"/>
      <c r="U102" s="209"/>
      <c r="AA102" s="202"/>
    </row>
    <row r="103" spans="1:27">
      <c r="A103" s="209" t="s">
        <v>58</v>
      </c>
      <c r="B103" s="209" t="s">
        <v>1765</v>
      </c>
      <c r="C103" s="210" t="s">
        <v>1506</v>
      </c>
      <c r="D103" s="210" t="s">
        <v>6456</v>
      </c>
      <c r="E103" s="211">
        <f>MONTH(tblRepack7[[#This Row],[Date]])</f>
        <v>7</v>
      </c>
      <c r="F103" s="211" t="str">
        <f>IF(tblRepack7[[#This Row],[RTS]]&gt;0,"Yes","No")</f>
        <v>Yes</v>
      </c>
      <c r="G103" s="210">
        <v>45867</v>
      </c>
      <c r="H103" s="201" t="s">
        <v>6736</v>
      </c>
      <c r="I103" s="209"/>
      <c r="J103" s="210" t="s">
        <v>1768</v>
      </c>
      <c r="O103" s="209"/>
      <c r="P103" s="209"/>
      <c r="Q103" s="210"/>
      <c r="R103" s="210"/>
      <c r="S103" s="210"/>
      <c r="T103" s="201"/>
      <c r="U103" s="209"/>
      <c r="AA103" s="202"/>
    </row>
    <row r="104" spans="1:27">
      <c r="A104" s="209" t="s">
        <v>58</v>
      </c>
      <c r="B104" s="209" t="s">
        <v>622</v>
      </c>
      <c r="C104" s="210" t="s">
        <v>1506</v>
      </c>
      <c r="D104" s="210" t="s">
        <v>2282</v>
      </c>
      <c r="E104" s="930">
        <f>MONTH(tblRepack7[[#This Row],[Date]])</f>
        <v>2</v>
      </c>
      <c r="F104" s="930" t="str">
        <f>IF(tblRepack7[[#This Row],[RTS]]&gt;0,"Yes","No")</f>
        <v>Yes</v>
      </c>
      <c r="G104" s="931">
        <v>45703</v>
      </c>
      <c r="H104" s="932">
        <v>45705</v>
      </c>
      <c r="I104" s="209" t="s">
        <v>2283</v>
      </c>
      <c r="J104" s="210" t="s">
        <v>1507</v>
      </c>
      <c r="O104" s="209"/>
      <c r="P104" s="209"/>
      <c r="Q104" s="210"/>
      <c r="R104" s="210"/>
      <c r="S104" s="210"/>
      <c r="T104" s="201"/>
      <c r="U104" s="209"/>
      <c r="AA104" s="202"/>
    </row>
    <row r="105" spans="1:27">
      <c r="A105" s="209" t="s">
        <v>58</v>
      </c>
      <c r="B105" s="209" t="s">
        <v>622</v>
      </c>
      <c r="C105" s="210" t="s">
        <v>1506</v>
      </c>
      <c r="D105" s="210" t="s">
        <v>4219</v>
      </c>
      <c r="E105" s="211">
        <f>MONTH(tblRepack7[[#This Row],[Date]])</f>
        <v>6</v>
      </c>
      <c r="F105" s="211" t="str">
        <f>IF(tblRepack7[[#This Row],[RTS]]&gt;0,"Yes","No")</f>
        <v>Yes</v>
      </c>
      <c r="G105" s="210">
        <v>45812</v>
      </c>
      <c r="H105" s="201">
        <v>45813</v>
      </c>
      <c r="I105" s="209" t="s">
        <v>1492</v>
      </c>
      <c r="J105" s="210" t="s">
        <v>1507</v>
      </c>
      <c r="O105" s="209"/>
      <c r="P105" s="209"/>
      <c r="Q105" s="210"/>
      <c r="R105" s="210"/>
      <c r="S105" s="210"/>
      <c r="T105" s="201"/>
      <c r="U105" s="209"/>
      <c r="AA105" s="202"/>
    </row>
    <row r="106" spans="1:27">
      <c r="A106" s="209" t="s">
        <v>58</v>
      </c>
      <c r="B106" s="209" t="s">
        <v>622</v>
      </c>
      <c r="C106" s="210" t="s">
        <v>1506</v>
      </c>
      <c r="D106" s="210" t="s">
        <v>4846</v>
      </c>
      <c r="E106" s="211">
        <f>MONTH(tblRepack7[[#This Row],[Date]])</f>
        <v>7</v>
      </c>
      <c r="F106" s="211" t="str">
        <f>IF(tblRepack7[[#This Row],[RTS]]&gt;0,"Yes","No")</f>
        <v>Yes</v>
      </c>
      <c r="G106" s="210">
        <v>45840</v>
      </c>
      <c r="H106" s="201">
        <v>45840</v>
      </c>
      <c r="I106" s="209" t="s">
        <v>4847</v>
      </c>
      <c r="J106" s="210" t="s">
        <v>1507</v>
      </c>
      <c r="O106" s="209"/>
      <c r="P106" s="209"/>
      <c r="Q106" s="210"/>
      <c r="R106" s="210"/>
      <c r="S106" s="210"/>
      <c r="T106" s="201"/>
      <c r="U106" s="209"/>
      <c r="AA106" s="202"/>
    </row>
    <row r="107" spans="1:27">
      <c r="A107" s="209" t="s">
        <v>58</v>
      </c>
      <c r="B107" s="209" t="s">
        <v>3628</v>
      </c>
      <c r="C107" s="210" t="s">
        <v>1506</v>
      </c>
      <c r="D107" s="210" t="s">
        <v>3629</v>
      </c>
      <c r="E107" s="930">
        <f>MONTH(tblRepack7[[#This Row],[Date]])</f>
        <v>4</v>
      </c>
      <c r="F107" s="930" t="str">
        <f>IF(tblRepack7[[#This Row],[RTS]]&gt;0,"Yes","No")</f>
        <v>Yes</v>
      </c>
      <c r="G107" s="931">
        <v>45777</v>
      </c>
      <c r="H107" s="932">
        <v>45777</v>
      </c>
      <c r="I107" s="209" t="s">
        <v>3630</v>
      </c>
      <c r="J107" s="210" t="s">
        <v>3631</v>
      </c>
      <c r="O107" s="209"/>
      <c r="P107" s="209"/>
      <c r="Q107" s="210"/>
      <c r="R107" s="210"/>
      <c r="S107" s="210"/>
      <c r="T107" s="201"/>
      <c r="U107" s="209"/>
      <c r="AA107" s="202"/>
    </row>
    <row r="108" spans="1:27">
      <c r="A108" s="209" t="s">
        <v>58</v>
      </c>
      <c r="B108" s="209" t="s">
        <v>3628</v>
      </c>
      <c r="C108" s="210" t="s">
        <v>1506</v>
      </c>
      <c r="D108" s="210" t="s">
        <v>3659</v>
      </c>
      <c r="E108" s="930">
        <f>MONTH(tblRepack7[[#This Row],[Date]])</f>
        <v>5</v>
      </c>
      <c r="F108" s="930" t="str">
        <f>IF(tblRepack7[[#This Row],[RTS]]&gt;0,"Yes","No")</f>
        <v>Yes</v>
      </c>
      <c r="G108" s="931">
        <v>45778</v>
      </c>
      <c r="H108" s="932">
        <v>45779</v>
      </c>
      <c r="I108" s="209" t="s">
        <v>2621</v>
      </c>
      <c r="J108" s="210" t="s">
        <v>3660</v>
      </c>
      <c r="O108" s="209"/>
      <c r="P108" s="209"/>
      <c r="Q108" s="210"/>
      <c r="R108" s="210"/>
      <c r="S108" s="210"/>
      <c r="T108" s="201"/>
      <c r="U108" s="209"/>
      <c r="AA108" s="202"/>
    </row>
    <row r="109" spans="1:27">
      <c r="A109" s="209" t="s">
        <v>58</v>
      </c>
      <c r="B109" s="209" t="s">
        <v>3628</v>
      </c>
      <c r="C109" s="210" t="s">
        <v>1506</v>
      </c>
      <c r="D109" s="210" t="s">
        <v>3659</v>
      </c>
      <c r="E109" s="930">
        <f>MONTH(tblRepack7[[#This Row],[Date]])</f>
        <v>7</v>
      </c>
      <c r="F109" s="930" t="str">
        <f>IF(tblRepack7[[#This Row],[RTS]]&gt;0,"Yes","No")</f>
        <v>Yes</v>
      </c>
      <c r="G109" s="931">
        <v>45840</v>
      </c>
      <c r="H109" s="932">
        <v>45840</v>
      </c>
      <c r="I109" s="209" t="s">
        <v>4848</v>
      </c>
      <c r="J109" s="210" t="s">
        <v>3660</v>
      </c>
      <c r="O109" s="209"/>
      <c r="P109" s="209"/>
      <c r="Q109" s="210"/>
      <c r="R109" s="210"/>
      <c r="S109" s="210"/>
      <c r="T109" s="201"/>
      <c r="U109" s="209"/>
      <c r="AA109" s="202"/>
    </row>
    <row r="110" spans="1:27">
      <c r="A110" s="209" t="s">
        <v>58</v>
      </c>
      <c r="B110" s="209" t="s">
        <v>1325</v>
      </c>
      <c r="C110" s="210" t="s">
        <v>1506</v>
      </c>
      <c r="D110" s="210" t="s">
        <v>1508</v>
      </c>
      <c r="E110" s="211">
        <f>MONTH(tblRepack7[[#This Row],[Date]])</f>
        <v>3</v>
      </c>
      <c r="F110" s="211" t="str">
        <f>IF(tblRepack7[[#This Row],[RTS]]&gt;0,"Yes","No")</f>
        <v>Yes</v>
      </c>
      <c r="G110" s="210">
        <v>44645</v>
      </c>
      <c r="H110" s="201">
        <v>44645</v>
      </c>
      <c r="I110" s="209" t="s">
        <v>961</v>
      </c>
      <c r="J110" s="210" t="s">
        <v>1507</v>
      </c>
      <c r="O110" s="209"/>
      <c r="P110" s="209"/>
      <c r="Q110" s="210"/>
      <c r="R110" s="210"/>
      <c r="S110" s="210"/>
      <c r="T110" s="201"/>
      <c r="U110" s="209"/>
      <c r="AA110" s="202"/>
    </row>
    <row r="111" spans="1:27">
      <c r="A111" s="209" t="s">
        <v>77</v>
      </c>
      <c r="B111" s="209" t="s">
        <v>1759</v>
      </c>
      <c r="C111" s="210" t="s">
        <v>503</v>
      </c>
      <c r="D111" s="210" t="s">
        <v>1760</v>
      </c>
      <c r="E111" s="211">
        <f>MONTH(tblRepack7[[#This Row],[Date]])</f>
        <v>1</v>
      </c>
      <c r="F111" s="211" t="str">
        <f>IF(tblRepack7[[#This Row],[RTS]]&gt;0,"Yes","No")</f>
        <v>No</v>
      </c>
      <c r="G111" s="210">
        <v>45671</v>
      </c>
      <c r="H111" s="201"/>
      <c r="I111" s="209" t="s">
        <v>1761</v>
      </c>
      <c r="J111" s="210"/>
      <c r="O111" s="209"/>
      <c r="P111" s="209"/>
      <c r="Q111" s="210"/>
      <c r="R111" s="210"/>
      <c r="S111" s="210"/>
      <c r="T111" s="201"/>
      <c r="U111" s="209"/>
      <c r="AA111" s="202"/>
    </row>
    <row r="112" spans="1:27">
      <c r="A112" s="209" t="s">
        <v>77</v>
      </c>
      <c r="B112" s="209" t="s">
        <v>1759</v>
      </c>
      <c r="C112" s="210" t="s">
        <v>503</v>
      </c>
      <c r="D112" s="210" t="s">
        <v>2126</v>
      </c>
      <c r="E112" s="211">
        <f>MONTH(tblRepack7[[#This Row],[Date]])</f>
        <v>2</v>
      </c>
      <c r="F112" s="211" t="str">
        <f>IF(tblRepack7[[#This Row],[RTS]]&gt;0,"Yes","No")</f>
        <v>No</v>
      </c>
      <c r="G112" s="210">
        <v>45695</v>
      </c>
      <c r="H112" s="201"/>
      <c r="I112" s="209" t="s">
        <v>1761</v>
      </c>
      <c r="J112" s="210"/>
      <c r="O112" s="209"/>
      <c r="P112" s="209"/>
      <c r="Q112" s="210"/>
      <c r="R112" s="210"/>
      <c r="S112" s="210"/>
      <c r="T112" s="201"/>
      <c r="U112" s="209"/>
      <c r="AA112" s="202"/>
    </row>
    <row r="113" spans="1:27">
      <c r="A113" s="209" t="s">
        <v>77</v>
      </c>
      <c r="B113" s="209" t="s">
        <v>1759</v>
      </c>
      <c r="C113" s="210" t="s">
        <v>503</v>
      </c>
      <c r="D113" s="210" t="s">
        <v>2224</v>
      </c>
      <c r="E113" s="211">
        <f>MONTH(tblRepack7[[#This Row],[Date]])</f>
        <v>2</v>
      </c>
      <c r="F113" s="211" t="str">
        <f>IF(tblRepack7[[#This Row],[RTS]]&gt;0,"Yes","No")</f>
        <v>No</v>
      </c>
      <c r="G113" s="210">
        <v>45700</v>
      </c>
      <c r="H113" s="201"/>
      <c r="I113" s="209" t="s">
        <v>2225</v>
      </c>
      <c r="J113" s="210"/>
      <c r="O113" s="209"/>
      <c r="P113" s="209"/>
      <c r="Q113" s="210"/>
      <c r="R113" s="210"/>
      <c r="S113" s="210"/>
      <c r="T113" s="201"/>
      <c r="U113" s="209"/>
      <c r="AA113" s="202"/>
    </row>
    <row r="114" spans="1:27">
      <c r="A114" s="209" t="s">
        <v>77</v>
      </c>
      <c r="B114" s="209" t="s">
        <v>1759</v>
      </c>
      <c r="C114" s="210" t="s">
        <v>503</v>
      </c>
      <c r="D114" s="210" t="s">
        <v>2618</v>
      </c>
      <c r="E114" s="211">
        <f>MONTH(tblRepack7[[#This Row],[Date]])</f>
        <v>3</v>
      </c>
      <c r="F114" s="211" t="str">
        <f>IF(tblRepack7[[#This Row],[RTS]]&gt;0,"Yes","No")</f>
        <v>No</v>
      </c>
      <c r="G114" s="210">
        <v>45727</v>
      </c>
      <c r="H114" s="201"/>
      <c r="I114" s="209" t="s">
        <v>1761</v>
      </c>
      <c r="J114" s="210"/>
      <c r="O114" s="209"/>
      <c r="P114" s="209"/>
      <c r="Q114" s="210"/>
      <c r="R114" s="210"/>
      <c r="S114" s="210"/>
      <c r="T114" s="201"/>
      <c r="U114" s="209"/>
      <c r="AA114" s="202"/>
    </row>
    <row r="115" spans="1:27">
      <c r="A115" s="209" t="s">
        <v>58</v>
      </c>
      <c r="B115" s="209" t="s">
        <v>2619</v>
      </c>
      <c r="C115" s="210" t="s">
        <v>503</v>
      </c>
      <c r="D115" s="210" t="s">
        <v>2620</v>
      </c>
      <c r="E115" s="211">
        <f>MONTH(tblRepack7[[#This Row],[Date]])</f>
        <v>3</v>
      </c>
      <c r="F115" s="211" t="str">
        <f>IF(tblRepack7[[#This Row],[RTS]]&gt;0,"Yes","No")</f>
        <v>Yes</v>
      </c>
      <c r="G115" s="210">
        <v>45728</v>
      </c>
      <c r="H115" s="201">
        <v>45728</v>
      </c>
      <c r="I115" s="209" t="s">
        <v>2621</v>
      </c>
      <c r="J115" s="210" t="s">
        <v>1866</v>
      </c>
      <c r="O115" s="209"/>
      <c r="P115" s="209"/>
      <c r="Q115" s="210"/>
      <c r="R115" s="210"/>
      <c r="S115" s="210"/>
      <c r="T115" s="201"/>
      <c r="U115" s="209"/>
      <c r="AA115" s="202"/>
    </row>
    <row r="116" spans="1:27">
      <c r="A116" s="209" t="s">
        <v>58</v>
      </c>
      <c r="B116" s="209" t="s">
        <v>2619</v>
      </c>
      <c r="C116" s="210" t="s">
        <v>503</v>
      </c>
      <c r="D116" s="210" t="s">
        <v>2714</v>
      </c>
      <c r="E116" s="211">
        <f>MONTH(tblRepack7[[#This Row],[Date]])</f>
        <v>3</v>
      </c>
      <c r="F116" s="211" t="str">
        <f>IF(tblRepack7[[#This Row],[RTS]]&gt;0,"Yes","No")</f>
        <v>Yes</v>
      </c>
      <c r="G116" s="210">
        <v>45729</v>
      </c>
      <c r="H116" s="201">
        <v>45730</v>
      </c>
      <c r="I116" s="209" t="s">
        <v>2621</v>
      </c>
      <c r="J116" s="210" t="s">
        <v>1866</v>
      </c>
      <c r="O116" s="209"/>
      <c r="P116" s="209"/>
      <c r="Q116" s="210"/>
      <c r="R116" s="210"/>
      <c r="S116" s="210"/>
      <c r="T116" s="201"/>
      <c r="U116" s="209"/>
      <c r="AA116" s="202"/>
    </row>
    <row r="117" spans="1:27">
      <c r="A117" s="209" t="s">
        <v>58</v>
      </c>
      <c r="B117" s="209" t="s">
        <v>2619</v>
      </c>
      <c r="C117" s="210" t="s">
        <v>503</v>
      </c>
      <c r="D117" s="210" t="s">
        <v>2715</v>
      </c>
      <c r="E117" s="211">
        <f>MONTH(tblRepack7[[#This Row],[Date]])</f>
        <v>3</v>
      </c>
      <c r="F117" s="211" t="str">
        <f>IF(tblRepack7[[#This Row],[RTS]]&gt;0,"Yes","No")</f>
        <v>Yes</v>
      </c>
      <c r="G117" s="210">
        <v>45730</v>
      </c>
      <c r="H117" s="201">
        <v>45730</v>
      </c>
      <c r="I117" s="209" t="s">
        <v>2621</v>
      </c>
      <c r="J117" s="210" t="s">
        <v>1866</v>
      </c>
      <c r="O117" s="209"/>
      <c r="P117" s="209"/>
      <c r="Q117" s="210"/>
      <c r="R117" s="210"/>
      <c r="S117" s="210"/>
      <c r="T117" s="201"/>
      <c r="U117" s="209"/>
      <c r="AA117" s="202"/>
    </row>
    <row r="118" spans="1:27">
      <c r="A118" s="209" t="s">
        <v>58</v>
      </c>
      <c r="B118" s="209" t="s">
        <v>2619</v>
      </c>
      <c r="C118" s="210" t="s">
        <v>503</v>
      </c>
      <c r="D118" s="210" t="s">
        <v>2759</v>
      </c>
      <c r="E118" s="211">
        <f>MONTH(tblRepack7[[#This Row],[Date]])</f>
        <v>3</v>
      </c>
      <c r="F118" s="211" t="str">
        <f>IF(tblRepack7[[#This Row],[RTS]]&gt;0,"Yes","No")</f>
        <v>Yes</v>
      </c>
      <c r="G118" s="210">
        <v>45732</v>
      </c>
      <c r="H118" s="201">
        <v>45733</v>
      </c>
      <c r="I118" s="209" t="s">
        <v>2621</v>
      </c>
      <c r="J118" s="210" t="s">
        <v>1866</v>
      </c>
      <c r="O118" s="209"/>
      <c r="P118" s="209"/>
      <c r="Q118" s="210"/>
      <c r="R118" s="210"/>
      <c r="S118" s="210"/>
      <c r="T118" s="201"/>
      <c r="U118" s="209"/>
      <c r="AA118" s="202"/>
    </row>
    <row r="119" spans="1:27">
      <c r="A119" s="209" t="s">
        <v>58</v>
      </c>
      <c r="B119" s="209" t="s">
        <v>2619</v>
      </c>
      <c r="C119" s="210" t="s">
        <v>503</v>
      </c>
      <c r="D119" s="210" t="s">
        <v>2766</v>
      </c>
      <c r="E119" s="211">
        <f>MONTH(tblRepack7[[#This Row],[Date]])</f>
        <v>3</v>
      </c>
      <c r="F119" s="211" t="str">
        <f>IF(tblRepack7[[#This Row],[RTS]]&gt;0,"Yes","No")</f>
        <v>Yes</v>
      </c>
      <c r="G119" s="210">
        <v>45734</v>
      </c>
      <c r="H119" s="201">
        <v>45735</v>
      </c>
      <c r="I119" s="209" t="s">
        <v>2621</v>
      </c>
      <c r="J119" s="210" t="s">
        <v>1866</v>
      </c>
      <c r="O119" s="209"/>
      <c r="P119" s="209"/>
      <c r="Q119" s="210"/>
      <c r="R119" s="210"/>
      <c r="S119" s="210"/>
      <c r="T119" s="201"/>
      <c r="U119" s="209"/>
      <c r="AA119" s="202"/>
    </row>
    <row r="120" spans="1:27">
      <c r="A120" s="209" t="s">
        <v>58</v>
      </c>
      <c r="B120" s="209" t="s">
        <v>2619</v>
      </c>
      <c r="C120" s="210" t="s">
        <v>503</v>
      </c>
      <c r="D120" s="210" t="s">
        <v>2839</v>
      </c>
      <c r="E120" s="211">
        <f>MONTH(tblRepack7[[#This Row],[Date]])</f>
        <v>3</v>
      </c>
      <c r="F120" s="211" t="str">
        <f>IF(tblRepack7[[#This Row],[RTS]]&gt;0,"Yes","No")</f>
        <v>Yes</v>
      </c>
      <c r="G120" s="210">
        <v>45735</v>
      </c>
      <c r="H120" s="201">
        <v>45735</v>
      </c>
      <c r="I120" s="209" t="s">
        <v>2621</v>
      </c>
      <c r="J120" s="210" t="s">
        <v>1866</v>
      </c>
      <c r="O120" s="209"/>
      <c r="P120" s="209"/>
      <c r="Q120" s="210"/>
      <c r="R120" s="210"/>
      <c r="S120" s="210"/>
      <c r="T120" s="201"/>
      <c r="U120" s="209"/>
      <c r="AA120" s="202"/>
    </row>
    <row r="121" spans="1:27">
      <c r="A121" s="209" t="s">
        <v>58</v>
      </c>
      <c r="B121" s="209" t="s">
        <v>2619</v>
      </c>
      <c r="C121" s="210" t="s">
        <v>503</v>
      </c>
      <c r="D121" s="210" t="s">
        <v>2843</v>
      </c>
      <c r="E121" s="211">
        <f>MONTH(tblRepack7[[#This Row],[Date]])</f>
        <v>3</v>
      </c>
      <c r="F121" s="211" t="str">
        <f>IF(tblRepack7[[#This Row],[RTS]]&gt;0,"Yes","No")</f>
        <v>Yes</v>
      </c>
      <c r="G121" s="210">
        <v>45736</v>
      </c>
      <c r="H121" s="201">
        <v>45736</v>
      </c>
      <c r="I121" s="209" t="s">
        <v>2621</v>
      </c>
      <c r="J121" s="210" t="s">
        <v>1866</v>
      </c>
      <c r="O121" s="209"/>
      <c r="P121" s="209"/>
      <c r="Q121" s="210"/>
      <c r="R121" s="210"/>
      <c r="S121" s="210"/>
      <c r="T121" s="201"/>
      <c r="U121" s="209"/>
      <c r="AA121" s="202"/>
    </row>
    <row r="122" spans="1:27">
      <c r="A122" s="209" t="s">
        <v>58</v>
      </c>
      <c r="B122" s="209" t="s">
        <v>2619</v>
      </c>
      <c r="C122" s="210" t="s">
        <v>503</v>
      </c>
      <c r="D122" s="210" t="s">
        <v>2871</v>
      </c>
      <c r="E122" s="211">
        <f>MONTH(tblRepack7[[#This Row],[Date]])</f>
        <v>3</v>
      </c>
      <c r="F122" s="211" t="str">
        <f>IF(tblRepack7[[#This Row],[RTS]]&gt;0,"Yes","No")</f>
        <v>Yes</v>
      </c>
      <c r="G122" s="210">
        <v>45737</v>
      </c>
      <c r="H122" s="201">
        <v>45739</v>
      </c>
      <c r="I122" s="209" t="s">
        <v>2621</v>
      </c>
      <c r="J122" s="210" t="s">
        <v>1866</v>
      </c>
      <c r="O122" s="209"/>
      <c r="P122" s="209"/>
      <c r="Q122" s="210"/>
      <c r="R122" s="210"/>
      <c r="S122" s="210"/>
      <c r="T122" s="201"/>
      <c r="U122" s="209"/>
      <c r="AA122" s="202"/>
    </row>
    <row r="123" spans="1:27">
      <c r="A123" s="209" t="s">
        <v>58</v>
      </c>
      <c r="B123" s="209" t="s">
        <v>2619</v>
      </c>
      <c r="C123" s="210" t="s">
        <v>503</v>
      </c>
      <c r="D123" s="210" t="s">
        <v>2915</v>
      </c>
      <c r="E123" s="211">
        <f>MONTH(tblRepack7[[#This Row],[Date]])</f>
        <v>3</v>
      </c>
      <c r="F123" s="211" t="str">
        <f>IF(tblRepack7[[#This Row],[RTS]]&gt;0,"Yes","No")</f>
        <v>Yes</v>
      </c>
      <c r="G123" s="210">
        <v>45741</v>
      </c>
      <c r="H123" s="201">
        <v>45742</v>
      </c>
      <c r="I123" s="209" t="s">
        <v>2916</v>
      </c>
      <c r="J123" s="210" t="s">
        <v>1866</v>
      </c>
      <c r="O123" s="209"/>
      <c r="P123" s="209"/>
      <c r="Q123" s="210"/>
      <c r="R123" s="210"/>
      <c r="S123" s="210"/>
      <c r="T123" s="201"/>
      <c r="U123" s="209"/>
      <c r="AA123" s="202"/>
    </row>
    <row r="124" spans="1:27">
      <c r="A124" s="209" t="s">
        <v>58</v>
      </c>
      <c r="B124" s="209" t="s">
        <v>2619</v>
      </c>
      <c r="C124" s="210" t="s">
        <v>503</v>
      </c>
      <c r="D124" s="210" t="s">
        <v>3216</v>
      </c>
      <c r="E124" s="211">
        <f>MONTH(tblRepack7[[#This Row],[Date]])</f>
        <v>4</v>
      </c>
      <c r="F124" s="211" t="str">
        <f>IF(tblRepack7[[#This Row],[RTS]]&gt;0,"Yes","No")</f>
        <v>Yes</v>
      </c>
      <c r="G124" s="210">
        <v>45756</v>
      </c>
      <c r="H124" s="201">
        <v>45756</v>
      </c>
      <c r="I124" s="209" t="s">
        <v>2621</v>
      </c>
      <c r="J124" s="210" t="s">
        <v>1866</v>
      </c>
      <c r="O124" s="209"/>
      <c r="P124" s="209"/>
      <c r="Q124" s="210"/>
      <c r="R124" s="210"/>
      <c r="S124" s="210"/>
      <c r="T124" s="201"/>
      <c r="U124" s="209"/>
      <c r="AA124" s="202"/>
    </row>
    <row r="125" spans="1:27">
      <c r="A125" s="209" t="s">
        <v>58</v>
      </c>
      <c r="B125" s="209" t="s">
        <v>2619</v>
      </c>
      <c r="C125" s="210" t="s">
        <v>503</v>
      </c>
      <c r="D125" s="210" t="s">
        <v>3324</v>
      </c>
      <c r="E125" s="211">
        <f>MONTH(tblRepack7[[#This Row],[Date]])</f>
        <v>4</v>
      </c>
      <c r="F125" s="211" t="str">
        <f>IF(tblRepack7[[#This Row],[RTS]]&gt;0,"Yes","No")</f>
        <v>Yes</v>
      </c>
      <c r="G125" s="210">
        <v>45759</v>
      </c>
      <c r="H125" s="201">
        <v>45760</v>
      </c>
      <c r="I125" s="209" t="s">
        <v>2621</v>
      </c>
      <c r="J125" s="210" t="s">
        <v>1866</v>
      </c>
      <c r="O125" s="209"/>
      <c r="P125" s="209"/>
      <c r="Q125" s="210"/>
      <c r="R125" s="210"/>
      <c r="S125" s="210"/>
      <c r="T125" s="201"/>
      <c r="U125" s="209"/>
      <c r="AA125" s="202"/>
    </row>
    <row r="126" spans="1:27">
      <c r="A126" s="209" t="s">
        <v>58</v>
      </c>
      <c r="B126" s="209" t="s">
        <v>2619</v>
      </c>
      <c r="C126" s="210" t="s">
        <v>503</v>
      </c>
      <c r="D126" s="210" t="s">
        <v>3325</v>
      </c>
      <c r="E126" s="211">
        <f>MONTH(tblRepack7[[#This Row],[Date]])</f>
        <v>4</v>
      </c>
      <c r="F126" s="211" t="str">
        <f>IF(tblRepack7[[#This Row],[RTS]]&gt;0,"Yes","No")</f>
        <v>Yes</v>
      </c>
      <c r="G126" s="210">
        <v>45759</v>
      </c>
      <c r="H126" s="201">
        <v>45760</v>
      </c>
      <c r="I126" s="209" t="s">
        <v>2621</v>
      </c>
      <c r="J126" s="210" t="s">
        <v>1866</v>
      </c>
      <c r="O126" s="209"/>
      <c r="P126" s="209"/>
      <c r="Q126" s="210"/>
      <c r="R126" s="210"/>
      <c r="S126" s="210"/>
      <c r="T126" s="201"/>
      <c r="U126" s="209"/>
      <c r="AA126" s="202"/>
    </row>
    <row r="127" spans="1:27">
      <c r="A127" s="209" t="s">
        <v>58</v>
      </c>
      <c r="B127" s="209" t="s">
        <v>2619</v>
      </c>
      <c r="C127" s="210" t="s">
        <v>503</v>
      </c>
      <c r="D127" s="210" t="s">
        <v>3342</v>
      </c>
      <c r="E127" s="211">
        <f>MONTH(tblRepack7[[#This Row],[Date]])</f>
        <v>4</v>
      </c>
      <c r="F127" s="211" t="str">
        <f>IF(tblRepack7[[#This Row],[RTS]]&gt;0,"Yes","No")</f>
        <v>Yes</v>
      </c>
      <c r="G127" s="210">
        <v>45761</v>
      </c>
      <c r="H127" s="201">
        <v>45761</v>
      </c>
      <c r="I127" s="209" t="s">
        <v>2621</v>
      </c>
      <c r="J127" s="210" t="s">
        <v>1866</v>
      </c>
      <c r="O127" s="209"/>
      <c r="P127" s="209"/>
      <c r="Q127" s="210"/>
      <c r="R127" s="210"/>
      <c r="S127" s="210"/>
      <c r="T127" s="201"/>
      <c r="U127" s="209"/>
      <c r="AA127" s="202"/>
    </row>
    <row r="128" spans="1:27">
      <c r="A128" s="209" t="s">
        <v>58</v>
      </c>
      <c r="B128" s="209" t="s">
        <v>2619</v>
      </c>
      <c r="C128" s="210" t="s">
        <v>503</v>
      </c>
      <c r="D128" s="210" t="s">
        <v>3359</v>
      </c>
      <c r="E128" s="211">
        <f>MONTH(tblRepack7[[#This Row],[Date]])</f>
        <v>4</v>
      </c>
      <c r="F128" s="211" t="str">
        <f>IF(tblRepack7[[#This Row],[RTS]]&gt;0,"Yes","No")</f>
        <v>Yes</v>
      </c>
      <c r="G128" s="210">
        <v>45762</v>
      </c>
      <c r="H128" s="201">
        <v>45763</v>
      </c>
      <c r="I128" s="209" t="s">
        <v>3360</v>
      </c>
      <c r="J128" s="210" t="s">
        <v>1866</v>
      </c>
      <c r="O128" s="209"/>
      <c r="P128" s="209"/>
      <c r="Q128" s="210"/>
      <c r="R128" s="210"/>
      <c r="S128" s="210"/>
      <c r="T128" s="201"/>
      <c r="U128" s="209"/>
      <c r="AA128" s="202"/>
    </row>
    <row r="129" spans="1:27">
      <c r="A129" s="209" t="s">
        <v>58</v>
      </c>
      <c r="B129" s="209" t="s">
        <v>2619</v>
      </c>
      <c r="C129" s="210" t="s">
        <v>503</v>
      </c>
      <c r="D129" s="210" t="s">
        <v>3833</v>
      </c>
      <c r="E129" s="211">
        <f>MONTH(tblRepack7[[#This Row],[Date]])</f>
        <v>5</v>
      </c>
      <c r="F129" s="211" t="str">
        <f>IF(tblRepack7[[#This Row],[RTS]]&gt;0,"Yes","No")</f>
        <v>Yes</v>
      </c>
      <c r="G129" s="210">
        <v>45784</v>
      </c>
      <c r="H129" s="201">
        <v>45789</v>
      </c>
      <c r="I129" s="209" t="s">
        <v>2621</v>
      </c>
      <c r="J129" s="210" t="s">
        <v>1866</v>
      </c>
      <c r="O129" s="209"/>
      <c r="P129" s="209"/>
      <c r="Q129" s="210"/>
      <c r="R129" s="210"/>
      <c r="S129" s="210"/>
      <c r="T129" s="201"/>
      <c r="U129" s="209"/>
      <c r="AA129" s="202"/>
    </row>
    <row r="130" spans="1:27">
      <c r="A130" s="209" t="s">
        <v>58</v>
      </c>
      <c r="B130" s="209" t="s">
        <v>2619</v>
      </c>
      <c r="C130" s="210" t="s">
        <v>503</v>
      </c>
      <c r="D130" s="210" t="s">
        <v>3834</v>
      </c>
      <c r="E130" s="211">
        <f>MONTH(tblRepack7[[#This Row],[Date]])</f>
        <v>5</v>
      </c>
      <c r="F130" s="211" t="str">
        <f>IF(tblRepack7[[#This Row],[RTS]]&gt;0,"Yes","No")</f>
        <v>Yes</v>
      </c>
      <c r="G130" s="210">
        <v>45786</v>
      </c>
      <c r="H130" s="201">
        <v>45789</v>
      </c>
      <c r="I130" s="209" t="s">
        <v>2621</v>
      </c>
      <c r="J130" s="210" t="s">
        <v>1866</v>
      </c>
      <c r="O130" s="209"/>
      <c r="P130" s="209"/>
      <c r="Q130" s="210"/>
      <c r="R130" s="210"/>
      <c r="S130" s="210"/>
      <c r="T130" s="201"/>
      <c r="U130" s="209"/>
      <c r="AA130" s="202"/>
    </row>
    <row r="131" spans="1:27">
      <c r="A131" s="209" t="s">
        <v>58</v>
      </c>
      <c r="B131" s="209" t="s">
        <v>2619</v>
      </c>
      <c r="C131" s="210" t="s">
        <v>503</v>
      </c>
      <c r="D131" s="210" t="s">
        <v>3835</v>
      </c>
      <c r="E131" s="211">
        <f>MONTH(tblRepack7[[#This Row],[Date]])</f>
        <v>5</v>
      </c>
      <c r="F131" s="211" t="str">
        <f>IF(tblRepack7[[#This Row],[RTS]]&gt;0,"Yes","No")</f>
        <v>Yes</v>
      </c>
      <c r="G131" s="210">
        <v>45789</v>
      </c>
      <c r="H131" s="201">
        <v>45789</v>
      </c>
      <c r="I131" s="209" t="s">
        <v>2621</v>
      </c>
      <c r="J131" s="210" t="s">
        <v>1866</v>
      </c>
      <c r="O131" s="209"/>
      <c r="P131" s="209"/>
      <c r="Q131" s="210"/>
      <c r="R131" s="210"/>
      <c r="S131" s="210"/>
      <c r="T131" s="201"/>
      <c r="U131" s="209"/>
      <c r="AA131" s="202"/>
    </row>
    <row r="132" spans="1:27">
      <c r="A132" s="209" t="s">
        <v>58</v>
      </c>
      <c r="B132" s="209" t="s">
        <v>2619</v>
      </c>
      <c r="C132" s="210" t="s">
        <v>503</v>
      </c>
      <c r="D132" s="210" t="s">
        <v>3836</v>
      </c>
      <c r="E132" s="211">
        <f>MONTH(tblRepack7[[#This Row],[Date]])</f>
        <v>5</v>
      </c>
      <c r="F132" s="211" t="str">
        <f>IF(tblRepack7[[#This Row],[RTS]]&gt;0,"Yes","No")</f>
        <v>Yes</v>
      </c>
      <c r="G132" s="210">
        <v>45789</v>
      </c>
      <c r="H132" s="201">
        <v>45789</v>
      </c>
      <c r="I132" s="209" t="s">
        <v>2621</v>
      </c>
      <c r="J132" s="210" t="s">
        <v>1866</v>
      </c>
      <c r="O132" s="209"/>
      <c r="P132" s="209"/>
      <c r="Q132" s="210"/>
      <c r="R132" s="210"/>
      <c r="S132" s="210"/>
      <c r="T132" s="201"/>
      <c r="U132" s="209"/>
      <c r="AA132" s="202"/>
    </row>
    <row r="133" spans="1:27">
      <c r="A133" s="209" t="s">
        <v>58</v>
      </c>
      <c r="B133" s="209" t="s">
        <v>2619</v>
      </c>
      <c r="C133" s="210" t="s">
        <v>503</v>
      </c>
      <c r="D133" s="210" t="s">
        <v>3908</v>
      </c>
      <c r="E133" s="211">
        <f>MONTH(tblRepack7[[#This Row],[Date]])</f>
        <v>5</v>
      </c>
      <c r="F133" s="211" t="str">
        <f>IF(tblRepack7[[#This Row],[RTS]]&gt;0,"Yes","No")</f>
        <v>Yes</v>
      </c>
      <c r="G133" s="210">
        <v>45792</v>
      </c>
      <c r="H133" s="201">
        <v>45793</v>
      </c>
      <c r="I133" s="209" t="s">
        <v>2621</v>
      </c>
      <c r="J133" s="210" t="s">
        <v>1866</v>
      </c>
      <c r="O133" s="209"/>
      <c r="P133" s="209"/>
      <c r="Q133" s="210"/>
      <c r="R133" s="210"/>
      <c r="S133" s="210"/>
      <c r="T133" s="201"/>
      <c r="U133" s="209"/>
      <c r="AA133" s="202"/>
    </row>
    <row r="134" spans="1:27">
      <c r="A134" s="209" t="s">
        <v>58</v>
      </c>
      <c r="B134" s="209" t="s">
        <v>2619</v>
      </c>
      <c r="C134" s="210" t="s">
        <v>503</v>
      </c>
      <c r="D134" s="210" t="s">
        <v>3982</v>
      </c>
      <c r="E134" s="211">
        <f>MONTH(tblRepack7[[#This Row],[Date]])</f>
        <v>5</v>
      </c>
      <c r="F134" s="211" t="str">
        <f>IF(tblRepack7[[#This Row],[RTS]]&gt;0,"Yes","No")</f>
        <v>Yes</v>
      </c>
      <c r="G134" s="210">
        <v>45797</v>
      </c>
      <c r="H134" s="201">
        <v>45797</v>
      </c>
      <c r="I134" s="209" t="s">
        <v>2621</v>
      </c>
      <c r="J134" s="210" t="s">
        <v>1866</v>
      </c>
      <c r="O134" s="209"/>
      <c r="P134" s="209"/>
      <c r="Q134" s="210"/>
      <c r="R134" s="210"/>
      <c r="S134" s="210"/>
      <c r="T134" s="201"/>
      <c r="U134" s="209"/>
      <c r="AA134" s="202"/>
    </row>
    <row r="135" spans="1:27">
      <c r="A135" s="209" t="s">
        <v>58</v>
      </c>
      <c r="B135" s="209" t="s">
        <v>2619</v>
      </c>
      <c r="C135" s="210" t="s">
        <v>503</v>
      </c>
      <c r="D135" s="210" t="s">
        <v>3992</v>
      </c>
      <c r="E135" s="211">
        <f>MONTH(tblRepack7[[#This Row],[Date]])</f>
        <v>5</v>
      </c>
      <c r="F135" s="211" t="str">
        <f>IF(tblRepack7[[#This Row],[RTS]]&gt;0,"Yes","No")</f>
        <v>Yes</v>
      </c>
      <c r="G135" s="210">
        <v>45798</v>
      </c>
      <c r="H135" s="201">
        <v>45799</v>
      </c>
      <c r="I135" s="209" t="s">
        <v>2621</v>
      </c>
      <c r="J135" s="210" t="s">
        <v>1866</v>
      </c>
      <c r="O135" s="209"/>
      <c r="P135" s="209"/>
      <c r="Q135" s="210"/>
      <c r="R135" s="210"/>
      <c r="S135" s="210"/>
      <c r="T135" s="201"/>
      <c r="U135" s="209"/>
      <c r="AA135" s="202"/>
    </row>
    <row r="136" spans="1:27">
      <c r="A136" s="209" t="s">
        <v>58</v>
      </c>
      <c r="B136" s="209" t="s">
        <v>2619</v>
      </c>
      <c r="C136" s="210" t="s">
        <v>503</v>
      </c>
      <c r="D136" s="210" t="s">
        <v>4014</v>
      </c>
      <c r="E136" s="211">
        <f>MONTH(tblRepack7[[#This Row],[Date]])</f>
        <v>5</v>
      </c>
      <c r="F136" s="211" t="str">
        <f>IF(tblRepack7[[#This Row],[RTS]]&gt;0,"Yes","No")</f>
        <v>Yes</v>
      </c>
      <c r="G136" s="210">
        <v>45799</v>
      </c>
      <c r="H136" s="201">
        <v>45804</v>
      </c>
      <c r="I136" s="209" t="s">
        <v>2621</v>
      </c>
      <c r="J136" s="210" t="s">
        <v>1866</v>
      </c>
      <c r="O136" s="209"/>
      <c r="P136" s="209"/>
      <c r="Q136" s="210"/>
      <c r="R136" s="210"/>
      <c r="S136" s="210"/>
      <c r="T136" s="201"/>
      <c r="U136" s="209"/>
      <c r="AA136" s="202"/>
    </row>
    <row r="137" spans="1:27">
      <c r="A137" s="209" t="s">
        <v>58</v>
      </c>
      <c r="B137" s="209" t="s">
        <v>2619</v>
      </c>
      <c r="C137" s="210" t="s">
        <v>503</v>
      </c>
      <c r="D137" s="210" t="s">
        <v>4111</v>
      </c>
      <c r="E137" s="211">
        <f>MONTH(tblRepack7[[#This Row],[Date]])</f>
        <v>5</v>
      </c>
      <c r="F137" s="211" t="str">
        <f>IF(tblRepack7[[#This Row],[RTS]]&gt;0,"Yes","No")</f>
        <v>Yes</v>
      </c>
      <c r="G137" s="210">
        <v>45805</v>
      </c>
      <c r="H137" s="201">
        <v>45805</v>
      </c>
      <c r="I137" s="209" t="s">
        <v>2621</v>
      </c>
      <c r="J137" s="210" t="s">
        <v>1866</v>
      </c>
      <c r="O137" s="209"/>
      <c r="P137" s="209"/>
      <c r="Q137" s="210"/>
      <c r="R137" s="210"/>
      <c r="S137" s="210"/>
      <c r="T137" s="201"/>
      <c r="U137" s="209"/>
      <c r="AA137" s="202"/>
    </row>
    <row r="138" spans="1:27">
      <c r="A138" s="209" t="s">
        <v>58</v>
      </c>
      <c r="B138" s="209" t="s">
        <v>2619</v>
      </c>
      <c r="C138" s="210" t="s">
        <v>503</v>
      </c>
      <c r="D138" s="210" t="s">
        <v>4134</v>
      </c>
      <c r="E138" s="211">
        <f>MONTH(tblRepack7[[#This Row],[Date]])</f>
        <v>5</v>
      </c>
      <c r="F138" s="211" t="str">
        <f>IF(tblRepack7[[#This Row],[RTS]]&gt;0,"Yes","No")</f>
        <v>Yes</v>
      </c>
      <c r="G138" s="210">
        <v>45806</v>
      </c>
      <c r="H138" s="201">
        <v>45810</v>
      </c>
      <c r="I138" s="209" t="s">
        <v>4135</v>
      </c>
      <c r="J138" s="210" t="s">
        <v>1866</v>
      </c>
      <c r="O138" s="209"/>
      <c r="P138" s="209"/>
      <c r="Q138" s="210"/>
      <c r="R138" s="210"/>
      <c r="S138" s="210"/>
      <c r="T138" s="201"/>
      <c r="U138" s="209"/>
      <c r="AA138" s="202"/>
    </row>
    <row r="139" spans="1:27">
      <c r="A139" s="209" t="s">
        <v>58</v>
      </c>
      <c r="B139" s="209" t="s">
        <v>2619</v>
      </c>
      <c r="C139" s="210" t="s">
        <v>503</v>
      </c>
      <c r="D139" s="210" t="s">
        <v>4657</v>
      </c>
      <c r="E139" s="211">
        <f>MONTH(tblRepack7[[#This Row],[Date]])</f>
        <v>6</v>
      </c>
      <c r="F139" s="211" t="str">
        <f>IF(tblRepack7[[#This Row],[RTS]]&gt;0,"Yes","No")</f>
        <v>Yes</v>
      </c>
      <c r="G139" s="210">
        <v>45829</v>
      </c>
      <c r="H139" s="201">
        <v>45832</v>
      </c>
      <c r="I139" s="209" t="s">
        <v>2621</v>
      </c>
      <c r="J139" s="210" t="s">
        <v>1866</v>
      </c>
      <c r="O139" s="209"/>
      <c r="P139" s="209"/>
      <c r="Q139" s="210"/>
      <c r="R139" s="210"/>
      <c r="S139" s="210"/>
      <c r="T139" s="201"/>
      <c r="U139" s="209"/>
      <c r="AA139" s="202"/>
    </row>
    <row r="140" spans="1:27">
      <c r="A140" s="209" t="s">
        <v>58</v>
      </c>
      <c r="B140" s="209" t="s">
        <v>2619</v>
      </c>
      <c r="C140" s="210" t="s">
        <v>503</v>
      </c>
      <c r="D140" s="210" t="s">
        <v>4656</v>
      </c>
      <c r="E140" s="211">
        <f>MONTH(tblRepack7[[#This Row],[Date]])</f>
        <v>6</v>
      </c>
      <c r="F140" s="211" t="str">
        <f>IF(tblRepack7[[#This Row],[RTS]]&gt;0,"Yes","No")</f>
        <v>Yes</v>
      </c>
      <c r="G140" s="210">
        <v>45832</v>
      </c>
      <c r="H140" s="201">
        <v>45832</v>
      </c>
      <c r="I140" s="209" t="s">
        <v>2621</v>
      </c>
      <c r="J140" s="210" t="s">
        <v>1866</v>
      </c>
      <c r="O140" s="209"/>
      <c r="P140" s="209"/>
      <c r="Q140" s="210"/>
      <c r="R140" s="210"/>
      <c r="S140" s="210"/>
      <c r="T140" s="201"/>
      <c r="U140" s="209"/>
      <c r="AA140" s="202"/>
    </row>
    <row r="141" spans="1:27">
      <c r="A141" s="209" t="s">
        <v>58</v>
      </c>
      <c r="B141" s="209" t="s">
        <v>2619</v>
      </c>
      <c r="C141" s="210" t="s">
        <v>503</v>
      </c>
      <c r="D141" s="210" t="s">
        <v>4809</v>
      </c>
      <c r="E141" s="211">
        <f>MONTH(tblRepack7[[#This Row],[Date]])</f>
        <v>6</v>
      </c>
      <c r="F141" s="211" t="str">
        <f>IF(tblRepack7[[#This Row],[RTS]]&gt;0,"Yes","No")</f>
        <v>Yes</v>
      </c>
      <c r="G141" s="210">
        <v>45835</v>
      </c>
      <c r="H141" s="201">
        <v>45838</v>
      </c>
      <c r="I141" s="209" t="s">
        <v>2621</v>
      </c>
      <c r="J141" s="210" t="s">
        <v>1866</v>
      </c>
      <c r="O141" s="209"/>
      <c r="P141" s="209"/>
      <c r="Q141" s="210"/>
      <c r="R141" s="210"/>
      <c r="S141" s="210"/>
      <c r="T141" s="201"/>
      <c r="U141" s="209"/>
      <c r="AA141" s="202"/>
    </row>
    <row r="142" spans="1:27">
      <c r="A142" s="209" t="s">
        <v>58</v>
      </c>
      <c r="B142" s="209" t="s">
        <v>2619</v>
      </c>
      <c r="C142" s="210" t="s">
        <v>503</v>
      </c>
      <c r="D142" s="210" t="s">
        <v>4810</v>
      </c>
      <c r="E142" s="211">
        <f>MONTH(tblRepack7[[#This Row],[Date]])</f>
        <v>6</v>
      </c>
      <c r="F142" s="211" t="str">
        <f>IF(tblRepack7[[#This Row],[RTS]]&gt;0,"Yes","No")</f>
        <v>Yes</v>
      </c>
      <c r="G142" s="210">
        <v>45838</v>
      </c>
      <c r="H142" s="201">
        <v>45838</v>
      </c>
      <c r="I142" s="209" t="s">
        <v>4811</v>
      </c>
      <c r="J142" s="210" t="s">
        <v>1866</v>
      </c>
      <c r="O142" s="209"/>
      <c r="P142" s="209"/>
      <c r="Q142" s="210"/>
      <c r="R142" s="210"/>
      <c r="S142" s="210"/>
      <c r="T142" s="201"/>
      <c r="U142" s="209"/>
      <c r="AA142" s="202"/>
    </row>
    <row r="143" spans="1:27">
      <c r="A143" s="209" t="s">
        <v>58</v>
      </c>
      <c r="B143" s="209" t="s">
        <v>2619</v>
      </c>
      <c r="C143" s="210" t="s">
        <v>503</v>
      </c>
      <c r="D143" s="210" t="s">
        <v>5015</v>
      </c>
      <c r="E143" s="211">
        <f>MONTH(tblRepack7[[#This Row],[Date]])</f>
        <v>7</v>
      </c>
      <c r="F143" s="211" t="str">
        <f>IF(tblRepack7[[#This Row],[RTS]]&gt;0,"Yes","No")</f>
        <v>Yes</v>
      </c>
      <c r="G143" s="210">
        <v>45853</v>
      </c>
      <c r="H143" s="201">
        <v>45853</v>
      </c>
      <c r="I143" s="209" t="s">
        <v>2621</v>
      </c>
      <c r="J143" s="210" t="s">
        <v>1866</v>
      </c>
      <c r="O143" s="209"/>
      <c r="P143" s="209"/>
      <c r="Q143" s="210"/>
      <c r="R143" s="210"/>
      <c r="S143" s="210"/>
      <c r="T143" s="201"/>
      <c r="U143" s="209"/>
      <c r="AA143" s="202"/>
    </row>
    <row r="144" spans="1:27">
      <c r="A144" s="209" t="s">
        <v>58</v>
      </c>
      <c r="B144" s="209" t="s">
        <v>2619</v>
      </c>
      <c r="C144" s="210" t="s">
        <v>503</v>
      </c>
      <c r="D144" s="210" t="s">
        <v>5073</v>
      </c>
      <c r="E144" s="211">
        <f>MONTH(tblRepack7[[#This Row],[Date]])</f>
        <v>7</v>
      </c>
      <c r="F144" s="211" t="str">
        <f>IF(tblRepack7[[#This Row],[RTS]]&gt;0,"Yes","No")</f>
        <v>Yes</v>
      </c>
      <c r="G144" s="210">
        <v>45855</v>
      </c>
      <c r="H144" s="201">
        <v>45855</v>
      </c>
      <c r="I144" s="209" t="s">
        <v>2621</v>
      </c>
      <c r="J144" s="210" t="s">
        <v>1866</v>
      </c>
      <c r="O144" s="209"/>
      <c r="P144" s="209"/>
      <c r="Q144" s="210"/>
      <c r="R144" s="210"/>
      <c r="S144" s="210"/>
      <c r="T144" s="201"/>
      <c r="U144" s="209"/>
      <c r="AA144" s="202"/>
    </row>
    <row r="145" spans="1:27">
      <c r="A145" s="209" t="s">
        <v>58</v>
      </c>
      <c r="B145" s="209" t="s">
        <v>2619</v>
      </c>
      <c r="C145" s="210" t="s">
        <v>503</v>
      </c>
      <c r="D145" s="210" t="s">
        <v>5076</v>
      </c>
      <c r="E145" s="211">
        <f>MONTH(tblRepack7[[#This Row],[Date]])</f>
        <v>7</v>
      </c>
      <c r="F145" s="211" t="str">
        <f>IF(tblRepack7[[#This Row],[RTS]]&gt;0,"Yes","No")</f>
        <v>Yes</v>
      </c>
      <c r="G145" s="210">
        <v>45856</v>
      </c>
      <c r="H145" s="201">
        <v>45859</v>
      </c>
      <c r="I145" s="209" t="s">
        <v>2621</v>
      </c>
      <c r="J145" s="210" t="s">
        <v>1866</v>
      </c>
      <c r="O145" s="209"/>
      <c r="P145" s="209"/>
      <c r="Q145" s="210"/>
      <c r="R145" s="210"/>
      <c r="S145" s="210"/>
      <c r="T145" s="201"/>
      <c r="U145" s="209"/>
      <c r="AA145" s="202"/>
    </row>
    <row r="146" spans="1:27">
      <c r="A146" s="209" t="s">
        <v>58</v>
      </c>
      <c r="B146" s="209" t="s">
        <v>2619</v>
      </c>
      <c r="C146" s="210" t="s">
        <v>503</v>
      </c>
      <c r="D146" s="210" t="s">
        <v>5077</v>
      </c>
      <c r="E146" s="211">
        <f>MONTH(tblRepack7[[#This Row],[Date]])</f>
        <v>7</v>
      </c>
      <c r="F146" s="211" t="str">
        <f>IF(tblRepack7[[#This Row],[RTS]]&gt;0,"Yes","No")</f>
        <v>Yes</v>
      </c>
      <c r="G146" s="210">
        <v>45856</v>
      </c>
      <c r="H146" s="201">
        <v>45859</v>
      </c>
      <c r="I146" s="209" t="s">
        <v>5080</v>
      </c>
      <c r="J146" s="210" t="s">
        <v>1866</v>
      </c>
      <c r="O146" s="209"/>
      <c r="P146" s="209"/>
      <c r="Q146" s="210"/>
      <c r="R146" s="210"/>
      <c r="S146" s="210"/>
      <c r="T146" s="201"/>
      <c r="U146" s="209"/>
      <c r="AA146" s="202"/>
    </row>
    <row r="147" spans="1:27">
      <c r="A147" s="209" t="s">
        <v>58</v>
      </c>
      <c r="B147" s="209" t="s">
        <v>2619</v>
      </c>
      <c r="C147" s="210" t="s">
        <v>503</v>
      </c>
      <c r="D147" s="210" t="s">
        <v>6735</v>
      </c>
      <c r="E147" s="211" t="e">
        <f>MONTH(tblRepack7[[#This Row],[Date]])</f>
        <v>#VALUE!</v>
      </c>
      <c r="F147" s="211" t="str">
        <f>IF(tblRepack7[[#This Row],[RTS]]&gt;0,"Yes","No")</f>
        <v>Yes</v>
      </c>
      <c r="G147" s="210" t="s">
        <v>6736</v>
      </c>
      <c r="H147" s="201" t="s">
        <v>6736</v>
      </c>
      <c r="I147" s="209"/>
      <c r="J147" s="210" t="s">
        <v>1866</v>
      </c>
      <c r="O147" s="209"/>
      <c r="P147" s="209"/>
      <c r="Q147" s="210"/>
      <c r="R147" s="210"/>
      <c r="S147" s="210"/>
      <c r="T147" s="201"/>
      <c r="U147" s="209"/>
      <c r="AA147" s="202"/>
    </row>
    <row r="148" spans="1:27">
      <c r="A148" s="209" t="s">
        <v>58</v>
      </c>
      <c r="B148" s="209" t="s">
        <v>2619</v>
      </c>
      <c r="C148" s="210" t="s">
        <v>503</v>
      </c>
      <c r="D148" s="210" t="s">
        <v>6734</v>
      </c>
      <c r="E148" s="211" t="e">
        <f>MONTH(tblRepack7[[#This Row],[Date]])</f>
        <v>#VALUE!</v>
      </c>
      <c r="F148" s="211" t="str">
        <f>IF(tblRepack7[[#This Row],[RTS]]&gt;0,"Yes","No")</f>
        <v>Yes</v>
      </c>
      <c r="G148" s="210" t="s">
        <v>6736</v>
      </c>
      <c r="H148" s="201" t="s">
        <v>6736</v>
      </c>
      <c r="I148" s="209"/>
      <c r="J148" s="210" t="s">
        <v>1866</v>
      </c>
      <c r="O148" s="209"/>
      <c r="P148" s="209"/>
      <c r="Q148" s="210"/>
      <c r="R148" s="210"/>
      <c r="S148" s="210"/>
      <c r="T148" s="201"/>
      <c r="U148" s="209"/>
      <c r="AA148" s="202"/>
    </row>
    <row r="149" spans="1:27">
      <c r="A149" s="209" t="s">
        <v>58</v>
      </c>
      <c r="B149" s="209" t="s">
        <v>2619</v>
      </c>
      <c r="C149" s="210" t="s">
        <v>503</v>
      </c>
      <c r="D149" s="210" t="s">
        <v>6733</v>
      </c>
      <c r="E149" s="211">
        <f>MONTH(tblRepack7[[#This Row],[Date]])</f>
        <v>10</v>
      </c>
      <c r="F149" s="211" t="str">
        <f>IF(tblRepack7[[#This Row],[RTS]]&gt;0,"Yes","No")</f>
        <v>Yes</v>
      </c>
      <c r="G149" s="210">
        <v>45946</v>
      </c>
      <c r="H149" s="201">
        <v>45946</v>
      </c>
      <c r="I149" s="209"/>
      <c r="J149" s="210" t="s">
        <v>1866</v>
      </c>
      <c r="O149" s="209"/>
      <c r="P149" s="209"/>
      <c r="Q149" s="210"/>
      <c r="R149" s="210"/>
      <c r="S149" s="210"/>
      <c r="T149" s="201"/>
      <c r="U149" s="209"/>
      <c r="AA149" s="202"/>
    </row>
    <row r="150" spans="1:27">
      <c r="A150" s="209" t="s">
        <v>77</v>
      </c>
      <c r="B150" s="209" t="s">
        <v>2474</v>
      </c>
      <c r="C150" s="210" t="s">
        <v>503</v>
      </c>
      <c r="D150" s="210" t="s">
        <v>2475</v>
      </c>
      <c r="E150" s="211">
        <f>MONTH(tblRepack7[[#This Row],[Date]])</f>
        <v>2</v>
      </c>
      <c r="F150" s="211" t="str">
        <f>IF(tblRepack7[[#This Row],[RTS]]&gt;0,"Yes","No")</f>
        <v>No</v>
      </c>
      <c r="G150" s="210">
        <v>45716</v>
      </c>
      <c r="H150" s="201"/>
      <c r="I150" s="209" t="s">
        <v>1761</v>
      </c>
      <c r="J150" s="210"/>
      <c r="O150" s="209"/>
      <c r="P150" s="209"/>
      <c r="Q150" s="210"/>
      <c r="R150" s="210"/>
      <c r="S150" s="210"/>
      <c r="T150" s="201"/>
      <c r="U150" s="209"/>
      <c r="AA150" s="202"/>
    </row>
    <row r="151" spans="1:27">
      <c r="A151" s="209" t="s">
        <v>77</v>
      </c>
      <c r="B151" s="209" t="s">
        <v>2474</v>
      </c>
      <c r="C151" s="210" t="s">
        <v>503</v>
      </c>
      <c r="D151" s="210" t="s">
        <v>2539</v>
      </c>
      <c r="E151" s="211">
        <f>MONTH(tblRepack7[[#This Row],[Date]])</f>
        <v>3</v>
      </c>
      <c r="F151" s="211" t="str">
        <f>IF(tblRepack7[[#This Row],[RTS]]&gt;0,"Yes","No")</f>
        <v>No</v>
      </c>
      <c r="G151" s="210">
        <v>45719</v>
      </c>
      <c r="H151" s="201"/>
      <c r="I151" s="209"/>
      <c r="J151" s="210"/>
      <c r="O151" s="209"/>
      <c r="P151" s="209"/>
      <c r="Q151" s="210"/>
      <c r="R151" s="210"/>
      <c r="S151" s="210"/>
      <c r="T151" s="201"/>
      <c r="U151" s="209"/>
      <c r="AA151" s="202"/>
    </row>
    <row r="152" spans="1:27" ht="15.75" customHeight="1">
      <c r="A152" s="209" t="s">
        <v>77</v>
      </c>
      <c r="B152" s="209" t="s">
        <v>355</v>
      </c>
      <c r="C152" s="210" t="s">
        <v>503</v>
      </c>
      <c r="D152" s="210" t="s">
        <v>1558</v>
      </c>
      <c r="E152" s="211">
        <f>MONTH(tblRepack7[[#This Row],[Date]])</f>
        <v>6</v>
      </c>
      <c r="F152" s="211" t="str">
        <f>IF(tblRepack7[[#This Row],[RTS]]&gt;0,"Yes","No")</f>
        <v>Yes</v>
      </c>
      <c r="G152" s="210">
        <v>44728</v>
      </c>
      <c r="H152" s="201">
        <v>44728</v>
      </c>
      <c r="I152" s="209" t="s">
        <v>1534</v>
      </c>
      <c r="J152" s="210"/>
      <c r="O152" s="209"/>
      <c r="P152" s="209"/>
      <c r="Q152" s="210"/>
      <c r="R152" s="210"/>
      <c r="S152" s="210"/>
      <c r="T152" s="201"/>
      <c r="U152" s="209"/>
      <c r="AA152" s="202"/>
    </row>
    <row r="153" spans="1:27" ht="15.75" customHeight="1">
      <c r="A153" s="209" t="s">
        <v>77</v>
      </c>
      <c r="B153" s="209" t="s">
        <v>355</v>
      </c>
      <c r="C153" s="210" t="s">
        <v>503</v>
      </c>
      <c r="D153" s="210" t="s">
        <v>3415</v>
      </c>
      <c r="E153" s="211">
        <f>MONTH(tblRepack7[[#This Row],[Date]])</f>
        <v>4</v>
      </c>
      <c r="F153" s="211" t="str">
        <f>IF(tblRepack7[[#This Row],[RTS]]&gt;0,"Yes","No")</f>
        <v>No</v>
      </c>
      <c r="G153" s="210">
        <v>45764</v>
      </c>
      <c r="H153" s="201"/>
      <c r="I153" s="209" t="s">
        <v>3416</v>
      </c>
      <c r="J153" s="210"/>
      <c r="O153" s="209"/>
      <c r="P153" s="209"/>
      <c r="Q153" s="210"/>
      <c r="R153" s="210"/>
      <c r="S153" s="210"/>
      <c r="T153" s="201"/>
      <c r="U153" s="209"/>
      <c r="AA153" s="202"/>
    </row>
    <row r="154" spans="1:27" ht="15.75" customHeight="1">
      <c r="A154" s="209" t="s">
        <v>77</v>
      </c>
      <c r="B154" s="209" t="s">
        <v>355</v>
      </c>
      <c r="C154" s="210" t="s">
        <v>503</v>
      </c>
      <c r="D154" s="210" t="s">
        <v>3415</v>
      </c>
      <c r="E154" s="211">
        <f>MONTH(tblRepack7[[#This Row],[Date]])</f>
        <v>4</v>
      </c>
      <c r="F154" s="211" t="str">
        <f>IF(tblRepack7[[#This Row],[RTS]]&gt;0,"Yes","No")</f>
        <v>No</v>
      </c>
      <c r="G154" s="210">
        <v>45769</v>
      </c>
      <c r="H154" s="201"/>
      <c r="I154" s="209" t="s">
        <v>3451</v>
      </c>
      <c r="J154" s="210"/>
      <c r="O154" s="209"/>
      <c r="P154" s="209"/>
      <c r="Q154" s="210"/>
      <c r="R154" s="210"/>
      <c r="S154" s="210"/>
      <c r="T154" s="201"/>
      <c r="U154" s="209"/>
      <c r="AA154" s="202"/>
    </row>
    <row r="155" spans="1:27" ht="15.75" customHeight="1">
      <c r="A155" s="209" t="s">
        <v>77</v>
      </c>
      <c r="B155" s="209" t="s">
        <v>355</v>
      </c>
      <c r="C155" s="210" t="s">
        <v>503</v>
      </c>
      <c r="D155" s="210" t="s">
        <v>3487</v>
      </c>
      <c r="E155" s="211">
        <f>MONTH(tblRepack7[[#This Row],[Date]])</f>
        <v>4</v>
      </c>
      <c r="F155" s="211" t="str">
        <f>IF(tblRepack7[[#This Row],[RTS]]&gt;0,"Yes","No")</f>
        <v>No</v>
      </c>
      <c r="G155" s="210">
        <v>45770</v>
      </c>
      <c r="H155" s="201"/>
      <c r="I155" s="209" t="s">
        <v>3488</v>
      </c>
      <c r="J155" s="210"/>
      <c r="O155" s="209"/>
      <c r="P155" s="209"/>
      <c r="Q155" s="210"/>
      <c r="R155" s="210"/>
      <c r="S155" s="210"/>
      <c r="T155" s="201"/>
      <c r="U155" s="209"/>
      <c r="AA155" s="202"/>
    </row>
    <row r="156" spans="1:27" ht="15.75" customHeight="1">
      <c r="A156" s="209" t="s">
        <v>77</v>
      </c>
      <c r="B156" s="209" t="s">
        <v>355</v>
      </c>
      <c r="C156" s="210" t="s">
        <v>503</v>
      </c>
      <c r="D156" s="210" t="s">
        <v>7017</v>
      </c>
      <c r="E156" s="211">
        <f>MONTH(tblRepack7[[#This Row],[Date]])</f>
        <v>10</v>
      </c>
      <c r="F156" s="211" t="str">
        <f>IF(tblRepack7[[#This Row],[RTS]]&gt;0,"Yes","No")</f>
        <v>No</v>
      </c>
      <c r="G156" s="210">
        <v>45961</v>
      </c>
      <c r="H156" s="201"/>
      <c r="I156" s="209" t="s">
        <v>7018</v>
      </c>
      <c r="J156" s="210"/>
      <c r="O156" s="209"/>
      <c r="P156" s="209"/>
      <c r="Q156" s="210"/>
      <c r="R156" s="210"/>
      <c r="S156" s="210"/>
      <c r="T156" s="201"/>
      <c r="U156" s="209"/>
      <c r="AA156" s="202"/>
    </row>
    <row r="157" spans="1:27" ht="15.75" customHeight="1">
      <c r="A157" s="209" t="s">
        <v>58</v>
      </c>
      <c r="B157" s="209" t="s">
        <v>3413</v>
      </c>
      <c r="C157" s="210" t="s">
        <v>436</v>
      </c>
      <c r="D157" s="210" t="s">
        <v>3361</v>
      </c>
      <c r="E157" s="211">
        <f>MONTH(tblRepack7[[#This Row],[Date]])</f>
        <v>4</v>
      </c>
      <c r="F157" s="211" t="str">
        <f>IF(tblRepack7[[#This Row],[RTS]]&gt;0,"Yes","No")</f>
        <v>Yes</v>
      </c>
      <c r="G157" s="210">
        <v>45762</v>
      </c>
      <c r="H157" s="201">
        <v>45763</v>
      </c>
      <c r="I157" s="209" t="s">
        <v>3362</v>
      </c>
      <c r="J157" s="210" t="s">
        <v>1521</v>
      </c>
      <c r="O157" s="209"/>
      <c r="P157" s="209"/>
      <c r="Q157" s="210"/>
      <c r="R157" s="210"/>
      <c r="S157" s="210"/>
      <c r="T157" s="201"/>
      <c r="U157" s="209"/>
      <c r="AA157" s="202"/>
    </row>
    <row r="158" spans="1:27" ht="15.75" customHeight="1">
      <c r="A158" s="209" t="s">
        <v>58</v>
      </c>
      <c r="B158" s="209" t="s">
        <v>3413</v>
      </c>
      <c r="C158" s="210" t="s">
        <v>436</v>
      </c>
      <c r="D158" s="210" t="s">
        <v>3615</v>
      </c>
      <c r="E158" s="211">
        <f>MONTH(tblRepack7[[#This Row],[Date]])</f>
        <v>4</v>
      </c>
      <c r="F158" s="211" t="str">
        <f>IF(tblRepack7[[#This Row],[RTS]]&gt;0,"Yes","No")</f>
        <v>Yes</v>
      </c>
      <c r="G158" s="210">
        <v>45776</v>
      </c>
      <c r="H158" s="201">
        <v>45777</v>
      </c>
      <c r="I158" s="209" t="s">
        <v>1457</v>
      </c>
      <c r="J158" s="210" t="s">
        <v>1521</v>
      </c>
      <c r="O158" s="209"/>
      <c r="P158" s="209"/>
      <c r="Q158" s="210"/>
      <c r="R158" s="210"/>
      <c r="S158" s="210"/>
      <c r="T158" s="201"/>
      <c r="U158" s="209"/>
      <c r="AA158" s="202"/>
    </row>
    <row r="159" spans="1:27" ht="15.75" customHeight="1">
      <c r="A159" s="209" t="s">
        <v>58</v>
      </c>
      <c r="B159" s="209" t="s">
        <v>3413</v>
      </c>
      <c r="C159" s="210" t="s">
        <v>436</v>
      </c>
      <c r="D159" s="210" t="s">
        <v>3632</v>
      </c>
      <c r="E159" s="211">
        <f>MONTH(tblRepack7[[#This Row],[Date]])</f>
        <v>4</v>
      </c>
      <c r="F159" s="211" t="str">
        <f>IF(tblRepack7[[#This Row],[RTS]]&gt;0,"Yes","No")</f>
        <v>Yes</v>
      </c>
      <c r="G159" s="210">
        <v>45777</v>
      </c>
      <c r="H159" s="201">
        <v>45777</v>
      </c>
      <c r="I159" s="209" t="s">
        <v>1457</v>
      </c>
      <c r="J159" s="210" t="s">
        <v>1521</v>
      </c>
      <c r="O159" s="209"/>
      <c r="P159" s="209"/>
      <c r="Q159" s="210"/>
      <c r="R159" s="210"/>
      <c r="S159" s="210"/>
      <c r="T159" s="201"/>
      <c r="U159" s="209"/>
      <c r="AA159" s="202"/>
    </row>
    <row r="160" spans="1:27" ht="15.75" customHeight="1">
      <c r="A160" s="209" t="s">
        <v>58</v>
      </c>
      <c r="B160" s="209" t="s">
        <v>3413</v>
      </c>
      <c r="C160" s="210" t="s">
        <v>436</v>
      </c>
      <c r="D160" s="210" t="s">
        <v>3955</v>
      </c>
      <c r="E160" s="211">
        <f>MONTH(tblRepack7[[#This Row],[Date]])</f>
        <v>5</v>
      </c>
      <c r="F160" s="211" t="str">
        <f>IF(tblRepack7[[#This Row],[RTS]]&gt;0,"Yes","No")</f>
        <v>Yes</v>
      </c>
      <c r="G160" s="210">
        <v>45796</v>
      </c>
      <c r="H160" s="201">
        <v>45796</v>
      </c>
      <c r="I160" s="209" t="s">
        <v>961</v>
      </c>
      <c r="J160" s="210" t="s">
        <v>1521</v>
      </c>
      <c r="O160" s="209"/>
      <c r="P160" s="209"/>
      <c r="Q160" s="210"/>
      <c r="R160" s="210"/>
      <c r="S160" s="210"/>
      <c r="T160" s="201"/>
      <c r="U160" s="209"/>
      <c r="AA160" s="202"/>
    </row>
    <row r="161" spans="1:27" ht="15.75" customHeight="1">
      <c r="A161" s="209" t="s">
        <v>58</v>
      </c>
      <c r="B161" s="209" t="s">
        <v>5274</v>
      </c>
      <c r="C161" s="210" t="s">
        <v>503</v>
      </c>
      <c r="D161" s="210" t="s">
        <v>5275</v>
      </c>
      <c r="E161" s="211">
        <f>MONTH(tblRepack7[[#This Row],[Date]])</f>
        <v>8</v>
      </c>
      <c r="F161" s="211" t="str">
        <f>IF(tblRepack7[[#This Row],[RTS]]&gt;0,"Yes","No")</f>
        <v>Yes</v>
      </c>
      <c r="G161" s="210">
        <v>45874</v>
      </c>
      <c r="H161" s="201">
        <v>45875</v>
      </c>
      <c r="I161" s="209" t="s">
        <v>5276</v>
      </c>
      <c r="J161" s="210" t="s">
        <v>5277</v>
      </c>
      <c r="O161" s="209"/>
      <c r="P161" s="209"/>
      <c r="Q161" s="210"/>
      <c r="R161" s="210"/>
      <c r="S161" s="210"/>
      <c r="T161" s="201"/>
      <c r="U161" s="209"/>
      <c r="AA161" s="202"/>
    </row>
    <row r="162" spans="1:27" ht="15.75" customHeight="1">
      <c r="A162" s="209" t="s">
        <v>58</v>
      </c>
      <c r="B162" s="209" t="s">
        <v>5274</v>
      </c>
      <c r="C162" s="210" t="s">
        <v>503</v>
      </c>
      <c r="D162" s="210" t="s">
        <v>6409</v>
      </c>
      <c r="E162" s="211">
        <f>MONTH(tblRepack7[[#This Row],[Date]])</f>
        <v>9</v>
      </c>
      <c r="F162" s="211" t="str">
        <f>IF(tblRepack7[[#This Row],[RTS]]&gt;0,"Yes","No")</f>
        <v>Yes</v>
      </c>
      <c r="G162" s="210">
        <v>45929</v>
      </c>
      <c r="H162" s="201">
        <v>45930</v>
      </c>
      <c r="I162" s="209" t="s">
        <v>6410</v>
      </c>
      <c r="J162" s="210" t="s">
        <v>5277</v>
      </c>
      <c r="O162" s="209"/>
      <c r="P162" s="209"/>
      <c r="Q162" s="210"/>
      <c r="R162" s="210"/>
      <c r="S162" s="210"/>
      <c r="T162" s="201"/>
      <c r="U162" s="209"/>
      <c r="AA162" s="202"/>
    </row>
    <row r="163" spans="1:27">
      <c r="A163" s="209" t="s">
        <v>58</v>
      </c>
      <c r="B163" s="209" t="s">
        <v>1540</v>
      </c>
      <c r="C163" s="210" t="s">
        <v>1384</v>
      </c>
      <c r="D163" s="214" t="s">
        <v>2372</v>
      </c>
      <c r="E163" s="214">
        <f>MONTH(tblRepack7[[#This Row],[Date]])</f>
        <v>2</v>
      </c>
      <c r="F163" s="214" t="str">
        <f>IF(tblRepack7[[#This Row],[RTS]]&gt;0,"Yes","No")</f>
        <v>Yes</v>
      </c>
      <c r="G163" s="210">
        <v>45709</v>
      </c>
      <c r="H163" s="201">
        <v>45709</v>
      </c>
      <c r="I163" s="209" t="s">
        <v>962</v>
      </c>
      <c r="J163" s="210" t="s">
        <v>1456</v>
      </c>
      <c r="O163" s="209"/>
      <c r="P163" s="209"/>
      <c r="Q163" s="210"/>
      <c r="R163" s="210"/>
      <c r="S163" s="210"/>
      <c r="T163" s="201"/>
      <c r="U163" s="209"/>
      <c r="AA163" s="202"/>
    </row>
    <row r="164" spans="1:27">
      <c r="A164" s="209" t="s">
        <v>58</v>
      </c>
      <c r="B164" s="209" t="s">
        <v>1540</v>
      </c>
      <c r="C164" s="210" t="s">
        <v>1384</v>
      </c>
      <c r="D164" s="214" t="s">
        <v>2381</v>
      </c>
      <c r="E164" s="950">
        <f>MONTH(tblRepack7[[#This Row],[Date]])</f>
        <v>2</v>
      </c>
      <c r="F164" s="950" t="str">
        <f>IF(tblRepack7[[#This Row],[RTS]]&gt;0,"Yes","No")</f>
        <v>Yes</v>
      </c>
      <c r="G164" s="951">
        <v>45709</v>
      </c>
      <c r="H164" s="952">
        <v>45709</v>
      </c>
      <c r="I164" s="209" t="s">
        <v>2382</v>
      </c>
      <c r="J164" s="210" t="s">
        <v>1456</v>
      </c>
      <c r="O164" s="209"/>
      <c r="P164" s="209"/>
      <c r="Q164" s="210"/>
      <c r="R164" s="210"/>
      <c r="S164" s="210"/>
      <c r="T164" s="201"/>
      <c r="U164" s="209"/>
      <c r="AA164" s="202"/>
    </row>
    <row r="165" spans="1:27">
      <c r="A165" s="209" t="s">
        <v>58</v>
      </c>
      <c r="B165" s="209" t="s">
        <v>1540</v>
      </c>
      <c r="C165" s="210" t="s">
        <v>1384</v>
      </c>
      <c r="D165" s="214" t="s">
        <v>3983</v>
      </c>
      <c r="E165" s="950">
        <f>MONTH(tblRepack7[[#This Row],[Date]])</f>
        <v>5</v>
      </c>
      <c r="F165" s="950" t="str">
        <f>IF(tblRepack7[[#This Row],[RTS]]&gt;0,"Yes","No")</f>
        <v>Yes</v>
      </c>
      <c r="G165" s="951">
        <v>45797</v>
      </c>
      <c r="H165" s="952">
        <v>45797</v>
      </c>
      <c r="I165" s="209" t="s">
        <v>962</v>
      </c>
      <c r="J165" s="213" t="s">
        <v>1456</v>
      </c>
      <c r="O165" s="209"/>
      <c r="P165" s="209"/>
      <c r="Q165" s="210"/>
      <c r="R165" s="210"/>
      <c r="S165" s="210"/>
      <c r="T165" s="201"/>
      <c r="U165" s="209"/>
      <c r="AA165" s="202"/>
    </row>
    <row r="166" spans="1:27">
      <c r="A166" s="209" t="s">
        <v>58</v>
      </c>
      <c r="B166" s="209" t="s">
        <v>1540</v>
      </c>
      <c r="C166" s="210" t="s">
        <v>1384</v>
      </c>
      <c r="D166" s="214" t="s">
        <v>4136</v>
      </c>
      <c r="E166" s="950">
        <f>MONTH(tblRepack7[[#This Row],[Date]])</f>
        <v>5</v>
      </c>
      <c r="F166" s="950" t="str">
        <f>IF(tblRepack7[[#This Row],[RTS]]&gt;0,"Yes","No")</f>
        <v>Yes</v>
      </c>
      <c r="G166" s="951">
        <v>45806</v>
      </c>
      <c r="H166" s="952">
        <v>45810</v>
      </c>
      <c r="I166" s="209" t="s">
        <v>962</v>
      </c>
      <c r="J166" s="210" t="s">
        <v>1456</v>
      </c>
      <c r="O166" s="209"/>
      <c r="P166" s="209"/>
      <c r="Q166" s="210"/>
      <c r="R166" s="210"/>
      <c r="S166" s="210"/>
      <c r="T166" s="201"/>
      <c r="U166" s="209"/>
      <c r="AA166" s="202"/>
    </row>
    <row r="167" spans="1:27">
      <c r="A167" s="209" t="s">
        <v>58</v>
      </c>
      <c r="B167" s="209" t="s">
        <v>1540</v>
      </c>
      <c r="C167" s="210" t="s">
        <v>1384</v>
      </c>
      <c r="D167" s="214" t="s">
        <v>4137</v>
      </c>
      <c r="E167" s="950">
        <f>MONTH(tblRepack7[[#This Row],[Date]])</f>
        <v>5</v>
      </c>
      <c r="F167" s="950" t="str">
        <f>IF(tblRepack7[[#This Row],[RTS]]&gt;0,"Yes","No")</f>
        <v>Yes</v>
      </c>
      <c r="G167" s="951">
        <v>45807</v>
      </c>
      <c r="H167" s="952">
        <v>45810</v>
      </c>
      <c r="I167" s="209" t="s">
        <v>1462</v>
      </c>
      <c r="J167" s="213" t="s">
        <v>1456</v>
      </c>
      <c r="O167" s="209"/>
      <c r="P167" s="209"/>
      <c r="Q167" s="210"/>
      <c r="R167" s="210"/>
      <c r="S167" s="210"/>
      <c r="T167" s="201"/>
      <c r="U167" s="209"/>
      <c r="AA167" s="202"/>
    </row>
    <row r="168" spans="1:27">
      <c r="A168" s="209" t="s">
        <v>58</v>
      </c>
      <c r="B168" s="209" t="s">
        <v>1540</v>
      </c>
      <c r="C168" s="210" t="s">
        <v>1384</v>
      </c>
      <c r="D168" s="214" t="s">
        <v>6411</v>
      </c>
      <c r="E168" s="950">
        <f>MONTH(tblRepack7[[#This Row],[Date]])</f>
        <v>9</v>
      </c>
      <c r="F168" s="950" t="str">
        <f>IF(tblRepack7[[#This Row],[RTS]]&gt;0,"Yes","No")</f>
        <v>Yes</v>
      </c>
      <c r="G168" s="951">
        <v>45925</v>
      </c>
      <c r="H168" s="952">
        <v>45926</v>
      </c>
      <c r="I168" s="209" t="s">
        <v>962</v>
      </c>
      <c r="J168" s="213" t="s">
        <v>1456</v>
      </c>
      <c r="O168" s="209"/>
      <c r="P168" s="209"/>
      <c r="Q168" s="210"/>
      <c r="R168" s="210"/>
      <c r="S168" s="210"/>
      <c r="T168" s="201"/>
      <c r="U168" s="209"/>
      <c r="AA168" s="202"/>
    </row>
    <row r="169" spans="1:27">
      <c r="A169" s="209" t="s">
        <v>58</v>
      </c>
      <c r="B169" s="209" t="s">
        <v>1540</v>
      </c>
      <c r="C169" s="210" t="s">
        <v>1384</v>
      </c>
      <c r="D169" s="214" t="s">
        <v>6413</v>
      </c>
      <c r="E169" s="950">
        <f>MONTH(tblRepack7[[#This Row],[Date]])</f>
        <v>9</v>
      </c>
      <c r="F169" s="950" t="str">
        <f>IF(tblRepack7[[#This Row],[RTS]]&gt;0,"Yes","No")</f>
        <v>Yes</v>
      </c>
      <c r="G169" s="951">
        <v>45926</v>
      </c>
      <c r="H169" s="952">
        <v>45926</v>
      </c>
      <c r="I169" s="209" t="s">
        <v>962</v>
      </c>
      <c r="J169" s="213" t="s">
        <v>1456</v>
      </c>
      <c r="O169" s="209"/>
      <c r="P169" s="209"/>
      <c r="Q169" s="210"/>
      <c r="R169" s="210"/>
      <c r="S169" s="210"/>
      <c r="T169" s="201"/>
      <c r="U169" s="209"/>
      <c r="AA169" s="202"/>
    </row>
    <row r="170" spans="1:27">
      <c r="A170" s="209" t="s">
        <v>77</v>
      </c>
      <c r="B170" s="209" t="s">
        <v>1409</v>
      </c>
      <c r="C170" s="210" t="s">
        <v>158</v>
      </c>
      <c r="D170" s="214" t="s">
        <v>1493</v>
      </c>
      <c r="E170" s="214">
        <f>MONTH(tblRepack7[[#This Row],[Date]])</f>
        <v>2</v>
      </c>
      <c r="F170" s="214" t="str">
        <f>IF(tblRepack7[[#This Row],[RTS]]&gt;0,"Yes","No")</f>
        <v>Yes</v>
      </c>
      <c r="G170" s="210">
        <v>44603</v>
      </c>
      <c r="H170" s="201">
        <v>44607</v>
      </c>
      <c r="I170" s="209"/>
      <c r="J170" s="213"/>
      <c r="O170" s="209"/>
      <c r="P170" s="209"/>
      <c r="Q170" s="210"/>
      <c r="R170" s="210"/>
      <c r="S170" s="210"/>
      <c r="T170" s="201"/>
      <c r="U170" s="209"/>
      <c r="AA170" s="202"/>
    </row>
    <row r="171" spans="1:27">
      <c r="A171" s="209" t="s">
        <v>77</v>
      </c>
      <c r="B171" s="209" t="s">
        <v>1409</v>
      </c>
      <c r="C171" s="210" t="s">
        <v>158</v>
      </c>
      <c r="D171" s="214" t="s">
        <v>3537</v>
      </c>
      <c r="E171" s="214">
        <f>MONTH(tblRepack7[[#This Row],[Date]])</f>
        <v>4</v>
      </c>
      <c r="F171" s="214" t="str">
        <f>IF(tblRepack7[[#This Row],[RTS]]&gt;0,"Yes","No")</f>
        <v>No</v>
      </c>
      <c r="G171" s="210">
        <v>45772</v>
      </c>
      <c r="H171" s="201"/>
      <c r="I171" s="209"/>
      <c r="J171" s="213"/>
      <c r="O171" s="209"/>
      <c r="P171" s="209"/>
      <c r="Q171" s="210"/>
      <c r="R171" s="210"/>
      <c r="S171" s="210"/>
      <c r="T171" s="201"/>
      <c r="U171" s="209"/>
      <c r="AA171" s="202"/>
    </row>
    <row r="172" spans="1:27">
      <c r="A172" s="209" t="s">
        <v>77</v>
      </c>
      <c r="B172" s="209" t="s">
        <v>1579</v>
      </c>
      <c r="C172" s="210" t="s">
        <v>1522</v>
      </c>
      <c r="D172" s="214" t="s">
        <v>1580</v>
      </c>
      <c r="E172" s="214">
        <f>MONTH(tblRepack7[[#This Row],[Date]])</f>
        <v>8</v>
      </c>
      <c r="F172" s="214" t="str">
        <f>IF(tblRepack7[[#This Row],[RTS]]&gt;0,"Yes","No")</f>
        <v>Yes</v>
      </c>
      <c r="G172" s="210">
        <v>44801</v>
      </c>
      <c r="H172" s="201">
        <v>44801</v>
      </c>
      <c r="I172" s="209"/>
      <c r="J172" s="210"/>
      <c r="O172" s="209"/>
      <c r="P172" s="209"/>
      <c r="Q172" s="210"/>
      <c r="R172" s="210"/>
      <c r="S172" s="210"/>
      <c r="T172" s="201"/>
      <c r="U172" s="209"/>
      <c r="AA172" s="202"/>
    </row>
    <row r="173" spans="1:27">
      <c r="A173" s="209" t="s">
        <v>77</v>
      </c>
      <c r="B173" s="209" t="s">
        <v>1579</v>
      </c>
      <c r="C173" s="210" t="s">
        <v>1522</v>
      </c>
      <c r="D173" s="214" t="s">
        <v>4470</v>
      </c>
      <c r="E173" s="214">
        <f>MONTH(tblRepack7[[#This Row],[Date]])</f>
        <v>6</v>
      </c>
      <c r="F173" s="214" t="str">
        <f>IF(tblRepack7[[#This Row],[RTS]]&gt;0,"Yes","No")</f>
        <v>No</v>
      </c>
      <c r="G173" s="210">
        <v>45824</v>
      </c>
      <c r="H173" s="201"/>
      <c r="I173" s="209"/>
      <c r="J173" s="210"/>
      <c r="O173" s="209"/>
      <c r="P173" s="209"/>
      <c r="Q173" s="210"/>
      <c r="R173" s="210"/>
      <c r="S173" s="210"/>
      <c r="T173" s="201"/>
      <c r="U173" s="209"/>
      <c r="AA173" s="202"/>
    </row>
    <row r="174" spans="1:27">
      <c r="A174" s="209" t="s">
        <v>77</v>
      </c>
      <c r="B174" s="209" t="s">
        <v>1579</v>
      </c>
      <c r="C174" s="210" t="s">
        <v>1522</v>
      </c>
      <c r="D174" s="214" t="s">
        <v>6927</v>
      </c>
      <c r="E174" s="214">
        <f>MONTH(tblRepack7[[#This Row],[Date]])</f>
        <v>10</v>
      </c>
      <c r="F174" s="214" t="str">
        <f>IF(tblRepack7[[#This Row],[RTS]]&gt;0,"Yes","No")</f>
        <v>No</v>
      </c>
      <c r="G174" s="210">
        <v>45957</v>
      </c>
      <c r="H174" s="201"/>
      <c r="I174" s="209"/>
      <c r="J174" s="210"/>
      <c r="O174" s="209"/>
      <c r="P174" s="209"/>
      <c r="Q174" s="210"/>
      <c r="R174" s="210"/>
      <c r="S174" s="210"/>
      <c r="T174" s="201"/>
      <c r="U174" s="209"/>
      <c r="AA174" s="202"/>
    </row>
    <row r="175" spans="1:27">
      <c r="A175" s="209" t="s">
        <v>77</v>
      </c>
      <c r="B175" s="209" t="s">
        <v>1453</v>
      </c>
      <c r="C175" s="210" t="s">
        <v>158</v>
      </c>
      <c r="D175" s="214" t="s">
        <v>2765</v>
      </c>
      <c r="E175" s="214">
        <f>MONTH(tblRepack7[[#This Row],[Date]])</f>
        <v>3</v>
      </c>
      <c r="F175" s="214" t="str">
        <f>IF(tblRepack7[[#This Row],[RTS]]&gt;0,"Yes","No")</f>
        <v>No</v>
      </c>
      <c r="G175" s="210">
        <v>45733</v>
      </c>
      <c r="H175" s="201"/>
      <c r="I175" s="209" t="s">
        <v>2225</v>
      </c>
      <c r="J175" s="210"/>
      <c r="O175" s="209"/>
      <c r="P175" s="209"/>
      <c r="Q175" s="210"/>
      <c r="R175" s="210"/>
      <c r="S175" s="210"/>
      <c r="T175" s="201"/>
      <c r="U175" s="209"/>
      <c r="AA175" s="202"/>
    </row>
    <row r="176" spans="1:27">
      <c r="A176" s="209" t="s">
        <v>77</v>
      </c>
      <c r="B176" s="209" t="s">
        <v>490</v>
      </c>
      <c r="C176" s="210" t="s">
        <v>158</v>
      </c>
      <c r="D176" s="210" t="s">
        <v>1471</v>
      </c>
      <c r="E176" s="211">
        <f>MONTH(tblRepack7[[#This Row],[Date]])</f>
        <v>1</v>
      </c>
      <c r="F176" s="211" t="str">
        <f>IF(tblRepack7[[#This Row],[RTS]]&gt;0,"Yes","No")</f>
        <v>Yes</v>
      </c>
      <c r="G176" s="210">
        <v>44568</v>
      </c>
      <c r="H176" s="201">
        <v>44568</v>
      </c>
      <c r="I176" s="209" t="s">
        <v>794</v>
      </c>
      <c r="J176" s="210"/>
      <c r="O176" s="209"/>
      <c r="P176" s="209"/>
      <c r="Q176" s="210"/>
      <c r="R176" s="210"/>
      <c r="S176" s="210"/>
      <c r="T176" s="201"/>
      <c r="U176" s="209"/>
      <c r="AA176" s="202"/>
    </row>
    <row r="177" spans="1:27">
      <c r="A177" s="209" t="s">
        <v>77</v>
      </c>
      <c r="B177" s="209" t="s">
        <v>1397</v>
      </c>
      <c r="C177" s="210" t="s">
        <v>158</v>
      </c>
      <c r="D177" s="210" t="s">
        <v>1523</v>
      </c>
      <c r="E177" s="211">
        <f>MONTH(tblRepack7[[#This Row],[Date]])</f>
        <v>4</v>
      </c>
      <c r="F177" s="211" t="str">
        <f>IF(tblRepack7[[#This Row],[RTS]]&gt;0,"Yes","No")</f>
        <v>Yes</v>
      </c>
      <c r="G177" s="210">
        <v>44663</v>
      </c>
      <c r="H177" s="201">
        <v>44663</v>
      </c>
      <c r="I177" s="209"/>
      <c r="J177" s="213"/>
      <c r="O177" s="209"/>
      <c r="P177" s="209"/>
      <c r="Q177" s="210"/>
      <c r="R177" s="210"/>
      <c r="S177" s="210"/>
      <c r="T177" s="201"/>
      <c r="U177" s="209"/>
      <c r="AA177" s="202"/>
    </row>
    <row r="178" spans="1:27">
      <c r="A178" s="209" t="s">
        <v>77</v>
      </c>
      <c r="B178" s="209" t="s">
        <v>1397</v>
      </c>
      <c r="C178" s="210" t="s">
        <v>158</v>
      </c>
      <c r="D178" s="210" t="s">
        <v>2072</v>
      </c>
      <c r="E178" s="211">
        <f>MONTH(tblRepack7[[#This Row],[Date]])</f>
        <v>2</v>
      </c>
      <c r="F178" s="211" t="str">
        <f>IF(tblRepack7[[#This Row],[RTS]]&gt;0,"Yes","No")</f>
        <v>No</v>
      </c>
      <c r="G178" s="210">
        <v>45692</v>
      </c>
      <c r="H178" s="201"/>
      <c r="I178" s="209"/>
      <c r="J178" s="213"/>
      <c r="O178" s="209"/>
      <c r="P178" s="209"/>
      <c r="Q178" s="210"/>
      <c r="R178" s="210"/>
      <c r="S178" s="210"/>
      <c r="T178" s="201"/>
      <c r="U178" s="209"/>
      <c r="AA178" s="202"/>
    </row>
    <row r="179" spans="1:27">
      <c r="A179" s="209" t="s">
        <v>77</v>
      </c>
      <c r="B179" s="209" t="s">
        <v>1397</v>
      </c>
      <c r="C179" s="210" t="s">
        <v>158</v>
      </c>
      <c r="D179" s="210" t="s">
        <v>2073</v>
      </c>
      <c r="E179" s="211">
        <f>MONTH(tblRepack7[[#This Row],[Date]])</f>
        <v>2</v>
      </c>
      <c r="F179" s="211" t="str">
        <f>IF(tblRepack7[[#This Row],[RTS]]&gt;0,"Yes","No")</f>
        <v>No</v>
      </c>
      <c r="G179" s="210">
        <v>45693</v>
      </c>
      <c r="H179" s="201"/>
      <c r="I179" s="209"/>
      <c r="J179" s="213"/>
      <c r="O179" s="209"/>
      <c r="P179" s="209"/>
      <c r="Q179" s="210"/>
      <c r="R179" s="210"/>
      <c r="S179" s="210"/>
      <c r="T179" s="201"/>
      <c r="U179" s="209"/>
      <c r="AA179" s="202"/>
    </row>
    <row r="180" spans="1:27">
      <c r="A180" s="209" t="s">
        <v>77</v>
      </c>
      <c r="B180" s="209" t="s">
        <v>1395</v>
      </c>
      <c r="C180" s="210" t="s">
        <v>503</v>
      </c>
      <c r="D180" s="210" t="s">
        <v>1500</v>
      </c>
      <c r="E180" s="211">
        <f>MONTH(tblRepack7[[#This Row],[Date]])</f>
        <v>2</v>
      </c>
      <c r="F180" s="211" t="str">
        <f>IF(tblRepack7[[#This Row],[RTS]]&gt;0,"Yes","No")</f>
        <v>Yes</v>
      </c>
      <c r="G180" s="210">
        <v>44620</v>
      </c>
      <c r="H180" s="201">
        <v>44621</v>
      </c>
      <c r="I180" s="209"/>
      <c r="J180" s="213"/>
      <c r="O180" s="209"/>
      <c r="P180" s="209"/>
      <c r="Q180" s="210"/>
      <c r="R180" s="210"/>
      <c r="S180" s="210"/>
      <c r="T180" s="201"/>
      <c r="U180" s="209"/>
      <c r="AA180" s="202"/>
    </row>
    <row r="181" spans="1:27">
      <c r="A181" s="209" t="s">
        <v>58</v>
      </c>
      <c r="B181" s="209" t="s">
        <v>719</v>
      </c>
      <c r="C181" s="210" t="s">
        <v>503</v>
      </c>
      <c r="D181" s="210" t="s">
        <v>718</v>
      </c>
      <c r="E181" s="211">
        <f>MONTH(tblRepack7[[#This Row],[Date]])</f>
        <v>1</v>
      </c>
      <c r="F181" s="211" t="str">
        <f>IF(tblRepack7[[#This Row],[RTS]]&gt;0,"Yes","No")</f>
        <v>Yes</v>
      </c>
      <c r="G181" s="210">
        <v>43124</v>
      </c>
      <c r="H181" s="201">
        <v>43125</v>
      </c>
      <c r="I181" s="209" t="s">
        <v>661</v>
      </c>
      <c r="J181" s="210"/>
      <c r="O181" s="209"/>
      <c r="P181" s="209"/>
      <c r="Q181" s="210"/>
      <c r="R181" s="210"/>
      <c r="S181" s="210"/>
      <c r="T181" s="201"/>
      <c r="U181" s="209"/>
      <c r="AA181" s="202"/>
    </row>
    <row r="182" spans="1:27">
      <c r="A182" s="209" t="s">
        <v>77</v>
      </c>
      <c r="B182" s="209" t="s">
        <v>740</v>
      </c>
      <c r="C182" s="210" t="s">
        <v>503</v>
      </c>
      <c r="D182" s="214" t="s">
        <v>1496</v>
      </c>
      <c r="E182" s="214">
        <f>MONTH(tblRepack7[[#This Row],[Date]])</f>
        <v>2</v>
      </c>
      <c r="F182" s="214" t="str">
        <f>IF(tblRepack7[[#This Row],[RTS]]&gt;0,"Yes","No")</f>
        <v>Yes</v>
      </c>
      <c r="G182" s="210">
        <v>44611</v>
      </c>
      <c r="H182" s="201">
        <v>44613</v>
      </c>
      <c r="I182" s="209"/>
      <c r="J182" s="210"/>
      <c r="O182" s="209"/>
      <c r="P182" s="209"/>
      <c r="Q182" s="210"/>
      <c r="R182" s="210"/>
      <c r="S182" s="210"/>
      <c r="T182" s="201"/>
      <c r="U182" s="209"/>
      <c r="AA182" s="202"/>
    </row>
    <row r="183" spans="1:27">
      <c r="A183" s="209" t="s">
        <v>77</v>
      </c>
      <c r="B183" s="209" t="s">
        <v>519</v>
      </c>
      <c r="C183" s="210" t="s">
        <v>503</v>
      </c>
      <c r="D183" s="214" t="s">
        <v>1496</v>
      </c>
      <c r="E183" s="214">
        <f>MONTH(tblRepack7[[#This Row],[Date]])</f>
        <v>2</v>
      </c>
      <c r="F183" s="214" t="str">
        <f>IF(tblRepack7[[#This Row],[RTS]]&gt;0,"Yes","No")</f>
        <v>Yes</v>
      </c>
      <c r="G183" s="210">
        <v>44611</v>
      </c>
      <c r="H183" s="201">
        <v>44611</v>
      </c>
      <c r="I183" s="209"/>
      <c r="J183" s="210"/>
      <c r="O183" s="209"/>
      <c r="P183" s="209"/>
      <c r="Q183" s="210"/>
      <c r="R183" s="210"/>
      <c r="S183" s="210"/>
      <c r="T183" s="201"/>
      <c r="U183" s="209"/>
      <c r="AA183" s="202"/>
    </row>
    <row r="184" spans="1:27">
      <c r="A184" s="209" t="s">
        <v>58</v>
      </c>
      <c r="B184" s="209" t="s">
        <v>3829</v>
      </c>
      <c r="C184" s="210" t="s">
        <v>485</v>
      </c>
      <c r="D184" s="214" t="s">
        <v>3830</v>
      </c>
      <c r="E184" s="214">
        <f>MONTH(tblRepack7[[#This Row],[Date]])</f>
        <v>5</v>
      </c>
      <c r="F184" s="214" t="str">
        <f>IF(tblRepack7[[#This Row],[RTS]]&gt;0,"Yes","No")</f>
        <v>Yes</v>
      </c>
      <c r="G184" s="210">
        <v>45785</v>
      </c>
      <c r="H184" s="201">
        <v>45786</v>
      </c>
      <c r="I184" s="209" t="s">
        <v>3831</v>
      </c>
      <c r="J184" s="210" t="s">
        <v>3832</v>
      </c>
      <c r="O184" s="209"/>
      <c r="P184" s="209"/>
      <c r="Q184" s="210"/>
      <c r="R184" s="210"/>
      <c r="S184" s="210"/>
      <c r="T184" s="201"/>
      <c r="U184" s="209"/>
      <c r="AA184" s="202"/>
    </row>
    <row r="185" spans="1:27">
      <c r="A185" s="209" t="s">
        <v>58</v>
      </c>
      <c r="B185" s="209" t="s">
        <v>3829</v>
      </c>
      <c r="C185" s="210" t="s">
        <v>485</v>
      </c>
      <c r="D185" s="214" t="s">
        <v>3909</v>
      </c>
      <c r="E185" s="214">
        <f>MONTH(tblRepack7[[#This Row],[Date]])</f>
        <v>5</v>
      </c>
      <c r="F185" s="214" t="str">
        <f>IF(tblRepack7[[#This Row],[RTS]]&gt;0,"Yes","No")</f>
        <v>Yes</v>
      </c>
      <c r="G185" s="210">
        <v>45793</v>
      </c>
      <c r="H185" s="201">
        <v>45793</v>
      </c>
      <c r="I185" s="209" t="s">
        <v>3831</v>
      </c>
      <c r="J185" s="210" t="s">
        <v>3832</v>
      </c>
      <c r="O185" s="209"/>
      <c r="P185" s="209"/>
      <c r="Q185" s="210"/>
      <c r="R185" s="210"/>
      <c r="S185" s="210"/>
      <c r="T185" s="201"/>
      <c r="U185" s="209"/>
      <c r="AA185" s="202"/>
    </row>
    <row r="186" spans="1:27">
      <c r="A186" s="209" t="s">
        <v>58</v>
      </c>
      <c r="B186" s="209" t="s">
        <v>3829</v>
      </c>
      <c r="C186" s="210" t="s">
        <v>485</v>
      </c>
      <c r="D186" s="214" t="s">
        <v>3926</v>
      </c>
      <c r="E186" s="214">
        <f>MONTH(tblRepack7[[#This Row],[Date]])</f>
        <v>5</v>
      </c>
      <c r="F186" s="214" t="str">
        <f>IF(tblRepack7[[#This Row],[RTS]]&gt;0,"Yes","No")</f>
        <v>Yes</v>
      </c>
      <c r="G186" s="210">
        <v>45794</v>
      </c>
      <c r="H186" s="201">
        <v>45795</v>
      </c>
      <c r="I186" s="209" t="s">
        <v>3831</v>
      </c>
      <c r="J186" s="210" t="s">
        <v>3832</v>
      </c>
      <c r="O186" s="209"/>
      <c r="P186" s="209"/>
      <c r="Q186" s="210"/>
      <c r="R186" s="210"/>
      <c r="S186" s="210"/>
      <c r="T186" s="201"/>
      <c r="U186" s="209"/>
      <c r="AA186" s="202"/>
    </row>
    <row r="187" spans="1:27">
      <c r="A187" s="209" t="s">
        <v>77</v>
      </c>
      <c r="B187" s="209" t="s">
        <v>130</v>
      </c>
      <c r="C187" s="210" t="s">
        <v>503</v>
      </c>
      <c r="D187" s="214" t="s">
        <v>1532</v>
      </c>
      <c r="E187" s="214">
        <f>MONTH(tblRepack7[[#This Row],[Date]])</f>
        <v>5</v>
      </c>
      <c r="F187" s="214" t="str">
        <f>IF(tblRepack7[[#This Row],[RTS]]&gt;0,"Yes","No")</f>
        <v>Yes</v>
      </c>
      <c r="G187" s="210">
        <v>44683</v>
      </c>
      <c r="H187" s="201">
        <v>44683</v>
      </c>
      <c r="I187" s="209" t="s">
        <v>1533</v>
      </c>
      <c r="J187" s="210"/>
      <c r="O187" s="209"/>
      <c r="P187" s="209"/>
      <c r="Q187" s="210"/>
      <c r="R187" s="210"/>
      <c r="S187" s="210"/>
      <c r="T187" s="201"/>
      <c r="U187" s="209"/>
      <c r="AA187" s="202"/>
    </row>
    <row r="188" spans="1:27">
      <c r="A188" s="209" t="s">
        <v>77</v>
      </c>
      <c r="B188" s="209" t="s">
        <v>130</v>
      </c>
      <c r="C188" s="210" t="s">
        <v>503</v>
      </c>
      <c r="D188" s="214" t="s">
        <v>2172</v>
      </c>
      <c r="E188" s="214">
        <f>MONTH(tblRepack7[[#This Row],[Date]])</f>
        <v>2</v>
      </c>
      <c r="F188" s="214" t="str">
        <f>IF(tblRepack7[[#This Row],[RTS]]&gt;0,"Yes","No")</f>
        <v>No</v>
      </c>
      <c r="G188" s="210">
        <v>45699</v>
      </c>
      <c r="H188" s="201"/>
      <c r="I188" s="209" t="s">
        <v>2173</v>
      </c>
      <c r="J188" s="210"/>
      <c r="O188" s="209"/>
      <c r="P188" s="209"/>
      <c r="Q188" s="210"/>
      <c r="R188" s="210"/>
      <c r="S188" s="210"/>
      <c r="T188" s="201"/>
      <c r="U188" s="209"/>
      <c r="AA188" s="202"/>
    </row>
    <row r="189" spans="1:27">
      <c r="A189" s="209" t="s">
        <v>77</v>
      </c>
      <c r="B189" s="209" t="s">
        <v>130</v>
      </c>
      <c r="C189" s="210" t="s">
        <v>503</v>
      </c>
      <c r="D189" s="214" t="s">
        <v>2172</v>
      </c>
      <c r="E189" s="214">
        <f>MONTH(tblRepack7[[#This Row],[Date]])</f>
        <v>2</v>
      </c>
      <c r="F189" s="214" t="str">
        <f>IF(tblRepack7[[#This Row],[RTS]]&gt;0,"Yes","No")</f>
        <v>No</v>
      </c>
      <c r="G189" s="210">
        <v>45700</v>
      </c>
      <c r="H189" s="201"/>
      <c r="I189" s="209" t="s">
        <v>2205</v>
      </c>
      <c r="J189" s="210"/>
      <c r="O189" s="209"/>
      <c r="P189" s="209"/>
      <c r="Q189" s="210"/>
      <c r="R189" s="210"/>
      <c r="S189" s="210"/>
      <c r="T189" s="201"/>
      <c r="U189" s="209"/>
      <c r="AA189" s="202"/>
    </row>
    <row r="190" spans="1:27">
      <c r="A190" s="209" t="s">
        <v>77</v>
      </c>
      <c r="B190" s="209" t="s">
        <v>130</v>
      </c>
      <c r="C190" s="210" t="s">
        <v>503</v>
      </c>
      <c r="D190" s="214" t="s">
        <v>2172</v>
      </c>
      <c r="E190" s="214">
        <f>MONTH(tblRepack7[[#This Row],[Date]])</f>
        <v>2</v>
      </c>
      <c r="F190" s="214" t="str">
        <f>IF(tblRepack7[[#This Row],[RTS]]&gt;0,"Yes","No")</f>
        <v>No</v>
      </c>
      <c r="G190" s="210">
        <v>45700</v>
      </c>
      <c r="H190" s="201"/>
      <c r="I190" s="209" t="s">
        <v>2226</v>
      </c>
      <c r="J190" s="210"/>
      <c r="O190" s="209"/>
      <c r="P190" s="209"/>
      <c r="Q190" s="210"/>
      <c r="R190" s="210"/>
      <c r="S190" s="210"/>
      <c r="T190" s="201"/>
      <c r="U190" s="209"/>
      <c r="AA190" s="202"/>
    </row>
    <row r="191" spans="1:27">
      <c r="A191" s="209" t="s">
        <v>77</v>
      </c>
      <c r="B191" s="209" t="s">
        <v>130</v>
      </c>
      <c r="C191" s="210" t="s">
        <v>503</v>
      </c>
      <c r="D191" s="214" t="s">
        <v>3115</v>
      </c>
      <c r="E191" s="214">
        <f>MONTH(tblRepack7[[#This Row],[Date]])</f>
        <v>4</v>
      </c>
      <c r="F191" s="214" t="str">
        <f>IF(tblRepack7[[#This Row],[RTS]]&gt;0,"Yes","No")</f>
        <v>No</v>
      </c>
      <c r="G191" s="210">
        <v>45751</v>
      </c>
      <c r="H191" s="201"/>
      <c r="I191" s="209" t="s">
        <v>3116</v>
      </c>
      <c r="J191" s="210"/>
      <c r="O191" s="209"/>
      <c r="P191" s="209"/>
      <c r="Q191" s="210"/>
      <c r="R191" s="210"/>
      <c r="S191" s="210"/>
      <c r="T191" s="201"/>
      <c r="U191" s="209"/>
      <c r="AA191" s="202"/>
    </row>
    <row r="192" spans="1:27">
      <c r="A192" s="209" t="s">
        <v>77</v>
      </c>
      <c r="B192" s="209" t="s">
        <v>130</v>
      </c>
      <c r="C192" s="210" t="s">
        <v>503</v>
      </c>
      <c r="D192" s="214" t="s">
        <v>3115</v>
      </c>
      <c r="E192" s="214">
        <f>MONTH(tblRepack7[[#This Row],[Date]])</f>
        <v>4</v>
      </c>
      <c r="F192" s="214" t="str">
        <f>IF(tblRepack7[[#This Row],[RTS]]&gt;0,"Yes","No")</f>
        <v>No</v>
      </c>
      <c r="G192" s="210">
        <v>45755</v>
      </c>
      <c r="H192" s="201"/>
      <c r="I192" s="209" t="s">
        <v>3195</v>
      </c>
      <c r="J192" s="210"/>
      <c r="O192" s="209"/>
      <c r="P192" s="209"/>
      <c r="Q192" s="210"/>
      <c r="R192" s="210"/>
      <c r="S192" s="210"/>
      <c r="T192" s="201"/>
      <c r="U192" s="209"/>
      <c r="AA192" s="202"/>
    </row>
    <row r="193" spans="1:27">
      <c r="A193" s="209" t="s">
        <v>77</v>
      </c>
      <c r="B193" s="209" t="s">
        <v>130</v>
      </c>
      <c r="C193" s="210" t="s">
        <v>503</v>
      </c>
      <c r="D193" s="214" t="s">
        <v>3115</v>
      </c>
      <c r="E193" s="214">
        <f>MONTH(tblRepack7[[#This Row],[Date]])</f>
        <v>4</v>
      </c>
      <c r="F193" s="214" t="str">
        <f>IF(tblRepack7[[#This Row],[RTS]]&gt;0,"Yes","No")</f>
        <v>No</v>
      </c>
      <c r="G193" s="210">
        <v>45756</v>
      </c>
      <c r="H193" s="201"/>
      <c r="I193" s="209" t="s">
        <v>3214</v>
      </c>
      <c r="J193" s="210"/>
      <c r="O193" s="209"/>
      <c r="P193" s="209"/>
      <c r="Q193" s="210"/>
      <c r="R193" s="210"/>
      <c r="S193" s="210"/>
      <c r="T193" s="201"/>
      <c r="U193" s="209"/>
      <c r="AA193" s="202"/>
    </row>
    <row r="194" spans="1:27">
      <c r="A194" s="209" t="s">
        <v>77</v>
      </c>
      <c r="B194" s="209" t="s">
        <v>130</v>
      </c>
      <c r="C194" s="210" t="s">
        <v>503</v>
      </c>
      <c r="D194" s="214" t="s">
        <v>3115</v>
      </c>
      <c r="E194" s="214">
        <f>MONTH(tblRepack7[[#This Row],[Date]])</f>
        <v>4</v>
      </c>
      <c r="F194" s="214" t="str">
        <f>IF(tblRepack7[[#This Row],[RTS]]&gt;0,"Yes","No")</f>
        <v>No</v>
      </c>
      <c r="G194" s="210">
        <v>45757</v>
      </c>
      <c r="H194" s="201"/>
      <c r="I194" s="209" t="s">
        <v>3255</v>
      </c>
      <c r="J194" s="210"/>
      <c r="O194" s="209"/>
      <c r="P194" s="209"/>
      <c r="Q194" s="210"/>
      <c r="R194" s="210"/>
      <c r="S194" s="210"/>
      <c r="T194" s="201"/>
      <c r="U194" s="209"/>
      <c r="AA194" s="202"/>
    </row>
    <row r="195" spans="1:27">
      <c r="A195" s="209" t="s">
        <v>77</v>
      </c>
      <c r="B195" s="209" t="s">
        <v>130</v>
      </c>
      <c r="C195" s="210" t="s">
        <v>503</v>
      </c>
      <c r="D195" s="214" t="s">
        <v>3115</v>
      </c>
      <c r="E195" s="214">
        <f>MONTH(tblRepack7[[#This Row],[Date]])</f>
        <v>4</v>
      </c>
      <c r="F195" s="214" t="str">
        <f>IF(tblRepack7[[#This Row],[RTS]]&gt;0,"Yes","No")</f>
        <v>No</v>
      </c>
      <c r="G195" s="210">
        <v>45762</v>
      </c>
      <c r="H195" s="201"/>
      <c r="I195" s="209" t="s">
        <v>3353</v>
      </c>
      <c r="J195" s="210"/>
      <c r="O195" s="209"/>
      <c r="P195" s="209"/>
      <c r="Q195" s="210"/>
      <c r="R195" s="210"/>
      <c r="S195" s="210"/>
      <c r="T195" s="201"/>
      <c r="U195" s="209"/>
      <c r="AA195" s="202"/>
    </row>
    <row r="196" spans="1:27">
      <c r="A196" s="209" t="s">
        <v>77</v>
      </c>
      <c r="B196" s="209" t="s">
        <v>130</v>
      </c>
      <c r="C196" s="210" t="s">
        <v>503</v>
      </c>
      <c r="D196" s="214" t="s">
        <v>3115</v>
      </c>
      <c r="E196" s="214">
        <f>MONTH(tblRepack7[[#This Row],[Date]])</f>
        <v>4</v>
      </c>
      <c r="F196" s="214" t="str">
        <f>IF(tblRepack7[[#This Row],[RTS]]&gt;0,"Yes","No")</f>
        <v>No</v>
      </c>
      <c r="G196" s="210">
        <v>45762</v>
      </c>
      <c r="H196" s="201"/>
      <c r="I196" s="209" t="s">
        <v>3358</v>
      </c>
      <c r="J196" s="210"/>
      <c r="O196" s="209"/>
      <c r="P196" s="209"/>
      <c r="Q196" s="210"/>
      <c r="R196" s="210"/>
      <c r="S196" s="210"/>
      <c r="T196" s="201"/>
      <c r="U196" s="209"/>
      <c r="AA196" s="202"/>
    </row>
    <row r="197" spans="1:27" ht="30">
      <c r="A197" s="1187" t="s">
        <v>58</v>
      </c>
      <c r="B197" s="1187" t="s">
        <v>3417</v>
      </c>
      <c r="C197" s="1183" t="s">
        <v>436</v>
      </c>
      <c r="D197" s="1184" t="s">
        <v>3418</v>
      </c>
      <c r="E197" s="1184">
        <f>MONTH(tblRepack7[[#This Row],[Date]])</f>
        <v>4</v>
      </c>
      <c r="F197" s="1184" t="str">
        <f>IF(tblRepack7[[#This Row],[RTS]]&gt;0,"Yes","No")</f>
        <v>Yes</v>
      </c>
      <c r="G197" s="1183">
        <v>45764</v>
      </c>
      <c r="H197" s="1185">
        <v>45768</v>
      </c>
      <c r="I197" s="1186" t="s">
        <v>3419</v>
      </c>
      <c r="J197" s="210"/>
      <c r="O197" s="209"/>
      <c r="P197" s="209"/>
      <c r="Q197" s="210"/>
      <c r="R197" s="210"/>
      <c r="S197" s="210"/>
      <c r="T197" s="201"/>
      <c r="U197" s="209"/>
      <c r="AA197" s="202"/>
    </row>
    <row r="198" spans="1:27" ht="26">
      <c r="A198" s="1187" t="s">
        <v>58</v>
      </c>
      <c r="B198" s="1187" t="s">
        <v>3417</v>
      </c>
      <c r="C198" s="1183" t="s">
        <v>436</v>
      </c>
      <c r="D198" s="1184" t="s">
        <v>3429</v>
      </c>
      <c r="E198" s="1184">
        <f>MONTH(tblRepack7[[#This Row],[Date]])</f>
        <v>4</v>
      </c>
      <c r="F198" s="1184" t="str">
        <f>IF(tblRepack7[[#This Row],[RTS]]&gt;0,"Yes","No")</f>
        <v>Yes</v>
      </c>
      <c r="G198" s="1183">
        <v>45768</v>
      </c>
      <c r="H198" s="1185">
        <v>45768</v>
      </c>
      <c r="I198" s="1207" t="s">
        <v>3541</v>
      </c>
      <c r="J198" s="210"/>
      <c r="O198" s="209"/>
      <c r="P198" s="209"/>
      <c r="Q198" s="210"/>
      <c r="R198" s="210"/>
      <c r="S198" s="210"/>
      <c r="T198" s="201"/>
      <c r="U198" s="209"/>
      <c r="AA198" s="202"/>
    </row>
    <row r="199" spans="1:27">
      <c r="A199" s="1187" t="s">
        <v>58</v>
      </c>
      <c r="B199" s="1187" t="s">
        <v>3417</v>
      </c>
      <c r="C199" s="1183" t="s">
        <v>436</v>
      </c>
      <c r="D199" s="1184" t="s">
        <v>3483</v>
      </c>
      <c r="E199" s="1184">
        <f>MONTH(tblRepack7[[#This Row],[Date]])</f>
        <v>4</v>
      </c>
      <c r="F199" s="1184" t="str">
        <f>IF(tblRepack7[[#This Row],[RTS]]&gt;0,"Yes","No")</f>
        <v>Yes</v>
      </c>
      <c r="G199" s="1183">
        <v>45769</v>
      </c>
      <c r="H199" s="1185">
        <v>45769</v>
      </c>
      <c r="I199" s="209" t="s">
        <v>3484</v>
      </c>
      <c r="J199" s="210"/>
      <c r="O199" s="209"/>
      <c r="P199" s="209"/>
      <c r="Q199" s="210"/>
      <c r="R199" s="210"/>
      <c r="S199" s="210"/>
      <c r="T199" s="201"/>
      <c r="U199" s="209"/>
      <c r="AA199" s="202"/>
    </row>
    <row r="200" spans="1:27">
      <c r="A200" s="209" t="s">
        <v>77</v>
      </c>
      <c r="B200" s="209" t="s">
        <v>2536</v>
      </c>
      <c r="C200" s="210" t="s">
        <v>503</v>
      </c>
      <c r="D200" s="214" t="s">
        <v>2537</v>
      </c>
      <c r="E200" s="214">
        <f>MONTH(tblRepack7[[#This Row],[Date]])</f>
        <v>3</v>
      </c>
      <c r="F200" s="214" t="str">
        <f>IF(tblRepack7[[#This Row],[RTS]]&gt;0,"Yes","No")</f>
        <v>No</v>
      </c>
      <c r="G200" s="210">
        <v>45719</v>
      </c>
      <c r="H200" s="201"/>
      <c r="I200" s="209"/>
      <c r="J200" s="210"/>
      <c r="O200" s="209"/>
      <c r="P200" s="209"/>
      <c r="Q200" s="210"/>
      <c r="R200" s="210"/>
      <c r="S200" s="210"/>
      <c r="T200" s="201"/>
      <c r="U200" s="209"/>
      <c r="AA200" s="202"/>
    </row>
    <row r="201" spans="1:27">
      <c r="A201" s="209" t="s">
        <v>77</v>
      </c>
      <c r="B201" s="209" t="s">
        <v>2536</v>
      </c>
      <c r="C201" s="210" t="s">
        <v>503</v>
      </c>
      <c r="D201" s="214" t="s">
        <v>2538</v>
      </c>
      <c r="E201" s="214">
        <f>MONTH(tblRepack7[[#This Row],[Date]])</f>
        <v>3</v>
      </c>
      <c r="F201" s="214" t="str">
        <f>IF(tblRepack7[[#This Row],[RTS]]&gt;0,"Yes","No")</f>
        <v>No</v>
      </c>
      <c r="G201" s="210">
        <v>45719</v>
      </c>
      <c r="H201" s="201"/>
      <c r="I201" s="209"/>
      <c r="J201" s="210"/>
      <c r="O201" s="209"/>
      <c r="P201" s="209"/>
      <c r="Q201" s="210"/>
      <c r="R201" s="210"/>
      <c r="S201" s="210"/>
      <c r="T201" s="201"/>
      <c r="U201" s="209"/>
      <c r="AA201" s="202"/>
    </row>
    <row r="202" spans="1:27">
      <c r="A202" s="209" t="s">
        <v>77</v>
      </c>
      <c r="B202" s="209" t="s">
        <v>2536</v>
      </c>
      <c r="C202" s="210" t="s">
        <v>503</v>
      </c>
      <c r="D202" s="214" t="s">
        <v>2564</v>
      </c>
      <c r="E202" s="214">
        <f>MONTH(tblRepack7[[#This Row],[Date]])</f>
        <v>3</v>
      </c>
      <c r="F202" s="214" t="str">
        <f>IF(tblRepack7[[#This Row],[RTS]]&gt;0,"Yes","No")</f>
        <v>No</v>
      </c>
      <c r="G202" s="210">
        <v>45721</v>
      </c>
      <c r="H202" s="201"/>
      <c r="I202" s="209" t="s">
        <v>1761</v>
      </c>
      <c r="J202" s="210"/>
      <c r="O202" s="209"/>
      <c r="P202" s="209"/>
      <c r="Q202" s="210"/>
      <c r="R202" s="210"/>
      <c r="S202" s="210"/>
      <c r="T202" s="201"/>
      <c r="U202" s="209"/>
      <c r="AA202" s="202"/>
    </row>
    <row r="203" spans="1:27">
      <c r="A203" s="209" t="s">
        <v>77</v>
      </c>
      <c r="B203" s="209" t="s">
        <v>2536</v>
      </c>
      <c r="C203" s="210" t="s">
        <v>503</v>
      </c>
      <c r="D203" s="214" t="s">
        <v>3215</v>
      </c>
      <c r="E203" s="214">
        <f>MONTH(tblRepack7[[#This Row],[Date]])</f>
        <v>4</v>
      </c>
      <c r="F203" s="214" t="str">
        <f>IF(tblRepack7[[#This Row],[RTS]]&gt;0,"Yes","No")</f>
        <v>No</v>
      </c>
      <c r="G203" s="210">
        <v>45756</v>
      </c>
      <c r="H203" s="201"/>
      <c r="I203" s="209"/>
      <c r="J203" s="210"/>
      <c r="O203" s="209"/>
      <c r="P203" s="209"/>
      <c r="Q203" s="210"/>
      <c r="R203" s="210"/>
      <c r="S203" s="210"/>
      <c r="T203" s="201"/>
      <c r="U203" s="209"/>
      <c r="AA203" s="202"/>
    </row>
    <row r="204" spans="1:27">
      <c r="A204" s="209" t="s">
        <v>77</v>
      </c>
      <c r="B204" s="209" t="s">
        <v>1509</v>
      </c>
      <c r="C204" s="210" t="s">
        <v>134</v>
      </c>
      <c r="D204" s="214" t="s">
        <v>1510</v>
      </c>
      <c r="E204" s="214">
        <f>MONTH(tblRepack7[[#This Row],[Date]])</f>
        <v>3</v>
      </c>
      <c r="F204" s="214" t="str">
        <f>IF(tblRepack7[[#This Row],[RTS]]&gt;0,"Yes","No")</f>
        <v>Yes</v>
      </c>
      <c r="G204" s="210">
        <v>44650</v>
      </c>
      <c r="H204" s="201">
        <v>44651</v>
      </c>
      <c r="I204" s="209"/>
      <c r="J204" s="210"/>
      <c r="O204" s="209"/>
      <c r="P204" s="209"/>
      <c r="Q204" s="210"/>
      <c r="R204" s="210"/>
      <c r="S204" s="210"/>
      <c r="T204" s="201"/>
      <c r="U204" s="209"/>
      <c r="AA204" s="202"/>
    </row>
    <row r="205" spans="1:27">
      <c r="A205" s="209" t="s">
        <v>58</v>
      </c>
      <c r="B205" s="209" t="s">
        <v>2545</v>
      </c>
      <c r="C205" s="210" t="s">
        <v>436</v>
      </c>
      <c r="D205" s="214" t="s">
        <v>2546</v>
      </c>
      <c r="E205" s="214">
        <f>MONTH(tblRepack7[[#This Row],[Date]])</f>
        <v>3</v>
      </c>
      <c r="F205" s="214" t="str">
        <f>IF(tblRepack7[[#This Row],[RTS]]&gt;0,"Yes","No")</f>
        <v>Yes</v>
      </c>
      <c r="G205" s="210">
        <v>45720</v>
      </c>
      <c r="H205" s="201">
        <v>45720</v>
      </c>
      <c r="I205" s="209" t="s">
        <v>962</v>
      </c>
      <c r="J205" s="210" t="s">
        <v>2547</v>
      </c>
      <c r="O205" s="209"/>
      <c r="P205" s="209"/>
      <c r="Q205" s="210"/>
      <c r="R205" s="210"/>
      <c r="S205" s="210"/>
      <c r="T205" s="201"/>
      <c r="U205" s="209"/>
      <c r="AA205" s="202"/>
    </row>
    <row r="206" spans="1:27">
      <c r="A206" s="209" t="s">
        <v>58</v>
      </c>
      <c r="B206" s="209" t="s">
        <v>2545</v>
      </c>
      <c r="C206" s="210" t="s">
        <v>436</v>
      </c>
      <c r="D206" s="214" t="s">
        <v>2562</v>
      </c>
      <c r="E206" s="214">
        <f>MONTH(tblRepack7[[#This Row],[Date]])</f>
        <v>3</v>
      </c>
      <c r="F206" s="214" t="str">
        <f>IF(tblRepack7[[#This Row],[RTS]]&gt;0,"Yes","No")</f>
        <v>Yes</v>
      </c>
      <c r="G206" s="210">
        <v>45721</v>
      </c>
      <c r="H206" s="201">
        <v>45722</v>
      </c>
      <c r="I206" s="209" t="s">
        <v>962</v>
      </c>
      <c r="J206" s="210" t="s">
        <v>2547</v>
      </c>
      <c r="O206" s="209"/>
      <c r="P206" s="209"/>
      <c r="Q206" s="210"/>
      <c r="R206" s="210"/>
      <c r="S206" s="210"/>
      <c r="T206" s="201"/>
      <c r="U206" s="209"/>
      <c r="AA206" s="202"/>
    </row>
    <row r="207" spans="1:27">
      <c r="A207" s="209" t="s">
        <v>58</v>
      </c>
      <c r="B207" s="209" t="s">
        <v>2545</v>
      </c>
      <c r="C207" s="210" t="s">
        <v>436</v>
      </c>
      <c r="D207" s="214" t="s">
        <v>2596</v>
      </c>
      <c r="E207" s="214">
        <f>MONTH(tblRepack7[[#This Row],[Date]])</f>
        <v>3</v>
      </c>
      <c r="F207" s="214" t="str">
        <f>IF(tblRepack7[[#This Row],[RTS]]&gt;0,"Yes","No")</f>
        <v>Yes</v>
      </c>
      <c r="G207" s="210">
        <v>45723</v>
      </c>
      <c r="H207" s="201">
        <v>45725</v>
      </c>
      <c r="I207" s="209" t="s">
        <v>962</v>
      </c>
      <c r="J207" s="210" t="s">
        <v>2547</v>
      </c>
      <c r="O207" s="209"/>
      <c r="P207" s="209"/>
      <c r="Q207" s="210"/>
      <c r="R207" s="210"/>
      <c r="S207" s="210"/>
      <c r="T207" s="201"/>
      <c r="U207" s="209"/>
      <c r="AA207" s="202"/>
    </row>
    <row r="208" spans="1:27">
      <c r="A208" s="209" t="s">
        <v>58</v>
      </c>
      <c r="B208" s="209" t="s">
        <v>2545</v>
      </c>
      <c r="C208" s="210" t="s">
        <v>436</v>
      </c>
      <c r="D208" s="214" t="s">
        <v>2603</v>
      </c>
      <c r="E208" s="214">
        <f>MONTH(tblRepack7[[#This Row],[Date]])</f>
        <v>3</v>
      </c>
      <c r="F208" s="214" t="str">
        <f>IF(tblRepack7[[#This Row],[RTS]]&gt;0,"Yes","No")</f>
        <v>Yes</v>
      </c>
      <c r="G208" s="210">
        <v>45724</v>
      </c>
      <c r="H208" s="201">
        <v>45725</v>
      </c>
      <c r="I208" s="209" t="s">
        <v>962</v>
      </c>
      <c r="J208" s="210" t="s">
        <v>2547</v>
      </c>
      <c r="O208" s="209"/>
      <c r="P208" s="209"/>
      <c r="Q208" s="210"/>
      <c r="R208" s="210"/>
      <c r="S208" s="210"/>
      <c r="T208" s="201"/>
      <c r="U208" s="209"/>
      <c r="AA208" s="202"/>
    </row>
    <row r="209" spans="1:27">
      <c r="A209" s="209" t="s">
        <v>58</v>
      </c>
      <c r="B209" s="209" t="s">
        <v>2545</v>
      </c>
      <c r="C209" s="210" t="s">
        <v>436</v>
      </c>
      <c r="D209" s="214" t="s">
        <v>2615</v>
      </c>
      <c r="E209" s="214">
        <f>MONTH(tblRepack7[[#This Row],[Date]])</f>
        <v>3</v>
      </c>
      <c r="F209" s="214" t="str">
        <f>IF(tblRepack7[[#This Row],[RTS]]&gt;0,"Yes","No")</f>
        <v>Yes</v>
      </c>
      <c r="G209" s="210">
        <v>45727</v>
      </c>
      <c r="H209" s="201">
        <v>45728</v>
      </c>
      <c r="I209" s="209" t="s">
        <v>962</v>
      </c>
      <c r="J209" s="210" t="s">
        <v>2547</v>
      </c>
      <c r="O209" s="209"/>
      <c r="P209" s="209"/>
      <c r="Q209" s="210"/>
      <c r="R209" s="210"/>
      <c r="S209" s="210"/>
      <c r="T209" s="201"/>
      <c r="U209" s="209"/>
      <c r="AA209" s="202"/>
    </row>
    <row r="210" spans="1:27">
      <c r="A210" s="209" t="s">
        <v>58</v>
      </c>
      <c r="B210" s="209" t="s">
        <v>2545</v>
      </c>
      <c r="C210" s="210" t="s">
        <v>436</v>
      </c>
      <c r="D210" s="214" t="s">
        <v>4138</v>
      </c>
      <c r="E210" s="214">
        <f>MONTH(tblRepack7[[#This Row],[Date]])</f>
        <v>5</v>
      </c>
      <c r="F210" s="214" t="str">
        <f>IF(tblRepack7[[#This Row],[RTS]]&gt;0,"Yes","No")</f>
        <v>Yes</v>
      </c>
      <c r="G210" s="210">
        <v>45806</v>
      </c>
      <c r="H210" s="201">
        <v>45810</v>
      </c>
      <c r="I210" s="209" t="s">
        <v>2718</v>
      </c>
      <c r="J210" s="210" t="s">
        <v>2547</v>
      </c>
      <c r="O210" s="209"/>
      <c r="P210" s="209"/>
      <c r="Q210" s="210"/>
      <c r="R210" s="210"/>
      <c r="S210" s="210"/>
      <c r="T210" s="201"/>
      <c r="U210" s="209"/>
      <c r="AA210" s="202"/>
    </row>
    <row r="211" spans="1:27">
      <c r="A211" s="209" t="s">
        <v>58</v>
      </c>
      <c r="B211" s="209" t="s">
        <v>2545</v>
      </c>
      <c r="C211" s="210" t="s">
        <v>436</v>
      </c>
      <c r="D211" s="214" t="s">
        <v>4150</v>
      </c>
      <c r="E211" s="214">
        <f>MONTH(tblRepack7[[#This Row],[Date]])</f>
        <v>5</v>
      </c>
      <c r="F211" s="214" t="str">
        <f>IF(tblRepack7[[#This Row],[RTS]]&gt;0,"Yes","No")</f>
        <v>Yes</v>
      </c>
      <c r="G211" s="210">
        <v>45808</v>
      </c>
      <c r="H211" s="201">
        <v>45810</v>
      </c>
      <c r="I211" s="209" t="s">
        <v>2718</v>
      </c>
      <c r="J211" s="210" t="s">
        <v>2547</v>
      </c>
      <c r="O211" s="209"/>
      <c r="P211" s="209"/>
      <c r="Q211" s="210"/>
      <c r="R211" s="210"/>
      <c r="S211" s="210"/>
      <c r="T211" s="201"/>
      <c r="U211" s="209"/>
      <c r="AA211" s="202"/>
    </row>
    <row r="212" spans="1:27">
      <c r="A212" s="209" t="s">
        <v>58</v>
      </c>
      <c r="B212" s="209" t="s">
        <v>2545</v>
      </c>
      <c r="C212" s="210" t="s">
        <v>436</v>
      </c>
      <c r="D212" s="214" t="s">
        <v>4223</v>
      </c>
      <c r="E212" s="214">
        <f>MONTH(tblRepack7[[#This Row],[Date]])</f>
        <v>6</v>
      </c>
      <c r="F212" s="214" t="str">
        <f>IF(tblRepack7[[#This Row],[RTS]]&gt;0,"Yes","No")</f>
        <v>Yes</v>
      </c>
      <c r="G212" s="210">
        <v>45811</v>
      </c>
      <c r="H212" s="201">
        <v>45813</v>
      </c>
      <c r="I212" s="209" t="s">
        <v>2718</v>
      </c>
      <c r="J212" s="210" t="s">
        <v>2547</v>
      </c>
      <c r="O212" s="209"/>
      <c r="P212" s="209"/>
      <c r="Q212" s="210"/>
      <c r="R212" s="210"/>
      <c r="S212" s="210"/>
      <c r="T212" s="201"/>
      <c r="U212" s="209"/>
      <c r="AA212" s="202"/>
    </row>
    <row r="213" spans="1:27">
      <c r="A213" s="209" t="s">
        <v>58</v>
      </c>
      <c r="B213" s="209" t="s">
        <v>2545</v>
      </c>
      <c r="C213" s="210" t="s">
        <v>436</v>
      </c>
      <c r="D213" s="214" t="s">
        <v>4220</v>
      </c>
      <c r="E213" s="214">
        <f>MONTH(tblRepack7[[#This Row],[Date]])</f>
        <v>6</v>
      </c>
      <c r="F213" s="214" t="str">
        <f>IF(tblRepack7[[#This Row],[RTS]]&gt;0,"Yes","No")</f>
        <v>Yes</v>
      </c>
      <c r="G213" s="210">
        <v>45812</v>
      </c>
      <c r="H213" s="201">
        <v>45813</v>
      </c>
      <c r="I213" s="209" t="s">
        <v>2718</v>
      </c>
      <c r="J213" s="210" t="s">
        <v>2547</v>
      </c>
      <c r="O213" s="209"/>
      <c r="P213" s="209"/>
      <c r="Q213" s="210"/>
      <c r="R213" s="210"/>
      <c r="S213" s="210"/>
      <c r="T213" s="201"/>
      <c r="U213" s="209"/>
      <c r="AA213" s="202"/>
    </row>
    <row r="214" spans="1:27">
      <c r="A214" s="209" t="s">
        <v>58</v>
      </c>
      <c r="B214" s="209" t="s">
        <v>2545</v>
      </c>
      <c r="C214" s="210" t="s">
        <v>436</v>
      </c>
      <c r="D214" s="214" t="s">
        <v>4256</v>
      </c>
      <c r="E214" s="214">
        <f>MONTH(tblRepack7[[#This Row],[Date]])</f>
        <v>6</v>
      </c>
      <c r="F214" s="214" t="str">
        <f>IF(tblRepack7[[#This Row],[RTS]]&gt;0,"Yes","No")</f>
        <v>Yes</v>
      </c>
      <c r="G214" s="210">
        <v>45815</v>
      </c>
      <c r="H214" s="201">
        <v>45817</v>
      </c>
      <c r="I214" s="209" t="s">
        <v>4257</v>
      </c>
      <c r="J214" s="210" t="s">
        <v>2547</v>
      </c>
      <c r="O214" s="209"/>
      <c r="P214" s="209"/>
      <c r="Q214" s="210"/>
      <c r="R214" s="210"/>
      <c r="S214" s="210"/>
      <c r="T214" s="201"/>
      <c r="U214" s="209"/>
      <c r="AA214" s="202"/>
    </row>
    <row r="215" spans="1:27">
      <c r="A215" s="209" t="s">
        <v>58</v>
      </c>
      <c r="B215" s="209" t="s">
        <v>6799</v>
      </c>
      <c r="C215" s="210" t="s">
        <v>503</v>
      </c>
      <c r="D215" s="214" t="s">
        <v>6803</v>
      </c>
      <c r="E215" s="214">
        <f>MONTH(tblRepack7[[#This Row],[Date]])</f>
        <v>10</v>
      </c>
      <c r="F215" s="214" t="str">
        <f>IF(tblRepack7[[#This Row],[RTS]]&gt;0,"Yes","No")</f>
        <v>Yes</v>
      </c>
      <c r="G215" s="210">
        <v>45944</v>
      </c>
      <c r="H215" s="201">
        <v>45951</v>
      </c>
      <c r="I215" s="209" t="s">
        <v>2718</v>
      </c>
      <c r="J215" s="210" t="s">
        <v>1866</v>
      </c>
      <c r="O215" s="209"/>
      <c r="P215" s="209"/>
      <c r="Q215" s="210"/>
      <c r="R215" s="210"/>
      <c r="S215" s="210"/>
      <c r="T215" s="201"/>
      <c r="U215" s="209"/>
      <c r="AA215" s="202"/>
    </row>
    <row r="216" spans="1:27">
      <c r="A216" s="209" t="s">
        <v>58</v>
      </c>
      <c r="B216" s="209" t="s">
        <v>6799</v>
      </c>
      <c r="C216" s="210" t="s">
        <v>503</v>
      </c>
      <c r="D216" s="214" t="s">
        <v>6805</v>
      </c>
      <c r="E216" s="214">
        <f>MONTH(tblRepack7[[#This Row],[Date]])</f>
        <v>10</v>
      </c>
      <c r="F216" s="214" t="str">
        <f>IF(tblRepack7[[#This Row],[RTS]]&gt;0,"Yes","No")</f>
        <v>Yes</v>
      </c>
      <c r="G216" s="210">
        <v>45946</v>
      </c>
      <c r="H216" s="201">
        <v>45951</v>
      </c>
      <c r="I216" s="209" t="s">
        <v>2718</v>
      </c>
      <c r="J216" s="210" t="s">
        <v>1866</v>
      </c>
      <c r="O216" s="209"/>
      <c r="P216" s="209"/>
      <c r="Q216" s="210"/>
      <c r="R216" s="210"/>
      <c r="S216" s="210"/>
      <c r="T216" s="201"/>
      <c r="U216" s="209"/>
      <c r="AA216" s="202"/>
    </row>
    <row r="217" spans="1:27">
      <c r="A217" s="209" t="s">
        <v>58</v>
      </c>
      <c r="B217" s="209" t="s">
        <v>6799</v>
      </c>
      <c r="C217" s="210" t="s">
        <v>503</v>
      </c>
      <c r="D217" s="214" t="s">
        <v>6798</v>
      </c>
      <c r="E217" s="214">
        <f>MONTH(tblRepack7[[#This Row],[Date]])</f>
        <v>10</v>
      </c>
      <c r="F217" s="214" t="str">
        <f>IF(tblRepack7[[#This Row],[RTS]]&gt;0,"Yes","No")</f>
        <v>Yes</v>
      </c>
      <c r="G217" s="210">
        <v>45950</v>
      </c>
      <c r="H217" s="201">
        <v>45951</v>
      </c>
      <c r="I217" s="209" t="s">
        <v>1479</v>
      </c>
      <c r="J217" s="210" t="s">
        <v>1866</v>
      </c>
      <c r="O217" s="209"/>
      <c r="P217" s="209"/>
      <c r="Q217" s="210"/>
      <c r="R217" s="210"/>
      <c r="S217" s="210"/>
      <c r="T217" s="201"/>
      <c r="U217" s="209"/>
      <c r="AA217" s="202"/>
    </row>
    <row r="218" spans="1:27">
      <c r="A218" s="209" t="s">
        <v>58</v>
      </c>
      <c r="B218" s="209" t="s">
        <v>1461</v>
      </c>
      <c r="C218" s="210" t="s">
        <v>158</v>
      </c>
      <c r="D218" s="210" t="s">
        <v>1527</v>
      </c>
      <c r="E218" s="211">
        <f>MONTH(tblRepack7[[#This Row],[Date]])</f>
        <v>4</v>
      </c>
      <c r="F218" s="211" t="str">
        <f>IF(tblRepack7[[#This Row],[RTS]]&gt;0,"Yes","No")</f>
        <v>Yes</v>
      </c>
      <c r="G218" s="210">
        <v>44678</v>
      </c>
      <c r="H218" s="201">
        <v>44679</v>
      </c>
      <c r="I218" s="209"/>
      <c r="J218" s="210"/>
      <c r="O218" s="209"/>
      <c r="P218" s="209"/>
      <c r="Q218" s="210"/>
      <c r="R218" s="210"/>
      <c r="S218" s="210"/>
      <c r="T218" s="201"/>
      <c r="U218" s="209"/>
      <c r="AA218" s="202"/>
    </row>
    <row r="219" spans="1:27">
      <c r="A219" s="209" t="s">
        <v>58</v>
      </c>
      <c r="B219" s="209" t="s">
        <v>1581</v>
      </c>
      <c r="C219" s="210" t="s">
        <v>503</v>
      </c>
      <c r="D219" s="210" t="s">
        <v>4936</v>
      </c>
      <c r="E219" s="211">
        <f>MONTH(tblRepack7[[#This Row],[Date]])</f>
        <v>7</v>
      </c>
      <c r="F219" s="211" t="str">
        <f>IF(tblRepack7[[#This Row],[RTS]]&gt;0,"Yes","No")</f>
        <v>Yes</v>
      </c>
      <c r="G219" s="210">
        <v>45847</v>
      </c>
      <c r="H219" s="201">
        <v>45847</v>
      </c>
      <c r="I219" s="209" t="s">
        <v>4937</v>
      </c>
      <c r="J219" s="210"/>
      <c r="O219" s="209"/>
      <c r="P219" s="209"/>
      <c r="Q219" s="210"/>
      <c r="R219" s="210"/>
      <c r="S219" s="210"/>
      <c r="T219" s="201"/>
      <c r="U219" s="209"/>
      <c r="AA219" s="202"/>
    </row>
    <row r="220" spans="1:27">
      <c r="A220" s="209" t="s">
        <v>58</v>
      </c>
      <c r="B220" s="209" t="s">
        <v>1324</v>
      </c>
      <c r="C220" s="210" t="s">
        <v>436</v>
      </c>
      <c r="D220" s="210" t="s">
        <v>2367</v>
      </c>
      <c r="E220" s="211">
        <f>MONTH(tblRepack7[[#This Row],[Date]])</f>
        <v>2</v>
      </c>
      <c r="F220" s="211" t="str">
        <f>IF(tblRepack7[[#This Row],[RTS]]&gt;0,"Yes","No")</f>
        <v>Yes</v>
      </c>
      <c r="G220" s="210">
        <v>45708</v>
      </c>
      <c r="H220" s="201">
        <v>45709</v>
      </c>
      <c r="I220" s="209" t="s">
        <v>1457</v>
      </c>
      <c r="J220" s="210"/>
      <c r="O220" s="209"/>
      <c r="P220" s="209"/>
      <c r="Q220" s="210"/>
      <c r="R220" s="210"/>
      <c r="S220" s="210"/>
      <c r="T220" s="201"/>
      <c r="U220" s="209"/>
      <c r="AA220" s="202"/>
    </row>
    <row r="221" spans="1:27">
      <c r="A221" s="209" t="s">
        <v>58</v>
      </c>
      <c r="B221" s="209" t="s">
        <v>1324</v>
      </c>
      <c r="C221" s="210" t="s">
        <v>436</v>
      </c>
      <c r="D221" s="210" t="s">
        <v>3737</v>
      </c>
      <c r="E221" s="211">
        <f>MONTH(tblRepack7[[#This Row],[Date]])</f>
        <v>5</v>
      </c>
      <c r="F221" s="211" t="str">
        <f>IF(tblRepack7[[#This Row],[RTS]]&gt;0,"Yes","No")</f>
        <v>Yes</v>
      </c>
      <c r="G221" s="210">
        <v>45782</v>
      </c>
      <c r="H221" s="201">
        <v>45783</v>
      </c>
      <c r="I221" s="209" t="s">
        <v>1479</v>
      </c>
      <c r="J221" s="210" t="s">
        <v>3738</v>
      </c>
      <c r="O221" s="209"/>
      <c r="P221" s="209"/>
      <c r="Q221" s="210"/>
      <c r="R221" s="210"/>
      <c r="S221" s="210"/>
      <c r="T221" s="201"/>
      <c r="U221" s="209"/>
      <c r="AA221" s="202"/>
    </row>
    <row r="222" spans="1:27">
      <c r="A222" s="209" t="s">
        <v>77</v>
      </c>
      <c r="B222" s="209" t="s">
        <v>4826</v>
      </c>
      <c r="C222" s="210" t="s">
        <v>503</v>
      </c>
      <c r="D222" s="210" t="s">
        <v>4827</v>
      </c>
      <c r="E222" s="211">
        <f>MONTH(tblRepack7[[#This Row],[Date]])</f>
        <v>7</v>
      </c>
      <c r="F222" s="211" t="str">
        <f>IF(tblRepack7[[#This Row],[RTS]]&gt;0,"Yes","No")</f>
        <v>No</v>
      </c>
      <c r="G222" s="210">
        <v>45839</v>
      </c>
      <c r="H222" s="201"/>
      <c r="I222" s="209" t="s">
        <v>3416</v>
      </c>
      <c r="J222" s="210"/>
      <c r="O222" s="209"/>
      <c r="P222" s="209"/>
      <c r="Q222" s="210"/>
      <c r="R222" s="210"/>
      <c r="S222" s="210"/>
      <c r="T222" s="201"/>
      <c r="U222" s="209"/>
      <c r="AA222" s="202"/>
    </row>
    <row r="223" spans="1:27">
      <c r="A223" s="209" t="s">
        <v>77</v>
      </c>
      <c r="B223" s="209" t="s">
        <v>728</v>
      </c>
      <c r="C223" s="210" t="s">
        <v>503</v>
      </c>
      <c r="D223" s="210" t="s">
        <v>1592</v>
      </c>
      <c r="E223" s="211">
        <f>MONTH(tblRepack7[[#This Row],[Date]])</f>
        <v>11</v>
      </c>
      <c r="F223" s="211" t="str">
        <f>IF(tblRepack7[[#This Row],[RTS]]&gt;0,"Yes","No")</f>
        <v>No</v>
      </c>
      <c r="G223" s="210">
        <v>44888</v>
      </c>
      <c r="H223" s="201"/>
      <c r="I223" s="209"/>
      <c r="J223" s="210"/>
      <c r="O223" s="209"/>
      <c r="P223" s="209"/>
      <c r="Q223" s="210"/>
      <c r="R223" s="210"/>
      <c r="S223" s="210"/>
      <c r="T223" s="201"/>
      <c r="U223" s="209"/>
      <c r="AA223" s="202"/>
    </row>
    <row r="224" spans="1:27">
      <c r="A224" s="209" t="s">
        <v>77</v>
      </c>
      <c r="B224" s="209" t="s">
        <v>728</v>
      </c>
      <c r="C224" s="210" t="s">
        <v>503</v>
      </c>
      <c r="D224" s="210" t="s">
        <v>1697</v>
      </c>
      <c r="E224" s="211">
        <f>MONTH(tblRepack7[[#This Row],[Date]])</f>
        <v>1</v>
      </c>
      <c r="F224" s="211" t="str">
        <f>IF(tblRepack7[[#This Row],[RTS]]&gt;0,"Yes","No")</f>
        <v>Yes</v>
      </c>
      <c r="G224" s="210">
        <v>45667</v>
      </c>
      <c r="H224" s="201">
        <v>45670</v>
      </c>
      <c r="I224" s="209"/>
      <c r="J224" s="210"/>
      <c r="O224" s="209"/>
      <c r="P224" s="209"/>
      <c r="Q224" s="210"/>
      <c r="R224" s="210"/>
      <c r="S224" s="210"/>
      <c r="T224" s="201"/>
      <c r="U224" s="209"/>
      <c r="AA224" s="202"/>
    </row>
    <row r="225" spans="1:27">
      <c r="A225" s="209" t="s">
        <v>77</v>
      </c>
      <c r="B225" s="209" t="s">
        <v>530</v>
      </c>
      <c r="C225" s="210" t="s">
        <v>61</v>
      </c>
      <c r="D225" s="210" t="s">
        <v>1563</v>
      </c>
      <c r="E225" s="211">
        <f>MONTH(tblRepack7[[#This Row],[Date]])</f>
        <v>7</v>
      </c>
      <c r="F225" s="211" t="str">
        <f>IF(tblRepack7[[#This Row],[RTS]]&gt;0,"Yes","No")</f>
        <v>Yes</v>
      </c>
      <c r="G225" s="210">
        <v>44760</v>
      </c>
      <c r="H225" s="201">
        <v>44760</v>
      </c>
      <c r="I225" s="209" t="s">
        <v>1564</v>
      </c>
      <c r="J225" s="210"/>
      <c r="O225" s="209"/>
      <c r="P225" s="209"/>
      <c r="Q225" s="210"/>
      <c r="R225" s="210"/>
      <c r="S225" s="210"/>
      <c r="T225" s="201"/>
      <c r="U225" s="209"/>
      <c r="AA225" s="202"/>
    </row>
    <row r="226" spans="1:27">
      <c r="A226" s="209" t="s">
        <v>77</v>
      </c>
      <c r="B226" s="209" t="s">
        <v>1501</v>
      </c>
      <c r="C226" s="210" t="s">
        <v>485</v>
      </c>
      <c r="D226" s="210" t="s">
        <v>1502</v>
      </c>
      <c r="E226" s="211">
        <f>MONTH(tblRepack7[[#This Row],[Date]])</f>
        <v>3</v>
      </c>
      <c r="F226" s="211" t="str">
        <f>IF(tblRepack7[[#This Row],[RTS]]&gt;0,"Yes","No")</f>
        <v>Yes</v>
      </c>
      <c r="G226" s="210">
        <v>44624</v>
      </c>
      <c r="H226" s="201">
        <v>44624</v>
      </c>
      <c r="I226" s="209" t="s">
        <v>1503</v>
      </c>
      <c r="J226" s="210"/>
      <c r="O226" s="209"/>
      <c r="P226" s="209"/>
      <c r="Q226" s="210"/>
      <c r="R226" s="210"/>
      <c r="S226" s="210"/>
      <c r="T226" s="201"/>
      <c r="U226" s="209"/>
      <c r="AA226" s="202"/>
    </row>
    <row r="227" spans="1:27">
      <c r="A227" s="209" t="s">
        <v>58</v>
      </c>
      <c r="B227" s="209" t="s">
        <v>1385</v>
      </c>
      <c r="C227" s="210" t="s">
        <v>158</v>
      </c>
      <c r="D227" s="210" t="s">
        <v>2149</v>
      </c>
      <c r="E227" s="860">
        <f>MONTH(tblRepack7[[#This Row],[Date]])</f>
        <v>2</v>
      </c>
      <c r="F227" s="860" t="str">
        <f>IF(tblRepack7[[#This Row],[RTS]]&gt;0,"Yes","No")</f>
        <v>Yes</v>
      </c>
      <c r="G227" s="861">
        <v>45695</v>
      </c>
      <c r="H227" s="862">
        <v>45698</v>
      </c>
      <c r="I227" s="209" t="s">
        <v>1341</v>
      </c>
      <c r="J227" s="210" t="s">
        <v>2140</v>
      </c>
      <c r="O227" s="209"/>
      <c r="P227" s="209"/>
      <c r="Q227" s="210"/>
      <c r="R227" s="210"/>
      <c r="S227" s="210"/>
      <c r="T227" s="201"/>
      <c r="U227" s="209"/>
      <c r="AA227" s="202"/>
    </row>
    <row r="228" spans="1:27">
      <c r="A228" s="209" t="s">
        <v>58</v>
      </c>
      <c r="B228" s="209" t="s">
        <v>1385</v>
      </c>
      <c r="C228" s="210" t="s">
        <v>158</v>
      </c>
      <c r="D228" s="210" t="s">
        <v>6841</v>
      </c>
      <c r="E228" s="211">
        <f>MONTH(tblRepack7[[#This Row],[Date]])</f>
        <v>10</v>
      </c>
      <c r="F228" s="211" t="str">
        <f>IF(tblRepack7[[#This Row],[RTS]]&gt;0,"Yes","No")</f>
        <v>Yes</v>
      </c>
      <c r="G228" s="210">
        <v>45952</v>
      </c>
      <c r="H228" s="201">
        <v>45953</v>
      </c>
      <c r="I228" s="209" t="s">
        <v>1341</v>
      </c>
      <c r="J228" s="210" t="s">
        <v>2140</v>
      </c>
      <c r="O228" s="209"/>
      <c r="P228" s="209"/>
      <c r="Q228" s="210"/>
      <c r="R228" s="210"/>
      <c r="S228" s="210"/>
      <c r="T228" s="201"/>
      <c r="U228" s="209"/>
      <c r="AA228" s="202"/>
    </row>
    <row r="229" spans="1:27" ht="15.75" customHeight="1">
      <c r="A229" s="209" t="s">
        <v>58</v>
      </c>
      <c r="B229" s="209" t="s">
        <v>501</v>
      </c>
      <c r="C229" s="210" t="s">
        <v>158</v>
      </c>
      <c r="D229" s="210" t="s">
        <v>4255</v>
      </c>
      <c r="E229" s="211">
        <f>MONTH(tblRepack7[[#This Row],[Date]])</f>
        <v>6</v>
      </c>
      <c r="F229" s="211" t="str">
        <f>IF(tblRepack7[[#This Row],[RTS]]&gt;0,"Yes","No")</f>
        <v>Yes</v>
      </c>
      <c r="G229" s="210">
        <v>45814</v>
      </c>
      <c r="H229" s="201">
        <v>45817</v>
      </c>
      <c r="I229" s="209" t="s">
        <v>2718</v>
      </c>
      <c r="J229" s="210" t="s">
        <v>1866</v>
      </c>
      <c r="O229" s="209"/>
      <c r="P229" s="209"/>
      <c r="Q229" s="210"/>
      <c r="R229" s="210"/>
      <c r="S229" s="210"/>
      <c r="T229" s="201"/>
      <c r="U229" s="209"/>
      <c r="AA229" s="202"/>
    </row>
    <row r="230" spans="1:27">
      <c r="A230" s="209" t="s">
        <v>58</v>
      </c>
      <c r="B230" s="209" t="s">
        <v>501</v>
      </c>
      <c r="C230" s="210" t="s">
        <v>158</v>
      </c>
      <c r="D230" s="210" t="s">
        <v>4258</v>
      </c>
      <c r="E230" s="211">
        <f>MONTH(tblRepack7[[#This Row],[Date]])</f>
        <v>6</v>
      </c>
      <c r="F230" s="211" t="str">
        <f>IF(tblRepack7[[#This Row],[RTS]]&gt;0,"Yes","No")</f>
        <v>Yes</v>
      </c>
      <c r="G230" s="210">
        <v>45817</v>
      </c>
      <c r="H230" s="201">
        <v>45817</v>
      </c>
      <c r="I230" s="209" t="s">
        <v>2718</v>
      </c>
      <c r="J230" s="210" t="s">
        <v>1866</v>
      </c>
      <c r="O230" s="209"/>
      <c r="P230" s="209"/>
      <c r="Q230" s="210"/>
      <c r="R230" s="210"/>
      <c r="S230" s="210"/>
      <c r="T230" s="201"/>
      <c r="U230" s="209"/>
      <c r="AA230" s="202"/>
    </row>
    <row r="231" spans="1:27">
      <c r="A231" s="209" t="s">
        <v>58</v>
      </c>
      <c r="B231" s="209" t="s">
        <v>501</v>
      </c>
      <c r="C231" s="210" t="s">
        <v>158</v>
      </c>
      <c r="D231" s="210" t="s">
        <v>4658</v>
      </c>
      <c r="E231" s="211">
        <f>MONTH(tblRepack7[[#This Row],[Date]])</f>
        <v>6</v>
      </c>
      <c r="F231" s="211" t="str">
        <f>IF(tblRepack7[[#This Row],[RTS]]&gt;0,"Yes","No")</f>
        <v>Yes</v>
      </c>
      <c r="G231" s="210">
        <v>45821</v>
      </c>
      <c r="H231" s="201">
        <v>45832</v>
      </c>
      <c r="I231" s="209" t="s">
        <v>2718</v>
      </c>
      <c r="J231" s="210" t="s">
        <v>1866</v>
      </c>
      <c r="O231" s="209"/>
      <c r="P231" s="209"/>
      <c r="Q231" s="210"/>
      <c r="R231" s="210"/>
      <c r="S231" s="210"/>
      <c r="T231" s="201"/>
      <c r="U231" s="209"/>
      <c r="AA231" s="202"/>
    </row>
    <row r="232" spans="1:27">
      <c r="A232" s="209" t="s">
        <v>58</v>
      </c>
      <c r="B232" s="209" t="s">
        <v>501</v>
      </c>
      <c r="C232" s="210" t="s">
        <v>158</v>
      </c>
      <c r="D232" s="210" t="s">
        <v>4548</v>
      </c>
      <c r="E232" s="211">
        <f>MONTH(tblRepack7[[#This Row],[Date]])</f>
        <v>6</v>
      </c>
      <c r="F232" s="211" t="str">
        <f>IF(tblRepack7[[#This Row],[RTS]]&gt;0,"Yes","No")</f>
        <v>Yes</v>
      </c>
      <c r="G232" s="210">
        <v>45827</v>
      </c>
      <c r="H232" s="201">
        <v>45832</v>
      </c>
      <c r="I232" s="209" t="s">
        <v>2718</v>
      </c>
      <c r="J232" s="210" t="s">
        <v>1866</v>
      </c>
      <c r="O232" s="209"/>
      <c r="P232" s="209"/>
      <c r="Q232" s="210"/>
      <c r="R232" s="210"/>
      <c r="S232" s="210"/>
      <c r="T232" s="201"/>
      <c r="U232" s="209"/>
      <c r="AA232" s="202"/>
    </row>
    <row r="233" spans="1:27">
      <c r="A233" s="209" t="s">
        <v>58</v>
      </c>
      <c r="B233" s="209" t="s">
        <v>6519</v>
      </c>
      <c r="C233" s="210" t="s">
        <v>158</v>
      </c>
      <c r="D233" s="210" t="s">
        <v>6520</v>
      </c>
      <c r="E233" s="211">
        <f>MONTH(tblRepack7[[#This Row],[Date]])</f>
        <v>10</v>
      </c>
      <c r="F233" s="211" t="str">
        <f>IF(tblRepack7[[#This Row],[RTS]]&gt;0,"Yes","No")</f>
        <v>Yes</v>
      </c>
      <c r="G233" s="210">
        <v>45933</v>
      </c>
      <c r="H233" s="201">
        <v>45935</v>
      </c>
      <c r="I233" s="209" t="s">
        <v>2718</v>
      </c>
      <c r="J233" s="210" t="s">
        <v>1866</v>
      </c>
      <c r="O233" s="209"/>
      <c r="P233" s="209"/>
      <c r="Q233" s="210"/>
      <c r="R233" s="210"/>
      <c r="S233" s="210"/>
      <c r="T233" s="201"/>
      <c r="U233" s="209"/>
      <c r="AA233" s="202"/>
    </row>
    <row r="234" spans="1:27">
      <c r="A234" s="209" t="s">
        <v>58</v>
      </c>
      <c r="B234" s="209" t="s">
        <v>6519</v>
      </c>
      <c r="C234" s="210" t="s">
        <v>158</v>
      </c>
      <c r="D234" s="210" t="s">
        <v>6801</v>
      </c>
      <c r="E234" s="211">
        <f>MONTH(tblRepack7[[#This Row],[Date]])</f>
        <v>10</v>
      </c>
      <c r="F234" s="211" t="str">
        <f>IF(tblRepack7[[#This Row],[RTS]]&gt;0,"Yes","No")</f>
        <v>Yes</v>
      </c>
      <c r="G234" s="210">
        <v>45937</v>
      </c>
      <c r="H234" s="201">
        <v>45951</v>
      </c>
      <c r="I234" s="209" t="s">
        <v>2718</v>
      </c>
      <c r="J234" s="210" t="s">
        <v>1866</v>
      </c>
      <c r="O234" s="209"/>
      <c r="P234" s="209"/>
      <c r="Q234" s="210"/>
      <c r="R234" s="210"/>
      <c r="S234" s="210"/>
      <c r="T234" s="201"/>
      <c r="U234" s="209"/>
      <c r="AA234" s="202"/>
    </row>
    <row r="235" spans="1:27">
      <c r="A235" s="209" t="s">
        <v>58</v>
      </c>
      <c r="B235" s="209" t="s">
        <v>6519</v>
      </c>
      <c r="C235" s="210" t="s">
        <v>158</v>
      </c>
      <c r="D235" s="210" t="s">
        <v>6735</v>
      </c>
      <c r="E235" s="211">
        <f>MONTH(tblRepack7[[#This Row],[Date]])</f>
        <v>10</v>
      </c>
      <c r="F235" s="211" t="str">
        <f>IF(tblRepack7[[#This Row],[RTS]]&gt;0,"Yes","No")</f>
        <v>Yes</v>
      </c>
      <c r="G235" s="210">
        <v>45939</v>
      </c>
      <c r="H235" s="201">
        <v>45951</v>
      </c>
      <c r="I235" s="209" t="s">
        <v>2718</v>
      </c>
      <c r="J235" s="210" t="s">
        <v>1866</v>
      </c>
      <c r="O235" s="209"/>
      <c r="P235" s="209"/>
      <c r="Q235" s="210"/>
      <c r="R235" s="210"/>
      <c r="S235" s="210"/>
      <c r="T235" s="201"/>
      <c r="U235" s="209"/>
      <c r="AA235" s="202"/>
    </row>
    <row r="236" spans="1:27">
      <c r="A236" s="209" t="s">
        <v>58</v>
      </c>
      <c r="B236" s="209" t="s">
        <v>6519</v>
      </c>
      <c r="C236" s="210" t="s">
        <v>158</v>
      </c>
      <c r="D236" s="210" t="s">
        <v>6734</v>
      </c>
      <c r="E236" s="211">
        <f>MONTH(tblRepack7[[#This Row],[Date]])</f>
        <v>10</v>
      </c>
      <c r="F236" s="211" t="str">
        <f>IF(tblRepack7[[#This Row],[RTS]]&gt;0,"Yes","No")</f>
        <v>Yes</v>
      </c>
      <c r="G236" s="210">
        <v>45940</v>
      </c>
      <c r="H236" s="201">
        <v>45951</v>
      </c>
      <c r="I236" s="209" t="s">
        <v>2718</v>
      </c>
      <c r="J236" s="210" t="s">
        <v>1866</v>
      </c>
      <c r="O236" s="209"/>
      <c r="P236" s="209"/>
      <c r="Q236" s="210"/>
      <c r="R236" s="210"/>
      <c r="S236" s="210"/>
      <c r="T236" s="201"/>
      <c r="U236" s="209"/>
      <c r="AA236" s="202"/>
    </row>
    <row r="237" spans="1:27">
      <c r="A237" s="209" t="s">
        <v>58</v>
      </c>
      <c r="B237" s="209" t="s">
        <v>6519</v>
      </c>
      <c r="C237" s="210" t="s">
        <v>158</v>
      </c>
      <c r="D237" s="210" t="s">
        <v>6733</v>
      </c>
      <c r="E237" s="211">
        <f>MONTH(tblRepack7[[#This Row],[Date]])</f>
        <v>10</v>
      </c>
      <c r="F237" s="211" t="str">
        <f>IF(tblRepack7[[#This Row],[RTS]]&gt;0,"Yes","No")</f>
        <v>Yes</v>
      </c>
      <c r="G237" s="210">
        <v>45945</v>
      </c>
      <c r="H237" s="201">
        <v>45945</v>
      </c>
      <c r="I237" s="209" t="s">
        <v>2718</v>
      </c>
      <c r="J237" s="210" t="s">
        <v>1866</v>
      </c>
      <c r="O237" s="209"/>
      <c r="P237" s="209"/>
      <c r="Q237" s="210"/>
      <c r="R237" s="210"/>
      <c r="S237" s="210"/>
      <c r="T237" s="201"/>
      <c r="U237" s="209"/>
      <c r="AA237" s="202"/>
    </row>
    <row r="238" spans="1:27">
      <c r="A238" s="209" t="s">
        <v>58</v>
      </c>
      <c r="B238" s="209" t="s">
        <v>6519</v>
      </c>
      <c r="C238" s="210" t="s">
        <v>158</v>
      </c>
      <c r="D238" s="210" t="s">
        <v>6807</v>
      </c>
      <c r="E238" s="211">
        <f>MONTH(tblRepack7[[#This Row],[Date]])</f>
        <v>10</v>
      </c>
      <c r="F238" s="211" t="str">
        <f>IF(tblRepack7[[#This Row],[RTS]]&gt;0,"Yes","No")</f>
        <v>Yes</v>
      </c>
      <c r="G238" s="210">
        <v>45947</v>
      </c>
      <c r="H238" s="201">
        <v>45951</v>
      </c>
      <c r="I238" s="209" t="s">
        <v>2718</v>
      </c>
      <c r="J238" s="210" t="s">
        <v>1866</v>
      </c>
      <c r="O238" s="209"/>
      <c r="P238" s="209"/>
      <c r="Q238" s="210"/>
      <c r="R238" s="210"/>
      <c r="S238" s="210"/>
      <c r="T238" s="201"/>
      <c r="U238" s="209"/>
      <c r="AA238" s="202"/>
    </row>
    <row r="239" spans="1:27">
      <c r="A239" s="209" t="s">
        <v>58</v>
      </c>
      <c r="B239" s="209" t="s">
        <v>6519</v>
      </c>
      <c r="C239" s="210" t="s">
        <v>158</v>
      </c>
      <c r="D239" s="210" t="s">
        <v>6808</v>
      </c>
      <c r="E239" s="211">
        <f>MONTH(tblRepack7[[#This Row],[Date]])</f>
        <v>10</v>
      </c>
      <c r="F239" s="211" t="str">
        <f>IF(tblRepack7[[#This Row],[RTS]]&gt;0,"Yes","No")</f>
        <v>Yes</v>
      </c>
      <c r="G239" s="210">
        <v>45951</v>
      </c>
      <c r="H239" s="201">
        <v>45951</v>
      </c>
      <c r="I239" s="209" t="s">
        <v>6809</v>
      </c>
      <c r="J239" s="210" t="s">
        <v>1866</v>
      </c>
      <c r="O239" s="209"/>
      <c r="P239" s="209"/>
      <c r="Q239" s="210"/>
      <c r="R239" s="210"/>
      <c r="S239" s="210"/>
      <c r="T239" s="201"/>
      <c r="U239" s="209"/>
      <c r="AA239" s="202"/>
    </row>
    <row r="240" spans="1:27">
      <c r="A240" s="209" t="s">
        <v>58</v>
      </c>
      <c r="B240" s="209" t="s">
        <v>1520</v>
      </c>
      <c r="C240" s="210" t="s">
        <v>436</v>
      </c>
      <c r="D240" s="210" t="s">
        <v>2393</v>
      </c>
      <c r="E240" s="953">
        <f>MONTH(tblRepack7[[#This Row],[Date]])</f>
        <v>2</v>
      </c>
      <c r="F240" s="953" t="str">
        <f>IF(tblRepack7[[#This Row],[RTS]]&gt;0,"Yes","No")</f>
        <v>Yes</v>
      </c>
      <c r="G240" s="951">
        <v>45710</v>
      </c>
      <c r="H240" s="952">
        <v>45711</v>
      </c>
      <c r="I240" s="209" t="s">
        <v>962</v>
      </c>
      <c r="J240" s="1059" t="s">
        <v>1521</v>
      </c>
      <c r="O240" s="209"/>
      <c r="P240" s="209"/>
      <c r="Q240" s="210"/>
      <c r="R240" s="210"/>
      <c r="S240" s="210"/>
      <c r="T240" s="201"/>
      <c r="U240" s="209"/>
      <c r="AA240" s="202"/>
    </row>
    <row r="241" spans="1:27">
      <c r="A241" s="209" t="s">
        <v>58</v>
      </c>
      <c r="B241" s="209" t="s">
        <v>1520</v>
      </c>
      <c r="C241" s="210" t="s">
        <v>436</v>
      </c>
      <c r="D241" s="210" t="s">
        <v>2406</v>
      </c>
      <c r="E241" s="211">
        <f>MONTH(tblRepack7[[#This Row],[Date]])</f>
        <v>2</v>
      </c>
      <c r="F241" s="211" t="str">
        <f>IF(tblRepack7[[#This Row],[RTS]]&gt;0,"Yes","No")</f>
        <v>Yes</v>
      </c>
      <c r="G241" s="210">
        <v>45712</v>
      </c>
      <c r="H241" s="201">
        <v>45712</v>
      </c>
      <c r="I241" s="209" t="s">
        <v>962</v>
      </c>
      <c r="J241" s="1059" t="s">
        <v>1521</v>
      </c>
      <c r="O241" s="209"/>
      <c r="P241" s="209"/>
      <c r="Q241" s="210"/>
      <c r="R241" s="210"/>
      <c r="S241" s="210"/>
      <c r="T241" s="201"/>
      <c r="U241" s="209"/>
      <c r="AA241" s="202"/>
    </row>
    <row r="242" spans="1:27">
      <c r="A242" s="209" t="s">
        <v>58</v>
      </c>
      <c r="B242" s="209" t="s">
        <v>1520</v>
      </c>
      <c r="C242" s="210" t="s">
        <v>436</v>
      </c>
      <c r="D242" s="210" t="s">
        <v>2432</v>
      </c>
      <c r="E242" s="211">
        <f>MONTH(tblRepack7[[#This Row],[Date]])</f>
        <v>2</v>
      </c>
      <c r="F242" s="211" t="str">
        <f>IF(tblRepack7[[#This Row],[RTS]]&gt;0,"Yes","No")</f>
        <v>Yes</v>
      </c>
      <c r="G242" s="210">
        <v>45713</v>
      </c>
      <c r="H242" s="201">
        <v>45713</v>
      </c>
      <c r="I242" s="209" t="s">
        <v>962</v>
      </c>
      <c r="J242" s="1059" t="s">
        <v>1521</v>
      </c>
      <c r="O242" s="209"/>
      <c r="P242" s="209"/>
      <c r="Q242" s="210"/>
      <c r="R242" s="210"/>
      <c r="S242" s="210"/>
      <c r="T242" s="201"/>
      <c r="U242" s="209"/>
      <c r="AA242" s="202"/>
    </row>
    <row r="243" spans="1:27">
      <c r="A243" s="209" t="s">
        <v>58</v>
      </c>
      <c r="B243" s="209" t="s">
        <v>1520</v>
      </c>
      <c r="C243" s="210" t="s">
        <v>436</v>
      </c>
      <c r="D243" s="210" t="s">
        <v>2439</v>
      </c>
      <c r="E243" s="211">
        <f>MONTH(tblRepack7[[#This Row],[Date]])</f>
        <v>2</v>
      </c>
      <c r="F243" s="211" t="str">
        <f>IF(tblRepack7[[#This Row],[RTS]]&gt;0,"Yes","No")</f>
        <v>Yes</v>
      </c>
      <c r="G243" s="210">
        <v>45713</v>
      </c>
      <c r="H243" s="201">
        <v>45713</v>
      </c>
      <c r="I243" s="209" t="s">
        <v>2838</v>
      </c>
      <c r="J243" s="1059" t="s">
        <v>1521</v>
      </c>
      <c r="O243" s="209"/>
      <c r="P243" s="209"/>
      <c r="Q243" s="210"/>
      <c r="R243" s="210"/>
      <c r="S243" s="210"/>
      <c r="T243" s="201"/>
      <c r="U243" s="209"/>
      <c r="AA243" s="202"/>
    </row>
    <row r="244" spans="1:27">
      <c r="A244" s="209" t="s">
        <v>58</v>
      </c>
      <c r="B244" s="209" t="s">
        <v>1520</v>
      </c>
      <c r="C244" s="210" t="s">
        <v>436</v>
      </c>
      <c r="D244" s="210" t="s">
        <v>2767</v>
      </c>
      <c r="E244" s="211">
        <f>MONTH(tblRepack7[[#This Row],[Date]])</f>
        <v>3</v>
      </c>
      <c r="F244" s="211" t="str">
        <f>IF(tblRepack7[[#This Row],[RTS]]&gt;0,"Yes","No")</f>
        <v>Yes</v>
      </c>
      <c r="G244" s="210">
        <v>45734</v>
      </c>
      <c r="H244" s="201">
        <v>45735</v>
      </c>
      <c r="I244" s="209" t="s">
        <v>2718</v>
      </c>
      <c r="J244" s="1059" t="s">
        <v>1521</v>
      </c>
      <c r="O244" s="209"/>
      <c r="P244" s="209"/>
      <c r="Q244" s="210"/>
      <c r="R244" s="210"/>
      <c r="S244" s="210"/>
      <c r="T244" s="201"/>
      <c r="U244" s="209"/>
      <c r="AA244" s="202"/>
    </row>
    <row r="245" spans="1:27">
      <c r="A245" s="209" t="s">
        <v>58</v>
      </c>
      <c r="B245" s="209" t="s">
        <v>1520</v>
      </c>
      <c r="C245" s="210" t="s">
        <v>436</v>
      </c>
      <c r="D245" s="210" t="s">
        <v>2837</v>
      </c>
      <c r="E245" s="211">
        <f>MONTH(tblRepack7[[#This Row],[Date]])</f>
        <v>3</v>
      </c>
      <c r="F245" s="211" t="str">
        <f>IF(tblRepack7[[#This Row],[RTS]]&gt;0,"Yes","No")</f>
        <v>Yes</v>
      </c>
      <c r="G245" s="210">
        <v>45735</v>
      </c>
      <c r="H245" s="201">
        <v>45735</v>
      </c>
      <c r="I245" s="209" t="s">
        <v>2718</v>
      </c>
      <c r="J245" s="1060" t="s">
        <v>1521</v>
      </c>
      <c r="O245" s="209"/>
      <c r="P245" s="209"/>
      <c r="Q245" s="210"/>
      <c r="R245" s="210"/>
      <c r="S245" s="210"/>
      <c r="T245" s="201"/>
      <c r="U245" s="209"/>
      <c r="AA245" s="202"/>
    </row>
    <row r="246" spans="1:27">
      <c r="A246" s="209" t="s">
        <v>58</v>
      </c>
      <c r="B246" s="209" t="s">
        <v>1520</v>
      </c>
      <c r="C246" s="210" t="s">
        <v>436</v>
      </c>
      <c r="D246" s="210" t="s">
        <v>2844</v>
      </c>
      <c r="E246" s="211">
        <f>MONTH(tblRepack7[[#This Row],[Date]])</f>
        <v>3</v>
      </c>
      <c r="F246" s="211" t="str">
        <f>IF(tblRepack7[[#This Row],[RTS]]&gt;0,"Yes","No")</f>
        <v>Yes</v>
      </c>
      <c r="G246" s="210">
        <v>45736</v>
      </c>
      <c r="H246" s="201">
        <v>45736</v>
      </c>
      <c r="I246" s="209" t="s">
        <v>2718</v>
      </c>
      <c r="J246" s="1060" t="s">
        <v>1521</v>
      </c>
      <c r="O246" s="209"/>
      <c r="P246" s="209"/>
      <c r="Q246" s="210"/>
      <c r="R246" s="210"/>
      <c r="S246" s="210"/>
      <c r="T246" s="201"/>
      <c r="U246" s="209"/>
      <c r="AA246" s="202"/>
    </row>
    <row r="247" spans="1:27">
      <c r="A247" s="209" t="s">
        <v>58</v>
      </c>
      <c r="B247" s="209" t="s">
        <v>1520</v>
      </c>
      <c r="C247" s="210" t="s">
        <v>436</v>
      </c>
      <c r="D247" s="210" t="s">
        <v>2872</v>
      </c>
      <c r="E247" s="211">
        <f>MONTH(tblRepack7[[#This Row],[Date]])</f>
        <v>3</v>
      </c>
      <c r="F247" s="211" t="str">
        <f>IF(tblRepack7[[#This Row],[RTS]]&gt;0,"Yes","No")</f>
        <v>Yes</v>
      </c>
      <c r="G247" s="210">
        <v>45737</v>
      </c>
      <c r="H247" s="201">
        <v>45739</v>
      </c>
      <c r="I247" s="209" t="s">
        <v>1785</v>
      </c>
      <c r="J247" s="1060" t="s">
        <v>1521</v>
      </c>
      <c r="O247" s="209"/>
      <c r="P247" s="209"/>
      <c r="Q247" s="210"/>
      <c r="R247" s="210"/>
      <c r="S247" s="210"/>
      <c r="T247" s="201"/>
      <c r="U247" s="209"/>
      <c r="AA247" s="202"/>
    </row>
    <row r="248" spans="1:27">
      <c r="A248" s="209" t="s">
        <v>58</v>
      </c>
      <c r="B248" s="209" t="s">
        <v>1520</v>
      </c>
      <c r="C248" s="210" t="s">
        <v>436</v>
      </c>
      <c r="D248" s="210" t="s">
        <v>3142</v>
      </c>
      <c r="E248" s="211">
        <f>MONTH(tblRepack7[[#This Row],[Date]])</f>
        <v>4</v>
      </c>
      <c r="F248" s="211" t="str">
        <f>IF(tblRepack7[[#This Row],[RTS]]&gt;0,"Yes","No")</f>
        <v>Yes</v>
      </c>
      <c r="G248" s="210">
        <v>45751</v>
      </c>
      <c r="H248" s="201">
        <v>45754</v>
      </c>
      <c r="I248" s="209" t="s">
        <v>2718</v>
      </c>
      <c r="J248" s="1060" t="s">
        <v>1521</v>
      </c>
      <c r="O248" s="209"/>
      <c r="P248" s="209"/>
      <c r="Q248" s="210"/>
      <c r="R248" s="210"/>
      <c r="S248" s="210"/>
      <c r="T248" s="201"/>
      <c r="U248" s="209"/>
      <c r="AA248" s="202"/>
    </row>
    <row r="249" spans="1:27">
      <c r="A249" s="209" t="s">
        <v>58</v>
      </c>
      <c r="B249" s="209" t="s">
        <v>1520</v>
      </c>
      <c r="C249" s="210" t="s">
        <v>436</v>
      </c>
      <c r="D249" s="210" t="s">
        <v>3143</v>
      </c>
      <c r="E249" s="211">
        <f>MONTH(tblRepack7[[#This Row],[Date]])</f>
        <v>4</v>
      </c>
      <c r="F249" s="211" t="str">
        <f>IF(tblRepack7[[#This Row],[RTS]]&gt;0,"Yes","No")</f>
        <v>Yes</v>
      </c>
      <c r="G249" s="210">
        <v>45754</v>
      </c>
      <c r="H249" s="201">
        <v>45754</v>
      </c>
      <c r="I249" s="209" t="s">
        <v>2718</v>
      </c>
      <c r="J249" s="1060" t="s">
        <v>1521</v>
      </c>
      <c r="O249" s="209"/>
      <c r="P249" s="209"/>
      <c r="Q249" s="210"/>
      <c r="R249" s="210"/>
      <c r="S249" s="210"/>
      <c r="T249" s="201"/>
      <c r="U249" s="209"/>
      <c r="AA249" s="202"/>
    </row>
    <row r="250" spans="1:27">
      <c r="A250" s="209" t="s">
        <v>58</v>
      </c>
      <c r="B250" s="209" t="s">
        <v>1520</v>
      </c>
      <c r="C250" s="210" t="s">
        <v>436</v>
      </c>
      <c r="D250" s="210" t="s">
        <v>3196</v>
      </c>
      <c r="E250" s="211">
        <f>MONTH(tblRepack7[[#This Row],[Date]])</f>
        <v>4</v>
      </c>
      <c r="F250" s="211" t="str">
        <f>IF(tblRepack7[[#This Row],[RTS]]&gt;0,"Yes","No")</f>
        <v>Yes</v>
      </c>
      <c r="G250" s="210">
        <v>45754</v>
      </c>
      <c r="H250" s="201">
        <v>45755</v>
      </c>
      <c r="I250" s="209" t="s">
        <v>2718</v>
      </c>
      <c r="J250" s="1060" t="s">
        <v>1521</v>
      </c>
      <c r="O250" s="209"/>
      <c r="P250" s="209"/>
      <c r="Q250" s="210"/>
      <c r="R250" s="210"/>
      <c r="S250" s="210"/>
      <c r="T250" s="201"/>
      <c r="U250" s="209"/>
      <c r="AA250" s="202"/>
    </row>
    <row r="251" spans="1:27">
      <c r="A251" s="209" t="s">
        <v>58</v>
      </c>
      <c r="B251" s="209" t="s">
        <v>1520</v>
      </c>
      <c r="C251" s="210" t="s">
        <v>436</v>
      </c>
      <c r="D251" s="210" t="s">
        <v>3246</v>
      </c>
      <c r="E251" s="211">
        <f>MONTH(tblRepack7[[#This Row],[Date]])</f>
        <v>4</v>
      </c>
      <c r="F251" s="211" t="str">
        <f>IF(tblRepack7[[#This Row],[RTS]]&gt;0,"Yes","No")</f>
        <v>Yes</v>
      </c>
      <c r="G251" s="210">
        <v>45756</v>
      </c>
      <c r="H251" s="201">
        <v>45756</v>
      </c>
      <c r="I251" s="209" t="s">
        <v>2718</v>
      </c>
      <c r="J251" s="1060" t="s">
        <v>1521</v>
      </c>
      <c r="O251" s="209"/>
      <c r="P251" s="209"/>
      <c r="Q251" s="210"/>
      <c r="R251" s="210"/>
      <c r="S251" s="210"/>
      <c r="T251" s="201"/>
      <c r="U251" s="209"/>
      <c r="AA251" s="202"/>
    </row>
    <row r="252" spans="1:27">
      <c r="A252" s="209" t="s">
        <v>58</v>
      </c>
      <c r="B252" s="209" t="s">
        <v>1520</v>
      </c>
      <c r="C252" s="210" t="s">
        <v>436</v>
      </c>
      <c r="D252" s="210" t="s">
        <v>3256</v>
      </c>
      <c r="E252" s="211">
        <f>MONTH(tblRepack7[[#This Row],[Date]])</f>
        <v>4</v>
      </c>
      <c r="F252" s="211" t="str">
        <f>IF(tblRepack7[[#This Row],[RTS]]&gt;0,"Yes","No")</f>
        <v>Yes</v>
      </c>
      <c r="G252" s="210">
        <v>45757</v>
      </c>
      <c r="H252" s="201">
        <v>45757</v>
      </c>
      <c r="I252" s="209" t="s">
        <v>2718</v>
      </c>
      <c r="J252" s="1060" t="s">
        <v>1521</v>
      </c>
      <c r="O252" s="209"/>
      <c r="P252" s="209"/>
      <c r="Q252" s="210"/>
      <c r="R252" s="210"/>
      <c r="S252" s="210"/>
      <c r="T252" s="201"/>
      <c r="U252" s="209"/>
      <c r="AA252" s="202"/>
    </row>
    <row r="253" spans="1:27">
      <c r="A253" s="209" t="s">
        <v>58</v>
      </c>
      <c r="B253" s="209" t="s">
        <v>1520</v>
      </c>
      <c r="C253" s="210" t="s">
        <v>436</v>
      </c>
      <c r="D253" s="210" t="s">
        <v>3257</v>
      </c>
      <c r="E253" s="211">
        <f>MONTH(tblRepack7[[#This Row],[Date]])</f>
        <v>4</v>
      </c>
      <c r="F253" s="211" t="str">
        <f>IF(tblRepack7[[#This Row],[RTS]]&gt;0,"Yes","No")</f>
        <v>Yes</v>
      </c>
      <c r="G253" s="210">
        <v>45757</v>
      </c>
      <c r="H253" s="201">
        <v>45757</v>
      </c>
      <c r="I253" s="209" t="s">
        <v>2718</v>
      </c>
      <c r="J253" s="1060" t="s">
        <v>1521</v>
      </c>
      <c r="O253" s="209"/>
      <c r="P253" s="209"/>
      <c r="Q253" s="210"/>
      <c r="R253" s="210"/>
      <c r="S253" s="210"/>
      <c r="T253" s="201"/>
      <c r="U253" s="209"/>
      <c r="AA253" s="202"/>
    </row>
    <row r="254" spans="1:27">
      <c r="A254" s="209" t="s">
        <v>58</v>
      </c>
      <c r="B254" s="209" t="s">
        <v>1520</v>
      </c>
      <c r="C254" s="210" t="s">
        <v>436</v>
      </c>
      <c r="D254" s="210" t="s">
        <v>3322</v>
      </c>
      <c r="E254" s="211">
        <f>MONTH(tblRepack7[[#This Row],[Date]])</f>
        <v>4</v>
      </c>
      <c r="F254" s="211" t="str">
        <f>IF(tblRepack7[[#This Row],[RTS]]&gt;0,"Yes","No")</f>
        <v>Yes</v>
      </c>
      <c r="G254" s="210">
        <v>45758</v>
      </c>
      <c r="H254" s="201">
        <v>45760</v>
      </c>
      <c r="I254" s="209" t="s">
        <v>2718</v>
      </c>
      <c r="J254" s="210" t="s">
        <v>1521</v>
      </c>
      <c r="O254" s="209"/>
      <c r="P254" s="209"/>
      <c r="Q254" s="210"/>
      <c r="R254" s="210"/>
      <c r="S254" s="210"/>
      <c r="T254" s="201"/>
      <c r="U254" s="209"/>
      <c r="AA254" s="202"/>
    </row>
    <row r="255" spans="1:27">
      <c r="A255" s="209" t="s">
        <v>58</v>
      </c>
      <c r="B255" s="209" t="s">
        <v>1520</v>
      </c>
      <c r="C255" s="210" t="s">
        <v>436</v>
      </c>
      <c r="D255" s="210" t="s">
        <v>3323</v>
      </c>
      <c r="E255" s="211">
        <f>MONTH(tblRepack7[[#This Row],[Date]])</f>
        <v>4</v>
      </c>
      <c r="F255" s="211" t="str">
        <f>IF(tblRepack7[[#This Row],[RTS]]&gt;0,"Yes","No")</f>
        <v>Yes</v>
      </c>
      <c r="G255" s="210">
        <v>45758</v>
      </c>
      <c r="H255" s="201">
        <v>45760</v>
      </c>
      <c r="I255" s="209" t="s">
        <v>2718</v>
      </c>
      <c r="J255" s="210" t="s">
        <v>1521</v>
      </c>
      <c r="O255" s="209"/>
      <c r="P255" s="209"/>
      <c r="Q255" s="210"/>
      <c r="R255" s="210"/>
      <c r="S255" s="210"/>
      <c r="T255" s="201"/>
      <c r="U255" s="209"/>
      <c r="AA255" s="202"/>
    </row>
    <row r="256" spans="1:27">
      <c r="A256" s="209" t="s">
        <v>58</v>
      </c>
      <c r="B256" s="209" t="s">
        <v>1520</v>
      </c>
      <c r="C256" s="210" t="s">
        <v>436</v>
      </c>
      <c r="D256" s="210" t="s">
        <v>3326</v>
      </c>
      <c r="E256" s="211">
        <f>MONTH(tblRepack7[[#This Row],[Date]])</f>
        <v>4</v>
      </c>
      <c r="F256" s="211" t="str">
        <f>IF(tblRepack7[[#This Row],[RTS]]&gt;0,"Yes","No")</f>
        <v>Yes</v>
      </c>
      <c r="G256" s="210">
        <v>45759</v>
      </c>
      <c r="H256" s="201">
        <v>45760</v>
      </c>
      <c r="I256" s="209" t="s">
        <v>2718</v>
      </c>
      <c r="J256" s="210" t="s">
        <v>1521</v>
      </c>
      <c r="O256" s="209"/>
      <c r="P256" s="209"/>
      <c r="Q256" s="210"/>
      <c r="R256" s="210"/>
      <c r="S256" s="210"/>
      <c r="T256" s="201"/>
      <c r="U256" s="209"/>
      <c r="AA256" s="202"/>
    </row>
    <row r="257" spans="1:27">
      <c r="A257" s="209" t="s">
        <v>58</v>
      </c>
      <c r="B257" s="209" t="s">
        <v>1520</v>
      </c>
      <c r="C257" s="210" t="s">
        <v>436</v>
      </c>
      <c r="D257" s="210" t="s">
        <v>3343</v>
      </c>
      <c r="E257" s="211">
        <f>MONTH(tblRepack7[[#This Row],[Date]])</f>
        <v>4</v>
      </c>
      <c r="F257" s="211" t="str">
        <f>IF(tblRepack7[[#This Row],[RTS]]&gt;0,"Yes","No")</f>
        <v>Yes</v>
      </c>
      <c r="G257" s="210">
        <v>45761</v>
      </c>
      <c r="H257" s="201">
        <v>45761</v>
      </c>
      <c r="I257" s="209" t="s">
        <v>2718</v>
      </c>
      <c r="J257" s="210" t="s">
        <v>1521</v>
      </c>
      <c r="O257" s="209"/>
      <c r="P257" s="209"/>
      <c r="Q257" s="210"/>
      <c r="R257" s="210"/>
      <c r="S257" s="210"/>
      <c r="T257" s="201"/>
      <c r="U257" s="209"/>
      <c r="AA257" s="202"/>
    </row>
    <row r="258" spans="1:27">
      <c r="A258" s="209" t="s">
        <v>58</v>
      </c>
      <c r="B258" s="209" t="s">
        <v>1520</v>
      </c>
      <c r="C258" s="210" t="s">
        <v>436</v>
      </c>
      <c r="D258" s="210" t="s">
        <v>3361</v>
      </c>
      <c r="E258" s="211">
        <f>MONTH(tblRepack7[[#This Row],[Date]])</f>
        <v>4</v>
      </c>
      <c r="F258" s="211" t="str">
        <f>IF(tblRepack7[[#This Row],[RTS]]&gt;0,"Yes","No")</f>
        <v>Yes</v>
      </c>
      <c r="G258" s="210">
        <v>45762</v>
      </c>
      <c r="H258" s="201">
        <v>45762</v>
      </c>
      <c r="I258" s="209" t="s">
        <v>3362</v>
      </c>
      <c r="J258" s="210" t="s">
        <v>1521</v>
      </c>
      <c r="O258" s="209"/>
      <c r="P258" s="209"/>
      <c r="Q258" s="210"/>
      <c r="R258" s="210"/>
      <c r="S258" s="210"/>
      <c r="T258" s="201"/>
      <c r="U258" s="209"/>
      <c r="AA258" s="202"/>
    </row>
    <row r="259" spans="1:27">
      <c r="A259" s="209" t="s">
        <v>58</v>
      </c>
      <c r="B259" s="209" t="s">
        <v>1520</v>
      </c>
      <c r="C259" s="210" t="s">
        <v>436</v>
      </c>
      <c r="D259" s="210" t="s">
        <v>4319</v>
      </c>
      <c r="E259" s="1304">
        <f>MONTH(tblRepack7[[#This Row],[Date]])</f>
        <v>6</v>
      </c>
      <c r="F259" s="1304" t="str">
        <f>IF(tblRepack7[[#This Row],[RTS]]&gt;0,"Yes","No")</f>
        <v>Yes</v>
      </c>
      <c r="G259" s="1305">
        <v>45819</v>
      </c>
      <c r="H259" s="1306">
        <v>45820</v>
      </c>
      <c r="I259" s="209" t="s">
        <v>2718</v>
      </c>
      <c r="J259" s="210" t="s">
        <v>1521</v>
      </c>
      <c r="O259" s="209"/>
      <c r="P259" s="209"/>
      <c r="Q259" s="210"/>
      <c r="R259" s="210"/>
      <c r="S259" s="210"/>
      <c r="T259" s="201"/>
      <c r="U259" s="209"/>
      <c r="AA259" s="202"/>
    </row>
    <row r="260" spans="1:27">
      <c r="A260" s="209" t="s">
        <v>58</v>
      </c>
      <c r="B260" s="209" t="s">
        <v>1520</v>
      </c>
      <c r="C260" s="210" t="s">
        <v>436</v>
      </c>
      <c r="D260" s="210" t="s">
        <v>4321</v>
      </c>
      <c r="E260" s="211">
        <f>MONTH(tblRepack7[[#This Row],[Date]])</f>
        <v>6</v>
      </c>
      <c r="F260" s="211" t="str">
        <f>IF(tblRepack7[[#This Row],[RTS]]&gt;0,"Yes","No")</f>
        <v>Yes</v>
      </c>
      <c r="G260" s="210">
        <v>45819</v>
      </c>
      <c r="H260" s="201">
        <v>45820</v>
      </c>
      <c r="I260" s="209" t="s">
        <v>2718</v>
      </c>
      <c r="J260" s="210" t="s">
        <v>1521</v>
      </c>
      <c r="O260" s="209"/>
      <c r="P260" s="209"/>
      <c r="Q260" s="210"/>
      <c r="R260" s="210"/>
      <c r="S260" s="210"/>
      <c r="T260" s="201"/>
      <c r="U260" s="209"/>
      <c r="AA260" s="202"/>
    </row>
    <row r="261" spans="1:27">
      <c r="A261" s="209" t="s">
        <v>58</v>
      </c>
      <c r="B261" s="209" t="s">
        <v>1520</v>
      </c>
      <c r="C261" s="210" t="s">
        <v>436</v>
      </c>
      <c r="D261" s="210" t="s">
        <v>4379</v>
      </c>
      <c r="E261" s="211">
        <f>MONTH(tblRepack7[[#This Row],[Date]])</f>
        <v>6</v>
      </c>
      <c r="F261" s="211" t="str">
        <f>IF(tblRepack7[[#This Row],[RTS]]&gt;0,"Yes","No")</f>
        <v>Yes</v>
      </c>
      <c r="G261" s="210">
        <v>45820</v>
      </c>
      <c r="H261" s="201">
        <v>45820</v>
      </c>
      <c r="I261" s="209" t="s">
        <v>2718</v>
      </c>
      <c r="J261" s="210" t="s">
        <v>1521</v>
      </c>
      <c r="O261" s="209"/>
      <c r="P261" s="209"/>
      <c r="Q261" s="210"/>
      <c r="R261" s="210"/>
      <c r="S261" s="210"/>
      <c r="T261" s="201"/>
      <c r="U261" s="209"/>
      <c r="AA261" s="202"/>
    </row>
    <row r="262" spans="1:27">
      <c r="A262" s="209" t="s">
        <v>58</v>
      </c>
      <c r="B262" s="209" t="s">
        <v>1520</v>
      </c>
      <c r="C262" s="210" t="s">
        <v>436</v>
      </c>
      <c r="D262" s="210" t="s">
        <v>4469</v>
      </c>
      <c r="E262" s="211">
        <f>MONTH(tblRepack7[[#This Row],[Date]])</f>
        <v>6</v>
      </c>
      <c r="F262" s="211" t="str">
        <f>IF(tblRepack7[[#This Row],[RTS]]&gt;0,"Yes","No")</f>
        <v>Yes</v>
      </c>
      <c r="G262" s="210">
        <v>45820</v>
      </c>
      <c r="H262" s="201">
        <v>45824</v>
      </c>
      <c r="I262" s="209" t="s">
        <v>2718</v>
      </c>
      <c r="J262" s="210" t="s">
        <v>1521</v>
      </c>
      <c r="O262" s="209"/>
      <c r="P262" s="209"/>
      <c r="Q262" s="210"/>
      <c r="R262" s="210"/>
      <c r="S262" s="210"/>
      <c r="T262" s="201"/>
      <c r="U262" s="209"/>
      <c r="AA262" s="202"/>
    </row>
    <row r="263" spans="1:27">
      <c r="A263" s="209" t="s">
        <v>58</v>
      </c>
      <c r="B263" s="209" t="s">
        <v>1520</v>
      </c>
      <c r="C263" s="210" t="s">
        <v>436</v>
      </c>
      <c r="D263" s="210" t="s">
        <v>4422</v>
      </c>
      <c r="E263" s="211">
        <f>MONTH(tblRepack7[[#This Row],[Date]])</f>
        <v>6</v>
      </c>
      <c r="F263" s="211" t="str">
        <f>IF(tblRepack7[[#This Row],[RTS]]&gt;0,"Yes","No")</f>
        <v>Yes</v>
      </c>
      <c r="G263" s="210">
        <v>45821</v>
      </c>
      <c r="H263" s="201">
        <v>45824</v>
      </c>
      <c r="I263" s="209" t="s">
        <v>2718</v>
      </c>
      <c r="J263" s="210" t="s">
        <v>1521</v>
      </c>
      <c r="O263" s="209"/>
      <c r="P263" s="209"/>
      <c r="Q263" s="210"/>
      <c r="R263" s="210"/>
      <c r="S263" s="210"/>
      <c r="T263" s="201"/>
      <c r="U263" s="209"/>
      <c r="AA263" s="202"/>
    </row>
    <row r="264" spans="1:27">
      <c r="A264" s="209" t="s">
        <v>58</v>
      </c>
      <c r="B264" s="209" t="s">
        <v>1520</v>
      </c>
      <c r="C264" s="210" t="s">
        <v>436</v>
      </c>
      <c r="D264" s="210" t="s">
        <v>4487</v>
      </c>
      <c r="E264" s="211">
        <f>MONTH(tblRepack7[[#This Row],[Date]])</f>
        <v>6</v>
      </c>
      <c r="F264" s="211" t="str">
        <f>IF(tblRepack7[[#This Row],[RTS]]&gt;0,"Yes","No")</f>
        <v>Yes</v>
      </c>
      <c r="G264" s="210">
        <v>45824</v>
      </c>
      <c r="H264" s="201">
        <v>45826</v>
      </c>
      <c r="I264" s="209" t="s">
        <v>2718</v>
      </c>
      <c r="J264" s="210" t="s">
        <v>1521</v>
      </c>
      <c r="O264" s="209"/>
      <c r="P264" s="209"/>
      <c r="Q264" s="210"/>
      <c r="R264" s="210"/>
      <c r="S264" s="210"/>
      <c r="T264" s="201"/>
      <c r="U264" s="209"/>
      <c r="AA264" s="202"/>
    </row>
    <row r="265" spans="1:27">
      <c r="A265" s="209" t="s">
        <v>58</v>
      </c>
      <c r="B265" s="209" t="s">
        <v>1520</v>
      </c>
      <c r="C265" s="210" t="s">
        <v>436</v>
      </c>
      <c r="D265" s="210" t="s">
        <v>4539</v>
      </c>
      <c r="E265" s="211">
        <f>MONTH(tblRepack7[[#This Row],[Date]])</f>
        <v>6</v>
      </c>
      <c r="F265" s="211" t="str">
        <f>IF(tblRepack7[[#This Row],[RTS]]&gt;0,"Yes","No")</f>
        <v>Yes</v>
      </c>
      <c r="G265" s="210">
        <v>45826</v>
      </c>
      <c r="H265" s="201">
        <v>45827</v>
      </c>
      <c r="I265" s="209" t="s">
        <v>2718</v>
      </c>
      <c r="J265" s="210" t="s">
        <v>1521</v>
      </c>
      <c r="O265" s="209"/>
      <c r="P265" s="209"/>
      <c r="Q265" s="210"/>
      <c r="R265" s="210"/>
      <c r="S265" s="210"/>
      <c r="T265" s="201"/>
      <c r="U265" s="209"/>
      <c r="AA265" s="202"/>
    </row>
    <row r="266" spans="1:27">
      <c r="A266" s="209" t="s">
        <v>58</v>
      </c>
      <c r="B266" s="209" t="s">
        <v>1520</v>
      </c>
      <c r="C266" s="210" t="s">
        <v>436</v>
      </c>
      <c r="D266" s="210" t="s">
        <v>4574</v>
      </c>
      <c r="E266" s="211">
        <f>MONTH(tblRepack7[[#This Row],[Date]])</f>
        <v>6</v>
      </c>
      <c r="F266" s="211" t="str">
        <f>IF(tblRepack7[[#This Row],[RTS]]&gt;0,"Yes","No")</f>
        <v>Yes</v>
      </c>
      <c r="G266" s="210">
        <v>45828</v>
      </c>
      <c r="H266" s="201">
        <v>45828</v>
      </c>
      <c r="I266" s="209" t="s">
        <v>3362</v>
      </c>
      <c r="J266" s="210" t="s">
        <v>1521</v>
      </c>
      <c r="O266" s="209"/>
      <c r="P266" s="209"/>
      <c r="Q266" s="210"/>
      <c r="R266" s="210"/>
      <c r="S266" s="210"/>
      <c r="T266" s="201"/>
      <c r="U266" s="209"/>
      <c r="AA266" s="202"/>
    </row>
    <row r="267" spans="1:27">
      <c r="A267" s="209" t="s">
        <v>58</v>
      </c>
      <c r="B267" s="209" t="s">
        <v>1432</v>
      </c>
      <c r="C267" s="210" t="s">
        <v>436</v>
      </c>
      <c r="D267" s="210" t="s">
        <v>2293</v>
      </c>
      <c r="E267" s="211">
        <f>MONTH(tblRepack7[[#This Row],[Date]])</f>
        <v>2</v>
      </c>
      <c r="F267" s="211" t="str">
        <f>IF(tblRepack7[[#This Row],[RTS]]&gt;0,"Yes","No")</f>
        <v>Yes</v>
      </c>
      <c r="G267" s="210">
        <v>45705</v>
      </c>
      <c r="H267" s="201">
        <v>45706</v>
      </c>
      <c r="I267" s="209" t="s">
        <v>1457</v>
      </c>
      <c r="J267" s="210" t="s">
        <v>2294</v>
      </c>
      <c r="O267" s="209"/>
      <c r="P267" s="209"/>
      <c r="Q267" s="210"/>
      <c r="R267" s="210"/>
      <c r="S267" s="210"/>
      <c r="T267" s="201"/>
      <c r="U267" s="209"/>
      <c r="AA267" s="202"/>
    </row>
    <row r="268" spans="1:27">
      <c r="A268" s="209" t="s">
        <v>58</v>
      </c>
      <c r="B268" s="209" t="s">
        <v>1432</v>
      </c>
      <c r="C268" s="210" t="s">
        <v>436</v>
      </c>
      <c r="D268" s="210" t="s">
        <v>2490</v>
      </c>
      <c r="E268" s="211">
        <f>MONTH(tblRepack7[[#This Row],[Date]])</f>
        <v>2</v>
      </c>
      <c r="F268" s="211" t="str">
        <f>IF(tblRepack7[[#This Row],[RTS]]&gt;0,"Yes","No")</f>
        <v>Yes</v>
      </c>
      <c r="G268" s="210">
        <v>45716</v>
      </c>
      <c r="H268" s="201">
        <v>45716</v>
      </c>
      <c r="I268" s="209" t="s">
        <v>2382</v>
      </c>
      <c r="J268" s="210" t="s">
        <v>2294</v>
      </c>
      <c r="O268" s="209"/>
      <c r="P268" s="209"/>
      <c r="Q268" s="210"/>
      <c r="R268" s="210"/>
      <c r="S268" s="210"/>
      <c r="T268" s="201"/>
      <c r="U268" s="209"/>
      <c r="AA268" s="202"/>
    </row>
    <row r="269" spans="1:27">
      <c r="A269" s="209" t="s">
        <v>58</v>
      </c>
      <c r="B269" s="209" t="s">
        <v>1432</v>
      </c>
      <c r="C269" s="210" t="s">
        <v>436</v>
      </c>
      <c r="D269" s="210" t="s">
        <v>2717</v>
      </c>
      <c r="E269" s="211">
        <f>MONTH(tblRepack7[[#This Row],[Date]])</f>
        <v>3</v>
      </c>
      <c r="F269" s="211" t="str">
        <f>IF(tblRepack7[[#This Row],[RTS]]&gt;0,"Yes","No")</f>
        <v>Yes</v>
      </c>
      <c r="G269" s="210">
        <v>45730</v>
      </c>
      <c r="H269" s="201">
        <v>45730</v>
      </c>
      <c r="I269" s="209" t="s">
        <v>2718</v>
      </c>
      <c r="J269" s="210" t="s">
        <v>2294</v>
      </c>
      <c r="O269" s="209"/>
      <c r="P269" s="209"/>
      <c r="Q269" s="210"/>
      <c r="R269" s="210"/>
      <c r="S269" s="210"/>
      <c r="T269" s="201"/>
      <c r="U269" s="209"/>
      <c r="AA269" s="202"/>
    </row>
    <row r="270" spans="1:27">
      <c r="A270" s="209" t="s">
        <v>58</v>
      </c>
      <c r="B270" s="209" t="s">
        <v>1432</v>
      </c>
      <c r="C270" s="210" t="s">
        <v>436</v>
      </c>
      <c r="D270" s="210" t="s">
        <v>2972</v>
      </c>
      <c r="E270" s="211">
        <f>MONTH(tblRepack7[[#This Row],[Date]])</f>
        <v>3</v>
      </c>
      <c r="F270" s="211" t="str">
        <f>IF(tblRepack7[[#This Row],[RTS]]&gt;0,"Yes","No")</f>
        <v>Yes</v>
      </c>
      <c r="G270" s="210">
        <v>45744</v>
      </c>
      <c r="H270" s="201">
        <v>45746</v>
      </c>
      <c r="I270" s="209" t="s">
        <v>2283</v>
      </c>
      <c r="J270" s="210" t="s">
        <v>2294</v>
      </c>
      <c r="O270" s="209"/>
      <c r="P270" s="209"/>
      <c r="Q270" s="210"/>
      <c r="R270" s="210"/>
      <c r="S270" s="210"/>
      <c r="T270" s="201"/>
      <c r="U270" s="209"/>
      <c r="AA270" s="202"/>
    </row>
    <row r="271" spans="1:27">
      <c r="A271" s="209" t="s">
        <v>58</v>
      </c>
      <c r="B271" s="209" t="s">
        <v>1432</v>
      </c>
      <c r="C271" s="210" t="s">
        <v>436</v>
      </c>
      <c r="D271" s="210" t="s">
        <v>4004</v>
      </c>
      <c r="E271" s="211">
        <f>MONTH(tblRepack7[[#This Row],[Date]])</f>
        <v>5</v>
      </c>
      <c r="F271" s="211" t="str">
        <f>IF(tblRepack7[[#This Row],[RTS]]&gt;0,"Yes","No")</f>
        <v>Yes</v>
      </c>
      <c r="G271" s="210">
        <v>45800</v>
      </c>
      <c r="H271" s="201">
        <v>45804</v>
      </c>
      <c r="I271" s="209" t="s">
        <v>4005</v>
      </c>
      <c r="J271" s="210" t="s">
        <v>4006</v>
      </c>
      <c r="O271" s="209"/>
      <c r="P271" s="209"/>
      <c r="Q271" s="210"/>
      <c r="R271" s="210"/>
      <c r="S271" s="210"/>
      <c r="T271" s="201"/>
      <c r="U271" s="209"/>
      <c r="AA271" s="202"/>
    </row>
    <row r="272" spans="1:27">
      <c r="A272" s="209" t="s">
        <v>58</v>
      </c>
      <c r="B272" s="209" t="s">
        <v>1432</v>
      </c>
      <c r="C272" s="210" t="s">
        <v>436</v>
      </c>
      <c r="D272" s="210" t="s">
        <v>4224</v>
      </c>
      <c r="E272" s="211">
        <f>MONTH(tblRepack7[[#This Row],[Date]])</f>
        <v>6</v>
      </c>
      <c r="F272" s="211" t="str">
        <f>IF(tblRepack7[[#This Row],[RTS]]&gt;0,"Yes","No")</f>
        <v>Yes</v>
      </c>
      <c r="G272" s="210">
        <v>45811</v>
      </c>
      <c r="H272" s="201">
        <v>45813</v>
      </c>
      <c r="I272" s="209" t="s">
        <v>1492</v>
      </c>
      <c r="J272" s="210" t="s">
        <v>2294</v>
      </c>
      <c r="O272" s="209"/>
      <c r="P272" s="209"/>
      <c r="Q272" s="210"/>
      <c r="R272" s="210"/>
      <c r="S272" s="210"/>
      <c r="T272" s="201"/>
      <c r="U272" s="209"/>
      <c r="AA272" s="202"/>
    </row>
    <row r="273" spans="1:27">
      <c r="A273" s="209" t="s">
        <v>58</v>
      </c>
      <c r="B273" s="209" t="s">
        <v>1483</v>
      </c>
      <c r="C273" s="210" t="s">
        <v>503</v>
      </c>
      <c r="D273" s="210" t="s">
        <v>1484</v>
      </c>
      <c r="E273" s="211">
        <f>MONTH(tblRepack7[[#This Row],[Date]])</f>
        <v>1</v>
      </c>
      <c r="F273" s="211" t="str">
        <f>IF(tblRepack7[[#This Row],[RTS]]&gt;0,"Yes","No")</f>
        <v>Yes</v>
      </c>
      <c r="G273" s="210">
        <v>44592</v>
      </c>
      <c r="H273" s="201">
        <v>44592</v>
      </c>
      <c r="I273" s="209" t="s">
        <v>1341</v>
      </c>
      <c r="J273" s="210" t="s">
        <v>1485</v>
      </c>
      <c r="O273" s="209"/>
      <c r="P273" s="209"/>
      <c r="Q273" s="210"/>
      <c r="R273" s="210"/>
      <c r="S273" s="210"/>
      <c r="T273" s="201"/>
      <c r="U273" s="209"/>
      <c r="AA273" s="202"/>
    </row>
    <row r="274" spans="1:27">
      <c r="A274" s="209" t="s">
        <v>58</v>
      </c>
      <c r="B274" s="209" t="s">
        <v>560</v>
      </c>
      <c r="C274" s="210" t="s">
        <v>436</v>
      </c>
      <c r="D274" s="210" t="s">
        <v>3512</v>
      </c>
      <c r="E274" s="211">
        <f>MONTH(tblRepack7[[#This Row],[Date]])</f>
        <v>4</v>
      </c>
      <c r="F274" s="211" t="str">
        <f>IF(tblRepack7[[#This Row],[RTS]]&gt;0,"Yes","No")</f>
        <v>Yes</v>
      </c>
      <c r="G274" s="210">
        <v>45771</v>
      </c>
      <c r="H274" s="201">
        <v>45771</v>
      </c>
      <c r="I274" s="209" t="s">
        <v>3513</v>
      </c>
      <c r="J274" s="210" t="s">
        <v>3514</v>
      </c>
      <c r="O274" s="209"/>
      <c r="P274" s="209"/>
      <c r="Q274" s="210"/>
      <c r="R274" s="210"/>
      <c r="S274" s="210"/>
      <c r="T274" s="201"/>
      <c r="U274" s="209"/>
      <c r="AA274" s="202"/>
    </row>
    <row r="275" spans="1:27">
      <c r="A275" s="209" t="s">
        <v>58</v>
      </c>
      <c r="B275" s="209" t="s">
        <v>560</v>
      </c>
      <c r="C275" s="210" t="s">
        <v>436</v>
      </c>
      <c r="D275" s="210" t="s">
        <v>4098</v>
      </c>
      <c r="E275" s="211">
        <f>MONTH(tblRepack7[[#This Row],[Date]])</f>
        <v>5</v>
      </c>
      <c r="F275" s="211" t="str">
        <f>IF(tblRepack7[[#This Row],[RTS]]&gt;0,"Yes","No")</f>
        <v>Yes</v>
      </c>
      <c r="G275" s="210">
        <v>45804</v>
      </c>
      <c r="H275" s="201">
        <v>45805</v>
      </c>
      <c r="I275" s="209" t="s">
        <v>980</v>
      </c>
      <c r="J275" s="210" t="s">
        <v>3514</v>
      </c>
      <c r="O275" s="209"/>
      <c r="P275" s="209"/>
      <c r="Q275" s="210"/>
      <c r="R275" s="210"/>
      <c r="S275" s="210"/>
      <c r="T275" s="201"/>
      <c r="U275" s="209"/>
      <c r="AA275" s="202"/>
    </row>
    <row r="276" spans="1:27">
      <c r="A276" s="209" t="s">
        <v>58</v>
      </c>
      <c r="B276" s="209" t="s">
        <v>2563</v>
      </c>
      <c r="C276" s="210" t="s">
        <v>1506</v>
      </c>
      <c r="D276" s="210" t="s">
        <v>2561</v>
      </c>
      <c r="E276" s="211">
        <f>MONTH(tblRepack7[[#This Row],[Date]])</f>
        <v>3</v>
      </c>
      <c r="F276" s="211" t="str">
        <f>IF(tblRepack7[[#This Row],[RTS]]&gt;0,"Yes","No")</f>
        <v>Yes</v>
      </c>
      <c r="G276" s="210">
        <v>45721</v>
      </c>
      <c r="H276" s="201">
        <v>45722</v>
      </c>
      <c r="I276" s="209" t="s">
        <v>962</v>
      </c>
      <c r="J276" s="210" t="s">
        <v>1768</v>
      </c>
      <c r="O276" s="209"/>
      <c r="P276" s="209"/>
      <c r="Q276" s="210"/>
      <c r="R276" s="210"/>
      <c r="S276" s="210"/>
      <c r="T276" s="201"/>
      <c r="U276" s="209"/>
      <c r="AA276" s="202"/>
    </row>
    <row r="277" spans="1:27">
      <c r="A277" s="209" t="s">
        <v>58</v>
      </c>
      <c r="B277" s="209" t="s">
        <v>2563</v>
      </c>
      <c r="C277" s="210" t="s">
        <v>1506</v>
      </c>
      <c r="D277" s="210" t="s">
        <v>2589</v>
      </c>
      <c r="E277" s="211">
        <f>MONTH(tblRepack7[[#This Row],[Date]])</f>
        <v>3</v>
      </c>
      <c r="F277" s="211" t="str">
        <f>IF(tblRepack7[[#This Row],[RTS]]&gt;0,"Yes","No")</f>
        <v>Yes</v>
      </c>
      <c r="G277" s="210">
        <v>45722</v>
      </c>
      <c r="H277" s="201">
        <v>45725</v>
      </c>
      <c r="I277" s="209" t="s">
        <v>962</v>
      </c>
      <c r="J277" s="210" t="s">
        <v>1768</v>
      </c>
      <c r="O277" s="209"/>
      <c r="P277" s="209"/>
      <c r="Q277" s="210"/>
      <c r="R277" s="210"/>
      <c r="S277" s="210"/>
      <c r="T277" s="201"/>
      <c r="U277" s="209"/>
      <c r="AA277" s="202"/>
    </row>
    <row r="278" spans="1:27">
      <c r="A278" s="209" t="s">
        <v>58</v>
      </c>
      <c r="B278" s="209" t="s">
        <v>2563</v>
      </c>
      <c r="C278" s="210" t="s">
        <v>1506</v>
      </c>
      <c r="D278" s="210" t="s">
        <v>2597</v>
      </c>
      <c r="E278" s="211">
        <f>MONTH(tblRepack7[[#This Row],[Date]])</f>
        <v>3</v>
      </c>
      <c r="F278" s="211" t="str">
        <f>IF(tblRepack7[[#This Row],[RTS]]&gt;0,"Yes","No")</f>
        <v>Yes</v>
      </c>
      <c r="G278" s="210">
        <v>45723</v>
      </c>
      <c r="H278" s="201">
        <v>45725</v>
      </c>
      <c r="I278" s="209" t="s">
        <v>962</v>
      </c>
      <c r="J278" s="210" t="s">
        <v>1768</v>
      </c>
      <c r="O278" s="209"/>
      <c r="P278" s="209"/>
      <c r="Q278" s="210"/>
      <c r="R278" s="210"/>
      <c r="S278" s="210"/>
      <c r="T278" s="201"/>
      <c r="U278" s="209"/>
      <c r="AA278" s="202"/>
    </row>
    <row r="279" spans="1:27">
      <c r="A279" s="209" t="s">
        <v>58</v>
      </c>
      <c r="B279" s="209" t="s">
        <v>2563</v>
      </c>
      <c r="C279" s="210" t="s">
        <v>1506</v>
      </c>
      <c r="D279" s="210" t="s">
        <v>2602</v>
      </c>
      <c r="E279" s="211">
        <f>MONTH(tblRepack7[[#This Row],[Date]])</f>
        <v>3</v>
      </c>
      <c r="F279" s="211" t="str">
        <f>IF(tblRepack7[[#This Row],[RTS]]&gt;0,"Yes","No")</f>
        <v>Yes</v>
      </c>
      <c r="G279" s="210">
        <v>45723</v>
      </c>
      <c r="H279" s="201">
        <v>45725</v>
      </c>
      <c r="I279" s="209" t="s">
        <v>1462</v>
      </c>
      <c r="J279" s="210" t="s">
        <v>1768</v>
      </c>
      <c r="O279" s="209"/>
      <c r="P279" s="209"/>
      <c r="Q279" s="210"/>
      <c r="R279" s="210"/>
      <c r="S279" s="210"/>
      <c r="T279" s="201"/>
      <c r="U279" s="204"/>
      <c r="AA279" s="202"/>
    </row>
    <row r="280" spans="1:27">
      <c r="A280" s="57"/>
      <c r="C280" s="213"/>
      <c r="D280" s="213"/>
      <c r="E280" s="212"/>
      <c r="F280" s="212"/>
      <c r="H280" s="203"/>
      <c r="I280" s="57"/>
      <c r="J280" s="213"/>
      <c r="O280" s="209"/>
      <c r="P280" s="209"/>
      <c r="Q280" s="210"/>
      <c r="R280" s="210"/>
      <c r="S280" s="210"/>
      <c r="T280" s="201"/>
      <c r="U280" s="204"/>
      <c r="AA280" s="202"/>
    </row>
    <row r="281" spans="1:27">
      <c r="A281" s="57"/>
      <c r="C281" s="213"/>
      <c r="D281" s="213"/>
      <c r="E281" s="212"/>
      <c r="F281" s="212"/>
      <c r="H281" s="203"/>
      <c r="I281" s="57"/>
      <c r="J281" s="213"/>
      <c r="O281" s="209"/>
      <c r="P281" s="209"/>
      <c r="Q281" s="210"/>
      <c r="R281" s="210"/>
      <c r="S281" s="210"/>
      <c r="T281" s="201"/>
      <c r="U281" s="204"/>
      <c r="AA281" s="202"/>
    </row>
    <row r="282" spans="1:27">
      <c r="A282" s="57"/>
      <c r="C282" s="213"/>
      <c r="D282" s="213"/>
      <c r="E282" s="212"/>
      <c r="F282" s="212"/>
      <c r="H282" s="203"/>
      <c r="I282" s="57"/>
      <c r="J282" s="213"/>
      <c r="O282" s="209"/>
      <c r="P282" s="209"/>
      <c r="Q282" s="210"/>
      <c r="R282" s="210"/>
      <c r="S282" s="210"/>
      <c r="T282" s="201"/>
      <c r="U282" s="204"/>
      <c r="AA282" s="202"/>
    </row>
    <row r="283" spans="1:27">
      <c r="B283" s="196"/>
      <c r="C283" s="196"/>
      <c r="D283" s="196"/>
      <c r="E283" s="205"/>
      <c r="F283" s="205"/>
      <c r="G283" s="196"/>
      <c r="H283" s="196"/>
      <c r="J283" s="196"/>
      <c r="O283" s="209"/>
      <c r="P283" s="209"/>
      <c r="Q283" s="210"/>
      <c r="R283" s="210"/>
      <c r="S283" s="210"/>
      <c r="T283" s="201"/>
      <c r="U283" s="204"/>
      <c r="AA283" s="202"/>
    </row>
    <row r="284" spans="1:27">
      <c r="B284" s="196"/>
      <c r="C284" s="196"/>
      <c r="D284" s="196"/>
      <c r="E284" s="205"/>
      <c r="F284" s="205"/>
      <c r="G284" s="196"/>
      <c r="H284" s="196"/>
      <c r="J284" s="196"/>
      <c r="O284" s="209"/>
      <c r="P284" s="209"/>
      <c r="Q284" s="210"/>
      <c r="R284" s="210"/>
      <c r="S284" s="210"/>
      <c r="T284" s="201"/>
      <c r="U284" s="204"/>
      <c r="AA284" s="202"/>
    </row>
    <row r="285" spans="1:27">
      <c r="B285" s="196"/>
      <c r="C285" s="196"/>
      <c r="D285" s="196"/>
      <c r="E285" s="205"/>
      <c r="F285" s="205"/>
      <c r="G285" s="196"/>
      <c r="H285" s="196"/>
      <c r="J285" s="196"/>
      <c r="O285" s="209"/>
      <c r="P285" s="209"/>
      <c r="Q285" s="210"/>
      <c r="R285" s="210"/>
      <c r="S285" s="210"/>
      <c r="T285" s="201"/>
      <c r="U285" s="204"/>
      <c r="AA285" s="202"/>
    </row>
    <row r="286" spans="1:27">
      <c r="B286" s="196"/>
      <c r="C286" s="196"/>
      <c r="D286" s="196"/>
      <c r="E286" s="205"/>
      <c r="F286" s="205"/>
      <c r="G286" s="196"/>
      <c r="H286" s="196"/>
      <c r="J286" s="196"/>
      <c r="O286" s="209"/>
      <c r="P286" s="209"/>
      <c r="Q286" s="210"/>
      <c r="R286" s="210"/>
      <c r="S286" s="210"/>
      <c r="T286" s="201"/>
      <c r="U286" s="204"/>
      <c r="AA286" s="202"/>
    </row>
    <row r="287" spans="1:27">
      <c r="B287" s="196"/>
      <c r="C287" s="196"/>
      <c r="D287" s="196"/>
      <c r="E287" s="205"/>
      <c r="F287" s="205"/>
      <c r="G287" s="196"/>
      <c r="H287" s="196"/>
      <c r="J287" s="196"/>
      <c r="O287" s="209"/>
      <c r="P287" s="209"/>
      <c r="Q287" s="210"/>
      <c r="R287" s="210"/>
      <c r="S287" s="210"/>
      <c r="T287" s="201"/>
      <c r="U287" s="204"/>
      <c r="AA287" s="202"/>
    </row>
    <row r="288" spans="1:27">
      <c r="B288" s="196"/>
      <c r="C288" s="196"/>
      <c r="D288" s="196"/>
      <c r="E288" s="205"/>
      <c r="F288" s="205"/>
      <c r="G288" s="196"/>
      <c r="H288" s="196"/>
      <c r="J288" s="196"/>
      <c r="O288" s="209"/>
      <c r="P288" s="209"/>
      <c r="Q288" s="210"/>
      <c r="R288" s="210"/>
      <c r="S288" s="210"/>
      <c r="T288" s="201"/>
      <c r="U288" s="204"/>
      <c r="AA288" s="202"/>
    </row>
    <row r="289" spans="2:27">
      <c r="B289" s="196"/>
      <c r="C289" s="196"/>
      <c r="D289" s="196"/>
      <c r="E289" s="205"/>
      <c r="F289" s="205"/>
      <c r="G289" s="196"/>
      <c r="H289" s="196"/>
      <c r="J289" s="196"/>
      <c r="O289" s="209"/>
      <c r="P289" s="209"/>
      <c r="Q289" s="210"/>
      <c r="R289" s="210"/>
      <c r="S289" s="210"/>
      <c r="T289" s="201"/>
      <c r="U289" s="204"/>
      <c r="AA289" s="202"/>
    </row>
    <row r="290" spans="2:27">
      <c r="B290" s="196"/>
      <c r="C290" s="196"/>
      <c r="D290" s="196"/>
      <c r="E290" s="205"/>
      <c r="F290" s="205"/>
      <c r="G290" s="196"/>
      <c r="H290" s="196"/>
      <c r="J290" s="196"/>
      <c r="O290" s="209"/>
      <c r="P290" s="209"/>
      <c r="Q290" s="210"/>
      <c r="R290" s="210"/>
      <c r="S290" s="210"/>
      <c r="T290" s="201"/>
      <c r="U290" s="204"/>
      <c r="AA290" s="202"/>
    </row>
    <row r="291" spans="2:27">
      <c r="B291" s="196"/>
      <c r="C291" s="196"/>
      <c r="D291" s="196"/>
      <c r="E291" s="205"/>
      <c r="F291" s="205"/>
      <c r="G291" s="196"/>
      <c r="H291" s="196"/>
      <c r="J291" s="196"/>
      <c r="O291" s="209"/>
      <c r="P291" s="209"/>
      <c r="Q291" s="210"/>
      <c r="R291" s="210"/>
      <c r="S291" s="210"/>
      <c r="T291" s="201"/>
      <c r="U291" s="204"/>
      <c r="AA291" s="202"/>
    </row>
    <row r="292" spans="2:27">
      <c r="B292" s="196"/>
      <c r="C292" s="196"/>
      <c r="D292" s="196"/>
      <c r="E292" s="205"/>
      <c r="F292" s="205"/>
      <c r="G292" s="196"/>
      <c r="H292" s="196"/>
      <c r="J292" s="196"/>
      <c r="O292" s="209"/>
      <c r="P292" s="209"/>
      <c r="Q292" s="210"/>
      <c r="R292" s="210"/>
      <c r="S292" s="210"/>
      <c r="T292" s="201"/>
      <c r="U292" s="204"/>
      <c r="AA292" s="202"/>
    </row>
    <row r="293" spans="2:27">
      <c r="B293" s="196"/>
      <c r="C293" s="196"/>
      <c r="D293" s="196"/>
      <c r="E293" s="205"/>
      <c r="F293" s="205"/>
      <c r="G293" s="196"/>
      <c r="H293" s="196"/>
      <c r="J293" s="196"/>
      <c r="O293" s="209"/>
      <c r="P293" s="209"/>
      <c r="Q293" s="210"/>
      <c r="R293" s="210"/>
      <c r="S293" s="210"/>
      <c r="T293" s="201"/>
      <c r="U293" s="204"/>
      <c r="AA293" s="202"/>
    </row>
    <row r="294" spans="2:27">
      <c r="B294" s="196"/>
      <c r="C294" s="196"/>
      <c r="D294" s="196"/>
      <c r="E294" s="205"/>
      <c r="F294" s="205"/>
      <c r="G294" s="196"/>
      <c r="H294" s="196"/>
      <c r="J294" s="196"/>
      <c r="O294" s="209"/>
      <c r="P294" s="209"/>
      <c r="Q294" s="210"/>
      <c r="R294" s="210"/>
      <c r="S294" s="210"/>
      <c r="T294" s="201"/>
      <c r="U294" s="204"/>
      <c r="AA294" s="202"/>
    </row>
    <row r="295" spans="2:27">
      <c r="B295" s="196"/>
      <c r="C295" s="196"/>
      <c r="D295" s="196"/>
      <c r="E295" s="205"/>
      <c r="F295" s="205"/>
      <c r="G295" s="196"/>
      <c r="H295" s="196"/>
      <c r="J295" s="196"/>
      <c r="O295" s="209"/>
      <c r="P295" s="209"/>
      <c r="Q295" s="210"/>
      <c r="R295" s="210"/>
      <c r="S295" s="210"/>
      <c r="T295" s="201"/>
      <c r="U295" s="204"/>
      <c r="AA295" s="202"/>
    </row>
    <row r="296" spans="2:27">
      <c r="B296" s="196"/>
      <c r="C296" s="196"/>
      <c r="D296" s="196"/>
      <c r="E296" s="205"/>
      <c r="F296" s="205"/>
      <c r="G296" s="196"/>
      <c r="H296" s="196"/>
      <c r="J296" s="196"/>
      <c r="O296" s="209"/>
      <c r="P296" s="209"/>
      <c r="Q296" s="210"/>
      <c r="R296" s="210"/>
      <c r="S296" s="210"/>
      <c r="T296" s="201"/>
      <c r="U296" s="204"/>
      <c r="AA296" s="202"/>
    </row>
    <row r="297" spans="2:27">
      <c r="B297" s="196"/>
      <c r="C297" s="196"/>
      <c r="D297" s="196"/>
      <c r="E297" s="205"/>
      <c r="F297" s="205"/>
      <c r="G297" s="196"/>
      <c r="H297" s="196"/>
      <c r="J297" s="196"/>
      <c r="O297" s="209"/>
      <c r="P297" s="209"/>
      <c r="Q297" s="210"/>
      <c r="R297" s="210"/>
      <c r="S297" s="210"/>
      <c r="T297" s="201"/>
      <c r="U297" s="204"/>
      <c r="AA297" s="202"/>
    </row>
    <row r="298" spans="2:27">
      <c r="B298" s="196"/>
      <c r="C298" s="196"/>
      <c r="D298" s="196"/>
      <c r="E298" s="205"/>
      <c r="F298" s="205"/>
      <c r="G298" s="196"/>
      <c r="H298" s="196"/>
      <c r="J298" s="196"/>
      <c r="O298" s="209"/>
      <c r="P298" s="209"/>
      <c r="Q298" s="210"/>
      <c r="R298" s="210"/>
      <c r="S298" s="210"/>
      <c r="T298" s="201"/>
      <c r="U298" s="204"/>
      <c r="AA298" s="202"/>
    </row>
    <row r="299" spans="2:27">
      <c r="B299" s="196"/>
      <c r="C299" s="196"/>
      <c r="D299" s="196"/>
      <c r="E299" s="205"/>
      <c r="F299" s="205"/>
      <c r="G299" s="196"/>
      <c r="H299" s="196"/>
      <c r="J299" s="196"/>
      <c r="O299" s="209"/>
      <c r="P299" s="209"/>
      <c r="Q299" s="210"/>
      <c r="R299" s="210"/>
      <c r="S299" s="210"/>
      <c r="T299" s="201"/>
      <c r="U299" s="204"/>
      <c r="AA299" s="202"/>
    </row>
    <row r="300" spans="2:27">
      <c r="B300" s="196"/>
      <c r="C300" s="196"/>
      <c r="D300" s="196"/>
      <c r="E300" s="205"/>
      <c r="F300" s="205"/>
      <c r="G300" s="196"/>
      <c r="H300" s="196"/>
      <c r="J300" s="196"/>
      <c r="O300" s="209"/>
      <c r="P300" s="209"/>
      <c r="Q300" s="210"/>
      <c r="R300" s="210"/>
      <c r="S300" s="210"/>
      <c r="T300" s="201"/>
      <c r="U300" s="204"/>
      <c r="AA300" s="202"/>
    </row>
    <row r="301" spans="2:27">
      <c r="B301" s="196"/>
      <c r="C301" s="196"/>
      <c r="D301" s="196"/>
      <c r="E301" s="205"/>
      <c r="F301" s="205"/>
      <c r="G301" s="196"/>
      <c r="H301" s="196"/>
      <c r="J301" s="196"/>
      <c r="O301" s="209"/>
      <c r="P301" s="209"/>
      <c r="Q301" s="210"/>
      <c r="R301" s="210"/>
      <c r="S301" s="210"/>
      <c r="T301" s="201"/>
      <c r="U301" s="204"/>
      <c r="AA301" s="202"/>
    </row>
    <row r="302" spans="2:27">
      <c r="B302" s="196"/>
      <c r="C302" s="196"/>
      <c r="D302" s="196"/>
      <c r="E302" s="205"/>
      <c r="F302" s="205"/>
      <c r="G302" s="196"/>
      <c r="H302" s="196"/>
      <c r="J302" s="196"/>
      <c r="O302" s="209"/>
      <c r="P302" s="209"/>
      <c r="Q302" s="210"/>
      <c r="R302" s="210"/>
      <c r="S302" s="210"/>
      <c r="T302" s="201"/>
      <c r="U302" s="204"/>
      <c r="AA302" s="202"/>
    </row>
    <row r="303" spans="2:27">
      <c r="B303" s="196"/>
      <c r="C303" s="196"/>
      <c r="D303" s="196"/>
      <c r="E303" s="205"/>
      <c r="F303" s="205"/>
      <c r="G303" s="196"/>
      <c r="H303" s="196"/>
      <c r="J303" s="196"/>
      <c r="O303" s="209"/>
      <c r="P303" s="209"/>
      <c r="Q303" s="210"/>
      <c r="R303" s="210"/>
      <c r="S303" s="210"/>
      <c r="T303" s="201"/>
      <c r="U303" s="204"/>
      <c r="AA303" s="202"/>
    </row>
    <row r="304" spans="2:27">
      <c r="B304" s="196"/>
      <c r="C304" s="196"/>
      <c r="D304" s="196"/>
      <c r="E304" s="205"/>
      <c r="F304" s="205"/>
      <c r="G304" s="196"/>
      <c r="H304" s="196"/>
      <c r="J304" s="196"/>
      <c r="O304" s="209"/>
      <c r="P304" s="209"/>
      <c r="Q304" s="210"/>
      <c r="R304" s="210"/>
      <c r="S304" s="210"/>
      <c r="T304" s="201"/>
      <c r="U304" s="204"/>
      <c r="AA304" s="202"/>
    </row>
    <row r="305" spans="2:27">
      <c r="B305" s="196"/>
      <c r="C305" s="196"/>
      <c r="D305" s="196"/>
      <c r="E305" s="205"/>
      <c r="F305" s="205"/>
      <c r="G305" s="196"/>
      <c r="H305" s="196"/>
      <c r="J305" s="196"/>
      <c r="O305" s="209"/>
      <c r="P305" s="209"/>
      <c r="Q305" s="210"/>
      <c r="R305" s="210"/>
      <c r="S305" s="210"/>
      <c r="T305" s="201"/>
      <c r="U305" s="204"/>
      <c r="AA305" s="202"/>
    </row>
    <row r="306" spans="2:27">
      <c r="B306" s="196"/>
      <c r="C306" s="196"/>
      <c r="D306" s="196"/>
      <c r="E306" s="205"/>
      <c r="F306" s="205"/>
      <c r="G306" s="196"/>
      <c r="H306" s="196"/>
      <c r="J306" s="196"/>
      <c r="O306" s="209"/>
      <c r="P306" s="209"/>
      <c r="Q306" s="210"/>
      <c r="R306" s="210"/>
      <c r="S306" s="210"/>
      <c r="T306" s="201"/>
      <c r="U306" s="204"/>
      <c r="AA306" s="202"/>
    </row>
    <row r="307" spans="2:27">
      <c r="B307" s="196"/>
      <c r="C307" s="196"/>
      <c r="D307" s="196"/>
      <c r="E307" s="205"/>
      <c r="F307" s="205"/>
      <c r="G307" s="196"/>
      <c r="H307" s="196"/>
      <c r="J307" s="196"/>
      <c r="O307" s="209"/>
      <c r="P307" s="209"/>
      <c r="Q307" s="210"/>
      <c r="R307" s="210"/>
      <c r="S307" s="210"/>
      <c r="T307" s="201"/>
      <c r="U307" s="204"/>
      <c r="AA307" s="202"/>
    </row>
    <row r="308" spans="2:27">
      <c r="B308" s="196"/>
      <c r="C308" s="196"/>
      <c r="D308" s="196"/>
      <c r="E308" s="205"/>
      <c r="F308" s="205"/>
      <c r="G308" s="196"/>
      <c r="H308" s="196"/>
      <c r="J308" s="196"/>
      <c r="O308" s="209"/>
      <c r="P308" s="209"/>
      <c r="Q308" s="210"/>
      <c r="R308" s="210"/>
      <c r="S308" s="210"/>
      <c r="T308" s="201"/>
      <c r="U308" s="204"/>
      <c r="AA308" s="202"/>
    </row>
    <row r="309" spans="2:27">
      <c r="B309" s="196"/>
      <c r="C309" s="196"/>
      <c r="D309" s="196"/>
      <c r="E309" s="205"/>
      <c r="F309" s="205"/>
      <c r="G309" s="196"/>
      <c r="H309" s="196"/>
      <c r="J309" s="196"/>
      <c r="O309" s="209"/>
      <c r="P309" s="209"/>
      <c r="Q309" s="210"/>
      <c r="R309" s="210"/>
      <c r="S309" s="210"/>
      <c r="T309" s="201"/>
      <c r="U309" s="204"/>
      <c r="AA309" s="202"/>
    </row>
    <row r="310" spans="2:27">
      <c r="B310" s="196"/>
      <c r="C310" s="196"/>
      <c r="D310" s="196"/>
      <c r="E310" s="205"/>
      <c r="F310" s="205"/>
      <c r="G310" s="196"/>
      <c r="H310" s="196"/>
      <c r="J310" s="196"/>
      <c r="O310" s="209"/>
      <c r="P310" s="209"/>
      <c r="Q310" s="210"/>
      <c r="R310" s="210"/>
      <c r="S310" s="210"/>
      <c r="T310" s="201"/>
      <c r="U310" s="204"/>
      <c r="AA310" s="202"/>
    </row>
    <row r="311" spans="2:27">
      <c r="B311" s="196"/>
      <c r="C311" s="196"/>
      <c r="D311" s="196"/>
      <c r="E311" s="205"/>
      <c r="F311" s="205"/>
      <c r="G311" s="196"/>
      <c r="H311" s="196"/>
      <c r="J311" s="196"/>
      <c r="O311" s="209"/>
      <c r="P311" s="209"/>
      <c r="Q311" s="210"/>
      <c r="R311" s="210"/>
      <c r="S311" s="210"/>
      <c r="T311" s="201"/>
      <c r="U311" s="209"/>
      <c r="AA311" s="202"/>
    </row>
    <row r="312" spans="2:27">
      <c r="B312" s="196"/>
      <c r="C312" s="196"/>
      <c r="D312" s="196"/>
      <c r="E312" s="205"/>
      <c r="F312" s="205"/>
      <c r="G312" s="196"/>
      <c r="H312" s="196"/>
      <c r="J312" s="196"/>
      <c r="O312" s="209"/>
      <c r="P312" s="209"/>
      <c r="Q312" s="210"/>
      <c r="R312" s="210"/>
      <c r="S312" s="210"/>
      <c r="T312" s="201"/>
      <c r="U312" s="209"/>
      <c r="AA312" s="202"/>
    </row>
    <row r="313" spans="2:27">
      <c r="B313" s="196"/>
      <c r="C313" s="196"/>
      <c r="D313" s="196"/>
      <c r="E313" s="205"/>
      <c r="F313" s="205"/>
      <c r="G313" s="196"/>
      <c r="H313" s="196"/>
      <c r="J313" s="196"/>
      <c r="O313" s="209"/>
      <c r="P313" s="209"/>
      <c r="Q313" s="210"/>
      <c r="R313" s="210"/>
      <c r="S313" s="210"/>
      <c r="T313" s="201"/>
      <c r="U313" s="209"/>
      <c r="AA313" s="202"/>
    </row>
    <row r="314" spans="2:27">
      <c r="B314" s="196"/>
      <c r="C314" s="196"/>
      <c r="D314" s="196"/>
      <c r="E314" s="205"/>
      <c r="F314" s="205"/>
      <c r="G314" s="196"/>
      <c r="H314" s="196"/>
      <c r="J314" s="196"/>
      <c r="O314" s="209"/>
      <c r="P314" s="209"/>
      <c r="Q314" s="210"/>
      <c r="R314" s="210"/>
      <c r="S314" s="210"/>
      <c r="T314" s="201"/>
      <c r="U314" s="209"/>
      <c r="AA314" s="202"/>
    </row>
    <row r="315" spans="2:27">
      <c r="B315" s="196"/>
      <c r="C315" s="196"/>
      <c r="D315" s="196"/>
      <c r="E315" s="205"/>
      <c r="F315" s="205"/>
      <c r="G315" s="196"/>
      <c r="H315" s="196"/>
      <c r="J315" s="196"/>
      <c r="O315" s="209"/>
      <c r="P315" s="209"/>
      <c r="Q315" s="210"/>
      <c r="R315" s="210"/>
      <c r="S315" s="210"/>
      <c r="T315" s="201"/>
      <c r="U315" s="209"/>
      <c r="AA315" s="202"/>
    </row>
    <row r="316" spans="2:27">
      <c r="B316" s="196"/>
      <c r="C316" s="196"/>
      <c r="D316" s="196"/>
      <c r="E316" s="205"/>
      <c r="F316" s="205"/>
      <c r="G316" s="196"/>
      <c r="H316" s="196"/>
      <c r="J316" s="196"/>
      <c r="O316" s="209"/>
      <c r="P316" s="209"/>
      <c r="Q316" s="210"/>
      <c r="R316" s="210"/>
      <c r="S316" s="210"/>
      <c r="T316" s="201"/>
      <c r="U316" s="209"/>
      <c r="AA316" s="202"/>
    </row>
    <row r="317" spans="2:27">
      <c r="B317" s="196"/>
      <c r="C317" s="196"/>
      <c r="D317" s="196"/>
      <c r="E317" s="205"/>
      <c r="F317" s="205"/>
      <c r="G317" s="196"/>
      <c r="H317" s="196"/>
      <c r="J317" s="196"/>
      <c r="O317" s="209"/>
      <c r="P317" s="209"/>
      <c r="Q317" s="210"/>
      <c r="R317" s="210"/>
      <c r="S317" s="210"/>
      <c r="T317" s="201"/>
      <c r="U317" s="209"/>
      <c r="AA317" s="202"/>
    </row>
    <row r="318" spans="2:27">
      <c r="B318" s="196"/>
      <c r="C318" s="196"/>
      <c r="D318" s="196"/>
      <c r="E318" s="205"/>
      <c r="F318" s="205"/>
      <c r="G318" s="196"/>
      <c r="H318" s="196"/>
      <c r="J318" s="196"/>
      <c r="O318" s="209"/>
      <c r="P318" s="209"/>
      <c r="Q318" s="210"/>
      <c r="R318" s="210"/>
      <c r="S318" s="210"/>
      <c r="T318" s="201"/>
      <c r="U318" s="209"/>
      <c r="AA318" s="202"/>
    </row>
    <row r="319" spans="2:27">
      <c r="B319" s="196"/>
      <c r="C319" s="196"/>
      <c r="D319" s="196"/>
      <c r="E319" s="205"/>
      <c r="F319" s="205"/>
      <c r="G319" s="196"/>
      <c r="H319" s="196"/>
      <c r="J319" s="196"/>
      <c r="O319" s="209"/>
      <c r="P319" s="209"/>
      <c r="Q319" s="210"/>
      <c r="R319" s="210"/>
      <c r="S319" s="210"/>
      <c r="T319" s="201"/>
      <c r="U319" s="209"/>
      <c r="AA319" s="202"/>
    </row>
    <row r="320" spans="2:27">
      <c r="B320" s="196"/>
      <c r="C320" s="196"/>
      <c r="D320" s="196"/>
      <c r="E320" s="205"/>
      <c r="F320" s="205"/>
      <c r="G320" s="196"/>
      <c r="H320" s="196"/>
      <c r="J320" s="196"/>
      <c r="O320" s="209"/>
      <c r="P320" s="209"/>
      <c r="Q320" s="210"/>
      <c r="R320" s="210"/>
      <c r="S320" s="210"/>
      <c r="T320" s="201"/>
      <c r="U320" s="209"/>
      <c r="AA320" s="202"/>
    </row>
    <row r="321" spans="2:27">
      <c r="B321" s="196"/>
      <c r="C321" s="196"/>
      <c r="D321" s="196"/>
      <c r="E321" s="205"/>
      <c r="F321" s="205"/>
      <c r="G321" s="196"/>
      <c r="H321" s="196"/>
      <c r="J321" s="196"/>
      <c r="O321" s="209"/>
      <c r="P321" s="209"/>
      <c r="Q321" s="210"/>
      <c r="R321" s="210"/>
      <c r="S321" s="210"/>
      <c r="T321" s="201"/>
      <c r="U321" s="209"/>
      <c r="AA321" s="202"/>
    </row>
    <row r="322" spans="2:27">
      <c r="B322" s="196"/>
      <c r="C322" s="196"/>
      <c r="D322" s="196"/>
      <c r="E322" s="205"/>
      <c r="F322" s="205"/>
      <c r="G322" s="196"/>
      <c r="H322" s="196"/>
      <c r="J322" s="196"/>
      <c r="O322" s="209"/>
      <c r="P322" s="209"/>
      <c r="Q322" s="210"/>
      <c r="R322" s="210"/>
      <c r="S322" s="210"/>
      <c r="T322" s="201"/>
      <c r="U322" s="209"/>
      <c r="AA322" s="202"/>
    </row>
    <row r="323" spans="2:27">
      <c r="B323" s="196"/>
      <c r="C323" s="196"/>
      <c r="D323" s="196"/>
      <c r="E323" s="205"/>
      <c r="F323" s="205"/>
      <c r="G323" s="196"/>
      <c r="H323" s="196"/>
      <c r="J323" s="196"/>
      <c r="O323" s="209"/>
      <c r="P323" s="209"/>
      <c r="Q323" s="210"/>
      <c r="R323" s="210"/>
      <c r="S323" s="210"/>
      <c r="T323" s="201"/>
      <c r="U323" s="209"/>
      <c r="AA323" s="202"/>
    </row>
    <row r="324" spans="2:27">
      <c r="B324" s="196"/>
      <c r="C324" s="196"/>
      <c r="D324" s="196"/>
      <c r="E324" s="205"/>
      <c r="F324" s="205"/>
      <c r="G324" s="196"/>
      <c r="H324" s="196"/>
      <c r="J324" s="196"/>
      <c r="O324" s="209"/>
      <c r="P324" s="209"/>
      <c r="Q324" s="210"/>
      <c r="R324" s="210"/>
      <c r="S324" s="210"/>
      <c r="T324" s="201"/>
      <c r="U324" s="209"/>
      <c r="AA324" s="202"/>
    </row>
    <row r="325" spans="2:27">
      <c r="B325" s="196"/>
      <c r="C325" s="196"/>
      <c r="D325" s="196"/>
      <c r="E325" s="205"/>
      <c r="F325" s="205"/>
      <c r="G325" s="196"/>
      <c r="H325" s="196"/>
      <c r="J325" s="196"/>
      <c r="O325" s="209"/>
      <c r="P325" s="209"/>
      <c r="Q325" s="210"/>
      <c r="R325" s="210"/>
      <c r="S325" s="210"/>
      <c r="T325" s="201"/>
      <c r="U325" s="209"/>
      <c r="AA325" s="202"/>
    </row>
    <row r="326" spans="2:27">
      <c r="B326" s="196"/>
      <c r="C326" s="196"/>
      <c r="D326" s="196"/>
      <c r="E326" s="205"/>
      <c r="F326" s="205"/>
      <c r="G326" s="196"/>
      <c r="H326" s="196"/>
      <c r="J326" s="196"/>
      <c r="O326" s="209"/>
      <c r="P326" s="209"/>
      <c r="Q326" s="210"/>
      <c r="R326" s="210"/>
      <c r="S326" s="210"/>
      <c r="T326" s="201"/>
      <c r="U326" s="209"/>
      <c r="AA326" s="202"/>
    </row>
    <row r="327" spans="2:27">
      <c r="B327" s="196"/>
      <c r="C327" s="196"/>
      <c r="D327" s="196"/>
      <c r="E327" s="205"/>
      <c r="F327" s="205"/>
      <c r="G327" s="196"/>
      <c r="H327" s="196"/>
      <c r="J327" s="196"/>
      <c r="O327" s="209"/>
      <c r="P327" s="209"/>
      <c r="Q327" s="210"/>
      <c r="R327" s="210"/>
      <c r="S327" s="210"/>
      <c r="T327" s="201"/>
      <c r="U327" s="209"/>
      <c r="AA327" s="202"/>
    </row>
    <row r="328" spans="2:27">
      <c r="B328" s="196"/>
      <c r="C328" s="196"/>
      <c r="D328" s="196"/>
      <c r="E328" s="205"/>
      <c r="F328" s="205"/>
      <c r="G328" s="196"/>
      <c r="H328" s="196"/>
      <c r="J328" s="196"/>
      <c r="O328" s="209"/>
      <c r="P328" s="209"/>
      <c r="Q328" s="210"/>
      <c r="R328" s="210"/>
      <c r="S328" s="210"/>
      <c r="T328" s="201"/>
      <c r="U328" s="209"/>
      <c r="AA328" s="202"/>
    </row>
    <row r="329" spans="2:27">
      <c r="B329" s="196"/>
      <c r="C329" s="196"/>
      <c r="D329" s="196"/>
      <c r="E329" s="205"/>
      <c r="F329" s="205"/>
      <c r="G329" s="196"/>
      <c r="H329" s="196"/>
      <c r="J329" s="196"/>
      <c r="O329" s="209"/>
      <c r="P329" s="209"/>
      <c r="Q329" s="210"/>
      <c r="R329" s="210"/>
      <c r="S329" s="210"/>
      <c r="T329" s="201"/>
      <c r="U329" s="209"/>
      <c r="AA329" s="202"/>
    </row>
    <row r="330" spans="2:27">
      <c r="B330" s="196"/>
      <c r="C330" s="196"/>
      <c r="D330" s="196"/>
      <c r="E330" s="205"/>
      <c r="F330" s="205"/>
      <c r="G330" s="196"/>
      <c r="H330" s="196"/>
      <c r="J330" s="196"/>
      <c r="O330" s="209"/>
      <c r="P330" s="209"/>
      <c r="Q330" s="210"/>
      <c r="R330" s="210"/>
      <c r="S330" s="210"/>
      <c r="T330" s="201"/>
      <c r="U330" s="209"/>
      <c r="AA330" s="202"/>
    </row>
    <row r="331" spans="2:27">
      <c r="B331" s="196"/>
      <c r="C331" s="196"/>
      <c r="D331" s="196"/>
      <c r="E331" s="205"/>
      <c r="F331" s="205"/>
      <c r="G331" s="196"/>
      <c r="H331" s="196"/>
      <c r="J331" s="196"/>
      <c r="O331" s="209"/>
      <c r="P331" s="209"/>
      <c r="Q331" s="210"/>
      <c r="R331" s="210"/>
      <c r="S331" s="210"/>
      <c r="T331" s="201"/>
      <c r="U331" s="209"/>
      <c r="AA331" s="202"/>
    </row>
    <row r="332" spans="2:27">
      <c r="B332" s="196"/>
      <c r="C332" s="196"/>
      <c r="D332" s="196"/>
      <c r="E332" s="205"/>
      <c r="F332" s="205"/>
      <c r="G332" s="196"/>
      <c r="H332" s="196"/>
      <c r="J332" s="196"/>
      <c r="O332" s="209"/>
      <c r="P332" s="209"/>
      <c r="Q332" s="210"/>
      <c r="R332" s="210"/>
      <c r="S332" s="210"/>
      <c r="T332" s="201"/>
      <c r="U332" s="209"/>
      <c r="AA332" s="202"/>
    </row>
    <row r="333" spans="2:27">
      <c r="B333" s="196"/>
      <c r="C333" s="196"/>
      <c r="D333" s="196"/>
      <c r="E333" s="205"/>
      <c r="F333" s="205"/>
      <c r="G333" s="196"/>
      <c r="H333" s="196"/>
      <c r="J333" s="196"/>
      <c r="O333" s="209"/>
      <c r="P333" s="209"/>
      <c r="Q333" s="210"/>
      <c r="R333" s="210"/>
      <c r="S333" s="210"/>
      <c r="T333" s="201"/>
      <c r="U333" s="209"/>
      <c r="AA333" s="202"/>
    </row>
    <row r="334" spans="2:27">
      <c r="B334" s="196"/>
      <c r="C334" s="196"/>
      <c r="D334" s="196"/>
      <c r="E334" s="205"/>
      <c r="F334" s="205"/>
      <c r="G334" s="196"/>
      <c r="H334" s="196"/>
      <c r="J334" s="196"/>
      <c r="O334" s="209"/>
      <c r="P334" s="209"/>
      <c r="Q334" s="210"/>
      <c r="R334" s="210"/>
      <c r="S334" s="210"/>
      <c r="T334" s="201"/>
      <c r="U334" s="209"/>
      <c r="AA334" s="202"/>
    </row>
    <row r="335" spans="2:27">
      <c r="B335" s="196"/>
      <c r="C335" s="196"/>
      <c r="D335" s="196"/>
      <c r="E335" s="205"/>
      <c r="F335" s="205"/>
      <c r="G335" s="196"/>
      <c r="H335" s="196"/>
      <c r="J335" s="196"/>
      <c r="O335" s="209"/>
      <c r="P335" s="209"/>
      <c r="Q335" s="210"/>
      <c r="R335" s="210"/>
      <c r="S335" s="210"/>
      <c r="T335" s="201"/>
      <c r="U335" s="209"/>
      <c r="AA335" s="202"/>
    </row>
    <row r="336" spans="2:27">
      <c r="B336" s="196"/>
      <c r="C336" s="196"/>
      <c r="D336" s="196"/>
      <c r="E336" s="205"/>
      <c r="F336" s="205"/>
      <c r="G336" s="196"/>
      <c r="H336" s="196"/>
      <c r="J336" s="196"/>
      <c r="O336" s="209"/>
      <c r="P336" s="209"/>
      <c r="Q336" s="210"/>
      <c r="R336" s="210"/>
      <c r="S336" s="210"/>
      <c r="T336" s="201"/>
      <c r="U336" s="209"/>
      <c r="AA336" s="202"/>
    </row>
    <row r="337" spans="2:27">
      <c r="B337" s="196"/>
      <c r="C337" s="196"/>
      <c r="D337" s="196"/>
      <c r="E337" s="205"/>
      <c r="F337" s="205"/>
      <c r="G337" s="196"/>
      <c r="H337" s="196"/>
      <c r="J337" s="196"/>
      <c r="O337" s="209"/>
      <c r="P337" s="209"/>
      <c r="Q337" s="210"/>
      <c r="R337" s="210"/>
      <c r="S337" s="210"/>
      <c r="T337" s="201"/>
      <c r="U337" s="209"/>
      <c r="AA337" s="202"/>
    </row>
    <row r="338" spans="2:27">
      <c r="B338" s="196"/>
      <c r="C338" s="196"/>
      <c r="D338" s="196"/>
      <c r="E338" s="205"/>
      <c r="F338" s="205"/>
      <c r="G338" s="196"/>
      <c r="H338" s="196"/>
      <c r="J338" s="196"/>
      <c r="O338" s="209"/>
      <c r="P338" s="209"/>
      <c r="Q338" s="210"/>
      <c r="R338" s="210"/>
      <c r="S338" s="210"/>
      <c r="T338" s="201"/>
      <c r="U338" s="209"/>
      <c r="AA338" s="202"/>
    </row>
    <row r="339" spans="2:27">
      <c r="B339" s="196"/>
      <c r="C339" s="196"/>
      <c r="D339" s="196"/>
      <c r="E339" s="205"/>
      <c r="F339" s="205"/>
      <c r="G339" s="196"/>
      <c r="H339" s="196"/>
      <c r="J339" s="196"/>
      <c r="O339" s="209"/>
      <c r="P339" s="209"/>
      <c r="Q339" s="210"/>
      <c r="R339" s="210"/>
      <c r="S339" s="210"/>
      <c r="T339" s="201"/>
      <c r="U339" s="209"/>
      <c r="AA339" s="202"/>
    </row>
    <row r="340" spans="2:27">
      <c r="B340" s="196"/>
      <c r="C340" s="196"/>
      <c r="D340" s="196"/>
      <c r="E340" s="205"/>
      <c r="F340" s="205"/>
      <c r="G340" s="196"/>
      <c r="H340" s="196"/>
      <c r="J340" s="196"/>
      <c r="O340" s="209"/>
      <c r="P340" s="209"/>
      <c r="Q340" s="210"/>
      <c r="R340" s="210"/>
      <c r="S340" s="210"/>
      <c r="T340" s="201"/>
      <c r="U340" s="209"/>
      <c r="AA340" s="202"/>
    </row>
    <row r="341" spans="2:27">
      <c r="B341" s="196"/>
      <c r="C341" s="196"/>
      <c r="D341" s="196"/>
      <c r="E341" s="205"/>
      <c r="F341" s="205"/>
      <c r="G341" s="196"/>
      <c r="H341" s="196"/>
      <c r="J341" s="196"/>
      <c r="O341" s="209"/>
      <c r="P341" s="209"/>
      <c r="Q341" s="210"/>
      <c r="R341" s="210"/>
      <c r="S341" s="210"/>
      <c r="T341" s="201"/>
      <c r="U341" s="209"/>
      <c r="AA341" s="202"/>
    </row>
    <row r="342" spans="2:27">
      <c r="B342" s="196"/>
      <c r="C342" s="196"/>
      <c r="D342" s="196"/>
      <c r="E342" s="205"/>
      <c r="F342" s="205"/>
      <c r="G342" s="196"/>
      <c r="H342" s="196"/>
      <c r="J342" s="196"/>
      <c r="O342" s="209"/>
      <c r="P342" s="209"/>
      <c r="Q342" s="210"/>
      <c r="R342" s="210"/>
      <c r="S342" s="210"/>
      <c r="T342" s="201"/>
      <c r="U342" s="209"/>
      <c r="AA342" s="202"/>
    </row>
    <row r="343" spans="2:27">
      <c r="B343" s="196"/>
      <c r="C343" s="196"/>
      <c r="D343" s="196"/>
      <c r="E343" s="205"/>
      <c r="F343" s="205"/>
      <c r="G343" s="196"/>
      <c r="H343" s="196"/>
      <c r="J343" s="196"/>
      <c r="O343" s="209"/>
      <c r="P343" s="209"/>
      <c r="Q343" s="210"/>
      <c r="R343" s="210"/>
      <c r="S343" s="210"/>
      <c r="T343" s="201"/>
      <c r="U343" s="209"/>
      <c r="AA343" s="202"/>
    </row>
    <row r="344" spans="2:27">
      <c r="B344" s="196"/>
      <c r="C344" s="196"/>
      <c r="D344" s="196"/>
      <c r="E344" s="205"/>
      <c r="F344" s="205"/>
      <c r="G344" s="196"/>
      <c r="H344" s="196"/>
      <c r="J344" s="196"/>
      <c r="O344" s="209"/>
      <c r="P344" s="209"/>
      <c r="Q344" s="210"/>
      <c r="R344" s="210"/>
      <c r="S344" s="210"/>
      <c r="T344" s="201"/>
      <c r="U344" s="209"/>
      <c r="AA344" s="202"/>
    </row>
    <row r="345" spans="2:27">
      <c r="B345" s="196"/>
      <c r="C345" s="196"/>
      <c r="D345" s="196"/>
      <c r="E345" s="205"/>
      <c r="F345" s="205"/>
      <c r="G345" s="196"/>
      <c r="H345" s="196"/>
      <c r="J345" s="196"/>
      <c r="O345" s="209"/>
      <c r="P345" s="209"/>
      <c r="Q345" s="210"/>
      <c r="R345" s="210"/>
      <c r="S345" s="210"/>
      <c r="T345" s="201"/>
      <c r="U345" s="209"/>
      <c r="AA345" s="202"/>
    </row>
    <row r="346" spans="2:27">
      <c r="B346" s="196"/>
      <c r="C346" s="196"/>
      <c r="D346" s="196"/>
      <c r="E346" s="205"/>
      <c r="F346" s="205"/>
      <c r="G346" s="196"/>
      <c r="H346" s="196"/>
      <c r="J346" s="196"/>
      <c r="O346" s="209"/>
      <c r="P346" s="209"/>
      <c r="Q346" s="210"/>
      <c r="R346" s="210"/>
      <c r="S346" s="210"/>
      <c r="T346" s="201"/>
      <c r="U346" s="209"/>
      <c r="AA346" s="202"/>
    </row>
    <row r="347" spans="2:27">
      <c r="B347" s="196"/>
      <c r="C347" s="196"/>
      <c r="D347" s="196"/>
      <c r="E347" s="205"/>
      <c r="F347" s="205"/>
      <c r="G347" s="196"/>
      <c r="H347" s="196"/>
      <c r="J347" s="196"/>
      <c r="O347" s="209"/>
      <c r="P347" s="209"/>
      <c r="Q347" s="210"/>
      <c r="R347" s="210"/>
      <c r="S347" s="210"/>
      <c r="T347" s="201"/>
      <c r="U347" s="209"/>
      <c r="AA347" s="202"/>
    </row>
    <row r="348" spans="2:27">
      <c r="B348" s="196"/>
      <c r="C348" s="196"/>
      <c r="D348" s="196"/>
      <c r="E348" s="205"/>
      <c r="F348" s="205"/>
      <c r="G348" s="196"/>
      <c r="H348" s="196"/>
      <c r="J348" s="196"/>
      <c r="O348" s="209"/>
      <c r="P348" s="209"/>
      <c r="Q348" s="210"/>
      <c r="R348" s="210"/>
      <c r="S348" s="210"/>
      <c r="T348" s="201"/>
      <c r="U348" s="209"/>
      <c r="AA348" s="202"/>
    </row>
    <row r="349" spans="2:27">
      <c r="B349" s="196"/>
      <c r="C349" s="196"/>
      <c r="D349" s="196"/>
      <c r="E349" s="205"/>
      <c r="F349" s="205"/>
      <c r="G349" s="196"/>
      <c r="H349" s="196"/>
      <c r="J349" s="196"/>
      <c r="O349" s="209"/>
      <c r="P349" s="209"/>
      <c r="Q349" s="210"/>
      <c r="R349" s="210"/>
      <c r="S349" s="210"/>
      <c r="T349" s="201"/>
      <c r="U349" s="209"/>
      <c r="AA349" s="202"/>
    </row>
    <row r="350" spans="2:27">
      <c r="B350" s="196"/>
      <c r="C350" s="196"/>
      <c r="D350" s="196"/>
      <c r="E350" s="205"/>
      <c r="F350" s="205"/>
      <c r="G350" s="196"/>
      <c r="H350" s="196"/>
      <c r="J350" s="196"/>
      <c r="O350" s="209"/>
      <c r="P350" s="209"/>
      <c r="Q350" s="210"/>
      <c r="R350" s="210"/>
      <c r="S350" s="210"/>
      <c r="T350" s="201"/>
      <c r="U350" s="209"/>
      <c r="AA350" s="202"/>
    </row>
    <row r="351" spans="2:27">
      <c r="B351" s="196"/>
      <c r="C351" s="196"/>
      <c r="D351" s="196"/>
      <c r="E351" s="205"/>
      <c r="F351" s="205"/>
      <c r="G351" s="196"/>
      <c r="H351" s="196"/>
      <c r="J351" s="196"/>
      <c r="O351" s="209"/>
      <c r="P351" s="209"/>
      <c r="Q351" s="210"/>
      <c r="R351" s="210"/>
      <c r="S351" s="210"/>
      <c r="T351" s="201"/>
      <c r="U351" s="209"/>
      <c r="AA351" s="202"/>
    </row>
    <row r="352" spans="2:27">
      <c r="B352" s="196"/>
      <c r="C352" s="196"/>
      <c r="D352" s="196"/>
      <c r="E352" s="205"/>
      <c r="F352" s="205"/>
      <c r="G352" s="196"/>
      <c r="H352" s="196"/>
      <c r="J352" s="196"/>
      <c r="O352" s="209"/>
      <c r="P352" s="209"/>
      <c r="Q352" s="210"/>
      <c r="R352" s="210"/>
      <c r="S352" s="210"/>
      <c r="T352" s="201"/>
      <c r="U352" s="209"/>
      <c r="AA352" s="202"/>
    </row>
    <row r="353" spans="2:27">
      <c r="B353" s="196"/>
      <c r="C353" s="196"/>
      <c r="D353" s="196"/>
      <c r="E353" s="205"/>
      <c r="F353" s="205"/>
      <c r="G353" s="196"/>
      <c r="H353" s="196"/>
      <c r="J353" s="196"/>
      <c r="O353" s="209"/>
      <c r="P353" s="209"/>
      <c r="Q353" s="210"/>
      <c r="R353" s="210"/>
      <c r="S353" s="210"/>
      <c r="T353" s="201"/>
      <c r="U353" s="209"/>
      <c r="AA353" s="202"/>
    </row>
    <row r="354" spans="2:27">
      <c r="B354" s="196"/>
      <c r="C354" s="196"/>
      <c r="D354" s="196"/>
      <c r="E354" s="205"/>
      <c r="F354" s="205"/>
      <c r="G354" s="196"/>
      <c r="H354" s="196"/>
      <c r="J354" s="196"/>
      <c r="O354" s="209"/>
      <c r="P354" s="209"/>
      <c r="Q354" s="210"/>
      <c r="R354" s="210"/>
      <c r="S354" s="210"/>
      <c r="T354" s="201"/>
      <c r="U354" s="209"/>
      <c r="AA354" s="202"/>
    </row>
    <row r="355" spans="2:27">
      <c r="B355" s="196"/>
      <c r="C355" s="196"/>
      <c r="D355" s="196"/>
      <c r="E355" s="205"/>
      <c r="F355" s="205"/>
      <c r="G355" s="196"/>
      <c r="H355" s="196"/>
      <c r="J355" s="196"/>
      <c r="O355" s="209"/>
      <c r="P355" s="209"/>
      <c r="Q355" s="210"/>
      <c r="R355" s="210"/>
      <c r="S355" s="210"/>
      <c r="T355" s="201"/>
      <c r="U355" s="209"/>
      <c r="AA355" s="202"/>
    </row>
    <row r="356" spans="2:27">
      <c r="B356" s="196"/>
      <c r="C356" s="196"/>
      <c r="D356" s="196"/>
      <c r="E356" s="205"/>
      <c r="F356" s="205"/>
      <c r="G356" s="196"/>
      <c r="H356" s="196"/>
      <c r="J356" s="196"/>
      <c r="O356" s="209"/>
      <c r="P356" s="209"/>
      <c r="Q356" s="210"/>
      <c r="R356" s="210"/>
      <c r="S356" s="210"/>
      <c r="T356" s="201"/>
      <c r="U356" s="209"/>
      <c r="AA356" s="202"/>
    </row>
    <row r="357" spans="2:27">
      <c r="B357" s="196"/>
      <c r="C357" s="196"/>
      <c r="D357" s="196"/>
      <c r="E357" s="205"/>
      <c r="F357" s="205"/>
      <c r="G357" s="196"/>
      <c r="H357" s="196"/>
      <c r="J357" s="196"/>
      <c r="O357" s="209"/>
      <c r="P357" s="209"/>
      <c r="Q357" s="210"/>
      <c r="R357" s="210"/>
      <c r="S357" s="210"/>
      <c r="T357" s="201"/>
      <c r="U357" s="209"/>
      <c r="AA357" s="202"/>
    </row>
    <row r="358" spans="2:27">
      <c r="B358" s="196"/>
      <c r="C358" s="196"/>
      <c r="D358" s="196"/>
      <c r="E358" s="205"/>
      <c r="F358" s="205"/>
      <c r="G358" s="196"/>
      <c r="H358" s="196"/>
      <c r="J358" s="196"/>
      <c r="O358" s="209"/>
      <c r="P358" s="209"/>
      <c r="Q358" s="210"/>
      <c r="R358" s="210"/>
      <c r="S358" s="210"/>
      <c r="T358" s="201"/>
      <c r="U358" s="209"/>
      <c r="AA358" s="202"/>
    </row>
    <row r="359" spans="2:27">
      <c r="B359" s="196"/>
      <c r="C359" s="196"/>
      <c r="D359" s="196"/>
      <c r="E359" s="205"/>
      <c r="F359" s="205"/>
      <c r="G359" s="196"/>
      <c r="H359" s="196"/>
      <c r="J359" s="196"/>
      <c r="O359" s="209"/>
      <c r="P359" s="209"/>
      <c r="Q359" s="210"/>
      <c r="R359" s="210"/>
      <c r="S359" s="210"/>
      <c r="T359" s="201"/>
      <c r="U359" s="209"/>
      <c r="AA359" s="202"/>
    </row>
    <row r="360" spans="2:27">
      <c r="B360" s="196"/>
      <c r="C360" s="196"/>
      <c r="D360" s="196"/>
      <c r="E360" s="205"/>
      <c r="F360" s="205"/>
      <c r="G360" s="196"/>
      <c r="H360" s="196"/>
      <c r="J360" s="196"/>
      <c r="O360" s="209"/>
      <c r="P360" s="209"/>
      <c r="Q360" s="210"/>
      <c r="R360" s="210"/>
      <c r="S360" s="210"/>
      <c r="T360" s="201"/>
      <c r="U360" s="209"/>
      <c r="AA360" s="202"/>
    </row>
    <row r="361" spans="2:27">
      <c r="B361" s="196"/>
      <c r="C361" s="196"/>
      <c r="D361" s="196"/>
      <c r="E361" s="205"/>
      <c r="F361" s="205"/>
      <c r="G361" s="196"/>
      <c r="H361" s="196"/>
      <c r="J361" s="196"/>
      <c r="O361" s="209"/>
      <c r="P361" s="209"/>
      <c r="Q361" s="210"/>
      <c r="R361" s="210"/>
      <c r="S361" s="210"/>
      <c r="T361" s="201"/>
      <c r="U361" s="209"/>
      <c r="AA361" s="202"/>
    </row>
    <row r="362" spans="2:27">
      <c r="B362" s="196"/>
      <c r="C362" s="196"/>
      <c r="D362" s="196"/>
      <c r="E362" s="205"/>
      <c r="F362" s="205"/>
      <c r="G362" s="196"/>
      <c r="H362" s="196"/>
      <c r="J362" s="196"/>
      <c r="O362" s="209"/>
      <c r="P362" s="209"/>
      <c r="Q362" s="210"/>
      <c r="R362" s="210"/>
      <c r="S362" s="210"/>
      <c r="T362" s="201"/>
      <c r="U362" s="209"/>
      <c r="AA362" s="202"/>
    </row>
    <row r="363" spans="2:27">
      <c r="B363" s="196"/>
      <c r="C363" s="196"/>
      <c r="D363" s="196"/>
      <c r="E363" s="205"/>
      <c r="F363" s="205"/>
      <c r="G363" s="196"/>
      <c r="H363" s="196"/>
      <c r="J363" s="196"/>
      <c r="O363" s="209"/>
      <c r="P363" s="209"/>
      <c r="Q363" s="210"/>
      <c r="R363" s="210"/>
      <c r="S363" s="210"/>
      <c r="T363" s="201"/>
      <c r="U363" s="209"/>
      <c r="AA363" s="202"/>
    </row>
    <row r="364" spans="2:27">
      <c r="B364" s="196"/>
      <c r="C364" s="196"/>
      <c r="D364" s="196"/>
      <c r="E364" s="205"/>
      <c r="F364" s="205"/>
      <c r="G364" s="196"/>
      <c r="H364" s="196"/>
      <c r="J364" s="196"/>
      <c r="O364" s="209"/>
      <c r="P364" s="209"/>
      <c r="Q364" s="210"/>
      <c r="R364" s="210"/>
      <c r="S364" s="210"/>
      <c r="T364" s="201"/>
      <c r="U364" s="209"/>
      <c r="AA364" s="202"/>
    </row>
    <row r="365" spans="2:27">
      <c r="B365" s="196"/>
      <c r="C365" s="196"/>
      <c r="D365" s="196"/>
      <c r="E365" s="205"/>
      <c r="F365" s="205"/>
      <c r="G365" s="196"/>
      <c r="H365" s="196"/>
      <c r="J365" s="196"/>
      <c r="O365" s="209"/>
      <c r="P365" s="209"/>
      <c r="Q365" s="210"/>
      <c r="R365" s="210"/>
      <c r="S365" s="210"/>
      <c r="T365" s="201"/>
      <c r="U365" s="209"/>
      <c r="AA365" s="202"/>
    </row>
    <row r="366" spans="2:27">
      <c r="B366" s="196"/>
      <c r="C366" s="196"/>
      <c r="D366" s="196"/>
      <c r="E366" s="205"/>
      <c r="F366" s="205"/>
      <c r="G366" s="196"/>
      <c r="H366" s="196"/>
      <c r="J366" s="196"/>
      <c r="O366" s="209"/>
      <c r="P366" s="209"/>
      <c r="Q366" s="210"/>
      <c r="R366" s="210"/>
      <c r="S366" s="210"/>
      <c r="T366" s="201"/>
      <c r="U366" s="209"/>
      <c r="AA366" s="202"/>
    </row>
    <row r="367" spans="2:27">
      <c r="B367" s="196"/>
      <c r="C367" s="196"/>
      <c r="D367" s="196"/>
      <c r="E367" s="205"/>
      <c r="F367" s="205"/>
      <c r="G367" s="196"/>
      <c r="H367" s="196"/>
      <c r="J367" s="196"/>
      <c r="O367" s="209"/>
      <c r="P367" s="209"/>
      <c r="Q367" s="210"/>
      <c r="R367" s="210"/>
      <c r="S367" s="210"/>
      <c r="T367" s="201"/>
      <c r="U367" s="209"/>
      <c r="AA367" s="202"/>
    </row>
    <row r="368" spans="2:27">
      <c r="B368" s="196"/>
      <c r="C368" s="196"/>
      <c r="D368" s="196"/>
      <c r="E368" s="205"/>
      <c r="F368" s="205"/>
      <c r="G368" s="196"/>
      <c r="H368" s="196"/>
      <c r="J368" s="196"/>
      <c r="O368" s="209"/>
      <c r="P368" s="209"/>
      <c r="Q368" s="210"/>
      <c r="R368" s="210"/>
      <c r="S368" s="210"/>
      <c r="T368" s="201"/>
      <c r="U368" s="209"/>
      <c r="AA368" s="202"/>
    </row>
    <row r="369" spans="2:27">
      <c r="B369" s="196"/>
      <c r="C369" s="196"/>
      <c r="D369" s="196"/>
      <c r="E369" s="205"/>
      <c r="F369" s="205"/>
      <c r="G369" s="196"/>
      <c r="H369" s="196"/>
      <c r="J369" s="196"/>
      <c r="O369" s="209"/>
      <c r="P369" s="209"/>
      <c r="Q369" s="210"/>
      <c r="R369" s="210"/>
      <c r="S369" s="210"/>
      <c r="T369" s="201"/>
      <c r="U369" s="209"/>
      <c r="AA369" s="202"/>
    </row>
    <row r="370" spans="2:27">
      <c r="B370" s="196"/>
      <c r="C370" s="196"/>
      <c r="D370" s="196"/>
      <c r="E370" s="205"/>
      <c r="F370" s="205"/>
      <c r="G370" s="196"/>
      <c r="H370" s="196"/>
      <c r="J370" s="196"/>
      <c r="O370" s="209"/>
      <c r="P370" s="209"/>
      <c r="Q370" s="210"/>
      <c r="R370" s="210"/>
      <c r="S370" s="210"/>
      <c r="T370" s="201"/>
      <c r="U370" s="209"/>
      <c r="AA370" s="202"/>
    </row>
    <row r="371" spans="2:27">
      <c r="B371" s="196"/>
      <c r="C371" s="196"/>
      <c r="D371" s="196"/>
      <c r="E371" s="205"/>
      <c r="F371" s="205"/>
      <c r="G371" s="196"/>
      <c r="H371" s="196"/>
      <c r="J371" s="196"/>
      <c r="O371" s="209"/>
      <c r="P371" s="209"/>
      <c r="Q371" s="210"/>
      <c r="R371" s="210"/>
      <c r="S371" s="210"/>
      <c r="T371" s="201"/>
      <c r="U371" s="209"/>
      <c r="AA371" s="202"/>
    </row>
    <row r="372" spans="2:27">
      <c r="B372" s="196"/>
      <c r="C372" s="196"/>
      <c r="D372" s="196"/>
      <c r="E372" s="205"/>
      <c r="F372" s="205"/>
      <c r="G372" s="196"/>
      <c r="H372" s="196"/>
      <c r="J372" s="196"/>
      <c r="O372" s="209"/>
      <c r="P372" s="209"/>
      <c r="Q372" s="210"/>
      <c r="R372" s="210"/>
      <c r="S372" s="210"/>
      <c r="T372" s="201"/>
      <c r="U372" s="209"/>
      <c r="AA372" s="202"/>
    </row>
    <row r="373" spans="2:27">
      <c r="B373" s="196"/>
      <c r="C373" s="196"/>
      <c r="D373" s="196"/>
      <c r="E373" s="205"/>
      <c r="F373" s="205"/>
      <c r="G373" s="196"/>
      <c r="H373" s="196"/>
      <c r="J373" s="196"/>
      <c r="O373" s="209"/>
      <c r="P373" s="209"/>
      <c r="Q373" s="210"/>
      <c r="R373" s="210"/>
      <c r="S373" s="210"/>
      <c r="T373" s="201"/>
      <c r="U373" s="209"/>
      <c r="AA373" s="202"/>
    </row>
    <row r="374" spans="2:27">
      <c r="B374" s="196"/>
      <c r="C374" s="196"/>
      <c r="D374" s="196"/>
      <c r="E374" s="205"/>
      <c r="F374" s="205"/>
      <c r="G374" s="196"/>
      <c r="H374" s="196"/>
      <c r="J374" s="196"/>
      <c r="O374" s="209"/>
      <c r="P374" s="209"/>
      <c r="Q374" s="210"/>
      <c r="R374" s="210"/>
      <c r="S374" s="210"/>
      <c r="T374" s="201"/>
      <c r="U374" s="209"/>
      <c r="AA374" s="202"/>
    </row>
    <row r="375" spans="2:27">
      <c r="B375" s="196"/>
      <c r="C375" s="196"/>
      <c r="D375" s="196"/>
      <c r="E375" s="205"/>
      <c r="F375" s="205"/>
      <c r="G375" s="196"/>
      <c r="H375" s="196"/>
      <c r="J375" s="196"/>
      <c r="O375" s="209"/>
      <c r="P375" s="209"/>
      <c r="Q375" s="210"/>
      <c r="R375" s="210"/>
      <c r="S375" s="210"/>
      <c r="T375" s="201"/>
      <c r="U375" s="209"/>
      <c r="AA375" s="202"/>
    </row>
    <row r="376" spans="2:27">
      <c r="B376" s="196"/>
      <c r="C376" s="196"/>
      <c r="D376" s="196"/>
      <c r="E376" s="205"/>
      <c r="F376" s="205"/>
      <c r="G376" s="196"/>
      <c r="H376" s="196"/>
      <c r="J376" s="196"/>
      <c r="O376" s="209"/>
      <c r="P376" s="209"/>
      <c r="Q376" s="210"/>
      <c r="R376" s="210"/>
      <c r="S376" s="210"/>
      <c r="T376" s="201"/>
      <c r="U376" s="209"/>
      <c r="AA376" s="202"/>
    </row>
    <row r="377" spans="2:27">
      <c r="B377" s="196"/>
      <c r="C377" s="196"/>
      <c r="D377" s="196"/>
      <c r="E377" s="205"/>
      <c r="F377" s="205"/>
      <c r="G377" s="196"/>
      <c r="H377" s="196"/>
      <c r="J377" s="196"/>
      <c r="O377" s="209"/>
      <c r="P377" s="209"/>
      <c r="Q377" s="210"/>
      <c r="R377" s="210"/>
      <c r="S377" s="210"/>
      <c r="T377" s="201"/>
      <c r="U377" s="209"/>
      <c r="AA377" s="202"/>
    </row>
    <row r="378" spans="2:27">
      <c r="B378" s="196"/>
      <c r="C378" s="196"/>
      <c r="D378" s="196"/>
      <c r="E378" s="205"/>
      <c r="F378" s="205"/>
      <c r="G378" s="196"/>
      <c r="H378" s="196"/>
      <c r="J378" s="196"/>
      <c r="O378" s="209"/>
      <c r="P378" s="209"/>
      <c r="Q378" s="210"/>
      <c r="R378" s="210"/>
      <c r="S378" s="210"/>
      <c r="T378" s="201"/>
      <c r="U378" s="209"/>
      <c r="AA378" s="202"/>
    </row>
    <row r="379" spans="2:27">
      <c r="B379" s="196"/>
      <c r="C379" s="196"/>
      <c r="D379" s="196"/>
      <c r="E379" s="205"/>
      <c r="F379" s="205"/>
      <c r="G379" s="196"/>
      <c r="H379" s="196"/>
      <c r="J379" s="196"/>
      <c r="O379" s="209"/>
      <c r="P379" s="209"/>
      <c r="Q379" s="210"/>
      <c r="R379" s="210"/>
      <c r="S379" s="210"/>
      <c r="T379" s="201"/>
      <c r="U379" s="209"/>
      <c r="AA379" s="202"/>
    </row>
    <row r="380" spans="2:27">
      <c r="B380" s="196"/>
      <c r="C380" s="196"/>
      <c r="D380" s="196"/>
      <c r="E380" s="205"/>
      <c r="F380" s="205"/>
      <c r="G380" s="196"/>
      <c r="H380" s="196"/>
      <c r="J380" s="196"/>
      <c r="O380" s="209"/>
      <c r="P380" s="209"/>
      <c r="Q380" s="210"/>
      <c r="R380" s="210"/>
      <c r="S380" s="210"/>
      <c r="T380" s="201"/>
      <c r="U380" s="209"/>
      <c r="AA380" s="202"/>
    </row>
    <row r="381" spans="2:27">
      <c r="B381" s="196"/>
      <c r="C381" s="196"/>
      <c r="D381" s="196"/>
      <c r="E381" s="205"/>
      <c r="F381" s="205"/>
      <c r="G381" s="196"/>
      <c r="H381" s="196"/>
      <c r="J381" s="196"/>
      <c r="O381" s="209"/>
      <c r="P381" s="209"/>
      <c r="Q381" s="210"/>
      <c r="R381" s="210"/>
      <c r="S381" s="210"/>
      <c r="T381" s="201"/>
      <c r="U381" s="209"/>
      <c r="AA381" s="202"/>
    </row>
    <row r="382" spans="2:27">
      <c r="B382" s="196"/>
      <c r="C382" s="196"/>
      <c r="D382" s="196"/>
      <c r="E382" s="205"/>
      <c r="F382" s="205"/>
      <c r="G382" s="196"/>
      <c r="H382" s="196"/>
      <c r="J382" s="196"/>
      <c r="O382" s="209"/>
      <c r="P382" s="209"/>
      <c r="Q382" s="210"/>
      <c r="R382" s="210"/>
      <c r="S382" s="210"/>
      <c r="T382" s="201"/>
      <c r="U382" s="209"/>
      <c r="AA382" s="202"/>
    </row>
    <row r="383" spans="2:27">
      <c r="B383" s="196"/>
      <c r="C383" s="196"/>
      <c r="D383" s="196"/>
      <c r="E383" s="205"/>
      <c r="F383" s="205"/>
      <c r="G383" s="196"/>
      <c r="H383" s="196"/>
      <c r="J383" s="196"/>
      <c r="O383" s="209"/>
      <c r="P383" s="209"/>
      <c r="Q383" s="210"/>
      <c r="R383" s="210"/>
      <c r="S383" s="210"/>
      <c r="T383" s="201"/>
      <c r="U383" s="209"/>
      <c r="AA383" s="202"/>
    </row>
    <row r="384" spans="2:27">
      <c r="B384" s="196"/>
      <c r="C384" s="196"/>
      <c r="D384" s="196"/>
      <c r="E384" s="205"/>
      <c r="F384" s="205"/>
      <c r="G384" s="196"/>
      <c r="H384" s="196"/>
      <c r="J384" s="196"/>
      <c r="O384" s="209"/>
      <c r="P384" s="209"/>
      <c r="Q384" s="210"/>
      <c r="R384" s="210"/>
      <c r="S384" s="210"/>
      <c r="T384" s="201"/>
      <c r="U384" s="209"/>
      <c r="AA384" s="202"/>
    </row>
    <row r="385" spans="2:27">
      <c r="B385" s="196"/>
      <c r="C385" s="196"/>
      <c r="D385" s="196"/>
      <c r="E385" s="205"/>
      <c r="F385" s="205"/>
      <c r="G385" s="196"/>
      <c r="H385" s="196"/>
      <c r="J385" s="196"/>
      <c r="O385" s="209"/>
      <c r="P385" s="209"/>
      <c r="Q385" s="210"/>
      <c r="R385" s="210"/>
      <c r="S385" s="210"/>
      <c r="T385" s="201"/>
      <c r="U385" s="209"/>
      <c r="AA385" s="202"/>
    </row>
    <row r="386" spans="2:27">
      <c r="B386" s="196"/>
      <c r="C386" s="196"/>
      <c r="D386" s="196"/>
      <c r="E386" s="205"/>
      <c r="F386" s="205"/>
      <c r="G386" s="196"/>
      <c r="H386" s="196"/>
      <c r="J386" s="196"/>
      <c r="O386" s="209"/>
      <c r="P386" s="209"/>
      <c r="Q386" s="210"/>
      <c r="R386" s="210"/>
      <c r="S386" s="210"/>
      <c r="T386" s="201"/>
      <c r="U386" s="209"/>
      <c r="AA386" s="202"/>
    </row>
    <row r="387" spans="2:27">
      <c r="B387" s="196"/>
      <c r="C387" s="196"/>
      <c r="D387" s="196"/>
      <c r="E387" s="205"/>
      <c r="F387" s="205"/>
      <c r="G387" s="196"/>
      <c r="H387" s="196"/>
      <c r="J387" s="196"/>
      <c r="O387" s="209"/>
      <c r="P387" s="209"/>
      <c r="Q387" s="210"/>
      <c r="R387" s="210"/>
      <c r="S387" s="210"/>
      <c r="T387" s="201"/>
      <c r="U387" s="209"/>
      <c r="AA387" s="202"/>
    </row>
    <row r="388" spans="2:27">
      <c r="B388" s="196"/>
      <c r="C388" s="196"/>
      <c r="D388" s="196"/>
      <c r="E388" s="205"/>
      <c r="F388" s="205"/>
      <c r="G388" s="196"/>
      <c r="H388" s="196"/>
      <c r="J388" s="196"/>
      <c r="O388" s="209"/>
      <c r="P388" s="209"/>
      <c r="Q388" s="210"/>
      <c r="R388" s="210"/>
      <c r="S388" s="210"/>
      <c r="T388" s="201"/>
      <c r="U388" s="209"/>
      <c r="AA388" s="202"/>
    </row>
    <row r="389" spans="2:27">
      <c r="B389" s="196"/>
      <c r="C389" s="196"/>
      <c r="D389" s="196"/>
      <c r="E389" s="205"/>
      <c r="F389" s="205"/>
      <c r="G389" s="196"/>
      <c r="H389" s="196"/>
      <c r="J389" s="196"/>
      <c r="O389" s="209"/>
      <c r="P389" s="209"/>
      <c r="Q389" s="210"/>
      <c r="R389" s="210"/>
      <c r="S389" s="210"/>
      <c r="T389" s="201"/>
      <c r="U389" s="209"/>
      <c r="AA389" s="202"/>
    </row>
    <row r="390" spans="2:27">
      <c r="B390" s="196"/>
      <c r="C390" s="196"/>
      <c r="D390" s="196"/>
      <c r="E390" s="205"/>
      <c r="F390" s="205"/>
      <c r="G390" s="196"/>
      <c r="H390" s="196"/>
      <c r="J390" s="196"/>
      <c r="O390" s="209"/>
      <c r="P390" s="209"/>
      <c r="Q390" s="210"/>
      <c r="R390" s="210"/>
      <c r="S390" s="210"/>
      <c r="T390" s="201"/>
      <c r="U390" s="209"/>
      <c r="AA390" s="202"/>
    </row>
    <row r="391" spans="2:27">
      <c r="B391" s="196"/>
      <c r="C391" s="196"/>
      <c r="D391" s="196"/>
      <c r="E391" s="205"/>
      <c r="F391" s="205"/>
      <c r="G391" s="196"/>
      <c r="H391" s="196"/>
      <c r="J391" s="196"/>
      <c r="O391" s="209"/>
      <c r="P391" s="209"/>
      <c r="Q391" s="210"/>
      <c r="R391" s="210"/>
      <c r="S391" s="210"/>
      <c r="T391" s="201"/>
      <c r="U391" s="209"/>
      <c r="AA391" s="202"/>
    </row>
    <row r="392" spans="2:27">
      <c r="B392" s="196"/>
      <c r="C392" s="196"/>
      <c r="D392" s="196"/>
      <c r="E392" s="205"/>
      <c r="F392" s="205"/>
      <c r="G392" s="196"/>
      <c r="H392" s="196"/>
      <c r="J392" s="196"/>
      <c r="O392" s="209"/>
      <c r="P392" s="209"/>
      <c r="Q392" s="210"/>
      <c r="R392" s="210"/>
      <c r="S392" s="210"/>
      <c r="T392" s="201"/>
      <c r="U392" s="209"/>
      <c r="AA392" s="202"/>
    </row>
    <row r="393" spans="2:27">
      <c r="B393" s="196"/>
      <c r="C393" s="196"/>
      <c r="D393" s="196"/>
      <c r="E393" s="205"/>
      <c r="F393" s="205"/>
      <c r="G393" s="196"/>
      <c r="H393" s="196"/>
      <c r="J393" s="196"/>
      <c r="O393" s="209"/>
      <c r="P393" s="209"/>
      <c r="Q393" s="210"/>
      <c r="R393" s="210"/>
      <c r="S393" s="210"/>
      <c r="T393" s="201"/>
      <c r="U393" s="209"/>
      <c r="AA393" s="202"/>
    </row>
    <row r="394" spans="2:27">
      <c r="B394" s="196"/>
      <c r="C394" s="196"/>
      <c r="D394" s="196"/>
      <c r="E394" s="205"/>
      <c r="F394" s="205"/>
      <c r="G394" s="196"/>
      <c r="H394" s="196"/>
      <c r="J394" s="196"/>
      <c r="O394" s="209"/>
      <c r="P394" s="209"/>
      <c r="Q394" s="210"/>
      <c r="R394" s="210"/>
      <c r="S394" s="210"/>
      <c r="T394" s="201"/>
      <c r="U394" s="209"/>
      <c r="AA394" s="202"/>
    </row>
    <row r="395" spans="2:27">
      <c r="B395" s="196"/>
      <c r="C395" s="196"/>
      <c r="D395" s="196"/>
      <c r="E395" s="205"/>
      <c r="F395" s="205"/>
      <c r="G395" s="196"/>
      <c r="H395" s="196"/>
      <c r="J395" s="196"/>
      <c r="O395" s="209"/>
      <c r="P395" s="209"/>
      <c r="Q395" s="210"/>
      <c r="R395" s="210"/>
      <c r="S395" s="210"/>
      <c r="T395" s="201"/>
      <c r="U395" s="209"/>
      <c r="AA395" s="202"/>
    </row>
    <row r="396" spans="2:27">
      <c r="B396" s="196"/>
      <c r="C396" s="196"/>
      <c r="D396" s="196"/>
      <c r="E396" s="205"/>
      <c r="F396" s="205"/>
      <c r="G396" s="196"/>
      <c r="H396" s="196"/>
      <c r="J396" s="196"/>
      <c r="O396" s="209"/>
      <c r="P396" s="209"/>
      <c r="Q396" s="210"/>
      <c r="R396" s="210"/>
      <c r="S396" s="210"/>
      <c r="T396" s="201"/>
      <c r="U396" s="209"/>
      <c r="AA396" s="202"/>
    </row>
    <row r="397" spans="2:27">
      <c r="B397" s="196"/>
      <c r="C397" s="196"/>
      <c r="D397" s="196"/>
      <c r="E397" s="205"/>
      <c r="F397" s="205"/>
      <c r="G397" s="196"/>
      <c r="H397" s="196"/>
      <c r="J397" s="196"/>
      <c r="O397" s="209"/>
      <c r="P397" s="209"/>
      <c r="Q397" s="210"/>
      <c r="R397" s="210"/>
      <c r="S397" s="210"/>
      <c r="T397" s="201"/>
      <c r="U397" s="209"/>
      <c r="AA397" s="202"/>
    </row>
    <row r="398" spans="2:27">
      <c r="B398" s="196"/>
      <c r="C398" s="196"/>
      <c r="D398" s="196"/>
      <c r="E398" s="205"/>
      <c r="F398" s="205"/>
      <c r="G398" s="196"/>
      <c r="H398" s="196"/>
      <c r="J398" s="196"/>
      <c r="O398" s="209"/>
      <c r="P398" s="209"/>
      <c r="Q398" s="210"/>
      <c r="R398" s="210"/>
      <c r="S398" s="210"/>
      <c r="T398" s="201"/>
      <c r="U398" s="209"/>
      <c r="AA398" s="202"/>
    </row>
    <row r="399" spans="2:27">
      <c r="B399" s="196"/>
      <c r="C399" s="196"/>
      <c r="D399" s="196"/>
      <c r="E399" s="205"/>
      <c r="F399" s="205"/>
      <c r="G399" s="196"/>
      <c r="H399" s="196"/>
      <c r="J399" s="196"/>
      <c r="O399" s="209"/>
      <c r="P399" s="209"/>
      <c r="Q399" s="210"/>
      <c r="R399" s="210"/>
      <c r="S399" s="210"/>
      <c r="T399" s="201"/>
      <c r="U399" s="209"/>
      <c r="AA399" s="202"/>
    </row>
    <row r="400" spans="2:27">
      <c r="B400" s="196"/>
      <c r="C400" s="196"/>
      <c r="D400" s="196"/>
      <c r="E400" s="205"/>
      <c r="F400" s="205"/>
      <c r="G400" s="196"/>
      <c r="H400" s="196"/>
      <c r="J400" s="196"/>
      <c r="O400" s="209"/>
      <c r="P400" s="209"/>
      <c r="Q400" s="210"/>
      <c r="R400" s="210"/>
      <c r="S400" s="210"/>
      <c r="T400" s="201"/>
      <c r="U400" s="209"/>
      <c r="AA400" s="202"/>
    </row>
    <row r="401" spans="2:27">
      <c r="B401" s="196"/>
      <c r="C401" s="196"/>
      <c r="D401" s="196"/>
      <c r="E401" s="205"/>
      <c r="F401" s="205"/>
      <c r="G401" s="196"/>
      <c r="H401" s="196"/>
      <c r="J401" s="196"/>
      <c r="O401" s="209"/>
      <c r="P401" s="209"/>
      <c r="Q401" s="210"/>
      <c r="R401" s="210"/>
      <c r="S401" s="210"/>
      <c r="T401" s="201"/>
      <c r="U401" s="209"/>
      <c r="AA401" s="202"/>
    </row>
    <row r="402" spans="2:27">
      <c r="B402" s="196"/>
      <c r="C402" s="196"/>
      <c r="D402" s="196"/>
      <c r="E402" s="205"/>
      <c r="F402" s="205"/>
      <c r="G402" s="196"/>
      <c r="H402" s="196"/>
      <c r="J402" s="196"/>
      <c r="O402" s="209"/>
      <c r="P402" s="209"/>
      <c r="Q402" s="210"/>
      <c r="R402" s="210"/>
      <c r="S402" s="210"/>
      <c r="T402" s="201"/>
      <c r="U402" s="209"/>
      <c r="AA402" s="202"/>
    </row>
    <row r="403" spans="2:27">
      <c r="B403" s="196"/>
      <c r="C403" s="196"/>
      <c r="D403" s="196"/>
      <c r="E403" s="205"/>
      <c r="F403" s="205"/>
      <c r="G403" s="196"/>
      <c r="H403" s="196"/>
      <c r="J403" s="196"/>
      <c r="O403" s="209"/>
      <c r="P403" s="209"/>
      <c r="Q403" s="210"/>
      <c r="R403" s="210"/>
      <c r="S403" s="210"/>
      <c r="T403" s="201"/>
      <c r="U403" s="209"/>
      <c r="AA403" s="202"/>
    </row>
    <row r="404" spans="2:27">
      <c r="B404" s="196"/>
      <c r="C404" s="196"/>
      <c r="D404" s="196"/>
      <c r="E404" s="205"/>
      <c r="F404" s="205"/>
      <c r="G404" s="196"/>
      <c r="H404" s="196"/>
      <c r="J404" s="196"/>
      <c r="O404" s="209"/>
      <c r="P404" s="209"/>
      <c r="Q404" s="210"/>
      <c r="R404" s="210"/>
      <c r="S404" s="210"/>
      <c r="T404" s="201"/>
      <c r="U404" s="209"/>
      <c r="AA404" s="202"/>
    </row>
    <row r="405" spans="2:27">
      <c r="B405" s="196"/>
      <c r="C405" s="196"/>
      <c r="D405" s="196"/>
      <c r="E405" s="205"/>
      <c r="F405" s="205"/>
      <c r="G405" s="196"/>
      <c r="H405" s="196"/>
      <c r="J405" s="196"/>
      <c r="O405" s="209"/>
      <c r="P405" s="209"/>
      <c r="Q405" s="210"/>
      <c r="R405" s="210"/>
      <c r="S405" s="210"/>
      <c r="T405" s="201"/>
      <c r="U405" s="209"/>
      <c r="AA405" s="202"/>
    </row>
    <row r="406" spans="2:27">
      <c r="B406" s="196"/>
      <c r="C406" s="196"/>
      <c r="D406" s="196"/>
      <c r="E406" s="205"/>
      <c r="F406" s="205"/>
      <c r="G406" s="196"/>
      <c r="H406" s="196"/>
      <c r="J406" s="196"/>
      <c r="O406" s="209"/>
      <c r="P406" s="209"/>
      <c r="Q406" s="210"/>
      <c r="R406" s="210"/>
      <c r="S406" s="210"/>
      <c r="T406" s="201"/>
      <c r="U406" s="209"/>
      <c r="AA406" s="202"/>
    </row>
    <row r="407" spans="2:27">
      <c r="B407" s="196"/>
      <c r="C407" s="196"/>
      <c r="D407" s="196"/>
      <c r="E407" s="205"/>
      <c r="F407" s="205"/>
      <c r="G407" s="196"/>
      <c r="H407" s="196"/>
      <c r="J407" s="196"/>
      <c r="O407" s="209"/>
      <c r="P407" s="209"/>
      <c r="Q407" s="210"/>
      <c r="R407" s="210"/>
      <c r="S407" s="210"/>
      <c r="T407" s="201"/>
      <c r="U407" s="209"/>
      <c r="AA407" s="202"/>
    </row>
    <row r="408" spans="2:27">
      <c r="B408" s="196"/>
      <c r="C408" s="196"/>
      <c r="D408" s="196"/>
      <c r="E408" s="205"/>
      <c r="F408" s="205"/>
      <c r="G408" s="196"/>
      <c r="H408" s="196"/>
      <c r="J408" s="196"/>
      <c r="O408" s="209"/>
      <c r="P408" s="209"/>
      <c r="Q408" s="210"/>
      <c r="R408" s="210"/>
      <c r="S408" s="210"/>
      <c r="T408" s="201"/>
      <c r="U408" s="209"/>
      <c r="AA408" s="202"/>
    </row>
    <row r="409" spans="2:27">
      <c r="B409" s="196"/>
      <c r="C409" s="196"/>
      <c r="D409" s="196"/>
      <c r="E409" s="205"/>
      <c r="F409" s="205"/>
      <c r="G409" s="196"/>
      <c r="H409" s="196"/>
      <c r="J409" s="196"/>
      <c r="O409" s="209"/>
      <c r="P409" s="209"/>
      <c r="Q409" s="210"/>
      <c r="R409" s="210"/>
      <c r="S409" s="210"/>
      <c r="T409" s="201"/>
      <c r="U409" s="209"/>
      <c r="AA409" s="202"/>
    </row>
    <row r="410" spans="2:27">
      <c r="B410" s="196"/>
      <c r="C410" s="196"/>
      <c r="D410" s="196"/>
      <c r="E410" s="205"/>
      <c r="F410" s="205"/>
      <c r="G410" s="196"/>
      <c r="H410" s="196"/>
      <c r="J410" s="196"/>
      <c r="O410" s="209"/>
      <c r="P410" s="209"/>
      <c r="Q410" s="210"/>
      <c r="R410" s="210"/>
      <c r="S410" s="210"/>
      <c r="T410" s="201"/>
      <c r="U410" s="209"/>
      <c r="AA410" s="202"/>
    </row>
    <row r="411" spans="2:27">
      <c r="B411" s="196"/>
      <c r="C411" s="196"/>
      <c r="D411" s="196"/>
      <c r="E411" s="205"/>
      <c r="F411" s="205"/>
      <c r="G411" s="196"/>
      <c r="H411" s="196"/>
      <c r="J411" s="196"/>
      <c r="O411" s="209"/>
      <c r="P411" s="209"/>
      <c r="Q411" s="210"/>
      <c r="R411" s="210"/>
      <c r="S411" s="210"/>
      <c r="T411" s="201"/>
      <c r="U411" s="209"/>
      <c r="AA411" s="202"/>
    </row>
    <row r="412" spans="2:27">
      <c r="B412" s="196"/>
      <c r="C412" s="196"/>
      <c r="D412" s="196"/>
      <c r="E412" s="205"/>
      <c r="F412" s="205"/>
      <c r="G412" s="196"/>
      <c r="H412" s="196"/>
      <c r="J412" s="196"/>
      <c r="O412" s="209"/>
      <c r="P412" s="209"/>
      <c r="Q412" s="210"/>
      <c r="R412" s="210"/>
      <c r="S412" s="210"/>
      <c r="T412" s="201"/>
      <c r="U412" s="209"/>
      <c r="AA412" s="202"/>
    </row>
    <row r="413" spans="2:27">
      <c r="B413" s="196"/>
      <c r="C413" s="196"/>
      <c r="D413" s="196"/>
      <c r="E413" s="205"/>
      <c r="F413" s="205"/>
      <c r="G413" s="196"/>
      <c r="H413" s="196"/>
      <c r="J413" s="196"/>
      <c r="O413" s="209"/>
      <c r="P413" s="209"/>
      <c r="Q413" s="210"/>
      <c r="R413" s="210"/>
      <c r="S413" s="210"/>
      <c r="T413" s="201"/>
      <c r="U413" s="209"/>
      <c r="AA413" s="202"/>
    </row>
    <row r="414" spans="2:27">
      <c r="B414" s="196"/>
      <c r="C414" s="196"/>
      <c r="D414" s="196"/>
      <c r="E414" s="205"/>
      <c r="F414" s="205"/>
      <c r="G414" s="196"/>
      <c r="H414" s="196"/>
      <c r="J414" s="196"/>
      <c r="O414" s="209"/>
      <c r="P414" s="209"/>
      <c r="Q414" s="210"/>
      <c r="R414" s="210"/>
      <c r="S414" s="210"/>
      <c r="T414" s="201"/>
      <c r="U414" s="209"/>
      <c r="AA414" s="202"/>
    </row>
    <row r="415" spans="2:27">
      <c r="B415" s="196"/>
      <c r="C415" s="196"/>
      <c r="D415" s="196"/>
      <c r="E415" s="205"/>
      <c r="F415" s="205"/>
      <c r="G415" s="196"/>
      <c r="H415" s="196"/>
      <c r="J415" s="196"/>
      <c r="O415" s="209"/>
      <c r="P415" s="209"/>
      <c r="Q415" s="210"/>
      <c r="R415" s="210"/>
      <c r="S415" s="210"/>
      <c r="T415" s="201"/>
      <c r="U415" s="209"/>
      <c r="AA415" s="202"/>
    </row>
    <row r="416" spans="2:27">
      <c r="B416" s="196"/>
      <c r="C416" s="196"/>
      <c r="D416" s="196"/>
      <c r="E416" s="205"/>
      <c r="F416" s="205"/>
      <c r="G416" s="196"/>
      <c r="H416" s="196"/>
      <c r="J416" s="196"/>
      <c r="O416" s="209"/>
      <c r="P416" s="209"/>
      <c r="Q416" s="210"/>
      <c r="R416" s="210"/>
      <c r="S416" s="210"/>
      <c r="T416" s="201"/>
      <c r="U416" s="209"/>
      <c r="AA416" s="202"/>
    </row>
    <row r="417" spans="2:27">
      <c r="B417" s="196"/>
      <c r="C417" s="196"/>
      <c r="D417" s="196"/>
      <c r="E417" s="205"/>
      <c r="F417" s="205"/>
      <c r="G417" s="196"/>
      <c r="H417" s="196"/>
      <c r="J417" s="196"/>
      <c r="O417" s="209"/>
      <c r="P417" s="209"/>
      <c r="Q417" s="210"/>
      <c r="R417" s="210"/>
      <c r="S417" s="210"/>
      <c r="T417" s="201"/>
      <c r="U417" s="209"/>
      <c r="AA417" s="202"/>
    </row>
    <row r="418" spans="2:27">
      <c r="B418" s="196"/>
      <c r="C418" s="196"/>
      <c r="D418" s="196"/>
      <c r="E418" s="205"/>
      <c r="F418" s="205"/>
      <c r="G418" s="196"/>
      <c r="H418" s="196"/>
      <c r="J418" s="196"/>
      <c r="O418" s="209"/>
      <c r="P418" s="209"/>
      <c r="Q418" s="210"/>
      <c r="R418" s="210"/>
      <c r="S418" s="210"/>
      <c r="T418" s="201"/>
      <c r="U418" s="209"/>
      <c r="AA418" s="202"/>
    </row>
    <row r="419" spans="2:27">
      <c r="B419" s="196"/>
      <c r="C419" s="196"/>
      <c r="D419" s="196"/>
      <c r="E419" s="205"/>
      <c r="F419" s="205"/>
      <c r="G419" s="196"/>
      <c r="H419" s="196"/>
      <c r="J419" s="196"/>
      <c r="O419" s="209"/>
      <c r="P419" s="209"/>
      <c r="Q419" s="210"/>
      <c r="R419" s="210"/>
      <c r="S419" s="210"/>
      <c r="T419" s="201"/>
      <c r="U419" s="209"/>
      <c r="AA419" s="202"/>
    </row>
    <row r="420" spans="2:27">
      <c r="B420" s="196"/>
      <c r="C420" s="196"/>
      <c r="D420" s="196"/>
      <c r="E420" s="205"/>
      <c r="F420" s="205"/>
      <c r="G420" s="196"/>
      <c r="H420" s="196"/>
      <c r="J420" s="196"/>
      <c r="O420" s="209"/>
      <c r="P420" s="209"/>
      <c r="Q420" s="210"/>
      <c r="R420" s="210"/>
      <c r="S420" s="210"/>
      <c r="T420" s="201"/>
      <c r="U420" s="209"/>
      <c r="AA420" s="202"/>
    </row>
    <row r="421" spans="2:27">
      <c r="B421" s="196"/>
      <c r="C421" s="196"/>
      <c r="D421" s="196"/>
      <c r="E421" s="205"/>
      <c r="F421" s="205"/>
      <c r="G421" s="196"/>
      <c r="H421" s="196"/>
      <c r="J421" s="196"/>
      <c r="O421" s="209"/>
      <c r="P421" s="209"/>
      <c r="Q421" s="210"/>
      <c r="R421" s="210"/>
      <c r="S421" s="210"/>
      <c r="T421" s="201"/>
      <c r="U421" s="209"/>
      <c r="AA421" s="202"/>
    </row>
    <row r="422" spans="2:27">
      <c r="B422" s="196"/>
      <c r="C422" s="196"/>
      <c r="D422" s="196"/>
      <c r="E422" s="205"/>
      <c r="F422" s="205"/>
      <c r="G422" s="196"/>
      <c r="H422" s="196"/>
      <c r="J422" s="196"/>
      <c r="O422" s="209"/>
      <c r="P422" s="209"/>
      <c r="Q422" s="210"/>
      <c r="R422" s="210"/>
      <c r="S422" s="210"/>
      <c r="T422" s="201"/>
      <c r="U422" s="209"/>
      <c r="AA422" s="202"/>
    </row>
    <row r="423" spans="2:27">
      <c r="B423" s="196"/>
      <c r="C423" s="196"/>
      <c r="D423" s="196"/>
      <c r="E423" s="205"/>
      <c r="F423" s="205"/>
      <c r="G423" s="196"/>
      <c r="H423" s="196"/>
      <c r="J423" s="196"/>
      <c r="O423" s="209"/>
      <c r="P423" s="209"/>
      <c r="Q423" s="210"/>
      <c r="R423" s="210"/>
      <c r="S423" s="210"/>
      <c r="T423" s="201"/>
      <c r="U423" s="209"/>
      <c r="AA423" s="202"/>
    </row>
    <row r="424" spans="2:27">
      <c r="B424" s="196"/>
      <c r="C424" s="196"/>
      <c r="D424" s="196"/>
      <c r="E424" s="205"/>
      <c r="F424" s="205"/>
      <c r="G424" s="196"/>
      <c r="H424" s="196"/>
      <c r="J424" s="196"/>
      <c r="O424" s="209"/>
      <c r="P424" s="209"/>
      <c r="Q424" s="210"/>
      <c r="R424" s="210"/>
      <c r="S424" s="210"/>
      <c r="T424" s="201"/>
      <c r="U424" s="209"/>
      <c r="AA424" s="202"/>
    </row>
    <row r="425" spans="2:27">
      <c r="B425" s="196"/>
      <c r="C425" s="196"/>
      <c r="D425" s="196"/>
      <c r="E425" s="205"/>
      <c r="F425" s="205"/>
      <c r="G425" s="196"/>
      <c r="H425" s="196"/>
      <c r="J425" s="196"/>
      <c r="O425" s="209"/>
      <c r="P425" s="209"/>
      <c r="Q425" s="210"/>
      <c r="R425" s="210"/>
      <c r="S425" s="210"/>
      <c r="T425" s="201"/>
      <c r="U425" s="209"/>
      <c r="AA425" s="202"/>
    </row>
    <row r="426" spans="2:27">
      <c r="B426" s="196"/>
      <c r="C426" s="196"/>
      <c r="D426" s="196"/>
      <c r="E426" s="205"/>
      <c r="F426" s="205"/>
      <c r="G426" s="196"/>
      <c r="H426" s="196"/>
      <c r="J426" s="196"/>
      <c r="O426" s="209"/>
      <c r="P426" s="209"/>
      <c r="Q426" s="210"/>
      <c r="R426" s="210"/>
      <c r="S426" s="210"/>
      <c r="T426" s="201"/>
      <c r="U426" s="209"/>
      <c r="AA426" s="202"/>
    </row>
    <row r="427" spans="2:27">
      <c r="B427" s="196"/>
      <c r="C427" s="196"/>
      <c r="D427" s="196"/>
      <c r="E427" s="205"/>
      <c r="F427" s="205"/>
      <c r="G427" s="196"/>
      <c r="H427" s="196"/>
      <c r="J427" s="196"/>
      <c r="O427" s="209"/>
      <c r="P427" s="209"/>
      <c r="Q427" s="210"/>
      <c r="R427" s="210"/>
      <c r="S427" s="210"/>
      <c r="T427" s="201"/>
      <c r="U427" s="209"/>
      <c r="AA427" s="202"/>
    </row>
    <row r="428" spans="2:27">
      <c r="B428" s="196"/>
      <c r="C428" s="196"/>
      <c r="D428" s="196"/>
      <c r="E428" s="205"/>
      <c r="F428" s="205"/>
      <c r="G428" s="196"/>
      <c r="H428" s="196"/>
      <c r="J428" s="196"/>
      <c r="O428" s="209"/>
      <c r="P428" s="209"/>
      <c r="Q428" s="210"/>
      <c r="R428" s="210"/>
      <c r="S428" s="210"/>
      <c r="T428" s="201"/>
      <c r="U428" s="209"/>
      <c r="AA428" s="202"/>
    </row>
    <row r="429" spans="2:27">
      <c r="B429" s="196"/>
      <c r="C429" s="196"/>
      <c r="D429" s="196"/>
      <c r="E429" s="205"/>
      <c r="F429" s="205"/>
      <c r="G429" s="196"/>
      <c r="H429" s="196"/>
      <c r="J429" s="196"/>
      <c r="O429" s="209"/>
      <c r="P429" s="209"/>
      <c r="Q429" s="210"/>
      <c r="R429" s="210"/>
      <c r="S429" s="210"/>
      <c r="T429" s="201"/>
      <c r="U429" s="209"/>
      <c r="AA429" s="202"/>
    </row>
    <row r="430" spans="2:27">
      <c r="B430" s="196"/>
      <c r="C430" s="196"/>
      <c r="D430" s="196"/>
      <c r="E430" s="205"/>
      <c r="F430" s="205"/>
      <c r="G430" s="196"/>
      <c r="H430" s="196"/>
      <c r="J430" s="196"/>
      <c r="O430" s="209"/>
      <c r="P430" s="209"/>
      <c r="Q430" s="210"/>
      <c r="R430" s="210"/>
      <c r="S430" s="210"/>
      <c r="T430" s="201"/>
      <c r="U430" s="209"/>
      <c r="AA430" s="202"/>
    </row>
    <row r="431" spans="2:27">
      <c r="B431" s="196"/>
      <c r="C431" s="196"/>
      <c r="D431" s="196"/>
      <c r="E431" s="205"/>
      <c r="F431" s="205"/>
      <c r="G431" s="196"/>
      <c r="H431" s="196"/>
      <c r="J431" s="196"/>
      <c r="O431" s="209"/>
      <c r="P431" s="209"/>
      <c r="Q431" s="210"/>
      <c r="R431" s="210"/>
      <c r="S431" s="210"/>
      <c r="T431" s="201"/>
      <c r="U431" s="209"/>
      <c r="AA431" s="202"/>
    </row>
    <row r="432" spans="2:27">
      <c r="B432" s="196"/>
      <c r="C432" s="196"/>
      <c r="D432" s="196"/>
      <c r="E432" s="205"/>
      <c r="F432" s="205"/>
      <c r="G432" s="196"/>
      <c r="H432" s="196"/>
      <c r="J432" s="196"/>
      <c r="O432" s="209"/>
      <c r="P432" s="209"/>
      <c r="Q432" s="210"/>
      <c r="R432" s="210"/>
      <c r="S432" s="210"/>
      <c r="T432" s="201"/>
      <c r="U432" s="209"/>
      <c r="AA432" s="202"/>
    </row>
    <row r="433" spans="2:27">
      <c r="B433" s="196"/>
      <c r="C433" s="196"/>
      <c r="D433" s="196"/>
      <c r="E433" s="205"/>
      <c r="F433" s="205"/>
      <c r="G433" s="196"/>
      <c r="H433" s="196"/>
      <c r="J433" s="196"/>
      <c r="O433" s="209"/>
      <c r="P433" s="209"/>
      <c r="Q433" s="210"/>
      <c r="R433" s="210"/>
      <c r="S433" s="210"/>
      <c r="T433" s="201"/>
      <c r="U433" s="209"/>
      <c r="AA433" s="202"/>
    </row>
    <row r="434" spans="2:27">
      <c r="B434" s="196"/>
      <c r="C434" s="196"/>
      <c r="D434" s="196"/>
      <c r="E434" s="205"/>
      <c r="F434" s="205"/>
      <c r="G434" s="196"/>
      <c r="H434" s="196"/>
      <c r="J434" s="196"/>
      <c r="O434" s="209"/>
      <c r="P434" s="209"/>
      <c r="Q434" s="210"/>
      <c r="R434" s="210"/>
      <c r="S434" s="210"/>
      <c r="T434" s="201"/>
      <c r="U434" s="209"/>
      <c r="AA434" s="202"/>
    </row>
    <row r="435" spans="2:27">
      <c r="B435" s="196"/>
      <c r="C435" s="196"/>
      <c r="D435" s="196"/>
      <c r="E435" s="205"/>
      <c r="F435" s="205"/>
      <c r="G435" s="196"/>
      <c r="H435" s="196"/>
      <c r="J435" s="196"/>
      <c r="O435" s="209"/>
      <c r="P435" s="209"/>
      <c r="Q435" s="210"/>
      <c r="R435" s="210"/>
      <c r="S435" s="210"/>
      <c r="T435" s="201"/>
      <c r="U435" s="209"/>
      <c r="AA435" s="202"/>
    </row>
    <row r="436" spans="2:27">
      <c r="B436" s="196"/>
      <c r="C436" s="196"/>
      <c r="D436" s="196"/>
      <c r="E436" s="205"/>
      <c r="F436" s="205"/>
      <c r="G436" s="196"/>
      <c r="H436" s="196"/>
      <c r="J436" s="196"/>
      <c r="O436" s="209"/>
      <c r="P436" s="209"/>
      <c r="Q436" s="210"/>
      <c r="R436" s="210"/>
      <c r="S436" s="210"/>
      <c r="T436" s="201"/>
      <c r="U436" s="209"/>
      <c r="AA436" s="202"/>
    </row>
    <row r="437" spans="2:27">
      <c r="B437" s="196"/>
      <c r="C437" s="196"/>
      <c r="D437" s="196"/>
      <c r="E437" s="205"/>
      <c r="F437" s="205"/>
      <c r="G437" s="196"/>
      <c r="H437" s="196"/>
      <c r="J437" s="196"/>
      <c r="O437" s="209"/>
      <c r="P437" s="209"/>
      <c r="Q437" s="210"/>
      <c r="R437" s="210"/>
      <c r="S437" s="210"/>
      <c r="T437" s="201"/>
      <c r="U437" s="209"/>
      <c r="AA437" s="202"/>
    </row>
    <row r="438" spans="2:27">
      <c r="B438" s="196"/>
      <c r="C438" s="196"/>
      <c r="D438" s="196"/>
      <c r="E438" s="205"/>
      <c r="F438" s="205"/>
      <c r="G438" s="196"/>
      <c r="H438" s="196"/>
      <c r="J438" s="196"/>
      <c r="O438" s="209"/>
      <c r="P438" s="209"/>
      <c r="Q438" s="210"/>
      <c r="R438" s="210"/>
      <c r="S438" s="210"/>
      <c r="T438" s="201"/>
      <c r="U438" s="209"/>
      <c r="AA438" s="202"/>
    </row>
    <row r="439" spans="2:27">
      <c r="B439" s="196"/>
      <c r="C439" s="196"/>
      <c r="D439" s="196"/>
      <c r="E439" s="205"/>
      <c r="F439" s="205"/>
      <c r="G439" s="196"/>
      <c r="H439" s="196"/>
      <c r="J439" s="196"/>
      <c r="O439" s="209"/>
      <c r="P439" s="209"/>
      <c r="Q439" s="210"/>
      <c r="R439" s="210"/>
      <c r="S439" s="210"/>
      <c r="T439" s="201"/>
      <c r="U439" s="209"/>
      <c r="AA439" s="202"/>
    </row>
    <row r="440" spans="2:27">
      <c r="B440" s="196"/>
      <c r="C440" s="196"/>
      <c r="D440" s="196"/>
      <c r="E440" s="205"/>
      <c r="F440" s="205"/>
      <c r="G440" s="196"/>
      <c r="H440" s="196"/>
      <c r="J440" s="196"/>
      <c r="O440" s="209"/>
      <c r="P440" s="209"/>
      <c r="Q440" s="210"/>
      <c r="R440" s="210"/>
      <c r="S440" s="210"/>
      <c r="T440" s="201"/>
      <c r="U440" s="209"/>
      <c r="AA440" s="202"/>
    </row>
    <row r="441" spans="2:27">
      <c r="B441" s="196"/>
      <c r="C441" s="196"/>
      <c r="D441" s="196"/>
      <c r="E441" s="205"/>
      <c r="F441" s="205"/>
      <c r="G441" s="196"/>
      <c r="H441" s="196"/>
      <c r="J441" s="196"/>
      <c r="O441" s="209"/>
      <c r="P441" s="209"/>
      <c r="Q441" s="210"/>
      <c r="R441" s="210"/>
      <c r="S441" s="210"/>
      <c r="T441" s="201"/>
      <c r="U441" s="209"/>
      <c r="AA441" s="202"/>
    </row>
    <row r="442" spans="2:27">
      <c r="B442" s="196"/>
      <c r="C442" s="196"/>
      <c r="D442" s="196"/>
      <c r="E442" s="205"/>
      <c r="F442" s="205"/>
      <c r="G442" s="196"/>
      <c r="H442" s="196"/>
      <c r="J442" s="196"/>
      <c r="O442" s="209"/>
      <c r="P442" s="209"/>
      <c r="Q442" s="210"/>
      <c r="R442" s="210"/>
      <c r="S442" s="210"/>
      <c r="T442" s="201"/>
      <c r="U442" s="209"/>
      <c r="AA442" s="202"/>
    </row>
    <row r="443" spans="2:27">
      <c r="B443" s="196"/>
      <c r="C443" s="196"/>
      <c r="D443" s="196"/>
      <c r="E443" s="205"/>
      <c r="F443" s="205"/>
      <c r="G443" s="196"/>
      <c r="H443" s="196"/>
      <c r="J443" s="196"/>
      <c r="O443" s="209"/>
      <c r="P443" s="209"/>
      <c r="Q443" s="210"/>
      <c r="R443" s="210"/>
      <c r="S443" s="210"/>
      <c r="T443" s="201"/>
      <c r="U443" s="209"/>
      <c r="AA443" s="202"/>
    </row>
    <row r="444" spans="2:27">
      <c r="B444" s="196"/>
      <c r="C444" s="196"/>
      <c r="D444" s="196"/>
      <c r="E444" s="205"/>
      <c r="F444" s="205"/>
      <c r="G444" s="196"/>
      <c r="H444" s="196"/>
      <c r="J444" s="196"/>
      <c r="O444" s="209"/>
      <c r="P444" s="209"/>
      <c r="Q444" s="210"/>
      <c r="R444" s="210"/>
      <c r="S444" s="210"/>
      <c r="T444" s="201"/>
      <c r="U444" s="209"/>
      <c r="AA444" s="202"/>
    </row>
    <row r="445" spans="2:27">
      <c r="B445" s="196"/>
      <c r="C445" s="196"/>
      <c r="D445" s="196"/>
      <c r="E445" s="205"/>
      <c r="F445" s="205"/>
      <c r="G445" s="196"/>
      <c r="H445" s="196"/>
      <c r="J445" s="196"/>
      <c r="O445" s="209"/>
      <c r="P445" s="209"/>
      <c r="Q445" s="210"/>
      <c r="R445" s="210"/>
      <c r="S445" s="210"/>
      <c r="T445" s="201"/>
      <c r="U445" s="209"/>
      <c r="AA445" s="202"/>
    </row>
    <row r="446" spans="2:27">
      <c r="B446" s="196"/>
      <c r="C446" s="196"/>
      <c r="D446" s="196"/>
      <c r="E446" s="205"/>
      <c r="F446" s="205"/>
      <c r="G446" s="196"/>
      <c r="H446" s="196"/>
      <c r="J446" s="196"/>
      <c r="O446" s="209"/>
      <c r="P446" s="209"/>
      <c r="Q446" s="210"/>
      <c r="R446" s="210"/>
      <c r="S446" s="210"/>
      <c r="T446" s="201"/>
      <c r="U446" s="209"/>
      <c r="AA446" s="202"/>
    </row>
    <row r="447" spans="2:27">
      <c r="B447" s="196"/>
      <c r="C447" s="196"/>
      <c r="D447" s="196"/>
      <c r="E447" s="205"/>
      <c r="F447" s="205"/>
      <c r="G447" s="196"/>
      <c r="H447" s="196"/>
      <c r="J447" s="196"/>
      <c r="O447" s="209"/>
      <c r="P447" s="209"/>
      <c r="Q447" s="210"/>
      <c r="R447" s="210"/>
      <c r="S447" s="210"/>
      <c r="T447" s="201"/>
      <c r="U447" s="209"/>
      <c r="AA447" s="202"/>
    </row>
    <row r="448" spans="2:27">
      <c r="B448" s="196"/>
      <c r="C448" s="196"/>
      <c r="D448" s="196"/>
      <c r="E448" s="205"/>
      <c r="F448" s="205"/>
      <c r="G448" s="196"/>
      <c r="H448" s="196"/>
      <c r="J448" s="196"/>
      <c r="O448" s="209"/>
      <c r="P448" s="209"/>
      <c r="Q448" s="210"/>
      <c r="R448" s="210"/>
      <c r="S448" s="210"/>
      <c r="T448" s="201"/>
      <c r="U448" s="209"/>
      <c r="AA448" s="202"/>
    </row>
    <row r="449" spans="2:27">
      <c r="B449" s="196"/>
      <c r="C449" s="196"/>
      <c r="D449" s="196"/>
      <c r="E449" s="205"/>
      <c r="F449" s="205"/>
      <c r="G449" s="196"/>
      <c r="H449" s="196"/>
      <c r="J449" s="196"/>
      <c r="O449" s="209"/>
      <c r="P449" s="209"/>
      <c r="Q449" s="210"/>
      <c r="R449" s="210"/>
      <c r="S449" s="210"/>
      <c r="T449" s="201"/>
      <c r="U449" s="209"/>
      <c r="AA449" s="202"/>
    </row>
    <row r="450" spans="2:27">
      <c r="B450" s="196"/>
      <c r="C450" s="196"/>
      <c r="D450" s="196"/>
      <c r="E450" s="205"/>
      <c r="F450" s="205"/>
      <c r="G450" s="196"/>
      <c r="H450" s="196"/>
      <c r="J450" s="196"/>
      <c r="O450" s="209"/>
      <c r="P450" s="209"/>
      <c r="Q450" s="210"/>
      <c r="R450" s="210"/>
      <c r="S450" s="210"/>
      <c r="T450" s="201"/>
      <c r="U450" s="209"/>
      <c r="AA450" s="202"/>
    </row>
    <row r="451" spans="2:27">
      <c r="B451" s="196"/>
      <c r="C451" s="196"/>
      <c r="D451" s="196"/>
      <c r="E451" s="205"/>
      <c r="F451" s="205"/>
      <c r="G451" s="196"/>
      <c r="H451" s="196"/>
      <c r="J451" s="196"/>
      <c r="O451" s="209"/>
      <c r="P451" s="209"/>
      <c r="Q451" s="210"/>
      <c r="R451" s="210"/>
      <c r="S451" s="210"/>
      <c r="T451" s="201"/>
      <c r="U451" s="209"/>
      <c r="AA451" s="202"/>
    </row>
    <row r="452" spans="2:27" ht="16.5" customHeight="1">
      <c r="B452" s="196"/>
      <c r="C452" s="196"/>
      <c r="D452" s="196"/>
      <c r="E452" s="205"/>
      <c r="F452" s="205"/>
      <c r="G452" s="196"/>
      <c r="H452" s="196"/>
      <c r="J452" s="196"/>
      <c r="O452" s="209"/>
      <c r="P452" s="209"/>
      <c r="Q452" s="210"/>
      <c r="R452" s="210"/>
      <c r="S452" s="210"/>
      <c r="T452" s="201"/>
      <c r="U452" s="209"/>
      <c r="AA452" s="202"/>
    </row>
    <row r="453" spans="2:27" ht="16.5" customHeight="1">
      <c r="B453" s="196"/>
      <c r="C453" s="196"/>
      <c r="D453" s="196"/>
      <c r="E453" s="205"/>
      <c r="F453" s="205"/>
      <c r="G453" s="196"/>
      <c r="H453" s="196"/>
      <c r="J453" s="196"/>
      <c r="O453" s="209"/>
      <c r="P453" s="209"/>
      <c r="Q453" s="210"/>
      <c r="R453" s="210"/>
      <c r="S453" s="210"/>
      <c r="T453" s="201"/>
      <c r="U453" s="209"/>
      <c r="AA453" s="202"/>
    </row>
    <row r="454" spans="2:27">
      <c r="B454" s="196"/>
      <c r="C454" s="196"/>
      <c r="D454" s="196"/>
      <c r="E454" s="205"/>
      <c r="F454" s="205"/>
      <c r="G454" s="196"/>
      <c r="H454" s="196"/>
      <c r="J454" s="196"/>
      <c r="O454" s="209"/>
      <c r="P454" s="209"/>
      <c r="Q454" s="210"/>
      <c r="R454" s="210"/>
      <c r="S454" s="210"/>
      <c r="T454" s="201"/>
      <c r="U454" s="209"/>
      <c r="AA454" s="202"/>
    </row>
    <row r="455" spans="2:27">
      <c r="B455" s="196"/>
      <c r="C455" s="196"/>
      <c r="D455" s="196"/>
      <c r="E455" s="205"/>
      <c r="F455" s="205"/>
      <c r="G455" s="196"/>
      <c r="H455" s="196"/>
      <c r="J455" s="196"/>
      <c r="O455" s="209"/>
      <c r="P455" s="209"/>
      <c r="Q455" s="210"/>
      <c r="R455" s="210"/>
      <c r="S455" s="210"/>
      <c r="T455" s="201"/>
      <c r="U455" s="209"/>
      <c r="AA455" s="202"/>
    </row>
    <row r="456" spans="2:27">
      <c r="B456" s="196"/>
      <c r="C456" s="196"/>
      <c r="D456" s="196"/>
      <c r="E456" s="205"/>
      <c r="F456" s="205"/>
      <c r="G456" s="196"/>
      <c r="H456" s="196"/>
      <c r="J456" s="196"/>
      <c r="O456" s="209"/>
      <c r="P456" s="209"/>
      <c r="Q456" s="210"/>
      <c r="R456" s="210"/>
      <c r="S456" s="210"/>
      <c r="T456" s="201"/>
      <c r="U456" s="209"/>
      <c r="AA456" s="202"/>
    </row>
    <row r="457" spans="2:27">
      <c r="B457" s="196"/>
      <c r="C457" s="196"/>
      <c r="D457" s="196"/>
      <c r="E457" s="205"/>
      <c r="F457" s="205"/>
      <c r="G457" s="196"/>
      <c r="H457" s="196"/>
      <c r="J457" s="196"/>
      <c r="O457" s="209"/>
      <c r="P457" s="209"/>
      <c r="Q457" s="210"/>
      <c r="R457" s="210"/>
      <c r="S457" s="210"/>
      <c r="T457" s="201"/>
      <c r="U457" s="209"/>
      <c r="AA457" s="202"/>
    </row>
    <row r="458" spans="2:27">
      <c r="B458" s="196"/>
      <c r="C458" s="196"/>
      <c r="D458" s="196"/>
      <c r="E458" s="205"/>
      <c r="F458" s="205"/>
      <c r="G458" s="196"/>
      <c r="H458" s="196"/>
      <c r="J458" s="196"/>
      <c r="O458" s="209"/>
      <c r="P458" s="209"/>
      <c r="Q458" s="210"/>
      <c r="R458" s="210"/>
      <c r="S458" s="210"/>
      <c r="T458" s="201"/>
      <c r="U458" s="209"/>
      <c r="AA458" s="202"/>
    </row>
    <row r="459" spans="2:27">
      <c r="B459" s="196"/>
      <c r="C459" s="196"/>
      <c r="D459" s="196"/>
      <c r="E459" s="205"/>
      <c r="F459" s="205"/>
      <c r="G459" s="196"/>
      <c r="H459" s="196"/>
      <c r="J459" s="196"/>
      <c r="O459" s="209"/>
      <c r="P459" s="209"/>
      <c r="Q459" s="210"/>
      <c r="R459" s="210"/>
      <c r="S459" s="210"/>
      <c r="T459" s="201"/>
      <c r="U459" s="209"/>
      <c r="AA459" s="202"/>
    </row>
    <row r="460" spans="2:27">
      <c r="B460" s="196"/>
      <c r="C460" s="196"/>
      <c r="D460" s="196"/>
      <c r="E460" s="205"/>
      <c r="F460" s="205"/>
      <c r="G460" s="196"/>
      <c r="H460" s="196"/>
      <c r="J460" s="196"/>
      <c r="O460" s="209"/>
      <c r="P460" s="209"/>
      <c r="Q460" s="210"/>
      <c r="R460" s="210"/>
      <c r="S460" s="210"/>
      <c r="T460" s="201"/>
      <c r="U460" s="209"/>
      <c r="AA460" s="202"/>
    </row>
    <row r="461" spans="2:27">
      <c r="B461" s="196"/>
      <c r="C461" s="196"/>
      <c r="D461" s="196"/>
      <c r="E461" s="205"/>
      <c r="F461" s="205"/>
      <c r="G461" s="196"/>
      <c r="H461" s="196"/>
      <c r="J461" s="196"/>
      <c r="O461" s="209"/>
      <c r="P461" s="209"/>
      <c r="Q461" s="210"/>
      <c r="R461" s="210"/>
      <c r="S461" s="210"/>
      <c r="T461" s="201"/>
      <c r="U461" s="209"/>
      <c r="AA461" s="202"/>
    </row>
    <row r="462" spans="2:27">
      <c r="B462" s="196"/>
      <c r="C462" s="196"/>
      <c r="D462" s="196"/>
      <c r="E462" s="205"/>
      <c r="F462" s="205"/>
      <c r="G462" s="196"/>
      <c r="H462" s="196"/>
      <c r="J462" s="196"/>
      <c r="O462" s="209"/>
      <c r="P462" s="209"/>
      <c r="Q462" s="210"/>
      <c r="R462" s="210"/>
      <c r="S462" s="210"/>
      <c r="T462" s="201"/>
      <c r="U462" s="209"/>
      <c r="AA462" s="202"/>
    </row>
    <row r="463" spans="2:27">
      <c r="B463" s="196"/>
      <c r="C463" s="196"/>
      <c r="D463" s="196"/>
      <c r="E463" s="205"/>
      <c r="F463" s="205"/>
      <c r="G463" s="196"/>
      <c r="H463" s="196"/>
      <c r="J463" s="196"/>
      <c r="O463" s="209"/>
      <c r="P463" s="209"/>
      <c r="Q463" s="210"/>
      <c r="R463" s="210"/>
      <c r="S463" s="210"/>
      <c r="T463" s="201"/>
      <c r="U463" s="209"/>
      <c r="AA463" s="202"/>
    </row>
    <row r="464" spans="2:27">
      <c r="B464" s="196"/>
      <c r="C464" s="196"/>
      <c r="D464" s="196"/>
      <c r="E464" s="205"/>
      <c r="F464" s="205"/>
      <c r="G464" s="196"/>
      <c r="H464" s="196"/>
      <c r="J464" s="196"/>
      <c r="O464" s="209"/>
      <c r="P464" s="209"/>
      <c r="Q464" s="210"/>
      <c r="R464" s="210"/>
      <c r="S464" s="210"/>
      <c r="T464" s="201"/>
      <c r="U464" s="209"/>
      <c r="AA464" s="202"/>
    </row>
    <row r="465" spans="2:27">
      <c r="B465" s="196"/>
      <c r="C465" s="196"/>
      <c r="D465" s="196"/>
      <c r="E465" s="205"/>
      <c r="F465" s="205"/>
      <c r="G465" s="196"/>
      <c r="H465" s="196"/>
      <c r="J465" s="196"/>
      <c r="O465" s="209"/>
      <c r="P465" s="209"/>
      <c r="Q465" s="210"/>
      <c r="R465" s="210"/>
      <c r="S465" s="210"/>
      <c r="T465" s="201"/>
      <c r="U465" s="209"/>
      <c r="AA465" s="202"/>
    </row>
    <row r="466" spans="2:27">
      <c r="B466" s="196"/>
      <c r="C466" s="196"/>
      <c r="D466" s="196"/>
      <c r="E466" s="205"/>
      <c r="F466" s="205"/>
      <c r="G466" s="196"/>
      <c r="H466" s="196"/>
      <c r="J466" s="196"/>
      <c r="O466" s="209"/>
      <c r="P466" s="209"/>
      <c r="Q466" s="210"/>
      <c r="R466" s="210"/>
      <c r="S466" s="210"/>
      <c r="T466" s="201"/>
      <c r="U466" s="209"/>
      <c r="AA466" s="202"/>
    </row>
    <row r="467" spans="2:27">
      <c r="B467" s="196"/>
      <c r="C467" s="196"/>
      <c r="D467" s="196"/>
      <c r="E467" s="205"/>
      <c r="F467" s="205"/>
      <c r="G467" s="196"/>
      <c r="H467" s="196"/>
      <c r="J467" s="196"/>
      <c r="O467" s="209"/>
      <c r="P467" s="209"/>
      <c r="Q467" s="210"/>
      <c r="R467" s="210"/>
      <c r="S467" s="210"/>
      <c r="T467" s="201"/>
      <c r="U467" s="209"/>
      <c r="AA467" s="202"/>
    </row>
    <row r="468" spans="2:27">
      <c r="B468" s="196"/>
      <c r="C468" s="196"/>
      <c r="D468" s="196"/>
      <c r="E468" s="205"/>
      <c r="F468" s="205"/>
      <c r="G468" s="196"/>
      <c r="H468" s="196"/>
      <c r="J468" s="196"/>
      <c r="O468" s="209"/>
      <c r="P468" s="209"/>
      <c r="Q468" s="210"/>
      <c r="R468" s="210"/>
      <c r="S468" s="210"/>
      <c r="T468" s="201"/>
      <c r="U468" s="209"/>
      <c r="AA468" s="202"/>
    </row>
    <row r="469" spans="2:27">
      <c r="B469" s="196"/>
      <c r="C469" s="196"/>
      <c r="D469" s="196"/>
      <c r="E469" s="205"/>
      <c r="F469" s="205"/>
      <c r="G469" s="196"/>
      <c r="H469" s="196"/>
      <c r="J469" s="196"/>
      <c r="O469" s="209"/>
      <c r="P469" s="209"/>
      <c r="Q469" s="210"/>
      <c r="R469" s="210"/>
      <c r="S469" s="210"/>
      <c r="T469" s="201"/>
      <c r="U469" s="209"/>
      <c r="AA469" s="202"/>
    </row>
    <row r="470" spans="2:27">
      <c r="B470" s="196"/>
      <c r="C470" s="196"/>
      <c r="D470" s="196"/>
      <c r="E470" s="205"/>
      <c r="F470" s="205"/>
      <c r="G470" s="196"/>
      <c r="H470" s="196"/>
      <c r="J470" s="196"/>
      <c r="O470" s="209"/>
      <c r="P470" s="209"/>
      <c r="Q470" s="210"/>
      <c r="R470" s="210"/>
      <c r="S470" s="210"/>
      <c r="T470" s="201"/>
      <c r="U470" s="209"/>
      <c r="AA470" s="202"/>
    </row>
    <row r="471" spans="2:27">
      <c r="B471" s="196"/>
      <c r="C471" s="196"/>
      <c r="D471" s="196"/>
      <c r="E471" s="205"/>
      <c r="F471" s="205"/>
      <c r="G471" s="196"/>
      <c r="H471" s="196"/>
      <c r="J471" s="196"/>
      <c r="O471" s="209"/>
      <c r="P471" s="209"/>
      <c r="Q471" s="210"/>
      <c r="R471" s="210"/>
      <c r="S471" s="210"/>
      <c r="T471" s="201"/>
      <c r="U471" s="209"/>
      <c r="AA471" s="202"/>
    </row>
    <row r="472" spans="2:27">
      <c r="B472" s="196"/>
      <c r="C472" s="196"/>
      <c r="D472" s="196"/>
      <c r="E472" s="205"/>
      <c r="F472" s="205"/>
      <c r="G472" s="196"/>
      <c r="H472" s="196"/>
      <c r="J472" s="196"/>
      <c r="O472" s="209"/>
      <c r="P472" s="209"/>
      <c r="Q472" s="210"/>
      <c r="R472" s="210"/>
      <c r="S472" s="210"/>
      <c r="T472" s="201"/>
      <c r="U472" s="209"/>
      <c r="AA472" s="202"/>
    </row>
    <row r="473" spans="2:27">
      <c r="B473" s="196"/>
      <c r="C473" s="196"/>
      <c r="D473" s="196"/>
      <c r="E473" s="205"/>
      <c r="F473" s="205"/>
      <c r="G473" s="196"/>
      <c r="H473" s="196"/>
      <c r="J473" s="196"/>
      <c r="O473" s="209"/>
      <c r="P473" s="209"/>
      <c r="Q473" s="210"/>
      <c r="R473" s="210"/>
      <c r="S473" s="210"/>
      <c r="T473" s="201"/>
      <c r="U473" s="209"/>
      <c r="AA473" s="202"/>
    </row>
    <row r="474" spans="2:27">
      <c r="B474" s="196"/>
      <c r="C474" s="196"/>
      <c r="D474" s="196"/>
      <c r="E474" s="205"/>
      <c r="F474" s="205"/>
      <c r="G474" s="196"/>
      <c r="H474" s="196"/>
      <c r="J474" s="196"/>
      <c r="O474" s="209"/>
      <c r="P474" s="209"/>
      <c r="Q474" s="210"/>
      <c r="R474" s="210"/>
      <c r="S474" s="210"/>
      <c r="T474" s="201"/>
      <c r="U474" s="209"/>
      <c r="AA474" s="202"/>
    </row>
    <row r="475" spans="2:27">
      <c r="B475" s="196"/>
      <c r="C475" s="196"/>
      <c r="D475" s="196"/>
      <c r="E475" s="205"/>
      <c r="F475" s="205"/>
      <c r="G475" s="196"/>
      <c r="H475" s="196"/>
      <c r="J475" s="196"/>
      <c r="O475" s="209"/>
      <c r="P475" s="209"/>
      <c r="Q475" s="210"/>
      <c r="R475" s="210"/>
      <c r="S475" s="210"/>
      <c r="T475" s="201"/>
      <c r="U475" s="209"/>
      <c r="AA475" s="202"/>
    </row>
    <row r="476" spans="2:27">
      <c r="B476" s="196"/>
      <c r="C476" s="196"/>
      <c r="D476" s="196"/>
      <c r="E476" s="205"/>
      <c r="F476" s="205"/>
      <c r="G476" s="196"/>
      <c r="H476" s="196"/>
      <c r="J476" s="196"/>
      <c r="O476" s="209"/>
      <c r="P476" s="209"/>
      <c r="Q476" s="210"/>
      <c r="R476" s="210"/>
      <c r="S476" s="210"/>
      <c r="T476" s="201"/>
      <c r="U476" s="209"/>
      <c r="AA476" s="202"/>
    </row>
    <row r="477" spans="2:27">
      <c r="B477" s="196"/>
      <c r="C477" s="196"/>
      <c r="D477" s="196"/>
      <c r="E477" s="205"/>
      <c r="F477" s="205"/>
      <c r="G477" s="196"/>
      <c r="H477" s="196"/>
      <c r="J477" s="196"/>
      <c r="O477" s="209"/>
      <c r="P477" s="209"/>
      <c r="Q477" s="210"/>
      <c r="R477" s="210"/>
      <c r="S477" s="210"/>
      <c r="T477" s="201"/>
      <c r="U477" s="209"/>
      <c r="AA477" s="202"/>
    </row>
    <row r="478" spans="2:27">
      <c r="B478" s="196"/>
      <c r="C478" s="196"/>
      <c r="D478" s="196"/>
      <c r="E478" s="205"/>
      <c r="F478" s="205"/>
      <c r="G478" s="196"/>
      <c r="H478" s="196"/>
      <c r="J478" s="196"/>
      <c r="O478" s="209"/>
      <c r="P478" s="209"/>
      <c r="Q478" s="210"/>
      <c r="R478" s="210"/>
      <c r="S478" s="210"/>
      <c r="T478" s="201"/>
      <c r="U478" s="209"/>
      <c r="AA478" s="202"/>
    </row>
    <row r="479" spans="2:27">
      <c r="B479" s="196"/>
      <c r="C479" s="196"/>
      <c r="D479" s="196"/>
      <c r="E479" s="205"/>
      <c r="F479" s="205"/>
      <c r="G479" s="196"/>
      <c r="H479" s="196"/>
      <c r="J479" s="196"/>
      <c r="O479" s="209"/>
      <c r="P479" s="209"/>
      <c r="Q479" s="210"/>
      <c r="R479" s="210"/>
      <c r="S479" s="210"/>
      <c r="T479" s="201"/>
      <c r="U479" s="209"/>
      <c r="AA479" s="202"/>
    </row>
    <row r="480" spans="2:27">
      <c r="B480" s="196"/>
      <c r="C480" s="196"/>
      <c r="D480" s="196"/>
      <c r="E480" s="205"/>
      <c r="F480" s="205"/>
      <c r="G480" s="196"/>
      <c r="H480" s="196"/>
      <c r="J480" s="196"/>
      <c r="O480" s="209"/>
      <c r="P480" s="209"/>
      <c r="Q480" s="210"/>
      <c r="R480" s="210"/>
      <c r="S480" s="210"/>
      <c r="T480" s="201"/>
      <c r="U480" s="209"/>
      <c r="AA480" s="202"/>
    </row>
    <row r="481" spans="2:27">
      <c r="B481" s="196"/>
      <c r="C481" s="196"/>
      <c r="D481" s="196"/>
      <c r="E481" s="205"/>
      <c r="F481" s="205"/>
      <c r="G481" s="196"/>
      <c r="H481" s="196"/>
      <c r="J481" s="196"/>
      <c r="O481" s="209"/>
      <c r="P481" s="209"/>
      <c r="Q481" s="210"/>
      <c r="R481" s="210"/>
      <c r="S481" s="210"/>
      <c r="T481" s="201"/>
      <c r="U481" s="209"/>
      <c r="AA481" s="202"/>
    </row>
    <row r="482" spans="2:27">
      <c r="B482" s="196"/>
      <c r="C482" s="196"/>
      <c r="D482" s="196"/>
      <c r="E482" s="205"/>
      <c r="F482" s="205"/>
      <c r="G482" s="196"/>
      <c r="H482" s="196"/>
      <c r="J482" s="196"/>
      <c r="O482" s="209"/>
      <c r="P482" s="209"/>
      <c r="Q482" s="210"/>
      <c r="R482" s="210"/>
      <c r="S482" s="210"/>
      <c r="T482" s="201"/>
      <c r="U482" s="209"/>
      <c r="AA482" s="202"/>
    </row>
    <row r="483" spans="2:27">
      <c r="B483" s="196"/>
      <c r="C483" s="196"/>
      <c r="D483" s="196"/>
      <c r="E483" s="205"/>
      <c r="F483" s="205"/>
      <c r="G483" s="196"/>
      <c r="H483" s="196"/>
      <c r="J483" s="196"/>
      <c r="O483" s="209"/>
      <c r="P483" s="209"/>
      <c r="Q483" s="210"/>
      <c r="R483" s="210"/>
      <c r="S483" s="210"/>
      <c r="T483" s="201"/>
      <c r="U483" s="209"/>
      <c r="AA483" s="202"/>
    </row>
    <row r="484" spans="2:27">
      <c r="B484" s="196"/>
      <c r="C484" s="196"/>
      <c r="D484" s="196"/>
      <c r="E484" s="205"/>
      <c r="F484" s="205"/>
      <c r="G484" s="196"/>
      <c r="H484" s="196"/>
      <c r="J484" s="196"/>
      <c r="O484" s="209"/>
      <c r="P484" s="209"/>
      <c r="Q484" s="210"/>
      <c r="R484" s="210"/>
      <c r="S484" s="210"/>
      <c r="T484" s="201"/>
      <c r="U484" s="209"/>
      <c r="AA484" s="202"/>
    </row>
    <row r="485" spans="2:27">
      <c r="B485" s="196"/>
      <c r="C485" s="196"/>
      <c r="D485" s="196"/>
      <c r="E485" s="205"/>
      <c r="F485" s="205"/>
      <c r="G485" s="196"/>
      <c r="H485" s="196"/>
      <c r="J485" s="196"/>
      <c r="O485" s="209"/>
      <c r="P485" s="209"/>
      <c r="Q485" s="210"/>
      <c r="R485" s="210"/>
      <c r="S485" s="210"/>
      <c r="T485" s="201"/>
      <c r="U485" s="209"/>
      <c r="AA485" s="202"/>
    </row>
    <row r="486" spans="2:27">
      <c r="B486" s="196"/>
      <c r="C486" s="196"/>
      <c r="D486" s="196"/>
      <c r="E486" s="205"/>
      <c r="F486" s="205"/>
      <c r="G486" s="196"/>
      <c r="H486" s="196"/>
      <c r="J486" s="196"/>
      <c r="O486" s="209"/>
      <c r="P486" s="209"/>
      <c r="Q486" s="210"/>
      <c r="R486" s="210"/>
      <c r="S486" s="210"/>
      <c r="T486" s="201"/>
      <c r="U486" s="209"/>
      <c r="AA486" s="202"/>
    </row>
    <row r="487" spans="2:27">
      <c r="B487" s="196"/>
      <c r="C487" s="196"/>
      <c r="D487" s="196"/>
      <c r="E487" s="205"/>
      <c r="F487" s="205"/>
      <c r="G487" s="196"/>
      <c r="H487" s="196"/>
      <c r="J487" s="196"/>
      <c r="O487" s="209"/>
      <c r="P487" s="209"/>
      <c r="Q487" s="210"/>
      <c r="R487" s="210"/>
      <c r="S487" s="210"/>
      <c r="T487" s="201"/>
      <c r="U487" s="209"/>
      <c r="AA487" s="202"/>
    </row>
    <row r="488" spans="2:27">
      <c r="B488" s="196"/>
      <c r="C488" s="196"/>
      <c r="D488" s="196"/>
      <c r="E488" s="205"/>
      <c r="F488" s="205"/>
      <c r="G488" s="196"/>
      <c r="H488" s="196"/>
      <c r="J488" s="196"/>
      <c r="O488" s="209"/>
      <c r="P488" s="209"/>
      <c r="Q488" s="210"/>
      <c r="R488" s="210"/>
      <c r="S488" s="210"/>
      <c r="T488" s="201"/>
      <c r="U488" s="209"/>
      <c r="AA488" s="202"/>
    </row>
    <row r="489" spans="2:27">
      <c r="B489" s="196"/>
      <c r="C489" s="196"/>
      <c r="D489" s="196"/>
      <c r="E489" s="205"/>
      <c r="F489" s="205"/>
      <c r="G489" s="196"/>
      <c r="H489" s="196"/>
      <c r="J489" s="196"/>
      <c r="O489" s="209"/>
      <c r="P489" s="209"/>
      <c r="Q489" s="210"/>
      <c r="R489" s="210"/>
      <c r="S489" s="210"/>
      <c r="T489" s="201"/>
      <c r="U489" s="209"/>
      <c r="AA489" s="202"/>
    </row>
    <row r="490" spans="2:27">
      <c r="B490" s="196"/>
      <c r="C490" s="196"/>
      <c r="D490" s="196"/>
      <c r="E490" s="205"/>
      <c r="F490" s="205"/>
      <c r="G490" s="196"/>
      <c r="H490" s="196"/>
      <c r="J490" s="196"/>
      <c r="O490" s="209"/>
      <c r="P490" s="209"/>
      <c r="Q490" s="210"/>
      <c r="R490" s="210"/>
      <c r="S490" s="210"/>
      <c r="T490" s="201"/>
      <c r="U490" s="209"/>
      <c r="AA490" s="202"/>
    </row>
    <row r="491" spans="2:27">
      <c r="B491" s="196"/>
      <c r="C491" s="196"/>
      <c r="D491" s="196"/>
      <c r="E491" s="205"/>
      <c r="F491" s="205"/>
      <c r="G491" s="196"/>
      <c r="H491" s="196"/>
      <c r="J491" s="196"/>
      <c r="O491" s="209"/>
      <c r="P491" s="209"/>
      <c r="Q491" s="210"/>
      <c r="R491" s="210"/>
      <c r="S491" s="210"/>
      <c r="T491" s="201"/>
      <c r="U491" s="209"/>
      <c r="AA491" s="202"/>
    </row>
    <row r="492" spans="2:27">
      <c r="B492" s="196"/>
      <c r="C492" s="196"/>
      <c r="D492" s="196"/>
      <c r="E492" s="205"/>
      <c r="F492" s="205"/>
      <c r="G492" s="196"/>
      <c r="H492" s="196"/>
      <c r="J492" s="196"/>
      <c r="O492" s="209"/>
      <c r="P492" s="209"/>
      <c r="Q492" s="210"/>
      <c r="R492" s="210"/>
      <c r="S492" s="210"/>
      <c r="T492" s="201"/>
      <c r="U492" s="209"/>
      <c r="AA492" s="202"/>
    </row>
    <row r="493" spans="2:27">
      <c r="B493" s="196"/>
      <c r="C493" s="196"/>
      <c r="D493" s="196"/>
      <c r="E493" s="205"/>
      <c r="F493" s="205"/>
      <c r="G493" s="196"/>
      <c r="H493" s="196"/>
      <c r="J493" s="196"/>
      <c r="O493" s="209"/>
      <c r="P493" s="209"/>
      <c r="Q493" s="210"/>
      <c r="R493" s="210"/>
      <c r="S493" s="210"/>
      <c r="T493" s="201"/>
      <c r="U493" s="209"/>
      <c r="AA493" s="202"/>
    </row>
    <row r="494" spans="2:27">
      <c r="B494" s="196"/>
      <c r="C494" s="196"/>
      <c r="D494" s="196"/>
      <c r="E494" s="205"/>
      <c r="F494" s="205"/>
      <c r="G494" s="196"/>
      <c r="H494" s="196"/>
      <c r="J494" s="196"/>
      <c r="O494" s="209"/>
      <c r="P494" s="209"/>
      <c r="Q494" s="210"/>
      <c r="R494" s="210"/>
      <c r="S494" s="210"/>
      <c r="T494" s="201"/>
      <c r="U494" s="209"/>
      <c r="AA494" s="202"/>
    </row>
    <row r="495" spans="2:27">
      <c r="B495" s="196"/>
      <c r="C495" s="196"/>
      <c r="D495" s="196"/>
      <c r="E495" s="205"/>
      <c r="F495" s="205"/>
      <c r="G495" s="196"/>
      <c r="H495" s="196"/>
      <c r="J495" s="196"/>
      <c r="O495" s="209"/>
      <c r="P495" s="209"/>
      <c r="Q495" s="210"/>
      <c r="R495" s="210"/>
      <c r="S495" s="210"/>
      <c r="T495" s="201"/>
      <c r="U495" s="209"/>
      <c r="AA495" s="202"/>
    </row>
    <row r="496" spans="2:27">
      <c r="B496" s="196"/>
      <c r="C496" s="196"/>
      <c r="D496" s="196"/>
      <c r="E496" s="205"/>
      <c r="F496" s="205"/>
      <c r="G496" s="196"/>
      <c r="H496" s="196"/>
      <c r="J496" s="196"/>
      <c r="O496" s="209"/>
      <c r="P496" s="209"/>
      <c r="Q496" s="210"/>
      <c r="R496" s="210"/>
      <c r="S496" s="210"/>
      <c r="T496" s="201"/>
      <c r="U496" s="209"/>
      <c r="AA496" s="202"/>
    </row>
    <row r="497" spans="2:27">
      <c r="B497" s="196"/>
      <c r="C497" s="196"/>
      <c r="D497" s="196"/>
      <c r="E497" s="205"/>
      <c r="F497" s="205"/>
      <c r="G497" s="196"/>
      <c r="H497" s="196"/>
      <c r="J497" s="196"/>
      <c r="O497" s="209"/>
      <c r="P497" s="209"/>
      <c r="Q497" s="210"/>
      <c r="R497" s="210"/>
      <c r="S497" s="210"/>
      <c r="T497" s="201"/>
      <c r="U497" s="209"/>
      <c r="AA497" s="202"/>
    </row>
    <row r="498" spans="2:27">
      <c r="B498" s="196"/>
      <c r="C498" s="196"/>
      <c r="D498" s="196"/>
      <c r="E498" s="205"/>
      <c r="F498" s="205"/>
      <c r="G498" s="196"/>
      <c r="H498" s="196"/>
      <c r="J498" s="196"/>
      <c r="O498" s="209"/>
      <c r="P498" s="209"/>
      <c r="Q498" s="210"/>
      <c r="R498" s="210"/>
      <c r="S498" s="210"/>
      <c r="T498" s="201"/>
      <c r="U498" s="209"/>
      <c r="AA498" s="202"/>
    </row>
    <row r="499" spans="2:27">
      <c r="B499" s="196"/>
      <c r="C499" s="196"/>
      <c r="D499" s="196"/>
      <c r="E499" s="205"/>
      <c r="F499" s="205"/>
      <c r="G499" s="196"/>
      <c r="H499" s="196"/>
      <c r="J499" s="196"/>
      <c r="O499" s="209"/>
      <c r="P499" s="209"/>
      <c r="Q499" s="210"/>
      <c r="R499" s="210"/>
      <c r="S499" s="210"/>
      <c r="T499" s="201"/>
      <c r="U499" s="209"/>
      <c r="AA499" s="202"/>
    </row>
    <row r="500" spans="2:27">
      <c r="B500" s="196"/>
      <c r="C500" s="196"/>
      <c r="D500" s="196"/>
      <c r="E500" s="205"/>
      <c r="F500" s="205"/>
      <c r="G500" s="196"/>
      <c r="H500" s="196"/>
      <c r="J500" s="196"/>
      <c r="O500" s="209"/>
      <c r="P500" s="209"/>
      <c r="Q500" s="210"/>
      <c r="R500" s="210"/>
      <c r="S500" s="210"/>
      <c r="T500" s="201"/>
      <c r="U500" s="209"/>
      <c r="AA500" s="202"/>
    </row>
    <row r="501" spans="2:27">
      <c r="B501" s="196"/>
      <c r="C501" s="196"/>
      <c r="D501" s="196"/>
      <c r="E501" s="205"/>
      <c r="F501" s="205"/>
      <c r="G501" s="196"/>
      <c r="H501" s="196"/>
      <c r="J501" s="196"/>
      <c r="O501" s="209"/>
      <c r="P501" s="209"/>
      <c r="Q501" s="210"/>
      <c r="R501" s="210"/>
      <c r="S501" s="210"/>
      <c r="T501" s="201"/>
      <c r="U501" s="209"/>
      <c r="AA501" s="202"/>
    </row>
    <row r="502" spans="2:27">
      <c r="B502" s="196"/>
      <c r="C502" s="196"/>
      <c r="D502" s="196"/>
      <c r="E502" s="205"/>
      <c r="F502" s="205"/>
      <c r="G502" s="196"/>
      <c r="H502" s="196"/>
      <c r="J502" s="196"/>
      <c r="O502" s="209"/>
      <c r="P502" s="209"/>
      <c r="Q502" s="210"/>
      <c r="R502" s="210"/>
      <c r="S502" s="210"/>
      <c r="T502" s="201"/>
      <c r="U502" s="209"/>
      <c r="AA502" s="202"/>
    </row>
    <row r="503" spans="2:27">
      <c r="B503" s="196"/>
      <c r="C503" s="196"/>
      <c r="D503" s="196"/>
      <c r="E503" s="205"/>
      <c r="F503" s="205"/>
      <c r="G503" s="196"/>
      <c r="H503" s="196"/>
      <c r="J503" s="196"/>
      <c r="O503" s="209"/>
      <c r="P503" s="209"/>
      <c r="Q503" s="210"/>
      <c r="R503" s="210"/>
      <c r="S503" s="210"/>
      <c r="T503" s="201"/>
      <c r="U503" s="209"/>
      <c r="AA503" s="202"/>
    </row>
    <row r="504" spans="2:27">
      <c r="B504" s="196"/>
      <c r="C504" s="196"/>
      <c r="D504" s="196"/>
      <c r="E504" s="205"/>
      <c r="F504" s="205"/>
      <c r="G504" s="196"/>
      <c r="H504" s="196"/>
      <c r="J504" s="196"/>
      <c r="O504" s="209"/>
      <c r="P504" s="209"/>
      <c r="Q504" s="210"/>
      <c r="R504" s="210"/>
      <c r="S504" s="210"/>
      <c r="T504" s="201"/>
      <c r="U504" s="209"/>
      <c r="AA504" s="202"/>
    </row>
    <row r="505" spans="2:27">
      <c r="B505" s="196"/>
      <c r="C505" s="196"/>
      <c r="D505" s="196"/>
      <c r="E505" s="205"/>
      <c r="F505" s="205"/>
      <c r="G505" s="196"/>
      <c r="H505" s="196"/>
      <c r="J505" s="196"/>
      <c r="O505" s="209"/>
      <c r="P505" s="209"/>
      <c r="Q505" s="210"/>
      <c r="R505" s="210"/>
      <c r="S505" s="210"/>
      <c r="T505" s="201"/>
      <c r="U505" s="209"/>
      <c r="AA505" s="202"/>
    </row>
    <row r="506" spans="2:27">
      <c r="B506" s="196"/>
      <c r="C506" s="196"/>
      <c r="D506" s="196"/>
      <c r="E506" s="205"/>
      <c r="F506" s="205"/>
      <c r="G506" s="196"/>
      <c r="H506" s="196"/>
      <c r="J506" s="196"/>
      <c r="O506" s="209"/>
      <c r="P506" s="209"/>
      <c r="Q506" s="210"/>
      <c r="R506" s="210"/>
      <c r="S506" s="210"/>
      <c r="T506" s="201"/>
      <c r="U506" s="209"/>
      <c r="AA506" s="202"/>
    </row>
    <row r="507" spans="2:27">
      <c r="B507" s="196"/>
      <c r="C507" s="196"/>
      <c r="D507" s="196"/>
      <c r="E507" s="205"/>
      <c r="F507" s="205"/>
      <c r="G507" s="196"/>
      <c r="H507" s="196"/>
      <c r="J507" s="196"/>
      <c r="O507" s="209"/>
      <c r="P507" s="209"/>
      <c r="Q507" s="210"/>
      <c r="R507" s="210"/>
      <c r="S507" s="210"/>
      <c r="T507" s="201"/>
      <c r="U507" s="209"/>
      <c r="AA507" s="202"/>
    </row>
    <row r="508" spans="2:27">
      <c r="B508" s="196"/>
      <c r="C508" s="196"/>
      <c r="D508" s="196"/>
      <c r="E508" s="205"/>
      <c r="F508" s="205"/>
      <c r="G508" s="196"/>
      <c r="H508" s="196"/>
      <c r="J508" s="196"/>
      <c r="O508" s="209"/>
      <c r="P508" s="209"/>
      <c r="Q508" s="210"/>
      <c r="R508" s="210"/>
      <c r="S508" s="210"/>
      <c r="T508" s="201"/>
      <c r="U508" s="209"/>
      <c r="AA508" s="202"/>
    </row>
    <row r="509" spans="2:27">
      <c r="B509" s="196"/>
      <c r="C509" s="196"/>
      <c r="D509" s="196"/>
      <c r="E509" s="205"/>
      <c r="F509" s="205"/>
      <c r="G509" s="196"/>
      <c r="H509" s="196"/>
      <c r="J509" s="196"/>
      <c r="O509" s="209"/>
      <c r="P509" s="209"/>
      <c r="Q509" s="210"/>
      <c r="R509" s="210"/>
      <c r="S509" s="210"/>
      <c r="T509" s="201"/>
      <c r="U509" s="209"/>
      <c r="AA509" s="202"/>
    </row>
    <row r="510" spans="2:27">
      <c r="B510" s="196"/>
      <c r="C510" s="196"/>
      <c r="D510" s="196"/>
      <c r="E510" s="205"/>
      <c r="F510" s="205"/>
      <c r="G510" s="196"/>
      <c r="H510" s="196"/>
      <c r="J510" s="196"/>
      <c r="O510" s="209"/>
      <c r="P510" s="209"/>
      <c r="Q510" s="210"/>
      <c r="R510" s="210"/>
      <c r="S510" s="210"/>
      <c r="T510" s="201"/>
      <c r="U510" s="209"/>
      <c r="AA510" s="202"/>
    </row>
    <row r="511" spans="2:27">
      <c r="B511" s="196"/>
      <c r="C511" s="196"/>
      <c r="D511" s="196"/>
      <c r="E511" s="205"/>
      <c r="F511" s="205"/>
      <c r="G511" s="196"/>
      <c r="H511" s="196"/>
      <c r="J511" s="196"/>
      <c r="O511" s="209"/>
      <c r="P511" s="209"/>
      <c r="Q511" s="210"/>
      <c r="R511" s="210"/>
      <c r="S511" s="210"/>
      <c r="T511" s="201"/>
      <c r="U511" s="209"/>
      <c r="AA511" s="202"/>
    </row>
    <row r="512" spans="2:27">
      <c r="B512" s="196"/>
      <c r="C512" s="196"/>
      <c r="D512" s="196"/>
      <c r="E512" s="205"/>
      <c r="F512" s="205"/>
      <c r="G512" s="196"/>
      <c r="H512" s="196"/>
      <c r="J512" s="196"/>
      <c r="O512" s="209"/>
      <c r="P512" s="209"/>
      <c r="Q512" s="210"/>
      <c r="R512" s="210"/>
      <c r="S512" s="210"/>
      <c r="T512" s="201"/>
      <c r="U512" s="209"/>
      <c r="AA512" s="202"/>
    </row>
    <row r="513" spans="2:27">
      <c r="B513" s="196"/>
      <c r="C513" s="196"/>
      <c r="D513" s="196"/>
      <c r="E513" s="205"/>
      <c r="F513" s="205"/>
      <c r="G513" s="196"/>
      <c r="H513" s="196"/>
      <c r="J513" s="196"/>
      <c r="O513" s="209"/>
      <c r="P513" s="209"/>
      <c r="Q513" s="210"/>
      <c r="R513" s="210"/>
      <c r="S513" s="210"/>
      <c r="T513" s="201"/>
      <c r="U513" s="209"/>
      <c r="AA513" s="202"/>
    </row>
    <row r="514" spans="2:27">
      <c r="B514" s="196"/>
      <c r="C514" s="196"/>
      <c r="D514" s="196"/>
      <c r="E514" s="205"/>
      <c r="F514" s="205"/>
      <c r="G514" s="196"/>
      <c r="H514" s="196"/>
      <c r="J514" s="196"/>
      <c r="O514" s="209"/>
      <c r="P514" s="209"/>
      <c r="Q514" s="210"/>
      <c r="R514" s="210"/>
      <c r="S514" s="210"/>
      <c r="T514" s="201"/>
      <c r="U514" s="209"/>
      <c r="AA514" s="202"/>
    </row>
    <row r="515" spans="2:27">
      <c r="B515" s="196"/>
      <c r="C515" s="196"/>
      <c r="D515" s="196"/>
      <c r="E515" s="205"/>
      <c r="F515" s="205"/>
      <c r="G515" s="196"/>
      <c r="H515" s="196"/>
      <c r="J515" s="196"/>
      <c r="O515" s="209"/>
      <c r="P515" s="209"/>
      <c r="Q515" s="210"/>
      <c r="R515" s="210"/>
      <c r="S515" s="210"/>
      <c r="T515" s="201"/>
      <c r="U515" s="209"/>
      <c r="AA515" s="202"/>
    </row>
    <row r="516" spans="2:27">
      <c r="B516" s="196"/>
      <c r="C516" s="196"/>
      <c r="D516" s="196"/>
      <c r="E516" s="205"/>
      <c r="F516" s="205"/>
      <c r="G516" s="196"/>
      <c r="H516" s="196"/>
      <c r="J516" s="196"/>
      <c r="O516" s="209"/>
      <c r="P516" s="209"/>
      <c r="Q516" s="210"/>
      <c r="R516" s="210"/>
      <c r="S516" s="210"/>
      <c r="T516" s="201"/>
      <c r="U516" s="209"/>
      <c r="AA516" s="202"/>
    </row>
    <row r="517" spans="2:27">
      <c r="B517" s="196"/>
      <c r="C517" s="196"/>
      <c r="D517" s="196"/>
      <c r="E517" s="205"/>
      <c r="F517" s="205"/>
      <c r="G517" s="196"/>
      <c r="H517" s="196"/>
      <c r="J517" s="196"/>
      <c r="O517" s="209"/>
      <c r="P517" s="209"/>
      <c r="Q517" s="210"/>
      <c r="R517" s="210"/>
      <c r="S517" s="210"/>
      <c r="T517" s="201"/>
      <c r="U517" s="209"/>
      <c r="AA517" s="202"/>
    </row>
    <row r="518" spans="2:27">
      <c r="B518" s="196"/>
      <c r="C518" s="196"/>
      <c r="D518" s="196"/>
      <c r="E518" s="205"/>
      <c r="F518" s="205"/>
      <c r="G518" s="196"/>
      <c r="H518" s="196"/>
      <c r="J518" s="196"/>
      <c r="O518" s="209"/>
      <c r="P518" s="209"/>
      <c r="Q518" s="210"/>
      <c r="R518" s="210"/>
      <c r="S518" s="210"/>
      <c r="T518" s="201"/>
      <c r="U518" s="209"/>
      <c r="AA518" s="202"/>
    </row>
    <row r="519" spans="2:27">
      <c r="B519" s="196"/>
      <c r="C519" s="196"/>
      <c r="D519" s="196"/>
      <c r="E519" s="205"/>
      <c r="F519" s="205"/>
      <c r="G519" s="196"/>
      <c r="H519" s="196"/>
      <c r="J519" s="196"/>
      <c r="O519" s="209"/>
      <c r="P519" s="209"/>
      <c r="Q519" s="210"/>
      <c r="R519" s="210"/>
      <c r="S519" s="210"/>
      <c r="T519" s="201"/>
      <c r="U519" s="209"/>
      <c r="AA519" s="202"/>
    </row>
    <row r="520" spans="2:27">
      <c r="B520" s="196"/>
      <c r="C520" s="196"/>
      <c r="D520" s="196"/>
      <c r="E520" s="205"/>
      <c r="F520" s="205"/>
      <c r="G520" s="196"/>
      <c r="H520" s="196"/>
      <c r="J520" s="196"/>
      <c r="O520" s="209"/>
      <c r="P520" s="209"/>
      <c r="Q520" s="210"/>
      <c r="R520" s="210"/>
      <c r="S520" s="210"/>
      <c r="T520" s="201"/>
      <c r="U520" s="209"/>
      <c r="AA520" s="202"/>
    </row>
    <row r="521" spans="2:27">
      <c r="B521" s="196"/>
      <c r="C521" s="196"/>
      <c r="D521" s="196"/>
      <c r="E521" s="205"/>
      <c r="F521" s="205"/>
      <c r="G521" s="196"/>
      <c r="H521" s="196"/>
      <c r="J521" s="196"/>
      <c r="O521" s="209"/>
      <c r="P521" s="209"/>
      <c r="Q521" s="210"/>
      <c r="R521" s="210"/>
      <c r="S521" s="210"/>
      <c r="T521" s="201"/>
      <c r="U521" s="209"/>
      <c r="AA521" s="202"/>
    </row>
    <row r="522" spans="2:27">
      <c r="B522" s="196"/>
      <c r="C522" s="196"/>
      <c r="D522" s="196"/>
      <c r="E522" s="205"/>
      <c r="F522" s="205"/>
      <c r="G522" s="196"/>
      <c r="H522" s="196"/>
      <c r="J522" s="196"/>
      <c r="O522" s="209"/>
      <c r="P522" s="209"/>
      <c r="Q522" s="210"/>
      <c r="R522" s="210"/>
      <c r="S522" s="210"/>
      <c r="T522" s="201"/>
      <c r="U522" s="209"/>
      <c r="AA522" s="202"/>
    </row>
    <row r="523" spans="2:27">
      <c r="B523" s="196"/>
      <c r="C523" s="196"/>
      <c r="D523" s="196"/>
      <c r="E523" s="205"/>
      <c r="F523" s="205"/>
      <c r="G523" s="196"/>
      <c r="H523" s="196"/>
      <c r="J523" s="196"/>
      <c r="O523" s="209"/>
      <c r="P523" s="209"/>
      <c r="Q523" s="210"/>
      <c r="R523" s="210"/>
      <c r="S523" s="210"/>
      <c r="T523" s="201"/>
      <c r="U523" s="209"/>
      <c r="AA523" s="202"/>
    </row>
    <row r="524" spans="2:27">
      <c r="B524" s="196"/>
      <c r="C524" s="196"/>
      <c r="D524" s="196"/>
      <c r="E524" s="205"/>
      <c r="F524" s="205"/>
      <c r="G524" s="196"/>
      <c r="H524" s="196"/>
      <c r="J524" s="196"/>
      <c r="O524" s="209"/>
      <c r="P524" s="209"/>
      <c r="Q524" s="210"/>
      <c r="R524" s="210"/>
      <c r="S524" s="210"/>
      <c r="T524" s="201"/>
      <c r="U524" s="209"/>
      <c r="AA524" s="202"/>
    </row>
    <row r="525" spans="2:27">
      <c r="B525" s="196"/>
      <c r="C525" s="196"/>
      <c r="D525" s="196"/>
      <c r="E525" s="205"/>
      <c r="F525" s="205"/>
      <c r="G525" s="196"/>
      <c r="H525" s="196"/>
      <c r="J525" s="196"/>
      <c r="O525" s="209"/>
      <c r="P525" s="209"/>
      <c r="Q525" s="210"/>
      <c r="R525" s="210"/>
      <c r="S525" s="210"/>
      <c r="T525" s="201"/>
      <c r="U525" s="209"/>
      <c r="AA525" s="202"/>
    </row>
    <row r="526" spans="2:27">
      <c r="B526" s="196"/>
      <c r="C526" s="196"/>
      <c r="D526" s="196"/>
      <c r="E526" s="205"/>
      <c r="F526" s="205"/>
      <c r="G526" s="196"/>
      <c r="H526" s="196"/>
      <c r="J526" s="196"/>
      <c r="O526" s="209"/>
      <c r="P526" s="209"/>
      <c r="Q526" s="210"/>
      <c r="R526" s="210"/>
      <c r="S526" s="210"/>
      <c r="T526" s="201"/>
      <c r="U526" s="209"/>
      <c r="AA526" s="202"/>
    </row>
    <row r="527" spans="2:27">
      <c r="B527" s="196"/>
      <c r="C527" s="196"/>
      <c r="D527" s="196"/>
      <c r="E527" s="205"/>
      <c r="F527" s="205"/>
      <c r="G527" s="196"/>
      <c r="H527" s="196"/>
      <c r="J527" s="196"/>
      <c r="O527" s="209"/>
      <c r="P527" s="209"/>
      <c r="Q527" s="210"/>
      <c r="R527" s="210"/>
      <c r="S527" s="210"/>
      <c r="T527" s="201"/>
      <c r="U527" s="209"/>
      <c r="AA527" s="202"/>
    </row>
    <row r="528" spans="2:27">
      <c r="B528" s="196"/>
      <c r="C528" s="196"/>
      <c r="D528" s="196"/>
      <c r="E528" s="205"/>
      <c r="F528" s="205"/>
      <c r="G528" s="196"/>
      <c r="H528" s="196"/>
      <c r="J528" s="196"/>
      <c r="O528" s="209"/>
      <c r="P528" s="209"/>
      <c r="Q528" s="210"/>
      <c r="R528" s="210"/>
      <c r="S528" s="210"/>
      <c r="T528" s="201"/>
      <c r="U528" s="209"/>
      <c r="AA528" s="202"/>
    </row>
    <row r="529" spans="2:27">
      <c r="B529" s="196"/>
      <c r="C529" s="196"/>
      <c r="D529" s="196"/>
      <c r="E529" s="205"/>
      <c r="F529" s="205"/>
      <c r="G529" s="196"/>
      <c r="H529" s="196"/>
      <c r="J529" s="196"/>
      <c r="O529" s="209"/>
      <c r="P529" s="209"/>
      <c r="Q529" s="210"/>
      <c r="R529" s="210"/>
      <c r="S529" s="210"/>
      <c r="T529" s="201"/>
      <c r="U529" s="209"/>
      <c r="AA529" s="202"/>
    </row>
    <row r="530" spans="2:27">
      <c r="B530" s="196"/>
      <c r="C530" s="196"/>
      <c r="D530" s="196"/>
      <c r="E530" s="205"/>
      <c r="F530" s="205"/>
      <c r="G530" s="196"/>
      <c r="H530" s="196"/>
      <c r="J530" s="196"/>
      <c r="O530" s="209"/>
      <c r="P530" s="209"/>
      <c r="Q530" s="210"/>
      <c r="R530" s="210"/>
      <c r="S530" s="210"/>
      <c r="T530" s="201"/>
      <c r="U530" s="209"/>
      <c r="AA530" s="202"/>
    </row>
    <row r="531" spans="2:27">
      <c r="B531" s="196"/>
      <c r="C531" s="196"/>
      <c r="D531" s="196"/>
      <c r="E531" s="205"/>
      <c r="F531" s="205"/>
      <c r="G531" s="196"/>
      <c r="H531" s="196"/>
      <c r="J531" s="196"/>
      <c r="O531" s="209"/>
      <c r="P531" s="209"/>
      <c r="Q531" s="210"/>
      <c r="R531" s="210"/>
      <c r="S531" s="210"/>
      <c r="T531" s="201"/>
      <c r="U531" s="209"/>
      <c r="AA531" s="202"/>
    </row>
    <row r="532" spans="2:27">
      <c r="B532" s="196"/>
      <c r="C532" s="196"/>
      <c r="D532" s="196"/>
      <c r="E532" s="205"/>
      <c r="F532" s="205"/>
      <c r="G532" s="196"/>
      <c r="H532" s="196"/>
      <c r="J532" s="196"/>
      <c r="O532" s="209"/>
      <c r="P532" s="209"/>
      <c r="Q532" s="210"/>
      <c r="R532" s="210"/>
      <c r="S532" s="210"/>
      <c r="T532" s="201"/>
      <c r="U532" s="209"/>
      <c r="AA532" s="202"/>
    </row>
    <row r="533" spans="2:27">
      <c r="B533" s="196"/>
      <c r="C533" s="196"/>
      <c r="D533" s="196"/>
      <c r="E533" s="205"/>
      <c r="F533" s="205"/>
      <c r="G533" s="196"/>
      <c r="H533" s="196"/>
      <c r="J533" s="196"/>
      <c r="O533" s="209"/>
      <c r="P533" s="209"/>
      <c r="Q533" s="210"/>
      <c r="R533" s="210"/>
      <c r="S533" s="210"/>
      <c r="T533" s="201"/>
      <c r="U533" s="209"/>
      <c r="AA533" s="202"/>
    </row>
    <row r="534" spans="2:27">
      <c r="B534" s="196"/>
      <c r="C534" s="196"/>
      <c r="D534" s="196"/>
      <c r="E534" s="205"/>
      <c r="F534" s="205"/>
      <c r="G534" s="196"/>
      <c r="H534" s="196"/>
      <c r="J534" s="196"/>
      <c r="O534" s="209"/>
      <c r="P534" s="209"/>
      <c r="Q534" s="210"/>
      <c r="R534" s="210"/>
      <c r="S534" s="210"/>
      <c r="T534" s="201"/>
      <c r="U534" s="209"/>
      <c r="AA534" s="202"/>
    </row>
    <row r="535" spans="2:27">
      <c r="B535" s="196"/>
      <c r="C535" s="196"/>
      <c r="D535" s="196"/>
      <c r="E535" s="205"/>
      <c r="F535" s="205"/>
      <c r="G535" s="196"/>
      <c r="H535" s="196"/>
      <c r="J535" s="196"/>
      <c r="O535" s="209"/>
      <c r="P535" s="209"/>
      <c r="Q535" s="210"/>
      <c r="R535" s="210"/>
      <c r="S535" s="210"/>
      <c r="T535" s="201"/>
      <c r="U535" s="209"/>
      <c r="AA535" s="202"/>
    </row>
    <row r="536" spans="2:27">
      <c r="B536" s="196"/>
      <c r="C536" s="196"/>
      <c r="D536" s="196"/>
      <c r="E536" s="205"/>
      <c r="F536" s="205"/>
      <c r="G536" s="196"/>
      <c r="H536" s="196"/>
      <c r="J536" s="196"/>
      <c r="O536" s="209"/>
      <c r="P536" s="209"/>
      <c r="Q536" s="210"/>
      <c r="R536" s="210"/>
      <c r="S536" s="210"/>
      <c r="T536" s="201"/>
      <c r="U536" s="209"/>
      <c r="AA536" s="202"/>
    </row>
    <row r="537" spans="2:27">
      <c r="B537" s="196"/>
      <c r="C537" s="196"/>
      <c r="D537" s="196"/>
      <c r="E537" s="205"/>
      <c r="F537" s="205"/>
      <c r="G537" s="196"/>
      <c r="H537" s="196"/>
      <c r="J537" s="196"/>
      <c r="O537" s="209"/>
      <c r="P537" s="209"/>
      <c r="Q537" s="210"/>
      <c r="R537" s="210"/>
      <c r="S537" s="210"/>
      <c r="T537" s="201"/>
      <c r="U537" s="209"/>
      <c r="AA537" s="202"/>
    </row>
    <row r="538" spans="2:27">
      <c r="B538" s="196"/>
      <c r="C538" s="196"/>
      <c r="D538" s="196"/>
      <c r="E538" s="205"/>
      <c r="F538" s="205"/>
      <c r="G538" s="196"/>
      <c r="H538" s="196"/>
      <c r="J538" s="196"/>
      <c r="O538" s="209"/>
      <c r="P538" s="209"/>
      <c r="Q538" s="210"/>
      <c r="R538" s="210"/>
      <c r="S538" s="210"/>
      <c r="T538" s="201"/>
      <c r="U538" s="209"/>
      <c r="AA538" s="202"/>
    </row>
    <row r="539" spans="2:27">
      <c r="B539" s="196"/>
      <c r="C539" s="196"/>
      <c r="D539" s="196"/>
      <c r="E539" s="205"/>
      <c r="F539" s="205"/>
      <c r="G539" s="196"/>
      <c r="H539" s="196"/>
      <c r="J539" s="196"/>
      <c r="O539" s="209"/>
      <c r="P539" s="209"/>
      <c r="Q539" s="210"/>
      <c r="R539" s="210"/>
      <c r="S539" s="210"/>
      <c r="T539" s="201"/>
      <c r="U539" s="209"/>
      <c r="AA539" s="202"/>
    </row>
    <row r="540" spans="2:27">
      <c r="B540" s="196"/>
      <c r="C540" s="196"/>
      <c r="D540" s="196"/>
      <c r="E540" s="205"/>
      <c r="F540" s="205"/>
      <c r="G540" s="196"/>
      <c r="H540" s="196"/>
      <c r="J540" s="196"/>
      <c r="O540" s="209"/>
      <c r="P540" s="209"/>
      <c r="Q540" s="210"/>
      <c r="R540" s="210"/>
      <c r="S540" s="210"/>
      <c r="T540" s="201"/>
      <c r="U540" s="209"/>
      <c r="AA540" s="202"/>
    </row>
    <row r="541" spans="2:27">
      <c r="B541" s="196"/>
      <c r="C541" s="196"/>
      <c r="D541" s="196"/>
      <c r="E541" s="205"/>
      <c r="F541" s="205"/>
      <c r="G541" s="196"/>
      <c r="H541" s="196"/>
      <c r="J541" s="196"/>
      <c r="O541" s="209"/>
      <c r="P541" s="209"/>
      <c r="Q541" s="210"/>
      <c r="R541" s="210"/>
      <c r="S541" s="210"/>
      <c r="T541" s="201"/>
      <c r="U541" s="209"/>
      <c r="AA541" s="202"/>
    </row>
    <row r="542" spans="2:27">
      <c r="B542" s="196"/>
      <c r="C542" s="196"/>
      <c r="D542" s="196"/>
      <c r="E542" s="205"/>
      <c r="F542" s="205"/>
      <c r="G542" s="196"/>
      <c r="H542" s="196"/>
      <c r="J542" s="196"/>
      <c r="O542" s="209"/>
      <c r="P542" s="209"/>
      <c r="Q542" s="210"/>
      <c r="R542" s="210"/>
      <c r="S542" s="210"/>
      <c r="T542" s="201"/>
      <c r="U542" s="209"/>
      <c r="AA542" s="202"/>
    </row>
    <row r="543" spans="2:27">
      <c r="B543" s="196"/>
      <c r="C543" s="196"/>
      <c r="D543" s="196"/>
      <c r="E543" s="205"/>
      <c r="F543" s="205"/>
      <c r="G543" s="196"/>
      <c r="H543" s="196"/>
      <c r="J543" s="196"/>
      <c r="O543" s="209"/>
      <c r="P543" s="209"/>
      <c r="Q543" s="210"/>
      <c r="R543" s="210"/>
      <c r="S543" s="210"/>
      <c r="T543" s="201"/>
      <c r="U543" s="209"/>
      <c r="AA543" s="202"/>
    </row>
    <row r="544" spans="2:27">
      <c r="B544" s="196"/>
      <c r="C544" s="196"/>
      <c r="D544" s="196"/>
      <c r="E544" s="205"/>
      <c r="F544" s="205"/>
      <c r="G544" s="196"/>
      <c r="H544" s="196"/>
      <c r="J544" s="196"/>
      <c r="O544" s="209"/>
      <c r="P544" s="209"/>
      <c r="Q544" s="210"/>
      <c r="R544" s="210"/>
      <c r="S544" s="210"/>
      <c r="T544" s="201"/>
      <c r="U544" s="209"/>
      <c r="AA544" s="202"/>
    </row>
    <row r="545" spans="2:27">
      <c r="B545" s="196"/>
      <c r="C545" s="196"/>
      <c r="D545" s="196"/>
      <c r="E545" s="205"/>
      <c r="F545" s="205"/>
      <c r="G545" s="196"/>
      <c r="H545" s="196"/>
      <c r="J545" s="196"/>
      <c r="O545" s="209"/>
      <c r="P545" s="209"/>
      <c r="Q545" s="210"/>
      <c r="R545" s="210"/>
      <c r="S545" s="210"/>
      <c r="T545" s="201"/>
      <c r="U545" s="209"/>
      <c r="AA545" s="202"/>
    </row>
    <row r="546" spans="2:27">
      <c r="B546" s="196"/>
      <c r="C546" s="196"/>
      <c r="D546" s="196"/>
      <c r="E546" s="205"/>
      <c r="F546" s="205"/>
      <c r="G546" s="196"/>
      <c r="H546" s="196"/>
      <c r="J546" s="196"/>
      <c r="O546" s="209"/>
      <c r="P546" s="209"/>
      <c r="Q546" s="210"/>
      <c r="R546" s="210"/>
      <c r="S546" s="210"/>
      <c r="T546" s="201"/>
      <c r="U546" s="209"/>
      <c r="AA546" s="202"/>
    </row>
    <row r="547" spans="2:27">
      <c r="B547" s="196"/>
      <c r="C547" s="196"/>
      <c r="D547" s="196"/>
      <c r="E547" s="205"/>
      <c r="F547" s="205"/>
      <c r="G547" s="196"/>
      <c r="H547" s="196"/>
      <c r="J547" s="196"/>
      <c r="O547" s="209"/>
      <c r="P547" s="209"/>
      <c r="Q547" s="210"/>
      <c r="R547" s="210"/>
      <c r="S547" s="210"/>
      <c r="T547" s="201"/>
      <c r="U547" s="209"/>
      <c r="AA547" s="202"/>
    </row>
    <row r="548" spans="2:27">
      <c r="B548" s="196"/>
      <c r="C548" s="196"/>
      <c r="D548" s="196"/>
      <c r="E548" s="205"/>
      <c r="F548" s="205"/>
      <c r="G548" s="196"/>
      <c r="H548" s="196"/>
      <c r="J548" s="196"/>
      <c r="O548" s="209"/>
      <c r="P548" s="209"/>
      <c r="Q548" s="210"/>
      <c r="R548" s="210"/>
      <c r="S548" s="210"/>
      <c r="T548" s="201"/>
      <c r="U548" s="209"/>
      <c r="AA548" s="202"/>
    </row>
    <row r="549" spans="2:27">
      <c r="B549" s="196"/>
      <c r="C549" s="196"/>
      <c r="D549" s="196"/>
      <c r="E549" s="205"/>
      <c r="F549" s="205"/>
      <c r="G549" s="196"/>
      <c r="H549" s="196"/>
      <c r="J549" s="196"/>
      <c r="O549" s="209"/>
      <c r="P549" s="209"/>
      <c r="Q549" s="210"/>
      <c r="R549" s="210"/>
      <c r="S549" s="210"/>
      <c r="T549" s="201"/>
      <c r="U549" s="209"/>
      <c r="AA549" s="202"/>
    </row>
    <row r="550" spans="2:27">
      <c r="B550" s="196"/>
      <c r="C550" s="196"/>
      <c r="D550" s="196"/>
      <c r="E550" s="205"/>
      <c r="F550" s="205"/>
      <c r="G550" s="196"/>
      <c r="H550" s="196"/>
      <c r="J550" s="196"/>
      <c r="O550" s="209"/>
      <c r="P550" s="209"/>
      <c r="Q550" s="210"/>
      <c r="R550" s="210"/>
      <c r="S550" s="210"/>
      <c r="T550" s="201"/>
      <c r="U550" s="209"/>
      <c r="AA550" s="202"/>
    </row>
    <row r="551" spans="2:27">
      <c r="B551" s="196"/>
      <c r="C551" s="196"/>
      <c r="D551" s="196"/>
      <c r="E551" s="205"/>
      <c r="F551" s="205"/>
      <c r="G551" s="196"/>
      <c r="H551" s="196"/>
      <c r="J551" s="196"/>
      <c r="O551" s="209"/>
      <c r="P551" s="209"/>
      <c r="Q551" s="210"/>
      <c r="R551" s="210"/>
      <c r="S551" s="210"/>
      <c r="T551" s="201"/>
      <c r="U551" s="209"/>
      <c r="AA551" s="202"/>
    </row>
    <row r="552" spans="2:27">
      <c r="B552" s="196"/>
      <c r="C552" s="196"/>
      <c r="D552" s="196"/>
      <c r="E552" s="205"/>
      <c r="F552" s="205"/>
      <c r="G552" s="196"/>
      <c r="H552" s="196"/>
      <c r="J552" s="196"/>
      <c r="O552" s="209"/>
      <c r="P552" s="209"/>
      <c r="Q552" s="210"/>
      <c r="R552" s="210"/>
      <c r="S552" s="210"/>
      <c r="T552" s="201"/>
      <c r="U552" s="209"/>
      <c r="AA552" s="202"/>
    </row>
    <row r="553" spans="2:27">
      <c r="B553" s="196"/>
      <c r="C553" s="196"/>
      <c r="D553" s="196"/>
      <c r="E553" s="205"/>
      <c r="F553" s="205"/>
      <c r="G553" s="196"/>
      <c r="H553" s="196"/>
      <c r="J553" s="196"/>
      <c r="O553" s="209"/>
      <c r="P553" s="209"/>
      <c r="Q553" s="210"/>
      <c r="R553" s="210"/>
      <c r="S553" s="210"/>
      <c r="T553" s="201"/>
      <c r="U553" s="209"/>
      <c r="AA553" s="202"/>
    </row>
    <row r="554" spans="2:27">
      <c r="B554" s="196"/>
      <c r="C554" s="196"/>
      <c r="D554" s="196"/>
      <c r="E554" s="205"/>
      <c r="F554" s="205"/>
      <c r="G554" s="196"/>
      <c r="H554" s="196"/>
      <c r="J554" s="196"/>
      <c r="O554" s="209"/>
      <c r="P554" s="209"/>
      <c r="Q554" s="210"/>
      <c r="R554" s="210"/>
      <c r="S554" s="210"/>
      <c r="T554" s="201"/>
      <c r="U554" s="209"/>
      <c r="AA554" s="202"/>
    </row>
    <row r="555" spans="2:27">
      <c r="B555" s="196"/>
      <c r="C555" s="196"/>
      <c r="D555" s="196"/>
      <c r="E555" s="205"/>
      <c r="F555" s="205"/>
      <c r="G555" s="196"/>
      <c r="H555" s="196"/>
      <c r="J555" s="196"/>
      <c r="O555" s="209"/>
      <c r="P555" s="209"/>
      <c r="Q555" s="210"/>
      <c r="R555" s="210"/>
      <c r="S555" s="210"/>
      <c r="T555" s="201"/>
      <c r="U555" s="209"/>
      <c r="AA555" s="202"/>
    </row>
    <row r="556" spans="2:27">
      <c r="B556" s="196"/>
      <c r="C556" s="196"/>
      <c r="D556" s="196"/>
      <c r="E556" s="205"/>
      <c r="F556" s="205"/>
      <c r="G556" s="196"/>
      <c r="H556" s="196"/>
      <c r="J556" s="196"/>
      <c r="O556" s="209"/>
      <c r="P556" s="209"/>
      <c r="Q556" s="210"/>
      <c r="R556" s="210"/>
      <c r="S556" s="210"/>
      <c r="T556" s="201"/>
      <c r="U556" s="209"/>
      <c r="AA556" s="202"/>
    </row>
    <row r="557" spans="2:27">
      <c r="B557" s="196"/>
      <c r="C557" s="196"/>
      <c r="D557" s="196"/>
      <c r="E557" s="205"/>
      <c r="F557" s="205"/>
      <c r="G557" s="196"/>
      <c r="H557" s="196"/>
      <c r="J557" s="196"/>
      <c r="O557" s="209"/>
      <c r="P557" s="209"/>
      <c r="Q557" s="210"/>
      <c r="R557" s="210"/>
      <c r="S557" s="210"/>
      <c r="T557" s="201"/>
      <c r="U557" s="209"/>
      <c r="AA557" s="202"/>
    </row>
    <row r="558" spans="2:27">
      <c r="B558" s="196"/>
      <c r="C558" s="196"/>
      <c r="D558" s="196"/>
      <c r="E558" s="205"/>
      <c r="F558" s="205"/>
      <c r="G558" s="196"/>
      <c r="H558" s="196"/>
      <c r="J558" s="196"/>
      <c r="O558" s="209"/>
      <c r="P558" s="209"/>
      <c r="Q558" s="210"/>
      <c r="R558" s="210"/>
      <c r="S558" s="210"/>
      <c r="T558" s="201"/>
      <c r="U558" s="209"/>
      <c r="AA558" s="202"/>
    </row>
    <row r="559" spans="2:27">
      <c r="B559" s="196"/>
      <c r="C559" s="196"/>
      <c r="D559" s="196"/>
      <c r="E559" s="205"/>
      <c r="F559" s="205"/>
      <c r="G559" s="196"/>
      <c r="H559" s="196"/>
      <c r="J559" s="196"/>
      <c r="O559" s="209"/>
      <c r="P559" s="209"/>
      <c r="Q559" s="210"/>
      <c r="R559" s="210"/>
      <c r="S559" s="210"/>
      <c r="T559" s="201"/>
      <c r="U559" s="209"/>
      <c r="AA559" s="202"/>
    </row>
    <row r="560" spans="2:27">
      <c r="B560" s="196"/>
      <c r="C560" s="196"/>
      <c r="D560" s="196"/>
      <c r="E560" s="205"/>
      <c r="F560" s="205"/>
      <c r="G560" s="196"/>
      <c r="H560" s="196"/>
      <c r="J560" s="196"/>
      <c r="O560" s="209"/>
      <c r="P560" s="209"/>
      <c r="Q560" s="210"/>
      <c r="R560" s="210"/>
      <c r="S560" s="210"/>
      <c r="T560" s="201"/>
      <c r="U560" s="209"/>
      <c r="AA560" s="202"/>
    </row>
    <row r="561" spans="2:27">
      <c r="B561" s="196"/>
      <c r="C561" s="196"/>
      <c r="D561" s="196"/>
      <c r="E561" s="205"/>
      <c r="F561" s="205"/>
      <c r="G561" s="196"/>
      <c r="H561" s="196"/>
      <c r="J561" s="196"/>
      <c r="O561" s="209"/>
      <c r="P561" s="209"/>
      <c r="Q561" s="210"/>
      <c r="R561" s="210"/>
      <c r="S561" s="210"/>
      <c r="T561" s="201"/>
      <c r="U561" s="209"/>
      <c r="AA561" s="202"/>
    </row>
    <row r="562" spans="2:27">
      <c r="B562" s="196"/>
      <c r="C562" s="196"/>
      <c r="D562" s="196"/>
      <c r="E562" s="205"/>
      <c r="F562" s="205"/>
      <c r="G562" s="196"/>
      <c r="H562" s="196"/>
      <c r="J562" s="196"/>
      <c r="O562" s="209"/>
      <c r="P562" s="209"/>
      <c r="Q562" s="210"/>
      <c r="R562" s="210"/>
      <c r="S562" s="210"/>
      <c r="T562" s="201"/>
      <c r="U562" s="209"/>
      <c r="AA562" s="202"/>
    </row>
    <row r="563" spans="2:27">
      <c r="B563" s="196"/>
      <c r="C563" s="196"/>
      <c r="D563" s="196"/>
      <c r="E563" s="205"/>
      <c r="F563" s="205"/>
      <c r="G563" s="196"/>
      <c r="H563" s="196"/>
      <c r="J563" s="196"/>
      <c r="O563" s="209"/>
      <c r="P563" s="209"/>
      <c r="Q563" s="210"/>
      <c r="R563" s="210"/>
      <c r="S563" s="210"/>
      <c r="T563" s="201"/>
      <c r="U563" s="209"/>
      <c r="AA563" s="202"/>
    </row>
    <row r="564" spans="2:27">
      <c r="B564" s="196"/>
      <c r="C564" s="196"/>
      <c r="D564" s="196"/>
      <c r="E564" s="205"/>
      <c r="F564" s="205"/>
      <c r="G564" s="196"/>
      <c r="H564" s="196"/>
      <c r="J564" s="196"/>
      <c r="O564" s="209"/>
      <c r="P564" s="209"/>
      <c r="Q564" s="210"/>
      <c r="R564" s="210"/>
      <c r="S564" s="210"/>
      <c r="T564" s="201"/>
      <c r="U564" s="209"/>
      <c r="AA564" s="202"/>
    </row>
    <row r="565" spans="2:27">
      <c r="B565" s="196"/>
      <c r="C565" s="196"/>
      <c r="D565" s="196"/>
      <c r="E565" s="205"/>
      <c r="F565" s="205"/>
      <c r="G565" s="196"/>
      <c r="H565" s="196"/>
      <c r="J565" s="196"/>
      <c r="O565" s="209"/>
      <c r="P565" s="209"/>
      <c r="Q565" s="210"/>
      <c r="R565" s="210"/>
      <c r="S565" s="210"/>
      <c r="T565" s="201"/>
      <c r="U565" s="209"/>
      <c r="AA565" s="202"/>
    </row>
    <row r="566" spans="2:27">
      <c r="B566" s="196"/>
      <c r="C566" s="196"/>
      <c r="D566" s="196"/>
      <c r="E566" s="205"/>
      <c r="F566" s="205"/>
      <c r="G566" s="196"/>
      <c r="H566" s="196"/>
      <c r="J566" s="196"/>
      <c r="O566" s="209"/>
      <c r="P566" s="209"/>
      <c r="Q566" s="210"/>
      <c r="R566" s="210"/>
      <c r="S566" s="210"/>
      <c r="T566" s="201"/>
      <c r="U566" s="209"/>
      <c r="AA566" s="202"/>
    </row>
    <row r="567" spans="2:27">
      <c r="B567" s="196"/>
      <c r="C567" s="196"/>
      <c r="D567" s="196"/>
      <c r="E567" s="205"/>
      <c r="F567" s="205"/>
      <c r="G567" s="196"/>
      <c r="H567" s="196"/>
      <c r="J567" s="196"/>
      <c r="O567" s="209"/>
      <c r="P567" s="209"/>
      <c r="Q567" s="210"/>
      <c r="R567" s="210"/>
      <c r="S567" s="210"/>
      <c r="T567" s="201"/>
      <c r="U567" s="209"/>
      <c r="AA567" s="202"/>
    </row>
    <row r="568" spans="2:27">
      <c r="B568" s="196"/>
      <c r="C568" s="196"/>
      <c r="D568" s="196"/>
      <c r="E568" s="205"/>
      <c r="F568" s="205"/>
      <c r="G568" s="196"/>
      <c r="H568" s="196"/>
      <c r="J568" s="196"/>
      <c r="O568" s="209"/>
      <c r="P568" s="209"/>
      <c r="Q568" s="210"/>
      <c r="R568" s="210"/>
      <c r="S568" s="210"/>
      <c r="T568" s="201"/>
      <c r="U568" s="209"/>
      <c r="AA568" s="202"/>
    </row>
    <row r="569" spans="2:27">
      <c r="B569" s="196"/>
      <c r="C569" s="196"/>
      <c r="D569" s="196"/>
      <c r="E569" s="205"/>
      <c r="F569" s="205"/>
      <c r="G569" s="196"/>
      <c r="H569" s="196"/>
      <c r="J569" s="196"/>
      <c r="O569" s="209"/>
      <c r="P569" s="209"/>
      <c r="Q569" s="210"/>
      <c r="R569" s="210"/>
      <c r="S569" s="210"/>
      <c r="T569" s="201"/>
      <c r="U569" s="209"/>
      <c r="AA569" s="202"/>
    </row>
    <row r="570" spans="2:27">
      <c r="B570" s="196"/>
      <c r="C570" s="196"/>
      <c r="D570" s="196"/>
      <c r="E570" s="205"/>
      <c r="F570" s="205"/>
      <c r="G570" s="196"/>
      <c r="H570" s="196"/>
      <c r="J570" s="196"/>
      <c r="O570" s="209"/>
      <c r="P570" s="209"/>
      <c r="Q570" s="210"/>
      <c r="R570" s="210"/>
      <c r="S570" s="210"/>
      <c r="T570" s="201"/>
      <c r="U570" s="209"/>
      <c r="AA570" s="202"/>
    </row>
    <row r="571" spans="2:27">
      <c r="B571" s="196"/>
      <c r="C571" s="196"/>
      <c r="D571" s="196"/>
      <c r="E571" s="205"/>
      <c r="F571" s="205"/>
      <c r="G571" s="196"/>
      <c r="H571" s="196"/>
      <c r="J571" s="196"/>
      <c r="O571" s="209"/>
      <c r="P571" s="209"/>
      <c r="Q571" s="210"/>
      <c r="R571" s="210"/>
      <c r="S571" s="210"/>
      <c r="T571" s="201"/>
      <c r="U571" s="209"/>
      <c r="AA571" s="202"/>
    </row>
    <row r="572" spans="2:27">
      <c r="B572" s="196"/>
      <c r="C572" s="196"/>
      <c r="D572" s="196"/>
      <c r="E572" s="205"/>
      <c r="F572" s="205"/>
      <c r="G572" s="196"/>
      <c r="H572" s="196"/>
      <c r="J572" s="196"/>
      <c r="O572" s="209"/>
      <c r="P572" s="209"/>
      <c r="Q572" s="210"/>
      <c r="R572" s="210"/>
      <c r="S572" s="210"/>
      <c r="T572" s="201"/>
      <c r="U572" s="209"/>
      <c r="AA572" s="202"/>
    </row>
    <row r="573" spans="2:27">
      <c r="B573" s="196"/>
      <c r="C573" s="196"/>
      <c r="D573" s="196"/>
      <c r="E573" s="205"/>
      <c r="F573" s="205"/>
      <c r="G573" s="196"/>
      <c r="H573" s="196"/>
      <c r="J573" s="196"/>
      <c r="O573" s="209"/>
      <c r="P573" s="209"/>
      <c r="Q573" s="210"/>
      <c r="R573" s="210"/>
      <c r="S573" s="210"/>
      <c r="T573" s="201"/>
      <c r="U573" s="209"/>
      <c r="AA573" s="202"/>
    </row>
    <row r="574" spans="2:27">
      <c r="B574" s="196"/>
      <c r="C574" s="196"/>
      <c r="D574" s="196"/>
      <c r="E574" s="205"/>
      <c r="F574" s="205"/>
      <c r="G574" s="196"/>
      <c r="H574" s="196"/>
      <c r="J574" s="196"/>
      <c r="O574" s="209"/>
      <c r="P574" s="209"/>
      <c r="Q574" s="210"/>
      <c r="R574" s="210"/>
      <c r="S574" s="210"/>
      <c r="T574" s="201"/>
      <c r="U574" s="209"/>
      <c r="AA574" s="202"/>
    </row>
    <row r="575" spans="2:27">
      <c r="B575" s="196"/>
      <c r="C575" s="196"/>
      <c r="D575" s="196"/>
      <c r="E575" s="205"/>
      <c r="F575" s="205"/>
      <c r="G575" s="196"/>
      <c r="H575" s="196"/>
      <c r="J575" s="196"/>
      <c r="O575" s="209"/>
      <c r="P575" s="209"/>
      <c r="Q575" s="210"/>
      <c r="R575" s="210"/>
      <c r="S575" s="210"/>
      <c r="T575" s="201"/>
      <c r="U575" s="209"/>
      <c r="AA575" s="202"/>
    </row>
    <row r="576" spans="2:27">
      <c r="B576" s="196"/>
      <c r="C576" s="196"/>
      <c r="D576" s="196"/>
      <c r="E576" s="205"/>
      <c r="F576" s="205"/>
      <c r="G576" s="196"/>
      <c r="H576" s="196"/>
      <c r="J576" s="196"/>
      <c r="O576" s="209"/>
      <c r="P576" s="209"/>
      <c r="Q576" s="210"/>
      <c r="R576" s="210"/>
      <c r="S576" s="210"/>
      <c r="T576" s="201"/>
      <c r="U576" s="209"/>
      <c r="AA576" s="202"/>
    </row>
    <row r="577" spans="2:27">
      <c r="B577" s="196"/>
      <c r="C577" s="196"/>
      <c r="D577" s="196"/>
      <c r="E577" s="205"/>
      <c r="F577" s="205"/>
      <c r="G577" s="196"/>
      <c r="H577" s="196"/>
      <c r="J577" s="196"/>
      <c r="O577" s="209"/>
      <c r="P577" s="209"/>
      <c r="Q577" s="210"/>
      <c r="R577" s="210"/>
      <c r="S577" s="210"/>
      <c r="T577" s="201"/>
      <c r="U577" s="209"/>
      <c r="AA577" s="202"/>
    </row>
    <row r="578" spans="2:27">
      <c r="B578" s="196"/>
      <c r="C578" s="196"/>
      <c r="D578" s="196"/>
      <c r="E578" s="205"/>
      <c r="F578" s="205"/>
      <c r="G578" s="196"/>
      <c r="H578" s="196"/>
      <c r="J578" s="196"/>
      <c r="O578" s="209"/>
      <c r="P578" s="209"/>
      <c r="Q578" s="210"/>
      <c r="R578" s="210"/>
      <c r="S578" s="210"/>
      <c r="T578" s="201"/>
      <c r="U578" s="209"/>
      <c r="AA578" s="202"/>
    </row>
    <row r="579" spans="2:27">
      <c r="B579" s="196"/>
      <c r="C579" s="196"/>
      <c r="D579" s="196"/>
      <c r="E579" s="205"/>
      <c r="F579" s="205"/>
      <c r="G579" s="196"/>
      <c r="H579" s="196"/>
      <c r="J579" s="196"/>
      <c r="O579" s="209"/>
      <c r="P579" s="209"/>
      <c r="Q579" s="210"/>
      <c r="R579" s="210"/>
      <c r="S579" s="210"/>
      <c r="T579" s="201"/>
      <c r="U579" s="209"/>
      <c r="AA579" s="202"/>
    </row>
    <row r="580" spans="2:27">
      <c r="B580" s="196"/>
      <c r="C580" s="196"/>
      <c r="D580" s="196"/>
      <c r="E580" s="205"/>
      <c r="F580" s="205"/>
      <c r="G580" s="196"/>
      <c r="H580" s="196"/>
      <c r="J580" s="196"/>
      <c r="O580" s="209"/>
      <c r="P580" s="209"/>
      <c r="Q580" s="210"/>
      <c r="R580" s="210"/>
      <c r="S580" s="210"/>
      <c r="T580" s="201"/>
      <c r="U580" s="209"/>
      <c r="AA580" s="202"/>
    </row>
    <row r="581" spans="2:27">
      <c r="B581" s="196"/>
      <c r="C581" s="196"/>
      <c r="D581" s="196"/>
      <c r="E581" s="205"/>
      <c r="F581" s="205"/>
      <c r="G581" s="196"/>
      <c r="H581" s="196"/>
      <c r="J581" s="196"/>
      <c r="O581" s="209"/>
      <c r="P581" s="209"/>
      <c r="Q581" s="210"/>
      <c r="R581" s="210"/>
      <c r="S581" s="210"/>
      <c r="T581" s="201"/>
      <c r="U581" s="209"/>
      <c r="AA581" s="202"/>
    </row>
    <row r="582" spans="2:27">
      <c r="B582" s="196"/>
      <c r="C582" s="196"/>
      <c r="D582" s="196"/>
      <c r="E582" s="205"/>
      <c r="F582" s="205"/>
      <c r="G582" s="196"/>
      <c r="H582" s="196"/>
      <c r="J582" s="196"/>
      <c r="O582" s="209"/>
      <c r="P582" s="209"/>
      <c r="Q582" s="210"/>
      <c r="R582" s="210"/>
      <c r="S582" s="210"/>
      <c r="T582" s="201"/>
      <c r="U582" s="209"/>
      <c r="AA582" s="202"/>
    </row>
    <row r="583" spans="2:27">
      <c r="B583" s="196"/>
      <c r="C583" s="196"/>
      <c r="D583" s="196"/>
      <c r="E583" s="205"/>
      <c r="F583" s="205"/>
      <c r="G583" s="196"/>
      <c r="H583" s="196"/>
      <c r="J583" s="196"/>
      <c r="O583" s="209"/>
      <c r="P583" s="209"/>
      <c r="Q583" s="210"/>
      <c r="R583" s="210"/>
      <c r="S583" s="210"/>
      <c r="T583" s="201"/>
      <c r="U583" s="209"/>
      <c r="AA583" s="202"/>
    </row>
    <row r="584" spans="2:27">
      <c r="B584" s="196"/>
      <c r="C584" s="196"/>
      <c r="D584" s="196"/>
      <c r="E584" s="205"/>
      <c r="F584" s="205"/>
      <c r="G584" s="196"/>
      <c r="H584" s="196"/>
      <c r="J584" s="196"/>
      <c r="O584" s="209"/>
      <c r="P584" s="209"/>
      <c r="Q584" s="210"/>
      <c r="R584" s="210"/>
      <c r="S584" s="210"/>
      <c r="T584" s="201"/>
      <c r="U584" s="209"/>
      <c r="AA584" s="202"/>
    </row>
    <row r="585" spans="2:27">
      <c r="B585" s="196"/>
      <c r="C585" s="196"/>
      <c r="D585" s="196"/>
      <c r="E585" s="205"/>
      <c r="F585" s="205"/>
      <c r="G585" s="196"/>
      <c r="H585" s="196"/>
      <c r="J585" s="196"/>
      <c r="O585" s="209"/>
      <c r="P585" s="209"/>
      <c r="Q585" s="210"/>
      <c r="R585" s="210"/>
      <c r="S585" s="210"/>
      <c r="T585" s="201"/>
      <c r="U585" s="209"/>
      <c r="AA585" s="202"/>
    </row>
    <row r="586" spans="2:27">
      <c r="B586" s="196"/>
      <c r="C586" s="196"/>
      <c r="D586" s="196"/>
      <c r="E586" s="205"/>
      <c r="F586" s="205"/>
      <c r="G586" s="196"/>
      <c r="H586" s="196"/>
      <c r="J586" s="196"/>
      <c r="O586" s="209"/>
      <c r="P586" s="209"/>
      <c r="Q586" s="210"/>
      <c r="R586" s="210"/>
      <c r="S586" s="210"/>
      <c r="T586" s="201"/>
      <c r="U586" s="209"/>
      <c r="AA586" s="202"/>
    </row>
    <row r="587" spans="2:27">
      <c r="B587" s="196"/>
      <c r="C587" s="196"/>
      <c r="D587" s="196"/>
      <c r="E587" s="205"/>
      <c r="F587" s="205"/>
      <c r="G587" s="196"/>
      <c r="H587" s="196"/>
      <c r="J587" s="196"/>
      <c r="O587" s="209"/>
      <c r="P587" s="209"/>
      <c r="Q587" s="210"/>
      <c r="R587" s="210"/>
      <c r="S587" s="210"/>
      <c r="T587" s="201"/>
      <c r="U587" s="209"/>
      <c r="AA587" s="202"/>
    </row>
    <row r="588" spans="2:27">
      <c r="B588" s="196"/>
      <c r="C588" s="196"/>
      <c r="D588" s="196"/>
      <c r="E588" s="205"/>
      <c r="F588" s="205"/>
      <c r="G588" s="196"/>
      <c r="H588" s="196"/>
      <c r="J588" s="196"/>
      <c r="O588" s="209"/>
      <c r="P588" s="209"/>
      <c r="Q588" s="210"/>
      <c r="R588" s="210"/>
      <c r="S588" s="210"/>
      <c r="T588" s="201"/>
      <c r="U588" s="209"/>
      <c r="AA588" s="202"/>
    </row>
    <row r="589" spans="2:27">
      <c r="B589" s="196"/>
      <c r="C589" s="196"/>
      <c r="D589" s="196"/>
      <c r="E589" s="205"/>
      <c r="F589" s="205"/>
      <c r="G589" s="196"/>
      <c r="H589" s="196"/>
      <c r="J589" s="196"/>
      <c r="O589" s="209"/>
      <c r="P589" s="209"/>
      <c r="Q589" s="210"/>
      <c r="R589" s="210"/>
      <c r="S589" s="210"/>
      <c r="T589" s="201"/>
      <c r="U589" s="209"/>
      <c r="AA589" s="202"/>
    </row>
    <row r="590" spans="2:27">
      <c r="B590" s="196"/>
      <c r="C590" s="196"/>
      <c r="D590" s="196"/>
      <c r="E590" s="205"/>
      <c r="F590" s="205"/>
      <c r="G590" s="196"/>
      <c r="H590" s="196"/>
      <c r="J590" s="196"/>
      <c r="O590" s="209"/>
      <c r="P590" s="209"/>
      <c r="Q590" s="210"/>
      <c r="R590" s="210"/>
      <c r="S590" s="210"/>
      <c r="T590" s="201"/>
      <c r="U590" s="209"/>
      <c r="AA590" s="202"/>
    </row>
    <row r="591" spans="2:27">
      <c r="B591" s="196"/>
      <c r="C591" s="196"/>
      <c r="D591" s="196"/>
      <c r="E591" s="205"/>
      <c r="F591" s="205"/>
      <c r="G591" s="196"/>
      <c r="H591" s="196"/>
      <c r="J591" s="196"/>
      <c r="O591" s="209"/>
      <c r="P591" s="209"/>
      <c r="Q591" s="210"/>
      <c r="R591" s="210"/>
      <c r="S591" s="210"/>
      <c r="T591" s="201"/>
      <c r="U591" s="209"/>
      <c r="AA591" s="202"/>
    </row>
    <row r="592" spans="2:27">
      <c r="B592" s="196"/>
      <c r="C592" s="196"/>
      <c r="D592" s="196"/>
      <c r="E592" s="205"/>
      <c r="F592" s="205"/>
      <c r="G592" s="196"/>
      <c r="H592" s="196"/>
      <c r="J592" s="196"/>
      <c r="O592" s="209"/>
      <c r="P592" s="209"/>
      <c r="Q592" s="210"/>
      <c r="R592" s="210"/>
      <c r="S592" s="210"/>
      <c r="T592" s="201"/>
      <c r="U592" s="209"/>
      <c r="AA592" s="202"/>
    </row>
    <row r="593" spans="2:27">
      <c r="B593" s="196"/>
      <c r="C593" s="196"/>
      <c r="D593" s="196"/>
      <c r="E593" s="205"/>
      <c r="F593" s="205"/>
      <c r="G593" s="196"/>
      <c r="H593" s="196"/>
      <c r="J593" s="196"/>
      <c r="O593" s="209"/>
      <c r="P593" s="209"/>
      <c r="Q593" s="210"/>
      <c r="R593" s="210"/>
      <c r="S593" s="210"/>
      <c r="T593" s="201"/>
      <c r="U593" s="209"/>
      <c r="AA593" s="202"/>
    </row>
    <row r="594" spans="2:27">
      <c r="B594" s="196"/>
      <c r="C594" s="196"/>
      <c r="D594" s="196"/>
      <c r="E594" s="205"/>
      <c r="F594" s="205"/>
      <c r="G594" s="196"/>
      <c r="H594" s="196"/>
      <c r="J594" s="196"/>
      <c r="O594" s="209"/>
      <c r="P594" s="209"/>
      <c r="Q594" s="210"/>
      <c r="R594" s="210"/>
      <c r="S594" s="210"/>
      <c r="T594" s="201"/>
      <c r="U594" s="209"/>
      <c r="AA594" s="202"/>
    </row>
    <row r="595" spans="2:27">
      <c r="B595" s="196"/>
      <c r="C595" s="196"/>
      <c r="D595" s="196"/>
      <c r="E595" s="205"/>
      <c r="F595" s="205"/>
      <c r="G595" s="196"/>
      <c r="H595" s="196"/>
      <c r="J595" s="196"/>
      <c r="O595" s="209"/>
      <c r="P595" s="209"/>
      <c r="Q595" s="210"/>
      <c r="R595" s="210"/>
      <c r="S595" s="210"/>
      <c r="T595" s="201"/>
      <c r="U595" s="209"/>
      <c r="AA595" s="202"/>
    </row>
    <row r="596" spans="2:27">
      <c r="B596" s="196"/>
      <c r="C596" s="196"/>
      <c r="D596" s="196"/>
      <c r="E596" s="205"/>
      <c r="F596" s="205"/>
      <c r="G596" s="196"/>
      <c r="H596" s="196"/>
      <c r="J596" s="196"/>
      <c r="O596" s="209"/>
      <c r="P596" s="209"/>
      <c r="Q596" s="210"/>
      <c r="R596" s="210"/>
      <c r="S596" s="210"/>
      <c r="T596" s="201"/>
      <c r="U596" s="209"/>
      <c r="AA596" s="202"/>
    </row>
    <row r="597" spans="2:27">
      <c r="B597" s="196"/>
      <c r="C597" s="196"/>
      <c r="D597" s="196"/>
      <c r="E597" s="205"/>
      <c r="F597" s="205"/>
      <c r="G597" s="196"/>
      <c r="H597" s="196"/>
      <c r="J597" s="196"/>
      <c r="O597" s="209"/>
      <c r="P597" s="209"/>
      <c r="Q597" s="210"/>
      <c r="R597" s="210"/>
      <c r="S597" s="210"/>
      <c r="T597" s="201"/>
      <c r="U597" s="209"/>
      <c r="AA597" s="202"/>
    </row>
    <row r="598" spans="2:27">
      <c r="B598" s="196"/>
      <c r="C598" s="196"/>
      <c r="D598" s="196"/>
      <c r="E598" s="205"/>
      <c r="F598" s="205"/>
      <c r="G598" s="196"/>
      <c r="H598" s="196"/>
      <c r="J598" s="196"/>
      <c r="O598" s="209"/>
      <c r="P598" s="209"/>
      <c r="Q598" s="210"/>
      <c r="R598" s="210"/>
      <c r="S598" s="210"/>
      <c r="T598" s="201"/>
      <c r="U598" s="209"/>
      <c r="AA598" s="202"/>
    </row>
    <row r="599" spans="2:27">
      <c r="B599" s="196"/>
      <c r="C599" s="196"/>
      <c r="D599" s="196"/>
      <c r="E599" s="205"/>
      <c r="F599" s="205"/>
      <c r="G599" s="196"/>
      <c r="H599" s="196"/>
      <c r="J599" s="196"/>
      <c r="O599" s="209"/>
      <c r="P599" s="209"/>
      <c r="Q599" s="210"/>
      <c r="R599" s="210"/>
      <c r="S599" s="210"/>
      <c r="T599" s="201"/>
      <c r="U599" s="209"/>
      <c r="AA599" s="202"/>
    </row>
    <row r="600" spans="2:27">
      <c r="B600" s="196"/>
      <c r="C600" s="196"/>
      <c r="D600" s="196"/>
      <c r="E600" s="205"/>
      <c r="F600" s="205"/>
      <c r="G600" s="196"/>
      <c r="H600" s="196"/>
      <c r="J600" s="196"/>
      <c r="O600" s="209"/>
      <c r="P600" s="209"/>
      <c r="Q600" s="210"/>
      <c r="R600" s="210"/>
      <c r="S600" s="210"/>
      <c r="T600" s="201"/>
      <c r="U600" s="209"/>
      <c r="AA600" s="202"/>
    </row>
    <row r="601" spans="2:27">
      <c r="B601" s="196"/>
      <c r="C601" s="196"/>
      <c r="D601" s="196"/>
      <c r="E601" s="205"/>
      <c r="F601" s="205"/>
      <c r="G601" s="196"/>
      <c r="H601" s="196"/>
      <c r="J601" s="196"/>
      <c r="O601" s="209"/>
      <c r="P601" s="209"/>
      <c r="Q601" s="210"/>
      <c r="R601" s="210"/>
      <c r="S601" s="210"/>
      <c r="T601" s="201"/>
      <c r="U601" s="209"/>
      <c r="AA601" s="202"/>
    </row>
    <row r="602" spans="2:27">
      <c r="B602" s="196"/>
      <c r="C602" s="196"/>
      <c r="D602" s="196"/>
      <c r="E602" s="205"/>
      <c r="F602" s="205"/>
      <c r="G602" s="196"/>
      <c r="H602" s="196"/>
      <c r="J602" s="196"/>
      <c r="O602" s="209"/>
      <c r="P602" s="209"/>
      <c r="Q602" s="210"/>
      <c r="R602" s="210"/>
      <c r="S602" s="210"/>
      <c r="T602" s="201"/>
      <c r="U602" s="209"/>
      <c r="AA602" s="202"/>
    </row>
    <row r="603" spans="2:27">
      <c r="B603" s="196"/>
      <c r="C603" s="196"/>
      <c r="D603" s="196"/>
      <c r="E603" s="205"/>
      <c r="F603" s="205"/>
      <c r="G603" s="196"/>
      <c r="H603" s="196"/>
      <c r="J603" s="196"/>
      <c r="O603" s="209"/>
      <c r="P603" s="209"/>
      <c r="Q603" s="210"/>
      <c r="R603" s="210"/>
      <c r="S603" s="210"/>
      <c r="T603" s="201"/>
      <c r="U603" s="209"/>
      <c r="AA603" s="202"/>
    </row>
    <row r="604" spans="2:27">
      <c r="B604" s="196"/>
      <c r="C604" s="196"/>
      <c r="D604" s="196"/>
      <c r="E604" s="205"/>
      <c r="F604" s="205"/>
      <c r="G604" s="196"/>
      <c r="H604" s="196"/>
      <c r="J604" s="196"/>
      <c r="O604" s="209"/>
      <c r="P604" s="209"/>
      <c r="Q604" s="210"/>
      <c r="R604" s="210"/>
      <c r="S604" s="210"/>
      <c r="T604" s="201"/>
      <c r="U604" s="209"/>
      <c r="AA604" s="202"/>
    </row>
    <row r="605" spans="2:27">
      <c r="B605" s="196"/>
      <c r="C605" s="196"/>
      <c r="D605" s="196"/>
      <c r="E605" s="205"/>
      <c r="F605" s="205"/>
      <c r="G605" s="196"/>
      <c r="H605" s="196"/>
      <c r="J605" s="196"/>
      <c r="O605" s="209"/>
      <c r="P605" s="209"/>
      <c r="Q605" s="210"/>
      <c r="R605" s="210"/>
      <c r="S605" s="210"/>
      <c r="T605" s="201"/>
      <c r="U605" s="209"/>
      <c r="AA605" s="202"/>
    </row>
    <row r="606" spans="2:27">
      <c r="B606" s="196"/>
      <c r="C606" s="196"/>
      <c r="D606" s="196"/>
      <c r="E606" s="205"/>
      <c r="F606" s="205"/>
      <c r="G606" s="196"/>
      <c r="H606" s="196"/>
      <c r="J606" s="196"/>
      <c r="O606" s="209"/>
      <c r="P606" s="209"/>
      <c r="Q606" s="210"/>
      <c r="R606" s="210"/>
      <c r="S606" s="210"/>
      <c r="T606" s="201"/>
      <c r="U606" s="209"/>
      <c r="AA606" s="202"/>
    </row>
    <row r="607" spans="2:27">
      <c r="B607" s="196"/>
      <c r="C607" s="196"/>
      <c r="D607" s="196"/>
      <c r="E607" s="205"/>
      <c r="F607" s="205"/>
      <c r="G607" s="196"/>
      <c r="H607" s="196"/>
      <c r="J607" s="196"/>
      <c r="O607" s="209"/>
      <c r="P607" s="209"/>
      <c r="Q607" s="210"/>
      <c r="R607" s="210"/>
      <c r="S607" s="210"/>
      <c r="T607" s="201"/>
      <c r="U607" s="209"/>
      <c r="AA607" s="202"/>
    </row>
    <row r="608" spans="2:27">
      <c r="B608" s="196"/>
      <c r="C608" s="196"/>
      <c r="D608" s="196"/>
      <c r="E608" s="205"/>
      <c r="F608" s="205"/>
      <c r="G608" s="196"/>
      <c r="H608" s="196"/>
      <c r="J608" s="196"/>
      <c r="O608" s="209"/>
      <c r="P608" s="209"/>
      <c r="Q608" s="210"/>
      <c r="R608" s="210"/>
      <c r="S608" s="210"/>
      <c r="T608" s="201"/>
      <c r="U608" s="209"/>
      <c r="AA608" s="202"/>
    </row>
    <row r="609" spans="2:27">
      <c r="B609" s="196"/>
      <c r="C609" s="196"/>
      <c r="D609" s="196"/>
      <c r="E609" s="205"/>
      <c r="F609" s="205"/>
      <c r="G609" s="196"/>
      <c r="H609" s="196"/>
      <c r="J609" s="196"/>
      <c r="O609" s="209"/>
      <c r="P609" s="209"/>
      <c r="Q609" s="210"/>
      <c r="R609" s="210"/>
      <c r="S609" s="210"/>
      <c r="T609" s="201"/>
      <c r="U609" s="209"/>
      <c r="AA609" s="202"/>
    </row>
    <row r="610" spans="2:27">
      <c r="B610" s="196"/>
      <c r="C610" s="196"/>
      <c r="D610" s="196"/>
      <c r="E610" s="205"/>
      <c r="F610" s="205"/>
      <c r="G610" s="196"/>
      <c r="H610" s="196"/>
      <c r="J610" s="196"/>
      <c r="O610" s="209"/>
      <c r="P610" s="209"/>
      <c r="Q610" s="210"/>
      <c r="R610" s="210"/>
      <c r="S610" s="210"/>
      <c r="T610" s="201"/>
      <c r="U610" s="209"/>
      <c r="AA610" s="202"/>
    </row>
    <row r="611" spans="2:27">
      <c r="B611" s="196"/>
      <c r="C611" s="196"/>
      <c r="D611" s="196"/>
      <c r="E611" s="205"/>
      <c r="F611" s="205"/>
      <c r="G611" s="196"/>
      <c r="H611" s="196"/>
      <c r="J611" s="196"/>
      <c r="O611" s="209"/>
      <c r="P611" s="209"/>
      <c r="Q611" s="210"/>
      <c r="R611" s="210"/>
      <c r="S611" s="210"/>
      <c r="T611" s="201"/>
      <c r="U611" s="209"/>
      <c r="AA611" s="202"/>
    </row>
    <row r="612" spans="2:27">
      <c r="B612" s="196"/>
      <c r="C612" s="196"/>
      <c r="D612" s="196"/>
      <c r="E612" s="205"/>
      <c r="F612" s="205"/>
      <c r="G612" s="196"/>
      <c r="H612" s="196"/>
      <c r="J612" s="196"/>
      <c r="O612" s="209"/>
      <c r="P612" s="209"/>
      <c r="Q612" s="210"/>
      <c r="R612" s="210"/>
      <c r="S612" s="210"/>
      <c r="T612" s="201"/>
      <c r="U612" s="209"/>
      <c r="AA612" s="202"/>
    </row>
    <row r="613" spans="2:27">
      <c r="B613" s="196"/>
      <c r="C613" s="196"/>
      <c r="D613" s="196"/>
      <c r="E613" s="205"/>
      <c r="F613" s="205"/>
      <c r="G613" s="196"/>
      <c r="H613" s="196"/>
      <c r="J613" s="196"/>
      <c r="O613" s="209"/>
      <c r="P613" s="209"/>
      <c r="Q613" s="210"/>
      <c r="R613" s="210"/>
      <c r="S613" s="210"/>
      <c r="T613" s="201"/>
      <c r="U613" s="209"/>
      <c r="AA613" s="202"/>
    </row>
    <row r="614" spans="2:27">
      <c r="B614" s="196"/>
      <c r="C614" s="196"/>
      <c r="D614" s="196"/>
      <c r="E614" s="205"/>
      <c r="F614" s="205"/>
      <c r="G614" s="196"/>
      <c r="H614" s="196"/>
      <c r="J614" s="196"/>
      <c r="O614" s="209"/>
      <c r="P614" s="209"/>
      <c r="Q614" s="210"/>
      <c r="R614" s="210"/>
      <c r="S614" s="210"/>
      <c r="T614" s="201"/>
      <c r="U614" s="209"/>
      <c r="AA614" s="202"/>
    </row>
    <row r="615" spans="2:27">
      <c r="B615" s="196"/>
      <c r="C615" s="196"/>
      <c r="D615" s="196"/>
      <c r="E615" s="205"/>
      <c r="F615" s="205"/>
      <c r="G615" s="196"/>
      <c r="H615" s="196"/>
      <c r="J615" s="196"/>
      <c r="O615" s="209"/>
      <c r="P615" s="209"/>
      <c r="Q615" s="210"/>
      <c r="R615" s="210"/>
      <c r="S615" s="210"/>
      <c r="T615" s="201"/>
      <c r="U615" s="209"/>
      <c r="AA615" s="202"/>
    </row>
    <row r="616" spans="2:27">
      <c r="B616" s="196"/>
      <c r="C616" s="196"/>
      <c r="D616" s="196"/>
      <c r="E616" s="205"/>
      <c r="F616" s="205"/>
      <c r="G616" s="196"/>
      <c r="H616" s="196"/>
      <c r="J616" s="196"/>
      <c r="O616" s="209"/>
      <c r="P616" s="209"/>
      <c r="Q616" s="210"/>
      <c r="R616" s="210"/>
      <c r="S616" s="210"/>
      <c r="T616" s="201"/>
      <c r="U616" s="209"/>
      <c r="AA616" s="202"/>
    </row>
    <row r="617" spans="2:27">
      <c r="B617" s="196"/>
      <c r="C617" s="196"/>
      <c r="D617" s="196"/>
      <c r="E617" s="205"/>
      <c r="F617" s="205"/>
      <c r="G617" s="196"/>
      <c r="H617" s="196"/>
      <c r="J617" s="196"/>
      <c r="O617" s="209"/>
      <c r="P617" s="209"/>
      <c r="Q617" s="210"/>
      <c r="R617" s="210"/>
      <c r="S617" s="210"/>
      <c r="T617" s="201"/>
      <c r="U617" s="209"/>
      <c r="AA617" s="202"/>
    </row>
    <row r="618" spans="2:27">
      <c r="B618" s="196"/>
      <c r="C618" s="196"/>
      <c r="D618" s="196"/>
      <c r="E618" s="205"/>
      <c r="F618" s="205"/>
      <c r="G618" s="196"/>
      <c r="H618" s="196"/>
      <c r="J618" s="196"/>
      <c r="O618" s="209"/>
      <c r="P618" s="209"/>
      <c r="Q618" s="210"/>
      <c r="R618" s="210"/>
      <c r="S618" s="210"/>
      <c r="T618" s="201"/>
      <c r="U618" s="209"/>
      <c r="AA618" s="202"/>
    </row>
    <row r="619" spans="2:27">
      <c r="B619" s="196"/>
      <c r="C619" s="196"/>
      <c r="D619" s="196"/>
      <c r="E619" s="205"/>
      <c r="F619" s="205"/>
      <c r="G619" s="196"/>
      <c r="H619" s="196"/>
      <c r="J619" s="196"/>
      <c r="O619" s="209"/>
      <c r="P619" s="209"/>
      <c r="Q619" s="210"/>
      <c r="R619" s="210"/>
      <c r="S619" s="210"/>
      <c r="T619" s="201"/>
      <c r="U619" s="209"/>
      <c r="AA619" s="202"/>
    </row>
    <row r="620" spans="2:27">
      <c r="B620" s="196"/>
      <c r="C620" s="196"/>
      <c r="D620" s="196"/>
      <c r="E620" s="205"/>
      <c r="F620" s="205"/>
      <c r="G620" s="196"/>
      <c r="H620" s="196"/>
      <c r="J620" s="196"/>
      <c r="O620" s="209"/>
      <c r="P620" s="209"/>
      <c r="Q620" s="210"/>
      <c r="R620" s="210"/>
      <c r="S620" s="210"/>
      <c r="T620" s="201"/>
      <c r="U620" s="209"/>
      <c r="AA620" s="202"/>
    </row>
    <row r="621" spans="2:27">
      <c r="B621" s="196"/>
      <c r="C621" s="196"/>
      <c r="D621" s="196"/>
      <c r="E621" s="205"/>
      <c r="F621" s="205"/>
      <c r="G621" s="196"/>
      <c r="H621" s="196"/>
      <c r="J621" s="196"/>
      <c r="O621" s="209"/>
      <c r="P621" s="209"/>
      <c r="Q621" s="210"/>
      <c r="R621" s="210"/>
      <c r="S621" s="210"/>
      <c r="T621" s="201"/>
      <c r="U621" s="209"/>
      <c r="AA621" s="202"/>
    </row>
    <row r="622" spans="2:27">
      <c r="B622" s="196"/>
      <c r="C622" s="196"/>
      <c r="D622" s="196"/>
      <c r="E622" s="205"/>
      <c r="F622" s="205"/>
      <c r="G622" s="196"/>
      <c r="H622" s="196"/>
      <c r="J622" s="196"/>
      <c r="O622" s="209"/>
      <c r="P622" s="209"/>
      <c r="Q622" s="210"/>
      <c r="R622" s="210"/>
      <c r="S622" s="210"/>
      <c r="T622" s="201"/>
      <c r="U622" s="209"/>
      <c r="AA622" s="202"/>
    </row>
    <row r="623" spans="2:27">
      <c r="B623" s="196"/>
      <c r="C623" s="196"/>
      <c r="D623" s="196"/>
      <c r="E623" s="205"/>
      <c r="F623" s="205"/>
      <c r="G623" s="196"/>
      <c r="H623" s="196"/>
      <c r="J623" s="196"/>
      <c r="O623" s="209"/>
      <c r="P623" s="209"/>
      <c r="Q623" s="210"/>
      <c r="R623" s="210"/>
      <c r="S623" s="210"/>
      <c r="T623" s="201"/>
      <c r="U623" s="209"/>
      <c r="AA623" s="202"/>
    </row>
    <row r="624" spans="2:27">
      <c r="B624" s="196"/>
      <c r="C624" s="196"/>
      <c r="D624" s="196"/>
      <c r="E624" s="205"/>
      <c r="F624" s="205"/>
      <c r="G624" s="196"/>
      <c r="H624" s="196"/>
      <c r="J624" s="196"/>
      <c r="O624" s="209"/>
      <c r="P624" s="209"/>
      <c r="Q624" s="210"/>
      <c r="R624" s="210"/>
      <c r="S624" s="210"/>
      <c r="T624" s="201"/>
      <c r="U624" s="209"/>
      <c r="AA624" s="202"/>
    </row>
    <row r="625" spans="2:27">
      <c r="B625" s="196"/>
      <c r="C625" s="196"/>
      <c r="D625" s="196"/>
      <c r="E625" s="205"/>
      <c r="F625" s="205"/>
      <c r="G625" s="196"/>
      <c r="H625" s="196"/>
      <c r="J625" s="196"/>
      <c r="O625" s="209"/>
      <c r="P625" s="209"/>
      <c r="Q625" s="210"/>
      <c r="R625" s="210"/>
      <c r="S625" s="210"/>
      <c r="T625" s="201"/>
      <c r="U625" s="209"/>
      <c r="AA625" s="202"/>
    </row>
    <row r="626" spans="2:27">
      <c r="B626" s="196"/>
      <c r="C626" s="196"/>
      <c r="D626" s="196"/>
      <c r="E626" s="205"/>
      <c r="F626" s="205"/>
      <c r="G626" s="196"/>
      <c r="H626" s="196"/>
      <c r="J626" s="196"/>
      <c r="O626" s="209"/>
      <c r="P626" s="209"/>
      <c r="Q626" s="210"/>
      <c r="R626" s="210"/>
      <c r="S626" s="210"/>
      <c r="T626" s="201"/>
      <c r="U626" s="209"/>
      <c r="AA626" s="202"/>
    </row>
    <row r="627" spans="2:27">
      <c r="B627" s="196"/>
      <c r="C627" s="196"/>
      <c r="D627" s="196"/>
      <c r="E627" s="205"/>
      <c r="F627" s="205"/>
      <c r="G627" s="196"/>
      <c r="H627" s="196"/>
      <c r="J627" s="196"/>
      <c r="O627" s="209"/>
      <c r="P627" s="209"/>
      <c r="Q627" s="210"/>
      <c r="R627" s="210"/>
      <c r="S627" s="210"/>
      <c r="T627" s="201"/>
      <c r="U627" s="209"/>
      <c r="AA627" s="202"/>
    </row>
    <row r="628" spans="2:27">
      <c r="B628" s="196"/>
      <c r="C628" s="196"/>
      <c r="D628" s="196"/>
      <c r="E628" s="205"/>
      <c r="F628" s="205"/>
      <c r="G628" s="196"/>
      <c r="H628" s="196"/>
      <c r="J628" s="196"/>
      <c r="O628" s="209"/>
      <c r="P628" s="209"/>
      <c r="Q628" s="210"/>
      <c r="R628" s="210"/>
      <c r="S628" s="210"/>
      <c r="T628" s="201"/>
      <c r="U628" s="209"/>
      <c r="AA628" s="202"/>
    </row>
    <row r="629" spans="2:27">
      <c r="B629" s="196"/>
      <c r="C629" s="196"/>
      <c r="D629" s="196"/>
      <c r="E629" s="205"/>
      <c r="F629" s="205"/>
      <c r="G629" s="196"/>
      <c r="H629" s="196"/>
      <c r="J629" s="196"/>
      <c r="O629" s="209"/>
      <c r="P629" s="209"/>
      <c r="Q629" s="210"/>
      <c r="R629" s="210"/>
      <c r="S629" s="210"/>
      <c r="T629" s="201"/>
      <c r="U629" s="209"/>
      <c r="AA629" s="202"/>
    </row>
    <row r="630" spans="2:27">
      <c r="B630" s="196"/>
      <c r="C630" s="196"/>
      <c r="D630" s="196"/>
      <c r="E630" s="205"/>
      <c r="F630" s="205"/>
      <c r="G630" s="196"/>
      <c r="H630" s="196"/>
      <c r="J630" s="196"/>
      <c r="O630" s="209"/>
      <c r="P630" s="209"/>
      <c r="Q630" s="210"/>
      <c r="R630" s="210"/>
      <c r="S630" s="210"/>
      <c r="T630" s="201"/>
      <c r="U630" s="209"/>
      <c r="AA630" s="202"/>
    </row>
    <row r="631" spans="2:27">
      <c r="B631" s="196"/>
      <c r="C631" s="196"/>
      <c r="D631" s="196"/>
      <c r="E631" s="205"/>
      <c r="F631" s="205"/>
      <c r="G631" s="196"/>
      <c r="H631" s="196"/>
      <c r="J631" s="196"/>
      <c r="O631" s="209"/>
      <c r="P631" s="209"/>
      <c r="Q631" s="210"/>
      <c r="R631" s="210"/>
      <c r="S631" s="210"/>
      <c r="T631" s="201"/>
      <c r="U631" s="209"/>
      <c r="AA631" s="202"/>
    </row>
    <row r="632" spans="2:27">
      <c r="B632" s="196"/>
      <c r="C632" s="196"/>
      <c r="D632" s="196"/>
      <c r="E632" s="205"/>
      <c r="F632" s="205"/>
      <c r="G632" s="196"/>
      <c r="H632" s="196"/>
      <c r="J632" s="196"/>
      <c r="O632" s="209"/>
      <c r="P632" s="209"/>
      <c r="Q632" s="210"/>
      <c r="R632" s="210"/>
      <c r="S632" s="210"/>
      <c r="T632" s="201"/>
      <c r="U632" s="209"/>
      <c r="AA632" s="202"/>
    </row>
    <row r="633" spans="2:27">
      <c r="B633" s="196"/>
      <c r="C633" s="196"/>
      <c r="D633" s="196"/>
      <c r="E633" s="205"/>
      <c r="F633" s="205"/>
      <c r="G633" s="196"/>
      <c r="H633" s="196"/>
      <c r="J633" s="196"/>
      <c r="O633" s="209"/>
      <c r="P633" s="209"/>
      <c r="Q633" s="210"/>
      <c r="R633" s="210"/>
      <c r="S633" s="210"/>
      <c r="T633" s="201"/>
      <c r="U633" s="209"/>
      <c r="AA633" s="202"/>
    </row>
    <row r="634" spans="2:27">
      <c r="B634" s="196"/>
      <c r="C634" s="196"/>
      <c r="D634" s="196"/>
      <c r="E634" s="205"/>
      <c r="F634" s="205"/>
      <c r="G634" s="196"/>
      <c r="H634" s="196"/>
      <c r="J634" s="196"/>
      <c r="O634" s="209"/>
      <c r="P634" s="209"/>
      <c r="Q634" s="210"/>
      <c r="R634" s="210"/>
      <c r="S634" s="210"/>
      <c r="T634" s="201"/>
      <c r="U634" s="209"/>
      <c r="AA634" s="202"/>
    </row>
    <row r="635" spans="2:27">
      <c r="B635" s="196"/>
      <c r="C635" s="196"/>
      <c r="D635" s="196"/>
      <c r="E635" s="205"/>
      <c r="F635" s="205"/>
      <c r="G635" s="196"/>
      <c r="H635" s="196"/>
      <c r="J635" s="196"/>
      <c r="O635" s="209"/>
      <c r="P635" s="209"/>
      <c r="Q635" s="210"/>
      <c r="R635" s="210"/>
      <c r="S635" s="210"/>
      <c r="T635" s="201"/>
      <c r="U635" s="209"/>
      <c r="AA635" s="202"/>
    </row>
    <row r="636" spans="2:27">
      <c r="B636" s="196"/>
      <c r="C636" s="196"/>
      <c r="D636" s="196"/>
      <c r="E636" s="205"/>
      <c r="F636" s="205"/>
      <c r="G636" s="196"/>
      <c r="H636" s="196"/>
      <c r="J636" s="196"/>
      <c r="O636" s="209"/>
      <c r="P636" s="209"/>
      <c r="Q636" s="210"/>
      <c r="R636" s="210"/>
      <c r="S636" s="210"/>
      <c r="T636" s="201"/>
      <c r="U636" s="209"/>
      <c r="AA636" s="202"/>
    </row>
    <row r="637" spans="2:27">
      <c r="B637" s="196"/>
      <c r="C637" s="196"/>
      <c r="D637" s="196"/>
      <c r="E637" s="205"/>
      <c r="F637" s="205"/>
      <c r="G637" s="196"/>
      <c r="H637" s="196"/>
      <c r="J637" s="196"/>
      <c r="O637" s="209"/>
      <c r="P637" s="209"/>
      <c r="Q637" s="210"/>
      <c r="R637" s="210"/>
      <c r="S637" s="210"/>
      <c r="T637" s="201"/>
      <c r="U637" s="209"/>
      <c r="AA637" s="202"/>
    </row>
    <row r="638" spans="2:27">
      <c r="B638" s="196"/>
      <c r="C638" s="196"/>
      <c r="D638" s="196"/>
      <c r="E638" s="205"/>
      <c r="F638" s="205"/>
      <c r="G638" s="196"/>
      <c r="H638" s="196"/>
      <c r="J638" s="196"/>
      <c r="O638" s="209"/>
      <c r="P638" s="209"/>
      <c r="Q638" s="210"/>
      <c r="R638" s="210"/>
      <c r="S638" s="210"/>
      <c r="T638" s="201"/>
      <c r="U638" s="209"/>
      <c r="AA638" s="202"/>
    </row>
    <row r="639" spans="2:27">
      <c r="B639" s="196"/>
      <c r="C639" s="196"/>
      <c r="D639" s="196"/>
      <c r="E639" s="205"/>
      <c r="F639" s="205"/>
      <c r="G639" s="196"/>
      <c r="H639" s="196"/>
      <c r="J639" s="196"/>
      <c r="O639" s="209"/>
      <c r="P639" s="209"/>
      <c r="Q639" s="210"/>
      <c r="R639" s="210"/>
      <c r="S639" s="210"/>
      <c r="T639" s="201"/>
      <c r="U639" s="209"/>
      <c r="AA639" s="202"/>
    </row>
    <row r="640" spans="2:27">
      <c r="B640" s="196"/>
      <c r="C640" s="196"/>
      <c r="D640" s="196"/>
      <c r="E640" s="205"/>
      <c r="F640" s="205"/>
      <c r="G640" s="196"/>
      <c r="H640" s="196"/>
      <c r="J640" s="196"/>
      <c r="O640" s="209"/>
      <c r="P640" s="209"/>
      <c r="Q640" s="210"/>
      <c r="R640" s="210"/>
      <c r="S640" s="210"/>
      <c r="T640" s="201"/>
      <c r="U640" s="209"/>
      <c r="AA640" s="202"/>
    </row>
    <row r="641" spans="2:27">
      <c r="B641" s="196"/>
      <c r="C641" s="196"/>
      <c r="D641" s="196"/>
      <c r="E641" s="205"/>
      <c r="F641" s="205"/>
      <c r="G641" s="196"/>
      <c r="H641" s="196"/>
      <c r="J641" s="196"/>
      <c r="O641" s="209"/>
      <c r="P641" s="209"/>
      <c r="Q641" s="210"/>
      <c r="R641" s="210"/>
      <c r="S641" s="210"/>
      <c r="T641" s="201"/>
      <c r="U641" s="209"/>
      <c r="AA641" s="202"/>
    </row>
    <row r="642" spans="2:27">
      <c r="B642" s="196"/>
      <c r="C642" s="196"/>
      <c r="D642" s="196"/>
      <c r="E642" s="205"/>
      <c r="F642" s="205"/>
      <c r="G642" s="196"/>
      <c r="H642" s="196"/>
      <c r="J642" s="196"/>
      <c r="O642" s="209"/>
      <c r="P642" s="209"/>
      <c r="Q642" s="210"/>
      <c r="R642" s="210"/>
      <c r="S642" s="210"/>
      <c r="T642" s="201"/>
      <c r="U642" s="209"/>
      <c r="AA642" s="202"/>
    </row>
    <row r="643" spans="2:27">
      <c r="B643" s="196"/>
      <c r="C643" s="196"/>
      <c r="D643" s="196"/>
      <c r="E643" s="205"/>
      <c r="F643" s="205"/>
      <c r="G643" s="196"/>
      <c r="H643" s="196"/>
      <c r="J643" s="196"/>
      <c r="O643" s="209"/>
      <c r="P643" s="209"/>
      <c r="Q643" s="210"/>
      <c r="R643" s="210"/>
      <c r="S643" s="210"/>
      <c r="T643" s="201"/>
      <c r="U643" s="209"/>
      <c r="AA643" s="202"/>
    </row>
    <row r="644" spans="2:27">
      <c r="B644" s="196"/>
      <c r="C644" s="196"/>
      <c r="D644" s="196"/>
      <c r="E644" s="205"/>
      <c r="F644" s="205"/>
      <c r="G644" s="196"/>
      <c r="H644" s="196"/>
      <c r="J644" s="196"/>
      <c r="O644" s="209"/>
      <c r="P644" s="209"/>
      <c r="Q644" s="210"/>
      <c r="R644" s="210"/>
      <c r="S644" s="210"/>
      <c r="T644" s="201"/>
      <c r="U644" s="209"/>
      <c r="AA644" s="202"/>
    </row>
    <row r="645" spans="2:27">
      <c r="B645" s="196"/>
      <c r="C645" s="196"/>
      <c r="D645" s="196"/>
      <c r="E645" s="205"/>
      <c r="F645" s="205"/>
      <c r="G645" s="196"/>
      <c r="H645" s="196"/>
      <c r="J645" s="196"/>
      <c r="O645" s="209"/>
      <c r="P645" s="209"/>
      <c r="Q645" s="210"/>
      <c r="R645" s="210"/>
      <c r="S645" s="210"/>
      <c r="T645" s="201"/>
      <c r="U645" s="209"/>
      <c r="AA645" s="202"/>
    </row>
    <row r="646" spans="2:27">
      <c r="B646" s="196"/>
      <c r="C646" s="196"/>
      <c r="D646" s="196"/>
      <c r="E646" s="205"/>
      <c r="F646" s="205"/>
      <c r="G646" s="196"/>
      <c r="H646" s="196"/>
      <c r="J646" s="196"/>
      <c r="O646" s="209"/>
      <c r="P646" s="209"/>
      <c r="Q646" s="210"/>
      <c r="R646" s="210"/>
      <c r="S646" s="210"/>
      <c r="T646" s="201"/>
      <c r="U646" s="209"/>
      <c r="AA646" s="202"/>
    </row>
    <row r="647" spans="2:27">
      <c r="B647" s="196"/>
      <c r="C647" s="196"/>
      <c r="D647" s="196"/>
      <c r="E647" s="205"/>
      <c r="F647" s="205"/>
      <c r="G647" s="196"/>
      <c r="H647" s="196"/>
      <c r="J647" s="196"/>
      <c r="O647" s="209"/>
      <c r="P647" s="209"/>
      <c r="Q647" s="210"/>
      <c r="R647" s="210"/>
      <c r="S647" s="210"/>
      <c r="T647" s="201"/>
      <c r="U647" s="209"/>
      <c r="AA647" s="202"/>
    </row>
    <row r="648" spans="2:27">
      <c r="B648" s="196"/>
      <c r="C648" s="196"/>
      <c r="D648" s="196"/>
      <c r="E648" s="205"/>
      <c r="F648" s="205"/>
      <c r="G648" s="196"/>
      <c r="H648" s="196"/>
      <c r="J648" s="196"/>
      <c r="O648" s="209"/>
      <c r="P648" s="209"/>
      <c r="Q648" s="210"/>
      <c r="R648" s="210"/>
      <c r="S648" s="210"/>
      <c r="T648" s="201"/>
      <c r="U648" s="209"/>
      <c r="AA648" s="202"/>
    </row>
    <row r="649" spans="2:27">
      <c r="B649" s="196"/>
      <c r="C649" s="196"/>
      <c r="D649" s="196"/>
      <c r="E649" s="205"/>
      <c r="F649" s="205"/>
      <c r="G649" s="196"/>
      <c r="H649" s="196"/>
      <c r="J649" s="196"/>
      <c r="O649" s="209"/>
      <c r="P649" s="209"/>
      <c r="Q649" s="210"/>
      <c r="R649" s="210"/>
      <c r="S649" s="210"/>
      <c r="T649" s="201"/>
      <c r="U649" s="209"/>
      <c r="AA649" s="202"/>
    </row>
    <row r="650" spans="2:27">
      <c r="B650" s="196"/>
      <c r="C650" s="196"/>
      <c r="D650" s="196"/>
      <c r="E650" s="205"/>
      <c r="F650" s="205"/>
      <c r="G650" s="196"/>
      <c r="H650" s="196"/>
      <c r="J650" s="196"/>
      <c r="O650" s="209"/>
      <c r="P650" s="209"/>
      <c r="Q650" s="210"/>
      <c r="R650" s="210"/>
      <c r="S650" s="210"/>
      <c r="T650" s="201"/>
      <c r="U650" s="209"/>
      <c r="AA650" s="202"/>
    </row>
    <row r="651" spans="2:27">
      <c r="B651" s="196"/>
      <c r="C651" s="196"/>
      <c r="D651" s="196"/>
      <c r="E651" s="205"/>
      <c r="F651" s="205"/>
      <c r="G651" s="196"/>
      <c r="H651" s="196"/>
      <c r="J651" s="196"/>
      <c r="O651" s="209"/>
      <c r="P651" s="209"/>
      <c r="Q651" s="210"/>
      <c r="R651" s="210"/>
      <c r="S651" s="210"/>
      <c r="T651" s="201"/>
      <c r="U651" s="209"/>
      <c r="AA651" s="202"/>
    </row>
    <row r="652" spans="2:27">
      <c r="B652" s="196"/>
      <c r="C652" s="196"/>
      <c r="D652" s="196"/>
      <c r="E652" s="205"/>
      <c r="F652" s="205"/>
      <c r="G652" s="196"/>
      <c r="H652" s="196"/>
      <c r="J652" s="196"/>
      <c r="O652" s="209"/>
      <c r="P652" s="209"/>
      <c r="Q652" s="210"/>
      <c r="R652" s="210"/>
      <c r="S652" s="210"/>
      <c r="T652" s="201"/>
      <c r="U652" s="209"/>
      <c r="AA652" s="202"/>
    </row>
    <row r="653" spans="2:27">
      <c r="B653" s="196"/>
      <c r="C653" s="196"/>
      <c r="D653" s="196"/>
      <c r="E653" s="205"/>
      <c r="F653" s="205"/>
      <c r="G653" s="196"/>
      <c r="H653" s="196"/>
      <c r="J653" s="196"/>
      <c r="O653" s="209"/>
      <c r="P653" s="209"/>
      <c r="Q653" s="210"/>
      <c r="R653" s="210"/>
      <c r="S653" s="210"/>
      <c r="T653" s="201"/>
      <c r="U653" s="209"/>
      <c r="AA653" s="202"/>
    </row>
    <row r="654" spans="2:27">
      <c r="B654" s="196"/>
      <c r="C654" s="196"/>
      <c r="D654" s="196"/>
      <c r="E654" s="205"/>
      <c r="F654" s="205"/>
      <c r="G654" s="196"/>
      <c r="H654" s="196"/>
      <c r="J654" s="196"/>
      <c r="O654" s="209"/>
      <c r="P654" s="209"/>
      <c r="Q654" s="210"/>
      <c r="R654" s="210"/>
      <c r="S654" s="210"/>
      <c r="T654" s="201"/>
      <c r="U654" s="209"/>
      <c r="AA654" s="202"/>
    </row>
    <row r="655" spans="2:27">
      <c r="B655" s="196"/>
      <c r="C655" s="196"/>
      <c r="D655" s="196"/>
      <c r="E655" s="205"/>
      <c r="F655" s="205"/>
      <c r="G655" s="196"/>
      <c r="H655" s="196"/>
      <c r="J655" s="196"/>
      <c r="O655" s="209"/>
      <c r="P655" s="209"/>
      <c r="Q655" s="210"/>
      <c r="R655" s="210"/>
      <c r="S655" s="210"/>
      <c r="T655" s="201"/>
      <c r="U655" s="209"/>
      <c r="AA655" s="202"/>
    </row>
    <row r="656" spans="2:27">
      <c r="B656" s="196"/>
      <c r="C656" s="196"/>
      <c r="D656" s="196"/>
      <c r="E656" s="205"/>
      <c r="F656" s="205"/>
      <c r="G656" s="196"/>
      <c r="H656" s="196"/>
      <c r="J656" s="196"/>
      <c r="O656" s="209"/>
      <c r="P656" s="209"/>
      <c r="Q656" s="210"/>
      <c r="R656" s="210"/>
      <c r="S656" s="210"/>
      <c r="T656" s="201"/>
      <c r="U656" s="209"/>
      <c r="AA656" s="202"/>
    </row>
    <row r="657" spans="2:27">
      <c r="B657" s="196"/>
      <c r="C657" s="196"/>
      <c r="D657" s="196"/>
      <c r="E657" s="205"/>
      <c r="F657" s="205"/>
      <c r="G657" s="196"/>
      <c r="H657" s="196"/>
      <c r="J657" s="196"/>
      <c r="O657" s="209"/>
      <c r="P657" s="209"/>
      <c r="Q657" s="210"/>
      <c r="R657" s="210"/>
      <c r="S657" s="210"/>
      <c r="T657" s="201"/>
      <c r="U657" s="209"/>
      <c r="AA657" s="202"/>
    </row>
    <row r="658" spans="2:27">
      <c r="B658" s="196"/>
      <c r="C658" s="196"/>
      <c r="D658" s="196"/>
      <c r="E658" s="205"/>
      <c r="F658" s="205"/>
      <c r="G658" s="196"/>
      <c r="H658" s="196"/>
      <c r="J658" s="196"/>
      <c r="O658" s="209"/>
      <c r="P658" s="209"/>
      <c r="Q658" s="210"/>
      <c r="R658" s="210"/>
      <c r="S658" s="210"/>
      <c r="T658" s="201"/>
      <c r="U658" s="209"/>
      <c r="AA658" s="202"/>
    </row>
    <row r="659" spans="2:27">
      <c r="B659" s="196"/>
      <c r="C659" s="196"/>
      <c r="D659" s="196"/>
      <c r="E659" s="205"/>
      <c r="F659" s="205"/>
      <c r="G659" s="196"/>
      <c r="H659" s="196"/>
      <c r="J659" s="196"/>
      <c r="O659" s="209"/>
      <c r="P659" s="209"/>
      <c r="Q659" s="210"/>
      <c r="R659" s="210"/>
      <c r="S659" s="210"/>
      <c r="T659" s="201"/>
      <c r="U659" s="209"/>
      <c r="AA659" s="202"/>
    </row>
    <row r="660" spans="2:27">
      <c r="B660" s="196"/>
      <c r="C660" s="196"/>
      <c r="D660" s="196"/>
      <c r="E660" s="205"/>
      <c r="F660" s="205"/>
      <c r="G660" s="196"/>
      <c r="H660" s="196"/>
      <c r="J660" s="196"/>
      <c r="O660" s="209"/>
      <c r="P660" s="209"/>
      <c r="Q660" s="210"/>
      <c r="R660" s="210"/>
      <c r="S660" s="210"/>
      <c r="T660" s="201"/>
      <c r="U660" s="209"/>
      <c r="AA660" s="202"/>
    </row>
    <row r="661" spans="2:27">
      <c r="B661" s="196"/>
      <c r="C661" s="196"/>
      <c r="D661" s="196"/>
      <c r="E661" s="205"/>
      <c r="F661" s="205"/>
      <c r="G661" s="196"/>
      <c r="H661" s="196"/>
      <c r="J661" s="196"/>
      <c r="O661" s="209"/>
      <c r="P661" s="209"/>
      <c r="Q661" s="210"/>
      <c r="R661" s="210"/>
      <c r="S661" s="210"/>
      <c r="T661" s="201"/>
      <c r="U661" s="209"/>
      <c r="AA661" s="202"/>
    </row>
    <row r="662" spans="2:27">
      <c r="B662" s="196"/>
      <c r="C662" s="196"/>
      <c r="D662" s="196"/>
      <c r="E662" s="205"/>
      <c r="F662" s="205"/>
      <c r="G662" s="196"/>
      <c r="H662" s="196"/>
      <c r="J662" s="196"/>
      <c r="O662" s="209"/>
      <c r="P662" s="209"/>
      <c r="Q662" s="210"/>
      <c r="R662" s="210"/>
      <c r="S662" s="210"/>
      <c r="T662" s="201"/>
      <c r="U662" s="209"/>
      <c r="AA662" s="202"/>
    </row>
    <row r="663" spans="2:27">
      <c r="B663" s="196"/>
      <c r="C663" s="196"/>
      <c r="D663" s="196"/>
      <c r="E663" s="205"/>
      <c r="F663" s="205"/>
      <c r="G663" s="196"/>
      <c r="H663" s="196"/>
      <c r="J663" s="196"/>
      <c r="O663" s="209"/>
      <c r="P663" s="209"/>
      <c r="Q663" s="210"/>
      <c r="R663" s="210"/>
      <c r="S663" s="210"/>
      <c r="T663" s="201"/>
      <c r="U663" s="209"/>
      <c r="AA663" s="202"/>
    </row>
    <row r="664" spans="2:27">
      <c r="B664" s="196"/>
      <c r="C664" s="196"/>
      <c r="D664" s="196"/>
      <c r="E664" s="205"/>
      <c r="F664" s="205"/>
      <c r="G664" s="196"/>
      <c r="H664" s="196"/>
      <c r="J664" s="196"/>
      <c r="O664" s="209"/>
      <c r="P664" s="209"/>
      <c r="Q664" s="210"/>
      <c r="R664" s="210"/>
      <c r="S664" s="210"/>
      <c r="T664" s="201"/>
      <c r="U664" s="209"/>
      <c r="AA664" s="202"/>
    </row>
    <row r="665" spans="2:27">
      <c r="B665" s="196"/>
      <c r="C665" s="196"/>
      <c r="D665" s="196"/>
      <c r="E665" s="205"/>
      <c r="F665" s="205"/>
      <c r="G665" s="196"/>
      <c r="H665" s="196"/>
      <c r="J665" s="196"/>
      <c r="O665" s="209"/>
      <c r="P665" s="209"/>
      <c r="Q665" s="210"/>
      <c r="R665" s="210"/>
      <c r="S665" s="210"/>
      <c r="T665" s="201"/>
      <c r="U665" s="209"/>
      <c r="AA665" s="202"/>
    </row>
    <row r="666" spans="2:27">
      <c r="B666" s="196"/>
      <c r="C666" s="196"/>
      <c r="D666" s="196"/>
      <c r="E666" s="205"/>
      <c r="F666" s="205"/>
      <c r="G666" s="196"/>
      <c r="H666" s="196"/>
      <c r="J666" s="196"/>
      <c r="O666" s="209"/>
      <c r="P666" s="209"/>
      <c r="Q666" s="210"/>
      <c r="R666" s="210"/>
      <c r="S666" s="210"/>
      <c r="T666" s="201"/>
      <c r="U666" s="209"/>
      <c r="AA666" s="202"/>
    </row>
    <row r="667" spans="2:27">
      <c r="B667" s="196"/>
      <c r="C667" s="196"/>
      <c r="D667" s="196"/>
      <c r="E667" s="205"/>
      <c r="F667" s="205"/>
      <c r="G667" s="196"/>
      <c r="H667" s="196"/>
      <c r="J667" s="196"/>
      <c r="O667" s="209"/>
      <c r="P667" s="209"/>
      <c r="Q667" s="210"/>
      <c r="R667" s="210"/>
      <c r="S667" s="210"/>
      <c r="T667" s="201"/>
      <c r="U667" s="209"/>
      <c r="AA667" s="202"/>
    </row>
    <row r="668" spans="2:27">
      <c r="B668" s="196"/>
      <c r="C668" s="196"/>
      <c r="D668" s="196"/>
      <c r="E668" s="205"/>
      <c r="F668" s="205"/>
      <c r="G668" s="196"/>
      <c r="H668" s="196"/>
      <c r="J668" s="196"/>
      <c r="O668" s="209"/>
      <c r="P668" s="209"/>
      <c r="Q668" s="210"/>
      <c r="R668" s="210"/>
      <c r="S668" s="210"/>
      <c r="T668" s="201"/>
      <c r="U668" s="209"/>
      <c r="AA668" s="202"/>
    </row>
    <row r="669" spans="2:27">
      <c r="B669" s="196"/>
      <c r="C669" s="196"/>
      <c r="D669" s="196"/>
      <c r="E669" s="205"/>
      <c r="F669" s="205"/>
      <c r="G669" s="196"/>
      <c r="H669" s="196"/>
      <c r="J669" s="196"/>
      <c r="O669" s="209"/>
      <c r="P669" s="209"/>
      <c r="Q669" s="210"/>
      <c r="R669" s="210"/>
      <c r="S669" s="210"/>
      <c r="T669" s="201"/>
      <c r="U669" s="209"/>
      <c r="AA669" s="202"/>
    </row>
    <row r="670" spans="2:27">
      <c r="B670" s="196"/>
      <c r="C670" s="196"/>
      <c r="D670" s="196"/>
      <c r="E670" s="205"/>
      <c r="F670" s="205"/>
      <c r="G670" s="196"/>
      <c r="H670" s="196"/>
      <c r="J670" s="196"/>
      <c r="O670" s="209"/>
      <c r="P670" s="209"/>
      <c r="Q670" s="210"/>
      <c r="R670" s="210"/>
      <c r="S670" s="210"/>
      <c r="T670" s="201"/>
      <c r="U670" s="209"/>
      <c r="AA670" s="202"/>
    </row>
    <row r="671" spans="2:27">
      <c r="B671" s="196"/>
      <c r="C671" s="196"/>
      <c r="D671" s="196"/>
      <c r="E671" s="205"/>
      <c r="F671" s="205"/>
      <c r="G671" s="196"/>
      <c r="H671" s="196"/>
      <c r="J671" s="196"/>
      <c r="O671" s="209"/>
      <c r="P671" s="209"/>
      <c r="Q671" s="210"/>
      <c r="R671" s="210"/>
      <c r="S671" s="210"/>
      <c r="T671" s="201"/>
      <c r="U671" s="209"/>
      <c r="AA671" s="202"/>
    </row>
    <row r="672" spans="2:27">
      <c r="B672" s="196"/>
      <c r="C672" s="196"/>
      <c r="D672" s="196"/>
      <c r="E672" s="205"/>
      <c r="F672" s="205"/>
      <c r="G672" s="196"/>
      <c r="H672" s="196"/>
      <c r="J672" s="196"/>
      <c r="O672" s="209"/>
      <c r="P672" s="209"/>
      <c r="Q672" s="210"/>
      <c r="R672" s="210"/>
      <c r="S672" s="210"/>
      <c r="T672" s="201"/>
      <c r="U672" s="209"/>
      <c r="AA672" s="202"/>
    </row>
    <row r="673" spans="2:27">
      <c r="B673" s="196"/>
      <c r="C673" s="196"/>
      <c r="D673" s="196"/>
      <c r="E673" s="205"/>
      <c r="F673" s="205"/>
      <c r="G673" s="196"/>
      <c r="H673" s="196"/>
      <c r="J673" s="196"/>
      <c r="O673" s="209"/>
      <c r="P673" s="209"/>
      <c r="Q673" s="210"/>
      <c r="R673" s="210"/>
      <c r="S673" s="210"/>
      <c r="T673" s="201"/>
      <c r="U673" s="209"/>
      <c r="AA673" s="202"/>
    </row>
    <row r="674" spans="2:27">
      <c r="B674" s="196"/>
      <c r="C674" s="196"/>
      <c r="D674" s="196"/>
      <c r="E674" s="205"/>
      <c r="F674" s="205"/>
      <c r="G674" s="196"/>
      <c r="H674" s="196"/>
      <c r="J674" s="196"/>
      <c r="O674" s="209"/>
      <c r="P674" s="209"/>
      <c r="Q674" s="210"/>
      <c r="R674" s="210"/>
      <c r="S674" s="210"/>
      <c r="T674" s="201"/>
      <c r="U674" s="209"/>
      <c r="AA674" s="202"/>
    </row>
    <row r="675" spans="2:27">
      <c r="B675" s="196"/>
      <c r="C675" s="196"/>
      <c r="D675" s="196"/>
      <c r="E675" s="205"/>
      <c r="F675" s="205"/>
      <c r="G675" s="196"/>
      <c r="H675" s="196"/>
      <c r="J675" s="196"/>
      <c r="O675" s="209"/>
      <c r="P675" s="209"/>
      <c r="Q675" s="210"/>
      <c r="R675" s="210"/>
      <c r="S675" s="210"/>
      <c r="T675" s="201"/>
      <c r="U675" s="209"/>
      <c r="AA675" s="202"/>
    </row>
    <row r="676" spans="2:27">
      <c r="B676" s="196"/>
      <c r="C676" s="196"/>
      <c r="D676" s="196"/>
      <c r="E676" s="205"/>
      <c r="F676" s="205"/>
      <c r="G676" s="196"/>
      <c r="H676" s="196"/>
      <c r="J676" s="196"/>
      <c r="O676" s="209"/>
      <c r="P676" s="209"/>
      <c r="Q676" s="210"/>
      <c r="R676" s="210"/>
      <c r="S676" s="210"/>
      <c r="T676" s="201"/>
      <c r="U676" s="209"/>
      <c r="AA676" s="202"/>
    </row>
    <row r="677" spans="2:27">
      <c r="B677" s="196"/>
      <c r="C677" s="196"/>
      <c r="D677" s="196"/>
      <c r="E677" s="205"/>
      <c r="F677" s="205"/>
      <c r="G677" s="196"/>
      <c r="H677" s="196"/>
      <c r="J677" s="196"/>
      <c r="O677" s="209"/>
      <c r="P677" s="209"/>
      <c r="Q677" s="210"/>
      <c r="R677" s="210"/>
      <c r="S677" s="210"/>
      <c r="T677" s="201"/>
      <c r="U677" s="209"/>
      <c r="AA677" s="202"/>
    </row>
    <row r="678" spans="2:27">
      <c r="B678" s="196"/>
      <c r="C678" s="196"/>
      <c r="D678" s="196"/>
      <c r="E678" s="205"/>
      <c r="F678" s="205"/>
      <c r="G678" s="196"/>
      <c r="H678" s="196"/>
      <c r="J678" s="196"/>
      <c r="O678" s="209"/>
      <c r="P678" s="209"/>
      <c r="Q678" s="210"/>
      <c r="R678" s="210"/>
      <c r="S678" s="210"/>
      <c r="T678" s="201"/>
      <c r="U678" s="209"/>
      <c r="AA678" s="202"/>
    </row>
    <row r="679" spans="2:27">
      <c r="B679" s="196"/>
      <c r="C679" s="196"/>
      <c r="D679" s="196"/>
      <c r="E679" s="205"/>
      <c r="F679" s="205"/>
      <c r="G679" s="196"/>
      <c r="H679" s="196"/>
      <c r="J679" s="196"/>
      <c r="O679" s="209"/>
      <c r="P679" s="209"/>
      <c r="Q679" s="210"/>
      <c r="R679" s="210"/>
      <c r="S679" s="210"/>
      <c r="T679" s="201"/>
      <c r="U679" s="209"/>
      <c r="AA679" s="202"/>
    </row>
    <row r="680" spans="2:27">
      <c r="B680" s="196"/>
      <c r="C680" s="196"/>
      <c r="D680" s="196"/>
      <c r="E680" s="205"/>
      <c r="F680" s="205"/>
      <c r="G680" s="196"/>
      <c r="H680" s="196"/>
      <c r="J680" s="196"/>
      <c r="O680" s="209"/>
      <c r="P680" s="209"/>
      <c r="Q680" s="210"/>
      <c r="R680" s="210"/>
      <c r="S680" s="210"/>
      <c r="T680" s="201"/>
      <c r="U680" s="209"/>
      <c r="AA680" s="202"/>
    </row>
    <row r="681" spans="2:27">
      <c r="B681" s="196"/>
      <c r="C681" s="196"/>
      <c r="D681" s="196"/>
      <c r="E681" s="205"/>
      <c r="F681" s="205"/>
      <c r="G681" s="196"/>
      <c r="H681" s="196"/>
      <c r="J681" s="196"/>
      <c r="O681" s="209"/>
      <c r="P681" s="209"/>
      <c r="Q681" s="210"/>
      <c r="R681" s="210"/>
      <c r="S681" s="210"/>
      <c r="T681" s="201"/>
      <c r="U681" s="209"/>
      <c r="AA681" s="202"/>
    </row>
    <row r="682" spans="2:27">
      <c r="B682" s="196"/>
      <c r="C682" s="196"/>
      <c r="D682" s="196"/>
      <c r="E682" s="205"/>
      <c r="F682" s="205"/>
      <c r="G682" s="196"/>
      <c r="H682" s="196"/>
      <c r="J682" s="196"/>
      <c r="O682" s="209"/>
      <c r="P682" s="209"/>
      <c r="Q682" s="210"/>
      <c r="R682" s="210"/>
      <c r="S682" s="210"/>
      <c r="T682" s="201"/>
      <c r="U682" s="209"/>
      <c r="AA682" s="202"/>
    </row>
    <row r="683" spans="2:27">
      <c r="B683" s="196"/>
      <c r="C683" s="196"/>
      <c r="D683" s="196"/>
      <c r="E683" s="205"/>
      <c r="F683" s="205"/>
      <c r="G683" s="196"/>
      <c r="H683" s="196"/>
      <c r="J683" s="196"/>
      <c r="O683" s="209"/>
      <c r="P683" s="209"/>
      <c r="Q683" s="210"/>
      <c r="R683" s="210"/>
      <c r="S683" s="210"/>
      <c r="T683" s="201"/>
      <c r="U683" s="209"/>
      <c r="AA683" s="202"/>
    </row>
    <row r="684" spans="2:27">
      <c r="B684" s="196"/>
      <c r="C684" s="196"/>
      <c r="D684" s="196"/>
      <c r="E684" s="205"/>
      <c r="F684" s="205"/>
      <c r="G684" s="196"/>
      <c r="H684" s="196"/>
      <c r="J684" s="196"/>
      <c r="O684" s="209"/>
      <c r="P684" s="209"/>
      <c r="Q684" s="210"/>
      <c r="R684" s="210"/>
      <c r="S684" s="210"/>
      <c r="T684" s="201"/>
      <c r="U684" s="209"/>
      <c r="AA684" s="202"/>
    </row>
    <row r="685" spans="2:27">
      <c r="B685" s="196"/>
      <c r="C685" s="196"/>
      <c r="D685" s="196"/>
      <c r="E685" s="205"/>
      <c r="F685" s="205"/>
      <c r="G685" s="196"/>
      <c r="H685" s="196"/>
      <c r="J685" s="196"/>
      <c r="O685" s="209"/>
      <c r="P685" s="209"/>
      <c r="Q685" s="210"/>
      <c r="R685" s="210"/>
      <c r="S685" s="210"/>
      <c r="T685" s="201"/>
      <c r="U685" s="209"/>
      <c r="AA685" s="202"/>
    </row>
    <row r="686" spans="2:27">
      <c r="B686" s="196"/>
      <c r="C686" s="196"/>
      <c r="D686" s="196"/>
      <c r="E686" s="205"/>
      <c r="F686" s="205"/>
      <c r="G686" s="196"/>
      <c r="H686" s="196"/>
      <c r="J686" s="196"/>
      <c r="O686" s="209"/>
      <c r="P686" s="209"/>
      <c r="Q686" s="210"/>
      <c r="R686" s="210"/>
      <c r="S686" s="210"/>
      <c r="T686" s="201"/>
      <c r="U686" s="209"/>
      <c r="AA686" s="202"/>
    </row>
    <row r="687" spans="2:27">
      <c r="B687" s="196"/>
      <c r="C687" s="196"/>
      <c r="D687" s="196"/>
      <c r="E687" s="205"/>
      <c r="F687" s="205"/>
      <c r="G687" s="196"/>
      <c r="H687" s="196"/>
      <c r="J687" s="196"/>
      <c r="O687" s="209"/>
      <c r="P687" s="209"/>
      <c r="Q687" s="210"/>
      <c r="R687" s="210"/>
      <c r="S687" s="210"/>
      <c r="T687" s="201"/>
      <c r="U687" s="209"/>
      <c r="AA687" s="202"/>
    </row>
    <row r="688" spans="2:27">
      <c r="B688" s="196"/>
      <c r="C688" s="196"/>
      <c r="D688" s="196"/>
      <c r="E688" s="205"/>
      <c r="F688" s="205"/>
      <c r="G688" s="196"/>
      <c r="H688" s="196"/>
      <c r="J688" s="196"/>
      <c r="O688" s="209"/>
      <c r="P688" s="209"/>
      <c r="Q688" s="210"/>
      <c r="R688" s="210"/>
      <c r="S688" s="210"/>
      <c r="T688" s="201"/>
      <c r="U688" s="209"/>
      <c r="AA688" s="202"/>
    </row>
    <row r="689" spans="2:27">
      <c r="B689" s="196"/>
      <c r="C689" s="196"/>
      <c r="D689" s="196"/>
      <c r="E689" s="205"/>
      <c r="F689" s="205"/>
      <c r="G689" s="196"/>
      <c r="H689" s="196"/>
      <c r="J689" s="196"/>
      <c r="O689" s="209"/>
      <c r="P689" s="209"/>
      <c r="Q689" s="210"/>
      <c r="R689" s="210"/>
      <c r="S689" s="210"/>
      <c r="T689" s="201"/>
      <c r="U689" s="209"/>
      <c r="AA689" s="202"/>
    </row>
    <row r="690" spans="2:27">
      <c r="B690" s="196"/>
      <c r="C690" s="196"/>
      <c r="D690" s="196"/>
      <c r="E690" s="205"/>
      <c r="F690" s="205"/>
      <c r="G690" s="196"/>
      <c r="H690" s="196"/>
      <c r="J690" s="196"/>
      <c r="O690" s="209"/>
      <c r="P690" s="209"/>
      <c r="Q690" s="210"/>
      <c r="R690" s="210"/>
      <c r="S690" s="210"/>
      <c r="T690" s="201"/>
      <c r="U690" s="209"/>
      <c r="AA690" s="202"/>
    </row>
    <row r="691" spans="2:27">
      <c r="B691" s="196"/>
      <c r="C691" s="196"/>
      <c r="D691" s="196"/>
      <c r="E691" s="205"/>
      <c r="F691" s="205"/>
      <c r="G691" s="196"/>
      <c r="H691" s="196"/>
      <c r="J691" s="196"/>
      <c r="O691" s="209"/>
      <c r="P691" s="209"/>
      <c r="Q691" s="210"/>
      <c r="R691" s="210"/>
      <c r="S691" s="210"/>
      <c r="T691" s="201"/>
      <c r="U691" s="209"/>
      <c r="AA691" s="202"/>
    </row>
    <row r="692" spans="2:27">
      <c r="B692" s="196"/>
      <c r="C692" s="196"/>
      <c r="D692" s="196"/>
      <c r="E692" s="205"/>
      <c r="F692" s="205"/>
      <c r="G692" s="196"/>
      <c r="H692" s="196"/>
      <c r="J692" s="196"/>
      <c r="O692" s="209"/>
      <c r="P692" s="209"/>
      <c r="Q692" s="210"/>
      <c r="R692" s="210"/>
      <c r="S692" s="210"/>
      <c r="T692" s="201"/>
      <c r="U692" s="209"/>
      <c r="AA692" s="202"/>
    </row>
    <row r="693" spans="2:27">
      <c r="B693" s="196"/>
      <c r="C693" s="196"/>
      <c r="D693" s="196"/>
      <c r="E693" s="205"/>
      <c r="F693" s="205"/>
      <c r="G693" s="196"/>
      <c r="H693" s="196"/>
      <c r="J693" s="196"/>
      <c r="O693" s="209"/>
      <c r="P693" s="209"/>
      <c r="Q693" s="210"/>
      <c r="R693" s="210"/>
      <c r="S693" s="210"/>
      <c r="T693" s="201"/>
      <c r="U693" s="209"/>
      <c r="AA693" s="202"/>
    </row>
    <row r="694" spans="2:27">
      <c r="B694" s="196"/>
      <c r="C694" s="196"/>
      <c r="D694" s="196"/>
      <c r="E694" s="205"/>
      <c r="F694" s="205"/>
      <c r="G694" s="196"/>
      <c r="H694" s="196"/>
      <c r="J694" s="196"/>
      <c r="O694" s="209"/>
      <c r="P694" s="209"/>
      <c r="Q694" s="210"/>
      <c r="R694" s="210"/>
      <c r="S694" s="210"/>
      <c r="T694" s="201"/>
      <c r="U694" s="209"/>
      <c r="AA694" s="202"/>
    </row>
    <row r="695" spans="2:27">
      <c r="B695" s="196"/>
      <c r="C695" s="196"/>
      <c r="D695" s="196"/>
      <c r="E695" s="205"/>
      <c r="F695" s="205"/>
      <c r="G695" s="196"/>
      <c r="H695" s="196"/>
      <c r="J695" s="196"/>
      <c r="O695" s="209"/>
      <c r="P695" s="209"/>
      <c r="Q695" s="210"/>
      <c r="R695" s="210"/>
      <c r="S695" s="210"/>
      <c r="T695" s="201"/>
      <c r="U695" s="209"/>
      <c r="AA695" s="202"/>
    </row>
    <row r="696" spans="2:27">
      <c r="B696" s="196"/>
      <c r="C696" s="196"/>
      <c r="D696" s="196"/>
      <c r="E696" s="205"/>
      <c r="F696" s="205"/>
      <c r="G696" s="196"/>
      <c r="H696" s="196"/>
      <c r="J696" s="196"/>
      <c r="O696" s="209"/>
      <c r="P696" s="209"/>
      <c r="Q696" s="210"/>
      <c r="R696" s="210"/>
      <c r="S696" s="210"/>
      <c r="T696" s="201"/>
      <c r="U696" s="209"/>
      <c r="AA696" s="202"/>
    </row>
    <row r="697" spans="2:27">
      <c r="B697" s="196"/>
      <c r="C697" s="196"/>
      <c r="D697" s="196"/>
      <c r="E697" s="205"/>
      <c r="F697" s="205"/>
      <c r="G697" s="196"/>
      <c r="H697" s="196"/>
      <c r="J697" s="196"/>
      <c r="O697" s="209"/>
      <c r="P697" s="209"/>
      <c r="Q697" s="210"/>
      <c r="R697" s="210"/>
      <c r="S697" s="210"/>
      <c r="T697" s="201"/>
      <c r="U697" s="209"/>
      <c r="AA697" s="202"/>
    </row>
    <row r="698" spans="2:27">
      <c r="B698" s="196"/>
      <c r="C698" s="196"/>
      <c r="D698" s="196"/>
      <c r="E698" s="205"/>
      <c r="F698" s="205"/>
      <c r="G698" s="196"/>
      <c r="H698" s="196"/>
      <c r="J698" s="196"/>
      <c r="O698" s="209"/>
      <c r="P698" s="209"/>
      <c r="Q698" s="210"/>
      <c r="R698" s="210"/>
      <c r="S698" s="210"/>
      <c r="T698" s="201"/>
      <c r="U698" s="209"/>
      <c r="AA698" s="202"/>
    </row>
    <row r="699" spans="2:27">
      <c r="B699" s="196"/>
      <c r="C699" s="196"/>
      <c r="D699" s="196"/>
      <c r="E699" s="205"/>
      <c r="F699" s="205"/>
      <c r="G699" s="196"/>
      <c r="H699" s="196"/>
      <c r="J699" s="196"/>
      <c r="O699" s="209"/>
      <c r="P699" s="209"/>
      <c r="Q699" s="210"/>
      <c r="R699" s="210"/>
      <c r="S699" s="210"/>
      <c r="T699" s="201"/>
      <c r="U699" s="209"/>
      <c r="AA699" s="202"/>
    </row>
    <row r="700" spans="2:27">
      <c r="B700" s="196"/>
      <c r="C700" s="196"/>
      <c r="D700" s="196"/>
      <c r="E700" s="205"/>
      <c r="F700" s="205"/>
      <c r="G700" s="196"/>
      <c r="H700" s="196"/>
      <c r="J700" s="196"/>
      <c r="O700" s="209"/>
      <c r="P700" s="209"/>
      <c r="Q700" s="210"/>
      <c r="R700" s="210"/>
      <c r="S700" s="210"/>
      <c r="T700" s="201"/>
      <c r="U700" s="209"/>
      <c r="AA700" s="202"/>
    </row>
    <row r="701" spans="2:27">
      <c r="B701" s="196"/>
      <c r="C701" s="196"/>
      <c r="D701" s="196"/>
      <c r="E701" s="205"/>
      <c r="F701" s="205"/>
      <c r="G701" s="196"/>
      <c r="H701" s="196"/>
      <c r="J701" s="196"/>
      <c r="O701" s="209"/>
      <c r="P701" s="209"/>
      <c r="Q701" s="210"/>
      <c r="R701" s="210"/>
      <c r="S701" s="210"/>
      <c r="T701" s="201"/>
      <c r="U701" s="209"/>
      <c r="AA701" s="202"/>
    </row>
    <row r="702" spans="2:27">
      <c r="B702" s="196"/>
      <c r="C702" s="196"/>
      <c r="D702" s="196"/>
      <c r="E702" s="205"/>
      <c r="F702" s="205"/>
      <c r="G702" s="196"/>
      <c r="H702" s="196"/>
      <c r="J702" s="196"/>
      <c r="O702" s="209"/>
      <c r="P702" s="209"/>
      <c r="Q702" s="210"/>
      <c r="R702" s="210"/>
      <c r="S702" s="210"/>
      <c r="T702" s="201"/>
      <c r="U702" s="209"/>
      <c r="AA702" s="202"/>
    </row>
    <row r="703" spans="2:27">
      <c r="B703" s="196"/>
      <c r="C703" s="196"/>
      <c r="D703" s="196"/>
      <c r="E703" s="205"/>
      <c r="F703" s="205"/>
      <c r="G703" s="196"/>
      <c r="H703" s="196"/>
      <c r="J703" s="196"/>
      <c r="O703" s="209"/>
      <c r="P703" s="209"/>
      <c r="Q703" s="210"/>
      <c r="R703" s="210"/>
      <c r="S703" s="210"/>
      <c r="T703" s="201"/>
      <c r="U703" s="209"/>
      <c r="AA703" s="202"/>
    </row>
    <row r="704" spans="2:27">
      <c r="B704" s="196"/>
      <c r="C704" s="196"/>
      <c r="D704" s="196"/>
      <c r="E704" s="205"/>
      <c r="F704" s="205"/>
      <c r="G704" s="196"/>
      <c r="H704" s="196"/>
      <c r="J704" s="196"/>
      <c r="O704" s="209"/>
      <c r="P704" s="209"/>
      <c r="Q704" s="210"/>
      <c r="R704" s="210"/>
      <c r="S704" s="210"/>
      <c r="T704" s="201"/>
      <c r="U704" s="209"/>
      <c r="AA704" s="202"/>
    </row>
    <row r="705" spans="2:27">
      <c r="B705" s="196"/>
      <c r="C705" s="196"/>
      <c r="D705" s="196"/>
      <c r="E705" s="205"/>
      <c r="F705" s="205"/>
      <c r="G705" s="196"/>
      <c r="H705" s="196"/>
      <c r="J705" s="196"/>
      <c r="O705" s="209"/>
      <c r="P705" s="209"/>
      <c r="Q705" s="210"/>
      <c r="R705" s="210"/>
      <c r="S705" s="210"/>
      <c r="T705" s="201"/>
      <c r="U705" s="209"/>
      <c r="AA705" s="202"/>
    </row>
    <row r="706" spans="2:27">
      <c r="B706" s="196"/>
      <c r="C706" s="196"/>
      <c r="D706" s="196"/>
      <c r="E706" s="205"/>
      <c r="F706" s="205"/>
      <c r="G706" s="196"/>
      <c r="H706" s="196"/>
      <c r="J706" s="196"/>
      <c r="O706" s="209"/>
      <c r="P706" s="209"/>
      <c r="Q706" s="210"/>
      <c r="R706" s="210"/>
      <c r="S706" s="210"/>
      <c r="T706" s="201"/>
      <c r="U706" s="209"/>
      <c r="AA706" s="202"/>
    </row>
    <row r="707" spans="2:27">
      <c r="B707" s="196"/>
      <c r="C707" s="196"/>
      <c r="D707" s="196"/>
      <c r="E707" s="205"/>
      <c r="F707" s="205"/>
      <c r="G707" s="196"/>
      <c r="H707" s="196"/>
      <c r="J707" s="196"/>
      <c r="O707" s="209"/>
      <c r="P707" s="209"/>
      <c r="Q707" s="210"/>
      <c r="R707" s="210"/>
      <c r="S707" s="210"/>
      <c r="T707" s="201"/>
      <c r="U707" s="209"/>
      <c r="AA707" s="202"/>
    </row>
    <row r="708" spans="2:27">
      <c r="B708" s="196"/>
      <c r="C708" s="196"/>
      <c r="D708" s="196"/>
      <c r="E708" s="205"/>
      <c r="F708" s="205"/>
      <c r="G708" s="196"/>
      <c r="H708" s="196"/>
      <c r="J708" s="196"/>
      <c r="O708" s="209"/>
      <c r="P708" s="209"/>
      <c r="Q708" s="210"/>
      <c r="R708" s="210"/>
      <c r="S708" s="210"/>
      <c r="T708" s="201"/>
      <c r="U708" s="209"/>
      <c r="AA708" s="202"/>
    </row>
    <row r="709" spans="2:27">
      <c r="B709" s="196"/>
      <c r="C709" s="196"/>
      <c r="D709" s="196"/>
      <c r="E709" s="205"/>
      <c r="F709" s="205"/>
      <c r="G709" s="196"/>
      <c r="H709" s="196"/>
      <c r="J709" s="196"/>
      <c r="O709" s="209"/>
      <c r="P709" s="209"/>
      <c r="Q709" s="210"/>
      <c r="R709" s="210"/>
      <c r="S709" s="210"/>
      <c r="T709" s="201"/>
      <c r="U709" s="209"/>
      <c r="AA709" s="202"/>
    </row>
    <row r="710" spans="2:27">
      <c r="B710" s="196"/>
      <c r="C710" s="196"/>
      <c r="D710" s="196"/>
      <c r="E710" s="205"/>
      <c r="F710" s="205"/>
      <c r="G710" s="196"/>
      <c r="H710" s="196"/>
      <c r="J710" s="196"/>
      <c r="O710" s="209"/>
      <c r="P710" s="209"/>
      <c r="Q710" s="210"/>
      <c r="R710" s="210"/>
      <c r="S710" s="210"/>
      <c r="T710" s="201"/>
      <c r="U710" s="209"/>
      <c r="AA710" s="202"/>
    </row>
    <row r="711" spans="2:27">
      <c r="B711" s="196"/>
      <c r="C711" s="196"/>
      <c r="D711" s="196"/>
      <c r="E711" s="205"/>
      <c r="F711" s="205"/>
      <c r="G711" s="196"/>
      <c r="H711" s="196"/>
      <c r="J711" s="196"/>
      <c r="O711" s="209"/>
      <c r="P711" s="209"/>
      <c r="Q711" s="210"/>
      <c r="R711" s="210"/>
      <c r="S711" s="210"/>
      <c r="T711" s="201"/>
      <c r="U711" s="209"/>
      <c r="AA711" s="202"/>
    </row>
    <row r="712" spans="2:27">
      <c r="B712" s="196"/>
      <c r="C712" s="196"/>
      <c r="D712" s="196"/>
      <c r="E712" s="205"/>
      <c r="F712" s="205"/>
      <c r="G712" s="196"/>
      <c r="H712" s="196"/>
      <c r="J712" s="196"/>
      <c r="O712" s="209"/>
      <c r="P712" s="209"/>
      <c r="Q712" s="210"/>
      <c r="R712" s="210"/>
      <c r="S712" s="210"/>
      <c r="T712" s="201"/>
      <c r="U712" s="209"/>
      <c r="AA712" s="202"/>
    </row>
    <row r="713" spans="2:27">
      <c r="B713" s="196"/>
      <c r="C713" s="196"/>
      <c r="D713" s="196"/>
      <c r="E713" s="205"/>
      <c r="F713" s="205"/>
      <c r="G713" s="196"/>
      <c r="H713" s="196"/>
      <c r="J713" s="196"/>
      <c r="O713" s="209"/>
      <c r="P713" s="209"/>
      <c r="Q713" s="210"/>
      <c r="R713" s="210"/>
      <c r="S713" s="210"/>
      <c r="T713" s="201"/>
      <c r="U713" s="209"/>
      <c r="AA713" s="202"/>
    </row>
    <row r="714" spans="2:27">
      <c r="B714" s="196"/>
      <c r="C714" s="196"/>
      <c r="D714" s="196"/>
      <c r="E714" s="205"/>
      <c r="F714" s="205"/>
      <c r="G714" s="196"/>
      <c r="H714" s="196"/>
      <c r="J714" s="196"/>
      <c r="O714" s="209"/>
      <c r="P714" s="209"/>
      <c r="Q714" s="210"/>
      <c r="R714" s="210"/>
      <c r="S714" s="210"/>
      <c r="T714" s="201"/>
      <c r="U714" s="209"/>
      <c r="AA714" s="202"/>
    </row>
    <row r="715" spans="2:27">
      <c r="B715" s="196"/>
      <c r="C715" s="196"/>
      <c r="D715" s="196"/>
      <c r="E715" s="205"/>
      <c r="F715" s="205"/>
      <c r="G715" s="196"/>
      <c r="H715" s="196"/>
      <c r="J715" s="196"/>
      <c r="O715" s="209"/>
      <c r="P715" s="209"/>
      <c r="Q715" s="210"/>
      <c r="R715" s="210"/>
      <c r="S715" s="210"/>
      <c r="T715" s="201"/>
      <c r="U715" s="209"/>
      <c r="AA715" s="202"/>
    </row>
    <row r="716" spans="2:27">
      <c r="B716" s="196"/>
      <c r="C716" s="196"/>
      <c r="D716" s="196"/>
      <c r="E716" s="205"/>
      <c r="F716" s="205"/>
      <c r="G716" s="196"/>
      <c r="H716" s="196"/>
      <c r="J716" s="196"/>
      <c r="O716" s="209"/>
      <c r="P716" s="209"/>
      <c r="Q716" s="210"/>
      <c r="R716" s="210"/>
      <c r="S716" s="210"/>
      <c r="T716" s="201"/>
      <c r="U716" s="209"/>
      <c r="AA716" s="202"/>
    </row>
    <row r="717" spans="2:27">
      <c r="B717" s="196"/>
      <c r="C717" s="196"/>
      <c r="D717" s="196"/>
      <c r="E717" s="205"/>
      <c r="F717" s="205"/>
      <c r="G717" s="196"/>
      <c r="H717" s="196"/>
      <c r="J717" s="196"/>
      <c r="O717" s="209"/>
      <c r="P717" s="209"/>
      <c r="Q717" s="210"/>
      <c r="R717" s="210"/>
      <c r="S717" s="210"/>
      <c r="T717" s="201"/>
      <c r="U717" s="209"/>
      <c r="AA717" s="202"/>
    </row>
    <row r="718" spans="2:27">
      <c r="B718" s="196"/>
      <c r="C718" s="196"/>
      <c r="D718" s="196"/>
      <c r="E718" s="205"/>
      <c r="F718" s="205"/>
      <c r="G718" s="196"/>
      <c r="H718" s="196"/>
      <c r="J718" s="196"/>
      <c r="O718" s="209"/>
      <c r="P718" s="209"/>
      <c r="Q718" s="210"/>
      <c r="R718" s="210"/>
      <c r="S718" s="210"/>
      <c r="T718" s="201"/>
      <c r="U718" s="209"/>
      <c r="AA718" s="202"/>
    </row>
    <row r="719" spans="2:27">
      <c r="B719" s="196"/>
      <c r="C719" s="196"/>
      <c r="D719" s="196"/>
      <c r="E719" s="205"/>
      <c r="F719" s="205"/>
      <c r="G719" s="196"/>
      <c r="H719" s="196"/>
      <c r="J719" s="196"/>
      <c r="O719" s="209"/>
      <c r="P719" s="209"/>
      <c r="Q719" s="210"/>
      <c r="R719" s="210"/>
      <c r="S719" s="210"/>
      <c r="T719" s="201"/>
      <c r="U719" s="209"/>
      <c r="AA719" s="202"/>
    </row>
    <row r="720" spans="2:27">
      <c r="B720" s="196"/>
      <c r="C720" s="196"/>
      <c r="D720" s="196"/>
      <c r="E720" s="205"/>
      <c r="F720" s="205"/>
      <c r="G720" s="196"/>
      <c r="H720" s="196"/>
      <c r="J720" s="196"/>
      <c r="O720" s="209"/>
      <c r="P720" s="209"/>
      <c r="Q720" s="210"/>
      <c r="R720" s="210"/>
      <c r="S720" s="210"/>
      <c r="T720" s="201"/>
      <c r="U720" s="209"/>
      <c r="AA720" s="202"/>
    </row>
    <row r="721" spans="2:27">
      <c r="B721" s="196"/>
      <c r="C721" s="196"/>
      <c r="D721" s="196"/>
      <c r="E721" s="205"/>
      <c r="F721" s="205"/>
      <c r="G721" s="196"/>
      <c r="H721" s="196"/>
      <c r="J721" s="196"/>
      <c r="O721" s="209"/>
      <c r="P721" s="209"/>
      <c r="Q721" s="210"/>
      <c r="R721" s="210"/>
      <c r="S721" s="210"/>
      <c r="T721" s="201"/>
      <c r="U721" s="209"/>
      <c r="AA721" s="202"/>
    </row>
    <row r="722" spans="2:27">
      <c r="B722" s="196"/>
      <c r="C722" s="196"/>
      <c r="D722" s="196"/>
      <c r="E722" s="205"/>
      <c r="F722" s="205"/>
      <c r="G722" s="196"/>
      <c r="H722" s="196"/>
      <c r="J722" s="196"/>
      <c r="O722" s="209"/>
      <c r="P722" s="209"/>
      <c r="Q722" s="210"/>
      <c r="R722" s="210"/>
      <c r="S722" s="210"/>
      <c r="T722" s="201"/>
      <c r="U722" s="209"/>
      <c r="AA722" s="202"/>
    </row>
    <row r="723" spans="2:27">
      <c r="B723" s="196"/>
      <c r="C723" s="196"/>
      <c r="D723" s="196"/>
      <c r="E723" s="205"/>
      <c r="F723" s="205"/>
      <c r="G723" s="196"/>
      <c r="H723" s="196"/>
      <c r="J723" s="196"/>
      <c r="O723" s="209"/>
      <c r="P723" s="209"/>
      <c r="Q723" s="210"/>
      <c r="R723" s="210"/>
      <c r="S723" s="210"/>
      <c r="T723" s="201"/>
      <c r="U723" s="209"/>
      <c r="AA723" s="202"/>
    </row>
    <row r="724" spans="2:27">
      <c r="B724" s="196"/>
      <c r="C724" s="196"/>
      <c r="D724" s="196"/>
      <c r="E724" s="205"/>
      <c r="F724" s="205"/>
      <c r="G724" s="196"/>
      <c r="H724" s="196"/>
      <c r="J724" s="196"/>
      <c r="O724" s="209"/>
      <c r="P724" s="209"/>
      <c r="Q724" s="210"/>
      <c r="R724" s="210"/>
      <c r="S724" s="210"/>
      <c r="T724" s="201"/>
      <c r="U724" s="209"/>
      <c r="AA724" s="202"/>
    </row>
    <row r="725" spans="2:27">
      <c r="B725" s="196"/>
      <c r="C725" s="196"/>
      <c r="D725" s="196"/>
      <c r="E725" s="205"/>
      <c r="F725" s="205"/>
      <c r="G725" s="196"/>
      <c r="H725" s="196"/>
      <c r="J725" s="196"/>
      <c r="O725" s="209"/>
      <c r="P725" s="209"/>
      <c r="Q725" s="210"/>
      <c r="R725" s="210"/>
      <c r="S725" s="210"/>
      <c r="T725" s="201"/>
      <c r="U725" s="209"/>
      <c r="AA725" s="202"/>
    </row>
    <row r="726" spans="2:27">
      <c r="B726" s="196"/>
      <c r="C726" s="196"/>
      <c r="D726" s="196"/>
      <c r="E726" s="205"/>
      <c r="F726" s="205"/>
      <c r="G726" s="196"/>
      <c r="H726" s="196"/>
      <c r="J726" s="196"/>
      <c r="O726" s="209"/>
      <c r="P726" s="209"/>
      <c r="Q726" s="210"/>
      <c r="R726" s="210"/>
      <c r="S726" s="210"/>
      <c r="T726" s="201"/>
      <c r="U726" s="209"/>
      <c r="AA726" s="202"/>
    </row>
    <row r="727" spans="2:27">
      <c r="B727" s="196"/>
      <c r="C727" s="196"/>
      <c r="D727" s="196"/>
      <c r="E727" s="205"/>
      <c r="F727" s="205"/>
      <c r="G727" s="196"/>
      <c r="H727" s="196"/>
      <c r="J727" s="196"/>
      <c r="O727" s="209"/>
      <c r="P727" s="209"/>
      <c r="Q727" s="210"/>
      <c r="R727" s="210"/>
      <c r="S727" s="210"/>
      <c r="T727" s="201"/>
      <c r="U727" s="209"/>
      <c r="AA727" s="202"/>
    </row>
    <row r="728" spans="2:27">
      <c r="B728" s="196"/>
      <c r="C728" s="196"/>
      <c r="D728" s="196"/>
      <c r="E728" s="205"/>
      <c r="F728" s="205"/>
      <c r="G728" s="196"/>
      <c r="H728" s="196"/>
      <c r="J728" s="196"/>
      <c r="O728" s="209"/>
      <c r="P728" s="209"/>
      <c r="Q728" s="210"/>
      <c r="R728" s="210"/>
      <c r="S728" s="210"/>
      <c r="T728" s="201"/>
      <c r="U728" s="209"/>
      <c r="AA728" s="202"/>
    </row>
    <row r="729" spans="2:27">
      <c r="B729" s="196"/>
      <c r="C729" s="196"/>
      <c r="D729" s="196"/>
      <c r="E729" s="205"/>
      <c r="F729" s="205"/>
      <c r="G729" s="196"/>
      <c r="H729" s="196"/>
      <c r="J729" s="196"/>
      <c r="O729" s="209"/>
      <c r="P729" s="209"/>
      <c r="Q729" s="210"/>
      <c r="R729" s="210"/>
      <c r="S729" s="210"/>
      <c r="T729" s="201"/>
      <c r="U729" s="209"/>
      <c r="AA729" s="202"/>
    </row>
    <row r="730" spans="2:27">
      <c r="B730" s="196"/>
      <c r="C730" s="196"/>
      <c r="D730" s="196"/>
      <c r="E730" s="205"/>
      <c r="F730" s="205"/>
      <c r="G730" s="196"/>
      <c r="H730" s="196"/>
      <c r="J730" s="196"/>
      <c r="O730" s="209"/>
      <c r="P730" s="209"/>
      <c r="Q730" s="210"/>
      <c r="R730" s="210"/>
      <c r="S730" s="210"/>
      <c r="T730" s="201"/>
      <c r="U730" s="209"/>
      <c r="AA730" s="202"/>
    </row>
    <row r="731" spans="2:27">
      <c r="B731" s="196"/>
      <c r="C731" s="196"/>
      <c r="D731" s="196"/>
      <c r="E731" s="205"/>
      <c r="F731" s="205"/>
      <c r="G731" s="196"/>
      <c r="H731" s="196"/>
      <c r="J731" s="196"/>
      <c r="O731" s="209"/>
      <c r="P731" s="209"/>
      <c r="Q731" s="210"/>
      <c r="R731" s="210"/>
      <c r="S731" s="210"/>
      <c r="T731" s="201"/>
      <c r="U731" s="209"/>
      <c r="AA731" s="202"/>
    </row>
    <row r="732" spans="2:27">
      <c r="B732" s="196"/>
      <c r="C732" s="196"/>
      <c r="D732" s="196"/>
      <c r="E732" s="205"/>
      <c r="F732" s="205"/>
      <c r="G732" s="196"/>
      <c r="H732" s="196"/>
      <c r="J732" s="196"/>
      <c r="O732" s="209"/>
      <c r="P732" s="209"/>
      <c r="Q732" s="210"/>
      <c r="R732" s="210"/>
      <c r="S732" s="210"/>
      <c r="T732" s="201"/>
      <c r="U732" s="209"/>
      <c r="AA732" s="202"/>
    </row>
    <row r="733" spans="2:27">
      <c r="B733" s="196"/>
      <c r="C733" s="196"/>
      <c r="D733" s="196"/>
      <c r="E733" s="205"/>
      <c r="F733" s="205"/>
      <c r="G733" s="196"/>
      <c r="H733" s="196"/>
      <c r="J733" s="196"/>
      <c r="O733" s="209"/>
      <c r="P733" s="209"/>
      <c r="Q733" s="210"/>
      <c r="R733" s="210"/>
      <c r="S733" s="210"/>
      <c r="T733" s="201"/>
      <c r="U733" s="209"/>
      <c r="AA733" s="202"/>
    </row>
    <row r="734" spans="2:27">
      <c r="B734" s="196"/>
      <c r="C734" s="196"/>
      <c r="D734" s="196"/>
      <c r="E734" s="205"/>
      <c r="F734" s="205"/>
      <c r="G734" s="196"/>
      <c r="H734" s="196"/>
      <c r="J734" s="196"/>
      <c r="O734" s="209"/>
      <c r="P734" s="209"/>
      <c r="Q734" s="210"/>
      <c r="R734" s="210"/>
      <c r="S734" s="210"/>
      <c r="T734" s="201"/>
      <c r="U734" s="209"/>
      <c r="AA734" s="202"/>
    </row>
    <row r="735" spans="2:27">
      <c r="B735" s="196"/>
      <c r="C735" s="196"/>
      <c r="D735" s="196"/>
      <c r="E735" s="205"/>
      <c r="F735" s="205"/>
      <c r="G735" s="196"/>
      <c r="H735" s="196"/>
      <c r="J735" s="196"/>
      <c r="O735" s="209"/>
      <c r="P735" s="209"/>
      <c r="Q735" s="210"/>
      <c r="R735" s="210"/>
      <c r="S735" s="210"/>
      <c r="T735" s="201"/>
      <c r="U735" s="209"/>
      <c r="AA735" s="202"/>
    </row>
    <row r="736" spans="2:27">
      <c r="B736" s="196"/>
      <c r="C736" s="196"/>
      <c r="D736" s="196"/>
      <c r="E736" s="205"/>
      <c r="F736" s="205"/>
      <c r="G736" s="196"/>
      <c r="H736" s="196"/>
      <c r="J736" s="196"/>
      <c r="O736" s="209"/>
      <c r="P736" s="209"/>
      <c r="Q736" s="210"/>
      <c r="R736" s="210"/>
      <c r="S736" s="210"/>
      <c r="T736" s="201"/>
      <c r="U736" s="209"/>
      <c r="AA736" s="202"/>
    </row>
    <row r="737" spans="2:27">
      <c r="B737" s="196"/>
      <c r="C737" s="196"/>
      <c r="D737" s="196"/>
      <c r="E737" s="205"/>
      <c r="F737" s="205"/>
      <c r="G737" s="196"/>
      <c r="H737" s="196"/>
      <c r="J737" s="196"/>
      <c r="O737" s="209"/>
      <c r="P737" s="209"/>
      <c r="Q737" s="210"/>
      <c r="R737" s="210"/>
      <c r="S737" s="210"/>
      <c r="T737" s="201"/>
      <c r="U737" s="209"/>
      <c r="AA737" s="202"/>
    </row>
    <row r="738" spans="2:27">
      <c r="B738" s="196"/>
      <c r="C738" s="196"/>
      <c r="D738" s="196"/>
      <c r="E738" s="205"/>
      <c r="F738" s="205"/>
      <c r="G738" s="196"/>
      <c r="H738" s="196"/>
      <c r="J738" s="196"/>
      <c r="O738" s="209"/>
      <c r="P738" s="209"/>
      <c r="Q738" s="210"/>
      <c r="R738" s="210"/>
      <c r="S738" s="210"/>
      <c r="T738" s="201"/>
      <c r="U738" s="209"/>
      <c r="AA738" s="202"/>
    </row>
    <row r="739" spans="2:27">
      <c r="B739" s="196"/>
      <c r="C739" s="196"/>
      <c r="D739" s="196"/>
      <c r="E739" s="205"/>
      <c r="F739" s="205"/>
      <c r="G739" s="196"/>
      <c r="H739" s="196"/>
      <c r="J739" s="196"/>
      <c r="O739" s="209"/>
      <c r="P739" s="209"/>
      <c r="Q739" s="210"/>
      <c r="R739" s="210"/>
      <c r="S739" s="210"/>
      <c r="T739" s="201"/>
      <c r="U739" s="209"/>
      <c r="AA739" s="202"/>
    </row>
    <row r="740" spans="2:27">
      <c r="B740" s="196"/>
      <c r="C740" s="196"/>
      <c r="D740" s="196"/>
      <c r="E740" s="205"/>
      <c r="F740" s="205"/>
      <c r="G740" s="196"/>
      <c r="H740" s="196"/>
      <c r="J740" s="196"/>
      <c r="O740" s="209"/>
      <c r="P740" s="209"/>
      <c r="Q740" s="210"/>
      <c r="R740" s="210"/>
      <c r="S740" s="210"/>
      <c r="T740" s="201"/>
      <c r="U740" s="209"/>
      <c r="AA740" s="202"/>
    </row>
    <row r="741" spans="2:27">
      <c r="B741" s="196"/>
      <c r="C741" s="196"/>
      <c r="D741" s="196"/>
      <c r="E741" s="205"/>
      <c r="F741" s="205"/>
      <c r="G741" s="196"/>
      <c r="H741" s="196"/>
      <c r="J741" s="196"/>
      <c r="O741" s="209"/>
      <c r="P741" s="209"/>
      <c r="Q741" s="210"/>
      <c r="R741" s="210"/>
      <c r="S741" s="210"/>
      <c r="T741" s="201"/>
      <c r="U741" s="209"/>
      <c r="AA741" s="202"/>
    </row>
    <row r="742" spans="2:27">
      <c r="B742" s="196"/>
      <c r="C742" s="196"/>
      <c r="D742" s="196"/>
      <c r="E742" s="205"/>
      <c r="F742" s="205"/>
      <c r="G742" s="196"/>
      <c r="H742" s="196"/>
      <c r="J742" s="196"/>
      <c r="O742" s="209"/>
      <c r="P742" s="209"/>
      <c r="Q742" s="210"/>
      <c r="R742" s="210"/>
      <c r="S742" s="210"/>
      <c r="T742" s="201"/>
      <c r="U742" s="209"/>
      <c r="AA742" s="202"/>
    </row>
    <row r="743" spans="2:27">
      <c r="B743" s="196"/>
      <c r="C743" s="196"/>
      <c r="D743" s="196"/>
      <c r="E743" s="205"/>
      <c r="F743" s="205"/>
      <c r="G743" s="196"/>
      <c r="H743" s="196"/>
      <c r="J743" s="196"/>
      <c r="O743" s="209"/>
      <c r="P743" s="209"/>
      <c r="Q743" s="210"/>
      <c r="R743" s="210"/>
      <c r="S743" s="210"/>
      <c r="T743" s="201"/>
      <c r="U743" s="209"/>
      <c r="AA743" s="202"/>
    </row>
    <row r="744" spans="2:27">
      <c r="B744" s="196"/>
      <c r="C744" s="196"/>
      <c r="D744" s="196"/>
      <c r="E744" s="205"/>
      <c r="F744" s="205"/>
      <c r="G744" s="196"/>
      <c r="H744" s="196"/>
      <c r="J744" s="196"/>
      <c r="O744" s="209"/>
      <c r="P744" s="209"/>
      <c r="Q744" s="210"/>
      <c r="R744" s="210"/>
      <c r="S744" s="210"/>
      <c r="T744" s="201"/>
      <c r="U744" s="209"/>
      <c r="AA744" s="202"/>
    </row>
    <row r="745" spans="2:27">
      <c r="B745" s="196"/>
      <c r="C745" s="196"/>
      <c r="D745" s="196"/>
      <c r="E745" s="205"/>
      <c r="F745" s="205"/>
      <c r="G745" s="196"/>
      <c r="H745" s="196"/>
      <c r="J745" s="196"/>
      <c r="O745" s="209"/>
      <c r="P745" s="209"/>
      <c r="Q745" s="210"/>
      <c r="R745" s="210"/>
      <c r="S745" s="210"/>
      <c r="T745" s="201"/>
      <c r="U745" s="209"/>
      <c r="AA745" s="202"/>
    </row>
    <row r="746" spans="2:27">
      <c r="B746" s="196"/>
      <c r="C746" s="196"/>
      <c r="D746" s="196"/>
      <c r="E746" s="205"/>
      <c r="F746" s="205"/>
      <c r="G746" s="196"/>
      <c r="H746" s="196"/>
      <c r="J746" s="196"/>
      <c r="O746" s="209"/>
      <c r="P746" s="209"/>
      <c r="Q746" s="210"/>
      <c r="R746" s="210"/>
      <c r="S746" s="210"/>
      <c r="T746" s="201"/>
      <c r="U746" s="209"/>
      <c r="AA746" s="202"/>
    </row>
    <row r="747" spans="2:27">
      <c r="B747" s="196"/>
      <c r="C747" s="196"/>
      <c r="D747" s="196"/>
      <c r="E747" s="205"/>
      <c r="F747" s="205"/>
      <c r="G747" s="196"/>
      <c r="H747" s="196"/>
      <c r="J747" s="196"/>
      <c r="O747" s="209"/>
      <c r="P747" s="209"/>
      <c r="Q747" s="210"/>
      <c r="R747" s="210"/>
      <c r="S747" s="210"/>
      <c r="T747" s="201"/>
      <c r="U747" s="209"/>
      <c r="AA747" s="202"/>
    </row>
    <row r="748" spans="2:27">
      <c r="B748" s="196"/>
      <c r="C748" s="196"/>
      <c r="D748" s="196"/>
      <c r="E748" s="205"/>
      <c r="F748" s="205"/>
      <c r="G748" s="196"/>
      <c r="H748" s="196"/>
      <c r="J748" s="196"/>
      <c r="O748" s="209"/>
      <c r="P748" s="209"/>
      <c r="Q748" s="210"/>
      <c r="R748" s="210"/>
      <c r="S748" s="210"/>
      <c r="T748" s="201"/>
      <c r="U748" s="209"/>
      <c r="AA748" s="202"/>
    </row>
    <row r="749" spans="2:27">
      <c r="B749" s="196"/>
      <c r="C749" s="196"/>
      <c r="D749" s="196"/>
      <c r="E749" s="205"/>
      <c r="F749" s="205"/>
      <c r="G749" s="196"/>
      <c r="H749" s="196"/>
      <c r="J749" s="196"/>
      <c r="O749" s="209"/>
      <c r="P749" s="209"/>
      <c r="Q749" s="210"/>
      <c r="R749" s="210"/>
      <c r="S749" s="210"/>
      <c r="T749" s="201"/>
      <c r="U749" s="209"/>
      <c r="AA749" s="202"/>
    </row>
    <row r="750" spans="2:27">
      <c r="B750" s="196"/>
      <c r="C750" s="196"/>
      <c r="D750" s="196"/>
      <c r="E750" s="205"/>
      <c r="F750" s="205"/>
      <c r="G750" s="196"/>
      <c r="H750" s="196"/>
      <c r="J750" s="196"/>
      <c r="O750" s="209"/>
      <c r="P750" s="209"/>
      <c r="Q750" s="210"/>
      <c r="R750" s="210"/>
      <c r="S750" s="210"/>
      <c r="T750" s="201"/>
      <c r="U750" s="209"/>
      <c r="AA750" s="202"/>
    </row>
    <row r="751" spans="2:27">
      <c r="B751" s="196"/>
      <c r="C751" s="196"/>
      <c r="D751" s="196"/>
      <c r="E751" s="205"/>
      <c r="F751" s="205"/>
      <c r="G751" s="196"/>
      <c r="H751" s="196"/>
      <c r="J751" s="196"/>
      <c r="O751" s="209"/>
      <c r="P751" s="209"/>
      <c r="Q751" s="210"/>
      <c r="R751" s="210"/>
      <c r="S751" s="210"/>
      <c r="T751" s="201"/>
      <c r="U751" s="209"/>
      <c r="AA751" s="202"/>
    </row>
    <row r="752" spans="2:27">
      <c r="B752" s="196"/>
      <c r="C752" s="196"/>
      <c r="D752" s="196"/>
      <c r="E752" s="205"/>
      <c r="F752" s="205"/>
      <c r="G752" s="196"/>
      <c r="H752" s="196"/>
      <c r="J752" s="196"/>
      <c r="O752" s="209"/>
      <c r="P752" s="209"/>
      <c r="Q752" s="210"/>
      <c r="R752" s="210"/>
      <c r="S752" s="210"/>
      <c r="T752" s="201"/>
      <c r="U752" s="209"/>
      <c r="AA752" s="202"/>
    </row>
    <row r="753" spans="2:27">
      <c r="B753" s="196"/>
      <c r="C753" s="196"/>
      <c r="D753" s="196"/>
      <c r="E753" s="205"/>
      <c r="F753" s="205"/>
      <c r="G753" s="196"/>
      <c r="H753" s="196"/>
      <c r="J753" s="196"/>
      <c r="O753" s="209"/>
      <c r="P753" s="209"/>
      <c r="Q753" s="210"/>
      <c r="R753" s="210"/>
      <c r="S753" s="210"/>
      <c r="T753" s="201"/>
      <c r="U753" s="209"/>
      <c r="AA753" s="202"/>
    </row>
    <row r="754" spans="2:27">
      <c r="B754" s="196"/>
      <c r="C754" s="196"/>
      <c r="D754" s="196"/>
      <c r="E754" s="205"/>
      <c r="F754" s="205"/>
      <c r="G754" s="196"/>
      <c r="H754" s="196"/>
      <c r="J754" s="196"/>
      <c r="O754" s="209"/>
      <c r="P754" s="209"/>
      <c r="Q754" s="210"/>
      <c r="R754" s="210"/>
      <c r="S754" s="210"/>
      <c r="T754" s="201"/>
      <c r="U754" s="209"/>
      <c r="AA754" s="202"/>
    </row>
    <row r="755" spans="2:27">
      <c r="B755" s="196"/>
      <c r="C755" s="196"/>
      <c r="D755" s="196"/>
      <c r="E755" s="205"/>
      <c r="F755" s="205"/>
      <c r="G755" s="196"/>
      <c r="H755" s="196"/>
      <c r="J755" s="196"/>
      <c r="O755" s="209"/>
      <c r="P755" s="209"/>
      <c r="Q755" s="210"/>
      <c r="R755" s="210"/>
      <c r="S755" s="210"/>
      <c r="T755" s="201"/>
      <c r="U755" s="209"/>
      <c r="AA755" s="202"/>
    </row>
    <row r="756" spans="2:27">
      <c r="B756" s="196"/>
      <c r="C756" s="196"/>
      <c r="D756" s="196"/>
      <c r="E756" s="205"/>
      <c r="F756" s="205"/>
      <c r="G756" s="196"/>
      <c r="H756" s="196"/>
      <c r="J756" s="196"/>
      <c r="O756" s="209"/>
      <c r="P756" s="209"/>
      <c r="Q756" s="210"/>
      <c r="R756" s="210"/>
      <c r="S756" s="210"/>
      <c r="T756" s="201"/>
      <c r="U756" s="209"/>
      <c r="AA756" s="202"/>
    </row>
    <row r="757" spans="2:27">
      <c r="B757" s="196"/>
      <c r="C757" s="196"/>
      <c r="D757" s="196"/>
      <c r="E757" s="205"/>
      <c r="F757" s="205"/>
      <c r="G757" s="196"/>
      <c r="H757" s="196"/>
      <c r="J757" s="196"/>
      <c r="O757" s="209"/>
      <c r="P757" s="209"/>
      <c r="Q757" s="210"/>
      <c r="R757" s="210"/>
      <c r="S757" s="210"/>
      <c r="T757" s="201"/>
      <c r="U757" s="209"/>
      <c r="AA757" s="202"/>
    </row>
    <row r="758" spans="2:27">
      <c r="B758" s="196"/>
      <c r="C758" s="196"/>
      <c r="D758" s="196"/>
      <c r="E758" s="205"/>
      <c r="F758" s="205"/>
      <c r="G758" s="196"/>
      <c r="H758" s="196"/>
      <c r="J758" s="196"/>
      <c r="O758" s="209"/>
      <c r="P758" s="209"/>
      <c r="Q758" s="210"/>
      <c r="R758" s="210"/>
      <c r="S758" s="210"/>
      <c r="T758" s="201"/>
      <c r="U758" s="209"/>
      <c r="AA758" s="202"/>
    </row>
    <row r="759" spans="2:27">
      <c r="B759" s="196"/>
      <c r="C759" s="196"/>
      <c r="D759" s="196"/>
      <c r="E759" s="205"/>
      <c r="F759" s="205"/>
      <c r="G759" s="196"/>
      <c r="H759" s="196"/>
      <c r="J759" s="196"/>
      <c r="O759" s="209"/>
      <c r="P759" s="209"/>
      <c r="Q759" s="210"/>
      <c r="R759" s="210"/>
      <c r="S759" s="210"/>
      <c r="T759" s="201"/>
      <c r="U759" s="209"/>
      <c r="AA759" s="202"/>
    </row>
    <row r="760" spans="2:27">
      <c r="B760" s="196"/>
      <c r="C760" s="196"/>
      <c r="D760" s="196"/>
      <c r="E760" s="205"/>
      <c r="F760" s="205"/>
      <c r="G760" s="196"/>
      <c r="H760" s="196"/>
      <c r="J760" s="196"/>
      <c r="O760" s="209"/>
      <c r="P760" s="209"/>
      <c r="Q760" s="210"/>
      <c r="R760" s="210"/>
      <c r="S760" s="210"/>
      <c r="T760" s="201"/>
      <c r="U760" s="209"/>
      <c r="AA760" s="202"/>
    </row>
    <row r="761" spans="2:27">
      <c r="B761" s="196"/>
      <c r="C761" s="196"/>
      <c r="D761" s="196"/>
      <c r="E761" s="205"/>
      <c r="F761" s="205"/>
      <c r="G761" s="196"/>
      <c r="H761" s="196"/>
      <c r="J761" s="196"/>
      <c r="O761" s="209"/>
      <c r="P761" s="209"/>
      <c r="Q761" s="210"/>
      <c r="R761" s="210"/>
      <c r="S761" s="210"/>
      <c r="T761" s="201"/>
      <c r="U761" s="209"/>
      <c r="AA761" s="202"/>
    </row>
    <row r="762" spans="2:27">
      <c r="B762" s="196"/>
      <c r="C762" s="196"/>
      <c r="D762" s="196"/>
      <c r="E762" s="205"/>
      <c r="F762" s="205"/>
      <c r="G762" s="196"/>
      <c r="H762" s="196"/>
      <c r="J762" s="196"/>
      <c r="O762" s="209"/>
      <c r="P762" s="209"/>
      <c r="Q762" s="210"/>
      <c r="R762" s="210"/>
      <c r="S762" s="210"/>
      <c r="T762" s="201"/>
      <c r="U762" s="209"/>
      <c r="AA762" s="202"/>
    </row>
    <row r="763" spans="2:27">
      <c r="B763" s="196"/>
      <c r="C763" s="196"/>
      <c r="D763" s="196"/>
      <c r="E763" s="205"/>
      <c r="F763" s="205"/>
      <c r="G763" s="196"/>
      <c r="H763" s="196"/>
      <c r="J763" s="196"/>
      <c r="O763" s="209"/>
      <c r="P763" s="209"/>
      <c r="Q763" s="210"/>
      <c r="R763" s="210"/>
      <c r="S763" s="210"/>
      <c r="T763" s="201"/>
      <c r="U763" s="209"/>
      <c r="AA763" s="202"/>
    </row>
    <row r="764" spans="2:27">
      <c r="B764" s="196"/>
      <c r="C764" s="196"/>
      <c r="D764" s="196"/>
      <c r="E764" s="205"/>
      <c r="F764" s="205"/>
      <c r="G764" s="196"/>
      <c r="H764" s="196"/>
      <c r="J764" s="196"/>
      <c r="O764" s="209"/>
      <c r="P764" s="209"/>
      <c r="Q764" s="210"/>
      <c r="R764" s="210"/>
      <c r="S764" s="210"/>
      <c r="T764" s="201"/>
      <c r="U764" s="209"/>
      <c r="AA764" s="202"/>
    </row>
    <row r="765" spans="2:27">
      <c r="B765" s="196"/>
      <c r="C765" s="196"/>
      <c r="D765" s="196"/>
      <c r="E765" s="205"/>
      <c r="F765" s="205"/>
      <c r="G765" s="196"/>
      <c r="H765" s="196"/>
      <c r="J765" s="196"/>
      <c r="O765" s="209"/>
      <c r="P765" s="209"/>
      <c r="Q765" s="210"/>
      <c r="R765" s="210"/>
      <c r="S765" s="210"/>
      <c r="T765" s="201"/>
      <c r="U765" s="209"/>
      <c r="AA765" s="202"/>
    </row>
    <row r="766" spans="2:27">
      <c r="B766" s="196"/>
      <c r="C766" s="196"/>
      <c r="D766" s="196"/>
      <c r="E766" s="205"/>
      <c r="F766" s="205"/>
      <c r="G766" s="196"/>
      <c r="H766" s="196"/>
      <c r="J766" s="196"/>
      <c r="O766" s="209"/>
      <c r="P766" s="209"/>
      <c r="Q766" s="210"/>
      <c r="R766" s="210"/>
      <c r="S766" s="210"/>
      <c r="T766" s="201"/>
      <c r="U766" s="209"/>
      <c r="AA766" s="202"/>
    </row>
    <row r="767" spans="2:27">
      <c r="B767" s="196"/>
      <c r="C767" s="196"/>
      <c r="D767" s="196"/>
      <c r="E767" s="205"/>
      <c r="F767" s="205"/>
      <c r="G767" s="196"/>
      <c r="H767" s="196"/>
      <c r="J767" s="196"/>
      <c r="O767" s="209"/>
      <c r="P767" s="209"/>
      <c r="Q767" s="210"/>
      <c r="R767" s="210"/>
      <c r="S767" s="210"/>
      <c r="T767" s="201"/>
      <c r="U767" s="209"/>
      <c r="AA767" s="202"/>
    </row>
    <row r="768" spans="2:27">
      <c r="B768" s="196"/>
      <c r="C768" s="196"/>
      <c r="D768" s="196"/>
      <c r="E768" s="205"/>
      <c r="F768" s="205"/>
      <c r="G768" s="196"/>
      <c r="H768" s="196"/>
      <c r="J768" s="196"/>
      <c r="O768" s="209"/>
      <c r="P768" s="209"/>
      <c r="Q768" s="210"/>
      <c r="R768" s="210"/>
      <c r="S768" s="210"/>
      <c r="T768" s="201"/>
      <c r="U768" s="209"/>
      <c r="AA768" s="202"/>
    </row>
    <row r="769" spans="2:27">
      <c r="B769" s="196"/>
      <c r="C769" s="196"/>
      <c r="D769" s="196"/>
      <c r="E769" s="205"/>
      <c r="F769" s="205"/>
      <c r="G769" s="196"/>
      <c r="H769" s="196"/>
      <c r="J769" s="196"/>
      <c r="O769" s="209"/>
      <c r="P769" s="209"/>
      <c r="Q769" s="210"/>
      <c r="R769" s="210"/>
      <c r="S769" s="210"/>
      <c r="T769" s="201"/>
      <c r="U769" s="209"/>
      <c r="AA769" s="202"/>
    </row>
    <row r="770" spans="2:27">
      <c r="B770" s="196"/>
      <c r="C770" s="196"/>
      <c r="D770" s="196"/>
      <c r="E770" s="205"/>
      <c r="F770" s="205"/>
      <c r="G770" s="196"/>
      <c r="H770" s="196"/>
      <c r="J770" s="196"/>
      <c r="O770" s="209"/>
      <c r="P770" s="209"/>
      <c r="Q770" s="210"/>
      <c r="R770" s="210"/>
      <c r="S770" s="210"/>
      <c r="T770" s="201"/>
      <c r="U770" s="209"/>
      <c r="AA770" s="202"/>
    </row>
    <row r="771" spans="2:27">
      <c r="B771" s="196"/>
      <c r="C771" s="196"/>
      <c r="D771" s="196"/>
      <c r="E771" s="205"/>
      <c r="F771" s="205"/>
      <c r="G771" s="196"/>
      <c r="H771" s="196"/>
      <c r="J771" s="196"/>
      <c r="O771" s="209"/>
      <c r="P771" s="209"/>
      <c r="Q771" s="210"/>
      <c r="R771" s="210"/>
      <c r="S771" s="210"/>
      <c r="T771" s="201"/>
      <c r="U771" s="209"/>
      <c r="AA771" s="202"/>
    </row>
    <row r="772" spans="2:27">
      <c r="B772" s="196"/>
      <c r="C772" s="196"/>
      <c r="D772" s="196"/>
      <c r="E772" s="205"/>
      <c r="F772" s="205"/>
      <c r="G772" s="196"/>
      <c r="H772" s="196"/>
      <c r="J772" s="196"/>
      <c r="O772" s="209"/>
      <c r="P772" s="209"/>
      <c r="Q772" s="210"/>
      <c r="R772" s="210"/>
      <c r="S772" s="210"/>
      <c r="T772" s="201"/>
      <c r="U772" s="209"/>
      <c r="AA772" s="202"/>
    </row>
    <row r="773" spans="2:27">
      <c r="B773" s="196"/>
      <c r="C773" s="196"/>
      <c r="D773" s="196"/>
      <c r="E773" s="205"/>
      <c r="F773" s="205"/>
      <c r="G773" s="196"/>
      <c r="H773" s="196"/>
      <c r="J773" s="196"/>
      <c r="O773" s="209"/>
      <c r="P773" s="209"/>
      <c r="Q773" s="210"/>
      <c r="R773" s="210"/>
      <c r="S773" s="210"/>
      <c r="T773" s="201"/>
      <c r="U773" s="209"/>
      <c r="AA773" s="202"/>
    </row>
    <row r="774" spans="2:27">
      <c r="B774" s="196"/>
      <c r="C774" s="196"/>
      <c r="D774" s="196"/>
      <c r="E774" s="205"/>
      <c r="F774" s="205"/>
      <c r="G774" s="196"/>
      <c r="H774" s="196"/>
      <c r="J774" s="196"/>
      <c r="O774" s="209"/>
      <c r="P774" s="209"/>
      <c r="Q774" s="210"/>
      <c r="R774" s="210"/>
      <c r="S774" s="210"/>
      <c r="T774" s="201"/>
      <c r="U774" s="209"/>
      <c r="AA774" s="202"/>
    </row>
    <row r="775" spans="2:27">
      <c r="B775" s="196"/>
      <c r="C775" s="196"/>
      <c r="D775" s="196"/>
      <c r="E775" s="205"/>
      <c r="F775" s="205"/>
      <c r="G775" s="196"/>
      <c r="H775" s="196"/>
      <c r="J775" s="196"/>
      <c r="O775" s="209"/>
      <c r="P775" s="209"/>
      <c r="Q775" s="210"/>
      <c r="R775" s="210"/>
      <c r="S775" s="210"/>
      <c r="T775" s="201"/>
      <c r="U775" s="209"/>
      <c r="AA775" s="202"/>
    </row>
    <row r="776" spans="2:27">
      <c r="B776" s="196"/>
      <c r="C776" s="196"/>
      <c r="D776" s="196"/>
      <c r="E776" s="205"/>
      <c r="F776" s="205"/>
      <c r="G776" s="196"/>
      <c r="H776" s="196"/>
      <c r="J776" s="196"/>
      <c r="O776" s="209"/>
      <c r="P776" s="209"/>
      <c r="Q776" s="210"/>
      <c r="R776" s="210"/>
      <c r="S776" s="210"/>
      <c r="T776" s="201"/>
      <c r="U776" s="209"/>
      <c r="AA776" s="202"/>
    </row>
    <row r="777" spans="2:27">
      <c r="B777" s="196"/>
      <c r="C777" s="196"/>
      <c r="D777" s="196"/>
      <c r="E777" s="205"/>
      <c r="F777" s="205"/>
      <c r="G777" s="196"/>
      <c r="H777" s="196"/>
      <c r="J777" s="196"/>
      <c r="O777" s="209"/>
      <c r="P777" s="209"/>
      <c r="Q777" s="210"/>
      <c r="R777" s="210"/>
      <c r="S777" s="210"/>
      <c r="T777" s="201"/>
      <c r="U777" s="209"/>
      <c r="AA777" s="202"/>
    </row>
    <row r="778" spans="2:27">
      <c r="B778" s="196"/>
      <c r="C778" s="196"/>
      <c r="D778" s="196"/>
      <c r="E778" s="205"/>
      <c r="F778" s="205"/>
      <c r="G778" s="196"/>
      <c r="H778" s="196"/>
      <c r="J778" s="196"/>
      <c r="O778" s="209"/>
      <c r="P778" s="209"/>
      <c r="Q778" s="210"/>
      <c r="R778" s="210"/>
      <c r="S778" s="210"/>
      <c r="T778" s="201"/>
      <c r="U778" s="209"/>
      <c r="AA778" s="202"/>
    </row>
    <row r="779" spans="2:27">
      <c r="B779" s="196"/>
      <c r="C779" s="196"/>
      <c r="D779" s="196"/>
      <c r="E779" s="205"/>
      <c r="F779" s="205"/>
      <c r="G779" s="196"/>
      <c r="H779" s="196"/>
      <c r="J779" s="196"/>
      <c r="O779" s="209"/>
      <c r="P779" s="209"/>
      <c r="Q779" s="210"/>
      <c r="R779" s="210"/>
      <c r="S779" s="210"/>
      <c r="T779" s="201"/>
      <c r="U779" s="209"/>
      <c r="AA779" s="202"/>
    </row>
    <row r="780" spans="2:27">
      <c r="B780" s="196"/>
      <c r="C780" s="196"/>
      <c r="D780" s="196"/>
      <c r="E780" s="205"/>
      <c r="F780" s="205"/>
      <c r="G780" s="196"/>
      <c r="H780" s="196"/>
      <c r="J780" s="196"/>
      <c r="O780" s="209"/>
      <c r="P780" s="209"/>
      <c r="Q780" s="210"/>
      <c r="R780" s="210"/>
      <c r="S780" s="210"/>
      <c r="T780" s="201"/>
      <c r="U780" s="209"/>
      <c r="AA780" s="202"/>
    </row>
    <row r="781" spans="2:27">
      <c r="B781" s="196"/>
      <c r="C781" s="196"/>
      <c r="D781" s="196"/>
      <c r="E781" s="205"/>
      <c r="F781" s="205"/>
      <c r="G781" s="196"/>
      <c r="H781" s="196"/>
      <c r="J781" s="196"/>
      <c r="O781" s="209"/>
      <c r="P781" s="209"/>
      <c r="Q781" s="210"/>
      <c r="R781" s="210"/>
      <c r="S781" s="210"/>
      <c r="T781" s="201"/>
      <c r="U781" s="209"/>
      <c r="AA781" s="202"/>
    </row>
    <row r="782" spans="2:27">
      <c r="B782" s="196"/>
      <c r="C782" s="196"/>
      <c r="D782" s="196"/>
      <c r="E782" s="205"/>
      <c r="F782" s="205"/>
      <c r="G782" s="196"/>
      <c r="H782" s="196"/>
      <c r="J782" s="196"/>
      <c r="O782" s="209"/>
      <c r="P782" s="209"/>
      <c r="Q782" s="210"/>
      <c r="R782" s="210"/>
      <c r="S782" s="210"/>
      <c r="T782" s="201"/>
      <c r="U782" s="209"/>
      <c r="AA782" s="202"/>
    </row>
    <row r="783" spans="2:27">
      <c r="B783" s="196"/>
      <c r="C783" s="196"/>
      <c r="D783" s="196"/>
      <c r="E783" s="205"/>
      <c r="F783" s="205"/>
      <c r="G783" s="196"/>
      <c r="H783" s="196"/>
      <c r="J783" s="196"/>
      <c r="O783" s="209"/>
      <c r="P783" s="209"/>
      <c r="Q783" s="210"/>
      <c r="R783" s="210"/>
      <c r="S783" s="210"/>
      <c r="T783" s="201"/>
      <c r="U783" s="209"/>
      <c r="AA783" s="202"/>
    </row>
    <row r="784" spans="2:27">
      <c r="B784" s="196"/>
      <c r="C784" s="196"/>
      <c r="D784" s="196"/>
      <c r="E784" s="205"/>
      <c r="F784" s="205"/>
      <c r="G784" s="196"/>
      <c r="H784" s="196"/>
      <c r="J784" s="196"/>
      <c r="O784" s="209"/>
      <c r="P784" s="209"/>
      <c r="Q784" s="210"/>
      <c r="R784" s="210"/>
      <c r="S784" s="210"/>
      <c r="T784" s="201"/>
      <c r="U784" s="209"/>
      <c r="AA784" s="202"/>
    </row>
    <row r="785" spans="2:27">
      <c r="B785" s="196"/>
      <c r="C785" s="196"/>
      <c r="D785" s="196"/>
      <c r="E785" s="205"/>
      <c r="F785" s="205"/>
      <c r="G785" s="196"/>
      <c r="H785" s="196"/>
      <c r="J785" s="196"/>
      <c r="O785" s="209"/>
      <c r="P785" s="209"/>
      <c r="Q785" s="210"/>
      <c r="R785" s="210"/>
      <c r="S785" s="210"/>
      <c r="T785" s="201"/>
      <c r="U785" s="209"/>
      <c r="AA785" s="202"/>
    </row>
    <row r="786" spans="2:27">
      <c r="B786" s="196"/>
      <c r="C786" s="196"/>
      <c r="D786" s="196"/>
      <c r="E786" s="205"/>
      <c r="F786" s="205"/>
      <c r="G786" s="196"/>
      <c r="H786" s="196"/>
      <c r="J786" s="196"/>
      <c r="O786" s="209"/>
      <c r="P786" s="209"/>
      <c r="Q786" s="210"/>
      <c r="R786" s="210"/>
      <c r="S786" s="210"/>
      <c r="T786" s="201"/>
      <c r="U786" s="209"/>
      <c r="AA786" s="202"/>
    </row>
    <row r="787" spans="2:27">
      <c r="B787" s="196"/>
      <c r="C787" s="196"/>
      <c r="D787" s="196"/>
      <c r="E787" s="205"/>
      <c r="F787" s="205"/>
      <c r="G787" s="196"/>
      <c r="H787" s="196"/>
      <c r="J787" s="196"/>
      <c r="O787" s="209"/>
      <c r="P787" s="209"/>
      <c r="Q787" s="210"/>
      <c r="R787" s="210"/>
      <c r="S787" s="210"/>
      <c r="T787" s="201"/>
      <c r="U787" s="209"/>
      <c r="AA787" s="202"/>
    </row>
    <row r="788" spans="2:27">
      <c r="B788" s="196"/>
      <c r="C788" s="196"/>
      <c r="D788" s="196"/>
      <c r="E788" s="205"/>
      <c r="F788" s="205"/>
      <c r="G788" s="196"/>
      <c r="H788" s="196"/>
      <c r="J788" s="196"/>
      <c r="O788" s="209"/>
      <c r="P788" s="209"/>
      <c r="Q788" s="210"/>
      <c r="R788" s="210"/>
      <c r="S788" s="210"/>
      <c r="T788" s="201"/>
      <c r="U788" s="209"/>
      <c r="AA788" s="202"/>
    </row>
    <row r="789" spans="2:27">
      <c r="B789" s="196"/>
      <c r="C789" s="196"/>
      <c r="D789" s="196"/>
      <c r="E789" s="205"/>
      <c r="F789" s="205"/>
      <c r="G789" s="196"/>
      <c r="H789" s="196"/>
      <c r="J789" s="196"/>
      <c r="O789" s="209"/>
      <c r="P789" s="209"/>
      <c r="Q789" s="210"/>
      <c r="R789" s="210"/>
      <c r="S789" s="210"/>
      <c r="T789" s="201"/>
      <c r="U789" s="209"/>
      <c r="AA789" s="202"/>
    </row>
    <row r="790" spans="2:27">
      <c r="B790" s="196"/>
      <c r="C790" s="196"/>
      <c r="D790" s="196"/>
      <c r="E790" s="205"/>
      <c r="F790" s="205"/>
      <c r="G790" s="196"/>
      <c r="H790" s="196"/>
      <c r="J790" s="196"/>
      <c r="O790" s="209"/>
      <c r="P790" s="209"/>
      <c r="Q790" s="210"/>
      <c r="R790" s="210"/>
      <c r="S790" s="210"/>
      <c r="T790" s="201"/>
      <c r="U790" s="209"/>
      <c r="AA790" s="202"/>
    </row>
    <row r="791" spans="2:27">
      <c r="B791" s="196"/>
      <c r="C791" s="196"/>
      <c r="D791" s="196"/>
      <c r="E791" s="205"/>
      <c r="F791" s="205"/>
      <c r="G791" s="196"/>
      <c r="H791" s="196"/>
      <c r="J791" s="196"/>
      <c r="O791" s="209"/>
      <c r="P791" s="209"/>
      <c r="Q791" s="210"/>
      <c r="R791" s="210"/>
      <c r="S791" s="210"/>
      <c r="T791" s="201"/>
      <c r="U791" s="209"/>
      <c r="AA791" s="202"/>
    </row>
    <row r="792" spans="2:27">
      <c r="B792" s="196"/>
      <c r="C792" s="196"/>
      <c r="D792" s="196"/>
      <c r="E792" s="205"/>
      <c r="F792" s="205"/>
      <c r="G792" s="196"/>
      <c r="H792" s="196"/>
      <c r="J792" s="196"/>
      <c r="O792" s="209"/>
      <c r="P792" s="209"/>
      <c r="Q792" s="210"/>
      <c r="R792" s="210"/>
      <c r="S792" s="210"/>
      <c r="T792" s="201"/>
      <c r="U792" s="209"/>
      <c r="AA792" s="202"/>
    </row>
    <row r="793" spans="2:27">
      <c r="B793" s="196"/>
      <c r="C793" s="196"/>
      <c r="D793" s="196"/>
      <c r="E793" s="205"/>
      <c r="F793" s="205"/>
      <c r="G793" s="196"/>
      <c r="H793" s="196"/>
      <c r="J793" s="196"/>
      <c r="O793" s="209"/>
      <c r="P793" s="209"/>
      <c r="Q793" s="210"/>
      <c r="R793" s="210"/>
      <c r="S793" s="210"/>
      <c r="T793" s="201"/>
      <c r="U793" s="209"/>
      <c r="AA793" s="202"/>
    </row>
    <row r="794" spans="2:27">
      <c r="B794" s="196"/>
      <c r="C794" s="196"/>
      <c r="D794" s="196"/>
      <c r="E794" s="205"/>
      <c r="F794" s="205"/>
      <c r="G794" s="196"/>
      <c r="H794" s="196"/>
      <c r="J794" s="196"/>
      <c r="O794" s="209"/>
      <c r="P794" s="209"/>
      <c r="Q794" s="210"/>
      <c r="R794" s="210"/>
      <c r="S794" s="210"/>
      <c r="T794" s="201"/>
      <c r="U794" s="209"/>
      <c r="AA794" s="202"/>
    </row>
    <row r="795" spans="2:27">
      <c r="B795" s="196"/>
      <c r="C795" s="196"/>
      <c r="D795" s="196"/>
      <c r="E795" s="205"/>
      <c r="F795" s="205"/>
      <c r="G795" s="196"/>
      <c r="H795" s="196"/>
      <c r="J795" s="196"/>
      <c r="O795" s="209"/>
      <c r="P795" s="209"/>
      <c r="Q795" s="210"/>
      <c r="R795" s="210"/>
      <c r="S795" s="210"/>
      <c r="T795" s="201"/>
      <c r="U795" s="209"/>
      <c r="AA795" s="202"/>
    </row>
    <row r="796" spans="2:27">
      <c r="B796" s="196"/>
      <c r="C796" s="196"/>
      <c r="D796" s="196"/>
      <c r="E796" s="205"/>
      <c r="F796" s="205"/>
      <c r="G796" s="196"/>
      <c r="H796" s="196"/>
      <c r="J796" s="196"/>
      <c r="O796" s="209"/>
      <c r="P796" s="209"/>
      <c r="Q796" s="210"/>
      <c r="R796" s="210"/>
      <c r="S796" s="210"/>
      <c r="T796" s="201"/>
      <c r="U796" s="209"/>
      <c r="AA796" s="202"/>
    </row>
    <row r="797" spans="2:27">
      <c r="B797" s="196"/>
      <c r="C797" s="196"/>
      <c r="D797" s="196"/>
      <c r="E797" s="205"/>
      <c r="F797" s="205"/>
      <c r="G797" s="196"/>
      <c r="H797" s="196"/>
      <c r="J797" s="196"/>
      <c r="O797" s="209"/>
      <c r="P797" s="209"/>
      <c r="Q797" s="210"/>
      <c r="R797" s="210"/>
      <c r="S797" s="210"/>
      <c r="T797" s="201"/>
      <c r="U797" s="209"/>
      <c r="AA797" s="202"/>
    </row>
    <row r="798" spans="2:27">
      <c r="B798" s="196"/>
      <c r="C798" s="196"/>
      <c r="D798" s="196"/>
      <c r="E798" s="205"/>
      <c r="F798" s="205"/>
      <c r="G798" s="196"/>
      <c r="H798" s="196"/>
      <c r="J798" s="196"/>
      <c r="O798" s="209"/>
      <c r="P798" s="209"/>
      <c r="Q798" s="210"/>
      <c r="R798" s="210"/>
      <c r="S798" s="210"/>
      <c r="T798" s="201"/>
      <c r="U798" s="209"/>
      <c r="AA798" s="202"/>
    </row>
    <row r="799" spans="2:27">
      <c r="B799" s="196"/>
      <c r="C799" s="196"/>
      <c r="D799" s="196"/>
      <c r="E799" s="205"/>
      <c r="F799" s="205"/>
      <c r="G799" s="196"/>
      <c r="H799" s="196"/>
      <c r="J799" s="196"/>
      <c r="O799" s="209"/>
      <c r="P799" s="209"/>
      <c r="Q799" s="210"/>
      <c r="R799" s="210"/>
      <c r="S799" s="210"/>
      <c r="T799" s="201"/>
      <c r="U799" s="209"/>
      <c r="AA799" s="202"/>
    </row>
    <row r="800" spans="2:27">
      <c r="B800" s="196"/>
      <c r="C800" s="196"/>
      <c r="D800" s="196"/>
      <c r="E800" s="205"/>
      <c r="F800" s="205"/>
      <c r="G800" s="196"/>
      <c r="H800" s="196"/>
      <c r="J800" s="196"/>
      <c r="O800" s="209"/>
      <c r="P800" s="209"/>
      <c r="Q800" s="210"/>
      <c r="R800" s="210"/>
      <c r="S800" s="210"/>
      <c r="T800" s="201"/>
      <c r="U800" s="209"/>
      <c r="AA800" s="202"/>
    </row>
    <row r="801" spans="2:27">
      <c r="B801" s="196"/>
      <c r="C801" s="196"/>
      <c r="D801" s="196"/>
      <c r="E801" s="205"/>
      <c r="F801" s="205"/>
      <c r="G801" s="196"/>
      <c r="H801" s="196"/>
      <c r="J801" s="196"/>
      <c r="O801" s="209"/>
      <c r="P801" s="209"/>
      <c r="Q801" s="210"/>
      <c r="R801" s="210"/>
      <c r="S801" s="210"/>
      <c r="T801" s="201"/>
      <c r="U801" s="209"/>
      <c r="AA801" s="202"/>
    </row>
    <row r="802" spans="2:27">
      <c r="B802" s="196"/>
      <c r="C802" s="196"/>
      <c r="D802" s="196"/>
      <c r="E802" s="205"/>
      <c r="F802" s="205"/>
      <c r="G802" s="196"/>
      <c r="H802" s="196"/>
      <c r="J802" s="196"/>
      <c r="O802" s="209"/>
      <c r="P802" s="209"/>
      <c r="Q802" s="210"/>
      <c r="R802" s="210"/>
      <c r="S802" s="210"/>
      <c r="T802" s="201"/>
      <c r="U802" s="209"/>
      <c r="AA802" s="202"/>
    </row>
    <row r="803" spans="2:27">
      <c r="B803" s="196"/>
      <c r="C803" s="196"/>
      <c r="D803" s="196"/>
      <c r="E803" s="205"/>
      <c r="F803" s="205"/>
      <c r="G803" s="196"/>
      <c r="H803" s="196"/>
      <c r="J803" s="196"/>
      <c r="O803" s="209"/>
      <c r="P803" s="209"/>
      <c r="Q803" s="210"/>
      <c r="R803" s="210"/>
      <c r="S803" s="210"/>
      <c r="T803" s="201"/>
      <c r="U803" s="209"/>
      <c r="AA803" s="202"/>
    </row>
    <row r="804" spans="2:27">
      <c r="B804" s="196"/>
      <c r="C804" s="196"/>
      <c r="D804" s="196"/>
      <c r="E804" s="205"/>
      <c r="F804" s="205"/>
      <c r="G804" s="196"/>
      <c r="H804" s="196"/>
      <c r="J804" s="196"/>
      <c r="O804" s="209"/>
      <c r="P804" s="209"/>
      <c r="Q804" s="210"/>
      <c r="R804" s="210"/>
      <c r="S804" s="210"/>
      <c r="T804" s="201"/>
      <c r="U804" s="209"/>
      <c r="AA804" s="202"/>
    </row>
    <row r="805" spans="2:27">
      <c r="B805" s="196"/>
      <c r="C805" s="196"/>
      <c r="D805" s="196"/>
      <c r="E805" s="205"/>
      <c r="F805" s="205"/>
      <c r="G805" s="196"/>
      <c r="H805" s="196"/>
      <c r="J805" s="196"/>
      <c r="O805" s="209"/>
      <c r="P805" s="209"/>
      <c r="Q805" s="210"/>
      <c r="R805" s="210"/>
      <c r="S805" s="210"/>
      <c r="T805" s="201"/>
      <c r="U805" s="209"/>
      <c r="AA805" s="202"/>
    </row>
    <row r="806" spans="2:27">
      <c r="B806" s="196"/>
      <c r="C806" s="196"/>
      <c r="D806" s="196"/>
      <c r="E806" s="205"/>
      <c r="F806" s="205"/>
      <c r="G806" s="196"/>
      <c r="H806" s="196"/>
      <c r="J806" s="196"/>
      <c r="O806" s="209"/>
      <c r="P806" s="209"/>
      <c r="Q806" s="210"/>
      <c r="R806" s="210"/>
      <c r="S806" s="210"/>
      <c r="T806" s="201"/>
      <c r="U806" s="209"/>
      <c r="AA806" s="202"/>
    </row>
    <row r="807" spans="2:27">
      <c r="B807" s="196"/>
      <c r="C807" s="196"/>
      <c r="D807" s="196"/>
      <c r="E807" s="205"/>
      <c r="F807" s="205"/>
      <c r="G807" s="196"/>
      <c r="H807" s="196"/>
      <c r="J807" s="196"/>
      <c r="O807" s="209"/>
      <c r="P807" s="209"/>
      <c r="Q807" s="210"/>
      <c r="R807" s="210"/>
      <c r="S807" s="210"/>
      <c r="T807" s="201"/>
      <c r="U807" s="209"/>
      <c r="AA807" s="202"/>
    </row>
    <row r="808" spans="2:27">
      <c r="B808" s="196"/>
      <c r="C808" s="196"/>
      <c r="D808" s="196"/>
      <c r="E808" s="205"/>
      <c r="F808" s="205"/>
      <c r="G808" s="196"/>
      <c r="H808" s="196"/>
      <c r="J808" s="196"/>
      <c r="O808" s="209"/>
      <c r="P808" s="209"/>
      <c r="Q808" s="210"/>
      <c r="R808" s="210"/>
      <c r="S808" s="210"/>
      <c r="T808" s="201"/>
      <c r="U808" s="209"/>
      <c r="AA808" s="202"/>
    </row>
    <row r="809" spans="2:27">
      <c r="B809" s="196"/>
      <c r="C809" s="196"/>
      <c r="D809" s="196"/>
      <c r="E809" s="205"/>
      <c r="F809" s="205"/>
      <c r="G809" s="196"/>
      <c r="H809" s="196"/>
      <c r="J809" s="196"/>
      <c r="O809" s="209"/>
      <c r="P809" s="209"/>
      <c r="Q809" s="210"/>
      <c r="R809" s="210"/>
      <c r="S809" s="210"/>
      <c r="T809" s="201"/>
      <c r="U809" s="209"/>
      <c r="AA809" s="202"/>
    </row>
    <row r="810" spans="2:27">
      <c r="B810" s="196"/>
      <c r="C810" s="196"/>
      <c r="D810" s="196"/>
      <c r="E810" s="205"/>
      <c r="F810" s="205"/>
      <c r="G810" s="196"/>
      <c r="H810" s="196"/>
      <c r="J810" s="196"/>
      <c r="O810" s="209"/>
      <c r="P810" s="209"/>
      <c r="Q810" s="210"/>
      <c r="R810" s="210"/>
      <c r="S810" s="210"/>
      <c r="T810" s="201"/>
      <c r="U810" s="209"/>
      <c r="AA810" s="202"/>
    </row>
    <row r="811" spans="2:27">
      <c r="B811" s="196"/>
      <c r="C811" s="196"/>
      <c r="D811" s="196"/>
      <c r="E811" s="205"/>
      <c r="F811" s="205"/>
      <c r="G811" s="196"/>
      <c r="H811" s="196"/>
      <c r="J811" s="196"/>
      <c r="O811" s="209"/>
      <c r="P811" s="209"/>
      <c r="Q811" s="210"/>
      <c r="R811" s="210"/>
      <c r="S811" s="210"/>
      <c r="T811" s="201"/>
      <c r="U811" s="209"/>
      <c r="AA811" s="202"/>
    </row>
    <row r="812" spans="2:27">
      <c r="B812" s="196"/>
      <c r="C812" s="196"/>
      <c r="D812" s="196"/>
      <c r="E812" s="205"/>
      <c r="F812" s="205"/>
      <c r="G812" s="196"/>
      <c r="H812" s="196"/>
      <c r="J812" s="196"/>
      <c r="O812" s="209"/>
      <c r="P812" s="209"/>
      <c r="Q812" s="210"/>
      <c r="R812" s="210"/>
      <c r="S812" s="210"/>
      <c r="T812" s="201"/>
      <c r="U812" s="209"/>
      <c r="AA812" s="202"/>
    </row>
    <row r="813" spans="2:27">
      <c r="B813" s="196"/>
      <c r="C813" s="196"/>
      <c r="D813" s="196"/>
      <c r="E813" s="205"/>
      <c r="F813" s="205"/>
      <c r="G813" s="196"/>
      <c r="H813" s="196"/>
      <c r="J813" s="196"/>
      <c r="O813" s="209"/>
      <c r="P813" s="209"/>
      <c r="Q813" s="210"/>
      <c r="R813" s="210"/>
      <c r="S813" s="210"/>
      <c r="T813" s="201"/>
      <c r="U813" s="209"/>
      <c r="AA813" s="202"/>
    </row>
    <row r="814" spans="2:27">
      <c r="B814" s="196"/>
      <c r="C814" s="196"/>
      <c r="D814" s="196"/>
      <c r="E814" s="205"/>
      <c r="F814" s="205"/>
      <c r="G814" s="196"/>
      <c r="H814" s="196"/>
      <c r="J814" s="196"/>
      <c r="O814" s="209"/>
      <c r="P814" s="209"/>
      <c r="Q814" s="210"/>
      <c r="R814" s="210"/>
      <c r="S814" s="210"/>
      <c r="T814" s="201"/>
      <c r="U814" s="209"/>
      <c r="AA814" s="202"/>
    </row>
    <row r="815" spans="2:27">
      <c r="B815" s="196"/>
      <c r="C815" s="196"/>
      <c r="D815" s="196"/>
      <c r="E815" s="205"/>
      <c r="F815" s="205"/>
      <c r="G815" s="196"/>
      <c r="H815" s="196"/>
      <c r="J815" s="196"/>
      <c r="O815" s="209"/>
      <c r="P815" s="209"/>
      <c r="Q815" s="210"/>
      <c r="R815" s="210"/>
      <c r="S815" s="210"/>
      <c r="T815" s="201"/>
      <c r="U815" s="209"/>
      <c r="AA815" s="202"/>
    </row>
    <row r="816" spans="2:27">
      <c r="B816" s="196"/>
      <c r="C816" s="196"/>
      <c r="D816" s="196"/>
      <c r="E816" s="205"/>
      <c r="F816" s="205"/>
      <c r="G816" s="196"/>
      <c r="H816" s="196"/>
      <c r="J816" s="196"/>
      <c r="O816" s="209"/>
      <c r="P816" s="209"/>
      <c r="Q816" s="210"/>
      <c r="R816" s="210"/>
      <c r="S816" s="210"/>
      <c r="T816" s="201"/>
      <c r="U816" s="209"/>
      <c r="AA816" s="202"/>
    </row>
    <row r="817" spans="2:27">
      <c r="B817" s="196"/>
      <c r="C817" s="196"/>
      <c r="D817" s="196"/>
      <c r="E817" s="205"/>
      <c r="F817" s="205"/>
      <c r="G817" s="196"/>
      <c r="H817" s="196"/>
      <c r="J817" s="196"/>
      <c r="O817" s="209"/>
      <c r="P817" s="209"/>
      <c r="Q817" s="210"/>
      <c r="R817" s="210"/>
      <c r="S817" s="210"/>
      <c r="T817" s="201"/>
      <c r="U817" s="209"/>
      <c r="AA817" s="202"/>
    </row>
    <row r="818" spans="2:27">
      <c r="B818" s="196"/>
      <c r="C818" s="196"/>
      <c r="D818" s="196"/>
      <c r="E818" s="205"/>
      <c r="F818" s="205"/>
      <c r="G818" s="196"/>
      <c r="H818" s="196"/>
      <c r="J818" s="196"/>
      <c r="O818" s="209"/>
      <c r="P818" s="209"/>
      <c r="Q818" s="210"/>
      <c r="R818" s="210"/>
      <c r="S818" s="210"/>
      <c r="T818" s="201"/>
      <c r="U818" s="209"/>
      <c r="AA818" s="202"/>
    </row>
    <row r="819" spans="2:27">
      <c r="B819" s="196"/>
      <c r="C819" s="196"/>
      <c r="D819" s="196"/>
      <c r="E819" s="205"/>
      <c r="F819" s="205"/>
      <c r="G819" s="196"/>
      <c r="H819" s="196"/>
      <c r="J819" s="196"/>
      <c r="O819" s="209"/>
      <c r="P819" s="209"/>
      <c r="Q819" s="210"/>
      <c r="R819" s="210"/>
      <c r="S819" s="210"/>
      <c r="T819" s="201"/>
      <c r="U819" s="209"/>
      <c r="AA819" s="202"/>
    </row>
    <row r="820" spans="2:27">
      <c r="B820" s="196"/>
      <c r="C820" s="196"/>
      <c r="D820" s="196"/>
      <c r="E820" s="205"/>
      <c r="F820" s="205"/>
      <c r="G820" s="196"/>
      <c r="H820" s="196"/>
      <c r="J820" s="196"/>
      <c r="O820" s="209"/>
      <c r="P820" s="209"/>
      <c r="Q820" s="210"/>
      <c r="R820" s="210"/>
      <c r="S820" s="210"/>
      <c r="T820" s="201"/>
      <c r="U820" s="209"/>
      <c r="AA820" s="202"/>
    </row>
    <row r="821" spans="2:27">
      <c r="B821" s="196"/>
      <c r="C821" s="196"/>
      <c r="D821" s="196"/>
      <c r="E821" s="205"/>
      <c r="F821" s="205"/>
      <c r="G821" s="196"/>
      <c r="H821" s="196"/>
      <c r="J821" s="196"/>
      <c r="O821" s="209"/>
      <c r="P821" s="209"/>
      <c r="Q821" s="210"/>
      <c r="R821" s="210"/>
      <c r="S821" s="210"/>
      <c r="T821" s="201"/>
      <c r="U821" s="209"/>
      <c r="AA821" s="202"/>
    </row>
    <row r="822" spans="2:27">
      <c r="B822" s="196"/>
      <c r="C822" s="196"/>
      <c r="D822" s="196"/>
      <c r="E822" s="205"/>
      <c r="F822" s="205"/>
      <c r="G822" s="196"/>
      <c r="H822" s="196"/>
      <c r="J822" s="196"/>
      <c r="O822" s="209"/>
      <c r="P822" s="209"/>
      <c r="Q822" s="210"/>
      <c r="R822" s="210"/>
      <c r="S822" s="210"/>
      <c r="T822" s="201"/>
      <c r="U822" s="209"/>
      <c r="AA822" s="202"/>
    </row>
    <row r="823" spans="2:27">
      <c r="B823" s="196"/>
      <c r="C823" s="196"/>
      <c r="D823" s="196"/>
      <c r="E823" s="205"/>
      <c r="F823" s="205"/>
      <c r="G823" s="196"/>
      <c r="H823" s="196"/>
      <c r="J823" s="196"/>
      <c r="O823" s="209"/>
      <c r="P823" s="209"/>
      <c r="Q823" s="210"/>
      <c r="R823" s="210"/>
      <c r="S823" s="210"/>
      <c r="T823" s="201"/>
      <c r="U823" s="209"/>
      <c r="AA823" s="202"/>
    </row>
    <row r="824" spans="2:27">
      <c r="B824" s="196"/>
      <c r="C824" s="196"/>
      <c r="D824" s="196"/>
      <c r="E824" s="205"/>
      <c r="F824" s="205"/>
      <c r="G824" s="196"/>
      <c r="H824" s="196"/>
      <c r="J824" s="196"/>
      <c r="O824" s="209"/>
      <c r="P824" s="209"/>
      <c r="Q824" s="210"/>
      <c r="R824" s="210"/>
      <c r="S824" s="210"/>
      <c r="T824" s="201"/>
      <c r="U824" s="209"/>
      <c r="AA824" s="202"/>
    </row>
    <row r="825" spans="2:27">
      <c r="B825" s="196"/>
      <c r="C825" s="196"/>
      <c r="D825" s="196"/>
      <c r="E825" s="205"/>
      <c r="F825" s="205"/>
      <c r="G825" s="196"/>
      <c r="H825" s="196"/>
      <c r="J825" s="196"/>
      <c r="O825" s="209"/>
      <c r="P825" s="209"/>
      <c r="Q825" s="210"/>
      <c r="R825" s="210"/>
      <c r="S825" s="210"/>
      <c r="T825" s="201"/>
      <c r="U825" s="209"/>
      <c r="AA825" s="202"/>
    </row>
    <row r="826" spans="2:27">
      <c r="B826" s="196"/>
      <c r="C826" s="196"/>
      <c r="D826" s="196"/>
      <c r="E826" s="205"/>
      <c r="F826" s="205"/>
      <c r="G826" s="196"/>
      <c r="H826" s="196"/>
      <c r="J826" s="196"/>
      <c r="O826" s="209"/>
      <c r="P826" s="209"/>
      <c r="Q826" s="210"/>
      <c r="R826" s="210"/>
      <c r="S826" s="210"/>
      <c r="T826" s="201"/>
      <c r="U826" s="209"/>
      <c r="AA826" s="202"/>
    </row>
    <row r="827" spans="2:27">
      <c r="B827" s="196"/>
      <c r="C827" s="196"/>
      <c r="D827" s="196"/>
      <c r="E827" s="205"/>
      <c r="F827" s="205"/>
      <c r="G827" s="196"/>
      <c r="H827" s="196"/>
      <c r="J827" s="196"/>
      <c r="O827" s="209"/>
      <c r="P827" s="209"/>
      <c r="Q827" s="210"/>
      <c r="R827" s="210"/>
      <c r="S827" s="210"/>
      <c r="T827" s="201"/>
      <c r="U827" s="209"/>
      <c r="AA827" s="202"/>
    </row>
    <row r="828" spans="2:27">
      <c r="B828" s="196"/>
      <c r="C828" s="196"/>
      <c r="D828" s="196"/>
      <c r="E828" s="205"/>
      <c r="F828" s="205"/>
      <c r="G828" s="196"/>
      <c r="H828" s="196"/>
      <c r="J828" s="196"/>
      <c r="O828" s="209"/>
      <c r="P828" s="209"/>
      <c r="Q828" s="210"/>
      <c r="R828" s="210"/>
      <c r="S828" s="210"/>
      <c r="T828" s="201"/>
      <c r="U828" s="209"/>
      <c r="AA828" s="202"/>
    </row>
    <row r="829" spans="2:27">
      <c r="B829" s="196"/>
      <c r="C829" s="196"/>
      <c r="D829" s="196"/>
      <c r="E829" s="205"/>
      <c r="F829" s="205"/>
      <c r="G829" s="196"/>
      <c r="H829" s="196"/>
      <c r="J829" s="196"/>
      <c r="O829" s="209"/>
      <c r="P829" s="209"/>
      <c r="Q829" s="210"/>
      <c r="R829" s="210"/>
      <c r="S829" s="210"/>
      <c r="T829" s="201"/>
      <c r="U829" s="209"/>
      <c r="AA829" s="202"/>
    </row>
    <row r="830" spans="2:27">
      <c r="B830" s="196"/>
      <c r="C830" s="196"/>
      <c r="D830" s="196"/>
      <c r="E830" s="205"/>
      <c r="F830" s="205"/>
      <c r="G830" s="196"/>
      <c r="H830" s="196"/>
      <c r="J830" s="196"/>
      <c r="O830" s="209"/>
      <c r="P830" s="209"/>
      <c r="Q830" s="210"/>
      <c r="R830" s="210"/>
      <c r="S830" s="210"/>
      <c r="T830" s="201"/>
      <c r="U830" s="209"/>
      <c r="AA830" s="202"/>
    </row>
    <row r="831" spans="2:27">
      <c r="B831" s="196"/>
      <c r="C831" s="196"/>
      <c r="D831" s="196"/>
      <c r="E831" s="205"/>
      <c r="F831" s="205"/>
      <c r="G831" s="196"/>
      <c r="H831" s="196"/>
      <c r="J831" s="196"/>
      <c r="O831" s="209"/>
      <c r="P831" s="209"/>
      <c r="Q831" s="210"/>
      <c r="R831" s="210"/>
      <c r="S831" s="210"/>
      <c r="T831" s="201"/>
      <c r="U831" s="209"/>
      <c r="AA831" s="202"/>
    </row>
    <row r="832" spans="2:27">
      <c r="B832" s="196"/>
      <c r="C832" s="196"/>
      <c r="D832" s="196"/>
      <c r="E832" s="205"/>
      <c r="F832" s="205"/>
      <c r="G832" s="196"/>
      <c r="H832" s="196"/>
      <c r="J832" s="196"/>
      <c r="O832" s="209"/>
      <c r="P832" s="209"/>
      <c r="Q832" s="210"/>
      <c r="R832" s="210"/>
      <c r="S832" s="210"/>
      <c r="T832" s="201"/>
      <c r="U832" s="209"/>
      <c r="AA832" s="202"/>
    </row>
    <row r="833" spans="2:27">
      <c r="B833" s="196"/>
      <c r="C833" s="196"/>
      <c r="D833" s="196"/>
      <c r="E833" s="205"/>
      <c r="F833" s="205"/>
      <c r="G833" s="196"/>
      <c r="H833" s="196"/>
      <c r="J833" s="196"/>
      <c r="O833" s="209"/>
      <c r="P833" s="209"/>
      <c r="Q833" s="210"/>
      <c r="R833" s="210"/>
      <c r="S833" s="210"/>
      <c r="T833" s="201"/>
      <c r="U833" s="209"/>
      <c r="AA833" s="202"/>
    </row>
    <row r="834" spans="2:27">
      <c r="B834" s="196"/>
      <c r="C834" s="196"/>
      <c r="D834" s="196"/>
      <c r="E834" s="205"/>
      <c r="F834" s="205"/>
      <c r="G834" s="196"/>
      <c r="H834" s="196"/>
      <c r="J834" s="196"/>
      <c r="O834" s="209"/>
      <c r="P834" s="209"/>
      <c r="Q834" s="210"/>
      <c r="R834" s="210"/>
      <c r="S834" s="210"/>
      <c r="T834" s="201"/>
      <c r="U834" s="209"/>
      <c r="AA834" s="202"/>
    </row>
    <row r="835" spans="2:27">
      <c r="B835" s="196"/>
      <c r="C835" s="196"/>
      <c r="D835" s="196"/>
      <c r="E835" s="205"/>
      <c r="F835" s="205"/>
      <c r="G835" s="196"/>
      <c r="H835" s="196"/>
      <c r="J835" s="196"/>
      <c r="O835" s="209"/>
      <c r="P835" s="209"/>
      <c r="Q835" s="210"/>
      <c r="R835" s="210"/>
      <c r="S835" s="210"/>
      <c r="T835" s="201"/>
      <c r="U835" s="209"/>
      <c r="AA835" s="202"/>
    </row>
    <row r="836" spans="2:27">
      <c r="B836" s="196"/>
      <c r="C836" s="196"/>
      <c r="D836" s="196"/>
      <c r="E836" s="205"/>
      <c r="F836" s="205"/>
      <c r="G836" s="196"/>
      <c r="H836" s="196"/>
      <c r="J836" s="196"/>
      <c r="O836" s="209"/>
      <c r="P836" s="209"/>
      <c r="Q836" s="210"/>
      <c r="R836" s="210"/>
      <c r="S836" s="210"/>
      <c r="T836" s="201"/>
      <c r="U836" s="209"/>
      <c r="AA836" s="202"/>
    </row>
    <row r="837" spans="2:27">
      <c r="B837" s="196"/>
      <c r="C837" s="196"/>
      <c r="D837" s="196"/>
      <c r="E837" s="205"/>
      <c r="F837" s="205"/>
      <c r="G837" s="196"/>
      <c r="H837" s="196"/>
      <c r="J837" s="196"/>
      <c r="O837" s="209"/>
      <c r="P837" s="209"/>
      <c r="Q837" s="210"/>
      <c r="R837" s="210"/>
      <c r="S837" s="210"/>
      <c r="T837" s="201"/>
      <c r="U837" s="209"/>
      <c r="AA837" s="202"/>
    </row>
    <row r="838" spans="2:27">
      <c r="B838" s="196"/>
      <c r="C838" s="196"/>
      <c r="D838" s="196"/>
      <c r="E838" s="205"/>
      <c r="F838" s="205"/>
      <c r="G838" s="196"/>
      <c r="H838" s="196"/>
      <c r="J838" s="196"/>
      <c r="O838" s="209"/>
      <c r="P838" s="209"/>
      <c r="Q838" s="210"/>
      <c r="R838" s="210"/>
      <c r="S838" s="210"/>
      <c r="T838" s="201"/>
      <c r="U838" s="209"/>
      <c r="AA838" s="202"/>
    </row>
    <row r="839" spans="2:27">
      <c r="B839" s="196"/>
      <c r="C839" s="196"/>
      <c r="D839" s="196"/>
      <c r="E839" s="205"/>
      <c r="F839" s="205"/>
      <c r="G839" s="196"/>
      <c r="H839" s="196"/>
      <c r="J839" s="196"/>
      <c r="O839" s="209"/>
      <c r="P839" s="209"/>
      <c r="Q839" s="210"/>
      <c r="R839" s="210"/>
      <c r="S839" s="210"/>
      <c r="T839" s="201"/>
      <c r="U839" s="209"/>
      <c r="AA839" s="202"/>
    </row>
    <row r="840" spans="2:27">
      <c r="B840" s="196"/>
      <c r="C840" s="196"/>
      <c r="D840" s="196"/>
      <c r="E840" s="205"/>
      <c r="F840" s="205"/>
      <c r="G840" s="196"/>
      <c r="H840" s="196"/>
      <c r="J840" s="196"/>
      <c r="O840" s="209"/>
      <c r="P840" s="209"/>
      <c r="Q840" s="210"/>
      <c r="R840" s="210"/>
      <c r="S840" s="210"/>
      <c r="T840" s="201"/>
      <c r="U840" s="209"/>
      <c r="AA840" s="202"/>
    </row>
    <row r="841" spans="2:27">
      <c r="B841" s="196"/>
      <c r="C841" s="196"/>
      <c r="D841" s="196"/>
      <c r="E841" s="205"/>
      <c r="F841" s="205"/>
      <c r="G841" s="196"/>
      <c r="H841" s="196"/>
      <c r="J841" s="196"/>
      <c r="O841" s="209"/>
      <c r="P841" s="209"/>
      <c r="Q841" s="210"/>
      <c r="R841" s="210"/>
      <c r="S841" s="210"/>
      <c r="T841" s="201"/>
      <c r="U841" s="209"/>
      <c r="AA841" s="202"/>
    </row>
    <row r="842" spans="2:27">
      <c r="B842" s="196"/>
      <c r="C842" s="196"/>
      <c r="D842" s="196"/>
      <c r="E842" s="205"/>
      <c r="F842" s="205"/>
      <c r="G842" s="196"/>
      <c r="H842" s="196"/>
      <c r="J842" s="196"/>
      <c r="O842" s="209"/>
      <c r="P842" s="209"/>
      <c r="Q842" s="210"/>
      <c r="R842" s="210"/>
      <c r="S842" s="210"/>
      <c r="T842" s="201"/>
      <c r="U842" s="209"/>
      <c r="AA842" s="202"/>
    </row>
    <row r="843" spans="2:27">
      <c r="B843" s="196"/>
      <c r="C843" s="196"/>
      <c r="D843" s="196"/>
      <c r="E843" s="205"/>
      <c r="F843" s="205"/>
      <c r="G843" s="196"/>
      <c r="H843" s="196"/>
      <c r="J843" s="196"/>
      <c r="O843" s="209"/>
      <c r="P843" s="209"/>
      <c r="Q843" s="210"/>
      <c r="R843" s="210"/>
      <c r="S843" s="210"/>
      <c r="T843" s="201"/>
      <c r="U843" s="209"/>
      <c r="AA843" s="202"/>
    </row>
    <row r="844" spans="2:27">
      <c r="B844" s="196"/>
      <c r="C844" s="196"/>
      <c r="D844" s="196"/>
      <c r="E844" s="205"/>
      <c r="F844" s="205"/>
      <c r="G844" s="196"/>
      <c r="H844" s="196"/>
      <c r="J844" s="196"/>
      <c r="O844" s="209"/>
      <c r="P844" s="209"/>
      <c r="Q844" s="210"/>
      <c r="R844" s="210"/>
      <c r="S844" s="210"/>
      <c r="T844" s="201"/>
      <c r="U844" s="209"/>
      <c r="AA844" s="202"/>
    </row>
    <row r="845" spans="2:27">
      <c r="B845" s="196"/>
      <c r="C845" s="196"/>
      <c r="D845" s="196"/>
      <c r="E845" s="205"/>
      <c r="F845" s="205"/>
      <c r="G845" s="196"/>
      <c r="H845" s="196"/>
      <c r="J845" s="196"/>
      <c r="O845" s="209"/>
      <c r="P845" s="209"/>
      <c r="Q845" s="210"/>
      <c r="R845" s="210"/>
      <c r="S845" s="210"/>
      <c r="T845" s="201"/>
      <c r="U845" s="209"/>
      <c r="AA845" s="202"/>
    </row>
    <row r="846" spans="2:27">
      <c r="B846" s="196"/>
      <c r="C846" s="196"/>
      <c r="D846" s="196"/>
      <c r="E846" s="205"/>
      <c r="F846" s="205"/>
      <c r="G846" s="196"/>
      <c r="H846" s="196"/>
      <c r="J846" s="196"/>
      <c r="O846" s="209"/>
      <c r="P846" s="209"/>
      <c r="Q846" s="210"/>
      <c r="R846" s="210"/>
      <c r="S846" s="210"/>
      <c r="T846" s="201"/>
      <c r="U846" s="209"/>
      <c r="AA846" s="202"/>
    </row>
    <row r="847" spans="2:27">
      <c r="B847" s="196"/>
      <c r="C847" s="196"/>
      <c r="D847" s="196"/>
      <c r="E847" s="205"/>
      <c r="F847" s="205"/>
      <c r="G847" s="196"/>
      <c r="H847" s="196"/>
      <c r="J847" s="196"/>
      <c r="O847" s="209"/>
      <c r="P847" s="209"/>
      <c r="Q847" s="210"/>
      <c r="R847" s="210"/>
      <c r="S847" s="210"/>
      <c r="T847" s="201"/>
      <c r="U847" s="209"/>
      <c r="AA847" s="202"/>
    </row>
    <row r="848" spans="2:27">
      <c r="B848" s="196"/>
      <c r="C848" s="196"/>
      <c r="D848" s="196"/>
      <c r="E848" s="205"/>
      <c r="F848" s="205"/>
      <c r="G848" s="196"/>
      <c r="H848" s="196"/>
      <c r="J848" s="196"/>
      <c r="O848" s="209"/>
      <c r="P848" s="209"/>
      <c r="Q848" s="210"/>
      <c r="R848" s="210"/>
      <c r="S848" s="210"/>
      <c r="T848" s="201"/>
      <c r="U848" s="209"/>
      <c r="AA848" s="202"/>
    </row>
    <row r="849" spans="2:27">
      <c r="B849" s="196"/>
      <c r="C849" s="196"/>
      <c r="D849" s="196"/>
      <c r="E849" s="205"/>
      <c r="F849" s="205"/>
      <c r="G849" s="196"/>
      <c r="H849" s="196"/>
      <c r="J849" s="196"/>
      <c r="O849" s="209"/>
      <c r="P849" s="209"/>
      <c r="Q849" s="210"/>
      <c r="R849" s="210"/>
      <c r="S849" s="210"/>
      <c r="T849" s="201"/>
      <c r="U849" s="209"/>
      <c r="AA849" s="202"/>
    </row>
    <row r="850" spans="2:27">
      <c r="B850" s="196"/>
      <c r="C850" s="196"/>
      <c r="D850" s="196"/>
      <c r="E850" s="205"/>
      <c r="F850" s="205"/>
      <c r="G850" s="196"/>
      <c r="H850" s="196"/>
      <c r="J850" s="196"/>
      <c r="O850" s="209"/>
      <c r="P850" s="209"/>
      <c r="Q850" s="210"/>
      <c r="R850" s="210"/>
      <c r="S850" s="210"/>
      <c r="T850" s="201"/>
      <c r="U850" s="209"/>
      <c r="AA850" s="202"/>
    </row>
    <row r="851" spans="2:27">
      <c r="B851" s="196"/>
      <c r="C851" s="196"/>
      <c r="D851" s="196"/>
      <c r="E851" s="205"/>
      <c r="F851" s="205"/>
      <c r="G851" s="196"/>
      <c r="H851" s="196"/>
      <c r="J851" s="196"/>
      <c r="O851" s="209"/>
      <c r="P851" s="209"/>
      <c r="Q851" s="210"/>
      <c r="R851" s="210"/>
      <c r="S851" s="210"/>
      <c r="T851" s="201"/>
      <c r="U851" s="209"/>
      <c r="AA851" s="202"/>
    </row>
    <row r="852" spans="2:27">
      <c r="B852" s="196"/>
      <c r="C852" s="196"/>
      <c r="D852" s="196"/>
      <c r="E852" s="205"/>
      <c r="F852" s="205"/>
      <c r="G852" s="196"/>
      <c r="H852" s="196"/>
      <c r="J852" s="196"/>
      <c r="O852" s="209"/>
      <c r="P852" s="209"/>
      <c r="Q852" s="210"/>
      <c r="R852" s="210"/>
      <c r="S852" s="210"/>
      <c r="T852" s="201"/>
      <c r="U852" s="209"/>
      <c r="AA852" s="202"/>
    </row>
    <row r="853" spans="2:27">
      <c r="B853" s="196"/>
      <c r="C853" s="196"/>
      <c r="D853" s="196"/>
      <c r="E853" s="205"/>
      <c r="F853" s="205"/>
      <c r="G853" s="196"/>
      <c r="H853" s="196"/>
      <c r="J853" s="196"/>
      <c r="O853" s="209"/>
      <c r="P853" s="209"/>
      <c r="Q853" s="210"/>
      <c r="R853" s="210"/>
      <c r="S853" s="210"/>
      <c r="T853" s="201"/>
      <c r="U853" s="209"/>
      <c r="AA853" s="202"/>
    </row>
    <row r="854" spans="2:27">
      <c r="B854" s="196"/>
      <c r="C854" s="196"/>
      <c r="D854" s="196"/>
      <c r="E854" s="205"/>
      <c r="F854" s="205"/>
      <c r="G854" s="196"/>
      <c r="H854" s="196"/>
      <c r="J854" s="196"/>
      <c r="O854" s="209"/>
      <c r="P854" s="209"/>
      <c r="Q854" s="210"/>
      <c r="R854" s="210"/>
      <c r="S854" s="210"/>
      <c r="T854" s="201"/>
      <c r="U854" s="209"/>
      <c r="AA854" s="202"/>
    </row>
    <row r="855" spans="2:27">
      <c r="B855" s="196"/>
      <c r="C855" s="196"/>
      <c r="D855" s="196"/>
      <c r="E855" s="205"/>
      <c r="F855" s="205"/>
      <c r="G855" s="196"/>
      <c r="H855" s="196"/>
      <c r="J855" s="196"/>
      <c r="O855" s="209"/>
      <c r="P855" s="209"/>
      <c r="Q855" s="210"/>
      <c r="R855" s="210"/>
      <c r="S855" s="210"/>
      <c r="T855" s="201"/>
      <c r="U855" s="209"/>
      <c r="AA855" s="202"/>
    </row>
    <row r="856" spans="2:27">
      <c r="B856" s="196"/>
      <c r="C856" s="196"/>
      <c r="D856" s="196"/>
      <c r="E856" s="205"/>
      <c r="F856" s="205"/>
      <c r="G856" s="196"/>
      <c r="H856" s="196"/>
      <c r="J856" s="196"/>
      <c r="O856" s="209"/>
      <c r="P856" s="209"/>
      <c r="Q856" s="210"/>
      <c r="R856" s="210"/>
      <c r="S856" s="210"/>
      <c r="T856" s="201"/>
      <c r="U856" s="209"/>
      <c r="AA856" s="202"/>
    </row>
    <row r="857" spans="2:27">
      <c r="B857" s="196"/>
      <c r="C857" s="196"/>
      <c r="D857" s="196"/>
      <c r="E857" s="205"/>
      <c r="F857" s="205"/>
      <c r="G857" s="196"/>
      <c r="H857" s="196"/>
      <c r="J857" s="196"/>
      <c r="O857" s="209"/>
      <c r="P857" s="209"/>
      <c r="Q857" s="210"/>
      <c r="R857" s="210"/>
      <c r="S857" s="210"/>
      <c r="T857" s="201"/>
      <c r="U857" s="209"/>
      <c r="AA857" s="202"/>
    </row>
    <row r="858" spans="2:27">
      <c r="B858" s="196"/>
      <c r="C858" s="196"/>
      <c r="D858" s="196"/>
      <c r="E858" s="205"/>
      <c r="F858" s="205"/>
      <c r="G858" s="196"/>
      <c r="H858" s="196"/>
      <c r="J858" s="196"/>
      <c r="O858" s="209"/>
      <c r="P858" s="209"/>
      <c r="Q858" s="210"/>
      <c r="R858" s="210"/>
      <c r="S858" s="210"/>
      <c r="T858" s="201"/>
      <c r="U858" s="209"/>
      <c r="AA858" s="202"/>
    </row>
    <row r="859" spans="2:27">
      <c r="B859" s="196"/>
      <c r="C859" s="196"/>
      <c r="D859" s="196"/>
      <c r="E859" s="205"/>
      <c r="F859" s="205"/>
      <c r="G859" s="196"/>
      <c r="H859" s="196"/>
      <c r="J859" s="196"/>
      <c r="O859" s="209"/>
      <c r="P859" s="209"/>
      <c r="Q859" s="210"/>
      <c r="R859" s="210"/>
      <c r="S859" s="210"/>
      <c r="T859" s="201"/>
      <c r="U859" s="209"/>
      <c r="AA859" s="202"/>
    </row>
    <row r="860" spans="2:27">
      <c r="B860" s="196"/>
      <c r="C860" s="196"/>
      <c r="D860" s="196"/>
      <c r="E860" s="205"/>
      <c r="F860" s="205"/>
      <c r="G860" s="196"/>
      <c r="H860" s="196"/>
      <c r="J860" s="196"/>
      <c r="O860" s="209"/>
      <c r="P860" s="209"/>
      <c r="Q860" s="210"/>
      <c r="R860" s="210"/>
      <c r="S860" s="210"/>
      <c r="T860" s="201"/>
      <c r="U860" s="209"/>
      <c r="AA860" s="202"/>
    </row>
    <row r="861" spans="2:27">
      <c r="B861" s="196"/>
      <c r="C861" s="196"/>
      <c r="D861" s="196"/>
      <c r="E861" s="205"/>
      <c r="F861" s="205"/>
      <c r="G861" s="196"/>
      <c r="H861" s="196"/>
      <c r="J861" s="196"/>
      <c r="O861" s="209"/>
      <c r="P861" s="209"/>
      <c r="Q861" s="210"/>
      <c r="R861" s="210"/>
      <c r="S861" s="210"/>
      <c r="T861" s="201"/>
      <c r="U861" s="209"/>
      <c r="AA861" s="202"/>
    </row>
    <row r="862" spans="2:27">
      <c r="B862" s="196"/>
      <c r="C862" s="196"/>
      <c r="D862" s="196"/>
      <c r="E862" s="205"/>
      <c r="F862" s="205"/>
      <c r="G862" s="196"/>
      <c r="H862" s="196"/>
      <c r="J862" s="196"/>
      <c r="O862" s="209"/>
      <c r="P862" s="209"/>
      <c r="Q862" s="210"/>
      <c r="R862" s="210"/>
      <c r="S862" s="210"/>
      <c r="T862" s="201"/>
      <c r="U862" s="209"/>
      <c r="AA862" s="202"/>
    </row>
    <row r="863" spans="2:27">
      <c r="B863" s="196"/>
      <c r="C863" s="196"/>
      <c r="D863" s="196"/>
      <c r="E863" s="205"/>
      <c r="F863" s="205"/>
      <c r="G863" s="196"/>
      <c r="H863" s="196"/>
      <c r="J863" s="196"/>
      <c r="O863" s="209"/>
      <c r="P863" s="209"/>
      <c r="Q863" s="210"/>
      <c r="R863" s="210"/>
      <c r="S863" s="210"/>
      <c r="T863" s="201"/>
      <c r="U863" s="209"/>
      <c r="AA863" s="202"/>
    </row>
    <row r="864" spans="2:27">
      <c r="B864" s="196"/>
      <c r="C864" s="196"/>
      <c r="D864" s="196"/>
      <c r="E864" s="205"/>
      <c r="F864" s="205"/>
      <c r="G864" s="196"/>
      <c r="H864" s="196"/>
      <c r="J864" s="196"/>
      <c r="O864" s="209"/>
      <c r="P864" s="209"/>
      <c r="Q864" s="210"/>
      <c r="R864" s="210"/>
      <c r="S864" s="210"/>
      <c r="T864" s="201"/>
      <c r="U864" s="209"/>
      <c r="AA864" s="202"/>
    </row>
    <row r="865" spans="2:27">
      <c r="B865" s="196"/>
      <c r="C865" s="196"/>
      <c r="D865" s="196"/>
      <c r="E865" s="205"/>
      <c r="F865" s="205"/>
      <c r="G865" s="196"/>
      <c r="H865" s="196"/>
      <c r="J865" s="196"/>
      <c r="O865" s="209"/>
      <c r="P865" s="209"/>
      <c r="Q865" s="210"/>
      <c r="R865" s="210"/>
      <c r="S865" s="210"/>
      <c r="T865" s="201"/>
      <c r="U865" s="209"/>
      <c r="AA865" s="202"/>
    </row>
    <row r="866" spans="2:27">
      <c r="B866" s="196"/>
      <c r="C866" s="196"/>
      <c r="D866" s="196"/>
      <c r="E866" s="205"/>
      <c r="F866" s="205"/>
      <c r="G866" s="196"/>
      <c r="H866" s="196"/>
      <c r="J866" s="196"/>
      <c r="O866" s="209"/>
      <c r="P866" s="209"/>
      <c r="Q866" s="210"/>
      <c r="R866" s="210"/>
      <c r="S866" s="210"/>
      <c r="T866" s="201"/>
      <c r="U866" s="209"/>
      <c r="AA866" s="202"/>
    </row>
    <row r="867" spans="2:27">
      <c r="B867" s="196"/>
      <c r="C867" s="196"/>
      <c r="D867" s="196"/>
      <c r="E867" s="205"/>
      <c r="F867" s="205"/>
      <c r="G867" s="196"/>
      <c r="H867" s="196"/>
      <c r="J867" s="196"/>
      <c r="O867" s="209"/>
      <c r="P867" s="209"/>
      <c r="Q867" s="210"/>
      <c r="R867" s="210"/>
      <c r="S867" s="210"/>
      <c r="T867" s="201"/>
      <c r="U867" s="209"/>
      <c r="AA867" s="202"/>
    </row>
    <row r="868" spans="2:27">
      <c r="B868" s="196"/>
      <c r="C868" s="196"/>
      <c r="D868" s="196"/>
      <c r="E868" s="205"/>
      <c r="F868" s="205"/>
      <c r="G868" s="196"/>
      <c r="H868" s="196"/>
      <c r="J868" s="196"/>
      <c r="O868" s="209"/>
      <c r="P868" s="209"/>
      <c r="Q868" s="210"/>
      <c r="R868" s="210"/>
      <c r="S868" s="210"/>
      <c r="T868" s="201"/>
      <c r="U868" s="209"/>
      <c r="AA868" s="202"/>
    </row>
    <row r="869" spans="2:27">
      <c r="B869" s="196"/>
      <c r="C869" s="196"/>
      <c r="D869" s="196"/>
      <c r="E869" s="205"/>
      <c r="F869" s="205"/>
      <c r="G869" s="196"/>
      <c r="H869" s="196"/>
      <c r="J869" s="196"/>
      <c r="O869" s="209"/>
      <c r="P869" s="209"/>
      <c r="Q869" s="210"/>
      <c r="R869" s="210"/>
      <c r="S869" s="210"/>
      <c r="T869" s="201"/>
      <c r="U869" s="209"/>
      <c r="AA869" s="202"/>
    </row>
    <row r="870" spans="2:27">
      <c r="B870" s="196"/>
      <c r="C870" s="196"/>
      <c r="D870" s="196"/>
      <c r="E870" s="205"/>
      <c r="F870" s="205"/>
      <c r="G870" s="196"/>
      <c r="H870" s="196"/>
      <c r="J870" s="196"/>
      <c r="O870" s="209"/>
      <c r="P870" s="209"/>
      <c r="Q870" s="210"/>
      <c r="R870" s="210"/>
      <c r="S870" s="210"/>
      <c r="T870" s="201"/>
      <c r="U870" s="209"/>
      <c r="AA870" s="202"/>
    </row>
    <row r="871" spans="2:27">
      <c r="B871" s="196"/>
      <c r="C871" s="196"/>
      <c r="D871" s="196"/>
      <c r="E871" s="205"/>
      <c r="F871" s="205"/>
      <c r="G871" s="196"/>
      <c r="H871" s="196"/>
      <c r="J871" s="196"/>
      <c r="O871" s="209"/>
      <c r="P871" s="209"/>
      <c r="Q871" s="210"/>
      <c r="R871" s="210"/>
      <c r="S871" s="210"/>
      <c r="T871" s="201"/>
      <c r="U871" s="209"/>
      <c r="AA871" s="202"/>
    </row>
    <row r="872" spans="2:27">
      <c r="B872" s="196"/>
      <c r="C872" s="196"/>
      <c r="D872" s="196"/>
      <c r="E872" s="205"/>
      <c r="F872" s="205"/>
      <c r="G872" s="196"/>
      <c r="H872" s="196"/>
      <c r="J872" s="196"/>
      <c r="O872" s="209"/>
      <c r="P872" s="209"/>
      <c r="Q872" s="210"/>
      <c r="R872" s="210"/>
      <c r="S872" s="210"/>
      <c r="T872" s="201"/>
      <c r="U872" s="209"/>
      <c r="AA872" s="202"/>
    </row>
    <row r="873" spans="2:27">
      <c r="B873" s="196"/>
      <c r="C873" s="196"/>
      <c r="D873" s="196"/>
      <c r="E873" s="205"/>
      <c r="F873" s="205"/>
      <c r="G873" s="196"/>
      <c r="H873" s="196"/>
      <c r="J873" s="196"/>
      <c r="O873" s="209"/>
      <c r="P873" s="209"/>
      <c r="Q873" s="210"/>
      <c r="R873" s="210"/>
      <c r="S873" s="210"/>
      <c r="T873" s="201"/>
      <c r="U873" s="209"/>
      <c r="AA873" s="202"/>
    </row>
    <row r="874" spans="2:27">
      <c r="B874" s="196"/>
      <c r="C874" s="196"/>
      <c r="D874" s="196"/>
      <c r="E874" s="205"/>
      <c r="F874" s="205"/>
      <c r="G874" s="196"/>
      <c r="H874" s="196"/>
      <c r="J874" s="196"/>
      <c r="O874" s="209"/>
      <c r="P874" s="209"/>
      <c r="Q874" s="210"/>
      <c r="R874" s="210"/>
      <c r="S874" s="210"/>
      <c r="T874" s="201"/>
      <c r="U874" s="209"/>
      <c r="AA874" s="202"/>
    </row>
    <row r="875" spans="2:27">
      <c r="B875" s="196"/>
      <c r="C875" s="196"/>
      <c r="D875" s="196"/>
      <c r="E875" s="205"/>
      <c r="F875" s="205"/>
      <c r="G875" s="196"/>
      <c r="H875" s="196"/>
      <c r="J875" s="196"/>
      <c r="O875" s="209"/>
      <c r="P875" s="209"/>
      <c r="Q875" s="210"/>
      <c r="R875" s="210"/>
      <c r="S875" s="210"/>
      <c r="T875" s="201"/>
      <c r="U875" s="209"/>
      <c r="AA875" s="202"/>
    </row>
    <row r="876" spans="2:27">
      <c r="B876" s="196"/>
      <c r="C876" s="196"/>
      <c r="D876" s="196"/>
      <c r="E876" s="205"/>
      <c r="F876" s="205"/>
      <c r="G876" s="196"/>
      <c r="H876" s="196"/>
      <c r="J876" s="196"/>
      <c r="O876" s="209"/>
      <c r="P876" s="209"/>
      <c r="Q876" s="210"/>
      <c r="R876" s="210"/>
      <c r="S876" s="210"/>
      <c r="T876" s="201"/>
      <c r="U876" s="209"/>
      <c r="AA876" s="202"/>
    </row>
    <row r="877" spans="2:27">
      <c r="B877" s="196"/>
      <c r="C877" s="196"/>
      <c r="D877" s="196"/>
      <c r="E877" s="205"/>
      <c r="F877" s="205"/>
      <c r="G877" s="196"/>
      <c r="H877" s="196"/>
      <c r="J877" s="196"/>
      <c r="O877" s="209"/>
      <c r="P877" s="209"/>
      <c r="Q877" s="210"/>
      <c r="R877" s="210"/>
      <c r="S877" s="210"/>
      <c r="T877" s="201"/>
      <c r="U877" s="209"/>
      <c r="AA877" s="202"/>
    </row>
    <row r="878" spans="2:27">
      <c r="B878" s="196"/>
      <c r="C878" s="196"/>
      <c r="D878" s="196"/>
      <c r="E878" s="205"/>
      <c r="F878" s="205"/>
      <c r="G878" s="196"/>
      <c r="H878" s="196"/>
      <c r="J878" s="196"/>
      <c r="O878" s="209"/>
      <c r="P878" s="209"/>
      <c r="Q878" s="210"/>
      <c r="R878" s="210"/>
      <c r="S878" s="210"/>
      <c r="T878" s="201"/>
      <c r="U878" s="209"/>
      <c r="AA878" s="202"/>
    </row>
    <row r="879" spans="2:27">
      <c r="B879" s="196"/>
      <c r="C879" s="196"/>
      <c r="D879" s="196"/>
      <c r="E879" s="205"/>
      <c r="F879" s="205"/>
      <c r="G879" s="196"/>
      <c r="H879" s="196"/>
      <c r="J879" s="196"/>
      <c r="O879" s="209"/>
      <c r="P879" s="209"/>
      <c r="Q879" s="210"/>
      <c r="R879" s="210"/>
      <c r="S879" s="210"/>
      <c r="T879" s="201"/>
      <c r="U879" s="209"/>
      <c r="AA879" s="202"/>
    </row>
    <row r="880" spans="2:27">
      <c r="B880" s="196"/>
      <c r="C880" s="196"/>
      <c r="D880" s="196"/>
      <c r="E880" s="205"/>
      <c r="F880" s="205"/>
      <c r="G880" s="196"/>
      <c r="H880" s="196"/>
      <c r="J880" s="196"/>
      <c r="O880" s="209"/>
      <c r="P880" s="209"/>
      <c r="Q880" s="210"/>
      <c r="R880" s="210"/>
      <c r="S880" s="210"/>
      <c r="T880" s="201"/>
      <c r="U880" s="209"/>
      <c r="AA880" s="202"/>
    </row>
    <row r="881" spans="2:27">
      <c r="B881" s="196"/>
      <c r="C881" s="196"/>
      <c r="D881" s="196"/>
      <c r="E881" s="205"/>
      <c r="F881" s="205"/>
      <c r="G881" s="196"/>
      <c r="H881" s="196"/>
      <c r="J881" s="196"/>
      <c r="O881" s="209"/>
      <c r="P881" s="209"/>
      <c r="Q881" s="210"/>
      <c r="R881" s="210"/>
      <c r="S881" s="210"/>
      <c r="T881" s="201"/>
      <c r="U881" s="209"/>
      <c r="AA881" s="202"/>
    </row>
    <row r="882" spans="2:27">
      <c r="B882" s="196"/>
      <c r="C882" s="196"/>
      <c r="D882" s="196"/>
      <c r="E882" s="205"/>
      <c r="F882" s="205"/>
      <c r="G882" s="196"/>
      <c r="H882" s="196"/>
      <c r="J882" s="196"/>
      <c r="O882" s="209"/>
      <c r="P882" s="209"/>
      <c r="Q882" s="210"/>
      <c r="R882" s="210"/>
      <c r="S882" s="210"/>
      <c r="T882" s="201"/>
      <c r="U882" s="209"/>
      <c r="AA882" s="202"/>
    </row>
    <row r="883" spans="2:27">
      <c r="B883" s="196"/>
      <c r="C883" s="196"/>
      <c r="D883" s="196"/>
      <c r="E883" s="205"/>
      <c r="F883" s="205"/>
      <c r="G883" s="196"/>
      <c r="H883" s="196"/>
      <c r="J883" s="196"/>
      <c r="O883" s="209"/>
      <c r="P883" s="209"/>
      <c r="Q883" s="210"/>
      <c r="R883" s="210"/>
      <c r="S883" s="210"/>
      <c r="T883" s="201"/>
      <c r="U883" s="209"/>
      <c r="AA883" s="202"/>
    </row>
    <row r="884" spans="2:27">
      <c r="B884" s="196"/>
      <c r="C884" s="196"/>
      <c r="D884" s="196"/>
      <c r="E884" s="205"/>
      <c r="F884" s="205"/>
      <c r="G884" s="196"/>
      <c r="H884" s="196"/>
      <c r="J884" s="196"/>
      <c r="O884" s="209"/>
      <c r="P884" s="209"/>
      <c r="Q884" s="210"/>
      <c r="R884" s="210"/>
      <c r="S884" s="210"/>
      <c r="T884" s="201"/>
      <c r="U884" s="209"/>
      <c r="AA884" s="202"/>
    </row>
    <row r="885" spans="2:27">
      <c r="B885" s="196"/>
      <c r="C885" s="196"/>
      <c r="D885" s="196"/>
      <c r="E885" s="205"/>
      <c r="F885" s="205"/>
      <c r="G885" s="196"/>
      <c r="H885" s="196"/>
      <c r="J885" s="196"/>
      <c r="O885" s="209"/>
      <c r="P885" s="209"/>
      <c r="Q885" s="210"/>
      <c r="R885" s="210"/>
      <c r="S885" s="210"/>
      <c r="T885" s="201"/>
      <c r="U885" s="209"/>
      <c r="AA885" s="202"/>
    </row>
    <row r="886" spans="2:27">
      <c r="B886" s="196"/>
      <c r="C886" s="196"/>
      <c r="D886" s="196"/>
      <c r="E886" s="205"/>
      <c r="F886" s="205"/>
      <c r="G886" s="196"/>
      <c r="H886" s="196"/>
      <c r="J886" s="196"/>
      <c r="O886" s="209"/>
      <c r="P886" s="209"/>
      <c r="Q886" s="210"/>
      <c r="R886" s="210"/>
      <c r="S886" s="210"/>
      <c r="T886" s="201"/>
      <c r="U886" s="209"/>
      <c r="AA886" s="202"/>
    </row>
    <row r="887" spans="2:27">
      <c r="B887" s="196"/>
      <c r="C887" s="196"/>
      <c r="D887" s="196"/>
      <c r="E887" s="205"/>
      <c r="F887" s="205"/>
      <c r="G887" s="196"/>
      <c r="H887" s="196"/>
      <c r="J887" s="196"/>
      <c r="O887" s="209"/>
      <c r="P887" s="209"/>
      <c r="Q887" s="210"/>
      <c r="R887" s="210"/>
      <c r="S887" s="210"/>
      <c r="T887" s="201"/>
      <c r="U887" s="209"/>
      <c r="AA887" s="202"/>
    </row>
    <row r="888" spans="2:27">
      <c r="B888" s="196"/>
      <c r="C888" s="196"/>
      <c r="D888" s="196"/>
      <c r="E888" s="205"/>
      <c r="F888" s="205"/>
      <c r="G888" s="196"/>
      <c r="H888" s="196"/>
      <c r="J888" s="196"/>
      <c r="O888" s="209"/>
      <c r="P888" s="209"/>
      <c r="Q888" s="210"/>
      <c r="R888" s="210"/>
      <c r="S888" s="210"/>
      <c r="T888" s="201"/>
      <c r="U888" s="209"/>
      <c r="AA888" s="202"/>
    </row>
    <row r="889" spans="2:27">
      <c r="B889" s="196"/>
      <c r="C889" s="196"/>
      <c r="D889" s="196"/>
      <c r="E889" s="205"/>
      <c r="F889" s="205"/>
      <c r="G889" s="196"/>
      <c r="H889" s="196"/>
      <c r="J889" s="196"/>
      <c r="O889" s="209"/>
      <c r="P889" s="209"/>
      <c r="Q889" s="210"/>
      <c r="R889" s="210"/>
      <c r="S889" s="210"/>
      <c r="T889" s="201"/>
      <c r="U889" s="209"/>
      <c r="AA889" s="202"/>
    </row>
    <row r="890" spans="2:27">
      <c r="B890" s="196"/>
      <c r="C890" s="196"/>
      <c r="D890" s="196"/>
      <c r="E890" s="205"/>
      <c r="F890" s="205"/>
      <c r="G890" s="196"/>
      <c r="H890" s="196"/>
      <c r="J890" s="196"/>
      <c r="O890" s="209"/>
      <c r="P890" s="209"/>
      <c r="Q890" s="210"/>
      <c r="R890" s="210"/>
      <c r="S890" s="210"/>
      <c r="T890" s="201"/>
      <c r="U890" s="209"/>
      <c r="AA890" s="202"/>
    </row>
    <row r="891" spans="2:27">
      <c r="B891" s="196"/>
      <c r="C891" s="196"/>
      <c r="D891" s="196"/>
      <c r="E891" s="205"/>
      <c r="F891" s="205"/>
      <c r="G891" s="196"/>
      <c r="H891" s="196"/>
      <c r="J891" s="196"/>
      <c r="O891" s="209"/>
      <c r="P891" s="209"/>
      <c r="Q891" s="210"/>
      <c r="R891" s="210"/>
      <c r="S891" s="210"/>
      <c r="T891" s="201"/>
      <c r="U891" s="209"/>
      <c r="AA891" s="202"/>
    </row>
    <row r="892" spans="2:27">
      <c r="B892" s="196"/>
      <c r="C892" s="196"/>
      <c r="D892" s="196"/>
      <c r="E892" s="205"/>
      <c r="F892" s="205"/>
      <c r="G892" s="196"/>
      <c r="H892" s="196"/>
      <c r="J892" s="196"/>
      <c r="O892" s="209"/>
      <c r="P892" s="209"/>
      <c r="Q892" s="210"/>
      <c r="R892" s="210"/>
      <c r="S892" s="210"/>
      <c r="T892" s="201"/>
      <c r="U892" s="209"/>
      <c r="AA892" s="202"/>
    </row>
    <row r="893" spans="2:27">
      <c r="B893" s="196"/>
      <c r="C893" s="196"/>
      <c r="D893" s="196"/>
      <c r="E893" s="205"/>
      <c r="F893" s="205"/>
      <c r="G893" s="196"/>
      <c r="H893" s="196"/>
      <c r="J893" s="196"/>
      <c r="O893" s="209"/>
      <c r="P893" s="209"/>
      <c r="Q893" s="210"/>
      <c r="R893" s="210"/>
      <c r="S893" s="210"/>
      <c r="T893" s="201"/>
      <c r="U893" s="209"/>
      <c r="AA893" s="202"/>
    </row>
    <row r="894" spans="2:27">
      <c r="B894" s="196"/>
      <c r="C894" s="196"/>
      <c r="D894" s="196"/>
      <c r="E894" s="205"/>
      <c r="F894" s="205"/>
      <c r="G894" s="196"/>
      <c r="H894" s="196"/>
      <c r="J894" s="196"/>
      <c r="O894" s="209"/>
      <c r="P894" s="209"/>
      <c r="Q894" s="210"/>
      <c r="R894" s="210"/>
      <c r="S894" s="210"/>
      <c r="T894" s="201"/>
      <c r="U894" s="209"/>
      <c r="AA894" s="202"/>
    </row>
    <row r="895" spans="2:27">
      <c r="B895" s="196"/>
      <c r="C895" s="196"/>
      <c r="D895" s="196"/>
      <c r="E895" s="205"/>
      <c r="F895" s="205"/>
      <c r="G895" s="196"/>
      <c r="H895" s="196"/>
      <c r="J895" s="196"/>
      <c r="O895" s="209"/>
      <c r="P895" s="209"/>
      <c r="Q895" s="210"/>
      <c r="R895" s="210"/>
      <c r="S895" s="210"/>
      <c r="T895" s="201"/>
      <c r="U895" s="209"/>
      <c r="AA895" s="202"/>
    </row>
    <row r="896" spans="2:27">
      <c r="B896" s="196"/>
      <c r="C896" s="196"/>
      <c r="D896" s="196"/>
      <c r="E896" s="205"/>
      <c r="F896" s="205"/>
      <c r="G896" s="196"/>
      <c r="H896" s="196"/>
      <c r="J896" s="196"/>
      <c r="O896" s="209"/>
      <c r="P896" s="209"/>
      <c r="Q896" s="210"/>
      <c r="R896" s="210"/>
      <c r="S896" s="210"/>
      <c r="T896" s="201"/>
      <c r="U896" s="209"/>
      <c r="AA896" s="202"/>
    </row>
    <row r="897" spans="2:27">
      <c r="B897" s="196"/>
      <c r="C897" s="196"/>
      <c r="D897" s="196"/>
      <c r="E897" s="205"/>
      <c r="F897" s="205"/>
      <c r="G897" s="196"/>
      <c r="H897" s="196"/>
      <c r="J897" s="196"/>
      <c r="O897" s="209"/>
      <c r="P897" s="209"/>
      <c r="Q897" s="210"/>
      <c r="R897" s="210"/>
      <c r="S897" s="210"/>
      <c r="T897" s="201"/>
      <c r="U897" s="209"/>
      <c r="AA897" s="202"/>
    </row>
    <row r="898" spans="2:27">
      <c r="B898" s="196"/>
      <c r="C898" s="196"/>
      <c r="D898" s="196"/>
      <c r="E898" s="205"/>
      <c r="F898" s="205"/>
      <c r="G898" s="196"/>
      <c r="H898" s="196"/>
      <c r="J898" s="196"/>
      <c r="O898" s="209"/>
      <c r="P898" s="209"/>
      <c r="Q898" s="210"/>
      <c r="R898" s="210"/>
      <c r="S898" s="210"/>
      <c r="T898" s="201"/>
      <c r="U898" s="209"/>
      <c r="AA898" s="202"/>
    </row>
    <row r="899" spans="2:27">
      <c r="B899" s="196"/>
      <c r="C899" s="196"/>
      <c r="D899" s="196"/>
      <c r="E899" s="205"/>
      <c r="F899" s="205"/>
      <c r="G899" s="196"/>
      <c r="H899" s="196"/>
      <c r="J899" s="196"/>
      <c r="O899" s="209"/>
      <c r="P899" s="209"/>
      <c r="Q899" s="210"/>
      <c r="R899" s="210"/>
      <c r="S899" s="210"/>
      <c r="T899" s="201"/>
      <c r="U899" s="209"/>
      <c r="AA899" s="202"/>
    </row>
    <row r="900" spans="2:27">
      <c r="B900" s="196"/>
      <c r="C900" s="196"/>
      <c r="D900" s="196"/>
      <c r="E900" s="205"/>
      <c r="F900" s="205"/>
      <c r="G900" s="196"/>
      <c r="H900" s="196"/>
      <c r="J900" s="196"/>
      <c r="O900" s="209"/>
      <c r="P900" s="209"/>
      <c r="Q900" s="210"/>
      <c r="R900" s="210"/>
      <c r="S900" s="210"/>
      <c r="T900" s="201"/>
      <c r="U900" s="209"/>
      <c r="AA900" s="202"/>
    </row>
    <row r="901" spans="2:27">
      <c r="B901" s="196"/>
      <c r="C901" s="196"/>
      <c r="D901" s="196"/>
      <c r="E901" s="205"/>
      <c r="F901" s="205"/>
      <c r="G901" s="196"/>
      <c r="H901" s="196"/>
      <c r="J901" s="196"/>
      <c r="O901" s="209"/>
      <c r="P901" s="209"/>
      <c r="Q901" s="210"/>
      <c r="R901" s="210"/>
      <c r="S901" s="210"/>
      <c r="T901" s="201"/>
      <c r="U901" s="209"/>
      <c r="AA901" s="202"/>
    </row>
    <row r="902" spans="2:27">
      <c r="B902" s="196"/>
      <c r="C902" s="196"/>
      <c r="D902" s="196"/>
      <c r="E902" s="205"/>
      <c r="F902" s="205"/>
      <c r="G902" s="196"/>
      <c r="H902" s="196"/>
      <c r="J902" s="196"/>
      <c r="O902" s="209"/>
      <c r="P902" s="209"/>
      <c r="Q902" s="210"/>
      <c r="R902" s="210"/>
      <c r="S902" s="210"/>
      <c r="T902" s="201"/>
      <c r="U902" s="209"/>
      <c r="AA902" s="202"/>
    </row>
    <row r="903" spans="2:27">
      <c r="B903" s="196"/>
      <c r="C903" s="196"/>
      <c r="D903" s="196"/>
      <c r="E903" s="205"/>
      <c r="F903" s="205"/>
      <c r="G903" s="196"/>
      <c r="H903" s="196"/>
      <c r="J903" s="196"/>
      <c r="O903" s="209"/>
      <c r="P903" s="209"/>
      <c r="Q903" s="210"/>
      <c r="R903" s="210"/>
      <c r="S903" s="210"/>
      <c r="T903" s="201"/>
      <c r="U903" s="209"/>
      <c r="AA903" s="202"/>
    </row>
    <row r="904" spans="2:27">
      <c r="B904" s="196"/>
      <c r="C904" s="196"/>
      <c r="D904" s="196"/>
      <c r="E904" s="205"/>
      <c r="F904" s="205"/>
      <c r="G904" s="196"/>
      <c r="H904" s="196"/>
      <c r="J904" s="196"/>
      <c r="O904" s="209"/>
      <c r="P904" s="209"/>
      <c r="Q904" s="210"/>
      <c r="R904" s="210"/>
      <c r="S904" s="210"/>
      <c r="T904" s="201"/>
      <c r="U904" s="209"/>
      <c r="AA904" s="202"/>
    </row>
    <row r="905" spans="2:27">
      <c r="B905" s="196"/>
      <c r="C905" s="196"/>
      <c r="D905" s="196"/>
      <c r="E905" s="205"/>
      <c r="F905" s="205"/>
      <c r="G905" s="196"/>
      <c r="H905" s="196"/>
      <c r="J905" s="196"/>
      <c r="O905" s="209"/>
      <c r="P905" s="209"/>
      <c r="Q905" s="210"/>
      <c r="R905" s="210"/>
      <c r="S905" s="210"/>
      <c r="T905" s="201"/>
      <c r="U905" s="209"/>
      <c r="AA905" s="202"/>
    </row>
    <row r="906" spans="2:27">
      <c r="B906" s="196"/>
      <c r="C906" s="196"/>
      <c r="D906" s="196"/>
      <c r="E906" s="205"/>
      <c r="F906" s="205"/>
      <c r="G906" s="196"/>
      <c r="H906" s="196"/>
      <c r="J906" s="196"/>
      <c r="O906" s="209"/>
      <c r="P906" s="209"/>
      <c r="Q906" s="210"/>
      <c r="R906" s="210"/>
      <c r="S906" s="210"/>
      <c r="T906" s="201"/>
      <c r="U906" s="209"/>
      <c r="AA906" s="202"/>
    </row>
    <row r="907" spans="2:27">
      <c r="B907" s="196"/>
      <c r="C907" s="196"/>
      <c r="D907" s="196"/>
      <c r="E907" s="205"/>
      <c r="F907" s="205"/>
      <c r="G907" s="196"/>
      <c r="H907" s="196"/>
      <c r="J907" s="196"/>
      <c r="O907" s="209"/>
      <c r="P907" s="209"/>
      <c r="Q907" s="210"/>
      <c r="R907" s="210"/>
      <c r="S907" s="210"/>
      <c r="T907" s="201"/>
      <c r="U907" s="209"/>
      <c r="AA907" s="202"/>
    </row>
    <row r="908" spans="2:27">
      <c r="B908" s="196"/>
      <c r="C908" s="196"/>
      <c r="D908" s="196"/>
      <c r="E908" s="205"/>
      <c r="F908" s="205"/>
      <c r="G908" s="196"/>
      <c r="H908" s="196"/>
      <c r="J908" s="196"/>
      <c r="O908" s="209"/>
      <c r="P908" s="209"/>
      <c r="Q908" s="210"/>
      <c r="R908" s="210"/>
      <c r="S908" s="210"/>
      <c r="T908" s="201"/>
      <c r="U908" s="209"/>
      <c r="AA908" s="202"/>
    </row>
    <row r="909" spans="2:27">
      <c r="B909" s="196"/>
      <c r="C909" s="196"/>
      <c r="D909" s="196"/>
      <c r="E909" s="205"/>
      <c r="F909" s="205"/>
      <c r="G909" s="196"/>
      <c r="H909" s="196"/>
      <c r="J909" s="196"/>
      <c r="O909" s="209"/>
      <c r="P909" s="209"/>
      <c r="Q909" s="210"/>
      <c r="R909" s="210"/>
      <c r="S909" s="210"/>
      <c r="T909" s="201"/>
      <c r="U909" s="209"/>
      <c r="AA909" s="202"/>
    </row>
    <row r="910" spans="2:27">
      <c r="B910" s="196"/>
      <c r="C910" s="196"/>
      <c r="D910" s="196"/>
      <c r="E910" s="205"/>
      <c r="F910" s="205"/>
      <c r="G910" s="196"/>
      <c r="H910" s="196"/>
      <c r="J910" s="196"/>
      <c r="O910" s="209"/>
      <c r="P910" s="209"/>
      <c r="Q910" s="210"/>
      <c r="R910" s="210"/>
      <c r="S910" s="210"/>
      <c r="T910" s="201"/>
      <c r="U910" s="209"/>
      <c r="AA910" s="202"/>
    </row>
    <row r="911" spans="2:27">
      <c r="B911" s="196"/>
      <c r="C911" s="196"/>
      <c r="D911" s="196"/>
      <c r="E911" s="205"/>
      <c r="F911" s="205"/>
      <c r="G911" s="196"/>
      <c r="H911" s="196"/>
      <c r="J911" s="196"/>
      <c r="O911" s="209"/>
      <c r="P911" s="209"/>
      <c r="Q911" s="210"/>
      <c r="R911" s="210"/>
      <c r="S911" s="210"/>
      <c r="T911" s="201"/>
      <c r="U911" s="209"/>
      <c r="AA911" s="202"/>
    </row>
    <row r="912" spans="2:27">
      <c r="B912" s="196"/>
      <c r="C912" s="196"/>
      <c r="D912" s="196"/>
      <c r="E912" s="205"/>
      <c r="F912" s="205"/>
      <c r="G912" s="196"/>
      <c r="H912" s="196"/>
      <c r="J912" s="196"/>
      <c r="O912" s="209"/>
      <c r="P912" s="209"/>
      <c r="Q912" s="210"/>
      <c r="R912" s="210"/>
      <c r="S912" s="210"/>
      <c r="T912" s="201"/>
      <c r="U912" s="209"/>
      <c r="AA912" s="202"/>
    </row>
    <row r="913" spans="2:27">
      <c r="B913" s="196"/>
      <c r="C913" s="196"/>
      <c r="D913" s="196"/>
      <c r="E913" s="205"/>
      <c r="F913" s="205"/>
      <c r="G913" s="196"/>
      <c r="H913" s="196"/>
      <c r="J913" s="196"/>
      <c r="O913" s="209"/>
      <c r="P913" s="209"/>
      <c r="Q913" s="210"/>
      <c r="R913" s="210"/>
      <c r="S913" s="210"/>
      <c r="T913" s="201"/>
      <c r="U913" s="209"/>
      <c r="AA913" s="202"/>
    </row>
    <row r="914" spans="2:27">
      <c r="B914" s="196"/>
      <c r="C914" s="196"/>
      <c r="D914" s="196"/>
      <c r="E914" s="205"/>
      <c r="F914" s="205"/>
      <c r="G914" s="196"/>
      <c r="H914" s="196"/>
      <c r="J914" s="196"/>
      <c r="O914" s="209"/>
      <c r="P914" s="209"/>
      <c r="Q914" s="210"/>
      <c r="R914" s="210"/>
      <c r="S914" s="210"/>
      <c r="T914" s="201"/>
      <c r="U914" s="209"/>
      <c r="AA914" s="202"/>
    </row>
    <row r="915" spans="2:27">
      <c r="B915" s="196"/>
      <c r="C915" s="196"/>
      <c r="D915" s="196"/>
      <c r="E915" s="205"/>
      <c r="F915" s="205"/>
      <c r="G915" s="196"/>
      <c r="H915" s="196"/>
      <c r="J915" s="196"/>
      <c r="O915" s="209"/>
      <c r="P915" s="209"/>
      <c r="Q915" s="210"/>
      <c r="R915" s="210"/>
      <c r="S915" s="210"/>
      <c r="T915" s="201"/>
      <c r="U915" s="209"/>
      <c r="AA915" s="202"/>
    </row>
    <row r="916" spans="2:27">
      <c r="B916" s="196"/>
      <c r="C916" s="196"/>
      <c r="D916" s="196"/>
      <c r="E916" s="205"/>
      <c r="F916" s="205"/>
      <c r="G916" s="196"/>
      <c r="H916" s="196"/>
      <c r="J916" s="196"/>
      <c r="O916" s="209"/>
      <c r="P916" s="209"/>
      <c r="Q916" s="210"/>
      <c r="R916" s="210"/>
      <c r="S916" s="210"/>
      <c r="T916" s="201"/>
      <c r="U916" s="209"/>
      <c r="AA916" s="202"/>
    </row>
    <row r="917" spans="2:27">
      <c r="B917" s="196"/>
      <c r="C917" s="196"/>
      <c r="D917" s="196"/>
      <c r="E917" s="205"/>
      <c r="F917" s="205"/>
      <c r="G917" s="196"/>
      <c r="H917" s="196"/>
      <c r="J917" s="196"/>
      <c r="O917" s="209"/>
      <c r="P917" s="209"/>
      <c r="Q917" s="210"/>
      <c r="R917" s="210"/>
      <c r="S917" s="210"/>
      <c r="T917" s="201"/>
      <c r="U917" s="209"/>
      <c r="AA917" s="202"/>
    </row>
    <row r="918" spans="2:27">
      <c r="B918" s="196"/>
      <c r="C918" s="196"/>
      <c r="D918" s="196"/>
      <c r="E918" s="205"/>
      <c r="F918" s="205"/>
      <c r="G918" s="196"/>
      <c r="H918" s="196"/>
      <c r="J918" s="196"/>
      <c r="O918" s="209"/>
      <c r="P918" s="209"/>
      <c r="Q918" s="210"/>
      <c r="R918" s="210"/>
      <c r="S918" s="210"/>
      <c r="T918" s="201"/>
      <c r="U918" s="209"/>
      <c r="AA918" s="202"/>
    </row>
    <row r="919" spans="2:27">
      <c r="B919" s="196"/>
      <c r="C919" s="196"/>
      <c r="D919" s="196"/>
      <c r="E919" s="205"/>
      <c r="F919" s="205"/>
      <c r="G919" s="196"/>
      <c r="H919" s="196"/>
      <c r="J919" s="196"/>
      <c r="O919" s="209"/>
      <c r="P919" s="209"/>
      <c r="Q919" s="210"/>
      <c r="R919" s="210"/>
      <c r="S919" s="210"/>
      <c r="T919" s="201"/>
      <c r="U919" s="209"/>
      <c r="AA919" s="202"/>
    </row>
    <row r="920" spans="2:27">
      <c r="B920" s="196"/>
      <c r="C920" s="196"/>
      <c r="D920" s="196"/>
      <c r="E920" s="205"/>
      <c r="F920" s="205"/>
      <c r="G920" s="196"/>
      <c r="H920" s="196"/>
      <c r="J920" s="196"/>
      <c r="O920" s="209"/>
      <c r="P920" s="209"/>
      <c r="Q920" s="210"/>
      <c r="R920" s="210"/>
      <c r="S920" s="210"/>
      <c r="T920" s="201"/>
      <c r="U920" s="209"/>
      <c r="AA920" s="202"/>
    </row>
    <row r="921" spans="2:27">
      <c r="B921" s="196"/>
      <c r="C921" s="196"/>
      <c r="D921" s="196"/>
      <c r="E921" s="205"/>
      <c r="F921" s="205"/>
      <c r="G921" s="196"/>
      <c r="H921" s="196"/>
      <c r="J921" s="196"/>
      <c r="O921" s="209"/>
      <c r="P921" s="209"/>
      <c r="Q921" s="210"/>
      <c r="R921" s="210"/>
      <c r="S921" s="210"/>
      <c r="T921" s="201"/>
      <c r="U921" s="209"/>
      <c r="AA921" s="202"/>
    </row>
    <row r="922" spans="2:27">
      <c r="B922" s="196"/>
      <c r="C922" s="196"/>
      <c r="D922" s="196"/>
      <c r="E922" s="205"/>
      <c r="F922" s="205"/>
      <c r="G922" s="196"/>
      <c r="H922" s="196"/>
      <c r="J922" s="196"/>
      <c r="O922" s="209"/>
      <c r="P922" s="209"/>
      <c r="Q922" s="210"/>
      <c r="R922" s="210"/>
      <c r="S922" s="210"/>
      <c r="T922" s="201"/>
      <c r="U922" s="209"/>
      <c r="AA922" s="202"/>
    </row>
    <row r="923" spans="2:27">
      <c r="B923" s="196"/>
      <c r="C923" s="196"/>
      <c r="D923" s="196"/>
      <c r="E923" s="205"/>
      <c r="F923" s="205"/>
      <c r="G923" s="196"/>
      <c r="H923" s="196"/>
      <c r="J923" s="196"/>
      <c r="O923" s="209"/>
      <c r="P923" s="209"/>
      <c r="Q923" s="210"/>
      <c r="R923" s="210"/>
      <c r="S923" s="210"/>
      <c r="T923" s="201"/>
      <c r="U923" s="209"/>
      <c r="AA923" s="202"/>
    </row>
    <row r="924" spans="2:27">
      <c r="B924" s="196"/>
      <c r="C924" s="196"/>
      <c r="D924" s="196"/>
      <c r="E924" s="205"/>
      <c r="F924" s="205"/>
      <c r="G924" s="196"/>
      <c r="H924" s="196"/>
      <c r="J924" s="196"/>
      <c r="O924" s="209"/>
      <c r="P924" s="209"/>
      <c r="Q924" s="210"/>
      <c r="R924" s="210"/>
      <c r="S924" s="210"/>
      <c r="T924" s="201"/>
      <c r="U924" s="209"/>
      <c r="AA924" s="202"/>
    </row>
    <row r="925" spans="2:27">
      <c r="B925" s="196"/>
      <c r="C925" s="196"/>
      <c r="D925" s="196"/>
      <c r="E925" s="205"/>
      <c r="F925" s="205"/>
      <c r="G925" s="196"/>
      <c r="H925" s="196"/>
      <c r="J925" s="196"/>
      <c r="O925" s="209"/>
      <c r="P925" s="209"/>
      <c r="Q925" s="210"/>
      <c r="R925" s="210"/>
      <c r="S925" s="210"/>
      <c r="T925" s="201"/>
      <c r="U925" s="209"/>
      <c r="AA925" s="202"/>
    </row>
    <row r="926" spans="2:27">
      <c r="B926" s="196"/>
      <c r="C926" s="196"/>
      <c r="D926" s="196"/>
      <c r="E926" s="205"/>
      <c r="F926" s="205"/>
      <c r="G926" s="196"/>
      <c r="H926" s="196"/>
      <c r="J926" s="196"/>
      <c r="O926" s="209"/>
      <c r="P926" s="209"/>
      <c r="Q926" s="210"/>
      <c r="R926" s="210"/>
      <c r="S926" s="210"/>
      <c r="T926" s="201"/>
      <c r="U926" s="209"/>
      <c r="AA926" s="202"/>
    </row>
    <row r="927" spans="2:27">
      <c r="B927" s="196"/>
      <c r="C927" s="196"/>
      <c r="D927" s="196"/>
      <c r="E927" s="205"/>
      <c r="F927" s="205"/>
      <c r="G927" s="196"/>
      <c r="H927" s="196"/>
      <c r="J927" s="196"/>
      <c r="O927" s="209"/>
      <c r="P927" s="209"/>
      <c r="Q927" s="210"/>
      <c r="R927" s="210"/>
      <c r="S927" s="210"/>
      <c r="T927" s="201"/>
      <c r="U927" s="209"/>
      <c r="AA927" s="202"/>
    </row>
    <row r="928" spans="2:27">
      <c r="B928" s="196"/>
      <c r="C928" s="196"/>
      <c r="D928" s="196"/>
      <c r="E928" s="205"/>
      <c r="F928" s="205"/>
      <c r="G928" s="196"/>
      <c r="H928" s="196"/>
      <c r="J928" s="196"/>
      <c r="O928" s="209"/>
      <c r="P928" s="209"/>
      <c r="Q928" s="210"/>
      <c r="R928" s="210"/>
      <c r="S928" s="210"/>
      <c r="T928" s="201"/>
      <c r="U928" s="209"/>
      <c r="AA928" s="202"/>
    </row>
    <row r="929" spans="2:27">
      <c r="B929" s="196"/>
      <c r="C929" s="196"/>
      <c r="D929" s="196"/>
      <c r="E929" s="205"/>
      <c r="F929" s="205"/>
      <c r="G929" s="196"/>
      <c r="H929" s="196"/>
      <c r="J929" s="196"/>
      <c r="O929" s="209"/>
      <c r="P929" s="209"/>
      <c r="Q929" s="210"/>
      <c r="R929" s="210"/>
      <c r="S929" s="210"/>
      <c r="T929" s="201"/>
      <c r="U929" s="209"/>
      <c r="AA929" s="202"/>
    </row>
    <row r="930" spans="2:27">
      <c r="B930" s="196"/>
      <c r="C930" s="196"/>
      <c r="D930" s="196"/>
      <c r="E930" s="205"/>
      <c r="F930" s="205"/>
      <c r="G930" s="196"/>
      <c r="H930" s="196"/>
      <c r="J930" s="196"/>
      <c r="O930" s="209"/>
      <c r="P930" s="209"/>
      <c r="Q930" s="210"/>
      <c r="R930" s="210"/>
      <c r="S930" s="210"/>
      <c r="T930" s="201"/>
      <c r="U930" s="209"/>
      <c r="AA930" s="202"/>
    </row>
    <row r="931" spans="2:27">
      <c r="B931" s="196"/>
      <c r="C931" s="196"/>
      <c r="D931" s="196"/>
      <c r="E931" s="205"/>
      <c r="F931" s="205"/>
      <c r="G931" s="196"/>
      <c r="H931" s="196"/>
      <c r="J931" s="196"/>
      <c r="O931" s="209"/>
      <c r="P931" s="209"/>
      <c r="Q931" s="210"/>
      <c r="R931" s="210"/>
      <c r="S931" s="210"/>
      <c r="T931" s="201"/>
      <c r="U931" s="209"/>
      <c r="AA931" s="202"/>
    </row>
    <row r="932" spans="2:27">
      <c r="B932" s="196"/>
      <c r="C932" s="196"/>
      <c r="D932" s="196"/>
      <c r="E932" s="205"/>
      <c r="F932" s="205"/>
      <c r="G932" s="196"/>
      <c r="H932" s="196"/>
      <c r="J932" s="196"/>
      <c r="O932" s="209"/>
      <c r="P932" s="209"/>
      <c r="Q932" s="210"/>
      <c r="R932" s="210"/>
      <c r="S932" s="210"/>
      <c r="T932" s="201"/>
      <c r="U932" s="209"/>
      <c r="AA932" s="202"/>
    </row>
    <row r="933" spans="2:27">
      <c r="B933" s="196"/>
      <c r="C933" s="196"/>
      <c r="D933" s="196"/>
      <c r="E933" s="205"/>
      <c r="F933" s="205"/>
      <c r="G933" s="196"/>
      <c r="H933" s="196"/>
      <c r="J933" s="196"/>
      <c r="O933" s="209"/>
      <c r="P933" s="209"/>
      <c r="Q933" s="210"/>
      <c r="R933" s="210"/>
      <c r="S933" s="210"/>
      <c r="T933" s="201"/>
      <c r="U933" s="209"/>
      <c r="AA933" s="202"/>
    </row>
    <row r="934" spans="2:27">
      <c r="B934" s="196"/>
      <c r="C934" s="196"/>
      <c r="D934" s="196"/>
      <c r="E934" s="205"/>
      <c r="F934" s="205"/>
      <c r="G934" s="196"/>
      <c r="H934" s="196"/>
      <c r="J934" s="196"/>
      <c r="O934" s="209"/>
      <c r="P934" s="209"/>
      <c r="Q934" s="210"/>
      <c r="R934" s="210"/>
      <c r="S934" s="210"/>
      <c r="T934" s="201"/>
      <c r="U934" s="209"/>
      <c r="AA934" s="202"/>
    </row>
    <row r="935" spans="2:27">
      <c r="B935" s="196"/>
      <c r="C935" s="196"/>
      <c r="D935" s="196"/>
      <c r="E935" s="205"/>
      <c r="F935" s="205"/>
      <c r="G935" s="196"/>
      <c r="H935" s="196"/>
      <c r="J935" s="196"/>
      <c r="O935" s="209"/>
      <c r="P935" s="209"/>
      <c r="Q935" s="210"/>
      <c r="R935" s="210"/>
      <c r="S935" s="210"/>
      <c r="T935" s="201"/>
      <c r="U935" s="209"/>
      <c r="AA935" s="202"/>
    </row>
    <row r="936" spans="2:27">
      <c r="B936" s="196"/>
      <c r="C936" s="196"/>
      <c r="D936" s="196"/>
      <c r="E936" s="205"/>
      <c r="F936" s="205"/>
      <c r="G936" s="196"/>
      <c r="H936" s="196"/>
      <c r="J936" s="196"/>
      <c r="O936" s="209"/>
      <c r="P936" s="209"/>
      <c r="Q936" s="210"/>
      <c r="R936" s="210"/>
      <c r="S936" s="210"/>
      <c r="T936" s="201"/>
      <c r="U936" s="209"/>
      <c r="AA936" s="202"/>
    </row>
    <row r="937" spans="2:27">
      <c r="B937" s="196"/>
      <c r="C937" s="196"/>
      <c r="D937" s="196"/>
      <c r="E937" s="205"/>
      <c r="F937" s="205"/>
      <c r="G937" s="196"/>
      <c r="H937" s="196"/>
      <c r="J937" s="196"/>
      <c r="O937" s="209"/>
      <c r="P937" s="209"/>
      <c r="Q937" s="210"/>
      <c r="R937" s="210"/>
      <c r="S937" s="210"/>
      <c r="T937" s="201"/>
      <c r="U937" s="209"/>
      <c r="AA937" s="202"/>
    </row>
    <row r="938" spans="2:27">
      <c r="B938" s="196"/>
      <c r="C938" s="196"/>
      <c r="D938" s="196"/>
      <c r="E938" s="205"/>
      <c r="F938" s="205"/>
      <c r="G938" s="196"/>
      <c r="H938" s="196"/>
      <c r="J938" s="196"/>
      <c r="O938" s="209"/>
      <c r="P938" s="209"/>
      <c r="Q938" s="210"/>
      <c r="R938" s="210"/>
      <c r="S938" s="210"/>
      <c r="T938" s="201"/>
      <c r="U938" s="209"/>
      <c r="AA938" s="202"/>
    </row>
    <row r="939" spans="2:27">
      <c r="B939" s="196"/>
      <c r="C939" s="196"/>
      <c r="D939" s="196"/>
      <c r="E939" s="205"/>
      <c r="F939" s="205"/>
      <c r="G939" s="196"/>
      <c r="H939" s="196"/>
      <c r="J939" s="196"/>
      <c r="O939" s="209"/>
      <c r="P939" s="209"/>
      <c r="Q939" s="210"/>
      <c r="R939" s="210"/>
      <c r="S939" s="210"/>
      <c r="T939" s="201"/>
      <c r="U939" s="209"/>
      <c r="AA939" s="202"/>
    </row>
    <row r="940" spans="2:27">
      <c r="B940" s="196"/>
      <c r="C940" s="196"/>
      <c r="D940" s="196"/>
      <c r="E940" s="205"/>
      <c r="F940" s="205"/>
      <c r="G940" s="196"/>
      <c r="H940" s="196"/>
      <c r="J940" s="196"/>
      <c r="O940" s="209"/>
      <c r="P940" s="209"/>
      <c r="Q940" s="210"/>
      <c r="R940" s="210"/>
      <c r="S940" s="210"/>
      <c r="T940" s="201"/>
      <c r="U940" s="209"/>
      <c r="AA940" s="202"/>
    </row>
    <row r="941" spans="2:27">
      <c r="B941" s="196"/>
      <c r="C941" s="196"/>
      <c r="D941" s="196"/>
      <c r="E941" s="205"/>
      <c r="F941" s="205"/>
      <c r="G941" s="196"/>
      <c r="H941" s="196"/>
      <c r="J941" s="196"/>
      <c r="O941" s="209"/>
      <c r="P941" s="209"/>
      <c r="Q941" s="210"/>
      <c r="R941" s="210"/>
      <c r="S941" s="210"/>
      <c r="T941" s="201"/>
      <c r="U941" s="209"/>
      <c r="AA941" s="202"/>
    </row>
    <row r="942" spans="2:27">
      <c r="B942" s="196"/>
      <c r="C942" s="196"/>
      <c r="D942" s="196"/>
      <c r="E942" s="205"/>
      <c r="F942" s="205"/>
      <c r="G942" s="196"/>
      <c r="H942" s="196"/>
      <c r="J942" s="196"/>
      <c r="O942" s="209"/>
      <c r="P942" s="209"/>
      <c r="Q942" s="210"/>
      <c r="R942" s="210"/>
      <c r="S942" s="210"/>
      <c r="T942" s="201"/>
      <c r="U942" s="209"/>
      <c r="AA942" s="202"/>
    </row>
    <row r="943" spans="2:27">
      <c r="B943" s="196"/>
      <c r="C943" s="196"/>
      <c r="D943" s="196"/>
      <c r="E943" s="205"/>
      <c r="F943" s="205"/>
      <c r="G943" s="196"/>
      <c r="H943" s="196"/>
      <c r="J943" s="196"/>
      <c r="O943" s="209"/>
      <c r="P943" s="209"/>
      <c r="Q943" s="210"/>
      <c r="R943" s="210"/>
      <c r="S943" s="210"/>
      <c r="T943" s="201"/>
      <c r="U943" s="209"/>
      <c r="AA943" s="202"/>
    </row>
    <row r="944" spans="2:27">
      <c r="B944" s="196"/>
      <c r="C944" s="196"/>
      <c r="D944" s="196"/>
      <c r="E944" s="205"/>
      <c r="F944" s="205"/>
      <c r="G944" s="196"/>
      <c r="H944" s="196"/>
      <c r="J944" s="196"/>
      <c r="O944" s="209"/>
      <c r="P944" s="209"/>
      <c r="Q944" s="210"/>
      <c r="R944" s="210"/>
      <c r="S944" s="210"/>
      <c r="T944" s="201"/>
      <c r="U944" s="209"/>
      <c r="AA944" s="202"/>
    </row>
    <row r="945" spans="2:27">
      <c r="B945" s="196"/>
      <c r="C945" s="196"/>
      <c r="D945" s="196"/>
      <c r="E945" s="205"/>
      <c r="F945" s="205"/>
      <c r="G945" s="196"/>
      <c r="H945" s="196"/>
      <c r="J945" s="196"/>
      <c r="O945" s="209"/>
      <c r="P945" s="209"/>
      <c r="Q945" s="210"/>
      <c r="R945" s="210"/>
      <c r="S945" s="210"/>
      <c r="T945" s="201"/>
      <c r="U945" s="209"/>
      <c r="AA945" s="202"/>
    </row>
    <row r="946" spans="2:27">
      <c r="B946" s="196"/>
      <c r="C946" s="196"/>
      <c r="D946" s="196"/>
      <c r="E946" s="205"/>
      <c r="F946" s="205"/>
      <c r="G946" s="196"/>
      <c r="H946" s="196"/>
      <c r="J946" s="196"/>
      <c r="O946" s="209"/>
      <c r="P946" s="209"/>
      <c r="Q946" s="210"/>
      <c r="R946" s="210"/>
      <c r="S946" s="210"/>
      <c r="T946" s="201"/>
      <c r="U946" s="209"/>
      <c r="AA946" s="202"/>
    </row>
    <row r="947" spans="2:27" ht="18.75" customHeight="1">
      <c r="B947" s="196"/>
      <c r="C947" s="196"/>
      <c r="D947" s="196"/>
      <c r="E947" s="205"/>
      <c r="F947" s="205"/>
      <c r="G947" s="196"/>
      <c r="H947" s="196"/>
      <c r="J947" s="196"/>
      <c r="O947" s="209"/>
      <c r="P947" s="209"/>
      <c r="Q947" s="210"/>
      <c r="R947" s="210"/>
      <c r="S947" s="210"/>
      <c r="T947" s="201"/>
      <c r="U947" s="209"/>
      <c r="AA947" s="202"/>
    </row>
    <row r="948" spans="2:27" ht="18.75" customHeight="1">
      <c r="B948" s="196"/>
      <c r="C948" s="196"/>
      <c r="D948" s="196"/>
      <c r="E948" s="205"/>
      <c r="F948" s="205"/>
      <c r="G948" s="196"/>
      <c r="H948" s="196"/>
      <c r="J948" s="196"/>
      <c r="O948" s="209"/>
      <c r="P948" s="209"/>
      <c r="Q948" s="210"/>
      <c r="R948" s="210"/>
      <c r="S948" s="210"/>
      <c r="T948" s="201"/>
      <c r="U948" s="209"/>
      <c r="AA948" s="202"/>
    </row>
    <row r="949" spans="2:27">
      <c r="B949" s="196"/>
      <c r="C949" s="196"/>
      <c r="D949" s="196"/>
      <c r="E949" s="205"/>
      <c r="F949" s="205"/>
      <c r="G949" s="196"/>
      <c r="H949" s="196"/>
      <c r="J949" s="196"/>
      <c r="O949" s="209"/>
      <c r="P949" s="209"/>
      <c r="Q949" s="210"/>
      <c r="R949" s="210"/>
      <c r="S949" s="210"/>
      <c r="T949" s="201"/>
      <c r="U949" s="209"/>
      <c r="AA949" s="202"/>
    </row>
    <row r="950" spans="2:27">
      <c r="B950" s="196"/>
      <c r="C950" s="196"/>
      <c r="D950" s="196"/>
      <c r="E950" s="205"/>
      <c r="F950" s="205"/>
      <c r="G950" s="196"/>
      <c r="H950" s="196"/>
      <c r="J950" s="196"/>
      <c r="O950" s="209"/>
      <c r="P950" s="209"/>
      <c r="Q950" s="210"/>
      <c r="R950" s="210"/>
      <c r="S950" s="210"/>
      <c r="T950" s="201"/>
      <c r="U950" s="209"/>
      <c r="AA950" s="202"/>
    </row>
    <row r="951" spans="2:27">
      <c r="B951" s="196"/>
      <c r="C951" s="196"/>
      <c r="D951" s="196"/>
      <c r="E951" s="205"/>
      <c r="F951" s="205"/>
      <c r="G951" s="196"/>
      <c r="H951" s="196"/>
      <c r="J951" s="196"/>
      <c r="O951" s="209"/>
      <c r="P951" s="209"/>
      <c r="Q951" s="210"/>
      <c r="R951" s="210"/>
      <c r="S951" s="210"/>
      <c r="T951" s="201"/>
      <c r="U951" s="209"/>
      <c r="AA951" s="202"/>
    </row>
    <row r="952" spans="2:27">
      <c r="B952" s="196"/>
      <c r="C952" s="196"/>
      <c r="D952" s="196"/>
      <c r="E952" s="205"/>
      <c r="F952" s="205"/>
      <c r="G952" s="196"/>
      <c r="H952" s="196"/>
      <c r="J952" s="196"/>
      <c r="O952" s="209"/>
      <c r="P952" s="209"/>
      <c r="Q952" s="210"/>
      <c r="R952" s="210"/>
      <c r="S952" s="210"/>
      <c r="T952" s="201"/>
      <c r="U952" s="209"/>
      <c r="AA952" s="202"/>
    </row>
    <row r="953" spans="2:27">
      <c r="B953" s="196"/>
      <c r="C953" s="196"/>
      <c r="D953" s="196"/>
      <c r="E953" s="205"/>
      <c r="F953" s="205"/>
      <c r="G953" s="196"/>
      <c r="H953" s="196"/>
      <c r="J953" s="196"/>
      <c r="O953" s="209"/>
      <c r="P953" s="209"/>
      <c r="Q953" s="210"/>
      <c r="R953" s="210"/>
      <c r="S953" s="210"/>
      <c r="T953" s="201"/>
      <c r="U953" s="209"/>
      <c r="AA953" s="202"/>
    </row>
    <row r="954" spans="2:27">
      <c r="B954" s="196"/>
      <c r="C954" s="196"/>
      <c r="D954" s="196"/>
      <c r="E954" s="205"/>
      <c r="F954" s="205"/>
      <c r="G954" s="196"/>
      <c r="H954" s="196"/>
      <c r="J954" s="196"/>
      <c r="O954" s="209"/>
      <c r="P954" s="209"/>
      <c r="Q954" s="210"/>
      <c r="R954" s="210"/>
      <c r="S954" s="210"/>
      <c r="T954" s="201"/>
      <c r="U954" s="209"/>
      <c r="AA954" s="202"/>
    </row>
    <row r="955" spans="2:27">
      <c r="B955" s="196"/>
      <c r="C955" s="196"/>
      <c r="D955" s="196"/>
      <c r="E955" s="205"/>
      <c r="F955" s="205"/>
      <c r="G955" s="196"/>
      <c r="H955" s="196"/>
      <c r="J955" s="196"/>
      <c r="O955" s="209"/>
      <c r="P955" s="209"/>
      <c r="Q955" s="210"/>
      <c r="R955" s="210"/>
      <c r="S955" s="210"/>
      <c r="T955" s="201"/>
      <c r="U955" s="209"/>
      <c r="AA955" s="202"/>
    </row>
    <row r="956" spans="2:27">
      <c r="B956" s="196"/>
      <c r="C956" s="196"/>
      <c r="D956" s="196"/>
      <c r="E956" s="205"/>
      <c r="F956" s="205"/>
      <c r="G956" s="196"/>
      <c r="H956" s="196"/>
      <c r="J956" s="196"/>
      <c r="O956" s="209"/>
      <c r="P956" s="209"/>
      <c r="Q956" s="210"/>
      <c r="R956" s="210"/>
      <c r="S956" s="210"/>
      <c r="T956" s="201"/>
      <c r="U956" s="209"/>
      <c r="AA956" s="202"/>
    </row>
    <row r="957" spans="2:27">
      <c r="B957" s="196"/>
      <c r="C957" s="196"/>
      <c r="D957" s="196"/>
      <c r="E957" s="205"/>
      <c r="F957" s="205"/>
      <c r="G957" s="196"/>
      <c r="H957" s="196"/>
      <c r="J957" s="196"/>
      <c r="O957" s="209"/>
      <c r="P957" s="209"/>
      <c r="Q957" s="210"/>
      <c r="R957" s="210"/>
      <c r="S957" s="210"/>
      <c r="T957" s="201"/>
      <c r="U957" s="209"/>
      <c r="AA957" s="202"/>
    </row>
    <row r="958" spans="2:27">
      <c r="B958" s="196"/>
      <c r="C958" s="196"/>
      <c r="D958" s="196"/>
      <c r="E958" s="205"/>
      <c r="F958" s="205"/>
      <c r="G958" s="196"/>
      <c r="H958" s="196"/>
      <c r="J958" s="196"/>
      <c r="O958" s="209"/>
      <c r="P958" s="209"/>
      <c r="Q958" s="210"/>
      <c r="R958" s="210"/>
      <c r="S958" s="210"/>
      <c r="T958" s="201"/>
      <c r="U958" s="209"/>
      <c r="AA958" s="202"/>
    </row>
    <row r="959" spans="2:27">
      <c r="B959" s="196"/>
      <c r="C959" s="196"/>
      <c r="D959" s="196"/>
      <c r="E959" s="205"/>
      <c r="F959" s="205"/>
      <c r="G959" s="196"/>
      <c r="H959" s="196"/>
      <c r="J959" s="196"/>
      <c r="O959" s="209"/>
      <c r="P959" s="209"/>
      <c r="Q959" s="210"/>
      <c r="R959" s="210"/>
      <c r="S959" s="210"/>
      <c r="T959" s="201"/>
      <c r="U959" s="209"/>
      <c r="AA959" s="202"/>
    </row>
    <row r="960" spans="2:27">
      <c r="B960" s="196"/>
      <c r="C960" s="196"/>
      <c r="D960" s="196"/>
      <c r="E960" s="205"/>
      <c r="F960" s="205"/>
      <c r="G960" s="196"/>
      <c r="H960" s="196"/>
      <c r="J960" s="196"/>
      <c r="O960" s="209"/>
      <c r="P960" s="209"/>
      <c r="Q960" s="210"/>
      <c r="R960" s="210"/>
      <c r="S960" s="210"/>
      <c r="T960" s="201"/>
      <c r="U960" s="209"/>
      <c r="AA960" s="202"/>
    </row>
    <row r="961" spans="2:27">
      <c r="B961" s="196"/>
      <c r="C961" s="196"/>
      <c r="D961" s="196"/>
      <c r="E961" s="205"/>
      <c r="F961" s="205"/>
      <c r="G961" s="196"/>
      <c r="H961" s="196"/>
      <c r="J961" s="196"/>
      <c r="O961" s="209"/>
      <c r="P961" s="209"/>
      <c r="Q961" s="210"/>
      <c r="R961" s="210"/>
      <c r="S961" s="210"/>
      <c r="T961" s="201"/>
      <c r="U961" s="209"/>
      <c r="AA961" s="202"/>
    </row>
    <row r="962" spans="2:27">
      <c r="B962" s="196"/>
      <c r="C962" s="196"/>
      <c r="D962" s="196"/>
      <c r="E962" s="205"/>
      <c r="F962" s="205"/>
      <c r="G962" s="196"/>
      <c r="H962" s="196"/>
      <c r="J962" s="196"/>
      <c r="O962" s="209"/>
      <c r="P962" s="209"/>
      <c r="Q962" s="210"/>
      <c r="R962" s="210"/>
      <c r="S962" s="210"/>
      <c r="T962" s="201"/>
      <c r="U962" s="209"/>
      <c r="AA962" s="202"/>
    </row>
    <row r="963" spans="2:27">
      <c r="B963" s="196"/>
      <c r="C963" s="196"/>
      <c r="D963" s="196"/>
      <c r="E963" s="205"/>
      <c r="F963" s="205"/>
      <c r="G963" s="196"/>
      <c r="H963" s="196"/>
      <c r="J963" s="196"/>
      <c r="O963" s="209"/>
      <c r="P963" s="209"/>
      <c r="Q963" s="210"/>
      <c r="R963" s="210"/>
      <c r="S963" s="210"/>
      <c r="T963" s="201"/>
      <c r="U963" s="209"/>
      <c r="AA963" s="202"/>
    </row>
    <row r="964" spans="2:27">
      <c r="B964" s="196"/>
      <c r="C964" s="196"/>
      <c r="D964" s="196"/>
      <c r="E964" s="205"/>
      <c r="F964" s="205"/>
      <c r="G964" s="196"/>
      <c r="H964" s="196"/>
      <c r="J964" s="196"/>
      <c r="O964" s="209"/>
      <c r="P964" s="209"/>
      <c r="Q964" s="210"/>
      <c r="R964" s="210"/>
      <c r="S964" s="210"/>
      <c r="T964" s="201"/>
      <c r="U964" s="209"/>
      <c r="AA964" s="202"/>
    </row>
    <row r="965" spans="2:27">
      <c r="B965" s="196"/>
      <c r="C965" s="196"/>
      <c r="D965" s="196"/>
      <c r="E965" s="205"/>
      <c r="F965" s="205"/>
      <c r="G965" s="196"/>
      <c r="H965" s="196"/>
      <c r="J965" s="196"/>
      <c r="O965" s="209"/>
      <c r="P965" s="209"/>
      <c r="Q965" s="210"/>
      <c r="R965" s="210"/>
      <c r="S965" s="210"/>
      <c r="T965" s="201"/>
      <c r="U965" s="209"/>
      <c r="AA965" s="202"/>
    </row>
    <row r="966" spans="2:27">
      <c r="B966" s="196"/>
      <c r="C966" s="196"/>
      <c r="D966" s="196"/>
      <c r="E966" s="205"/>
      <c r="F966" s="205"/>
      <c r="G966" s="196"/>
      <c r="H966" s="196"/>
      <c r="J966" s="196"/>
      <c r="O966" s="209"/>
      <c r="P966" s="209"/>
      <c r="Q966" s="210"/>
      <c r="R966" s="210"/>
      <c r="S966" s="210"/>
      <c r="T966" s="201"/>
      <c r="U966" s="209"/>
      <c r="AA966" s="202"/>
    </row>
    <row r="967" spans="2:27">
      <c r="B967" s="196"/>
      <c r="C967" s="196"/>
      <c r="D967" s="196"/>
      <c r="E967" s="205"/>
      <c r="F967" s="205"/>
      <c r="G967" s="196"/>
      <c r="H967" s="196"/>
      <c r="J967" s="196"/>
      <c r="O967" s="209"/>
      <c r="P967" s="209"/>
      <c r="Q967" s="210"/>
      <c r="R967" s="210"/>
      <c r="S967" s="210"/>
      <c r="T967" s="201"/>
      <c r="U967" s="209"/>
      <c r="AA967" s="202"/>
    </row>
    <row r="968" spans="2:27">
      <c r="B968" s="196"/>
      <c r="C968" s="196"/>
      <c r="D968" s="196"/>
      <c r="E968" s="205"/>
      <c r="F968" s="205"/>
      <c r="G968" s="196"/>
      <c r="H968" s="196"/>
      <c r="J968" s="196"/>
      <c r="O968" s="209"/>
      <c r="P968" s="209"/>
      <c r="Q968" s="210"/>
      <c r="R968" s="210"/>
      <c r="S968" s="210"/>
      <c r="T968" s="201"/>
      <c r="U968" s="209"/>
      <c r="AA968" s="202"/>
    </row>
    <row r="969" spans="2:27">
      <c r="B969" s="196"/>
      <c r="C969" s="196"/>
      <c r="D969" s="196"/>
      <c r="E969" s="205"/>
      <c r="F969" s="205"/>
      <c r="G969" s="196"/>
      <c r="H969" s="196"/>
      <c r="J969" s="196"/>
      <c r="O969" s="209"/>
      <c r="P969" s="209"/>
      <c r="Q969" s="210"/>
      <c r="R969" s="210"/>
      <c r="S969" s="210"/>
      <c r="T969" s="201"/>
      <c r="U969" s="209"/>
      <c r="AA969" s="202"/>
    </row>
    <row r="970" spans="2:27">
      <c r="B970" s="196"/>
      <c r="C970" s="196"/>
      <c r="D970" s="196"/>
      <c r="E970" s="205"/>
      <c r="F970" s="205"/>
      <c r="G970" s="196"/>
      <c r="H970" s="196"/>
      <c r="J970" s="196"/>
      <c r="O970" s="209"/>
      <c r="P970" s="209"/>
      <c r="Q970" s="210"/>
      <c r="R970" s="210"/>
      <c r="S970" s="210"/>
      <c r="T970" s="201"/>
      <c r="U970" s="209"/>
      <c r="AA970" s="202"/>
    </row>
    <row r="971" spans="2:27">
      <c r="B971" s="196"/>
      <c r="C971" s="196"/>
      <c r="D971" s="196"/>
      <c r="E971" s="205"/>
      <c r="F971" s="205"/>
      <c r="G971" s="196"/>
      <c r="H971" s="196"/>
      <c r="J971" s="196"/>
      <c r="O971" s="209"/>
      <c r="P971" s="209"/>
      <c r="Q971" s="210"/>
      <c r="R971" s="210"/>
      <c r="S971" s="210"/>
      <c r="T971" s="201"/>
      <c r="U971" s="209"/>
      <c r="AA971" s="202"/>
    </row>
    <row r="972" spans="2:27">
      <c r="B972" s="196"/>
      <c r="C972" s="196"/>
      <c r="D972" s="196"/>
      <c r="E972" s="205"/>
      <c r="F972" s="205"/>
      <c r="G972" s="196"/>
      <c r="H972" s="196"/>
      <c r="J972" s="196"/>
      <c r="O972" s="209"/>
      <c r="P972" s="209"/>
      <c r="Q972" s="210"/>
      <c r="R972" s="210"/>
      <c r="S972" s="210"/>
      <c r="T972" s="201"/>
      <c r="U972" s="209"/>
      <c r="AA972" s="202"/>
    </row>
    <row r="973" spans="2:27">
      <c r="B973" s="196"/>
      <c r="C973" s="196"/>
      <c r="D973" s="196"/>
      <c r="E973" s="205"/>
      <c r="F973" s="205"/>
      <c r="G973" s="196"/>
      <c r="H973" s="196"/>
      <c r="J973" s="196"/>
      <c r="O973" s="209"/>
      <c r="P973" s="209"/>
      <c r="Q973" s="210"/>
      <c r="R973" s="210"/>
      <c r="S973" s="210"/>
      <c r="T973" s="201"/>
      <c r="U973" s="209"/>
      <c r="AA973" s="202"/>
    </row>
    <row r="974" spans="2:27">
      <c r="B974" s="196"/>
      <c r="C974" s="196"/>
      <c r="D974" s="196"/>
      <c r="E974" s="205"/>
      <c r="F974" s="205"/>
      <c r="G974" s="196"/>
      <c r="H974" s="196"/>
      <c r="J974" s="196"/>
      <c r="O974" s="209"/>
      <c r="P974" s="209"/>
      <c r="Q974" s="210"/>
      <c r="R974" s="210"/>
      <c r="S974" s="210"/>
      <c r="T974" s="201"/>
      <c r="U974" s="209"/>
      <c r="AA974" s="202"/>
    </row>
    <row r="975" spans="2:27">
      <c r="B975" s="196"/>
      <c r="C975" s="196"/>
      <c r="D975" s="196"/>
      <c r="E975" s="205"/>
      <c r="F975" s="205"/>
      <c r="G975" s="196"/>
      <c r="H975" s="196"/>
      <c r="J975" s="196"/>
      <c r="O975" s="209"/>
      <c r="P975" s="209"/>
      <c r="Q975" s="210"/>
      <c r="R975" s="210"/>
      <c r="S975" s="210"/>
      <c r="T975" s="201"/>
      <c r="U975" s="209"/>
    </row>
    <row r="976" spans="2:27">
      <c r="B976" s="196"/>
      <c r="C976" s="196"/>
      <c r="D976" s="196"/>
      <c r="E976" s="205"/>
      <c r="F976" s="205"/>
      <c r="G976" s="196"/>
      <c r="H976" s="196"/>
      <c r="J976" s="196"/>
      <c r="O976" s="232"/>
      <c r="P976" s="232"/>
      <c r="Q976" s="233"/>
      <c r="R976" s="233"/>
      <c r="S976" s="233"/>
      <c r="T976" s="206"/>
      <c r="U976" s="232"/>
      <c r="AA976" s="202"/>
    </row>
    <row r="977" spans="2:27">
      <c r="B977" s="196"/>
      <c r="C977" s="196"/>
      <c r="D977" s="196"/>
      <c r="E977" s="205"/>
      <c r="F977" s="205"/>
      <c r="G977" s="196"/>
      <c r="H977" s="196"/>
      <c r="J977" s="196"/>
      <c r="O977" s="232"/>
      <c r="P977" s="232"/>
      <c r="Q977" s="233"/>
      <c r="R977" s="233"/>
      <c r="S977" s="233"/>
      <c r="T977" s="206"/>
      <c r="U977" s="232"/>
      <c r="AA977" s="202"/>
    </row>
    <row r="978" spans="2:27">
      <c r="B978" s="196"/>
      <c r="C978" s="196"/>
      <c r="D978" s="196"/>
      <c r="E978" s="205"/>
      <c r="F978" s="205"/>
      <c r="G978" s="196"/>
      <c r="H978" s="196"/>
      <c r="J978" s="196"/>
      <c r="O978" s="232"/>
      <c r="P978" s="232"/>
      <c r="Q978" s="233"/>
      <c r="R978" s="233"/>
      <c r="S978" s="233"/>
      <c r="T978" s="206"/>
      <c r="U978" s="232"/>
      <c r="AA978" s="202"/>
    </row>
    <row r="979" spans="2:27">
      <c r="B979" s="196"/>
      <c r="C979" s="196"/>
      <c r="D979" s="196"/>
      <c r="E979" s="205"/>
      <c r="F979" s="205"/>
      <c r="G979" s="196"/>
      <c r="H979" s="196"/>
      <c r="J979" s="196"/>
      <c r="O979" s="234"/>
      <c r="P979" s="232"/>
      <c r="Q979" s="233"/>
      <c r="R979" s="233"/>
      <c r="S979" s="233"/>
      <c r="T979" s="206"/>
      <c r="U979" s="232"/>
      <c r="AA979" s="202"/>
    </row>
    <row r="980" spans="2:27">
      <c r="B980" s="196"/>
      <c r="C980" s="196"/>
      <c r="D980" s="196"/>
      <c r="E980" s="205"/>
      <c r="F980" s="205"/>
      <c r="G980" s="196"/>
      <c r="H980" s="196"/>
      <c r="J980" s="196"/>
      <c r="O980" s="234"/>
      <c r="P980" s="232"/>
      <c r="Q980" s="233"/>
      <c r="R980" s="233"/>
      <c r="S980" s="233"/>
      <c r="T980" s="206"/>
      <c r="U980" s="232"/>
      <c r="AA980" s="202"/>
    </row>
    <row r="981" spans="2:27">
      <c r="B981" s="196"/>
      <c r="C981" s="196"/>
      <c r="D981" s="196"/>
      <c r="E981" s="205"/>
      <c r="F981" s="205"/>
      <c r="G981" s="196"/>
      <c r="H981" s="196"/>
      <c r="J981" s="196"/>
      <c r="O981" s="234"/>
      <c r="P981" s="232"/>
      <c r="Q981" s="233"/>
      <c r="R981" s="233"/>
      <c r="S981" s="233"/>
      <c r="T981" s="206"/>
      <c r="U981" s="232"/>
      <c r="AA981" s="202"/>
    </row>
    <row r="982" spans="2:27">
      <c r="B982" s="196"/>
      <c r="C982" s="196"/>
      <c r="D982" s="196"/>
      <c r="E982" s="205"/>
      <c r="F982" s="205"/>
      <c r="G982" s="196"/>
      <c r="H982" s="196"/>
      <c r="J982" s="196"/>
      <c r="O982" s="234"/>
      <c r="P982" s="232"/>
      <c r="Q982" s="233"/>
      <c r="R982" s="233"/>
      <c r="S982" s="233"/>
      <c r="T982" s="206"/>
      <c r="U982" s="232"/>
      <c r="AA982" s="202"/>
    </row>
    <row r="983" spans="2:27">
      <c r="B983" s="196"/>
      <c r="C983" s="196"/>
      <c r="D983" s="196"/>
      <c r="E983" s="205"/>
      <c r="F983" s="205"/>
      <c r="G983" s="196"/>
      <c r="H983" s="196"/>
      <c r="J983" s="196"/>
      <c r="O983" s="234"/>
      <c r="P983" s="232"/>
      <c r="Q983" s="233"/>
      <c r="R983" s="233"/>
      <c r="S983" s="233"/>
      <c r="T983" s="206"/>
      <c r="U983" s="232"/>
      <c r="AA983" s="202"/>
    </row>
    <row r="984" spans="2:27">
      <c r="B984" s="196"/>
      <c r="C984" s="196"/>
      <c r="D984" s="196"/>
      <c r="E984" s="205"/>
      <c r="F984" s="205"/>
      <c r="G984" s="196"/>
      <c r="H984" s="196"/>
      <c r="J984" s="196"/>
      <c r="O984" s="234"/>
      <c r="P984" s="232"/>
      <c r="Q984" s="233"/>
      <c r="R984" s="233"/>
      <c r="S984" s="233"/>
      <c r="T984" s="206"/>
      <c r="U984" s="232"/>
      <c r="AA984" s="202"/>
    </row>
    <row r="985" spans="2:27">
      <c r="B985" s="196"/>
      <c r="C985" s="196"/>
      <c r="D985" s="196"/>
      <c r="E985" s="205"/>
      <c r="F985" s="205"/>
      <c r="G985" s="196"/>
      <c r="H985" s="196"/>
      <c r="J985" s="196"/>
      <c r="O985" s="234"/>
      <c r="P985" s="232"/>
      <c r="Q985" s="233"/>
      <c r="R985" s="233"/>
      <c r="S985" s="233"/>
      <c r="T985" s="206"/>
      <c r="U985" s="232"/>
      <c r="AA985" s="202"/>
    </row>
    <row r="986" spans="2:27">
      <c r="B986" s="196"/>
      <c r="C986" s="196"/>
      <c r="D986" s="196"/>
      <c r="E986" s="205"/>
      <c r="F986" s="205"/>
      <c r="G986" s="196"/>
      <c r="H986" s="196"/>
      <c r="J986" s="196"/>
      <c r="O986" s="234"/>
      <c r="P986" s="232"/>
      <c r="Q986" s="233"/>
      <c r="R986" s="233"/>
      <c r="S986" s="233"/>
      <c r="T986" s="206"/>
      <c r="U986" s="232"/>
      <c r="AA986" s="202"/>
    </row>
    <row r="987" spans="2:27">
      <c r="B987" s="196"/>
      <c r="C987" s="196"/>
      <c r="D987" s="196"/>
      <c r="E987" s="205"/>
      <c r="F987" s="205"/>
      <c r="G987" s="196"/>
      <c r="H987" s="196"/>
      <c r="J987" s="196"/>
      <c r="O987" s="234"/>
      <c r="P987" s="232"/>
      <c r="Q987" s="233"/>
      <c r="R987" s="233"/>
      <c r="S987" s="233"/>
      <c r="T987" s="206"/>
      <c r="U987" s="232"/>
      <c r="AA987" s="202"/>
    </row>
    <row r="988" spans="2:27">
      <c r="B988" s="196"/>
      <c r="C988" s="196"/>
      <c r="D988" s="196"/>
      <c r="E988" s="205"/>
      <c r="F988" s="205"/>
      <c r="G988" s="196"/>
      <c r="H988" s="196"/>
      <c r="J988" s="196"/>
      <c r="O988" s="234"/>
      <c r="P988" s="232"/>
      <c r="Q988" s="233"/>
      <c r="R988" s="233"/>
      <c r="S988" s="233"/>
      <c r="T988" s="206"/>
      <c r="U988" s="232"/>
      <c r="AA988" s="202"/>
    </row>
    <row r="989" spans="2:27">
      <c r="B989" s="196"/>
      <c r="C989" s="196"/>
      <c r="D989" s="196"/>
      <c r="E989" s="205"/>
      <c r="F989" s="205"/>
      <c r="G989" s="196"/>
      <c r="H989" s="196"/>
      <c r="J989" s="196"/>
      <c r="O989" s="234"/>
      <c r="P989" s="232"/>
      <c r="Q989" s="233"/>
      <c r="R989" s="233"/>
      <c r="S989" s="233"/>
      <c r="T989" s="206"/>
      <c r="U989" s="232"/>
      <c r="AA989" s="202"/>
    </row>
    <row r="990" spans="2:27">
      <c r="B990" s="196"/>
      <c r="C990" s="196"/>
      <c r="D990" s="196"/>
      <c r="E990" s="205"/>
      <c r="F990" s="205"/>
      <c r="G990" s="196"/>
      <c r="H990" s="196"/>
      <c r="J990" s="196"/>
      <c r="O990" s="234"/>
      <c r="P990" s="232"/>
      <c r="Q990" s="233"/>
      <c r="R990" s="233"/>
      <c r="S990" s="233"/>
      <c r="T990" s="206"/>
      <c r="U990" s="232"/>
      <c r="AA990" s="202"/>
    </row>
    <row r="991" spans="2:27">
      <c r="B991" s="196"/>
      <c r="C991" s="196"/>
      <c r="D991" s="196"/>
      <c r="E991" s="205"/>
      <c r="F991" s="205"/>
      <c r="G991" s="196"/>
      <c r="H991" s="196"/>
      <c r="J991" s="196"/>
      <c r="O991" s="234"/>
      <c r="P991" s="232"/>
      <c r="Q991" s="233"/>
      <c r="R991" s="233"/>
      <c r="S991" s="233"/>
      <c r="T991" s="206"/>
      <c r="U991" s="232"/>
      <c r="AA991" s="202"/>
    </row>
    <row r="992" spans="2:27">
      <c r="B992" s="196"/>
      <c r="C992" s="196"/>
      <c r="D992" s="196"/>
      <c r="E992" s="205"/>
      <c r="F992" s="205"/>
      <c r="G992" s="196"/>
      <c r="H992" s="196"/>
      <c r="J992" s="196"/>
      <c r="O992" s="234"/>
      <c r="P992" s="232"/>
      <c r="Q992" s="233"/>
      <c r="R992" s="233"/>
      <c r="S992" s="233"/>
      <c r="T992" s="206"/>
      <c r="U992" s="232"/>
      <c r="AA992" s="202"/>
    </row>
    <row r="993" spans="2:27">
      <c r="B993" s="196"/>
      <c r="C993" s="196"/>
      <c r="D993" s="196"/>
      <c r="E993" s="205"/>
      <c r="F993" s="205"/>
      <c r="G993" s="196"/>
      <c r="H993" s="196"/>
      <c r="J993" s="196"/>
      <c r="O993" s="234"/>
      <c r="P993" s="232"/>
      <c r="Q993" s="233"/>
      <c r="R993" s="233"/>
      <c r="S993" s="233"/>
      <c r="T993" s="206"/>
      <c r="U993" s="232"/>
      <c r="AA993" s="202"/>
    </row>
    <row r="994" spans="2:27">
      <c r="B994" s="196"/>
      <c r="C994" s="196"/>
      <c r="D994" s="196"/>
      <c r="E994" s="205"/>
      <c r="F994" s="205"/>
      <c r="G994" s="196"/>
      <c r="H994" s="196"/>
      <c r="J994" s="196"/>
      <c r="O994" s="234"/>
      <c r="P994" s="232"/>
      <c r="Q994" s="233"/>
      <c r="R994" s="233"/>
      <c r="S994" s="233"/>
      <c r="T994" s="206"/>
      <c r="U994" s="232"/>
      <c r="AA994" s="202"/>
    </row>
    <row r="995" spans="2:27">
      <c r="B995" s="196"/>
      <c r="C995" s="196"/>
      <c r="D995" s="196"/>
      <c r="E995" s="205"/>
      <c r="F995" s="205"/>
      <c r="G995" s="196"/>
      <c r="H995" s="196"/>
      <c r="J995" s="196"/>
      <c r="O995" s="234"/>
      <c r="P995" s="232"/>
      <c r="Q995" s="233"/>
      <c r="R995" s="233"/>
      <c r="S995" s="233"/>
      <c r="T995" s="206"/>
      <c r="U995" s="232"/>
      <c r="AA995" s="202"/>
    </row>
    <row r="996" spans="2:27">
      <c r="B996" s="196"/>
      <c r="C996" s="196"/>
      <c r="D996" s="196"/>
      <c r="E996" s="205"/>
      <c r="F996" s="205"/>
      <c r="G996" s="196"/>
      <c r="H996" s="196"/>
      <c r="J996" s="196"/>
      <c r="O996" s="234"/>
      <c r="P996" s="232"/>
      <c r="Q996" s="233"/>
      <c r="R996" s="233"/>
      <c r="S996" s="233"/>
      <c r="T996" s="206"/>
      <c r="U996" s="232"/>
      <c r="AA996" s="202"/>
    </row>
    <row r="997" spans="2:27">
      <c r="B997" s="196"/>
      <c r="C997" s="196"/>
      <c r="D997" s="196"/>
      <c r="E997" s="205"/>
      <c r="F997" s="205"/>
      <c r="G997" s="196"/>
      <c r="H997" s="196"/>
      <c r="J997" s="196"/>
      <c r="O997" s="234"/>
      <c r="P997" s="232"/>
      <c r="Q997" s="233"/>
      <c r="R997" s="233"/>
      <c r="S997" s="233"/>
      <c r="T997" s="206"/>
      <c r="U997" s="232"/>
      <c r="AA997" s="202"/>
    </row>
    <row r="998" spans="2:27">
      <c r="B998" s="196"/>
      <c r="C998" s="196"/>
      <c r="D998" s="196"/>
      <c r="E998" s="205"/>
      <c r="F998" s="205"/>
      <c r="G998" s="196"/>
      <c r="H998" s="196"/>
      <c r="J998" s="196"/>
      <c r="O998" s="234"/>
      <c r="P998" s="232"/>
      <c r="Q998" s="233"/>
      <c r="R998" s="233"/>
      <c r="S998" s="233"/>
      <c r="T998" s="206"/>
      <c r="U998" s="232"/>
      <c r="AA998" s="202"/>
    </row>
    <row r="999" spans="2:27">
      <c r="B999" s="196"/>
      <c r="C999" s="196"/>
      <c r="D999" s="196"/>
      <c r="E999" s="205"/>
      <c r="F999" s="205"/>
      <c r="G999" s="196"/>
      <c r="H999" s="196"/>
      <c r="J999" s="196"/>
      <c r="O999" s="234"/>
      <c r="P999" s="232"/>
      <c r="Q999" s="233"/>
      <c r="R999" s="233"/>
      <c r="S999" s="233"/>
      <c r="T999" s="206"/>
      <c r="U999" s="232"/>
      <c r="AA999" s="202"/>
    </row>
    <row r="1000" spans="2:27">
      <c r="B1000" s="196"/>
      <c r="C1000" s="196"/>
      <c r="D1000" s="196"/>
      <c r="E1000" s="205"/>
      <c r="F1000" s="205"/>
      <c r="G1000" s="196"/>
      <c r="H1000" s="196"/>
      <c r="J1000" s="196"/>
      <c r="O1000" s="234"/>
      <c r="P1000" s="232"/>
      <c r="Q1000" s="233"/>
      <c r="R1000" s="233"/>
      <c r="S1000" s="233"/>
      <c r="T1000" s="206"/>
      <c r="U1000" s="232"/>
      <c r="AA1000" s="202"/>
    </row>
    <row r="1001" spans="2:27">
      <c r="B1001" s="196"/>
      <c r="C1001" s="196"/>
      <c r="D1001" s="196"/>
      <c r="E1001" s="205"/>
      <c r="F1001" s="205"/>
      <c r="G1001" s="196"/>
      <c r="H1001" s="196"/>
      <c r="J1001" s="196"/>
      <c r="O1001" s="234"/>
      <c r="P1001" s="232"/>
      <c r="Q1001" s="233"/>
      <c r="R1001" s="233"/>
      <c r="S1001" s="233"/>
      <c r="T1001" s="206"/>
      <c r="U1001" s="232"/>
      <c r="AA1001" s="202"/>
    </row>
    <row r="1002" spans="2:27">
      <c r="B1002" s="196"/>
      <c r="C1002" s="196"/>
      <c r="D1002" s="196"/>
      <c r="E1002" s="205"/>
      <c r="F1002" s="205"/>
      <c r="G1002" s="196"/>
      <c r="H1002" s="196"/>
      <c r="J1002" s="196"/>
      <c r="O1002" s="234"/>
      <c r="P1002" s="232"/>
      <c r="Q1002" s="233"/>
      <c r="R1002" s="233"/>
      <c r="S1002" s="233"/>
      <c r="T1002" s="206"/>
      <c r="U1002" s="232"/>
      <c r="AA1002" s="202"/>
    </row>
    <row r="1003" spans="2:27">
      <c r="B1003" s="196"/>
      <c r="C1003" s="196"/>
      <c r="D1003" s="196"/>
      <c r="E1003" s="205"/>
      <c r="F1003" s="205"/>
      <c r="G1003" s="196"/>
      <c r="H1003" s="196"/>
      <c r="J1003" s="196"/>
      <c r="O1003" s="234"/>
      <c r="P1003" s="232"/>
      <c r="Q1003" s="233"/>
      <c r="R1003" s="233"/>
      <c r="S1003" s="233"/>
      <c r="T1003" s="206"/>
      <c r="U1003" s="232"/>
      <c r="AA1003" s="202"/>
    </row>
    <row r="1004" spans="2:27">
      <c r="B1004" s="196"/>
      <c r="C1004" s="196"/>
      <c r="D1004" s="196"/>
      <c r="E1004" s="205"/>
      <c r="F1004" s="205"/>
      <c r="G1004" s="196"/>
      <c r="H1004" s="196"/>
      <c r="J1004" s="196"/>
      <c r="O1004" s="234"/>
      <c r="P1004" s="232"/>
      <c r="Q1004" s="233"/>
      <c r="R1004" s="233"/>
      <c r="S1004" s="233"/>
      <c r="T1004" s="206"/>
      <c r="U1004" s="232"/>
      <c r="AA1004" s="202"/>
    </row>
    <row r="1005" spans="2:27">
      <c r="B1005" s="196"/>
      <c r="C1005" s="196"/>
      <c r="D1005" s="196"/>
      <c r="E1005" s="205"/>
      <c r="F1005" s="205"/>
      <c r="G1005" s="196"/>
      <c r="H1005" s="196"/>
      <c r="J1005" s="196"/>
      <c r="O1005" s="207"/>
      <c r="P1005" s="207"/>
      <c r="Q1005" s="207"/>
      <c r="R1005" s="207"/>
      <c r="S1005" s="207"/>
      <c r="T1005" s="207"/>
      <c r="U1005" s="207"/>
    </row>
    <row r="1006" spans="2:27">
      <c r="B1006" s="196"/>
      <c r="C1006" s="196"/>
      <c r="D1006" s="196"/>
      <c r="E1006" s="205"/>
      <c r="F1006" s="205"/>
      <c r="G1006" s="196"/>
      <c r="H1006" s="196"/>
      <c r="J1006" s="196"/>
      <c r="O1006" s="207"/>
      <c r="P1006" s="207"/>
      <c r="Q1006" s="207"/>
      <c r="R1006" s="207"/>
      <c r="S1006" s="207"/>
      <c r="T1006" s="207"/>
      <c r="U1006" s="207"/>
    </row>
    <row r="1007" spans="2:27">
      <c r="B1007" s="196"/>
      <c r="C1007" s="196"/>
      <c r="D1007" s="196"/>
      <c r="E1007" s="205"/>
      <c r="F1007" s="205"/>
      <c r="G1007" s="196"/>
      <c r="H1007" s="196"/>
      <c r="J1007" s="196"/>
      <c r="O1007" s="234"/>
      <c r="P1007" s="232"/>
      <c r="Q1007" s="233"/>
      <c r="R1007" s="233"/>
      <c r="S1007" s="233"/>
      <c r="T1007" s="206"/>
      <c r="U1007" s="232"/>
      <c r="AA1007" s="202"/>
    </row>
    <row r="1008" spans="2:27">
      <c r="B1008" s="196"/>
      <c r="C1008" s="196"/>
      <c r="D1008" s="196"/>
      <c r="E1008" s="205"/>
      <c r="F1008" s="205"/>
      <c r="G1008" s="196"/>
      <c r="H1008" s="196"/>
      <c r="J1008" s="196"/>
      <c r="O1008" s="234"/>
      <c r="P1008" s="232"/>
      <c r="Q1008" s="233"/>
      <c r="R1008" s="233"/>
      <c r="S1008" s="233"/>
      <c r="T1008" s="206"/>
      <c r="U1008" s="232"/>
      <c r="AA1008" s="202"/>
    </row>
    <row r="1009" spans="2:27">
      <c r="B1009" s="196"/>
      <c r="C1009" s="196"/>
      <c r="D1009" s="196"/>
      <c r="E1009" s="205"/>
      <c r="F1009" s="205"/>
      <c r="G1009" s="196"/>
      <c r="H1009" s="196"/>
      <c r="J1009" s="196"/>
      <c r="O1009" s="234"/>
      <c r="P1009" s="232"/>
      <c r="Q1009" s="233"/>
      <c r="R1009" s="233"/>
      <c r="S1009" s="233"/>
      <c r="T1009" s="206"/>
      <c r="U1009" s="232"/>
      <c r="AA1009" s="202"/>
    </row>
    <row r="1010" spans="2:27">
      <c r="B1010" s="196"/>
      <c r="C1010" s="196"/>
      <c r="D1010" s="196"/>
      <c r="E1010" s="205"/>
      <c r="F1010" s="205"/>
      <c r="G1010" s="196"/>
      <c r="H1010" s="196"/>
      <c r="J1010" s="196"/>
      <c r="O1010" s="234"/>
      <c r="P1010" s="232"/>
      <c r="Q1010" s="233"/>
      <c r="R1010" s="233"/>
      <c r="S1010" s="233"/>
      <c r="T1010" s="206"/>
      <c r="U1010" s="232"/>
      <c r="AA1010" s="202"/>
    </row>
    <row r="1011" spans="2:27">
      <c r="B1011" s="196"/>
      <c r="C1011" s="196"/>
      <c r="D1011" s="196"/>
      <c r="E1011" s="205"/>
      <c r="F1011" s="205"/>
      <c r="G1011" s="196"/>
      <c r="H1011" s="196"/>
      <c r="J1011" s="196"/>
      <c r="O1011" s="234"/>
      <c r="P1011" s="232"/>
      <c r="Q1011" s="233"/>
      <c r="R1011" s="233"/>
      <c r="S1011" s="233"/>
      <c r="T1011" s="206"/>
      <c r="U1011" s="232"/>
      <c r="AA1011" s="202"/>
    </row>
    <row r="1012" spans="2:27">
      <c r="B1012" s="196"/>
      <c r="C1012" s="196"/>
      <c r="D1012" s="196"/>
      <c r="E1012" s="205"/>
      <c r="F1012" s="205"/>
      <c r="G1012" s="196"/>
      <c r="H1012" s="196"/>
      <c r="J1012" s="196"/>
      <c r="O1012" s="234"/>
      <c r="P1012" s="232"/>
      <c r="Q1012" s="233"/>
      <c r="R1012" s="233"/>
      <c r="S1012" s="233"/>
      <c r="T1012" s="206"/>
      <c r="U1012" s="232"/>
      <c r="AA1012" s="202"/>
    </row>
    <row r="1013" spans="2:27">
      <c r="B1013" s="196"/>
      <c r="C1013" s="196"/>
      <c r="D1013" s="196"/>
      <c r="E1013" s="205"/>
      <c r="F1013" s="205"/>
      <c r="G1013" s="196"/>
      <c r="H1013" s="196"/>
      <c r="J1013" s="196"/>
      <c r="O1013" s="234"/>
      <c r="P1013" s="232"/>
      <c r="Q1013" s="233"/>
      <c r="R1013" s="233"/>
      <c r="S1013" s="233"/>
      <c r="T1013" s="206"/>
      <c r="U1013" s="232"/>
      <c r="AA1013" s="202"/>
    </row>
    <row r="1014" spans="2:27">
      <c r="B1014" s="196"/>
      <c r="C1014" s="196"/>
      <c r="D1014" s="196"/>
      <c r="E1014" s="205"/>
      <c r="F1014" s="205"/>
      <c r="G1014" s="196"/>
      <c r="H1014" s="196"/>
      <c r="J1014" s="196"/>
      <c r="O1014" s="234"/>
      <c r="P1014" s="232"/>
      <c r="Q1014" s="233"/>
      <c r="R1014" s="233"/>
      <c r="S1014" s="233"/>
      <c r="T1014" s="206"/>
      <c r="U1014" s="232"/>
      <c r="AA1014" s="202"/>
    </row>
    <row r="1015" spans="2:27">
      <c r="B1015" s="196"/>
      <c r="C1015" s="196"/>
      <c r="D1015" s="196"/>
      <c r="E1015" s="205"/>
      <c r="F1015" s="205"/>
      <c r="G1015" s="196"/>
      <c r="H1015" s="196"/>
      <c r="J1015" s="196"/>
      <c r="O1015" s="234"/>
      <c r="P1015" s="232"/>
      <c r="Q1015" s="233"/>
      <c r="R1015" s="233"/>
      <c r="S1015" s="233"/>
      <c r="T1015" s="206"/>
      <c r="U1015" s="232"/>
      <c r="AA1015" s="202"/>
    </row>
    <row r="1016" spans="2:27">
      <c r="B1016" s="196"/>
      <c r="C1016" s="196"/>
      <c r="D1016" s="196"/>
      <c r="E1016" s="205"/>
      <c r="F1016" s="205"/>
      <c r="G1016" s="196"/>
      <c r="H1016" s="196"/>
      <c r="J1016" s="196"/>
      <c r="O1016" s="234"/>
      <c r="P1016" s="232"/>
      <c r="Q1016" s="233"/>
      <c r="R1016" s="233"/>
      <c r="S1016" s="233"/>
      <c r="T1016" s="206"/>
      <c r="U1016" s="232"/>
      <c r="AA1016" s="202"/>
    </row>
    <row r="1017" spans="2:27">
      <c r="B1017" s="196"/>
      <c r="C1017" s="196"/>
      <c r="D1017" s="196"/>
      <c r="E1017" s="205"/>
      <c r="F1017" s="205"/>
      <c r="G1017" s="196"/>
      <c r="H1017" s="196"/>
      <c r="J1017" s="196"/>
      <c r="O1017" s="234"/>
      <c r="P1017" s="232"/>
      <c r="Q1017" s="233"/>
      <c r="R1017" s="233"/>
      <c r="S1017" s="233"/>
      <c r="T1017" s="206"/>
      <c r="U1017" s="232"/>
      <c r="AA1017" s="202"/>
    </row>
    <row r="1018" spans="2:27">
      <c r="B1018" s="196"/>
      <c r="C1018" s="196"/>
      <c r="D1018" s="196"/>
      <c r="E1018" s="205"/>
      <c r="F1018" s="205"/>
      <c r="G1018" s="196"/>
      <c r="H1018" s="196"/>
      <c r="J1018" s="196"/>
      <c r="O1018" s="234"/>
      <c r="P1018" s="232"/>
      <c r="Q1018" s="233"/>
      <c r="R1018" s="233"/>
      <c r="S1018" s="233"/>
      <c r="T1018" s="206"/>
      <c r="U1018" s="232"/>
      <c r="AA1018" s="202"/>
    </row>
    <row r="1019" spans="2:27">
      <c r="B1019" s="196"/>
      <c r="C1019" s="196"/>
      <c r="D1019" s="196"/>
      <c r="E1019" s="205"/>
      <c r="F1019" s="205"/>
      <c r="G1019" s="196"/>
      <c r="H1019" s="196"/>
      <c r="J1019" s="196"/>
      <c r="O1019" s="234"/>
      <c r="P1019" s="232"/>
      <c r="Q1019" s="233"/>
      <c r="R1019" s="233"/>
      <c r="S1019" s="233"/>
      <c r="T1019" s="206"/>
      <c r="U1019" s="232"/>
      <c r="AA1019" s="202"/>
    </row>
    <row r="1020" spans="2:27">
      <c r="B1020" s="196"/>
      <c r="C1020" s="196"/>
      <c r="D1020" s="196"/>
      <c r="E1020" s="205"/>
      <c r="F1020" s="205"/>
      <c r="G1020" s="196"/>
      <c r="H1020" s="196"/>
      <c r="J1020" s="196"/>
      <c r="O1020" s="234"/>
      <c r="P1020" s="232"/>
      <c r="Q1020" s="233"/>
      <c r="R1020" s="233"/>
      <c r="S1020" s="233"/>
      <c r="T1020" s="206"/>
      <c r="U1020" s="232"/>
      <c r="AA1020" s="202"/>
    </row>
    <row r="1021" spans="2:27">
      <c r="B1021" s="196"/>
      <c r="C1021" s="196"/>
      <c r="D1021" s="196"/>
      <c r="E1021" s="205"/>
      <c r="F1021" s="205"/>
      <c r="G1021" s="196"/>
      <c r="H1021" s="196"/>
      <c r="J1021" s="196"/>
      <c r="O1021" s="234"/>
      <c r="P1021" s="232"/>
      <c r="Q1021" s="233"/>
      <c r="R1021" s="233"/>
      <c r="S1021" s="233"/>
      <c r="T1021" s="206"/>
      <c r="U1021" s="232"/>
      <c r="AA1021" s="202"/>
    </row>
    <row r="1022" spans="2:27">
      <c r="B1022" s="196"/>
      <c r="C1022" s="196"/>
      <c r="D1022" s="196"/>
      <c r="E1022" s="205"/>
      <c r="F1022" s="205"/>
      <c r="G1022" s="196"/>
      <c r="H1022" s="196"/>
      <c r="J1022" s="196"/>
      <c r="O1022" s="234"/>
      <c r="P1022" s="232"/>
      <c r="Q1022" s="233"/>
      <c r="R1022" s="233"/>
      <c r="S1022" s="233"/>
      <c r="T1022" s="206"/>
      <c r="U1022" s="232"/>
      <c r="AA1022" s="202"/>
    </row>
    <row r="1023" spans="2:27">
      <c r="B1023" s="196"/>
      <c r="C1023" s="196"/>
      <c r="D1023" s="196"/>
      <c r="E1023" s="205"/>
      <c r="F1023" s="205"/>
      <c r="G1023" s="196"/>
      <c r="H1023" s="196"/>
      <c r="J1023" s="196"/>
      <c r="O1023" s="234"/>
      <c r="P1023" s="232"/>
      <c r="Q1023" s="233"/>
      <c r="R1023" s="233"/>
      <c r="S1023" s="233"/>
      <c r="T1023" s="206"/>
      <c r="U1023" s="232"/>
      <c r="AA1023" s="202"/>
    </row>
    <row r="1024" spans="2:27">
      <c r="B1024" s="196"/>
      <c r="C1024" s="196"/>
      <c r="D1024" s="196"/>
      <c r="E1024" s="205"/>
      <c r="F1024" s="205"/>
      <c r="G1024" s="196"/>
      <c r="H1024" s="196"/>
      <c r="J1024" s="196"/>
      <c r="O1024" s="234"/>
      <c r="P1024" s="232"/>
      <c r="Q1024" s="233"/>
      <c r="R1024" s="233"/>
      <c r="S1024" s="233"/>
      <c r="T1024" s="206"/>
      <c r="U1024" s="232"/>
      <c r="AA1024" s="202"/>
    </row>
    <row r="1025" spans="2:27">
      <c r="B1025" s="196"/>
      <c r="C1025" s="196"/>
      <c r="D1025" s="196"/>
      <c r="E1025" s="205"/>
      <c r="F1025" s="205"/>
      <c r="G1025" s="196"/>
      <c r="H1025" s="196"/>
      <c r="J1025" s="196"/>
      <c r="O1025" s="234"/>
      <c r="P1025" s="232"/>
      <c r="Q1025" s="233"/>
      <c r="R1025" s="233"/>
      <c r="S1025" s="233"/>
      <c r="T1025" s="206"/>
      <c r="U1025" s="232"/>
      <c r="AA1025" s="202"/>
    </row>
    <row r="1026" spans="2:27">
      <c r="B1026" s="196"/>
      <c r="C1026" s="196"/>
      <c r="D1026" s="196"/>
      <c r="E1026" s="205"/>
      <c r="F1026" s="205"/>
      <c r="G1026" s="196"/>
      <c r="H1026" s="196"/>
      <c r="J1026" s="196"/>
      <c r="O1026" s="234"/>
      <c r="P1026" s="232"/>
      <c r="Q1026" s="233"/>
      <c r="R1026" s="233"/>
      <c r="S1026" s="233"/>
      <c r="T1026" s="206"/>
      <c r="U1026" s="232"/>
      <c r="AA1026" s="202"/>
    </row>
    <row r="1027" spans="2:27">
      <c r="B1027" s="196"/>
      <c r="C1027" s="196"/>
      <c r="D1027" s="196"/>
      <c r="E1027" s="205"/>
      <c r="F1027" s="205"/>
      <c r="G1027" s="196"/>
      <c r="H1027" s="196"/>
      <c r="J1027" s="196"/>
      <c r="O1027" s="234"/>
      <c r="P1027" s="232"/>
      <c r="Q1027" s="233"/>
      <c r="R1027" s="233"/>
      <c r="S1027" s="233"/>
      <c r="T1027" s="206"/>
      <c r="U1027" s="232"/>
      <c r="AA1027" s="202"/>
    </row>
    <row r="1028" spans="2:27">
      <c r="B1028" s="196"/>
      <c r="C1028" s="196"/>
      <c r="D1028" s="196"/>
      <c r="E1028" s="205"/>
      <c r="F1028" s="205"/>
      <c r="G1028" s="196"/>
      <c r="H1028" s="196"/>
      <c r="J1028" s="196"/>
      <c r="O1028" s="234"/>
      <c r="P1028" s="232"/>
      <c r="Q1028" s="233"/>
      <c r="R1028" s="233"/>
      <c r="S1028" s="233"/>
      <c r="T1028" s="206"/>
      <c r="U1028" s="232"/>
      <c r="AA1028" s="202"/>
    </row>
    <row r="1029" spans="2:27">
      <c r="B1029" s="196"/>
      <c r="C1029" s="196"/>
      <c r="D1029" s="196"/>
      <c r="E1029" s="205"/>
      <c r="F1029" s="205"/>
      <c r="G1029" s="196"/>
      <c r="H1029" s="196"/>
      <c r="J1029" s="196"/>
      <c r="O1029" s="234"/>
      <c r="P1029" s="232"/>
      <c r="Q1029" s="233"/>
      <c r="R1029" s="233"/>
      <c r="S1029" s="233"/>
      <c r="T1029" s="206"/>
      <c r="U1029" s="232"/>
      <c r="AA1029" s="202"/>
    </row>
    <row r="1030" spans="2:27">
      <c r="B1030" s="196"/>
      <c r="C1030" s="196"/>
      <c r="D1030" s="196"/>
      <c r="E1030" s="205"/>
      <c r="F1030" s="205"/>
      <c r="G1030" s="196"/>
      <c r="H1030" s="196"/>
      <c r="J1030" s="196"/>
      <c r="O1030" s="234"/>
      <c r="P1030" s="232"/>
      <c r="Q1030" s="233"/>
      <c r="R1030" s="233"/>
      <c r="S1030" s="233"/>
      <c r="T1030" s="206"/>
      <c r="U1030" s="232"/>
      <c r="AA1030" s="202"/>
    </row>
    <row r="1031" spans="2:27">
      <c r="B1031" s="196"/>
      <c r="C1031" s="196"/>
      <c r="D1031" s="196"/>
      <c r="E1031" s="205"/>
      <c r="F1031" s="205"/>
      <c r="G1031" s="196"/>
      <c r="H1031" s="196"/>
      <c r="J1031" s="196"/>
      <c r="O1031" s="234"/>
      <c r="P1031" s="232"/>
      <c r="Q1031" s="233"/>
      <c r="R1031" s="233"/>
      <c r="S1031" s="233"/>
      <c r="T1031" s="206"/>
      <c r="U1031" s="232"/>
      <c r="AA1031" s="202"/>
    </row>
    <row r="1032" spans="2:27">
      <c r="B1032" s="196"/>
      <c r="C1032" s="196"/>
      <c r="D1032" s="196"/>
      <c r="E1032" s="205"/>
      <c r="F1032" s="205"/>
      <c r="G1032" s="196"/>
      <c r="H1032" s="196"/>
      <c r="J1032" s="196"/>
      <c r="O1032" s="234"/>
      <c r="P1032" s="232"/>
      <c r="Q1032" s="233"/>
      <c r="R1032" s="233"/>
      <c r="S1032" s="233"/>
      <c r="T1032" s="206"/>
      <c r="U1032" s="232"/>
      <c r="AA1032" s="202"/>
    </row>
    <row r="1033" spans="2:27">
      <c r="B1033" s="196"/>
      <c r="C1033" s="196"/>
      <c r="D1033" s="196"/>
      <c r="E1033" s="205"/>
      <c r="F1033" s="205"/>
      <c r="G1033" s="196"/>
      <c r="H1033" s="196"/>
      <c r="J1033" s="196"/>
      <c r="O1033" s="234"/>
      <c r="P1033" s="232"/>
      <c r="Q1033" s="233"/>
      <c r="R1033" s="233"/>
      <c r="S1033" s="233"/>
      <c r="T1033" s="206"/>
      <c r="U1033" s="232"/>
      <c r="AA1033" s="202"/>
    </row>
    <row r="1034" spans="2:27">
      <c r="B1034" s="196"/>
      <c r="C1034" s="196"/>
      <c r="D1034" s="196"/>
      <c r="E1034" s="205"/>
      <c r="F1034" s="205"/>
      <c r="G1034" s="196"/>
      <c r="H1034" s="196"/>
      <c r="J1034" s="196"/>
      <c r="O1034" s="234"/>
      <c r="P1034" s="232"/>
      <c r="Q1034" s="233"/>
      <c r="R1034" s="233"/>
      <c r="S1034" s="233"/>
      <c r="T1034" s="206"/>
      <c r="U1034" s="232"/>
      <c r="AA1034" s="202"/>
    </row>
    <row r="1035" spans="2:27">
      <c r="B1035" s="196"/>
      <c r="C1035" s="196"/>
      <c r="D1035" s="196"/>
      <c r="E1035" s="205"/>
      <c r="F1035" s="205"/>
      <c r="G1035" s="196"/>
      <c r="H1035" s="196"/>
      <c r="J1035" s="196"/>
      <c r="O1035" s="234"/>
      <c r="P1035" s="232"/>
      <c r="Q1035" s="233"/>
      <c r="R1035" s="233"/>
      <c r="S1035" s="233"/>
      <c r="T1035" s="206"/>
      <c r="U1035" s="232"/>
      <c r="AA1035" s="202"/>
    </row>
    <row r="1036" spans="2:27">
      <c r="B1036" s="196"/>
      <c r="C1036" s="196"/>
      <c r="D1036" s="196"/>
      <c r="E1036" s="205"/>
      <c r="F1036" s="205"/>
      <c r="G1036" s="196"/>
      <c r="H1036" s="196"/>
      <c r="J1036" s="196"/>
      <c r="O1036" s="234"/>
      <c r="P1036" s="232"/>
      <c r="Q1036" s="233"/>
      <c r="R1036" s="233"/>
      <c r="S1036" s="233"/>
      <c r="T1036" s="206"/>
      <c r="U1036" s="232"/>
      <c r="AA1036" s="202"/>
    </row>
    <row r="1037" spans="2:27">
      <c r="B1037" s="196"/>
      <c r="C1037" s="196"/>
      <c r="D1037" s="196"/>
      <c r="E1037" s="205"/>
      <c r="F1037" s="205"/>
      <c r="G1037" s="196"/>
      <c r="H1037" s="196"/>
      <c r="J1037" s="196"/>
      <c r="O1037" s="207"/>
      <c r="P1037" s="207"/>
      <c r="Q1037" s="207"/>
      <c r="R1037" s="207"/>
      <c r="S1037" s="207"/>
      <c r="T1037" s="207"/>
      <c r="U1037" s="207"/>
      <c r="AA1037" s="202"/>
    </row>
    <row r="1038" spans="2:27">
      <c r="B1038" s="196"/>
      <c r="C1038" s="196"/>
      <c r="D1038" s="196"/>
      <c r="E1038" s="205"/>
      <c r="F1038" s="205"/>
      <c r="G1038" s="196"/>
      <c r="H1038" s="196"/>
      <c r="J1038" s="196"/>
      <c r="O1038" s="234"/>
      <c r="P1038" s="232"/>
      <c r="Q1038" s="233"/>
      <c r="R1038" s="233"/>
      <c r="S1038" s="233"/>
      <c r="T1038" s="206"/>
      <c r="U1038" s="232"/>
      <c r="AA1038" s="202"/>
    </row>
    <row r="1039" spans="2:27">
      <c r="B1039" s="196"/>
      <c r="C1039" s="196"/>
      <c r="D1039" s="196"/>
      <c r="E1039" s="205"/>
      <c r="F1039" s="205"/>
      <c r="G1039" s="196"/>
      <c r="H1039" s="196"/>
      <c r="J1039" s="196"/>
      <c r="O1039" s="234"/>
      <c r="P1039" s="232"/>
      <c r="Q1039" s="233"/>
      <c r="R1039" s="233"/>
      <c r="S1039" s="233"/>
      <c r="T1039" s="206"/>
      <c r="U1039" s="232"/>
      <c r="AA1039" s="202"/>
    </row>
    <row r="1040" spans="2:27">
      <c r="B1040" s="196"/>
      <c r="C1040" s="196"/>
      <c r="D1040" s="196"/>
      <c r="E1040" s="205"/>
      <c r="F1040" s="205"/>
      <c r="G1040" s="196"/>
      <c r="H1040" s="196"/>
      <c r="J1040" s="196"/>
      <c r="O1040" s="234"/>
      <c r="P1040" s="232"/>
      <c r="Q1040" s="233"/>
      <c r="R1040" s="233"/>
      <c r="S1040" s="233"/>
      <c r="T1040" s="206"/>
      <c r="U1040" s="232"/>
      <c r="AA1040" s="202"/>
    </row>
    <row r="1041" spans="2:27">
      <c r="B1041" s="196"/>
      <c r="C1041" s="196"/>
      <c r="D1041" s="196"/>
      <c r="E1041" s="205"/>
      <c r="F1041" s="205"/>
      <c r="G1041" s="196"/>
      <c r="H1041" s="196"/>
      <c r="J1041" s="196"/>
      <c r="O1041" s="234"/>
      <c r="P1041" s="232"/>
      <c r="Q1041" s="233"/>
      <c r="R1041" s="233"/>
      <c r="S1041" s="233"/>
      <c r="T1041" s="206"/>
      <c r="U1041" s="232"/>
      <c r="AA1041" s="202"/>
    </row>
    <row r="1042" spans="2:27">
      <c r="B1042" s="196"/>
      <c r="C1042" s="196"/>
      <c r="D1042" s="196"/>
      <c r="E1042" s="205"/>
      <c r="F1042" s="205"/>
      <c r="G1042" s="196"/>
      <c r="H1042" s="196"/>
      <c r="J1042" s="196"/>
      <c r="O1042" s="234"/>
      <c r="P1042" s="232"/>
      <c r="Q1042" s="233"/>
      <c r="R1042" s="233"/>
      <c r="S1042" s="233"/>
      <c r="T1042" s="206"/>
      <c r="U1042" s="232"/>
      <c r="AA1042" s="202"/>
    </row>
    <row r="1043" spans="2:27">
      <c r="B1043" s="196"/>
      <c r="C1043" s="196"/>
      <c r="D1043" s="196"/>
      <c r="E1043" s="205"/>
      <c r="F1043" s="205"/>
      <c r="G1043" s="196"/>
      <c r="H1043" s="196"/>
      <c r="J1043" s="196"/>
      <c r="O1043" s="234"/>
      <c r="P1043" s="232"/>
      <c r="Q1043" s="233"/>
      <c r="R1043" s="233"/>
      <c r="S1043" s="233"/>
      <c r="T1043" s="206"/>
      <c r="U1043" s="232"/>
      <c r="AA1043" s="202"/>
    </row>
    <row r="1044" spans="2:27">
      <c r="B1044" s="196"/>
      <c r="C1044" s="196"/>
      <c r="D1044" s="196"/>
      <c r="E1044" s="205"/>
      <c r="F1044" s="205"/>
      <c r="G1044" s="196"/>
      <c r="H1044" s="196"/>
      <c r="J1044" s="196"/>
      <c r="O1044" s="234"/>
      <c r="P1044" s="232"/>
      <c r="Q1044" s="233"/>
      <c r="R1044" s="233"/>
      <c r="S1044" s="233"/>
      <c r="T1044" s="206"/>
      <c r="U1044" s="232"/>
      <c r="AA1044" s="202"/>
    </row>
    <row r="1045" spans="2:27">
      <c r="B1045" s="196"/>
      <c r="C1045" s="196"/>
      <c r="D1045" s="196"/>
      <c r="E1045" s="205"/>
      <c r="F1045" s="205"/>
      <c r="G1045" s="196"/>
      <c r="H1045" s="196"/>
      <c r="J1045" s="196"/>
      <c r="O1045" s="234"/>
      <c r="P1045" s="232"/>
      <c r="Q1045" s="233"/>
      <c r="R1045" s="233"/>
      <c r="S1045" s="233"/>
      <c r="T1045" s="206"/>
      <c r="U1045" s="232"/>
      <c r="AA1045" s="202"/>
    </row>
    <row r="1046" spans="2:27">
      <c r="B1046" s="196"/>
      <c r="C1046" s="196"/>
      <c r="D1046" s="196"/>
      <c r="E1046" s="205"/>
      <c r="F1046" s="205"/>
      <c r="G1046" s="196"/>
      <c r="H1046" s="196"/>
      <c r="J1046" s="196"/>
      <c r="O1046" s="234"/>
      <c r="P1046" s="232"/>
      <c r="Q1046" s="233"/>
      <c r="R1046" s="233"/>
      <c r="S1046" s="233"/>
      <c r="T1046" s="206"/>
      <c r="U1046" s="232"/>
      <c r="AA1046" s="202"/>
    </row>
    <row r="1047" spans="2:27">
      <c r="B1047" s="196"/>
      <c r="C1047" s="196"/>
      <c r="D1047" s="196"/>
      <c r="E1047" s="205"/>
      <c r="F1047" s="205"/>
      <c r="G1047" s="196"/>
      <c r="H1047" s="196"/>
      <c r="J1047" s="196"/>
      <c r="O1047" s="234"/>
      <c r="P1047" s="232"/>
      <c r="Q1047" s="233"/>
      <c r="R1047" s="233"/>
      <c r="S1047" s="233"/>
      <c r="T1047" s="206"/>
      <c r="U1047" s="232"/>
      <c r="AA1047" s="202"/>
    </row>
    <row r="1048" spans="2:27">
      <c r="B1048" s="196"/>
      <c r="C1048" s="196"/>
      <c r="D1048" s="196"/>
      <c r="E1048" s="205"/>
      <c r="F1048" s="205"/>
      <c r="G1048" s="196"/>
      <c r="H1048" s="196"/>
      <c r="J1048" s="196"/>
      <c r="O1048" s="234"/>
      <c r="P1048" s="232"/>
      <c r="Q1048" s="233"/>
      <c r="R1048" s="233"/>
      <c r="S1048" s="233"/>
      <c r="T1048" s="206"/>
      <c r="U1048" s="232"/>
      <c r="AA1048" s="202"/>
    </row>
    <row r="1049" spans="2:27">
      <c r="B1049" s="196"/>
      <c r="C1049" s="196"/>
      <c r="D1049" s="196"/>
      <c r="E1049" s="205"/>
      <c r="F1049" s="205"/>
      <c r="G1049" s="196"/>
      <c r="H1049" s="196"/>
      <c r="J1049" s="196"/>
      <c r="O1049" s="234"/>
      <c r="P1049" s="232"/>
      <c r="Q1049" s="233"/>
      <c r="R1049" s="233"/>
      <c r="S1049" s="233"/>
      <c r="T1049" s="206"/>
      <c r="U1049" s="232"/>
      <c r="AA1049" s="202"/>
    </row>
    <row r="1050" spans="2:27">
      <c r="B1050" s="196"/>
      <c r="C1050" s="196"/>
      <c r="D1050" s="196"/>
      <c r="E1050" s="205"/>
      <c r="F1050" s="205"/>
      <c r="G1050" s="196"/>
      <c r="H1050" s="196"/>
      <c r="J1050" s="196"/>
      <c r="O1050" s="234"/>
      <c r="P1050" s="232"/>
      <c r="Q1050" s="233"/>
      <c r="R1050" s="233"/>
      <c r="S1050" s="233"/>
      <c r="T1050" s="206"/>
      <c r="U1050" s="232"/>
      <c r="AA1050" s="202"/>
    </row>
    <row r="1051" spans="2:27">
      <c r="B1051" s="196"/>
      <c r="C1051" s="196"/>
      <c r="D1051" s="196"/>
      <c r="E1051" s="205"/>
      <c r="F1051" s="205"/>
      <c r="G1051" s="196"/>
      <c r="H1051" s="196"/>
      <c r="J1051" s="196"/>
      <c r="O1051" s="234"/>
      <c r="P1051" s="232"/>
      <c r="Q1051" s="233"/>
      <c r="R1051" s="233"/>
      <c r="S1051" s="233"/>
      <c r="T1051" s="206"/>
      <c r="U1051" s="232"/>
      <c r="AA1051" s="202"/>
    </row>
    <row r="1052" spans="2:27">
      <c r="B1052" s="196"/>
      <c r="C1052" s="196"/>
      <c r="D1052" s="196"/>
      <c r="E1052" s="205"/>
      <c r="F1052" s="205"/>
      <c r="G1052" s="196"/>
      <c r="H1052" s="196"/>
      <c r="J1052" s="196"/>
      <c r="O1052" s="234"/>
      <c r="P1052" s="232"/>
      <c r="Q1052" s="233"/>
      <c r="R1052" s="233"/>
      <c r="S1052" s="233"/>
      <c r="T1052" s="206"/>
      <c r="U1052" s="232"/>
      <c r="AA1052" s="202"/>
    </row>
    <row r="1053" spans="2:27">
      <c r="B1053" s="196"/>
      <c r="C1053" s="196"/>
      <c r="D1053" s="196"/>
      <c r="E1053" s="205"/>
      <c r="F1053" s="205"/>
      <c r="G1053" s="196"/>
      <c r="H1053" s="196"/>
      <c r="J1053" s="196"/>
      <c r="O1053" s="234"/>
      <c r="P1053" s="232"/>
      <c r="Q1053" s="233"/>
      <c r="R1053" s="233"/>
      <c r="S1053" s="233"/>
      <c r="T1053" s="206"/>
      <c r="U1053" s="232"/>
      <c r="AA1053" s="202"/>
    </row>
    <row r="1054" spans="2:27">
      <c r="B1054" s="196"/>
      <c r="C1054" s="196"/>
      <c r="D1054" s="196"/>
      <c r="E1054" s="205"/>
      <c r="F1054" s="205"/>
      <c r="G1054" s="196"/>
      <c r="H1054" s="196"/>
      <c r="J1054" s="196"/>
      <c r="O1054" s="234"/>
      <c r="P1054" s="232"/>
      <c r="Q1054" s="233"/>
      <c r="R1054" s="233"/>
      <c r="S1054" s="233"/>
      <c r="T1054" s="206"/>
      <c r="U1054" s="232"/>
      <c r="AA1054" s="202"/>
    </row>
    <row r="1055" spans="2:27">
      <c r="B1055" s="196"/>
      <c r="C1055" s="196"/>
      <c r="D1055" s="196"/>
      <c r="E1055" s="205"/>
      <c r="F1055" s="205"/>
      <c r="G1055" s="196"/>
      <c r="H1055" s="196"/>
      <c r="J1055" s="196"/>
      <c r="O1055" s="234"/>
      <c r="P1055" s="232"/>
      <c r="Q1055" s="233"/>
      <c r="R1055" s="233"/>
      <c r="S1055" s="233"/>
      <c r="T1055" s="206"/>
      <c r="U1055" s="232"/>
      <c r="AA1055" s="202"/>
    </row>
    <row r="1056" spans="2:27">
      <c r="B1056" s="196"/>
      <c r="C1056" s="196"/>
      <c r="D1056" s="196"/>
      <c r="E1056" s="205"/>
      <c r="F1056" s="205"/>
      <c r="G1056" s="196"/>
      <c r="H1056" s="196"/>
      <c r="J1056" s="196"/>
      <c r="O1056" s="234"/>
      <c r="P1056" s="232"/>
      <c r="Q1056" s="233"/>
      <c r="R1056" s="233"/>
      <c r="S1056" s="233"/>
      <c r="T1056" s="206"/>
      <c r="U1056" s="232"/>
      <c r="AA1056" s="202"/>
    </row>
    <row r="1057" spans="2:27">
      <c r="B1057" s="196"/>
      <c r="C1057" s="196"/>
      <c r="D1057" s="196"/>
      <c r="E1057" s="205"/>
      <c r="F1057" s="205"/>
      <c r="G1057" s="196"/>
      <c r="H1057" s="196"/>
      <c r="J1057" s="196"/>
      <c r="O1057" s="234"/>
      <c r="P1057" s="232"/>
      <c r="Q1057" s="233"/>
      <c r="R1057" s="233"/>
      <c r="S1057" s="233"/>
      <c r="T1057" s="206"/>
      <c r="U1057" s="232"/>
      <c r="AA1057" s="202"/>
    </row>
    <row r="1058" spans="2:27">
      <c r="B1058" s="196"/>
      <c r="C1058" s="196"/>
      <c r="D1058" s="196"/>
      <c r="E1058" s="205"/>
      <c r="F1058" s="205"/>
      <c r="G1058" s="196"/>
      <c r="H1058" s="196"/>
      <c r="J1058" s="196"/>
      <c r="O1058" s="234"/>
      <c r="P1058" s="232"/>
      <c r="Q1058" s="233"/>
      <c r="R1058" s="233"/>
      <c r="S1058" s="233"/>
      <c r="T1058" s="206"/>
      <c r="U1058" s="232"/>
      <c r="AA1058" s="202"/>
    </row>
    <row r="1059" spans="2:27">
      <c r="B1059" s="196"/>
      <c r="C1059" s="196"/>
      <c r="D1059" s="196"/>
      <c r="E1059" s="205"/>
      <c r="F1059" s="205"/>
      <c r="G1059" s="196"/>
      <c r="H1059" s="196"/>
      <c r="J1059" s="196"/>
      <c r="O1059" s="234"/>
      <c r="P1059" s="232"/>
      <c r="Q1059" s="233"/>
      <c r="R1059" s="233"/>
      <c r="S1059" s="233"/>
      <c r="T1059" s="206"/>
      <c r="U1059" s="232"/>
      <c r="AA1059" s="202"/>
    </row>
    <row r="1060" spans="2:27">
      <c r="B1060" s="196"/>
      <c r="C1060" s="196"/>
      <c r="D1060" s="196"/>
      <c r="E1060" s="205"/>
      <c r="F1060" s="205"/>
      <c r="G1060" s="196"/>
      <c r="H1060" s="196"/>
      <c r="J1060" s="196"/>
      <c r="O1060" s="234"/>
      <c r="P1060" s="232"/>
      <c r="Q1060" s="233"/>
      <c r="R1060" s="233"/>
      <c r="S1060" s="233"/>
      <c r="T1060" s="206"/>
      <c r="U1060" s="232"/>
      <c r="AA1060" s="202"/>
    </row>
    <row r="1061" spans="2:27">
      <c r="B1061" s="196"/>
      <c r="C1061" s="196"/>
      <c r="D1061" s="196"/>
      <c r="E1061" s="205"/>
      <c r="F1061" s="205"/>
      <c r="G1061" s="196"/>
      <c r="H1061" s="196"/>
      <c r="J1061" s="196"/>
      <c r="O1061" s="234"/>
      <c r="P1061" s="232"/>
      <c r="Q1061" s="233"/>
      <c r="R1061" s="233"/>
      <c r="S1061" s="233"/>
      <c r="T1061" s="206"/>
      <c r="U1061" s="232"/>
      <c r="AA1061" s="202"/>
    </row>
    <row r="1062" spans="2:27">
      <c r="B1062" s="196"/>
      <c r="C1062" s="196"/>
      <c r="D1062" s="196"/>
      <c r="E1062" s="205"/>
      <c r="F1062" s="205"/>
      <c r="G1062" s="196"/>
      <c r="H1062" s="196"/>
      <c r="J1062" s="196"/>
      <c r="O1062" s="234"/>
      <c r="P1062" s="232"/>
      <c r="Q1062" s="233"/>
      <c r="R1062" s="233"/>
      <c r="S1062" s="233"/>
      <c r="T1062" s="206"/>
      <c r="U1062" s="232"/>
      <c r="AA1062" s="202"/>
    </row>
    <row r="1063" spans="2:27">
      <c r="B1063" s="196"/>
      <c r="C1063" s="196"/>
      <c r="D1063" s="196"/>
      <c r="E1063" s="205"/>
      <c r="F1063" s="205"/>
      <c r="G1063" s="196"/>
      <c r="H1063" s="196"/>
      <c r="J1063" s="196"/>
      <c r="O1063" s="234"/>
      <c r="P1063" s="232"/>
      <c r="Q1063" s="233"/>
      <c r="R1063" s="233"/>
      <c r="S1063" s="233"/>
      <c r="T1063" s="206"/>
      <c r="U1063" s="232"/>
      <c r="AA1063" s="202"/>
    </row>
    <row r="1064" spans="2:27">
      <c r="B1064" s="196"/>
      <c r="C1064" s="196"/>
      <c r="D1064" s="196"/>
      <c r="E1064" s="205"/>
      <c r="F1064" s="205"/>
      <c r="G1064" s="196"/>
      <c r="H1064" s="196"/>
      <c r="J1064" s="196"/>
      <c r="O1064" s="234"/>
      <c r="P1064" s="232"/>
      <c r="Q1064" s="233"/>
      <c r="R1064" s="233"/>
      <c r="S1064" s="233"/>
      <c r="T1064" s="206"/>
      <c r="U1064" s="232"/>
      <c r="AA1064" s="202"/>
    </row>
    <row r="1065" spans="2:27">
      <c r="B1065" s="196"/>
      <c r="C1065" s="196"/>
      <c r="D1065" s="196"/>
      <c r="E1065" s="205"/>
      <c r="F1065" s="205"/>
      <c r="G1065" s="196"/>
      <c r="H1065" s="196"/>
      <c r="J1065" s="196"/>
      <c r="O1065" s="234"/>
      <c r="P1065" s="232"/>
      <c r="Q1065" s="233"/>
      <c r="R1065" s="233"/>
      <c r="S1065" s="233"/>
      <c r="T1065" s="206"/>
      <c r="U1065" s="232"/>
      <c r="AA1065" s="202"/>
    </row>
    <row r="1066" spans="2:27">
      <c r="B1066" s="196"/>
      <c r="C1066" s="196"/>
      <c r="D1066" s="196"/>
      <c r="E1066" s="205"/>
      <c r="F1066" s="205"/>
      <c r="G1066" s="196"/>
      <c r="H1066" s="196"/>
      <c r="J1066" s="196"/>
      <c r="O1066" s="234"/>
      <c r="P1066" s="232"/>
      <c r="Q1066" s="233"/>
      <c r="R1066" s="233"/>
      <c r="S1066" s="233"/>
      <c r="T1066" s="206"/>
      <c r="U1066" s="232"/>
      <c r="AA1066" s="202"/>
    </row>
    <row r="1067" spans="2:27">
      <c r="B1067" s="196"/>
      <c r="C1067" s="196"/>
      <c r="D1067" s="196"/>
      <c r="E1067" s="205"/>
      <c r="F1067" s="205"/>
      <c r="G1067" s="196"/>
      <c r="H1067" s="196"/>
      <c r="J1067" s="196"/>
      <c r="O1067" s="234"/>
      <c r="P1067" s="232"/>
      <c r="Q1067" s="233"/>
      <c r="R1067" s="233"/>
      <c r="S1067" s="233"/>
      <c r="T1067" s="206"/>
      <c r="U1067" s="232"/>
      <c r="AA1067" s="202"/>
    </row>
    <row r="1068" spans="2:27">
      <c r="B1068" s="196"/>
      <c r="C1068" s="196"/>
      <c r="D1068" s="196"/>
      <c r="E1068" s="205"/>
      <c r="F1068" s="205"/>
      <c r="G1068" s="196"/>
      <c r="H1068" s="196"/>
      <c r="J1068" s="196"/>
      <c r="O1068" s="234"/>
      <c r="P1068" s="232"/>
      <c r="Q1068" s="233"/>
      <c r="R1068" s="233"/>
      <c r="S1068" s="233"/>
      <c r="T1068" s="206"/>
      <c r="U1068" s="232"/>
      <c r="AA1068" s="202"/>
    </row>
    <row r="1069" spans="2:27">
      <c r="B1069" s="196"/>
      <c r="C1069" s="196"/>
      <c r="D1069" s="196"/>
      <c r="E1069" s="205"/>
      <c r="F1069" s="205"/>
      <c r="G1069" s="196"/>
      <c r="H1069" s="196"/>
      <c r="J1069" s="196"/>
      <c r="O1069" s="234"/>
      <c r="P1069" s="232"/>
      <c r="Q1069" s="233"/>
      <c r="R1069" s="233"/>
      <c r="S1069" s="233"/>
      <c r="T1069" s="206"/>
      <c r="U1069" s="232"/>
      <c r="AA1069" s="202"/>
    </row>
    <row r="1070" spans="2:27">
      <c r="B1070" s="196"/>
      <c r="C1070" s="196"/>
      <c r="D1070" s="196"/>
      <c r="E1070" s="205"/>
      <c r="F1070" s="205"/>
      <c r="G1070" s="196"/>
      <c r="H1070" s="196"/>
      <c r="J1070" s="196"/>
      <c r="O1070" s="234"/>
      <c r="P1070" s="232"/>
      <c r="Q1070" s="233"/>
      <c r="R1070" s="233"/>
      <c r="S1070" s="233"/>
      <c r="T1070" s="206"/>
      <c r="U1070" s="232"/>
      <c r="AA1070" s="202"/>
    </row>
    <row r="1071" spans="2:27">
      <c r="B1071" s="196"/>
      <c r="C1071" s="196"/>
      <c r="D1071" s="196"/>
      <c r="E1071" s="205"/>
      <c r="F1071" s="205"/>
      <c r="G1071" s="196"/>
      <c r="H1071" s="196"/>
      <c r="J1071" s="196"/>
      <c r="O1071" s="234"/>
      <c r="P1071" s="232"/>
      <c r="Q1071" s="233"/>
      <c r="R1071" s="233"/>
      <c r="S1071" s="233"/>
      <c r="T1071" s="206"/>
      <c r="U1071" s="232"/>
      <c r="AA1071" s="202"/>
    </row>
    <row r="1072" spans="2:27">
      <c r="B1072" s="196"/>
      <c r="C1072" s="196"/>
      <c r="D1072" s="196"/>
      <c r="E1072" s="205"/>
      <c r="F1072" s="205"/>
      <c r="G1072" s="196"/>
      <c r="H1072" s="196"/>
      <c r="J1072" s="196"/>
      <c r="O1072" s="234"/>
      <c r="P1072" s="232"/>
      <c r="Q1072" s="233"/>
      <c r="R1072" s="233"/>
      <c r="S1072" s="233"/>
      <c r="T1072" s="206"/>
      <c r="U1072" s="232"/>
      <c r="AA1072" s="202"/>
    </row>
    <row r="1073" spans="2:27">
      <c r="B1073" s="196"/>
      <c r="C1073" s="196"/>
      <c r="D1073" s="196"/>
      <c r="E1073" s="205"/>
      <c r="F1073" s="205"/>
      <c r="G1073" s="196"/>
      <c r="H1073" s="196"/>
      <c r="J1073" s="196"/>
      <c r="O1073" s="234"/>
      <c r="P1073" s="232"/>
      <c r="Q1073" s="233"/>
      <c r="R1073" s="233"/>
      <c r="S1073" s="233"/>
      <c r="T1073" s="206"/>
      <c r="U1073" s="232"/>
      <c r="AA1073" s="202"/>
    </row>
    <row r="1074" spans="2:27">
      <c r="B1074" s="196"/>
      <c r="C1074" s="196"/>
      <c r="D1074" s="196"/>
      <c r="E1074" s="205"/>
      <c r="F1074" s="205"/>
      <c r="G1074" s="196"/>
      <c r="H1074" s="196"/>
      <c r="J1074" s="196"/>
      <c r="O1074" s="234"/>
      <c r="P1074" s="232"/>
      <c r="Q1074" s="233"/>
      <c r="R1074" s="233"/>
      <c r="S1074" s="233"/>
      <c r="T1074" s="206"/>
      <c r="U1074" s="232"/>
      <c r="AA1074" s="202"/>
    </row>
    <row r="1075" spans="2:27">
      <c r="B1075" s="196"/>
      <c r="C1075" s="196"/>
      <c r="D1075" s="196"/>
      <c r="E1075" s="205"/>
      <c r="F1075" s="205"/>
      <c r="G1075" s="196"/>
      <c r="H1075" s="196"/>
      <c r="J1075" s="196"/>
      <c r="O1075" s="234"/>
      <c r="P1075" s="232"/>
      <c r="Q1075" s="233"/>
      <c r="R1075" s="233"/>
      <c r="S1075" s="233"/>
      <c r="T1075" s="206"/>
      <c r="U1075" s="232"/>
      <c r="AA1075" s="202"/>
    </row>
    <row r="1076" spans="2:27">
      <c r="B1076" s="196"/>
      <c r="C1076" s="196"/>
      <c r="D1076" s="196"/>
      <c r="E1076" s="205"/>
      <c r="F1076" s="205"/>
      <c r="G1076" s="196"/>
      <c r="H1076" s="196"/>
      <c r="J1076" s="196"/>
      <c r="O1076" s="234"/>
      <c r="P1076" s="232"/>
      <c r="Q1076" s="233"/>
      <c r="R1076" s="233"/>
      <c r="S1076" s="233"/>
      <c r="T1076" s="206"/>
      <c r="U1076" s="232"/>
      <c r="AA1076" s="202"/>
    </row>
    <row r="1077" spans="2:27">
      <c r="B1077" s="196"/>
      <c r="C1077" s="196"/>
      <c r="D1077" s="196"/>
      <c r="E1077" s="205"/>
      <c r="F1077" s="205"/>
      <c r="G1077" s="196"/>
      <c r="H1077" s="196"/>
      <c r="J1077" s="196"/>
      <c r="O1077" s="234"/>
      <c r="P1077" s="232"/>
      <c r="Q1077" s="233"/>
      <c r="R1077" s="233"/>
      <c r="S1077" s="233"/>
      <c r="T1077" s="206"/>
      <c r="U1077" s="232"/>
      <c r="AA1077" s="202"/>
    </row>
    <row r="1078" spans="2:27">
      <c r="B1078" s="196"/>
      <c r="C1078" s="196"/>
      <c r="D1078" s="196"/>
      <c r="E1078" s="205"/>
      <c r="F1078" s="205"/>
      <c r="G1078" s="196"/>
      <c r="H1078" s="196"/>
      <c r="J1078" s="196"/>
      <c r="O1078" s="234"/>
      <c r="P1078" s="232"/>
      <c r="Q1078" s="233"/>
      <c r="R1078" s="233"/>
      <c r="S1078" s="233"/>
      <c r="T1078" s="206"/>
      <c r="U1078" s="232"/>
      <c r="AA1078" s="202"/>
    </row>
    <row r="1079" spans="2:27">
      <c r="B1079" s="196"/>
      <c r="C1079" s="196"/>
      <c r="D1079" s="196"/>
      <c r="E1079" s="205"/>
      <c r="F1079" s="205"/>
      <c r="G1079" s="196"/>
      <c r="H1079" s="196"/>
      <c r="J1079" s="196"/>
      <c r="O1079" s="234"/>
      <c r="P1079" s="232"/>
      <c r="Q1079" s="233"/>
      <c r="R1079" s="233"/>
      <c r="S1079" s="233"/>
      <c r="T1079" s="206"/>
      <c r="U1079" s="232"/>
      <c r="AA1079" s="202"/>
    </row>
    <row r="1080" spans="2:27">
      <c r="B1080" s="196"/>
      <c r="C1080" s="196"/>
      <c r="D1080" s="196"/>
      <c r="E1080" s="205"/>
      <c r="F1080" s="205"/>
      <c r="G1080" s="196"/>
      <c r="H1080" s="196"/>
      <c r="J1080" s="196"/>
      <c r="O1080" s="234"/>
      <c r="P1080" s="232"/>
      <c r="Q1080" s="233"/>
      <c r="R1080" s="233"/>
      <c r="S1080" s="233"/>
      <c r="T1080" s="206"/>
      <c r="U1080" s="232"/>
      <c r="AA1080" s="202"/>
    </row>
    <row r="1081" spans="2:27">
      <c r="B1081" s="196"/>
      <c r="C1081" s="196"/>
      <c r="D1081" s="196"/>
      <c r="E1081" s="205"/>
      <c r="F1081" s="205"/>
      <c r="G1081" s="196"/>
      <c r="H1081" s="196"/>
      <c r="J1081" s="196"/>
      <c r="O1081" s="234"/>
      <c r="P1081" s="232"/>
      <c r="Q1081" s="233"/>
      <c r="R1081" s="233"/>
      <c r="S1081" s="233"/>
      <c r="T1081" s="206"/>
      <c r="U1081" s="232"/>
      <c r="AA1081" s="202"/>
    </row>
    <row r="1082" spans="2:27">
      <c r="B1082" s="196"/>
      <c r="C1082" s="196"/>
      <c r="D1082" s="196"/>
      <c r="E1082" s="205"/>
      <c r="F1082" s="205"/>
      <c r="G1082" s="196"/>
      <c r="H1082" s="196"/>
      <c r="J1082" s="196"/>
      <c r="O1082" s="234"/>
      <c r="P1082" s="232"/>
      <c r="Q1082" s="233"/>
      <c r="R1082" s="233"/>
      <c r="S1082" s="233"/>
      <c r="T1082" s="206"/>
      <c r="U1082" s="232"/>
      <c r="AA1082" s="202"/>
    </row>
    <row r="1083" spans="2:27">
      <c r="B1083" s="196"/>
      <c r="C1083" s="196"/>
      <c r="D1083" s="196"/>
      <c r="E1083" s="205"/>
      <c r="F1083" s="205"/>
      <c r="G1083" s="196"/>
      <c r="H1083" s="196"/>
      <c r="J1083" s="196"/>
      <c r="O1083" s="234"/>
      <c r="P1083" s="232"/>
      <c r="Q1083" s="233"/>
      <c r="R1083" s="233"/>
      <c r="S1083" s="233"/>
      <c r="T1083" s="206"/>
      <c r="U1083" s="232"/>
      <c r="AA1083" s="202"/>
    </row>
    <row r="1084" spans="2:27">
      <c r="B1084" s="196"/>
      <c r="C1084" s="196"/>
      <c r="D1084" s="196"/>
      <c r="E1084" s="205"/>
      <c r="F1084" s="205"/>
      <c r="G1084" s="196"/>
      <c r="H1084" s="196"/>
      <c r="J1084" s="196"/>
      <c r="O1084" s="234"/>
      <c r="P1084" s="232"/>
      <c r="Q1084" s="233"/>
      <c r="R1084" s="233"/>
      <c r="S1084" s="233"/>
      <c r="T1084" s="206"/>
      <c r="U1084" s="232"/>
      <c r="AA1084" s="202"/>
    </row>
    <row r="1085" spans="2:27">
      <c r="B1085" s="196"/>
      <c r="C1085" s="196"/>
      <c r="D1085" s="196"/>
      <c r="E1085" s="205"/>
      <c r="F1085" s="205"/>
      <c r="G1085" s="196"/>
      <c r="H1085" s="196"/>
      <c r="J1085" s="196"/>
      <c r="O1085" s="234"/>
      <c r="P1085" s="232"/>
      <c r="Q1085" s="233"/>
      <c r="R1085" s="233"/>
      <c r="S1085" s="233"/>
      <c r="T1085" s="206"/>
      <c r="U1085" s="232"/>
      <c r="AA1085" s="202"/>
    </row>
    <row r="1086" spans="2:27">
      <c r="B1086" s="196"/>
      <c r="C1086" s="196"/>
      <c r="D1086" s="196"/>
      <c r="E1086" s="205"/>
      <c r="F1086" s="205"/>
      <c r="G1086" s="196"/>
      <c r="H1086" s="196"/>
      <c r="J1086" s="196"/>
      <c r="O1086" s="234"/>
      <c r="P1086" s="232"/>
      <c r="Q1086" s="233"/>
      <c r="R1086" s="233"/>
      <c r="S1086" s="233"/>
      <c r="T1086" s="206"/>
      <c r="U1086" s="232"/>
      <c r="AA1086" s="202"/>
    </row>
    <row r="1087" spans="2:27">
      <c r="B1087" s="196"/>
      <c r="C1087" s="196"/>
      <c r="D1087" s="196"/>
      <c r="E1087" s="205"/>
      <c r="F1087" s="205"/>
      <c r="G1087" s="196"/>
      <c r="H1087" s="196"/>
      <c r="J1087" s="196"/>
      <c r="O1087" s="234"/>
      <c r="P1087" s="232"/>
      <c r="Q1087" s="233"/>
      <c r="R1087" s="233"/>
      <c r="S1087" s="233"/>
      <c r="T1087" s="206"/>
      <c r="U1087" s="232"/>
      <c r="AA1087" s="202"/>
    </row>
    <row r="1088" spans="2:27">
      <c r="B1088" s="196"/>
      <c r="C1088" s="196"/>
      <c r="D1088" s="196"/>
      <c r="E1088" s="205"/>
      <c r="F1088" s="205"/>
      <c r="G1088" s="196"/>
      <c r="H1088" s="196"/>
      <c r="J1088" s="196"/>
      <c r="O1088" s="234"/>
      <c r="P1088" s="232"/>
      <c r="Q1088" s="233"/>
      <c r="R1088" s="233"/>
      <c r="S1088" s="233"/>
      <c r="T1088" s="206"/>
      <c r="U1088" s="232"/>
      <c r="AA1088" s="202"/>
    </row>
    <row r="1089" spans="2:27">
      <c r="B1089" s="196"/>
      <c r="C1089" s="196"/>
      <c r="D1089" s="196"/>
      <c r="E1089" s="205"/>
      <c r="F1089" s="205"/>
      <c r="G1089" s="196"/>
      <c r="H1089" s="196"/>
      <c r="J1089" s="196"/>
      <c r="O1089" s="234"/>
      <c r="P1089" s="232"/>
      <c r="Q1089" s="233"/>
      <c r="R1089" s="233"/>
      <c r="S1089" s="233"/>
      <c r="T1089" s="206"/>
      <c r="U1089" s="232"/>
      <c r="AA1089" s="202"/>
    </row>
    <row r="1090" spans="2:27">
      <c r="B1090" s="196"/>
      <c r="C1090" s="196"/>
      <c r="D1090" s="196"/>
      <c r="E1090" s="205"/>
      <c r="F1090" s="205"/>
      <c r="G1090" s="196"/>
      <c r="H1090" s="196"/>
      <c r="J1090" s="196"/>
      <c r="O1090" s="234"/>
      <c r="P1090" s="232"/>
      <c r="Q1090" s="233"/>
      <c r="R1090" s="233"/>
      <c r="S1090" s="233"/>
      <c r="T1090" s="206"/>
      <c r="U1090" s="232"/>
      <c r="AA1090" s="202"/>
    </row>
    <row r="1091" spans="2:27">
      <c r="B1091" s="196"/>
      <c r="C1091" s="196"/>
      <c r="D1091" s="196"/>
      <c r="E1091" s="205"/>
      <c r="F1091" s="205"/>
      <c r="G1091" s="196"/>
      <c r="H1091" s="196"/>
      <c r="J1091" s="196"/>
      <c r="O1091" s="234"/>
      <c r="P1091" s="232"/>
      <c r="Q1091" s="233"/>
      <c r="R1091" s="233"/>
      <c r="S1091" s="233"/>
      <c r="T1091" s="206"/>
      <c r="U1091" s="232"/>
      <c r="AA1091" s="202"/>
    </row>
    <row r="1092" spans="2:27">
      <c r="B1092" s="196"/>
      <c r="C1092" s="196"/>
      <c r="D1092" s="196"/>
      <c r="E1092" s="205"/>
      <c r="F1092" s="205"/>
      <c r="G1092" s="196"/>
      <c r="H1092" s="196"/>
      <c r="J1092" s="196"/>
      <c r="O1092" s="234"/>
      <c r="P1092" s="232"/>
      <c r="Q1092" s="233"/>
      <c r="R1092" s="233"/>
      <c r="S1092" s="233"/>
      <c r="T1092" s="206"/>
      <c r="U1092" s="232"/>
      <c r="AA1092" s="202"/>
    </row>
    <row r="1093" spans="2:27">
      <c r="B1093" s="196"/>
      <c r="C1093" s="196"/>
      <c r="D1093" s="196"/>
      <c r="E1093" s="205"/>
      <c r="F1093" s="205"/>
      <c r="G1093" s="196"/>
      <c r="H1093" s="196"/>
      <c r="J1093" s="196"/>
      <c r="O1093" s="234"/>
      <c r="P1093" s="232"/>
      <c r="Q1093" s="233"/>
      <c r="R1093" s="233"/>
      <c r="S1093" s="233"/>
      <c r="T1093" s="206"/>
      <c r="U1093" s="232"/>
      <c r="AA1093" s="202"/>
    </row>
    <row r="1094" spans="2:27">
      <c r="B1094" s="196"/>
      <c r="C1094" s="196"/>
      <c r="D1094" s="196"/>
      <c r="E1094" s="205"/>
      <c r="F1094" s="205"/>
      <c r="G1094" s="196"/>
      <c r="H1094" s="196"/>
      <c r="J1094" s="196"/>
      <c r="O1094" s="234"/>
      <c r="P1094" s="232"/>
      <c r="Q1094" s="233"/>
      <c r="R1094" s="233"/>
      <c r="S1094" s="233"/>
      <c r="T1094" s="206"/>
      <c r="U1094" s="232"/>
      <c r="AA1094" s="202"/>
    </row>
    <row r="1095" spans="2:27">
      <c r="B1095" s="196"/>
      <c r="C1095" s="196"/>
      <c r="D1095" s="196"/>
      <c r="E1095" s="205"/>
      <c r="F1095" s="205"/>
      <c r="G1095" s="196"/>
      <c r="H1095" s="196"/>
      <c r="J1095" s="196"/>
      <c r="O1095" s="234"/>
      <c r="P1095" s="232"/>
      <c r="Q1095" s="233"/>
      <c r="R1095" s="233"/>
      <c r="S1095" s="233"/>
      <c r="T1095" s="206"/>
      <c r="U1095" s="232"/>
      <c r="AA1095" s="202"/>
    </row>
    <row r="1096" spans="2:27">
      <c r="B1096" s="196"/>
      <c r="C1096" s="196"/>
      <c r="D1096" s="196"/>
      <c r="E1096" s="205"/>
      <c r="F1096" s="205"/>
      <c r="G1096" s="196"/>
      <c r="H1096" s="196"/>
      <c r="J1096" s="196"/>
      <c r="O1096" s="234"/>
      <c r="P1096" s="232"/>
      <c r="Q1096" s="233"/>
      <c r="R1096" s="233"/>
      <c r="S1096" s="233"/>
      <c r="T1096" s="206"/>
      <c r="U1096" s="232"/>
      <c r="AA1096" s="202"/>
    </row>
    <row r="1097" spans="2:27">
      <c r="B1097" s="196"/>
      <c r="C1097" s="196"/>
      <c r="D1097" s="196"/>
      <c r="E1097" s="205"/>
      <c r="F1097" s="205"/>
      <c r="G1097" s="196"/>
      <c r="H1097" s="196"/>
      <c r="J1097" s="196"/>
      <c r="O1097" s="234"/>
      <c r="P1097" s="232"/>
      <c r="Q1097" s="233"/>
      <c r="R1097" s="233"/>
      <c r="S1097" s="233"/>
      <c r="T1097" s="206"/>
      <c r="U1097" s="232"/>
      <c r="AA1097" s="202"/>
    </row>
    <row r="1098" spans="2:27">
      <c r="B1098" s="196"/>
      <c r="C1098" s="196"/>
      <c r="D1098" s="196"/>
      <c r="E1098" s="205"/>
      <c r="F1098" s="205"/>
      <c r="G1098" s="196"/>
      <c r="H1098" s="196"/>
      <c r="J1098" s="196"/>
      <c r="O1098" s="234"/>
      <c r="P1098" s="232"/>
      <c r="Q1098" s="233"/>
      <c r="R1098" s="233"/>
      <c r="S1098" s="233"/>
      <c r="T1098" s="206"/>
      <c r="U1098" s="232"/>
      <c r="AA1098" s="202"/>
    </row>
    <row r="1099" spans="2:27">
      <c r="B1099" s="196"/>
      <c r="C1099" s="196"/>
      <c r="D1099" s="196"/>
      <c r="E1099" s="205"/>
      <c r="F1099" s="205"/>
      <c r="G1099" s="196"/>
      <c r="H1099" s="196"/>
      <c r="J1099" s="196"/>
      <c r="O1099" s="234"/>
      <c r="P1099" s="232"/>
      <c r="Q1099" s="233"/>
      <c r="R1099" s="233"/>
      <c r="S1099" s="233"/>
      <c r="T1099" s="206"/>
      <c r="U1099" s="232"/>
      <c r="AA1099" s="202"/>
    </row>
    <row r="1100" spans="2:27">
      <c r="B1100" s="196"/>
      <c r="C1100" s="196"/>
      <c r="D1100" s="196"/>
      <c r="E1100" s="205"/>
      <c r="F1100" s="205"/>
      <c r="G1100" s="196"/>
      <c r="H1100" s="196"/>
      <c r="J1100" s="196"/>
      <c r="O1100" s="234"/>
      <c r="P1100" s="232"/>
      <c r="Q1100" s="233"/>
      <c r="R1100" s="233"/>
      <c r="S1100" s="233"/>
      <c r="T1100" s="206"/>
      <c r="U1100" s="232"/>
      <c r="AA1100" s="202"/>
    </row>
    <row r="1101" spans="2:27">
      <c r="B1101" s="196"/>
      <c r="C1101" s="196"/>
      <c r="D1101" s="196"/>
      <c r="E1101" s="205"/>
      <c r="F1101" s="205"/>
      <c r="G1101" s="196"/>
      <c r="H1101" s="196"/>
      <c r="J1101" s="196"/>
      <c r="O1101" s="234"/>
      <c r="P1101" s="232"/>
      <c r="Q1101" s="233"/>
      <c r="R1101" s="233"/>
      <c r="S1101" s="233"/>
      <c r="T1101" s="206"/>
      <c r="U1101" s="232"/>
      <c r="AA1101" s="202"/>
    </row>
    <row r="1102" spans="2:27">
      <c r="B1102" s="196"/>
      <c r="C1102" s="196"/>
      <c r="D1102" s="196"/>
      <c r="E1102" s="205"/>
      <c r="F1102" s="205"/>
      <c r="G1102" s="196"/>
      <c r="H1102" s="196"/>
      <c r="J1102" s="196"/>
      <c r="O1102" s="234"/>
      <c r="P1102" s="232"/>
      <c r="Q1102" s="233"/>
      <c r="R1102" s="233"/>
      <c r="S1102" s="233"/>
      <c r="T1102" s="206"/>
      <c r="U1102" s="232"/>
      <c r="AA1102" s="202"/>
    </row>
    <row r="1103" spans="2:27">
      <c r="B1103" s="196"/>
      <c r="C1103" s="196"/>
      <c r="D1103" s="196"/>
      <c r="E1103" s="205"/>
      <c r="F1103" s="205"/>
      <c r="G1103" s="196"/>
      <c r="H1103" s="196"/>
      <c r="J1103" s="196"/>
      <c r="O1103" s="234"/>
      <c r="P1103" s="232"/>
      <c r="Q1103" s="233"/>
      <c r="R1103" s="233"/>
      <c r="S1103" s="233"/>
      <c r="T1103" s="206"/>
      <c r="U1103" s="232"/>
      <c r="AA1103" s="202"/>
    </row>
    <row r="1104" spans="2:27">
      <c r="B1104" s="196"/>
      <c r="C1104" s="196"/>
      <c r="D1104" s="196"/>
      <c r="E1104" s="205"/>
      <c r="F1104" s="205"/>
      <c r="G1104" s="196"/>
      <c r="H1104" s="196"/>
      <c r="J1104" s="196"/>
      <c r="O1104" s="234"/>
      <c r="P1104" s="232"/>
      <c r="Q1104" s="233"/>
      <c r="R1104" s="233"/>
      <c r="S1104" s="233"/>
      <c r="T1104" s="206"/>
      <c r="U1104" s="232"/>
      <c r="AA1104" s="202"/>
    </row>
    <row r="1105" spans="2:27">
      <c r="B1105" s="196"/>
      <c r="C1105" s="196"/>
      <c r="D1105" s="196"/>
      <c r="E1105" s="205"/>
      <c r="F1105" s="205"/>
      <c r="G1105" s="196"/>
      <c r="H1105" s="196"/>
      <c r="J1105" s="196"/>
      <c r="O1105" s="234"/>
      <c r="P1105" s="232"/>
      <c r="Q1105" s="233"/>
      <c r="R1105" s="233"/>
      <c r="S1105" s="233"/>
      <c r="T1105" s="206"/>
      <c r="U1105" s="232"/>
      <c r="AA1105" s="202"/>
    </row>
    <row r="1106" spans="2:27">
      <c r="B1106" s="196"/>
      <c r="C1106" s="196"/>
      <c r="D1106" s="196"/>
      <c r="E1106" s="205"/>
      <c r="F1106" s="205"/>
      <c r="G1106" s="196"/>
      <c r="H1106" s="196"/>
      <c r="J1106" s="196"/>
      <c r="O1106" s="234"/>
      <c r="P1106" s="232"/>
      <c r="Q1106" s="233"/>
      <c r="R1106" s="233"/>
      <c r="S1106" s="233"/>
      <c r="T1106" s="206"/>
      <c r="U1106" s="232"/>
      <c r="AA1106" s="202"/>
    </row>
    <row r="1107" spans="2:27">
      <c r="B1107" s="196"/>
      <c r="C1107" s="196"/>
      <c r="D1107" s="196"/>
      <c r="E1107" s="205"/>
      <c r="F1107" s="205"/>
      <c r="G1107" s="196"/>
      <c r="H1107" s="196"/>
      <c r="J1107" s="196"/>
      <c r="O1107" s="234"/>
      <c r="P1107" s="232"/>
      <c r="Q1107" s="233"/>
      <c r="R1107" s="233"/>
      <c r="S1107" s="233"/>
      <c r="T1107" s="206"/>
      <c r="U1107" s="232"/>
      <c r="AA1107" s="202"/>
    </row>
    <row r="1108" spans="2:27">
      <c r="B1108" s="196"/>
      <c r="C1108" s="196"/>
      <c r="D1108" s="196"/>
      <c r="E1108" s="205"/>
      <c r="F1108" s="205"/>
      <c r="G1108" s="196"/>
      <c r="H1108" s="196"/>
      <c r="J1108" s="196"/>
      <c r="O1108" s="234"/>
      <c r="P1108" s="232"/>
      <c r="Q1108" s="233"/>
      <c r="R1108" s="233"/>
      <c r="S1108" s="233"/>
      <c r="T1108" s="206"/>
      <c r="U1108" s="232"/>
      <c r="AA1108" s="202"/>
    </row>
    <row r="1109" spans="2:27">
      <c r="B1109" s="196"/>
      <c r="C1109" s="196"/>
      <c r="D1109" s="196"/>
      <c r="E1109" s="205"/>
      <c r="F1109" s="205"/>
      <c r="G1109" s="196"/>
      <c r="H1109" s="196"/>
      <c r="J1109" s="196"/>
      <c r="O1109" s="234"/>
      <c r="P1109" s="232"/>
      <c r="Q1109" s="233"/>
      <c r="R1109" s="233"/>
      <c r="S1109" s="233"/>
      <c r="T1109" s="206"/>
      <c r="U1109" s="232"/>
      <c r="AA1109" s="202"/>
    </row>
    <row r="1110" spans="2:27">
      <c r="B1110" s="196"/>
      <c r="C1110" s="196"/>
      <c r="D1110" s="196"/>
      <c r="E1110" s="205"/>
      <c r="F1110" s="205"/>
      <c r="G1110" s="196"/>
      <c r="H1110" s="196"/>
      <c r="J1110" s="196"/>
      <c r="O1110" s="234"/>
      <c r="P1110" s="232"/>
      <c r="Q1110" s="233"/>
      <c r="R1110" s="233"/>
      <c r="S1110" s="233"/>
      <c r="T1110" s="206"/>
      <c r="U1110" s="232"/>
      <c r="AA1110" s="202"/>
    </row>
    <row r="1111" spans="2:27">
      <c r="B1111" s="196"/>
      <c r="C1111" s="196"/>
      <c r="D1111" s="196"/>
      <c r="E1111" s="205"/>
      <c r="F1111" s="205"/>
      <c r="G1111" s="196"/>
      <c r="H1111" s="196"/>
      <c r="J1111" s="196"/>
      <c r="O1111" s="234"/>
      <c r="P1111" s="232"/>
      <c r="Q1111" s="233"/>
      <c r="R1111" s="233"/>
      <c r="S1111" s="233"/>
      <c r="T1111" s="206"/>
      <c r="U1111" s="232"/>
      <c r="AA1111" s="202"/>
    </row>
    <row r="1112" spans="2:27">
      <c r="B1112" s="196"/>
      <c r="C1112" s="196"/>
      <c r="D1112" s="196"/>
      <c r="E1112" s="205"/>
      <c r="F1112" s="205"/>
      <c r="G1112" s="196"/>
      <c r="H1112" s="196"/>
      <c r="J1112" s="196"/>
      <c r="O1112" s="234"/>
      <c r="P1112" s="232"/>
      <c r="Q1112" s="233"/>
      <c r="R1112" s="233"/>
      <c r="S1112" s="233"/>
      <c r="T1112" s="206"/>
      <c r="U1112" s="232"/>
      <c r="AA1112" s="202"/>
    </row>
    <row r="1113" spans="2:27">
      <c r="B1113" s="196"/>
      <c r="C1113" s="196"/>
      <c r="D1113" s="196"/>
      <c r="E1113" s="205"/>
      <c r="F1113" s="205"/>
      <c r="G1113" s="196"/>
      <c r="H1113" s="196"/>
      <c r="J1113" s="196"/>
      <c r="O1113" s="234"/>
      <c r="P1113" s="232"/>
      <c r="Q1113" s="233"/>
      <c r="R1113" s="233"/>
      <c r="S1113" s="233"/>
      <c r="T1113" s="206"/>
      <c r="U1113" s="232"/>
      <c r="AA1113" s="202"/>
    </row>
    <row r="1114" spans="2:27">
      <c r="B1114" s="196"/>
      <c r="C1114" s="196"/>
      <c r="D1114" s="196"/>
      <c r="E1114" s="205"/>
      <c r="F1114" s="205"/>
      <c r="G1114" s="196"/>
      <c r="H1114" s="196"/>
      <c r="J1114" s="196"/>
      <c r="O1114" s="234"/>
      <c r="P1114" s="232"/>
      <c r="Q1114" s="233"/>
      <c r="R1114" s="233"/>
      <c r="S1114" s="233"/>
      <c r="T1114" s="206"/>
      <c r="U1114" s="232"/>
      <c r="AA1114" s="202"/>
    </row>
    <row r="1115" spans="2:27">
      <c r="B1115" s="196"/>
      <c r="C1115" s="196"/>
      <c r="D1115" s="196"/>
      <c r="E1115" s="205"/>
      <c r="F1115" s="205"/>
      <c r="G1115" s="196"/>
      <c r="H1115" s="196"/>
      <c r="J1115" s="196"/>
      <c r="O1115" s="234"/>
      <c r="P1115" s="232"/>
      <c r="Q1115" s="233"/>
      <c r="R1115" s="233"/>
      <c r="S1115" s="233"/>
      <c r="T1115" s="206"/>
      <c r="U1115" s="232"/>
      <c r="AA1115" s="202"/>
    </row>
    <row r="1116" spans="2:27">
      <c r="B1116" s="196"/>
      <c r="C1116" s="196"/>
      <c r="D1116" s="196"/>
      <c r="E1116" s="205"/>
      <c r="F1116" s="205"/>
      <c r="G1116" s="196"/>
      <c r="H1116" s="196"/>
      <c r="J1116" s="196"/>
      <c r="O1116" s="234"/>
      <c r="P1116" s="232"/>
      <c r="Q1116" s="233"/>
      <c r="R1116" s="233"/>
      <c r="S1116" s="233"/>
      <c r="T1116" s="206"/>
      <c r="U1116" s="232"/>
      <c r="AA1116" s="202"/>
    </row>
    <row r="1117" spans="2:27">
      <c r="B1117" s="196"/>
      <c r="C1117" s="196"/>
      <c r="D1117" s="196"/>
      <c r="E1117" s="205"/>
      <c r="F1117" s="205"/>
      <c r="G1117" s="196"/>
      <c r="H1117" s="196"/>
      <c r="J1117" s="196"/>
      <c r="O1117" s="234"/>
      <c r="P1117" s="232"/>
      <c r="Q1117" s="233"/>
      <c r="R1117" s="233"/>
      <c r="S1117" s="233"/>
      <c r="T1117" s="206"/>
      <c r="U1117" s="232"/>
      <c r="AA1117" s="202"/>
    </row>
    <row r="1118" spans="2:27">
      <c r="B1118" s="196"/>
      <c r="C1118" s="196"/>
      <c r="D1118" s="196"/>
      <c r="E1118" s="205"/>
      <c r="F1118" s="205"/>
      <c r="G1118" s="196"/>
      <c r="H1118" s="196"/>
      <c r="J1118" s="196"/>
      <c r="O1118" s="234"/>
      <c r="P1118" s="232"/>
      <c r="Q1118" s="233"/>
      <c r="R1118" s="233"/>
      <c r="S1118" s="233"/>
      <c r="T1118" s="206"/>
      <c r="U1118" s="232"/>
      <c r="AA1118" s="202"/>
    </row>
    <row r="1119" spans="2:27">
      <c r="B1119" s="196"/>
      <c r="C1119" s="196"/>
      <c r="D1119" s="196"/>
      <c r="E1119" s="205"/>
      <c r="F1119" s="205"/>
      <c r="G1119" s="196"/>
      <c r="H1119" s="196"/>
      <c r="J1119" s="196"/>
      <c r="O1119" s="234"/>
      <c r="P1119" s="232"/>
      <c r="Q1119" s="233"/>
      <c r="R1119" s="233"/>
      <c r="S1119" s="233"/>
      <c r="T1119" s="206"/>
      <c r="U1119" s="232"/>
      <c r="AA1119" s="202"/>
    </row>
    <row r="1120" spans="2:27">
      <c r="B1120" s="196"/>
      <c r="C1120" s="196"/>
      <c r="D1120" s="196"/>
      <c r="E1120" s="205"/>
      <c r="F1120" s="205"/>
      <c r="G1120" s="196"/>
      <c r="H1120" s="196"/>
      <c r="J1120" s="196"/>
      <c r="O1120" s="234"/>
      <c r="P1120" s="232"/>
      <c r="Q1120" s="233"/>
      <c r="R1120" s="233"/>
      <c r="S1120" s="233"/>
      <c r="T1120" s="206"/>
      <c r="U1120" s="232"/>
      <c r="AA1120" s="202"/>
    </row>
    <row r="1121" spans="2:27">
      <c r="B1121" s="196"/>
      <c r="C1121" s="196"/>
      <c r="D1121" s="196"/>
      <c r="E1121" s="205"/>
      <c r="F1121" s="205"/>
      <c r="G1121" s="196"/>
      <c r="H1121" s="196"/>
      <c r="J1121" s="196"/>
      <c r="O1121" s="234"/>
      <c r="P1121" s="232"/>
      <c r="Q1121" s="233"/>
      <c r="R1121" s="233"/>
      <c r="S1121" s="233"/>
      <c r="T1121" s="206"/>
      <c r="U1121" s="232"/>
      <c r="AA1121" s="202"/>
    </row>
    <row r="1122" spans="2:27">
      <c r="B1122" s="196"/>
      <c r="C1122" s="196"/>
      <c r="D1122" s="196"/>
      <c r="E1122" s="205"/>
      <c r="F1122" s="205"/>
      <c r="G1122" s="196"/>
      <c r="H1122" s="196"/>
      <c r="J1122" s="196"/>
      <c r="O1122" s="234"/>
      <c r="P1122" s="232"/>
      <c r="Q1122" s="233"/>
      <c r="R1122" s="233"/>
      <c r="S1122" s="233"/>
      <c r="T1122" s="206"/>
      <c r="U1122" s="232"/>
      <c r="AA1122" s="202"/>
    </row>
    <row r="1123" spans="2:27">
      <c r="B1123" s="196"/>
      <c r="C1123" s="196"/>
      <c r="D1123" s="196"/>
      <c r="E1123" s="205"/>
      <c r="F1123" s="205"/>
      <c r="G1123" s="196"/>
      <c r="H1123" s="196"/>
      <c r="J1123" s="196"/>
      <c r="O1123" s="234"/>
      <c r="P1123" s="232"/>
      <c r="Q1123" s="233"/>
      <c r="R1123" s="233"/>
      <c r="S1123" s="233"/>
      <c r="T1123" s="206"/>
      <c r="U1123" s="232"/>
      <c r="AA1123" s="202"/>
    </row>
    <row r="1124" spans="2:27">
      <c r="B1124" s="196"/>
      <c r="C1124" s="196"/>
      <c r="D1124" s="196"/>
      <c r="E1124" s="205"/>
      <c r="F1124" s="205"/>
      <c r="G1124" s="196"/>
      <c r="H1124" s="196"/>
      <c r="J1124" s="196"/>
      <c r="O1124" s="234"/>
      <c r="P1124" s="232"/>
      <c r="Q1124" s="233"/>
      <c r="R1124" s="233"/>
      <c r="S1124" s="233"/>
      <c r="T1124" s="206"/>
      <c r="U1124" s="232"/>
      <c r="AA1124" s="202"/>
    </row>
    <row r="1125" spans="2:27">
      <c r="B1125" s="196"/>
      <c r="C1125" s="196"/>
      <c r="D1125" s="196"/>
      <c r="E1125" s="205"/>
      <c r="F1125" s="205"/>
      <c r="G1125" s="196"/>
      <c r="H1125" s="196"/>
      <c r="J1125" s="196"/>
      <c r="O1125" s="234"/>
      <c r="P1125" s="232"/>
      <c r="Q1125" s="233"/>
      <c r="R1125" s="233"/>
      <c r="S1125" s="233"/>
      <c r="T1125" s="206"/>
      <c r="U1125" s="232"/>
      <c r="AA1125" s="202"/>
    </row>
    <row r="1126" spans="2:27">
      <c r="B1126" s="196"/>
      <c r="C1126" s="196"/>
      <c r="D1126" s="196"/>
      <c r="E1126" s="205"/>
      <c r="F1126" s="205"/>
      <c r="G1126" s="196"/>
      <c r="H1126" s="196"/>
      <c r="J1126" s="196"/>
      <c r="O1126" s="234"/>
      <c r="P1126" s="232"/>
      <c r="Q1126" s="233"/>
      <c r="R1126" s="233"/>
      <c r="S1126" s="233"/>
      <c r="T1126" s="206"/>
      <c r="U1126" s="232"/>
      <c r="AA1126" s="202"/>
    </row>
    <row r="1127" spans="2:27">
      <c r="B1127" s="196"/>
      <c r="C1127" s="196"/>
      <c r="D1127" s="196"/>
      <c r="E1127" s="205"/>
      <c r="F1127" s="205"/>
      <c r="G1127" s="196"/>
      <c r="H1127" s="196"/>
      <c r="J1127" s="196"/>
      <c r="O1127" s="234"/>
      <c r="P1127" s="232"/>
      <c r="Q1127" s="233"/>
      <c r="R1127" s="233"/>
      <c r="S1127" s="233"/>
      <c r="T1127" s="206"/>
      <c r="U1127" s="232"/>
      <c r="AA1127" s="202"/>
    </row>
    <row r="1128" spans="2:27">
      <c r="B1128" s="196"/>
      <c r="C1128" s="196"/>
      <c r="D1128" s="196"/>
      <c r="E1128" s="205"/>
      <c r="F1128" s="205"/>
      <c r="G1128" s="196"/>
      <c r="H1128" s="196"/>
      <c r="J1128" s="196"/>
      <c r="O1128" s="234"/>
      <c r="P1128" s="232"/>
      <c r="Q1128" s="233"/>
      <c r="R1128" s="233"/>
      <c r="S1128" s="233"/>
      <c r="T1128" s="206"/>
      <c r="U1128" s="232"/>
      <c r="AA1128" s="202"/>
    </row>
    <row r="1129" spans="2:27">
      <c r="B1129" s="196"/>
      <c r="C1129" s="196"/>
      <c r="D1129" s="196"/>
      <c r="E1129" s="205"/>
      <c r="F1129" s="205"/>
      <c r="G1129" s="196"/>
      <c r="H1129" s="196"/>
      <c r="J1129" s="196"/>
      <c r="O1129" s="234"/>
      <c r="P1129" s="232"/>
      <c r="Q1129" s="233"/>
      <c r="R1129" s="233"/>
      <c r="S1129" s="233"/>
      <c r="T1129" s="206"/>
      <c r="U1129" s="232"/>
      <c r="AA1129" s="202"/>
    </row>
    <row r="1130" spans="2:27">
      <c r="B1130" s="196"/>
      <c r="C1130" s="196"/>
      <c r="D1130" s="196"/>
      <c r="E1130" s="205"/>
      <c r="F1130" s="205"/>
      <c r="G1130" s="196"/>
      <c r="H1130" s="196"/>
      <c r="J1130" s="196"/>
      <c r="O1130" s="234"/>
      <c r="P1130" s="232"/>
      <c r="Q1130" s="233"/>
      <c r="R1130" s="233"/>
      <c r="S1130" s="233"/>
      <c r="T1130" s="206"/>
      <c r="U1130" s="232"/>
      <c r="AA1130" s="202"/>
    </row>
    <row r="1131" spans="2:27">
      <c r="B1131" s="196"/>
      <c r="C1131" s="196"/>
      <c r="D1131" s="196"/>
      <c r="E1131" s="205"/>
      <c r="F1131" s="205"/>
      <c r="G1131" s="196"/>
      <c r="H1131" s="196"/>
      <c r="J1131" s="196"/>
      <c r="O1131" s="234"/>
      <c r="P1131" s="232"/>
      <c r="Q1131" s="233"/>
      <c r="R1131" s="233"/>
      <c r="S1131" s="233"/>
      <c r="T1131" s="206"/>
      <c r="U1131" s="232"/>
      <c r="AA1131" s="202"/>
    </row>
    <row r="1132" spans="2:27">
      <c r="B1132" s="196"/>
      <c r="C1132" s="196"/>
      <c r="D1132" s="196"/>
      <c r="E1132" s="205"/>
      <c r="F1132" s="205"/>
      <c r="G1132" s="196"/>
      <c r="H1132" s="196"/>
      <c r="J1132" s="196"/>
      <c r="O1132" s="234"/>
      <c r="P1132" s="232"/>
      <c r="Q1132" s="233"/>
      <c r="R1132" s="233"/>
      <c r="S1132" s="233"/>
      <c r="T1132" s="206"/>
      <c r="U1132" s="232"/>
      <c r="AA1132" s="202"/>
    </row>
    <row r="1133" spans="2:27">
      <c r="B1133" s="196"/>
      <c r="C1133" s="196"/>
      <c r="D1133" s="196"/>
      <c r="E1133" s="205"/>
      <c r="F1133" s="205"/>
      <c r="G1133" s="196"/>
      <c r="H1133" s="196"/>
      <c r="J1133" s="196"/>
      <c r="O1133" s="234"/>
      <c r="P1133" s="232"/>
      <c r="Q1133" s="233"/>
      <c r="R1133" s="233"/>
      <c r="S1133" s="233"/>
      <c r="T1133" s="206"/>
      <c r="U1133" s="232"/>
      <c r="AA1133" s="202"/>
    </row>
    <row r="1134" spans="2:27">
      <c r="B1134" s="196"/>
      <c r="C1134" s="196"/>
      <c r="D1134" s="196"/>
      <c r="E1134" s="205"/>
      <c r="F1134" s="205"/>
      <c r="G1134" s="196"/>
      <c r="H1134" s="196"/>
      <c r="J1134" s="196"/>
      <c r="O1134" s="234"/>
      <c r="P1134" s="232"/>
      <c r="Q1134" s="233"/>
      <c r="R1134" s="233"/>
      <c r="S1134" s="233"/>
      <c r="T1134" s="206"/>
      <c r="U1134" s="232"/>
      <c r="AA1134" s="202"/>
    </row>
    <row r="1135" spans="2:27">
      <c r="B1135" s="196"/>
      <c r="C1135" s="196"/>
      <c r="D1135" s="196"/>
      <c r="E1135" s="205"/>
      <c r="F1135" s="205"/>
      <c r="G1135" s="196"/>
      <c r="H1135" s="196"/>
      <c r="J1135" s="196"/>
      <c r="O1135" s="234"/>
      <c r="P1135" s="232"/>
      <c r="Q1135" s="233"/>
      <c r="R1135" s="233"/>
      <c r="S1135" s="233"/>
      <c r="T1135" s="206"/>
      <c r="U1135" s="232"/>
      <c r="AA1135" s="202"/>
    </row>
    <row r="1136" spans="2:27">
      <c r="B1136" s="196"/>
      <c r="C1136" s="196"/>
      <c r="D1136" s="196"/>
      <c r="E1136" s="205"/>
      <c r="F1136" s="205"/>
      <c r="G1136" s="196"/>
      <c r="H1136" s="196"/>
      <c r="J1136" s="196"/>
      <c r="O1136" s="234"/>
      <c r="P1136" s="232"/>
      <c r="Q1136" s="233"/>
      <c r="R1136" s="233"/>
      <c r="S1136" s="233"/>
      <c r="T1136" s="206"/>
      <c r="U1136" s="232"/>
      <c r="AA1136" s="202"/>
    </row>
    <row r="1137" spans="2:27">
      <c r="B1137" s="196"/>
      <c r="C1137" s="196"/>
      <c r="D1137" s="196"/>
      <c r="E1137" s="205"/>
      <c r="F1137" s="205"/>
      <c r="G1137" s="196"/>
      <c r="H1137" s="196"/>
      <c r="J1137" s="196"/>
      <c r="O1137" s="234"/>
      <c r="P1137" s="232"/>
      <c r="Q1137" s="233"/>
      <c r="R1137" s="233"/>
      <c r="S1137" s="233"/>
      <c r="T1137" s="206"/>
      <c r="U1137" s="232"/>
      <c r="AA1137" s="202"/>
    </row>
    <row r="1138" spans="2:27">
      <c r="B1138" s="196"/>
      <c r="C1138" s="196"/>
      <c r="D1138" s="196"/>
      <c r="E1138" s="205"/>
      <c r="F1138" s="205"/>
      <c r="G1138" s="196"/>
      <c r="H1138" s="196"/>
      <c r="J1138" s="196"/>
      <c r="O1138" s="234"/>
      <c r="P1138" s="232"/>
      <c r="Q1138" s="233"/>
      <c r="R1138" s="233"/>
      <c r="S1138" s="233"/>
      <c r="T1138" s="206"/>
      <c r="U1138" s="232"/>
      <c r="AA1138" s="202"/>
    </row>
    <row r="1139" spans="2:27">
      <c r="B1139" s="196"/>
      <c r="C1139" s="196"/>
      <c r="D1139" s="196"/>
      <c r="E1139" s="205"/>
      <c r="F1139" s="205"/>
      <c r="G1139" s="196"/>
      <c r="H1139" s="196"/>
      <c r="J1139" s="196"/>
      <c r="O1139" s="234"/>
      <c r="P1139" s="232"/>
      <c r="Q1139" s="233"/>
      <c r="R1139" s="233"/>
      <c r="S1139" s="233"/>
      <c r="T1139" s="206"/>
      <c r="U1139" s="232"/>
      <c r="AA1139" s="202"/>
    </row>
    <row r="1140" spans="2:27">
      <c r="B1140" s="196"/>
      <c r="C1140" s="196"/>
      <c r="D1140" s="196"/>
      <c r="E1140" s="205"/>
      <c r="F1140" s="205"/>
      <c r="G1140" s="196"/>
      <c r="H1140" s="196"/>
      <c r="J1140" s="196"/>
      <c r="O1140" s="234"/>
      <c r="P1140" s="232"/>
      <c r="Q1140" s="233"/>
      <c r="R1140" s="233"/>
      <c r="S1140" s="233"/>
      <c r="T1140" s="206"/>
      <c r="U1140" s="232"/>
      <c r="AA1140" s="202"/>
    </row>
    <row r="1141" spans="2:27">
      <c r="B1141" s="196"/>
      <c r="C1141" s="196"/>
      <c r="D1141" s="196"/>
      <c r="E1141" s="205"/>
      <c r="F1141" s="205"/>
      <c r="G1141" s="196"/>
      <c r="H1141" s="196"/>
      <c r="J1141" s="196"/>
      <c r="O1141" s="234"/>
      <c r="P1141" s="232"/>
      <c r="Q1141" s="233"/>
      <c r="R1141" s="233"/>
      <c r="S1141" s="233"/>
      <c r="T1141" s="206"/>
      <c r="U1141" s="232"/>
      <c r="AA1141" s="202"/>
    </row>
    <row r="1142" spans="2:27">
      <c r="B1142" s="196"/>
      <c r="C1142" s="196"/>
      <c r="D1142" s="196"/>
      <c r="E1142" s="205"/>
      <c r="F1142" s="205"/>
      <c r="G1142" s="196"/>
      <c r="H1142" s="196"/>
      <c r="J1142" s="196"/>
      <c r="O1142" s="234"/>
      <c r="P1142" s="232"/>
      <c r="Q1142" s="233"/>
      <c r="R1142" s="233"/>
      <c r="S1142" s="233"/>
      <c r="T1142" s="206"/>
      <c r="U1142" s="232"/>
      <c r="AA1142" s="202"/>
    </row>
    <row r="1143" spans="2:27">
      <c r="B1143" s="196"/>
      <c r="C1143" s="196"/>
      <c r="D1143" s="196"/>
      <c r="E1143" s="205"/>
      <c r="F1143" s="205"/>
      <c r="G1143" s="196"/>
      <c r="H1143" s="196"/>
      <c r="J1143" s="196"/>
      <c r="O1143" s="234"/>
      <c r="P1143" s="232"/>
      <c r="Q1143" s="233"/>
      <c r="R1143" s="233"/>
      <c r="S1143" s="233"/>
      <c r="T1143" s="206"/>
      <c r="U1143" s="232"/>
      <c r="AA1143" s="202"/>
    </row>
    <row r="1144" spans="2:27">
      <c r="B1144" s="196"/>
      <c r="C1144" s="196"/>
      <c r="D1144" s="196"/>
      <c r="E1144" s="205"/>
      <c r="F1144" s="205"/>
      <c r="G1144" s="196"/>
      <c r="H1144" s="196"/>
      <c r="J1144" s="196"/>
      <c r="O1144" s="234"/>
      <c r="P1144" s="232"/>
      <c r="Q1144" s="233"/>
      <c r="R1144" s="233"/>
      <c r="S1144" s="233"/>
      <c r="T1144" s="206"/>
      <c r="U1144" s="232"/>
      <c r="AA1144" s="202"/>
    </row>
    <row r="1145" spans="2:27">
      <c r="B1145" s="196"/>
      <c r="C1145" s="196"/>
      <c r="D1145" s="196"/>
      <c r="E1145" s="205"/>
      <c r="F1145" s="205"/>
      <c r="G1145" s="196"/>
      <c r="H1145" s="196"/>
      <c r="J1145" s="196"/>
      <c r="O1145" s="234"/>
      <c r="P1145" s="232"/>
      <c r="Q1145" s="233"/>
      <c r="R1145" s="233"/>
      <c r="S1145" s="233"/>
      <c r="T1145" s="206"/>
      <c r="U1145" s="232"/>
      <c r="AA1145" s="202"/>
    </row>
    <row r="1146" spans="2:27">
      <c r="B1146" s="196"/>
      <c r="C1146" s="196"/>
      <c r="D1146" s="196"/>
      <c r="E1146" s="205"/>
      <c r="F1146" s="205"/>
      <c r="G1146" s="196"/>
      <c r="H1146" s="196"/>
      <c r="J1146" s="196"/>
      <c r="O1146" s="234"/>
      <c r="P1146" s="232"/>
      <c r="Q1146" s="233"/>
      <c r="R1146" s="233"/>
      <c r="S1146" s="233"/>
      <c r="T1146" s="206"/>
      <c r="U1146" s="232"/>
      <c r="AA1146" s="202"/>
    </row>
    <row r="1147" spans="2:27">
      <c r="B1147" s="196"/>
      <c r="C1147" s="196"/>
      <c r="D1147" s="196"/>
      <c r="E1147" s="205"/>
      <c r="F1147" s="205"/>
      <c r="G1147" s="196"/>
      <c r="H1147" s="196"/>
      <c r="J1147" s="196"/>
      <c r="O1147" s="234"/>
      <c r="P1147" s="232"/>
      <c r="Q1147" s="233"/>
      <c r="R1147" s="233"/>
      <c r="S1147" s="233"/>
      <c r="T1147" s="206"/>
      <c r="U1147" s="232"/>
      <c r="AA1147" s="202"/>
    </row>
    <row r="1148" spans="2:27">
      <c r="B1148" s="196"/>
      <c r="C1148" s="196"/>
      <c r="D1148" s="196"/>
      <c r="E1148" s="205"/>
      <c r="F1148" s="205"/>
      <c r="G1148" s="196"/>
      <c r="H1148" s="196"/>
      <c r="J1148" s="196"/>
      <c r="O1148" s="234"/>
      <c r="P1148" s="232"/>
      <c r="Q1148" s="233"/>
      <c r="R1148" s="233"/>
      <c r="S1148" s="233"/>
      <c r="T1148" s="206"/>
      <c r="U1148" s="232"/>
      <c r="AA1148" s="202"/>
    </row>
    <row r="1149" spans="2:27">
      <c r="B1149" s="196"/>
      <c r="C1149" s="196"/>
      <c r="D1149" s="196"/>
      <c r="E1149" s="205"/>
      <c r="F1149" s="205"/>
      <c r="G1149" s="196"/>
      <c r="H1149" s="196"/>
      <c r="J1149" s="196"/>
      <c r="O1149" s="234"/>
      <c r="P1149" s="232"/>
      <c r="Q1149" s="233"/>
      <c r="R1149" s="233"/>
      <c r="S1149" s="233"/>
      <c r="T1149" s="206"/>
      <c r="U1149" s="232"/>
      <c r="AA1149" s="202"/>
    </row>
    <row r="1150" spans="2:27">
      <c r="B1150" s="196"/>
      <c r="C1150" s="196"/>
      <c r="D1150" s="196"/>
      <c r="E1150" s="205"/>
      <c r="F1150" s="205"/>
      <c r="G1150" s="196"/>
      <c r="H1150" s="196"/>
      <c r="J1150" s="196"/>
      <c r="O1150" s="234"/>
      <c r="P1150" s="232"/>
      <c r="Q1150" s="233"/>
      <c r="R1150" s="233"/>
      <c r="S1150" s="233"/>
      <c r="T1150" s="206"/>
      <c r="U1150" s="232"/>
      <c r="AA1150" s="202"/>
    </row>
    <row r="1151" spans="2:27">
      <c r="B1151" s="196"/>
      <c r="C1151" s="196"/>
      <c r="D1151" s="196"/>
      <c r="E1151" s="205"/>
      <c r="F1151" s="205"/>
      <c r="G1151" s="196"/>
      <c r="H1151" s="196"/>
      <c r="J1151" s="196"/>
      <c r="O1151" s="234"/>
      <c r="P1151" s="232"/>
      <c r="Q1151" s="233"/>
      <c r="R1151" s="233"/>
      <c r="S1151" s="233"/>
      <c r="T1151" s="206"/>
      <c r="U1151" s="232"/>
      <c r="AA1151" s="202"/>
    </row>
    <row r="1152" spans="2:27">
      <c r="B1152" s="196"/>
      <c r="C1152" s="196"/>
      <c r="D1152" s="196"/>
      <c r="E1152" s="205"/>
      <c r="F1152" s="205"/>
      <c r="G1152" s="196"/>
      <c r="H1152" s="196"/>
      <c r="J1152" s="196"/>
      <c r="O1152" s="234"/>
      <c r="P1152" s="232"/>
      <c r="Q1152" s="233"/>
      <c r="R1152" s="233"/>
      <c r="S1152" s="233"/>
      <c r="T1152" s="206"/>
      <c r="U1152" s="232"/>
      <c r="AA1152" s="202"/>
    </row>
    <row r="1153" spans="2:27">
      <c r="B1153" s="196"/>
      <c r="C1153" s="196"/>
      <c r="D1153" s="196"/>
      <c r="E1153" s="205"/>
      <c r="F1153" s="205"/>
      <c r="G1153" s="196"/>
      <c r="H1153" s="196"/>
      <c r="J1153" s="196"/>
      <c r="O1153" s="234"/>
      <c r="P1153" s="232"/>
      <c r="Q1153" s="233"/>
      <c r="R1153" s="233"/>
      <c r="S1153" s="233"/>
      <c r="T1153" s="206"/>
      <c r="U1153" s="232"/>
      <c r="AA1153" s="202"/>
    </row>
    <row r="1154" spans="2:27">
      <c r="B1154" s="196"/>
      <c r="C1154" s="196"/>
      <c r="D1154" s="196"/>
      <c r="E1154" s="205"/>
      <c r="F1154" s="205"/>
      <c r="G1154" s="196"/>
      <c r="H1154" s="196"/>
      <c r="J1154" s="196"/>
      <c r="O1154" s="234"/>
      <c r="P1154" s="232"/>
      <c r="Q1154" s="233"/>
      <c r="R1154" s="233"/>
      <c r="S1154" s="233"/>
      <c r="T1154" s="206"/>
      <c r="U1154" s="232"/>
      <c r="AA1154" s="202"/>
    </row>
    <row r="1155" spans="2:27">
      <c r="B1155" s="196"/>
      <c r="C1155" s="196"/>
      <c r="D1155" s="196"/>
      <c r="E1155" s="205"/>
      <c r="F1155" s="205"/>
      <c r="G1155" s="196"/>
      <c r="H1155" s="196"/>
      <c r="J1155" s="196"/>
      <c r="O1155" s="234"/>
      <c r="P1155" s="232"/>
      <c r="Q1155" s="233"/>
      <c r="R1155" s="233"/>
      <c r="S1155" s="233"/>
      <c r="T1155" s="206"/>
      <c r="U1155" s="232"/>
      <c r="AA1155" s="202"/>
    </row>
    <row r="1156" spans="2:27">
      <c r="B1156" s="196"/>
      <c r="C1156" s="196"/>
      <c r="D1156" s="196"/>
      <c r="E1156" s="205"/>
      <c r="F1156" s="205"/>
      <c r="G1156" s="196"/>
      <c r="H1156" s="196"/>
      <c r="J1156" s="196"/>
      <c r="O1156" s="234"/>
      <c r="P1156" s="232"/>
      <c r="Q1156" s="233"/>
      <c r="R1156" s="233"/>
      <c r="S1156" s="233"/>
      <c r="T1156" s="206"/>
      <c r="U1156" s="232"/>
      <c r="AA1156" s="202"/>
    </row>
    <row r="1157" spans="2:27">
      <c r="B1157" s="196"/>
      <c r="C1157" s="196"/>
      <c r="D1157" s="196"/>
      <c r="E1157" s="205"/>
      <c r="F1157" s="205"/>
      <c r="G1157" s="196"/>
      <c r="H1157" s="196"/>
      <c r="J1157" s="196"/>
      <c r="O1157" s="234"/>
      <c r="P1157" s="232"/>
      <c r="Q1157" s="233"/>
      <c r="R1157" s="233"/>
      <c r="S1157" s="233"/>
      <c r="T1157" s="206"/>
      <c r="U1157" s="232"/>
      <c r="AA1157" s="202"/>
    </row>
    <row r="1158" spans="2:27">
      <c r="B1158" s="196"/>
      <c r="C1158" s="196"/>
      <c r="D1158" s="196"/>
      <c r="E1158" s="205"/>
      <c r="F1158" s="205"/>
      <c r="G1158" s="196"/>
      <c r="H1158" s="196"/>
      <c r="J1158" s="196"/>
      <c r="O1158" s="234"/>
      <c r="P1158" s="232"/>
      <c r="Q1158" s="233"/>
      <c r="R1158" s="233"/>
      <c r="S1158" s="233"/>
      <c r="T1158" s="206"/>
      <c r="U1158" s="232"/>
      <c r="AA1158" s="202"/>
    </row>
    <row r="1159" spans="2:27">
      <c r="B1159" s="196"/>
      <c r="C1159" s="196"/>
      <c r="D1159" s="196"/>
      <c r="E1159" s="205"/>
      <c r="F1159" s="205"/>
      <c r="G1159" s="196"/>
      <c r="H1159" s="196"/>
      <c r="J1159" s="196"/>
      <c r="O1159" s="234"/>
      <c r="P1159" s="232"/>
      <c r="Q1159" s="233"/>
      <c r="R1159" s="233"/>
      <c r="S1159" s="233"/>
      <c r="T1159" s="206"/>
      <c r="U1159" s="232"/>
      <c r="AA1159" s="202"/>
    </row>
    <row r="1160" spans="2:27">
      <c r="B1160" s="196"/>
      <c r="C1160" s="196"/>
      <c r="D1160" s="196"/>
      <c r="E1160" s="205"/>
      <c r="F1160" s="205"/>
      <c r="G1160" s="196"/>
      <c r="H1160" s="196"/>
      <c r="J1160" s="196"/>
      <c r="O1160" s="234"/>
      <c r="P1160" s="232"/>
      <c r="Q1160" s="233"/>
      <c r="R1160" s="233"/>
      <c r="S1160" s="233"/>
      <c r="T1160" s="206"/>
      <c r="U1160" s="232"/>
      <c r="AA1160" s="202"/>
    </row>
    <row r="1161" spans="2:27">
      <c r="B1161" s="196"/>
      <c r="C1161" s="196"/>
      <c r="D1161" s="196"/>
      <c r="E1161" s="205"/>
      <c r="F1161" s="205"/>
      <c r="G1161" s="196"/>
      <c r="H1161" s="196"/>
      <c r="J1161" s="196"/>
      <c r="O1161" s="234"/>
      <c r="P1161" s="232"/>
      <c r="Q1161" s="233"/>
      <c r="R1161" s="233"/>
      <c r="S1161" s="233"/>
      <c r="T1161" s="206"/>
      <c r="U1161" s="232"/>
      <c r="AA1161" s="202"/>
    </row>
    <row r="1162" spans="2:27">
      <c r="B1162" s="196"/>
      <c r="C1162" s="196"/>
      <c r="D1162" s="196"/>
      <c r="E1162" s="205"/>
      <c r="F1162" s="205"/>
      <c r="G1162" s="196"/>
      <c r="H1162" s="196"/>
      <c r="J1162" s="196"/>
      <c r="O1162" s="234"/>
      <c r="P1162" s="232"/>
      <c r="Q1162" s="233"/>
      <c r="R1162" s="233"/>
      <c r="S1162" s="233"/>
      <c r="T1162" s="206"/>
      <c r="U1162" s="232"/>
      <c r="AA1162" s="202"/>
    </row>
    <row r="1163" spans="2:27">
      <c r="B1163" s="196"/>
      <c r="C1163" s="196"/>
      <c r="D1163" s="196"/>
      <c r="E1163" s="205"/>
      <c r="F1163" s="205"/>
      <c r="G1163" s="196"/>
      <c r="H1163" s="196"/>
      <c r="J1163" s="196"/>
      <c r="O1163" s="234"/>
      <c r="P1163" s="232"/>
      <c r="Q1163" s="233"/>
      <c r="R1163" s="233"/>
      <c r="S1163" s="233"/>
      <c r="T1163" s="206"/>
      <c r="U1163" s="232"/>
      <c r="AA1163" s="202"/>
    </row>
    <row r="1164" spans="2:27">
      <c r="B1164" s="196"/>
      <c r="C1164" s="196"/>
      <c r="D1164" s="196"/>
      <c r="E1164" s="205"/>
      <c r="F1164" s="205"/>
      <c r="G1164" s="196"/>
      <c r="H1164" s="196"/>
      <c r="J1164" s="196"/>
      <c r="O1164" s="234"/>
      <c r="P1164" s="232"/>
      <c r="Q1164" s="233"/>
      <c r="R1164" s="233"/>
      <c r="S1164" s="233"/>
      <c r="T1164" s="206"/>
      <c r="U1164" s="232"/>
      <c r="AA1164" s="202"/>
    </row>
    <row r="1165" spans="2:27">
      <c r="B1165" s="196"/>
      <c r="C1165" s="196"/>
      <c r="D1165" s="196"/>
      <c r="E1165" s="205"/>
      <c r="F1165" s="205"/>
      <c r="G1165" s="196"/>
      <c r="H1165" s="196"/>
      <c r="J1165" s="196"/>
      <c r="O1165" s="234"/>
      <c r="P1165" s="232"/>
      <c r="Q1165" s="233"/>
      <c r="R1165" s="233"/>
      <c r="S1165" s="233"/>
      <c r="T1165" s="206"/>
      <c r="U1165" s="232"/>
      <c r="AA1165" s="202"/>
    </row>
    <row r="1166" spans="2:27">
      <c r="B1166" s="196"/>
      <c r="C1166" s="196"/>
      <c r="D1166" s="196"/>
      <c r="E1166" s="205"/>
      <c r="F1166" s="205"/>
      <c r="G1166" s="196"/>
      <c r="H1166" s="196"/>
      <c r="J1166" s="196"/>
      <c r="O1166" s="234"/>
      <c r="P1166" s="232"/>
      <c r="Q1166" s="233"/>
      <c r="R1166" s="233"/>
      <c r="S1166" s="233"/>
      <c r="T1166" s="206"/>
      <c r="U1166" s="232"/>
      <c r="AA1166" s="202"/>
    </row>
    <row r="1167" spans="2:27">
      <c r="B1167" s="196"/>
      <c r="C1167" s="196"/>
      <c r="D1167" s="196"/>
      <c r="E1167" s="205"/>
      <c r="F1167" s="205"/>
      <c r="G1167" s="196"/>
      <c r="H1167" s="196"/>
      <c r="J1167" s="196"/>
      <c r="O1167" s="234"/>
      <c r="P1167" s="232"/>
      <c r="Q1167" s="233"/>
      <c r="R1167" s="233"/>
      <c r="S1167" s="233"/>
      <c r="T1167" s="206"/>
      <c r="U1167" s="232"/>
      <c r="AA1167" s="202"/>
    </row>
    <row r="1168" spans="2:27">
      <c r="B1168" s="196"/>
      <c r="C1168" s="196"/>
      <c r="D1168" s="196"/>
      <c r="E1168" s="205"/>
      <c r="F1168" s="205"/>
      <c r="G1168" s="196"/>
      <c r="H1168" s="196"/>
      <c r="J1168" s="196"/>
      <c r="O1168" s="234"/>
      <c r="P1168" s="232"/>
      <c r="Q1168" s="233"/>
      <c r="R1168" s="233"/>
      <c r="S1168" s="233"/>
      <c r="T1168" s="206"/>
      <c r="U1168" s="232"/>
      <c r="AA1168" s="202"/>
    </row>
    <row r="1169" spans="2:27">
      <c r="B1169" s="196"/>
      <c r="C1169" s="196"/>
      <c r="D1169" s="196"/>
      <c r="E1169" s="205"/>
      <c r="F1169" s="205"/>
      <c r="G1169" s="196"/>
      <c r="H1169" s="196"/>
      <c r="J1169" s="196"/>
      <c r="O1169" s="234"/>
      <c r="P1169" s="232"/>
      <c r="Q1169" s="233"/>
      <c r="R1169" s="233"/>
      <c r="S1169" s="233"/>
      <c r="T1169" s="206"/>
      <c r="U1169" s="232"/>
      <c r="AA1169" s="202"/>
    </row>
    <row r="1170" spans="2:27">
      <c r="B1170" s="196"/>
      <c r="C1170" s="196"/>
      <c r="D1170" s="196"/>
      <c r="E1170" s="205"/>
      <c r="F1170" s="205"/>
      <c r="G1170" s="196"/>
      <c r="H1170" s="196"/>
      <c r="J1170" s="196"/>
      <c r="O1170" s="234"/>
      <c r="P1170" s="232"/>
      <c r="Q1170" s="233"/>
      <c r="R1170" s="233"/>
      <c r="S1170" s="233"/>
      <c r="T1170" s="206"/>
      <c r="U1170" s="232"/>
      <c r="AA1170" s="202"/>
    </row>
    <row r="1171" spans="2:27">
      <c r="B1171" s="196"/>
      <c r="C1171" s="196"/>
      <c r="D1171" s="196"/>
      <c r="E1171" s="205"/>
      <c r="F1171" s="205"/>
      <c r="G1171" s="196"/>
      <c r="H1171" s="196"/>
      <c r="J1171" s="196"/>
      <c r="O1171" s="234"/>
      <c r="P1171" s="232"/>
      <c r="Q1171" s="233"/>
      <c r="R1171" s="233"/>
      <c r="S1171" s="233"/>
      <c r="T1171" s="206"/>
      <c r="U1171" s="232"/>
      <c r="AA1171" s="202"/>
    </row>
    <row r="1172" spans="2:27">
      <c r="B1172" s="196"/>
      <c r="C1172" s="196"/>
      <c r="D1172" s="196"/>
      <c r="E1172" s="205"/>
      <c r="F1172" s="205"/>
      <c r="G1172" s="196"/>
      <c r="H1172" s="196"/>
      <c r="J1172" s="196"/>
      <c r="O1172" s="234"/>
      <c r="P1172" s="232"/>
      <c r="Q1172" s="233"/>
      <c r="R1172" s="233"/>
      <c r="S1172" s="233"/>
      <c r="T1172" s="206"/>
      <c r="U1172" s="232"/>
      <c r="AA1172" s="202"/>
    </row>
    <row r="1173" spans="2:27">
      <c r="B1173" s="196"/>
      <c r="C1173" s="196"/>
      <c r="D1173" s="196"/>
      <c r="E1173" s="205"/>
      <c r="F1173" s="205"/>
      <c r="G1173" s="196"/>
      <c r="H1173" s="196"/>
      <c r="J1173" s="196"/>
      <c r="O1173" s="234"/>
      <c r="P1173" s="232"/>
      <c r="Q1173" s="233"/>
      <c r="R1173" s="233"/>
      <c r="S1173" s="233"/>
      <c r="T1173" s="206"/>
      <c r="U1173" s="232"/>
      <c r="AA1173" s="202"/>
    </row>
    <row r="1174" spans="2:27">
      <c r="B1174" s="196"/>
      <c r="C1174" s="196"/>
      <c r="D1174" s="196"/>
      <c r="E1174" s="205"/>
      <c r="F1174" s="205"/>
      <c r="G1174" s="196"/>
      <c r="H1174" s="196"/>
      <c r="J1174" s="196"/>
      <c r="O1174" s="234"/>
      <c r="P1174" s="232"/>
      <c r="Q1174" s="233"/>
      <c r="R1174" s="233"/>
      <c r="S1174" s="233"/>
      <c r="T1174" s="206"/>
      <c r="U1174" s="232"/>
      <c r="AA1174" s="202"/>
    </row>
    <row r="1175" spans="2:27">
      <c r="B1175" s="196"/>
      <c r="C1175" s="196"/>
      <c r="D1175" s="196"/>
      <c r="E1175" s="205"/>
      <c r="F1175" s="205"/>
      <c r="G1175" s="196"/>
      <c r="H1175" s="196"/>
      <c r="J1175" s="196"/>
      <c r="O1175" s="234"/>
      <c r="P1175" s="232"/>
      <c r="Q1175" s="233"/>
      <c r="R1175" s="233"/>
      <c r="S1175" s="233"/>
      <c r="T1175" s="206"/>
      <c r="U1175" s="232"/>
      <c r="AA1175" s="202"/>
    </row>
    <row r="1176" spans="2:27">
      <c r="B1176" s="196"/>
      <c r="C1176" s="196"/>
      <c r="D1176" s="196"/>
      <c r="E1176" s="205"/>
      <c r="F1176" s="205"/>
      <c r="G1176" s="196"/>
      <c r="H1176" s="196"/>
      <c r="J1176" s="196"/>
      <c r="O1176" s="234"/>
      <c r="P1176" s="232"/>
      <c r="Q1176" s="233"/>
      <c r="R1176" s="233"/>
      <c r="S1176" s="233"/>
      <c r="T1176" s="206"/>
      <c r="U1176" s="232"/>
      <c r="AA1176" s="202"/>
    </row>
    <row r="1177" spans="2:27">
      <c r="B1177" s="196"/>
      <c r="C1177" s="196"/>
      <c r="D1177" s="196"/>
      <c r="E1177" s="205"/>
      <c r="F1177" s="205"/>
      <c r="G1177" s="196"/>
      <c r="H1177" s="196"/>
      <c r="J1177" s="196"/>
      <c r="O1177" s="234"/>
      <c r="P1177" s="232"/>
      <c r="Q1177" s="233"/>
      <c r="R1177" s="233"/>
      <c r="S1177" s="233"/>
      <c r="T1177" s="206"/>
      <c r="U1177" s="232"/>
      <c r="AA1177" s="202"/>
    </row>
    <row r="1178" spans="2:27">
      <c r="B1178" s="196"/>
      <c r="C1178" s="196"/>
      <c r="D1178" s="196"/>
      <c r="E1178" s="205"/>
      <c r="F1178" s="205"/>
      <c r="G1178" s="196"/>
      <c r="H1178" s="196"/>
      <c r="J1178" s="196"/>
      <c r="O1178" s="234"/>
      <c r="P1178" s="232"/>
      <c r="Q1178" s="233"/>
      <c r="R1178" s="233"/>
      <c r="S1178" s="233"/>
      <c r="T1178" s="206"/>
      <c r="U1178" s="232"/>
      <c r="AA1178" s="202"/>
    </row>
    <row r="1179" spans="2:27">
      <c r="B1179" s="196"/>
      <c r="C1179" s="196"/>
      <c r="D1179" s="196"/>
      <c r="E1179" s="205"/>
      <c r="F1179" s="205"/>
      <c r="G1179" s="196"/>
      <c r="H1179" s="196"/>
      <c r="J1179" s="196"/>
      <c r="O1179" s="234"/>
      <c r="P1179" s="232"/>
      <c r="Q1179" s="233"/>
      <c r="R1179" s="233"/>
      <c r="S1179" s="233"/>
      <c r="T1179" s="206"/>
      <c r="U1179" s="232"/>
      <c r="AA1179" s="202"/>
    </row>
    <row r="1180" spans="2:27">
      <c r="B1180" s="196"/>
      <c r="C1180" s="196"/>
      <c r="D1180" s="196"/>
      <c r="E1180" s="205"/>
      <c r="F1180" s="205"/>
      <c r="G1180" s="196"/>
      <c r="H1180" s="196"/>
      <c r="J1180" s="196"/>
      <c r="O1180" s="234"/>
      <c r="P1180" s="232"/>
      <c r="Q1180" s="233"/>
      <c r="R1180" s="233"/>
      <c r="S1180" s="233"/>
      <c r="T1180" s="206"/>
      <c r="U1180" s="232"/>
      <c r="AA1180" s="202"/>
    </row>
    <row r="1181" spans="2:27">
      <c r="B1181" s="196"/>
      <c r="C1181" s="196"/>
      <c r="D1181" s="196"/>
      <c r="E1181" s="205"/>
      <c r="F1181" s="205"/>
      <c r="G1181" s="196"/>
      <c r="H1181" s="196"/>
      <c r="J1181" s="196"/>
      <c r="O1181" s="234"/>
      <c r="P1181" s="232"/>
      <c r="Q1181" s="233"/>
      <c r="R1181" s="233"/>
      <c r="S1181" s="233"/>
      <c r="T1181" s="206"/>
      <c r="U1181" s="232"/>
      <c r="AA1181" s="202"/>
    </row>
    <row r="1182" spans="2:27">
      <c r="B1182" s="196"/>
      <c r="C1182" s="196"/>
      <c r="D1182" s="196"/>
      <c r="E1182" s="205"/>
      <c r="F1182" s="205"/>
      <c r="G1182" s="196"/>
      <c r="H1182" s="196"/>
      <c r="J1182" s="196"/>
      <c r="O1182" s="234"/>
      <c r="P1182" s="232"/>
      <c r="Q1182" s="233"/>
      <c r="R1182" s="233"/>
      <c r="S1182" s="233"/>
      <c r="T1182" s="206"/>
      <c r="U1182" s="232"/>
      <c r="AA1182" s="202"/>
    </row>
    <row r="1183" spans="2:27">
      <c r="B1183" s="196"/>
      <c r="C1183" s="196"/>
      <c r="D1183" s="196"/>
      <c r="E1183" s="205"/>
      <c r="F1183" s="205"/>
      <c r="G1183" s="196"/>
      <c r="H1183" s="196"/>
      <c r="J1183" s="196"/>
      <c r="O1183" s="234"/>
      <c r="P1183" s="232"/>
      <c r="Q1183" s="233"/>
      <c r="R1183" s="233"/>
      <c r="S1183" s="233"/>
      <c r="T1183" s="206"/>
      <c r="U1183" s="232"/>
      <c r="AA1183" s="202"/>
    </row>
    <row r="1184" spans="2:27">
      <c r="B1184" s="196"/>
      <c r="C1184" s="196"/>
      <c r="D1184" s="196"/>
      <c r="E1184" s="205"/>
      <c r="F1184" s="205"/>
      <c r="G1184" s="196"/>
      <c r="H1184" s="196"/>
      <c r="J1184" s="196"/>
      <c r="O1184" s="234"/>
      <c r="P1184" s="232"/>
      <c r="Q1184" s="233"/>
      <c r="R1184" s="233"/>
      <c r="S1184" s="233"/>
      <c r="T1184" s="206"/>
      <c r="U1184" s="232"/>
      <c r="AA1184" s="202"/>
    </row>
    <row r="1185" spans="2:27">
      <c r="B1185" s="196"/>
      <c r="C1185" s="196"/>
      <c r="D1185" s="196"/>
      <c r="E1185" s="205"/>
      <c r="F1185" s="205"/>
      <c r="G1185" s="196"/>
      <c r="H1185" s="196"/>
      <c r="J1185" s="196"/>
      <c r="O1185" s="234"/>
      <c r="P1185" s="232"/>
      <c r="Q1185" s="233"/>
      <c r="R1185" s="233"/>
      <c r="S1185" s="233"/>
      <c r="T1185" s="206"/>
      <c r="U1185" s="232"/>
      <c r="AA1185" s="202"/>
    </row>
    <row r="1186" spans="2:27">
      <c r="B1186" s="196"/>
      <c r="C1186" s="196"/>
      <c r="D1186" s="196"/>
      <c r="E1186" s="205"/>
      <c r="F1186" s="205"/>
      <c r="G1186" s="196"/>
      <c r="H1186" s="196"/>
      <c r="J1186" s="196"/>
      <c r="O1186" s="234"/>
      <c r="P1186" s="232"/>
      <c r="Q1186" s="233"/>
      <c r="R1186" s="233"/>
      <c r="S1186" s="233"/>
      <c r="T1186" s="206"/>
      <c r="U1186" s="232"/>
      <c r="AA1186" s="202"/>
    </row>
    <row r="1187" spans="2:27">
      <c r="B1187" s="196"/>
      <c r="C1187" s="196"/>
      <c r="D1187" s="196"/>
      <c r="E1187" s="205"/>
      <c r="F1187" s="205"/>
      <c r="G1187" s="196"/>
      <c r="H1187" s="196"/>
      <c r="J1187" s="196"/>
      <c r="O1187" s="234"/>
      <c r="P1187" s="232"/>
      <c r="Q1187" s="233"/>
      <c r="R1187" s="233"/>
      <c r="S1187" s="233"/>
      <c r="T1187" s="206"/>
      <c r="U1187" s="232"/>
      <c r="AA1187" s="202"/>
    </row>
    <row r="1188" spans="2:27">
      <c r="B1188" s="196"/>
      <c r="C1188" s="196"/>
      <c r="D1188" s="196"/>
      <c r="E1188" s="205"/>
      <c r="F1188" s="205"/>
      <c r="G1188" s="196"/>
      <c r="H1188" s="196"/>
      <c r="J1188" s="196"/>
      <c r="O1188" s="234"/>
      <c r="P1188" s="232"/>
      <c r="Q1188" s="233"/>
      <c r="R1188" s="233"/>
      <c r="S1188" s="233"/>
      <c r="T1188" s="206"/>
      <c r="U1188" s="232"/>
      <c r="AA1188" s="202"/>
    </row>
    <row r="1189" spans="2:27">
      <c r="B1189" s="196"/>
      <c r="C1189" s="196"/>
      <c r="D1189" s="196"/>
      <c r="E1189" s="205"/>
      <c r="F1189" s="205"/>
      <c r="G1189" s="196"/>
      <c r="H1189" s="196"/>
      <c r="J1189" s="196"/>
      <c r="O1189" s="234"/>
      <c r="P1189" s="232"/>
      <c r="Q1189" s="233"/>
      <c r="R1189" s="233"/>
      <c r="S1189" s="233"/>
      <c r="T1189" s="206"/>
      <c r="U1189" s="232"/>
      <c r="AA1189" s="202"/>
    </row>
    <row r="1190" spans="2:27">
      <c r="B1190" s="196"/>
      <c r="C1190" s="196"/>
      <c r="D1190" s="196"/>
      <c r="E1190" s="205"/>
      <c r="F1190" s="205"/>
      <c r="G1190" s="196"/>
      <c r="H1190" s="196"/>
      <c r="J1190" s="196"/>
      <c r="O1190" s="234"/>
      <c r="P1190" s="232"/>
      <c r="Q1190" s="233"/>
      <c r="R1190" s="233"/>
      <c r="S1190" s="233"/>
      <c r="T1190" s="206"/>
      <c r="U1190" s="232"/>
      <c r="AA1190" s="202"/>
    </row>
    <row r="1191" spans="2:27">
      <c r="B1191" s="196"/>
      <c r="C1191" s="196"/>
      <c r="D1191" s="196"/>
      <c r="E1191" s="205"/>
      <c r="F1191" s="205"/>
      <c r="G1191" s="196"/>
      <c r="H1191" s="196"/>
      <c r="J1191" s="196"/>
      <c r="O1191" s="234"/>
      <c r="P1191" s="232"/>
      <c r="Q1191" s="233"/>
      <c r="R1191" s="233"/>
      <c r="S1191" s="233"/>
      <c r="T1191" s="206"/>
      <c r="U1191" s="232"/>
      <c r="AA1191" s="202"/>
    </row>
    <row r="1192" spans="2:27">
      <c r="B1192" s="196"/>
      <c r="C1192" s="196"/>
      <c r="D1192" s="196"/>
      <c r="E1192" s="205"/>
      <c r="F1192" s="205"/>
      <c r="G1192" s="196"/>
      <c r="H1192" s="196"/>
      <c r="J1192" s="196"/>
      <c r="O1192" s="234"/>
      <c r="P1192" s="232"/>
      <c r="Q1192" s="233"/>
      <c r="R1192" s="233"/>
      <c r="S1192" s="233"/>
      <c r="T1192" s="206"/>
      <c r="U1192" s="232"/>
      <c r="AA1192" s="202"/>
    </row>
    <row r="1193" spans="2:27">
      <c r="B1193" s="196"/>
      <c r="C1193" s="196"/>
      <c r="D1193" s="196"/>
      <c r="E1193" s="205"/>
      <c r="F1193" s="205"/>
      <c r="G1193" s="196"/>
      <c r="H1193" s="196"/>
      <c r="J1193" s="196"/>
      <c r="O1193" s="234"/>
      <c r="P1193" s="232"/>
      <c r="Q1193" s="233"/>
      <c r="R1193" s="233"/>
      <c r="S1193" s="233"/>
      <c r="T1193" s="206"/>
      <c r="U1193" s="232"/>
      <c r="AA1193" s="202"/>
    </row>
    <row r="1194" spans="2:27">
      <c r="B1194" s="196"/>
      <c r="C1194" s="196"/>
      <c r="D1194" s="196"/>
      <c r="E1194" s="205"/>
      <c r="F1194" s="205"/>
      <c r="G1194" s="196"/>
      <c r="H1194" s="196"/>
      <c r="J1194" s="196"/>
      <c r="O1194" s="234"/>
      <c r="P1194" s="232"/>
      <c r="Q1194" s="233"/>
      <c r="R1194" s="233"/>
      <c r="S1194" s="233"/>
      <c r="T1194" s="206"/>
      <c r="U1194" s="232"/>
      <c r="AA1194" s="202"/>
    </row>
    <row r="1195" spans="2:27">
      <c r="B1195" s="196"/>
      <c r="C1195" s="196"/>
      <c r="D1195" s="196"/>
      <c r="E1195" s="205"/>
      <c r="F1195" s="205"/>
      <c r="G1195" s="196"/>
      <c r="H1195" s="196"/>
      <c r="J1195" s="196"/>
      <c r="O1195" s="234"/>
      <c r="P1195" s="232"/>
      <c r="Q1195" s="233"/>
      <c r="R1195" s="233"/>
      <c r="S1195" s="233"/>
      <c r="T1195" s="206"/>
      <c r="U1195" s="232"/>
      <c r="AA1195" s="202"/>
    </row>
    <row r="1196" spans="2:27">
      <c r="B1196" s="196"/>
      <c r="C1196" s="196"/>
      <c r="D1196" s="196"/>
      <c r="E1196" s="205"/>
      <c r="F1196" s="205"/>
      <c r="G1196" s="196"/>
      <c r="H1196" s="196"/>
      <c r="J1196" s="196"/>
      <c r="O1196" s="234"/>
      <c r="P1196" s="232"/>
      <c r="Q1196" s="233"/>
      <c r="R1196" s="233"/>
      <c r="S1196" s="233"/>
      <c r="T1196" s="206"/>
      <c r="U1196" s="232"/>
      <c r="AA1196" s="202"/>
    </row>
    <row r="1197" spans="2:27">
      <c r="B1197" s="196"/>
      <c r="C1197" s="196"/>
      <c r="D1197" s="196"/>
      <c r="E1197" s="205"/>
      <c r="F1197" s="205"/>
      <c r="G1197" s="196"/>
      <c r="H1197" s="196"/>
      <c r="J1197" s="196"/>
      <c r="O1197" s="234"/>
      <c r="P1197" s="232"/>
      <c r="Q1197" s="233"/>
      <c r="R1197" s="233"/>
      <c r="S1197" s="233"/>
      <c r="T1197" s="206"/>
      <c r="U1197" s="232"/>
      <c r="AA1197" s="202"/>
    </row>
    <row r="1198" spans="2:27">
      <c r="B1198" s="196"/>
      <c r="C1198" s="196"/>
      <c r="D1198" s="196"/>
      <c r="E1198" s="205"/>
      <c r="F1198" s="205"/>
      <c r="G1198" s="196"/>
      <c r="H1198" s="196"/>
      <c r="J1198" s="196"/>
      <c r="O1198" s="234"/>
      <c r="P1198" s="232"/>
      <c r="Q1198" s="233"/>
      <c r="R1198" s="233"/>
      <c r="S1198" s="233"/>
      <c r="T1198" s="206"/>
      <c r="U1198" s="232"/>
      <c r="AA1198" s="202"/>
    </row>
    <row r="1199" spans="2:27">
      <c r="B1199" s="196"/>
      <c r="C1199" s="196"/>
      <c r="D1199" s="196"/>
      <c r="E1199" s="205"/>
      <c r="F1199" s="205"/>
      <c r="G1199" s="196"/>
      <c r="H1199" s="196"/>
      <c r="J1199" s="196"/>
      <c r="O1199" s="234"/>
      <c r="P1199" s="232"/>
      <c r="Q1199" s="233"/>
      <c r="R1199" s="233"/>
      <c r="S1199" s="233"/>
      <c r="T1199" s="206"/>
      <c r="U1199" s="232"/>
      <c r="AA1199" s="202"/>
    </row>
    <row r="1200" spans="2:27">
      <c r="B1200" s="196"/>
      <c r="C1200" s="196"/>
      <c r="D1200" s="196"/>
      <c r="E1200" s="205"/>
      <c r="F1200" s="205"/>
      <c r="G1200" s="196"/>
      <c r="H1200" s="196"/>
      <c r="J1200" s="196"/>
      <c r="O1200" s="234"/>
      <c r="P1200" s="232"/>
      <c r="Q1200" s="233"/>
      <c r="R1200" s="233"/>
      <c r="S1200" s="233"/>
      <c r="T1200" s="206"/>
      <c r="U1200" s="232"/>
      <c r="AA1200" s="202"/>
    </row>
    <row r="1201" spans="2:27">
      <c r="B1201" s="196"/>
      <c r="C1201" s="196"/>
      <c r="D1201" s="196"/>
      <c r="E1201" s="205"/>
      <c r="F1201" s="205"/>
      <c r="G1201" s="196"/>
      <c r="H1201" s="196"/>
      <c r="J1201" s="196"/>
      <c r="O1201" s="234"/>
      <c r="P1201" s="232"/>
      <c r="Q1201" s="233"/>
      <c r="R1201" s="233"/>
      <c r="S1201" s="233"/>
      <c r="T1201" s="206"/>
      <c r="U1201" s="232"/>
      <c r="AA1201" s="202"/>
    </row>
    <row r="1202" spans="2:27">
      <c r="B1202" s="196"/>
      <c r="C1202" s="196"/>
      <c r="D1202" s="196"/>
      <c r="E1202" s="205"/>
      <c r="F1202" s="205"/>
      <c r="G1202" s="196"/>
      <c r="H1202" s="196"/>
      <c r="J1202" s="196"/>
      <c r="O1202" s="234"/>
      <c r="P1202" s="232"/>
      <c r="Q1202" s="233"/>
      <c r="R1202" s="233"/>
      <c r="S1202" s="233"/>
      <c r="T1202" s="206"/>
      <c r="U1202" s="232"/>
      <c r="AA1202" s="202"/>
    </row>
    <row r="1203" spans="2:27">
      <c r="B1203" s="196"/>
      <c r="C1203" s="196"/>
      <c r="D1203" s="196"/>
      <c r="E1203" s="205"/>
      <c r="F1203" s="205"/>
      <c r="G1203" s="196"/>
      <c r="H1203" s="196"/>
      <c r="J1203" s="196"/>
      <c r="O1203" s="234"/>
      <c r="P1203" s="232"/>
      <c r="Q1203" s="233"/>
      <c r="R1203" s="233"/>
      <c r="S1203" s="233"/>
      <c r="T1203" s="206"/>
      <c r="U1203" s="232"/>
      <c r="AA1203" s="202"/>
    </row>
    <row r="1204" spans="2:27">
      <c r="B1204" s="196"/>
      <c r="C1204" s="196"/>
      <c r="D1204" s="196"/>
      <c r="E1204" s="205"/>
      <c r="F1204" s="205"/>
      <c r="G1204" s="196"/>
      <c r="H1204" s="196"/>
      <c r="J1204" s="196"/>
      <c r="O1204" s="234"/>
      <c r="P1204" s="232"/>
      <c r="Q1204" s="233"/>
      <c r="R1204" s="233"/>
      <c r="S1204" s="233"/>
      <c r="T1204" s="206"/>
      <c r="U1204" s="232"/>
      <c r="AA1204" s="202"/>
    </row>
    <row r="1205" spans="2:27">
      <c r="B1205" s="196"/>
      <c r="C1205" s="196"/>
      <c r="D1205" s="196"/>
      <c r="E1205" s="205"/>
      <c r="F1205" s="205"/>
      <c r="G1205" s="196"/>
      <c r="H1205" s="196"/>
      <c r="J1205" s="196"/>
      <c r="O1205" s="234"/>
      <c r="P1205" s="232"/>
      <c r="Q1205" s="233"/>
      <c r="R1205" s="233"/>
      <c r="S1205" s="233"/>
      <c r="T1205" s="206"/>
      <c r="U1205" s="232"/>
      <c r="AA1205" s="202"/>
    </row>
    <row r="1206" spans="2:27">
      <c r="B1206" s="196"/>
      <c r="C1206" s="196"/>
      <c r="D1206" s="196"/>
      <c r="E1206" s="205"/>
      <c r="F1206" s="205"/>
      <c r="G1206" s="196"/>
      <c r="H1206" s="196"/>
      <c r="J1206" s="196"/>
      <c r="O1206" s="234"/>
      <c r="P1206" s="232"/>
      <c r="Q1206" s="233"/>
      <c r="R1206" s="233"/>
      <c r="S1206" s="233"/>
      <c r="T1206" s="206"/>
      <c r="U1206" s="232"/>
      <c r="AA1206" s="202"/>
    </row>
    <row r="1207" spans="2:27">
      <c r="B1207" s="196"/>
      <c r="C1207" s="196"/>
      <c r="D1207" s="196"/>
      <c r="E1207" s="205"/>
      <c r="F1207" s="205"/>
      <c r="G1207" s="196"/>
      <c r="H1207" s="196"/>
      <c r="J1207" s="196"/>
      <c r="O1207" s="234"/>
      <c r="P1207" s="232"/>
      <c r="Q1207" s="233"/>
      <c r="R1207" s="233"/>
      <c r="S1207" s="233"/>
      <c r="T1207" s="206"/>
      <c r="U1207" s="232"/>
      <c r="AA1207" s="202"/>
    </row>
    <row r="1208" spans="2:27">
      <c r="B1208" s="196"/>
      <c r="C1208" s="196"/>
      <c r="D1208" s="196"/>
      <c r="E1208" s="205"/>
      <c r="F1208" s="205"/>
      <c r="G1208" s="196"/>
      <c r="H1208" s="196"/>
      <c r="J1208" s="196"/>
      <c r="O1208" s="234"/>
      <c r="P1208" s="232"/>
      <c r="Q1208" s="233"/>
      <c r="R1208" s="233"/>
      <c r="S1208" s="233"/>
      <c r="T1208" s="206"/>
      <c r="U1208" s="232"/>
      <c r="AA1208" s="202"/>
    </row>
    <row r="1209" spans="2:27">
      <c r="B1209" s="196"/>
      <c r="C1209" s="196"/>
      <c r="D1209" s="196"/>
      <c r="E1209" s="205"/>
      <c r="F1209" s="205"/>
      <c r="G1209" s="196"/>
      <c r="H1209" s="196"/>
      <c r="J1209" s="196"/>
      <c r="O1209" s="234"/>
      <c r="P1209" s="232"/>
      <c r="Q1209" s="233"/>
      <c r="R1209" s="233"/>
      <c r="S1209" s="233"/>
      <c r="T1209" s="206"/>
      <c r="U1209" s="232"/>
      <c r="AA1209" s="202"/>
    </row>
    <row r="1210" spans="2:27">
      <c r="B1210" s="196"/>
      <c r="C1210" s="196"/>
      <c r="D1210" s="196"/>
      <c r="E1210" s="205"/>
      <c r="F1210" s="205"/>
      <c r="G1210" s="196"/>
      <c r="H1210" s="196"/>
      <c r="J1210" s="196"/>
      <c r="O1210" s="234"/>
      <c r="P1210" s="232"/>
      <c r="Q1210" s="233"/>
      <c r="R1210" s="233"/>
      <c r="S1210" s="233"/>
      <c r="T1210" s="206"/>
      <c r="U1210" s="232"/>
      <c r="AA1210" s="202"/>
    </row>
    <row r="1211" spans="2:27">
      <c r="B1211" s="196"/>
      <c r="C1211" s="196"/>
      <c r="D1211" s="196"/>
      <c r="E1211" s="205"/>
      <c r="F1211" s="205"/>
      <c r="G1211" s="196"/>
      <c r="H1211" s="196"/>
      <c r="J1211" s="196"/>
      <c r="O1211" s="234"/>
      <c r="P1211" s="232"/>
      <c r="Q1211" s="233"/>
      <c r="R1211" s="233"/>
      <c r="S1211" s="233"/>
      <c r="T1211" s="206"/>
      <c r="U1211" s="232"/>
      <c r="AA1211" s="202"/>
    </row>
    <row r="1212" spans="2:27">
      <c r="B1212" s="196"/>
      <c r="C1212" s="196"/>
      <c r="D1212" s="196"/>
      <c r="E1212" s="205"/>
      <c r="F1212" s="205"/>
      <c r="G1212" s="196"/>
      <c r="H1212" s="196"/>
      <c r="J1212" s="196"/>
      <c r="O1212" s="234"/>
      <c r="P1212" s="232"/>
      <c r="Q1212" s="233"/>
      <c r="R1212" s="233"/>
      <c r="S1212" s="233"/>
      <c r="T1212" s="206"/>
      <c r="U1212" s="232"/>
      <c r="AA1212" s="202"/>
    </row>
    <row r="1213" spans="2:27">
      <c r="B1213" s="196"/>
      <c r="C1213" s="196"/>
      <c r="D1213" s="196"/>
      <c r="E1213" s="205"/>
      <c r="F1213" s="205"/>
      <c r="G1213" s="196"/>
      <c r="H1213" s="196"/>
      <c r="J1213" s="196"/>
      <c r="O1213" s="234"/>
      <c r="P1213" s="232"/>
      <c r="Q1213" s="233"/>
      <c r="R1213" s="233"/>
      <c r="S1213" s="233"/>
      <c r="T1213" s="206"/>
      <c r="U1213" s="232"/>
      <c r="AA1213" s="202"/>
    </row>
    <row r="1214" spans="2:27">
      <c r="B1214" s="196"/>
      <c r="C1214" s="196"/>
      <c r="D1214" s="196"/>
      <c r="E1214" s="205"/>
      <c r="F1214" s="205"/>
      <c r="G1214" s="196"/>
      <c r="H1214" s="196"/>
      <c r="J1214" s="196"/>
      <c r="O1214" s="234"/>
      <c r="P1214" s="232"/>
      <c r="Q1214" s="233"/>
      <c r="R1214" s="233"/>
      <c r="S1214" s="233"/>
      <c r="T1214" s="206"/>
      <c r="U1214" s="232"/>
      <c r="AA1214" s="202"/>
    </row>
    <row r="1215" spans="2:27">
      <c r="B1215" s="196"/>
      <c r="C1215" s="196"/>
      <c r="D1215" s="196"/>
      <c r="E1215" s="205"/>
      <c r="F1215" s="205"/>
      <c r="G1215" s="196"/>
      <c r="H1215" s="196"/>
      <c r="J1215" s="196"/>
      <c r="O1215" s="234"/>
      <c r="P1215" s="232"/>
      <c r="Q1215" s="233"/>
      <c r="R1215" s="233"/>
      <c r="S1215" s="233"/>
      <c r="T1215" s="206"/>
      <c r="U1215" s="232"/>
      <c r="AA1215" s="202"/>
    </row>
    <row r="1216" spans="2:27">
      <c r="B1216" s="196"/>
      <c r="C1216" s="196"/>
      <c r="D1216" s="196"/>
      <c r="E1216" s="205"/>
      <c r="F1216" s="205"/>
      <c r="G1216" s="196"/>
      <c r="H1216" s="196"/>
      <c r="J1216" s="196"/>
      <c r="O1216" s="234"/>
      <c r="P1216" s="232"/>
      <c r="Q1216" s="233"/>
      <c r="R1216" s="233"/>
      <c r="S1216" s="233"/>
      <c r="T1216" s="206"/>
      <c r="U1216" s="232"/>
      <c r="AA1216" s="202"/>
    </row>
    <row r="1217" spans="2:27">
      <c r="B1217" s="196"/>
      <c r="C1217" s="196"/>
      <c r="D1217" s="196"/>
      <c r="E1217" s="205"/>
      <c r="F1217" s="205"/>
      <c r="G1217" s="196"/>
      <c r="H1217" s="196"/>
      <c r="J1217" s="196"/>
      <c r="O1217" s="234"/>
      <c r="P1217" s="232"/>
      <c r="Q1217" s="233"/>
      <c r="R1217" s="233"/>
      <c r="S1217" s="233"/>
      <c r="T1217" s="206"/>
      <c r="U1217" s="232"/>
      <c r="AA1217" s="202"/>
    </row>
    <row r="1218" spans="2:27">
      <c r="B1218" s="196"/>
      <c r="C1218" s="196"/>
      <c r="D1218" s="196"/>
      <c r="E1218" s="205"/>
      <c r="F1218" s="205"/>
      <c r="G1218" s="196"/>
      <c r="H1218" s="196"/>
      <c r="J1218" s="196"/>
      <c r="O1218" s="234"/>
      <c r="P1218" s="232"/>
      <c r="Q1218" s="233"/>
      <c r="R1218" s="233"/>
      <c r="S1218" s="233"/>
      <c r="T1218" s="206"/>
      <c r="U1218" s="232"/>
      <c r="AA1218" s="202"/>
    </row>
    <row r="1219" spans="2:27">
      <c r="B1219" s="196"/>
      <c r="C1219" s="196"/>
      <c r="D1219" s="196"/>
      <c r="E1219" s="205"/>
      <c r="F1219" s="205"/>
      <c r="G1219" s="196"/>
      <c r="H1219" s="196"/>
      <c r="J1219" s="196"/>
      <c r="O1219" s="234"/>
      <c r="P1219" s="232"/>
      <c r="Q1219" s="233"/>
      <c r="R1219" s="233"/>
      <c r="S1219" s="233"/>
      <c r="T1219" s="206"/>
      <c r="U1219" s="232"/>
      <c r="AA1219" s="202"/>
    </row>
    <row r="1220" spans="2:27">
      <c r="B1220" s="196"/>
      <c r="C1220" s="196"/>
      <c r="D1220" s="196"/>
      <c r="E1220" s="205"/>
      <c r="F1220" s="205"/>
      <c r="G1220" s="196"/>
      <c r="H1220" s="196"/>
      <c r="J1220" s="196"/>
      <c r="O1220" s="234"/>
      <c r="P1220" s="232"/>
      <c r="Q1220" s="233"/>
      <c r="R1220" s="233"/>
      <c r="S1220" s="233"/>
      <c r="T1220" s="206"/>
      <c r="U1220" s="232"/>
      <c r="AA1220" s="202"/>
    </row>
    <row r="1221" spans="2:27">
      <c r="B1221" s="196"/>
      <c r="C1221" s="196"/>
      <c r="D1221" s="196"/>
      <c r="E1221" s="205"/>
      <c r="F1221" s="205"/>
      <c r="G1221" s="196"/>
      <c r="H1221" s="196"/>
      <c r="J1221" s="196"/>
      <c r="O1221" s="234"/>
      <c r="P1221" s="232"/>
      <c r="Q1221" s="233"/>
      <c r="R1221" s="233"/>
      <c r="S1221" s="233"/>
      <c r="T1221" s="206"/>
      <c r="U1221" s="232"/>
      <c r="AA1221" s="202"/>
    </row>
    <row r="1222" spans="2:27">
      <c r="B1222" s="196"/>
      <c r="C1222" s="196"/>
      <c r="D1222" s="196"/>
      <c r="E1222" s="205"/>
      <c r="F1222" s="205"/>
      <c r="G1222" s="196"/>
      <c r="H1222" s="196"/>
      <c r="J1222" s="196"/>
      <c r="O1222" s="234"/>
      <c r="P1222" s="232"/>
      <c r="Q1222" s="233"/>
      <c r="R1222" s="233"/>
      <c r="S1222" s="233"/>
      <c r="T1222" s="206"/>
      <c r="U1222" s="232"/>
      <c r="AA1222" s="202"/>
    </row>
    <row r="1223" spans="2:27">
      <c r="B1223" s="196"/>
      <c r="C1223" s="196"/>
      <c r="D1223" s="196"/>
      <c r="E1223" s="205"/>
      <c r="F1223" s="205"/>
      <c r="G1223" s="196"/>
      <c r="H1223" s="196"/>
      <c r="J1223" s="196"/>
      <c r="O1223" s="234"/>
      <c r="P1223" s="232"/>
      <c r="Q1223" s="233"/>
      <c r="R1223" s="233"/>
      <c r="S1223" s="233"/>
      <c r="T1223" s="206"/>
      <c r="U1223" s="232"/>
      <c r="AA1223" s="202"/>
    </row>
    <row r="1224" spans="2:27">
      <c r="B1224" s="196"/>
      <c r="C1224" s="196"/>
      <c r="D1224" s="196"/>
      <c r="E1224" s="205"/>
      <c r="F1224" s="205"/>
      <c r="G1224" s="196"/>
      <c r="H1224" s="196"/>
      <c r="J1224" s="196"/>
      <c r="O1224" s="234"/>
      <c r="P1224" s="232"/>
      <c r="Q1224" s="233"/>
      <c r="R1224" s="233"/>
      <c r="S1224" s="233"/>
      <c r="T1224" s="206"/>
      <c r="U1224" s="232"/>
      <c r="AA1224" s="202"/>
    </row>
    <row r="1225" spans="2:27">
      <c r="B1225" s="196"/>
      <c r="C1225" s="196"/>
      <c r="D1225" s="196"/>
      <c r="E1225" s="205"/>
      <c r="F1225" s="205"/>
      <c r="G1225" s="196"/>
      <c r="H1225" s="196"/>
      <c r="J1225" s="196"/>
      <c r="O1225" s="234"/>
      <c r="P1225" s="232"/>
      <c r="Q1225" s="233"/>
      <c r="R1225" s="233"/>
      <c r="S1225" s="233"/>
      <c r="T1225" s="206"/>
      <c r="U1225" s="232"/>
      <c r="AA1225" s="202"/>
    </row>
    <row r="1226" spans="2:27">
      <c r="B1226" s="196"/>
      <c r="C1226" s="196"/>
      <c r="D1226" s="196"/>
      <c r="E1226" s="205"/>
      <c r="F1226" s="205"/>
      <c r="G1226" s="196"/>
      <c r="H1226" s="196"/>
      <c r="J1226" s="196"/>
      <c r="O1226" s="234"/>
      <c r="P1226" s="232"/>
      <c r="Q1226" s="233"/>
      <c r="R1226" s="233"/>
      <c r="S1226" s="233"/>
      <c r="T1226" s="206"/>
      <c r="U1226" s="232"/>
      <c r="AA1226" s="202"/>
    </row>
    <row r="1227" spans="2:27">
      <c r="B1227" s="196"/>
      <c r="C1227" s="196"/>
      <c r="D1227" s="196"/>
      <c r="E1227" s="205"/>
      <c r="F1227" s="205"/>
      <c r="G1227" s="196"/>
      <c r="H1227" s="196"/>
      <c r="J1227" s="196"/>
      <c r="O1227" s="234"/>
      <c r="P1227" s="232"/>
      <c r="Q1227" s="233"/>
      <c r="R1227" s="233"/>
      <c r="S1227" s="233"/>
      <c r="T1227" s="206"/>
      <c r="U1227" s="232"/>
      <c r="AA1227" s="202"/>
    </row>
    <row r="1228" spans="2:27">
      <c r="B1228" s="196"/>
      <c r="C1228" s="196"/>
      <c r="D1228" s="196"/>
      <c r="E1228" s="205"/>
      <c r="F1228" s="205"/>
      <c r="G1228" s="196"/>
      <c r="H1228" s="196"/>
      <c r="J1228" s="196"/>
      <c r="O1228" s="234"/>
      <c r="P1228" s="232"/>
      <c r="Q1228" s="233"/>
      <c r="R1228" s="233"/>
      <c r="S1228" s="233"/>
      <c r="T1228" s="206"/>
      <c r="U1228" s="232"/>
      <c r="AA1228" s="202"/>
    </row>
    <row r="1229" spans="2:27">
      <c r="B1229" s="196"/>
      <c r="C1229" s="196"/>
      <c r="D1229" s="196"/>
      <c r="E1229" s="205"/>
      <c r="F1229" s="205"/>
      <c r="G1229" s="196"/>
      <c r="H1229" s="196"/>
      <c r="J1229" s="196"/>
      <c r="O1229" s="234"/>
      <c r="P1229" s="232"/>
      <c r="Q1229" s="233"/>
      <c r="R1229" s="233"/>
      <c r="S1229" s="233"/>
      <c r="T1229" s="206"/>
      <c r="U1229" s="232"/>
      <c r="AA1229" s="202"/>
    </row>
    <row r="1230" spans="2:27">
      <c r="B1230" s="196"/>
      <c r="C1230" s="196"/>
      <c r="D1230" s="196"/>
      <c r="E1230" s="205"/>
      <c r="F1230" s="205"/>
      <c r="G1230" s="196"/>
      <c r="H1230" s="196"/>
      <c r="J1230" s="196"/>
      <c r="O1230" s="234"/>
      <c r="P1230" s="232"/>
      <c r="Q1230" s="233"/>
      <c r="R1230" s="233"/>
      <c r="S1230" s="233"/>
      <c r="T1230" s="206"/>
      <c r="U1230" s="232"/>
      <c r="AA1230" s="202"/>
    </row>
    <row r="1231" spans="2:27">
      <c r="B1231" s="196"/>
      <c r="C1231" s="196"/>
      <c r="D1231" s="196"/>
      <c r="E1231" s="205"/>
      <c r="F1231" s="205"/>
      <c r="G1231" s="196"/>
      <c r="H1231" s="196"/>
      <c r="J1231" s="196"/>
      <c r="O1231" s="234"/>
      <c r="P1231" s="232"/>
      <c r="Q1231" s="233"/>
      <c r="R1231" s="233"/>
      <c r="S1231" s="233"/>
      <c r="T1231" s="206"/>
      <c r="U1231" s="232"/>
      <c r="AA1231" s="202"/>
    </row>
    <row r="1232" spans="2:27">
      <c r="B1232" s="196"/>
      <c r="C1232" s="196"/>
      <c r="D1232" s="196"/>
      <c r="E1232" s="205"/>
      <c r="F1232" s="205"/>
      <c r="G1232" s="196"/>
      <c r="H1232" s="196"/>
      <c r="J1232" s="196"/>
      <c r="O1232" s="234"/>
      <c r="P1232" s="232"/>
      <c r="Q1232" s="233"/>
      <c r="R1232" s="233"/>
      <c r="S1232" s="233"/>
      <c r="T1232" s="206"/>
      <c r="U1232" s="232"/>
      <c r="AA1232" s="202"/>
    </row>
    <row r="1233" spans="2:27">
      <c r="B1233" s="196"/>
      <c r="C1233" s="196"/>
      <c r="D1233" s="196"/>
      <c r="E1233" s="205"/>
      <c r="F1233" s="205"/>
      <c r="G1233" s="196"/>
      <c r="H1233" s="196"/>
      <c r="J1233" s="196"/>
      <c r="O1233" s="234"/>
      <c r="P1233" s="232"/>
      <c r="Q1233" s="233"/>
      <c r="R1233" s="233"/>
      <c r="S1233" s="233"/>
      <c r="T1233" s="206"/>
      <c r="U1233" s="232"/>
      <c r="AA1233" s="202"/>
    </row>
    <row r="1234" spans="2:27">
      <c r="B1234" s="196"/>
      <c r="C1234" s="196"/>
      <c r="D1234" s="196"/>
      <c r="E1234" s="205"/>
      <c r="F1234" s="205"/>
      <c r="G1234" s="196"/>
      <c r="H1234" s="196"/>
      <c r="J1234" s="196"/>
      <c r="O1234" s="234"/>
      <c r="P1234" s="232"/>
      <c r="Q1234" s="233"/>
      <c r="R1234" s="233"/>
      <c r="S1234" s="233"/>
      <c r="T1234" s="206"/>
      <c r="U1234" s="232"/>
      <c r="AA1234" s="202"/>
    </row>
    <row r="1235" spans="2:27">
      <c r="B1235" s="196"/>
      <c r="C1235" s="196"/>
      <c r="D1235" s="196"/>
      <c r="E1235" s="205"/>
      <c r="F1235" s="205"/>
      <c r="G1235" s="196"/>
      <c r="H1235" s="196"/>
      <c r="J1235" s="196"/>
      <c r="O1235" s="234"/>
      <c r="P1235" s="232"/>
      <c r="Q1235" s="233"/>
      <c r="R1235" s="233"/>
      <c r="S1235" s="233"/>
      <c r="T1235" s="206"/>
      <c r="U1235" s="232"/>
      <c r="AA1235" s="202"/>
    </row>
    <row r="1236" spans="2:27">
      <c r="B1236" s="196"/>
      <c r="C1236" s="196"/>
      <c r="D1236" s="196"/>
      <c r="E1236" s="205"/>
      <c r="F1236" s="205"/>
      <c r="G1236" s="196"/>
      <c r="H1236" s="196"/>
      <c r="J1236" s="196"/>
      <c r="O1236" s="234"/>
      <c r="P1236" s="232"/>
      <c r="Q1236" s="233"/>
      <c r="R1236" s="233"/>
      <c r="S1236" s="233"/>
      <c r="T1236" s="206"/>
      <c r="U1236" s="232"/>
      <c r="AA1236" s="202"/>
    </row>
    <row r="1237" spans="2:27">
      <c r="B1237" s="196"/>
      <c r="C1237" s="196"/>
      <c r="D1237" s="196"/>
      <c r="E1237" s="205"/>
      <c r="F1237" s="205"/>
      <c r="G1237" s="196"/>
      <c r="H1237" s="196"/>
      <c r="J1237" s="196"/>
      <c r="O1237" s="234"/>
      <c r="P1237" s="232"/>
      <c r="Q1237" s="233"/>
      <c r="R1237" s="233"/>
      <c r="S1237" s="233"/>
      <c r="T1237" s="206"/>
      <c r="U1237" s="232"/>
      <c r="AA1237" s="202"/>
    </row>
    <row r="1238" spans="2:27">
      <c r="B1238" s="196"/>
      <c r="C1238" s="196"/>
      <c r="D1238" s="196"/>
      <c r="E1238" s="205"/>
      <c r="F1238" s="205"/>
      <c r="G1238" s="196"/>
      <c r="H1238" s="196"/>
      <c r="J1238" s="196"/>
      <c r="O1238" s="234"/>
      <c r="P1238" s="232"/>
      <c r="Q1238" s="233"/>
      <c r="R1238" s="233"/>
      <c r="S1238" s="233"/>
      <c r="T1238" s="206"/>
      <c r="U1238" s="232"/>
      <c r="AA1238" s="202"/>
    </row>
    <row r="1239" spans="2:27">
      <c r="B1239" s="196"/>
      <c r="C1239" s="196"/>
      <c r="D1239" s="196"/>
      <c r="E1239" s="205"/>
      <c r="F1239" s="205"/>
      <c r="G1239" s="196"/>
      <c r="H1239" s="196"/>
      <c r="J1239" s="196"/>
      <c r="O1239" s="234"/>
      <c r="P1239" s="232"/>
      <c r="Q1239" s="233"/>
      <c r="R1239" s="233"/>
      <c r="S1239" s="233"/>
      <c r="T1239" s="206"/>
      <c r="U1239" s="232"/>
      <c r="AA1239" s="202"/>
    </row>
    <row r="1240" spans="2:27">
      <c r="B1240" s="196"/>
      <c r="C1240" s="196"/>
      <c r="D1240" s="196"/>
      <c r="E1240" s="205"/>
      <c r="F1240" s="205"/>
      <c r="G1240" s="196"/>
      <c r="H1240" s="196"/>
      <c r="J1240" s="196"/>
      <c r="O1240" s="234"/>
      <c r="P1240" s="232"/>
      <c r="Q1240" s="233"/>
      <c r="R1240" s="233"/>
      <c r="S1240" s="233"/>
      <c r="T1240" s="206"/>
      <c r="U1240" s="232"/>
      <c r="AA1240" s="202"/>
    </row>
    <row r="1241" spans="2:27">
      <c r="B1241" s="196"/>
      <c r="C1241" s="196"/>
      <c r="D1241" s="196"/>
      <c r="E1241" s="205"/>
      <c r="F1241" s="205"/>
      <c r="G1241" s="196"/>
      <c r="H1241" s="196"/>
      <c r="J1241" s="196"/>
      <c r="O1241" s="234"/>
      <c r="P1241" s="232"/>
      <c r="Q1241" s="233"/>
      <c r="R1241" s="233"/>
      <c r="S1241" s="233"/>
      <c r="T1241" s="206"/>
      <c r="U1241" s="232"/>
      <c r="AA1241" s="202"/>
    </row>
    <row r="1242" spans="2:27">
      <c r="B1242" s="196"/>
      <c r="C1242" s="196"/>
      <c r="D1242" s="196"/>
      <c r="E1242" s="205"/>
      <c r="F1242" s="205"/>
      <c r="G1242" s="196"/>
      <c r="H1242" s="196"/>
      <c r="J1242" s="196"/>
      <c r="O1242" s="234"/>
      <c r="P1242" s="232"/>
      <c r="Q1242" s="233"/>
      <c r="R1242" s="233"/>
      <c r="S1242" s="233"/>
      <c r="T1242" s="206"/>
      <c r="U1242" s="232"/>
      <c r="AA1242" s="202"/>
    </row>
    <row r="1243" spans="2:27">
      <c r="B1243" s="196"/>
      <c r="C1243" s="196"/>
      <c r="D1243" s="196"/>
      <c r="E1243" s="205"/>
      <c r="F1243" s="205"/>
      <c r="G1243" s="196"/>
      <c r="H1243" s="196"/>
      <c r="J1243" s="196"/>
      <c r="O1243" s="234"/>
      <c r="P1243" s="232"/>
      <c r="Q1243" s="233"/>
      <c r="R1243" s="233"/>
      <c r="S1243" s="233"/>
      <c r="T1243" s="206"/>
      <c r="U1243" s="232"/>
      <c r="AA1243" s="202"/>
    </row>
    <row r="1244" spans="2:27">
      <c r="B1244" s="196"/>
      <c r="C1244" s="196"/>
      <c r="D1244" s="196"/>
      <c r="E1244" s="205"/>
      <c r="F1244" s="205"/>
      <c r="G1244" s="196"/>
      <c r="H1244" s="196"/>
      <c r="J1244" s="196"/>
      <c r="O1244" s="234"/>
      <c r="P1244" s="232"/>
      <c r="Q1244" s="233"/>
      <c r="R1244" s="233"/>
      <c r="S1244" s="233"/>
      <c r="T1244" s="206"/>
      <c r="U1244" s="232"/>
      <c r="AA1244" s="202"/>
    </row>
    <row r="1245" spans="2:27">
      <c r="B1245" s="196"/>
      <c r="C1245" s="196"/>
      <c r="D1245" s="196"/>
      <c r="E1245" s="205"/>
      <c r="F1245" s="205"/>
      <c r="G1245" s="196"/>
      <c r="H1245" s="196"/>
      <c r="J1245" s="196"/>
      <c r="O1245" s="234"/>
      <c r="P1245" s="232"/>
      <c r="Q1245" s="233"/>
      <c r="R1245" s="233"/>
      <c r="S1245" s="233"/>
      <c r="T1245" s="206"/>
      <c r="U1245" s="232"/>
      <c r="AA1245" s="202"/>
    </row>
    <row r="1246" spans="2:27">
      <c r="B1246" s="196"/>
      <c r="C1246" s="196"/>
      <c r="D1246" s="196"/>
      <c r="E1246" s="205"/>
      <c r="F1246" s="205"/>
      <c r="G1246" s="196"/>
      <c r="H1246" s="196"/>
      <c r="J1246" s="196"/>
      <c r="O1246" s="234"/>
      <c r="P1246" s="232"/>
      <c r="Q1246" s="233"/>
      <c r="R1246" s="233"/>
      <c r="S1246" s="233"/>
      <c r="T1246" s="206"/>
      <c r="U1246" s="232"/>
      <c r="AA1246" s="202"/>
    </row>
    <row r="1247" spans="2:27">
      <c r="B1247" s="196"/>
      <c r="C1247" s="196"/>
      <c r="D1247" s="196"/>
      <c r="E1247" s="205"/>
      <c r="F1247" s="205"/>
      <c r="G1247" s="196"/>
      <c r="H1247" s="196"/>
      <c r="J1247" s="196"/>
      <c r="O1247" s="234"/>
      <c r="P1247" s="232"/>
      <c r="Q1247" s="233"/>
      <c r="R1247" s="233"/>
      <c r="S1247" s="233"/>
      <c r="T1247" s="206"/>
      <c r="U1247" s="232"/>
      <c r="AA1247" s="202"/>
    </row>
    <row r="1248" spans="2:27">
      <c r="B1248" s="196"/>
      <c r="C1248" s="196"/>
      <c r="D1248" s="196"/>
      <c r="E1248" s="205"/>
      <c r="F1248" s="205"/>
      <c r="G1248" s="196"/>
      <c r="H1248" s="196"/>
      <c r="J1248" s="196"/>
      <c r="O1248" s="234"/>
      <c r="P1248" s="232"/>
      <c r="Q1248" s="233"/>
      <c r="R1248" s="233"/>
      <c r="S1248" s="233"/>
      <c r="T1248" s="206"/>
      <c r="U1248" s="232"/>
      <c r="AA1248" s="202"/>
    </row>
    <row r="1249" spans="2:27">
      <c r="B1249" s="196"/>
      <c r="C1249" s="196"/>
      <c r="D1249" s="196"/>
      <c r="E1249" s="205"/>
      <c r="F1249" s="205"/>
      <c r="G1249" s="196"/>
      <c r="H1249" s="196"/>
      <c r="J1249" s="196"/>
      <c r="O1249" s="234"/>
      <c r="P1249" s="232"/>
      <c r="Q1249" s="233"/>
      <c r="R1249" s="233"/>
      <c r="S1249" s="233"/>
      <c r="T1249" s="206"/>
      <c r="U1249" s="232"/>
      <c r="AA1249" s="202"/>
    </row>
    <row r="1250" spans="2:27">
      <c r="B1250" s="196"/>
      <c r="C1250" s="196"/>
      <c r="D1250" s="196"/>
      <c r="E1250" s="205"/>
      <c r="F1250" s="205"/>
      <c r="G1250" s="196"/>
      <c r="H1250" s="196"/>
      <c r="J1250" s="196"/>
      <c r="O1250" s="234"/>
      <c r="P1250" s="232"/>
      <c r="Q1250" s="233"/>
      <c r="R1250" s="233"/>
      <c r="S1250" s="233"/>
      <c r="T1250" s="206"/>
      <c r="U1250" s="232"/>
      <c r="AA1250" s="202"/>
    </row>
    <row r="1251" spans="2:27">
      <c r="B1251" s="196"/>
      <c r="C1251" s="196"/>
      <c r="D1251" s="196"/>
      <c r="E1251" s="205"/>
      <c r="F1251" s="205"/>
      <c r="G1251" s="196"/>
      <c r="H1251" s="196"/>
      <c r="J1251" s="196"/>
      <c r="O1251" s="234"/>
      <c r="P1251" s="232"/>
      <c r="Q1251" s="233"/>
      <c r="R1251" s="233"/>
      <c r="S1251" s="233"/>
      <c r="T1251" s="206"/>
      <c r="U1251" s="232"/>
      <c r="AA1251" s="202"/>
    </row>
    <row r="1252" spans="2:27">
      <c r="B1252" s="196"/>
      <c r="C1252" s="196"/>
      <c r="D1252" s="196"/>
      <c r="E1252" s="205"/>
      <c r="F1252" s="205"/>
      <c r="G1252" s="196"/>
      <c r="H1252" s="196"/>
      <c r="J1252" s="196"/>
      <c r="O1252" s="234"/>
      <c r="P1252" s="232"/>
      <c r="Q1252" s="233"/>
      <c r="R1252" s="233"/>
      <c r="S1252" s="233"/>
      <c r="T1252" s="206"/>
      <c r="U1252" s="232"/>
      <c r="AA1252" s="202"/>
    </row>
    <row r="1253" spans="2:27">
      <c r="B1253" s="196"/>
      <c r="C1253" s="196"/>
      <c r="D1253" s="196"/>
      <c r="E1253" s="205"/>
      <c r="F1253" s="205"/>
      <c r="G1253" s="196"/>
      <c r="H1253" s="196"/>
      <c r="J1253" s="196"/>
      <c r="O1253" s="234"/>
      <c r="P1253" s="232"/>
      <c r="Q1253" s="233"/>
      <c r="R1253" s="233"/>
      <c r="S1253" s="233"/>
      <c r="T1253" s="206"/>
      <c r="U1253" s="232"/>
      <c r="AA1253" s="202"/>
    </row>
    <row r="1254" spans="2:27">
      <c r="B1254" s="196"/>
      <c r="C1254" s="196"/>
      <c r="D1254" s="196"/>
      <c r="E1254" s="205"/>
      <c r="F1254" s="205"/>
      <c r="G1254" s="196"/>
      <c r="H1254" s="196"/>
      <c r="J1254" s="196"/>
      <c r="O1254" s="234"/>
      <c r="P1254" s="232"/>
      <c r="Q1254" s="233"/>
      <c r="R1254" s="233"/>
      <c r="S1254" s="233"/>
      <c r="T1254" s="206"/>
      <c r="U1254" s="232"/>
      <c r="AA1254" s="202"/>
    </row>
    <row r="1255" spans="2:27">
      <c r="B1255" s="196"/>
      <c r="C1255" s="196"/>
      <c r="D1255" s="196"/>
      <c r="E1255" s="205"/>
      <c r="F1255" s="205"/>
      <c r="G1255" s="196"/>
      <c r="H1255" s="196"/>
      <c r="J1255" s="196"/>
      <c r="O1255" s="234"/>
      <c r="P1255" s="232"/>
      <c r="Q1255" s="233"/>
      <c r="R1255" s="233"/>
      <c r="S1255" s="233"/>
      <c r="T1255" s="206"/>
      <c r="U1255" s="232"/>
      <c r="AA1255" s="202"/>
    </row>
    <row r="1256" spans="2:27">
      <c r="B1256" s="196"/>
      <c r="C1256" s="196"/>
      <c r="D1256" s="196"/>
      <c r="E1256" s="205"/>
      <c r="F1256" s="205"/>
      <c r="G1256" s="196"/>
      <c r="H1256" s="196"/>
      <c r="J1256" s="196"/>
      <c r="O1256" s="234"/>
      <c r="P1256" s="232"/>
      <c r="Q1256" s="233"/>
      <c r="R1256" s="233"/>
      <c r="S1256" s="233"/>
      <c r="T1256" s="206"/>
      <c r="U1256" s="232"/>
      <c r="AA1256" s="202"/>
    </row>
    <row r="1257" spans="2:27">
      <c r="B1257" s="196"/>
      <c r="C1257" s="196"/>
      <c r="D1257" s="196"/>
      <c r="E1257" s="205"/>
      <c r="F1257" s="205"/>
      <c r="G1257" s="196"/>
      <c r="H1257" s="196"/>
      <c r="J1257" s="196"/>
      <c r="O1257" s="234"/>
      <c r="P1257" s="232"/>
      <c r="Q1257" s="233"/>
      <c r="R1257" s="233"/>
      <c r="S1257" s="233"/>
      <c r="T1257" s="206"/>
      <c r="U1257" s="232"/>
      <c r="AA1257" s="202"/>
    </row>
    <row r="1258" spans="2:27">
      <c r="B1258" s="196"/>
      <c r="C1258" s="196"/>
      <c r="D1258" s="196"/>
      <c r="E1258" s="205"/>
      <c r="F1258" s="205"/>
      <c r="G1258" s="196"/>
      <c r="H1258" s="196"/>
      <c r="J1258" s="196"/>
      <c r="O1258" s="234"/>
      <c r="P1258" s="232"/>
      <c r="Q1258" s="233"/>
      <c r="R1258" s="233"/>
      <c r="S1258" s="233"/>
      <c r="T1258" s="206"/>
      <c r="U1258" s="232"/>
      <c r="AA1258" s="202"/>
    </row>
    <row r="1259" spans="2:27">
      <c r="B1259" s="196"/>
      <c r="C1259" s="196"/>
      <c r="D1259" s="196"/>
      <c r="E1259" s="205"/>
      <c r="F1259" s="205"/>
      <c r="G1259" s="196"/>
      <c r="H1259" s="196"/>
      <c r="J1259" s="196"/>
      <c r="O1259" s="234"/>
      <c r="P1259" s="232"/>
      <c r="Q1259" s="233"/>
      <c r="R1259" s="233"/>
      <c r="S1259" s="233"/>
      <c r="T1259" s="206"/>
      <c r="U1259" s="232"/>
      <c r="AA1259" s="202"/>
    </row>
    <row r="1260" spans="2:27">
      <c r="B1260" s="196"/>
      <c r="C1260" s="196"/>
      <c r="D1260" s="196"/>
      <c r="E1260" s="205"/>
      <c r="F1260" s="205"/>
      <c r="G1260" s="196"/>
      <c r="H1260" s="196"/>
      <c r="J1260" s="196"/>
      <c r="O1260" s="234"/>
      <c r="P1260" s="232"/>
      <c r="Q1260" s="233"/>
      <c r="R1260" s="233"/>
      <c r="S1260" s="233"/>
      <c r="T1260" s="206"/>
      <c r="U1260" s="232"/>
      <c r="AA1260" s="202"/>
    </row>
    <row r="1261" spans="2:27">
      <c r="B1261" s="196"/>
      <c r="C1261" s="196"/>
      <c r="D1261" s="196"/>
      <c r="E1261" s="205"/>
      <c r="F1261" s="205"/>
      <c r="G1261" s="196"/>
      <c r="H1261" s="196"/>
      <c r="J1261" s="196"/>
      <c r="O1261" s="234"/>
      <c r="P1261" s="232"/>
      <c r="Q1261" s="233"/>
      <c r="R1261" s="233"/>
      <c r="S1261" s="233"/>
      <c r="T1261" s="206"/>
      <c r="U1261" s="232"/>
      <c r="AA1261" s="202"/>
    </row>
    <row r="1262" spans="2:27">
      <c r="B1262" s="196"/>
      <c r="C1262" s="196"/>
      <c r="D1262" s="196"/>
      <c r="E1262" s="205"/>
      <c r="F1262" s="205"/>
      <c r="G1262" s="196"/>
      <c r="H1262" s="196"/>
      <c r="J1262" s="196"/>
      <c r="O1262" s="234"/>
      <c r="P1262" s="232"/>
      <c r="Q1262" s="233"/>
      <c r="R1262" s="233"/>
      <c r="S1262" s="233"/>
      <c r="T1262" s="206"/>
      <c r="U1262" s="232"/>
      <c r="AA1262" s="202"/>
    </row>
    <row r="1263" spans="2:27">
      <c r="B1263" s="196"/>
      <c r="C1263" s="196"/>
      <c r="D1263" s="196"/>
      <c r="E1263" s="205"/>
      <c r="F1263" s="205"/>
      <c r="G1263" s="196"/>
      <c r="H1263" s="196"/>
      <c r="J1263" s="196"/>
      <c r="O1263" s="234"/>
      <c r="P1263" s="232"/>
      <c r="Q1263" s="233"/>
      <c r="R1263" s="233"/>
      <c r="S1263" s="233"/>
      <c r="T1263" s="206"/>
      <c r="U1263" s="232"/>
      <c r="AA1263" s="202"/>
    </row>
    <row r="1264" spans="2:27">
      <c r="B1264" s="196"/>
      <c r="C1264" s="196"/>
      <c r="D1264" s="196"/>
      <c r="E1264" s="205"/>
      <c r="F1264" s="205"/>
      <c r="G1264" s="196"/>
      <c r="H1264" s="196"/>
      <c r="J1264" s="196"/>
      <c r="O1264" s="234"/>
      <c r="P1264" s="232"/>
      <c r="Q1264" s="233"/>
      <c r="R1264" s="233"/>
      <c r="S1264" s="233"/>
      <c r="T1264" s="206"/>
      <c r="U1264" s="232"/>
      <c r="AA1264" s="202"/>
    </row>
    <row r="1265" spans="2:27">
      <c r="B1265" s="196"/>
      <c r="C1265" s="196"/>
      <c r="D1265" s="196"/>
      <c r="E1265" s="205"/>
      <c r="F1265" s="205"/>
      <c r="G1265" s="196"/>
      <c r="H1265" s="196"/>
      <c r="J1265" s="196"/>
      <c r="O1265" s="234"/>
      <c r="P1265" s="232"/>
      <c r="Q1265" s="233"/>
      <c r="R1265" s="233"/>
      <c r="S1265" s="233"/>
      <c r="T1265" s="206"/>
      <c r="U1265" s="232"/>
      <c r="AA1265" s="202"/>
    </row>
    <row r="1266" spans="2:27">
      <c r="B1266" s="196"/>
      <c r="C1266" s="196"/>
      <c r="D1266" s="196"/>
      <c r="E1266" s="205"/>
      <c r="F1266" s="205"/>
      <c r="G1266" s="196"/>
      <c r="H1266" s="196"/>
      <c r="J1266" s="196"/>
      <c r="O1266" s="234"/>
      <c r="P1266" s="232"/>
      <c r="Q1266" s="233"/>
      <c r="R1266" s="233"/>
      <c r="S1266" s="233"/>
      <c r="T1266" s="206"/>
      <c r="U1266" s="232"/>
      <c r="AA1266" s="202"/>
    </row>
    <row r="1267" spans="2:27">
      <c r="B1267" s="196"/>
      <c r="C1267" s="196"/>
      <c r="D1267" s="196"/>
      <c r="E1267" s="205"/>
      <c r="F1267" s="205"/>
      <c r="G1267" s="196"/>
      <c r="H1267" s="196"/>
      <c r="J1267" s="196"/>
      <c r="O1267" s="234"/>
      <c r="P1267" s="232"/>
      <c r="Q1267" s="233"/>
      <c r="R1267" s="233"/>
      <c r="S1267" s="233"/>
      <c r="T1267" s="206"/>
      <c r="U1267" s="232"/>
      <c r="AA1267" s="202"/>
    </row>
    <row r="1268" spans="2:27">
      <c r="B1268" s="196"/>
      <c r="C1268" s="196"/>
      <c r="D1268" s="196"/>
      <c r="E1268" s="205"/>
      <c r="F1268" s="205"/>
      <c r="G1268" s="196"/>
      <c r="H1268" s="196"/>
      <c r="J1268" s="196"/>
      <c r="O1268" s="234"/>
      <c r="P1268" s="232"/>
      <c r="Q1268" s="233"/>
      <c r="R1268" s="233"/>
      <c r="S1268" s="233"/>
      <c r="T1268" s="206"/>
      <c r="U1268" s="232"/>
      <c r="AA1268" s="202"/>
    </row>
    <row r="1269" spans="2:27">
      <c r="B1269" s="196"/>
      <c r="C1269" s="196"/>
      <c r="D1269" s="196"/>
      <c r="E1269" s="205"/>
      <c r="F1269" s="205"/>
      <c r="G1269" s="196"/>
      <c r="H1269" s="196"/>
      <c r="J1269" s="196"/>
      <c r="O1269" s="234"/>
      <c r="P1269" s="232"/>
      <c r="Q1269" s="233"/>
      <c r="R1269" s="233"/>
      <c r="S1269" s="233"/>
      <c r="T1269" s="206"/>
      <c r="U1269" s="232"/>
      <c r="AA1269" s="202"/>
    </row>
    <row r="1270" spans="2:27">
      <c r="B1270" s="196"/>
      <c r="C1270" s="196"/>
      <c r="D1270" s="196"/>
      <c r="E1270" s="205"/>
      <c r="F1270" s="205"/>
      <c r="G1270" s="196"/>
      <c r="H1270" s="196"/>
      <c r="J1270" s="196"/>
      <c r="O1270" s="234"/>
      <c r="P1270" s="232"/>
      <c r="Q1270" s="233"/>
      <c r="R1270" s="233"/>
      <c r="S1270" s="233"/>
      <c r="T1270" s="206"/>
      <c r="U1270" s="232"/>
      <c r="AA1270" s="202"/>
    </row>
    <row r="1271" spans="2:27">
      <c r="B1271" s="196"/>
      <c r="C1271" s="196"/>
      <c r="D1271" s="196"/>
      <c r="E1271" s="205"/>
      <c r="F1271" s="205"/>
      <c r="G1271" s="196"/>
      <c r="H1271" s="196"/>
      <c r="J1271" s="196"/>
      <c r="O1271" s="234"/>
      <c r="P1271" s="232"/>
      <c r="Q1271" s="233"/>
      <c r="R1271" s="233"/>
      <c r="S1271" s="233"/>
      <c r="T1271" s="206"/>
      <c r="U1271" s="232"/>
      <c r="AA1271" s="202"/>
    </row>
    <row r="1272" spans="2:27">
      <c r="B1272" s="196"/>
      <c r="C1272" s="196"/>
      <c r="D1272" s="196"/>
      <c r="E1272" s="205"/>
      <c r="F1272" s="205"/>
      <c r="G1272" s="196"/>
      <c r="H1272" s="196"/>
      <c r="J1272" s="196"/>
      <c r="O1272" s="234"/>
      <c r="P1272" s="232"/>
      <c r="Q1272" s="233"/>
      <c r="R1272" s="233"/>
      <c r="S1272" s="233"/>
      <c r="T1272" s="206"/>
      <c r="U1272" s="232"/>
      <c r="AA1272" s="202"/>
    </row>
    <row r="1273" spans="2:27">
      <c r="B1273" s="196"/>
      <c r="C1273" s="196"/>
      <c r="D1273" s="196"/>
      <c r="E1273" s="205"/>
      <c r="F1273" s="205"/>
      <c r="G1273" s="196"/>
      <c r="H1273" s="196"/>
      <c r="J1273" s="196"/>
      <c r="O1273" s="234"/>
      <c r="P1273" s="232"/>
      <c r="Q1273" s="233"/>
      <c r="R1273" s="233"/>
      <c r="S1273" s="233"/>
      <c r="T1273" s="206"/>
      <c r="U1273" s="232"/>
      <c r="AA1273" s="202"/>
    </row>
    <row r="1274" spans="2:27">
      <c r="B1274" s="196"/>
      <c r="C1274" s="196"/>
      <c r="D1274" s="196"/>
      <c r="E1274" s="205"/>
      <c r="F1274" s="205"/>
      <c r="G1274" s="196"/>
      <c r="H1274" s="196"/>
      <c r="J1274" s="196"/>
      <c r="O1274" s="234"/>
      <c r="P1274" s="232"/>
      <c r="Q1274" s="233"/>
      <c r="R1274" s="233"/>
      <c r="S1274" s="233"/>
      <c r="T1274" s="206"/>
      <c r="U1274" s="232"/>
      <c r="AA1274" s="202"/>
    </row>
    <row r="1275" spans="2:27">
      <c r="B1275" s="196"/>
      <c r="C1275" s="196"/>
      <c r="D1275" s="196"/>
      <c r="E1275" s="205"/>
      <c r="F1275" s="205"/>
      <c r="G1275" s="196"/>
      <c r="H1275" s="196"/>
      <c r="J1275" s="196"/>
      <c r="O1275" s="234"/>
      <c r="P1275" s="232"/>
      <c r="Q1275" s="233"/>
      <c r="R1275" s="233"/>
      <c r="S1275" s="233"/>
      <c r="T1275" s="206"/>
      <c r="U1275" s="232"/>
      <c r="AA1275" s="202"/>
    </row>
    <row r="1276" spans="2:27">
      <c r="B1276" s="196"/>
      <c r="C1276" s="196"/>
      <c r="D1276" s="196"/>
      <c r="E1276" s="205"/>
      <c r="F1276" s="205"/>
      <c r="G1276" s="196"/>
      <c r="H1276" s="196"/>
      <c r="J1276" s="196"/>
      <c r="O1276" s="234"/>
      <c r="P1276" s="232"/>
      <c r="Q1276" s="233"/>
      <c r="R1276" s="233"/>
      <c r="S1276" s="233"/>
      <c r="T1276" s="206"/>
      <c r="U1276" s="232"/>
      <c r="AA1276" s="202"/>
    </row>
    <row r="1277" spans="2:27">
      <c r="B1277" s="196"/>
      <c r="C1277" s="196"/>
      <c r="D1277" s="196"/>
      <c r="E1277" s="205"/>
      <c r="F1277" s="205"/>
      <c r="G1277" s="196"/>
      <c r="H1277" s="196"/>
      <c r="J1277" s="196"/>
      <c r="O1277" s="234"/>
      <c r="P1277" s="232"/>
      <c r="Q1277" s="233"/>
      <c r="R1277" s="233"/>
      <c r="S1277" s="233"/>
      <c r="T1277" s="206"/>
      <c r="U1277" s="232"/>
      <c r="AA1277" s="202"/>
    </row>
    <row r="1278" spans="2:27">
      <c r="B1278" s="196"/>
      <c r="C1278" s="196"/>
      <c r="D1278" s="196"/>
      <c r="E1278" s="205"/>
      <c r="F1278" s="205"/>
      <c r="G1278" s="196"/>
      <c r="H1278" s="196"/>
      <c r="J1278" s="196"/>
      <c r="O1278" s="234"/>
      <c r="P1278" s="232"/>
      <c r="Q1278" s="233"/>
      <c r="R1278" s="233"/>
      <c r="S1278" s="233"/>
      <c r="T1278" s="206"/>
      <c r="U1278" s="232"/>
      <c r="AA1278" s="202"/>
    </row>
    <row r="1279" spans="2:27">
      <c r="B1279" s="196"/>
      <c r="C1279" s="196"/>
      <c r="D1279" s="196"/>
      <c r="E1279" s="205"/>
      <c r="F1279" s="205"/>
      <c r="G1279" s="196"/>
      <c r="H1279" s="196"/>
      <c r="J1279" s="196"/>
      <c r="O1279" s="234"/>
      <c r="P1279" s="232"/>
      <c r="Q1279" s="233"/>
      <c r="R1279" s="233"/>
      <c r="S1279" s="233"/>
      <c r="T1279" s="206"/>
      <c r="U1279" s="232"/>
      <c r="AA1279" s="202"/>
    </row>
    <row r="1280" spans="2:27">
      <c r="B1280" s="196"/>
      <c r="C1280" s="196"/>
      <c r="D1280" s="196"/>
      <c r="E1280" s="205"/>
      <c r="F1280" s="205"/>
      <c r="G1280" s="196"/>
      <c r="H1280" s="196"/>
      <c r="J1280" s="196"/>
      <c r="O1280" s="234"/>
      <c r="P1280" s="232"/>
      <c r="Q1280" s="233"/>
      <c r="R1280" s="233"/>
      <c r="S1280" s="233"/>
      <c r="T1280" s="206"/>
      <c r="U1280" s="232"/>
      <c r="AA1280" s="202"/>
    </row>
    <row r="1281" spans="2:27">
      <c r="B1281" s="196"/>
      <c r="C1281" s="196"/>
      <c r="D1281" s="196"/>
      <c r="E1281" s="205"/>
      <c r="F1281" s="205"/>
      <c r="G1281" s="196"/>
      <c r="H1281" s="196"/>
      <c r="J1281" s="196"/>
      <c r="O1281" s="234"/>
      <c r="P1281" s="232"/>
      <c r="Q1281" s="233"/>
      <c r="R1281" s="233"/>
      <c r="S1281" s="233"/>
      <c r="T1281" s="206"/>
      <c r="U1281" s="232"/>
      <c r="AA1281" s="202"/>
    </row>
    <row r="1282" spans="2:27">
      <c r="B1282" s="196"/>
      <c r="C1282" s="196"/>
      <c r="D1282" s="196"/>
      <c r="E1282" s="205"/>
      <c r="F1282" s="205"/>
      <c r="G1282" s="196"/>
      <c r="H1282" s="196"/>
      <c r="J1282" s="196"/>
      <c r="O1282" s="234"/>
      <c r="P1282" s="232"/>
      <c r="Q1282" s="233"/>
      <c r="R1282" s="233"/>
      <c r="S1282" s="233"/>
      <c r="T1282" s="206"/>
      <c r="U1282" s="232"/>
      <c r="AA1282" s="202"/>
    </row>
    <row r="1283" spans="2:27">
      <c r="B1283" s="196"/>
      <c r="C1283" s="196"/>
      <c r="D1283" s="196"/>
      <c r="E1283" s="205"/>
      <c r="F1283" s="205"/>
      <c r="G1283" s="196"/>
      <c r="H1283" s="196"/>
      <c r="J1283" s="196"/>
      <c r="O1283" s="234"/>
      <c r="P1283" s="232"/>
      <c r="Q1283" s="233"/>
      <c r="R1283" s="233"/>
      <c r="S1283" s="233"/>
      <c r="T1283" s="206"/>
      <c r="U1283" s="232"/>
      <c r="AA1283" s="202"/>
    </row>
    <row r="1284" spans="2:27">
      <c r="B1284" s="196"/>
      <c r="C1284" s="196"/>
      <c r="D1284" s="196"/>
      <c r="E1284" s="205"/>
      <c r="F1284" s="205"/>
      <c r="G1284" s="196"/>
      <c r="H1284" s="196"/>
      <c r="J1284" s="196"/>
      <c r="O1284" s="234"/>
      <c r="P1284" s="232"/>
      <c r="Q1284" s="233"/>
      <c r="R1284" s="233"/>
      <c r="S1284" s="233"/>
      <c r="T1284" s="206"/>
      <c r="U1284" s="232"/>
      <c r="AA1284" s="202"/>
    </row>
    <row r="1285" spans="2:27">
      <c r="B1285" s="196"/>
      <c r="C1285" s="196"/>
      <c r="D1285" s="196"/>
      <c r="E1285" s="205"/>
      <c r="F1285" s="205"/>
      <c r="G1285" s="196"/>
      <c r="H1285" s="196"/>
      <c r="J1285" s="196"/>
      <c r="O1285" s="234"/>
      <c r="P1285" s="232"/>
      <c r="Q1285" s="233"/>
      <c r="R1285" s="233"/>
      <c r="S1285" s="233"/>
      <c r="T1285" s="206"/>
      <c r="U1285" s="232"/>
      <c r="AA1285" s="202"/>
    </row>
    <row r="1286" spans="2:27">
      <c r="B1286" s="196"/>
      <c r="C1286" s="196"/>
      <c r="D1286" s="196"/>
      <c r="E1286" s="205"/>
      <c r="F1286" s="205"/>
      <c r="G1286" s="196"/>
      <c r="H1286" s="196"/>
      <c r="J1286" s="196"/>
      <c r="O1286" s="234"/>
      <c r="P1286" s="232"/>
      <c r="Q1286" s="233"/>
      <c r="R1286" s="233"/>
      <c r="S1286" s="233"/>
      <c r="T1286" s="206"/>
      <c r="U1286" s="232"/>
      <c r="AA1286" s="202"/>
    </row>
    <row r="1287" spans="2:27">
      <c r="B1287" s="196"/>
      <c r="C1287" s="196"/>
      <c r="D1287" s="196"/>
      <c r="E1287" s="205"/>
      <c r="F1287" s="205"/>
      <c r="G1287" s="196"/>
      <c r="H1287" s="196"/>
      <c r="J1287" s="196"/>
      <c r="O1287" s="234"/>
      <c r="P1287" s="232"/>
      <c r="Q1287" s="233"/>
      <c r="R1287" s="233"/>
      <c r="S1287" s="233"/>
      <c r="T1287" s="206"/>
      <c r="U1287" s="232"/>
      <c r="AA1287" s="202"/>
    </row>
    <row r="1288" spans="2:27">
      <c r="B1288" s="196"/>
      <c r="C1288" s="196"/>
      <c r="D1288" s="196"/>
      <c r="E1288" s="205"/>
      <c r="F1288" s="205"/>
      <c r="G1288" s="196"/>
      <c r="H1288" s="196"/>
      <c r="J1288" s="196"/>
      <c r="O1288" s="234"/>
      <c r="P1288" s="232"/>
      <c r="Q1288" s="233"/>
      <c r="R1288" s="233"/>
      <c r="S1288" s="233"/>
      <c r="T1288" s="206"/>
      <c r="U1288" s="232"/>
      <c r="AA1288" s="202"/>
    </row>
    <row r="1289" spans="2:27">
      <c r="B1289" s="196"/>
      <c r="C1289" s="196"/>
      <c r="D1289" s="196"/>
      <c r="E1289" s="205"/>
      <c r="F1289" s="205"/>
      <c r="G1289" s="196"/>
      <c r="H1289" s="196"/>
      <c r="J1289" s="196"/>
      <c r="O1289" s="234"/>
      <c r="P1289" s="232"/>
      <c r="Q1289" s="233"/>
      <c r="R1289" s="233"/>
      <c r="S1289" s="233"/>
      <c r="T1289" s="206"/>
      <c r="U1289" s="232"/>
      <c r="AA1289" s="202"/>
    </row>
    <row r="1290" spans="2:27">
      <c r="B1290" s="196"/>
      <c r="C1290" s="196"/>
      <c r="D1290" s="196"/>
      <c r="E1290" s="205"/>
      <c r="F1290" s="205"/>
      <c r="G1290" s="196"/>
      <c r="H1290" s="196"/>
      <c r="J1290" s="196"/>
      <c r="O1290" s="234"/>
      <c r="P1290" s="232"/>
      <c r="Q1290" s="233"/>
      <c r="R1290" s="233"/>
      <c r="S1290" s="233"/>
      <c r="T1290" s="206"/>
      <c r="U1290" s="232"/>
      <c r="AA1290" s="202"/>
    </row>
    <row r="1291" spans="2:27">
      <c r="B1291" s="196"/>
      <c r="C1291" s="196"/>
      <c r="D1291" s="196"/>
      <c r="E1291" s="205"/>
      <c r="F1291" s="205"/>
      <c r="G1291" s="196"/>
      <c r="H1291" s="196"/>
      <c r="J1291" s="196"/>
      <c r="O1291" s="234"/>
      <c r="P1291" s="232"/>
      <c r="Q1291" s="233"/>
      <c r="R1291" s="233"/>
      <c r="S1291" s="233"/>
      <c r="T1291" s="206"/>
      <c r="U1291" s="232"/>
      <c r="AA1291" s="202"/>
    </row>
    <row r="1292" spans="2:27">
      <c r="B1292" s="196"/>
      <c r="C1292" s="196"/>
      <c r="D1292" s="196"/>
      <c r="E1292" s="205"/>
      <c r="F1292" s="205"/>
      <c r="G1292" s="196"/>
      <c r="H1292" s="196"/>
      <c r="J1292" s="196"/>
      <c r="O1292" s="234"/>
      <c r="P1292" s="232"/>
      <c r="Q1292" s="233"/>
      <c r="R1292" s="233"/>
      <c r="S1292" s="233"/>
      <c r="T1292" s="206"/>
      <c r="U1292" s="232"/>
      <c r="AA1292" s="202"/>
    </row>
    <row r="1293" spans="2:27">
      <c r="B1293" s="196"/>
      <c r="C1293" s="196"/>
      <c r="D1293" s="196"/>
      <c r="E1293" s="205"/>
      <c r="F1293" s="205"/>
      <c r="G1293" s="196"/>
      <c r="H1293" s="196"/>
      <c r="J1293" s="196"/>
      <c r="O1293" s="234"/>
      <c r="P1293" s="232"/>
      <c r="Q1293" s="233"/>
      <c r="R1293" s="233"/>
      <c r="S1293" s="233"/>
      <c r="T1293" s="206"/>
      <c r="U1293" s="232"/>
      <c r="AA1293" s="202"/>
    </row>
    <row r="1294" spans="2:27">
      <c r="B1294" s="196"/>
      <c r="C1294" s="196"/>
      <c r="D1294" s="196"/>
      <c r="E1294" s="205"/>
      <c r="F1294" s="205"/>
      <c r="G1294" s="196"/>
      <c r="H1294" s="196"/>
      <c r="J1294" s="196"/>
      <c r="O1294" s="234"/>
      <c r="P1294" s="232"/>
      <c r="Q1294" s="233"/>
      <c r="R1294" s="233"/>
      <c r="S1294" s="233"/>
      <c r="T1294" s="206"/>
      <c r="U1294" s="232"/>
      <c r="AA1294" s="202"/>
    </row>
    <row r="1295" spans="2:27">
      <c r="B1295" s="196"/>
      <c r="C1295" s="196"/>
      <c r="D1295" s="196"/>
      <c r="E1295" s="205"/>
      <c r="F1295" s="205"/>
      <c r="G1295" s="196"/>
      <c r="H1295" s="196"/>
      <c r="J1295" s="196"/>
      <c r="O1295" s="234"/>
      <c r="P1295" s="232"/>
      <c r="Q1295" s="233"/>
      <c r="R1295" s="233"/>
      <c r="S1295" s="233"/>
      <c r="T1295" s="206"/>
      <c r="U1295" s="232"/>
      <c r="AA1295" s="202"/>
    </row>
    <row r="1296" spans="2:27">
      <c r="B1296" s="196"/>
      <c r="C1296" s="196"/>
      <c r="D1296" s="196"/>
      <c r="E1296" s="205"/>
      <c r="F1296" s="205"/>
      <c r="G1296" s="196"/>
      <c r="H1296" s="196"/>
      <c r="J1296" s="196"/>
      <c r="O1296" s="234"/>
      <c r="P1296" s="232"/>
      <c r="Q1296" s="233"/>
      <c r="R1296" s="233"/>
      <c r="S1296" s="233"/>
      <c r="T1296" s="206"/>
      <c r="U1296" s="232"/>
      <c r="AA1296" s="202"/>
    </row>
    <row r="1297" spans="2:27">
      <c r="B1297" s="196"/>
      <c r="C1297" s="196"/>
      <c r="D1297" s="196"/>
      <c r="E1297" s="205"/>
      <c r="F1297" s="205"/>
      <c r="G1297" s="196"/>
      <c r="H1297" s="196"/>
      <c r="J1297" s="196"/>
      <c r="O1297" s="234"/>
      <c r="P1297" s="232"/>
      <c r="Q1297" s="233"/>
      <c r="R1297" s="233"/>
      <c r="S1297" s="233"/>
      <c r="T1297" s="206"/>
      <c r="U1297" s="232"/>
      <c r="AA1297" s="202"/>
    </row>
    <row r="1298" spans="2:27">
      <c r="B1298" s="196"/>
      <c r="C1298" s="196"/>
      <c r="D1298" s="196"/>
      <c r="E1298" s="205"/>
      <c r="F1298" s="205"/>
      <c r="G1298" s="196"/>
      <c r="H1298" s="196"/>
      <c r="J1298" s="196"/>
      <c r="O1298" s="234"/>
      <c r="P1298" s="232"/>
      <c r="Q1298" s="233"/>
      <c r="R1298" s="233"/>
      <c r="S1298" s="233"/>
      <c r="T1298" s="206"/>
      <c r="U1298" s="232"/>
      <c r="AA1298" s="202"/>
    </row>
    <row r="1299" spans="2:27">
      <c r="B1299" s="196"/>
      <c r="C1299" s="196"/>
      <c r="D1299" s="196"/>
      <c r="E1299" s="205"/>
      <c r="F1299" s="205"/>
      <c r="G1299" s="196"/>
      <c r="H1299" s="196"/>
      <c r="J1299" s="196"/>
      <c r="O1299" s="234"/>
      <c r="P1299" s="232"/>
      <c r="Q1299" s="233"/>
      <c r="R1299" s="233"/>
      <c r="S1299" s="233"/>
      <c r="T1299" s="206"/>
      <c r="U1299" s="232"/>
      <c r="AA1299" s="202"/>
    </row>
    <row r="1300" spans="2:27">
      <c r="B1300" s="196"/>
      <c r="C1300" s="196"/>
      <c r="D1300" s="196"/>
      <c r="E1300" s="205"/>
      <c r="F1300" s="205"/>
      <c r="G1300" s="196"/>
      <c r="H1300" s="196"/>
      <c r="J1300" s="196"/>
      <c r="O1300" s="234"/>
      <c r="P1300" s="232"/>
      <c r="Q1300" s="233"/>
      <c r="R1300" s="233"/>
      <c r="S1300" s="233"/>
      <c r="T1300" s="206"/>
      <c r="U1300" s="232"/>
      <c r="AA1300" s="202"/>
    </row>
    <row r="1301" spans="2:27">
      <c r="B1301" s="196"/>
      <c r="C1301" s="196"/>
      <c r="D1301" s="196"/>
      <c r="E1301" s="205"/>
      <c r="F1301" s="205"/>
      <c r="G1301" s="196"/>
      <c r="H1301" s="196"/>
      <c r="J1301" s="196"/>
      <c r="O1301" s="234"/>
      <c r="P1301" s="232"/>
      <c r="Q1301" s="233"/>
      <c r="R1301" s="233"/>
      <c r="S1301" s="233"/>
      <c r="T1301" s="206"/>
      <c r="U1301" s="232"/>
      <c r="AA1301" s="202"/>
    </row>
    <row r="1302" spans="2:27">
      <c r="B1302" s="196"/>
      <c r="C1302" s="196"/>
      <c r="D1302" s="196"/>
      <c r="E1302" s="205"/>
      <c r="F1302" s="205"/>
      <c r="G1302" s="196"/>
      <c r="H1302" s="196"/>
      <c r="J1302" s="196"/>
      <c r="O1302" s="234"/>
      <c r="P1302" s="232"/>
      <c r="Q1302" s="233"/>
      <c r="R1302" s="233"/>
      <c r="S1302" s="233"/>
      <c r="T1302" s="206"/>
      <c r="U1302" s="232"/>
      <c r="AA1302" s="202"/>
    </row>
    <row r="1303" spans="2:27">
      <c r="B1303" s="196"/>
      <c r="C1303" s="196"/>
      <c r="D1303" s="196"/>
      <c r="E1303" s="205"/>
      <c r="F1303" s="205"/>
      <c r="G1303" s="196"/>
      <c r="H1303" s="196"/>
      <c r="J1303" s="196"/>
      <c r="O1303" s="234"/>
      <c r="P1303" s="232"/>
      <c r="Q1303" s="233"/>
      <c r="R1303" s="233"/>
      <c r="S1303" s="233"/>
      <c r="T1303" s="206"/>
      <c r="U1303" s="232"/>
      <c r="AA1303" s="202"/>
    </row>
    <row r="1304" spans="2:27">
      <c r="B1304" s="196"/>
      <c r="C1304" s="196"/>
      <c r="D1304" s="196"/>
      <c r="E1304" s="205"/>
      <c r="F1304" s="205"/>
      <c r="G1304" s="196"/>
      <c r="H1304" s="196"/>
      <c r="J1304" s="196"/>
      <c r="O1304" s="234"/>
      <c r="P1304" s="232"/>
      <c r="Q1304" s="233"/>
      <c r="R1304" s="233"/>
      <c r="S1304" s="233"/>
      <c r="T1304" s="206"/>
      <c r="U1304" s="232"/>
      <c r="AA1304" s="202"/>
    </row>
    <row r="1305" spans="2:27">
      <c r="B1305" s="196"/>
      <c r="C1305" s="196"/>
      <c r="D1305" s="196"/>
      <c r="E1305" s="205"/>
      <c r="F1305" s="205"/>
      <c r="G1305" s="196"/>
      <c r="H1305" s="196"/>
      <c r="J1305" s="196"/>
      <c r="O1305" s="234"/>
      <c r="P1305" s="232"/>
      <c r="Q1305" s="233"/>
      <c r="R1305" s="233"/>
      <c r="S1305" s="233"/>
      <c r="T1305" s="206"/>
      <c r="U1305" s="232"/>
      <c r="AA1305" s="202"/>
    </row>
    <row r="1306" spans="2:27">
      <c r="B1306" s="196"/>
      <c r="C1306" s="196"/>
      <c r="D1306" s="196"/>
      <c r="E1306" s="205"/>
      <c r="F1306" s="205"/>
      <c r="G1306" s="196"/>
      <c r="H1306" s="196"/>
      <c r="J1306" s="196"/>
      <c r="O1306" s="234"/>
      <c r="P1306" s="232"/>
      <c r="Q1306" s="233"/>
      <c r="R1306" s="233"/>
      <c r="S1306" s="233"/>
      <c r="T1306" s="206"/>
      <c r="U1306" s="232"/>
      <c r="AA1306" s="202"/>
    </row>
    <row r="1307" spans="2:27">
      <c r="B1307" s="196"/>
      <c r="C1307" s="196"/>
      <c r="D1307" s="196"/>
      <c r="E1307" s="205"/>
      <c r="F1307" s="205"/>
      <c r="G1307" s="196"/>
      <c r="H1307" s="196"/>
      <c r="J1307" s="196"/>
      <c r="O1307" s="234"/>
      <c r="P1307" s="232"/>
      <c r="Q1307" s="233"/>
      <c r="R1307" s="233"/>
      <c r="S1307" s="233"/>
      <c r="T1307" s="206"/>
      <c r="U1307" s="232"/>
      <c r="AA1307" s="202"/>
    </row>
    <row r="1308" spans="2:27">
      <c r="B1308" s="196"/>
      <c r="C1308" s="196"/>
      <c r="D1308" s="196"/>
      <c r="E1308" s="205"/>
      <c r="F1308" s="205"/>
      <c r="G1308" s="196"/>
      <c r="H1308" s="196"/>
      <c r="J1308" s="196"/>
      <c r="O1308" s="234"/>
      <c r="P1308" s="232"/>
      <c r="Q1308" s="233"/>
      <c r="R1308" s="233"/>
      <c r="S1308" s="233"/>
      <c r="T1308" s="206"/>
      <c r="U1308" s="232"/>
      <c r="AA1308" s="202"/>
    </row>
    <row r="1309" spans="2:27">
      <c r="B1309" s="196"/>
      <c r="C1309" s="196"/>
      <c r="D1309" s="196"/>
      <c r="E1309" s="205"/>
      <c r="F1309" s="205"/>
      <c r="G1309" s="196"/>
      <c r="H1309" s="196"/>
      <c r="J1309" s="196"/>
      <c r="O1309" s="234"/>
      <c r="P1309" s="232"/>
      <c r="Q1309" s="233"/>
      <c r="R1309" s="233"/>
      <c r="S1309" s="233"/>
      <c r="T1309" s="206"/>
      <c r="U1309" s="232"/>
      <c r="AA1309" s="202"/>
    </row>
    <row r="1310" spans="2:27">
      <c r="B1310" s="196"/>
      <c r="C1310" s="196"/>
      <c r="D1310" s="196"/>
      <c r="E1310" s="205"/>
      <c r="F1310" s="205"/>
      <c r="G1310" s="196"/>
      <c r="H1310" s="196"/>
      <c r="J1310" s="196"/>
      <c r="O1310" s="234"/>
      <c r="P1310" s="232"/>
      <c r="Q1310" s="233"/>
      <c r="R1310" s="233"/>
      <c r="S1310" s="233"/>
      <c r="T1310" s="206"/>
      <c r="U1310" s="232"/>
      <c r="AA1310" s="202"/>
    </row>
    <row r="1311" spans="2:27">
      <c r="B1311" s="196"/>
      <c r="C1311" s="196"/>
      <c r="D1311" s="196"/>
      <c r="E1311" s="205"/>
      <c r="F1311" s="205"/>
      <c r="G1311" s="196"/>
      <c r="H1311" s="196"/>
      <c r="J1311" s="196"/>
      <c r="O1311" s="234"/>
      <c r="P1311" s="232"/>
      <c r="Q1311" s="233"/>
      <c r="R1311" s="233"/>
      <c r="S1311" s="233"/>
      <c r="T1311" s="206"/>
      <c r="U1311" s="232"/>
      <c r="AA1311" s="202"/>
    </row>
    <row r="1312" spans="2:27">
      <c r="B1312" s="196"/>
      <c r="C1312" s="196"/>
      <c r="D1312" s="196"/>
      <c r="E1312" s="205"/>
      <c r="F1312" s="205"/>
      <c r="G1312" s="196"/>
      <c r="H1312" s="196"/>
      <c r="J1312" s="196"/>
      <c r="O1312" s="234"/>
      <c r="P1312" s="232"/>
      <c r="Q1312" s="233"/>
      <c r="R1312" s="233"/>
      <c r="S1312" s="233"/>
      <c r="T1312" s="206"/>
      <c r="U1312" s="232"/>
      <c r="AA1312" s="202"/>
    </row>
    <row r="1313" spans="2:27">
      <c r="B1313" s="196"/>
      <c r="C1313" s="196"/>
      <c r="D1313" s="196"/>
      <c r="E1313" s="205"/>
      <c r="F1313" s="205"/>
      <c r="G1313" s="196"/>
      <c r="H1313" s="196"/>
      <c r="J1313" s="196"/>
      <c r="O1313" s="234"/>
      <c r="P1313" s="232"/>
      <c r="Q1313" s="233"/>
      <c r="R1313" s="233"/>
      <c r="S1313" s="233"/>
      <c r="T1313" s="206"/>
      <c r="U1313" s="232"/>
      <c r="AA1313" s="202"/>
    </row>
    <row r="1314" spans="2:27">
      <c r="B1314" s="196"/>
      <c r="C1314" s="196"/>
      <c r="D1314" s="196"/>
      <c r="E1314" s="205"/>
      <c r="F1314" s="205"/>
      <c r="G1314" s="196"/>
      <c r="H1314" s="196"/>
      <c r="J1314" s="196"/>
      <c r="O1314" s="234"/>
      <c r="P1314" s="232"/>
      <c r="Q1314" s="233"/>
      <c r="R1314" s="233"/>
      <c r="S1314" s="233"/>
      <c r="T1314" s="206"/>
      <c r="U1314" s="232"/>
      <c r="AA1314" s="202"/>
    </row>
    <row r="1315" spans="2:27">
      <c r="B1315" s="196"/>
      <c r="C1315" s="196"/>
      <c r="D1315" s="196"/>
      <c r="E1315" s="205"/>
      <c r="F1315" s="205"/>
      <c r="G1315" s="196"/>
      <c r="H1315" s="196"/>
      <c r="J1315" s="196"/>
      <c r="O1315" s="234"/>
      <c r="P1315" s="232"/>
      <c r="Q1315" s="233"/>
      <c r="R1315" s="233"/>
      <c r="S1315" s="233"/>
      <c r="T1315" s="206"/>
      <c r="U1315" s="232"/>
      <c r="AA1315" s="202"/>
    </row>
    <row r="1316" spans="2:27">
      <c r="B1316" s="196"/>
      <c r="C1316" s="196"/>
      <c r="D1316" s="196"/>
      <c r="E1316" s="205"/>
      <c r="F1316" s="205"/>
      <c r="G1316" s="196"/>
      <c r="H1316" s="196"/>
      <c r="J1316" s="196"/>
      <c r="O1316" s="234"/>
      <c r="P1316" s="232"/>
      <c r="Q1316" s="233"/>
      <c r="R1316" s="233"/>
      <c r="S1316" s="233"/>
      <c r="T1316" s="206"/>
      <c r="U1316" s="232"/>
      <c r="AA1316" s="202"/>
    </row>
    <row r="1317" spans="2:27">
      <c r="B1317" s="196"/>
      <c r="C1317" s="196"/>
      <c r="D1317" s="196"/>
      <c r="E1317" s="205"/>
      <c r="F1317" s="205"/>
      <c r="G1317" s="196"/>
      <c r="H1317" s="196"/>
      <c r="J1317" s="196"/>
      <c r="O1317" s="234"/>
      <c r="P1317" s="232"/>
      <c r="Q1317" s="233"/>
      <c r="R1317" s="233"/>
      <c r="S1317" s="233"/>
      <c r="T1317" s="206"/>
      <c r="U1317" s="232"/>
      <c r="AA1317" s="202"/>
    </row>
    <row r="1318" spans="2:27">
      <c r="B1318" s="196"/>
      <c r="C1318" s="196"/>
      <c r="D1318" s="196"/>
      <c r="E1318" s="205"/>
      <c r="F1318" s="205"/>
      <c r="G1318" s="196"/>
      <c r="H1318" s="196"/>
      <c r="J1318" s="196"/>
      <c r="O1318" s="234"/>
      <c r="P1318" s="232"/>
      <c r="Q1318" s="233"/>
      <c r="R1318" s="233"/>
      <c r="S1318" s="233"/>
      <c r="T1318" s="206"/>
      <c r="U1318" s="232"/>
      <c r="AA1318" s="202"/>
    </row>
    <row r="1319" spans="2:27">
      <c r="B1319" s="196"/>
      <c r="C1319" s="196"/>
      <c r="D1319" s="196"/>
      <c r="E1319" s="205"/>
      <c r="F1319" s="205"/>
      <c r="G1319" s="196"/>
      <c r="H1319" s="196"/>
      <c r="J1319" s="196"/>
      <c r="O1319" s="234"/>
      <c r="P1319" s="232"/>
      <c r="Q1319" s="233"/>
      <c r="R1319" s="233"/>
      <c r="S1319" s="233"/>
      <c r="T1319" s="206"/>
      <c r="U1319" s="232"/>
      <c r="AA1319" s="202"/>
    </row>
    <row r="1320" spans="2:27">
      <c r="B1320" s="196"/>
      <c r="C1320" s="196"/>
      <c r="D1320" s="196"/>
      <c r="E1320" s="205"/>
      <c r="F1320" s="205"/>
      <c r="G1320" s="196"/>
      <c r="H1320" s="196"/>
      <c r="J1320" s="196"/>
      <c r="O1320" s="234"/>
      <c r="P1320" s="232"/>
      <c r="Q1320" s="233"/>
      <c r="R1320" s="233"/>
      <c r="S1320" s="233"/>
      <c r="T1320" s="206"/>
      <c r="U1320" s="232"/>
      <c r="AA1320" s="202"/>
    </row>
    <row r="1321" spans="2:27">
      <c r="B1321" s="196"/>
      <c r="C1321" s="196"/>
      <c r="D1321" s="196"/>
      <c r="E1321" s="205"/>
      <c r="F1321" s="205"/>
      <c r="G1321" s="196"/>
      <c r="H1321" s="196"/>
      <c r="J1321" s="196"/>
      <c r="O1321" s="234"/>
      <c r="P1321" s="232"/>
      <c r="Q1321" s="233"/>
      <c r="R1321" s="233"/>
      <c r="S1321" s="233"/>
      <c r="T1321" s="206"/>
      <c r="U1321" s="232"/>
      <c r="AA1321" s="202"/>
    </row>
    <row r="1322" spans="2:27">
      <c r="B1322" s="196"/>
      <c r="C1322" s="196"/>
      <c r="D1322" s="196"/>
      <c r="E1322" s="205"/>
      <c r="F1322" s="205"/>
      <c r="G1322" s="196"/>
      <c r="H1322" s="196"/>
      <c r="J1322" s="196"/>
      <c r="O1322" s="234"/>
      <c r="P1322" s="232"/>
      <c r="Q1322" s="233"/>
      <c r="R1322" s="233"/>
      <c r="S1322" s="233"/>
      <c r="T1322" s="206"/>
      <c r="U1322" s="232"/>
      <c r="AA1322" s="202"/>
    </row>
    <row r="1323" spans="2:27">
      <c r="B1323" s="196"/>
      <c r="C1323" s="196"/>
      <c r="D1323" s="196"/>
      <c r="E1323" s="205"/>
      <c r="F1323" s="205"/>
      <c r="G1323" s="196"/>
      <c r="H1323" s="196"/>
      <c r="J1323" s="196"/>
      <c r="O1323" s="234"/>
      <c r="P1323" s="232"/>
      <c r="Q1323" s="233"/>
      <c r="R1323" s="233"/>
      <c r="S1323" s="233"/>
      <c r="T1323" s="206"/>
      <c r="U1323" s="232"/>
      <c r="AA1323" s="202"/>
    </row>
    <row r="1324" spans="2:27">
      <c r="B1324" s="196"/>
      <c r="C1324" s="196"/>
      <c r="D1324" s="196"/>
      <c r="E1324" s="205"/>
      <c r="F1324" s="205"/>
      <c r="G1324" s="196"/>
      <c r="H1324" s="196"/>
      <c r="J1324" s="196"/>
      <c r="O1324" s="234"/>
      <c r="P1324" s="232"/>
      <c r="Q1324" s="233"/>
      <c r="R1324" s="233"/>
      <c r="S1324" s="233"/>
      <c r="T1324" s="206"/>
      <c r="U1324" s="232"/>
      <c r="AA1324" s="202"/>
    </row>
    <row r="1325" spans="2:27">
      <c r="B1325" s="196"/>
      <c r="C1325" s="196"/>
      <c r="D1325" s="196"/>
      <c r="E1325" s="205"/>
      <c r="F1325" s="205"/>
      <c r="G1325" s="196"/>
      <c r="H1325" s="196"/>
      <c r="J1325" s="196"/>
      <c r="O1325" s="234"/>
      <c r="P1325" s="232"/>
      <c r="Q1325" s="233"/>
      <c r="R1325" s="233"/>
      <c r="S1325" s="233"/>
      <c r="T1325" s="206"/>
      <c r="U1325" s="232"/>
      <c r="AA1325" s="202"/>
    </row>
    <row r="1326" spans="2:27">
      <c r="B1326" s="196"/>
      <c r="C1326" s="196"/>
      <c r="D1326" s="196"/>
      <c r="E1326" s="205"/>
      <c r="F1326" s="205"/>
      <c r="G1326" s="196"/>
      <c r="H1326" s="196"/>
      <c r="J1326" s="196"/>
      <c r="O1326" s="234"/>
      <c r="P1326" s="232"/>
      <c r="Q1326" s="233"/>
      <c r="R1326" s="233"/>
      <c r="S1326" s="233"/>
      <c r="T1326" s="206"/>
      <c r="U1326" s="232"/>
      <c r="AA1326" s="202"/>
    </row>
    <row r="1327" spans="2:27">
      <c r="B1327" s="196"/>
      <c r="C1327" s="196"/>
      <c r="D1327" s="196"/>
      <c r="E1327" s="205"/>
      <c r="F1327" s="205"/>
      <c r="G1327" s="196"/>
      <c r="H1327" s="196"/>
      <c r="J1327" s="196"/>
      <c r="O1327" s="234"/>
      <c r="P1327" s="232"/>
      <c r="Q1327" s="233"/>
      <c r="R1327" s="233"/>
      <c r="S1327" s="233"/>
      <c r="T1327" s="206"/>
      <c r="U1327" s="232"/>
      <c r="AA1327" s="202"/>
    </row>
    <row r="1328" spans="2:27">
      <c r="B1328" s="196"/>
      <c r="C1328" s="196"/>
      <c r="D1328" s="196"/>
      <c r="E1328" s="205"/>
      <c r="F1328" s="205"/>
      <c r="G1328" s="196"/>
      <c r="H1328" s="196"/>
      <c r="J1328" s="196"/>
      <c r="O1328" s="234"/>
      <c r="P1328" s="232"/>
      <c r="Q1328" s="233"/>
      <c r="R1328" s="233"/>
      <c r="S1328" s="233"/>
      <c r="T1328" s="206"/>
      <c r="U1328" s="232"/>
      <c r="AA1328" s="202"/>
    </row>
    <row r="1329" spans="2:27">
      <c r="B1329" s="196"/>
      <c r="C1329" s="196"/>
      <c r="D1329" s="196"/>
      <c r="E1329" s="205"/>
      <c r="F1329" s="205"/>
      <c r="G1329" s="196"/>
      <c r="H1329" s="196"/>
      <c r="J1329" s="196"/>
      <c r="O1329" s="234"/>
      <c r="P1329" s="232"/>
      <c r="Q1329" s="233"/>
      <c r="R1329" s="233"/>
      <c r="S1329" s="233"/>
      <c r="T1329" s="206"/>
      <c r="U1329" s="232"/>
      <c r="AA1329" s="202"/>
    </row>
    <row r="1330" spans="2:27">
      <c r="B1330" s="196"/>
      <c r="C1330" s="196"/>
      <c r="D1330" s="196"/>
      <c r="E1330" s="205"/>
      <c r="F1330" s="205"/>
      <c r="G1330" s="196"/>
      <c r="H1330" s="196"/>
      <c r="J1330" s="196"/>
      <c r="O1330" s="234"/>
      <c r="P1330" s="232"/>
      <c r="Q1330" s="233"/>
      <c r="R1330" s="233"/>
      <c r="S1330" s="233"/>
      <c r="T1330" s="206"/>
      <c r="U1330" s="232"/>
      <c r="AA1330" s="202"/>
    </row>
    <row r="1331" spans="2:27">
      <c r="B1331" s="196"/>
      <c r="C1331" s="196"/>
      <c r="D1331" s="196"/>
      <c r="E1331" s="205"/>
      <c r="F1331" s="205"/>
      <c r="G1331" s="196"/>
      <c r="H1331" s="196"/>
      <c r="J1331" s="196"/>
      <c r="O1331" s="234"/>
      <c r="P1331" s="232"/>
      <c r="Q1331" s="233"/>
      <c r="R1331" s="233"/>
      <c r="S1331" s="233"/>
      <c r="T1331" s="206"/>
      <c r="U1331" s="232"/>
      <c r="AA1331" s="202"/>
    </row>
    <row r="1332" spans="2:27">
      <c r="B1332" s="196"/>
      <c r="C1332" s="196"/>
      <c r="D1332" s="196"/>
      <c r="E1332" s="205"/>
      <c r="F1332" s="205"/>
      <c r="G1332" s="196"/>
      <c r="H1332" s="196"/>
      <c r="J1332" s="196"/>
      <c r="O1332" s="234"/>
      <c r="P1332" s="232"/>
      <c r="Q1332" s="233"/>
      <c r="R1332" s="233"/>
      <c r="S1332" s="233"/>
      <c r="T1332" s="206"/>
      <c r="U1332" s="232"/>
      <c r="AA1332" s="202"/>
    </row>
    <row r="1333" spans="2:27">
      <c r="B1333" s="196"/>
      <c r="C1333" s="196"/>
      <c r="D1333" s="196"/>
      <c r="E1333" s="205"/>
      <c r="F1333" s="205"/>
      <c r="G1333" s="196"/>
      <c r="H1333" s="196"/>
      <c r="J1333" s="196"/>
      <c r="O1333" s="234"/>
      <c r="P1333" s="232"/>
      <c r="Q1333" s="233"/>
      <c r="R1333" s="233"/>
      <c r="S1333" s="233"/>
      <c r="T1333" s="206"/>
      <c r="U1333" s="232"/>
      <c r="AA1333" s="202"/>
    </row>
    <row r="1334" spans="2:27">
      <c r="B1334" s="196"/>
      <c r="C1334" s="196"/>
      <c r="D1334" s="196"/>
      <c r="E1334" s="205"/>
      <c r="F1334" s="205"/>
      <c r="G1334" s="196"/>
      <c r="H1334" s="196"/>
      <c r="J1334" s="196"/>
      <c r="O1334" s="234"/>
      <c r="P1334" s="232"/>
      <c r="Q1334" s="233"/>
      <c r="R1334" s="233"/>
      <c r="S1334" s="233"/>
      <c r="T1334" s="206"/>
      <c r="U1334" s="232"/>
      <c r="AA1334" s="202"/>
    </row>
    <row r="1335" spans="2:27">
      <c r="B1335" s="196"/>
      <c r="C1335" s="196"/>
      <c r="D1335" s="196"/>
      <c r="E1335" s="205"/>
      <c r="F1335" s="205"/>
      <c r="G1335" s="196"/>
      <c r="H1335" s="196"/>
      <c r="J1335" s="196"/>
      <c r="O1335" s="234"/>
      <c r="P1335" s="232"/>
      <c r="Q1335" s="233"/>
      <c r="R1335" s="233"/>
      <c r="S1335" s="233"/>
      <c r="T1335" s="206"/>
      <c r="U1335" s="232"/>
      <c r="AA1335" s="202"/>
    </row>
    <row r="1336" spans="2:27">
      <c r="B1336" s="196"/>
      <c r="C1336" s="196"/>
      <c r="D1336" s="196"/>
      <c r="E1336" s="205"/>
      <c r="F1336" s="205"/>
      <c r="G1336" s="196"/>
      <c r="H1336" s="196"/>
      <c r="J1336" s="196"/>
      <c r="O1336" s="234"/>
      <c r="P1336" s="232"/>
      <c r="Q1336" s="233"/>
      <c r="R1336" s="233"/>
      <c r="S1336" s="233"/>
      <c r="T1336" s="206"/>
      <c r="U1336" s="232"/>
      <c r="AA1336" s="202"/>
    </row>
    <row r="1337" spans="2:27">
      <c r="B1337" s="196"/>
      <c r="C1337" s="196"/>
      <c r="D1337" s="196"/>
      <c r="E1337" s="205"/>
      <c r="F1337" s="205"/>
      <c r="G1337" s="196"/>
      <c r="H1337" s="196"/>
      <c r="J1337" s="196"/>
      <c r="O1337" s="234"/>
      <c r="P1337" s="232"/>
      <c r="Q1337" s="233"/>
      <c r="R1337" s="233"/>
      <c r="S1337" s="233"/>
      <c r="T1337" s="206"/>
      <c r="U1337" s="232"/>
      <c r="AA1337" s="202"/>
    </row>
    <row r="1338" spans="2:27">
      <c r="B1338" s="196"/>
      <c r="C1338" s="196"/>
      <c r="D1338" s="196"/>
      <c r="E1338" s="205"/>
      <c r="F1338" s="205"/>
      <c r="G1338" s="196"/>
      <c r="H1338" s="196"/>
      <c r="J1338" s="196"/>
      <c r="O1338" s="234"/>
      <c r="P1338" s="232"/>
      <c r="Q1338" s="233"/>
      <c r="R1338" s="233"/>
      <c r="S1338" s="233"/>
      <c r="T1338" s="206"/>
      <c r="U1338" s="232"/>
      <c r="AA1338" s="202"/>
    </row>
    <row r="1339" spans="2:27">
      <c r="B1339" s="196"/>
      <c r="C1339" s="196"/>
      <c r="D1339" s="196"/>
      <c r="E1339" s="205"/>
      <c r="F1339" s="205"/>
      <c r="G1339" s="196"/>
      <c r="H1339" s="196"/>
      <c r="J1339" s="196"/>
      <c r="O1339" s="234"/>
      <c r="P1339" s="232"/>
      <c r="Q1339" s="233"/>
      <c r="R1339" s="233"/>
      <c r="S1339" s="233"/>
      <c r="T1339" s="206"/>
      <c r="U1339" s="232"/>
      <c r="AA1339" s="202"/>
    </row>
    <row r="1340" spans="2:27">
      <c r="B1340" s="196"/>
      <c r="C1340" s="196"/>
      <c r="D1340" s="196"/>
      <c r="E1340" s="205"/>
      <c r="F1340" s="205"/>
      <c r="G1340" s="196"/>
      <c r="H1340" s="196"/>
      <c r="J1340" s="196"/>
      <c r="O1340" s="234"/>
      <c r="P1340" s="232"/>
      <c r="Q1340" s="233"/>
      <c r="R1340" s="233"/>
      <c r="S1340" s="233"/>
      <c r="T1340" s="206"/>
      <c r="U1340" s="232"/>
      <c r="AA1340" s="202"/>
    </row>
    <row r="1341" spans="2:27">
      <c r="B1341" s="196"/>
      <c r="C1341" s="196"/>
      <c r="D1341" s="196"/>
      <c r="E1341" s="205"/>
      <c r="F1341" s="205"/>
      <c r="G1341" s="196"/>
      <c r="H1341" s="196"/>
      <c r="J1341" s="196"/>
      <c r="O1341" s="234"/>
      <c r="P1341" s="232"/>
      <c r="Q1341" s="233"/>
      <c r="R1341" s="233"/>
      <c r="S1341" s="233"/>
      <c r="T1341" s="206"/>
      <c r="U1341" s="232"/>
      <c r="AA1341" s="202"/>
    </row>
    <row r="1342" spans="2:27">
      <c r="B1342" s="196"/>
      <c r="C1342" s="196"/>
      <c r="D1342" s="196"/>
      <c r="E1342" s="205"/>
      <c r="F1342" s="205"/>
      <c r="G1342" s="196"/>
      <c r="H1342" s="196"/>
      <c r="J1342" s="196"/>
      <c r="O1342" s="234"/>
      <c r="P1342" s="232"/>
      <c r="Q1342" s="233"/>
      <c r="R1342" s="233"/>
      <c r="S1342" s="233"/>
      <c r="T1342" s="206"/>
      <c r="U1342" s="232"/>
      <c r="AA1342" s="202"/>
    </row>
    <row r="1343" spans="2:27">
      <c r="B1343" s="196"/>
      <c r="C1343" s="196"/>
      <c r="D1343" s="196"/>
      <c r="E1343" s="205"/>
      <c r="F1343" s="205"/>
      <c r="G1343" s="196"/>
      <c r="H1343" s="196"/>
      <c r="J1343" s="196"/>
      <c r="O1343" s="234"/>
      <c r="P1343" s="232"/>
      <c r="Q1343" s="233"/>
      <c r="R1343" s="233"/>
      <c r="S1343" s="233"/>
      <c r="T1343" s="206"/>
      <c r="U1343" s="232"/>
      <c r="AA1343" s="202"/>
    </row>
    <row r="1344" spans="2:27">
      <c r="B1344" s="196"/>
      <c r="C1344" s="196"/>
      <c r="D1344" s="196"/>
      <c r="E1344" s="205"/>
      <c r="F1344" s="205"/>
      <c r="G1344" s="196"/>
      <c r="H1344" s="196"/>
      <c r="J1344" s="196"/>
      <c r="O1344" s="234"/>
      <c r="P1344" s="232"/>
      <c r="Q1344" s="233"/>
      <c r="R1344" s="233"/>
      <c r="S1344" s="233"/>
      <c r="T1344" s="206"/>
      <c r="U1344" s="232"/>
      <c r="AA1344" s="202"/>
    </row>
    <row r="1345" spans="2:27">
      <c r="B1345" s="196"/>
      <c r="C1345" s="196"/>
      <c r="D1345" s="196"/>
      <c r="E1345" s="205"/>
      <c r="F1345" s="205"/>
      <c r="G1345" s="196"/>
      <c r="H1345" s="196"/>
      <c r="J1345" s="196"/>
      <c r="O1345" s="234"/>
      <c r="P1345" s="232"/>
      <c r="Q1345" s="233"/>
      <c r="R1345" s="233"/>
      <c r="S1345" s="233"/>
      <c r="T1345" s="206"/>
      <c r="U1345" s="232"/>
      <c r="AA1345" s="202"/>
    </row>
    <row r="1346" spans="2:27">
      <c r="B1346" s="196"/>
      <c r="C1346" s="196"/>
      <c r="D1346" s="196"/>
      <c r="E1346" s="205"/>
      <c r="F1346" s="205"/>
      <c r="G1346" s="196"/>
      <c r="H1346" s="196"/>
      <c r="J1346" s="196"/>
      <c r="O1346" s="234"/>
      <c r="P1346" s="232"/>
      <c r="Q1346" s="233"/>
      <c r="R1346" s="233"/>
      <c r="S1346" s="233"/>
      <c r="T1346" s="206"/>
      <c r="U1346" s="232"/>
      <c r="AA1346" s="202"/>
    </row>
    <row r="1347" spans="2:27">
      <c r="B1347" s="196"/>
      <c r="C1347" s="196"/>
      <c r="D1347" s="196"/>
      <c r="E1347" s="205"/>
      <c r="F1347" s="205"/>
      <c r="G1347" s="196"/>
      <c r="H1347" s="196"/>
      <c r="J1347" s="196"/>
      <c r="O1347" s="234"/>
      <c r="P1347" s="232"/>
      <c r="Q1347" s="233"/>
      <c r="R1347" s="233"/>
      <c r="S1347" s="233"/>
      <c r="T1347" s="206"/>
      <c r="U1347" s="232"/>
      <c r="AA1347" s="202"/>
    </row>
    <row r="1348" spans="2:27">
      <c r="B1348" s="196"/>
      <c r="C1348" s="196"/>
      <c r="D1348" s="196"/>
      <c r="E1348" s="205"/>
      <c r="F1348" s="205"/>
      <c r="G1348" s="196"/>
      <c r="H1348" s="196"/>
      <c r="J1348" s="196"/>
      <c r="O1348" s="234"/>
      <c r="P1348" s="232"/>
      <c r="Q1348" s="233"/>
      <c r="R1348" s="233"/>
      <c r="S1348" s="233"/>
      <c r="T1348" s="206"/>
      <c r="U1348" s="232"/>
      <c r="AA1348" s="202"/>
    </row>
    <row r="1349" spans="2:27">
      <c r="B1349" s="196"/>
      <c r="C1349" s="196"/>
      <c r="D1349" s="196"/>
      <c r="E1349" s="205"/>
      <c r="F1349" s="205"/>
      <c r="G1349" s="196"/>
      <c r="H1349" s="196"/>
      <c r="J1349" s="196"/>
      <c r="O1349" s="234"/>
      <c r="P1349" s="232"/>
      <c r="Q1349" s="233"/>
      <c r="R1349" s="233"/>
      <c r="S1349" s="233"/>
      <c r="T1349" s="206"/>
      <c r="U1349" s="232"/>
      <c r="AA1349" s="202"/>
    </row>
    <row r="1350" spans="2:27">
      <c r="B1350" s="196"/>
      <c r="C1350" s="196"/>
      <c r="D1350" s="196"/>
      <c r="E1350" s="205"/>
      <c r="F1350" s="205"/>
      <c r="G1350" s="196"/>
      <c r="H1350" s="196"/>
      <c r="J1350" s="196"/>
      <c r="O1350" s="234"/>
      <c r="P1350" s="232"/>
      <c r="Q1350" s="233"/>
      <c r="R1350" s="233"/>
      <c r="S1350" s="233"/>
      <c r="T1350" s="206"/>
      <c r="U1350" s="232"/>
      <c r="AA1350" s="202"/>
    </row>
    <row r="1351" spans="2:27">
      <c r="B1351" s="196"/>
      <c r="C1351" s="196"/>
      <c r="D1351" s="196"/>
      <c r="E1351" s="205"/>
      <c r="F1351" s="205"/>
      <c r="G1351" s="196"/>
      <c r="H1351" s="196"/>
      <c r="J1351" s="196"/>
      <c r="O1351" s="234"/>
      <c r="P1351" s="232"/>
      <c r="Q1351" s="233"/>
      <c r="R1351" s="233"/>
      <c r="S1351" s="233"/>
      <c r="T1351" s="206"/>
      <c r="U1351" s="232"/>
      <c r="AA1351" s="202"/>
    </row>
    <row r="1352" spans="2:27">
      <c r="B1352" s="196"/>
      <c r="C1352" s="196"/>
      <c r="D1352" s="196"/>
      <c r="E1352" s="205"/>
      <c r="F1352" s="205"/>
      <c r="G1352" s="196"/>
      <c r="H1352" s="196"/>
      <c r="J1352" s="196"/>
      <c r="O1352" s="234"/>
      <c r="P1352" s="232"/>
      <c r="Q1352" s="233"/>
      <c r="R1352" s="233"/>
      <c r="S1352" s="233"/>
      <c r="T1352" s="206"/>
      <c r="U1352" s="232"/>
      <c r="AA1352" s="202"/>
    </row>
    <row r="1353" spans="2:27">
      <c r="B1353" s="196"/>
      <c r="C1353" s="196"/>
      <c r="D1353" s="196"/>
      <c r="E1353" s="205"/>
      <c r="F1353" s="205"/>
      <c r="G1353" s="196"/>
      <c r="H1353" s="196"/>
      <c r="J1353" s="196"/>
      <c r="O1353" s="234"/>
      <c r="P1353" s="232"/>
      <c r="Q1353" s="233"/>
      <c r="R1353" s="233"/>
      <c r="S1353" s="233"/>
      <c r="T1353" s="206"/>
      <c r="U1353" s="232"/>
      <c r="AA1353" s="202"/>
    </row>
    <row r="1354" spans="2:27">
      <c r="B1354" s="196"/>
      <c r="C1354" s="196"/>
      <c r="D1354" s="196"/>
      <c r="E1354" s="205"/>
      <c r="F1354" s="205"/>
      <c r="G1354" s="196"/>
      <c r="H1354" s="196"/>
      <c r="J1354" s="196"/>
      <c r="O1354" s="234"/>
      <c r="P1354" s="232"/>
      <c r="Q1354" s="233"/>
      <c r="R1354" s="233"/>
      <c r="S1354" s="233"/>
      <c r="T1354" s="206"/>
      <c r="U1354" s="232"/>
      <c r="AA1354" s="202"/>
    </row>
    <row r="1355" spans="2:27">
      <c r="B1355" s="196"/>
      <c r="C1355" s="196"/>
      <c r="D1355" s="196"/>
      <c r="E1355" s="205"/>
      <c r="F1355" s="205"/>
      <c r="G1355" s="196"/>
      <c r="H1355" s="196"/>
      <c r="J1355" s="196"/>
      <c r="O1355" s="234"/>
      <c r="P1355" s="232"/>
      <c r="Q1355" s="233"/>
      <c r="R1355" s="233"/>
      <c r="S1355" s="233"/>
      <c r="T1355" s="206"/>
      <c r="U1355" s="232"/>
      <c r="AA1355" s="202"/>
    </row>
    <row r="1356" spans="2:27">
      <c r="B1356" s="196"/>
      <c r="C1356" s="196"/>
      <c r="D1356" s="196"/>
      <c r="E1356" s="205"/>
      <c r="F1356" s="205"/>
      <c r="G1356" s="196"/>
      <c r="H1356" s="196"/>
      <c r="J1356" s="196"/>
      <c r="O1356" s="234"/>
      <c r="P1356" s="232"/>
      <c r="Q1356" s="233"/>
      <c r="R1356" s="233"/>
      <c r="S1356" s="233"/>
      <c r="T1356" s="206"/>
      <c r="U1356" s="232"/>
      <c r="AA1356" s="202"/>
    </row>
    <row r="1357" spans="2:27">
      <c r="B1357" s="196"/>
      <c r="C1357" s="196"/>
      <c r="D1357" s="196"/>
      <c r="E1357" s="205"/>
      <c r="F1357" s="205"/>
      <c r="G1357" s="196"/>
      <c r="H1357" s="196"/>
      <c r="J1357" s="196"/>
      <c r="O1357" s="234"/>
      <c r="P1357" s="232"/>
      <c r="Q1357" s="233"/>
      <c r="R1357" s="233"/>
      <c r="S1357" s="233"/>
      <c r="T1357" s="206"/>
      <c r="U1357" s="232"/>
      <c r="AA1357" s="202"/>
    </row>
    <row r="1358" spans="2:27">
      <c r="B1358" s="196"/>
      <c r="C1358" s="196"/>
      <c r="D1358" s="196"/>
      <c r="E1358" s="205"/>
      <c r="F1358" s="205"/>
      <c r="G1358" s="196"/>
      <c r="H1358" s="196"/>
      <c r="J1358" s="196"/>
      <c r="O1358" s="234"/>
      <c r="P1358" s="232"/>
      <c r="Q1358" s="233"/>
      <c r="R1358" s="233"/>
      <c r="S1358" s="233"/>
      <c r="T1358" s="206"/>
      <c r="U1358" s="232"/>
      <c r="AA1358" s="202"/>
    </row>
    <row r="1359" spans="2:27">
      <c r="B1359" s="196"/>
      <c r="C1359" s="196"/>
      <c r="D1359" s="196"/>
      <c r="E1359" s="205"/>
      <c r="F1359" s="205"/>
      <c r="G1359" s="196"/>
      <c r="H1359" s="196"/>
      <c r="J1359" s="196"/>
      <c r="O1359" s="234"/>
      <c r="P1359" s="232"/>
      <c r="Q1359" s="233"/>
      <c r="R1359" s="233"/>
      <c r="S1359" s="233"/>
      <c r="T1359" s="206"/>
      <c r="U1359" s="232"/>
      <c r="AA1359" s="202"/>
    </row>
    <row r="1360" spans="2:27">
      <c r="B1360" s="196"/>
      <c r="C1360" s="196"/>
      <c r="D1360" s="196"/>
      <c r="E1360" s="205"/>
      <c r="F1360" s="205"/>
      <c r="G1360" s="196"/>
      <c r="H1360" s="196"/>
      <c r="J1360" s="196"/>
      <c r="O1360" s="234"/>
      <c r="P1360" s="232"/>
      <c r="Q1360" s="233"/>
      <c r="R1360" s="233"/>
      <c r="S1360" s="233"/>
      <c r="T1360" s="206"/>
      <c r="U1360" s="232"/>
      <c r="AA1360" s="202"/>
    </row>
    <row r="1361" spans="2:27">
      <c r="B1361" s="196"/>
      <c r="C1361" s="196"/>
      <c r="D1361" s="196"/>
      <c r="E1361" s="205"/>
      <c r="F1361" s="205"/>
      <c r="G1361" s="196"/>
      <c r="H1361" s="196"/>
      <c r="J1361" s="196"/>
      <c r="O1361" s="234"/>
      <c r="P1361" s="232"/>
      <c r="Q1361" s="233"/>
      <c r="R1361" s="233"/>
      <c r="S1361" s="233"/>
      <c r="T1361" s="206"/>
      <c r="U1361" s="232"/>
      <c r="AA1361" s="202"/>
    </row>
    <row r="1362" spans="2:27">
      <c r="B1362" s="196"/>
      <c r="C1362" s="196"/>
      <c r="D1362" s="196"/>
      <c r="E1362" s="205"/>
      <c r="F1362" s="205"/>
      <c r="G1362" s="196"/>
      <c r="H1362" s="196"/>
      <c r="J1362" s="196"/>
      <c r="O1362" s="234"/>
      <c r="P1362" s="232"/>
      <c r="Q1362" s="233"/>
      <c r="R1362" s="233"/>
      <c r="S1362" s="233"/>
      <c r="T1362" s="206"/>
      <c r="U1362" s="232"/>
      <c r="AA1362" s="202"/>
    </row>
    <row r="1363" spans="2:27">
      <c r="B1363" s="196"/>
      <c r="C1363" s="196"/>
      <c r="D1363" s="196"/>
      <c r="E1363" s="205"/>
      <c r="F1363" s="205"/>
      <c r="G1363" s="196"/>
      <c r="H1363" s="196"/>
      <c r="J1363" s="196"/>
      <c r="O1363" s="234"/>
      <c r="P1363" s="232"/>
      <c r="Q1363" s="233"/>
      <c r="R1363" s="233"/>
      <c r="S1363" s="233"/>
      <c r="T1363" s="206"/>
      <c r="U1363" s="232"/>
      <c r="AA1363" s="202"/>
    </row>
    <row r="1364" spans="2:27">
      <c r="B1364" s="196"/>
      <c r="C1364" s="196"/>
      <c r="D1364" s="196"/>
      <c r="E1364" s="205"/>
      <c r="F1364" s="205"/>
      <c r="G1364" s="196"/>
      <c r="H1364" s="196"/>
      <c r="J1364" s="196"/>
      <c r="O1364" s="234"/>
      <c r="P1364" s="232"/>
      <c r="Q1364" s="233"/>
      <c r="R1364" s="233"/>
      <c r="S1364" s="233"/>
      <c r="T1364" s="206"/>
      <c r="U1364" s="232"/>
      <c r="AA1364" s="202"/>
    </row>
    <row r="1365" spans="2:27">
      <c r="B1365" s="196"/>
      <c r="C1365" s="196"/>
      <c r="D1365" s="196"/>
      <c r="E1365" s="205"/>
      <c r="F1365" s="205"/>
      <c r="G1365" s="196"/>
      <c r="H1365" s="196"/>
      <c r="J1365" s="196"/>
      <c r="O1365" s="234"/>
      <c r="P1365" s="232"/>
      <c r="Q1365" s="233"/>
      <c r="R1365" s="233"/>
      <c r="S1365" s="233"/>
      <c r="T1365" s="206"/>
      <c r="U1365" s="232"/>
      <c r="AA1365" s="202"/>
    </row>
    <row r="1366" spans="2:27">
      <c r="B1366" s="196"/>
      <c r="C1366" s="196"/>
      <c r="D1366" s="196"/>
      <c r="E1366" s="205"/>
      <c r="F1366" s="205"/>
      <c r="G1366" s="196"/>
      <c r="H1366" s="196"/>
      <c r="J1366" s="196"/>
      <c r="O1366" s="234"/>
      <c r="P1366" s="232"/>
      <c r="Q1366" s="233"/>
      <c r="R1366" s="233"/>
      <c r="S1366" s="233"/>
      <c r="T1366" s="206"/>
      <c r="U1366" s="232"/>
      <c r="AA1366" s="202"/>
    </row>
    <row r="1367" spans="2:27">
      <c r="B1367" s="196"/>
      <c r="C1367" s="196"/>
      <c r="D1367" s="196"/>
      <c r="E1367" s="205"/>
      <c r="F1367" s="205"/>
      <c r="G1367" s="196"/>
      <c r="H1367" s="196"/>
      <c r="J1367" s="196"/>
      <c r="O1367" s="234"/>
      <c r="P1367" s="232"/>
      <c r="Q1367" s="233"/>
      <c r="R1367" s="233"/>
      <c r="S1367" s="233"/>
      <c r="T1367" s="206"/>
      <c r="U1367" s="232"/>
      <c r="AA1367" s="202"/>
    </row>
    <row r="1368" spans="2:27">
      <c r="B1368" s="196"/>
      <c r="C1368" s="196"/>
      <c r="D1368" s="196"/>
      <c r="E1368" s="205"/>
      <c r="F1368" s="205"/>
      <c r="G1368" s="196"/>
      <c r="H1368" s="196"/>
      <c r="J1368" s="196"/>
      <c r="O1368" s="234"/>
      <c r="P1368" s="232"/>
      <c r="Q1368" s="233"/>
      <c r="R1368" s="233"/>
      <c r="S1368" s="233"/>
      <c r="T1368" s="206"/>
      <c r="U1368" s="232"/>
      <c r="AA1368" s="202"/>
    </row>
    <row r="1369" spans="2:27">
      <c r="B1369" s="196"/>
      <c r="C1369" s="196"/>
      <c r="D1369" s="196"/>
      <c r="E1369" s="205"/>
      <c r="F1369" s="205"/>
      <c r="G1369" s="196"/>
      <c r="H1369" s="196"/>
      <c r="J1369" s="196"/>
      <c r="O1369" s="234"/>
      <c r="P1369" s="232"/>
      <c r="Q1369" s="233"/>
      <c r="R1369" s="233"/>
      <c r="S1369" s="233"/>
      <c r="T1369" s="206"/>
      <c r="U1369" s="232"/>
      <c r="AA1369" s="202"/>
    </row>
    <row r="1370" spans="2:27">
      <c r="B1370" s="196"/>
      <c r="C1370" s="196"/>
      <c r="D1370" s="196"/>
      <c r="E1370" s="205"/>
      <c r="F1370" s="205"/>
      <c r="G1370" s="196"/>
      <c r="H1370" s="196"/>
      <c r="J1370" s="196"/>
      <c r="O1370" s="234"/>
      <c r="P1370" s="232"/>
      <c r="Q1370" s="233"/>
      <c r="R1370" s="233"/>
      <c r="S1370" s="233"/>
      <c r="T1370" s="206"/>
      <c r="U1370" s="232"/>
      <c r="AA1370" s="202"/>
    </row>
    <row r="1371" spans="2:27">
      <c r="B1371" s="196"/>
      <c r="C1371" s="196"/>
      <c r="D1371" s="196"/>
      <c r="E1371" s="205"/>
      <c r="F1371" s="205"/>
      <c r="G1371" s="196"/>
      <c r="H1371" s="196"/>
      <c r="J1371" s="196"/>
      <c r="O1371" s="234"/>
      <c r="P1371" s="232"/>
      <c r="Q1371" s="233"/>
      <c r="R1371" s="233"/>
      <c r="S1371" s="233"/>
      <c r="T1371" s="206"/>
      <c r="U1371" s="232"/>
      <c r="AA1371" s="202"/>
    </row>
    <row r="1372" spans="2:27">
      <c r="B1372" s="196"/>
      <c r="C1372" s="196"/>
      <c r="D1372" s="196"/>
      <c r="E1372" s="205"/>
      <c r="F1372" s="205"/>
      <c r="G1372" s="196"/>
      <c r="H1372" s="196"/>
      <c r="J1372" s="196"/>
      <c r="O1372" s="234"/>
      <c r="P1372" s="232"/>
      <c r="Q1372" s="233"/>
      <c r="R1372" s="233"/>
      <c r="S1372" s="233"/>
      <c r="T1372" s="206"/>
      <c r="U1372" s="232"/>
      <c r="AA1372" s="202"/>
    </row>
    <row r="1373" spans="2:27">
      <c r="B1373" s="196"/>
      <c r="C1373" s="196"/>
      <c r="D1373" s="196"/>
      <c r="E1373" s="205"/>
      <c r="F1373" s="205"/>
      <c r="G1373" s="196"/>
      <c r="H1373" s="196"/>
      <c r="J1373" s="196"/>
      <c r="O1373" s="234"/>
      <c r="P1373" s="232"/>
      <c r="Q1373" s="233"/>
      <c r="R1373" s="233"/>
      <c r="S1373" s="233"/>
      <c r="T1373" s="206"/>
      <c r="U1373" s="232"/>
      <c r="AA1373" s="202"/>
    </row>
    <row r="1374" spans="2:27">
      <c r="B1374" s="196"/>
      <c r="C1374" s="196"/>
      <c r="D1374" s="196"/>
      <c r="E1374" s="205"/>
      <c r="F1374" s="205"/>
      <c r="G1374" s="196"/>
      <c r="H1374" s="196"/>
      <c r="J1374" s="196"/>
      <c r="O1374" s="234"/>
      <c r="P1374" s="232"/>
      <c r="Q1374" s="233"/>
      <c r="R1374" s="233"/>
      <c r="S1374" s="233"/>
      <c r="T1374" s="206"/>
      <c r="U1374" s="232"/>
      <c r="AA1374" s="202"/>
    </row>
    <row r="1375" spans="2:27">
      <c r="B1375" s="196"/>
      <c r="C1375" s="196"/>
      <c r="D1375" s="196"/>
      <c r="E1375" s="205"/>
      <c r="F1375" s="205"/>
      <c r="G1375" s="196"/>
      <c r="H1375" s="196"/>
      <c r="J1375" s="196"/>
      <c r="O1375" s="234"/>
      <c r="P1375" s="232"/>
      <c r="Q1375" s="233"/>
      <c r="R1375" s="233"/>
      <c r="S1375" s="233"/>
      <c r="T1375" s="206"/>
      <c r="U1375" s="232"/>
      <c r="AA1375" s="202"/>
    </row>
    <row r="1376" spans="2:27">
      <c r="B1376" s="196"/>
      <c r="C1376" s="196"/>
      <c r="D1376" s="196"/>
      <c r="E1376" s="205"/>
      <c r="F1376" s="205"/>
      <c r="G1376" s="196"/>
      <c r="H1376" s="196"/>
      <c r="J1376" s="196"/>
      <c r="O1376" s="234"/>
      <c r="P1376" s="232"/>
      <c r="Q1376" s="233"/>
      <c r="R1376" s="233"/>
      <c r="S1376" s="233"/>
      <c r="T1376" s="206"/>
      <c r="U1376" s="232"/>
      <c r="AA1376" s="202"/>
    </row>
    <row r="1377" spans="2:27">
      <c r="B1377" s="196"/>
      <c r="C1377" s="196"/>
      <c r="D1377" s="196"/>
      <c r="E1377" s="205"/>
      <c r="F1377" s="205"/>
      <c r="G1377" s="196"/>
      <c r="H1377" s="196"/>
      <c r="J1377" s="196"/>
      <c r="O1377" s="234"/>
      <c r="P1377" s="232"/>
      <c r="Q1377" s="233"/>
      <c r="R1377" s="233"/>
      <c r="S1377" s="233"/>
      <c r="T1377" s="206"/>
      <c r="U1377" s="232"/>
      <c r="AA1377" s="202"/>
    </row>
    <row r="1378" spans="2:27">
      <c r="B1378" s="196"/>
      <c r="C1378" s="196"/>
      <c r="D1378" s="196"/>
      <c r="E1378" s="205"/>
      <c r="F1378" s="205"/>
      <c r="G1378" s="196"/>
      <c r="H1378" s="196"/>
      <c r="J1378" s="196"/>
      <c r="O1378" s="234"/>
      <c r="P1378" s="232"/>
      <c r="Q1378" s="233"/>
      <c r="R1378" s="233"/>
      <c r="S1378" s="233"/>
      <c r="T1378" s="206"/>
      <c r="U1378" s="232"/>
      <c r="AA1378" s="202"/>
    </row>
    <row r="1379" spans="2:27">
      <c r="B1379" s="196"/>
      <c r="C1379" s="196"/>
      <c r="D1379" s="196"/>
      <c r="E1379" s="205"/>
      <c r="F1379" s="205"/>
      <c r="G1379" s="196"/>
      <c r="H1379" s="196"/>
      <c r="J1379" s="196"/>
      <c r="O1379" s="234"/>
      <c r="P1379" s="232"/>
      <c r="Q1379" s="233"/>
      <c r="R1379" s="233"/>
      <c r="S1379" s="233"/>
      <c r="T1379" s="206"/>
      <c r="U1379" s="232"/>
      <c r="AA1379" s="202"/>
    </row>
    <row r="1380" spans="2:27">
      <c r="B1380" s="196"/>
      <c r="C1380" s="196"/>
      <c r="D1380" s="196"/>
      <c r="E1380" s="205"/>
      <c r="F1380" s="205"/>
      <c r="G1380" s="196"/>
      <c r="H1380" s="196"/>
      <c r="J1380" s="196"/>
      <c r="O1380" s="234"/>
      <c r="P1380" s="232"/>
      <c r="Q1380" s="233"/>
      <c r="R1380" s="233"/>
      <c r="S1380" s="233"/>
      <c r="T1380" s="206"/>
      <c r="U1380" s="232"/>
      <c r="AA1380" s="202"/>
    </row>
    <row r="1381" spans="2:27">
      <c r="B1381" s="196"/>
      <c r="C1381" s="196"/>
      <c r="D1381" s="196"/>
      <c r="E1381" s="205"/>
      <c r="F1381" s="205"/>
      <c r="G1381" s="196"/>
      <c r="H1381" s="196"/>
      <c r="J1381" s="196"/>
      <c r="O1381" s="234"/>
      <c r="P1381" s="232"/>
      <c r="Q1381" s="233"/>
      <c r="R1381" s="233"/>
      <c r="S1381" s="233"/>
      <c r="T1381" s="206"/>
      <c r="U1381" s="232"/>
      <c r="AA1381" s="202"/>
    </row>
    <row r="1382" spans="2:27">
      <c r="B1382" s="196"/>
      <c r="C1382" s="196"/>
      <c r="D1382" s="196"/>
      <c r="E1382" s="205"/>
      <c r="F1382" s="205"/>
      <c r="G1382" s="196"/>
      <c r="H1382" s="196"/>
      <c r="J1382" s="196"/>
      <c r="O1382" s="234"/>
      <c r="P1382" s="232"/>
      <c r="Q1382" s="233"/>
      <c r="R1382" s="233"/>
      <c r="S1382" s="233"/>
      <c r="T1382" s="206"/>
      <c r="U1382" s="232"/>
      <c r="AA1382" s="202"/>
    </row>
    <row r="1383" spans="2:27">
      <c r="B1383" s="196"/>
      <c r="C1383" s="196"/>
      <c r="D1383" s="196"/>
      <c r="E1383" s="205"/>
      <c r="F1383" s="205"/>
      <c r="G1383" s="196"/>
      <c r="H1383" s="196"/>
      <c r="J1383" s="196"/>
      <c r="O1383" s="234"/>
      <c r="P1383" s="232"/>
      <c r="Q1383" s="233"/>
      <c r="R1383" s="233"/>
      <c r="S1383" s="233"/>
      <c r="T1383" s="206"/>
      <c r="U1383" s="232"/>
      <c r="AA1383" s="202"/>
    </row>
    <row r="1384" spans="2:27">
      <c r="B1384" s="196"/>
      <c r="C1384" s="196"/>
      <c r="D1384" s="196"/>
      <c r="E1384" s="205"/>
      <c r="F1384" s="205"/>
      <c r="G1384" s="196"/>
      <c r="H1384" s="196"/>
      <c r="J1384" s="196"/>
      <c r="O1384" s="234"/>
      <c r="P1384" s="232"/>
      <c r="Q1384" s="233"/>
      <c r="R1384" s="233"/>
      <c r="S1384" s="233"/>
      <c r="T1384" s="206"/>
      <c r="U1384" s="232"/>
      <c r="AA1384" s="202"/>
    </row>
    <row r="1385" spans="2:27">
      <c r="B1385" s="196"/>
      <c r="C1385" s="196"/>
      <c r="D1385" s="196"/>
      <c r="E1385" s="205"/>
      <c r="F1385" s="205"/>
      <c r="G1385" s="196"/>
      <c r="H1385" s="196"/>
      <c r="J1385" s="196"/>
      <c r="O1385" s="234"/>
      <c r="P1385" s="232"/>
      <c r="Q1385" s="233"/>
      <c r="R1385" s="233"/>
      <c r="S1385" s="233"/>
      <c r="T1385" s="206"/>
      <c r="U1385" s="232"/>
      <c r="AA1385" s="202"/>
    </row>
    <row r="1386" spans="2:27">
      <c r="B1386" s="196"/>
      <c r="C1386" s="196"/>
      <c r="D1386" s="196"/>
      <c r="E1386" s="205"/>
      <c r="F1386" s="205"/>
      <c r="G1386" s="196"/>
      <c r="H1386" s="196"/>
      <c r="J1386" s="196"/>
      <c r="O1386" s="234"/>
      <c r="P1386" s="232"/>
      <c r="Q1386" s="233"/>
      <c r="R1386" s="233"/>
      <c r="S1386" s="233"/>
      <c r="T1386" s="206"/>
      <c r="U1386" s="232"/>
      <c r="AA1386" s="202"/>
    </row>
    <row r="1387" spans="2:27">
      <c r="B1387" s="196"/>
      <c r="C1387" s="196"/>
      <c r="D1387" s="196"/>
      <c r="E1387" s="205"/>
      <c r="F1387" s="205"/>
      <c r="G1387" s="196"/>
      <c r="H1387" s="196"/>
      <c r="J1387" s="196"/>
      <c r="O1387" s="234"/>
      <c r="P1387" s="232"/>
      <c r="Q1387" s="233"/>
      <c r="R1387" s="233"/>
      <c r="S1387" s="233"/>
      <c r="T1387" s="206"/>
      <c r="U1387" s="232"/>
      <c r="AA1387" s="202"/>
    </row>
    <row r="1388" spans="2:27">
      <c r="B1388" s="196"/>
      <c r="C1388" s="196"/>
      <c r="D1388" s="196"/>
      <c r="E1388" s="205"/>
      <c r="F1388" s="205"/>
      <c r="G1388" s="196"/>
      <c r="H1388" s="196"/>
      <c r="J1388" s="196"/>
      <c r="O1388" s="234"/>
      <c r="P1388" s="232"/>
      <c r="Q1388" s="233"/>
      <c r="R1388" s="233"/>
      <c r="S1388" s="233"/>
      <c r="T1388" s="206"/>
      <c r="U1388" s="232"/>
      <c r="AA1388" s="202"/>
    </row>
    <row r="1389" spans="2:27">
      <c r="B1389" s="196"/>
      <c r="C1389" s="196"/>
      <c r="D1389" s="196"/>
      <c r="E1389" s="205"/>
      <c r="F1389" s="205"/>
      <c r="G1389" s="196"/>
      <c r="H1389" s="196"/>
      <c r="J1389" s="196"/>
      <c r="O1389" s="234"/>
      <c r="P1389" s="232"/>
      <c r="Q1389" s="233"/>
      <c r="R1389" s="233"/>
      <c r="S1389" s="233"/>
      <c r="T1389" s="206"/>
      <c r="U1389" s="232"/>
      <c r="AA1389" s="202"/>
    </row>
    <row r="1390" spans="2:27">
      <c r="B1390" s="196"/>
      <c r="C1390" s="196"/>
      <c r="D1390" s="196"/>
      <c r="E1390" s="205"/>
      <c r="F1390" s="205"/>
      <c r="G1390" s="196"/>
      <c r="H1390" s="196"/>
      <c r="J1390" s="196"/>
      <c r="O1390" s="234"/>
      <c r="P1390" s="232"/>
      <c r="Q1390" s="233"/>
      <c r="R1390" s="233"/>
      <c r="S1390" s="233"/>
      <c r="T1390" s="206"/>
      <c r="U1390" s="232"/>
      <c r="AA1390" s="202"/>
    </row>
    <row r="1391" spans="2:27">
      <c r="B1391" s="196"/>
      <c r="C1391" s="196"/>
      <c r="D1391" s="196"/>
      <c r="E1391" s="205"/>
      <c r="F1391" s="205"/>
      <c r="G1391" s="196"/>
      <c r="H1391" s="196"/>
      <c r="J1391" s="196"/>
      <c r="O1391" s="234"/>
      <c r="P1391" s="232"/>
      <c r="Q1391" s="233"/>
      <c r="R1391" s="233"/>
      <c r="S1391" s="233"/>
      <c r="T1391" s="206"/>
      <c r="U1391" s="232"/>
      <c r="AA1391" s="202"/>
    </row>
    <row r="1392" spans="2:27">
      <c r="B1392" s="196"/>
      <c r="C1392" s="196"/>
      <c r="D1392" s="196"/>
      <c r="E1392" s="205"/>
      <c r="F1392" s="205"/>
      <c r="G1392" s="196"/>
      <c r="H1392" s="196"/>
      <c r="J1392" s="196"/>
      <c r="O1392" s="234"/>
      <c r="P1392" s="232"/>
      <c r="Q1392" s="233"/>
      <c r="R1392" s="233"/>
      <c r="S1392" s="233"/>
      <c r="T1392" s="206"/>
      <c r="U1392" s="232"/>
      <c r="AA1392" s="202"/>
    </row>
    <row r="1393" spans="2:27">
      <c r="B1393" s="196"/>
      <c r="C1393" s="196"/>
      <c r="D1393" s="196"/>
      <c r="E1393" s="205"/>
      <c r="F1393" s="205"/>
      <c r="G1393" s="196"/>
      <c r="H1393" s="196"/>
      <c r="J1393" s="196"/>
      <c r="O1393" s="234"/>
      <c r="P1393" s="232"/>
      <c r="Q1393" s="233"/>
      <c r="R1393" s="233"/>
      <c r="S1393" s="233"/>
      <c r="T1393" s="206"/>
      <c r="U1393" s="232"/>
      <c r="AA1393" s="202"/>
    </row>
    <row r="1394" spans="2:27">
      <c r="B1394" s="196"/>
      <c r="C1394" s="196"/>
      <c r="D1394" s="196"/>
      <c r="E1394" s="205"/>
      <c r="F1394" s="205"/>
      <c r="G1394" s="196"/>
      <c r="H1394" s="196"/>
      <c r="J1394" s="196"/>
      <c r="O1394" s="234"/>
      <c r="P1394" s="232"/>
      <c r="Q1394" s="233"/>
      <c r="R1394" s="233"/>
      <c r="S1394" s="233"/>
      <c r="T1394" s="206"/>
      <c r="U1394" s="232"/>
      <c r="AA1394" s="202"/>
    </row>
    <row r="1395" spans="2:27">
      <c r="B1395" s="196"/>
      <c r="C1395" s="196"/>
      <c r="D1395" s="196"/>
      <c r="E1395" s="205"/>
      <c r="F1395" s="205"/>
      <c r="G1395" s="196"/>
      <c r="H1395" s="196"/>
      <c r="J1395" s="196"/>
      <c r="O1395" s="234"/>
      <c r="P1395" s="232"/>
      <c r="Q1395" s="233"/>
      <c r="R1395" s="233"/>
      <c r="S1395" s="233"/>
      <c r="T1395" s="206"/>
      <c r="U1395" s="232"/>
      <c r="AA1395" s="202"/>
    </row>
    <row r="1396" spans="2:27">
      <c r="B1396" s="196"/>
      <c r="C1396" s="196"/>
      <c r="D1396" s="196"/>
      <c r="E1396" s="205"/>
      <c r="F1396" s="205"/>
      <c r="G1396" s="196"/>
      <c r="H1396" s="196"/>
      <c r="J1396" s="196"/>
      <c r="O1396" s="234"/>
      <c r="P1396" s="232"/>
      <c r="Q1396" s="233"/>
      <c r="R1396" s="233"/>
      <c r="S1396" s="233"/>
      <c r="T1396" s="206"/>
      <c r="U1396" s="232"/>
      <c r="AA1396" s="202"/>
    </row>
    <row r="1397" spans="2:27">
      <c r="B1397" s="196"/>
      <c r="C1397" s="196"/>
      <c r="D1397" s="196"/>
      <c r="E1397" s="205"/>
      <c r="F1397" s="205"/>
      <c r="G1397" s="196"/>
      <c r="H1397" s="196"/>
      <c r="J1397" s="196"/>
      <c r="O1397" s="234"/>
      <c r="P1397" s="232"/>
      <c r="Q1397" s="233"/>
      <c r="R1397" s="233"/>
      <c r="S1397" s="233"/>
      <c r="T1397" s="206"/>
      <c r="U1397" s="232"/>
      <c r="AA1397" s="202"/>
    </row>
    <row r="1398" spans="2:27">
      <c r="B1398" s="196"/>
      <c r="C1398" s="196"/>
      <c r="D1398" s="196"/>
      <c r="E1398" s="205"/>
      <c r="F1398" s="205"/>
      <c r="G1398" s="196"/>
      <c r="H1398" s="196"/>
      <c r="J1398" s="196"/>
      <c r="O1398" s="234"/>
      <c r="P1398" s="232"/>
      <c r="Q1398" s="233"/>
      <c r="R1398" s="233"/>
      <c r="S1398" s="233"/>
      <c r="T1398" s="206"/>
      <c r="U1398" s="232"/>
      <c r="AA1398" s="202"/>
    </row>
    <row r="1399" spans="2:27">
      <c r="B1399" s="196"/>
      <c r="C1399" s="196"/>
      <c r="D1399" s="196"/>
      <c r="E1399" s="205"/>
      <c r="F1399" s="205"/>
      <c r="G1399" s="196"/>
      <c r="H1399" s="196"/>
      <c r="J1399" s="196"/>
      <c r="O1399" s="234"/>
      <c r="P1399" s="232"/>
      <c r="Q1399" s="233"/>
      <c r="R1399" s="233"/>
      <c r="S1399" s="233"/>
      <c r="T1399" s="206"/>
      <c r="U1399" s="232"/>
      <c r="AA1399" s="202"/>
    </row>
    <row r="1400" spans="2:27">
      <c r="B1400" s="196"/>
      <c r="C1400" s="196"/>
      <c r="D1400" s="196"/>
      <c r="E1400" s="205"/>
      <c r="F1400" s="205"/>
      <c r="G1400" s="196"/>
      <c r="H1400" s="196"/>
      <c r="J1400" s="196"/>
      <c r="O1400" s="234"/>
      <c r="P1400" s="232"/>
      <c r="Q1400" s="233"/>
      <c r="R1400" s="233"/>
      <c r="S1400" s="233"/>
      <c r="T1400" s="206"/>
      <c r="U1400" s="232"/>
      <c r="AA1400" s="202"/>
    </row>
    <row r="1401" spans="2:27">
      <c r="B1401" s="196"/>
      <c r="C1401" s="196"/>
      <c r="D1401" s="196"/>
      <c r="E1401" s="205"/>
      <c r="F1401" s="205"/>
      <c r="G1401" s="196"/>
      <c r="H1401" s="196"/>
      <c r="J1401" s="196"/>
      <c r="O1401" s="234"/>
      <c r="P1401" s="232"/>
      <c r="Q1401" s="233"/>
      <c r="R1401" s="233"/>
      <c r="S1401" s="233"/>
      <c r="T1401" s="206"/>
      <c r="U1401" s="232"/>
      <c r="AA1401" s="202"/>
    </row>
    <row r="1402" spans="2:27">
      <c r="B1402" s="196"/>
      <c r="C1402" s="196"/>
      <c r="D1402" s="196"/>
      <c r="E1402" s="205"/>
      <c r="F1402" s="205"/>
      <c r="G1402" s="196"/>
      <c r="H1402" s="196"/>
      <c r="J1402" s="196"/>
      <c r="O1402" s="234"/>
      <c r="P1402" s="232"/>
      <c r="Q1402" s="233"/>
      <c r="R1402" s="233"/>
      <c r="S1402" s="233"/>
      <c r="T1402" s="206"/>
      <c r="U1402" s="232"/>
      <c r="AA1402" s="202"/>
    </row>
    <row r="1403" spans="2:27">
      <c r="B1403" s="196"/>
      <c r="C1403" s="196"/>
      <c r="D1403" s="196"/>
      <c r="E1403" s="205"/>
      <c r="F1403" s="205"/>
      <c r="G1403" s="196"/>
      <c r="H1403" s="196"/>
      <c r="J1403" s="196"/>
      <c r="O1403" s="234"/>
      <c r="P1403" s="232"/>
      <c r="Q1403" s="233"/>
      <c r="R1403" s="233"/>
      <c r="S1403" s="233"/>
      <c r="T1403" s="206"/>
      <c r="U1403" s="232"/>
      <c r="AA1403" s="202"/>
    </row>
    <row r="1404" spans="2:27">
      <c r="B1404" s="196"/>
      <c r="C1404" s="196"/>
      <c r="D1404" s="196"/>
      <c r="E1404" s="205"/>
      <c r="F1404" s="205"/>
      <c r="G1404" s="196"/>
      <c r="H1404" s="196"/>
      <c r="J1404" s="196"/>
      <c r="O1404" s="234"/>
      <c r="P1404" s="232"/>
      <c r="Q1404" s="233"/>
      <c r="R1404" s="233"/>
      <c r="S1404" s="233"/>
      <c r="T1404" s="206"/>
      <c r="U1404" s="232"/>
      <c r="AA1404" s="202"/>
    </row>
    <row r="1405" spans="2:27">
      <c r="B1405" s="196"/>
      <c r="C1405" s="196"/>
      <c r="D1405" s="196"/>
      <c r="E1405" s="205"/>
      <c r="F1405" s="205"/>
      <c r="G1405" s="196"/>
      <c r="H1405" s="196"/>
      <c r="J1405" s="196"/>
      <c r="O1405" s="234"/>
      <c r="P1405" s="232"/>
      <c r="Q1405" s="233"/>
      <c r="R1405" s="233"/>
      <c r="S1405" s="233"/>
      <c r="T1405" s="206"/>
      <c r="U1405" s="232"/>
      <c r="AA1405" s="202"/>
    </row>
    <row r="1406" spans="2:27">
      <c r="B1406" s="196"/>
      <c r="C1406" s="196"/>
      <c r="D1406" s="196"/>
      <c r="E1406" s="205"/>
      <c r="F1406" s="205"/>
      <c r="G1406" s="196"/>
      <c r="H1406" s="196"/>
      <c r="J1406" s="196"/>
      <c r="O1406" s="234"/>
      <c r="P1406" s="232"/>
      <c r="Q1406" s="233"/>
      <c r="R1406" s="233"/>
      <c r="S1406" s="233"/>
      <c r="T1406" s="206"/>
      <c r="U1406" s="232"/>
      <c r="AA1406" s="202"/>
    </row>
    <row r="1407" spans="2:27">
      <c r="B1407" s="196"/>
      <c r="C1407" s="196"/>
      <c r="D1407" s="196"/>
      <c r="E1407" s="205"/>
      <c r="F1407" s="205"/>
      <c r="G1407" s="196"/>
      <c r="H1407" s="196"/>
      <c r="J1407" s="196"/>
      <c r="O1407" s="234"/>
      <c r="P1407" s="232"/>
      <c r="Q1407" s="233"/>
      <c r="R1407" s="233"/>
      <c r="S1407" s="233"/>
      <c r="T1407" s="206"/>
      <c r="U1407" s="232"/>
      <c r="AA1407" s="202"/>
    </row>
    <row r="1408" spans="2:27">
      <c r="B1408" s="196"/>
      <c r="C1408" s="196"/>
      <c r="D1408" s="196"/>
      <c r="E1408" s="205"/>
      <c r="F1408" s="205"/>
      <c r="G1408" s="196"/>
      <c r="H1408" s="196"/>
      <c r="J1408" s="196"/>
      <c r="O1408" s="234"/>
      <c r="P1408" s="232"/>
      <c r="Q1408" s="233"/>
      <c r="R1408" s="233"/>
      <c r="S1408" s="233"/>
      <c r="T1408" s="206"/>
      <c r="U1408" s="232"/>
      <c r="AA1408" s="202"/>
    </row>
    <row r="1409" spans="2:27">
      <c r="B1409" s="196"/>
      <c r="C1409" s="196"/>
      <c r="D1409" s="196"/>
      <c r="E1409" s="205"/>
      <c r="F1409" s="205"/>
      <c r="G1409" s="196"/>
      <c r="H1409" s="196"/>
      <c r="J1409" s="196"/>
      <c r="O1409" s="234"/>
      <c r="P1409" s="232"/>
      <c r="Q1409" s="233"/>
      <c r="R1409" s="233"/>
      <c r="S1409" s="233"/>
      <c r="T1409" s="206"/>
      <c r="U1409" s="232"/>
      <c r="AA1409" s="202"/>
    </row>
    <row r="1410" spans="2:27">
      <c r="B1410" s="196"/>
      <c r="C1410" s="196"/>
      <c r="D1410" s="196"/>
      <c r="E1410" s="205"/>
      <c r="F1410" s="205"/>
      <c r="G1410" s="196"/>
      <c r="H1410" s="196"/>
      <c r="J1410" s="196"/>
      <c r="O1410" s="234"/>
      <c r="P1410" s="232"/>
      <c r="Q1410" s="233"/>
      <c r="R1410" s="233"/>
      <c r="S1410" s="233"/>
      <c r="T1410" s="206"/>
      <c r="U1410" s="232"/>
      <c r="AA1410" s="202"/>
    </row>
    <row r="1411" spans="2:27">
      <c r="B1411" s="196"/>
      <c r="C1411" s="196"/>
      <c r="D1411" s="196"/>
      <c r="E1411" s="205"/>
      <c r="F1411" s="205"/>
      <c r="G1411" s="196"/>
      <c r="H1411" s="196"/>
      <c r="J1411" s="196"/>
      <c r="O1411" s="234"/>
      <c r="P1411" s="232"/>
      <c r="Q1411" s="233"/>
      <c r="R1411" s="233"/>
      <c r="S1411" s="233"/>
      <c r="T1411" s="206"/>
      <c r="U1411" s="232"/>
      <c r="AA1411" s="202"/>
    </row>
    <row r="1412" spans="2:27">
      <c r="B1412" s="196"/>
      <c r="C1412" s="196"/>
      <c r="D1412" s="196"/>
      <c r="E1412" s="205"/>
      <c r="F1412" s="205"/>
      <c r="G1412" s="196"/>
      <c r="H1412" s="196"/>
      <c r="J1412" s="196"/>
      <c r="O1412" s="234"/>
      <c r="P1412" s="232"/>
      <c r="Q1412" s="233"/>
      <c r="R1412" s="233"/>
      <c r="S1412" s="233"/>
      <c r="T1412" s="206"/>
      <c r="U1412" s="232"/>
      <c r="AA1412" s="202"/>
    </row>
    <row r="1413" spans="2:27">
      <c r="B1413" s="196"/>
      <c r="C1413" s="196"/>
      <c r="D1413" s="196"/>
      <c r="E1413" s="205"/>
      <c r="F1413" s="205"/>
      <c r="G1413" s="196"/>
      <c r="H1413" s="196"/>
      <c r="J1413" s="196"/>
      <c r="O1413" s="234"/>
      <c r="P1413" s="232"/>
      <c r="Q1413" s="233"/>
      <c r="R1413" s="233"/>
      <c r="S1413" s="233"/>
      <c r="T1413" s="206"/>
      <c r="U1413" s="232"/>
      <c r="AA1413" s="202"/>
    </row>
    <row r="1414" spans="2:27">
      <c r="B1414" s="196"/>
      <c r="C1414" s="196"/>
      <c r="D1414" s="196"/>
      <c r="E1414" s="205"/>
      <c r="F1414" s="205"/>
      <c r="G1414" s="196"/>
      <c r="H1414" s="196"/>
      <c r="J1414" s="196"/>
      <c r="O1414" s="234"/>
      <c r="P1414" s="232"/>
      <c r="Q1414" s="233"/>
      <c r="R1414" s="233"/>
      <c r="S1414" s="233"/>
      <c r="T1414" s="206"/>
      <c r="U1414" s="232"/>
      <c r="AA1414" s="202"/>
    </row>
    <row r="1415" spans="2:27">
      <c r="B1415" s="196"/>
      <c r="C1415" s="196"/>
      <c r="D1415" s="196"/>
      <c r="E1415" s="205"/>
      <c r="F1415" s="205"/>
      <c r="G1415" s="196"/>
      <c r="H1415" s="196"/>
      <c r="J1415" s="196"/>
      <c r="O1415" s="234"/>
      <c r="P1415" s="232"/>
      <c r="Q1415" s="233"/>
      <c r="R1415" s="233"/>
      <c r="S1415" s="233"/>
      <c r="T1415" s="206"/>
      <c r="U1415" s="232"/>
      <c r="AA1415" s="202"/>
    </row>
    <row r="1416" spans="2:27">
      <c r="B1416" s="196"/>
      <c r="C1416" s="196"/>
      <c r="D1416" s="196"/>
      <c r="E1416" s="205"/>
      <c r="F1416" s="205"/>
      <c r="G1416" s="196"/>
      <c r="H1416" s="196"/>
      <c r="J1416" s="196"/>
      <c r="O1416" s="234"/>
      <c r="P1416" s="232"/>
      <c r="Q1416" s="233"/>
      <c r="R1416" s="233"/>
      <c r="S1416" s="233"/>
      <c r="T1416" s="206"/>
      <c r="U1416" s="232"/>
      <c r="AA1416" s="202"/>
    </row>
    <row r="1417" spans="2:27">
      <c r="B1417" s="196"/>
      <c r="C1417" s="196"/>
      <c r="D1417" s="196"/>
      <c r="E1417" s="205"/>
      <c r="F1417" s="205"/>
      <c r="G1417" s="196"/>
      <c r="H1417" s="196"/>
      <c r="J1417" s="196"/>
      <c r="O1417" s="234"/>
      <c r="P1417" s="232"/>
      <c r="Q1417" s="233"/>
      <c r="R1417" s="233"/>
      <c r="S1417" s="233"/>
      <c r="T1417" s="206"/>
      <c r="U1417" s="232"/>
      <c r="AA1417" s="202"/>
    </row>
    <row r="1418" spans="2:27">
      <c r="B1418" s="196"/>
      <c r="C1418" s="196"/>
      <c r="D1418" s="196"/>
      <c r="E1418" s="205"/>
      <c r="F1418" s="205"/>
      <c r="G1418" s="196"/>
      <c r="H1418" s="196"/>
      <c r="J1418" s="196"/>
      <c r="O1418" s="234"/>
      <c r="P1418" s="232"/>
      <c r="Q1418" s="233"/>
      <c r="R1418" s="233"/>
      <c r="S1418" s="233"/>
      <c r="T1418" s="206"/>
      <c r="U1418" s="232"/>
      <c r="AA1418" s="202"/>
    </row>
    <row r="1419" spans="2:27">
      <c r="B1419" s="196"/>
      <c r="C1419" s="196"/>
      <c r="D1419" s="196"/>
      <c r="E1419" s="205"/>
      <c r="F1419" s="205"/>
      <c r="G1419" s="196"/>
      <c r="H1419" s="196"/>
      <c r="J1419" s="196"/>
      <c r="O1419" s="234"/>
      <c r="P1419" s="232"/>
      <c r="Q1419" s="233"/>
      <c r="R1419" s="233"/>
      <c r="S1419" s="233"/>
      <c r="T1419" s="206"/>
      <c r="U1419" s="232"/>
      <c r="AA1419" s="202"/>
    </row>
    <row r="1420" spans="2:27">
      <c r="B1420" s="196"/>
      <c r="C1420" s="196"/>
      <c r="D1420" s="196"/>
      <c r="E1420" s="205"/>
      <c r="F1420" s="205"/>
      <c r="G1420" s="196"/>
      <c r="H1420" s="196"/>
      <c r="J1420" s="196"/>
      <c r="O1420" s="234"/>
      <c r="P1420" s="232"/>
      <c r="Q1420" s="233"/>
      <c r="R1420" s="233"/>
      <c r="S1420" s="233"/>
      <c r="T1420" s="206"/>
      <c r="U1420" s="232"/>
      <c r="AA1420" s="202"/>
    </row>
    <row r="1421" spans="2:27">
      <c r="B1421" s="196"/>
      <c r="C1421" s="196"/>
      <c r="D1421" s="196"/>
      <c r="E1421" s="205"/>
      <c r="F1421" s="205"/>
      <c r="G1421" s="196"/>
      <c r="H1421" s="196"/>
      <c r="J1421" s="196"/>
      <c r="O1421" s="234"/>
      <c r="P1421" s="232"/>
      <c r="Q1421" s="233"/>
      <c r="R1421" s="233"/>
      <c r="S1421" s="233"/>
      <c r="T1421" s="206"/>
      <c r="U1421" s="232"/>
      <c r="AA1421" s="202"/>
    </row>
    <row r="1422" spans="2:27">
      <c r="B1422" s="196"/>
      <c r="C1422" s="196"/>
      <c r="D1422" s="196"/>
      <c r="E1422" s="205"/>
      <c r="F1422" s="205"/>
      <c r="G1422" s="196"/>
      <c r="H1422" s="196"/>
      <c r="J1422" s="196"/>
      <c r="O1422" s="234"/>
      <c r="P1422" s="232"/>
      <c r="Q1422" s="233"/>
      <c r="R1422" s="233"/>
      <c r="S1422" s="233"/>
      <c r="T1422" s="206"/>
      <c r="U1422" s="232"/>
      <c r="AA1422" s="202"/>
    </row>
    <row r="1423" spans="2:27">
      <c r="B1423" s="196"/>
      <c r="C1423" s="196"/>
      <c r="D1423" s="196"/>
      <c r="E1423" s="205"/>
      <c r="F1423" s="205"/>
      <c r="G1423" s="196"/>
      <c r="H1423" s="196"/>
      <c r="J1423" s="196"/>
      <c r="O1423" s="234"/>
      <c r="P1423" s="232"/>
      <c r="Q1423" s="233"/>
      <c r="R1423" s="233"/>
      <c r="S1423" s="233"/>
      <c r="T1423" s="206"/>
      <c r="U1423" s="232"/>
      <c r="AA1423" s="202"/>
    </row>
    <row r="1424" spans="2:27">
      <c r="B1424" s="196"/>
      <c r="C1424" s="196"/>
      <c r="D1424" s="196"/>
      <c r="E1424" s="205"/>
      <c r="F1424" s="205"/>
      <c r="G1424" s="196"/>
      <c r="H1424" s="196"/>
      <c r="J1424" s="196"/>
      <c r="O1424" s="234"/>
      <c r="P1424" s="232"/>
      <c r="Q1424" s="233"/>
      <c r="R1424" s="233"/>
      <c r="S1424" s="233"/>
      <c r="T1424" s="206"/>
      <c r="U1424" s="232"/>
      <c r="AA1424" s="202"/>
    </row>
    <row r="1425" spans="2:27">
      <c r="B1425" s="196"/>
      <c r="C1425" s="196"/>
      <c r="D1425" s="196"/>
      <c r="E1425" s="205"/>
      <c r="F1425" s="205"/>
      <c r="G1425" s="196"/>
      <c r="H1425" s="196"/>
      <c r="J1425" s="196"/>
      <c r="O1425" s="234"/>
      <c r="P1425" s="232"/>
      <c r="Q1425" s="233"/>
      <c r="R1425" s="233"/>
      <c r="S1425" s="233"/>
      <c r="T1425" s="206"/>
      <c r="U1425" s="232"/>
      <c r="AA1425" s="202"/>
    </row>
    <row r="1426" spans="2:27">
      <c r="B1426" s="196"/>
      <c r="C1426" s="196"/>
      <c r="D1426" s="196"/>
      <c r="E1426" s="205"/>
      <c r="F1426" s="205"/>
      <c r="G1426" s="196"/>
      <c r="H1426" s="196"/>
      <c r="J1426" s="196"/>
      <c r="O1426" s="234"/>
      <c r="P1426" s="232"/>
      <c r="Q1426" s="233"/>
      <c r="R1426" s="233"/>
      <c r="S1426" s="233"/>
      <c r="T1426" s="206"/>
      <c r="U1426" s="232"/>
      <c r="AA1426" s="202"/>
    </row>
    <row r="1427" spans="2:27">
      <c r="B1427" s="196"/>
      <c r="C1427" s="196"/>
      <c r="D1427" s="196"/>
      <c r="E1427" s="205"/>
      <c r="F1427" s="205"/>
      <c r="G1427" s="196"/>
      <c r="H1427" s="196"/>
      <c r="J1427" s="196"/>
      <c r="O1427" s="234"/>
      <c r="P1427" s="232"/>
      <c r="Q1427" s="233"/>
      <c r="R1427" s="233"/>
      <c r="S1427" s="233"/>
      <c r="T1427" s="206"/>
      <c r="U1427" s="232"/>
      <c r="AA1427" s="202"/>
    </row>
    <row r="1428" spans="2:27">
      <c r="B1428" s="196"/>
      <c r="C1428" s="196"/>
      <c r="D1428" s="196"/>
      <c r="E1428" s="205"/>
      <c r="F1428" s="205"/>
      <c r="G1428" s="196"/>
      <c r="H1428" s="196"/>
      <c r="J1428" s="196"/>
      <c r="O1428" s="234"/>
      <c r="P1428" s="232"/>
      <c r="Q1428" s="233"/>
      <c r="R1428" s="233"/>
      <c r="S1428" s="233"/>
      <c r="T1428" s="206"/>
      <c r="U1428" s="232"/>
      <c r="AA1428" s="202"/>
    </row>
    <row r="1429" spans="2:27">
      <c r="B1429" s="196"/>
      <c r="C1429" s="196"/>
      <c r="D1429" s="196"/>
      <c r="E1429" s="205"/>
      <c r="F1429" s="205"/>
      <c r="G1429" s="196"/>
      <c r="H1429" s="196"/>
      <c r="J1429" s="196"/>
      <c r="O1429" s="234"/>
      <c r="P1429" s="232"/>
      <c r="Q1429" s="233"/>
      <c r="R1429" s="233"/>
      <c r="S1429" s="233"/>
      <c r="T1429" s="206"/>
      <c r="U1429" s="232"/>
      <c r="AA1429" s="202"/>
    </row>
    <row r="1430" spans="2:27">
      <c r="B1430" s="196"/>
      <c r="C1430" s="196"/>
      <c r="D1430" s="196"/>
      <c r="E1430" s="205"/>
      <c r="F1430" s="205"/>
      <c r="G1430" s="196"/>
      <c r="H1430" s="196"/>
      <c r="J1430" s="196"/>
      <c r="O1430" s="234"/>
      <c r="P1430" s="232"/>
      <c r="Q1430" s="233"/>
      <c r="R1430" s="233"/>
      <c r="S1430" s="233"/>
      <c r="T1430" s="206"/>
      <c r="U1430" s="232"/>
      <c r="AA1430" s="202"/>
    </row>
    <row r="1431" spans="2:27">
      <c r="B1431" s="196"/>
      <c r="C1431" s="196"/>
      <c r="D1431" s="196"/>
      <c r="E1431" s="205"/>
      <c r="F1431" s="205"/>
      <c r="G1431" s="196"/>
      <c r="H1431" s="196"/>
      <c r="J1431" s="196"/>
      <c r="O1431" s="234"/>
      <c r="P1431" s="232"/>
      <c r="Q1431" s="233"/>
      <c r="R1431" s="233"/>
      <c r="S1431" s="233"/>
      <c r="T1431" s="206"/>
      <c r="U1431" s="232"/>
      <c r="AA1431" s="202"/>
    </row>
    <row r="1432" spans="2:27">
      <c r="B1432" s="196"/>
      <c r="C1432" s="196"/>
      <c r="D1432" s="196"/>
      <c r="E1432" s="205"/>
      <c r="F1432" s="205"/>
      <c r="G1432" s="196"/>
      <c r="H1432" s="196"/>
      <c r="J1432" s="196"/>
      <c r="O1432" s="234"/>
      <c r="P1432" s="232"/>
      <c r="Q1432" s="233"/>
      <c r="R1432" s="233"/>
      <c r="S1432" s="233"/>
      <c r="T1432" s="206"/>
      <c r="U1432" s="232"/>
      <c r="AA1432" s="202"/>
    </row>
    <row r="1433" spans="2:27">
      <c r="B1433" s="196"/>
      <c r="C1433" s="196"/>
      <c r="D1433" s="196"/>
      <c r="E1433" s="205"/>
      <c r="F1433" s="205"/>
      <c r="G1433" s="196"/>
      <c r="H1433" s="196"/>
      <c r="J1433" s="196"/>
      <c r="O1433" s="234"/>
      <c r="P1433" s="232"/>
      <c r="Q1433" s="233"/>
      <c r="R1433" s="233"/>
      <c r="S1433" s="233"/>
      <c r="T1433" s="206"/>
      <c r="U1433" s="232"/>
      <c r="AA1433" s="202"/>
    </row>
    <row r="1434" spans="2:27">
      <c r="B1434" s="196"/>
      <c r="C1434" s="196"/>
      <c r="D1434" s="196"/>
      <c r="E1434" s="205"/>
      <c r="F1434" s="205"/>
      <c r="G1434" s="196"/>
      <c r="H1434" s="196"/>
      <c r="J1434" s="196"/>
      <c r="O1434" s="234"/>
      <c r="P1434" s="232"/>
      <c r="Q1434" s="233"/>
      <c r="R1434" s="233"/>
      <c r="S1434" s="233"/>
      <c r="T1434" s="206"/>
      <c r="U1434" s="232"/>
      <c r="AA1434" s="202"/>
    </row>
    <row r="1435" spans="2:27">
      <c r="B1435" s="196"/>
      <c r="C1435" s="196"/>
      <c r="D1435" s="196"/>
      <c r="E1435" s="205"/>
      <c r="F1435" s="205"/>
      <c r="G1435" s="196"/>
      <c r="H1435" s="196"/>
      <c r="J1435" s="196"/>
      <c r="O1435" s="234"/>
      <c r="P1435" s="232"/>
      <c r="Q1435" s="233"/>
      <c r="R1435" s="233"/>
      <c r="S1435" s="233"/>
      <c r="T1435" s="206"/>
      <c r="U1435" s="232"/>
      <c r="AA1435" s="202"/>
    </row>
    <row r="1436" spans="2:27">
      <c r="B1436" s="196"/>
      <c r="C1436" s="196"/>
      <c r="D1436" s="196"/>
      <c r="E1436" s="205"/>
      <c r="F1436" s="205"/>
      <c r="G1436" s="196"/>
      <c r="H1436" s="196"/>
      <c r="J1436" s="196"/>
      <c r="O1436" s="234"/>
      <c r="P1436" s="232"/>
      <c r="Q1436" s="233"/>
      <c r="R1436" s="233"/>
      <c r="S1436" s="233"/>
      <c r="T1436" s="206"/>
      <c r="U1436" s="232"/>
      <c r="AA1436" s="202"/>
    </row>
    <row r="1437" spans="2:27">
      <c r="B1437" s="196"/>
      <c r="C1437" s="196"/>
      <c r="D1437" s="196"/>
      <c r="E1437" s="205"/>
      <c r="F1437" s="205"/>
      <c r="G1437" s="196"/>
      <c r="H1437" s="196"/>
      <c r="J1437" s="196"/>
      <c r="O1437" s="234"/>
      <c r="P1437" s="232"/>
      <c r="Q1437" s="233"/>
      <c r="R1437" s="233"/>
      <c r="S1437" s="233"/>
      <c r="T1437" s="206"/>
      <c r="U1437" s="232"/>
      <c r="AA1437" s="202"/>
    </row>
    <row r="1438" spans="2:27">
      <c r="B1438" s="196"/>
      <c r="C1438" s="196"/>
      <c r="D1438" s="196"/>
      <c r="E1438" s="205"/>
      <c r="F1438" s="205"/>
      <c r="G1438" s="196"/>
      <c r="H1438" s="196"/>
      <c r="J1438" s="196"/>
      <c r="O1438" s="234"/>
      <c r="P1438" s="232"/>
      <c r="Q1438" s="233"/>
      <c r="R1438" s="233"/>
      <c r="S1438" s="233"/>
      <c r="T1438" s="206"/>
      <c r="U1438" s="232"/>
      <c r="AA1438" s="202"/>
    </row>
    <row r="1439" spans="2:27">
      <c r="B1439" s="196"/>
      <c r="C1439" s="196"/>
      <c r="D1439" s="196"/>
      <c r="E1439" s="205"/>
      <c r="F1439" s="205"/>
      <c r="G1439" s="196"/>
      <c r="H1439" s="196"/>
      <c r="J1439" s="196"/>
      <c r="O1439" s="234"/>
      <c r="P1439" s="232"/>
      <c r="Q1439" s="233"/>
      <c r="R1439" s="233"/>
      <c r="S1439" s="233"/>
      <c r="T1439" s="206"/>
      <c r="U1439" s="232"/>
      <c r="AA1439" s="202"/>
    </row>
    <row r="1440" spans="2:27">
      <c r="B1440" s="196"/>
      <c r="C1440" s="196"/>
      <c r="D1440" s="196"/>
      <c r="E1440" s="205"/>
      <c r="F1440" s="205"/>
      <c r="G1440" s="196"/>
      <c r="H1440" s="196"/>
      <c r="J1440" s="196"/>
      <c r="O1440" s="234"/>
      <c r="P1440" s="232"/>
      <c r="Q1440" s="233"/>
      <c r="R1440" s="233"/>
      <c r="S1440" s="233"/>
      <c r="T1440" s="206"/>
      <c r="U1440" s="232"/>
      <c r="AA1440" s="202"/>
    </row>
    <row r="1441" spans="2:27">
      <c r="B1441" s="196"/>
      <c r="C1441" s="196"/>
      <c r="D1441" s="196"/>
      <c r="E1441" s="205"/>
      <c r="F1441" s="205"/>
      <c r="G1441" s="196"/>
      <c r="H1441" s="196"/>
      <c r="J1441" s="196"/>
      <c r="O1441" s="234"/>
      <c r="P1441" s="232"/>
      <c r="Q1441" s="233"/>
      <c r="R1441" s="233"/>
      <c r="S1441" s="233"/>
      <c r="T1441" s="206"/>
      <c r="U1441" s="232"/>
      <c r="AA1441" s="202"/>
    </row>
    <row r="1442" spans="2:27">
      <c r="B1442" s="196"/>
      <c r="C1442" s="196"/>
      <c r="D1442" s="196"/>
      <c r="E1442" s="205"/>
      <c r="F1442" s="205"/>
      <c r="G1442" s="196"/>
      <c r="H1442" s="196"/>
      <c r="J1442" s="196"/>
      <c r="O1442" s="234"/>
      <c r="P1442" s="232"/>
      <c r="Q1442" s="233"/>
      <c r="R1442" s="233"/>
      <c r="S1442" s="233"/>
      <c r="T1442" s="206"/>
      <c r="U1442" s="232"/>
      <c r="AA1442" s="202"/>
    </row>
    <row r="1443" spans="2:27">
      <c r="B1443" s="196"/>
      <c r="C1443" s="196"/>
      <c r="D1443" s="196"/>
      <c r="E1443" s="205"/>
      <c r="F1443" s="205"/>
      <c r="G1443" s="196"/>
      <c r="H1443" s="196"/>
      <c r="J1443" s="196"/>
      <c r="O1443" s="234"/>
      <c r="P1443" s="232"/>
      <c r="Q1443" s="233"/>
      <c r="R1443" s="233"/>
      <c r="S1443" s="233"/>
      <c r="T1443" s="206"/>
      <c r="U1443" s="232"/>
      <c r="AA1443" s="202"/>
    </row>
    <row r="1444" spans="2:27">
      <c r="B1444" s="196"/>
      <c r="C1444" s="196"/>
      <c r="D1444" s="196"/>
      <c r="E1444" s="205"/>
      <c r="F1444" s="205"/>
      <c r="G1444" s="196"/>
      <c r="H1444" s="196"/>
      <c r="J1444" s="196"/>
      <c r="O1444" s="234"/>
      <c r="P1444" s="232"/>
      <c r="Q1444" s="233"/>
      <c r="R1444" s="233"/>
      <c r="S1444" s="233"/>
      <c r="T1444" s="206"/>
      <c r="U1444" s="232"/>
      <c r="AA1444" s="202"/>
    </row>
    <row r="1445" spans="2:27">
      <c r="B1445" s="196"/>
      <c r="C1445" s="196"/>
      <c r="D1445" s="196"/>
      <c r="E1445" s="205"/>
      <c r="F1445" s="205"/>
      <c r="G1445" s="196"/>
      <c r="H1445" s="196"/>
      <c r="J1445" s="196"/>
      <c r="O1445" s="234"/>
      <c r="P1445" s="232"/>
      <c r="Q1445" s="233"/>
      <c r="R1445" s="233"/>
      <c r="S1445" s="233"/>
      <c r="T1445" s="206"/>
      <c r="U1445" s="232"/>
      <c r="AA1445" s="202"/>
    </row>
    <row r="1446" spans="2:27">
      <c r="B1446" s="196"/>
      <c r="C1446" s="196"/>
      <c r="D1446" s="196"/>
      <c r="E1446" s="205"/>
      <c r="F1446" s="205"/>
      <c r="G1446" s="196"/>
      <c r="H1446" s="196"/>
      <c r="J1446" s="196"/>
      <c r="O1446" s="234"/>
      <c r="P1446" s="232"/>
      <c r="Q1446" s="233"/>
      <c r="R1446" s="233"/>
      <c r="S1446" s="233"/>
      <c r="T1446" s="206"/>
      <c r="U1446" s="232"/>
      <c r="AA1446" s="202"/>
    </row>
    <row r="1447" spans="2:27">
      <c r="B1447" s="196"/>
      <c r="C1447" s="196"/>
      <c r="D1447" s="196"/>
      <c r="E1447" s="205"/>
      <c r="F1447" s="205"/>
      <c r="G1447" s="196"/>
      <c r="H1447" s="196"/>
      <c r="J1447" s="196"/>
      <c r="O1447" s="234"/>
      <c r="P1447" s="232"/>
      <c r="Q1447" s="233"/>
      <c r="R1447" s="233"/>
      <c r="S1447" s="233"/>
      <c r="T1447" s="206"/>
      <c r="U1447" s="232"/>
      <c r="AA1447" s="202"/>
    </row>
    <row r="1448" spans="2:27">
      <c r="B1448" s="196"/>
      <c r="C1448" s="196"/>
      <c r="D1448" s="196"/>
      <c r="E1448" s="205"/>
      <c r="F1448" s="205"/>
      <c r="G1448" s="196"/>
      <c r="H1448" s="196"/>
      <c r="J1448" s="196"/>
      <c r="O1448" s="234"/>
      <c r="P1448" s="232"/>
      <c r="Q1448" s="233"/>
      <c r="R1448" s="233"/>
      <c r="S1448" s="233"/>
      <c r="T1448" s="206"/>
      <c r="U1448" s="232"/>
      <c r="AA1448" s="202"/>
    </row>
    <row r="1449" spans="2:27">
      <c r="B1449" s="196"/>
      <c r="C1449" s="196"/>
      <c r="D1449" s="196"/>
      <c r="E1449" s="205"/>
      <c r="F1449" s="205"/>
      <c r="G1449" s="196"/>
      <c r="H1449" s="196"/>
      <c r="J1449" s="196"/>
      <c r="O1449" s="234"/>
      <c r="P1449" s="232"/>
      <c r="Q1449" s="233"/>
      <c r="R1449" s="233"/>
      <c r="S1449" s="233"/>
      <c r="T1449" s="206"/>
      <c r="U1449" s="232"/>
      <c r="AA1449" s="202"/>
    </row>
    <row r="1450" spans="2:27">
      <c r="B1450" s="196"/>
      <c r="C1450" s="196"/>
      <c r="D1450" s="196"/>
      <c r="E1450" s="205"/>
      <c r="F1450" s="205"/>
      <c r="G1450" s="196"/>
      <c r="H1450" s="196"/>
      <c r="J1450" s="196"/>
      <c r="O1450" s="234"/>
      <c r="P1450" s="232"/>
      <c r="Q1450" s="233"/>
      <c r="R1450" s="233"/>
      <c r="S1450" s="233"/>
      <c r="T1450" s="206"/>
      <c r="U1450" s="232"/>
      <c r="AA1450" s="202"/>
    </row>
    <row r="1451" spans="2:27">
      <c r="B1451" s="196"/>
      <c r="C1451" s="196"/>
      <c r="D1451" s="196"/>
      <c r="E1451" s="205"/>
      <c r="F1451" s="205"/>
      <c r="G1451" s="196"/>
      <c r="H1451" s="196"/>
      <c r="J1451" s="196"/>
      <c r="O1451" s="234"/>
      <c r="P1451" s="232"/>
      <c r="Q1451" s="233"/>
      <c r="R1451" s="233"/>
      <c r="S1451" s="233"/>
      <c r="T1451" s="206"/>
      <c r="U1451" s="232"/>
      <c r="AA1451" s="202"/>
    </row>
    <row r="1452" spans="2:27">
      <c r="B1452" s="196"/>
      <c r="C1452" s="196"/>
      <c r="D1452" s="196"/>
      <c r="E1452" s="205"/>
      <c r="F1452" s="205"/>
      <c r="G1452" s="196"/>
      <c r="H1452" s="196"/>
      <c r="J1452" s="196"/>
      <c r="O1452" s="234"/>
      <c r="P1452" s="232"/>
      <c r="Q1452" s="233"/>
      <c r="R1452" s="233"/>
      <c r="S1452" s="233"/>
      <c r="T1452" s="206"/>
      <c r="U1452" s="232"/>
      <c r="AA1452" s="202"/>
    </row>
    <row r="1453" spans="2:27">
      <c r="B1453" s="196"/>
      <c r="C1453" s="196"/>
      <c r="D1453" s="196"/>
      <c r="E1453" s="205"/>
      <c r="F1453" s="205"/>
      <c r="G1453" s="196"/>
      <c r="H1453" s="196"/>
      <c r="J1453" s="196"/>
      <c r="O1453" s="234"/>
      <c r="P1453" s="232"/>
      <c r="Q1453" s="233"/>
      <c r="R1453" s="233"/>
      <c r="S1453" s="233"/>
      <c r="T1453" s="206"/>
      <c r="U1453" s="232"/>
      <c r="AA1453" s="202"/>
    </row>
    <row r="1454" spans="2:27">
      <c r="B1454" s="196"/>
      <c r="C1454" s="196"/>
      <c r="D1454" s="196"/>
      <c r="E1454" s="205"/>
      <c r="F1454" s="205"/>
      <c r="G1454" s="196"/>
      <c r="H1454" s="196"/>
      <c r="J1454" s="196"/>
      <c r="O1454" s="234"/>
      <c r="P1454" s="232"/>
      <c r="Q1454" s="233"/>
      <c r="R1454" s="233"/>
      <c r="S1454" s="233"/>
      <c r="T1454" s="206"/>
      <c r="U1454" s="232"/>
      <c r="AA1454" s="202"/>
    </row>
    <row r="1455" spans="2:27">
      <c r="B1455" s="196"/>
      <c r="C1455" s="196"/>
      <c r="D1455" s="196"/>
      <c r="E1455" s="205"/>
      <c r="F1455" s="205"/>
      <c r="G1455" s="196"/>
      <c r="H1455" s="196"/>
      <c r="J1455" s="196"/>
      <c r="O1455" s="234"/>
      <c r="P1455" s="232"/>
      <c r="Q1455" s="233"/>
      <c r="R1455" s="233"/>
      <c r="S1455" s="233"/>
      <c r="T1455" s="206"/>
      <c r="U1455" s="232"/>
      <c r="AA1455" s="202"/>
    </row>
    <row r="1456" spans="2:27">
      <c r="B1456" s="196"/>
      <c r="C1456" s="196"/>
      <c r="D1456" s="196"/>
      <c r="E1456" s="205"/>
      <c r="F1456" s="205"/>
      <c r="G1456" s="196"/>
      <c r="H1456" s="196"/>
      <c r="J1456" s="196"/>
      <c r="O1456" s="234"/>
      <c r="P1456" s="232"/>
      <c r="Q1456" s="233"/>
      <c r="R1456" s="233"/>
      <c r="S1456" s="233"/>
      <c r="T1456" s="206"/>
      <c r="U1456" s="232"/>
      <c r="AA1456" s="202"/>
    </row>
    <row r="1457" spans="2:27">
      <c r="B1457" s="196"/>
      <c r="C1457" s="196"/>
      <c r="D1457" s="196"/>
      <c r="E1457" s="205"/>
      <c r="F1457" s="205"/>
      <c r="G1457" s="196"/>
      <c r="H1457" s="196"/>
      <c r="J1457" s="196"/>
      <c r="O1457" s="234"/>
      <c r="P1457" s="232"/>
      <c r="Q1457" s="233"/>
      <c r="R1457" s="233"/>
      <c r="S1457" s="233"/>
      <c r="T1457" s="206"/>
      <c r="U1457" s="232"/>
      <c r="AA1457" s="202"/>
    </row>
    <row r="1458" spans="2:27">
      <c r="B1458" s="196"/>
      <c r="C1458" s="196"/>
      <c r="D1458" s="196"/>
      <c r="E1458" s="205"/>
      <c r="F1458" s="205"/>
      <c r="G1458" s="196"/>
      <c r="H1458" s="196"/>
      <c r="J1458" s="196"/>
      <c r="O1458" s="234"/>
      <c r="P1458" s="232"/>
      <c r="Q1458" s="233"/>
      <c r="R1458" s="233"/>
      <c r="S1458" s="233"/>
      <c r="T1458" s="206"/>
      <c r="U1458" s="232"/>
      <c r="AA1458" s="202"/>
    </row>
    <row r="1459" spans="2:27">
      <c r="B1459" s="196"/>
      <c r="C1459" s="196"/>
      <c r="D1459" s="196"/>
      <c r="E1459" s="205"/>
      <c r="F1459" s="205"/>
      <c r="G1459" s="196"/>
      <c r="H1459" s="196"/>
      <c r="J1459" s="196"/>
      <c r="O1459" s="234"/>
      <c r="P1459" s="232"/>
      <c r="Q1459" s="233"/>
      <c r="R1459" s="233"/>
      <c r="S1459" s="233"/>
      <c r="T1459" s="206"/>
      <c r="U1459" s="232"/>
      <c r="AA1459" s="202"/>
    </row>
    <row r="1460" spans="2:27">
      <c r="B1460" s="196"/>
      <c r="C1460" s="196"/>
      <c r="D1460" s="196"/>
      <c r="E1460" s="205"/>
      <c r="F1460" s="205"/>
      <c r="G1460" s="196"/>
      <c r="H1460" s="196"/>
      <c r="J1460" s="196"/>
      <c r="O1460" s="234"/>
      <c r="P1460" s="232"/>
      <c r="Q1460" s="233"/>
      <c r="R1460" s="233"/>
      <c r="S1460" s="233"/>
      <c r="T1460" s="206"/>
      <c r="U1460" s="232"/>
      <c r="AA1460" s="202"/>
    </row>
    <row r="1461" spans="2:27">
      <c r="B1461" s="196"/>
      <c r="C1461" s="196"/>
      <c r="D1461" s="196"/>
      <c r="E1461" s="205"/>
      <c r="F1461" s="205"/>
      <c r="G1461" s="196"/>
      <c r="H1461" s="196"/>
      <c r="J1461" s="196"/>
      <c r="O1461" s="234"/>
      <c r="P1461" s="232"/>
      <c r="Q1461" s="233"/>
      <c r="R1461" s="233"/>
      <c r="S1461" s="233"/>
      <c r="T1461" s="206"/>
      <c r="U1461" s="232"/>
      <c r="AA1461" s="202"/>
    </row>
    <row r="1462" spans="2:27">
      <c r="B1462" s="196"/>
      <c r="C1462" s="196"/>
      <c r="D1462" s="196"/>
      <c r="E1462" s="205"/>
      <c r="F1462" s="205"/>
      <c r="G1462" s="196"/>
      <c r="H1462" s="196"/>
      <c r="J1462" s="196"/>
      <c r="O1462" s="234"/>
      <c r="P1462" s="232"/>
      <c r="Q1462" s="233"/>
      <c r="R1462" s="233"/>
      <c r="S1462" s="233"/>
      <c r="T1462" s="206"/>
      <c r="U1462" s="232"/>
      <c r="AA1462" s="202"/>
    </row>
    <row r="1463" spans="2:27">
      <c r="B1463" s="196"/>
      <c r="C1463" s="196"/>
      <c r="D1463" s="196"/>
      <c r="E1463" s="205"/>
      <c r="F1463" s="205"/>
      <c r="G1463" s="196"/>
      <c r="H1463" s="196"/>
      <c r="J1463" s="196"/>
      <c r="O1463" s="234"/>
      <c r="P1463" s="232"/>
      <c r="Q1463" s="233"/>
      <c r="R1463" s="233"/>
      <c r="S1463" s="233"/>
      <c r="T1463" s="206"/>
      <c r="U1463" s="232"/>
      <c r="AA1463" s="202"/>
    </row>
    <row r="1464" spans="2:27">
      <c r="B1464" s="196"/>
      <c r="C1464" s="196"/>
      <c r="D1464" s="196"/>
      <c r="E1464" s="205"/>
      <c r="F1464" s="205"/>
      <c r="G1464" s="196"/>
      <c r="H1464" s="196"/>
      <c r="J1464" s="196"/>
      <c r="O1464" s="234"/>
      <c r="P1464" s="232"/>
      <c r="Q1464" s="233"/>
      <c r="R1464" s="233"/>
      <c r="S1464" s="233"/>
      <c r="T1464" s="206"/>
      <c r="U1464" s="232"/>
      <c r="AA1464" s="202"/>
    </row>
    <row r="1465" spans="2:27">
      <c r="B1465" s="196"/>
      <c r="C1465" s="196"/>
      <c r="D1465" s="196"/>
      <c r="E1465" s="205"/>
      <c r="F1465" s="205"/>
      <c r="G1465" s="196"/>
      <c r="H1465" s="196"/>
      <c r="J1465" s="196"/>
      <c r="O1465" s="234"/>
      <c r="P1465" s="232"/>
      <c r="Q1465" s="233"/>
      <c r="R1465" s="233"/>
      <c r="S1465" s="233"/>
      <c r="T1465" s="206"/>
      <c r="U1465" s="232"/>
      <c r="AA1465" s="202"/>
    </row>
    <row r="1466" spans="2:27">
      <c r="B1466" s="196"/>
      <c r="C1466" s="196"/>
      <c r="D1466" s="196"/>
      <c r="E1466" s="205"/>
      <c r="F1466" s="205"/>
      <c r="G1466" s="196"/>
      <c r="H1466" s="196"/>
      <c r="J1466" s="196"/>
      <c r="O1466" s="234"/>
      <c r="P1466" s="232"/>
      <c r="Q1466" s="233"/>
      <c r="R1466" s="233"/>
      <c r="S1466" s="233"/>
      <c r="T1466" s="206"/>
      <c r="U1466" s="232"/>
      <c r="AA1466" s="202"/>
    </row>
    <row r="1467" spans="2:27">
      <c r="B1467" s="196"/>
      <c r="C1467" s="196"/>
      <c r="D1467" s="196"/>
      <c r="E1467" s="205"/>
      <c r="F1467" s="205"/>
      <c r="G1467" s="196"/>
      <c r="H1467" s="196"/>
      <c r="J1467" s="196"/>
      <c r="O1467" s="234"/>
      <c r="P1467" s="232"/>
      <c r="Q1467" s="233"/>
      <c r="R1467" s="233"/>
      <c r="S1467" s="233"/>
      <c r="T1467" s="206"/>
      <c r="U1467" s="232"/>
      <c r="AA1467" s="202"/>
    </row>
    <row r="1468" spans="2:27">
      <c r="B1468" s="196"/>
      <c r="C1468" s="196"/>
      <c r="D1468" s="196"/>
      <c r="E1468" s="205"/>
      <c r="F1468" s="205"/>
      <c r="G1468" s="196"/>
      <c r="H1468" s="196"/>
      <c r="J1468" s="196"/>
      <c r="O1468" s="234"/>
      <c r="P1468" s="232"/>
      <c r="Q1468" s="233"/>
      <c r="R1468" s="233"/>
      <c r="S1468" s="233"/>
      <c r="T1468" s="206"/>
      <c r="U1468" s="232"/>
      <c r="AA1468" s="202"/>
    </row>
    <row r="1469" spans="2:27">
      <c r="B1469" s="196"/>
      <c r="C1469" s="196"/>
      <c r="D1469" s="196"/>
      <c r="E1469" s="205"/>
      <c r="F1469" s="205"/>
      <c r="G1469" s="196"/>
      <c r="H1469" s="196"/>
      <c r="J1469" s="196"/>
      <c r="O1469" s="234"/>
      <c r="P1469" s="232"/>
      <c r="Q1469" s="233"/>
      <c r="R1469" s="233"/>
      <c r="S1469" s="233"/>
      <c r="T1469" s="206"/>
      <c r="U1469" s="232"/>
      <c r="AA1469" s="202"/>
    </row>
    <row r="1470" spans="2:27">
      <c r="B1470" s="196"/>
      <c r="C1470" s="196"/>
      <c r="D1470" s="196"/>
      <c r="E1470" s="205"/>
      <c r="F1470" s="205"/>
      <c r="G1470" s="196"/>
      <c r="H1470" s="196"/>
      <c r="J1470" s="196"/>
      <c r="O1470" s="234"/>
      <c r="P1470" s="232"/>
      <c r="Q1470" s="233"/>
      <c r="R1470" s="233"/>
      <c r="S1470" s="233"/>
      <c r="T1470" s="206"/>
      <c r="U1470" s="232"/>
      <c r="AA1470" s="202"/>
    </row>
    <row r="1471" spans="2:27">
      <c r="B1471" s="196"/>
      <c r="C1471" s="196"/>
      <c r="D1471" s="196"/>
      <c r="E1471" s="205"/>
      <c r="F1471" s="205"/>
      <c r="G1471" s="196"/>
      <c r="H1471" s="196"/>
      <c r="J1471" s="196"/>
      <c r="O1471" s="234"/>
      <c r="P1471" s="232"/>
      <c r="Q1471" s="233"/>
      <c r="R1471" s="233"/>
      <c r="S1471" s="233"/>
      <c r="T1471" s="206"/>
      <c r="U1471" s="232"/>
      <c r="AA1471" s="202"/>
    </row>
    <row r="1472" spans="2:27">
      <c r="B1472" s="196"/>
      <c r="C1472" s="196"/>
      <c r="D1472" s="196"/>
      <c r="E1472" s="205"/>
      <c r="F1472" s="205"/>
      <c r="G1472" s="196"/>
      <c r="H1472" s="196"/>
      <c r="J1472" s="196"/>
      <c r="O1472" s="234"/>
      <c r="P1472" s="232"/>
      <c r="Q1472" s="233"/>
      <c r="R1472" s="233"/>
      <c r="S1472" s="233"/>
      <c r="T1472" s="206"/>
      <c r="U1472" s="232"/>
      <c r="AA1472" s="202"/>
    </row>
    <row r="1473" spans="2:27">
      <c r="B1473" s="196"/>
      <c r="C1473" s="196"/>
      <c r="D1473" s="196"/>
      <c r="E1473" s="205"/>
      <c r="F1473" s="205"/>
      <c r="G1473" s="196"/>
      <c r="H1473" s="196"/>
      <c r="J1473" s="196"/>
      <c r="O1473" s="234"/>
      <c r="P1473" s="232"/>
      <c r="Q1473" s="233"/>
      <c r="R1473" s="233"/>
      <c r="S1473" s="233"/>
      <c r="T1473" s="206"/>
      <c r="U1473" s="232"/>
      <c r="AA1473" s="202"/>
    </row>
    <row r="1474" spans="2:27">
      <c r="B1474" s="196"/>
      <c r="C1474" s="196"/>
      <c r="D1474" s="196"/>
      <c r="E1474" s="205"/>
      <c r="F1474" s="205"/>
      <c r="G1474" s="196"/>
      <c r="H1474" s="196"/>
      <c r="J1474" s="196"/>
      <c r="O1474" s="234"/>
      <c r="P1474" s="232"/>
      <c r="Q1474" s="233"/>
      <c r="R1474" s="233"/>
      <c r="S1474" s="233"/>
      <c r="T1474" s="206"/>
      <c r="U1474" s="232"/>
      <c r="AA1474" s="202"/>
    </row>
    <row r="1475" spans="2:27">
      <c r="B1475" s="196"/>
      <c r="C1475" s="196"/>
      <c r="D1475" s="196"/>
      <c r="E1475" s="205"/>
      <c r="F1475" s="205"/>
      <c r="G1475" s="196"/>
      <c r="H1475" s="196"/>
      <c r="J1475" s="196"/>
      <c r="O1475" s="234"/>
      <c r="P1475" s="232"/>
      <c r="Q1475" s="233"/>
      <c r="R1475" s="233"/>
      <c r="S1475" s="233"/>
      <c r="T1475" s="206"/>
      <c r="U1475" s="232"/>
      <c r="AA1475" s="202"/>
    </row>
    <row r="1476" spans="2:27">
      <c r="B1476" s="196"/>
      <c r="C1476" s="196"/>
      <c r="D1476" s="196"/>
      <c r="E1476" s="205"/>
      <c r="F1476" s="205"/>
      <c r="G1476" s="196"/>
      <c r="H1476" s="196"/>
      <c r="J1476" s="196"/>
      <c r="O1476" s="234"/>
      <c r="P1476" s="232"/>
      <c r="Q1476" s="233"/>
      <c r="R1476" s="233"/>
      <c r="S1476" s="233"/>
      <c r="T1476" s="206"/>
      <c r="U1476" s="232"/>
      <c r="AA1476" s="202"/>
    </row>
    <row r="1477" spans="2:27">
      <c r="B1477" s="196"/>
      <c r="C1477" s="196"/>
      <c r="D1477" s="196"/>
      <c r="E1477" s="205"/>
      <c r="F1477" s="205"/>
      <c r="G1477" s="196"/>
      <c r="H1477" s="196"/>
      <c r="J1477" s="196"/>
      <c r="O1477" s="234"/>
      <c r="P1477" s="232"/>
      <c r="Q1477" s="233"/>
      <c r="R1477" s="233"/>
      <c r="S1477" s="233"/>
      <c r="T1477" s="206"/>
      <c r="U1477" s="232"/>
      <c r="AA1477" s="202"/>
    </row>
    <row r="1478" spans="2:27">
      <c r="B1478" s="196"/>
      <c r="C1478" s="196"/>
      <c r="D1478" s="196"/>
      <c r="E1478" s="205"/>
      <c r="F1478" s="205"/>
      <c r="G1478" s="196"/>
      <c r="H1478" s="196"/>
      <c r="J1478" s="196"/>
      <c r="O1478" s="234"/>
      <c r="P1478" s="232"/>
      <c r="Q1478" s="233"/>
      <c r="R1478" s="233"/>
      <c r="S1478" s="233"/>
      <c r="T1478" s="206"/>
      <c r="U1478" s="232"/>
      <c r="AA1478" s="202"/>
    </row>
    <row r="1479" spans="2:27">
      <c r="B1479" s="196"/>
      <c r="C1479" s="196"/>
      <c r="D1479" s="196"/>
      <c r="E1479" s="205"/>
      <c r="F1479" s="205"/>
      <c r="G1479" s="196"/>
      <c r="H1479" s="196"/>
      <c r="J1479" s="196"/>
      <c r="O1479" s="234"/>
      <c r="P1479" s="232"/>
      <c r="Q1479" s="233"/>
      <c r="R1479" s="233"/>
      <c r="S1479" s="233"/>
      <c r="T1479" s="206"/>
      <c r="U1479" s="232"/>
      <c r="AA1479" s="202"/>
    </row>
    <row r="1480" spans="2:27">
      <c r="B1480" s="196"/>
      <c r="C1480" s="196"/>
      <c r="D1480" s="196"/>
      <c r="E1480" s="205"/>
      <c r="F1480" s="205"/>
      <c r="G1480" s="196"/>
      <c r="H1480" s="196"/>
      <c r="J1480" s="196"/>
      <c r="O1480" s="234"/>
      <c r="P1480" s="232"/>
      <c r="Q1480" s="233"/>
      <c r="R1480" s="233"/>
      <c r="S1480" s="233"/>
      <c r="T1480" s="206"/>
      <c r="U1480" s="232"/>
      <c r="AA1480" s="202"/>
    </row>
    <row r="1481" spans="2:27">
      <c r="B1481" s="196"/>
      <c r="C1481" s="196"/>
      <c r="D1481" s="196"/>
      <c r="E1481" s="205"/>
      <c r="F1481" s="205"/>
      <c r="G1481" s="196"/>
      <c r="H1481" s="196"/>
      <c r="J1481" s="196"/>
      <c r="O1481" s="234"/>
      <c r="P1481" s="232"/>
      <c r="Q1481" s="233"/>
      <c r="R1481" s="233"/>
      <c r="S1481" s="233"/>
      <c r="T1481" s="206"/>
      <c r="U1481" s="232"/>
      <c r="AA1481" s="202"/>
    </row>
    <row r="1482" spans="2:27">
      <c r="B1482" s="196"/>
      <c r="C1482" s="196"/>
      <c r="D1482" s="196"/>
      <c r="E1482" s="205"/>
      <c r="F1482" s="205"/>
      <c r="G1482" s="196"/>
      <c r="H1482" s="196"/>
      <c r="J1482" s="196"/>
      <c r="O1482" s="234"/>
      <c r="P1482" s="232"/>
      <c r="Q1482" s="233"/>
      <c r="R1482" s="233"/>
      <c r="S1482" s="233"/>
      <c r="T1482" s="206"/>
      <c r="U1482" s="232"/>
      <c r="AA1482" s="202"/>
    </row>
    <row r="1483" spans="2:27">
      <c r="B1483" s="196"/>
      <c r="C1483" s="196"/>
      <c r="D1483" s="196"/>
      <c r="E1483" s="205"/>
      <c r="F1483" s="205"/>
      <c r="G1483" s="196"/>
      <c r="H1483" s="196"/>
      <c r="J1483" s="196"/>
      <c r="O1483" s="234"/>
      <c r="P1483" s="232"/>
      <c r="Q1483" s="233"/>
      <c r="R1483" s="233"/>
      <c r="S1483" s="233"/>
      <c r="T1483" s="206"/>
      <c r="U1483" s="232"/>
      <c r="AA1483" s="202"/>
    </row>
    <row r="1484" spans="2:27">
      <c r="B1484" s="196"/>
      <c r="C1484" s="196"/>
      <c r="D1484" s="196"/>
      <c r="E1484" s="205"/>
      <c r="F1484" s="205"/>
      <c r="G1484" s="196"/>
      <c r="H1484" s="196"/>
      <c r="J1484" s="196"/>
      <c r="O1484" s="234"/>
      <c r="P1484" s="232"/>
      <c r="Q1484" s="233"/>
      <c r="R1484" s="233"/>
      <c r="S1484" s="233"/>
      <c r="T1484" s="206"/>
      <c r="U1484" s="232"/>
      <c r="AA1484" s="202"/>
    </row>
    <row r="1485" spans="2:27">
      <c r="B1485" s="196"/>
      <c r="C1485" s="196"/>
      <c r="D1485" s="196"/>
      <c r="E1485" s="205"/>
      <c r="F1485" s="205"/>
      <c r="G1485" s="196"/>
      <c r="H1485" s="196"/>
      <c r="J1485" s="196"/>
      <c r="O1485" s="234"/>
      <c r="P1485" s="232"/>
      <c r="Q1485" s="233"/>
      <c r="R1485" s="233"/>
      <c r="S1485" s="233"/>
      <c r="T1485" s="206"/>
      <c r="U1485" s="232"/>
      <c r="AA1485" s="202"/>
    </row>
    <row r="1486" spans="2:27">
      <c r="B1486" s="196"/>
      <c r="C1486" s="196"/>
      <c r="D1486" s="196"/>
      <c r="E1486" s="205"/>
      <c r="F1486" s="205"/>
      <c r="G1486" s="196"/>
      <c r="H1486" s="196"/>
      <c r="J1486" s="196"/>
      <c r="O1486" s="234"/>
      <c r="P1486" s="232"/>
      <c r="Q1486" s="233"/>
      <c r="R1486" s="233"/>
      <c r="S1486" s="233"/>
      <c r="T1486" s="206"/>
      <c r="U1486" s="232"/>
      <c r="AA1486" s="202"/>
    </row>
    <row r="1487" spans="2:27">
      <c r="B1487" s="196"/>
      <c r="C1487" s="196"/>
      <c r="D1487" s="196"/>
      <c r="E1487" s="205"/>
      <c r="F1487" s="205"/>
      <c r="G1487" s="196"/>
      <c r="H1487" s="196"/>
      <c r="J1487" s="196"/>
      <c r="O1487" s="234"/>
      <c r="P1487" s="232"/>
      <c r="Q1487" s="233"/>
      <c r="R1487" s="233"/>
      <c r="S1487" s="233"/>
      <c r="T1487" s="206"/>
      <c r="U1487" s="232"/>
      <c r="AA1487" s="202"/>
    </row>
    <row r="1488" spans="2:27">
      <c r="B1488" s="196"/>
      <c r="C1488" s="196"/>
      <c r="D1488" s="196"/>
      <c r="E1488" s="205"/>
      <c r="F1488" s="205"/>
      <c r="G1488" s="196"/>
      <c r="H1488" s="196"/>
      <c r="J1488" s="196"/>
      <c r="O1488" s="234"/>
      <c r="P1488" s="232"/>
      <c r="Q1488" s="233"/>
      <c r="R1488" s="233"/>
      <c r="S1488" s="233"/>
      <c r="T1488" s="206"/>
      <c r="U1488" s="232"/>
      <c r="AA1488" s="202"/>
    </row>
    <row r="1489" spans="2:27">
      <c r="B1489" s="196"/>
      <c r="C1489" s="196"/>
      <c r="D1489" s="196"/>
      <c r="E1489" s="205"/>
      <c r="F1489" s="205"/>
      <c r="G1489" s="196"/>
      <c r="H1489" s="196"/>
      <c r="J1489" s="196"/>
      <c r="O1489" s="234"/>
      <c r="P1489" s="232"/>
      <c r="Q1489" s="233"/>
      <c r="R1489" s="233"/>
      <c r="S1489" s="233"/>
      <c r="T1489" s="206"/>
      <c r="U1489" s="232"/>
      <c r="AA1489" s="202"/>
    </row>
    <row r="1490" spans="2:27">
      <c r="B1490" s="196"/>
      <c r="C1490" s="196"/>
      <c r="D1490" s="196"/>
      <c r="E1490" s="205"/>
      <c r="F1490" s="205"/>
      <c r="G1490" s="196"/>
      <c r="H1490" s="196"/>
      <c r="J1490" s="196"/>
      <c r="O1490" s="234"/>
      <c r="P1490" s="232"/>
      <c r="Q1490" s="233"/>
      <c r="R1490" s="233"/>
      <c r="S1490" s="233"/>
      <c r="T1490" s="206"/>
      <c r="U1490" s="232"/>
      <c r="AA1490" s="202"/>
    </row>
    <row r="1491" spans="2:27">
      <c r="B1491" s="196"/>
      <c r="C1491" s="196"/>
      <c r="D1491" s="196"/>
      <c r="E1491" s="205"/>
      <c r="F1491" s="205"/>
      <c r="G1491" s="196"/>
      <c r="H1491" s="196"/>
      <c r="J1491" s="196"/>
      <c r="O1491" s="234"/>
      <c r="P1491" s="232"/>
      <c r="Q1491" s="233"/>
      <c r="R1491" s="233"/>
      <c r="S1491" s="233"/>
      <c r="T1491" s="206"/>
      <c r="U1491" s="232"/>
      <c r="AA1491" s="202"/>
    </row>
    <row r="1492" spans="2:27">
      <c r="B1492" s="196"/>
      <c r="C1492" s="196"/>
      <c r="D1492" s="196"/>
      <c r="E1492" s="205"/>
      <c r="F1492" s="205"/>
      <c r="G1492" s="196"/>
      <c r="H1492" s="196"/>
      <c r="J1492" s="196"/>
      <c r="O1492" s="234"/>
      <c r="P1492" s="232"/>
      <c r="Q1492" s="233"/>
      <c r="R1492" s="233"/>
      <c r="S1492" s="233"/>
      <c r="T1492" s="206"/>
      <c r="U1492" s="232"/>
      <c r="AA1492" s="202"/>
    </row>
    <row r="1493" spans="2:27">
      <c r="B1493" s="196"/>
      <c r="C1493" s="196"/>
      <c r="D1493" s="196"/>
      <c r="E1493" s="205"/>
      <c r="F1493" s="205"/>
      <c r="G1493" s="196"/>
      <c r="H1493" s="196"/>
      <c r="J1493" s="196"/>
      <c r="O1493" s="234"/>
      <c r="P1493" s="232"/>
      <c r="Q1493" s="233"/>
      <c r="R1493" s="233"/>
      <c r="S1493" s="233"/>
      <c r="T1493" s="206"/>
      <c r="U1493" s="232"/>
      <c r="AA1493" s="202"/>
    </row>
    <row r="1494" spans="2:27">
      <c r="B1494" s="196"/>
      <c r="C1494" s="196"/>
      <c r="D1494" s="196"/>
      <c r="E1494" s="205"/>
      <c r="F1494" s="205"/>
      <c r="G1494" s="196"/>
      <c r="H1494" s="196"/>
      <c r="J1494" s="196"/>
      <c r="O1494" s="234"/>
      <c r="P1494" s="232"/>
      <c r="Q1494" s="233"/>
      <c r="R1494" s="233"/>
      <c r="S1494" s="233"/>
      <c r="T1494" s="206"/>
      <c r="U1494" s="232"/>
      <c r="AA1494" s="202"/>
    </row>
    <row r="1495" spans="2:27">
      <c r="B1495" s="196"/>
      <c r="C1495" s="196"/>
      <c r="D1495" s="196"/>
      <c r="E1495" s="205"/>
      <c r="F1495" s="205"/>
      <c r="G1495" s="196"/>
      <c r="H1495" s="196"/>
      <c r="J1495" s="196"/>
      <c r="O1495" s="234"/>
      <c r="P1495" s="232"/>
      <c r="Q1495" s="233"/>
      <c r="R1495" s="233"/>
      <c r="S1495" s="233"/>
      <c r="T1495" s="206"/>
      <c r="U1495" s="232"/>
      <c r="AA1495" s="202"/>
    </row>
    <row r="1496" spans="2:27">
      <c r="B1496" s="196"/>
      <c r="C1496" s="196"/>
      <c r="D1496" s="196"/>
      <c r="E1496" s="205"/>
      <c r="F1496" s="205"/>
      <c r="G1496" s="196"/>
      <c r="H1496" s="196"/>
      <c r="J1496" s="196"/>
      <c r="O1496" s="234"/>
      <c r="P1496" s="232"/>
      <c r="Q1496" s="233"/>
      <c r="R1496" s="233"/>
      <c r="S1496" s="233"/>
      <c r="T1496" s="206"/>
      <c r="U1496" s="232"/>
      <c r="AA1496" s="202"/>
    </row>
    <row r="1497" spans="2:27">
      <c r="B1497" s="196"/>
      <c r="C1497" s="196"/>
      <c r="D1497" s="196"/>
      <c r="E1497" s="205"/>
      <c r="F1497" s="205"/>
      <c r="G1497" s="196"/>
      <c r="H1497" s="196"/>
      <c r="J1497" s="196"/>
      <c r="O1497" s="234"/>
      <c r="P1497" s="232"/>
      <c r="Q1497" s="233"/>
      <c r="R1497" s="233"/>
      <c r="S1497" s="233"/>
      <c r="T1497" s="206"/>
      <c r="U1497" s="232"/>
      <c r="AA1497" s="202"/>
    </row>
    <row r="1498" spans="2:27">
      <c r="B1498" s="196"/>
      <c r="C1498" s="196"/>
      <c r="D1498" s="196"/>
      <c r="E1498" s="205"/>
      <c r="F1498" s="205"/>
      <c r="G1498" s="196"/>
      <c r="H1498" s="196"/>
      <c r="J1498" s="196"/>
      <c r="O1498" s="234"/>
      <c r="P1498" s="232"/>
      <c r="Q1498" s="233"/>
      <c r="R1498" s="233"/>
      <c r="S1498" s="233"/>
      <c r="T1498" s="206"/>
      <c r="U1498" s="232"/>
      <c r="AA1498" s="202"/>
    </row>
    <row r="1499" spans="2:27">
      <c r="B1499" s="196"/>
      <c r="C1499" s="196"/>
      <c r="D1499" s="196"/>
      <c r="E1499" s="205"/>
      <c r="F1499" s="205"/>
      <c r="G1499" s="196"/>
      <c r="H1499" s="196"/>
      <c r="J1499" s="196"/>
      <c r="O1499" s="234"/>
      <c r="P1499" s="232"/>
      <c r="Q1499" s="233"/>
      <c r="R1499" s="233"/>
      <c r="S1499" s="233"/>
      <c r="T1499" s="206"/>
      <c r="U1499" s="232"/>
      <c r="AA1499" s="202"/>
    </row>
    <row r="1500" spans="2:27">
      <c r="B1500" s="196"/>
      <c r="C1500" s="196"/>
      <c r="D1500" s="196"/>
      <c r="E1500" s="205"/>
      <c r="F1500" s="205"/>
      <c r="G1500" s="196"/>
      <c r="H1500" s="196"/>
      <c r="J1500" s="196"/>
      <c r="O1500" s="234"/>
      <c r="P1500" s="232"/>
      <c r="Q1500" s="233"/>
      <c r="R1500" s="233"/>
      <c r="S1500" s="233"/>
      <c r="T1500" s="206"/>
      <c r="U1500" s="232"/>
      <c r="AA1500" s="202"/>
    </row>
    <row r="1501" spans="2:27">
      <c r="B1501" s="196"/>
      <c r="C1501" s="196"/>
      <c r="D1501" s="196"/>
      <c r="E1501" s="205"/>
      <c r="F1501" s="205"/>
      <c r="G1501" s="196"/>
      <c r="H1501" s="196"/>
      <c r="J1501" s="196"/>
      <c r="O1501" s="234"/>
      <c r="P1501" s="232"/>
      <c r="Q1501" s="233"/>
      <c r="R1501" s="233"/>
      <c r="S1501" s="233"/>
      <c r="T1501" s="206"/>
      <c r="U1501" s="232"/>
      <c r="AA1501" s="202"/>
    </row>
    <row r="1502" spans="2:27">
      <c r="B1502" s="196"/>
      <c r="C1502" s="196"/>
      <c r="D1502" s="196"/>
      <c r="E1502" s="205"/>
      <c r="F1502" s="205"/>
      <c r="G1502" s="196"/>
      <c r="H1502" s="196"/>
      <c r="J1502" s="196"/>
      <c r="O1502" s="234"/>
      <c r="P1502" s="232"/>
      <c r="Q1502" s="233"/>
      <c r="R1502" s="233"/>
      <c r="S1502" s="233"/>
      <c r="T1502" s="206"/>
      <c r="U1502" s="232"/>
      <c r="AA1502" s="202"/>
    </row>
    <row r="1503" spans="2:27">
      <c r="B1503" s="196"/>
      <c r="C1503" s="196"/>
      <c r="D1503" s="196"/>
      <c r="E1503" s="205"/>
      <c r="F1503" s="205"/>
      <c r="G1503" s="196"/>
      <c r="H1503" s="196"/>
      <c r="J1503" s="196"/>
      <c r="O1503" s="234"/>
      <c r="P1503" s="232"/>
      <c r="Q1503" s="233"/>
      <c r="R1503" s="233"/>
      <c r="S1503" s="233"/>
      <c r="T1503" s="206"/>
      <c r="U1503" s="232"/>
      <c r="AA1503" s="202"/>
    </row>
    <row r="1504" spans="2:27">
      <c r="B1504" s="196"/>
      <c r="C1504" s="196"/>
      <c r="D1504" s="196"/>
      <c r="E1504" s="205"/>
      <c r="F1504" s="205"/>
      <c r="G1504" s="196"/>
      <c r="H1504" s="196"/>
      <c r="J1504" s="196"/>
      <c r="O1504" s="234"/>
      <c r="P1504" s="232"/>
      <c r="Q1504" s="233"/>
      <c r="R1504" s="233"/>
      <c r="S1504" s="233"/>
      <c r="T1504" s="206"/>
      <c r="U1504" s="232"/>
      <c r="AA1504" s="202"/>
    </row>
    <row r="1505" spans="2:27">
      <c r="B1505" s="196"/>
      <c r="C1505" s="196"/>
      <c r="D1505" s="196"/>
      <c r="E1505" s="205"/>
      <c r="F1505" s="205"/>
      <c r="G1505" s="196"/>
      <c r="H1505" s="196"/>
      <c r="J1505" s="196"/>
      <c r="O1505" s="234"/>
      <c r="P1505" s="232"/>
      <c r="Q1505" s="233"/>
      <c r="R1505" s="233"/>
      <c r="S1505" s="233"/>
      <c r="T1505" s="206"/>
      <c r="U1505" s="232"/>
      <c r="AA1505" s="202"/>
    </row>
    <row r="1506" spans="2:27">
      <c r="B1506" s="196"/>
      <c r="C1506" s="196"/>
      <c r="D1506" s="196"/>
      <c r="E1506" s="205"/>
      <c r="F1506" s="205"/>
      <c r="G1506" s="196"/>
      <c r="H1506" s="196"/>
      <c r="J1506" s="196"/>
      <c r="O1506" s="234"/>
      <c r="P1506" s="232"/>
      <c r="Q1506" s="233"/>
      <c r="R1506" s="233"/>
      <c r="S1506" s="233"/>
      <c r="T1506" s="206"/>
      <c r="U1506" s="232"/>
      <c r="AA1506" s="202"/>
    </row>
    <row r="1507" spans="2:27">
      <c r="B1507" s="196"/>
      <c r="C1507" s="196"/>
      <c r="D1507" s="196"/>
      <c r="E1507" s="205"/>
      <c r="F1507" s="205"/>
      <c r="G1507" s="196"/>
      <c r="H1507" s="196"/>
      <c r="J1507" s="196"/>
      <c r="O1507" s="234"/>
      <c r="P1507" s="232"/>
      <c r="Q1507" s="233"/>
      <c r="R1507" s="233"/>
      <c r="S1507" s="233"/>
      <c r="T1507" s="206"/>
      <c r="U1507" s="232"/>
      <c r="AA1507" s="202"/>
    </row>
    <row r="1508" spans="2:27">
      <c r="B1508" s="196"/>
      <c r="C1508" s="196"/>
      <c r="D1508" s="196"/>
      <c r="E1508" s="205"/>
      <c r="F1508" s="205"/>
      <c r="G1508" s="196"/>
      <c r="H1508" s="196"/>
      <c r="J1508" s="196"/>
      <c r="O1508" s="234"/>
      <c r="P1508" s="232"/>
      <c r="Q1508" s="233"/>
      <c r="R1508" s="233"/>
      <c r="S1508" s="233"/>
      <c r="T1508" s="206"/>
      <c r="U1508" s="232"/>
      <c r="AA1508" s="202"/>
    </row>
    <row r="1509" spans="2:27">
      <c r="B1509" s="196"/>
      <c r="C1509" s="196"/>
      <c r="D1509" s="196"/>
      <c r="E1509" s="205"/>
      <c r="F1509" s="205"/>
      <c r="G1509" s="196"/>
      <c r="H1509" s="196"/>
      <c r="J1509" s="196"/>
      <c r="O1509" s="234"/>
      <c r="P1509" s="232"/>
      <c r="Q1509" s="233"/>
      <c r="R1509" s="233"/>
      <c r="S1509" s="233"/>
      <c r="T1509" s="206"/>
      <c r="U1509" s="232"/>
      <c r="AA1509" s="202"/>
    </row>
    <row r="1510" spans="2:27">
      <c r="B1510" s="196"/>
      <c r="C1510" s="196"/>
      <c r="D1510" s="196"/>
      <c r="E1510" s="205"/>
      <c r="F1510" s="205"/>
      <c r="G1510" s="196"/>
      <c r="H1510" s="196"/>
      <c r="J1510" s="196"/>
      <c r="O1510" s="234"/>
      <c r="P1510" s="232"/>
      <c r="Q1510" s="233"/>
      <c r="R1510" s="233"/>
      <c r="S1510" s="233"/>
      <c r="T1510" s="206"/>
      <c r="U1510" s="232"/>
      <c r="AA1510" s="202"/>
    </row>
    <row r="1511" spans="2:27">
      <c r="B1511" s="196"/>
      <c r="C1511" s="196"/>
      <c r="D1511" s="196"/>
      <c r="E1511" s="205"/>
      <c r="F1511" s="205"/>
      <c r="G1511" s="196"/>
      <c r="H1511" s="196"/>
      <c r="J1511" s="196"/>
      <c r="O1511" s="234"/>
      <c r="P1511" s="232"/>
      <c r="Q1511" s="233"/>
      <c r="R1511" s="233"/>
      <c r="S1511" s="233"/>
      <c r="T1511" s="206"/>
      <c r="U1511" s="232"/>
      <c r="AA1511" s="202"/>
    </row>
    <row r="1512" spans="2:27">
      <c r="B1512" s="196"/>
      <c r="C1512" s="196"/>
      <c r="D1512" s="196"/>
      <c r="E1512" s="205"/>
      <c r="F1512" s="205"/>
      <c r="G1512" s="196"/>
      <c r="H1512" s="196"/>
      <c r="J1512" s="196"/>
      <c r="O1512" s="234"/>
      <c r="P1512" s="232"/>
      <c r="Q1512" s="233"/>
      <c r="R1512" s="233"/>
      <c r="S1512" s="233"/>
      <c r="T1512" s="206"/>
      <c r="U1512" s="232"/>
      <c r="AA1512" s="202"/>
    </row>
    <row r="1513" spans="2:27">
      <c r="B1513" s="196"/>
      <c r="C1513" s="196"/>
      <c r="D1513" s="196"/>
      <c r="E1513" s="205"/>
      <c r="F1513" s="205"/>
      <c r="G1513" s="196"/>
      <c r="H1513" s="196"/>
      <c r="J1513" s="196"/>
      <c r="O1513" s="234"/>
      <c r="P1513" s="232"/>
      <c r="Q1513" s="233"/>
      <c r="R1513" s="233"/>
      <c r="S1513" s="233"/>
      <c r="T1513" s="206"/>
      <c r="U1513" s="232"/>
      <c r="AA1513" s="202"/>
    </row>
    <row r="1514" spans="2:27">
      <c r="B1514" s="196"/>
      <c r="C1514" s="196"/>
      <c r="D1514" s="196"/>
      <c r="E1514" s="205"/>
      <c r="F1514" s="205"/>
      <c r="G1514" s="196"/>
      <c r="H1514" s="196"/>
      <c r="J1514" s="196"/>
      <c r="O1514" s="234"/>
      <c r="P1514" s="232"/>
      <c r="Q1514" s="233"/>
      <c r="R1514" s="233"/>
      <c r="S1514" s="233"/>
      <c r="T1514" s="206"/>
      <c r="U1514" s="232"/>
      <c r="AA1514" s="202"/>
    </row>
    <row r="1515" spans="2:27">
      <c r="B1515" s="196"/>
      <c r="C1515" s="196"/>
      <c r="D1515" s="196"/>
      <c r="E1515" s="205"/>
      <c r="F1515" s="205"/>
      <c r="G1515" s="196"/>
      <c r="H1515" s="196"/>
      <c r="J1515" s="196"/>
      <c r="O1515" s="234"/>
      <c r="P1515" s="232"/>
      <c r="Q1515" s="233"/>
      <c r="R1515" s="233"/>
      <c r="S1515" s="233"/>
      <c r="T1515" s="206"/>
      <c r="U1515" s="232"/>
      <c r="AA1515" s="202"/>
    </row>
    <row r="1516" spans="2:27">
      <c r="B1516" s="196"/>
      <c r="C1516" s="196"/>
      <c r="D1516" s="196"/>
      <c r="E1516" s="205"/>
      <c r="F1516" s="205"/>
      <c r="G1516" s="196"/>
      <c r="H1516" s="196"/>
      <c r="J1516" s="196"/>
      <c r="O1516" s="234"/>
      <c r="P1516" s="232"/>
      <c r="Q1516" s="233"/>
      <c r="R1516" s="233"/>
      <c r="S1516" s="233"/>
      <c r="T1516" s="206"/>
      <c r="U1516" s="232"/>
      <c r="AA1516" s="202"/>
    </row>
    <row r="1517" spans="2:27">
      <c r="B1517" s="196"/>
      <c r="C1517" s="196"/>
      <c r="D1517" s="196"/>
      <c r="E1517" s="205"/>
      <c r="F1517" s="205"/>
      <c r="G1517" s="196"/>
      <c r="H1517" s="196"/>
      <c r="J1517" s="196"/>
      <c r="O1517" s="234"/>
      <c r="P1517" s="232"/>
      <c r="Q1517" s="233"/>
      <c r="R1517" s="233"/>
      <c r="S1517" s="233"/>
      <c r="T1517" s="206"/>
      <c r="U1517" s="232"/>
      <c r="AA1517" s="202"/>
    </row>
    <row r="1518" spans="2:27">
      <c r="B1518" s="196"/>
      <c r="C1518" s="196"/>
      <c r="D1518" s="196"/>
      <c r="E1518" s="205"/>
      <c r="F1518" s="205"/>
      <c r="G1518" s="196"/>
      <c r="H1518" s="196"/>
      <c r="J1518" s="196"/>
      <c r="O1518" s="234"/>
      <c r="P1518" s="232"/>
      <c r="Q1518" s="233"/>
      <c r="R1518" s="233"/>
      <c r="S1518" s="233"/>
      <c r="T1518" s="206"/>
      <c r="U1518" s="232"/>
      <c r="AA1518" s="202"/>
    </row>
    <row r="1519" spans="2:27">
      <c r="B1519" s="196"/>
      <c r="C1519" s="196"/>
      <c r="D1519" s="196"/>
      <c r="E1519" s="205"/>
      <c r="F1519" s="205"/>
      <c r="G1519" s="196"/>
      <c r="H1519" s="196"/>
      <c r="J1519" s="196"/>
      <c r="O1519" s="234"/>
      <c r="P1519" s="232"/>
      <c r="Q1519" s="233"/>
      <c r="R1519" s="233"/>
      <c r="S1519" s="233"/>
      <c r="T1519" s="206"/>
      <c r="U1519" s="232"/>
      <c r="AA1519" s="202"/>
    </row>
    <row r="1520" spans="2:27">
      <c r="B1520" s="196"/>
      <c r="C1520" s="196"/>
      <c r="D1520" s="196"/>
      <c r="E1520" s="205"/>
      <c r="F1520" s="205"/>
      <c r="G1520" s="196"/>
      <c r="H1520" s="196"/>
      <c r="J1520" s="196"/>
      <c r="O1520" s="234"/>
      <c r="P1520" s="232"/>
      <c r="Q1520" s="233"/>
      <c r="R1520" s="233"/>
      <c r="S1520" s="233"/>
      <c r="T1520" s="206"/>
      <c r="U1520" s="232"/>
      <c r="AA1520" s="202"/>
    </row>
    <row r="1521" spans="2:27">
      <c r="B1521" s="196"/>
      <c r="C1521" s="196"/>
      <c r="D1521" s="196"/>
      <c r="E1521" s="205"/>
      <c r="F1521" s="205"/>
      <c r="G1521" s="196"/>
      <c r="H1521" s="196"/>
      <c r="J1521" s="196"/>
      <c r="O1521" s="234"/>
      <c r="P1521" s="232"/>
      <c r="Q1521" s="233"/>
      <c r="R1521" s="233"/>
      <c r="S1521" s="233"/>
      <c r="T1521" s="206"/>
      <c r="U1521" s="232"/>
      <c r="AA1521" s="202"/>
    </row>
    <row r="1522" spans="2:27">
      <c r="B1522" s="196"/>
      <c r="C1522" s="196"/>
      <c r="D1522" s="196"/>
      <c r="E1522" s="205"/>
      <c r="F1522" s="205"/>
      <c r="G1522" s="196"/>
      <c r="H1522" s="196"/>
      <c r="J1522" s="196"/>
      <c r="O1522" s="234"/>
      <c r="P1522" s="232"/>
      <c r="Q1522" s="233"/>
      <c r="R1522" s="233"/>
      <c r="S1522" s="233"/>
      <c r="T1522" s="206"/>
      <c r="U1522" s="232"/>
      <c r="AA1522" s="202"/>
    </row>
    <row r="1523" spans="2:27">
      <c r="B1523" s="196"/>
      <c r="C1523" s="196"/>
      <c r="D1523" s="196"/>
      <c r="E1523" s="205"/>
      <c r="F1523" s="205"/>
      <c r="G1523" s="196"/>
      <c r="H1523" s="196"/>
      <c r="J1523" s="196"/>
      <c r="O1523" s="234"/>
      <c r="P1523" s="232"/>
      <c r="Q1523" s="233"/>
      <c r="R1523" s="233"/>
      <c r="S1523" s="233"/>
      <c r="T1523" s="206"/>
      <c r="U1523" s="232"/>
      <c r="AA1523" s="202"/>
    </row>
    <row r="1524" spans="2:27">
      <c r="B1524" s="196"/>
      <c r="C1524" s="196"/>
      <c r="D1524" s="196"/>
      <c r="E1524" s="205"/>
      <c r="F1524" s="205"/>
      <c r="G1524" s="196"/>
      <c r="H1524" s="196"/>
      <c r="J1524" s="196"/>
      <c r="O1524" s="234"/>
      <c r="P1524" s="232"/>
      <c r="Q1524" s="233"/>
      <c r="R1524" s="233"/>
      <c r="S1524" s="233"/>
      <c r="T1524" s="206"/>
      <c r="U1524" s="232"/>
      <c r="AA1524" s="202"/>
    </row>
    <row r="1525" spans="2:27">
      <c r="B1525" s="196"/>
      <c r="C1525" s="196"/>
      <c r="D1525" s="196"/>
      <c r="E1525" s="205"/>
      <c r="F1525" s="205"/>
      <c r="G1525" s="196"/>
      <c r="H1525" s="196"/>
      <c r="J1525" s="196"/>
      <c r="O1525" s="234"/>
      <c r="P1525" s="232"/>
      <c r="Q1525" s="233"/>
      <c r="R1525" s="233"/>
      <c r="S1525" s="233"/>
      <c r="T1525" s="206"/>
      <c r="U1525" s="232"/>
      <c r="AA1525" s="202"/>
    </row>
    <row r="1526" spans="2:27">
      <c r="B1526" s="196"/>
      <c r="C1526" s="196"/>
      <c r="D1526" s="196"/>
      <c r="E1526" s="205"/>
      <c r="F1526" s="205"/>
      <c r="G1526" s="196"/>
      <c r="H1526" s="196"/>
      <c r="J1526" s="196"/>
      <c r="O1526" s="234"/>
      <c r="P1526" s="232"/>
      <c r="Q1526" s="233"/>
      <c r="R1526" s="233"/>
      <c r="S1526" s="233"/>
      <c r="T1526" s="206"/>
      <c r="U1526" s="232"/>
      <c r="AA1526" s="202"/>
    </row>
    <row r="1527" spans="2:27">
      <c r="B1527" s="196"/>
      <c r="C1527" s="196"/>
      <c r="D1527" s="196"/>
      <c r="E1527" s="205"/>
      <c r="F1527" s="205"/>
      <c r="G1527" s="196"/>
      <c r="H1527" s="196"/>
      <c r="J1527" s="196"/>
      <c r="O1527" s="234"/>
      <c r="P1527" s="232"/>
      <c r="Q1527" s="233"/>
      <c r="R1527" s="233"/>
      <c r="S1527" s="233"/>
      <c r="T1527" s="206"/>
      <c r="U1527" s="232"/>
      <c r="AA1527" s="202"/>
    </row>
    <row r="1528" spans="2:27">
      <c r="B1528" s="196"/>
      <c r="C1528" s="196"/>
      <c r="D1528" s="196"/>
      <c r="E1528" s="205"/>
      <c r="F1528" s="205"/>
      <c r="G1528" s="196"/>
      <c r="H1528" s="196"/>
      <c r="J1528" s="196"/>
      <c r="O1528" s="234"/>
      <c r="P1528" s="232"/>
      <c r="Q1528" s="233"/>
      <c r="R1528" s="233"/>
      <c r="S1528" s="233"/>
      <c r="T1528" s="206"/>
      <c r="U1528" s="232"/>
      <c r="AA1528" s="202"/>
    </row>
    <row r="1529" spans="2:27">
      <c r="B1529" s="196"/>
      <c r="C1529" s="196"/>
      <c r="D1529" s="196"/>
      <c r="E1529" s="205"/>
      <c r="F1529" s="205"/>
      <c r="G1529" s="196"/>
      <c r="H1529" s="196"/>
      <c r="J1529" s="196"/>
      <c r="O1529" s="234"/>
      <c r="P1529" s="232"/>
      <c r="Q1529" s="233"/>
      <c r="R1529" s="233"/>
      <c r="S1529" s="233"/>
      <c r="T1529" s="206"/>
      <c r="U1529" s="232"/>
      <c r="AA1529" s="202"/>
    </row>
    <row r="1530" spans="2:27">
      <c r="B1530" s="196"/>
      <c r="C1530" s="196"/>
      <c r="D1530" s="196"/>
      <c r="E1530" s="205"/>
      <c r="F1530" s="205"/>
      <c r="G1530" s="196"/>
      <c r="H1530" s="196"/>
      <c r="J1530" s="196"/>
      <c r="O1530" s="234"/>
      <c r="P1530" s="232"/>
      <c r="Q1530" s="233"/>
      <c r="R1530" s="233"/>
      <c r="S1530" s="233"/>
      <c r="T1530" s="206"/>
      <c r="U1530" s="232"/>
      <c r="AA1530" s="202"/>
    </row>
    <row r="1531" spans="2:27">
      <c r="B1531" s="196"/>
      <c r="C1531" s="196"/>
      <c r="D1531" s="196"/>
      <c r="E1531" s="205"/>
      <c r="F1531" s="205"/>
      <c r="G1531" s="196"/>
      <c r="H1531" s="196"/>
      <c r="J1531" s="196"/>
      <c r="O1531" s="234"/>
      <c r="P1531" s="232"/>
      <c r="Q1531" s="233"/>
      <c r="R1531" s="233"/>
      <c r="S1531" s="233"/>
      <c r="T1531" s="206"/>
      <c r="U1531" s="232"/>
      <c r="AA1531" s="202"/>
    </row>
    <row r="1532" spans="2:27">
      <c r="B1532" s="196"/>
      <c r="C1532" s="196"/>
      <c r="D1532" s="196"/>
      <c r="E1532" s="205"/>
      <c r="F1532" s="205"/>
      <c r="G1532" s="196"/>
      <c r="H1532" s="196"/>
      <c r="J1532" s="196"/>
      <c r="O1532" s="234"/>
      <c r="P1532" s="232"/>
      <c r="Q1532" s="233"/>
      <c r="R1532" s="233"/>
      <c r="S1532" s="233"/>
      <c r="T1532" s="206"/>
      <c r="U1532" s="232"/>
      <c r="AA1532" s="202"/>
    </row>
    <row r="1533" spans="2:27">
      <c r="B1533" s="196"/>
      <c r="C1533" s="196"/>
      <c r="D1533" s="196"/>
      <c r="E1533" s="205"/>
      <c r="F1533" s="205"/>
      <c r="G1533" s="196"/>
      <c r="H1533" s="196"/>
      <c r="J1533" s="196"/>
      <c r="O1533" s="234"/>
      <c r="P1533" s="232"/>
      <c r="Q1533" s="233"/>
      <c r="R1533" s="233"/>
      <c r="S1533" s="233"/>
      <c r="T1533" s="206"/>
      <c r="U1533" s="232"/>
      <c r="AA1533" s="202"/>
    </row>
    <row r="1534" spans="2:27">
      <c r="B1534" s="196"/>
      <c r="C1534" s="196"/>
      <c r="D1534" s="196"/>
      <c r="E1534" s="205"/>
      <c r="F1534" s="205"/>
      <c r="G1534" s="196"/>
      <c r="H1534" s="196"/>
      <c r="J1534" s="196"/>
      <c r="O1534" s="234"/>
      <c r="P1534" s="232"/>
      <c r="Q1534" s="233"/>
      <c r="R1534" s="233"/>
      <c r="S1534" s="233"/>
      <c r="T1534" s="206"/>
      <c r="U1534" s="232"/>
      <c r="AA1534" s="202"/>
    </row>
    <row r="1535" spans="2:27">
      <c r="B1535" s="196"/>
      <c r="C1535" s="196"/>
      <c r="D1535" s="196"/>
      <c r="E1535" s="205"/>
      <c r="F1535" s="205"/>
      <c r="G1535" s="196"/>
      <c r="H1535" s="196"/>
      <c r="J1535" s="196"/>
      <c r="O1535" s="234"/>
      <c r="P1535" s="232"/>
      <c r="Q1535" s="233"/>
      <c r="R1535" s="233"/>
      <c r="S1535" s="233"/>
      <c r="T1535" s="206"/>
      <c r="U1535" s="232"/>
      <c r="AA1535" s="202"/>
    </row>
    <row r="1536" spans="2:27">
      <c r="B1536" s="196"/>
      <c r="C1536" s="196"/>
      <c r="D1536" s="196"/>
      <c r="E1536" s="205"/>
      <c r="F1536" s="205"/>
      <c r="G1536" s="196"/>
      <c r="H1536" s="196"/>
      <c r="J1536" s="196"/>
      <c r="O1536" s="234"/>
      <c r="P1536" s="232"/>
      <c r="Q1536" s="233"/>
      <c r="R1536" s="233"/>
      <c r="S1536" s="233"/>
      <c r="T1536" s="206"/>
      <c r="U1536" s="232"/>
      <c r="AA1536" s="202"/>
    </row>
    <row r="1537" spans="2:28">
      <c r="B1537" s="196"/>
      <c r="C1537" s="196"/>
      <c r="D1537" s="196"/>
      <c r="E1537" s="205"/>
      <c r="F1537" s="205"/>
      <c r="G1537" s="196"/>
      <c r="H1537" s="196"/>
      <c r="J1537" s="196"/>
      <c r="O1537" s="234"/>
      <c r="P1537" s="232"/>
      <c r="Q1537" s="233"/>
      <c r="R1537" s="233"/>
      <c r="S1537" s="233"/>
      <c r="T1537" s="206"/>
      <c r="U1537" s="232"/>
      <c r="AA1537" s="202"/>
    </row>
    <row r="1538" spans="2:28">
      <c r="B1538" s="196"/>
      <c r="C1538" s="196"/>
      <c r="D1538" s="196"/>
      <c r="E1538" s="205"/>
      <c r="F1538" s="205"/>
      <c r="G1538" s="196"/>
      <c r="H1538" s="196"/>
      <c r="J1538" s="196"/>
      <c r="O1538" s="234"/>
      <c r="P1538" s="232"/>
      <c r="Q1538" s="233"/>
      <c r="R1538" s="233"/>
      <c r="S1538" s="233"/>
      <c r="T1538" s="206"/>
      <c r="U1538" s="232"/>
      <c r="AA1538" s="202"/>
    </row>
    <row r="1539" spans="2:28">
      <c r="B1539" s="196"/>
      <c r="C1539" s="196"/>
      <c r="D1539" s="196"/>
      <c r="E1539" s="205"/>
      <c r="F1539" s="205"/>
      <c r="G1539" s="196"/>
      <c r="H1539" s="196"/>
      <c r="J1539" s="196"/>
      <c r="O1539" s="234"/>
      <c r="P1539" s="232"/>
      <c r="Q1539" s="233"/>
      <c r="R1539" s="233"/>
      <c r="S1539" s="233"/>
      <c r="T1539" s="206"/>
      <c r="U1539" s="232"/>
      <c r="AA1539" s="202"/>
    </row>
    <row r="1540" spans="2:28">
      <c r="B1540" s="196"/>
      <c r="C1540" s="196"/>
      <c r="D1540" s="196"/>
      <c r="E1540" s="205"/>
      <c r="F1540" s="205"/>
      <c r="G1540" s="196"/>
      <c r="H1540" s="196"/>
      <c r="J1540" s="196"/>
      <c r="O1540" s="234"/>
      <c r="P1540" s="232"/>
      <c r="Q1540" s="233"/>
      <c r="R1540" s="233"/>
      <c r="S1540" s="233"/>
      <c r="T1540" s="206"/>
      <c r="U1540" s="232"/>
      <c r="AA1540" s="202"/>
    </row>
    <row r="1541" spans="2:28">
      <c r="B1541" s="196"/>
      <c r="C1541" s="196"/>
      <c r="D1541" s="196"/>
      <c r="E1541" s="205"/>
      <c r="F1541" s="205"/>
      <c r="G1541" s="196"/>
      <c r="H1541" s="196"/>
      <c r="J1541" s="196"/>
      <c r="K1541" s="202"/>
      <c r="O1541" s="207"/>
      <c r="P1541" s="232"/>
      <c r="Q1541" s="232"/>
      <c r="R1541" s="233"/>
      <c r="S1541" s="233"/>
      <c r="T1541" s="233"/>
      <c r="U1541" s="206"/>
      <c r="V1541" s="232"/>
      <c r="AB1541" s="202"/>
    </row>
    <row r="1542" spans="2:28">
      <c r="B1542" s="196"/>
      <c r="C1542" s="196"/>
      <c r="D1542" s="196"/>
      <c r="E1542" s="205"/>
      <c r="F1542" s="205"/>
      <c r="G1542" s="196"/>
      <c r="H1542" s="196"/>
      <c r="J1542" s="196"/>
      <c r="K1542" s="202"/>
      <c r="O1542" s="207"/>
      <c r="P1542" s="232"/>
      <c r="Q1542" s="232"/>
      <c r="R1542" s="233"/>
      <c r="S1542" s="233"/>
      <c r="T1542" s="233"/>
      <c r="U1542" s="206"/>
      <c r="V1542" s="234"/>
      <c r="AB1542" s="202"/>
    </row>
    <row r="1543" spans="2:28">
      <c r="B1543" s="196"/>
      <c r="C1543" s="196"/>
      <c r="D1543" s="196"/>
      <c r="E1543" s="205"/>
      <c r="F1543" s="205"/>
      <c r="G1543" s="196"/>
      <c r="H1543" s="196"/>
      <c r="J1543" s="196"/>
      <c r="K1543" s="202"/>
      <c r="O1543" s="207"/>
      <c r="P1543" s="232"/>
      <c r="Q1543" s="232"/>
      <c r="R1543" s="233"/>
      <c r="S1543" s="233"/>
      <c r="T1543" s="233"/>
      <c r="U1543" s="206"/>
      <c r="V1543" s="234"/>
      <c r="AB1543" s="202"/>
    </row>
    <row r="1544" spans="2:28">
      <c r="B1544" s="196"/>
      <c r="C1544" s="196"/>
      <c r="D1544" s="196"/>
      <c r="E1544" s="205"/>
      <c r="F1544" s="205"/>
      <c r="G1544" s="196"/>
      <c r="H1544" s="196"/>
      <c r="J1544" s="196"/>
      <c r="K1544" s="202"/>
      <c r="O1544" s="207"/>
      <c r="P1544" s="232"/>
      <c r="Q1544" s="232"/>
      <c r="R1544" s="233"/>
      <c r="S1544" s="233"/>
      <c r="T1544" s="233"/>
      <c r="U1544" s="206"/>
      <c r="V1544" s="234"/>
      <c r="AB1544" s="202"/>
    </row>
    <row r="1545" spans="2:28">
      <c r="B1545" s="196"/>
      <c r="C1545" s="196"/>
      <c r="D1545" s="196"/>
      <c r="E1545" s="205"/>
      <c r="F1545" s="205"/>
      <c r="G1545" s="196"/>
      <c r="H1545" s="196"/>
      <c r="J1545" s="196"/>
      <c r="K1545" s="202"/>
      <c r="O1545" s="207"/>
      <c r="P1545" s="232"/>
      <c r="Q1545" s="232"/>
      <c r="R1545" s="233"/>
      <c r="S1545" s="233"/>
      <c r="T1545" s="233"/>
      <c r="U1545" s="206"/>
      <c r="V1545" s="234"/>
      <c r="AB1545" s="202"/>
    </row>
    <row r="1546" spans="2:28">
      <c r="B1546" s="196"/>
      <c r="C1546" s="196"/>
      <c r="D1546" s="196"/>
      <c r="E1546" s="205"/>
      <c r="F1546" s="205"/>
      <c r="G1546" s="196"/>
      <c r="H1546" s="196"/>
      <c r="J1546" s="196"/>
      <c r="O1546" s="232"/>
      <c r="P1546" s="232"/>
      <c r="Q1546" s="233"/>
      <c r="R1546" s="233"/>
      <c r="S1546" s="233"/>
      <c r="T1546" s="206"/>
      <c r="U1546" s="232"/>
      <c r="AA1546" s="202"/>
    </row>
    <row r="1547" spans="2:28">
      <c r="B1547" s="196"/>
      <c r="C1547" s="196"/>
      <c r="D1547" s="196"/>
      <c r="E1547" s="205"/>
      <c r="F1547" s="205"/>
      <c r="G1547" s="196"/>
      <c r="H1547" s="196"/>
      <c r="J1547" s="196"/>
      <c r="O1547" s="232"/>
      <c r="P1547" s="232"/>
      <c r="Q1547" s="233"/>
      <c r="R1547" s="233"/>
      <c r="S1547" s="233"/>
      <c r="T1547" s="206"/>
      <c r="U1547" s="232"/>
      <c r="AA1547" s="202"/>
    </row>
    <row r="1548" spans="2:28">
      <c r="B1548" s="196"/>
      <c r="C1548" s="196"/>
      <c r="D1548" s="196"/>
      <c r="E1548" s="205"/>
      <c r="F1548" s="205"/>
      <c r="G1548" s="196"/>
      <c r="H1548" s="196"/>
      <c r="J1548" s="196"/>
      <c r="O1548" s="232"/>
      <c r="P1548" s="232"/>
      <c r="Q1548" s="233"/>
      <c r="R1548" s="233"/>
      <c r="S1548" s="233"/>
      <c r="T1548" s="206"/>
      <c r="U1548" s="232"/>
      <c r="AA1548" s="202"/>
    </row>
    <row r="1549" spans="2:28">
      <c r="B1549" s="196"/>
      <c r="C1549" s="196"/>
      <c r="D1549" s="196"/>
      <c r="E1549" s="205"/>
      <c r="F1549" s="205"/>
      <c r="G1549" s="196"/>
      <c r="H1549" s="196"/>
      <c r="J1549" s="196"/>
      <c r="O1549" s="232"/>
      <c r="P1549" s="232"/>
      <c r="Q1549" s="233"/>
      <c r="R1549" s="233"/>
      <c r="S1549" s="233"/>
      <c r="T1549" s="206"/>
      <c r="U1549" s="232"/>
      <c r="AA1549" s="202"/>
    </row>
    <row r="1550" spans="2:28">
      <c r="B1550" s="196"/>
      <c r="C1550" s="196"/>
      <c r="D1550" s="196"/>
      <c r="E1550" s="205"/>
      <c r="F1550" s="205"/>
      <c r="G1550" s="196"/>
      <c r="H1550" s="196"/>
      <c r="J1550" s="196"/>
      <c r="O1550" s="232"/>
      <c r="P1550" s="232"/>
      <c r="Q1550" s="233"/>
      <c r="R1550" s="233"/>
      <c r="S1550" s="233"/>
      <c r="T1550" s="206"/>
      <c r="U1550" s="232"/>
      <c r="AA1550" s="202"/>
    </row>
    <row r="1551" spans="2:28">
      <c r="B1551" s="196"/>
      <c r="C1551" s="196"/>
      <c r="D1551" s="196"/>
      <c r="E1551" s="205"/>
      <c r="F1551" s="205"/>
      <c r="G1551" s="196"/>
      <c r="H1551" s="196"/>
      <c r="J1551" s="196"/>
      <c r="O1551" s="232"/>
      <c r="P1551" s="232"/>
      <c r="Q1551" s="233"/>
      <c r="R1551" s="233"/>
      <c r="S1551" s="233"/>
      <c r="T1551" s="206"/>
      <c r="U1551" s="232"/>
      <c r="AA1551" s="202"/>
    </row>
    <row r="1552" spans="2:28">
      <c r="B1552" s="196"/>
      <c r="C1552" s="196"/>
      <c r="D1552" s="196"/>
      <c r="E1552" s="205"/>
      <c r="F1552" s="205"/>
      <c r="G1552" s="196"/>
      <c r="H1552" s="196"/>
      <c r="J1552" s="196"/>
      <c r="O1552" s="232"/>
      <c r="P1552" s="232"/>
      <c r="Q1552" s="233"/>
      <c r="R1552" s="233"/>
      <c r="S1552" s="233"/>
      <c r="T1552" s="206"/>
      <c r="U1552" s="232"/>
      <c r="AA1552" s="202"/>
    </row>
    <row r="1553" spans="2:27">
      <c r="B1553" s="196"/>
      <c r="C1553" s="196"/>
      <c r="D1553" s="196"/>
      <c r="E1553" s="205"/>
      <c r="F1553" s="205"/>
      <c r="G1553" s="196"/>
      <c r="H1553" s="196"/>
      <c r="J1553" s="196"/>
      <c r="O1553" s="232"/>
      <c r="P1553" s="232"/>
      <c r="Q1553" s="233"/>
      <c r="R1553" s="233"/>
      <c r="S1553" s="233"/>
      <c r="T1553" s="206"/>
      <c r="U1553" s="232"/>
      <c r="AA1553" s="202"/>
    </row>
    <row r="1554" spans="2:27">
      <c r="B1554" s="196"/>
      <c r="C1554" s="196"/>
      <c r="D1554" s="196"/>
      <c r="E1554" s="205"/>
      <c r="F1554" s="205"/>
      <c r="G1554" s="196"/>
      <c r="H1554" s="196"/>
      <c r="J1554" s="196"/>
      <c r="O1554" s="232"/>
      <c r="P1554" s="232"/>
      <c r="Q1554" s="233"/>
      <c r="R1554" s="233"/>
      <c r="S1554" s="233"/>
      <c r="T1554" s="206"/>
      <c r="U1554" s="232"/>
      <c r="AA1554" s="202"/>
    </row>
    <row r="1555" spans="2:27">
      <c r="B1555" s="196"/>
      <c r="C1555" s="196"/>
      <c r="D1555" s="196"/>
      <c r="E1555" s="205"/>
      <c r="F1555" s="205"/>
      <c r="G1555" s="196"/>
      <c r="H1555" s="196"/>
      <c r="J1555" s="196"/>
      <c r="O1555" s="232"/>
      <c r="P1555" s="232"/>
      <c r="Q1555" s="233"/>
      <c r="R1555" s="233"/>
      <c r="S1555" s="233"/>
      <c r="T1555" s="206"/>
      <c r="U1555" s="232"/>
      <c r="AA1555" s="202"/>
    </row>
    <row r="1556" spans="2:27">
      <c r="B1556" s="196"/>
      <c r="C1556" s="196"/>
      <c r="D1556" s="196"/>
      <c r="E1556" s="205"/>
      <c r="F1556" s="205"/>
      <c r="G1556" s="196"/>
      <c r="H1556" s="196"/>
      <c r="J1556" s="196"/>
      <c r="O1556" s="232"/>
      <c r="P1556" s="232"/>
      <c r="Q1556" s="233"/>
      <c r="R1556" s="233"/>
      <c r="S1556" s="233"/>
      <c r="T1556" s="206"/>
      <c r="U1556" s="232"/>
      <c r="AA1556" s="202"/>
    </row>
    <row r="1557" spans="2:27">
      <c r="B1557" s="196"/>
      <c r="C1557" s="196"/>
      <c r="D1557" s="196"/>
      <c r="E1557" s="205"/>
      <c r="F1557" s="205"/>
      <c r="G1557" s="196"/>
      <c r="H1557" s="196"/>
      <c r="J1557" s="196"/>
      <c r="O1557" s="232"/>
      <c r="P1557" s="232"/>
      <c r="Q1557" s="233"/>
      <c r="R1557" s="233"/>
      <c r="S1557" s="233"/>
      <c r="T1557" s="206"/>
      <c r="U1557" s="232"/>
      <c r="AA1557" s="202"/>
    </row>
    <row r="1558" spans="2:27">
      <c r="B1558" s="196"/>
      <c r="C1558" s="196"/>
      <c r="D1558" s="196"/>
      <c r="E1558" s="205"/>
      <c r="F1558" s="205"/>
      <c r="G1558" s="196"/>
      <c r="H1558" s="196"/>
      <c r="J1558" s="196"/>
      <c r="O1558" s="232"/>
      <c r="P1558" s="232"/>
      <c r="Q1558" s="233"/>
      <c r="R1558" s="233"/>
      <c r="S1558" s="233"/>
      <c r="T1558" s="206"/>
      <c r="U1558" s="232"/>
      <c r="AA1558" s="202"/>
    </row>
    <row r="1559" spans="2:27">
      <c r="B1559" s="196"/>
      <c r="C1559" s="196"/>
      <c r="D1559" s="196"/>
      <c r="E1559" s="205"/>
      <c r="F1559" s="205"/>
      <c r="G1559" s="196"/>
      <c r="H1559" s="196"/>
      <c r="J1559" s="196"/>
      <c r="O1559" s="232"/>
      <c r="P1559" s="232"/>
      <c r="Q1559" s="233"/>
      <c r="R1559" s="233"/>
      <c r="S1559" s="233"/>
      <c r="T1559" s="206"/>
      <c r="U1559" s="232"/>
      <c r="AA1559" s="202"/>
    </row>
    <row r="1560" spans="2:27">
      <c r="B1560" s="196"/>
      <c r="C1560" s="196"/>
      <c r="D1560" s="196"/>
      <c r="E1560" s="205"/>
      <c r="F1560" s="205"/>
      <c r="G1560" s="196"/>
      <c r="H1560" s="196"/>
      <c r="J1560" s="196"/>
      <c r="O1560" s="232"/>
      <c r="P1560" s="232"/>
      <c r="Q1560" s="233"/>
      <c r="R1560" s="233"/>
      <c r="S1560" s="233"/>
      <c r="T1560" s="206"/>
      <c r="U1560" s="232"/>
      <c r="AA1560" s="202"/>
    </row>
    <row r="1561" spans="2:27">
      <c r="B1561" s="196"/>
      <c r="C1561" s="196"/>
      <c r="D1561" s="196"/>
      <c r="E1561" s="205"/>
      <c r="F1561" s="205"/>
      <c r="G1561" s="196"/>
      <c r="H1561" s="196"/>
      <c r="J1561" s="196"/>
      <c r="O1561" s="232"/>
      <c r="P1561" s="232"/>
      <c r="Q1561" s="233"/>
      <c r="R1561" s="233"/>
      <c r="S1561" s="233"/>
      <c r="T1561" s="206"/>
      <c r="U1561" s="232"/>
      <c r="AA1561" s="202"/>
    </row>
    <row r="1562" spans="2:27">
      <c r="B1562" s="196"/>
      <c r="C1562" s="196"/>
      <c r="D1562" s="196"/>
      <c r="E1562" s="205"/>
      <c r="F1562" s="205"/>
      <c r="G1562" s="196"/>
      <c r="H1562" s="196"/>
      <c r="J1562" s="196"/>
      <c r="O1562" s="232"/>
      <c r="P1562" s="232"/>
      <c r="Q1562" s="233"/>
      <c r="R1562" s="233"/>
      <c r="S1562" s="233"/>
      <c r="T1562" s="206"/>
      <c r="U1562" s="232"/>
      <c r="AA1562" s="202"/>
    </row>
    <row r="1563" spans="2:27">
      <c r="B1563" s="196"/>
      <c r="C1563" s="196"/>
      <c r="D1563" s="196"/>
      <c r="E1563" s="205"/>
      <c r="F1563" s="205"/>
      <c r="G1563" s="196"/>
      <c r="H1563" s="196"/>
      <c r="J1563" s="196"/>
      <c r="O1563" s="232"/>
      <c r="P1563" s="232"/>
      <c r="Q1563" s="233"/>
      <c r="R1563" s="233"/>
      <c r="S1563" s="233"/>
      <c r="T1563" s="206"/>
      <c r="U1563" s="232"/>
      <c r="AA1563" s="202"/>
    </row>
    <row r="1564" spans="2:27">
      <c r="B1564" s="196"/>
      <c r="C1564" s="196"/>
      <c r="D1564" s="196"/>
      <c r="E1564" s="205"/>
      <c r="F1564" s="205"/>
      <c r="G1564" s="196"/>
      <c r="H1564" s="196"/>
      <c r="J1564" s="196"/>
      <c r="O1564" s="232"/>
      <c r="P1564" s="232"/>
      <c r="Q1564" s="233"/>
      <c r="R1564" s="233"/>
      <c r="S1564" s="233"/>
      <c r="T1564" s="206"/>
      <c r="U1564" s="232"/>
      <c r="AA1564" s="202"/>
    </row>
    <row r="1565" spans="2:27">
      <c r="B1565" s="196"/>
      <c r="C1565" s="196"/>
      <c r="D1565" s="196"/>
      <c r="E1565" s="205"/>
      <c r="F1565" s="205"/>
      <c r="G1565" s="196"/>
      <c r="H1565" s="196"/>
      <c r="J1565" s="196"/>
      <c r="O1565" s="232"/>
      <c r="P1565" s="232"/>
      <c r="Q1565" s="233"/>
      <c r="R1565" s="233"/>
      <c r="S1565" s="233"/>
      <c r="T1565" s="206"/>
      <c r="U1565" s="232"/>
      <c r="AA1565" s="202"/>
    </row>
    <row r="1566" spans="2:27">
      <c r="B1566" s="196"/>
      <c r="C1566" s="196"/>
      <c r="D1566" s="196"/>
      <c r="E1566" s="205"/>
      <c r="F1566" s="205"/>
      <c r="G1566" s="196"/>
      <c r="H1566" s="196"/>
      <c r="J1566" s="196"/>
      <c r="O1566" s="232"/>
      <c r="P1566" s="232"/>
      <c r="Q1566" s="233"/>
      <c r="R1566" s="233"/>
      <c r="S1566" s="233"/>
      <c r="T1566" s="206"/>
      <c r="U1566" s="232"/>
      <c r="AA1566" s="202"/>
    </row>
    <row r="1567" spans="2:27">
      <c r="B1567" s="196"/>
      <c r="C1567" s="196"/>
      <c r="D1567" s="196"/>
      <c r="E1567" s="205"/>
      <c r="F1567" s="205"/>
      <c r="G1567" s="196"/>
      <c r="H1567" s="196"/>
      <c r="J1567" s="196"/>
      <c r="O1567" s="232"/>
      <c r="P1567" s="232"/>
      <c r="Q1567" s="233"/>
      <c r="R1567" s="233"/>
      <c r="S1567" s="233"/>
      <c r="T1567" s="206"/>
      <c r="U1567" s="232"/>
      <c r="AA1567" s="202"/>
    </row>
    <row r="1568" spans="2:27">
      <c r="B1568" s="196"/>
      <c r="C1568" s="196"/>
      <c r="D1568" s="196"/>
      <c r="E1568" s="205"/>
      <c r="F1568" s="205"/>
      <c r="G1568" s="196"/>
      <c r="H1568" s="196"/>
      <c r="J1568" s="196"/>
      <c r="O1568" s="232"/>
      <c r="P1568" s="232"/>
      <c r="Q1568" s="233"/>
      <c r="R1568" s="233"/>
      <c r="S1568" s="233"/>
      <c r="T1568" s="206"/>
      <c r="U1568" s="232"/>
      <c r="AA1568" s="202"/>
    </row>
    <row r="1569" spans="2:27">
      <c r="B1569" s="196"/>
      <c r="C1569" s="196"/>
      <c r="D1569" s="196"/>
      <c r="E1569" s="205"/>
      <c r="F1569" s="205"/>
      <c r="G1569" s="196"/>
      <c r="H1569" s="196"/>
      <c r="J1569" s="196"/>
      <c r="O1569" s="232"/>
      <c r="P1569" s="232"/>
      <c r="Q1569" s="233"/>
      <c r="R1569" s="233"/>
      <c r="S1569" s="233"/>
      <c r="T1569" s="206"/>
      <c r="U1569" s="232"/>
      <c r="AA1569" s="202"/>
    </row>
    <row r="1570" spans="2:27">
      <c r="B1570" s="196"/>
      <c r="C1570" s="196"/>
      <c r="D1570" s="196"/>
      <c r="E1570" s="205"/>
      <c r="F1570" s="205"/>
      <c r="G1570" s="196"/>
      <c r="H1570" s="196"/>
      <c r="J1570" s="196"/>
      <c r="O1570" s="232"/>
      <c r="P1570" s="232"/>
      <c r="Q1570" s="233"/>
      <c r="R1570" s="233"/>
      <c r="S1570" s="233"/>
      <c r="T1570" s="206"/>
      <c r="U1570" s="232"/>
      <c r="AA1570" s="202"/>
    </row>
    <row r="1571" spans="2:27">
      <c r="B1571" s="196"/>
      <c r="C1571" s="196"/>
      <c r="D1571" s="196"/>
      <c r="E1571" s="205"/>
      <c r="F1571" s="205"/>
      <c r="G1571" s="196"/>
      <c r="H1571" s="196"/>
      <c r="J1571" s="196"/>
      <c r="O1571" s="232"/>
      <c r="P1571" s="232"/>
      <c r="Q1571" s="233"/>
      <c r="R1571" s="233"/>
      <c r="S1571" s="233"/>
      <c r="T1571" s="206"/>
      <c r="U1571" s="232"/>
      <c r="AA1571" s="202"/>
    </row>
    <row r="1572" spans="2:27">
      <c r="B1572" s="196"/>
      <c r="C1572" s="196"/>
      <c r="D1572" s="196"/>
      <c r="E1572" s="205"/>
      <c r="F1572" s="205"/>
      <c r="G1572" s="196"/>
      <c r="H1572" s="196"/>
      <c r="J1572" s="196"/>
      <c r="O1572" s="232"/>
      <c r="P1572" s="232"/>
      <c r="Q1572" s="233"/>
      <c r="R1572" s="233"/>
      <c r="S1572" s="233"/>
      <c r="T1572" s="206"/>
      <c r="U1572" s="232"/>
      <c r="AA1572" s="202"/>
    </row>
    <row r="1573" spans="2:27">
      <c r="B1573" s="196"/>
      <c r="C1573" s="196"/>
      <c r="D1573" s="196"/>
      <c r="E1573" s="205"/>
      <c r="F1573" s="205"/>
      <c r="G1573" s="196"/>
      <c r="H1573" s="196"/>
      <c r="J1573" s="196"/>
      <c r="O1573" s="232"/>
      <c r="P1573" s="232"/>
      <c r="Q1573" s="233"/>
      <c r="R1573" s="233"/>
      <c r="S1573" s="233"/>
      <c r="T1573" s="206"/>
      <c r="U1573" s="232"/>
      <c r="AA1573" s="202"/>
    </row>
    <row r="1574" spans="2:27">
      <c r="B1574" s="196"/>
      <c r="C1574" s="196"/>
      <c r="D1574" s="196"/>
      <c r="E1574" s="205"/>
      <c r="F1574" s="205"/>
      <c r="G1574" s="196"/>
      <c r="H1574" s="196"/>
      <c r="J1574" s="196"/>
      <c r="O1574" s="232"/>
      <c r="P1574" s="232"/>
      <c r="Q1574" s="233"/>
      <c r="R1574" s="233"/>
      <c r="S1574" s="233"/>
      <c r="T1574" s="206"/>
      <c r="U1574" s="232"/>
      <c r="AA1574" s="202"/>
    </row>
    <row r="1575" spans="2:27">
      <c r="B1575" s="196"/>
      <c r="C1575" s="196"/>
      <c r="D1575" s="196"/>
      <c r="E1575" s="205"/>
      <c r="F1575" s="205"/>
      <c r="G1575" s="196"/>
      <c r="H1575" s="196"/>
      <c r="J1575" s="196"/>
      <c r="O1575" s="232"/>
      <c r="P1575" s="232"/>
      <c r="Q1575" s="233"/>
      <c r="R1575" s="233"/>
      <c r="S1575" s="233"/>
      <c r="T1575" s="206"/>
      <c r="U1575" s="232"/>
      <c r="AA1575" s="202"/>
    </row>
    <row r="1576" spans="2:27">
      <c r="B1576" s="196"/>
      <c r="C1576" s="196"/>
      <c r="D1576" s="196"/>
      <c r="E1576" s="205"/>
      <c r="F1576" s="205"/>
      <c r="G1576" s="196"/>
      <c r="H1576" s="196"/>
      <c r="J1576" s="196"/>
      <c r="O1576" s="232"/>
      <c r="P1576" s="232"/>
      <c r="Q1576" s="233"/>
      <c r="R1576" s="233"/>
      <c r="S1576" s="233"/>
      <c r="T1576" s="206"/>
      <c r="U1576" s="232"/>
      <c r="AA1576" s="202"/>
    </row>
    <row r="1577" spans="2:27">
      <c r="B1577" s="196"/>
      <c r="C1577" s="196"/>
      <c r="D1577" s="196"/>
      <c r="E1577" s="205"/>
      <c r="F1577" s="205"/>
      <c r="G1577" s="196"/>
      <c r="H1577" s="196"/>
      <c r="J1577" s="196"/>
      <c r="O1577" s="232"/>
      <c r="P1577" s="232"/>
      <c r="Q1577" s="233"/>
      <c r="R1577" s="233"/>
      <c r="S1577" s="233"/>
      <c r="T1577" s="206"/>
      <c r="U1577" s="232"/>
      <c r="AA1577" s="202"/>
    </row>
    <row r="1578" spans="2:27">
      <c r="B1578" s="196"/>
      <c r="C1578" s="196"/>
      <c r="D1578" s="196"/>
      <c r="E1578" s="205"/>
      <c r="F1578" s="205"/>
      <c r="G1578" s="196"/>
      <c r="H1578" s="196"/>
      <c r="J1578" s="196"/>
      <c r="O1578" s="232"/>
      <c r="P1578" s="232"/>
      <c r="Q1578" s="233"/>
      <c r="R1578" s="233"/>
      <c r="S1578" s="233"/>
      <c r="T1578" s="206"/>
      <c r="U1578" s="232"/>
      <c r="AA1578" s="202"/>
    </row>
    <row r="1579" spans="2:27">
      <c r="B1579" s="196"/>
      <c r="C1579" s="196"/>
      <c r="D1579" s="196"/>
      <c r="E1579" s="205"/>
      <c r="F1579" s="205"/>
      <c r="G1579" s="196"/>
      <c r="H1579" s="196"/>
      <c r="J1579" s="196"/>
      <c r="O1579" s="232"/>
      <c r="P1579" s="232"/>
      <c r="Q1579" s="233"/>
      <c r="R1579" s="233"/>
      <c r="S1579" s="233"/>
      <c r="T1579" s="206"/>
      <c r="U1579" s="232"/>
      <c r="AA1579" s="202"/>
    </row>
    <row r="1580" spans="2:27">
      <c r="B1580" s="196"/>
      <c r="C1580" s="196"/>
      <c r="D1580" s="196"/>
      <c r="E1580" s="205"/>
      <c r="F1580" s="205"/>
      <c r="G1580" s="196"/>
      <c r="H1580" s="196"/>
      <c r="J1580" s="196"/>
      <c r="O1580" s="232"/>
      <c r="P1580" s="232"/>
      <c r="Q1580" s="233"/>
      <c r="R1580" s="233"/>
      <c r="S1580" s="233"/>
      <c r="T1580" s="206"/>
      <c r="U1580" s="232"/>
      <c r="AA1580" s="202"/>
    </row>
    <row r="1581" spans="2:27">
      <c r="B1581" s="196"/>
      <c r="C1581" s="196"/>
      <c r="D1581" s="196"/>
      <c r="E1581" s="205"/>
      <c r="F1581" s="205"/>
      <c r="G1581" s="196"/>
      <c r="H1581" s="196"/>
      <c r="J1581" s="196"/>
      <c r="O1581" s="232"/>
      <c r="P1581" s="232"/>
      <c r="Q1581" s="233"/>
      <c r="R1581" s="233"/>
      <c r="S1581" s="233"/>
      <c r="T1581" s="206"/>
      <c r="U1581" s="232"/>
      <c r="AA1581" s="202"/>
    </row>
    <row r="1582" spans="2:27">
      <c r="B1582" s="196"/>
      <c r="C1582" s="196"/>
      <c r="D1582" s="196"/>
      <c r="E1582" s="205"/>
      <c r="F1582" s="205"/>
      <c r="G1582" s="196"/>
      <c r="H1582" s="196"/>
      <c r="J1582" s="196"/>
      <c r="O1582" s="232"/>
      <c r="P1582" s="232"/>
      <c r="Q1582" s="233"/>
      <c r="R1582" s="233"/>
      <c r="S1582" s="233"/>
      <c r="T1582" s="206"/>
      <c r="U1582" s="232"/>
      <c r="AA1582" s="202"/>
    </row>
    <row r="1583" spans="2:27">
      <c r="B1583" s="196"/>
      <c r="C1583" s="196"/>
      <c r="D1583" s="196"/>
      <c r="E1583" s="205"/>
      <c r="F1583" s="205"/>
      <c r="G1583" s="196"/>
      <c r="H1583" s="196"/>
      <c r="J1583" s="196"/>
      <c r="O1583" s="232"/>
      <c r="P1583" s="232"/>
      <c r="Q1583" s="233"/>
      <c r="R1583" s="233"/>
      <c r="S1583" s="233"/>
      <c r="T1583" s="206"/>
      <c r="U1583" s="232"/>
      <c r="AA1583" s="202"/>
    </row>
    <row r="1584" spans="2:27">
      <c r="B1584" s="196"/>
      <c r="C1584" s="196"/>
      <c r="D1584" s="196"/>
      <c r="E1584" s="205"/>
      <c r="F1584" s="205"/>
      <c r="G1584" s="196"/>
      <c r="H1584" s="196"/>
      <c r="J1584" s="196"/>
      <c r="O1584" s="232"/>
      <c r="P1584" s="232"/>
      <c r="Q1584" s="233"/>
      <c r="R1584" s="233"/>
      <c r="S1584" s="233"/>
      <c r="T1584" s="206"/>
      <c r="U1584" s="232"/>
      <c r="AA1584" s="202"/>
    </row>
    <row r="1585" spans="2:27">
      <c r="B1585" s="196"/>
      <c r="C1585" s="196"/>
      <c r="D1585" s="196"/>
      <c r="E1585" s="205"/>
      <c r="F1585" s="205"/>
      <c r="G1585" s="196"/>
      <c r="H1585" s="196"/>
      <c r="J1585" s="196"/>
      <c r="O1585" s="232"/>
      <c r="P1585" s="232"/>
      <c r="Q1585" s="233"/>
      <c r="R1585" s="233"/>
      <c r="S1585" s="233"/>
      <c r="T1585" s="206"/>
      <c r="U1585" s="232"/>
      <c r="AA1585" s="202"/>
    </row>
    <row r="1586" spans="2:27">
      <c r="B1586" s="196"/>
      <c r="C1586" s="196"/>
      <c r="D1586" s="196"/>
      <c r="E1586" s="205"/>
      <c r="F1586" s="205"/>
      <c r="G1586" s="196"/>
      <c r="H1586" s="196"/>
      <c r="J1586" s="196"/>
      <c r="O1586" s="232"/>
      <c r="P1586" s="232"/>
      <c r="Q1586" s="233"/>
      <c r="R1586" s="233"/>
      <c r="S1586" s="233"/>
      <c r="T1586" s="206"/>
      <c r="U1586" s="232"/>
      <c r="AA1586" s="202"/>
    </row>
    <row r="1587" spans="2:27">
      <c r="B1587" s="196"/>
      <c r="C1587" s="196"/>
      <c r="D1587" s="196"/>
      <c r="E1587" s="205"/>
      <c r="F1587" s="205"/>
      <c r="G1587" s="196"/>
      <c r="H1587" s="196"/>
      <c r="J1587" s="196"/>
      <c r="O1587" s="232"/>
      <c r="P1587" s="232"/>
      <c r="Q1587" s="233"/>
      <c r="R1587" s="233"/>
      <c r="S1587" s="233"/>
      <c r="T1587" s="206"/>
      <c r="U1587" s="232"/>
      <c r="AA1587" s="202"/>
    </row>
    <row r="1588" spans="2:27">
      <c r="B1588" s="196"/>
      <c r="C1588" s="196"/>
      <c r="D1588" s="196"/>
      <c r="E1588" s="205"/>
      <c r="F1588" s="205"/>
      <c r="G1588" s="196"/>
      <c r="H1588" s="196"/>
      <c r="J1588" s="196"/>
      <c r="O1588" s="232"/>
      <c r="P1588" s="232"/>
      <c r="Q1588" s="233"/>
      <c r="R1588" s="233"/>
      <c r="S1588" s="233"/>
      <c r="T1588" s="206"/>
      <c r="U1588" s="232"/>
      <c r="AA1588" s="202"/>
    </row>
    <row r="1589" spans="2:27">
      <c r="B1589" s="196"/>
      <c r="C1589" s="196"/>
      <c r="D1589" s="196"/>
      <c r="E1589" s="205"/>
      <c r="F1589" s="205"/>
      <c r="G1589" s="196"/>
      <c r="H1589" s="196"/>
      <c r="J1589" s="196"/>
      <c r="O1589" s="232"/>
      <c r="P1589" s="232"/>
      <c r="Q1589" s="233"/>
      <c r="R1589" s="233"/>
      <c r="S1589" s="233"/>
      <c r="T1589" s="206"/>
      <c r="U1589" s="232"/>
      <c r="AA1589" s="202"/>
    </row>
    <row r="1590" spans="2:27">
      <c r="B1590" s="196"/>
      <c r="C1590" s="196"/>
      <c r="D1590" s="196"/>
      <c r="E1590" s="205"/>
      <c r="F1590" s="205"/>
      <c r="G1590" s="196"/>
      <c r="H1590" s="196"/>
      <c r="J1590" s="196"/>
      <c r="O1590" s="232"/>
      <c r="P1590" s="232"/>
      <c r="Q1590" s="233"/>
      <c r="R1590" s="233"/>
      <c r="S1590" s="233"/>
      <c r="T1590" s="206"/>
      <c r="U1590" s="232"/>
      <c r="AA1590" s="202"/>
    </row>
    <row r="1591" spans="2:27">
      <c r="B1591" s="196"/>
      <c r="C1591" s="196"/>
      <c r="D1591" s="196"/>
      <c r="E1591" s="205"/>
      <c r="F1591" s="205"/>
      <c r="G1591" s="196"/>
      <c r="H1591" s="196"/>
      <c r="J1591" s="196"/>
      <c r="O1591" s="232"/>
      <c r="P1591" s="232"/>
      <c r="Q1591" s="233"/>
      <c r="R1591" s="233"/>
      <c r="S1591" s="233"/>
      <c r="T1591" s="206"/>
      <c r="U1591" s="232"/>
      <c r="AA1591" s="202"/>
    </row>
    <row r="1592" spans="2:27">
      <c r="B1592" s="196"/>
      <c r="C1592" s="196"/>
      <c r="D1592" s="196"/>
      <c r="E1592" s="205"/>
      <c r="F1592" s="205"/>
      <c r="G1592" s="196"/>
      <c r="H1592" s="196"/>
      <c r="J1592" s="196"/>
      <c r="O1592" s="232"/>
      <c r="P1592" s="232"/>
      <c r="Q1592" s="233"/>
      <c r="R1592" s="233"/>
      <c r="S1592" s="233"/>
      <c r="T1592" s="206"/>
      <c r="U1592" s="232"/>
      <c r="AA1592" s="202"/>
    </row>
    <row r="1593" spans="2:27">
      <c r="B1593" s="196"/>
      <c r="C1593" s="196"/>
      <c r="D1593" s="196"/>
      <c r="E1593" s="205"/>
      <c r="F1593" s="205"/>
      <c r="G1593" s="196"/>
      <c r="H1593" s="196"/>
      <c r="J1593" s="196"/>
      <c r="O1593" s="232"/>
      <c r="P1593" s="232"/>
      <c r="Q1593" s="233"/>
      <c r="R1593" s="233"/>
      <c r="S1593" s="233"/>
      <c r="T1593" s="206"/>
      <c r="U1593" s="232"/>
      <c r="AA1593" s="202"/>
    </row>
    <row r="1594" spans="2:27">
      <c r="B1594" s="196"/>
      <c r="C1594" s="196"/>
      <c r="D1594" s="196"/>
      <c r="E1594" s="205"/>
      <c r="F1594" s="205"/>
      <c r="G1594" s="196"/>
      <c r="H1594" s="196"/>
      <c r="J1594" s="196"/>
      <c r="O1594" s="232"/>
      <c r="P1594" s="232"/>
      <c r="Q1594" s="233"/>
      <c r="R1594" s="233"/>
      <c r="S1594" s="233"/>
      <c r="T1594" s="206"/>
      <c r="U1594" s="232"/>
      <c r="AA1594" s="202"/>
    </row>
    <row r="1595" spans="2:27">
      <c r="B1595" s="196"/>
      <c r="C1595" s="196"/>
      <c r="D1595" s="196"/>
      <c r="E1595" s="205"/>
      <c r="F1595" s="205"/>
      <c r="G1595" s="196"/>
      <c r="H1595" s="196"/>
      <c r="J1595" s="196"/>
      <c r="O1595" s="232"/>
      <c r="P1595" s="232"/>
      <c r="Q1595" s="233"/>
      <c r="R1595" s="233"/>
      <c r="S1595" s="233"/>
      <c r="T1595" s="206"/>
      <c r="U1595" s="232"/>
      <c r="AA1595" s="202"/>
    </row>
    <row r="1596" spans="2:27">
      <c r="B1596" s="196"/>
      <c r="C1596" s="196"/>
      <c r="D1596" s="196"/>
      <c r="E1596" s="205"/>
      <c r="F1596" s="205"/>
      <c r="G1596" s="196"/>
      <c r="H1596" s="196"/>
      <c r="J1596" s="196"/>
      <c r="O1596" s="232"/>
      <c r="P1596" s="232"/>
      <c r="Q1596" s="233"/>
      <c r="R1596" s="233"/>
      <c r="S1596" s="233"/>
      <c r="T1596" s="206"/>
      <c r="U1596" s="232"/>
      <c r="AA1596" s="202"/>
    </row>
    <row r="1597" spans="2:27">
      <c r="B1597" s="196"/>
      <c r="C1597" s="196"/>
      <c r="D1597" s="196"/>
      <c r="E1597" s="205"/>
      <c r="F1597" s="205"/>
      <c r="G1597" s="196"/>
      <c r="H1597" s="196"/>
      <c r="J1597" s="196"/>
      <c r="O1597" s="232"/>
      <c r="P1597" s="232"/>
      <c r="Q1597" s="233"/>
      <c r="R1597" s="233"/>
      <c r="S1597" s="233"/>
      <c r="T1597" s="233"/>
      <c r="U1597" s="232"/>
      <c r="AA1597" s="202"/>
    </row>
    <row r="1598" spans="2:27">
      <c r="B1598" s="196"/>
      <c r="C1598" s="196"/>
      <c r="D1598" s="196"/>
      <c r="E1598" s="205"/>
      <c r="F1598" s="205"/>
      <c r="G1598" s="196"/>
      <c r="H1598" s="196"/>
      <c r="J1598" s="196"/>
      <c r="O1598" s="207"/>
      <c r="P1598" s="207"/>
      <c r="Q1598" s="207"/>
      <c r="R1598" s="207"/>
      <c r="S1598" s="207"/>
      <c r="T1598" s="207"/>
      <c r="U1598" s="207"/>
      <c r="AA1598" s="202"/>
    </row>
    <row r="1599" spans="2:27">
      <c r="B1599" s="196"/>
      <c r="C1599" s="196"/>
      <c r="D1599" s="196"/>
      <c r="E1599" s="205"/>
      <c r="F1599" s="205"/>
      <c r="G1599" s="196"/>
      <c r="H1599" s="196"/>
      <c r="J1599" s="196"/>
      <c r="O1599" s="207"/>
      <c r="P1599" s="207"/>
      <c r="Q1599" s="207"/>
      <c r="R1599" s="207"/>
      <c r="S1599" s="207"/>
      <c r="T1599" s="207"/>
      <c r="U1599" s="207"/>
      <c r="AA1599" s="202"/>
    </row>
    <row r="1600" spans="2:27">
      <c r="B1600" s="196"/>
      <c r="C1600" s="196"/>
      <c r="D1600" s="196"/>
      <c r="E1600" s="205"/>
      <c r="F1600" s="205"/>
      <c r="G1600" s="196"/>
      <c r="H1600" s="196"/>
      <c r="J1600" s="196"/>
      <c r="O1600" s="207"/>
      <c r="P1600" s="207"/>
      <c r="Q1600" s="207"/>
      <c r="R1600" s="207"/>
      <c r="S1600" s="207"/>
      <c r="T1600" s="207"/>
      <c r="U1600" s="207"/>
      <c r="AA1600" s="202"/>
    </row>
    <row r="1601" spans="2:27">
      <c r="B1601" s="196"/>
      <c r="C1601" s="196"/>
      <c r="D1601" s="196"/>
      <c r="E1601" s="205"/>
      <c r="F1601" s="205"/>
      <c r="G1601" s="196"/>
      <c r="H1601" s="196"/>
      <c r="J1601" s="196"/>
      <c r="O1601" s="207"/>
      <c r="P1601" s="207"/>
      <c r="Q1601" s="207"/>
      <c r="R1601" s="207"/>
      <c r="S1601" s="207"/>
      <c r="T1601" s="207"/>
      <c r="U1601" s="207"/>
      <c r="AA1601" s="202"/>
    </row>
    <row r="1602" spans="2:27">
      <c r="B1602" s="196"/>
      <c r="C1602" s="196"/>
      <c r="D1602" s="196"/>
      <c r="E1602" s="205"/>
      <c r="F1602" s="205"/>
      <c r="G1602" s="196"/>
      <c r="H1602" s="196"/>
      <c r="J1602" s="196"/>
      <c r="O1602" s="207"/>
      <c r="P1602" s="207"/>
      <c r="Q1602" s="207"/>
      <c r="R1602" s="207"/>
      <c r="S1602" s="207"/>
      <c r="T1602" s="207"/>
      <c r="U1602" s="207"/>
      <c r="AA1602" s="202"/>
    </row>
    <row r="1603" spans="2:27">
      <c r="B1603" s="196"/>
      <c r="C1603" s="196"/>
      <c r="D1603" s="196"/>
      <c r="E1603" s="205"/>
      <c r="F1603" s="205"/>
      <c r="G1603" s="196"/>
      <c r="H1603" s="196"/>
      <c r="J1603" s="196"/>
      <c r="O1603" s="207"/>
      <c r="P1603" s="207"/>
      <c r="Q1603" s="207"/>
      <c r="R1603" s="207"/>
      <c r="S1603" s="207"/>
      <c r="T1603" s="207"/>
      <c r="U1603" s="207"/>
      <c r="AA1603" s="202"/>
    </row>
    <row r="1604" spans="2:27">
      <c r="B1604" s="196"/>
      <c r="C1604" s="196"/>
      <c r="D1604" s="196"/>
      <c r="E1604" s="205"/>
      <c r="F1604" s="205"/>
      <c r="G1604" s="196"/>
      <c r="H1604" s="196"/>
      <c r="J1604" s="196"/>
      <c r="O1604" s="207"/>
      <c r="P1604" s="207"/>
      <c r="Q1604" s="207"/>
      <c r="R1604" s="207"/>
      <c r="S1604" s="207"/>
      <c r="T1604" s="207"/>
      <c r="U1604" s="207"/>
      <c r="AA1604" s="202"/>
    </row>
    <row r="1605" spans="2:27">
      <c r="B1605" s="196"/>
      <c r="C1605" s="196"/>
      <c r="D1605" s="196"/>
      <c r="E1605" s="205"/>
      <c r="F1605" s="205"/>
      <c r="G1605" s="196"/>
      <c r="H1605" s="196"/>
      <c r="J1605" s="196"/>
      <c r="O1605" s="207"/>
      <c r="P1605" s="207"/>
      <c r="Q1605" s="207"/>
      <c r="R1605" s="207"/>
      <c r="S1605" s="207"/>
      <c r="T1605" s="207"/>
      <c r="U1605" s="207"/>
      <c r="AA1605" s="202"/>
    </row>
    <row r="1606" spans="2:27">
      <c r="B1606" s="196"/>
      <c r="C1606" s="196"/>
      <c r="D1606" s="196"/>
      <c r="E1606" s="205"/>
      <c r="F1606" s="205"/>
      <c r="G1606" s="196"/>
      <c r="H1606" s="196"/>
      <c r="J1606" s="196"/>
      <c r="O1606" s="207"/>
      <c r="P1606" s="207"/>
      <c r="Q1606" s="207"/>
      <c r="R1606" s="207"/>
      <c r="S1606" s="207"/>
      <c r="T1606" s="207"/>
      <c r="U1606" s="207"/>
      <c r="AA1606" s="202"/>
    </row>
    <row r="1607" spans="2:27">
      <c r="B1607" s="196"/>
      <c r="C1607" s="196"/>
      <c r="D1607" s="196"/>
      <c r="E1607" s="205"/>
      <c r="F1607" s="205"/>
      <c r="G1607" s="196"/>
      <c r="H1607" s="196"/>
      <c r="J1607" s="196"/>
      <c r="O1607" s="207"/>
      <c r="P1607" s="207"/>
      <c r="Q1607" s="207"/>
      <c r="R1607" s="207"/>
      <c r="S1607" s="207"/>
      <c r="T1607" s="207"/>
      <c r="U1607" s="207"/>
      <c r="AA1607" s="202"/>
    </row>
    <row r="1608" spans="2:27">
      <c r="B1608" s="196"/>
      <c r="C1608" s="196"/>
      <c r="D1608" s="196"/>
      <c r="E1608" s="205"/>
      <c r="F1608" s="205"/>
      <c r="G1608" s="196"/>
      <c r="H1608" s="196"/>
      <c r="J1608" s="196"/>
      <c r="O1608" s="207"/>
      <c r="P1608" s="207"/>
      <c r="Q1608" s="207"/>
      <c r="R1608" s="207"/>
      <c r="S1608" s="207"/>
      <c r="T1608" s="207"/>
      <c r="U1608" s="207"/>
      <c r="AA1608" s="202"/>
    </row>
    <row r="1609" spans="2:27">
      <c r="B1609" s="196"/>
      <c r="C1609" s="196"/>
      <c r="D1609" s="196"/>
      <c r="E1609" s="205"/>
      <c r="F1609" s="205"/>
      <c r="G1609" s="196"/>
      <c r="H1609" s="196"/>
      <c r="J1609" s="196"/>
      <c r="O1609" s="207"/>
      <c r="P1609" s="207"/>
      <c r="Q1609" s="207"/>
      <c r="R1609" s="207"/>
      <c r="S1609" s="207"/>
      <c r="T1609" s="207"/>
      <c r="U1609" s="207"/>
      <c r="AA1609" s="202"/>
    </row>
    <row r="1610" spans="2:27">
      <c r="B1610" s="196"/>
      <c r="C1610" s="196"/>
      <c r="D1610" s="196"/>
      <c r="E1610" s="205"/>
      <c r="F1610" s="205"/>
      <c r="G1610" s="196"/>
      <c r="H1610" s="196"/>
      <c r="J1610" s="196"/>
      <c r="O1610" s="207"/>
      <c r="P1610" s="207"/>
      <c r="Q1610" s="207"/>
      <c r="R1610" s="207"/>
      <c r="S1610" s="207"/>
      <c r="T1610" s="207"/>
      <c r="U1610" s="207"/>
      <c r="AA1610" s="202"/>
    </row>
    <row r="1611" spans="2:27">
      <c r="B1611" s="196"/>
      <c r="C1611" s="196"/>
      <c r="D1611" s="196"/>
      <c r="E1611" s="205"/>
      <c r="F1611" s="205"/>
      <c r="G1611" s="196"/>
      <c r="H1611" s="196"/>
      <c r="J1611" s="196"/>
      <c r="O1611" s="207"/>
      <c r="P1611" s="207"/>
      <c r="Q1611" s="207"/>
      <c r="R1611" s="207"/>
      <c r="S1611" s="207"/>
      <c r="T1611" s="207"/>
      <c r="U1611" s="207"/>
      <c r="AA1611" s="202"/>
    </row>
    <row r="1612" spans="2:27">
      <c r="B1612" s="196"/>
      <c r="C1612" s="196"/>
      <c r="D1612" s="196"/>
      <c r="E1612" s="205"/>
      <c r="F1612" s="205"/>
      <c r="G1612" s="196"/>
      <c r="H1612" s="196"/>
      <c r="J1612" s="196"/>
      <c r="O1612" s="207"/>
      <c r="P1612" s="207"/>
      <c r="Q1612" s="207"/>
      <c r="R1612" s="207"/>
      <c r="S1612" s="207"/>
      <c r="T1612" s="207"/>
      <c r="U1612" s="207"/>
      <c r="AA1612" s="202"/>
    </row>
    <row r="1613" spans="2:27">
      <c r="B1613" s="196"/>
      <c r="C1613" s="196"/>
      <c r="D1613" s="196"/>
      <c r="E1613" s="205"/>
      <c r="F1613" s="205"/>
      <c r="G1613" s="196"/>
      <c r="H1613" s="196"/>
      <c r="J1613" s="196"/>
      <c r="O1613" s="207"/>
      <c r="P1613" s="207"/>
      <c r="Q1613" s="207"/>
      <c r="R1613" s="207"/>
      <c r="S1613" s="207"/>
      <c r="T1613" s="207"/>
      <c r="U1613" s="207"/>
      <c r="AA1613" s="202"/>
    </row>
    <row r="1614" spans="2:27">
      <c r="B1614" s="196"/>
      <c r="C1614" s="196"/>
      <c r="D1614" s="196"/>
      <c r="E1614" s="205"/>
      <c r="F1614" s="205"/>
      <c r="G1614" s="196"/>
      <c r="H1614" s="196"/>
      <c r="J1614" s="196"/>
      <c r="O1614" s="207"/>
      <c r="P1614" s="207"/>
      <c r="Q1614" s="207"/>
      <c r="R1614" s="207"/>
      <c r="S1614" s="207"/>
      <c r="T1614" s="207"/>
      <c r="U1614" s="207"/>
      <c r="AA1614" s="202"/>
    </row>
    <row r="1615" spans="2:27">
      <c r="B1615" s="196"/>
      <c r="C1615" s="196"/>
      <c r="D1615" s="196"/>
      <c r="E1615" s="205"/>
      <c r="F1615" s="205"/>
      <c r="G1615" s="196"/>
      <c r="H1615" s="196"/>
      <c r="J1615" s="196"/>
      <c r="O1615" s="207"/>
      <c r="P1615" s="207"/>
      <c r="Q1615" s="207"/>
      <c r="R1615" s="207"/>
      <c r="S1615" s="207"/>
      <c r="T1615" s="207"/>
      <c r="U1615" s="207"/>
      <c r="AA1615" s="202"/>
    </row>
    <row r="1616" spans="2:27">
      <c r="B1616" s="196"/>
      <c r="C1616" s="196"/>
      <c r="D1616" s="196"/>
      <c r="E1616" s="205"/>
      <c r="F1616" s="205"/>
      <c r="G1616" s="196"/>
      <c r="H1616" s="196"/>
      <c r="J1616" s="196"/>
      <c r="O1616" s="207"/>
      <c r="P1616" s="207"/>
      <c r="Q1616" s="207"/>
      <c r="R1616" s="207"/>
      <c r="S1616" s="207"/>
      <c r="T1616" s="207"/>
      <c r="U1616" s="207"/>
      <c r="AA1616" s="202"/>
    </row>
    <row r="1617" spans="2:27">
      <c r="B1617" s="196"/>
      <c r="C1617" s="196"/>
      <c r="D1617" s="196"/>
      <c r="E1617" s="205"/>
      <c r="F1617" s="205"/>
      <c r="G1617" s="196"/>
      <c r="H1617" s="196"/>
      <c r="J1617" s="196"/>
      <c r="O1617" s="207"/>
      <c r="P1617" s="207"/>
      <c r="Q1617" s="207"/>
      <c r="R1617" s="207"/>
      <c r="S1617" s="207"/>
      <c r="T1617" s="207"/>
      <c r="U1617" s="207"/>
      <c r="AA1617" s="202"/>
    </row>
    <row r="1618" spans="2:27">
      <c r="B1618" s="196"/>
      <c r="C1618" s="196"/>
      <c r="D1618" s="196"/>
      <c r="E1618" s="205"/>
      <c r="F1618" s="205"/>
      <c r="G1618" s="196"/>
      <c r="H1618" s="196"/>
      <c r="J1618" s="196"/>
      <c r="O1618" s="207"/>
      <c r="P1618" s="207"/>
      <c r="Q1618" s="207"/>
      <c r="R1618" s="207"/>
      <c r="S1618" s="207"/>
      <c r="T1618" s="207"/>
      <c r="U1618" s="207"/>
      <c r="AA1618" s="202"/>
    </row>
    <row r="1619" spans="2:27">
      <c r="B1619" s="196"/>
      <c r="C1619" s="196"/>
      <c r="D1619" s="196"/>
      <c r="E1619" s="205"/>
      <c r="F1619" s="205"/>
      <c r="G1619" s="196"/>
      <c r="H1619" s="196"/>
      <c r="J1619" s="196"/>
      <c r="O1619" s="207"/>
      <c r="P1619" s="207"/>
      <c r="Q1619" s="207"/>
      <c r="R1619" s="207"/>
      <c r="S1619" s="207"/>
      <c r="T1619" s="207"/>
      <c r="U1619" s="207"/>
      <c r="AA1619" s="202"/>
    </row>
    <row r="1620" spans="2:27">
      <c r="B1620" s="196"/>
      <c r="C1620" s="196"/>
      <c r="D1620" s="196"/>
      <c r="E1620" s="205"/>
      <c r="F1620" s="205"/>
      <c r="G1620" s="196"/>
      <c r="H1620" s="196"/>
      <c r="J1620" s="196"/>
      <c r="O1620" s="207"/>
      <c r="P1620" s="207"/>
      <c r="Q1620" s="207"/>
      <c r="R1620" s="207"/>
      <c r="S1620" s="207"/>
      <c r="T1620" s="207"/>
      <c r="U1620" s="207"/>
      <c r="AA1620" s="202"/>
    </row>
    <row r="1621" spans="2:27">
      <c r="O1621" s="207"/>
      <c r="P1621" s="207"/>
      <c r="Q1621" s="207"/>
      <c r="R1621" s="207"/>
      <c r="S1621" s="207"/>
      <c r="T1621" s="207"/>
      <c r="U1621" s="207"/>
      <c r="AA1621" s="202"/>
    </row>
    <row r="1622" spans="2:27">
      <c r="O1622" s="207"/>
      <c r="P1622" s="207"/>
      <c r="Q1622" s="207"/>
      <c r="R1622" s="207"/>
      <c r="S1622" s="207"/>
      <c r="T1622" s="207"/>
      <c r="U1622" s="207"/>
      <c r="AA1622" s="202"/>
    </row>
    <row r="1623" spans="2:27">
      <c r="O1623" s="207"/>
      <c r="P1623" s="207"/>
      <c r="Q1623" s="207"/>
      <c r="R1623" s="207"/>
      <c r="S1623" s="207"/>
      <c r="T1623" s="207"/>
      <c r="U1623" s="207"/>
      <c r="AA1623" s="202"/>
    </row>
    <row r="1624" spans="2:27">
      <c r="O1624" s="207"/>
      <c r="P1624" s="207"/>
      <c r="Q1624" s="207"/>
      <c r="R1624" s="207"/>
      <c r="S1624" s="207"/>
      <c r="T1624" s="207"/>
      <c r="U1624" s="207"/>
      <c r="AA1624" s="202"/>
    </row>
    <row r="1625" spans="2:27">
      <c r="O1625" s="207"/>
      <c r="P1625" s="207"/>
      <c r="Q1625" s="207"/>
      <c r="R1625" s="207"/>
      <c r="S1625" s="207"/>
      <c r="T1625" s="207"/>
      <c r="U1625" s="207"/>
      <c r="AA1625" s="202"/>
    </row>
    <row r="1626" spans="2:27">
      <c r="O1626" s="207"/>
      <c r="P1626" s="207"/>
      <c r="Q1626" s="207"/>
      <c r="R1626" s="207"/>
      <c r="S1626" s="207"/>
      <c r="T1626" s="207"/>
      <c r="U1626" s="207"/>
      <c r="AA1626" s="202"/>
    </row>
    <row r="1627" spans="2:27">
      <c r="O1627" s="207"/>
      <c r="P1627" s="207"/>
      <c r="Q1627" s="207"/>
      <c r="R1627" s="207"/>
      <c r="S1627" s="207"/>
      <c r="T1627" s="207"/>
      <c r="U1627" s="207"/>
      <c r="AA1627" s="202"/>
    </row>
    <row r="1628" spans="2:27">
      <c r="O1628" s="207"/>
      <c r="P1628" s="207"/>
      <c r="Q1628" s="207"/>
      <c r="R1628" s="207"/>
      <c r="S1628" s="207"/>
      <c r="T1628" s="207"/>
      <c r="U1628" s="207"/>
      <c r="AA1628" s="202"/>
    </row>
    <row r="1629" spans="2:27">
      <c r="O1629" s="207"/>
      <c r="P1629" s="207"/>
      <c r="Q1629" s="207"/>
      <c r="R1629" s="207"/>
      <c r="S1629" s="207"/>
      <c r="T1629" s="207"/>
      <c r="U1629" s="207"/>
      <c r="AA1629" s="202"/>
    </row>
    <row r="1630" spans="2:27">
      <c r="O1630" s="207"/>
      <c r="P1630" s="207"/>
      <c r="Q1630" s="207"/>
      <c r="R1630" s="207"/>
      <c r="S1630" s="207"/>
      <c r="T1630" s="207"/>
      <c r="U1630" s="207"/>
      <c r="AA1630" s="202"/>
    </row>
    <row r="1631" spans="2:27">
      <c r="O1631" s="207"/>
      <c r="P1631" s="207"/>
      <c r="Q1631" s="207"/>
      <c r="R1631" s="207"/>
      <c r="S1631" s="207"/>
      <c r="T1631" s="207"/>
      <c r="U1631" s="207"/>
      <c r="AA1631" s="202"/>
    </row>
    <row r="1632" spans="2:27">
      <c r="O1632" s="207"/>
      <c r="P1632" s="207"/>
      <c r="Q1632" s="207"/>
      <c r="R1632" s="207"/>
      <c r="S1632" s="207"/>
      <c r="T1632" s="207"/>
      <c r="U1632" s="207"/>
      <c r="AA1632" s="202"/>
    </row>
    <row r="1633" spans="15:27">
      <c r="O1633" s="207"/>
      <c r="P1633" s="207"/>
      <c r="Q1633" s="207"/>
      <c r="R1633" s="207"/>
      <c r="S1633" s="207"/>
      <c r="T1633" s="207"/>
      <c r="U1633" s="207"/>
      <c r="AA1633" s="202"/>
    </row>
    <row r="1634" spans="15:27">
      <c r="O1634" s="207"/>
      <c r="P1634" s="207"/>
      <c r="Q1634" s="207"/>
      <c r="R1634" s="207"/>
      <c r="S1634" s="207"/>
      <c r="T1634" s="207"/>
      <c r="U1634" s="207"/>
      <c r="AA1634" s="202"/>
    </row>
    <row r="1635" spans="15:27">
      <c r="O1635" s="207"/>
      <c r="P1635" s="207"/>
      <c r="Q1635" s="207"/>
      <c r="R1635" s="207"/>
      <c r="S1635" s="207"/>
      <c r="T1635" s="207"/>
      <c r="U1635" s="207"/>
      <c r="AA1635" s="202"/>
    </row>
    <row r="1636" spans="15:27">
      <c r="O1636" s="207"/>
      <c r="P1636" s="207"/>
      <c r="Q1636" s="207"/>
      <c r="R1636" s="207"/>
      <c r="S1636" s="207"/>
      <c r="T1636" s="207"/>
      <c r="U1636" s="207"/>
      <c r="AA1636" s="202"/>
    </row>
    <row r="1637" spans="15:27">
      <c r="O1637" s="207"/>
      <c r="P1637" s="207"/>
      <c r="Q1637" s="207"/>
      <c r="R1637" s="207"/>
      <c r="S1637" s="207"/>
      <c r="T1637" s="207"/>
      <c r="U1637" s="207"/>
      <c r="AA1637" s="202"/>
    </row>
    <row r="1638" spans="15:27">
      <c r="O1638" s="207"/>
      <c r="P1638" s="207"/>
      <c r="Q1638" s="207"/>
      <c r="R1638" s="207"/>
      <c r="S1638" s="207"/>
      <c r="T1638" s="207"/>
      <c r="U1638" s="207"/>
      <c r="AA1638" s="202"/>
    </row>
    <row r="1639" spans="15:27">
      <c r="O1639" s="207"/>
      <c r="P1639" s="207"/>
      <c r="Q1639" s="207"/>
      <c r="R1639" s="207"/>
      <c r="S1639" s="207"/>
      <c r="T1639" s="207"/>
      <c r="U1639" s="207"/>
      <c r="AA1639" s="202"/>
    </row>
    <row r="1640" spans="15:27">
      <c r="O1640" s="207"/>
      <c r="P1640" s="207"/>
      <c r="Q1640" s="207"/>
      <c r="R1640" s="207"/>
      <c r="S1640" s="207"/>
      <c r="T1640" s="207"/>
      <c r="U1640" s="207"/>
      <c r="AA1640" s="202"/>
    </row>
    <row r="1641" spans="15:27">
      <c r="O1641" s="207"/>
      <c r="P1641" s="207"/>
      <c r="Q1641" s="207"/>
      <c r="R1641" s="207"/>
      <c r="S1641" s="207"/>
      <c r="T1641" s="207"/>
      <c r="U1641" s="207"/>
      <c r="AA1641" s="202"/>
    </row>
    <row r="1642" spans="15:27">
      <c r="O1642" s="207"/>
      <c r="P1642" s="207"/>
      <c r="Q1642" s="207"/>
      <c r="R1642" s="207"/>
      <c r="S1642" s="207"/>
      <c r="T1642" s="207"/>
      <c r="U1642" s="207"/>
      <c r="AA1642" s="202"/>
    </row>
    <row r="1643" spans="15:27">
      <c r="O1643" s="207"/>
      <c r="P1643" s="207"/>
      <c r="Q1643" s="207"/>
      <c r="R1643" s="207"/>
      <c r="S1643" s="207"/>
      <c r="T1643" s="207"/>
      <c r="U1643" s="207"/>
      <c r="AA1643" s="202"/>
    </row>
    <row r="1644" spans="15:27">
      <c r="O1644" s="207"/>
      <c r="P1644" s="207"/>
      <c r="Q1644" s="207"/>
      <c r="R1644" s="207"/>
      <c r="S1644" s="207"/>
      <c r="T1644" s="207"/>
      <c r="U1644" s="207"/>
      <c r="AA1644" s="202"/>
    </row>
    <row r="1645" spans="15:27">
      <c r="O1645" s="207"/>
      <c r="P1645" s="207"/>
      <c r="Q1645" s="207"/>
      <c r="R1645" s="207"/>
      <c r="S1645" s="207"/>
      <c r="T1645" s="207"/>
      <c r="U1645" s="207"/>
      <c r="AA1645" s="202"/>
    </row>
    <row r="1646" spans="15:27">
      <c r="O1646" s="207"/>
      <c r="P1646" s="207"/>
      <c r="Q1646" s="207"/>
      <c r="R1646" s="207"/>
      <c r="S1646" s="207"/>
      <c r="T1646" s="207"/>
      <c r="U1646" s="207"/>
      <c r="AA1646" s="202"/>
    </row>
    <row r="1647" spans="15:27">
      <c r="O1647" s="207"/>
      <c r="P1647" s="207"/>
      <c r="Q1647" s="207"/>
      <c r="R1647" s="207"/>
      <c r="S1647" s="207"/>
      <c r="T1647" s="207"/>
      <c r="U1647" s="207"/>
      <c r="AA1647" s="202"/>
    </row>
    <row r="1648" spans="15:27">
      <c r="O1648" s="207"/>
      <c r="P1648" s="207"/>
      <c r="Q1648" s="207"/>
      <c r="R1648" s="207"/>
      <c r="S1648" s="207"/>
      <c r="T1648" s="207"/>
      <c r="U1648" s="207"/>
      <c r="AA1648" s="202"/>
    </row>
    <row r="1649" spans="15:27">
      <c r="O1649" s="207"/>
      <c r="P1649" s="207"/>
      <c r="Q1649" s="207"/>
      <c r="R1649" s="207"/>
      <c r="S1649" s="207"/>
      <c r="T1649" s="207"/>
      <c r="U1649" s="207"/>
      <c r="AA1649" s="202"/>
    </row>
    <row r="1650" spans="15:27">
      <c r="O1650" s="207"/>
      <c r="P1650" s="207"/>
      <c r="Q1650" s="207"/>
      <c r="R1650" s="207"/>
      <c r="S1650" s="207"/>
      <c r="T1650" s="207"/>
      <c r="U1650" s="207"/>
      <c r="AA1650" s="202"/>
    </row>
    <row r="1651" spans="15:27">
      <c r="O1651" s="207"/>
      <c r="P1651" s="207"/>
      <c r="Q1651" s="207"/>
      <c r="R1651" s="207"/>
      <c r="S1651" s="207"/>
      <c r="T1651" s="207"/>
      <c r="U1651" s="207"/>
      <c r="AA1651" s="202"/>
    </row>
    <row r="1652" spans="15:27">
      <c r="O1652" s="207"/>
      <c r="P1652" s="207"/>
      <c r="Q1652" s="207"/>
      <c r="R1652" s="207"/>
      <c r="S1652" s="207"/>
      <c r="T1652" s="207"/>
      <c r="U1652" s="207"/>
      <c r="AA1652" s="202"/>
    </row>
    <row r="1653" spans="15:27">
      <c r="O1653" s="207"/>
      <c r="P1653" s="207"/>
      <c r="Q1653" s="207"/>
      <c r="R1653" s="207"/>
      <c r="S1653" s="207"/>
      <c r="T1653" s="207"/>
      <c r="U1653" s="207"/>
      <c r="AA1653" s="202"/>
    </row>
    <row r="1654" spans="15:27">
      <c r="O1654" s="207"/>
      <c r="P1654" s="207"/>
      <c r="Q1654" s="207"/>
      <c r="R1654" s="207"/>
      <c r="S1654" s="207"/>
      <c r="T1654" s="207"/>
      <c r="U1654" s="207"/>
      <c r="AA1654" s="202"/>
    </row>
    <row r="1655" spans="15:27">
      <c r="O1655" s="207"/>
      <c r="P1655" s="207"/>
      <c r="Q1655" s="207"/>
      <c r="R1655" s="207"/>
      <c r="S1655" s="207"/>
      <c r="T1655" s="207"/>
      <c r="U1655" s="207"/>
      <c r="AA1655" s="202"/>
    </row>
    <row r="1656" spans="15:27">
      <c r="O1656" s="207"/>
      <c r="P1656" s="207"/>
      <c r="Q1656" s="207"/>
      <c r="R1656" s="207"/>
      <c r="S1656" s="207"/>
      <c r="T1656" s="207"/>
      <c r="U1656" s="207"/>
      <c r="AA1656" s="202"/>
    </row>
    <row r="1657" spans="15:27">
      <c r="O1657" s="207"/>
      <c r="P1657" s="207"/>
      <c r="Q1657" s="207"/>
      <c r="R1657" s="207"/>
      <c r="S1657" s="207"/>
      <c r="T1657" s="207"/>
      <c r="U1657" s="207"/>
      <c r="AA1657" s="202"/>
    </row>
    <row r="1658" spans="15:27">
      <c r="O1658" s="207"/>
      <c r="P1658" s="207"/>
      <c r="Q1658" s="207"/>
      <c r="R1658" s="207"/>
      <c r="S1658" s="207"/>
      <c r="T1658" s="207"/>
      <c r="U1658" s="207"/>
      <c r="AA1658" s="202"/>
    </row>
    <row r="1659" spans="15:27">
      <c r="O1659" s="207"/>
      <c r="P1659" s="207"/>
      <c r="Q1659" s="207"/>
      <c r="R1659" s="207"/>
      <c r="S1659" s="207"/>
      <c r="T1659" s="207"/>
      <c r="U1659" s="207"/>
      <c r="AA1659" s="202"/>
    </row>
    <row r="1660" spans="15:27">
      <c r="O1660" s="207"/>
      <c r="P1660" s="207"/>
      <c r="Q1660" s="207"/>
      <c r="R1660" s="207"/>
      <c r="S1660" s="207"/>
      <c r="T1660" s="207"/>
      <c r="U1660" s="207"/>
      <c r="AA1660" s="202"/>
    </row>
    <row r="1661" spans="15:27">
      <c r="O1661" s="207"/>
      <c r="P1661" s="207"/>
      <c r="Q1661" s="207"/>
      <c r="R1661" s="207"/>
      <c r="S1661" s="207"/>
      <c r="T1661" s="207"/>
      <c r="U1661" s="207"/>
      <c r="AA1661" s="202"/>
    </row>
    <row r="1662" spans="15:27">
      <c r="O1662" s="207"/>
      <c r="P1662" s="207"/>
      <c r="Q1662" s="207"/>
      <c r="R1662" s="207"/>
      <c r="S1662" s="207"/>
      <c r="T1662" s="207"/>
      <c r="U1662" s="207"/>
      <c r="AA1662" s="202"/>
    </row>
    <row r="1663" spans="15:27">
      <c r="O1663" s="207"/>
      <c r="P1663" s="207"/>
      <c r="Q1663" s="207"/>
      <c r="R1663" s="207"/>
      <c r="S1663" s="207"/>
      <c r="T1663" s="207"/>
      <c r="U1663" s="207"/>
      <c r="AA1663" s="202"/>
    </row>
    <row r="1664" spans="15:27">
      <c r="O1664" s="207"/>
      <c r="P1664" s="207"/>
      <c r="Q1664" s="207"/>
      <c r="R1664" s="207"/>
      <c r="S1664" s="207"/>
      <c r="T1664" s="207"/>
      <c r="U1664" s="207"/>
      <c r="AA1664" s="202"/>
    </row>
    <row r="1665" spans="15:27">
      <c r="O1665" s="207"/>
      <c r="P1665" s="207"/>
      <c r="Q1665" s="207"/>
      <c r="R1665" s="207"/>
      <c r="S1665" s="207"/>
      <c r="T1665" s="207"/>
      <c r="U1665" s="207"/>
      <c r="AA1665" s="202"/>
    </row>
    <row r="1666" spans="15:27">
      <c r="O1666" s="207"/>
      <c r="P1666" s="207"/>
      <c r="Q1666" s="207"/>
      <c r="R1666" s="207"/>
      <c r="S1666" s="207"/>
      <c r="T1666" s="207"/>
      <c r="U1666" s="207"/>
      <c r="AA1666" s="202"/>
    </row>
    <row r="1667" spans="15:27">
      <c r="O1667" s="207"/>
      <c r="P1667" s="207"/>
      <c r="Q1667" s="207"/>
      <c r="R1667" s="207"/>
      <c r="S1667" s="207"/>
      <c r="T1667" s="207"/>
      <c r="U1667" s="207"/>
      <c r="AA1667" s="202"/>
    </row>
    <row r="1668" spans="15:27">
      <c r="O1668" s="207"/>
      <c r="P1668" s="207"/>
      <c r="Q1668" s="207"/>
      <c r="R1668" s="207"/>
      <c r="S1668" s="207"/>
      <c r="T1668" s="207"/>
      <c r="U1668" s="207"/>
      <c r="AA1668" s="202"/>
    </row>
    <row r="1669" spans="15:27">
      <c r="O1669" s="207"/>
      <c r="P1669" s="207"/>
      <c r="Q1669" s="207"/>
      <c r="R1669" s="207"/>
      <c r="S1669" s="207"/>
      <c r="T1669" s="207"/>
      <c r="U1669" s="207"/>
      <c r="AA1669" s="202"/>
    </row>
    <row r="1670" spans="15:27">
      <c r="O1670" s="207"/>
      <c r="P1670" s="207"/>
      <c r="Q1670" s="207"/>
      <c r="R1670" s="207"/>
      <c r="S1670" s="207"/>
      <c r="T1670" s="207"/>
      <c r="U1670" s="207"/>
      <c r="AA1670" s="202"/>
    </row>
    <row r="1671" spans="15:27">
      <c r="O1671" s="207"/>
      <c r="P1671" s="207"/>
      <c r="Q1671" s="207"/>
      <c r="R1671" s="207"/>
      <c r="S1671" s="207"/>
      <c r="T1671" s="207"/>
      <c r="U1671" s="207"/>
      <c r="AA1671" s="202"/>
    </row>
    <row r="1672" spans="15:27">
      <c r="O1672" s="207"/>
      <c r="P1672" s="207"/>
      <c r="Q1672" s="207"/>
      <c r="R1672" s="207"/>
      <c r="S1672" s="207"/>
      <c r="T1672" s="207"/>
      <c r="U1672" s="207"/>
      <c r="AA1672" s="202"/>
    </row>
    <row r="1673" spans="15:27">
      <c r="O1673" s="207"/>
      <c r="P1673" s="207"/>
      <c r="Q1673" s="207"/>
      <c r="R1673" s="207"/>
      <c r="S1673" s="207"/>
      <c r="T1673" s="207"/>
      <c r="U1673" s="207"/>
      <c r="AA1673" s="202"/>
    </row>
    <row r="1674" spans="15:27">
      <c r="O1674" s="207"/>
      <c r="P1674" s="207"/>
      <c r="Q1674" s="207"/>
      <c r="R1674" s="207"/>
      <c r="S1674" s="207"/>
      <c r="T1674" s="207"/>
      <c r="U1674" s="207"/>
      <c r="AA1674" s="202"/>
    </row>
    <row r="1675" spans="15:27">
      <c r="O1675" s="207"/>
      <c r="P1675" s="207"/>
      <c r="Q1675" s="207"/>
      <c r="R1675" s="207"/>
      <c r="S1675" s="207"/>
      <c r="T1675" s="207"/>
      <c r="U1675" s="207"/>
      <c r="AA1675" s="202"/>
    </row>
    <row r="1676" spans="15:27">
      <c r="O1676" s="207"/>
      <c r="P1676" s="207"/>
      <c r="Q1676" s="207"/>
      <c r="R1676" s="207"/>
      <c r="S1676" s="207"/>
      <c r="T1676" s="207"/>
      <c r="U1676" s="207"/>
      <c r="AA1676" s="202"/>
    </row>
    <row r="1677" spans="15:27">
      <c r="O1677" s="207"/>
      <c r="P1677" s="207"/>
      <c r="Q1677" s="207"/>
      <c r="R1677" s="207"/>
      <c r="S1677" s="207"/>
      <c r="T1677" s="207"/>
      <c r="U1677" s="207"/>
      <c r="AA1677" s="202"/>
    </row>
    <row r="1678" spans="15:27">
      <c r="O1678" s="207"/>
      <c r="P1678" s="207"/>
      <c r="Q1678" s="207"/>
      <c r="R1678" s="207"/>
      <c r="S1678" s="207"/>
      <c r="T1678" s="207"/>
      <c r="U1678" s="207"/>
      <c r="AA1678" s="202"/>
    </row>
    <row r="1679" spans="15:27">
      <c r="O1679" s="207"/>
      <c r="P1679" s="207"/>
      <c r="Q1679" s="207"/>
      <c r="R1679" s="207"/>
      <c r="S1679" s="207"/>
      <c r="T1679" s="207"/>
      <c r="U1679" s="207"/>
      <c r="AA1679" s="202"/>
    </row>
    <row r="1680" spans="15:27">
      <c r="O1680" s="207"/>
      <c r="P1680" s="207"/>
      <c r="Q1680" s="207"/>
      <c r="R1680" s="207"/>
      <c r="S1680" s="207"/>
      <c r="T1680" s="207"/>
      <c r="U1680" s="207"/>
      <c r="AA1680" s="202"/>
    </row>
    <row r="1681" spans="15:27">
      <c r="O1681" s="207"/>
      <c r="P1681" s="207"/>
      <c r="Q1681" s="207"/>
      <c r="R1681" s="207"/>
      <c r="S1681" s="207"/>
      <c r="T1681" s="207"/>
      <c r="U1681" s="207"/>
      <c r="AA1681" s="202"/>
    </row>
    <row r="1682" spans="15:27">
      <c r="O1682" s="207"/>
      <c r="P1682" s="207"/>
      <c r="Q1682" s="207"/>
      <c r="R1682" s="207"/>
      <c r="S1682" s="207"/>
      <c r="T1682" s="207"/>
      <c r="U1682" s="207"/>
      <c r="AA1682" s="202"/>
    </row>
    <row r="1683" spans="15:27">
      <c r="O1683" s="207"/>
      <c r="P1683" s="207"/>
      <c r="Q1683" s="207"/>
      <c r="R1683" s="207"/>
      <c r="S1683" s="207"/>
      <c r="T1683" s="207"/>
      <c r="U1683" s="207"/>
      <c r="AA1683" s="202"/>
    </row>
    <row r="1684" spans="15:27">
      <c r="O1684" s="207"/>
      <c r="P1684" s="207"/>
      <c r="Q1684" s="207"/>
      <c r="R1684" s="207"/>
      <c r="S1684" s="207"/>
      <c r="T1684" s="207"/>
      <c r="U1684" s="207"/>
      <c r="AA1684" s="202"/>
    </row>
    <row r="1685" spans="15:27">
      <c r="O1685" s="207"/>
      <c r="P1685" s="207"/>
      <c r="Q1685" s="207"/>
      <c r="R1685" s="207"/>
      <c r="S1685" s="207"/>
      <c r="T1685" s="207"/>
      <c r="U1685" s="207"/>
      <c r="AA1685" s="202"/>
    </row>
    <row r="1686" spans="15:27">
      <c r="O1686" s="207"/>
      <c r="P1686" s="207"/>
      <c r="Q1686" s="207"/>
      <c r="R1686" s="207"/>
      <c r="S1686" s="207"/>
      <c r="T1686" s="207"/>
      <c r="U1686" s="207"/>
      <c r="AA1686" s="202"/>
    </row>
    <row r="1687" spans="15:27">
      <c r="O1687" s="207"/>
      <c r="P1687" s="207"/>
      <c r="Q1687" s="207"/>
      <c r="R1687" s="207"/>
      <c r="S1687" s="207"/>
      <c r="T1687" s="207"/>
      <c r="U1687" s="207"/>
      <c r="AA1687" s="202"/>
    </row>
    <row r="1688" spans="15:27">
      <c r="O1688" s="207"/>
      <c r="P1688" s="207"/>
      <c r="Q1688" s="207"/>
      <c r="R1688" s="207"/>
      <c r="S1688" s="207"/>
      <c r="T1688" s="207"/>
      <c r="U1688" s="207"/>
      <c r="AA1688" s="202"/>
    </row>
    <row r="1689" spans="15:27">
      <c r="O1689" s="207"/>
      <c r="P1689" s="207"/>
      <c r="Q1689" s="207"/>
      <c r="R1689" s="207"/>
      <c r="S1689" s="207"/>
      <c r="T1689" s="207"/>
      <c r="U1689" s="207"/>
      <c r="AA1689" s="202"/>
    </row>
    <row r="1690" spans="15:27">
      <c r="O1690" s="207"/>
      <c r="P1690" s="207"/>
      <c r="Q1690" s="207"/>
      <c r="R1690" s="207"/>
      <c r="S1690" s="207"/>
      <c r="T1690" s="207"/>
      <c r="U1690" s="207"/>
      <c r="AA1690" s="202"/>
    </row>
    <row r="1691" spans="15:27">
      <c r="O1691" s="207"/>
      <c r="P1691" s="207"/>
      <c r="Q1691" s="207"/>
      <c r="R1691" s="207"/>
      <c r="S1691" s="207"/>
      <c r="T1691" s="207"/>
      <c r="U1691" s="207"/>
      <c r="AA1691" s="202"/>
    </row>
    <row r="1692" spans="15:27">
      <c r="O1692" s="207"/>
      <c r="P1692" s="207"/>
      <c r="Q1692" s="207"/>
      <c r="R1692" s="207"/>
      <c r="S1692" s="207"/>
      <c r="T1692" s="207"/>
      <c r="U1692" s="207"/>
      <c r="AA1692" s="202"/>
    </row>
    <row r="1693" spans="15:27">
      <c r="O1693" s="207"/>
      <c r="P1693" s="207"/>
      <c r="Q1693" s="207"/>
      <c r="R1693" s="207"/>
      <c r="S1693" s="207"/>
      <c r="T1693" s="207"/>
      <c r="U1693" s="207"/>
      <c r="AA1693" s="202"/>
    </row>
    <row r="1694" spans="15:27">
      <c r="O1694" s="207"/>
      <c r="P1694" s="207"/>
      <c r="Q1694" s="207"/>
      <c r="R1694" s="207"/>
      <c r="S1694" s="207"/>
      <c r="T1694" s="207"/>
      <c r="U1694" s="207"/>
      <c r="AA1694" s="202"/>
    </row>
    <row r="1695" spans="15:27">
      <c r="O1695" s="207"/>
      <c r="P1695" s="207"/>
      <c r="Q1695" s="207"/>
      <c r="R1695" s="207"/>
      <c r="S1695" s="207"/>
      <c r="T1695" s="207"/>
      <c r="U1695" s="207"/>
      <c r="AA1695" s="202"/>
    </row>
    <row r="1696" spans="15:27">
      <c r="O1696" s="207"/>
      <c r="P1696" s="207"/>
      <c r="Q1696" s="207"/>
      <c r="R1696" s="207"/>
      <c r="S1696" s="207"/>
      <c r="T1696" s="207"/>
      <c r="U1696" s="207"/>
      <c r="AA1696" s="202"/>
    </row>
    <row r="1697" spans="15:27">
      <c r="O1697" s="207"/>
      <c r="P1697" s="207"/>
      <c r="Q1697" s="207"/>
      <c r="R1697" s="207"/>
      <c r="S1697" s="207"/>
      <c r="T1697" s="207"/>
      <c r="U1697" s="207"/>
      <c r="AA1697" s="202"/>
    </row>
    <row r="1698" spans="15:27">
      <c r="O1698" s="207"/>
      <c r="P1698" s="207"/>
      <c r="Q1698" s="207"/>
      <c r="R1698" s="207"/>
      <c r="S1698" s="207"/>
      <c r="T1698" s="207"/>
      <c r="U1698" s="207"/>
      <c r="AA1698" s="202"/>
    </row>
    <row r="1699" spans="15:27">
      <c r="O1699" s="207"/>
      <c r="P1699" s="207"/>
      <c r="Q1699" s="207"/>
      <c r="R1699" s="207"/>
      <c r="S1699" s="207"/>
      <c r="T1699" s="207"/>
      <c r="U1699" s="207"/>
      <c r="AA1699" s="202"/>
    </row>
    <row r="1700" spans="15:27">
      <c r="O1700" s="207"/>
      <c r="P1700" s="207"/>
      <c r="Q1700" s="207"/>
      <c r="R1700" s="207"/>
      <c r="S1700" s="207"/>
      <c r="T1700" s="207"/>
      <c r="U1700" s="207"/>
      <c r="AA1700" s="202"/>
    </row>
    <row r="1701" spans="15:27">
      <c r="O1701" s="207"/>
      <c r="P1701" s="207"/>
      <c r="Q1701" s="207"/>
      <c r="R1701" s="207"/>
      <c r="S1701" s="207"/>
      <c r="T1701" s="207"/>
      <c r="U1701" s="207"/>
      <c r="AA1701" s="202"/>
    </row>
    <row r="1702" spans="15:27">
      <c r="O1702" s="207"/>
      <c r="P1702" s="207"/>
      <c r="Q1702" s="207"/>
      <c r="R1702" s="207"/>
      <c r="S1702" s="207"/>
      <c r="T1702" s="207"/>
      <c r="U1702" s="207"/>
      <c r="AA1702" s="202"/>
    </row>
    <row r="1703" spans="15:27">
      <c r="O1703" s="207"/>
      <c r="P1703" s="207"/>
      <c r="Q1703" s="207"/>
      <c r="R1703" s="207"/>
      <c r="S1703" s="207"/>
      <c r="T1703" s="207"/>
      <c r="U1703" s="207"/>
      <c r="AA1703" s="202"/>
    </row>
    <row r="1704" spans="15:27">
      <c r="O1704" s="207"/>
      <c r="P1704" s="207"/>
      <c r="Q1704" s="207"/>
      <c r="R1704" s="207"/>
      <c r="S1704" s="207"/>
      <c r="T1704" s="207"/>
      <c r="U1704" s="207"/>
      <c r="AA1704" s="202"/>
    </row>
    <row r="1705" spans="15:27">
      <c r="O1705" s="207"/>
      <c r="P1705" s="207"/>
      <c r="Q1705" s="207"/>
      <c r="R1705" s="207"/>
      <c r="S1705" s="207"/>
      <c r="T1705" s="207"/>
      <c r="U1705" s="207"/>
      <c r="AA1705" s="202"/>
    </row>
    <row r="1706" spans="15:27">
      <c r="O1706" s="207"/>
      <c r="P1706" s="207"/>
      <c r="Q1706" s="207"/>
      <c r="R1706" s="207"/>
      <c r="S1706" s="207"/>
      <c r="T1706" s="207"/>
      <c r="U1706" s="207"/>
      <c r="AA1706" s="202"/>
    </row>
    <row r="1707" spans="15:27">
      <c r="O1707" s="207"/>
      <c r="P1707" s="207"/>
      <c r="Q1707" s="207"/>
      <c r="R1707" s="207"/>
      <c r="S1707" s="207"/>
      <c r="T1707" s="207"/>
      <c r="U1707" s="207"/>
      <c r="AA1707" s="202"/>
    </row>
    <row r="1708" spans="15:27">
      <c r="O1708" s="207"/>
      <c r="P1708" s="207"/>
      <c r="Q1708" s="207"/>
      <c r="R1708" s="207"/>
      <c r="S1708" s="207"/>
      <c r="T1708" s="207"/>
      <c r="U1708" s="207"/>
      <c r="AA1708" s="202"/>
    </row>
    <row r="1709" spans="15:27">
      <c r="O1709" s="207"/>
      <c r="P1709" s="207"/>
      <c r="Q1709" s="207"/>
      <c r="R1709" s="207"/>
      <c r="S1709" s="207"/>
      <c r="T1709" s="207"/>
      <c r="U1709" s="207"/>
      <c r="AA1709" s="202"/>
    </row>
    <row r="1710" spans="15:27">
      <c r="O1710" s="207"/>
      <c r="P1710" s="207"/>
      <c r="Q1710" s="207"/>
      <c r="R1710" s="207"/>
      <c r="S1710" s="207"/>
      <c r="T1710" s="207"/>
      <c r="U1710" s="207"/>
      <c r="AA1710" s="202"/>
    </row>
    <row r="1711" spans="15:27">
      <c r="O1711" s="207"/>
      <c r="P1711" s="207"/>
      <c r="Q1711" s="207"/>
      <c r="R1711" s="207"/>
      <c r="S1711" s="207"/>
      <c r="T1711" s="207"/>
      <c r="U1711" s="207"/>
      <c r="AA1711" s="202"/>
    </row>
    <row r="1712" spans="15:27">
      <c r="O1712" s="207"/>
      <c r="P1712" s="207"/>
      <c r="Q1712" s="207"/>
      <c r="R1712" s="207"/>
      <c r="S1712" s="207"/>
      <c r="T1712" s="207"/>
      <c r="U1712" s="207"/>
      <c r="AA1712" s="202"/>
    </row>
    <row r="1713" spans="15:27">
      <c r="O1713" s="207"/>
      <c r="P1713" s="207"/>
      <c r="Q1713" s="207"/>
      <c r="R1713" s="207"/>
      <c r="S1713" s="207"/>
      <c r="T1713" s="207"/>
      <c r="U1713" s="207"/>
      <c r="AA1713" s="202"/>
    </row>
    <row r="1714" spans="15:27">
      <c r="O1714" s="207"/>
      <c r="P1714" s="207"/>
      <c r="Q1714" s="207"/>
      <c r="R1714" s="207"/>
      <c r="S1714" s="207"/>
      <c r="T1714" s="207"/>
      <c r="U1714" s="207"/>
      <c r="AA1714" s="202"/>
    </row>
    <row r="1715" spans="15:27">
      <c r="O1715" s="207"/>
      <c r="P1715" s="207"/>
      <c r="Q1715" s="207"/>
      <c r="R1715" s="207"/>
      <c r="S1715" s="207"/>
      <c r="T1715" s="207"/>
      <c r="U1715" s="207"/>
      <c r="AA1715" s="202"/>
    </row>
    <row r="1716" spans="15:27">
      <c r="O1716" s="207"/>
      <c r="P1716" s="207"/>
      <c r="Q1716" s="207"/>
      <c r="R1716" s="207"/>
      <c r="S1716" s="207"/>
      <c r="T1716" s="207"/>
      <c r="U1716" s="207"/>
      <c r="AA1716" s="202"/>
    </row>
    <row r="1717" spans="15:27">
      <c r="O1717" s="207"/>
      <c r="P1717" s="207"/>
      <c r="Q1717" s="207"/>
      <c r="R1717" s="207"/>
      <c r="S1717" s="207"/>
      <c r="T1717" s="207"/>
      <c r="U1717" s="207"/>
      <c r="AA1717" s="202"/>
    </row>
    <row r="1718" spans="15:27">
      <c r="O1718" s="207"/>
      <c r="P1718" s="207"/>
      <c r="Q1718" s="207"/>
      <c r="R1718" s="207"/>
      <c r="S1718" s="207"/>
      <c r="T1718" s="207"/>
      <c r="U1718" s="207"/>
      <c r="AA1718" s="202"/>
    </row>
    <row r="1719" spans="15:27">
      <c r="O1719" s="207"/>
      <c r="P1719" s="207"/>
      <c r="Q1719" s="207"/>
      <c r="R1719" s="207"/>
      <c r="S1719" s="207"/>
      <c r="T1719" s="207"/>
      <c r="U1719" s="207"/>
      <c r="AA1719" s="202"/>
    </row>
    <row r="1720" spans="15:27">
      <c r="O1720" s="207"/>
      <c r="P1720" s="207"/>
      <c r="Q1720" s="207"/>
      <c r="R1720" s="207"/>
      <c r="S1720" s="207"/>
      <c r="T1720" s="207"/>
      <c r="U1720" s="207"/>
      <c r="AA1720" s="202"/>
    </row>
    <row r="1721" spans="15:27">
      <c r="O1721" s="207"/>
      <c r="P1721" s="207"/>
      <c r="Q1721" s="207"/>
      <c r="R1721" s="207"/>
      <c r="S1721" s="207"/>
      <c r="T1721" s="207"/>
      <c r="U1721" s="207"/>
      <c r="AA1721" s="202"/>
    </row>
    <row r="1722" spans="15:27">
      <c r="O1722" s="207"/>
      <c r="P1722" s="207"/>
      <c r="Q1722" s="207"/>
      <c r="R1722" s="207"/>
      <c r="S1722" s="207"/>
      <c r="T1722" s="207"/>
      <c r="U1722" s="207"/>
      <c r="AA1722" s="202"/>
    </row>
    <row r="1723" spans="15:27">
      <c r="O1723" s="207"/>
      <c r="P1723" s="207"/>
      <c r="Q1723" s="207"/>
      <c r="R1723" s="207"/>
      <c r="S1723" s="207"/>
      <c r="T1723" s="207"/>
      <c r="U1723" s="207"/>
      <c r="AA1723" s="202"/>
    </row>
    <row r="1724" spans="15:27">
      <c r="O1724" s="207"/>
      <c r="P1724" s="207"/>
      <c r="Q1724" s="207"/>
      <c r="R1724" s="207"/>
      <c r="S1724" s="207"/>
      <c r="T1724" s="207"/>
      <c r="U1724" s="207"/>
      <c r="AA1724" s="202"/>
    </row>
    <row r="1725" spans="15:27">
      <c r="O1725" s="207"/>
      <c r="P1725" s="207"/>
      <c r="Q1725" s="207"/>
      <c r="R1725" s="207"/>
      <c r="S1725" s="207"/>
      <c r="T1725" s="207"/>
      <c r="U1725" s="207"/>
      <c r="AA1725" s="202"/>
    </row>
    <row r="1726" spans="15:27">
      <c r="O1726" s="207"/>
      <c r="P1726" s="207"/>
      <c r="Q1726" s="207"/>
      <c r="R1726" s="207"/>
      <c r="S1726" s="207"/>
      <c r="T1726" s="207"/>
      <c r="U1726" s="207"/>
      <c r="AA1726" s="202"/>
    </row>
    <row r="1727" spans="15:27">
      <c r="O1727" s="207"/>
      <c r="P1727" s="207"/>
      <c r="Q1727" s="207"/>
      <c r="R1727" s="207"/>
      <c r="S1727" s="207"/>
      <c r="T1727" s="207"/>
      <c r="U1727" s="207"/>
      <c r="AA1727" s="202"/>
    </row>
    <row r="1728" spans="15:27">
      <c r="O1728" s="207"/>
      <c r="P1728" s="207"/>
      <c r="Q1728" s="207"/>
      <c r="R1728" s="207"/>
      <c r="S1728" s="207"/>
      <c r="T1728" s="207"/>
      <c r="U1728" s="207"/>
      <c r="AA1728" s="202"/>
    </row>
    <row r="1729" spans="15:27">
      <c r="O1729" s="207"/>
      <c r="P1729" s="207"/>
      <c r="Q1729" s="207"/>
      <c r="R1729" s="207"/>
      <c r="S1729" s="207"/>
      <c r="T1729" s="207"/>
      <c r="U1729" s="207"/>
      <c r="AA1729" s="202"/>
    </row>
    <row r="1730" spans="15:27">
      <c r="O1730" s="207"/>
      <c r="P1730" s="207"/>
      <c r="Q1730" s="207"/>
      <c r="R1730" s="207"/>
      <c r="S1730" s="207"/>
      <c r="T1730" s="207"/>
      <c r="U1730" s="207"/>
      <c r="AA1730" s="202"/>
    </row>
    <row r="1731" spans="15:27">
      <c r="O1731" s="207"/>
      <c r="P1731" s="207"/>
      <c r="Q1731" s="207"/>
      <c r="R1731" s="207"/>
      <c r="S1731" s="207"/>
      <c r="T1731" s="207"/>
      <c r="U1731" s="207"/>
      <c r="AA1731" s="202"/>
    </row>
    <row r="1732" spans="15:27">
      <c r="O1732" s="207"/>
      <c r="P1732" s="207"/>
      <c r="Q1732" s="207"/>
      <c r="R1732" s="207"/>
      <c r="S1732" s="207"/>
      <c r="T1732" s="207"/>
      <c r="U1732" s="207"/>
      <c r="AA1732" s="202"/>
    </row>
    <row r="1733" spans="15:27">
      <c r="O1733" s="207"/>
      <c r="P1733" s="207"/>
      <c r="Q1733" s="207"/>
      <c r="R1733" s="207"/>
      <c r="S1733" s="207"/>
      <c r="T1733" s="207"/>
      <c r="U1733" s="207"/>
      <c r="AA1733" s="202"/>
    </row>
    <row r="1734" spans="15:27">
      <c r="O1734" s="207"/>
      <c r="P1734" s="207"/>
      <c r="Q1734" s="207"/>
      <c r="R1734" s="207"/>
      <c r="S1734" s="207"/>
      <c r="T1734" s="207"/>
      <c r="U1734" s="207"/>
      <c r="AA1734" s="202"/>
    </row>
    <row r="1735" spans="15:27">
      <c r="O1735" s="207"/>
      <c r="P1735" s="207"/>
      <c r="Q1735" s="207"/>
      <c r="R1735" s="207"/>
      <c r="S1735" s="207"/>
      <c r="T1735" s="207"/>
      <c r="U1735" s="207"/>
      <c r="AA1735" s="202"/>
    </row>
    <row r="1736" spans="15:27">
      <c r="O1736" s="207"/>
      <c r="P1736" s="207"/>
      <c r="Q1736" s="207"/>
      <c r="R1736" s="207"/>
      <c r="S1736" s="207"/>
      <c r="T1736" s="207"/>
      <c r="U1736" s="207"/>
      <c r="AA1736" s="202"/>
    </row>
    <row r="1737" spans="15:27">
      <c r="O1737" s="207"/>
      <c r="P1737" s="207"/>
      <c r="Q1737" s="207"/>
      <c r="R1737" s="207"/>
      <c r="S1737" s="207"/>
      <c r="T1737" s="207"/>
      <c r="U1737" s="207"/>
      <c r="AA1737" s="202"/>
    </row>
    <row r="1738" spans="15:27">
      <c r="O1738" s="207"/>
      <c r="P1738" s="207"/>
      <c r="Q1738" s="207"/>
      <c r="R1738" s="207"/>
      <c r="S1738" s="207"/>
      <c r="T1738" s="207"/>
      <c r="U1738" s="207"/>
      <c r="AA1738" s="202"/>
    </row>
    <row r="1739" spans="15:27">
      <c r="O1739" s="207"/>
      <c r="P1739" s="207"/>
      <c r="Q1739" s="207"/>
      <c r="R1739" s="207"/>
      <c r="S1739" s="207"/>
      <c r="T1739" s="207"/>
      <c r="U1739" s="207"/>
      <c r="AA1739" s="202"/>
    </row>
    <row r="1740" spans="15:27">
      <c r="O1740" s="207"/>
      <c r="P1740" s="207"/>
      <c r="Q1740" s="207"/>
      <c r="R1740" s="207"/>
      <c r="S1740" s="207"/>
      <c r="T1740" s="207"/>
      <c r="U1740" s="207"/>
      <c r="AA1740" s="202"/>
    </row>
    <row r="1741" spans="15:27">
      <c r="O1741" s="207"/>
      <c r="P1741" s="207"/>
      <c r="Q1741" s="207"/>
      <c r="R1741" s="207"/>
      <c r="S1741" s="207"/>
      <c r="T1741" s="207"/>
      <c r="U1741" s="207"/>
      <c r="AA1741" s="202"/>
    </row>
    <row r="1742" spans="15:27">
      <c r="O1742" s="207"/>
      <c r="P1742" s="207"/>
      <c r="Q1742" s="207"/>
      <c r="R1742" s="207"/>
      <c r="S1742" s="207"/>
      <c r="T1742" s="207"/>
      <c r="U1742" s="207"/>
      <c r="AA1742" s="202"/>
    </row>
    <row r="1743" spans="15:27">
      <c r="O1743" s="207"/>
      <c r="P1743" s="207"/>
      <c r="Q1743" s="207"/>
      <c r="R1743" s="207"/>
      <c r="S1743" s="207"/>
      <c r="T1743" s="207"/>
      <c r="U1743" s="207"/>
      <c r="AA1743" s="202"/>
    </row>
    <row r="1744" spans="15:27">
      <c r="O1744" s="207"/>
      <c r="P1744" s="207"/>
      <c r="Q1744" s="207"/>
      <c r="R1744" s="207"/>
      <c r="S1744" s="207"/>
      <c r="T1744" s="207"/>
      <c r="U1744" s="207"/>
      <c r="AA1744" s="202"/>
    </row>
    <row r="1745" spans="15:27">
      <c r="O1745" s="207"/>
      <c r="P1745" s="207"/>
      <c r="Q1745" s="207"/>
      <c r="R1745" s="207"/>
      <c r="S1745" s="207"/>
      <c r="T1745" s="207"/>
      <c r="U1745" s="207"/>
      <c r="AA1745" s="202"/>
    </row>
    <row r="1746" spans="15:27">
      <c r="O1746" s="207"/>
      <c r="P1746" s="207"/>
      <c r="Q1746" s="207"/>
      <c r="R1746" s="207"/>
      <c r="S1746" s="207"/>
      <c r="T1746" s="207"/>
      <c r="U1746" s="207"/>
      <c r="AA1746" s="202"/>
    </row>
    <row r="1747" spans="15:27">
      <c r="O1747" s="207"/>
      <c r="P1747" s="207"/>
      <c r="Q1747" s="207"/>
      <c r="R1747" s="207"/>
      <c r="S1747" s="207"/>
      <c r="T1747" s="207"/>
      <c r="U1747" s="207"/>
      <c r="AA1747" s="202"/>
    </row>
    <row r="1748" spans="15:27">
      <c r="O1748" s="207"/>
      <c r="P1748" s="207"/>
      <c r="Q1748" s="207"/>
      <c r="R1748" s="207"/>
      <c r="S1748" s="207"/>
      <c r="T1748" s="207"/>
      <c r="U1748" s="207"/>
      <c r="AA1748" s="202"/>
    </row>
    <row r="1749" spans="15:27">
      <c r="O1749" s="207"/>
      <c r="P1749" s="207"/>
      <c r="Q1749" s="207"/>
      <c r="R1749" s="207"/>
      <c r="S1749" s="207"/>
      <c r="T1749" s="207"/>
      <c r="U1749" s="207"/>
      <c r="AA1749" s="202"/>
    </row>
    <row r="1750" spans="15:27">
      <c r="O1750" s="207"/>
      <c r="P1750" s="207"/>
      <c r="Q1750" s="207"/>
      <c r="R1750" s="207"/>
      <c r="S1750" s="207"/>
      <c r="T1750" s="207"/>
      <c r="U1750" s="207"/>
      <c r="AA1750" s="202"/>
    </row>
    <row r="1751" spans="15:27">
      <c r="O1751" s="207"/>
      <c r="P1751" s="207"/>
      <c r="Q1751" s="207"/>
      <c r="R1751" s="207"/>
      <c r="S1751" s="207"/>
      <c r="T1751" s="207"/>
      <c r="U1751" s="207"/>
      <c r="AA1751" s="202"/>
    </row>
    <row r="1752" spans="15:27">
      <c r="O1752" s="207"/>
      <c r="P1752" s="207"/>
      <c r="Q1752" s="207"/>
      <c r="R1752" s="207"/>
      <c r="S1752" s="207"/>
      <c r="T1752" s="207"/>
      <c r="U1752" s="207"/>
      <c r="AA1752" s="202"/>
    </row>
    <row r="1753" spans="15:27">
      <c r="O1753" s="207"/>
      <c r="P1753" s="207"/>
      <c r="Q1753" s="207"/>
      <c r="R1753" s="207"/>
      <c r="S1753" s="207"/>
      <c r="T1753" s="207"/>
      <c r="U1753" s="207"/>
      <c r="AA1753" s="202"/>
    </row>
    <row r="1754" spans="15:27">
      <c r="O1754" s="207"/>
      <c r="P1754" s="207"/>
      <c r="Q1754" s="207"/>
      <c r="R1754" s="207"/>
      <c r="S1754" s="207"/>
      <c r="T1754" s="207"/>
      <c r="U1754" s="207"/>
      <c r="AA1754" s="202"/>
    </row>
    <row r="1755" spans="15:27">
      <c r="O1755" s="207"/>
      <c r="P1755" s="207"/>
      <c r="Q1755" s="207"/>
      <c r="R1755" s="207"/>
      <c r="S1755" s="207"/>
      <c r="T1755" s="207"/>
      <c r="U1755" s="207"/>
      <c r="AA1755" s="202"/>
    </row>
    <row r="1756" spans="15:27">
      <c r="O1756" s="207"/>
      <c r="P1756" s="207"/>
      <c r="Q1756" s="207"/>
      <c r="R1756" s="207"/>
      <c r="S1756" s="207"/>
      <c r="T1756" s="207"/>
      <c r="U1756" s="207"/>
      <c r="AA1756" s="202"/>
    </row>
    <row r="1757" spans="15:27">
      <c r="O1757" s="207"/>
      <c r="P1757" s="207"/>
      <c r="Q1757" s="207"/>
      <c r="R1757" s="207"/>
      <c r="S1757" s="207"/>
      <c r="T1757" s="207"/>
      <c r="U1757" s="207"/>
      <c r="AA1757" s="202"/>
    </row>
    <row r="1758" spans="15:27">
      <c r="O1758" s="207"/>
      <c r="P1758" s="207"/>
      <c r="Q1758" s="207"/>
      <c r="R1758" s="207"/>
      <c r="S1758" s="207"/>
      <c r="T1758" s="207"/>
      <c r="U1758" s="207"/>
      <c r="AA1758" s="202"/>
    </row>
    <row r="1759" spans="15:27">
      <c r="O1759" s="207"/>
      <c r="P1759" s="207"/>
      <c r="Q1759" s="207"/>
      <c r="R1759" s="207"/>
      <c r="S1759" s="207"/>
      <c r="T1759" s="207"/>
      <c r="U1759" s="207"/>
      <c r="AA1759" s="202"/>
    </row>
    <row r="1760" spans="15:27">
      <c r="O1760" s="207"/>
      <c r="P1760" s="207"/>
      <c r="Q1760" s="207"/>
      <c r="R1760" s="207"/>
      <c r="S1760" s="207"/>
      <c r="T1760" s="207"/>
      <c r="U1760" s="207"/>
      <c r="AA1760" s="202"/>
    </row>
    <row r="1761" spans="15:27">
      <c r="O1761" s="207"/>
      <c r="P1761" s="207"/>
      <c r="Q1761" s="207"/>
      <c r="R1761" s="207"/>
      <c r="S1761" s="207"/>
      <c r="T1761" s="207"/>
      <c r="U1761" s="207"/>
      <c r="AA1761" s="202"/>
    </row>
    <row r="1762" spans="15:27">
      <c r="O1762" s="207"/>
      <c r="P1762" s="207"/>
      <c r="Q1762" s="207"/>
      <c r="R1762" s="207"/>
      <c r="S1762" s="207"/>
      <c r="T1762" s="207"/>
      <c r="U1762" s="207"/>
      <c r="AA1762" s="202"/>
    </row>
    <row r="1763" spans="15:27">
      <c r="O1763" s="207"/>
      <c r="P1763" s="207"/>
      <c r="Q1763" s="207"/>
      <c r="R1763" s="207"/>
      <c r="S1763" s="207"/>
      <c r="T1763" s="207"/>
      <c r="U1763" s="207"/>
      <c r="AA1763" s="202"/>
    </row>
    <row r="1764" spans="15:27">
      <c r="O1764" s="207"/>
      <c r="P1764" s="207"/>
      <c r="Q1764" s="207"/>
      <c r="R1764" s="207"/>
      <c r="S1764" s="207"/>
      <c r="T1764" s="207"/>
      <c r="U1764" s="207"/>
      <c r="AA1764" s="202"/>
    </row>
    <row r="1765" spans="15:27">
      <c r="O1765" s="207"/>
      <c r="P1765" s="207"/>
      <c r="Q1765" s="207"/>
      <c r="R1765" s="207"/>
      <c r="S1765" s="207"/>
      <c r="T1765" s="207"/>
      <c r="U1765" s="207"/>
      <c r="AA1765" s="202"/>
    </row>
    <row r="1766" spans="15:27">
      <c r="O1766" s="207"/>
      <c r="P1766" s="207"/>
      <c r="Q1766" s="207"/>
      <c r="R1766" s="207"/>
      <c r="S1766" s="207"/>
      <c r="T1766" s="207"/>
      <c r="U1766" s="207"/>
      <c r="AA1766" s="202"/>
    </row>
    <row r="1767" spans="15:27">
      <c r="O1767" s="207"/>
      <c r="P1767" s="207"/>
      <c r="Q1767" s="207"/>
      <c r="R1767" s="207"/>
      <c r="S1767" s="207"/>
      <c r="T1767" s="207"/>
      <c r="U1767" s="207"/>
      <c r="AA1767" s="202"/>
    </row>
    <row r="1768" spans="15:27">
      <c r="O1768" s="207"/>
      <c r="P1768" s="207"/>
      <c r="Q1768" s="207"/>
      <c r="R1768" s="207"/>
      <c r="S1768" s="207"/>
      <c r="T1768" s="207"/>
      <c r="U1768" s="207"/>
      <c r="AA1768" s="202"/>
    </row>
    <row r="1769" spans="15:27">
      <c r="O1769" s="207"/>
      <c r="P1769" s="207"/>
      <c r="Q1769" s="207"/>
      <c r="R1769" s="207"/>
      <c r="S1769" s="207"/>
      <c r="T1769" s="207"/>
      <c r="U1769" s="207"/>
      <c r="AA1769" s="202"/>
    </row>
    <row r="1770" spans="15:27">
      <c r="O1770" s="207"/>
      <c r="P1770" s="207"/>
      <c r="Q1770" s="207"/>
      <c r="R1770" s="207"/>
      <c r="S1770" s="207"/>
      <c r="T1770" s="207"/>
      <c r="U1770" s="207"/>
      <c r="AA1770" s="202"/>
    </row>
    <row r="1771" spans="15:27">
      <c r="O1771" s="207"/>
      <c r="P1771" s="207"/>
      <c r="Q1771" s="207"/>
      <c r="R1771" s="207"/>
      <c r="S1771" s="207"/>
      <c r="T1771" s="207"/>
      <c r="U1771" s="207"/>
      <c r="AA1771" s="202"/>
    </row>
    <row r="1772" spans="15:27">
      <c r="O1772" s="207"/>
      <c r="P1772" s="207"/>
      <c r="Q1772" s="207"/>
      <c r="R1772" s="207"/>
      <c r="S1772" s="207"/>
      <c r="T1772" s="207"/>
      <c r="U1772" s="207"/>
      <c r="AA1772" s="202"/>
    </row>
    <row r="1773" spans="15:27">
      <c r="O1773" s="207"/>
      <c r="P1773" s="207"/>
      <c r="Q1773" s="207"/>
      <c r="R1773" s="207"/>
      <c r="S1773" s="207"/>
      <c r="T1773" s="207"/>
      <c r="U1773" s="207"/>
      <c r="AA1773" s="202"/>
    </row>
    <row r="1774" spans="15:27">
      <c r="O1774" s="207"/>
      <c r="P1774" s="207"/>
      <c r="Q1774" s="207"/>
      <c r="R1774" s="207"/>
      <c r="S1774" s="207"/>
      <c r="T1774" s="207"/>
      <c r="U1774" s="207"/>
      <c r="AA1774" s="202"/>
    </row>
    <row r="1775" spans="15:27">
      <c r="O1775" s="207"/>
      <c r="P1775" s="207"/>
      <c r="Q1775" s="207"/>
      <c r="R1775" s="207"/>
      <c r="S1775" s="207"/>
      <c r="T1775" s="207"/>
      <c r="U1775" s="207"/>
      <c r="AA1775" s="202"/>
    </row>
    <row r="1776" spans="15:27">
      <c r="O1776" s="207"/>
      <c r="P1776" s="207"/>
      <c r="Q1776" s="207"/>
      <c r="R1776" s="207"/>
      <c r="S1776" s="207"/>
      <c r="T1776" s="207"/>
      <c r="U1776" s="207"/>
      <c r="AA1776" s="202"/>
    </row>
    <row r="1777" spans="15:27">
      <c r="O1777" s="207"/>
      <c r="P1777" s="207"/>
      <c r="Q1777" s="207"/>
      <c r="R1777" s="207"/>
      <c r="S1777" s="207"/>
      <c r="T1777" s="207"/>
      <c r="U1777" s="207"/>
      <c r="AA1777" s="202"/>
    </row>
    <row r="1778" spans="15:27">
      <c r="O1778" s="207"/>
      <c r="P1778" s="207"/>
      <c r="Q1778" s="207"/>
      <c r="R1778" s="207"/>
      <c r="S1778" s="207"/>
      <c r="T1778" s="207"/>
      <c r="U1778" s="207"/>
    </row>
    <row r="1779" spans="15:27">
      <c r="O1779" s="207"/>
      <c r="P1779" s="207"/>
      <c r="Q1779" s="207"/>
      <c r="R1779" s="207"/>
      <c r="S1779" s="207"/>
      <c r="T1779" s="207"/>
      <c r="U1779" s="207"/>
    </row>
    <row r="1780" spans="15:27">
      <c r="O1780" s="207"/>
      <c r="P1780" s="207"/>
      <c r="Q1780" s="207"/>
      <c r="R1780" s="207"/>
      <c r="S1780" s="207"/>
      <c r="T1780" s="207"/>
      <c r="U1780" s="207"/>
    </row>
    <row r="1781" spans="15:27">
      <c r="O1781" s="207"/>
      <c r="P1781" s="207"/>
      <c r="Q1781" s="207"/>
      <c r="R1781" s="207"/>
      <c r="S1781" s="207"/>
      <c r="T1781" s="207"/>
      <c r="U1781" s="207"/>
    </row>
    <row r="1782" spans="15:27">
      <c r="O1782" s="207"/>
      <c r="P1782" s="207"/>
      <c r="Q1782" s="207"/>
      <c r="R1782" s="207"/>
      <c r="S1782" s="207"/>
      <c r="T1782" s="207"/>
      <c r="U1782" s="207"/>
    </row>
    <row r="1783" spans="15:27">
      <c r="O1783" s="207"/>
      <c r="P1783" s="207"/>
      <c r="Q1783" s="207"/>
      <c r="R1783" s="207"/>
      <c r="S1783" s="207"/>
      <c r="T1783" s="207"/>
      <c r="U1783" s="207"/>
    </row>
    <row r="1784" spans="15:27">
      <c r="O1784" s="207"/>
      <c r="P1784" s="207"/>
      <c r="Q1784" s="207"/>
      <c r="R1784" s="207"/>
      <c r="S1784" s="207"/>
      <c r="T1784" s="207"/>
      <c r="U1784" s="207"/>
    </row>
    <row r="1785" spans="15:27">
      <c r="O1785" s="207"/>
      <c r="P1785" s="207"/>
      <c r="Q1785" s="207"/>
      <c r="R1785" s="207"/>
      <c r="S1785" s="207"/>
      <c r="T1785" s="207"/>
      <c r="U1785" s="207"/>
    </row>
    <row r="1786" spans="15:27">
      <c r="O1786" s="207"/>
      <c r="P1786" s="207"/>
      <c r="Q1786" s="207"/>
      <c r="R1786" s="207"/>
      <c r="S1786" s="207"/>
      <c r="T1786" s="207"/>
      <c r="U1786" s="207"/>
    </row>
    <row r="1787" spans="15:27">
      <c r="O1787" s="207"/>
      <c r="P1787" s="207"/>
      <c r="Q1787" s="207"/>
      <c r="R1787" s="207"/>
      <c r="S1787" s="207"/>
      <c r="T1787" s="207"/>
      <c r="U1787" s="207"/>
    </row>
    <row r="1788" spans="15:27">
      <c r="O1788" s="207"/>
      <c r="P1788" s="207"/>
      <c r="Q1788" s="207"/>
      <c r="R1788" s="207"/>
      <c r="S1788" s="207"/>
      <c r="T1788" s="207"/>
      <c r="U1788" s="207"/>
    </row>
    <row r="1789" spans="15:27">
      <c r="O1789" s="207"/>
      <c r="P1789" s="207"/>
      <c r="Q1789" s="207"/>
      <c r="R1789" s="207"/>
      <c r="S1789" s="207"/>
      <c r="T1789" s="207"/>
      <c r="U1789" s="207"/>
    </row>
    <row r="1790" spans="15:27">
      <c r="O1790" s="207"/>
      <c r="P1790" s="207"/>
      <c r="Q1790" s="207"/>
      <c r="R1790" s="207"/>
      <c r="S1790" s="207"/>
      <c r="T1790" s="207"/>
      <c r="U1790" s="207"/>
    </row>
    <row r="1791" spans="15:27">
      <c r="O1791" s="207"/>
      <c r="P1791" s="207"/>
      <c r="Q1791" s="207"/>
      <c r="R1791" s="207"/>
      <c r="S1791" s="207"/>
      <c r="T1791" s="207"/>
      <c r="U1791" s="207"/>
    </row>
    <row r="1792" spans="15:27">
      <c r="O1792" s="207"/>
      <c r="P1792" s="207"/>
      <c r="Q1792" s="207"/>
      <c r="R1792" s="207"/>
      <c r="S1792" s="207"/>
      <c r="T1792" s="207"/>
      <c r="U1792" s="207"/>
    </row>
    <row r="1793" spans="15:21">
      <c r="O1793" s="207"/>
      <c r="P1793" s="207"/>
      <c r="Q1793" s="207"/>
      <c r="R1793" s="207"/>
      <c r="S1793" s="207"/>
      <c r="T1793" s="207"/>
      <c r="U1793" s="207"/>
    </row>
    <row r="1794" spans="15:21">
      <c r="O1794" s="207"/>
      <c r="P1794" s="207"/>
      <c r="Q1794" s="207"/>
      <c r="R1794" s="207"/>
      <c r="S1794" s="207"/>
      <c r="T1794" s="207"/>
      <c r="U1794" s="207"/>
    </row>
    <row r="1795" spans="15:21">
      <c r="O1795" s="207"/>
      <c r="P1795" s="207"/>
      <c r="Q1795" s="207"/>
      <c r="R1795" s="207"/>
      <c r="S1795" s="207"/>
      <c r="T1795" s="207"/>
      <c r="U1795" s="207"/>
    </row>
    <row r="1796" spans="15:21">
      <c r="O1796" s="207"/>
      <c r="P1796" s="207"/>
      <c r="Q1796" s="207"/>
      <c r="R1796" s="207"/>
      <c r="S1796" s="207"/>
      <c r="T1796" s="207"/>
      <c r="U1796" s="207"/>
    </row>
    <row r="1797" spans="15:21">
      <c r="O1797" s="207"/>
      <c r="P1797" s="207"/>
      <c r="Q1797" s="207"/>
      <c r="R1797" s="207"/>
      <c r="S1797" s="207"/>
      <c r="T1797" s="207"/>
      <c r="U1797" s="207"/>
    </row>
    <row r="1798" spans="15:21">
      <c r="O1798" s="207"/>
      <c r="P1798" s="207"/>
      <c r="Q1798" s="207"/>
      <c r="R1798" s="207"/>
      <c r="S1798" s="207"/>
      <c r="T1798" s="207"/>
      <c r="U1798" s="207"/>
    </row>
    <row r="1799" spans="15:21">
      <c r="O1799" s="207"/>
      <c r="P1799" s="207"/>
      <c r="Q1799" s="207"/>
      <c r="R1799" s="207"/>
      <c r="S1799" s="207"/>
      <c r="T1799" s="207"/>
      <c r="U1799" s="207"/>
    </row>
    <row r="1800" spans="15:21">
      <c r="O1800" s="207"/>
      <c r="P1800" s="207"/>
      <c r="Q1800" s="207"/>
      <c r="R1800" s="207"/>
      <c r="S1800" s="207"/>
      <c r="T1800" s="207"/>
      <c r="U1800" s="207"/>
    </row>
    <row r="1801" spans="15:21">
      <c r="O1801" s="207"/>
      <c r="P1801" s="207"/>
      <c r="Q1801" s="207"/>
      <c r="R1801" s="207"/>
      <c r="S1801" s="207"/>
      <c r="T1801" s="207"/>
      <c r="U1801" s="207"/>
    </row>
    <row r="1802" spans="15:21">
      <c r="O1802" s="207"/>
      <c r="P1802" s="207"/>
      <c r="Q1802" s="207"/>
      <c r="R1802" s="207"/>
      <c r="S1802" s="207"/>
      <c r="T1802" s="207"/>
      <c r="U1802" s="207"/>
    </row>
    <row r="1803" spans="15:21">
      <c r="O1803" s="207"/>
      <c r="P1803" s="207"/>
      <c r="Q1803" s="207"/>
      <c r="R1803" s="207"/>
      <c r="S1803" s="207"/>
      <c r="T1803" s="207"/>
      <c r="U1803" s="207"/>
    </row>
    <row r="1804" spans="15:21">
      <c r="O1804" s="207"/>
      <c r="P1804" s="207"/>
      <c r="Q1804" s="207"/>
      <c r="R1804" s="207"/>
      <c r="S1804" s="207"/>
      <c r="T1804" s="207"/>
      <c r="U1804" s="207"/>
    </row>
    <row r="1805" spans="15:21">
      <c r="O1805" s="207"/>
      <c r="P1805" s="207"/>
      <c r="Q1805" s="207"/>
      <c r="R1805" s="207"/>
      <c r="S1805" s="207"/>
      <c r="T1805" s="207"/>
      <c r="U1805" s="207"/>
    </row>
    <row r="1806" spans="15:21">
      <c r="O1806" s="207"/>
      <c r="P1806" s="207"/>
      <c r="Q1806" s="207"/>
      <c r="R1806" s="207"/>
      <c r="S1806" s="207"/>
      <c r="T1806" s="207"/>
      <c r="U1806" s="207"/>
    </row>
    <row r="1807" spans="15:21">
      <c r="O1807" s="207"/>
      <c r="P1807" s="207"/>
      <c r="Q1807" s="207"/>
      <c r="R1807" s="207"/>
      <c r="S1807" s="207"/>
      <c r="T1807" s="207"/>
      <c r="U1807" s="207"/>
    </row>
    <row r="1808" spans="15:21">
      <c r="O1808" s="207"/>
      <c r="P1808" s="207"/>
      <c r="Q1808" s="207"/>
      <c r="R1808" s="207"/>
      <c r="S1808" s="207"/>
      <c r="T1808" s="207"/>
      <c r="U1808" s="207"/>
    </row>
    <row r="1809" spans="15:21">
      <c r="O1809" s="207"/>
      <c r="P1809" s="207"/>
      <c r="Q1809" s="207"/>
      <c r="R1809" s="207"/>
      <c r="S1809" s="207"/>
      <c r="T1809" s="207"/>
      <c r="U1809" s="207"/>
    </row>
    <row r="1810" spans="15:21">
      <c r="O1810" s="207"/>
      <c r="P1810" s="207"/>
      <c r="Q1810" s="207"/>
      <c r="R1810" s="207"/>
      <c r="S1810" s="207"/>
      <c r="T1810" s="207"/>
      <c r="U1810" s="207"/>
    </row>
    <row r="1811" spans="15:21">
      <c r="O1811" s="207"/>
      <c r="P1811" s="207"/>
      <c r="Q1811" s="207"/>
      <c r="R1811" s="207"/>
      <c r="S1811" s="207"/>
      <c r="T1811" s="207"/>
      <c r="U1811" s="207"/>
    </row>
    <row r="1812" spans="15:21">
      <c r="O1812" s="207"/>
      <c r="P1812" s="207"/>
      <c r="Q1812" s="207"/>
      <c r="R1812" s="207"/>
      <c r="S1812" s="207"/>
      <c r="T1812" s="207"/>
      <c r="U1812" s="207"/>
    </row>
    <row r="1813" spans="15:21">
      <c r="O1813" s="207"/>
      <c r="P1813" s="207"/>
      <c r="Q1813" s="207"/>
      <c r="R1813" s="207"/>
      <c r="S1813" s="207"/>
      <c r="T1813" s="207"/>
      <c r="U1813" s="207"/>
    </row>
    <row r="1814" spans="15:21">
      <c r="O1814" s="207"/>
      <c r="P1814" s="207"/>
      <c r="Q1814" s="207"/>
      <c r="R1814" s="207"/>
      <c r="S1814" s="207"/>
      <c r="T1814" s="207"/>
      <c r="U1814" s="207"/>
    </row>
    <row r="1815" spans="15:21">
      <c r="O1815" s="207"/>
      <c r="P1815" s="207"/>
      <c r="Q1815" s="207"/>
      <c r="R1815" s="207"/>
      <c r="S1815" s="207"/>
      <c r="T1815" s="207"/>
      <c r="U1815" s="207"/>
    </row>
    <row r="1816" spans="15:21">
      <c r="O1816" s="207"/>
      <c r="P1816" s="207"/>
      <c r="Q1816" s="207"/>
      <c r="R1816" s="207"/>
      <c r="S1816" s="207"/>
      <c r="T1816" s="207"/>
      <c r="U1816" s="207"/>
    </row>
    <row r="1817" spans="15:21">
      <c r="O1817" s="207"/>
      <c r="P1817" s="207"/>
      <c r="Q1817" s="207"/>
      <c r="R1817" s="207"/>
      <c r="S1817" s="207"/>
      <c r="T1817" s="207"/>
      <c r="U1817" s="207"/>
    </row>
    <row r="1818" spans="15:21">
      <c r="O1818" s="207"/>
      <c r="P1818" s="207"/>
      <c r="Q1818" s="207"/>
      <c r="R1818" s="207"/>
      <c r="S1818" s="207"/>
      <c r="T1818" s="207"/>
      <c r="U1818" s="207"/>
    </row>
    <row r="1819" spans="15:21">
      <c r="O1819" s="207"/>
      <c r="P1819" s="207"/>
      <c r="Q1819" s="207"/>
      <c r="R1819" s="207"/>
      <c r="S1819" s="207"/>
      <c r="T1819" s="207"/>
      <c r="U1819" s="207"/>
    </row>
    <row r="1820" spans="15:21">
      <c r="O1820" s="207"/>
      <c r="P1820" s="207"/>
      <c r="Q1820" s="207"/>
      <c r="R1820" s="207"/>
      <c r="S1820" s="207"/>
      <c r="T1820" s="207"/>
      <c r="U1820" s="207"/>
    </row>
    <row r="1821" spans="15:21">
      <c r="O1821" s="207"/>
      <c r="P1821" s="207"/>
      <c r="Q1821" s="207"/>
      <c r="R1821" s="207"/>
      <c r="S1821" s="207"/>
      <c r="T1821" s="207"/>
      <c r="U1821" s="207"/>
    </row>
    <row r="1822" spans="15:21">
      <c r="O1822" s="207"/>
      <c r="P1822" s="207"/>
      <c r="Q1822" s="207"/>
      <c r="R1822" s="207"/>
      <c r="S1822" s="207"/>
      <c r="T1822" s="207"/>
      <c r="U1822" s="207"/>
    </row>
    <row r="1823" spans="15:21">
      <c r="O1823" s="207"/>
      <c r="P1823" s="207"/>
      <c r="Q1823" s="207"/>
      <c r="R1823" s="207"/>
      <c r="S1823" s="207"/>
      <c r="T1823" s="207"/>
      <c r="U1823" s="207"/>
    </row>
    <row r="1824" spans="15:21">
      <c r="O1824" s="207"/>
      <c r="P1824" s="207"/>
      <c r="Q1824" s="207"/>
      <c r="R1824" s="207"/>
      <c r="S1824" s="207"/>
      <c r="T1824" s="207"/>
      <c r="U1824" s="207"/>
    </row>
    <row r="1825" spans="15:21">
      <c r="O1825" s="207"/>
      <c r="P1825" s="207"/>
      <c r="Q1825" s="207"/>
      <c r="R1825" s="207"/>
      <c r="S1825" s="207"/>
      <c r="T1825" s="207"/>
      <c r="U1825" s="207"/>
    </row>
    <row r="1826" spans="15:21">
      <c r="O1826" s="207"/>
      <c r="P1826" s="207"/>
      <c r="Q1826" s="207"/>
      <c r="R1826" s="207"/>
      <c r="S1826" s="207"/>
      <c r="T1826" s="207"/>
      <c r="U1826" s="207"/>
    </row>
    <row r="1827" spans="15:21">
      <c r="O1827" s="207"/>
      <c r="P1827" s="207"/>
      <c r="Q1827" s="207"/>
      <c r="R1827" s="207"/>
      <c r="S1827" s="207"/>
      <c r="T1827" s="207"/>
      <c r="U1827" s="207"/>
    </row>
    <row r="1828" spans="15:21">
      <c r="O1828" s="207"/>
      <c r="P1828" s="207"/>
      <c r="Q1828" s="207"/>
      <c r="R1828" s="207"/>
      <c r="S1828" s="207"/>
      <c r="T1828" s="207"/>
      <c r="U1828" s="207"/>
    </row>
    <row r="1829" spans="15:21">
      <c r="O1829" s="207"/>
      <c r="P1829" s="207"/>
      <c r="Q1829" s="207"/>
      <c r="R1829" s="207"/>
      <c r="S1829" s="207"/>
      <c r="T1829" s="207"/>
      <c r="U1829" s="207"/>
    </row>
    <row r="1830" spans="15:21">
      <c r="O1830" s="207"/>
      <c r="P1830" s="207"/>
      <c r="Q1830" s="207"/>
      <c r="R1830" s="207"/>
      <c r="S1830" s="207"/>
      <c r="T1830" s="207"/>
      <c r="U1830" s="207"/>
    </row>
    <row r="1831" spans="15:21">
      <c r="O1831" s="207"/>
      <c r="P1831" s="207"/>
      <c r="Q1831" s="207"/>
      <c r="R1831" s="207"/>
      <c r="S1831" s="207"/>
      <c r="T1831" s="207"/>
      <c r="U1831" s="207"/>
    </row>
    <row r="1832" spans="15:21">
      <c r="O1832" s="207"/>
      <c r="P1832" s="207"/>
      <c r="Q1832" s="207"/>
      <c r="R1832" s="207"/>
      <c r="S1832" s="207"/>
      <c r="T1832" s="207"/>
      <c r="U1832" s="207"/>
    </row>
    <row r="1833" spans="15:21">
      <c r="O1833" s="207"/>
      <c r="P1833" s="207"/>
      <c r="Q1833" s="207"/>
      <c r="R1833" s="207"/>
      <c r="S1833" s="207"/>
      <c r="T1833" s="207"/>
      <c r="U1833" s="207"/>
    </row>
    <row r="1834" spans="15:21">
      <c r="O1834" s="207"/>
      <c r="P1834" s="207"/>
      <c r="Q1834" s="207"/>
      <c r="R1834" s="207"/>
      <c r="S1834" s="207"/>
      <c r="T1834" s="207"/>
      <c r="U1834" s="207"/>
    </row>
    <row r="1835" spans="15:21">
      <c r="O1835" s="207"/>
      <c r="P1835" s="207"/>
      <c r="Q1835" s="207"/>
      <c r="R1835" s="207"/>
      <c r="S1835" s="207"/>
      <c r="T1835" s="207"/>
      <c r="U1835" s="207"/>
    </row>
    <row r="1836" spans="15:21">
      <c r="O1836" s="207"/>
      <c r="P1836" s="207"/>
      <c r="Q1836" s="207"/>
      <c r="R1836" s="207"/>
      <c r="S1836" s="207"/>
      <c r="T1836" s="207"/>
      <c r="U1836" s="207"/>
    </row>
    <row r="1837" spans="15:21">
      <c r="O1837" s="207"/>
      <c r="P1837" s="207"/>
      <c r="Q1837" s="207"/>
      <c r="R1837" s="207"/>
      <c r="S1837" s="207"/>
      <c r="T1837" s="207"/>
      <c r="U1837" s="207"/>
    </row>
    <row r="1838" spans="15:21">
      <c r="O1838" s="207"/>
      <c r="P1838" s="207"/>
      <c r="Q1838" s="207"/>
      <c r="R1838" s="207"/>
      <c r="S1838" s="207"/>
      <c r="T1838" s="207"/>
      <c r="U1838" s="207"/>
    </row>
    <row r="1839" spans="15:21">
      <c r="O1839" s="207"/>
      <c r="P1839" s="207"/>
      <c r="Q1839" s="207"/>
      <c r="R1839" s="207"/>
      <c r="S1839" s="207"/>
      <c r="T1839" s="207"/>
      <c r="U1839" s="207"/>
    </row>
    <row r="1840" spans="15:21">
      <c r="O1840" s="207"/>
      <c r="P1840" s="207"/>
      <c r="Q1840" s="207"/>
      <c r="R1840" s="207"/>
      <c r="S1840" s="207"/>
      <c r="T1840" s="207"/>
      <c r="U1840" s="207"/>
    </row>
    <row r="1841" spans="15:21">
      <c r="O1841" s="207"/>
      <c r="P1841" s="207"/>
      <c r="Q1841" s="207"/>
      <c r="R1841" s="207"/>
      <c r="S1841" s="207"/>
      <c r="T1841" s="207"/>
      <c r="U1841" s="207"/>
    </row>
    <row r="1842" spans="15:21">
      <c r="O1842" s="207"/>
      <c r="P1842" s="207"/>
      <c r="Q1842" s="207"/>
      <c r="R1842" s="207"/>
      <c r="S1842" s="207"/>
      <c r="T1842" s="207"/>
      <c r="U1842" s="207"/>
    </row>
    <row r="1843" spans="15:21">
      <c r="O1843" s="207"/>
      <c r="P1843" s="207"/>
      <c r="Q1843" s="207"/>
      <c r="R1843" s="207"/>
      <c r="S1843" s="207"/>
      <c r="T1843" s="207"/>
      <c r="U1843" s="207"/>
    </row>
    <row r="1844" spans="15:21">
      <c r="O1844" s="207"/>
      <c r="P1844" s="207"/>
      <c r="Q1844" s="207"/>
      <c r="R1844" s="207"/>
      <c r="S1844" s="207"/>
      <c r="T1844" s="207"/>
      <c r="U1844" s="207"/>
    </row>
    <row r="1845" spans="15:21">
      <c r="O1845" s="207"/>
      <c r="P1845" s="207"/>
      <c r="Q1845" s="207"/>
      <c r="R1845" s="207"/>
      <c r="S1845" s="207"/>
      <c r="T1845" s="207"/>
      <c r="U1845" s="207"/>
    </row>
    <row r="1846" spans="15:21">
      <c r="O1846" s="207"/>
      <c r="P1846" s="207"/>
      <c r="Q1846" s="207"/>
      <c r="R1846" s="207"/>
      <c r="S1846" s="207"/>
      <c r="T1846" s="207"/>
      <c r="U1846" s="207"/>
    </row>
    <row r="1847" spans="15:21">
      <c r="O1847" s="207"/>
      <c r="P1847" s="207"/>
      <c r="Q1847" s="207"/>
      <c r="R1847" s="207"/>
      <c r="S1847" s="207"/>
      <c r="T1847" s="207"/>
      <c r="U1847" s="207"/>
    </row>
    <row r="1848" spans="15:21">
      <c r="O1848" s="207"/>
      <c r="P1848" s="207"/>
      <c r="Q1848" s="207"/>
      <c r="R1848" s="207"/>
      <c r="S1848" s="207"/>
      <c r="T1848" s="207"/>
      <c r="U1848" s="207"/>
    </row>
    <row r="1849" spans="15:21">
      <c r="O1849" s="207"/>
      <c r="P1849" s="207"/>
      <c r="Q1849" s="207"/>
      <c r="R1849" s="207"/>
      <c r="S1849" s="207"/>
      <c r="T1849" s="207"/>
      <c r="U1849" s="207"/>
    </row>
    <row r="1850" spans="15:21">
      <c r="O1850" s="207"/>
      <c r="P1850" s="207"/>
      <c r="Q1850" s="207"/>
      <c r="R1850" s="207"/>
      <c r="S1850" s="207"/>
      <c r="T1850" s="207"/>
      <c r="U1850" s="207"/>
    </row>
    <row r="1851" spans="15:21">
      <c r="O1851" s="207"/>
      <c r="P1851" s="207"/>
      <c r="Q1851" s="207"/>
      <c r="R1851" s="207"/>
      <c r="S1851" s="207"/>
      <c r="T1851" s="207"/>
      <c r="U1851" s="207"/>
    </row>
    <row r="1852" spans="15:21">
      <c r="O1852" s="207"/>
      <c r="P1852" s="207"/>
      <c r="Q1852" s="207"/>
      <c r="R1852" s="207"/>
      <c r="S1852" s="207"/>
      <c r="T1852" s="207"/>
      <c r="U1852" s="207"/>
    </row>
    <row r="1853" spans="15:21">
      <c r="O1853" s="207"/>
      <c r="P1853" s="207"/>
      <c r="Q1853" s="207"/>
      <c r="R1853" s="207"/>
      <c r="S1853" s="207"/>
      <c r="T1853" s="207"/>
      <c r="U1853" s="207"/>
    </row>
    <row r="1854" spans="15:21">
      <c r="O1854" s="207"/>
      <c r="P1854" s="207"/>
      <c r="Q1854" s="207"/>
      <c r="R1854" s="207"/>
      <c r="S1854" s="207"/>
      <c r="T1854" s="207"/>
      <c r="U1854" s="207"/>
    </row>
    <row r="1855" spans="15:21">
      <c r="O1855" s="207"/>
      <c r="P1855" s="207"/>
      <c r="Q1855" s="207"/>
      <c r="R1855" s="207"/>
      <c r="S1855" s="207"/>
      <c r="T1855" s="207"/>
      <c r="U1855" s="207"/>
    </row>
    <row r="1856" spans="15:21">
      <c r="O1856" s="207"/>
      <c r="P1856" s="207"/>
      <c r="Q1856" s="207"/>
      <c r="R1856" s="207"/>
      <c r="S1856" s="207"/>
      <c r="T1856" s="207"/>
      <c r="U1856" s="207"/>
    </row>
    <row r="1857" spans="15:21">
      <c r="O1857" s="207"/>
      <c r="P1857" s="207"/>
      <c r="Q1857" s="207"/>
      <c r="R1857" s="207"/>
      <c r="S1857" s="207"/>
      <c r="T1857" s="207"/>
      <c r="U1857" s="207"/>
    </row>
    <row r="1858" spans="15:21">
      <c r="O1858" s="207"/>
      <c r="P1858" s="207"/>
      <c r="Q1858" s="207"/>
      <c r="R1858" s="207"/>
      <c r="S1858" s="207"/>
      <c r="T1858" s="207"/>
      <c r="U1858" s="207"/>
    </row>
    <row r="1859" spans="15:21">
      <c r="O1859" s="207"/>
      <c r="P1859" s="207"/>
      <c r="Q1859" s="207"/>
      <c r="R1859" s="207"/>
      <c r="S1859" s="207"/>
      <c r="T1859" s="207"/>
      <c r="U1859" s="207"/>
    </row>
    <row r="1860" spans="15:21">
      <c r="O1860" s="207"/>
      <c r="P1860" s="207"/>
      <c r="Q1860" s="207"/>
      <c r="R1860" s="207"/>
      <c r="S1860" s="207"/>
      <c r="T1860" s="207"/>
      <c r="U1860" s="207"/>
    </row>
    <row r="1861" spans="15:21">
      <c r="O1861" s="207"/>
      <c r="P1861" s="207"/>
      <c r="Q1861" s="207"/>
      <c r="R1861" s="207"/>
      <c r="S1861" s="207"/>
      <c r="T1861" s="207"/>
      <c r="U1861" s="207"/>
    </row>
    <row r="1862" spans="15:21">
      <c r="O1862" s="207"/>
      <c r="P1862" s="207"/>
      <c r="Q1862" s="207"/>
      <c r="R1862" s="207"/>
      <c r="S1862" s="207"/>
      <c r="T1862" s="207"/>
      <c r="U1862" s="207"/>
    </row>
    <row r="1863" spans="15:21" ht="15.75" customHeight="1">
      <c r="O1863" s="207"/>
      <c r="P1863" s="207"/>
      <c r="Q1863" s="207"/>
      <c r="R1863" s="207"/>
      <c r="S1863" s="207"/>
      <c r="T1863" s="207"/>
      <c r="U1863" s="207"/>
    </row>
    <row r="1864" spans="15:21">
      <c r="O1864" s="207"/>
      <c r="P1864" s="207"/>
      <c r="Q1864" s="207"/>
      <c r="R1864" s="207"/>
      <c r="S1864" s="207"/>
      <c r="T1864" s="207"/>
      <c r="U1864" s="207"/>
    </row>
    <row r="1865" spans="15:21" ht="15.75" customHeight="1">
      <c r="O1865" s="207"/>
      <c r="P1865" s="207"/>
      <c r="Q1865" s="207"/>
      <c r="R1865" s="207"/>
      <c r="S1865" s="207"/>
      <c r="T1865" s="207"/>
      <c r="U1865" s="207"/>
    </row>
    <row r="1866" spans="15:21">
      <c r="O1866" s="207"/>
      <c r="P1866" s="207"/>
      <c r="Q1866" s="207"/>
      <c r="R1866" s="207"/>
      <c r="S1866" s="207"/>
      <c r="T1866" s="207"/>
      <c r="U1866" s="207"/>
    </row>
    <row r="1867" spans="15:21">
      <c r="O1867" s="207"/>
      <c r="P1867" s="207"/>
      <c r="Q1867" s="207"/>
      <c r="R1867" s="207"/>
      <c r="S1867" s="207"/>
      <c r="T1867" s="207"/>
      <c r="U1867" s="207"/>
    </row>
    <row r="1868" spans="15:21">
      <c r="O1868" s="207"/>
      <c r="P1868" s="207"/>
      <c r="Q1868" s="207"/>
      <c r="R1868" s="207"/>
      <c r="S1868" s="207"/>
      <c r="T1868" s="207"/>
      <c r="U1868" s="207"/>
    </row>
    <row r="1869" spans="15:21">
      <c r="O1869" s="207"/>
      <c r="P1869" s="207"/>
      <c r="Q1869" s="207"/>
      <c r="R1869" s="207"/>
      <c r="S1869" s="207"/>
      <c r="T1869" s="207"/>
      <c r="U1869" s="207"/>
    </row>
    <row r="1870" spans="15:21">
      <c r="O1870" s="207"/>
      <c r="P1870" s="207"/>
      <c r="Q1870" s="207"/>
      <c r="R1870" s="207"/>
      <c r="S1870" s="207"/>
      <c r="T1870" s="207"/>
      <c r="U1870" s="207"/>
    </row>
    <row r="1871" spans="15:21">
      <c r="O1871" s="207"/>
      <c r="P1871" s="207"/>
      <c r="Q1871" s="207"/>
      <c r="R1871" s="207"/>
      <c r="S1871" s="207"/>
      <c r="T1871" s="207"/>
      <c r="U1871" s="207"/>
    </row>
    <row r="1872" spans="15:21">
      <c r="O1872" s="207"/>
      <c r="P1872" s="207"/>
      <c r="Q1872" s="207"/>
      <c r="R1872" s="207"/>
      <c r="S1872" s="207"/>
      <c r="T1872" s="207"/>
      <c r="U1872" s="207"/>
    </row>
    <row r="1873" spans="15:128">
      <c r="O1873" s="207"/>
      <c r="P1873" s="207"/>
      <c r="Q1873" s="207"/>
      <c r="R1873" s="207"/>
      <c r="S1873" s="207"/>
      <c r="T1873" s="207"/>
      <c r="U1873" s="207"/>
    </row>
    <row r="1874" spans="15:128">
      <c r="O1874" s="207"/>
      <c r="P1874" s="207"/>
      <c r="Q1874" s="207"/>
      <c r="R1874" s="207"/>
      <c r="S1874" s="207"/>
      <c r="T1874" s="207"/>
      <c r="U1874" s="207"/>
    </row>
    <row r="1875" spans="15:128">
      <c r="O1875" s="207"/>
      <c r="P1875" s="207"/>
      <c r="Q1875" s="207"/>
      <c r="R1875" s="207"/>
      <c r="S1875" s="207"/>
      <c r="T1875" s="207"/>
      <c r="U1875" s="207"/>
    </row>
    <row r="1876" spans="15:128">
      <c r="O1876" s="207"/>
      <c r="P1876" s="207"/>
      <c r="Q1876" s="207"/>
      <c r="R1876" s="207"/>
      <c r="S1876" s="207"/>
      <c r="T1876" s="207"/>
      <c r="U1876" s="207"/>
    </row>
    <row r="1877" spans="15:128">
      <c r="O1877" s="207"/>
      <c r="P1877" s="207"/>
      <c r="Q1877" s="207"/>
      <c r="R1877" s="207"/>
      <c r="S1877" s="207"/>
      <c r="T1877" s="207"/>
      <c r="U1877" s="207"/>
    </row>
    <row r="1878" spans="15:128">
      <c r="O1878" s="207"/>
      <c r="P1878" s="207"/>
      <c r="Q1878" s="207"/>
      <c r="R1878" s="207"/>
      <c r="S1878" s="207"/>
      <c r="T1878" s="207"/>
      <c r="U1878" s="207"/>
    </row>
    <row r="1879" spans="15:128">
      <c r="O1879" s="207"/>
      <c r="P1879" s="207"/>
      <c r="Q1879" s="207"/>
      <c r="R1879" s="207"/>
      <c r="S1879" s="207"/>
      <c r="T1879" s="207"/>
      <c r="U1879" s="207"/>
    </row>
    <row r="1880" spans="15:128">
      <c r="O1880" s="207"/>
      <c r="P1880" s="207"/>
      <c r="Q1880" s="207"/>
      <c r="R1880" s="207"/>
      <c r="S1880" s="207"/>
      <c r="T1880" s="207"/>
      <c r="U1880" s="207"/>
      <c r="V1880" s="208"/>
      <c r="W1880" s="208"/>
    </row>
    <row r="1881" spans="15:128">
      <c r="O1881" s="207"/>
      <c r="P1881" s="207"/>
      <c r="Q1881" s="207"/>
      <c r="R1881" s="207"/>
      <c r="S1881" s="207"/>
      <c r="T1881" s="207"/>
      <c r="U1881" s="207"/>
      <c r="V1881" s="208"/>
      <c r="W1881" s="208"/>
      <c r="BP1881" s="207"/>
      <c r="BQ1881" s="207"/>
      <c r="BR1881" s="207"/>
      <c r="BS1881" s="207"/>
      <c r="BT1881" s="207"/>
      <c r="BU1881" s="207"/>
      <c r="BV1881" s="207"/>
      <c r="BW1881" s="207"/>
      <c r="BX1881" s="207"/>
      <c r="BY1881" s="207"/>
      <c r="BZ1881" s="207"/>
      <c r="CA1881" s="207"/>
      <c r="CB1881" s="207"/>
      <c r="CC1881" s="207"/>
      <c r="CD1881" s="207"/>
      <c r="CE1881" s="207"/>
      <c r="CF1881" s="207"/>
      <c r="CG1881" s="207"/>
      <c r="CH1881" s="207"/>
      <c r="CI1881" s="207"/>
      <c r="CJ1881" s="207"/>
      <c r="CK1881" s="207"/>
      <c r="CL1881" s="207"/>
      <c r="CM1881" s="207"/>
      <c r="CN1881" s="207"/>
      <c r="CO1881" s="207"/>
      <c r="CP1881" s="207"/>
      <c r="CQ1881" s="207"/>
      <c r="CR1881" s="207"/>
      <c r="CS1881" s="207"/>
      <c r="CT1881" s="207"/>
      <c r="CU1881" s="207"/>
      <c r="CV1881" s="207"/>
      <c r="CW1881" s="207"/>
      <c r="CX1881" s="207"/>
      <c r="CY1881" s="207"/>
      <c r="CZ1881" s="207"/>
      <c r="DA1881" s="207"/>
      <c r="DB1881" s="207"/>
      <c r="DC1881" s="207"/>
      <c r="DD1881" s="207"/>
      <c r="DE1881" s="207"/>
      <c r="DF1881" s="207"/>
      <c r="DG1881" s="207"/>
      <c r="DH1881" s="207"/>
      <c r="DI1881" s="207"/>
      <c r="DJ1881" s="207"/>
      <c r="DK1881" s="207"/>
      <c r="DL1881" s="207"/>
      <c r="DM1881" s="207"/>
      <c r="DN1881" s="207"/>
      <c r="DO1881" s="207"/>
      <c r="DP1881" s="207"/>
      <c r="DQ1881" s="207"/>
      <c r="DR1881" s="207"/>
      <c r="DS1881" s="207"/>
      <c r="DT1881" s="207"/>
      <c r="DU1881" s="207"/>
      <c r="DV1881" s="207"/>
      <c r="DW1881" s="207"/>
      <c r="DX1881" s="207"/>
    </row>
    <row r="1882" spans="15:128">
      <c r="O1882" s="207"/>
      <c r="P1882" s="207"/>
      <c r="Q1882" s="207"/>
      <c r="R1882" s="207"/>
      <c r="S1882" s="207"/>
      <c r="T1882" s="207"/>
      <c r="U1882" s="207"/>
      <c r="V1882" s="208"/>
      <c r="W1882" s="208"/>
      <c r="BP1882" s="207"/>
      <c r="BQ1882" s="207"/>
      <c r="BR1882" s="207"/>
      <c r="BS1882" s="207"/>
      <c r="BT1882" s="207"/>
      <c r="BU1882" s="207"/>
      <c r="BV1882" s="207"/>
      <c r="BW1882" s="207"/>
      <c r="BX1882" s="207"/>
      <c r="BY1882" s="207"/>
      <c r="BZ1882" s="207"/>
      <c r="CA1882" s="207"/>
      <c r="CB1882" s="207"/>
      <c r="CC1882" s="207"/>
      <c r="CD1882" s="207"/>
      <c r="CE1882" s="207"/>
      <c r="CF1882" s="207"/>
      <c r="CG1882" s="207"/>
      <c r="CH1882" s="207"/>
      <c r="CI1882" s="207"/>
      <c r="CJ1882" s="207"/>
      <c r="CK1882" s="207"/>
      <c r="CL1882" s="207"/>
      <c r="CM1882" s="207"/>
      <c r="CN1882" s="207"/>
      <c r="CO1882" s="207"/>
      <c r="CP1882" s="207"/>
      <c r="CQ1882" s="207"/>
      <c r="CR1882" s="207"/>
      <c r="CS1882" s="207"/>
      <c r="CT1882" s="207"/>
      <c r="CU1882" s="207"/>
      <c r="CV1882" s="207"/>
      <c r="CW1882" s="207"/>
      <c r="CX1882" s="207"/>
      <c r="CY1882" s="207"/>
      <c r="CZ1882" s="207"/>
      <c r="DA1882" s="207"/>
      <c r="DB1882" s="207"/>
      <c r="DC1882" s="207"/>
      <c r="DD1882" s="207"/>
      <c r="DE1882" s="207"/>
      <c r="DF1882" s="207"/>
      <c r="DG1882" s="207"/>
      <c r="DH1882" s="207"/>
      <c r="DI1882" s="207"/>
      <c r="DJ1882" s="207"/>
      <c r="DK1882" s="207"/>
      <c r="DL1882" s="207"/>
      <c r="DM1882" s="207"/>
      <c r="DN1882" s="207"/>
      <c r="DO1882" s="207"/>
      <c r="DP1882" s="207"/>
      <c r="DQ1882" s="207"/>
      <c r="DR1882" s="207"/>
      <c r="DS1882" s="207"/>
      <c r="DT1882" s="207"/>
      <c r="DU1882" s="207"/>
      <c r="DV1882" s="207"/>
      <c r="DW1882" s="207"/>
      <c r="DX1882" s="207"/>
    </row>
    <row r="1883" spans="15:128">
      <c r="O1883" s="207"/>
      <c r="P1883" s="207"/>
      <c r="Q1883" s="207"/>
      <c r="R1883" s="207"/>
      <c r="S1883" s="207"/>
      <c r="T1883" s="207"/>
      <c r="U1883" s="207"/>
      <c r="V1883" s="208"/>
      <c r="W1883" s="208"/>
      <c r="BP1883" s="207"/>
      <c r="BQ1883" s="207"/>
      <c r="BR1883" s="207"/>
      <c r="BS1883" s="207"/>
      <c r="BT1883" s="207"/>
      <c r="BU1883" s="207"/>
      <c r="BV1883" s="207"/>
      <c r="BW1883" s="207"/>
      <c r="BX1883" s="207"/>
      <c r="BY1883" s="207"/>
      <c r="BZ1883" s="207"/>
      <c r="CA1883" s="207"/>
      <c r="CB1883" s="207"/>
      <c r="CC1883" s="207"/>
      <c r="CD1883" s="207"/>
      <c r="CE1883" s="207"/>
      <c r="CF1883" s="207"/>
      <c r="CG1883" s="207"/>
      <c r="CH1883" s="207"/>
      <c r="CI1883" s="207"/>
      <c r="CJ1883" s="207"/>
      <c r="CK1883" s="207"/>
      <c r="CL1883" s="207"/>
      <c r="CM1883" s="207"/>
      <c r="CN1883" s="207"/>
      <c r="CO1883" s="207"/>
      <c r="CP1883" s="207"/>
      <c r="CQ1883" s="207"/>
      <c r="CR1883" s="207"/>
      <c r="CS1883" s="207"/>
      <c r="CT1883" s="207"/>
      <c r="CU1883" s="207"/>
      <c r="CV1883" s="207"/>
      <c r="CW1883" s="207"/>
      <c r="CX1883" s="207"/>
      <c r="CY1883" s="207"/>
      <c r="CZ1883" s="207"/>
      <c r="DA1883" s="207"/>
      <c r="DB1883" s="207"/>
      <c r="DC1883" s="207"/>
      <c r="DD1883" s="207"/>
      <c r="DE1883" s="207"/>
      <c r="DF1883" s="207"/>
      <c r="DG1883" s="207"/>
      <c r="DH1883" s="207"/>
      <c r="DI1883" s="207"/>
      <c r="DJ1883" s="207"/>
      <c r="DK1883" s="207"/>
      <c r="DL1883" s="207"/>
      <c r="DM1883" s="207"/>
      <c r="DN1883" s="207"/>
      <c r="DO1883" s="207"/>
      <c r="DP1883" s="207"/>
      <c r="DQ1883" s="207"/>
      <c r="DR1883" s="207"/>
      <c r="DS1883" s="207"/>
      <c r="DT1883" s="207"/>
      <c r="DU1883" s="207"/>
      <c r="DV1883" s="207"/>
      <c r="DW1883" s="207"/>
      <c r="DX1883" s="207"/>
    </row>
    <row r="1884" spans="15:128">
      <c r="O1884" s="207"/>
      <c r="P1884" s="207"/>
      <c r="Q1884" s="207"/>
      <c r="R1884" s="207"/>
      <c r="S1884" s="207"/>
      <c r="T1884" s="207"/>
      <c r="U1884" s="207"/>
      <c r="V1884" s="208"/>
      <c r="W1884" s="208"/>
      <c r="BP1884" s="207"/>
      <c r="BQ1884" s="207"/>
      <c r="BR1884" s="207"/>
      <c r="BS1884" s="207"/>
      <c r="BT1884" s="207"/>
      <c r="BU1884" s="207"/>
      <c r="BV1884" s="207"/>
      <c r="BW1884" s="207"/>
      <c r="BX1884" s="207"/>
      <c r="BY1884" s="207"/>
      <c r="BZ1884" s="207"/>
      <c r="CA1884" s="207"/>
      <c r="CB1884" s="207"/>
      <c r="CC1884" s="207"/>
      <c r="CD1884" s="207"/>
      <c r="CE1884" s="207"/>
      <c r="CF1884" s="207"/>
      <c r="CG1884" s="207"/>
      <c r="CH1884" s="207"/>
      <c r="CI1884" s="207"/>
      <c r="CJ1884" s="207"/>
      <c r="CK1884" s="207"/>
      <c r="CL1884" s="207"/>
      <c r="CM1884" s="207"/>
      <c r="CN1884" s="207"/>
      <c r="CO1884" s="207"/>
      <c r="CP1884" s="207"/>
      <c r="CQ1884" s="207"/>
      <c r="CR1884" s="207"/>
      <c r="CS1884" s="207"/>
      <c r="CT1884" s="207"/>
      <c r="CU1884" s="207"/>
      <c r="CV1884" s="207"/>
      <c r="CW1884" s="207"/>
      <c r="CX1884" s="207"/>
      <c r="CY1884" s="207"/>
      <c r="CZ1884" s="207"/>
      <c r="DA1884" s="207"/>
      <c r="DB1884" s="207"/>
      <c r="DC1884" s="207"/>
      <c r="DD1884" s="207"/>
      <c r="DE1884" s="207"/>
      <c r="DF1884" s="207"/>
      <c r="DG1884" s="207"/>
      <c r="DH1884" s="207"/>
      <c r="DI1884" s="207"/>
      <c r="DJ1884" s="207"/>
      <c r="DK1884" s="207"/>
      <c r="DL1884" s="207"/>
      <c r="DM1884" s="207"/>
      <c r="DN1884" s="207"/>
      <c r="DO1884" s="207"/>
      <c r="DP1884" s="207"/>
      <c r="DQ1884" s="207"/>
      <c r="DR1884" s="207"/>
      <c r="DS1884" s="207"/>
      <c r="DT1884" s="207"/>
      <c r="DU1884" s="207"/>
      <c r="DV1884" s="207"/>
      <c r="DW1884" s="207"/>
      <c r="DX1884" s="207"/>
    </row>
    <row r="1885" spans="15:128">
      <c r="O1885" s="207"/>
      <c r="P1885" s="207"/>
      <c r="Q1885" s="207"/>
      <c r="R1885" s="207"/>
      <c r="S1885" s="207"/>
      <c r="T1885" s="207"/>
      <c r="U1885" s="207"/>
      <c r="V1885" s="208"/>
      <c r="W1885" s="208"/>
      <c r="BP1885" s="207"/>
      <c r="BQ1885" s="207"/>
      <c r="BR1885" s="207"/>
      <c r="BS1885" s="207"/>
      <c r="BT1885" s="207"/>
      <c r="BU1885" s="207"/>
      <c r="BV1885" s="207"/>
      <c r="BW1885" s="207"/>
      <c r="BX1885" s="207"/>
      <c r="BY1885" s="207"/>
      <c r="BZ1885" s="207"/>
      <c r="CA1885" s="207"/>
      <c r="CB1885" s="207"/>
      <c r="CC1885" s="207"/>
      <c r="CD1885" s="207"/>
      <c r="CE1885" s="207"/>
      <c r="CF1885" s="207"/>
      <c r="CG1885" s="207"/>
      <c r="CH1885" s="207"/>
      <c r="CI1885" s="207"/>
      <c r="CJ1885" s="207"/>
      <c r="CK1885" s="207"/>
      <c r="CL1885" s="207"/>
      <c r="CM1885" s="207"/>
      <c r="CN1885" s="207"/>
      <c r="CO1885" s="207"/>
      <c r="CP1885" s="207"/>
      <c r="CQ1885" s="207"/>
      <c r="CR1885" s="207"/>
      <c r="CS1885" s="207"/>
      <c r="CT1885" s="207"/>
      <c r="CU1885" s="207"/>
      <c r="CV1885" s="207"/>
      <c r="CW1885" s="207"/>
      <c r="CX1885" s="207"/>
      <c r="CY1885" s="207"/>
      <c r="CZ1885" s="207"/>
      <c r="DA1885" s="207"/>
      <c r="DB1885" s="207"/>
      <c r="DC1885" s="207"/>
      <c r="DD1885" s="207"/>
      <c r="DE1885" s="207"/>
      <c r="DF1885" s="207"/>
      <c r="DG1885" s="207"/>
      <c r="DH1885" s="207"/>
      <c r="DI1885" s="207"/>
      <c r="DJ1885" s="207"/>
      <c r="DK1885" s="207"/>
      <c r="DL1885" s="207"/>
      <c r="DM1885" s="207"/>
      <c r="DN1885" s="207"/>
      <c r="DO1885" s="207"/>
      <c r="DP1885" s="207"/>
      <c r="DQ1885" s="207"/>
      <c r="DR1885" s="207"/>
      <c r="DS1885" s="207"/>
      <c r="DT1885" s="207"/>
      <c r="DU1885" s="207"/>
      <c r="DV1885" s="207"/>
      <c r="DW1885" s="207"/>
      <c r="DX1885" s="207"/>
    </row>
    <row r="1886" spans="15:128">
      <c r="O1886" s="207"/>
      <c r="P1886" s="207"/>
      <c r="Q1886" s="207"/>
      <c r="R1886" s="207"/>
      <c r="S1886" s="207"/>
      <c r="T1886" s="207"/>
      <c r="U1886" s="207"/>
      <c r="V1886" s="208"/>
      <c r="W1886" s="208"/>
      <c r="BP1886" s="207"/>
      <c r="BQ1886" s="207"/>
      <c r="BR1886" s="207"/>
      <c r="BS1886" s="207"/>
      <c r="BT1886" s="207"/>
      <c r="BU1886" s="207"/>
      <c r="BV1886" s="207"/>
      <c r="BW1886" s="207"/>
      <c r="BX1886" s="207"/>
      <c r="BY1886" s="207"/>
      <c r="BZ1886" s="207"/>
      <c r="CA1886" s="207"/>
      <c r="CB1886" s="207"/>
      <c r="CC1886" s="207"/>
      <c r="CD1886" s="207"/>
      <c r="CE1886" s="207"/>
      <c r="CF1886" s="207"/>
      <c r="CG1886" s="207"/>
      <c r="CH1886" s="207"/>
      <c r="CI1886" s="207"/>
      <c r="CJ1886" s="207"/>
      <c r="CK1886" s="207"/>
      <c r="CL1886" s="207"/>
      <c r="CM1886" s="207"/>
      <c r="CN1886" s="207"/>
      <c r="CO1886" s="207"/>
      <c r="CP1886" s="207"/>
      <c r="CQ1886" s="207"/>
      <c r="CR1886" s="207"/>
      <c r="CS1886" s="207"/>
      <c r="CT1886" s="207"/>
      <c r="CU1886" s="207"/>
      <c r="CV1886" s="207"/>
      <c r="CW1886" s="207"/>
      <c r="CX1886" s="207"/>
      <c r="CY1886" s="207"/>
      <c r="CZ1886" s="207"/>
      <c r="DA1886" s="207"/>
      <c r="DB1886" s="207"/>
      <c r="DC1886" s="207"/>
      <c r="DD1886" s="207"/>
      <c r="DE1886" s="207"/>
      <c r="DF1886" s="207"/>
      <c r="DG1886" s="207"/>
      <c r="DH1886" s="207"/>
      <c r="DI1886" s="207"/>
      <c r="DJ1886" s="207"/>
      <c r="DK1886" s="207"/>
      <c r="DL1886" s="207"/>
      <c r="DM1886" s="207"/>
      <c r="DN1886" s="207"/>
      <c r="DO1886" s="207"/>
      <c r="DP1886" s="207"/>
      <c r="DQ1886" s="207"/>
      <c r="DR1886" s="207"/>
      <c r="DS1886" s="207"/>
      <c r="DT1886" s="207"/>
      <c r="DU1886" s="207"/>
      <c r="DV1886" s="207"/>
      <c r="DW1886" s="207"/>
      <c r="DX1886" s="207"/>
    </row>
    <row r="1887" spans="15:128">
      <c r="O1887" s="207"/>
      <c r="P1887" s="207"/>
      <c r="Q1887" s="207"/>
      <c r="R1887" s="207"/>
      <c r="S1887" s="207"/>
      <c r="T1887" s="207"/>
      <c r="U1887" s="207"/>
      <c r="V1887" s="208"/>
      <c r="W1887" s="208"/>
      <c r="BP1887" s="207"/>
      <c r="BQ1887" s="207"/>
      <c r="BR1887" s="207"/>
      <c r="BS1887" s="207"/>
      <c r="BT1887" s="207"/>
      <c r="BU1887" s="207"/>
      <c r="BV1887" s="207"/>
      <c r="BW1887" s="207"/>
      <c r="BX1887" s="207"/>
      <c r="BY1887" s="207"/>
      <c r="BZ1887" s="207"/>
      <c r="CA1887" s="207"/>
      <c r="CB1887" s="207"/>
      <c r="CC1887" s="207"/>
      <c r="CD1887" s="207"/>
      <c r="CE1887" s="207"/>
      <c r="CF1887" s="207"/>
      <c r="CG1887" s="207"/>
      <c r="CH1887" s="207"/>
      <c r="CI1887" s="207"/>
      <c r="CJ1887" s="207"/>
      <c r="CK1887" s="207"/>
      <c r="CL1887" s="207"/>
      <c r="CM1887" s="207"/>
      <c r="CN1887" s="207"/>
      <c r="CO1887" s="207"/>
      <c r="CP1887" s="207"/>
      <c r="CQ1887" s="207"/>
      <c r="CR1887" s="207"/>
      <c r="CS1887" s="207"/>
      <c r="CT1887" s="207"/>
      <c r="CU1887" s="207"/>
      <c r="CV1887" s="207"/>
      <c r="CW1887" s="207"/>
      <c r="CX1887" s="207"/>
      <c r="CY1887" s="207"/>
      <c r="CZ1887" s="207"/>
      <c r="DA1887" s="207"/>
      <c r="DB1887" s="207"/>
      <c r="DC1887" s="207"/>
      <c r="DD1887" s="207"/>
      <c r="DE1887" s="207"/>
      <c r="DF1887" s="207"/>
      <c r="DG1887" s="207"/>
      <c r="DH1887" s="207"/>
      <c r="DI1887" s="207"/>
      <c r="DJ1887" s="207"/>
      <c r="DK1887" s="207"/>
      <c r="DL1887" s="207"/>
      <c r="DM1887" s="207"/>
      <c r="DN1887" s="207"/>
      <c r="DO1887" s="207"/>
      <c r="DP1887" s="207"/>
      <c r="DQ1887" s="207"/>
      <c r="DR1887" s="207"/>
      <c r="DS1887" s="207"/>
      <c r="DT1887" s="207"/>
      <c r="DU1887" s="207"/>
      <c r="DV1887" s="207"/>
      <c r="DW1887" s="207"/>
      <c r="DX1887" s="207"/>
    </row>
    <row r="1888" spans="15:128">
      <c r="O1888" s="207"/>
      <c r="P1888" s="207"/>
      <c r="Q1888" s="207"/>
      <c r="R1888" s="207"/>
      <c r="S1888" s="207"/>
      <c r="T1888" s="207"/>
      <c r="U1888" s="207"/>
      <c r="V1888" s="208"/>
      <c r="W1888" s="208"/>
      <c r="BP1888" s="207"/>
      <c r="BQ1888" s="207"/>
      <c r="BR1888" s="207"/>
      <c r="BS1888" s="207"/>
      <c r="BT1888" s="207"/>
      <c r="BU1888" s="207"/>
      <c r="BV1888" s="207"/>
      <c r="BW1888" s="207"/>
      <c r="BX1888" s="207"/>
      <c r="BY1888" s="207"/>
      <c r="BZ1888" s="207"/>
      <c r="CA1888" s="207"/>
      <c r="CB1888" s="207"/>
      <c r="CC1888" s="207"/>
      <c r="CD1888" s="207"/>
      <c r="CE1888" s="207"/>
      <c r="CF1888" s="207"/>
      <c r="CG1888" s="207"/>
      <c r="CH1888" s="207"/>
      <c r="CI1888" s="207"/>
      <c r="CJ1888" s="207"/>
      <c r="CK1888" s="207"/>
      <c r="CL1888" s="207"/>
      <c r="CM1888" s="207"/>
      <c r="CN1888" s="207"/>
      <c r="CO1888" s="207"/>
      <c r="CP1888" s="207"/>
      <c r="CQ1888" s="207"/>
      <c r="CR1888" s="207"/>
      <c r="CS1888" s="207"/>
      <c r="CT1888" s="207"/>
      <c r="CU1888" s="207"/>
      <c r="CV1888" s="207"/>
      <c r="CW1888" s="207"/>
      <c r="CX1888" s="207"/>
      <c r="CY1888" s="207"/>
      <c r="CZ1888" s="207"/>
      <c r="DA1888" s="207"/>
      <c r="DB1888" s="207"/>
      <c r="DC1888" s="207"/>
      <c r="DD1888" s="207"/>
      <c r="DE1888" s="207"/>
      <c r="DF1888" s="207"/>
      <c r="DG1888" s="207"/>
      <c r="DH1888" s="207"/>
      <c r="DI1888" s="207"/>
      <c r="DJ1888" s="207"/>
      <c r="DK1888" s="207"/>
      <c r="DL1888" s="207"/>
      <c r="DM1888" s="207"/>
      <c r="DN1888" s="207"/>
      <c r="DO1888" s="207"/>
      <c r="DP1888" s="207"/>
      <c r="DQ1888" s="207"/>
      <c r="DR1888" s="207"/>
      <c r="DS1888" s="207"/>
      <c r="DT1888" s="207"/>
      <c r="DU1888" s="207"/>
      <c r="DV1888" s="207"/>
      <c r="DW1888" s="207"/>
      <c r="DX1888" s="207"/>
    </row>
    <row r="1889" spans="15:128">
      <c r="O1889" s="207"/>
      <c r="P1889" s="207"/>
      <c r="Q1889" s="207"/>
      <c r="R1889" s="207"/>
      <c r="S1889" s="207"/>
      <c r="T1889" s="207"/>
      <c r="U1889" s="207"/>
      <c r="V1889" s="208"/>
      <c r="W1889" s="208"/>
      <c r="BP1889" s="207"/>
      <c r="BQ1889" s="207"/>
      <c r="BR1889" s="207"/>
      <c r="BS1889" s="207"/>
      <c r="BT1889" s="207"/>
      <c r="BU1889" s="207"/>
      <c r="BV1889" s="207"/>
      <c r="BW1889" s="207"/>
      <c r="BX1889" s="207"/>
      <c r="BY1889" s="207"/>
      <c r="BZ1889" s="207"/>
      <c r="CA1889" s="207"/>
      <c r="CB1889" s="207"/>
      <c r="CC1889" s="207"/>
      <c r="CD1889" s="207"/>
      <c r="CE1889" s="207"/>
      <c r="CF1889" s="207"/>
      <c r="CG1889" s="207"/>
      <c r="CH1889" s="207"/>
      <c r="CI1889" s="207"/>
      <c r="CJ1889" s="207"/>
      <c r="CK1889" s="207"/>
      <c r="CL1889" s="207"/>
      <c r="CM1889" s="207"/>
      <c r="CN1889" s="207"/>
      <c r="CO1889" s="207"/>
      <c r="CP1889" s="207"/>
      <c r="CQ1889" s="207"/>
      <c r="CR1889" s="207"/>
      <c r="CS1889" s="207"/>
      <c r="CT1889" s="207"/>
      <c r="CU1889" s="207"/>
      <c r="CV1889" s="207"/>
      <c r="CW1889" s="207"/>
      <c r="CX1889" s="207"/>
      <c r="CY1889" s="207"/>
      <c r="CZ1889" s="207"/>
      <c r="DA1889" s="207"/>
      <c r="DB1889" s="207"/>
      <c r="DC1889" s="207"/>
      <c r="DD1889" s="207"/>
      <c r="DE1889" s="207"/>
      <c r="DF1889" s="207"/>
      <c r="DG1889" s="207"/>
      <c r="DH1889" s="207"/>
      <c r="DI1889" s="207"/>
      <c r="DJ1889" s="207"/>
      <c r="DK1889" s="207"/>
      <c r="DL1889" s="207"/>
      <c r="DM1889" s="207"/>
      <c r="DN1889" s="207"/>
      <c r="DO1889" s="207"/>
      <c r="DP1889" s="207"/>
      <c r="DQ1889" s="207"/>
      <c r="DR1889" s="207"/>
      <c r="DS1889" s="207"/>
      <c r="DT1889" s="207"/>
      <c r="DU1889" s="207"/>
      <c r="DV1889" s="207"/>
      <c r="DW1889" s="207"/>
      <c r="DX1889" s="207"/>
    </row>
    <row r="1890" spans="15:128">
      <c r="O1890" s="207"/>
      <c r="P1890" s="207"/>
      <c r="Q1890" s="207"/>
      <c r="R1890" s="207"/>
      <c r="S1890" s="207"/>
      <c r="T1890" s="207"/>
      <c r="U1890" s="207"/>
      <c r="V1890" s="208"/>
      <c r="W1890" s="208"/>
      <c r="BP1890" s="207"/>
      <c r="BQ1890" s="207"/>
      <c r="BR1890" s="207"/>
      <c r="BS1890" s="207"/>
      <c r="BT1890" s="207"/>
      <c r="BU1890" s="207"/>
      <c r="BV1890" s="207"/>
      <c r="BW1890" s="207"/>
      <c r="BX1890" s="207"/>
      <c r="BY1890" s="207"/>
      <c r="BZ1890" s="207"/>
      <c r="CA1890" s="207"/>
      <c r="CB1890" s="207"/>
      <c r="CC1890" s="207"/>
      <c r="CD1890" s="207"/>
      <c r="CE1890" s="207"/>
      <c r="CF1890" s="207"/>
      <c r="CG1890" s="207"/>
      <c r="CH1890" s="207"/>
      <c r="CI1890" s="207"/>
      <c r="CJ1890" s="207"/>
      <c r="CK1890" s="207"/>
      <c r="CL1890" s="207"/>
      <c r="CM1890" s="207"/>
      <c r="CN1890" s="207"/>
      <c r="CO1890" s="207"/>
      <c r="CP1890" s="207"/>
      <c r="CQ1890" s="207"/>
      <c r="CR1890" s="207"/>
      <c r="CS1890" s="207"/>
      <c r="CT1890" s="207"/>
      <c r="CU1890" s="207"/>
      <c r="CV1890" s="207"/>
      <c r="CW1890" s="207"/>
      <c r="CX1890" s="207"/>
      <c r="CY1890" s="207"/>
      <c r="CZ1890" s="207"/>
      <c r="DA1890" s="207"/>
      <c r="DB1890" s="207"/>
      <c r="DC1890" s="207"/>
      <c r="DD1890" s="207"/>
      <c r="DE1890" s="207"/>
      <c r="DF1890" s="207"/>
      <c r="DG1890" s="207"/>
      <c r="DH1890" s="207"/>
      <c r="DI1890" s="207"/>
      <c r="DJ1890" s="207"/>
      <c r="DK1890" s="207"/>
      <c r="DL1890" s="207"/>
      <c r="DM1890" s="207"/>
      <c r="DN1890" s="207"/>
      <c r="DO1890" s="207"/>
      <c r="DP1890" s="207"/>
      <c r="DQ1890" s="207"/>
      <c r="DR1890" s="207"/>
      <c r="DS1890" s="207"/>
      <c r="DT1890" s="207"/>
      <c r="DU1890" s="207"/>
      <c r="DV1890" s="207"/>
      <c r="DW1890" s="207"/>
      <c r="DX1890" s="207"/>
    </row>
    <row r="1891" spans="15:128">
      <c r="O1891" s="207"/>
      <c r="P1891" s="207"/>
      <c r="Q1891" s="207"/>
      <c r="R1891" s="207"/>
      <c r="S1891" s="207"/>
      <c r="T1891" s="207"/>
      <c r="U1891" s="207"/>
      <c r="V1891" s="208"/>
      <c r="W1891" s="208"/>
      <c r="BP1891" s="207"/>
      <c r="BQ1891" s="207"/>
      <c r="BR1891" s="207"/>
      <c r="BS1891" s="207"/>
      <c r="BT1891" s="207"/>
      <c r="BU1891" s="207"/>
      <c r="BV1891" s="207"/>
      <c r="BW1891" s="207"/>
      <c r="BX1891" s="207"/>
      <c r="BY1891" s="207"/>
      <c r="BZ1891" s="207"/>
      <c r="CA1891" s="207"/>
      <c r="CB1891" s="207"/>
      <c r="CC1891" s="207"/>
      <c r="CD1891" s="207"/>
      <c r="CE1891" s="207"/>
      <c r="CF1891" s="207"/>
      <c r="CG1891" s="207"/>
      <c r="CH1891" s="207"/>
      <c r="CI1891" s="207"/>
      <c r="CJ1891" s="207"/>
      <c r="CK1891" s="207"/>
      <c r="CL1891" s="207"/>
      <c r="CM1891" s="207"/>
      <c r="CN1891" s="207"/>
      <c r="CO1891" s="207"/>
      <c r="CP1891" s="207"/>
      <c r="CQ1891" s="207"/>
      <c r="CR1891" s="207"/>
      <c r="CS1891" s="207"/>
      <c r="CT1891" s="207"/>
      <c r="CU1891" s="207"/>
      <c r="CV1891" s="207"/>
      <c r="CW1891" s="207"/>
      <c r="CX1891" s="207"/>
      <c r="CY1891" s="207"/>
      <c r="CZ1891" s="207"/>
      <c r="DA1891" s="207"/>
      <c r="DB1891" s="207"/>
      <c r="DC1891" s="207"/>
      <c r="DD1891" s="207"/>
      <c r="DE1891" s="207"/>
      <c r="DF1891" s="207"/>
      <c r="DG1891" s="207"/>
      <c r="DH1891" s="207"/>
      <c r="DI1891" s="207"/>
      <c r="DJ1891" s="207"/>
      <c r="DK1891" s="207"/>
      <c r="DL1891" s="207"/>
      <c r="DM1891" s="207"/>
      <c r="DN1891" s="207"/>
      <c r="DO1891" s="207"/>
      <c r="DP1891" s="207"/>
      <c r="DQ1891" s="207"/>
      <c r="DR1891" s="207"/>
      <c r="DS1891" s="207"/>
      <c r="DT1891" s="207"/>
      <c r="DU1891" s="207"/>
      <c r="DV1891" s="207"/>
      <c r="DW1891" s="207"/>
      <c r="DX1891" s="207"/>
    </row>
    <row r="1892" spans="15:128">
      <c r="O1892" s="207"/>
      <c r="P1892" s="207"/>
      <c r="Q1892" s="207"/>
      <c r="R1892" s="207"/>
      <c r="S1892" s="207"/>
      <c r="T1892" s="207"/>
      <c r="U1892" s="207"/>
      <c r="V1892" s="208"/>
      <c r="W1892" s="208"/>
      <c r="BP1892" s="207"/>
      <c r="BQ1892" s="207"/>
      <c r="BR1892" s="207"/>
      <c r="BS1892" s="207"/>
      <c r="BT1892" s="207"/>
      <c r="BU1892" s="207"/>
      <c r="BV1892" s="207"/>
      <c r="BW1892" s="207"/>
      <c r="BX1892" s="207"/>
      <c r="BY1892" s="207"/>
      <c r="BZ1892" s="207"/>
      <c r="CA1892" s="207"/>
      <c r="CB1892" s="207"/>
      <c r="CC1892" s="207"/>
      <c r="CD1892" s="207"/>
      <c r="CE1892" s="207"/>
      <c r="CF1892" s="207"/>
      <c r="CG1892" s="207"/>
      <c r="CH1892" s="207"/>
      <c r="CI1892" s="207"/>
      <c r="CJ1892" s="207"/>
      <c r="CK1892" s="207"/>
      <c r="CL1892" s="207"/>
      <c r="CM1892" s="207"/>
      <c r="CN1892" s="207"/>
      <c r="CO1892" s="207"/>
      <c r="CP1892" s="207"/>
      <c r="CQ1892" s="207"/>
      <c r="CR1892" s="207"/>
      <c r="CS1892" s="207"/>
      <c r="CT1892" s="207"/>
      <c r="CU1892" s="207"/>
      <c r="CV1892" s="207"/>
      <c r="CW1892" s="207"/>
      <c r="CX1892" s="207"/>
      <c r="CY1892" s="207"/>
      <c r="CZ1892" s="207"/>
      <c r="DA1892" s="207"/>
      <c r="DB1892" s="207"/>
      <c r="DC1892" s="207"/>
      <c r="DD1892" s="207"/>
      <c r="DE1892" s="207"/>
      <c r="DF1892" s="207"/>
      <c r="DG1892" s="207"/>
      <c r="DH1892" s="207"/>
      <c r="DI1892" s="207"/>
      <c r="DJ1892" s="207"/>
      <c r="DK1892" s="207"/>
      <c r="DL1892" s="207"/>
      <c r="DM1892" s="207"/>
      <c r="DN1892" s="207"/>
      <c r="DO1892" s="207"/>
      <c r="DP1892" s="207"/>
      <c r="DQ1892" s="207"/>
      <c r="DR1892" s="207"/>
      <c r="DS1892" s="207"/>
      <c r="DT1892" s="207"/>
      <c r="DU1892" s="207"/>
      <c r="DV1892" s="207"/>
      <c r="DW1892" s="207"/>
      <c r="DX1892" s="207"/>
    </row>
    <row r="1893" spans="15:128">
      <c r="O1893" s="207"/>
      <c r="P1893" s="207"/>
      <c r="Q1893" s="207"/>
      <c r="R1893" s="207"/>
      <c r="S1893" s="207"/>
      <c r="T1893" s="207"/>
      <c r="U1893" s="207"/>
      <c r="V1893" s="208"/>
      <c r="W1893" s="208"/>
      <c r="BP1893" s="207"/>
      <c r="BQ1893" s="207"/>
      <c r="BR1893" s="207"/>
      <c r="BS1893" s="207"/>
      <c r="BT1893" s="207"/>
      <c r="BU1893" s="207"/>
      <c r="BV1893" s="207"/>
      <c r="BW1893" s="207"/>
      <c r="BX1893" s="207"/>
      <c r="BY1893" s="207"/>
      <c r="BZ1893" s="207"/>
      <c r="CA1893" s="207"/>
      <c r="CB1893" s="207"/>
      <c r="CC1893" s="207"/>
      <c r="CD1893" s="207"/>
      <c r="CE1893" s="207"/>
      <c r="CF1893" s="207"/>
      <c r="CG1893" s="207"/>
      <c r="CH1893" s="207"/>
      <c r="CI1893" s="207"/>
      <c r="CJ1893" s="207"/>
      <c r="CK1893" s="207"/>
      <c r="CL1893" s="207"/>
      <c r="CM1893" s="207"/>
      <c r="CN1893" s="207"/>
      <c r="CO1893" s="207"/>
      <c r="CP1893" s="207"/>
      <c r="CQ1893" s="207"/>
      <c r="CR1893" s="207"/>
      <c r="CS1893" s="207"/>
      <c r="CT1893" s="207"/>
      <c r="CU1893" s="207"/>
      <c r="CV1893" s="207"/>
      <c r="CW1893" s="207"/>
      <c r="CX1893" s="207"/>
      <c r="CY1893" s="207"/>
      <c r="CZ1893" s="207"/>
      <c r="DA1893" s="207"/>
      <c r="DB1893" s="207"/>
      <c r="DC1893" s="207"/>
      <c r="DD1893" s="207"/>
      <c r="DE1893" s="207"/>
      <c r="DF1893" s="207"/>
      <c r="DG1893" s="207"/>
      <c r="DH1893" s="207"/>
      <c r="DI1893" s="207"/>
      <c r="DJ1893" s="207"/>
      <c r="DK1893" s="207"/>
      <c r="DL1893" s="207"/>
      <c r="DM1893" s="207"/>
      <c r="DN1893" s="207"/>
      <c r="DO1893" s="207"/>
      <c r="DP1893" s="207"/>
      <c r="DQ1893" s="207"/>
      <c r="DR1893" s="207"/>
      <c r="DS1893" s="207"/>
      <c r="DT1893" s="207"/>
      <c r="DU1893" s="207"/>
      <c r="DV1893" s="207"/>
      <c r="DW1893" s="207"/>
      <c r="DX1893" s="207"/>
    </row>
    <row r="1894" spans="15:128">
      <c r="O1894" s="207"/>
      <c r="P1894" s="207"/>
      <c r="Q1894" s="207"/>
      <c r="R1894" s="207"/>
      <c r="S1894" s="207"/>
      <c r="T1894" s="207"/>
      <c r="U1894" s="207"/>
      <c r="V1894" s="208"/>
      <c r="W1894" s="208"/>
      <c r="BP1894" s="207"/>
      <c r="BQ1894" s="207"/>
      <c r="BR1894" s="207"/>
      <c r="BS1894" s="207"/>
      <c r="BT1894" s="207"/>
      <c r="BU1894" s="207"/>
      <c r="BV1894" s="207"/>
      <c r="BW1894" s="207"/>
      <c r="BX1894" s="207"/>
      <c r="BY1894" s="207"/>
      <c r="BZ1894" s="207"/>
      <c r="CA1894" s="207"/>
      <c r="CB1894" s="207"/>
      <c r="CC1894" s="207"/>
      <c r="CD1894" s="207"/>
      <c r="CE1894" s="207"/>
      <c r="CF1894" s="207"/>
      <c r="CG1894" s="207"/>
      <c r="CH1894" s="207"/>
      <c r="CI1894" s="207"/>
      <c r="CJ1894" s="207"/>
      <c r="CK1894" s="207"/>
      <c r="CL1894" s="207"/>
      <c r="CM1894" s="207"/>
      <c r="CN1894" s="207"/>
      <c r="CO1894" s="207"/>
      <c r="CP1894" s="207"/>
      <c r="CQ1894" s="207"/>
      <c r="CR1894" s="207"/>
      <c r="CS1894" s="207"/>
      <c r="CT1894" s="207"/>
      <c r="CU1894" s="207"/>
      <c r="CV1894" s="207"/>
      <c r="CW1894" s="207"/>
      <c r="CX1894" s="207"/>
      <c r="CY1894" s="207"/>
      <c r="CZ1894" s="207"/>
      <c r="DA1894" s="207"/>
      <c r="DB1894" s="207"/>
      <c r="DC1894" s="207"/>
      <c r="DD1894" s="207"/>
      <c r="DE1894" s="207"/>
      <c r="DF1894" s="207"/>
      <c r="DG1894" s="207"/>
      <c r="DH1894" s="207"/>
      <c r="DI1894" s="207"/>
      <c r="DJ1894" s="207"/>
      <c r="DK1894" s="207"/>
      <c r="DL1894" s="207"/>
      <c r="DM1894" s="207"/>
      <c r="DN1894" s="207"/>
      <c r="DO1894" s="207"/>
      <c r="DP1894" s="207"/>
      <c r="DQ1894" s="207"/>
      <c r="DR1894" s="207"/>
      <c r="DS1894" s="207"/>
      <c r="DT1894" s="207"/>
      <c r="DU1894" s="207"/>
      <c r="DV1894" s="207"/>
      <c r="DW1894" s="207"/>
      <c r="DX1894" s="207"/>
    </row>
    <row r="1895" spans="15:128">
      <c r="O1895" s="207"/>
      <c r="P1895" s="207"/>
      <c r="Q1895" s="207"/>
      <c r="R1895" s="207"/>
      <c r="S1895" s="207"/>
      <c r="T1895" s="207"/>
      <c r="U1895" s="207"/>
      <c r="V1895" s="208"/>
      <c r="W1895" s="208"/>
      <c r="BP1895" s="207"/>
      <c r="BQ1895" s="207"/>
      <c r="BR1895" s="207"/>
      <c r="BS1895" s="207"/>
      <c r="BT1895" s="207"/>
      <c r="BU1895" s="207"/>
      <c r="BV1895" s="207"/>
      <c r="BW1895" s="207"/>
      <c r="BX1895" s="207"/>
      <c r="BY1895" s="207"/>
      <c r="BZ1895" s="207"/>
      <c r="CA1895" s="207"/>
      <c r="CB1895" s="207"/>
      <c r="CC1895" s="207"/>
      <c r="CD1895" s="207"/>
      <c r="CE1895" s="207"/>
      <c r="CF1895" s="207"/>
      <c r="CG1895" s="207"/>
      <c r="CH1895" s="207"/>
      <c r="CI1895" s="207"/>
      <c r="CJ1895" s="207"/>
      <c r="CK1895" s="207"/>
      <c r="CL1895" s="207"/>
      <c r="CM1895" s="207"/>
      <c r="CN1895" s="207"/>
      <c r="CO1895" s="207"/>
      <c r="CP1895" s="207"/>
      <c r="CQ1895" s="207"/>
      <c r="CR1895" s="207"/>
      <c r="CS1895" s="207"/>
      <c r="CT1895" s="207"/>
      <c r="CU1895" s="207"/>
      <c r="CV1895" s="207"/>
      <c r="CW1895" s="207"/>
      <c r="CX1895" s="207"/>
      <c r="CY1895" s="207"/>
      <c r="CZ1895" s="207"/>
      <c r="DA1895" s="207"/>
      <c r="DB1895" s="207"/>
      <c r="DC1895" s="207"/>
      <c r="DD1895" s="207"/>
      <c r="DE1895" s="207"/>
      <c r="DF1895" s="207"/>
      <c r="DG1895" s="207"/>
      <c r="DH1895" s="207"/>
      <c r="DI1895" s="207"/>
      <c r="DJ1895" s="207"/>
      <c r="DK1895" s="207"/>
      <c r="DL1895" s="207"/>
      <c r="DM1895" s="207"/>
      <c r="DN1895" s="207"/>
      <c r="DO1895" s="207"/>
      <c r="DP1895" s="207"/>
      <c r="DQ1895" s="207"/>
      <c r="DR1895" s="207"/>
      <c r="DS1895" s="207"/>
      <c r="DT1895" s="207"/>
      <c r="DU1895" s="207"/>
      <c r="DV1895" s="207"/>
      <c r="DW1895" s="207"/>
      <c r="DX1895" s="207"/>
    </row>
    <row r="1896" spans="15:128">
      <c r="O1896" s="207"/>
      <c r="P1896" s="207"/>
      <c r="Q1896" s="207"/>
      <c r="R1896" s="207"/>
      <c r="S1896" s="207"/>
      <c r="T1896" s="207"/>
      <c r="U1896" s="207"/>
      <c r="V1896" s="208"/>
      <c r="W1896" s="208"/>
      <c r="BP1896" s="207"/>
      <c r="BQ1896" s="207"/>
      <c r="BR1896" s="207"/>
      <c r="BS1896" s="207"/>
      <c r="BT1896" s="207"/>
      <c r="BU1896" s="207"/>
      <c r="BV1896" s="207"/>
      <c r="BW1896" s="207"/>
      <c r="BX1896" s="207"/>
      <c r="BY1896" s="207"/>
      <c r="BZ1896" s="207"/>
      <c r="CA1896" s="207"/>
      <c r="CB1896" s="207"/>
      <c r="CC1896" s="207"/>
      <c r="CD1896" s="207"/>
      <c r="CE1896" s="207"/>
      <c r="CF1896" s="207"/>
      <c r="CG1896" s="207"/>
      <c r="CH1896" s="207"/>
      <c r="CI1896" s="207"/>
      <c r="CJ1896" s="207"/>
      <c r="CK1896" s="207"/>
      <c r="CL1896" s="207"/>
      <c r="CM1896" s="207"/>
      <c r="CN1896" s="207"/>
      <c r="CO1896" s="207"/>
      <c r="CP1896" s="207"/>
      <c r="CQ1896" s="207"/>
      <c r="CR1896" s="207"/>
      <c r="CS1896" s="207"/>
      <c r="CT1896" s="207"/>
      <c r="CU1896" s="207"/>
      <c r="CV1896" s="207"/>
      <c r="CW1896" s="207"/>
      <c r="CX1896" s="207"/>
      <c r="CY1896" s="207"/>
      <c r="CZ1896" s="207"/>
      <c r="DA1896" s="207"/>
      <c r="DB1896" s="207"/>
      <c r="DC1896" s="207"/>
      <c r="DD1896" s="207"/>
      <c r="DE1896" s="207"/>
      <c r="DF1896" s="207"/>
      <c r="DG1896" s="207"/>
      <c r="DH1896" s="207"/>
      <c r="DI1896" s="207"/>
      <c r="DJ1896" s="207"/>
      <c r="DK1896" s="207"/>
      <c r="DL1896" s="207"/>
      <c r="DM1896" s="207"/>
      <c r="DN1896" s="207"/>
      <c r="DO1896" s="207"/>
      <c r="DP1896" s="207"/>
      <c r="DQ1896" s="207"/>
      <c r="DR1896" s="207"/>
      <c r="DS1896" s="207"/>
      <c r="DT1896" s="207"/>
      <c r="DU1896" s="207"/>
      <c r="DV1896" s="207"/>
      <c r="DW1896" s="207"/>
      <c r="DX1896" s="207"/>
    </row>
    <row r="1897" spans="15:128">
      <c r="O1897" s="207"/>
      <c r="P1897" s="207"/>
      <c r="Q1897" s="207"/>
      <c r="R1897" s="207"/>
      <c r="S1897" s="207"/>
      <c r="T1897" s="207"/>
      <c r="U1897" s="207"/>
      <c r="V1897" s="208"/>
      <c r="W1897" s="208"/>
      <c r="BP1897" s="207"/>
      <c r="BQ1897" s="207"/>
      <c r="BR1897" s="207"/>
      <c r="BS1897" s="207"/>
      <c r="BT1897" s="207"/>
      <c r="BU1897" s="207"/>
      <c r="BV1897" s="207"/>
      <c r="BW1897" s="207"/>
      <c r="BX1897" s="207"/>
      <c r="BY1897" s="207"/>
      <c r="BZ1897" s="207"/>
      <c r="CA1897" s="207"/>
      <c r="CB1897" s="207"/>
      <c r="CC1897" s="207"/>
      <c r="CD1897" s="207"/>
      <c r="CE1897" s="207"/>
      <c r="CF1897" s="207"/>
      <c r="CG1897" s="207"/>
      <c r="CH1897" s="207"/>
      <c r="CI1897" s="207"/>
      <c r="CJ1897" s="207"/>
      <c r="CK1897" s="207"/>
      <c r="CL1897" s="207"/>
      <c r="CM1897" s="207"/>
      <c r="CN1897" s="207"/>
      <c r="CO1897" s="207"/>
      <c r="CP1897" s="207"/>
      <c r="CQ1897" s="207"/>
      <c r="CR1897" s="207"/>
      <c r="CS1897" s="207"/>
      <c r="CT1897" s="207"/>
      <c r="CU1897" s="207"/>
      <c r="CV1897" s="207"/>
      <c r="CW1897" s="207"/>
      <c r="CX1897" s="207"/>
      <c r="CY1897" s="207"/>
      <c r="CZ1897" s="207"/>
      <c r="DA1897" s="207"/>
      <c r="DB1897" s="207"/>
      <c r="DC1897" s="207"/>
      <c r="DD1897" s="207"/>
      <c r="DE1897" s="207"/>
      <c r="DF1897" s="207"/>
      <c r="DG1897" s="207"/>
      <c r="DH1897" s="207"/>
      <c r="DI1897" s="207"/>
      <c r="DJ1897" s="207"/>
      <c r="DK1897" s="207"/>
      <c r="DL1897" s="207"/>
      <c r="DM1897" s="207"/>
      <c r="DN1897" s="207"/>
      <c r="DO1897" s="207"/>
      <c r="DP1897" s="207"/>
      <c r="DQ1897" s="207"/>
      <c r="DR1897" s="207"/>
      <c r="DS1897" s="207"/>
      <c r="DT1897" s="207"/>
      <c r="DU1897" s="207"/>
      <c r="DV1897" s="207"/>
      <c r="DW1897" s="207"/>
      <c r="DX1897" s="207"/>
    </row>
    <row r="1898" spans="15:128">
      <c r="O1898" s="207"/>
      <c r="P1898" s="207"/>
      <c r="Q1898" s="207"/>
      <c r="R1898" s="207"/>
      <c r="S1898" s="207"/>
      <c r="T1898" s="207"/>
      <c r="U1898" s="207"/>
      <c r="V1898" s="208"/>
      <c r="W1898" s="208"/>
      <c r="BP1898" s="207"/>
      <c r="BQ1898" s="207"/>
      <c r="BR1898" s="207"/>
      <c r="BS1898" s="207"/>
      <c r="BT1898" s="207"/>
      <c r="BU1898" s="207"/>
      <c r="BV1898" s="207"/>
      <c r="BW1898" s="207"/>
      <c r="BX1898" s="207"/>
      <c r="BY1898" s="207"/>
      <c r="BZ1898" s="207"/>
      <c r="CA1898" s="207"/>
      <c r="CB1898" s="207"/>
      <c r="CC1898" s="207"/>
      <c r="CD1898" s="207"/>
      <c r="CE1898" s="207"/>
      <c r="CF1898" s="207"/>
      <c r="CG1898" s="207"/>
      <c r="CH1898" s="207"/>
      <c r="CI1898" s="207"/>
      <c r="CJ1898" s="207"/>
      <c r="CK1898" s="207"/>
      <c r="CL1898" s="207"/>
      <c r="CM1898" s="207"/>
      <c r="CN1898" s="207"/>
      <c r="CO1898" s="207"/>
      <c r="CP1898" s="207"/>
      <c r="CQ1898" s="207"/>
      <c r="CR1898" s="207"/>
      <c r="CS1898" s="207"/>
      <c r="CT1898" s="207"/>
      <c r="CU1898" s="207"/>
      <c r="CV1898" s="207"/>
      <c r="CW1898" s="207"/>
      <c r="CX1898" s="207"/>
      <c r="CY1898" s="207"/>
      <c r="CZ1898" s="207"/>
      <c r="DA1898" s="207"/>
      <c r="DB1898" s="207"/>
      <c r="DC1898" s="207"/>
      <c r="DD1898" s="207"/>
      <c r="DE1898" s="207"/>
      <c r="DF1898" s="207"/>
      <c r="DG1898" s="207"/>
      <c r="DH1898" s="207"/>
      <c r="DI1898" s="207"/>
      <c r="DJ1898" s="207"/>
      <c r="DK1898" s="207"/>
      <c r="DL1898" s="207"/>
      <c r="DM1898" s="207"/>
      <c r="DN1898" s="207"/>
      <c r="DO1898" s="207"/>
      <c r="DP1898" s="207"/>
      <c r="DQ1898" s="207"/>
      <c r="DR1898" s="207"/>
      <c r="DS1898" s="207"/>
      <c r="DT1898" s="207"/>
      <c r="DU1898" s="207"/>
      <c r="DV1898" s="207"/>
      <c r="DW1898" s="207"/>
      <c r="DX1898" s="207"/>
    </row>
    <row r="1899" spans="15:128">
      <c r="O1899" s="207"/>
      <c r="P1899" s="207"/>
      <c r="Q1899" s="207"/>
      <c r="R1899" s="207"/>
      <c r="S1899" s="207"/>
      <c r="T1899" s="207"/>
      <c r="U1899" s="207"/>
      <c r="V1899" s="208"/>
      <c r="W1899" s="208"/>
      <c r="BP1899" s="207"/>
      <c r="BQ1899" s="207"/>
      <c r="BR1899" s="207"/>
      <c r="BS1899" s="207"/>
      <c r="BT1899" s="207"/>
      <c r="BU1899" s="207"/>
      <c r="BV1899" s="207"/>
      <c r="BW1899" s="207"/>
      <c r="BX1899" s="207"/>
      <c r="BY1899" s="207"/>
      <c r="BZ1899" s="207"/>
      <c r="CA1899" s="207"/>
      <c r="CB1899" s="207"/>
      <c r="CC1899" s="207"/>
      <c r="CD1899" s="207"/>
      <c r="CE1899" s="207"/>
      <c r="CF1899" s="207"/>
      <c r="CG1899" s="207"/>
      <c r="CH1899" s="207"/>
      <c r="CI1899" s="207"/>
      <c r="CJ1899" s="207"/>
      <c r="CK1899" s="207"/>
      <c r="CL1899" s="207"/>
      <c r="CM1899" s="207"/>
      <c r="CN1899" s="207"/>
      <c r="CO1899" s="207"/>
      <c r="CP1899" s="207"/>
      <c r="CQ1899" s="207"/>
      <c r="CR1899" s="207"/>
      <c r="CS1899" s="207"/>
      <c r="CT1899" s="207"/>
      <c r="CU1899" s="207"/>
      <c r="CV1899" s="207"/>
      <c r="CW1899" s="207"/>
      <c r="CX1899" s="207"/>
      <c r="CY1899" s="207"/>
      <c r="CZ1899" s="207"/>
      <c r="DA1899" s="207"/>
      <c r="DB1899" s="207"/>
      <c r="DC1899" s="207"/>
      <c r="DD1899" s="207"/>
      <c r="DE1899" s="207"/>
      <c r="DF1899" s="207"/>
      <c r="DG1899" s="207"/>
      <c r="DH1899" s="207"/>
      <c r="DI1899" s="207"/>
      <c r="DJ1899" s="207"/>
      <c r="DK1899" s="207"/>
      <c r="DL1899" s="207"/>
      <c r="DM1899" s="207"/>
      <c r="DN1899" s="207"/>
      <c r="DO1899" s="207"/>
      <c r="DP1899" s="207"/>
      <c r="DQ1899" s="207"/>
      <c r="DR1899" s="207"/>
      <c r="DS1899" s="207"/>
      <c r="DT1899" s="207"/>
      <c r="DU1899" s="207"/>
      <c r="DV1899" s="207"/>
      <c r="DW1899" s="207"/>
      <c r="DX1899" s="207"/>
    </row>
    <row r="1900" spans="15:128">
      <c r="O1900" s="207"/>
      <c r="P1900" s="207"/>
      <c r="Q1900" s="207"/>
      <c r="R1900" s="207"/>
      <c r="S1900" s="207"/>
      <c r="T1900" s="207"/>
      <c r="U1900" s="207"/>
      <c r="V1900" s="208"/>
      <c r="W1900" s="208"/>
      <c r="BP1900" s="207"/>
      <c r="BQ1900" s="207"/>
      <c r="BR1900" s="207"/>
      <c r="BS1900" s="207"/>
      <c r="BT1900" s="207"/>
      <c r="BU1900" s="207"/>
      <c r="BV1900" s="207"/>
      <c r="BW1900" s="207"/>
      <c r="BX1900" s="207"/>
      <c r="BY1900" s="207"/>
      <c r="BZ1900" s="207"/>
      <c r="CA1900" s="207"/>
      <c r="CB1900" s="207"/>
      <c r="CC1900" s="207"/>
      <c r="CD1900" s="207"/>
      <c r="CE1900" s="207"/>
      <c r="CF1900" s="207"/>
      <c r="CG1900" s="207"/>
      <c r="CH1900" s="207"/>
      <c r="CI1900" s="207"/>
      <c r="CJ1900" s="207"/>
      <c r="CK1900" s="207"/>
      <c r="CL1900" s="207"/>
      <c r="CM1900" s="207"/>
      <c r="CN1900" s="207"/>
      <c r="CO1900" s="207"/>
      <c r="CP1900" s="207"/>
      <c r="CQ1900" s="207"/>
      <c r="CR1900" s="207"/>
      <c r="CS1900" s="207"/>
      <c r="CT1900" s="207"/>
      <c r="CU1900" s="207"/>
      <c r="CV1900" s="207"/>
      <c r="CW1900" s="207"/>
      <c r="CX1900" s="207"/>
      <c r="CY1900" s="207"/>
      <c r="CZ1900" s="207"/>
      <c r="DA1900" s="207"/>
      <c r="DB1900" s="207"/>
      <c r="DC1900" s="207"/>
      <c r="DD1900" s="207"/>
      <c r="DE1900" s="207"/>
      <c r="DF1900" s="207"/>
      <c r="DG1900" s="207"/>
      <c r="DH1900" s="207"/>
      <c r="DI1900" s="207"/>
      <c r="DJ1900" s="207"/>
      <c r="DK1900" s="207"/>
      <c r="DL1900" s="207"/>
      <c r="DM1900" s="207"/>
      <c r="DN1900" s="207"/>
      <c r="DO1900" s="207"/>
      <c r="DP1900" s="207"/>
      <c r="DQ1900" s="207"/>
      <c r="DR1900" s="207"/>
      <c r="DS1900" s="207"/>
      <c r="DT1900" s="207"/>
      <c r="DU1900" s="207"/>
      <c r="DV1900" s="207"/>
      <c r="DW1900" s="207"/>
      <c r="DX1900" s="207"/>
    </row>
    <row r="1901" spans="15:128">
      <c r="O1901" s="207"/>
      <c r="P1901" s="207"/>
      <c r="Q1901" s="207"/>
      <c r="R1901" s="207"/>
      <c r="S1901" s="207"/>
      <c r="T1901" s="207"/>
      <c r="U1901" s="207"/>
      <c r="V1901" s="208"/>
      <c r="W1901" s="208"/>
      <c r="BP1901" s="207"/>
      <c r="BQ1901" s="207"/>
      <c r="BR1901" s="207"/>
      <c r="BS1901" s="207"/>
      <c r="BT1901" s="207"/>
      <c r="BU1901" s="207"/>
      <c r="BV1901" s="207"/>
      <c r="BW1901" s="207"/>
      <c r="BX1901" s="207"/>
      <c r="BY1901" s="207"/>
      <c r="BZ1901" s="207"/>
      <c r="CA1901" s="207"/>
      <c r="CB1901" s="207"/>
      <c r="CC1901" s="207"/>
      <c r="CD1901" s="207"/>
      <c r="CE1901" s="207"/>
      <c r="CF1901" s="207"/>
      <c r="CG1901" s="207"/>
      <c r="CH1901" s="207"/>
      <c r="CI1901" s="207"/>
      <c r="CJ1901" s="207"/>
      <c r="CK1901" s="207"/>
      <c r="CL1901" s="207"/>
      <c r="CM1901" s="207"/>
      <c r="CN1901" s="207"/>
      <c r="CO1901" s="207"/>
      <c r="CP1901" s="207"/>
      <c r="CQ1901" s="207"/>
      <c r="CR1901" s="207"/>
      <c r="CS1901" s="207"/>
      <c r="CT1901" s="207"/>
      <c r="CU1901" s="207"/>
      <c r="CV1901" s="207"/>
      <c r="CW1901" s="207"/>
      <c r="CX1901" s="207"/>
      <c r="CY1901" s="207"/>
      <c r="CZ1901" s="207"/>
      <c r="DA1901" s="207"/>
      <c r="DB1901" s="207"/>
      <c r="DC1901" s="207"/>
      <c r="DD1901" s="207"/>
      <c r="DE1901" s="207"/>
      <c r="DF1901" s="207"/>
      <c r="DG1901" s="207"/>
      <c r="DH1901" s="207"/>
      <c r="DI1901" s="207"/>
      <c r="DJ1901" s="207"/>
      <c r="DK1901" s="207"/>
      <c r="DL1901" s="207"/>
      <c r="DM1901" s="207"/>
      <c r="DN1901" s="207"/>
      <c r="DO1901" s="207"/>
      <c r="DP1901" s="207"/>
      <c r="DQ1901" s="207"/>
      <c r="DR1901" s="207"/>
      <c r="DS1901" s="207"/>
      <c r="DT1901" s="207"/>
      <c r="DU1901" s="207"/>
      <c r="DV1901" s="207"/>
      <c r="DW1901" s="207"/>
      <c r="DX1901" s="207"/>
    </row>
    <row r="1902" spans="15:128">
      <c r="O1902" s="207"/>
      <c r="P1902" s="207"/>
      <c r="Q1902" s="207"/>
      <c r="R1902" s="207"/>
      <c r="S1902" s="207"/>
      <c r="T1902" s="207"/>
      <c r="U1902" s="207"/>
      <c r="V1902" s="208"/>
      <c r="W1902" s="208"/>
      <c r="BP1902" s="207"/>
      <c r="BQ1902" s="207"/>
      <c r="BR1902" s="207"/>
      <c r="BS1902" s="207"/>
      <c r="BT1902" s="207"/>
      <c r="BU1902" s="207"/>
      <c r="BV1902" s="207"/>
      <c r="BW1902" s="207"/>
      <c r="BX1902" s="207"/>
      <c r="BY1902" s="207"/>
      <c r="BZ1902" s="207"/>
      <c r="CA1902" s="207"/>
      <c r="CB1902" s="207"/>
      <c r="CC1902" s="207"/>
      <c r="CD1902" s="207"/>
      <c r="CE1902" s="207"/>
      <c r="CF1902" s="207"/>
      <c r="CG1902" s="207"/>
      <c r="CH1902" s="207"/>
      <c r="CI1902" s="207"/>
      <c r="CJ1902" s="207"/>
      <c r="CK1902" s="207"/>
      <c r="CL1902" s="207"/>
      <c r="CM1902" s="207"/>
      <c r="CN1902" s="207"/>
      <c r="CO1902" s="207"/>
      <c r="CP1902" s="207"/>
      <c r="CQ1902" s="207"/>
      <c r="CR1902" s="207"/>
      <c r="CS1902" s="207"/>
      <c r="CT1902" s="207"/>
      <c r="CU1902" s="207"/>
      <c r="CV1902" s="207"/>
      <c r="CW1902" s="207"/>
      <c r="CX1902" s="207"/>
      <c r="CY1902" s="207"/>
      <c r="CZ1902" s="207"/>
      <c r="DA1902" s="207"/>
      <c r="DB1902" s="207"/>
      <c r="DC1902" s="207"/>
      <c r="DD1902" s="207"/>
      <c r="DE1902" s="207"/>
      <c r="DF1902" s="207"/>
      <c r="DG1902" s="207"/>
      <c r="DH1902" s="207"/>
      <c r="DI1902" s="207"/>
      <c r="DJ1902" s="207"/>
      <c r="DK1902" s="207"/>
      <c r="DL1902" s="207"/>
      <c r="DM1902" s="207"/>
      <c r="DN1902" s="207"/>
      <c r="DO1902" s="207"/>
      <c r="DP1902" s="207"/>
      <c r="DQ1902" s="207"/>
      <c r="DR1902" s="207"/>
      <c r="DS1902" s="207"/>
      <c r="DT1902" s="207"/>
      <c r="DU1902" s="207"/>
      <c r="DV1902" s="207"/>
      <c r="DW1902" s="207"/>
      <c r="DX1902" s="207"/>
    </row>
    <row r="1903" spans="15:128">
      <c r="O1903" s="207"/>
      <c r="P1903" s="207"/>
      <c r="Q1903" s="207"/>
      <c r="R1903" s="207"/>
      <c r="S1903" s="207"/>
      <c r="T1903" s="207"/>
      <c r="U1903" s="207"/>
      <c r="V1903" s="208"/>
      <c r="W1903" s="208"/>
      <c r="BP1903" s="207"/>
      <c r="BQ1903" s="207"/>
      <c r="BR1903" s="207"/>
      <c r="BS1903" s="207"/>
      <c r="BT1903" s="207"/>
      <c r="BU1903" s="207"/>
      <c r="BV1903" s="207"/>
      <c r="BW1903" s="207"/>
      <c r="BX1903" s="207"/>
      <c r="BY1903" s="207"/>
      <c r="BZ1903" s="207"/>
      <c r="CA1903" s="207"/>
      <c r="CB1903" s="207"/>
      <c r="CC1903" s="207"/>
      <c r="CD1903" s="207"/>
      <c r="CE1903" s="207"/>
      <c r="CF1903" s="207"/>
      <c r="CG1903" s="207"/>
      <c r="CH1903" s="207"/>
      <c r="CI1903" s="207"/>
      <c r="CJ1903" s="207"/>
      <c r="CK1903" s="207"/>
      <c r="CL1903" s="207"/>
      <c r="CM1903" s="207"/>
      <c r="CN1903" s="207"/>
      <c r="CO1903" s="207"/>
      <c r="CP1903" s="207"/>
      <c r="CQ1903" s="207"/>
      <c r="CR1903" s="207"/>
      <c r="CS1903" s="207"/>
      <c r="CT1903" s="207"/>
      <c r="CU1903" s="207"/>
      <c r="CV1903" s="207"/>
      <c r="CW1903" s="207"/>
      <c r="CX1903" s="207"/>
      <c r="CY1903" s="207"/>
      <c r="CZ1903" s="207"/>
      <c r="DA1903" s="207"/>
      <c r="DB1903" s="207"/>
      <c r="DC1903" s="207"/>
      <c r="DD1903" s="207"/>
      <c r="DE1903" s="207"/>
      <c r="DF1903" s="207"/>
      <c r="DG1903" s="207"/>
      <c r="DH1903" s="207"/>
      <c r="DI1903" s="207"/>
      <c r="DJ1903" s="207"/>
      <c r="DK1903" s="207"/>
      <c r="DL1903" s="207"/>
      <c r="DM1903" s="207"/>
      <c r="DN1903" s="207"/>
      <c r="DO1903" s="207"/>
      <c r="DP1903" s="207"/>
      <c r="DQ1903" s="207"/>
      <c r="DR1903" s="207"/>
      <c r="DS1903" s="207"/>
      <c r="DT1903" s="207"/>
      <c r="DU1903" s="207"/>
      <c r="DV1903" s="207"/>
      <c r="DW1903" s="207"/>
      <c r="DX1903" s="207"/>
    </row>
    <row r="1904" spans="15:128">
      <c r="O1904" s="207"/>
      <c r="P1904" s="207"/>
      <c r="Q1904" s="207"/>
      <c r="R1904" s="207"/>
      <c r="S1904" s="207"/>
      <c r="T1904" s="207"/>
      <c r="U1904" s="207"/>
      <c r="V1904" s="208"/>
      <c r="W1904" s="208"/>
      <c r="BP1904" s="207"/>
      <c r="BQ1904" s="207"/>
      <c r="BR1904" s="207"/>
      <c r="BS1904" s="207"/>
      <c r="BT1904" s="207"/>
      <c r="BU1904" s="207"/>
      <c r="BV1904" s="207"/>
      <c r="BW1904" s="207"/>
      <c r="BX1904" s="207"/>
      <c r="BY1904" s="207"/>
      <c r="BZ1904" s="207"/>
      <c r="CA1904" s="207"/>
      <c r="CB1904" s="207"/>
      <c r="CC1904" s="207"/>
      <c r="CD1904" s="207"/>
      <c r="CE1904" s="207"/>
      <c r="CF1904" s="207"/>
      <c r="CG1904" s="207"/>
      <c r="CH1904" s="207"/>
      <c r="CI1904" s="207"/>
      <c r="CJ1904" s="207"/>
      <c r="CK1904" s="207"/>
      <c r="CL1904" s="207"/>
      <c r="CM1904" s="207"/>
      <c r="CN1904" s="207"/>
      <c r="CO1904" s="207"/>
      <c r="CP1904" s="207"/>
      <c r="CQ1904" s="207"/>
      <c r="CR1904" s="207"/>
      <c r="CS1904" s="207"/>
      <c r="CT1904" s="207"/>
      <c r="CU1904" s="207"/>
      <c r="CV1904" s="207"/>
      <c r="CW1904" s="207"/>
      <c r="CX1904" s="207"/>
      <c r="CY1904" s="207"/>
      <c r="CZ1904" s="207"/>
      <c r="DA1904" s="207"/>
      <c r="DB1904" s="207"/>
      <c r="DC1904" s="207"/>
      <c r="DD1904" s="207"/>
      <c r="DE1904" s="207"/>
      <c r="DF1904" s="207"/>
      <c r="DG1904" s="207"/>
      <c r="DH1904" s="207"/>
      <c r="DI1904" s="207"/>
      <c r="DJ1904" s="207"/>
      <c r="DK1904" s="207"/>
      <c r="DL1904" s="207"/>
      <c r="DM1904" s="207"/>
      <c r="DN1904" s="207"/>
      <c r="DO1904" s="207"/>
      <c r="DP1904" s="207"/>
      <c r="DQ1904" s="207"/>
      <c r="DR1904" s="207"/>
      <c r="DS1904" s="207"/>
      <c r="DT1904" s="207"/>
      <c r="DU1904" s="207"/>
      <c r="DV1904" s="207"/>
      <c r="DW1904" s="207"/>
      <c r="DX1904" s="207"/>
    </row>
    <row r="1905" spans="15:128">
      <c r="O1905" s="207"/>
      <c r="P1905" s="207"/>
      <c r="Q1905" s="207"/>
      <c r="R1905" s="207"/>
      <c r="S1905" s="207"/>
      <c r="T1905" s="207"/>
      <c r="U1905" s="207"/>
      <c r="V1905" s="208"/>
      <c r="W1905" s="208"/>
      <c r="BP1905" s="207"/>
      <c r="BQ1905" s="207"/>
      <c r="BR1905" s="207"/>
      <c r="BS1905" s="207"/>
      <c r="BT1905" s="207"/>
      <c r="BU1905" s="207"/>
      <c r="BV1905" s="207"/>
      <c r="BW1905" s="207"/>
      <c r="BX1905" s="207"/>
      <c r="BY1905" s="207"/>
      <c r="BZ1905" s="207"/>
      <c r="CA1905" s="207"/>
      <c r="CB1905" s="207"/>
      <c r="CC1905" s="207"/>
      <c r="CD1905" s="207"/>
      <c r="CE1905" s="207"/>
      <c r="CF1905" s="207"/>
      <c r="CG1905" s="207"/>
      <c r="CH1905" s="207"/>
      <c r="CI1905" s="207"/>
      <c r="CJ1905" s="207"/>
      <c r="CK1905" s="207"/>
      <c r="CL1905" s="207"/>
      <c r="CM1905" s="207"/>
      <c r="CN1905" s="207"/>
      <c r="CO1905" s="207"/>
      <c r="CP1905" s="207"/>
      <c r="CQ1905" s="207"/>
      <c r="CR1905" s="207"/>
      <c r="CS1905" s="207"/>
      <c r="CT1905" s="207"/>
      <c r="CU1905" s="207"/>
      <c r="CV1905" s="207"/>
      <c r="CW1905" s="207"/>
      <c r="CX1905" s="207"/>
      <c r="CY1905" s="207"/>
      <c r="CZ1905" s="207"/>
      <c r="DA1905" s="207"/>
      <c r="DB1905" s="207"/>
      <c r="DC1905" s="207"/>
      <c r="DD1905" s="207"/>
      <c r="DE1905" s="207"/>
      <c r="DF1905" s="207"/>
      <c r="DG1905" s="207"/>
      <c r="DH1905" s="207"/>
      <c r="DI1905" s="207"/>
      <c r="DJ1905" s="207"/>
      <c r="DK1905" s="207"/>
      <c r="DL1905" s="207"/>
      <c r="DM1905" s="207"/>
      <c r="DN1905" s="207"/>
      <c r="DO1905" s="207"/>
      <c r="DP1905" s="207"/>
      <c r="DQ1905" s="207"/>
      <c r="DR1905" s="207"/>
      <c r="DS1905" s="207"/>
      <c r="DT1905" s="207"/>
      <c r="DU1905" s="207"/>
      <c r="DV1905" s="207"/>
      <c r="DW1905" s="207"/>
      <c r="DX1905" s="207"/>
    </row>
    <row r="1906" spans="15:128">
      <c r="O1906" s="207"/>
      <c r="P1906" s="207"/>
      <c r="Q1906" s="207"/>
      <c r="R1906" s="207"/>
      <c r="S1906" s="207"/>
      <c r="T1906" s="207"/>
      <c r="U1906" s="207"/>
      <c r="V1906" s="208"/>
      <c r="W1906" s="208"/>
      <c r="BP1906" s="207"/>
      <c r="BQ1906" s="207"/>
      <c r="BR1906" s="207"/>
      <c r="BS1906" s="207"/>
      <c r="BT1906" s="207"/>
      <c r="BU1906" s="207"/>
      <c r="BV1906" s="207"/>
      <c r="BW1906" s="207"/>
      <c r="BX1906" s="207"/>
      <c r="BY1906" s="207"/>
      <c r="BZ1906" s="207"/>
      <c r="CA1906" s="207"/>
      <c r="CB1906" s="207"/>
      <c r="CC1906" s="207"/>
      <c r="CD1906" s="207"/>
      <c r="CE1906" s="207"/>
      <c r="CF1906" s="207"/>
      <c r="CG1906" s="207"/>
      <c r="CH1906" s="207"/>
      <c r="CI1906" s="207"/>
      <c r="CJ1906" s="207"/>
      <c r="CK1906" s="207"/>
      <c r="CL1906" s="207"/>
      <c r="CM1906" s="207"/>
      <c r="CN1906" s="207"/>
      <c r="CO1906" s="207"/>
      <c r="CP1906" s="207"/>
      <c r="CQ1906" s="207"/>
      <c r="CR1906" s="207"/>
      <c r="CS1906" s="207"/>
      <c r="CT1906" s="207"/>
      <c r="CU1906" s="207"/>
      <c r="CV1906" s="207"/>
      <c r="CW1906" s="207"/>
      <c r="CX1906" s="207"/>
      <c r="CY1906" s="207"/>
      <c r="CZ1906" s="207"/>
      <c r="DA1906" s="207"/>
      <c r="DB1906" s="207"/>
      <c r="DC1906" s="207"/>
      <c r="DD1906" s="207"/>
      <c r="DE1906" s="207"/>
      <c r="DF1906" s="207"/>
      <c r="DG1906" s="207"/>
      <c r="DH1906" s="207"/>
      <c r="DI1906" s="207"/>
      <c r="DJ1906" s="207"/>
      <c r="DK1906" s="207"/>
      <c r="DL1906" s="207"/>
      <c r="DM1906" s="207"/>
      <c r="DN1906" s="207"/>
      <c r="DO1906" s="207"/>
      <c r="DP1906" s="207"/>
      <c r="DQ1906" s="207"/>
      <c r="DR1906" s="207"/>
      <c r="DS1906" s="207"/>
      <c r="DT1906" s="207"/>
      <c r="DU1906" s="207"/>
      <c r="DV1906" s="207"/>
      <c r="DW1906" s="207"/>
      <c r="DX1906" s="207"/>
    </row>
    <row r="1907" spans="15:128">
      <c r="O1907" s="207"/>
      <c r="P1907" s="207"/>
      <c r="Q1907" s="207"/>
      <c r="R1907" s="207"/>
      <c r="S1907" s="207"/>
      <c r="T1907" s="207"/>
      <c r="U1907" s="207"/>
      <c r="V1907" s="208"/>
      <c r="W1907" s="208"/>
      <c r="BP1907" s="207"/>
      <c r="BQ1907" s="207"/>
      <c r="BR1907" s="207"/>
      <c r="BS1907" s="207"/>
      <c r="BT1907" s="207"/>
      <c r="BU1907" s="207"/>
      <c r="BV1907" s="207"/>
      <c r="BW1907" s="207"/>
      <c r="BX1907" s="207"/>
      <c r="BY1907" s="207"/>
      <c r="BZ1907" s="207"/>
      <c r="CA1907" s="207"/>
      <c r="CB1907" s="207"/>
      <c r="CC1907" s="207"/>
      <c r="CD1907" s="207"/>
      <c r="CE1907" s="207"/>
      <c r="CF1907" s="207"/>
      <c r="CG1907" s="207"/>
      <c r="CH1907" s="207"/>
      <c r="CI1907" s="207"/>
      <c r="CJ1907" s="207"/>
      <c r="CK1907" s="207"/>
      <c r="CL1907" s="207"/>
      <c r="CM1907" s="207"/>
      <c r="CN1907" s="207"/>
      <c r="CO1907" s="207"/>
      <c r="CP1907" s="207"/>
      <c r="CQ1907" s="207"/>
      <c r="CR1907" s="207"/>
      <c r="CS1907" s="207"/>
      <c r="CT1907" s="207"/>
      <c r="CU1907" s="207"/>
      <c r="CV1907" s="207"/>
      <c r="CW1907" s="207"/>
      <c r="CX1907" s="207"/>
      <c r="CY1907" s="207"/>
      <c r="CZ1907" s="207"/>
      <c r="DA1907" s="207"/>
      <c r="DB1907" s="207"/>
      <c r="DC1907" s="207"/>
      <c r="DD1907" s="207"/>
      <c r="DE1907" s="207"/>
      <c r="DF1907" s="207"/>
      <c r="DG1907" s="207"/>
      <c r="DH1907" s="207"/>
      <c r="DI1907" s="207"/>
      <c r="DJ1907" s="207"/>
      <c r="DK1907" s="207"/>
      <c r="DL1907" s="207"/>
      <c r="DM1907" s="207"/>
      <c r="DN1907" s="207"/>
      <c r="DO1907" s="207"/>
      <c r="DP1907" s="207"/>
      <c r="DQ1907" s="207"/>
      <c r="DR1907" s="207"/>
      <c r="DS1907" s="207"/>
      <c r="DT1907" s="207"/>
      <c r="DU1907" s="207"/>
      <c r="DV1907" s="207"/>
      <c r="DW1907" s="207"/>
      <c r="DX1907" s="207"/>
    </row>
    <row r="1908" spans="15:128">
      <c r="O1908" s="207"/>
      <c r="P1908" s="207"/>
      <c r="Q1908" s="207"/>
      <c r="R1908" s="207"/>
      <c r="S1908" s="207"/>
      <c r="T1908" s="207"/>
      <c r="U1908" s="207"/>
      <c r="V1908" s="208"/>
      <c r="W1908" s="208"/>
      <c r="BP1908" s="207"/>
      <c r="BQ1908" s="207"/>
      <c r="BR1908" s="207"/>
      <c r="BS1908" s="207"/>
      <c r="BT1908" s="207"/>
      <c r="BU1908" s="207"/>
      <c r="BV1908" s="207"/>
      <c r="BW1908" s="207"/>
      <c r="BX1908" s="207"/>
      <c r="BY1908" s="207"/>
      <c r="BZ1908" s="207"/>
      <c r="CA1908" s="207"/>
      <c r="CB1908" s="207"/>
      <c r="CC1908" s="207"/>
      <c r="CD1908" s="207"/>
      <c r="CE1908" s="207"/>
      <c r="CF1908" s="207"/>
      <c r="CG1908" s="207"/>
      <c r="CH1908" s="207"/>
      <c r="CI1908" s="207"/>
      <c r="CJ1908" s="207"/>
      <c r="CK1908" s="207"/>
      <c r="CL1908" s="207"/>
      <c r="CM1908" s="207"/>
      <c r="CN1908" s="207"/>
      <c r="CO1908" s="207"/>
      <c r="CP1908" s="207"/>
      <c r="CQ1908" s="207"/>
      <c r="CR1908" s="207"/>
      <c r="CS1908" s="207"/>
      <c r="CT1908" s="207"/>
      <c r="CU1908" s="207"/>
      <c r="CV1908" s="207"/>
      <c r="CW1908" s="207"/>
      <c r="CX1908" s="207"/>
      <c r="CY1908" s="207"/>
      <c r="CZ1908" s="207"/>
      <c r="DA1908" s="207"/>
      <c r="DB1908" s="207"/>
      <c r="DC1908" s="207"/>
      <c r="DD1908" s="207"/>
      <c r="DE1908" s="207"/>
      <c r="DF1908" s="207"/>
      <c r="DG1908" s="207"/>
      <c r="DH1908" s="207"/>
      <c r="DI1908" s="207"/>
      <c r="DJ1908" s="207"/>
      <c r="DK1908" s="207"/>
      <c r="DL1908" s="207"/>
      <c r="DM1908" s="207"/>
      <c r="DN1908" s="207"/>
      <c r="DO1908" s="207"/>
      <c r="DP1908" s="207"/>
      <c r="DQ1908" s="207"/>
      <c r="DR1908" s="207"/>
      <c r="DS1908" s="207"/>
      <c r="DT1908" s="207"/>
      <c r="DU1908" s="207"/>
      <c r="DV1908" s="207"/>
      <c r="DW1908" s="207"/>
      <c r="DX1908" s="207"/>
    </row>
    <row r="1909" spans="15:128">
      <c r="O1909" s="207"/>
      <c r="P1909" s="207"/>
      <c r="Q1909" s="207"/>
      <c r="R1909" s="207"/>
      <c r="S1909" s="207"/>
      <c r="T1909" s="207"/>
      <c r="U1909" s="207"/>
      <c r="V1909" s="208"/>
      <c r="W1909" s="208"/>
      <c r="BP1909" s="207"/>
      <c r="BQ1909" s="207"/>
      <c r="BR1909" s="207"/>
      <c r="BS1909" s="207"/>
      <c r="BT1909" s="207"/>
      <c r="BU1909" s="207"/>
      <c r="BV1909" s="207"/>
      <c r="BW1909" s="207"/>
      <c r="BX1909" s="207"/>
      <c r="BY1909" s="207"/>
      <c r="BZ1909" s="207"/>
      <c r="CA1909" s="207"/>
      <c r="CB1909" s="207"/>
      <c r="CC1909" s="207"/>
      <c r="CD1909" s="207"/>
      <c r="CE1909" s="207"/>
      <c r="CF1909" s="207"/>
      <c r="CG1909" s="207"/>
      <c r="CH1909" s="207"/>
      <c r="CI1909" s="207"/>
      <c r="CJ1909" s="207"/>
      <c r="CK1909" s="207"/>
      <c r="CL1909" s="207"/>
      <c r="CM1909" s="207"/>
      <c r="CN1909" s="207"/>
      <c r="CO1909" s="207"/>
      <c r="CP1909" s="207"/>
      <c r="CQ1909" s="207"/>
      <c r="CR1909" s="207"/>
      <c r="CS1909" s="207"/>
      <c r="CT1909" s="207"/>
      <c r="CU1909" s="207"/>
      <c r="CV1909" s="207"/>
      <c r="CW1909" s="207"/>
      <c r="CX1909" s="207"/>
      <c r="CY1909" s="207"/>
      <c r="CZ1909" s="207"/>
      <c r="DA1909" s="207"/>
      <c r="DB1909" s="207"/>
      <c r="DC1909" s="207"/>
      <c r="DD1909" s="207"/>
      <c r="DE1909" s="207"/>
      <c r="DF1909" s="207"/>
      <c r="DG1909" s="207"/>
      <c r="DH1909" s="207"/>
      <c r="DI1909" s="207"/>
      <c r="DJ1909" s="207"/>
      <c r="DK1909" s="207"/>
      <c r="DL1909" s="207"/>
      <c r="DM1909" s="207"/>
      <c r="DN1909" s="207"/>
      <c r="DO1909" s="207"/>
      <c r="DP1909" s="207"/>
      <c r="DQ1909" s="207"/>
      <c r="DR1909" s="207"/>
      <c r="DS1909" s="207"/>
      <c r="DT1909" s="207"/>
      <c r="DU1909" s="207"/>
      <c r="DV1909" s="207"/>
      <c r="DW1909" s="207"/>
      <c r="DX1909" s="207"/>
    </row>
    <row r="1910" spans="15:128">
      <c r="O1910" s="207"/>
      <c r="P1910" s="207"/>
      <c r="Q1910" s="207"/>
      <c r="R1910" s="207"/>
      <c r="S1910" s="207"/>
      <c r="T1910" s="207"/>
      <c r="U1910" s="207"/>
      <c r="V1910" s="208"/>
      <c r="W1910" s="208"/>
      <c r="BP1910" s="207"/>
      <c r="BQ1910" s="207"/>
      <c r="BR1910" s="207"/>
      <c r="BS1910" s="207"/>
      <c r="BT1910" s="207"/>
      <c r="BU1910" s="207"/>
      <c r="BV1910" s="207"/>
      <c r="BW1910" s="207"/>
      <c r="BX1910" s="207"/>
      <c r="BY1910" s="207"/>
      <c r="BZ1910" s="207"/>
      <c r="CA1910" s="207"/>
      <c r="CB1910" s="207"/>
      <c r="CC1910" s="207"/>
      <c r="CD1910" s="207"/>
      <c r="CE1910" s="207"/>
      <c r="CF1910" s="207"/>
      <c r="CG1910" s="207"/>
      <c r="CH1910" s="207"/>
      <c r="CI1910" s="207"/>
      <c r="CJ1910" s="207"/>
      <c r="CK1910" s="207"/>
      <c r="CL1910" s="207"/>
      <c r="CM1910" s="207"/>
      <c r="CN1910" s="207"/>
      <c r="CO1910" s="207"/>
      <c r="CP1910" s="207"/>
      <c r="CQ1910" s="207"/>
      <c r="CR1910" s="207"/>
      <c r="CS1910" s="207"/>
      <c r="CT1910" s="207"/>
      <c r="CU1910" s="207"/>
      <c r="CV1910" s="207"/>
      <c r="CW1910" s="207"/>
      <c r="CX1910" s="207"/>
      <c r="CY1910" s="207"/>
      <c r="CZ1910" s="207"/>
      <c r="DA1910" s="207"/>
      <c r="DB1910" s="207"/>
      <c r="DC1910" s="207"/>
      <c r="DD1910" s="207"/>
      <c r="DE1910" s="207"/>
      <c r="DF1910" s="207"/>
      <c r="DG1910" s="207"/>
      <c r="DH1910" s="207"/>
      <c r="DI1910" s="207"/>
      <c r="DJ1910" s="207"/>
      <c r="DK1910" s="207"/>
      <c r="DL1910" s="207"/>
      <c r="DM1910" s="207"/>
      <c r="DN1910" s="207"/>
      <c r="DO1910" s="207"/>
      <c r="DP1910" s="207"/>
      <c r="DQ1910" s="207"/>
      <c r="DR1910" s="207"/>
      <c r="DS1910" s="207"/>
      <c r="DT1910" s="207"/>
      <c r="DU1910" s="207"/>
      <c r="DV1910" s="207"/>
      <c r="DW1910" s="207"/>
      <c r="DX1910" s="207"/>
    </row>
    <row r="1911" spans="15:128">
      <c r="O1911" s="207"/>
      <c r="P1911" s="207"/>
      <c r="Q1911" s="207"/>
      <c r="R1911" s="207"/>
      <c r="S1911" s="207"/>
      <c r="T1911" s="207"/>
      <c r="U1911" s="207"/>
      <c r="BP1911" s="207"/>
      <c r="BQ1911" s="207"/>
      <c r="BR1911" s="207"/>
      <c r="BS1911" s="207"/>
      <c r="BT1911" s="207"/>
      <c r="BU1911" s="207"/>
      <c r="BV1911" s="207"/>
      <c r="BW1911" s="207"/>
      <c r="BX1911" s="207"/>
      <c r="BY1911" s="207"/>
      <c r="BZ1911" s="207"/>
      <c r="CA1911" s="207"/>
      <c r="CB1911" s="207"/>
      <c r="CC1911" s="207"/>
      <c r="CD1911" s="207"/>
      <c r="CE1911" s="207"/>
      <c r="CF1911" s="207"/>
      <c r="CG1911" s="207"/>
      <c r="CH1911" s="207"/>
      <c r="CI1911" s="207"/>
      <c r="CJ1911" s="207"/>
      <c r="CK1911" s="207"/>
      <c r="CL1911" s="207"/>
      <c r="CM1911" s="207"/>
      <c r="CN1911" s="207"/>
      <c r="CO1911" s="207"/>
      <c r="CP1911" s="207"/>
      <c r="CQ1911" s="207"/>
      <c r="CR1911" s="207"/>
      <c r="CS1911" s="207"/>
      <c r="CT1911" s="207"/>
      <c r="CU1911" s="207"/>
      <c r="CV1911" s="207"/>
      <c r="CW1911" s="207"/>
      <c r="CX1911" s="207"/>
      <c r="CY1911" s="207"/>
      <c r="CZ1911" s="207"/>
      <c r="DA1911" s="207"/>
      <c r="DB1911" s="207"/>
      <c r="DC1911" s="207"/>
      <c r="DD1911" s="207"/>
      <c r="DE1911" s="207"/>
      <c r="DF1911" s="207"/>
      <c r="DG1911" s="207"/>
      <c r="DH1911" s="207"/>
      <c r="DI1911" s="207"/>
      <c r="DJ1911" s="207"/>
      <c r="DK1911" s="207"/>
      <c r="DL1911" s="207"/>
      <c r="DM1911" s="207"/>
      <c r="DN1911" s="207"/>
      <c r="DO1911" s="207"/>
      <c r="DP1911" s="207"/>
      <c r="DQ1911" s="207"/>
      <c r="DR1911" s="207"/>
      <c r="DS1911" s="207"/>
      <c r="DT1911" s="207"/>
      <c r="DU1911" s="207"/>
      <c r="DV1911" s="207"/>
      <c r="DW1911" s="207"/>
      <c r="DX1911" s="207"/>
    </row>
    <row r="1912" spans="15:128">
      <c r="O1912" s="207"/>
      <c r="P1912" s="207"/>
      <c r="Q1912" s="207"/>
      <c r="R1912" s="207"/>
      <c r="S1912" s="207"/>
      <c r="T1912" s="207"/>
      <c r="U1912" s="207"/>
      <c r="BP1912" s="207"/>
      <c r="BQ1912" s="207"/>
      <c r="BR1912" s="207"/>
      <c r="BS1912" s="207"/>
      <c r="BT1912" s="207"/>
      <c r="BU1912" s="207"/>
      <c r="BV1912" s="207"/>
      <c r="BW1912" s="207"/>
      <c r="BX1912" s="207"/>
      <c r="BY1912" s="207"/>
      <c r="BZ1912" s="207"/>
      <c r="CA1912" s="207"/>
      <c r="CB1912" s="207"/>
      <c r="CC1912" s="207"/>
      <c r="CD1912" s="207"/>
      <c r="CE1912" s="207"/>
      <c r="CF1912" s="207"/>
      <c r="CG1912" s="207"/>
      <c r="CH1912" s="207"/>
      <c r="CI1912" s="207"/>
      <c r="CJ1912" s="207"/>
      <c r="CK1912" s="207"/>
      <c r="CL1912" s="207"/>
      <c r="CM1912" s="207"/>
      <c r="CN1912" s="207"/>
      <c r="CO1912" s="207"/>
      <c r="CP1912" s="207"/>
      <c r="CQ1912" s="207"/>
      <c r="CR1912" s="207"/>
      <c r="CS1912" s="207"/>
      <c r="CT1912" s="207"/>
      <c r="CU1912" s="207"/>
      <c r="CV1912" s="207"/>
      <c r="CW1912" s="207"/>
      <c r="CX1912" s="207"/>
      <c r="CY1912" s="207"/>
      <c r="CZ1912" s="207"/>
      <c r="DA1912" s="207"/>
      <c r="DB1912" s="207"/>
      <c r="DC1912" s="207"/>
      <c r="DD1912" s="207"/>
      <c r="DE1912" s="207"/>
      <c r="DF1912" s="207"/>
      <c r="DG1912" s="207"/>
      <c r="DH1912" s="207"/>
      <c r="DI1912" s="207"/>
      <c r="DJ1912" s="207"/>
      <c r="DK1912" s="207"/>
      <c r="DL1912" s="207"/>
      <c r="DM1912" s="207"/>
      <c r="DN1912" s="207"/>
      <c r="DO1912" s="207"/>
      <c r="DP1912" s="207"/>
      <c r="DQ1912" s="207"/>
      <c r="DR1912" s="207"/>
      <c r="DS1912" s="207"/>
      <c r="DT1912" s="207"/>
      <c r="DU1912" s="207"/>
      <c r="DV1912" s="207"/>
      <c r="DW1912" s="207"/>
      <c r="DX1912" s="207"/>
    </row>
    <row r="1913" spans="15:128">
      <c r="O1913" s="207"/>
      <c r="P1913" s="207"/>
      <c r="Q1913" s="207"/>
      <c r="R1913" s="207"/>
      <c r="S1913" s="207"/>
      <c r="T1913" s="207"/>
      <c r="U1913" s="207"/>
      <c r="BP1913" s="207"/>
      <c r="BQ1913" s="207"/>
      <c r="BR1913" s="207"/>
      <c r="BS1913" s="207"/>
      <c r="BT1913" s="207"/>
      <c r="BU1913" s="207"/>
      <c r="BV1913" s="207"/>
      <c r="BW1913" s="207"/>
      <c r="BX1913" s="207"/>
      <c r="BY1913" s="207"/>
      <c r="BZ1913" s="207"/>
      <c r="CA1913" s="207"/>
      <c r="CB1913" s="207"/>
      <c r="CC1913" s="207"/>
      <c r="CD1913" s="207"/>
      <c r="CE1913" s="207"/>
      <c r="CF1913" s="207"/>
      <c r="CG1913" s="207"/>
      <c r="CH1913" s="207"/>
      <c r="CI1913" s="207"/>
      <c r="CJ1913" s="207"/>
      <c r="CK1913" s="207"/>
      <c r="CL1913" s="207"/>
      <c r="CM1913" s="207"/>
      <c r="CN1913" s="207"/>
      <c r="CO1913" s="207"/>
      <c r="CP1913" s="207"/>
      <c r="CQ1913" s="207"/>
      <c r="CR1913" s="207"/>
      <c r="CS1913" s="207"/>
      <c r="CT1913" s="207"/>
      <c r="CU1913" s="207"/>
      <c r="CV1913" s="207"/>
      <c r="CW1913" s="207"/>
      <c r="CX1913" s="207"/>
      <c r="CY1913" s="207"/>
      <c r="CZ1913" s="207"/>
      <c r="DA1913" s="207"/>
      <c r="DB1913" s="207"/>
      <c r="DC1913" s="207"/>
      <c r="DD1913" s="207"/>
      <c r="DE1913" s="207"/>
      <c r="DF1913" s="207"/>
      <c r="DG1913" s="207"/>
      <c r="DH1913" s="207"/>
      <c r="DI1913" s="207"/>
      <c r="DJ1913" s="207"/>
      <c r="DK1913" s="207"/>
      <c r="DL1913" s="207"/>
      <c r="DM1913" s="207"/>
      <c r="DN1913" s="207"/>
      <c r="DO1913" s="207"/>
      <c r="DP1913" s="207"/>
      <c r="DQ1913" s="207"/>
      <c r="DR1913" s="207"/>
      <c r="DS1913" s="207"/>
      <c r="DT1913" s="207"/>
      <c r="DU1913" s="207"/>
      <c r="DV1913" s="207"/>
      <c r="DW1913" s="207"/>
      <c r="DX1913" s="207"/>
    </row>
    <row r="1914" spans="15:128">
      <c r="O1914" s="207"/>
      <c r="P1914" s="207"/>
      <c r="Q1914" s="207"/>
      <c r="R1914" s="207"/>
      <c r="S1914" s="207"/>
      <c r="T1914" s="207"/>
      <c r="U1914" s="207"/>
      <c r="BP1914" s="207"/>
      <c r="BQ1914" s="207"/>
      <c r="BR1914" s="207"/>
      <c r="BS1914" s="207"/>
      <c r="BT1914" s="207"/>
      <c r="BU1914" s="207"/>
      <c r="BV1914" s="207"/>
      <c r="BW1914" s="207"/>
      <c r="BX1914" s="207"/>
      <c r="BY1914" s="207"/>
      <c r="BZ1914" s="207"/>
      <c r="CA1914" s="207"/>
      <c r="CB1914" s="207"/>
      <c r="CC1914" s="207"/>
      <c r="CD1914" s="207"/>
      <c r="CE1914" s="207"/>
      <c r="CF1914" s="207"/>
      <c r="CG1914" s="207"/>
      <c r="CH1914" s="207"/>
      <c r="CI1914" s="207"/>
      <c r="CJ1914" s="207"/>
      <c r="CK1914" s="207"/>
      <c r="CL1914" s="207"/>
      <c r="CM1914" s="207"/>
      <c r="CN1914" s="207"/>
      <c r="CO1914" s="207"/>
      <c r="CP1914" s="207"/>
      <c r="CQ1914" s="207"/>
      <c r="CR1914" s="207"/>
      <c r="CS1914" s="207"/>
      <c r="CT1914" s="207"/>
      <c r="CU1914" s="207"/>
      <c r="CV1914" s="207"/>
      <c r="CW1914" s="207"/>
      <c r="CX1914" s="207"/>
      <c r="CY1914" s="207"/>
      <c r="CZ1914" s="207"/>
      <c r="DA1914" s="207"/>
      <c r="DB1914" s="207"/>
      <c r="DC1914" s="207"/>
      <c r="DD1914" s="207"/>
      <c r="DE1914" s="207"/>
      <c r="DF1914" s="207"/>
      <c r="DG1914" s="207"/>
      <c r="DH1914" s="207"/>
      <c r="DI1914" s="207"/>
      <c r="DJ1914" s="207"/>
      <c r="DK1914" s="207"/>
      <c r="DL1914" s="207"/>
      <c r="DM1914" s="207"/>
      <c r="DN1914" s="207"/>
      <c r="DO1914" s="207"/>
      <c r="DP1914" s="207"/>
      <c r="DQ1914" s="207"/>
      <c r="DR1914" s="207"/>
      <c r="DS1914" s="207"/>
      <c r="DT1914" s="207"/>
      <c r="DU1914" s="207"/>
      <c r="DV1914" s="207"/>
      <c r="DW1914" s="207"/>
      <c r="DX1914" s="207"/>
    </row>
    <row r="1915" spans="15:128">
      <c r="O1915" s="207"/>
      <c r="P1915" s="207"/>
      <c r="Q1915" s="207"/>
      <c r="R1915" s="207"/>
      <c r="S1915" s="207"/>
      <c r="T1915" s="207"/>
      <c r="U1915" s="207"/>
      <c r="BP1915" s="207"/>
      <c r="BQ1915" s="207"/>
      <c r="BR1915" s="207"/>
      <c r="BS1915" s="207"/>
      <c r="BT1915" s="207"/>
      <c r="BU1915" s="207"/>
      <c r="BV1915" s="207"/>
      <c r="BW1915" s="207"/>
      <c r="BX1915" s="207"/>
      <c r="BY1915" s="207"/>
      <c r="BZ1915" s="207"/>
      <c r="CA1915" s="207"/>
      <c r="CB1915" s="207"/>
      <c r="CC1915" s="207"/>
      <c r="CD1915" s="207"/>
      <c r="CE1915" s="207"/>
      <c r="CF1915" s="207"/>
      <c r="CG1915" s="207"/>
      <c r="CH1915" s="207"/>
      <c r="CI1915" s="207"/>
      <c r="CJ1915" s="207"/>
      <c r="CK1915" s="207"/>
      <c r="CL1915" s="207"/>
      <c r="CM1915" s="207"/>
      <c r="CN1915" s="207"/>
      <c r="CO1915" s="207"/>
      <c r="CP1915" s="207"/>
      <c r="CQ1915" s="207"/>
      <c r="CR1915" s="207"/>
      <c r="CS1915" s="207"/>
      <c r="CT1915" s="207"/>
      <c r="CU1915" s="207"/>
      <c r="CV1915" s="207"/>
      <c r="CW1915" s="207"/>
      <c r="CX1915" s="207"/>
      <c r="CY1915" s="207"/>
      <c r="CZ1915" s="207"/>
      <c r="DA1915" s="207"/>
      <c r="DB1915" s="207"/>
      <c r="DC1915" s="207"/>
      <c r="DD1915" s="207"/>
      <c r="DE1915" s="207"/>
      <c r="DF1915" s="207"/>
      <c r="DG1915" s="207"/>
      <c r="DH1915" s="207"/>
      <c r="DI1915" s="207"/>
      <c r="DJ1915" s="207"/>
      <c r="DK1915" s="207"/>
      <c r="DL1915" s="207"/>
      <c r="DM1915" s="207"/>
      <c r="DN1915" s="207"/>
      <c r="DO1915" s="207"/>
      <c r="DP1915" s="207"/>
      <c r="DQ1915" s="207"/>
      <c r="DR1915" s="207"/>
      <c r="DS1915" s="207"/>
      <c r="DT1915" s="207"/>
      <c r="DU1915" s="207"/>
      <c r="DV1915" s="207"/>
      <c r="DW1915" s="207"/>
      <c r="DX1915" s="207"/>
    </row>
    <row r="1916" spans="15:128">
      <c r="O1916" s="207"/>
      <c r="P1916" s="207"/>
      <c r="Q1916" s="207"/>
      <c r="R1916" s="207"/>
      <c r="S1916" s="207"/>
      <c r="T1916" s="207"/>
      <c r="U1916" s="207"/>
      <c r="BP1916" s="207"/>
      <c r="BQ1916" s="207"/>
      <c r="BR1916" s="207"/>
      <c r="BS1916" s="207"/>
      <c r="BT1916" s="207"/>
      <c r="BU1916" s="207"/>
      <c r="BV1916" s="207"/>
      <c r="BW1916" s="207"/>
      <c r="BX1916" s="207"/>
      <c r="BY1916" s="207"/>
      <c r="BZ1916" s="207"/>
      <c r="CA1916" s="207"/>
      <c r="CB1916" s="207"/>
      <c r="CC1916" s="207"/>
      <c r="CD1916" s="207"/>
      <c r="CE1916" s="207"/>
      <c r="CF1916" s="207"/>
      <c r="CG1916" s="207"/>
      <c r="CH1916" s="207"/>
      <c r="CI1916" s="207"/>
      <c r="CJ1916" s="207"/>
      <c r="CK1916" s="207"/>
      <c r="CL1916" s="207"/>
      <c r="CM1916" s="207"/>
      <c r="CN1916" s="207"/>
      <c r="CO1916" s="207"/>
      <c r="CP1916" s="207"/>
      <c r="CQ1916" s="207"/>
      <c r="CR1916" s="207"/>
      <c r="CS1916" s="207"/>
      <c r="CT1916" s="207"/>
      <c r="CU1916" s="207"/>
      <c r="CV1916" s="207"/>
      <c r="CW1916" s="207"/>
      <c r="CX1916" s="207"/>
      <c r="CY1916" s="207"/>
      <c r="CZ1916" s="207"/>
      <c r="DA1916" s="207"/>
      <c r="DB1916" s="207"/>
      <c r="DC1916" s="207"/>
      <c r="DD1916" s="207"/>
      <c r="DE1916" s="207"/>
      <c r="DF1916" s="207"/>
      <c r="DG1916" s="207"/>
      <c r="DH1916" s="207"/>
      <c r="DI1916" s="207"/>
      <c r="DJ1916" s="207"/>
      <c r="DK1916" s="207"/>
      <c r="DL1916" s="207"/>
      <c r="DM1916" s="207"/>
      <c r="DN1916" s="207"/>
      <c r="DO1916" s="207"/>
      <c r="DP1916" s="207"/>
      <c r="DQ1916" s="207"/>
      <c r="DR1916" s="207"/>
      <c r="DS1916" s="207"/>
      <c r="DT1916" s="207"/>
      <c r="DU1916" s="207"/>
      <c r="DV1916" s="207"/>
      <c r="DW1916" s="207"/>
      <c r="DX1916" s="207"/>
    </row>
    <row r="1917" spans="15:128">
      <c r="O1917" s="207"/>
      <c r="P1917" s="207"/>
      <c r="Q1917" s="207"/>
      <c r="R1917" s="207"/>
      <c r="S1917" s="207"/>
      <c r="T1917" s="207"/>
      <c r="U1917" s="207"/>
      <c r="BP1917" s="207"/>
      <c r="BQ1917" s="207"/>
      <c r="BR1917" s="207"/>
      <c r="BS1917" s="207"/>
      <c r="BT1917" s="207"/>
      <c r="BU1917" s="207"/>
      <c r="BV1917" s="207"/>
      <c r="BW1917" s="207"/>
      <c r="BX1917" s="207"/>
      <c r="BY1917" s="207"/>
      <c r="BZ1917" s="207"/>
      <c r="CA1917" s="207"/>
      <c r="CB1917" s="207"/>
      <c r="CC1917" s="207"/>
      <c r="CD1917" s="207"/>
      <c r="CE1917" s="207"/>
      <c r="CF1917" s="207"/>
      <c r="CG1917" s="207"/>
      <c r="CH1917" s="207"/>
      <c r="CI1917" s="207"/>
      <c r="CJ1917" s="207"/>
      <c r="CK1917" s="207"/>
      <c r="CL1917" s="207"/>
      <c r="CM1917" s="207"/>
      <c r="CN1917" s="207"/>
      <c r="CO1917" s="207"/>
      <c r="CP1917" s="207"/>
      <c r="CQ1917" s="207"/>
      <c r="CR1917" s="207"/>
      <c r="CS1917" s="207"/>
      <c r="CT1917" s="207"/>
      <c r="CU1917" s="207"/>
      <c r="CV1917" s="207"/>
      <c r="CW1917" s="207"/>
      <c r="CX1917" s="207"/>
      <c r="CY1917" s="207"/>
      <c r="CZ1917" s="207"/>
      <c r="DA1917" s="207"/>
      <c r="DB1917" s="207"/>
      <c r="DC1917" s="207"/>
      <c r="DD1917" s="207"/>
      <c r="DE1917" s="207"/>
      <c r="DF1917" s="207"/>
      <c r="DG1917" s="207"/>
      <c r="DH1917" s="207"/>
      <c r="DI1917" s="207"/>
      <c r="DJ1917" s="207"/>
      <c r="DK1917" s="207"/>
      <c r="DL1917" s="207"/>
      <c r="DM1917" s="207"/>
      <c r="DN1917" s="207"/>
      <c r="DO1917" s="207"/>
      <c r="DP1917" s="207"/>
      <c r="DQ1917" s="207"/>
      <c r="DR1917" s="207"/>
      <c r="DS1917" s="207"/>
      <c r="DT1917" s="207"/>
      <c r="DU1917" s="207"/>
      <c r="DV1917" s="207"/>
      <c r="DW1917" s="207"/>
      <c r="DX1917" s="207"/>
    </row>
    <row r="1918" spans="15:128">
      <c r="O1918" s="207"/>
      <c r="P1918" s="207"/>
      <c r="Q1918" s="207"/>
      <c r="R1918" s="207"/>
      <c r="S1918" s="207"/>
      <c r="T1918" s="207"/>
      <c r="U1918" s="207"/>
      <c r="BP1918" s="207"/>
      <c r="BQ1918" s="207"/>
      <c r="BR1918" s="207"/>
      <c r="BS1918" s="207"/>
      <c r="BT1918" s="207"/>
      <c r="BU1918" s="207"/>
      <c r="BV1918" s="207"/>
      <c r="BW1918" s="207"/>
      <c r="BX1918" s="207"/>
      <c r="BY1918" s="207"/>
      <c r="BZ1918" s="207"/>
      <c r="CA1918" s="207"/>
      <c r="CB1918" s="207"/>
      <c r="CC1918" s="207"/>
      <c r="CD1918" s="207"/>
      <c r="CE1918" s="207"/>
      <c r="CF1918" s="207"/>
      <c r="CG1918" s="207"/>
      <c r="CH1918" s="207"/>
      <c r="CI1918" s="207"/>
      <c r="CJ1918" s="207"/>
      <c r="CK1918" s="207"/>
      <c r="CL1918" s="207"/>
      <c r="CM1918" s="207"/>
      <c r="CN1918" s="207"/>
      <c r="CO1918" s="207"/>
      <c r="CP1918" s="207"/>
      <c r="CQ1918" s="207"/>
      <c r="CR1918" s="207"/>
      <c r="CS1918" s="207"/>
      <c r="CT1918" s="207"/>
      <c r="CU1918" s="207"/>
      <c r="CV1918" s="207"/>
      <c r="CW1918" s="207"/>
      <c r="CX1918" s="207"/>
      <c r="CY1918" s="207"/>
      <c r="CZ1918" s="207"/>
      <c r="DA1918" s="207"/>
      <c r="DB1918" s="207"/>
      <c r="DC1918" s="207"/>
      <c r="DD1918" s="207"/>
      <c r="DE1918" s="207"/>
      <c r="DF1918" s="207"/>
      <c r="DG1918" s="207"/>
      <c r="DH1918" s="207"/>
      <c r="DI1918" s="207"/>
      <c r="DJ1918" s="207"/>
      <c r="DK1918" s="207"/>
      <c r="DL1918" s="207"/>
      <c r="DM1918" s="207"/>
      <c r="DN1918" s="207"/>
      <c r="DO1918" s="207"/>
      <c r="DP1918" s="207"/>
      <c r="DQ1918" s="207"/>
      <c r="DR1918" s="207"/>
      <c r="DS1918" s="207"/>
      <c r="DT1918" s="207"/>
      <c r="DU1918" s="207"/>
      <c r="DV1918" s="207"/>
      <c r="DW1918" s="207"/>
      <c r="DX1918" s="207"/>
    </row>
    <row r="1919" spans="15:128">
      <c r="O1919" s="207"/>
      <c r="P1919" s="207"/>
      <c r="Q1919" s="207"/>
      <c r="R1919" s="207"/>
      <c r="S1919" s="207"/>
      <c r="T1919" s="207"/>
      <c r="U1919" s="207"/>
      <c r="BP1919" s="207"/>
      <c r="BQ1919" s="207"/>
      <c r="BR1919" s="207"/>
      <c r="BS1919" s="207"/>
      <c r="BT1919" s="207"/>
      <c r="BU1919" s="207"/>
      <c r="BV1919" s="207"/>
      <c r="BW1919" s="207"/>
      <c r="BX1919" s="207"/>
      <c r="BY1919" s="207"/>
      <c r="BZ1919" s="207"/>
      <c r="CA1919" s="207"/>
      <c r="CB1919" s="207"/>
      <c r="CC1919" s="207"/>
      <c r="CD1919" s="207"/>
      <c r="CE1919" s="207"/>
      <c r="CF1919" s="207"/>
      <c r="CG1919" s="207"/>
      <c r="CH1919" s="207"/>
      <c r="CI1919" s="207"/>
      <c r="CJ1919" s="207"/>
      <c r="CK1919" s="207"/>
      <c r="CL1919" s="207"/>
      <c r="CM1919" s="207"/>
      <c r="CN1919" s="207"/>
      <c r="CO1919" s="207"/>
      <c r="CP1919" s="207"/>
      <c r="CQ1919" s="207"/>
      <c r="CR1919" s="207"/>
      <c r="CS1919" s="207"/>
      <c r="CT1919" s="207"/>
      <c r="CU1919" s="207"/>
      <c r="CV1919" s="207"/>
      <c r="CW1919" s="207"/>
      <c r="CX1919" s="207"/>
      <c r="CY1919" s="207"/>
      <c r="CZ1919" s="207"/>
      <c r="DA1919" s="207"/>
      <c r="DB1919" s="207"/>
      <c r="DC1919" s="207"/>
      <c r="DD1919" s="207"/>
      <c r="DE1919" s="207"/>
      <c r="DF1919" s="207"/>
      <c r="DG1919" s="207"/>
      <c r="DH1919" s="207"/>
      <c r="DI1919" s="207"/>
      <c r="DJ1919" s="207"/>
      <c r="DK1919" s="207"/>
      <c r="DL1919" s="207"/>
      <c r="DM1919" s="207"/>
      <c r="DN1919" s="207"/>
      <c r="DO1919" s="207"/>
      <c r="DP1919" s="207"/>
      <c r="DQ1919" s="207"/>
      <c r="DR1919" s="207"/>
      <c r="DS1919" s="207"/>
      <c r="DT1919" s="207"/>
      <c r="DU1919" s="207"/>
      <c r="DV1919" s="207"/>
      <c r="DW1919" s="207"/>
      <c r="DX1919" s="207"/>
    </row>
    <row r="1920" spans="15:128">
      <c r="O1920" s="207"/>
      <c r="P1920" s="207"/>
      <c r="Q1920" s="207"/>
      <c r="R1920" s="207"/>
      <c r="S1920" s="207"/>
      <c r="T1920" s="207"/>
      <c r="U1920" s="207"/>
      <c r="BP1920" s="207"/>
      <c r="BQ1920" s="207"/>
      <c r="BR1920" s="207"/>
      <c r="BS1920" s="207"/>
      <c r="BT1920" s="207"/>
      <c r="BU1920" s="207"/>
      <c r="BV1920" s="207"/>
      <c r="BW1920" s="207"/>
      <c r="BX1920" s="207"/>
      <c r="BY1920" s="207"/>
      <c r="BZ1920" s="207"/>
      <c r="CA1920" s="207"/>
      <c r="CB1920" s="207"/>
      <c r="CC1920" s="207"/>
      <c r="CD1920" s="207"/>
      <c r="CE1920" s="207"/>
      <c r="CF1920" s="207"/>
      <c r="CG1920" s="207"/>
      <c r="CH1920" s="207"/>
      <c r="CI1920" s="207"/>
      <c r="CJ1920" s="207"/>
      <c r="CK1920" s="207"/>
      <c r="CL1920" s="207"/>
      <c r="CM1920" s="207"/>
      <c r="CN1920" s="207"/>
      <c r="CO1920" s="207"/>
      <c r="CP1920" s="207"/>
      <c r="CQ1920" s="207"/>
      <c r="CR1920" s="207"/>
      <c r="CS1920" s="207"/>
      <c r="CT1920" s="207"/>
      <c r="CU1920" s="207"/>
      <c r="CV1920" s="207"/>
      <c r="CW1920" s="207"/>
      <c r="CX1920" s="207"/>
      <c r="CY1920" s="207"/>
      <c r="CZ1920" s="207"/>
      <c r="DA1920" s="207"/>
      <c r="DB1920" s="207"/>
      <c r="DC1920" s="207"/>
      <c r="DD1920" s="207"/>
      <c r="DE1920" s="207"/>
      <c r="DF1920" s="207"/>
      <c r="DG1920" s="207"/>
      <c r="DH1920" s="207"/>
      <c r="DI1920" s="207"/>
      <c r="DJ1920" s="207"/>
      <c r="DK1920" s="207"/>
      <c r="DL1920" s="207"/>
      <c r="DM1920" s="207"/>
      <c r="DN1920" s="207"/>
      <c r="DO1920" s="207"/>
      <c r="DP1920" s="207"/>
      <c r="DQ1920" s="207"/>
      <c r="DR1920" s="207"/>
      <c r="DS1920" s="207"/>
      <c r="DT1920" s="207"/>
      <c r="DU1920" s="207"/>
      <c r="DV1920" s="207"/>
      <c r="DW1920" s="207"/>
      <c r="DX1920" s="207"/>
    </row>
    <row r="1921" spans="15:128">
      <c r="O1921" s="207"/>
      <c r="P1921" s="207"/>
      <c r="Q1921" s="207"/>
      <c r="R1921" s="207"/>
      <c r="S1921" s="207"/>
      <c r="T1921" s="207"/>
      <c r="U1921" s="207"/>
      <c r="BP1921" s="207"/>
      <c r="BQ1921" s="207"/>
      <c r="BR1921" s="207"/>
      <c r="BS1921" s="207"/>
      <c r="BT1921" s="207"/>
      <c r="BU1921" s="207"/>
      <c r="BV1921" s="207"/>
      <c r="BW1921" s="207"/>
      <c r="BX1921" s="207"/>
      <c r="BY1921" s="207"/>
      <c r="BZ1921" s="207"/>
      <c r="CA1921" s="207"/>
      <c r="CB1921" s="207"/>
      <c r="CC1921" s="207"/>
      <c r="CD1921" s="207"/>
      <c r="CE1921" s="207"/>
      <c r="CF1921" s="207"/>
      <c r="CG1921" s="207"/>
      <c r="CH1921" s="207"/>
      <c r="CI1921" s="207"/>
      <c r="CJ1921" s="207"/>
      <c r="CK1921" s="207"/>
      <c r="CL1921" s="207"/>
      <c r="CM1921" s="207"/>
      <c r="CN1921" s="207"/>
      <c r="CO1921" s="207"/>
      <c r="CP1921" s="207"/>
      <c r="CQ1921" s="207"/>
      <c r="CR1921" s="207"/>
      <c r="CS1921" s="207"/>
      <c r="CT1921" s="207"/>
      <c r="CU1921" s="207"/>
      <c r="CV1921" s="207"/>
      <c r="CW1921" s="207"/>
      <c r="CX1921" s="207"/>
      <c r="CY1921" s="207"/>
      <c r="CZ1921" s="207"/>
      <c r="DA1921" s="207"/>
      <c r="DB1921" s="207"/>
      <c r="DC1921" s="207"/>
      <c r="DD1921" s="207"/>
      <c r="DE1921" s="207"/>
      <c r="DF1921" s="207"/>
      <c r="DG1921" s="207"/>
      <c r="DH1921" s="207"/>
      <c r="DI1921" s="207"/>
      <c r="DJ1921" s="207"/>
      <c r="DK1921" s="207"/>
      <c r="DL1921" s="207"/>
      <c r="DM1921" s="207"/>
      <c r="DN1921" s="207"/>
      <c r="DO1921" s="207"/>
      <c r="DP1921" s="207"/>
      <c r="DQ1921" s="207"/>
      <c r="DR1921" s="207"/>
      <c r="DS1921" s="207"/>
      <c r="DT1921" s="207"/>
      <c r="DU1921" s="207"/>
      <c r="DV1921" s="207"/>
      <c r="DW1921" s="207"/>
      <c r="DX1921" s="207"/>
    </row>
    <row r="1922" spans="15:128">
      <c r="O1922" s="207"/>
      <c r="P1922" s="207"/>
      <c r="Q1922" s="207"/>
      <c r="R1922" s="207"/>
      <c r="S1922" s="207"/>
      <c r="T1922" s="207"/>
      <c r="U1922" s="207"/>
      <c r="BP1922" s="207"/>
      <c r="BQ1922" s="207"/>
      <c r="BR1922" s="207"/>
      <c r="BS1922" s="207"/>
      <c r="BT1922" s="207"/>
      <c r="BU1922" s="207"/>
      <c r="BV1922" s="207"/>
      <c r="BW1922" s="207"/>
      <c r="BX1922" s="207"/>
      <c r="BY1922" s="207"/>
      <c r="BZ1922" s="207"/>
      <c r="CA1922" s="207"/>
      <c r="CB1922" s="207"/>
      <c r="CC1922" s="207"/>
      <c r="CD1922" s="207"/>
      <c r="CE1922" s="207"/>
      <c r="CF1922" s="207"/>
      <c r="CG1922" s="207"/>
      <c r="CH1922" s="207"/>
      <c r="CI1922" s="207"/>
      <c r="CJ1922" s="207"/>
      <c r="CK1922" s="207"/>
      <c r="CL1922" s="207"/>
      <c r="CM1922" s="207"/>
      <c r="CN1922" s="207"/>
      <c r="CO1922" s="207"/>
      <c r="CP1922" s="207"/>
      <c r="CQ1922" s="207"/>
      <c r="CR1922" s="207"/>
      <c r="CS1922" s="207"/>
      <c r="CT1922" s="207"/>
      <c r="CU1922" s="207"/>
      <c r="CV1922" s="207"/>
      <c r="CW1922" s="207"/>
      <c r="CX1922" s="207"/>
      <c r="CY1922" s="207"/>
      <c r="CZ1922" s="207"/>
      <c r="DA1922" s="207"/>
      <c r="DB1922" s="207"/>
      <c r="DC1922" s="207"/>
      <c r="DD1922" s="207"/>
      <c r="DE1922" s="207"/>
      <c r="DF1922" s="207"/>
      <c r="DG1922" s="207"/>
      <c r="DH1922" s="207"/>
      <c r="DI1922" s="207"/>
      <c r="DJ1922" s="207"/>
      <c r="DK1922" s="207"/>
      <c r="DL1922" s="207"/>
      <c r="DM1922" s="207"/>
      <c r="DN1922" s="207"/>
      <c r="DO1922" s="207"/>
      <c r="DP1922" s="207"/>
      <c r="DQ1922" s="207"/>
      <c r="DR1922" s="207"/>
      <c r="DS1922" s="207"/>
      <c r="DT1922" s="207"/>
      <c r="DU1922" s="207"/>
      <c r="DV1922" s="207"/>
      <c r="DW1922" s="207"/>
      <c r="DX1922" s="207"/>
    </row>
    <row r="1923" spans="15:128">
      <c r="O1923" s="207"/>
      <c r="P1923" s="207"/>
      <c r="Q1923" s="207"/>
      <c r="R1923" s="207"/>
      <c r="S1923" s="207"/>
      <c r="T1923" s="207"/>
      <c r="U1923" s="207"/>
      <c r="BP1923" s="207"/>
      <c r="BQ1923" s="207"/>
      <c r="BR1923" s="207"/>
      <c r="BS1923" s="207"/>
      <c r="BT1923" s="207"/>
      <c r="BU1923" s="207"/>
      <c r="BV1923" s="207"/>
      <c r="BW1923" s="207"/>
      <c r="BX1923" s="207"/>
      <c r="BY1923" s="207"/>
      <c r="BZ1923" s="207"/>
      <c r="CA1923" s="207"/>
      <c r="CB1923" s="207"/>
      <c r="CC1923" s="207"/>
      <c r="CD1923" s="207"/>
      <c r="CE1923" s="207"/>
      <c r="CF1923" s="207"/>
      <c r="CG1923" s="207"/>
      <c r="CH1923" s="207"/>
      <c r="CI1923" s="207"/>
      <c r="CJ1923" s="207"/>
      <c r="CK1923" s="207"/>
      <c r="CL1923" s="207"/>
      <c r="CM1923" s="207"/>
      <c r="CN1923" s="207"/>
      <c r="CO1923" s="207"/>
      <c r="CP1923" s="207"/>
      <c r="CQ1923" s="207"/>
      <c r="CR1923" s="207"/>
      <c r="CS1923" s="207"/>
      <c r="CT1923" s="207"/>
      <c r="CU1923" s="207"/>
      <c r="CV1923" s="207"/>
      <c r="CW1923" s="207"/>
      <c r="CX1923" s="207"/>
      <c r="CY1923" s="207"/>
      <c r="CZ1923" s="207"/>
      <c r="DA1923" s="207"/>
      <c r="DB1923" s="207"/>
      <c r="DC1923" s="207"/>
      <c r="DD1923" s="207"/>
      <c r="DE1923" s="207"/>
      <c r="DF1923" s="207"/>
      <c r="DG1923" s="207"/>
      <c r="DH1923" s="207"/>
      <c r="DI1923" s="207"/>
      <c r="DJ1923" s="207"/>
      <c r="DK1923" s="207"/>
      <c r="DL1923" s="207"/>
      <c r="DM1923" s="207"/>
      <c r="DN1923" s="207"/>
      <c r="DO1923" s="207"/>
      <c r="DP1923" s="207"/>
      <c r="DQ1923" s="207"/>
      <c r="DR1923" s="207"/>
      <c r="DS1923" s="207"/>
      <c r="DT1923" s="207"/>
      <c r="DU1923" s="207"/>
      <c r="DV1923" s="207"/>
      <c r="DW1923" s="207"/>
      <c r="DX1923" s="207"/>
    </row>
    <row r="1924" spans="15:128">
      <c r="O1924" s="207"/>
      <c r="P1924" s="207"/>
      <c r="Q1924" s="207"/>
      <c r="R1924" s="207"/>
      <c r="S1924" s="207"/>
      <c r="T1924" s="207"/>
      <c r="U1924" s="207"/>
      <c r="BP1924" s="207"/>
      <c r="BQ1924" s="207"/>
      <c r="BR1924" s="207"/>
      <c r="BS1924" s="207"/>
      <c r="BT1924" s="207"/>
      <c r="BU1924" s="207"/>
      <c r="BV1924" s="207"/>
      <c r="BW1924" s="207"/>
      <c r="BX1924" s="207"/>
      <c r="BY1924" s="207"/>
      <c r="BZ1924" s="207"/>
      <c r="CA1924" s="207"/>
      <c r="CB1924" s="207"/>
      <c r="CC1924" s="207"/>
      <c r="CD1924" s="207"/>
      <c r="CE1924" s="207"/>
      <c r="CF1924" s="207"/>
      <c r="CG1924" s="207"/>
      <c r="CH1924" s="207"/>
      <c r="CI1924" s="207"/>
      <c r="CJ1924" s="207"/>
      <c r="CK1924" s="207"/>
      <c r="CL1924" s="207"/>
      <c r="CM1924" s="207"/>
      <c r="CN1924" s="207"/>
      <c r="CO1924" s="207"/>
      <c r="CP1924" s="207"/>
      <c r="CQ1924" s="207"/>
      <c r="CR1924" s="207"/>
      <c r="CS1924" s="207"/>
      <c r="CT1924" s="207"/>
      <c r="CU1924" s="207"/>
      <c r="CV1924" s="207"/>
      <c r="CW1924" s="207"/>
      <c r="CX1924" s="207"/>
      <c r="CY1924" s="207"/>
      <c r="CZ1924" s="207"/>
      <c r="DA1924" s="207"/>
      <c r="DB1924" s="207"/>
      <c r="DC1924" s="207"/>
      <c r="DD1924" s="207"/>
      <c r="DE1924" s="207"/>
      <c r="DF1924" s="207"/>
      <c r="DG1924" s="207"/>
      <c r="DH1924" s="207"/>
      <c r="DI1924" s="207"/>
      <c r="DJ1924" s="207"/>
      <c r="DK1924" s="207"/>
      <c r="DL1924" s="207"/>
      <c r="DM1924" s="207"/>
      <c r="DN1924" s="207"/>
      <c r="DO1924" s="207"/>
      <c r="DP1924" s="207"/>
      <c r="DQ1924" s="207"/>
      <c r="DR1924" s="207"/>
      <c r="DS1924" s="207"/>
      <c r="DT1924" s="207"/>
      <c r="DU1924" s="207"/>
      <c r="DV1924" s="207"/>
      <c r="DW1924" s="207"/>
      <c r="DX1924" s="207"/>
    </row>
    <row r="1925" spans="15:128">
      <c r="O1925" s="207"/>
      <c r="P1925" s="207"/>
      <c r="Q1925" s="207"/>
      <c r="R1925" s="207"/>
      <c r="S1925" s="207"/>
      <c r="T1925" s="207"/>
      <c r="U1925" s="207"/>
      <c r="BP1925" s="207"/>
      <c r="BQ1925" s="207"/>
      <c r="BR1925" s="207"/>
      <c r="BS1925" s="207"/>
      <c r="BT1925" s="207"/>
      <c r="BU1925" s="207"/>
      <c r="BV1925" s="207"/>
      <c r="BW1925" s="207"/>
      <c r="BX1925" s="207"/>
      <c r="BY1925" s="207"/>
      <c r="BZ1925" s="207"/>
      <c r="CA1925" s="207"/>
      <c r="CB1925" s="207"/>
      <c r="CC1925" s="207"/>
      <c r="CD1925" s="207"/>
      <c r="CE1925" s="207"/>
      <c r="CF1925" s="207"/>
      <c r="CG1925" s="207"/>
      <c r="CH1925" s="207"/>
      <c r="CI1925" s="207"/>
      <c r="CJ1925" s="207"/>
      <c r="CK1925" s="207"/>
      <c r="CL1925" s="207"/>
      <c r="CM1925" s="207"/>
      <c r="CN1925" s="207"/>
      <c r="CO1925" s="207"/>
      <c r="CP1925" s="207"/>
      <c r="CQ1925" s="207"/>
      <c r="CR1925" s="207"/>
      <c r="CS1925" s="207"/>
      <c r="CT1925" s="207"/>
      <c r="CU1925" s="207"/>
      <c r="CV1925" s="207"/>
      <c r="CW1925" s="207"/>
      <c r="CX1925" s="207"/>
      <c r="CY1925" s="207"/>
      <c r="CZ1925" s="207"/>
      <c r="DA1925" s="207"/>
      <c r="DB1925" s="207"/>
      <c r="DC1925" s="207"/>
      <c r="DD1925" s="207"/>
      <c r="DE1925" s="207"/>
      <c r="DF1925" s="207"/>
      <c r="DG1925" s="207"/>
      <c r="DH1925" s="207"/>
      <c r="DI1925" s="207"/>
      <c r="DJ1925" s="207"/>
      <c r="DK1925" s="207"/>
      <c r="DL1925" s="207"/>
      <c r="DM1925" s="207"/>
      <c r="DN1925" s="207"/>
      <c r="DO1925" s="207"/>
      <c r="DP1925" s="207"/>
      <c r="DQ1925" s="207"/>
      <c r="DR1925" s="207"/>
      <c r="DS1925" s="207"/>
      <c r="DT1925" s="207"/>
      <c r="DU1925" s="207"/>
      <c r="DV1925" s="207"/>
      <c r="DW1925" s="207"/>
      <c r="DX1925" s="207"/>
    </row>
    <row r="1926" spans="15:128">
      <c r="O1926" s="207"/>
      <c r="P1926" s="207"/>
      <c r="Q1926" s="207"/>
      <c r="R1926" s="207"/>
      <c r="S1926" s="207"/>
      <c r="T1926" s="207"/>
      <c r="U1926" s="207"/>
      <c r="BP1926" s="207"/>
      <c r="BQ1926" s="207"/>
      <c r="BR1926" s="207"/>
      <c r="BS1926" s="207"/>
      <c r="BT1926" s="207"/>
      <c r="BU1926" s="207"/>
      <c r="BV1926" s="207"/>
      <c r="BW1926" s="207"/>
      <c r="BX1926" s="207"/>
      <c r="BY1926" s="207"/>
      <c r="BZ1926" s="207"/>
      <c r="CA1926" s="207"/>
      <c r="CB1926" s="207"/>
      <c r="CC1926" s="207"/>
      <c r="CD1926" s="207"/>
      <c r="CE1926" s="207"/>
      <c r="CF1926" s="207"/>
      <c r="CG1926" s="207"/>
      <c r="CH1926" s="207"/>
      <c r="CI1926" s="207"/>
      <c r="CJ1926" s="207"/>
      <c r="CK1926" s="207"/>
      <c r="CL1926" s="207"/>
      <c r="CM1926" s="207"/>
      <c r="CN1926" s="207"/>
      <c r="CO1926" s="207"/>
      <c r="CP1926" s="207"/>
      <c r="CQ1926" s="207"/>
      <c r="CR1926" s="207"/>
      <c r="CS1926" s="207"/>
      <c r="CT1926" s="207"/>
      <c r="CU1926" s="207"/>
      <c r="CV1926" s="207"/>
      <c r="CW1926" s="207"/>
      <c r="CX1926" s="207"/>
      <c r="CY1926" s="207"/>
      <c r="CZ1926" s="207"/>
      <c r="DA1926" s="207"/>
      <c r="DB1926" s="207"/>
      <c r="DC1926" s="207"/>
      <c r="DD1926" s="207"/>
      <c r="DE1926" s="207"/>
      <c r="DF1926" s="207"/>
      <c r="DG1926" s="207"/>
      <c r="DH1926" s="207"/>
      <c r="DI1926" s="207"/>
      <c r="DJ1926" s="207"/>
      <c r="DK1926" s="207"/>
      <c r="DL1926" s="207"/>
      <c r="DM1926" s="207"/>
      <c r="DN1926" s="207"/>
      <c r="DO1926" s="207"/>
      <c r="DP1926" s="207"/>
      <c r="DQ1926" s="207"/>
      <c r="DR1926" s="207"/>
      <c r="DS1926" s="207"/>
      <c r="DT1926" s="207"/>
      <c r="DU1926" s="207"/>
      <c r="DV1926" s="207"/>
      <c r="DW1926" s="207"/>
      <c r="DX1926" s="207"/>
    </row>
    <row r="1927" spans="15:128">
      <c r="O1927" s="207"/>
      <c r="P1927" s="207"/>
      <c r="Q1927" s="207"/>
      <c r="R1927" s="207"/>
      <c r="S1927" s="207"/>
      <c r="T1927" s="207"/>
      <c r="U1927" s="207"/>
      <c r="BP1927" s="207"/>
      <c r="BQ1927" s="207"/>
      <c r="BR1927" s="207"/>
      <c r="BS1927" s="207"/>
      <c r="BT1927" s="207"/>
      <c r="BU1927" s="207"/>
      <c r="BV1927" s="207"/>
      <c r="BW1927" s="207"/>
      <c r="BX1927" s="207"/>
      <c r="BY1927" s="207"/>
      <c r="BZ1927" s="207"/>
      <c r="CA1927" s="207"/>
      <c r="CB1927" s="207"/>
      <c r="CC1927" s="207"/>
      <c r="CD1927" s="207"/>
      <c r="CE1927" s="207"/>
      <c r="CF1927" s="207"/>
      <c r="CG1927" s="207"/>
      <c r="CH1927" s="207"/>
      <c r="CI1927" s="207"/>
      <c r="CJ1927" s="207"/>
      <c r="CK1927" s="207"/>
      <c r="CL1927" s="207"/>
      <c r="CM1927" s="207"/>
      <c r="CN1927" s="207"/>
      <c r="CO1927" s="207"/>
      <c r="CP1927" s="207"/>
      <c r="CQ1927" s="207"/>
      <c r="CR1927" s="207"/>
      <c r="CS1927" s="207"/>
      <c r="CT1927" s="207"/>
      <c r="CU1927" s="207"/>
      <c r="CV1927" s="207"/>
      <c r="CW1927" s="207"/>
      <c r="CX1927" s="207"/>
      <c r="CY1927" s="207"/>
      <c r="CZ1927" s="207"/>
      <c r="DA1927" s="207"/>
      <c r="DB1927" s="207"/>
      <c r="DC1927" s="207"/>
      <c r="DD1927" s="207"/>
      <c r="DE1927" s="207"/>
      <c r="DF1927" s="207"/>
      <c r="DG1927" s="207"/>
      <c r="DH1927" s="207"/>
      <c r="DI1927" s="207"/>
      <c r="DJ1927" s="207"/>
      <c r="DK1927" s="207"/>
      <c r="DL1927" s="207"/>
      <c r="DM1927" s="207"/>
      <c r="DN1927" s="207"/>
      <c r="DO1927" s="207"/>
      <c r="DP1927" s="207"/>
      <c r="DQ1927" s="207"/>
      <c r="DR1927" s="207"/>
      <c r="DS1927" s="207"/>
      <c r="DT1927" s="207"/>
      <c r="DU1927" s="207"/>
      <c r="DV1927" s="207"/>
      <c r="DW1927" s="207"/>
      <c r="DX1927" s="207"/>
    </row>
    <row r="1928" spans="15:128">
      <c r="O1928" s="207"/>
      <c r="P1928" s="207"/>
      <c r="Q1928" s="207"/>
      <c r="R1928" s="207"/>
      <c r="S1928" s="207"/>
      <c r="T1928" s="207"/>
      <c r="U1928" s="207"/>
      <c r="BP1928" s="207"/>
      <c r="BQ1928" s="207"/>
      <c r="BR1928" s="207"/>
      <c r="BS1928" s="207"/>
      <c r="BT1928" s="207"/>
      <c r="BU1928" s="207"/>
      <c r="BV1928" s="207"/>
      <c r="BW1928" s="207"/>
      <c r="BX1928" s="207"/>
      <c r="BY1928" s="207"/>
      <c r="BZ1928" s="207"/>
      <c r="CA1928" s="207"/>
      <c r="CB1928" s="207"/>
      <c r="CC1928" s="207"/>
      <c r="CD1928" s="207"/>
      <c r="CE1928" s="207"/>
      <c r="CF1928" s="207"/>
      <c r="CG1928" s="207"/>
      <c r="CH1928" s="207"/>
      <c r="CI1928" s="207"/>
      <c r="CJ1928" s="207"/>
      <c r="CK1928" s="207"/>
      <c r="CL1928" s="207"/>
      <c r="CM1928" s="207"/>
      <c r="CN1928" s="207"/>
      <c r="CO1928" s="207"/>
      <c r="CP1928" s="207"/>
      <c r="CQ1928" s="207"/>
      <c r="CR1928" s="207"/>
      <c r="CS1928" s="207"/>
      <c r="CT1928" s="207"/>
      <c r="CU1928" s="207"/>
      <c r="CV1928" s="207"/>
      <c r="CW1928" s="207"/>
      <c r="CX1928" s="207"/>
      <c r="CY1928" s="207"/>
      <c r="CZ1928" s="207"/>
      <c r="DA1928" s="207"/>
      <c r="DB1928" s="207"/>
      <c r="DC1928" s="207"/>
      <c r="DD1928" s="207"/>
      <c r="DE1928" s="207"/>
      <c r="DF1928" s="207"/>
      <c r="DG1928" s="207"/>
      <c r="DH1928" s="207"/>
      <c r="DI1928" s="207"/>
      <c r="DJ1928" s="207"/>
      <c r="DK1928" s="207"/>
      <c r="DL1928" s="207"/>
      <c r="DM1928" s="207"/>
      <c r="DN1928" s="207"/>
      <c r="DO1928" s="207"/>
      <c r="DP1928" s="207"/>
      <c r="DQ1928" s="207"/>
      <c r="DR1928" s="207"/>
      <c r="DS1928" s="207"/>
      <c r="DT1928" s="207"/>
      <c r="DU1928" s="207"/>
      <c r="DV1928" s="207"/>
      <c r="DW1928" s="207"/>
      <c r="DX1928" s="207"/>
    </row>
    <row r="1929" spans="15:128">
      <c r="O1929" s="207"/>
      <c r="P1929" s="207"/>
      <c r="Q1929" s="207"/>
      <c r="R1929" s="207"/>
      <c r="S1929" s="207"/>
      <c r="T1929" s="207"/>
      <c r="U1929" s="207"/>
      <c r="BP1929" s="207"/>
      <c r="BQ1929" s="207"/>
      <c r="BR1929" s="207"/>
      <c r="BS1929" s="207"/>
      <c r="BT1929" s="207"/>
      <c r="BU1929" s="207"/>
      <c r="BV1929" s="207"/>
      <c r="BW1929" s="207"/>
      <c r="BX1929" s="207"/>
      <c r="BY1929" s="207"/>
      <c r="BZ1929" s="207"/>
      <c r="CA1929" s="207"/>
      <c r="CB1929" s="207"/>
      <c r="CC1929" s="207"/>
      <c r="CD1929" s="207"/>
      <c r="CE1929" s="207"/>
      <c r="CF1929" s="207"/>
      <c r="CG1929" s="207"/>
      <c r="CH1929" s="207"/>
      <c r="CI1929" s="207"/>
      <c r="CJ1929" s="207"/>
      <c r="CK1929" s="207"/>
      <c r="CL1929" s="207"/>
      <c r="CM1929" s="207"/>
      <c r="CN1929" s="207"/>
      <c r="CO1929" s="207"/>
      <c r="CP1929" s="207"/>
      <c r="CQ1929" s="207"/>
      <c r="CR1929" s="207"/>
      <c r="CS1929" s="207"/>
      <c r="CT1929" s="207"/>
      <c r="CU1929" s="207"/>
      <c r="CV1929" s="207"/>
      <c r="CW1929" s="207"/>
      <c r="CX1929" s="207"/>
      <c r="CY1929" s="207"/>
      <c r="CZ1929" s="207"/>
      <c r="DA1929" s="207"/>
      <c r="DB1929" s="207"/>
      <c r="DC1929" s="207"/>
      <c r="DD1929" s="207"/>
      <c r="DE1929" s="207"/>
      <c r="DF1929" s="207"/>
      <c r="DG1929" s="207"/>
      <c r="DH1929" s="207"/>
      <c r="DI1929" s="207"/>
      <c r="DJ1929" s="207"/>
      <c r="DK1929" s="207"/>
      <c r="DL1929" s="207"/>
      <c r="DM1929" s="207"/>
      <c r="DN1929" s="207"/>
      <c r="DO1929" s="207"/>
      <c r="DP1929" s="207"/>
      <c r="DQ1929" s="207"/>
      <c r="DR1929" s="207"/>
      <c r="DS1929" s="207"/>
      <c r="DT1929" s="207"/>
      <c r="DU1929" s="207"/>
      <c r="DV1929" s="207"/>
      <c r="DW1929" s="207"/>
      <c r="DX1929" s="207"/>
    </row>
    <row r="1930" spans="15:128">
      <c r="O1930" s="207"/>
      <c r="P1930" s="207"/>
      <c r="Q1930" s="207"/>
      <c r="R1930" s="207"/>
      <c r="S1930" s="207"/>
      <c r="T1930" s="207"/>
      <c r="U1930" s="207"/>
      <c r="BP1930" s="207"/>
      <c r="BQ1930" s="207"/>
      <c r="BR1930" s="207"/>
      <c r="BS1930" s="207"/>
      <c r="BT1930" s="207"/>
      <c r="BU1930" s="207"/>
      <c r="BV1930" s="207"/>
      <c r="BW1930" s="207"/>
      <c r="BX1930" s="207"/>
      <c r="BY1930" s="207"/>
      <c r="BZ1930" s="207"/>
      <c r="CA1930" s="207"/>
      <c r="CB1930" s="207"/>
      <c r="CC1930" s="207"/>
      <c r="CD1930" s="207"/>
      <c r="CE1930" s="207"/>
      <c r="CF1930" s="207"/>
      <c r="CG1930" s="207"/>
      <c r="CH1930" s="207"/>
      <c r="CI1930" s="207"/>
      <c r="CJ1930" s="207"/>
      <c r="CK1930" s="207"/>
      <c r="CL1930" s="207"/>
      <c r="CM1930" s="207"/>
      <c r="CN1930" s="207"/>
      <c r="CO1930" s="207"/>
      <c r="CP1930" s="207"/>
      <c r="CQ1930" s="207"/>
      <c r="CR1930" s="207"/>
      <c r="CS1930" s="207"/>
      <c r="CT1930" s="207"/>
      <c r="CU1930" s="207"/>
      <c r="CV1930" s="207"/>
      <c r="CW1930" s="207"/>
      <c r="CX1930" s="207"/>
      <c r="CY1930" s="207"/>
      <c r="CZ1930" s="207"/>
      <c r="DA1930" s="207"/>
      <c r="DB1930" s="207"/>
      <c r="DC1930" s="207"/>
      <c r="DD1930" s="207"/>
      <c r="DE1930" s="207"/>
      <c r="DF1930" s="207"/>
      <c r="DG1930" s="207"/>
      <c r="DH1930" s="207"/>
      <c r="DI1930" s="207"/>
      <c r="DJ1930" s="207"/>
      <c r="DK1930" s="207"/>
      <c r="DL1930" s="207"/>
      <c r="DM1930" s="207"/>
      <c r="DN1930" s="207"/>
      <c r="DO1930" s="207"/>
      <c r="DP1930" s="207"/>
      <c r="DQ1930" s="207"/>
      <c r="DR1930" s="207"/>
      <c r="DS1930" s="207"/>
      <c r="DT1930" s="207"/>
      <c r="DU1930" s="207"/>
      <c r="DV1930" s="207"/>
      <c r="DW1930" s="207"/>
      <c r="DX1930" s="207"/>
    </row>
    <row r="1931" spans="15:128">
      <c r="O1931" s="207"/>
      <c r="P1931" s="207"/>
      <c r="Q1931" s="207"/>
      <c r="R1931" s="207"/>
      <c r="S1931" s="207"/>
      <c r="T1931" s="207"/>
      <c r="U1931" s="207"/>
      <c r="BP1931" s="207"/>
      <c r="BQ1931" s="207"/>
      <c r="BR1931" s="207"/>
      <c r="BS1931" s="207"/>
      <c r="BT1931" s="207"/>
      <c r="BU1931" s="207"/>
      <c r="BV1931" s="207"/>
      <c r="BW1931" s="207"/>
      <c r="BX1931" s="207"/>
      <c r="BY1931" s="207"/>
      <c r="BZ1931" s="207"/>
      <c r="CA1931" s="207"/>
      <c r="CB1931" s="207"/>
      <c r="CC1931" s="207"/>
      <c r="CD1931" s="207"/>
      <c r="CE1931" s="207"/>
      <c r="CF1931" s="207"/>
      <c r="CG1931" s="207"/>
      <c r="CH1931" s="207"/>
      <c r="CI1931" s="207"/>
      <c r="CJ1931" s="207"/>
      <c r="CK1931" s="207"/>
      <c r="CL1931" s="207"/>
      <c r="CM1931" s="207"/>
      <c r="CN1931" s="207"/>
      <c r="CO1931" s="207"/>
      <c r="CP1931" s="207"/>
      <c r="CQ1931" s="207"/>
      <c r="CR1931" s="207"/>
      <c r="CS1931" s="207"/>
      <c r="CT1931" s="207"/>
      <c r="CU1931" s="207"/>
      <c r="CV1931" s="207"/>
      <c r="CW1931" s="207"/>
      <c r="CX1931" s="207"/>
      <c r="CY1931" s="207"/>
      <c r="CZ1931" s="207"/>
      <c r="DA1931" s="207"/>
      <c r="DB1931" s="207"/>
      <c r="DC1931" s="207"/>
      <c r="DD1931" s="207"/>
      <c r="DE1931" s="207"/>
      <c r="DF1931" s="207"/>
      <c r="DG1931" s="207"/>
      <c r="DH1931" s="207"/>
      <c r="DI1931" s="207"/>
      <c r="DJ1931" s="207"/>
      <c r="DK1931" s="207"/>
      <c r="DL1931" s="207"/>
      <c r="DM1931" s="207"/>
      <c r="DN1931" s="207"/>
      <c r="DO1931" s="207"/>
      <c r="DP1931" s="207"/>
      <c r="DQ1931" s="207"/>
      <c r="DR1931" s="207"/>
      <c r="DS1931" s="207"/>
      <c r="DT1931" s="207"/>
      <c r="DU1931" s="207"/>
      <c r="DV1931" s="207"/>
      <c r="DW1931" s="207"/>
      <c r="DX1931" s="207"/>
    </row>
    <row r="1932" spans="15:128">
      <c r="O1932" s="207"/>
      <c r="P1932" s="207"/>
      <c r="Q1932" s="207"/>
      <c r="R1932" s="207"/>
      <c r="S1932" s="207"/>
      <c r="T1932" s="207"/>
      <c r="U1932" s="207"/>
      <c r="BP1932" s="207"/>
      <c r="BQ1932" s="207"/>
      <c r="BR1932" s="207"/>
      <c r="BS1932" s="207"/>
      <c r="BT1932" s="207"/>
      <c r="BU1932" s="207"/>
      <c r="BV1932" s="207"/>
      <c r="BW1932" s="207"/>
      <c r="BX1932" s="207"/>
      <c r="BY1932" s="207"/>
      <c r="BZ1932" s="207"/>
      <c r="CA1932" s="207"/>
      <c r="CB1932" s="207"/>
      <c r="CC1932" s="207"/>
      <c r="CD1932" s="207"/>
      <c r="CE1932" s="207"/>
      <c r="CF1932" s="207"/>
      <c r="CG1932" s="207"/>
      <c r="CH1932" s="207"/>
      <c r="CI1932" s="207"/>
      <c r="CJ1932" s="207"/>
      <c r="CK1932" s="207"/>
      <c r="CL1932" s="207"/>
      <c r="CM1932" s="207"/>
      <c r="CN1932" s="207"/>
      <c r="CO1932" s="207"/>
      <c r="CP1932" s="207"/>
      <c r="CQ1932" s="207"/>
      <c r="CR1932" s="207"/>
      <c r="CS1932" s="207"/>
      <c r="CT1932" s="207"/>
      <c r="CU1932" s="207"/>
      <c r="CV1932" s="207"/>
      <c r="CW1932" s="207"/>
      <c r="CX1932" s="207"/>
      <c r="CY1932" s="207"/>
      <c r="CZ1932" s="207"/>
      <c r="DA1932" s="207"/>
      <c r="DB1932" s="207"/>
      <c r="DC1932" s="207"/>
      <c r="DD1932" s="207"/>
      <c r="DE1932" s="207"/>
      <c r="DF1932" s="207"/>
      <c r="DG1932" s="207"/>
      <c r="DH1932" s="207"/>
      <c r="DI1932" s="207"/>
      <c r="DJ1932" s="207"/>
      <c r="DK1932" s="207"/>
      <c r="DL1932" s="207"/>
      <c r="DM1932" s="207"/>
      <c r="DN1932" s="207"/>
      <c r="DO1932" s="207"/>
      <c r="DP1932" s="207"/>
      <c r="DQ1932" s="207"/>
      <c r="DR1932" s="207"/>
      <c r="DS1932" s="207"/>
      <c r="DT1932" s="207"/>
      <c r="DU1932" s="207"/>
      <c r="DV1932" s="207"/>
      <c r="DW1932" s="207"/>
      <c r="DX1932" s="207"/>
    </row>
    <row r="1933" spans="15:128">
      <c r="O1933" s="207"/>
      <c r="P1933" s="207"/>
      <c r="Q1933" s="207"/>
      <c r="R1933" s="207"/>
      <c r="S1933" s="207"/>
      <c r="T1933" s="207"/>
      <c r="U1933" s="207"/>
      <c r="BP1933" s="207"/>
      <c r="BQ1933" s="207"/>
      <c r="BR1933" s="207"/>
      <c r="BS1933" s="207"/>
      <c r="BT1933" s="207"/>
      <c r="BU1933" s="207"/>
      <c r="BV1933" s="207"/>
      <c r="BW1933" s="207"/>
      <c r="BX1933" s="207"/>
      <c r="BY1933" s="207"/>
      <c r="BZ1933" s="207"/>
      <c r="CA1933" s="207"/>
      <c r="CB1933" s="207"/>
      <c r="CC1933" s="207"/>
      <c r="CD1933" s="207"/>
      <c r="CE1933" s="207"/>
      <c r="CF1933" s="207"/>
      <c r="CG1933" s="207"/>
      <c r="CH1933" s="207"/>
      <c r="CI1933" s="207"/>
      <c r="CJ1933" s="207"/>
      <c r="CK1933" s="207"/>
      <c r="CL1933" s="207"/>
      <c r="CM1933" s="207"/>
      <c r="CN1933" s="207"/>
      <c r="CO1933" s="207"/>
      <c r="CP1933" s="207"/>
      <c r="CQ1933" s="207"/>
      <c r="CR1933" s="207"/>
      <c r="CS1933" s="207"/>
      <c r="CT1933" s="207"/>
      <c r="CU1933" s="207"/>
      <c r="CV1933" s="207"/>
      <c r="CW1933" s="207"/>
      <c r="CX1933" s="207"/>
      <c r="CY1933" s="207"/>
      <c r="CZ1933" s="207"/>
      <c r="DA1933" s="207"/>
      <c r="DB1933" s="207"/>
      <c r="DC1933" s="207"/>
      <c r="DD1933" s="207"/>
      <c r="DE1933" s="207"/>
      <c r="DF1933" s="207"/>
      <c r="DG1933" s="207"/>
      <c r="DH1933" s="207"/>
      <c r="DI1933" s="207"/>
      <c r="DJ1933" s="207"/>
      <c r="DK1933" s="207"/>
      <c r="DL1933" s="207"/>
      <c r="DM1933" s="207"/>
      <c r="DN1933" s="207"/>
      <c r="DO1933" s="207"/>
      <c r="DP1933" s="207"/>
      <c r="DQ1933" s="207"/>
      <c r="DR1933" s="207"/>
      <c r="DS1933" s="207"/>
      <c r="DT1933" s="207"/>
      <c r="DU1933" s="207"/>
      <c r="DV1933" s="207"/>
      <c r="DW1933" s="207"/>
      <c r="DX1933" s="207"/>
    </row>
    <row r="1934" spans="15:128">
      <c r="O1934" s="207"/>
      <c r="P1934" s="207"/>
      <c r="Q1934" s="207"/>
      <c r="R1934" s="207"/>
      <c r="S1934" s="207"/>
      <c r="T1934" s="207"/>
      <c r="U1934" s="207"/>
      <c r="BP1934" s="207"/>
      <c r="BQ1934" s="207"/>
      <c r="BR1934" s="207"/>
      <c r="BS1934" s="207"/>
      <c r="BT1934" s="207"/>
      <c r="BU1934" s="207"/>
      <c r="BV1934" s="207"/>
      <c r="BW1934" s="207"/>
      <c r="BX1934" s="207"/>
      <c r="BY1934" s="207"/>
      <c r="BZ1934" s="207"/>
      <c r="CA1934" s="207"/>
      <c r="CB1934" s="207"/>
      <c r="CC1934" s="207"/>
      <c r="CD1934" s="207"/>
      <c r="CE1934" s="207"/>
      <c r="CF1934" s="207"/>
      <c r="CG1934" s="207"/>
      <c r="CH1934" s="207"/>
      <c r="CI1934" s="207"/>
      <c r="CJ1934" s="207"/>
      <c r="CK1934" s="207"/>
      <c r="CL1934" s="207"/>
      <c r="CM1934" s="207"/>
      <c r="CN1934" s="207"/>
      <c r="CO1934" s="207"/>
      <c r="CP1934" s="207"/>
      <c r="CQ1934" s="207"/>
      <c r="CR1934" s="207"/>
      <c r="CS1934" s="207"/>
      <c r="CT1934" s="207"/>
      <c r="CU1934" s="207"/>
      <c r="CV1934" s="207"/>
      <c r="CW1934" s="207"/>
      <c r="CX1934" s="207"/>
      <c r="CY1934" s="207"/>
      <c r="CZ1934" s="207"/>
      <c r="DA1934" s="207"/>
      <c r="DB1934" s="207"/>
      <c r="DC1934" s="207"/>
      <c r="DD1934" s="207"/>
      <c r="DE1934" s="207"/>
      <c r="DF1934" s="207"/>
      <c r="DG1934" s="207"/>
      <c r="DH1934" s="207"/>
      <c r="DI1934" s="207"/>
      <c r="DJ1934" s="207"/>
      <c r="DK1934" s="207"/>
      <c r="DL1934" s="207"/>
      <c r="DM1934" s="207"/>
      <c r="DN1934" s="207"/>
      <c r="DO1934" s="207"/>
      <c r="DP1934" s="207"/>
      <c r="DQ1934" s="207"/>
      <c r="DR1934" s="207"/>
      <c r="DS1934" s="207"/>
      <c r="DT1934" s="207"/>
      <c r="DU1934" s="207"/>
      <c r="DV1934" s="207"/>
      <c r="DW1934" s="207"/>
      <c r="DX1934" s="207"/>
    </row>
    <row r="1935" spans="15:128">
      <c r="O1935" s="207"/>
      <c r="P1935" s="207"/>
      <c r="Q1935" s="207"/>
      <c r="R1935" s="207"/>
      <c r="S1935" s="207"/>
      <c r="T1935" s="207"/>
      <c r="U1935" s="207"/>
      <c r="BP1935" s="207"/>
      <c r="BQ1935" s="207"/>
      <c r="BR1935" s="207"/>
      <c r="BS1935" s="207"/>
      <c r="BT1935" s="207"/>
      <c r="BU1935" s="207"/>
      <c r="BV1935" s="207"/>
      <c r="BW1935" s="207"/>
      <c r="BX1935" s="207"/>
      <c r="BY1935" s="207"/>
      <c r="BZ1935" s="207"/>
      <c r="CA1935" s="207"/>
      <c r="CB1935" s="207"/>
      <c r="CC1935" s="207"/>
      <c r="CD1935" s="207"/>
      <c r="CE1935" s="207"/>
      <c r="CF1935" s="207"/>
      <c r="CG1935" s="207"/>
      <c r="CH1935" s="207"/>
      <c r="CI1935" s="207"/>
      <c r="CJ1935" s="207"/>
      <c r="CK1935" s="207"/>
      <c r="CL1935" s="207"/>
      <c r="CM1935" s="207"/>
      <c r="CN1935" s="207"/>
      <c r="CO1935" s="207"/>
      <c r="CP1935" s="207"/>
      <c r="CQ1935" s="207"/>
      <c r="CR1935" s="207"/>
      <c r="CS1935" s="207"/>
      <c r="CT1935" s="207"/>
      <c r="CU1935" s="207"/>
      <c r="CV1935" s="207"/>
      <c r="CW1935" s="207"/>
      <c r="CX1935" s="207"/>
      <c r="CY1935" s="207"/>
      <c r="CZ1935" s="207"/>
      <c r="DA1935" s="207"/>
      <c r="DB1935" s="207"/>
      <c r="DC1935" s="207"/>
      <c r="DD1935" s="207"/>
      <c r="DE1935" s="207"/>
      <c r="DF1935" s="207"/>
      <c r="DG1935" s="207"/>
      <c r="DH1935" s="207"/>
      <c r="DI1935" s="207"/>
      <c r="DJ1935" s="207"/>
      <c r="DK1935" s="207"/>
      <c r="DL1935" s="207"/>
      <c r="DM1935" s="207"/>
      <c r="DN1935" s="207"/>
      <c r="DO1935" s="207"/>
      <c r="DP1935" s="207"/>
      <c r="DQ1935" s="207"/>
      <c r="DR1935" s="207"/>
      <c r="DS1935" s="207"/>
      <c r="DT1935" s="207"/>
      <c r="DU1935" s="207"/>
      <c r="DV1935" s="207"/>
      <c r="DW1935" s="207"/>
      <c r="DX1935" s="207"/>
    </row>
    <row r="1936" spans="15:128">
      <c r="O1936" s="207"/>
      <c r="P1936" s="207"/>
      <c r="Q1936" s="207"/>
      <c r="R1936" s="207"/>
      <c r="S1936" s="207"/>
      <c r="T1936" s="207"/>
      <c r="U1936" s="207"/>
      <c r="BP1936" s="207"/>
      <c r="BQ1936" s="207"/>
      <c r="BR1936" s="207"/>
      <c r="BS1936" s="207"/>
      <c r="BT1936" s="207"/>
      <c r="BU1936" s="207"/>
      <c r="BV1936" s="207"/>
      <c r="BW1936" s="207"/>
      <c r="BX1936" s="207"/>
      <c r="BY1936" s="207"/>
      <c r="BZ1936" s="207"/>
      <c r="CA1936" s="207"/>
      <c r="CB1936" s="207"/>
      <c r="CC1936" s="207"/>
      <c r="CD1936" s="207"/>
      <c r="CE1936" s="207"/>
      <c r="CF1936" s="207"/>
      <c r="CG1936" s="207"/>
      <c r="CH1936" s="207"/>
      <c r="CI1936" s="207"/>
      <c r="CJ1936" s="207"/>
      <c r="CK1936" s="207"/>
      <c r="CL1936" s="207"/>
      <c r="CM1936" s="207"/>
      <c r="CN1936" s="207"/>
      <c r="CO1936" s="207"/>
      <c r="CP1936" s="207"/>
      <c r="CQ1936" s="207"/>
      <c r="CR1936" s="207"/>
      <c r="CS1936" s="207"/>
      <c r="CT1936" s="207"/>
      <c r="CU1936" s="207"/>
      <c r="CV1936" s="207"/>
      <c r="CW1936" s="207"/>
      <c r="CX1936" s="207"/>
      <c r="CY1936" s="207"/>
      <c r="CZ1936" s="207"/>
      <c r="DA1936" s="207"/>
      <c r="DB1936" s="207"/>
      <c r="DC1936" s="207"/>
      <c r="DD1936" s="207"/>
      <c r="DE1936" s="207"/>
      <c r="DF1936" s="207"/>
      <c r="DG1936" s="207"/>
      <c r="DH1936" s="207"/>
      <c r="DI1936" s="207"/>
      <c r="DJ1936" s="207"/>
      <c r="DK1936" s="207"/>
      <c r="DL1936" s="207"/>
      <c r="DM1936" s="207"/>
      <c r="DN1936" s="207"/>
      <c r="DO1936" s="207"/>
      <c r="DP1936" s="207"/>
      <c r="DQ1936" s="207"/>
      <c r="DR1936" s="207"/>
      <c r="DS1936" s="207"/>
      <c r="DT1936" s="207"/>
      <c r="DU1936" s="207"/>
      <c r="DV1936" s="207"/>
      <c r="DW1936" s="207"/>
      <c r="DX1936" s="207"/>
    </row>
    <row r="1937" spans="15:128">
      <c r="O1937" s="207"/>
      <c r="P1937" s="207"/>
      <c r="Q1937" s="207"/>
      <c r="R1937" s="207"/>
      <c r="S1937" s="207"/>
      <c r="T1937" s="207"/>
      <c r="U1937" s="207"/>
      <c r="BP1937" s="207"/>
      <c r="BQ1937" s="207"/>
      <c r="BR1937" s="207"/>
      <c r="BS1937" s="207"/>
      <c r="BT1937" s="207"/>
      <c r="BU1937" s="207"/>
      <c r="BV1937" s="207"/>
      <c r="BW1937" s="207"/>
      <c r="BX1937" s="207"/>
      <c r="BY1937" s="207"/>
      <c r="BZ1937" s="207"/>
      <c r="CA1937" s="207"/>
      <c r="CB1937" s="207"/>
      <c r="CC1937" s="207"/>
      <c r="CD1937" s="207"/>
      <c r="CE1937" s="207"/>
      <c r="CF1937" s="207"/>
      <c r="CG1937" s="207"/>
      <c r="CH1937" s="207"/>
      <c r="CI1937" s="207"/>
      <c r="CJ1937" s="207"/>
      <c r="CK1937" s="207"/>
      <c r="CL1937" s="207"/>
      <c r="CM1937" s="207"/>
      <c r="CN1937" s="207"/>
      <c r="CO1937" s="207"/>
      <c r="CP1937" s="207"/>
      <c r="CQ1937" s="207"/>
      <c r="CR1937" s="207"/>
      <c r="CS1937" s="207"/>
      <c r="CT1937" s="207"/>
      <c r="CU1937" s="207"/>
      <c r="CV1937" s="207"/>
      <c r="CW1937" s="207"/>
      <c r="CX1937" s="207"/>
      <c r="CY1937" s="207"/>
      <c r="CZ1937" s="207"/>
      <c r="DA1937" s="207"/>
      <c r="DB1937" s="207"/>
      <c r="DC1937" s="207"/>
      <c r="DD1937" s="207"/>
      <c r="DE1937" s="207"/>
      <c r="DF1937" s="207"/>
      <c r="DG1937" s="207"/>
      <c r="DH1937" s="207"/>
      <c r="DI1937" s="207"/>
      <c r="DJ1937" s="207"/>
      <c r="DK1937" s="207"/>
      <c r="DL1937" s="207"/>
      <c r="DM1937" s="207"/>
      <c r="DN1937" s="207"/>
      <c r="DO1937" s="207"/>
      <c r="DP1937" s="207"/>
      <c r="DQ1937" s="207"/>
      <c r="DR1937" s="207"/>
      <c r="DS1937" s="207"/>
      <c r="DT1937" s="207"/>
      <c r="DU1937" s="207"/>
      <c r="DV1937" s="207"/>
      <c r="DW1937" s="207"/>
      <c r="DX1937" s="207"/>
    </row>
    <row r="1938" spans="15:128">
      <c r="O1938" s="207"/>
      <c r="P1938" s="207"/>
      <c r="Q1938" s="207"/>
      <c r="R1938" s="207"/>
      <c r="S1938" s="207"/>
      <c r="T1938" s="207"/>
      <c r="U1938" s="207"/>
      <c r="BP1938" s="207"/>
      <c r="BQ1938" s="207"/>
      <c r="BR1938" s="207"/>
      <c r="BS1938" s="207"/>
      <c r="BT1938" s="207"/>
      <c r="BU1938" s="207"/>
      <c r="BV1938" s="207"/>
      <c r="BW1938" s="207"/>
      <c r="BX1938" s="207"/>
      <c r="BY1938" s="207"/>
      <c r="BZ1938" s="207"/>
      <c r="CA1938" s="207"/>
      <c r="CB1938" s="207"/>
      <c r="CC1938" s="207"/>
      <c r="CD1938" s="207"/>
      <c r="CE1938" s="207"/>
      <c r="CF1938" s="207"/>
      <c r="CG1938" s="207"/>
      <c r="CH1938" s="207"/>
      <c r="CI1938" s="207"/>
      <c r="CJ1938" s="207"/>
      <c r="CK1938" s="207"/>
      <c r="CL1938" s="207"/>
      <c r="CM1938" s="207"/>
      <c r="CN1938" s="207"/>
      <c r="CO1938" s="207"/>
      <c r="CP1938" s="207"/>
      <c r="CQ1938" s="207"/>
      <c r="CR1938" s="207"/>
      <c r="CS1938" s="207"/>
      <c r="CT1938" s="207"/>
      <c r="CU1938" s="207"/>
      <c r="CV1938" s="207"/>
      <c r="CW1938" s="207"/>
      <c r="CX1938" s="207"/>
      <c r="CY1938" s="207"/>
      <c r="CZ1938" s="207"/>
      <c r="DA1938" s="207"/>
      <c r="DB1938" s="207"/>
      <c r="DC1938" s="207"/>
      <c r="DD1938" s="207"/>
      <c r="DE1938" s="207"/>
      <c r="DF1938" s="207"/>
      <c r="DG1938" s="207"/>
      <c r="DH1938" s="207"/>
      <c r="DI1938" s="207"/>
      <c r="DJ1938" s="207"/>
      <c r="DK1938" s="207"/>
      <c r="DL1938" s="207"/>
      <c r="DM1938" s="207"/>
      <c r="DN1938" s="207"/>
      <c r="DO1938" s="207"/>
      <c r="DP1938" s="207"/>
      <c r="DQ1938" s="207"/>
      <c r="DR1938" s="207"/>
      <c r="DS1938" s="207"/>
      <c r="DT1938" s="207"/>
      <c r="DU1938" s="207"/>
      <c r="DV1938" s="207"/>
      <c r="DW1938" s="207"/>
      <c r="DX1938" s="207"/>
    </row>
    <row r="1939" spans="15:128">
      <c r="O1939" s="207"/>
      <c r="P1939" s="207"/>
      <c r="Q1939" s="207"/>
      <c r="R1939" s="207"/>
      <c r="S1939" s="207"/>
      <c r="T1939" s="207"/>
      <c r="U1939" s="207"/>
      <c r="BP1939" s="207"/>
      <c r="BQ1939" s="207"/>
      <c r="BR1939" s="207"/>
      <c r="BS1939" s="207"/>
      <c r="BT1939" s="207"/>
      <c r="BU1939" s="207"/>
      <c r="BV1939" s="207"/>
      <c r="BW1939" s="207"/>
      <c r="BX1939" s="207"/>
      <c r="BY1939" s="207"/>
      <c r="BZ1939" s="207"/>
      <c r="CA1939" s="207"/>
      <c r="CB1939" s="207"/>
      <c r="CC1939" s="207"/>
      <c r="CD1939" s="207"/>
      <c r="CE1939" s="207"/>
      <c r="CF1939" s="207"/>
      <c r="CG1939" s="207"/>
      <c r="CH1939" s="207"/>
      <c r="CI1939" s="207"/>
      <c r="CJ1939" s="207"/>
      <c r="CK1939" s="207"/>
      <c r="CL1939" s="207"/>
      <c r="CM1939" s="207"/>
      <c r="CN1939" s="207"/>
      <c r="CO1939" s="207"/>
      <c r="CP1939" s="207"/>
      <c r="CQ1939" s="207"/>
      <c r="CR1939" s="207"/>
      <c r="CS1939" s="207"/>
      <c r="CT1939" s="207"/>
      <c r="CU1939" s="207"/>
      <c r="CV1939" s="207"/>
      <c r="CW1939" s="207"/>
      <c r="CX1939" s="207"/>
      <c r="CY1939" s="207"/>
      <c r="CZ1939" s="207"/>
      <c r="DA1939" s="207"/>
      <c r="DB1939" s="207"/>
      <c r="DC1939" s="207"/>
      <c r="DD1939" s="207"/>
      <c r="DE1939" s="207"/>
      <c r="DF1939" s="207"/>
      <c r="DG1939" s="207"/>
      <c r="DH1939" s="207"/>
      <c r="DI1939" s="207"/>
      <c r="DJ1939" s="207"/>
      <c r="DK1939" s="207"/>
      <c r="DL1939" s="207"/>
      <c r="DM1939" s="207"/>
      <c r="DN1939" s="207"/>
      <c r="DO1939" s="207"/>
      <c r="DP1939" s="207"/>
      <c r="DQ1939" s="207"/>
      <c r="DR1939" s="207"/>
      <c r="DS1939" s="207"/>
      <c r="DT1939" s="207"/>
      <c r="DU1939" s="207"/>
      <c r="DV1939" s="207"/>
      <c r="DW1939" s="207"/>
      <c r="DX1939" s="207"/>
    </row>
    <row r="1940" spans="15:128">
      <c r="O1940" s="207"/>
      <c r="P1940" s="207"/>
      <c r="Q1940" s="207"/>
      <c r="R1940" s="207"/>
      <c r="S1940" s="207"/>
      <c r="T1940" s="207"/>
      <c r="U1940" s="207"/>
      <c r="BP1940" s="207"/>
      <c r="BQ1940" s="207"/>
      <c r="BR1940" s="207"/>
      <c r="BS1940" s="207"/>
      <c r="BT1940" s="207"/>
      <c r="BU1940" s="207"/>
      <c r="BV1940" s="207"/>
      <c r="BW1940" s="207"/>
      <c r="BX1940" s="207"/>
      <c r="BY1940" s="207"/>
      <c r="BZ1940" s="207"/>
      <c r="CA1940" s="207"/>
      <c r="CB1940" s="207"/>
      <c r="CC1940" s="207"/>
      <c r="CD1940" s="207"/>
      <c r="CE1940" s="207"/>
      <c r="CF1940" s="207"/>
      <c r="CG1940" s="207"/>
      <c r="CH1940" s="207"/>
      <c r="CI1940" s="207"/>
      <c r="CJ1940" s="207"/>
      <c r="CK1940" s="207"/>
      <c r="CL1940" s="207"/>
      <c r="CM1940" s="207"/>
      <c r="CN1940" s="207"/>
      <c r="CO1940" s="207"/>
      <c r="CP1940" s="207"/>
      <c r="CQ1940" s="207"/>
      <c r="CR1940" s="207"/>
      <c r="CS1940" s="207"/>
      <c r="CT1940" s="207"/>
      <c r="CU1940" s="207"/>
      <c r="CV1940" s="207"/>
      <c r="CW1940" s="207"/>
      <c r="CX1940" s="207"/>
      <c r="CY1940" s="207"/>
      <c r="CZ1940" s="207"/>
      <c r="DA1940" s="207"/>
      <c r="DB1940" s="207"/>
      <c r="DC1940" s="207"/>
      <c r="DD1940" s="207"/>
      <c r="DE1940" s="207"/>
      <c r="DF1940" s="207"/>
      <c r="DG1940" s="207"/>
      <c r="DH1940" s="207"/>
      <c r="DI1940" s="207"/>
      <c r="DJ1940" s="207"/>
      <c r="DK1940" s="207"/>
      <c r="DL1940" s="207"/>
      <c r="DM1940" s="207"/>
      <c r="DN1940" s="207"/>
      <c r="DO1940" s="207"/>
      <c r="DP1940" s="207"/>
      <c r="DQ1940" s="207"/>
      <c r="DR1940" s="207"/>
      <c r="DS1940" s="207"/>
      <c r="DT1940" s="207"/>
      <c r="DU1940" s="207"/>
      <c r="DV1940" s="207"/>
      <c r="DW1940" s="207"/>
      <c r="DX1940" s="207"/>
    </row>
    <row r="1941" spans="15:128">
      <c r="O1941" s="207"/>
      <c r="P1941" s="207"/>
      <c r="Q1941" s="207"/>
      <c r="R1941" s="207"/>
      <c r="S1941" s="207"/>
      <c r="T1941" s="207"/>
      <c r="U1941" s="207"/>
      <c r="BP1941" s="207"/>
      <c r="BQ1941" s="207"/>
      <c r="BR1941" s="207"/>
      <c r="BS1941" s="207"/>
      <c r="BT1941" s="207"/>
      <c r="BU1941" s="207"/>
      <c r="BV1941" s="207"/>
      <c r="BW1941" s="207"/>
      <c r="BX1941" s="207"/>
      <c r="BY1941" s="207"/>
      <c r="BZ1941" s="207"/>
      <c r="CA1941" s="207"/>
      <c r="CB1941" s="207"/>
      <c r="CC1941" s="207"/>
      <c r="CD1941" s="207"/>
      <c r="CE1941" s="207"/>
      <c r="CF1941" s="207"/>
      <c r="CG1941" s="207"/>
      <c r="CH1941" s="207"/>
      <c r="CI1941" s="207"/>
      <c r="CJ1941" s="207"/>
      <c r="CK1941" s="207"/>
      <c r="CL1941" s="207"/>
      <c r="CM1941" s="207"/>
      <c r="CN1941" s="207"/>
      <c r="CO1941" s="207"/>
      <c r="CP1941" s="207"/>
      <c r="CQ1941" s="207"/>
      <c r="CR1941" s="207"/>
      <c r="CS1941" s="207"/>
      <c r="CT1941" s="207"/>
      <c r="CU1941" s="207"/>
      <c r="CV1941" s="207"/>
      <c r="CW1941" s="207"/>
      <c r="CX1941" s="207"/>
      <c r="CY1941" s="207"/>
      <c r="CZ1941" s="207"/>
      <c r="DA1941" s="207"/>
      <c r="DB1941" s="207"/>
      <c r="DC1941" s="207"/>
      <c r="DD1941" s="207"/>
      <c r="DE1941" s="207"/>
      <c r="DF1941" s="207"/>
      <c r="DG1941" s="207"/>
      <c r="DH1941" s="207"/>
      <c r="DI1941" s="207"/>
      <c r="DJ1941" s="207"/>
      <c r="DK1941" s="207"/>
      <c r="DL1941" s="207"/>
      <c r="DM1941" s="207"/>
      <c r="DN1941" s="207"/>
      <c r="DO1941" s="207"/>
      <c r="DP1941" s="207"/>
      <c r="DQ1941" s="207"/>
      <c r="DR1941" s="207"/>
      <c r="DS1941" s="207"/>
      <c r="DT1941" s="207"/>
      <c r="DU1941" s="207"/>
      <c r="DV1941" s="207"/>
      <c r="DW1941" s="207"/>
      <c r="DX1941" s="207"/>
    </row>
    <row r="1942" spans="15:128">
      <c r="O1942" s="207"/>
      <c r="P1942" s="207"/>
      <c r="Q1942" s="207"/>
      <c r="R1942" s="207"/>
      <c r="S1942" s="207"/>
      <c r="T1942" s="207"/>
      <c r="U1942" s="207"/>
      <c r="BP1942" s="207"/>
      <c r="BQ1942" s="207"/>
      <c r="BR1942" s="207"/>
      <c r="BS1942" s="207"/>
      <c r="BT1942" s="207"/>
      <c r="BU1942" s="207"/>
      <c r="BV1942" s="207"/>
      <c r="BW1942" s="207"/>
      <c r="BX1942" s="207"/>
      <c r="BY1942" s="207"/>
      <c r="BZ1942" s="207"/>
      <c r="CA1942" s="207"/>
      <c r="CB1942" s="207"/>
      <c r="CC1942" s="207"/>
      <c r="CD1942" s="207"/>
      <c r="CE1942" s="207"/>
      <c r="CF1942" s="207"/>
      <c r="CG1942" s="207"/>
      <c r="CH1942" s="207"/>
      <c r="CI1942" s="207"/>
      <c r="CJ1942" s="207"/>
      <c r="CK1942" s="207"/>
      <c r="CL1942" s="207"/>
      <c r="CM1942" s="207"/>
      <c r="CN1942" s="207"/>
      <c r="CO1942" s="207"/>
      <c r="CP1942" s="207"/>
      <c r="CQ1942" s="207"/>
      <c r="CR1942" s="207"/>
      <c r="CS1942" s="207"/>
      <c r="CT1942" s="207"/>
      <c r="CU1942" s="207"/>
      <c r="CV1942" s="207"/>
      <c r="CW1942" s="207"/>
      <c r="CX1942" s="207"/>
      <c r="CY1942" s="207"/>
      <c r="CZ1942" s="207"/>
      <c r="DA1942" s="207"/>
      <c r="DB1942" s="207"/>
      <c r="DC1942" s="207"/>
      <c r="DD1942" s="207"/>
      <c r="DE1942" s="207"/>
      <c r="DF1942" s="207"/>
      <c r="DG1942" s="207"/>
      <c r="DH1942" s="207"/>
      <c r="DI1942" s="207"/>
      <c r="DJ1942" s="207"/>
      <c r="DK1942" s="207"/>
      <c r="DL1942" s="207"/>
      <c r="DM1942" s="207"/>
      <c r="DN1942" s="207"/>
      <c r="DO1942" s="207"/>
      <c r="DP1942" s="207"/>
      <c r="DQ1942" s="207"/>
      <c r="DR1942" s="207"/>
      <c r="DS1942" s="207"/>
      <c r="DT1942" s="207"/>
      <c r="DU1942" s="207"/>
      <c r="DV1942" s="207"/>
      <c r="DW1942" s="207"/>
      <c r="DX1942" s="207"/>
    </row>
    <row r="1943" spans="15:128">
      <c r="O1943" s="207"/>
      <c r="P1943" s="207"/>
      <c r="Q1943" s="207"/>
      <c r="R1943" s="207"/>
      <c r="S1943" s="207"/>
      <c r="T1943" s="207"/>
      <c r="U1943" s="207"/>
      <c r="BP1943" s="207"/>
      <c r="BQ1943" s="207"/>
      <c r="BR1943" s="207"/>
      <c r="BS1943" s="207"/>
      <c r="BT1943" s="207"/>
      <c r="BU1943" s="207"/>
      <c r="BV1943" s="207"/>
      <c r="BW1943" s="207"/>
      <c r="BX1943" s="207"/>
      <c r="BY1943" s="207"/>
      <c r="BZ1943" s="207"/>
      <c r="CA1943" s="207"/>
      <c r="CB1943" s="207"/>
      <c r="CC1943" s="207"/>
      <c r="CD1943" s="207"/>
      <c r="CE1943" s="207"/>
      <c r="CF1943" s="207"/>
      <c r="CG1943" s="207"/>
      <c r="CH1943" s="207"/>
      <c r="CI1943" s="207"/>
      <c r="CJ1943" s="207"/>
      <c r="CK1943" s="207"/>
      <c r="CL1943" s="207"/>
      <c r="CM1943" s="207"/>
      <c r="CN1943" s="207"/>
      <c r="CO1943" s="207"/>
      <c r="CP1943" s="207"/>
      <c r="CQ1943" s="207"/>
      <c r="CR1943" s="207"/>
      <c r="CS1943" s="207"/>
      <c r="CT1943" s="207"/>
      <c r="CU1943" s="207"/>
      <c r="CV1943" s="207"/>
      <c r="CW1943" s="207"/>
      <c r="CX1943" s="207"/>
      <c r="CY1943" s="207"/>
      <c r="CZ1943" s="207"/>
      <c r="DA1943" s="207"/>
      <c r="DB1943" s="207"/>
      <c r="DC1943" s="207"/>
      <c r="DD1943" s="207"/>
      <c r="DE1943" s="207"/>
      <c r="DF1943" s="207"/>
      <c r="DG1943" s="207"/>
      <c r="DH1943" s="207"/>
      <c r="DI1943" s="207"/>
      <c r="DJ1943" s="207"/>
      <c r="DK1943" s="207"/>
      <c r="DL1943" s="207"/>
      <c r="DM1943" s="207"/>
      <c r="DN1943" s="207"/>
      <c r="DO1943" s="207"/>
      <c r="DP1943" s="207"/>
      <c r="DQ1943" s="207"/>
      <c r="DR1943" s="207"/>
      <c r="DS1943" s="207"/>
      <c r="DT1943" s="207"/>
      <c r="DU1943" s="207"/>
      <c r="DV1943" s="207"/>
      <c r="DW1943" s="207"/>
      <c r="DX1943" s="207"/>
    </row>
    <row r="1944" spans="15:128">
      <c r="O1944" s="207"/>
      <c r="P1944" s="207"/>
      <c r="Q1944" s="207"/>
      <c r="R1944" s="207"/>
      <c r="S1944" s="207"/>
      <c r="T1944" s="207"/>
      <c r="U1944" s="207"/>
      <c r="BP1944" s="207"/>
      <c r="BQ1944" s="207"/>
      <c r="BR1944" s="207"/>
      <c r="BS1944" s="207"/>
      <c r="BT1944" s="207"/>
      <c r="BU1944" s="207"/>
      <c r="BV1944" s="207"/>
      <c r="BW1944" s="207"/>
      <c r="BX1944" s="207"/>
      <c r="BY1944" s="207"/>
      <c r="BZ1944" s="207"/>
      <c r="CA1944" s="207"/>
      <c r="CB1944" s="207"/>
      <c r="CC1944" s="207"/>
      <c r="CD1944" s="207"/>
      <c r="CE1944" s="207"/>
      <c r="CF1944" s="207"/>
      <c r="CG1944" s="207"/>
      <c r="CH1944" s="207"/>
      <c r="CI1944" s="207"/>
      <c r="CJ1944" s="207"/>
      <c r="CK1944" s="207"/>
      <c r="CL1944" s="207"/>
      <c r="CM1944" s="207"/>
      <c r="CN1944" s="207"/>
      <c r="CO1944" s="207"/>
      <c r="CP1944" s="207"/>
      <c r="CQ1944" s="207"/>
      <c r="CR1944" s="207"/>
      <c r="CS1944" s="207"/>
      <c r="CT1944" s="207"/>
      <c r="CU1944" s="207"/>
      <c r="CV1944" s="207"/>
      <c r="CW1944" s="207"/>
      <c r="CX1944" s="207"/>
      <c r="CY1944" s="207"/>
      <c r="CZ1944" s="207"/>
      <c r="DA1944" s="207"/>
      <c r="DB1944" s="207"/>
      <c r="DC1944" s="207"/>
      <c r="DD1944" s="207"/>
      <c r="DE1944" s="207"/>
      <c r="DF1944" s="207"/>
      <c r="DG1944" s="207"/>
      <c r="DH1944" s="207"/>
      <c r="DI1944" s="207"/>
      <c r="DJ1944" s="207"/>
      <c r="DK1944" s="207"/>
      <c r="DL1944" s="207"/>
      <c r="DM1944" s="207"/>
      <c r="DN1944" s="207"/>
      <c r="DO1944" s="207"/>
      <c r="DP1944" s="207"/>
      <c r="DQ1944" s="207"/>
      <c r="DR1944" s="207"/>
      <c r="DS1944" s="207"/>
      <c r="DT1944" s="207"/>
      <c r="DU1944" s="207"/>
      <c r="DV1944" s="207"/>
      <c r="DW1944" s="207"/>
      <c r="DX1944" s="207"/>
    </row>
    <row r="1945" spans="15:128">
      <c r="O1945" s="207"/>
      <c r="P1945" s="207"/>
      <c r="Q1945" s="207"/>
      <c r="R1945" s="207"/>
      <c r="S1945" s="207"/>
      <c r="T1945" s="207"/>
      <c r="U1945" s="207"/>
      <c r="BP1945" s="207"/>
      <c r="BQ1945" s="207"/>
      <c r="BR1945" s="207"/>
      <c r="BS1945" s="207"/>
      <c r="BT1945" s="207"/>
      <c r="BU1945" s="207"/>
      <c r="BV1945" s="207"/>
      <c r="BW1945" s="207"/>
      <c r="BX1945" s="207"/>
      <c r="BY1945" s="207"/>
      <c r="BZ1945" s="207"/>
      <c r="CA1945" s="207"/>
      <c r="CB1945" s="207"/>
      <c r="CC1945" s="207"/>
      <c r="CD1945" s="207"/>
      <c r="CE1945" s="207"/>
      <c r="CF1945" s="207"/>
      <c r="CG1945" s="207"/>
      <c r="CH1945" s="207"/>
      <c r="CI1945" s="207"/>
      <c r="CJ1945" s="207"/>
      <c r="CK1945" s="207"/>
      <c r="CL1945" s="207"/>
      <c r="CM1945" s="207"/>
      <c r="CN1945" s="207"/>
      <c r="CO1945" s="207"/>
      <c r="CP1945" s="207"/>
      <c r="CQ1945" s="207"/>
      <c r="CR1945" s="207"/>
      <c r="CS1945" s="207"/>
      <c r="CT1945" s="207"/>
      <c r="CU1945" s="207"/>
      <c r="CV1945" s="207"/>
      <c r="CW1945" s="207"/>
      <c r="CX1945" s="207"/>
      <c r="CY1945" s="207"/>
      <c r="CZ1945" s="207"/>
      <c r="DA1945" s="207"/>
      <c r="DB1945" s="207"/>
      <c r="DC1945" s="207"/>
      <c r="DD1945" s="207"/>
      <c r="DE1945" s="207"/>
      <c r="DF1945" s="207"/>
      <c r="DG1945" s="207"/>
      <c r="DH1945" s="207"/>
      <c r="DI1945" s="207"/>
      <c r="DJ1945" s="207"/>
      <c r="DK1945" s="207"/>
      <c r="DL1945" s="207"/>
      <c r="DM1945" s="207"/>
      <c r="DN1945" s="207"/>
      <c r="DO1945" s="207"/>
      <c r="DP1945" s="207"/>
      <c r="DQ1945" s="207"/>
      <c r="DR1945" s="207"/>
      <c r="DS1945" s="207"/>
      <c r="DT1945" s="207"/>
      <c r="DU1945" s="207"/>
      <c r="DV1945" s="207"/>
      <c r="DW1945" s="207"/>
      <c r="DX1945" s="207"/>
    </row>
    <row r="1946" spans="15:128">
      <c r="O1946" s="207"/>
      <c r="P1946" s="207"/>
      <c r="Q1946" s="207"/>
      <c r="R1946" s="207"/>
      <c r="S1946" s="207"/>
      <c r="T1946" s="207"/>
      <c r="U1946" s="207"/>
      <c r="BP1946" s="207"/>
      <c r="BQ1946" s="207"/>
      <c r="BR1946" s="207"/>
      <c r="BS1946" s="207"/>
      <c r="BT1946" s="207"/>
      <c r="BU1946" s="207"/>
      <c r="BV1946" s="207"/>
      <c r="BW1946" s="207"/>
      <c r="BX1946" s="207"/>
      <c r="BY1946" s="207"/>
      <c r="BZ1946" s="207"/>
      <c r="CA1946" s="207"/>
      <c r="CB1946" s="207"/>
      <c r="CC1946" s="207"/>
      <c r="CD1946" s="207"/>
      <c r="CE1946" s="207"/>
      <c r="CF1946" s="207"/>
      <c r="CG1946" s="207"/>
      <c r="CH1946" s="207"/>
      <c r="CI1946" s="207"/>
      <c r="CJ1946" s="207"/>
      <c r="CK1946" s="207"/>
      <c r="CL1946" s="207"/>
      <c r="CM1946" s="207"/>
      <c r="CN1946" s="207"/>
      <c r="CO1946" s="207"/>
      <c r="CP1946" s="207"/>
      <c r="CQ1946" s="207"/>
      <c r="CR1946" s="207"/>
      <c r="CS1946" s="207"/>
      <c r="CT1946" s="207"/>
      <c r="CU1946" s="207"/>
      <c r="CV1946" s="207"/>
      <c r="CW1946" s="207"/>
      <c r="CX1946" s="207"/>
      <c r="CY1946" s="207"/>
      <c r="CZ1946" s="207"/>
      <c r="DA1946" s="207"/>
      <c r="DB1946" s="207"/>
      <c r="DC1946" s="207"/>
      <c r="DD1946" s="207"/>
      <c r="DE1946" s="207"/>
      <c r="DF1946" s="207"/>
      <c r="DG1946" s="207"/>
      <c r="DH1946" s="207"/>
      <c r="DI1946" s="207"/>
      <c r="DJ1946" s="207"/>
      <c r="DK1946" s="207"/>
      <c r="DL1946" s="207"/>
      <c r="DM1946" s="207"/>
      <c r="DN1946" s="207"/>
      <c r="DO1946" s="207"/>
      <c r="DP1946" s="207"/>
      <c r="DQ1946" s="207"/>
      <c r="DR1946" s="207"/>
      <c r="DS1946" s="207"/>
      <c r="DT1946" s="207"/>
      <c r="DU1946" s="207"/>
      <c r="DV1946" s="207"/>
      <c r="DW1946" s="207"/>
      <c r="DX1946" s="207"/>
    </row>
    <row r="1947" spans="15:128">
      <c r="O1947" s="207"/>
      <c r="P1947" s="207"/>
      <c r="Q1947" s="207"/>
      <c r="R1947" s="207"/>
      <c r="S1947" s="207"/>
      <c r="T1947" s="207"/>
      <c r="U1947" s="207"/>
      <c r="BP1947" s="207"/>
      <c r="BQ1947" s="207"/>
      <c r="BR1947" s="207"/>
      <c r="BS1947" s="207"/>
      <c r="BT1947" s="207"/>
      <c r="BU1947" s="207"/>
      <c r="BV1947" s="207"/>
      <c r="BW1947" s="207"/>
      <c r="BX1947" s="207"/>
      <c r="BY1947" s="207"/>
      <c r="BZ1947" s="207"/>
      <c r="CA1947" s="207"/>
      <c r="CB1947" s="207"/>
      <c r="CC1947" s="207"/>
      <c r="CD1947" s="207"/>
      <c r="CE1947" s="207"/>
      <c r="CF1947" s="207"/>
      <c r="CG1947" s="207"/>
      <c r="CH1947" s="207"/>
      <c r="CI1947" s="207"/>
      <c r="CJ1947" s="207"/>
      <c r="CK1947" s="207"/>
      <c r="CL1947" s="207"/>
      <c r="CM1947" s="207"/>
      <c r="CN1947" s="207"/>
      <c r="CO1947" s="207"/>
      <c r="CP1947" s="207"/>
      <c r="CQ1947" s="207"/>
      <c r="CR1947" s="207"/>
      <c r="CS1947" s="207"/>
      <c r="CT1947" s="207"/>
      <c r="CU1947" s="207"/>
      <c r="CV1947" s="207"/>
      <c r="CW1947" s="207"/>
      <c r="CX1947" s="207"/>
      <c r="CY1947" s="207"/>
      <c r="CZ1947" s="207"/>
      <c r="DA1947" s="207"/>
      <c r="DB1947" s="207"/>
      <c r="DC1947" s="207"/>
      <c r="DD1947" s="207"/>
      <c r="DE1947" s="207"/>
      <c r="DF1947" s="207"/>
      <c r="DG1947" s="207"/>
      <c r="DH1947" s="207"/>
      <c r="DI1947" s="207"/>
      <c r="DJ1947" s="207"/>
      <c r="DK1947" s="207"/>
      <c r="DL1947" s="207"/>
      <c r="DM1947" s="207"/>
      <c r="DN1947" s="207"/>
      <c r="DO1947" s="207"/>
      <c r="DP1947" s="207"/>
      <c r="DQ1947" s="207"/>
      <c r="DR1947" s="207"/>
      <c r="DS1947" s="207"/>
      <c r="DT1947" s="207"/>
      <c r="DU1947" s="207"/>
      <c r="DV1947" s="207"/>
      <c r="DW1947" s="207"/>
      <c r="DX1947" s="207"/>
    </row>
    <row r="1948" spans="15:128">
      <c r="O1948" s="207"/>
      <c r="P1948" s="207"/>
      <c r="Q1948" s="207"/>
      <c r="R1948" s="207"/>
      <c r="S1948" s="207"/>
      <c r="T1948" s="207"/>
      <c r="U1948" s="207"/>
      <c r="BP1948" s="207"/>
      <c r="BQ1948" s="207"/>
      <c r="BR1948" s="207"/>
      <c r="BS1948" s="207"/>
      <c r="BT1948" s="207"/>
      <c r="BU1948" s="207"/>
      <c r="BV1948" s="207"/>
      <c r="BW1948" s="207"/>
      <c r="BX1948" s="207"/>
      <c r="BY1948" s="207"/>
      <c r="BZ1948" s="207"/>
      <c r="CA1948" s="207"/>
      <c r="CB1948" s="207"/>
      <c r="CC1948" s="207"/>
      <c r="CD1948" s="207"/>
      <c r="CE1948" s="207"/>
      <c r="CF1948" s="207"/>
      <c r="CG1948" s="207"/>
      <c r="CH1948" s="207"/>
      <c r="CI1948" s="207"/>
      <c r="CJ1948" s="207"/>
      <c r="CK1948" s="207"/>
      <c r="CL1948" s="207"/>
      <c r="CM1948" s="207"/>
      <c r="CN1948" s="207"/>
      <c r="CO1948" s="207"/>
      <c r="CP1948" s="207"/>
      <c r="CQ1948" s="207"/>
      <c r="CR1948" s="207"/>
      <c r="CS1948" s="207"/>
      <c r="CT1948" s="207"/>
      <c r="CU1948" s="207"/>
      <c r="CV1948" s="207"/>
      <c r="CW1948" s="207"/>
      <c r="CX1948" s="207"/>
      <c r="CY1948" s="207"/>
      <c r="CZ1948" s="207"/>
      <c r="DA1948" s="207"/>
      <c r="DB1948" s="207"/>
      <c r="DC1948" s="207"/>
      <c r="DD1948" s="207"/>
      <c r="DE1948" s="207"/>
      <c r="DF1948" s="207"/>
      <c r="DG1948" s="207"/>
      <c r="DH1948" s="207"/>
      <c r="DI1948" s="207"/>
      <c r="DJ1948" s="207"/>
      <c r="DK1948" s="207"/>
      <c r="DL1948" s="207"/>
      <c r="DM1948" s="207"/>
      <c r="DN1948" s="207"/>
      <c r="DO1948" s="207"/>
      <c r="DP1948" s="207"/>
      <c r="DQ1948" s="207"/>
      <c r="DR1948" s="207"/>
      <c r="DS1948" s="207"/>
      <c r="DT1948" s="207"/>
      <c r="DU1948" s="207"/>
      <c r="DV1948" s="207"/>
      <c r="DW1948" s="207"/>
      <c r="DX1948" s="207"/>
    </row>
    <row r="1949" spans="15:128">
      <c r="O1949" s="207"/>
      <c r="P1949" s="207"/>
      <c r="Q1949" s="207"/>
      <c r="R1949" s="207"/>
      <c r="S1949" s="207"/>
      <c r="T1949" s="207"/>
      <c r="U1949" s="207"/>
      <c r="BP1949" s="207"/>
      <c r="BQ1949" s="207"/>
      <c r="BR1949" s="207"/>
      <c r="BS1949" s="207"/>
      <c r="BT1949" s="207"/>
      <c r="BU1949" s="207"/>
      <c r="BV1949" s="207"/>
      <c r="BW1949" s="207"/>
      <c r="BX1949" s="207"/>
      <c r="BY1949" s="207"/>
      <c r="BZ1949" s="207"/>
      <c r="CA1949" s="207"/>
      <c r="CB1949" s="207"/>
      <c r="CC1949" s="207"/>
      <c r="CD1949" s="207"/>
      <c r="CE1949" s="207"/>
      <c r="CF1949" s="207"/>
      <c r="CG1949" s="207"/>
      <c r="CH1949" s="207"/>
      <c r="CI1949" s="207"/>
      <c r="CJ1949" s="207"/>
      <c r="CK1949" s="207"/>
      <c r="CL1949" s="207"/>
      <c r="CM1949" s="207"/>
      <c r="CN1949" s="207"/>
      <c r="CO1949" s="207"/>
      <c r="CP1949" s="207"/>
      <c r="CQ1949" s="207"/>
      <c r="CR1949" s="207"/>
      <c r="CS1949" s="207"/>
      <c r="CT1949" s="207"/>
      <c r="CU1949" s="207"/>
      <c r="CV1949" s="207"/>
      <c r="CW1949" s="207"/>
      <c r="CX1949" s="207"/>
      <c r="CY1949" s="207"/>
      <c r="CZ1949" s="207"/>
      <c r="DA1949" s="207"/>
      <c r="DB1949" s="207"/>
      <c r="DC1949" s="207"/>
      <c r="DD1949" s="207"/>
      <c r="DE1949" s="207"/>
      <c r="DF1949" s="207"/>
      <c r="DG1949" s="207"/>
      <c r="DH1949" s="207"/>
      <c r="DI1949" s="207"/>
      <c r="DJ1949" s="207"/>
      <c r="DK1949" s="207"/>
      <c r="DL1949" s="207"/>
      <c r="DM1949" s="207"/>
      <c r="DN1949" s="207"/>
      <c r="DO1949" s="207"/>
      <c r="DP1949" s="207"/>
      <c r="DQ1949" s="207"/>
      <c r="DR1949" s="207"/>
      <c r="DS1949" s="207"/>
      <c r="DT1949" s="207"/>
      <c r="DU1949" s="207"/>
      <c r="DV1949" s="207"/>
      <c r="DW1949" s="207"/>
      <c r="DX1949" s="207"/>
    </row>
    <row r="1950" spans="15:128">
      <c r="O1950" s="207"/>
      <c r="P1950" s="207"/>
      <c r="Q1950" s="207"/>
      <c r="R1950" s="207"/>
      <c r="S1950" s="207"/>
      <c r="T1950" s="207"/>
      <c r="U1950" s="207"/>
      <c r="BP1950" s="207"/>
      <c r="BQ1950" s="207"/>
      <c r="BR1950" s="207"/>
      <c r="BS1950" s="207"/>
      <c r="BT1950" s="207"/>
      <c r="BU1950" s="207"/>
      <c r="BV1950" s="207"/>
      <c r="BW1950" s="207"/>
      <c r="BX1950" s="207"/>
      <c r="BY1950" s="207"/>
      <c r="BZ1950" s="207"/>
      <c r="CA1950" s="207"/>
      <c r="CB1950" s="207"/>
      <c r="CC1950" s="207"/>
      <c r="CD1950" s="207"/>
      <c r="CE1950" s="207"/>
      <c r="CF1950" s="207"/>
      <c r="CG1950" s="207"/>
      <c r="CH1950" s="207"/>
      <c r="CI1950" s="207"/>
      <c r="CJ1950" s="207"/>
      <c r="CK1950" s="207"/>
      <c r="CL1950" s="207"/>
      <c r="CM1950" s="207"/>
      <c r="CN1950" s="207"/>
      <c r="CO1950" s="207"/>
      <c r="CP1950" s="207"/>
      <c r="CQ1950" s="207"/>
      <c r="CR1950" s="207"/>
      <c r="CS1950" s="207"/>
      <c r="CT1950" s="207"/>
      <c r="CU1950" s="207"/>
      <c r="CV1950" s="207"/>
      <c r="CW1950" s="207"/>
      <c r="CX1950" s="207"/>
      <c r="CY1950" s="207"/>
      <c r="CZ1950" s="207"/>
      <c r="DA1950" s="207"/>
      <c r="DB1950" s="207"/>
      <c r="DC1950" s="207"/>
      <c r="DD1950" s="207"/>
      <c r="DE1950" s="207"/>
      <c r="DF1950" s="207"/>
      <c r="DG1950" s="207"/>
      <c r="DH1950" s="207"/>
      <c r="DI1950" s="207"/>
      <c r="DJ1950" s="207"/>
      <c r="DK1950" s="207"/>
      <c r="DL1950" s="207"/>
      <c r="DM1950" s="207"/>
      <c r="DN1950" s="207"/>
      <c r="DO1950" s="207"/>
      <c r="DP1950" s="207"/>
      <c r="DQ1950" s="207"/>
      <c r="DR1950" s="207"/>
      <c r="DS1950" s="207"/>
      <c r="DT1950" s="207"/>
      <c r="DU1950" s="207"/>
      <c r="DV1950" s="207"/>
      <c r="DW1950" s="207"/>
      <c r="DX1950" s="207"/>
    </row>
    <row r="1951" spans="15:128">
      <c r="O1951" s="207"/>
      <c r="P1951" s="207"/>
      <c r="Q1951" s="207"/>
      <c r="R1951" s="207"/>
      <c r="S1951" s="207"/>
      <c r="T1951" s="207"/>
      <c r="U1951" s="207"/>
      <c r="BP1951" s="207"/>
      <c r="BQ1951" s="207"/>
      <c r="BR1951" s="207"/>
      <c r="BS1951" s="207"/>
      <c r="BT1951" s="207"/>
      <c r="BU1951" s="207"/>
      <c r="BV1951" s="207"/>
      <c r="BW1951" s="207"/>
      <c r="BX1951" s="207"/>
      <c r="BY1951" s="207"/>
      <c r="BZ1951" s="207"/>
      <c r="CA1951" s="207"/>
      <c r="CB1951" s="207"/>
      <c r="CC1951" s="207"/>
      <c r="CD1951" s="207"/>
      <c r="CE1951" s="207"/>
      <c r="CF1951" s="207"/>
      <c r="CG1951" s="207"/>
      <c r="CH1951" s="207"/>
      <c r="CI1951" s="207"/>
      <c r="CJ1951" s="207"/>
      <c r="CK1951" s="207"/>
      <c r="CL1951" s="207"/>
      <c r="CM1951" s="207"/>
      <c r="CN1951" s="207"/>
      <c r="CO1951" s="207"/>
      <c r="CP1951" s="207"/>
      <c r="CQ1951" s="207"/>
      <c r="CR1951" s="207"/>
      <c r="CS1951" s="207"/>
      <c r="CT1951" s="207"/>
      <c r="CU1951" s="207"/>
      <c r="CV1951" s="207"/>
      <c r="CW1951" s="207"/>
      <c r="CX1951" s="207"/>
      <c r="CY1951" s="207"/>
      <c r="CZ1951" s="207"/>
      <c r="DA1951" s="207"/>
      <c r="DB1951" s="207"/>
      <c r="DC1951" s="207"/>
      <c r="DD1951" s="207"/>
      <c r="DE1951" s="207"/>
      <c r="DF1951" s="207"/>
      <c r="DG1951" s="207"/>
      <c r="DH1951" s="207"/>
      <c r="DI1951" s="207"/>
      <c r="DJ1951" s="207"/>
      <c r="DK1951" s="207"/>
      <c r="DL1951" s="207"/>
      <c r="DM1951" s="207"/>
      <c r="DN1951" s="207"/>
      <c r="DO1951" s="207"/>
      <c r="DP1951" s="207"/>
      <c r="DQ1951" s="207"/>
      <c r="DR1951" s="207"/>
      <c r="DS1951" s="207"/>
      <c r="DT1951" s="207"/>
      <c r="DU1951" s="207"/>
      <c r="DV1951" s="207"/>
      <c r="DW1951" s="207"/>
      <c r="DX1951" s="207"/>
    </row>
    <row r="1952" spans="15:128">
      <c r="O1952" s="207"/>
      <c r="P1952" s="207"/>
      <c r="Q1952" s="207"/>
      <c r="R1952" s="207"/>
      <c r="S1952" s="207"/>
      <c r="T1952" s="207"/>
      <c r="U1952" s="207"/>
      <c r="BP1952" s="207"/>
      <c r="BQ1952" s="207"/>
      <c r="BR1952" s="207"/>
      <c r="BS1952" s="207"/>
      <c r="BT1952" s="207"/>
      <c r="BU1952" s="207"/>
      <c r="BV1952" s="207"/>
      <c r="BW1952" s="207"/>
      <c r="BX1952" s="207"/>
      <c r="BY1952" s="207"/>
      <c r="BZ1952" s="207"/>
      <c r="CA1952" s="207"/>
      <c r="CB1952" s="207"/>
      <c r="CC1952" s="207"/>
      <c r="CD1952" s="207"/>
      <c r="CE1952" s="207"/>
      <c r="CF1952" s="207"/>
      <c r="CG1952" s="207"/>
      <c r="CH1952" s="207"/>
      <c r="CI1952" s="207"/>
      <c r="CJ1952" s="207"/>
      <c r="CK1952" s="207"/>
      <c r="CL1952" s="207"/>
      <c r="CM1952" s="207"/>
      <c r="CN1952" s="207"/>
      <c r="CO1952" s="207"/>
      <c r="CP1952" s="207"/>
      <c r="CQ1952" s="207"/>
      <c r="CR1952" s="207"/>
      <c r="CS1952" s="207"/>
      <c r="CT1952" s="207"/>
      <c r="CU1952" s="207"/>
      <c r="CV1952" s="207"/>
      <c r="CW1952" s="207"/>
      <c r="CX1952" s="207"/>
      <c r="CY1952" s="207"/>
      <c r="CZ1952" s="207"/>
      <c r="DA1952" s="207"/>
      <c r="DB1952" s="207"/>
      <c r="DC1952" s="207"/>
      <c r="DD1952" s="207"/>
      <c r="DE1952" s="207"/>
      <c r="DF1952" s="207"/>
      <c r="DG1952" s="207"/>
      <c r="DH1952" s="207"/>
      <c r="DI1952" s="207"/>
      <c r="DJ1952" s="207"/>
      <c r="DK1952" s="207"/>
      <c r="DL1952" s="207"/>
      <c r="DM1952" s="207"/>
      <c r="DN1952" s="207"/>
      <c r="DO1952" s="207"/>
      <c r="DP1952" s="207"/>
      <c r="DQ1952" s="207"/>
      <c r="DR1952" s="207"/>
      <c r="DS1952" s="207"/>
      <c r="DT1952" s="207"/>
      <c r="DU1952" s="207"/>
      <c r="DV1952" s="207"/>
      <c r="DW1952" s="207"/>
      <c r="DX1952" s="207"/>
    </row>
    <row r="1953" spans="15:128">
      <c r="O1953" s="207"/>
      <c r="P1953" s="207"/>
      <c r="Q1953" s="207"/>
      <c r="R1953" s="207"/>
      <c r="S1953" s="207"/>
      <c r="T1953" s="207"/>
      <c r="U1953" s="207"/>
      <c r="BP1953" s="207"/>
      <c r="BQ1953" s="207"/>
      <c r="BR1953" s="207"/>
      <c r="BS1953" s="207"/>
      <c r="BT1953" s="207"/>
      <c r="BU1953" s="207"/>
      <c r="BV1953" s="207"/>
      <c r="BW1953" s="207"/>
      <c r="BX1953" s="207"/>
      <c r="BY1953" s="207"/>
      <c r="BZ1953" s="207"/>
      <c r="CA1953" s="207"/>
      <c r="CB1953" s="207"/>
      <c r="CC1953" s="207"/>
      <c r="CD1953" s="207"/>
      <c r="CE1953" s="207"/>
      <c r="CF1953" s="207"/>
      <c r="CG1953" s="207"/>
      <c r="CH1953" s="207"/>
      <c r="CI1953" s="207"/>
      <c r="CJ1953" s="207"/>
      <c r="CK1953" s="207"/>
      <c r="CL1953" s="207"/>
      <c r="CM1953" s="207"/>
      <c r="CN1953" s="207"/>
      <c r="CO1953" s="207"/>
      <c r="CP1953" s="207"/>
      <c r="CQ1953" s="207"/>
      <c r="CR1953" s="207"/>
      <c r="CS1953" s="207"/>
      <c r="CT1953" s="207"/>
      <c r="CU1953" s="207"/>
      <c r="CV1953" s="207"/>
      <c r="CW1953" s="207"/>
      <c r="CX1953" s="207"/>
      <c r="CY1953" s="207"/>
      <c r="CZ1953" s="207"/>
      <c r="DA1953" s="207"/>
      <c r="DB1953" s="207"/>
      <c r="DC1953" s="207"/>
      <c r="DD1953" s="207"/>
      <c r="DE1953" s="207"/>
      <c r="DF1953" s="207"/>
      <c r="DG1953" s="207"/>
      <c r="DH1953" s="207"/>
      <c r="DI1953" s="207"/>
      <c r="DJ1953" s="207"/>
      <c r="DK1953" s="207"/>
      <c r="DL1953" s="207"/>
      <c r="DM1953" s="207"/>
      <c r="DN1953" s="207"/>
      <c r="DO1953" s="207"/>
      <c r="DP1953" s="207"/>
      <c r="DQ1953" s="207"/>
      <c r="DR1953" s="207"/>
      <c r="DS1953" s="207"/>
      <c r="DT1953" s="207"/>
      <c r="DU1953" s="207"/>
      <c r="DV1953" s="207"/>
      <c r="DW1953" s="207"/>
      <c r="DX1953" s="207"/>
    </row>
    <row r="1954" spans="15:128">
      <c r="O1954" s="207"/>
      <c r="P1954" s="207"/>
      <c r="Q1954" s="207"/>
      <c r="R1954" s="207"/>
      <c r="S1954" s="207"/>
      <c r="T1954" s="207"/>
      <c r="U1954" s="207"/>
      <c r="BP1954" s="207"/>
      <c r="BQ1954" s="207"/>
      <c r="BR1954" s="207"/>
      <c r="BS1954" s="207"/>
      <c r="BT1954" s="207"/>
      <c r="BU1954" s="207"/>
      <c r="BV1954" s="207"/>
      <c r="BW1954" s="207"/>
      <c r="BX1954" s="207"/>
      <c r="BY1954" s="207"/>
      <c r="BZ1954" s="207"/>
      <c r="CA1954" s="207"/>
      <c r="CB1954" s="207"/>
      <c r="CC1954" s="207"/>
      <c r="CD1954" s="207"/>
      <c r="CE1954" s="207"/>
      <c r="CF1954" s="207"/>
      <c r="CG1954" s="207"/>
      <c r="CH1954" s="207"/>
      <c r="CI1954" s="207"/>
      <c r="CJ1954" s="207"/>
      <c r="CK1954" s="207"/>
      <c r="CL1954" s="207"/>
      <c r="CM1954" s="207"/>
      <c r="CN1954" s="207"/>
      <c r="CO1954" s="207"/>
      <c r="CP1954" s="207"/>
      <c r="CQ1954" s="207"/>
      <c r="CR1954" s="207"/>
      <c r="CS1954" s="207"/>
      <c r="CT1954" s="207"/>
      <c r="CU1954" s="207"/>
      <c r="CV1954" s="207"/>
      <c r="CW1954" s="207"/>
      <c r="CX1954" s="207"/>
      <c r="CY1954" s="207"/>
      <c r="CZ1954" s="207"/>
      <c r="DA1954" s="207"/>
      <c r="DB1954" s="207"/>
      <c r="DC1954" s="207"/>
      <c r="DD1954" s="207"/>
      <c r="DE1954" s="207"/>
      <c r="DF1954" s="207"/>
      <c r="DG1954" s="207"/>
      <c r="DH1954" s="207"/>
      <c r="DI1954" s="207"/>
      <c r="DJ1954" s="207"/>
      <c r="DK1954" s="207"/>
      <c r="DL1954" s="207"/>
      <c r="DM1954" s="207"/>
      <c r="DN1954" s="207"/>
      <c r="DO1954" s="207"/>
      <c r="DP1954" s="207"/>
      <c r="DQ1954" s="207"/>
      <c r="DR1954" s="207"/>
      <c r="DS1954" s="207"/>
      <c r="DT1954" s="207"/>
      <c r="DU1954" s="207"/>
      <c r="DV1954" s="207"/>
      <c r="DW1954" s="207"/>
      <c r="DX1954" s="207"/>
    </row>
    <row r="1955" spans="15:128">
      <c r="O1955" s="207"/>
      <c r="P1955" s="207"/>
      <c r="Q1955" s="207"/>
      <c r="R1955" s="207"/>
      <c r="S1955" s="207"/>
      <c r="T1955" s="207"/>
      <c r="U1955" s="207"/>
      <c r="BP1955" s="207"/>
      <c r="BQ1955" s="207"/>
      <c r="BR1955" s="207"/>
      <c r="BS1955" s="207"/>
      <c r="BT1955" s="207"/>
      <c r="BU1955" s="207"/>
      <c r="BV1955" s="207"/>
      <c r="BW1955" s="207"/>
      <c r="BX1955" s="207"/>
      <c r="BY1955" s="207"/>
      <c r="BZ1955" s="207"/>
      <c r="CA1955" s="207"/>
      <c r="CB1955" s="207"/>
      <c r="CC1955" s="207"/>
      <c r="CD1955" s="207"/>
      <c r="CE1955" s="207"/>
      <c r="CF1955" s="207"/>
      <c r="CG1955" s="207"/>
      <c r="CH1955" s="207"/>
      <c r="CI1955" s="207"/>
      <c r="CJ1955" s="207"/>
      <c r="CK1955" s="207"/>
      <c r="CL1955" s="207"/>
      <c r="CM1955" s="207"/>
      <c r="CN1955" s="207"/>
      <c r="CO1955" s="207"/>
      <c r="CP1955" s="207"/>
      <c r="CQ1955" s="207"/>
      <c r="CR1955" s="207"/>
      <c r="CS1955" s="207"/>
      <c r="CT1955" s="207"/>
      <c r="CU1955" s="207"/>
      <c r="CV1955" s="207"/>
      <c r="CW1955" s="207"/>
      <c r="CX1955" s="207"/>
      <c r="CY1955" s="207"/>
      <c r="CZ1955" s="207"/>
      <c r="DA1955" s="207"/>
      <c r="DB1955" s="207"/>
      <c r="DC1955" s="207"/>
      <c r="DD1955" s="207"/>
      <c r="DE1955" s="207"/>
      <c r="DF1955" s="207"/>
      <c r="DG1955" s="207"/>
      <c r="DH1955" s="207"/>
      <c r="DI1955" s="207"/>
      <c r="DJ1955" s="207"/>
      <c r="DK1955" s="207"/>
      <c r="DL1955" s="207"/>
      <c r="DM1955" s="207"/>
      <c r="DN1955" s="207"/>
      <c r="DO1955" s="207"/>
      <c r="DP1955" s="207"/>
      <c r="DQ1955" s="207"/>
      <c r="DR1955" s="207"/>
      <c r="DS1955" s="207"/>
      <c r="DT1955" s="207"/>
      <c r="DU1955" s="207"/>
      <c r="DV1955" s="207"/>
      <c r="DW1955" s="207"/>
      <c r="DX1955" s="207"/>
    </row>
    <row r="1956" spans="15:128">
      <c r="O1956" s="207"/>
      <c r="P1956" s="207"/>
      <c r="Q1956" s="207"/>
      <c r="R1956" s="207"/>
      <c r="S1956" s="207"/>
      <c r="T1956" s="207"/>
      <c r="U1956" s="207"/>
      <c r="BP1956" s="207"/>
      <c r="BQ1956" s="207"/>
      <c r="BR1956" s="207"/>
      <c r="BS1956" s="207"/>
      <c r="BT1956" s="207"/>
      <c r="BU1956" s="207"/>
      <c r="BV1956" s="207"/>
      <c r="BW1956" s="207"/>
      <c r="BX1956" s="207"/>
      <c r="BY1956" s="207"/>
      <c r="BZ1956" s="207"/>
      <c r="CA1956" s="207"/>
      <c r="CB1956" s="207"/>
      <c r="CC1956" s="207"/>
      <c r="CD1956" s="207"/>
      <c r="CE1956" s="207"/>
      <c r="CF1956" s="207"/>
      <c r="CG1956" s="207"/>
      <c r="CH1956" s="207"/>
      <c r="CI1956" s="207"/>
      <c r="CJ1956" s="207"/>
      <c r="CK1956" s="207"/>
      <c r="CL1956" s="207"/>
      <c r="CM1956" s="207"/>
      <c r="CN1956" s="207"/>
      <c r="CO1956" s="207"/>
      <c r="CP1956" s="207"/>
      <c r="CQ1956" s="207"/>
      <c r="CR1956" s="207"/>
      <c r="CS1956" s="207"/>
      <c r="CT1956" s="207"/>
      <c r="CU1956" s="207"/>
      <c r="CV1956" s="207"/>
      <c r="CW1956" s="207"/>
      <c r="CX1956" s="207"/>
      <c r="CY1956" s="207"/>
      <c r="CZ1956" s="207"/>
      <c r="DA1956" s="207"/>
      <c r="DB1956" s="207"/>
      <c r="DC1956" s="207"/>
      <c r="DD1956" s="207"/>
      <c r="DE1956" s="207"/>
      <c r="DF1956" s="207"/>
      <c r="DG1956" s="207"/>
      <c r="DH1956" s="207"/>
      <c r="DI1956" s="207"/>
      <c r="DJ1956" s="207"/>
      <c r="DK1956" s="207"/>
      <c r="DL1956" s="207"/>
      <c r="DM1956" s="207"/>
      <c r="DN1956" s="207"/>
      <c r="DO1956" s="207"/>
      <c r="DP1956" s="207"/>
      <c r="DQ1956" s="207"/>
      <c r="DR1956" s="207"/>
      <c r="DS1956" s="207"/>
      <c r="DT1956" s="207"/>
      <c r="DU1956" s="207"/>
      <c r="DV1956" s="207"/>
      <c r="DW1956" s="207"/>
      <c r="DX1956" s="207"/>
    </row>
    <row r="1957" spans="15:128">
      <c r="O1957" s="207"/>
      <c r="P1957" s="207"/>
      <c r="Q1957" s="207"/>
      <c r="R1957" s="207"/>
      <c r="S1957" s="207"/>
      <c r="T1957" s="207"/>
      <c r="U1957" s="207"/>
      <c r="BP1957" s="207"/>
      <c r="BQ1957" s="207"/>
      <c r="BR1957" s="207"/>
      <c r="BS1957" s="207"/>
      <c r="BT1957" s="207"/>
      <c r="BU1957" s="207"/>
      <c r="BV1957" s="207"/>
      <c r="BW1957" s="207"/>
      <c r="BX1957" s="207"/>
      <c r="BY1957" s="207"/>
      <c r="BZ1957" s="207"/>
      <c r="CA1957" s="207"/>
      <c r="CB1957" s="207"/>
      <c r="CC1957" s="207"/>
      <c r="CD1957" s="207"/>
      <c r="CE1957" s="207"/>
      <c r="CF1957" s="207"/>
      <c r="CG1957" s="207"/>
      <c r="CH1957" s="207"/>
      <c r="CI1957" s="207"/>
      <c r="CJ1957" s="207"/>
      <c r="CK1957" s="207"/>
      <c r="CL1957" s="207"/>
      <c r="CM1957" s="207"/>
      <c r="CN1957" s="207"/>
      <c r="CO1957" s="207"/>
      <c r="CP1957" s="207"/>
      <c r="CQ1957" s="207"/>
      <c r="CR1957" s="207"/>
      <c r="CS1957" s="207"/>
      <c r="CT1957" s="207"/>
      <c r="CU1957" s="207"/>
      <c r="CV1957" s="207"/>
      <c r="CW1957" s="207"/>
      <c r="CX1957" s="207"/>
      <c r="CY1957" s="207"/>
      <c r="CZ1957" s="207"/>
      <c r="DA1957" s="207"/>
      <c r="DB1957" s="207"/>
      <c r="DC1957" s="207"/>
      <c r="DD1957" s="207"/>
      <c r="DE1957" s="207"/>
      <c r="DF1957" s="207"/>
      <c r="DG1957" s="207"/>
      <c r="DH1957" s="207"/>
      <c r="DI1957" s="207"/>
      <c r="DJ1957" s="207"/>
      <c r="DK1957" s="207"/>
      <c r="DL1957" s="207"/>
      <c r="DM1957" s="207"/>
      <c r="DN1957" s="207"/>
      <c r="DO1957" s="207"/>
      <c r="DP1957" s="207"/>
      <c r="DQ1957" s="207"/>
      <c r="DR1957" s="207"/>
      <c r="DS1957" s="207"/>
      <c r="DT1957" s="207"/>
      <c r="DU1957" s="207"/>
      <c r="DV1957" s="207"/>
      <c r="DW1957" s="207"/>
      <c r="DX1957" s="207"/>
    </row>
    <row r="1958" spans="15:128">
      <c r="O1958" s="207"/>
      <c r="P1958" s="207"/>
      <c r="Q1958" s="207"/>
      <c r="R1958" s="207"/>
      <c r="S1958" s="207"/>
      <c r="T1958" s="207"/>
      <c r="U1958" s="207"/>
      <c r="BP1958" s="207"/>
      <c r="BQ1958" s="207"/>
      <c r="BR1958" s="207"/>
      <c r="BS1958" s="207"/>
      <c r="BT1958" s="207"/>
      <c r="BU1958" s="207"/>
      <c r="BV1958" s="207"/>
      <c r="BW1958" s="207"/>
      <c r="BX1958" s="207"/>
      <c r="BY1958" s="207"/>
      <c r="BZ1958" s="207"/>
      <c r="CA1958" s="207"/>
      <c r="CB1958" s="207"/>
      <c r="CC1958" s="207"/>
      <c r="CD1958" s="207"/>
      <c r="CE1958" s="207"/>
      <c r="CF1958" s="207"/>
      <c r="CG1958" s="207"/>
      <c r="CH1958" s="207"/>
      <c r="CI1958" s="207"/>
      <c r="CJ1958" s="207"/>
      <c r="CK1958" s="207"/>
      <c r="CL1958" s="207"/>
      <c r="CM1958" s="207"/>
      <c r="CN1958" s="207"/>
      <c r="CO1958" s="207"/>
      <c r="CP1958" s="207"/>
      <c r="CQ1958" s="207"/>
      <c r="CR1958" s="207"/>
      <c r="CS1958" s="207"/>
      <c r="CT1958" s="207"/>
      <c r="CU1958" s="207"/>
      <c r="CV1958" s="207"/>
      <c r="CW1958" s="207"/>
      <c r="CX1958" s="207"/>
      <c r="CY1958" s="207"/>
      <c r="CZ1958" s="207"/>
      <c r="DA1958" s="207"/>
      <c r="DB1958" s="207"/>
      <c r="DC1958" s="207"/>
      <c r="DD1958" s="207"/>
      <c r="DE1958" s="207"/>
      <c r="DF1958" s="207"/>
      <c r="DG1958" s="207"/>
      <c r="DH1958" s="207"/>
      <c r="DI1958" s="207"/>
      <c r="DJ1958" s="207"/>
      <c r="DK1958" s="207"/>
      <c r="DL1958" s="207"/>
      <c r="DM1958" s="207"/>
      <c r="DN1958" s="207"/>
      <c r="DO1958" s="207"/>
      <c r="DP1958" s="207"/>
      <c r="DQ1958" s="207"/>
      <c r="DR1958" s="207"/>
      <c r="DS1958" s="207"/>
      <c r="DT1958" s="207"/>
      <c r="DU1958" s="207"/>
      <c r="DV1958" s="207"/>
      <c r="DW1958" s="207"/>
      <c r="DX1958" s="207"/>
    </row>
    <row r="1959" spans="15:128">
      <c r="O1959" s="207"/>
      <c r="P1959" s="207"/>
      <c r="Q1959" s="207"/>
      <c r="R1959" s="207"/>
      <c r="S1959" s="207"/>
      <c r="T1959" s="207"/>
      <c r="U1959" s="207"/>
      <c r="BP1959" s="207"/>
      <c r="BQ1959" s="207"/>
      <c r="BR1959" s="207"/>
      <c r="BS1959" s="207"/>
      <c r="BT1959" s="207"/>
      <c r="BU1959" s="207"/>
      <c r="BV1959" s="207"/>
      <c r="BW1959" s="207"/>
      <c r="BX1959" s="207"/>
      <c r="BY1959" s="207"/>
      <c r="BZ1959" s="207"/>
      <c r="CA1959" s="207"/>
      <c r="CB1959" s="207"/>
      <c r="CC1959" s="207"/>
      <c r="CD1959" s="207"/>
      <c r="CE1959" s="207"/>
      <c r="CF1959" s="207"/>
      <c r="CG1959" s="207"/>
      <c r="CH1959" s="207"/>
      <c r="CI1959" s="207"/>
      <c r="CJ1959" s="207"/>
      <c r="CK1959" s="207"/>
      <c r="CL1959" s="207"/>
      <c r="CM1959" s="207"/>
      <c r="CN1959" s="207"/>
      <c r="CO1959" s="207"/>
      <c r="CP1959" s="207"/>
      <c r="CQ1959" s="207"/>
      <c r="CR1959" s="207"/>
      <c r="CS1959" s="207"/>
      <c r="CT1959" s="207"/>
      <c r="CU1959" s="207"/>
      <c r="CV1959" s="207"/>
      <c r="CW1959" s="207"/>
      <c r="CX1959" s="207"/>
      <c r="CY1959" s="207"/>
      <c r="CZ1959" s="207"/>
      <c r="DA1959" s="207"/>
      <c r="DB1959" s="207"/>
      <c r="DC1959" s="207"/>
      <c r="DD1959" s="207"/>
      <c r="DE1959" s="207"/>
      <c r="DF1959" s="207"/>
      <c r="DG1959" s="207"/>
      <c r="DH1959" s="207"/>
      <c r="DI1959" s="207"/>
      <c r="DJ1959" s="207"/>
      <c r="DK1959" s="207"/>
      <c r="DL1959" s="207"/>
      <c r="DM1959" s="207"/>
      <c r="DN1959" s="207"/>
      <c r="DO1959" s="207"/>
      <c r="DP1959" s="207"/>
      <c r="DQ1959" s="207"/>
      <c r="DR1959" s="207"/>
      <c r="DS1959" s="207"/>
      <c r="DT1959" s="207"/>
      <c r="DU1959" s="207"/>
      <c r="DV1959" s="207"/>
      <c r="DW1959" s="207"/>
      <c r="DX1959" s="207"/>
    </row>
    <row r="1960" spans="15:128">
      <c r="O1960" s="207"/>
      <c r="P1960" s="207"/>
      <c r="Q1960" s="207"/>
      <c r="R1960" s="207"/>
      <c r="S1960" s="207"/>
      <c r="T1960" s="207"/>
      <c r="U1960" s="207"/>
      <c r="BP1960" s="207"/>
      <c r="BQ1960" s="207"/>
      <c r="BR1960" s="207"/>
      <c r="BS1960" s="207"/>
      <c r="BT1960" s="207"/>
      <c r="BU1960" s="207"/>
      <c r="BV1960" s="207"/>
      <c r="BW1960" s="207"/>
      <c r="BX1960" s="207"/>
      <c r="BY1960" s="207"/>
      <c r="BZ1960" s="207"/>
      <c r="CA1960" s="207"/>
      <c r="CB1960" s="207"/>
      <c r="CC1960" s="207"/>
      <c r="CD1960" s="207"/>
      <c r="CE1960" s="207"/>
      <c r="CF1960" s="207"/>
      <c r="CG1960" s="207"/>
      <c r="CH1960" s="207"/>
      <c r="CI1960" s="207"/>
      <c r="CJ1960" s="207"/>
      <c r="CK1960" s="207"/>
      <c r="CL1960" s="207"/>
      <c r="CM1960" s="207"/>
      <c r="CN1960" s="207"/>
      <c r="CO1960" s="207"/>
      <c r="CP1960" s="207"/>
      <c r="CQ1960" s="207"/>
      <c r="CR1960" s="207"/>
      <c r="CS1960" s="207"/>
      <c r="CT1960" s="207"/>
      <c r="CU1960" s="207"/>
      <c r="CV1960" s="207"/>
      <c r="CW1960" s="207"/>
      <c r="CX1960" s="207"/>
      <c r="CY1960" s="207"/>
      <c r="CZ1960" s="207"/>
      <c r="DA1960" s="207"/>
      <c r="DB1960" s="207"/>
      <c r="DC1960" s="207"/>
      <c r="DD1960" s="207"/>
      <c r="DE1960" s="207"/>
      <c r="DF1960" s="207"/>
      <c r="DG1960" s="207"/>
      <c r="DH1960" s="207"/>
      <c r="DI1960" s="207"/>
      <c r="DJ1960" s="207"/>
      <c r="DK1960" s="207"/>
      <c r="DL1960" s="207"/>
      <c r="DM1960" s="207"/>
      <c r="DN1960" s="207"/>
      <c r="DO1960" s="207"/>
      <c r="DP1960" s="207"/>
      <c r="DQ1960" s="207"/>
      <c r="DR1960" s="207"/>
      <c r="DS1960" s="207"/>
      <c r="DT1960" s="207"/>
      <c r="DU1960" s="207"/>
      <c r="DV1960" s="207"/>
      <c r="DW1960" s="207"/>
      <c r="DX1960" s="207"/>
    </row>
    <row r="1961" spans="15:128">
      <c r="O1961" s="207"/>
      <c r="P1961" s="207"/>
      <c r="Q1961" s="207"/>
      <c r="R1961" s="207"/>
      <c r="S1961" s="207"/>
      <c r="T1961" s="207"/>
      <c r="U1961" s="207"/>
      <c r="BP1961" s="207"/>
      <c r="BQ1961" s="207"/>
      <c r="BR1961" s="207"/>
      <c r="BS1961" s="207"/>
      <c r="BT1961" s="207"/>
      <c r="BU1961" s="207"/>
      <c r="BV1961" s="207"/>
      <c r="BW1961" s="207"/>
      <c r="BX1961" s="207"/>
      <c r="BY1961" s="207"/>
      <c r="BZ1961" s="207"/>
      <c r="CA1961" s="207"/>
      <c r="CB1961" s="207"/>
      <c r="CC1961" s="207"/>
      <c r="CD1961" s="207"/>
      <c r="CE1961" s="207"/>
      <c r="CF1961" s="207"/>
      <c r="CG1961" s="207"/>
      <c r="CH1961" s="207"/>
      <c r="CI1961" s="207"/>
      <c r="CJ1961" s="207"/>
      <c r="CK1961" s="207"/>
      <c r="CL1961" s="207"/>
      <c r="CM1961" s="207"/>
      <c r="CN1961" s="207"/>
      <c r="CO1961" s="207"/>
      <c r="CP1961" s="207"/>
      <c r="CQ1961" s="207"/>
      <c r="CR1961" s="207"/>
      <c r="CS1961" s="207"/>
      <c r="CT1961" s="207"/>
      <c r="CU1961" s="207"/>
      <c r="CV1961" s="207"/>
      <c r="CW1961" s="207"/>
      <c r="CX1961" s="207"/>
      <c r="CY1961" s="207"/>
      <c r="CZ1961" s="207"/>
      <c r="DA1961" s="207"/>
      <c r="DB1961" s="207"/>
      <c r="DC1961" s="207"/>
      <c r="DD1961" s="207"/>
      <c r="DE1961" s="207"/>
      <c r="DF1961" s="207"/>
      <c r="DG1961" s="207"/>
      <c r="DH1961" s="207"/>
      <c r="DI1961" s="207"/>
      <c r="DJ1961" s="207"/>
      <c r="DK1961" s="207"/>
      <c r="DL1961" s="207"/>
      <c r="DM1961" s="207"/>
      <c r="DN1961" s="207"/>
      <c r="DO1961" s="207"/>
      <c r="DP1961" s="207"/>
      <c r="DQ1961" s="207"/>
      <c r="DR1961" s="207"/>
      <c r="DS1961" s="207"/>
      <c r="DT1961" s="207"/>
      <c r="DU1961" s="207"/>
      <c r="DV1961" s="207"/>
      <c r="DW1961" s="207"/>
      <c r="DX1961" s="207"/>
    </row>
    <row r="1962" spans="15:128">
      <c r="O1962" s="207"/>
      <c r="P1962" s="207"/>
      <c r="Q1962" s="207"/>
      <c r="R1962" s="207"/>
      <c r="S1962" s="207"/>
      <c r="T1962" s="207"/>
      <c r="U1962" s="207"/>
      <c r="BP1962" s="207"/>
      <c r="BQ1962" s="207"/>
      <c r="BR1962" s="207"/>
      <c r="BS1962" s="207"/>
      <c r="BT1962" s="207"/>
      <c r="BU1962" s="207"/>
      <c r="BV1962" s="207"/>
      <c r="BW1962" s="207"/>
      <c r="BX1962" s="207"/>
      <c r="BY1962" s="207"/>
      <c r="BZ1962" s="207"/>
      <c r="CA1962" s="207"/>
      <c r="CB1962" s="207"/>
      <c r="CC1962" s="207"/>
      <c r="CD1962" s="207"/>
      <c r="CE1962" s="207"/>
      <c r="CF1962" s="207"/>
      <c r="CG1962" s="207"/>
      <c r="CH1962" s="207"/>
      <c r="CI1962" s="207"/>
      <c r="CJ1962" s="207"/>
      <c r="CK1962" s="207"/>
      <c r="CL1962" s="207"/>
      <c r="CM1962" s="207"/>
      <c r="CN1962" s="207"/>
      <c r="CO1962" s="207"/>
      <c r="CP1962" s="207"/>
      <c r="CQ1962" s="207"/>
      <c r="CR1962" s="207"/>
      <c r="CS1962" s="207"/>
      <c r="CT1962" s="207"/>
      <c r="CU1962" s="207"/>
      <c r="CV1962" s="207"/>
      <c r="CW1962" s="207"/>
      <c r="CX1962" s="207"/>
      <c r="CY1962" s="207"/>
      <c r="CZ1962" s="207"/>
      <c r="DA1962" s="207"/>
      <c r="DB1962" s="207"/>
      <c r="DC1962" s="207"/>
      <c r="DD1962" s="207"/>
      <c r="DE1962" s="207"/>
      <c r="DF1962" s="207"/>
      <c r="DG1962" s="207"/>
      <c r="DH1962" s="207"/>
      <c r="DI1962" s="207"/>
      <c r="DJ1962" s="207"/>
      <c r="DK1962" s="207"/>
      <c r="DL1962" s="207"/>
      <c r="DM1962" s="207"/>
      <c r="DN1962" s="207"/>
      <c r="DO1962" s="207"/>
      <c r="DP1962" s="207"/>
      <c r="DQ1962" s="207"/>
      <c r="DR1962" s="207"/>
      <c r="DS1962" s="207"/>
      <c r="DT1962" s="207"/>
      <c r="DU1962" s="207"/>
      <c r="DV1962" s="207"/>
      <c r="DW1962" s="207"/>
      <c r="DX1962" s="207"/>
    </row>
    <row r="1963" spans="15:128">
      <c r="O1963" s="207"/>
      <c r="P1963" s="207"/>
      <c r="Q1963" s="207"/>
      <c r="R1963" s="207"/>
      <c r="S1963" s="207"/>
      <c r="T1963" s="207"/>
      <c r="U1963" s="207"/>
      <c r="BP1963" s="207"/>
      <c r="BQ1963" s="207"/>
      <c r="BR1963" s="207"/>
      <c r="BS1963" s="207"/>
      <c r="BT1963" s="207"/>
      <c r="BU1963" s="207"/>
      <c r="BV1963" s="207"/>
      <c r="BW1963" s="207"/>
      <c r="BX1963" s="207"/>
      <c r="BY1963" s="207"/>
      <c r="BZ1963" s="207"/>
      <c r="CA1963" s="207"/>
      <c r="CB1963" s="207"/>
      <c r="CC1963" s="207"/>
      <c r="CD1963" s="207"/>
      <c r="CE1963" s="207"/>
      <c r="CF1963" s="207"/>
      <c r="CG1963" s="207"/>
      <c r="CH1963" s="207"/>
      <c r="CI1963" s="207"/>
      <c r="CJ1963" s="207"/>
      <c r="CK1963" s="207"/>
      <c r="CL1963" s="207"/>
      <c r="CM1963" s="207"/>
      <c r="CN1963" s="207"/>
      <c r="CO1963" s="207"/>
      <c r="CP1963" s="207"/>
      <c r="CQ1963" s="207"/>
      <c r="CR1963" s="207"/>
      <c r="CS1963" s="207"/>
      <c r="CT1963" s="207"/>
      <c r="CU1963" s="207"/>
      <c r="CV1963" s="207"/>
      <c r="CW1963" s="207"/>
      <c r="CX1963" s="207"/>
      <c r="CY1963" s="207"/>
      <c r="CZ1963" s="207"/>
      <c r="DA1963" s="207"/>
      <c r="DB1963" s="207"/>
      <c r="DC1963" s="207"/>
      <c r="DD1963" s="207"/>
      <c r="DE1963" s="207"/>
      <c r="DF1963" s="207"/>
      <c r="DG1963" s="207"/>
      <c r="DH1963" s="207"/>
      <c r="DI1963" s="207"/>
      <c r="DJ1963" s="207"/>
      <c r="DK1963" s="207"/>
      <c r="DL1963" s="207"/>
      <c r="DM1963" s="207"/>
      <c r="DN1963" s="207"/>
      <c r="DO1963" s="207"/>
      <c r="DP1963" s="207"/>
      <c r="DQ1963" s="207"/>
      <c r="DR1963" s="207"/>
      <c r="DS1963" s="207"/>
      <c r="DT1963" s="207"/>
      <c r="DU1963" s="207"/>
      <c r="DV1963" s="207"/>
      <c r="DW1963" s="207"/>
      <c r="DX1963" s="207"/>
    </row>
    <row r="1964" spans="15:128">
      <c r="O1964" s="207"/>
      <c r="P1964" s="207"/>
      <c r="Q1964" s="207"/>
      <c r="R1964" s="207"/>
      <c r="S1964" s="207"/>
      <c r="T1964" s="207"/>
      <c r="U1964" s="207"/>
      <c r="BP1964" s="207"/>
      <c r="BQ1964" s="207"/>
      <c r="BR1964" s="207"/>
      <c r="BS1964" s="207"/>
      <c r="BT1964" s="207"/>
      <c r="BU1964" s="207"/>
      <c r="BV1964" s="207"/>
      <c r="BW1964" s="207"/>
      <c r="BX1964" s="207"/>
      <c r="BY1964" s="207"/>
      <c r="BZ1964" s="207"/>
      <c r="CA1964" s="207"/>
      <c r="CB1964" s="207"/>
      <c r="CC1964" s="207"/>
      <c r="CD1964" s="207"/>
      <c r="CE1964" s="207"/>
      <c r="CF1964" s="207"/>
      <c r="CG1964" s="207"/>
      <c r="CH1964" s="207"/>
      <c r="CI1964" s="207"/>
      <c r="CJ1964" s="207"/>
      <c r="CK1964" s="207"/>
      <c r="CL1964" s="207"/>
      <c r="CM1964" s="207"/>
      <c r="CN1964" s="207"/>
      <c r="CO1964" s="207"/>
      <c r="CP1964" s="207"/>
      <c r="CQ1964" s="207"/>
      <c r="CR1964" s="207"/>
      <c r="CS1964" s="207"/>
      <c r="CT1964" s="207"/>
      <c r="CU1964" s="207"/>
      <c r="CV1964" s="207"/>
      <c r="CW1964" s="207"/>
      <c r="CX1964" s="207"/>
      <c r="CY1964" s="207"/>
      <c r="CZ1964" s="207"/>
      <c r="DA1964" s="207"/>
      <c r="DB1964" s="207"/>
      <c r="DC1964" s="207"/>
      <c r="DD1964" s="207"/>
      <c r="DE1964" s="207"/>
      <c r="DF1964" s="207"/>
      <c r="DG1964" s="207"/>
      <c r="DH1964" s="207"/>
      <c r="DI1964" s="207"/>
      <c r="DJ1964" s="207"/>
      <c r="DK1964" s="207"/>
      <c r="DL1964" s="207"/>
      <c r="DM1964" s="207"/>
      <c r="DN1964" s="207"/>
      <c r="DO1964" s="207"/>
      <c r="DP1964" s="207"/>
      <c r="DQ1964" s="207"/>
      <c r="DR1964" s="207"/>
      <c r="DS1964" s="207"/>
      <c r="DT1964" s="207"/>
      <c r="DU1964" s="207"/>
      <c r="DV1964" s="207"/>
      <c r="DW1964" s="207"/>
      <c r="DX1964" s="207"/>
    </row>
    <row r="1965" spans="15:128">
      <c r="O1965" s="207"/>
      <c r="P1965" s="207"/>
      <c r="Q1965" s="207"/>
      <c r="R1965" s="207"/>
      <c r="S1965" s="207"/>
      <c r="T1965" s="207"/>
      <c r="U1965" s="207"/>
      <c r="BP1965" s="207"/>
      <c r="BQ1965" s="207"/>
      <c r="BR1965" s="207"/>
      <c r="BS1965" s="207"/>
      <c r="BT1965" s="207"/>
      <c r="BU1965" s="207"/>
      <c r="BV1965" s="207"/>
      <c r="BW1965" s="207"/>
      <c r="BX1965" s="207"/>
      <c r="BY1965" s="207"/>
      <c r="BZ1965" s="207"/>
      <c r="CA1965" s="207"/>
      <c r="CB1965" s="207"/>
      <c r="CC1965" s="207"/>
      <c r="CD1965" s="207"/>
      <c r="CE1965" s="207"/>
      <c r="CF1965" s="207"/>
      <c r="CG1965" s="207"/>
      <c r="CH1965" s="207"/>
      <c r="CI1965" s="207"/>
      <c r="CJ1965" s="207"/>
      <c r="CK1965" s="207"/>
      <c r="CL1965" s="207"/>
      <c r="CM1965" s="207"/>
      <c r="CN1965" s="207"/>
      <c r="CO1965" s="207"/>
      <c r="CP1965" s="207"/>
      <c r="CQ1965" s="207"/>
      <c r="CR1965" s="207"/>
      <c r="CS1965" s="207"/>
      <c r="CT1965" s="207"/>
      <c r="CU1965" s="207"/>
      <c r="CV1965" s="207"/>
      <c r="CW1965" s="207"/>
      <c r="CX1965" s="207"/>
      <c r="CY1965" s="207"/>
      <c r="CZ1965" s="207"/>
      <c r="DA1965" s="207"/>
      <c r="DB1965" s="207"/>
      <c r="DC1965" s="207"/>
      <c r="DD1965" s="207"/>
      <c r="DE1965" s="207"/>
      <c r="DF1965" s="207"/>
      <c r="DG1965" s="207"/>
      <c r="DH1965" s="207"/>
      <c r="DI1965" s="207"/>
      <c r="DJ1965" s="207"/>
      <c r="DK1965" s="207"/>
      <c r="DL1965" s="207"/>
      <c r="DM1965" s="207"/>
      <c r="DN1965" s="207"/>
      <c r="DO1965" s="207"/>
      <c r="DP1965" s="207"/>
      <c r="DQ1965" s="207"/>
      <c r="DR1965" s="207"/>
      <c r="DS1965" s="207"/>
      <c r="DT1965" s="207"/>
      <c r="DU1965" s="207"/>
      <c r="DV1965" s="207"/>
      <c r="DW1965" s="207"/>
      <c r="DX1965" s="207"/>
    </row>
    <row r="1966" spans="15:128">
      <c r="O1966" s="207"/>
      <c r="P1966" s="207"/>
      <c r="Q1966" s="207"/>
      <c r="R1966" s="207"/>
      <c r="S1966" s="207"/>
      <c r="T1966" s="207"/>
      <c r="U1966" s="207"/>
      <c r="BP1966" s="207"/>
      <c r="BQ1966" s="207"/>
      <c r="BR1966" s="207"/>
      <c r="BS1966" s="207"/>
      <c r="BT1966" s="207"/>
      <c r="BU1966" s="207"/>
      <c r="BV1966" s="207"/>
      <c r="BW1966" s="207"/>
      <c r="BX1966" s="207"/>
      <c r="BY1966" s="207"/>
      <c r="BZ1966" s="207"/>
      <c r="CA1966" s="207"/>
      <c r="CB1966" s="207"/>
      <c r="CC1966" s="207"/>
      <c r="CD1966" s="207"/>
      <c r="CE1966" s="207"/>
      <c r="CF1966" s="207"/>
      <c r="CG1966" s="207"/>
      <c r="CH1966" s="207"/>
      <c r="CI1966" s="207"/>
      <c r="CJ1966" s="207"/>
      <c r="CK1966" s="207"/>
      <c r="CL1966" s="207"/>
      <c r="CM1966" s="207"/>
      <c r="CN1966" s="207"/>
      <c r="CO1966" s="207"/>
      <c r="CP1966" s="207"/>
      <c r="CQ1966" s="207"/>
      <c r="CR1966" s="207"/>
      <c r="CS1966" s="207"/>
      <c r="CT1966" s="207"/>
      <c r="CU1966" s="207"/>
      <c r="CV1966" s="207"/>
      <c r="CW1966" s="207"/>
      <c r="CX1966" s="207"/>
      <c r="CY1966" s="207"/>
      <c r="CZ1966" s="207"/>
      <c r="DA1966" s="207"/>
      <c r="DB1966" s="207"/>
      <c r="DC1966" s="207"/>
      <c r="DD1966" s="207"/>
      <c r="DE1966" s="207"/>
      <c r="DF1966" s="207"/>
      <c r="DG1966" s="207"/>
      <c r="DH1966" s="207"/>
      <c r="DI1966" s="207"/>
      <c r="DJ1966" s="207"/>
      <c r="DK1966" s="207"/>
      <c r="DL1966" s="207"/>
      <c r="DM1966" s="207"/>
      <c r="DN1966" s="207"/>
      <c r="DO1966" s="207"/>
      <c r="DP1966" s="207"/>
      <c r="DQ1966" s="207"/>
      <c r="DR1966" s="207"/>
      <c r="DS1966" s="207"/>
      <c r="DT1966" s="207"/>
      <c r="DU1966" s="207"/>
      <c r="DV1966" s="207"/>
      <c r="DW1966" s="207"/>
      <c r="DX1966" s="207"/>
    </row>
    <row r="1967" spans="15:128">
      <c r="O1967" s="207"/>
      <c r="P1967" s="207"/>
      <c r="Q1967" s="207"/>
      <c r="R1967" s="207"/>
      <c r="S1967" s="207"/>
      <c r="T1967" s="207"/>
      <c r="U1967" s="207"/>
      <c r="BP1967" s="207"/>
      <c r="BQ1967" s="207"/>
      <c r="BR1967" s="207"/>
      <c r="BS1967" s="207"/>
      <c r="BT1967" s="207"/>
      <c r="BU1967" s="207"/>
      <c r="BV1967" s="207"/>
      <c r="BW1967" s="207"/>
      <c r="BX1967" s="207"/>
      <c r="BY1967" s="207"/>
      <c r="BZ1967" s="207"/>
      <c r="CA1967" s="207"/>
      <c r="CB1967" s="207"/>
      <c r="CC1967" s="207"/>
      <c r="CD1967" s="207"/>
      <c r="CE1967" s="207"/>
      <c r="CF1967" s="207"/>
      <c r="CG1967" s="207"/>
      <c r="CH1967" s="207"/>
      <c r="CI1967" s="207"/>
      <c r="CJ1967" s="207"/>
      <c r="CK1967" s="207"/>
      <c r="CL1967" s="207"/>
      <c r="CM1967" s="207"/>
      <c r="CN1967" s="207"/>
      <c r="CO1967" s="207"/>
      <c r="CP1967" s="207"/>
      <c r="CQ1967" s="207"/>
      <c r="CR1967" s="207"/>
      <c r="CS1967" s="207"/>
      <c r="CT1967" s="207"/>
      <c r="CU1967" s="207"/>
      <c r="CV1967" s="207"/>
      <c r="CW1967" s="207"/>
      <c r="CX1967" s="207"/>
      <c r="CY1967" s="207"/>
      <c r="CZ1967" s="207"/>
      <c r="DA1967" s="207"/>
      <c r="DB1967" s="207"/>
      <c r="DC1967" s="207"/>
      <c r="DD1967" s="207"/>
      <c r="DE1967" s="207"/>
      <c r="DF1967" s="207"/>
      <c r="DG1967" s="207"/>
      <c r="DH1967" s="207"/>
      <c r="DI1967" s="207"/>
      <c r="DJ1967" s="207"/>
      <c r="DK1967" s="207"/>
      <c r="DL1967" s="207"/>
      <c r="DM1967" s="207"/>
      <c r="DN1967" s="207"/>
      <c r="DO1967" s="207"/>
      <c r="DP1967" s="207"/>
      <c r="DQ1967" s="207"/>
      <c r="DR1967" s="207"/>
      <c r="DS1967" s="207"/>
      <c r="DT1967" s="207"/>
      <c r="DU1967" s="207"/>
      <c r="DV1967" s="207"/>
      <c r="DW1967" s="207"/>
      <c r="DX1967" s="207"/>
    </row>
    <row r="1968" spans="15:128">
      <c r="O1968" s="207"/>
      <c r="P1968" s="207"/>
      <c r="Q1968" s="207"/>
      <c r="R1968" s="207"/>
      <c r="S1968" s="207"/>
      <c r="T1968" s="207"/>
      <c r="U1968" s="207"/>
      <c r="BP1968" s="207"/>
      <c r="BQ1968" s="207"/>
      <c r="BR1968" s="207"/>
      <c r="BS1968" s="207"/>
      <c r="BT1968" s="207"/>
      <c r="BU1968" s="207"/>
      <c r="BV1968" s="207"/>
      <c r="BW1968" s="207"/>
      <c r="BX1968" s="207"/>
      <c r="BY1968" s="207"/>
      <c r="BZ1968" s="207"/>
      <c r="CA1968" s="207"/>
      <c r="CB1968" s="207"/>
      <c r="CC1968" s="207"/>
      <c r="CD1968" s="207"/>
      <c r="CE1968" s="207"/>
      <c r="CF1968" s="207"/>
      <c r="CG1968" s="207"/>
      <c r="CH1968" s="207"/>
      <c r="CI1968" s="207"/>
      <c r="CJ1968" s="207"/>
      <c r="CK1968" s="207"/>
      <c r="CL1968" s="207"/>
      <c r="CM1968" s="207"/>
      <c r="CN1968" s="207"/>
      <c r="CO1968" s="207"/>
      <c r="CP1968" s="207"/>
      <c r="CQ1968" s="207"/>
      <c r="CR1968" s="207"/>
      <c r="CS1968" s="207"/>
      <c r="CT1968" s="207"/>
      <c r="CU1968" s="207"/>
      <c r="CV1968" s="207"/>
      <c r="CW1968" s="207"/>
      <c r="CX1968" s="207"/>
      <c r="CY1968" s="207"/>
      <c r="CZ1968" s="207"/>
      <c r="DA1968" s="207"/>
      <c r="DB1968" s="207"/>
      <c r="DC1968" s="207"/>
      <c r="DD1968" s="207"/>
      <c r="DE1968" s="207"/>
      <c r="DF1968" s="207"/>
      <c r="DG1968" s="207"/>
      <c r="DH1968" s="207"/>
      <c r="DI1968" s="207"/>
      <c r="DJ1968" s="207"/>
      <c r="DK1968" s="207"/>
      <c r="DL1968" s="207"/>
      <c r="DM1968" s="207"/>
      <c r="DN1968" s="207"/>
      <c r="DO1968" s="207"/>
      <c r="DP1968" s="207"/>
      <c r="DQ1968" s="207"/>
      <c r="DR1968" s="207"/>
      <c r="DS1968" s="207"/>
      <c r="DT1968" s="207"/>
      <c r="DU1968" s="207"/>
      <c r="DV1968" s="207"/>
      <c r="DW1968" s="207"/>
      <c r="DX1968" s="207"/>
    </row>
    <row r="1969" spans="15:128">
      <c r="O1969" s="207"/>
      <c r="P1969" s="207"/>
      <c r="Q1969" s="207"/>
      <c r="R1969" s="207"/>
      <c r="S1969" s="207"/>
      <c r="T1969" s="207"/>
      <c r="U1969" s="207"/>
      <c r="BP1969" s="207"/>
      <c r="BQ1969" s="207"/>
      <c r="BR1969" s="207"/>
      <c r="BS1969" s="207"/>
      <c r="BT1969" s="207"/>
      <c r="BU1969" s="207"/>
      <c r="BV1969" s="207"/>
      <c r="BW1969" s="207"/>
      <c r="BX1969" s="207"/>
      <c r="BY1969" s="207"/>
      <c r="BZ1969" s="207"/>
      <c r="CA1969" s="207"/>
      <c r="CB1969" s="207"/>
      <c r="CC1969" s="207"/>
      <c r="CD1969" s="207"/>
      <c r="CE1969" s="207"/>
      <c r="CF1969" s="207"/>
      <c r="CG1969" s="207"/>
      <c r="CH1969" s="207"/>
      <c r="CI1969" s="207"/>
      <c r="CJ1969" s="207"/>
      <c r="CK1969" s="207"/>
      <c r="CL1969" s="207"/>
      <c r="CM1969" s="207"/>
      <c r="CN1969" s="207"/>
      <c r="CO1969" s="207"/>
      <c r="CP1969" s="207"/>
      <c r="CQ1969" s="207"/>
      <c r="CR1969" s="207"/>
      <c r="CS1969" s="207"/>
      <c r="CT1969" s="207"/>
      <c r="CU1969" s="207"/>
      <c r="CV1969" s="207"/>
      <c r="CW1969" s="207"/>
      <c r="CX1969" s="207"/>
      <c r="CY1969" s="207"/>
      <c r="CZ1969" s="207"/>
      <c r="DA1969" s="207"/>
      <c r="DB1969" s="207"/>
      <c r="DC1969" s="207"/>
      <c r="DD1969" s="207"/>
      <c r="DE1969" s="207"/>
      <c r="DF1969" s="207"/>
      <c r="DG1969" s="207"/>
      <c r="DH1969" s="207"/>
      <c r="DI1969" s="207"/>
      <c r="DJ1969" s="207"/>
      <c r="DK1969" s="207"/>
      <c r="DL1969" s="207"/>
      <c r="DM1969" s="207"/>
      <c r="DN1969" s="207"/>
      <c r="DO1969" s="207"/>
      <c r="DP1969" s="207"/>
      <c r="DQ1969" s="207"/>
      <c r="DR1969" s="207"/>
      <c r="DS1969" s="207"/>
      <c r="DT1969" s="207"/>
      <c r="DU1969" s="207"/>
      <c r="DV1969" s="207"/>
      <c r="DW1969" s="207"/>
      <c r="DX1969" s="207"/>
    </row>
    <row r="1970" spans="15:128">
      <c r="O1970" s="207"/>
      <c r="P1970" s="207"/>
      <c r="Q1970" s="207"/>
      <c r="R1970" s="207"/>
      <c r="S1970" s="207"/>
      <c r="T1970" s="207"/>
      <c r="U1970" s="207"/>
      <c r="BP1970" s="207"/>
      <c r="BQ1970" s="207"/>
      <c r="BR1970" s="207"/>
      <c r="BS1970" s="207"/>
      <c r="BT1970" s="207"/>
      <c r="BU1970" s="207"/>
      <c r="BV1970" s="207"/>
      <c r="BW1970" s="207"/>
      <c r="BX1970" s="207"/>
      <c r="BY1970" s="207"/>
      <c r="BZ1970" s="207"/>
      <c r="CA1970" s="207"/>
      <c r="CB1970" s="207"/>
      <c r="CC1970" s="207"/>
      <c r="CD1970" s="207"/>
      <c r="CE1970" s="207"/>
      <c r="CF1970" s="207"/>
      <c r="CG1970" s="207"/>
      <c r="CH1970" s="207"/>
      <c r="CI1970" s="207"/>
      <c r="CJ1970" s="207"/>
      <c r="CK1970" s="207"/>
      <c r="CL1970" s="207"/>
      <c r="CM1970" s="207"/>
      <c r="CN1970" s="207"/>
      <c r="CO1970" s="207"/>
      <c r="CP1970" s="207"/>
      <c r="CQ1970" s="207"/>
      <c r="CR1970" s="207"/>
      <c r="CS1970" s="207"/>
      <c r="CT1970" s="207"/>
      <c r="CU1970" s="207"/>
      <c r="CV1970" s="207"/>
      <c r="CW1970" s="207"/>
      <c r="CX1970" s="207"/>
      <c r="CY1970" s="207"/>
      <c r="CZ1970" s="207"/>
      <c r="DA1970" s="207"/>
      <c r="DB1970" s="207"/>
      <c r="DC1970" s="207"/>
      <c r="DD1970" s="207"/>
      <c r="DE1970" s="207"/>
      <c r="DF1970" s="207"/>
      <c r="DG1970" s="207"/>
      <c r="DH1970" s="207"/>
      <c r="DI1970" s="207"/>
      <c r="DJ1970" s="207"/>
      <c r="DK1970" s="207"/>
      <c r="DL1970" s="207"/>
      <c r="DM1970" s="207"/>
      <c r="DN1970" s="207"/>
      <c r="DO1970" s="207"/>
      <c r="DP1970" s="207"/>
      <c r="DQ1970" s="207"/>
      <c r="DR1970" s="207"/>
      <c r="DS1970" s="207"/>
      <c r="DT1970" s="207"/>
      <c r="DU1970" s="207"/>
      <c r="DV1970" s="207"/>
      <c r="DW1970" s="207"/>
      <c r="DX1970" s="207"/>
    </row>
    <row r="1971" spans="15:128">
      <c r="O1971" s="207"/>
      <c r="P1971" s="207"/>
      <c r="Q1971" s="207"/>
      <c r="R1971" s="207"/>
      <c r="S1971" s="207"/>
      <c r="T1971" s="207"/>
      <c r="U1971" s="207"/>
      <c r="BP1971" s="207"/>
      <c r="BQ1971" s="207"/>
      <c r="BR1971" s="207"/>
      <c r="BS1971" s="207"/>
      <c r="BT1971" s="207"/>
      <c r="BU1971" s="207"/>
      <c r="BV1971" s="207"/>
      <c r="BW1971" s="207"/>
      <c r="BX1971" s="207"/>
      <c r="BY1971" s="207"/>
      <c r="BZ1971" s="207"/>
      <c r="CA1971" s="207"/>
      <c r="CB1971" s="207"/>
      <c r="CC1971" s="207"/>
      <c r="CD1971" s="207"/>
      <c r="CE1971" s="207"/>
      <c r="CF1971" s="207"/>
      <c r="CG1971" s="207"/>
      <c r="CH1971" s="207"/>
      <c r="CI1971" s="207"/>
      <c r="CJ1971" s="207"/>
      <c r="CK1971" s="207"/>
      <c r="CL1971" s="207"/>
      <c r="CM1971" s="207"/>
      <c r="CN1971" s="207"/>
      <c r="CO1971" s="207"/>
      <c r="CP1971" s="207"/>
      <c r="CQ1971" s="207"/>
      <c r="CR1971" s="207"/>
      <c r="CS1971" s="207"/>
      <c r="CT1971" s="207"/>
      <c r="CU1971" s="207"/>
      <c r="CV1971" s="207"/>
      <c r="CW1971" s="207"/>
      <c r="CX1971" s="207"/>
      <c r="CY1971" s="207"/>
      <c r="CZ1971" s="207"/>
      <c r="DA1971" s="207"/>
      <c r="DB1971" s="207"/>
      <c r="DC1971" s="207"/>
      <c r="DD1971" s="207"/>
      <c r="DE1971" s="207"/>
      <c r="DF1971" s="207"/>
      <c r="DG1971" s="207"/>
      <c r="DH1971" s="207"/>
      <c r="DI1971" s="207"/>
      <c r="DJ1971" s="207"/>
      <c r="DK1971" s="207"/>
      <c r="DL1971" s="207"/>
      <c r="DM1971" s="207"/>
      <c r="DN1971" s="207"/>
      <c r="DO1971" s="207"/>
      <c r="DP1971" s="207"/>
      <c r="DQ1971" s="207"/>
      <c r="DR1971" s="207"/>
      <c r="DS1971" s="207"/>
      <c r="DT1971" s="207"/>
      <c r="DU1971" s="207"/>
      <c r="DV1971" s="207"/>
      <c r="DW1971" s="207"/>
      <c r="DX1971" s="207"/>
    </row>
    <row r="1972" spans="15:128">
      <c r="O1972" s="207"/>
      <c r="P1972" s="207"/>
      <c r="Q1972" s="207"/>
      <c r="R1972" s="207"/>
      <c r="S1972" s="207"/>
      <c r="T1972" s="207"/>
      <c r="U1972" s="207"/>
      <c r="BP1972" s="207"/>
      <c r="BQ1972" s="207"/>
      <c r="BR1972" s="207"/>
      <c r="BS1972" s="207"/>
      <c r="BT1972" s="207"/>
      <c r="BU1972" s="207"/>
      <c r="BV1972" s="207"/>
      <c r="BW1972" s="207"/>
      <c r="BX1972" s="207"/>
      <c r="BY1972" s="207"/>
      <c r="BZ1972" s="207"/>
      <c r="CA1972" s="207"/>
      <c r="CB1972" s="207"/>
      <c r="CC1972" s="207"/>
      <c r="CD1972" s="207"/>
      <c r="CE1972" s="207"/>
      <c r="CF1972" s="207"/>
      <c r="CG1972" s="207"/>
      <c r="CH1972" s="207"/>
      <c r="CI1972" s="207"/>
      <c r="CJ1972" s="207"/>
      <c r="CK1972" s="207"/>
      <c r="CL1972" s="207"/>
      <c r="CM1972" s="207"/>
      <c r="CN1972" s="207"/>
      <c r="CO1972" s="207"/>
      <c r="CP1972" s="207"/>
      <c r="CQ1972" s="207"/>
      <c r="CR1972" s="207"/>
      <c r="CS1972" s="207"/>
      <c r="CT1972" s="207"/>
      <c r="CU1972" s="207"/>
      <c r="CV1972" s="207"/>
      <c r="CW1972" s="207"/>
      <c r="CX1972" s="207"/>
      <c r="CY1972" s="207"/>
      <c r="CZ1972" s="207"/>
      <c r="DA1972" s="207"/>
      <c r="DB1972" s="207"/>
      <c r="DC1972" s="207"/>
      <c r="DD1972" s="207"/>
      <c r="DE1972" s="207"/>
      <c r="DF1972" s="207"/>
      <c r="DG1972" s="207"/>
      <c r="DH1972" s="207"/>
      <c r="DI1972" s="207"/>
      <c r="DJ1972" s="207"/>
      <c r="DK1972" s="207"/>
      <c r="DL1972" s="207"/>
      <c r="DM1972" s="207"/>
      <c r="DN1972" s="207"/>
      <c r="DO1972" s="207"/>
      <c r="DP1972" s="207"/>
      <c r="DQ1972" s="207"/>
      <c r="DR1972" s="207"/>
      <c r="DS1972" s="207"/>
      <c r="DT1972" s="207"/>
      <c r="DU1972" s="207"/>
      <c r="DV1972" s="207"/>
      <c r="DW1972" s="207"/>
      <c r="DX1972" s="207"/>
    </row>
    <row r="1973" spans="15:128">
      <c r="O1973" s="207"/>
      <c r="P1973" s="207"/>
      <c r="Q1973" s="207"/>
      <c r="R1973" s="207"/>
      <c r="S1973" s="207"/>
      <c r="T1973" s="207"/>
      <c r="U1973" s="207"/>
      <c r="BP1973" s="207"/>
      <c r="BQ1973" s="207"/>
      <c r="BR1973" s="207"/>
      <c r="BS1973" s="207"/>
      <c r="BT1973" s="207"/>
      <c r="BU1973" s="207"/>
      <c r="BV1973" s="207"/>
      <c r="BW1973" s="207"/>
      <c r="BX1973" s="207"/>
      <c r="BY1973" s="207"/>
      <c r="BZ1973" s="207"/>
      <c r="CA1973" s="207"/>
      <c r="CB1973" s="207"/>
      <c r="CC1973" s="207"/>
      <c r="CD1973" s="207"/>
      <c r="CE1973" s="207"/>
      <c r="CF1973" s="207"/>
      <c r="CG1973" s="207"/>
      <c r="CH1973" s="207"/>
      <c r="CI1973" s="207"/>
      <c r="CJ1973" s="207"/>
      <c r="CK1973" s="207"/>
      <c r="CL1973" s="207"/>
      <c r="CM1973" s="207"/>
      <c r="CN1973" s="207"/>
      <c r="CO1973" s="207"/>
      <c r="CP1973" s="207"/>
      <c r="CQ1973" s="207"/>
      <c r="CR1973" s="207"/>
      <c r="CS1973" s="207"/>
      <c r="CT1973" s="207"/>
      <c r="CU1973" s="207"/>
      <c r="CV1973" s="207"/>
      <c r="CW1973" s="207"/>
      <c r="CX1973" s="207"/>
      <c r="CY1973" s="207"/>
      <c r="CZ1973" s="207"/>
      <c r="DA1973" s="207"/>
      <c r="DB1973" s="207"/>
      <c r="DC1973" s="207"/>
      <c r="DD1973" s="207"/>
      <c r="DE1973" s="207"/>
      <c r="DF1973" s="207"/>
      <c r="DG1973" s="207"/>
      <c r="DH1973" s="207"/>
      <c r="DI1973" s="207"/>
      <c r="DJ1973" s="207"/>
      <c r="DK1973" s="207"/>
      <c r="DL1973" s="207"/>
      <c r="DM1973" s="207"/>
      <c r="DN1973" s="207"/>
      <c r="DO1973" s="207"/>
      <c r="DP1973" s="207"/>
      <c r="DQ1973" s="207"/>
      <c r="DR1973" s="207"/>
      <c r="DS1973" s="207"/>
      <c r="DT1973" s="207"/>
      <c r="DU1973" s="207"/>
      <c r="DV1973" s="207"/>
      <c r="DW1973" s="207"/>
      <c r="DX1973" s="207"/>
    </row>
    <row r="1974" spans="15:128">
      <c r="O1974" s="207"/>
      <c r="P1974" s="207"/>
      <c r="Q1974" s="207"/>
      <c r="R1974" s="207"/>
      <c r="S1974" s="207"/>
      <c r="T1974" s="207"/>
      <c r="U1974" s="207"/>
      <c r="BP1974" s="207"/>
      <c r="BQ1974" s="207"/>
      <c r="BR1974" s="207"/>
      <c r="BS1974" s="207"/>
      <c r="BT1974" s="207"/>
      <c r="BU1974" s="207"/>
      <c r="BV1974" s="207"/>
      <c r="BW1974" s="207"/>
      <c r="BX1974" s="207"/>
      <c r="BY1974" s="207"/>
      <c r="BZ1974" s="207"/>
      <c r="CA1974" s="207"/>
      <c r="CB1974" s="207"/>
      <c r="CC1974" s="207"/>
      <c r="CD1974" s="207"/>
      <c r="CE1974" s="207"/>
      <c r="CF1974" s="207"/>
      <c r="CG1974" s="207"/>
      <c r="CH1974" s="207"/>
      <c r="CI1974" s="207"/>
      <c r="CJ1974" s="207"/>
      <c r="CK1974" s="207"/>
      <c r="CL1974" s="207"/>
      <c r="CM1974" s="207"/>
      <c r="CN1974" s="207"/>
      <c r="CO1974" s="207"/>
      <c r="CP1974" s="207"/>
      <c r="CQ1974" s="207"/>
      <c r="CR1974" s="207"/>
      <c r="CS1974" s="207"/>
      <c r="CT1974" s="207"/>
      <c r="CU1974" s="207"/>
      <c r="CV1974" s="207"/>
      <c r="CW1974" s="207"/>
      <c r="CX1974" s="207"/>
      <c r="CY1974" s="207"/>
      <c r="CZ1974" s="207"/>
      <c r="DA1974" s="207"/>
      <c r="DB1974" s="207"/>
      <c r="DC1974" s="207"/>
      <c r="DD1974" s="207"/>
      <c r="DE1974" s="207"/>
      <c r="DF1974" s="207"/>
      <c r="DG1974" s="207"/>
      <c r="DH1974" s="207"/>
      <c r="DI1974" s="207"/>
      <c r="DJ1974" s="207"/>
      <c r="DK1974" s="207"/>
      <c r="DL1974" s="207"/>
      <c r="DM1974" s="207"/>
      <c r="DN1974" s="207"/>
      <c r="DO1974" s="207"/>
      <c r="DP1974" s="207"/>
      <c r="DQ1974" s="207"/>
      <c r="DR1974" s="207"/>
      <c r="DS1974" s="207"/>
      <c r="DT1974" s="207"/>
      <c r="DU1974" s="207"/>
      <c r="DV1974" s="207"/>
      <c r="DW1974" s="207"/>
      <c r="DX1974" s="207"/>
    </row>
    <row r="1975" spans="15:128">
      <c r="O1975" s="207"/>
      <c r="P1975" s="207"/>
      <c r="Q1975" s="207"/>
      <c r="R1975" s="207"/>
      <c r="S1975" s="207"/>
      <c r="T1975" s="207"/>
      <c r="U1975" s="207"/>
      <c r="BP1975" s="207"/>
      <c r="BQ1975" s="207"/>
      <c r="BR1975" s="207"/>
      <c r="BS1975" s="207"/>
      <c r="BT1975" s="207"/>
      <c r="BU1975" s="207"/>
      <c r="BV1975" s="207"/>
      <c r="BW1975" s="207"/>
      <c r="BX1975" s="207"/>
      <c r="BY1975" s="207"/>
      <c r="BZ1975" s="207"/>
      <c r="CA1975" s="207"/>
      <c r="CB1975" s="207"/>
      <c r="CC1975" s="207"/>
      <c r="CD1975" s="207"/>
      <c r="CE1975" s="207"/>
      <c r="CF1975" s="207"/>
      <c r="CG1975" s="207"/>
      <c r="CH1975" s="207"/>
      <c r="CI1975" s="207"/>
      <c r="CJ1975" s="207"/>
      <c r="CK1975" s="207"/>
      <c r="CL1975" s="207"/>
      <c r="CM1975" s="207"/>
      <c r="CN1975" s="207"/>
      <c r="CO1975" s="207"/>
      <c r="CP1975" s="207"/>
      <c r="CQ1975" s="207"/>
      <c r="CR1975" s="207"/>
      <c r="CS1975" s="207"/>
      <c r="CT1975" s="207"/>
      <c r="CU1975" s="207"/>
      <c r="CV1975" s="207"/>
      <c r="CW1975" s="207"/>
      <c r="CX1975" s="207"/>
      <c r="CY1975" s="207"/>
      <c r="CZ1975" s="207"/>
      <c r="DA1975" s="207"/>
      <c r="DB1975" s="207"/>
      <c r="DC1975" s="207"/>
      <c r="DD1975" s="207"/>
      <c r="DE1975" s="207"/>
      <c r="DF1975" s="207"/>
      <c r="DG1975" s="207"/>
      <c r="DH1975" s="207"/>
      <c r="DI1975" s="207"/>
      <c r="DJ1975" s="207"/>
      <c r="DK1975" s="207"/>
      <c r="DL1975" s="207"/>
      <c r="DM1975" s="207"/>
      <c r="DN1975" s="207"/>
      <c r="DO1975" s="207"/>
      <c r="DP1975" s="207"/>
      <c r="DQ1975" s="207"/>
      <c r="DR1975" s="207"/>
      <c r="DS1975" s="207"/>
      <c r="DT1975" s="207"/>
      <c r="DU1975" s="207"/>
      <c r="DV1975" s="207"/>
      <c r="DW1975" s="207"/>
      <c r="DX1975" s="207"/>
    </row>
    <row r="1976" spans="15:128">
      <c r="O1976" s="207"/>
      <c r="P1976" s="207"/>
      <c r="Q1976" s="207"/>
      <c r="R1976" s="207"/>
      <c r="S1976" s="207"/>
      <c r="T1976" s="207"/>
      <c r="U1976" s="207"/>
      <c r="BP1976" s="207"/>
      <c r="BQ1976" s="207"/>
      <c r="BR1976" s="207"/>
      <c r="BS1976" s="207"/>
      <c r="BT1976" s="207"/>
      <c r="BU1976" s="207"/>
      <c r="BV1976" s="207"/>
      <c r="BW1976" s="207"/>
      <c r="BX1976" s="207"/>
      <c r="BY1976" s="207"/>
      <c r="BZ1976" s="207"/>
      <c r="CA1976" s="207"/>
      <c r="CB1976" s="207"/>
      <c r="CC1976" s="207"/>
      <c r="CD1976" s="207"/>
      <c r="CE1976" s="207"/>
      <c r="CF1976" s="207"/>
      <c r="CG1976" s="207"/>
      <c r="CH1976" s="207"/>
      <c r="CI1976" s="207"/>
      <c r="CJ1976" s="207"/>
      <c r="CK1976" s="207"/>
      <c r="CL1976" s="207"/>
      <c r="CM1976" s="207"/>
      <c r="CN1976" s="207"/>
      <c r="CO1976" s="207"/>
      <c r="CP1976" s="207"/>
      <c r="CQ1976" s="207"/>
      <c r="CR1976" s="207"/>
      <c r="CS1976" s="207"/>
      <c r="CT1976" s="207"/>
      <c r="CU1976" s="207"/>
      <c r="CV1976" s="207"/>
      <c r="CW1976" s="207"/>
      <c r="CX1976" s="207"/>
      <c r="CY1976" s="207"/>
      <c r="CZ1976" s="207"/>
      <c r="DA1976" s="207"/>
      <c r="DB1976" s="207"/>
      <c r="DC1976" s="207"/>
      <c r="DD1976" s="207"/>
      <c r="DE1976" s="207"/>
      <c r="DF1976" s="207"/>
      <c r="DG1976" s="207"/>
      <c r="DH1976" s="207"/>
      <c r="DI1976" s="207"/>
      <c r="DJ1976" s="207"/>
      <c r="DK1976" s="207"/>
      <c r="DL1976" s="207"/>
      <c r="DM1976" s="207"/>
      <c r="DN1976" s="207"/>
      <c r="DO1976" s="207"/>
      <c r="DP1976" s="207"/>
      <c r="DQ1976" s="207"/>
      <c r="DR1976" s="207"/>
      <c r="DS1976" s="207"/>
      <c r="DT1976" s="207"/>
      <c r="DU1976" s="207"/>
      <c r="DV1976" s="207"/>
      <c r="DW1976" s="207"/>
      <c r="DX1976" s="207"/>
    </row>
    <row r="1977" spans="15:128">
      <c r="O1977" s="207"/>
      <c r="P1977" s="207"/>
      <c r="Q1977" s="207"/>
      <c r="R1977" s="207"/>
      <c r="S1977" s="207"/>
      <c r="T1977" s="207"/>
      <c r="U1977" s="207"/>
      <c r="BP1977" s="207"/>
      <c r="BQ1977" s="207"/>
      <c r="BR1977" s="207"/>
      <c r="BS1977" s="207"/>
      <c r="BT1977" s="207"/>
      <c r="BU1977" s="207"/>
      <c r="BV1977" s="207"/>
      <c r="BW1977" s="207"/>
      <c r="BX1977" s="207"/>
      <c r="BY1977" s="207"/>
      <c r="BZ1977" s="207"/>
      <c r="CA1977" s="207"/>
      <c r="CB1977" s="207"/>
      <c r="CC1977" s="207"/>
      <c r="CD1977" s="207"/>
      <c r="CE1977" s="207"/>
      <c r="CF1977" s="207"/>
      <c r="CG1977" s="207"/>
      <c r="CH1977" s="207"/>
      <c r="CI1977" s="207"/>
      <c r="CJ1977" s="207"/>
      <c r="CK1977" s="207"/>
      <c r="CL1977" s="207"/>
      <c r="CM1977" s="207"/>
      <c r="CN1977" s="207"/>
      <c r="CO1977" s="207"/>
      <c r="CP1977" s="207"/>
      <c r="CQ1977" s="207"/>
      <c r="CR1977" s="207"/>
      <c r="CS1977" s="207"/>
      <c r="CT1977" s="207"/>
      <c r="CU1977" s="207"/>
      <c r="CV1977" s="207"/>
      <c r="CW1977" s="207"/>
      <c r="CX1977" s="207"/>
      <c r="CY1977" s="207"/>
      <c r="CZ1977" s="207"/>
      <c r="DA1977" s="207"/>
      <c r="DB1977" s="207"/>
      <c r="DC1977" s="207"/>
      <c r="DD1977" s="207"/>
      <c r="DE1977" s="207"/>
      <c r="DF1977" s="207"/>
      <c r="DG1977" s="207"/>
      <c r="DH1977" s="207"/>
      <c r="DI1977" s="207"/>
      <c r="DJ1977" s="207"/>
      <c r="DK1977" s="207"/>
      <c r="DL1977" s="207"/>
      <c r="DM1977" s="207"/>
      <c r="DN1977" s="207"/>
      <c r="DO1977" s="207"/>
      <c r="DP1977" s="207"/>
      <c r="DQ1977" s="207"/>
      <c r="DR1977" s="207"/>
      <c r="DS1977" s="207"/>
      <c r="DT1977" s="207"/>
      <c r="DU1977" s="207"/>
      <c r="DV1977" s="207"/>
      <c r="DW1977" s="207"/>
      <c r="DX1977" s="207"/>
    </row>
    <row r="1978" spans="15:128">
      <c r="O1978" s="207"/>
      <c r="P1978" s="207"/>
      <c r="Q1978" s="207"/>
      <c r="R1978" s="207"/>
      <c r="S1978" s="207"/>
      <c r="T1978" s="207"/>
      <c r="U1978" s="207"/>
      <c r="BP1978" s="207"/>
      <c r="BQ1978" s="207"/>
      <c r="BR1978" s="207"/>
      <c r="BS1978" s="207"/>
      <c r="BT1978" s="207"/>
      <c r="BU1978" s="207"/>
      <c r="BV1978" s="207"/>
      <c r="BW1978" s="207"/>
      <c r="BX1978" s="207"/>
      <c r="BY1978" s="207"/>
      <c r="BZ1978" s="207"/>
      <c r="CA1978" s="207"/>
      <c r="CB1978" s="207"/>
      <c r="CC1978" s="207"/>
      <c r="CD1978" s="207"/>
      <c r="CE1978" s="207"/>
      <c r="CF1978" s="207"/>
      <c r="CG1978" s="207"/>
      <c r="CH1978" s="207"/>
      <c r="CI1978" s="207"/>
      <c r="CJ1978" s="207"/>
      <c r="CK1978" s="207"/>
      <c r="CL1978" s="207"/>
      <c r="CM1978" s="207"/>
      <c r="CN1978" s="207"/>
      <c r="CO1978" s="207"/>
      <c r="CP1978" s="207"/>
      <c r="CQ1978" s="207"/>
      <c r="CR1978" s="207"/>
      <c r="CS1978" s="207"/>
      <c r="CT1978" s="207"/>
      <c r="CU1978" s="207"/>
      <c r="CV1978" s="207"/>
      <c r="CW1978" s="207"/>
      <c r="CX1978" s="207"/>
      <c r="CY1978" s="207"/>
      <c r="CZ1978" s="207"/>
      <c r="DA1978" s="207"/>
      <c r="DB1978" s="207"/>
      <c r="DC1978" s="207"/>
      <c r="DD1978" s="207"/>
      <c r="DE1978" s="207"/>
      <c r="DF1978" s="207"/>
      <c r="DG1978" s="207"/>
      <c r="DH1978" s="207"/>
      <c r="DI1978" s="207"/>
      <c r="DJ1978" s="207"/>
      <c r="DK1978" s="207"/>
      <c r="DL1978" s="207"/>
      <c r="DM1978" s="207"/>
      <c r="DN1978" s="207"/>
      <c r="DO1978" s="207"/>
      <c r="DP1978" s="207"/>
      <c r="DQ1978" s="207"/>
      <c r="DR1978" s="207"/>
      <c r="DS1978" s="207"/>
      <c r="DT1978" s="207"/>
      <c r="DU1978" s="207"/>
      <c r="DV1978" s="207"/>
      <c r="DW1978" s="207"/>
      <c r="DX1978" s="207"/>
    </row>
    <row r="1979" spans="15:128">
      <c r="O1979" s="207"/>
      <c r="P1979" s="207"/>
      <c r="Q1979" s="207"/>
      <c r="R1979" s="207"/>
      <c r="S1979" s="207"/>
      <c r="T1979" s="207"/>
      <c r="U1979" s="207"/>
      <c r="BP1979" s="207"/>
      <c r="BQ1979" s="207"/>
      <c r="BR1979" s="207"/>
      <c r="BS1979" s="207"/>
      <c r="BT1979" s="207"/>
      <c r="BU1979" s="207"/>
      <c r="BV1979" s="207"/>
      <c r="BW1979" s="207"/>
      <c r="BX1979" s="207"/>
      <c r="BY1979" s="207"/>
      <c r="BZ1979" s="207"/>
      <c r="CA1979" s="207"/>
      <c r="CB1979" s="207"/>
      <c r="CC1979" s="207"/>
      <c r="CD1979" s="207"/>
      <c r="CE1979" s="207"/>
      <c r="CF1979" s="207"/>
      <c r="CG1979" s="207"/>
      <c r="CH1979" s="207"/>
      <c r="CI1979" s="207"/>
      <c r="CJ1979" s="207"/>
      <c r="CK1979" s="207"/>
      <c r="CL1979" s="207"/>
      <c r="CM1979" s="207"/>
      <c r="CN1979" s="207"/>
      <c r="CO1979" s="207"/>
      <c r="CP1979" s="207"/>
      <c r="CQ1979" s="207"/>
      <c r="CR1979" s="207"/>
      <c r="CS1979" s="207"/>
      <c r="CT1979" s="207"/>
      <c r="CU1979" s="207"/>
      <c r="CV1979" s="207"/>
      <c r="CW1979" s="207"/>
      <c r="CX1979" s="207"/>
      <c r="CY1979" s="207"/>
      <c r="CZ1979" s="207"/>
      <c r="DA1979" s="207"/>
      <c r="DB1979" s="207"/>
      <c r="DC1979" s="207"/>
      <c r="DD1979" s="207"/>
      <c r="DE1979" s="207"/>
      <c r="DF1979" s="207"/>
      <c r="DG1979" s="207"/>
      <c r="DH1979" s="207"/>
      <c r="DI1979" s="207"/>
      <c r="DJ1979" s="207"/>
      <c r="DK1979" s="207"/>
      <c r="DL1979" s="207"/>
      <c r="DM1979" s="207"/>
      <c r="DN1979" s="207"/>
      <c r="DO1979" s="207"/>
      <c r="DP1979" s="207"/>
      <c r="DQ1979" s="207"/>
      <c r="DR1979" s="207"/>
      <c r="DS1979" s="207"/>
      <c r="DT1979" s="207"/>
      <c r="DU1979" s="207"/>
      <c r="DV1979" s="207"/>
      <c r="DW1979" s="207"/>
      <c r="DX1979" s="207"/>
    </row>
    <row r="1980" spans="15:128">
      <c r="O1980" s="207"/>
      <c r="P1980" s="207"/>
      <c r="Q1980" s="207"/>
      <c r="R1980" s="207"/>
      <c r="S1980" s="207"/>
      <c r="T1980" s="207"/>
      <c r="U1980" s="207"/>
      <c r="BP1980" s="207"/>
      <c r="BQ1980" s="207"/>
      <c r="BR1980" s="207"/>
      <c r="BS1980" s="207"/>
      <c r="BT1980" s="207"/>
      <c r="BU1980" s="207"/>
      <c r="BV1980" s="207"/>
      <c r="BW1980" s="207"/>
      <c r="BX1980" s="207"/>
      <c r="BY1980" s="207"/>
      <c r="BZ1980" s="207"/>
      <c r="CA1980" s="207"/>
      <c r="CB1980" s="207"/>
      <c r="CC1980" s="207"/>
      <c r="CD1980" s="207"/>
      <c r="CE1980" s="207"/>
      <c r="CF1980" s="207"/>
      <c r="CG1980" s="207"/>
      <c r="CH1980" s="207"/>
      <c r="CI1980" s="207"/>
      <c r="CJ1980" s="207"/>
      <c r="CK1980" s="207"/>
      <c r="CL1980" s="207"/>
      <c r="CM1980" s="207"/>
      <c r="CN1980" s="207"/>
      <c r="CO1980" s="207"/>
      <c r="CP1980" s="207"/>
      <c r="CQ1980" s="207"/>
      <c r="CR1980" s="207"/>
      <c r="CS1980" s="207"/>
      <c r="CT1980" s="207"/>
      <c r="CU1980" s="207"/>
      <c r="CV1980" s="207"/>
      <c r="CW1980" s="207"/>
      <c r="CX1980" s="207"/>
      <c r="CY1980" s="207"/>
      <c r="CZ1980" s="207"/>
      <c r="DA1980" s="207"/>
      <c r="DB1980" s="207"/>
      <c r="DC1980" s="207"/>
      <c r="DD1980" s="207"/>
      <c r="DE1980" s="207"/>
      <c r="DF1980" s="207"/>
      <c r="DG1980" s="207"/>
      <c r="DH1980" s="207"/>
      <c r="DI1980" s="207"/>
      <c r="DJ1980" s="207"/>
      <c r="DK1980" s="207"/>
      <c r="DL1980" s="207"/>
      <c r="DM1980" s="207"/>
      <c r="DN1980" s="207"/>
      <c r="DO1980" s="207"/>
      <c r="DP1980" s="207"/>
      <c r="DQ1980" s="207"/>
      <c r="DR1980" s="207"/>
      <c r="DS1980" s="207"/>
      <c r="DT1980" s="207"/>
      <c r="DU1980" s="207"/>
      <c r="DV1980" s="207"/>
      <c r="DW1980" s="207"/>
      <c r="DX1980" s="207"/>
    </row>
    <row r="1981" spans="15:128">
      <c r="O1981" s="207"/>
      <c r="P1981" s="207"/>
      <c r="Q1981" s="207"/>
      <c r="R1981" s="207"/>
      <c r="S1981" s="207"/>
      <c r="T1981" s="207"/>
      <c r="U1981" s="207"/>
      <c r="BP1981" s="207"/>
      <c r="BQ1981" s="207"/>
      <c r="BR1981" s="207"/>
      <c r="BS1981" s="207"/>
      <c r="BT1981" s="207"/>
      <c r="BU1981" s="207"/>
      <c r="BV1981" s="207"/>
      <c r="BW1981" s="207"/>
      <c r="BX1981" s="207"/>
      <c r="BY1981" s="207"/>
      <c r="BZ1981" s="207"/>
      <c r="CA1981" s="207"/>
      <c r="CB1981" s="207"/>
      <c r="CC1981" s="207"/>
      <c r="CD1981" s="207"/>
      <c r="CE1981" s="207"/>
      <c r="CF1981" s="207"/>
      <c r="CG1981" s="207"/>
      <c r="CH1981" s="207"/>
      <c r="CI1981" s="207"/>
      <c r="CJ1981" s="207"/>
      <c r="CK1981" s="207"/>
      <c r="CL1981" s="207"/>
      <c r="CM1981" s="207"/>
      <c r="CN1981" s="207"/>
      <c r="CO1981" s="207"/>
      <c r="CP1981" s="207"/>
      <c r="CQ1981" s="207"/>
      <c r="CR1981" s="207"/>
      <c r="CS1981" s="207"/>
      <c r="CT1981" s="207"/>
      <c r="CU1981" s="207"/>
      <c r="CV1981" s="207"/>
      <c r="CW1981" s="207"/>
      <c r="CX1981" s="207"/>
      <c r="CY1981" s="207"/>
      <c r="CZ1981" s="207"/>
      <c r="DA1981" s="207"/>
      <c r="DB1981" s="207"/>
      <c r="DC1981" s="207"/>
      <c r="DD1981" s="207"/>
      <c r="DE1981" s="207"/>
      <c r="DF1981" s="207"/>
      <c r="DG1981" s="207"/>
      <c r="DH1981" s="207"/>
      <c r="DI1981" s="207"/>
      <c r="DJ1981" s="207"/>
      <c r="DK1981" s="207"/>
      <c r="DL1981" s="207"/>
      <c r="DM1981" s="207"/>
      <c r="DN1981" s="207"/>
      <c r="DO1981" s="207"/>
      <c r="DP1981" s="207"/>
      <c r="DQ1981" s="207"/>
      <c r="DR1981" s="207"/>
      <c r="DS1981" s="207"/>
      <c r="DT1981" s="207"/>
      <c r="DU1981" s="207"/>
      <c r="DV1981" s="207"/>
      <c r="DW1981" s="207"/>
      <c r="DX1981" s="207"/>
    </row>
    <row r="1982" spans="15:128">
      <c r="O1982" s="207"/>
      <c r="P1982" s="207"/>
      <c r="Q1982" s="207"/>
      <c r="R1982" s="207"/>
      <c r="S1982" s="207"/>
      <c r="T1982" s="207"/>
      <c r="U1982" s="207"/>
      <c r="BP1982" s="207"/>
      <c r="BQ1982" s="207"/>
      <c r="BR1982" s="207"/>
      <c r="BS1982" s="207"/>
      <c r="BT1982" s="207"/>
      <c r="BU1982" s="207"/>
      <c r="BV1982" s="207"/>
      <c r="BW1982" s="207"/>
      <c r="BX1982" s="207"/>
      <c r="BY1982" s="207"/>
      <c r="BZ1982" s="207"/>
      <c r="CA1982" s="207"/>
      <c r="CB1982" s="207"/>
      <c r="CC1982" s="207"/>
      <c r="CD1982" s="207"/>
      <c r="CE1982" s="207"/>
      <c r="CF1982" s="207"/>
      <c r="CG1982" s="207"/>
      <c r="CH1982" s="207"/>
      <c r="CI1982" s="207"/>
      <c r="CJ1982" s="207"/>
      <c r="CK1982" s="207"/>
      <c r="CL1982" s="207"/>
      <c r="CM1982" s="207"/>
      <c r="CN1982" s="207"/>
      <c r="CO1982" s="207"/>
      <c r="CP1982" s="207"/>
      <c r="CQ1982" s="207"/>
      <c r="CR1982" s="207"/>
      <c r="CS1982" s="207"/>
      <c r="CT1982" s="207"/>
      <c r="CU1982" s="207"/>
      <c r="CV1982" s="207"/>
      <c r="CW1982" s="207"/>
      <c r="CX1982" s="207"/>
      <c r="CY1982" s="207"/>
      <c r="CZ1982" s="207"/>
      <c r="DA1982" s="207"/>
      <c r="DB1982" s="207"/>
      <c r="DC1982" s="207"/>
      <c r="DD1982" s="207"/>
      <c r="DE1982" s="207"/>
      <c r="DF1982" s="207"/>
      <c r="DG1982" s="207"/>
      <c r="DH1982" s="207"/>
      <c r="DI1982" s="207"/>
      <c r="DJ1982" s="207"/>
      <c r="DK1982" s="207"/>
      <c r="DL1982" s="207"/>
      <c r="DM1982" s="207"/>
      <c r="DN1982" s="207"/>
      <c r="DO1982" s="207"/>
      <c r="DP1982" s="207"/>
      <c r="DQ1982" s="207"/>
      <c r="DR1982" s="207"/>
      <c r="DS1982" s="207"/>
      <c r="DT1982" s="207"/>
      <c r="DU1982" s="207"/>
      <c r="DV1982" s="207"/>
      <c r="DW1982" s="207"/>
      <c r="DX1982" s="207"/>
    </row>
    <row r="1983" spans="15:128">
      <c r="O1983" s="207"/>
      <c r="P1983" s="207"/>
      <c r="Q1983" s="207"/>
      <c r="R1983" s="207"/>
      <c r="S1983" s="207"/>
      <c r="T1983" s="207"/>
      <c r="U1983" s="207"/>
      <c r="BP1983" s="207"/>
      <c r="BQ1983" s="207"/>
      <c r="BR1983" s="207"/>
      <c r="BS1983" s="207"/>
      <c r="BT1983" s="207"/>
      <c r="BU1983" s="207"/>
      <c r="BV1983" s="207"/>
      <c r="BW1983" s="207"/>
      <c r="BX1983" s="207"/>
      <c r="BY1983" s="207"/>
      <c r="BZ1983" s="207"/>
      <c r="CA1983" s="207"/>
      <c r="CB1983" s="207"/>
      <c r="CC1983" s="207"/>
      <c r="CD1983" s="207"/>
      <c r="CE1983" s="207"/>
      <c r="CF1983" s="207"/>
      <c r="CG1983" s="207"/>
      <c r="CH1983" s="207"/>
      <c r="CI1983" s="207"/>
      <c r="CJ1983" s="207"/>
      <c r="CK1983" s="207"/>
      <c r="CL1983" s="207"/>
      <c r="CM1983" s="207"/>
      <c r="CN1983" s="207"/>
      <c r="CO1983" s="207"/>
      <c r="CP1983" s="207"/>
      <c r="CQ1983" s="207"/>
      <c r="CR1983" s="207"/>
      <c r="CS1983" s="207"/>
      <c r="CT1983" s="207"/>
      <c r="CU1983" s="207"/>
      <c r="CV1983" s="207"/>
      <c r="CW1983" s="207"/>
      <c r="CX1983" s="207"/>
      <c r="CY1983" s="207"/>
      <c r="CZ1983" s="207"/>
      <c r="DA1983" s="207"/>
      <c r="DB1983" s="207"/>
      <c r="DC1983" s="207"/>
      <c r="DD1983" s="207"/>
      <c r="DE1983" s="207"/>
      <c r="DF1983" s="207"/>
      <c r="DG1983" s="207"/>
      <c r="DH1983" s="207"/>
      <c r="DI1983" s="207"/>
      <c r="DJ1983" s="207"/>
      <c r="DK1983" s="207"/>
      <c r="DL1983" s="207"/>
      <c r="DM1983" s="207"/>
      <c r="DN1983" s="207"/>
      <c r="DO1983" s="207"/>
      <c r="DP1983" s="207"/>
      <c r="DQ1983" s="207"/>
      <c r="DR1983" s="207"/>
      <c r="DS1983" s="207"/>
      <c r="DT1983" s="207"/>
      <c r="DU1983" s="207"/>
      <c r="DV1983" s="207"/>
      <c r="DW1983" s="207"/>
      <c r="DX1983" s="207"/>
    </row>
    <row r="1984" spans="15:128">
      <c r="O1984" s="207"/>
      <c r="P1984" s="207"/>
      <c r="Q1984" s="207"/>
      <c r="R1984" s="207"/>
      <c r="S1984" s="207"/>
      <c r="T1984" s="207"/>
      <c r="U1984" s="207"/>
      <c r="BP1984" s="207"/>
      <c r="BQ1984" s="207"/>
      <c r="BR1984" s="207"/>
      <c r="BS1984" s="207"/>
      <c r="BT1984" s="207"/>
      <c r="BU1984" s="207"/>
      <c r="BV1984" s="207"/>
      <c r="BW1984" s="207"/>
      <c r="BX1984" s="207"/>
      <c r="BY1984" s="207"/>
      <c r="BZ1984" s="207"/>
      <c r="CA1984" s="207"/>
      <c r="CB1984" s="207"/>
      <c r="CC1984" s="207"/>
      <c r="CD1984" s="207"/>
      <c r="CE1984" s="207"/>
      <c r="CF1984" s="207"/>
      <c r="CG1984" s="207"/>
      <c r="CH1984" s="207"/>
      <c r="CI1984" s="207"/>
      <c r="CJ1984" s="207"/>
      <c r="CK1984" s="207"/>
      <c r="CL1984" s="207"/>
      <c r="CM1984" s="207"/>
      <c r="CN1984" s="207"/>
      <c r="CO1984" s="207"/>
      <c r="CP1984" s="207"/>
      <c r="CQ1984" s="207"/>
      <c r="CR1984" s="207"/>
      <c r="CS1984" s="207"/>
      <c r="CT1984" s="207"/>
      <c r="CU1984" s="207"/>
      <c r="CV1984" s="207"/>
      <c r="CW1984" s="207"/>
      <c r="CX1984" s="207"/>
      <c r="CY1984" s="207"/>
      <c r="CZ1984" s="207"/>
      <c r="DA1984" s="207"/>
      <c r="DB1984" s="207"/>
      <c r="DC1984" s="207"/>
      <c r="DD1984" s="207"/>
      <c r="DE1984" s="207"/>
      <c r="DF1984" s="207"/>
      <c r="DG1984" s="207"/>
      <c r="DH1984" s="207"/>
      <c r="DI1984" s="207"/>
      <c r="DJ1984" s="207"/>
      <c r="DK1984" s="207"/>
      <c r="DL1984" s="207"/>
      <c r="DM1984" s="207"/>
      <c r="DN1984" s="207"/>
      <c r="DO1984" s="207"/>
      <c r="DP1984" s="207"/>
      <c r="DQ1984" s="207"/>
      <c r="DR1984" s="207"/>
      <c r="DS1984" s="207"/>
      <c r="DT1984" s="207"/>
      <c r="DU1984" s="207"/>
      <c r="DV1984" s="207"/>
      <c r="DW1984" s="207"/>
      <c r="DX1984" s="207"/>
    </row>
    <row r="1985" spans="15:128">
      <c r="O1985" s="207"/>
      <c r="P1985" s="207"/>
      <c r="Q1985" s="207"/>
      <c r="R1985" s="207"/>
      <c r="S1985" s="207"/>
      <c r="T1985" s="207"/>
      <c r="U1985" s="207"/>
      <c r="BP1985" s="207"/>
      <c r="BQ1985" s="207"/>
      <c r="BR1985" s="207"/>
      <c r="BS1985" s="207"/>
      <c r="BT1985" s="207"/>
      <c r="BU1985" s="207"/>
      <c r="BV1985" s="207"/>
      <c r="BW1985" s="207"/>
      <c r="BX1985" s="207"/>
      <c r="BY1985" s="207"/>
      <c r="BZ1985" s="207"/>
      <c r="CA1985" s="207"/>
      <c r="CB1985" s="207"/>
      <c r="CC1985" s="207"/>
      <c r="CD1985" s="207"/>
      <c r="CE1985" s="207"/>
      <c r="CF1985" s="207"/>
      <c r="CG1985" s="207"/>
      <c r="CH1985" s="207"/>
      <c r="CI1985" s="207"/>
      <c r="CJ1985" s="207"/>
      <c r="CK1985" s="207"/>
      <c r="CL1985" s="207"/>
      <c r="CM1985" s="207"/>
      <c r="CN1985" s="207"/>
      <c r="CO1985" s="207"/>
      <c r="CP1985" s="207"/>
      <c r="CQ1985" s="207"/>
      <c r="CR1985" s="207"/>
      <c r="CS1985" s="207"/>
      <c r="CT1985" s="207"/>
      <c r="CU1985" s="207"/>
      <c r="CV1985" s="207"/>
      <c r="CW1985" s="207"/>
      <c r="CX1985" s="207"/>
      <c r="CY1985" s="207"/>
      <c r="CZ1985" s="207"/>
      <c r="DA1985" s="207"/>
      <c r="DB1985" s="207"/>
      <c r="DC1985" s="207"/>
      <c r="DD1985" s="207"/>
      <c r="DE1985" s="207"/>
      <c r="DF1985" s="207"/>
      <c r="DG1985" s="207"/>
      <c r="DH1985" s="207"/>
      <c r="DI1985" s="207"/>
      <c r="DJ1985" s="207"/>
      <c r="DK1985" s="207"/>
      <c r="DL1985" s="207"/>
      <c r="DM1985" s="207"/>
      <c r="DN1985" s="207"/>
      <c r="DO1985" s="207"/>
      <c r="DP1985" s="207"/>
      <c r="DQ1985" s="207"/>
      <c r="DR1985" s="207"/>
      <c r="DS1985" s="207"/>
      <c r="DT1985" s="207"/>
      <c r="DU1985" s="207"/>
      <c r="DV1985" s="207"/>
      <c r="DW1985" s="207"/>
      <c r="DX1985" s="207"/>
    </row>
    <row r="1986" spans="15:128">
      <c r="O1986" s="207"/>
      <c r="P1986" s="207"/>
      <c r="Q1986" s="207"/>
      <c r="R1986" s="207"/>
      <c r="S1986" s="207"/>
      <c r="T1986" s="207"/>
      <c r="U1986" s="207"/>
      <c r="BP1986" s="207"/>
      <c r="BQ1986" s="207"/>
      <c r="BR1986" s="207"/>
      <c r="BS1986" s="207"/>
      <c r="BT1986" s="207"/>
      <c r="BU1986" s="207"/>
      <c r="BV1986" s="207"/>
      <c r="BW1986" s="207"/>
      <c r="BX1986" s="207"/>
      <c r="BY1986" s="207"/>
      <c r="BZ1986" s="207"/>
      <c r="CA1986" s="207"/>
      <c r="CB1986" s="207"/>
      <c r="CC1986" s="207"/>
      <c r="CD1986" s="207"/>
      <c r="CE1986" s="207"/>
      <c r="CF1986" s="207"/>
      <c r="CG1986" s="207"/>
      <c r="CH1986" s="207"/>
      <c r="CI1986" s="207"/>
      <c r="CJ1986" s="207"/>
      <c r="CK1986" s="207"/>
      <c r="CL1986" s="207"/>
      <c r="CM1986" s="207"/>
      <c r="CN1986" s="207"/>
      <c r="CO1986" s="207"/>
      <c r="CP1986" s="207"/>
      <c r="CQ1986" s="207"/>
      <c r="CR1986" s="207"/>
      <c r="CS1986" s="207"/>
      <c r="CT1986" s="207"/>
      <c r="CU1986" s="207"/>
      <c r="CV1986" s="207"/>
      <c r="CW1986" s="207"/>
      <c r="CX1986" s="207"/>
      <c r="CY1986" s="207"/>
      <c r="CZ1986" s="207"/>
      <c r="DA1986" s="207"/>
      <c r="DB1986" s="207"/>
      <c r="DC1986" s="207"/>
      <c r="DD1986" s="207"/>
      <c r="DE1986" s="207"/>
      <c r="DF1986" s="207"/>
      <c r="DG1986" s="207"/>
      <c r="DH1986" s="207"/>
      <c r="DI1986" s="207"/>
      <c r="DJ1986" s="207"/>
      <c r="DK1986" s="207"/>
      <c r="DL1986" s="207"/>
      <c r="DM1986" s="207"/>
      <c r="DN1986" s="207"/>
      <c r="DO1986" s="207"/>
      <c r="DP1986" s="207"/>
      <c r="DQ1986" s="207"/>
      <c r="DR1986" s="207"/>
      <c r="DS1986" s="207"/>
      <c r="DT1986" s="207"/>
      <c r="DU1986" s="207"/>
      <c r="DV1986" s="207"/>
      <c r="DW1986" s="207"/>
      <c r="DX1986" s="207"/>
    </row>
    <row r="1987" spans="15:128">
      <c r="O1987" s="207"/>
      <c r="P1987" s="207"/>
      <c r="Q1987" s="207"/>
      <c r="R1987" s="207"/>
      <c r="S1987" s="207"/>
      <c r="T1987" s="207"/>
      <c r="U1987" s="207"/>
      <c r="BP1987" s="207"/>
      <c r="BQ1987" s="207"/>
      <c r="BR1987" s="207"/>
      <c r="BS1987" s="207"/>
      <c r="BT1987" s="207"/>
      <c r="BU1987" s="207"/>
      <c r="BV1987" s="207"/>
      <c r="BW1987" s="207"/>
      <c r="BX1987" s="207"/>
      <c r="BY1987" s="207"/>
      <c r="BZ1987" s="207"/>
      <c r="CA1987" s="207"/>
      <c r="CB1987" s="207"/>
      <c r="CC1987" s="207"/>
      <c r="CD1987" s="207"/>
      <c r="CE1987" s="207"/>
      <c r="CF1987" s="207"/>
      <c r="CG1987" s="207"/>
      <c r="CH1987" s="207"/>
      <c r="CI1987" s="207"/>
      <c r="CJ1987" s="207"/>
      <c r="CK1987" s="207"/>
      <c r="CL1987" s="207"/>
      <c r="CM1987" s="207"/>
      <c r="CN1987" s="207"/>
      <c r="CO1987" s="207"/>
      <c r="CP1987" s="207"/>
      <c r="CQ1987" s="207"/>
      <c r="CR1987" s="207"/>
      <c r="CS1987" s="207"/>
      <c r="CT1987" s="207"/>
      <c r="CU1987" s="207"/>
      <c r="CV1987" s="207"/>
      <c r="CW1987" s="207"/>
      <c r="CX1987" s="207"/>
      <c r="CY1987" s="207"/>
      <c r="CZ1987" s="207"/>
      <c r="DA1987" s="207"/>
      <c r="DB1987" s="207"/>
      <c r="DC1987" s="207"/>
      <c r="DD1987" s="207"/>
      <c r="DE1987" s="207"/>
      <c r="DF1987" s="207"/>
      <c r="DG1987" s="207"/>
      <c r="DH1987" s="207"/>
      <c r="DI1987" s="207"/>
      <c r="DJ1987" s="207"/>
      <c r="DK1987" s="207"/>
      <c r="DL1987" s="207"/>
      <c r="DM1987" s="207"/>
      <c r="DN1987" s="207"/>
      <c r="DO1987" s="207"/>
      <c r="DP1987" s="207"/>
      <c r="DQ1987" s="207"/>
      <c r="DR1987" s="207"/>
      <c r="DS1987" s="207"/>
      <c r="DT1987" s="207"/>
      <c r="DU1987" s="207"/>
      <c r="DV1987" s="207"/>
      <c r="DW1987" s="207"/>
      <c r="DX1987" s="207"/>
    </row>
    <row r="1988" spans="15:128">
      <c r="O1988" s="207"/>
      <c r="P1988" s="207"/>
      <c r="Q1988" s="207"/>
      <c r="R1988" s="207"/>
      <c r="S1988" s="207"/>
      <c r="T1988" s="207"/>
      <c r="U1988" s="207"/>
      <c r="BP1988" s="207"/>
      <c r="BQ1988" s="207"/>
      <c r="BR1988" s="207"/>
      <c r="BS1988" s="207"/>
      <c r="BT1988" s="207"/>
      <c r="BU1988" s="207"/>
      <c r="BV1988" s="207"/>
      <c r="BW1988" s="207"/>
      <c r="BX1988" s="207"/>
      <c r="BY1988" s="207"/>
      <c r="BZ1988" s="207"/>
      <c r="CA1988" s="207"/>
      <c r="CB1988" s="207"/>
      <c r="CC1988" s="207"/>
      <c r="CD1988" s="207"/>
      <c r="CE1988" s="207"/>
      <c r="CF1988" s="207"/>
      <c r="CG1988" s="207"/>
      <c r="CH1988" s="207"/>
      <c r="CI1988" s="207"/>
      <c r="CJ1988" s="207"/>
      <c r="CK1988" s="207"/>
      <c r="CL1988" s="207"/>
      <c r="CM1988" s="207"/>
      <c r="CN1988" s="207"/>
      <c r="CO1988" s="207"/>
      <c r="CP1988" s="207"/>
      <c r="CQ1988" s="207"/>
      <c r="CR1988" s="207"/>
      <c r="CS1988" s="207"/>
      <c r="CT1988" s="207"/>
      <c r="CU1988" s="207"/>
      <c r="CV1988" s="207"/>
      <c r="CW1988" s="207"/>
      <c r="CX1988" s="207"/>
      <c r="CY1988" s="207"/>
      <c r="CZ1988" s="207"/>
      <c r="DA1988" s="207"/>
      <c r="DB1988" s="207"/>
      <c r="DC1988" s="207"/>
      <c r="DD1988" s="207"/>
      <c r="DE1988" s="207"/>
      <c r="DF1988" s="207"/>
      <c r="DG1988" s="207"/>
      <c r="DH1988" s="207"/>
      <c r="DI1988" s="207"/>
      <c r="DJ1988" s="207"/>
      <c r="DK1988" s="207"/>
      <c r="DL1988" s="207"/>
      <c r="DM1988" s="207"/>
      <c r="DN1988" s="207"/>
      <c r="DO1988" s="207"/>
      <c r="DP1988" s="207"/>
      <c r="DQ1988" s="207"/>
      <c r="DR1988" s="207"/>
      <c r="DS1988" s="207"/>
      <c r="DT1988" s="207"/>
      <c r="DU1988" s="207"/>
      <c r="DV1988" s="207"/>
      <c r="DW1988" s="207"/>
      <c r="DX1988" s="207"/>
    </row>
    <row r="1989" spans="15:128">
      <c r="O1989" s="207"/>
      <c r="P1989" s="207"/>
      <c r="Q1989" s="207"/>
      <c r="R1989" s="207"/>
      <c r="S1989" s="207"/>
      <c r="T1989" s="207"/>
      <c r="U1989" s="207"/>
      <c r="BP1989" s="207"/>
      <c r="BQ1989" s="207"/>
      <c r="BR1989" s="207"/>
      <c r="BS1989" s="207"/>
      <c r="BT1989" s="207"/>
      <c r="BU1989" s="207"/>
      <c r="BV1989" s="207"/>
      <c r="BW1989" s="207"/>
      <c r="BX1989" s="207"/>
      <c r="BY1989" s="207"/>
      <c r="BZ1989" s="207"/>
      <c r="CA1989" s="207"/>
      <c r="CB1989" s="207"/>
      <c r="CC1989" s="207"/>
      <c r="CD1989" s="207"/>
      <c r="CE1989" s="207"/>
      <c r="CF1989" s="207"/>
      <c r="CG1989" s="207"/>
      <c r="CH1989" s="207"/>
      <c r="CI1989" s="207"/>
      <c r="CJ1989" s="207"/>
      <c r="CK1989" s="207"/>
      <c r="CL1989" s="207"/>
      <c r="CM1989" s="207"/>
      <c r="CN1989" s="207"/>
      <c r="CO1989" s="207"/>
      <c r="CP1989" s="207"/>
      <c r="CQ1989" s="207"/>
      <c r="CR1989" s="207"/>
      <c r="CS1989" s="207"/>
      <c r="CT1989" s="207"/>
      <c r="CU1989" s="207"/>
      <c r="CV1989" s="207"/>
      <c r="CW1989" s="207"/>
      <c r="CX1989" s="207"/>
      <c r="CY1989" s="207"/>
      <c r="CZ1989" s="207"/>
      <c r="DA1989" s="207"/>
      <c r="DB1989" s="207"/>
      <c r="DC1989" s="207"/>
      <c r="DD1989" s="207"/>
      <c r="DE1989" s="207"/>
      <c r="DF1989" s="207"/>
      <c r="DG1989" s="207"/>
      <c r="DH1989" s="207"/>
      <c r="DI1989" s="207"/>
      <c r="DJ1989" s="207"/>
      <c r="DK1989" s="207"/>
      <c r="DL1989" s="207"/>
      <c r="DM1989" s="207"/>
      <c r="DN1989" s="207"/>
      <c r="DO1989" s="207"/>
      <c r="DP1989" s="207"/>
      <c r="DQ1989" s="207"/>
      <c r="DR1989" s="207"/>
      <c r="DS1989" s="207"/>
      <c r="DT1989" s="207"/>
      <c r="DU1989" s="207"/>
      <c r="DV1989" s="207"/>
      <c r="DW1989" s="207"/>
      <c r="DX1989" s="207"/>
    </row>
    <row r="1990" spans="15:128">
      <c r="O1990" s="207"/>
      <c r="P1990" s="207"/>
      <c r="Q1990" s="207"/>
      <c r="R1990" s="207"/>
      <c r="S1990" s="207"/>
      <c r="T1990" s="207"/>
      <c r="U1990" s="207"/>
      <c r="BP1990" s="207"/>
      <c r="BQ1990" s="207"/>
      <c r="BR1990" s="207"/>
      <c r="BS1990" s="207"/>
      <c r="BT1990" s="207"/>
      <c r="BU1990" s="207"/>
      <c r="BV1990" s="207"/>
      <c r="BW1990" s="207"/>
      <c r="BX1990" s="207"/>
      <c r="BY1990" s="207"/>
      <c r="BZ1990" s="207"/>
      <c r="CA1990" s="207"/>
      <c r="CB1990" s="207"/>
      <c r="CC1990" s="207"/>
      <c r="CD1990" s="207"/>
      <c r="CE1990" s="207"/>
      <c r="CF1990" s="207"/>
      <c r="CG1990" s="207"/>
      <c r="CH1990" s="207"/>
      <c r="CI1990" s="207"/>
      <c r="CJ1990" s="207"/>
      <c r="CK1990" s="207"/>
      <c r="CL1990" s="207"/>
      <c r="CM1990" s="207"/>
      <c r="CN1990" s="207"/>
      <c r="CO1990" s="207"/>
      <c r="CP1990" s="207"/>
      <c r="CQ1990" s="207"/>
      <c r="CR1990" s="207"/>
      <c r="CS1990" s="207"/>
      <c r="CT1990" s="207"/>
      <c r="CU1990" s="207"/>
      <c r="CV1990" s="207"/>
      <c r="CW1990" s="207"/>
      <c r="CX1990" s="207"/>
      <c r="CY1990" s="207"/>
      <c r="CZ1990" s="207"/>
      <c r="DA1990" s="207"/>
      <c r="DB1990" s="207"/>
      <c r="DC1990" s="207"/>
      <c r="DD1990" s="207"/>
      <c r="DE1990" s="207"/>
      <c r="DF1990" s="207"/>
      <c r="DG1990" s="207"/>
      <c r="DH1990" s="207"/>
      <c r="DI1990" s="207"/>
      <c r="DJ1990" s="207"/>
      <c r="DK1990" s="207"/>
      <c r="DL1990" s="207"/>
      <c r="DM1990" s="207"/>
      <c r="DN1990" s="207"/>
      <c r="DO1990" s="207"/>
      <c r="DP1990" s="207"/>
      <c r="DQ1990" s="207"/>
      <c r="DR1990" s="207"/>
      <c r="DS1990" s="207"/>
      <c r="DT1990" s="207"/>
      <c r="DU1990" s="207"/>
      <c r="DV1990" s="207"/>
      <c r="DW1990" s="207"/>
      <c r="DX1990" s="207"/>
    </row>
    <row r="1991" spans="15:128">
      <c r="O1991" s="207"/>
      <c r="P1991" s="207"/>
      <c r="Q1991" s="207"/>
      <c r="R1991" s="207"/>
      <c r="S1991" s="207"/>
      <c r="T1991" s="207"/>
      <c r="U1991" s="207"/>
      <c r="BP1991" s="207"/>
      <c r="BQ1991" s="207"/>
      <c r="BR1991" s="207"/>
      <c r="BS1991" s="207"/>
      <c r="BT1991" s="207"/>
      <c r="BU1991" s="207"/>
      <c r="BV1991" s="207"/>
      <c r="BW1991" s="207"/>
      <c r="BX1991" s="207"/>
      <c r="BY1991" s="207"/>
      <c r="BZ1991" s="207"/>
      <c r="CA1991" s="207"/>
      <c r="CB1991" s="207"/>
      <c r="CC1991" s="207"/>
      <c r="CD1991" s="207"/>
      <c r="CE1991" s="207"/>
      <c r="CF1991" s="207"/>
      <c r="CG1991" s="207"/>
      <c r="CH1991" s="207"/>
      <c r="CI1991" s="207"/>
      <c r="CJ1991" s="207"/>
      <c r="CK1991" s="207"/>
      <c r="CL1991" s="207"/>
      <c r="CM1991" s="207"/>
      <c r="CN1991" s="207"/>
      <c r="CO1991" s="207"/>
      <c r="CP1991" s="207"/>
      <c r="CQ1991" s="207"/>
      <c r="CR1991" s="207"/>
      <c r="CS1991" s="207"/>
      <c r="CT1991" s="207"/>
      <c r="CU1991" s="207"/>
      <c r="CV1991" s="207"/>
      <c r="CW1991" s="207"/>
      <c r="CX1991" s="207"/>
      <c r="CY1991" s="207"/>
      <c r="CZ1991" s="207"/>
      <c r="DA1991" s="207"/>
      <c r="DB1991" s="207"/>
      <c r="DC1991" s="207"/>
      <c r="DD1991" s="207"/>
      <c r="DE1991" s="207"/>
      <c r="DF1991" s="207"/>
      <c r="DG1991" s="207"/>
      <c r="DH1991" s="207"/>
      <c r="DI1991" s="207"/>
      <c r="DJ1991" s="207"/>
      <c r="DK1991" s="207"/>
      <c r="DL1991" s="207"/>
      <c r="DM1991" s="207"/>
      <c r="DN1991" s="207"/>
      <c r="DO1991" s="207"/>
      <c r="DP1991" s="207"/>
      <c r="DQ1991" s="207"/>
      <c r="DR1991" s="207"/>
      <c r="DS1991" s="207"/>
      <c r="DT1991" s="207"/>
      <c r="DU1991" s="207"/>
      <c r="DV1991" s="207"/>
      <c r="DW1991" s="207"/>
      <c r="DX1991" s="207"/>
    </row>
    <row r="1992" spans="15:128">
      <c r="O1992" s="207"/>
      <c r="P1992" s="207"/>
      <c r="Q1992" s="207"/>
      <c r="R1992" s="207"/>
      <c r="S1992" s="207"/>
      <c r="T1992" s="207"/>
      <c r="U1992" s="207"/>
      <c r="BP1992" s="207"/>
      <c r="BQ1992" s="207"/>
      <c r="BR1992" s="207"/>
      <c r="BS1992" s="207"/>
      <c r="BT1992" s="207"/>
      <c r="BU1992" s="207"/>
      <c r="BV1992" s="207"/>
      <c r="BW1992" s="207"/>
      <c r="BX1992" s="207"/>
      <c r="BY1992" s="207"/>
      <c r="BZ1992" s="207"/>
      <c r="CA1992" s="207"/>
      <c r="CB1992" s="207"/>
      <c r="CC1992" s="207"/>
      <c r="CD1992" s="207"/>
      <c r="CE1992" s="207"/>
      <c r="CF1992" s="207"/>
      <c r="CG1992" s="207"/>
      <c r="CH1992" s="207"/>
      <c r="CI1992" s="207"/>
      <c r="CJ1992" s="207"/>
      <c r="CK1992" s="207"/>
      <c r="CL1992" s="207"/>
      <c r="CM1992" s="207"/>
      <c r="CN1992" s="207"/>
      <c r="CO1992" s="207"/>
      <c r="CP1992" s="207"/>
      <c r="CQ1992" s="207"/>
      <c r="CR1992" s="207"/>
      <c r="CS1992" s="207"/>
      <c r="CT1992" s="207"/>
      <c r="CU1992" s="207"/>
      <c r="CV1992" s="207"/>
      <c r="CW1992" s="207"/>
      <c r="CX1992" s="207"/>
      <c r="CY1992" s="207"/>
      <c r="CZ1992" s="207"/>
      <c r="DA1992" s="207"/>
      <c r="DB1992" s="207"/>
      <c r="DC1992" s="207"/>
      <c r="DD1992" s="207"/>
      <c r="DE1992" s="207"/>
      <c r="DF1992" s="207"/>
      <c r="DG1992" s="207"/>
      <c r="DH1992" s="207"/>
      <c r="DI1992" s="207"/>
      <c r="DJ1992" s="207"/>
      <c r="DK1992" s="207"/>
      <c r="DL1992" s="207"/>
      <c r="DM1992" s="207"/>
      <c r="DN1992" s="207"/>
      <c r="DO1992" s="207"/>
      <c r="DP1992" s="207"/>
      <c r="DQ1992" s="207"/>
      <c r="DR1992" s="207"/>
      <c r="DS1992" s="207"/>
      <c r="DT1992" s="207"/>
      <c r="DU1992" s="207"/>
      <c r="DV1992" s="207"/>
      <c r="DW1992" s="207"/>
      <c r="DX1992" s="207"/>
    </row>
    <row r="1993" spans="15:128">
      <c r="O1993" s="207"/>
      <c r="P1993" s="207"/>
      <c r="Q1993" s="207"/>
      <c r="R1993" s="207"/>
      <c r="S1993" s="207"/>
      <c r="T1993" s="207"/>
      <c r="U1993" s="207"/>
      <c r="BP1993" s="207"/>
      <c r="BQ1993" s="207"/>
      <c r="BR1993" s="207"/>
      <c r="BS1993" s="207"/>
      <c r="BT1993" s="207"/>
      <c r="BU1993" s="207"/>
      <c r="BV1993" s="207"/>
      <c r="BW1993" s="207"/>
      <c r="BX1993" s="207"/>
      <c r="BY1993" s="207"/>
      <c r="BZ1993" s="207"/>
      <c r="CA1993" s="207"/>
      <c r="CB1993" s="207"/>
      <c r="CC1993" s="207"/>
      <c r="CD1993" s="207"/>
      <c r="CE1993" s="207"/>
      <c r="CF1993" s="207"/>
      <c r="CG1993" s="207"/>
      <c r="CH1993" s="207"/>
      <c r="CI1993" s="207"/>
      <c r="CJ1993" s="207"/>
      <c r="CK1993" s="207"/>
      <c r="CL1993" s="207"/>
      <c r="CM1993" s="207"/>
      <c r="CN1993" s="207"/>
      <c r="CO1993" s="207"/>
      <c r="CP1993" s="207"/>
      <c r="CQ1993" s="207"/>
      <c r="CR1993" s="207"/>
      <c r="CS1993" s="207"/>
      <c r="CT1993" s="207"/>
      <c r="CU1993" s="207"/>
      <c r="CV1993" s="207"/>
      <c r="CW1993" s="207"/>
      <c r="CX1993" s="207"/>
      <c r="CY1993" s="207"/>
      <c r="CZ1993" s="207"/>
      <c r="DA1993" s="207"/>
      <c r="DB1993" s="207"/>
      <c r="DC1993" s="207"/>
      <c r="DD1993" s="207"/>
      <c r="DE1993" s="207"/>
      <c r="DF1993" s="207"/>
      <c r="DG1993" s="207"/>
      <c r="DH1993" s="207"/>
      <c r="DI1993" s="207"/>
      <c r="DJ1993" s="207"/>
      <c r="DK1993" s="207"/>
      <c r="DL1993" s="207"/>
      <c r="DM1993" s="207"/>
      <c r="DN1993" s="207"/>
      <c r="DO1993" s="207"/>
      <c r="DP1993" s="207"/>
      <c r="DQ1993" s="207"/>
      <c r="DR1993" s="207"/>
      <c r="DS1993" s="207"/>
      <c r="DT1993" s="207"/>
      <c r="DU1993" s="207"/>
      <c r="DV1993" s="207"/>
      <c r="DW1993" s="207"/>
      <c r="DX1993" s="207"/>
    </row>
    <row r="1994" spans="15:128">
      <c r="O1994" s="207"/>
      <c r="P1994" s="207"/>
      <c r="Q1994" s="207"/>
      <c r="R1994" s="207"/>
      <c r="S1994" s="207"/>
      <c r="T1994" s="207"/>
      <c r="U1994" s="207"/>
      <c r="BP1994" s="207"/>
      <c r="BQ1994" s="207"/>
      <c r="BR1994" s="207"/>
      <c r="BS1994" s="207"/>
      <c r="BT1994" s="207"/>
      <c r="BU1994" s="207"/>
      <c r="BV1994" s="207"/>
      <c r="BW1994" s="207"/>
      <c r="BX1994" s="207"/>
      <c r="BY1994" s="207"/>
      <c r="BZ1994" s="207"/>
      <c r="CA1994" s="207"/>
      <c r="CB1994" s="207"/>
      <c r="CC1994" s="207"/>
      <c r="CD1994" s="207"/>
      <c r="CE1994" s="207"/>
      <c r="CF1994" s="207"/>
      <c r="CG1994" s="207"/>
      <c r="CH1994" s="207"/>
      <c r="CI1994" s="207"/>
      <c r="CJ1994" s="207"/>
      <c r="CK1994" s="207"/>
      <c r="CL1994" s="207"/>
      <c r="CM1994" s="207"/>
      <c r="CN1994" s="207"/>
      <c r="CO1994" s="207"/>
      <c r="CP1994" s="207"/>
      <c r="CQ1994" s="207"/>
      <c r="CR1994" s="207"/>
      <c r="CS1994" s="207"/>
      <c r="CT1994" s="207"/>
      <c r="CU1994" s="207"/>
      <c r="CV1994" s="207"/>
      <c r="CW1994" s="207"/>
      <c r="CX1994" s="207"/>
      <c r="CY1994" s="207"/>
      <c r="CZ1994" s="207"/>
      <c r="DA1994" s="207"/>
      <c r="DB1994" s="207"/>
      <c r="DC1994" s="207"/>
      <c r="DD1994" s="207"/>
      <c r="DE1994" s="207"/>
      <c r="DF1994" s="207"/>
      <c r="DG1994" s="207"/>
      <c r="DH1994" s="207"/>
      <c r="DI1994" s="207"/>
      <c r="DJ1994" s="207"/>
      <c r="DK1994" s="207"/>
      <c r="DL1994" s="207"/>
      <c r="DM1994" s="207"/>
      <c r="DN1994" s="207"/>
      <c r="DO1994" s="207"/>
      <c r="DP1994" s="207"/>
      <c r="DQ1994" s="207"/>
      <c r="DR1994" s="207"/>
      <c r="DS1994" s="207"/>
      <c r="DT1994" s="207"/>
      <c r="DU1994" s="207"/>
      <c r="DV1994" s="207"/>
      <c r="DW1994" s="207"/>
      <c r="DX1994" s="207"/>
    </row>
    <row r="1995" spans="15:128">
      <c r="O1995" s="207"/>
      <c r="P1995" s="207"/>
      <c r="Q1995" s="207"/>
      <c r="R1995" s="207"/>
      <c r="S1995" s="207"/>
      <c r="T1995" s="207"/>
      <c r="U1995" s="207"/>
      <c r="BP1995" s="207"/>
      <c r="BQ1995" s="207"/>
      <c r="BR1995" s="207"/>
      <c r="BS1995" s="207"/>
      <c r="BT1995" s="207"/>
      <c r="BU1995" s="207"/>
      <c r="BV1995" s="207"/>
      <c r="BW1995" s="207"/>
      <c r="BX1995" s="207"/>
      <c r="BY1995" s="207"/>
      <c r="BZ1995" s="207"/>
      <c r="CA1995" s="207"/>
      <c r="CB1995" s="207"/>
      <c r="CC1995" s="207"/>
      <c r="CD1995" s="207"/>
      <c r="CE1995" s="207"/>
      <c r="CF1995" s="207"/>
      <c r="CG1995" s="207"/>
      <c r="CH1995" s="207"/>
      <c r="CI1995" s="207"/>
      <c r="CJ1995" s="207"/>
      <c r="CK1995" s="207"/>
      <c r="CL1995" s="207"/>
      <c r="CM1995" s="207"/>
      <c r="CN1995" s="207"/>
      <c r="CO1995" s="207"/>
      <c r="CP1995" s="207"/>
      <c r="CQ1995" s="207"/>
      <c r="CR1995" s="207"/>
      <c r="CS1995" s="207"/>
      <c r="CT1995" s="207"/>
      <c r="CU1995" s="207"/>
      <c r="CV1995" s="207"/>
      <c r="CW1995" s="207"/>
      <c r="CX1995" s="207"/>
      <c r="CY1995" s="207"/>
      <c r="CZ1995" s="207"/>
      <c r="DA1995" s="207"/>
      <c r="DB1995" s="207"/>
      <c r="DC1995" s="207"/>
      <c r="DD1995" s="207"/>
      <c r="DE1995" s="207"/>
      <c r="DF1995" s="207"/>
      <c r="DG1995" s="207"/>
      <c r="DH1995" s="207"/>
      <c r="DI1995" s="207"/>
      <c r="DJ1995" s="207"/>
      <c r="DK1995" s="207"/>
      <c r="DL1995" s="207"/>
      <c r="DM1995" s="207"/>
      <c r="DN1995" s="207"/>
      <c r="DO1995" s="207"/>
      <c r="DP1995" s="207"/>
      <c r="DQ1995" s="207"/>
      <c r="DR1995" s="207"/>
      <c r="DS1995" s="207"/>
      <c r="DT1995" s="207"/>
      <c r="DU1995" s="207"/>
      <c r="DV1995" s="207"/>
      <c r="DW1995" s="207"/>
      <c r="DX1995" s="207"/>
    </row>
    <row r="1996" spans="15:128">
      <c r="O1996" s="207"/>
      <c r="P1996" s="207"/>
      <c r="Q1996" s="207"/>
      <c r="R1996" s="207"/>
      <c r="S1996" s="207"/>
      <c r="T1996" s="207"/>
      <c r="U1996" s="207"/>
      <c r="BP1996" s="207"/>
      <c r="BQ1996" s="207"/>
      <c r="BR1996" s="207"/>
      <c r="BS1996" s="207"/>
      <c r="BT1996" s="207"/>
      <c r="BU1996" s="207"/>
      <c r="BV1996" s="207"/>
      <c r="BW1996" s="207"/>
      <c r="BX1996" s="207"/>
      <c r="BY1996" s="207"/>
      <c r="BZ1996" s="207"/>
      <c r="CA1996" s="207"/>
      <c r="CB1996" s="207"/>
      <c r="CC1996" s="207"/>
      <c r="CD1996" s="207"/>
      <c r="CE1996" s="207"/>
      <c r="CF1996" s="207"/>
      <c r="CG1996" s="207"/>
      <c r="CH1996" s="207"/>
      <c r="CI1996" s="207"/>
      <c r="CJ1996" s="207"/>
      <c r="CK1996" s="207"/>
      <c r="CL1996" s="207"/>
      <c r="CM1996" s="207"/>
      <c r="CN1996" s="207"/>
      <c r="CO1996" s="207"/>
      <c r="CP1996" s="207"/>
      <c r="CQ1996" s="207"/>
      <c r="CR1996" s="207"/>
      <c r="CS1996" s="207"/>
      <c r="CT1996" s="207"/>
      <c r="CU1996" s="207"/>
      <c r="CV1996" s="207"/>
      <c r="CW1996" s="207"/>
      <c r="CX1996" s="207"/>
      <c r="CY1996" s="207"/>
      <c r="CZ1996" s="207"/>
      <c r="DA1996" s="207"/>
      <c r="DB1996" s="207"/>
      <c r="DC1996" s="207"/>
      <c r="DD1996" s="207"/>
      <c r="DE1996" s="207"/>
      <c r="DF1996" s="207"/>
      <c r="DG1996" s="207"/>
      <c r="DH1996" s="207"/>
      <c r="DI1996" s="207"/>
      <c r="DJ1996" s="207"/>
      <c r="DK1996" s="207"/>
      <c r="DL1996" s="207"/>
      <c r="DM1996" s="207"/>
      <c r="DN1996" s="207"/>
      <c r="DO1996" s="207"/>
      <c r="DP1996" s="207"/>
      <c r="DQ1996" s="207"/>
      <c r="DR1996" s="207"/>
      <c r="DS1996" s="207"/>
      <c r="DT1996" s="207"/>
      <c r="DU1996" s="207"/>
      <c r="DV1996" s="207"/>
      <c r="DW1996" s="207"/>
      <c r="DX1996" s="207"/>
    </row>
    <row r="1997" spans="15:128">
      <c r="O1997" s="207"/>
      <c r="P1997" s="207"/>
      <c r="Q1997" s="207"/>
      <c r="R1997" s="207"/>
      <c r="S1997" s="207"/>
      <c r="T1997" s="207"/>
      <c r="U1997" s="207"/>
      <c r="BP1997" s="207"/>
      <c r="BQ1997" s="207"/>
      <c r="BR1997" s="207"/>
      <c r="BS1997" s="207"/>
      <c r="BT1997" s="207"/>
      <c r="BU1997" s="207"/>
      <c r="BV1997" s="207"/>
      <c r="BW1997" s="207"/>
      <c r="BX1997" s="207"/>
      <c r="BY1997" s="207"/>
      <c r="BZ1997" s="207"/>
      <c r="CA1997" s="207"/>
      <c r="CB1997" s="207"/>
      <c r="CC1997" s="207"/>
      <c r="CD1997" s="207"/>
      <c r="CE1997" s="207"/>
      <c r="CF1997" s="207"/>
      <c r="CG1997" s="207"/>
      <c r="CH1997" s="207"/>
      <c r="CI1997" s="207"/>
      <c r="CJ1997" s="207"/>
      <c r="CK1997" s="207"/>
      <c r="CL1997" s="207"/>
      <c r="CM1997" s="207"/>
      <c r="CN1997" s="207"/>
      <c r="CO1997" s="207"/>
      <c r="CP1997" s="207"/>
      <c r="CQ1997" s="207"/>
      <c r="CR1997" s="207"/>
      <c r="CS1997" s="207"/>
      <c r="CT1997" s="207"/>
      <c r="CU1997" s="207"/>
      <c r="CV1997" s="207"/>
      <c r="CW1997" s="207"/>
      <c r="CX1997" s="207"/>
      <c r="CY1997" s="207"/>
      <c r="CZ1997" s="207"/>
      <c r="DA1997" s="207"/>
      <c r="DB1997" s="207"/>
      <c r="DC1997" s="207"/>
      <c r="DD1997" s="207"/>
      <c r="DE1997" s="207"/>
      <c r="DF1997" s="207"/>
      <c r="DG1997" s="207"/>
      <c r="DH1997" s="207"/>
      <c r="DI1997" s="207"/>
      <c r="DJ1997" s="207"/>
      <c r="DK1997" s="207"/>
      <c r="DL1997" s="207"/>
      <c r="DM1997" s="207"/>
      <c r="DN1997" s="207"/>
      <c r="DO1997" s="207"/>
      <c r="DP1997" s="207"/>
      <c r="DQ1997" s="207"/>
      <c r="DR1997" s="207"/>
      <c r="DS1997" s="207"/>
      <c r="DT1997" s="207"/>
      <c r="DU1997" s="207"/>
      <c r="DV1997" s="207"/>
      <c r="DW1997" s="207"/>
      <c r="DX1997" s="207"/>
    </row>
    <row r="1998" spans="15:128">
      <c r="O1998" s="207"/>
      <c r="P1998" s="207"/>
      <c r="Q1998" s="207"/>
      <c r="R1998" s="207"/>
      <c r="S1998" s="207"/>
      <c r="T1998" s="207"/>
      <c r="U1998" s="207"/>
      <c r="BP1998" s="207"/>
      <c r="BQ1998" s="207"/>
      <c r="BR1998" s="207"/>
      <c r="BS1998" s="207"/>
      <c r="BT1998" s="207"/>
      <c r="BU1998" s="207"/>
      <c r="BV1998" s="207"/>
      <c r="BW1998" s="207"/>
      <c r="BX1998" s="207"/>
      <c r="BY1998" s="207"/>
      <c r="BZ1998" s="207"/>
      <c r="CA1998" s="207"/>
      <c r="CB1998" s="207"/>
      <c r="CC1998" s="207"/>
      <c r="CD1998" s="207"/>
      <c r="CE1998" s="207"/>
      <c r="CF1998" s="207"/>
      <c r="CG1998" s="207"/>
      <c r="CH1998" s="207"/>
      <c r="CI1998" s="207"/>
      <c r="CJ1998" s="207"/>
      <c r="CK1998" s="207"/>
      <c r="CL1998" s="207"/>
      <c r="CM1998" s="207"/>
      <c r="CN1998" s="207"/>
      <c r="CO1998" s="207"/>
      <c r="CP1998" s="207"/>
      <c r="CQ1998" s="207"/>
      <c r="CR1998" s="207"/>
      <c r="CS1998" s="207"/>
      <c r="CT1998" s="207"/>
      <c r="CU1998" s="207"/>
      <c r="CV1998" s="207"/>
      <c r="CW1998" s="207"/>
      <c r="CX1998" s="207"/>
      <c r="CY1998" s="207"/>
      <c r="CZ1998" s="207"/>
      <c r="DA1998" s="207"/>
      <c r="DB1998" s="207"/>
      <c r="DC1998" s="207"/>
      <c r="DD1998" s="207"/>
      <c r="DE1998" s="207"/>
      <c r="DF1998" s="207"/>
      <c r="DG1998" s="207"/>
      <c r="DH1998" s="207"/>
      <c r="DI1998" s="207"/>
      <c r="DJ1998" s="207"/>
      <c r="DK1998" s="207"/>
      <c r="DL1998" s="207"/>
      <c r="DM1998" s="207"/>
      <c r="DN1998" s="207"/>
      <c r="DO1998" s="207"/>
      <c r="DP1998" s="207"/>
      <c r="DQ1998" s="207"/>
      <c r="DR1998" s="207"/>
      <c r="DS1998" s="207"/>
      <c r="DT1998" s="207"/>
      <c r="DU1998" s="207"/>
      <c r="DV1998" s="207"/>
      <c r="DW1998" s="207"/>
      <c r="DX1998" s="207"/>
    </row>
    <row r="1999" spans="15:128">
      <c r="O1999" s="207"/>
      <c r="P1999" s="207"/>
      <c r="Q1999" s="207"/>
      <c r="R1999" s="207"/>
      <c r="S1999" s="207"/>
      <c r="T1999" s="207"/>
      <c r="U1999" s="207"/>
      <c r="BP1999" s="207"/>
      <c r="BQ1999" s="207"/>
      <c r="BR1999" s="207"/>
      <c r="BS1999" s="207"/>
      <c r="BT1999" s="207"/>
      <c r="BU1999" s="207"/>
      <c r="BV1999" s="207"/>
      <c r="BW1999" s="207"/>
      <c r="BX1999" s="207"/>
      <c r="BY1999" s="207"/>
      <c r="BZ1999" s="207"/>
      <c r="CA1999" s="207"/>
      <c r="CB1999" s="207"/>
      <c r="CC1999" s="207"/>
      <c r="CD1999" s="207"/>
      <c r="CE1999" s="207"/>
      <c r="CF1999" s="207"/>
      <c r="CG1999" s="207"/>
      <c r="CH1999" s="207"/>
      <c r="CI1999" s="207"/>
      <c r="CJ1999" s="207"/>
      <c r="CK1999" s="207"/>
      <c r="CL1999" s="207"/>
      <c r="CM1999" s="207"/>
      <c r="CN1999" s="207"/>
      <c r="CO1999" s="207"/>
      <c r="CP1999" s="207"/>
      <c r="CQ1999" s="207"/>
      <c r="CR1999" s="207"/>
      <c r="CS1999" s="207"/>
      <c r="CT1999" s="207"/>
      <c r="CU1999" s="207"/>
      <c r="CV1999" s="207"/>
      <c r="CW1999" s="207"/>
      <c r="CX1999" s="207"/>
      <c r="CY1999" s="207"/>
      <c r="CZ1999" s="207"/>
      <c r="DA1999" s="207"/>
      <c r="DB1999" s="207"/>
      <c r="DC1999" s="207"/>
      <c r="DD1999" s="207"/>
      <c r="DE1999" s="207"/>
      <c r="DF1999" s="207"/>
      <c r="DG1999" s="207"/>
      <c r="DH1999" s="207"/>
      <c r="DI1999" s="207"/>
      <c r="DJ1999" s="207"/>
      <c r="DK1999" s="207"/>
      <c r="DL1999" s="207"/>
      <c r="DM1999" s="207"/>
      <c r="DN1999" s="207"/>
      <c r="DO1999" s="207"/>
      <c r="DP1999" s="207"/>
      <c r="DQ1999" s="207"/>
      <c r="DR1999" s="207"/>
      <c r="DS1999" s="207"/>
      <c r="DT1999" s="207"/>
      <c r="DU1999" s="207"/>
      <c r="DV1999" s="207"/>
      <c r="DW1999" s="207"/>
      <c r="DX1999" s="207"/>
    </row>
    <row r="2000" spans="15:128">
      <c r="O2000" s="207"/>
      <c r="P2000" s="207"/>
      <c r="Q2000" s="207"/>
      <c r="R2000" s="207"/>
      <c r="S2000" s="207"/>
      <c r="T2000" s="207"/>
      <c r="U2000" s="207"/>
      <c r="BP2000" s="207"/>
      <c r="BQ2000" s="207"/>
      <c r="BR2000" s="207"/>
      <c r="BS2000" s="207"/>
      <c r="BT2000" s="207"/>
      <c r="BU2000" s="207"/>
      <c r="BV2000" s="207"/>
      <c r="BW2000" s="207"/>
      <c r="BX2000" s="207"/>
      <c r="BY2000" s="207"/>
      <c r="BZ2000" s="207"/>
      <c r="CA2000" s="207"/>
      <c r="CB2000" s="207"/>
      <c r="CC2000" s="207"/>
      <c r="CD2000" s="207"/>
      <c r="CE2000" s="207"/>
      <c r="CF2000" s="207"/>
      <c r="CG2000" s="207"/>
      <c r="CH2000" s="207"/>
      <c r="CI2000" s="207"/>
      <c r="CJ2000" s="207"/>
      <c r="CK2000" s="207"/>
      <c r="CL2000" s="207"/>
      <c r="CM2000" s="207"/>
      <c r="CN2000" s="207"/>
      <c r="CO2000" s="207"/>
      <c r="CP2000" s="207"/>
      <c r="CQ2000" s="207"/>
      <c r="CR2000" s="207"/>
      <c r="CS2000" s="207"/>
      <c r="CT2000" s="207"/>
      <c r="CU2000" s="207"/>
      <c r="CV2000" s="207"/>
      <c r="CW2000" s="207"/>
      <c r="CX2000" s="207"/>
      <c r="CY2000" s="207"/>
      <c r="CZ2000" s="207"/>
      <c r="DA2000" s="207"/>
      <c r="DB2000" s="207"/>
      <c r="DC2000" s="207"/>
      <c r="DD2000" s="207"/>
      <c r="DE2000" s="207"/>
      <c r="DF2000" s="207"/>
      <c r="DG2000" s="207"/>
      <c r="DH2000" s="207"/>
      <c r="DI2000" s="207"/>
      <c r="DJ2000" s="207"/>
      <c r="DK2000" s="207"/>
      <c r="DL2000" s="207"/>
      <c r="DM2000" s="207"/>
      <c r="DN2000" s="207"/>
      <c r="DO2000" s="207"/>
      <c r="DP2000" s="207"/>
      <c r="DQ2000" s="207"/>
      <c r="DR2000" s="207"/>
      <c r="DS2000" s="207"/>
      <c r="DT2000" s="207"/>
      <c r="DU2000" s="207"/>
      <c r="DV2000" s="207"/>
      <c r="DW2000" s="207"/>
      <c r="DX2000" s="207"/>
    </row>
    <row r="2001" spans="15:128">
      <c r="O2001" s="207"/>
      <c r="P2001" s="207"/>
      <c r="Q2001" s="207"/>
      <c r="R2001" s="207"/>
      <c r="S2001" s="207"/>
      <c r="T2001" s="207"/>
      <c r="U2001" s="207"/>
      <c r="BP2001" s="207"/>
      <c r="BQ2001" s="207"/>
      <c r="BR2001" s="207"/>
      <c r="BS2001" s="207"/>
      <c r="BT2001" s="207"/>
      <c r="BU2001" s="207"/>
      <c r="BV2001" s="207"/>
      <c r="BW2001" s="207"/>
      <c r="BX2001" s="207"/>
      <c r="BY2001" s="207"/>
      <c r="BZ2001" s="207"/>
      <c r="CA2001" s="207"/>
      <c r="CB2001" s="207"/>
      <c r="CC2001" s="207"/>
      <c r="CD2001" s="207"/>
      <c r="CE2001" s="207"/>
      <c r="CF2001" s="207"/>
      <c r="CG2001" s="207"/>
      <c r="CH2001" s="207"/>
      <c r="CI2001" s="207"/>
      <c r="CJ2001" s="207"/>
      <c r="CK2001" s="207"/>
      <c r="CL2001" s="207"/>
      <c r="CM2001" s="207"/>
      <c r="CN2001" s="207"/>
      <c r="CO2001" s="207"/>
      <c r="CP2001" s="207"/>
      <c r="CQ2001" s="207"/>
      <c r="CR2001" s="207"/>
      <c r="CS2001" s="207"/>
      <c r="CT2001" s="207"/>
      <c r="CU2001" s="207"/>
      <c r="CV2001" s="207"/>
      <c r="CW2001" s="207"/>
      <c r="CX2001" s="207"/>
      <c r="CY2001" s="207"/>
      <c r="CZ2001" s="207"/>
      <c r="DA2001" s="207"/>
      <c r="DB2001" s="207"/>
      <c r="DC2001" s="207"/>
      <c r="DD2001" s="207"/>
      <c r="DE2001" s="207"/>
      <c r="DF2001" s="207"/>
      <c r="DG2001" s="207"/>
      <c r="DH2001" s="207"/>
      <c r="DI2001" s="207"/>
      <c r="DJ2001" s="207"/>
      <c r="DK2001" s="207"/>
      <c r="DL2001" s="207"/>
      <c r="DM2001" s="207"/>
      <c r="DN2001" s="207"/>
      <c r="DO2001" s="207"/>
      <c r="DP2001" s="207"/>
      <c r="DQ2001" s="207"/>
      <c r="DR2001" s="207"/>
      <c r="DS2001" s="207"/>
      <c r="DT2001" s="207"/>
      <c r="DU2001" s="207"/>
      <c r="DV2001" s="207"/>
      <c r="DW2001" s="207"/>
      <c r="DX2001" s="207"/>
    </row>
    <row r="2002" spans="15:128">
      <c r="O2002" s="207"/>
      <c r="P2002" s="207"/>
      <c r="Q2002" s="207"/>
      <c r="R2002" s="207"/>
      <c r="S2002" s="207"/>
      <c r="T2002" s="207"/>
      <c r="U2002" s="207"/>
      <c r="BP2002" s="207"/>
      <c r="BQ2002" s="207"/>
      <c r="BR2002" s="207"/>
      <c r="BS2002" s="207"/>
      <c r="BT2002" s="207"/>
      <c r="BU2002" s="207"/>
      <c r="BV2002" s="207"/>
      <c r="BW2002" s="207"/>
      <c r="BX2002" s="207"/>
      <c r="BY2002" s="207"/>
      <c r="BZ2002" s="207"/>
      <c r="CA2002" s="207"/>
      <c r="CB2002" s="207"/>
      <c r="CC2002" s="207"/>
      <c r="CD2002" s="207"/>
      <c r="CE2002" s="207"/>
      <c r="CF2002" s="207"/>
      <c r="CG2002" s="207"/>
      <c r="CH2002" s="207"/>
      <c r="CI2002" s="207"/>
      <c r="CJ2002" s="207"/>
      <c r="CK2002" s="207"/>
      <c r="CL2002" s="207"/>
      <c r="CM2002" s="207"/>
      <c r="CN2002" s="207"/>
      <c r="CO2002" s="207"/>
      <c r="CP2002" s="207"/>
      <c r="CQ2002" s="207"/>
      <c r="CR2002" s="207"/>
      <c r="CS2002" s="207"/>
      <c r="CT2002" s="207"/>
      <c r="CU2002" s="207"/>
      <c r="CV2002" s="207"/>
      <c r="CW2002" s="207"/>
      <c r="CX2002" s="207"/>
      <c r="CY2002" s="207"/>
      <c r="CZ2002" s="207"/>
      <c r="DA2002" s="207"/>
      <c r="DB2002" s="207"/>
      <c r="DC2002" s="207"/>
      <c r="DD2002" s="207"/>
      <c r="DE2002" s="207"/>
      <c r="DF2002" s="207"/>
      <c r="DG2002" s="207"/>
      <c r="DH2002" s="207"/>
      <c r="DI2002" s="207"/>
      <c r="DJ2002" s="207"/>
      <c r="DK2002" s="207"/>
      <c r="DL2002" s="207"/>
      <c r="DM2002" s="207"/>
      <c r="DN2002" s="207"/>
      <c r="DO2002" s="207"/>
      <c r="DP2002" s="207"/>
      <c r="DQ2002" s="207"/>
      <c r="DR2002" s="207"/>
      <c r="DS2002" s="207"/>
      <c r="DT2002" s="207"/>
      <c r="DU2002" s="207"/>
      <c r="DV2002" s="207"/>
      <c r="DW2002" s="207"/>
      <c r="DX2002" s="207"/>
    </row>
    <row r="2003" spans="15:128">
      <c r="O2003" s="207"/>
      <c r="P2003" s="207"/>
      <c r="Q2003" s="207"/>
      <c r="R2003" s="207"/>
      <c r="S2003" s="207"/>
      <c r="T2003" s="207"/>
      <c r="U2003" s="207"/>
      <c r="BP2003" s="207"/>
      <c r="BQ2003" s="207"/>
      <c r="BR2003" s="207"/>
      <c r="BS2003" s="207"/>
      <c r="BT2003" s="207"/>
      <c r="BU2003" s="207"/>
      <c r="BV2003" s="207"/>
      <c r="BW2003" s="207"/>
      <c r="BX2003" s="207"/>
      <c r="BY2003" s="207"/>
      <c r="BZ2003" s="207"/>
      <c r="CA2003" s="207"/>
      <c r="CB2003" s="207"/>
      <c r="CC2003" s="207"/>
      <c r="CD2003" s="207"/>
      <c r="CE2003" s="207"/>
      <c r="CF2003" s="207"/>
      <c r="CG2003" s="207"/>
      <c r="CH2003" s="207"/>
      <c r="CI2003" s="207"/>
      <c r="CJ2003" s="207"/>
      <c r="CK2003" s="207"/>
      <c r="CL2003" s="207"/>
      <c r="CM2003" s="207"/>
      <c r="CN2003" s="207"/>
      <c r="CO2003" s="207"/>
      <c r="CP2003" s="207"/>
      <c r="CQ2003" s="207"/>
      <c r="CR2003" s="207"/>
      <c r="CS2003" s="207"/>
      <c r="CT2003" s="207"/>
      <c r="CU2003" s="207"/>
      <c r="CV2003" s="207"/>
      <c r="CW2003" s="207"/>
      <c r="CX2003" s="207"/>
      <c r="CY2003" s="207"/>
      <c r="CZ2003" s="207"/>
      <c r="DA2003" s="207"/>
      <c r="DB2003" s="207"/>
      <c r="DC2003" s="207"/>
      <c r="DD2003" s="207"/>
      <c r="DE2003" s="207"/>
      <c r="DF2003" s="207"/>
      <c r="DG2003" s="207"/>
      <c r="DH2003" s="207"/>
      <c r="DI2003" s="207"/>
      <c r="DJ2003" s="207"/>
      <c r="DK2003" s="207"/>
      <c r="DL2003" s="207"/>
      <c r="DM2003" s="207"/>
      <c r="DN2003" s="207"/>
      <c r="DO2003" s="207"/>
      <c r="DP2003" s="207"/>
      <c r="DQ2003" s="207"/>
      <c r="DR2003" s="207"/>
      <c r="DS2003" s="207"/>
      <c r="DT2003" s="207"/>
      <c r="DU2003" s="207"/>
      <c r="DV2003" s="207"/>
      <c r="DW2003" s="207"/>
      <c r="DX2003" s="207"/>
    </row>
    <row r="2004" spans="15:128">
      <c r="O2004" s="207"/>
      <c r="P2004" s="207"/>
      <c r="Q2004" s="207"/>
      <c r="R2004" s="207"/>
      <c r="S2004" s="207"/>
      <c r="T2004" s="207"/>
      <c r="U2004" s="207"/>
      <c r="BP2004" s="207"/>
      <c r="BQ2004" s="207"/>
      <c r="BR2004" s="207"/>
      <c r="BS2004" s="207"/>
      <c r="BT2004" s="207"/>
      <c r="BU2004" s="207"/>
      <c r="BV2004" s="207"/>
      <c r="BW2004" s="207"/>
      <c r="BX2004" s="207"/>
      <c r="BY2004" s="207"/>
      <c r="BZ2004" s="207"/>
      <c r="CA2004" s="207"/>
      <c r="CB2004" s="207"/>
      <c r="CC2004" s="207"/>
      <c r="CD2004" s="207"/>
      <c r="CE2004" s="207"/>
      <c r="CF2004" s="207"/>
      <c r="CG2004" s="207"/>
      <c r="CH2004" s="207"/>
      <c r="CI2004" s="207"/>
      <c r="CJ2004" s="207"/>
      <c r="CK2004" s="207"/>
      <c r="CL2004" s="207"/>
      <c r="CM2004" s="207"/>
      <c r="CN2004" s="207"/>
      <c r="CO2004" s="207"/>
      <c r="CP2004" s="207"/>
      <c r="CQ2004" s="207"/>
      <c r="CR2004" s="207"/>
      <c r="CS2004" s="207"/>
      <c r="CT2004" s="207"/>
      <c r="CU2004" s="207"/>
      <c r="CV2004" s="207"/>
      <c r="CW2004" s="207"/>
      <c r="CX2004" s="207"/>
      <c r="CY2004" s="207"/>
      <c r="CZ2004" s="207"/>
      <c r="DA2004" s="207"/>
      <c r="DB2004" s="207"/>
      <c r="DC2004" s="207"/>
      <c r="DD2004" s="207"/>
      <c r="DE2004" s="207"/>
      <c r="DF2004" s="207"/>
      <c r="DG2004" s="207"/>
      <c r="DH2004" s="207"/>
      <c r="DI2004" s="207"/>
      <c r="DJ2004" s="207"/>
      <c r="DK2004" s="207"/>
      <c r="DL2004" s="207"/>
      <c r="DM2004" s="207"/>
      <c r="DN2004" s="207"/>
      <c r="DO2004" s="207"/>
      <c r="DP2004" s="207"/>
      <c r="DQ2004" s="207"/>
      <c r="DR2004" s="207"/>
      <c r="DS2004" s="207"/>
      <c r="DT2004" s="207"/>
      <c r="DU2004" s="207"/>
      <c r="DV2004" s="207"/>
      <c r="DW2004" s="207"/>
      <c r="DX2004" s="207"/>
    </row>
    <row r="2005" spans="15:128">
      <c r="O2005" s="207"/>
      <c r="P2005" s="207"/>
      <c r="Q2005" s="207"/>
      <c r="R2005" s="207"/>
      <c r="S2005" s="207"/>
      <c r="T2005" s="207"/>
      <c r="U2005" s="207"/>
      <c r="BP2005" s="207"/>
      <c r="BQ2005" s="207"/>
      <c r="BR2005" s="207"/>
      <c r="BS2005" s="207"/>
      <c r="BT2005" s="207"/>
      <c r="BU2005" s="207"/>
      <c r="BV2005" s="207"/>
      <c r="BW2005" s="207"/>
      <c r="BX2005" s="207"/>
      <c r="BY2005" s="207"/>
      <c r="BZ2005" s="207"/>
      <c r="CA2005" s="207"/>
      <c r="CB2005" s="207"/>
      <c r="CC2005" s="207"/>
      <c r="CD2005" s="207"/>
      <c r="CE2005" s="207"/>
      <c r="CF2005" s="207"/>
      <c r="CG2005" s="207"/>
      <c r="CH2005" s="207"/>
      <c r="CI2005" s="207"/>
      <c r="CJ2005" s="207"/>
      <c r="CK2005" s="207"/>
      <c r="CL2005" s="207"/>
      <c r="CM2005" s="207"/>
      <c r="CN2005" s="207"/>
      <c r="CO2005" s="207"/>
      <c r="CP2005" s="207"/>
      <c r="CQ2005" s="207"/>
      <c r="CR2005" s="207"/>
      <c r="CS2005" s="207"/>
      <c r="CT2005" s="207"/>
      <c r="CU2005" s="207"/>
      <c r="CV2005" s="207"/>
      <c r="CW2005" s="207"/>
      <c r="CX2005" s="207"/>
      <c r="CY2005" s="207"/>
      <c r="CZ2005" s="207"/>
      <c r="DA2005" s="207"/>
      <c r="DB2005" s="207"/>
      <c r="DC2005" s="207"/>
      <c r="DD2005" s="207"/>
      <c r="DE2005" s="207"/>
      <c r="DF2005" s="207"/>
      <c r="DG2005" s="207"/>
      <c r="DH2005" s="207"/>
      <c r="DI2005" s="207"/>
      <c r="DJ2005" s="207"/>
      <c r="DK2005" s="207"/>
      <c r="DL2005" s="207"/>
      <c r="DM2005" s="207"/>
      <c r="DN2005" s="207"/>
      <c r="DO2005" s="207"/>
      <c r="DP2005" s="207"/>
      <c r="DQ2005" s="207"/>
      <c r="DR2005" s="207"/>
      <c r="DS2005" s="207"/>
      <c r="DT2005" s="207"/>
      <c r="DU2005" s="207"/>
      <c r="DV2005" s="207"/>
      <c r="DW2005" s="207"/>
      <c r="DX2005" s="207"/>
    </row>
    <row r="2006" spans="15:128">
      <c r="O2006" s="207"/>
      <c r="P2006" s="207"/>
      <c r="Q2006" s="207"/>
      <c r="R2006" s="207"/>
      <c r="S2006" s="207"/>
      <c r="T2006" s="207"/>
      <c r="U2006" s="207"/>
      <c r="BP2006" s="207"/>
      <c r="BQ2006" s="207"/>
      <c r="BR2006" s="207"/>
      <c r="BS2006" s="207"/>
      <c r="BT2006" s="207"/>
      <c r="BU2006" s="207"/>
      <c r="BV2006" s="207"/>
      <c r="BW2006" s="207"/>
      <c r="BX2006" s="207"/>
      <c r="BY2006" s="207"/>
      <c r="BZ2006" s="207"/>
      <c r="CA2006" s="207"/>
      <c r="CB2006" s="207"/>
      <c r="CC2006" s="207"/>
      <c r="CD2006" s="207"/>
      <c r="CE2006" s="207"/>
      <c r="CF2006" s="207"/>
      <c r="CG2006" s="207"/>
      <c r="CH2006" s="207"/>
      <c r="CI2006" s="207"/>
      <c r="CJ2006" s="207"/>
      <c r="CK2006" s="207"/>
      <c r="CL2006" s="207"/>
      <c r="CM2006" s="207"/>
      <c r="CN2006" s="207"/>
      <c r="CO2006" s="207"/>
      <c r="CP2006" s="207"/>
      <c r="CQ2006" s="207"/>
      <c r="CR2006" s="207"/>
      <c r="CS2006" s="207"/>
      <c r="CT2006" s="207"/>
      <c r="CU2006" s="207"/>
      <c r="CV2006" s="207"/>
      <c r="CW2006" s="207"/>
      <c r="CX2006" s="207"/>
      <c r="CY2006" s="207"/>
      <c r="CZ2006" s="207"/>
      <c r="DA2006" s="207"/>
      <c r="DB2006" s="207"/>
      <c r="DC2006" s="207"/>
      <c r="DD2006" s="207"/>
      <c r="DE2006" s="207"/>
      <c r="DF2006" s="207"/>
      <c r="DG2006" s="207"/>
      <c r="DH2006" s="207"/>
      <c r="DI2006" s="207"/>
      <c r="DJ2006" s="207"/>
      <c r="DK2006" s="207"/>
      <c r="DL2006" s="207"/>
      <c r="DM2006" s="207"/>
      <c r="DN2006" s="207"/>
      <c r="DO2006" s="207"/>
      <c r="DP2006" s="207"/>
      <c r="DQ2006" s="207"/>
      <c r="DR2006" s="207"/>
      <c r="DS2006" s="207"/>
      <c r="DT2006" s="207"/>
      <c r="DU2006" s="207"/>
      <c r="DV2006" s="207"/>
      <c r="DW2006" s="207"/>
      <c r="DX2006" s="207"/>
    </row>
    <row r="2007" spans="15:128">
      <c r="O2007" s="207"/>
      <c r="P2007" s="207"/>
      <c r="Q2007" s="207"/>
      <c r="R2007" s="207"/>
      <c r="S2007" s="207"/>
      <c r="T2007" s="207"/>
      <c r="U2007" s="207"/>
      <c r="BP2007" s="207"/>
      <c r="BQ2007" s="207"/>
      <c r="BR2007" s="207"/>
      <c r="BS2007" s="207"/>
      <c r="BT2007" s="207"/>
      <c r="BU2007" s="207"/>
      <c r="BV2007" s="207"/>
      <c r="BW2007" s="207"/>
      <c r="BX2007" s="207"/>
      <c r="BY2007" s="207"/>
      <c r="BZ2007" s="207"/>
      <c r="CA2007" s="207"/>
      <c r="CB2007" s="207"/>
      <c r="CC2007" s="207"/>
      <c r="CD2007" s="207"/>
      <c r="CE2007" s="207"/>
      <c r="CF2007" s="207"/>
      <c r="CG2007" s="207"/>
      <c r="CH2007" s="207"/>
      <c r="CI2007" s="207"/>
      <c r="CJ2007" s="207"/>
      <c r="CK2007" s="207"/>
      <c r="CL2007" s="207"/>
      <c r="CM2007" s="207"/>
      <c r="CN2007" s="207"/>
      <c r="CO2007" s="207"/>
      <c r="CP2007" s="207"/>
      <c r="CQ2007" s="207"/>
      <c r="CR2007" s="207"/>
      <c r="CS2007" s="207"/>
      <c r="CT2007" s="207"/>
      <c r="CU2007" s="207"/>
      <c r="CV2007" s="207"/>
      <c r="CW2007" s="207"/>
      <c r="CX2007" s="207"/>
      <c r="CY2007" s="207"/>
      <c r="CZ2007" s="207"/>
      <c r="DA2007" s="207"/>
      <c r="DB2007" s="207"/>
      <c r="DC2007" s="207"/>
      <c r="DD2007" s="207"/>
      <c r="DE2007" s="207"/>
      <c r="DF2007" s="207"/>
      <c r="DG2007" s="207"/>
      <c r="DH2007" s="207"/>
      <c r="DI2007" s="207"/>
      <c r="DJ2007" s="207"/>
      <c r="DK2007" s="207"/>
      <c r="DL2007" s="207"/>
      <c r="DM2007" s="207"/>
      <c r="DN2007" s="207"/>
      <c r="DO2007" s="207"/>
      <c r="DP2007" s="207"/>
      <c r="DQ2007" s="207"/>
      <c r="DR2007" s="207"/>
      <c r="DS2007" s="207"/>
      <c r="DT2007" s="207"/>
      <c r="DU2007" s="207"/>
      <c r="DV2007" s="207"/>
      <c r="DW2007" s="207"/>
      <c r="DX2007" s="207"/>
    </row>
    <row r="2008" spans="15:128">
      <c r="O2008" s="207"/>
      <c r="P2008" s="207"/>
      <c r="Q2008" s="207"/>
      <c r="R2008" s="207"/>
      <c r="S2008" s="207"/>
      <c r="T2008" s="207"/>
      <c r="U2008" s="207"/>
      <c r="BP2008" s="207"/>
      <c r="BQ2008" s="207"/>
      <c r="BR2008" s="207"/>
      <c r="BS2008" s="207"/>
      <c r="BT2008" s="207"/>
      <c r="BU2008" s="207"/>
      <c r="BV2008" s="207"/>
      <c r="BW2008" s="207"/>
      <c r="BX2008" s="207"/>
      <c r="BY2008" s="207"/>
      <c r="BZ2008" s="207"/>
      <c r="CA2008" s="207"/>
      <c r="CB2008" s="207"/>
      <c r="CC2008" s="207"/>
      <c r="CD2008" s="207"/>
      <c r="CE2008" s="207"/>
      <c r="CF2008" s="207"/>
      <c r="CG2008" s="207"/>
      <c r="CH2008" s="207"/>
      <c r="CI2008" s="207"/>
      <c r="CJ2008" s="207"/>
      <c r="CK2008" s="207"/>
      <c r="CL2008" s="207"/>
      <c r="CM2008" s="207"/>
      <c r="CN2008" s="207"/>
      <c r="CO2008" s="207"/>
      <c r="CP2008" s="207"/>
      <c r="CQ2008" s="207"/>
      <c r="CR2008" s="207"/>
      <c r="CS2008" s="207"/>
      <c r="CT2008" s="207"/>
      <c r="CU2008" s="207"/>
      <c r="CV2008" s="207"/>
      <c r="CW2008" s="207"/>
      <c r="CX2008" s="207"/>
      <c r="CY2008" s="207"/>
      <c r="CZ2008" s="207"/>
      <c r="DA2008" s="207"/>
      <c r="DB2008" s="207"/>
      <c r="DC2008" s="207"/>
      <c r="DD2008" s="207"/>
      <c r="DE2008" s="207"/>
      <c r="DF2008" s="207"/>
      <c r="DG2008" s="207"/>
      <c r="DH2008" s="207"/>
      <c r="DI2008" s="207"/>
      <c r="DJ2008" s="207"/>
      <c r="DK2008" s="207"/>
      <c r="DL2008" s="207"/>
      <c r="DM2008" s="207"/>
      <c r="DN2008" s="207"/>
      <c r="DO2008" s="207"/>
      <c r="DP2008" s="207"/>
      <c r="DQ2008" s="207"/>
      <c r="DR2008" s="207"/>
      <c r="DS2008" s="207"/>
      <c r="DT2008" s="207"/>
      <c r="DU2008" s="207"/>
      <c r="DV2008" s="207"/>
      <c r="DW2008" s="207"/>
      <c r="DX2008" s="207"/>
    </row>
    <row r="2009" spans="15:128">
      <c r="O2009" s="207"/>
      <c r="P2009" s="207"/>
      <c r="Q2009" s="207"/>
      <c r="R2009" s="207"/>
      <c r="S2009" s="207"/>
      <c r="T2009" s="207"/>
      <c r="U2009" s="207"/>
      <c r="BP2009" s="207"/>
      <c r="BQ2009" s="207"/>
      <c r="BR2009" s="207"/>
      <c r="BS2009" s="207"/>
      <c r="BT2009" s="207"/>
      <c r="BU2009" s="207"/>
      <c r="BV2009" s="207"/>
      <c r="BW2009" s="207"/>
      <c r="BX2009" s="207"/>
      <c r="BY2009" s="207"/>
      <c r="BZ2009" s="207"/>
      <c r="CA2009" s="207"/>
      <c r="CB2009" s="207"/>
      <c r="CC2009" s="207"/>
      <c r="CD2009" s="207"/>
      <c r="CE2009" s="207"/>
      <c r="CF2009" s="207"/>
      <c r="CG2009" s="207"/>
      <c r="CH2009" s="207"/>
      <c r="CI2009" s="207"/>
      <c r="CJ2009" s="207"/>
      <c r="CK2009" s="207"/>
      <c r="CL2009" s="207"/>
      <c r="CM2009" s="207"/>
      <c r="CN2009" s="207"/>
      <c r="CO2009" s="207"/>
      <c r="CP2009" s="207"/>
      <c r="CQ2009" s="207"/>
      <c r="CR2009" s="207"/>
      <c r="CS2009" s="207"/>
      <c r="CT2009" s="207"/>
      <c r="CU2009" s="207"/>
      <c r="CV2009" s="207"/>
      <c r="CW2009" s="207"/>
      <c r="CX2009" s="207"/>
      <c r="CY2009" s="207"/>
      <c r="CZ2009" s="207"/>
      <c r="DA2009" s="207"/>
      <c r="DB2009" s="207"/>
      <c r="DC2009" s="207"/>
      <c r="DD2009" s="207"/>
      <c r="DE2009" s="207"/>
      <c r="DF2009" s="207"/>
      <c r="DG2009" s="207"/>
      <c r="DH2009" s="207"/>
      <c r="DI2009" s="207"/>
      <c r="DJ2009" s="207"/>
      <c r="DK2009" s="207"/>
      <c r="DL2009" s="207"/>
      <c r="DM2009" s="207"/>
      <c r="DN2009" s="207"/>
      <c r="DO2009" s="207"/>
      <c r="DP2009" s="207"/>
      <c r="DQ2009" s="207"/>
      <c r="DR2009" s="207"/>
      <c r="DS2009" s="207"/>
      <c r="DT2009" s="207"/>
      <c r="DU2009" s="207"/>
      <c r="DV2009" s="207"/>
      <c r="DW2009" s="207"/>
      <c r="DX2009" s="207"/>
    </row>
    <row r="2010" spans="15:128">
      <c r="O2010" s="207"/>
      <c r="P2010" s="207"/>
      <c r="Q2010" s="207"/>
      <c r="R2010" s="207"/>
      <c r="S2010" s="207"/>
      <c r="T2010" s="207"/>
      <c r="U2010" s="207"/>
      <c r="BP2010" s="207"/>
      <c r="BQ2010" s="207"/>
      <c r="BR2010" s="207"/>
      <c r="BS2010" s="207"/>
      <c r="BT2010" s="207"/>
      <c r="BU2010" s="207"/>
      <c r="BV2010" s="207"/>
      <c r="BW2010" s="207"/>
      <c r="BX2010" s="207"/>
      <c r="BY2010" s="207"/>
      <c r="BZ2010" s="207"/>
      <c r="CA2010" s="207"/>
      <c r="CB2010" s="207"/>
      <c r="CC2010" s="207"/>
      <c r="CD2010" s="207"/>
      <c r="CE2010" s="207"/>
      <c r="CF2010" s="207"/>
      <c r="CG2010" s="207"/>
      <c r="CH2010" s="207"/>
      <c r="CI2010" s="207"/>
      <c r="CJ2010" s="207"/>
      <c r="CK2010" s="207"/>
      <c r="CL2010" s="207"/>
      <c r="CM2010" s="207"/>
      <c r="CN2010" s="207"/>
      <c r="CO2010" s="207"/>
      <c r="CP2010" s="207"/>
      <c r="CQ2010" s="207"/>
      <c r="CR2010" s="207"/>
      <c r="CS2010" s="207"/>
      <c r="CT2010" s="207"/>
      <c r="CU2010" s="207"/>
      <c r="CV2010" s="207"/>
      <c r="CW2010" s="207"/>
      <c r="CX2010" s="207"/>
      <c r="CY2010" s="207"/>
      <c r="CZ2010" s="207"/>
      <c r="DA2010" s="207"/>
      <c r="DB2010" s="207"/>
      <c r="DC2010" s="207"/>
      <c r="DD2010" s="207"/>
      <c r="DE2010" s="207"/>
      <c r="DF2010" s="207"/>
      <c r="DG2010" s="207"/>
      <c r="DH2010" s="207"/>
      <c r="DI2010" s="207"/>
      <c r="DJ2010" s="207"/>
      <c r="DK2010" s="207"/>
      <c r="DL2010" s="207"/>
      <c r="DM2010" s="207"/>
      <c r="DN2010" s="207"/>
      <c r="DO2010" s="207"/>
      <c r="DP2010" s="207"/>
      <c r="DQ2010" s="207"/>
      <c r="DR2010" s="207"/>
      <c r="DS2010" s="207"/>
      <c r="DT2010" s="207"/>
      <c r="DU2010" s="207"/>
      <c r="DV2010" s="207"/>
      <c r="DW2010" s="207"/>
      <c r="DX2010" s="207"/>
    </row>
    <row r="2011" spans="15:128">
      <c r="O2011" s="207"/>
      <c r="P2011" s="207"/>
      <c r="Q2011" s="207"/>
      <c r="R2011" s="207"/>
      <c r="S2011" s="207"/>
      <c r="T2011" s="207"/>
      <c r="U2011" s="207"/>
      <c r="BP2011" s="207"/>
      <c r="BQ2011" s="207"/>
      <c r="BR2011" s="207"/>
      <c r="BS2011" s="207"/>
      <c r="BT2011" s="207"/>
      <c r="BU2011" s="207"/>
      <c r="BV2011" s="207"/>
      <c r="BW2011" s="207"/>
      <c r="BX2011" s="207"/>
      <c r="BY2011" s="207"/>
      <c r="BZ2011" s="207"/>
      <c r="CA2011" s="207"/>
      <c r="CB2011" s="207"/>
      <c r="CC2011" s="207"/>
      <c r="CD2011" s="207"/>
      <c r="CE2011" s="207"/>
      <c r="CF2011" s="207"/>
      <c r="CG2011" s="207"/>
      <c r="CH2011" s="207"/>
      <c r="CI2011" s="207"/>
      <c r="CJ2011" s="207"/>
      <c r="CK2011" s="207"/>
      <c r="CL2011" s="207"/>
      <c r="CM2011" s="207"/>
      <c r="CN2011" s="207"/>
      <c r="CO2011" s="207"/>
      <c r="CP2011" s="207"/>
      <c r="CQ2011" s="207"/>
      <c r="CR2011" s="207"/>
      <c r="CS2011" s="207"/>
      <c r="CT2011" s="207"/>
      <c r="CU2011" s="207"/>
      <c r="CV2011" s="207"/>
      <c r="CW2011" s="207"/>
      <c r="CX2011" s="207"/>
      <c r="CY2011" s="207"/>
      <c r="CZ2011" s="207"/>
      <c r="DA2011" s="207"/>
      <c r="DB2011" s="207"/>
      <c r="DC2011" s="207"/>
      <c r="DD2011" s="207"/>
      <c r="DE2011" s="207"/>
      <c r="DF2011" s="207"/>
      <c r="DG2011" s="207"/>
      <c r="DH2011" s="207"/>
      <c r="DI2011" s="207"/>
      <c r="DJ2011" s="207"/>
      <c r="DK2011" s="207"/>
      <c r="DL2011" s="207"/>
      <c r="DM2011" s="207"/>
      <c r="DN2011" s="207"/>
      <c r="DO2011" s="207"/>
      <c r="DP2011" s="207"/>
      <c r="DQ2011" s="207"/>
      <c r="DR2011" s="207"/>
      <c r="DS2011" s="207"/>
      <c r="DT2011" s="207"/>
      <c r="DU2011" s="207"/>
      <c r="DV2011" s="207"/>
      <c r="DW2011" s="207"/>
      <c r="DX2011" s="207"/>
    </row>
    <row r="2012" spans="15:128">
      <c r="O2012" s="207"/>
      <c r="P2012" s="207"/>
      <c r="Q2012" s="207"/>
      <c r="R2012" s="207"/>
      <c r="S2012" s="207"/>
      <c r="T2012" s="207"/>
      <c r="U2012" s="207"/>
      <c r="BP2012" s="207"/>
      <c r="BQ2012" s="207"/>
      <c r="BR2012" s="207"/>
      <c r="BS2012" s="207"/>
      <c r="BT2012" s="207"/>
      <c r="BU2012" s="207"/>
      <c r="BV2012" s="207"/>
      <c r="BW2012" s="207"/>
      <c r="BX2012" s="207"/>
      <c r="BY2012" s="207"/>
      <c r="BZ2012" s="207"/>
      <c r="CA2012" s="207"/>
      <c r="CB2012" s="207"/>
      <c r="CC2012" s="207"/>
      <c r="CD2012" s="207"/>
      <c r="CE2012" s="207"/>
      <c r="CF2012" s="207"/>
      <c r="CG2012" s="207"/>
      <c r="CH2012" s="207"/>
      <c r="CI2012" s="207"/>
      <c r="CJ2012" s="207"/>
      <c r="CK2012" s="207"/>
      <c r="CL2012" s="207"/>
      <c r="CM2012" s="207"/>
      <c r="CN2012" s="207"/>
      <c r="CO2012" s="207"/>
      <c r="CP2012" s="207"/>
      <c r="CQ2012" s="207"/>
      <c r="CR2012" s="207"/>
      <c r="CS2012" s="207"/>
      <c r="CT2012" s="207"/>
      <c r="CU2012" s="207"/>
      <c r="CV2012" s="207"/>
      <c r="CW2012" s="207"/>
      <c r="CX2012" s="207"/>
      <c r="CY2012" s="207"/>
      <c r="CZ2012" s="207"/>
      <c r="DA2012" s="207"/>
      <c r="DB2012" s="207"/>
      <c r="DC2012" s="207"/>
      <c r="DD2012" s="207"/>
      <c r="DE2012" s="207"/>
      <c r="DF2012" s="207"/>
      <c r="DG2012" s="207"/>
      <c r="DH2012" s="207"/>
      <c r="DI2012" s="207"/>
      <c r="DJ2012" s="207"/>
      <c r="DK2012" s="207"/>
      <c r="DL2012" s="207"/>
      <c r="DM2012" s="207"/>
      <c r="DN2012" s="207"/>
      <c r="DO2012" s="207"/>
      <c r="DP2012" s="207"/>
      <c r="DQ2012" s="207"/>
      <c r="DR2012" s="207"/>
      <c r="DS2012" s="207"/>
      <c r="DT2012" s="207"/>
      <c r="DU2012" s="207"/>
      <c r="DV2012" s="207"/>
      <c r="DW2012" s="207"/>
      <c r="DX2012" s="207"/>
    </row>
    <row r="2013" spans="15:128">
      <c r="O2013" s="207"/>
      <c r="P2013" s="207"/>
      <c r="Q2013" s="207"/>
      <c r="R2013" s="207"/>
      <c r="S2013" s="207"/>
      <c r="T2013" s="207"/>
      <c r="U2013" s="207"/>
      <c r="BP2013" s="207"/>
      <c r="BQ2013" s="207"/>
      <c r="BR2013" s="207"/>
      <c r="BS2013" s="207"/>
      <c r="BT2013" s="207"/>
      <c r="BU2013" s="207"/>
      <c r="BV2013" s="207"/>
      <c r="BW2013" s="207"/>
      <c r="BX2013" s="207"/>
      <c r="BY2013" s="207"/>
      <c r="BZ2013" s="207"/>
      <c r="CA2013" s="207"/>
      <c r="CB2013" s="207"/>
      <c r="CC2013" s="207"/>
      <c r="CD2013" s="207"/>
      <c r="CE2013" s="207"/>
      <c r="CF2013" s="207"/>
      <c r="CG2013" s="207"/>
      <c r="CH2013" s="207"/>
      <c r="CI2013" s="207"/>
      <c r="CJ2013" s="207"/>
      <c r="CK2013" s="207"/>
      <c r="CL2013" s="207"/>
      <c r="CM2013" s="207"/>
      <c r="CN2013" s="207"/>
      <c r="CO2013" s="207"/>
      <c r="CP2013" s="207"/>
      <c r="CQ2013" s="207"/>
      <c r="CR2013" s="207"/>
      <c r="CS2013" s="207"/>
      <c r="CT2013" s="207"/>
      <c r="CU2013" s="207"/>
      <c r="CV2013" s="207"/>
      <c r="CW2013" s="207"/>
      <c r="CX2013" s="207"/>
      <c r="CY2013" s="207"/>
      <c r="CZ2013" s="207"/>
      <c r="DA2013" s="207"/>
      <c r="DB2013" s="207"/>
      <c r="DC2013" s="207"/>
      <c r="DD2013" s="207"/>
      <c r="DE2013" s="207"/>
      <c r="DF2013" s="207"/>
      <c r="DG2013" s="207"/>
      <c r="DH2013" s="207"/>
      <c r="DI2013" s="207"/>
      <c r="DJ2013" s="207"/>
      <c r="DK2013" s="207"/>
      <c r="DL2013" s="207"/>
      <c r="DM2013" s="207"/>
      <c r="DN2013" s="207"/>
      <c r="DO2013" s="207"/>
      <c r="DP2013" s="207"/>
      <c r="DQ2013" s="207"/>
      <c r="DR2013" s="207"/>
      <c r="DS2013" s="207"/>
      <c r="DT2013" s="207"/>
      <c r="DU2013" s="207"/>
      <c r="DV2013" s="207"/>
      <c r="DW2013" s="207"/>
      <c r="DX2013" s="207"/>
    </row>
    <row r="2014" spans="15:128">
      <c r="O2014" s="207"/>
      <c r="P2014" s="207"/>
      <c r="Q2014" s="207"/>
      <c r="R2014" s="207"/>
      <c r="S2014" s="207"/>
      <c r="T2014" s="207"/>
      <c r="U2014" s="207"/>
      <c r="BP2014" s="207"/>
      <c r="BQ2014" s="207"/>
      <c r="BR2014" s="207"/>
      <c r="BS2014" s="207"/>
      <c r="BT2014" s="207"/>
      <c r="BU2014" s="207"/>
      <c r="BV2014" s="207"/>
      <c r="BW2014" s="207"/>
      <c r="BX2014" s="207"/>
      <c r="BY2014" s="207"/>
      <c r="BZ2014" s="207"/>
      <c r="CA2014" s="207"/>
      <c r="CB2014" s="207"/>
      <c r="CC2014" s="207"/>
      <c r="CD2014" s="207"/>
      <c r="CE2014" s="207"/>
      <c r="CF2014" s="207"/>
      <c r="CG2014" s="207"/>
      <c r="CH2014" s="207"/>
      <c r="CI2014" s="207"/>
      <c r="CJ2014" s="207"/>
      <c r="CK2014" s="207"/>
      <c r="CL2014" s="207"/>
      <c r="CM2014" s="207"/>
      <c r="CN2014" s="207"/>
      <c r="CO2014" s="207"/>
      <c r="CP2014" s="207"/>
      <c r="CQ2014" s="207"/>
      <c r="CR2014" s="207"/>
      <c r="CS2014" s="207"/>
      <c r="CT2014" s="207"/>
      <c r="CU2014" s="207"/>
      <c r="CV2014" s="207"/>
      <c r="CW2014" s="207"/>
      <c r="CX2014" s="207"/>
      <c r="CY2014" s="207"/>
      <c r="CZ2014" s="207"/>
      <c r="DA2014" s="207"/>
      <c r="DB2014" s="207"/>
      <c r="DC2014" s="207"/>
      <c r="DD2014" s="207"/>
      <c r="DE2014" s="207"/>
      <c r="DF2014" s="207"/>
      <c r="DG2014" s="207"/>
      <c r="DH2014" s="207"/>
      <c r="DI2014" s="207"/>
      <c r="DJ2014" s="207"/>
      <c r="DK2014" s="207"/>
      <c r="DL2014" s="207"/>
      <c r="DM2014" s="207"/>
      <c r="DN2014" s="207"/>
      <c r="DO2014" s="207"/>
      <c r="DP2014" s="207"/>
      <c r="DQ2014" s="207"/>
      <c r="DR2014" s="207"/>
      <c r="DS2014" s="207"/>
      <c r="DT2014" s="207"/>
      <c r="DU2014" s="207"/>
      <c r="DV2014" s="207"/>
      <c r="DW2014" s="207"/>
      <c r="DX2014" s="207"/>
    </row>
    <row r="2015" spans="15:128">
      <c r="O2015" s="207"/>
      <c r="P2015" s="207"/>
      <c r="Q2015" s="207"/>
      <c r="R2015" s="207"/>
      <c r="S2015" s="207"/>
      <c r="T2015" s="207"/>
      <c r="U2015" s="207"/>
      <c r="BP2015" s="207"/>
      <c r="BQ2015" s="207"/>
      <c r="BR2015" s="207"/>
      <c r="BS2015" s="207"/>
      <c r="BT2015" s="207"/>
      <c r="BU2015" s="207"/>
      <c r="BV2015" s="207"/>
      <c r="BW2015" s="207"/>
      <c r="BX2015" s="207"/>
      <c r="BY2015" s="207"/>
      <c r="BZ2015" s="207"/>
      <c r="CA2015" s="207"/>
      <c r="CB2015" s="207"/>
      <c r="CC2015" s="207"/>
      <c r="CD2015" s="207"/>
      <c r="CE2015" s="207"/>
      <c r="CF2015" s="207"/>
      <c r="CG2015" s="207"/>
      <c r="CH2015" s="207"/>
      <c r="CI2015" s="207"/>
      <c r="CJ2015" s="207"/>
      <c r="CK2015" s="207"/>
      <c r="CL2015" s="207"/>
      <c r="CM2015" s="207"/>
      <c r="CN2015" s="207"/>
      <c r="CO2015" s="207"/>
      <c r="CP2015" s="207"/>
      <c r="CQ2015" s="207"/>
      <c r="CR2015" s="207"/>
      <c r="CS2015" s="207"/>
      <c r="CT2015" s="207"/>
      <c r="CU2015" s="207"/>
      <c r="CV2015" s="207"/>
      <c r="CW2015" s="207"/>
      <c r="CX2015" s="207"/>
      <c r="CY2015" s="207"/>
      <c r="CZ2015" s="207"/>
      <c r="DA2015" s="207"/>
      <c r="DB2015" s="207"/>
      <c r="DC2015" s="207"/>
      <c r="DD2015" s="207"/>
      <c r="DE2015" s="207"/>
      <c r="DF2015" s="207"/>
      <c r="DG2015" s="207"/>
      <c r="DH2015" s="207"/>
      <c r="DI2015" s="207"/>
      <c r="DJ2015" s="207"/>
      <c r="DK2015" s="207"/>
      <c r="DL2015" s="207"/>
      <c r="DM2015" s="207"/>
      <c r="DN2015" s="207"/>
      <c r="DO2015" s="207"/>
      <c r="DP2015" s="207"/>
      <c r="DQ2015" s="207"/>
      <c r="DR2015" s="207"/>
      <c r="DS2015" s="207"/>
      <c r="DT2015" s="207"/>
      <c r="DU2015" s="207"/>
      <c r="DV2015" s="207"/>
      <c r="DW2015" s="207"/>
      <c r="DX2015" s="207"/>
    </row>
    <row r="2016" spans="15:128">
      <c r="O2016" s="207"/>
      <c r="P2016" s="207"/>
      <c r="Q2016" s="207"/>
      <c r="R2016" s="207"/>
      <c r="S2016" s="207"/>
      <c r="T2016" s="207"/>
      <c r="U2016" s="207"/>
      <c r="BP2016" s="207"/>
      <c r="BQ2016" s="207"/>
      <c r="BR2016" s="207"/>
      <c r="BS2016" s="207"/>
      <c r="BT2016" s="207"/>
      <c r="BU2016" s="207"/>
      <c r="BV2016" s="207"/>
      <c r="BW2016" s="207"/>
      <c r="BX2016" s="207"/>
      <c r="BY2016" s="207"/>
      <c r="BZ2016" s="207"/>
      <c r="CA2016" s="207"/>
      <c r="CB2016" s="207"/>
      <c r="CC2016" s="207"/>
      <c r="CD2016" s="207"/>
      <c r="CE2016" s="207"/>
      <c r="CF2016" s="207"/>
      <c r="CG2016" s="207"/>
      <c r="CH2016" s="207"/>
      <c r="CI2016" s="207"/>
      <c r="CJ2016" s="207"/>
      <c r="CK2016" s="207"/>
      <c r="CL2016" s="207"/>
      <c r="CM2016" s="207"/>
      <c r="CN2016" s="207"/>
      <c r="CO2016" s="207"/>
      <c r="CP2016" s="207"/>
      <c r="CQ2016" s="207"/>
      <c r="CR2016" s="207"/>
      <c r="CS2016" s="207"/>
      <c r="CT2016" s="207"/>
      <c r="CU2016" s="207"/>
      <c r="CV2016" s="207"/>
      <c r="CW2016" s="207"/>
      <c r="CX2016" s="207"/>
      <c r="CY2016" s="207"/>
      <c r="CZ2016" s="207"/>
      <c r="DA2016" s="207"/>
      <c r="DB2016" s="207"/>
      <c r="DC2016" s="207"/>
      <c r="DD2016" s="207"/>
      <c r="DE2016" s="207"/>
      <c r="DF2016" s="207"/>
      <c r="DG2016" s="207"/>
      <c r="DH2016" s="207"/>
      <c r="DI2016" s="207"/>
      <c r="DJ2016" s="207"/>
      <c r="DK2016" s="207"/>
      <c r="DL2016" s="207"/>
      <c r="DM2016" s="207"/>
      <c r="DN2016" s="207"/>
      <c r="DO2016" s="207"/>
      <c r="DP2016" s="207"/>
      <c r="DQ2016" s="207"/>
      <c r="DR2016" s="207"/>
      <c r="DS2016" s="207"/>
      <c r="DT2016" s="207"/>
      <c r="DU2016" s="207"/>
      <c r="DV2016" s="207"/>
      <c r="DW2016" s="207"/>
      <c r="DX2016" s="207"/>
    </row>
    <row r="2017" spans="15:128">
      <c r="O2017" s="207"/>
      <c r="P2017" s="207"/>
      <c r="Q2017" s="207"/>
      <c r="R2017" s="207"/>
      <c r="S2017" s="207"/>
      <c r="T2017" s="207"/>
      <c r="U2017" s="207"/>
      <c r="BP2017" s="207"/>
      <c r="BQ2017" s="207"/>
      <c r="BR2017" s="207"/>
      <c r="BS2017" s="207"/>
      <c r="BT2017" s="207"/>
      <c r="BU2017" s="207"/>
      <c r="BV2017" s="207"/>
      <c r="BW2017" s="207"/>
      <c r="BX2017" s="207"/>
      <c r="BY2017" s="207"/>
      <c r="BZ2017" s="207"/>
      <c r="CA2017" s="207"/>
      <c r="CB2017" s="207"/>
      <c r="CC2017" s="207"/>
      <c r="CD2017" s="207"/>
      <c r="CE2017" s="207"/>
      <c r="CF2017" s="207"/>
      <c r="CG2017" s="207"/>
      <c r="CH2017" s="207"/>
      <c r="CI2017" s="207"/>
      <c r="CJ2017" s="207"/>
      <c r="CK2017" s="207"/>
      <c r="CL2017" s="207"/>
      <c r="CM2017" s="207"/>
      <c r="CN2017" s="207"/>
      <c r="CO2017" s="207"/>
      <c r="CP2017" s="207"/>
      <c r="CQ2017" s="207"/>
      <c r="CR2017" s="207"/>
      <c r="CS2017" s="207"/>
      <c r="CT2017" s="207"/>
      <c r="CU2017" s="207"/>
      <c r="CV2017" s="207"/>
      <c r="CW2017" s="207"/>
      <c r="CX2017" s="207"/>
      <c r="CY2017" s="207"/>
      <c r="CZ2017" s="207"/>
      <c r="DA2017" s="207"/>
      <c r="DB2017" s="207"/>
      <c r="DC2017" s="207"/>
      <c r="DD2017" s="207"/>
      <c r="DE2017" s="207"/>
      <c r="DF2017" s="207"/>
      <c r="DG2017" s="207"/>
      <c r="DH2017" s="207"/>
      <c r="DI2017" s="207"/>
      <c r="DJ2017" s="207"/>
      <c r="DK2017" s="207"/>
      <c r="DL2017" s="207"/>
      <c r="DM2017" s="207"/>
      <c r="DN2017" s="207"/>
      <c r="DO2017" s="207"/>
      <c r="DP2017" s="207"/>
      <c r="DQ2017" s="207"/>
      <c r="DR2017" s="207"/>
      <c r="DS2017" s="207"/>
      <c r="DT2017" s="207"/>
      <c r="DU2017" s="207"/>
      <c r="DV2017" s="207"/>
      <c r="DW2017" s="207"/>
      <c r="DX2017" s="207"/>
    </row>
    <row r="2018" spans="15:128">
      <c r="O2018" s="207"/>
      <c r="P2018" s="207"/>
      <c r="Q2018" s="207"/>
      <c r="R2018" s="207"/>
      <c r="S2018" s="207"/>
      <c r="T2018" s="207"/>
      <c r="U2018" s="207"/>
      <c r="BP2018" s="207"/>
      <c r="BQ2018" s="207"/>
      <c r="BR2018" s="207"/>
      <c r="BS2018" s="207"/>
      <c r="BT2018" s="207"/>
      <c r="BU2018" s="207"/>
      <c r="BV2018" s="207"/>
      <c r="BW2018" s="207"/>
      <c r="BX2018" s="207"/>
      <c r="BY2018" s="207"/>
      <c r="BZ2018" s="207"/>
      <c r="CA2018" s="207"/>
      <c r="CB2018" s="207"/>
      <c r="CC2018" s="207"/>
      <c r="CD2018" s="207"/>
      <c r="CE2018" s="207"/>
      <c r="CF2018" s="207"/>
      <c r="CG2018" s="207"/>
      <c r="CH2018" s="207"/>
      <c r="CI2018" s="207"/>
      <c r="CJ2018" s="207"/>
      <c r="CK2018" s="207"/>
      <c r="CL2018" s="207"/>
      <c r="CM2018" s="207"/>
      <c r="CN2018" s="207"/>
      <c r="CO2018" s="207"/>
      <c r="CP2018" s="207"/>
      <c r="CQ2018" s="207"/>
      <c r="CR2018" s="207"/>
      <c r="CS2018" s="207"/>
      <c r="CT2018" s="207"/>
      <c r="CU2018" s="207"/>
      <c r="CV2018" s="207"/>
      <c r="CW2018" s="207"/>
      <c r="CX2018" s="207"/>
      <c r="CY2018" s="207"/>
      <c r="CZ2018" s="207"/>
      <c r="DA2018" s="207"/>
      <c r="DB2018" s="207"/>
      <c r="DC2018" s="207"/>
      <c r="DD2018" s="207"/>
      <c r="DE2018" s="207"/>
      <c r="DF2018" s="207"/>
      <c r="DG2018" s="207"/>
      <c r="DH2018" s="207"/>
      <c r="DI2018" s="207"/>
      <c r="DJ2018" s="207"/>
      <c r="DK2018" s="207"/>
      <c r="DL2018" s="207"/>
      <c r="DM2018" s="207"/>
      <c r="DN2018" s="207"/>
      <c r="DO2018" s="207"/>
      <c r="DP2018" s="207"/>
      <c r="DQ2018" s="207"/>
      <c r="DR2018" s="207"/>
      <c r="DS2018" s="207"/>
      <c r="DT2018" s="207"/>
      <c r="DU2018" s="207"/>
      <c r="DV2018" s="207"/>
      <c r="DW2018" s="207"/>
      <c r="DX2018" s="207"/>
    </row>
    <row r="2019" spans="15:128">
      <c r="O2019" s="207"/>
      <c r="P2019" s="207"/>
      <c r="Q2019" s="207"/>
      <c r="R2019" s="207"/>
      <c r="S2019" s="207"/>
      <c r="T2019" s="207"/>
      <c r="U2019" s="207"/>
      <c r="BP2019" s="207"/>
      <c r="BQ2019" s="207"/>
      <c r="BR2019" s="207"/>
      <c r="BS2019" s="207"/>
      <c r="BT2019" s="207"/>
      <c r="BU2019" s="207"/>
      <c r="BV2019" s="207"/>
      <c r="BW2019" s="207"/>
      <c r="BX2019" s="207"/>
      <c r="BY2019" s="207"/>
      <c r="BZ2019" s="207"/>
      <c r="CA2019" s="207"/>
      <c r="CB2019" s="207"/>
      <c r="CC2019" s="207"/>
      <c r="CD2019" s="207"/>
      <c r="CE2019" s="207"/>
      <c r="CF2019" s="207"/>
      <c r="CG2019" s="207"/>
      <c r="CH2019" s="207"/>
      <c r="CI2019" s="207"/>
      <c r="CJ2019" s="207"/>
      <c r="CK2019" s="207"/>
      <c r="CL2019" s="207"/>
      <c r="CM2019" s="207"/>
      <c r="CN2019" s="207"/>
      <c r="CO2019" s="207"/>
      <c r="CP2019" s="207"/>
      <c r="CQ2019" s="207"/>
      <c r="CR2019" s="207"/>
      <c r="CS2019" s="207"/>
      <c r="CT2019" s="207"/>
      <c r="CU2019" s="207"/>
      <c r="CV2019" s="207"/>
      <c r="CW2019" s="207"/>
      <c r="CX2019" s="207"/>
      <c r="CY2019" s="207"/>
      <c r="CZ2019" s="207"/>
      <c r="DA2019" s="207"/>
      <c r="DB2019" s="207"/>
      <c r="DC2019" s="207"/>
      <c r="DD2019" s="207"/>
      <c r="DE2019" s="207"/>
      <c r="DF2019" s="207"/>
      <c r="DG2019" s="207"/>
      <c r="DH2019" s="207"/>
      <c r="DI2019" s="207"/>
      <c r="DJ2019" s="207"/>
      <c r="DK2019" s="207"/>
      <c r="DL2019" s="207"/>
      <c r="DM2019" s="207"/>
      <c r="DN2019" s="207"/>
      <c r="DO2019" s="207"/>
      <c r="DP2019" s="207"/>
      <c r="DQ2019" s="207"/>
      <c r="DR2019" s="207"/>
      <c r="DS2019" s="207"/>
      <c r="DT2019" s="207"/>
      <c r="DU2019" s="207"/>
      <c r="DV2019" s="207"/>
      <c r="DW2019" s="207"/>
      <c r="DX2019" s="207"/>
    </row>
    <row r="2020" spans="15:128">
      <c r="O2020" s="207"/>
      <c r="P2020" s="207"/>
      <c r="Q2020" s="207"/>
      <c r="R2020" s="207"/>
      <c r="S2020" s="207"/>
      <c r="T2020" s="207"/>
      <c r="U2020" s="207"/>
      <c r="BP2020" s="207"/>
      <c r="BQ2020" s="207"/>
      <c r="BR2020" s="207"/>
      <c r="BS2020" s="207"/>
      <c r="BT2020" s="207"/>
      <c r="BU2020" s="207"/>
      <c r="BV2020" s="207"/>
      <c r="BW2020" s="207"/>
      <c r="BX2020" s="207"/>
      <c r="BY2020" s="207"/>
      <c r="BZ2020" s="207"/>
      <c r="CA2020" s="207"/>
      <c r="CB2020" s="207"/>
      <c r="CC2020" s="207"/>
      <c r="CD2020" s="207"/>
      <c r="CE2020" s="207"/>
      <c r="CF2020" s="207"/>
      <c r="CG2020" s="207"/>
      <c r="CH2020" s="207"/>
      <c r="CI2020" s="207"/>
      <c r="CJ2020" s="207"/>
      <c r="CK2020" s="207"/>
      <c r="CL2020" s="207"/>
      <c r="CM2020" s="207"/>
      <c r="CN2020" s="207"/>
      <c r="CO2020" s="207"/>
      <c r="CP2020" s="207"/>
      <c r="CQ2020" s="207"/>
      <c r="CR2020" s="207"/>
      <c r="CS2020" s="207"/>
      <c r="CT2020" s="207"/>
      <c r="CU2020" s="207"/>
      <c r="CV2020" s="207"/>
      <c r="CW2020" s="207"/>
      <c r="CX2020" s="207"/>
      <c r="CY2020" s="207"/>
      <c r="CZ2020" s="207"/>
      <c r="DA2020" s="207"/>
      <c r="DB2020" s="207"/>
      <c r="DC2020" s="207"/>
      <c r="DD2020" s="207"/>
      <c r="DE2020" s="207"/>
      <c r="DF2020" s="207"/>
      <c r="DG2020" s="207"/>
      <c r="DH2020" s="207"/>
      <c r="DI2020" s="207"/>
      <c r="DJ2020" s="207"/>
      <c r="DK2020" s="207"/>
      <c r="DL2020" s="207"/>
      <c r="DM2020" s="207"/>
      <c r="DN2020" s="207"/>
      <c r="DO2020" s="207"/>
      <c r="DP2020" s="207"/>
      <c r="DQ2020" s="207"/>
      <c r="DR2020" s="207"/>
      <c r="DS2020" s="207"/>
      <c r="DT2020" s="207"/>
      <c r="DU2020" s="207"/>
      <c r="DV2020" s="207"/>
      <c r="DW2020" s="207"/>
      <c r="DX2020" s="207"/>
    </row>
    <row r="2021" spans="15:128">
      <c r="O2021" s="207"/>
      <c r="P2021" s="207"/>
      <c r="Q2021" s="207"/>
      <c r="R2021" s="207"/>
      <c r="S2021" s="207"/>
      <c r="T2021" s="207"/>
      <c r="U2021" s="207"/>
      <c r="BP2021" s="207"/>
      <c r="BQ2021" s="207"/>
      <c r="BR2021" s="207"/>
      <c r="BS2021" s="207"/>
      <c r="BT2021" s="207"/>
      <c r="BU2021" s="207"/>
      <c r="BV2021" s="207"/>
      <c r="BW2021" s="207"/>
      <c r="BX2021" s="207"/>
      <c r="BY2021" s="207"/>
      <c r="BZ2021" s="207"/>
      <c r="CA2021" s="207"/>
      <c r="CB2021" s="207"/>
      <c r="CC2021" s="207"/>
      <c r="CD2021" s="207"/>
      <c r="CE2021" s="207"/>
      <c r="CF2021" s="207"/>
      <c r="CG2021" s="207"/>
      <c r="CH2021" s="207"/>
      <c r="CI2021" s="207"/>
      <c r="CJ2021" s="207"/>
      <c r="CK2021" s="207"/>
      <c r="CL2021" s="207"/>
      <c r="CM2021" s="207"/>
      <c r="CN2021" s="207"/>
      <c r="CO2021" s="207"/>
      <c r="CP2021" s="207"/>
      <c r="CQ2021" s="207"/>
      <c r="CR2021" s="207"/>
      <c r="CS2021" s="207"/>
      <c r="CT2021" s="207"/>
      <c r="CU2021" s="207"/>
      <c r="CV2021" s="207"/>
      <c r="CW2021" s="207"/>
      <c r="CX2021" s="207"/>
      <c r="CY2021" s="207"/>
      <c r="CZ2021" s="207"/>
      <c r="DA2021" s="207"/>
      <c r="DB2021" s="207"/>
      <c r="DC2021" s="207"/>
      <c r="DD2021" s="207"/>
      <c r="DE2021" s="207"/>
      <c r="DF2021" s="207"/>
      <c r="DG2021" s="207"/>
      <c r="DH2021" s="207"/>
      <c r="DI2021" s="207"/>
      <c r="DJ2021" s="207"/>
      <c r="DK2021" s="207"/>
      <c r="DL2021" s="207"/>
      <c r="DM2021" s="207"/>
      <c r="DN2021" s="207"/>
      <c r="DO2021" s="207"/>
      <c r="DP2021" s="207"/>
      <c r="DQ2021" s="207"/>
      <c r="DR2021" s="207"/>
      <c r="DS2021" s="207"/>
      <c r="DT2021" s="207"/>
      <c r="DU2021" s="207"/>
      <c r="DV2021" s="207"/>
      <c r="DW2021" s="207"/>
      <c r="DX2021" s="207"/>
    </row>
    <row r="2022" spans="15:128">
      <c r="O2022" s="207"/>
      <c r="P2022" s="207"/>
      <c r="Q2022" s="207"/>
      <c r="R2022" s="207"/>
      <c r="S2022" s="207"/>
      <c r="T2022" s="207"/>
      <c r="U2022" s="207"/>
      <c r="BP2022" s="207"/>
      <c r="BQ2022" s="207"/>
      <c r="BR2022" s="207"/>
      <c r="BS2022" s="207"/>
      <c r="BT2022" s="207"/>
      <c r="BU2022" s="207"/>
      <c r="BV2022" s="207"/>
      <c r="BW2022" s="207"/>
      <c r="BX2022" s="207"/>
      <c r="BY2022" s="207"/>
      <c r="BZ2022" s="207"/>
      <c r="CA2022" s="207"/>
      <c r="CB2022" s="207"/>
      <c r="CC2022" s="207"/>
      <c r="CD2022" s="207"/>
      <c r="CE2022" s="207"/>
      <c r="CF2022" s="207"/>
      <c r="CG2022" s="207"/>
      <c r="CH2022" s="207"/>
      <c r="CI2022" s="207"/>
      <c r="CJ2022" s="207"/>
      <c r="CK2022" s="207"/>
      <c r="CL2022" s="207"/>
      <c r="CM2022" s="207"/>
      <c r="CN2022" s="207"/>
      <c r="CO2022" s="207"/>
      <c r="CP2022" s="207"/>
      <c r="CQ2022" s="207"/>
      <c r="CR2022" s="207"/>
      <c r="CS2022" s="207"/>
      <c r="CT2022" s="207"/>
      <c r="CU2022" s="207"/>
      <c r="CV2022" s="207"/>
      <c r="CW2022" s="207"/>
      <c r="CX2022" s="207"/>
      <c r="CY2022" s="207"/>
      <c r="CZ2022" s="207"/>
      <c r="DA2022" s="207"/>
      <c r="DB2022" s="207"/>
      <c r="DC2022" s="207"/>
      <c r="DD2022" s="207"/>
      <c r="DE2022" s="207"/>
      <c r="DF2022" s="207"/>
      <c r="DG2022" s="207"/>
      <c r="DH2022" s="207"/>
      <c r="DI2022" s="207"/>
      <c r="DJ2022" s="207"/>
      <c r="DK2022" s="207"/>
      <c r="DL2022" s="207"/>
      <c r="DM2022" s="207"/>
      <c r="DN2022" s="207"/>
      <c r="DO2022" s="207"/>
      <c r="DP2022" s="207"/>
      <c r="DQ2022" s="207"/>
      <c r="DR2022" s="207"/>
      <c r="DS2022" s="207"/>
      <c r="DT2022" s="207"/>
      <c r="DU2022" s="207"/>
      <c r="DV2022" s="207"/>
      <c r="DW2022" s="207"/>
      <c r="DX2022" s="207"/>
    </row>
    <row r="2023" spans="15:128">
      <c r="O2023" s="207"/>
      <c r="P2023" s="207"/>
      <c r="Q2023" s="207"/>
      <c r="R2023" s="207"/>
      <c r="S2023" s="207"/>
      <c r="T2023" s="207"/>
      <c r="U2023" s="207"/>
      <c r="BP2023" s="207"/>
      <c r="BQ2023" s="207"/>
      <c r="BR2023" s="207"/>
      <c r="BS2023" s="207"/>
      <c r="BT2023" s="207"/>
      <c r="BU2023" s="207"/>
      <c r="BV2023" s="207"/>
      <c r="BW2023" s="207"/>
      <c r="BX2023" s="207"/>
      <c r="BY2023" s="207"/>
      <c r="BZ2023" s="207"/>
      <c r="CA2023" s="207"/>
      <c r="CB2023" s="207"/>
      <c r="CC2023" s="207"/>
      <c r="CD2023" s="207"/>
      <c r="CE2023" s="207"/>
      <c r="CF2023" s="207"/>
      <c r="CG2023" s="207"/>
      <c r="CH2023" s="207"/>
      <c r="CI2023" s="207"/>
      <c r="CJ2023" s="207"/>
      <c r="CK2023" s="207"/>
      <c r="CL2023" s="207"/>
      <c r="CM2023" s="207"/>
      <c r="CN2023" s="207"/>
      <c r="CO2023" s="207"/>
      <c r="CP2023" s="207"/>
      <c r="CQ2023" s="207"/>
      <c r="CR2023" s="207"/>
      <c r="CS2023" s="207"/>
      <c r="CT2023" s="207"/>
      <c r="CU2023" s="207"/>
      <c r="CV2023" s="207"/>
      <c r="CW2023" s="207"/>
      <c r="CX2023" s="207"/>
      <c r="CY2023" s="207"/>
      <c r="CZ2023" s="207"/>
      <c r="DA2023" s="207"/>
      <c r="DB2023" s="207"/>
      <c r="DC2023" s="207"/>
      <c r="DD2023" s="207"/>
      <c r="DE2023" s="207"/>
      <c r="DF2023" s="207"/>
      <c r="DG2023" s="207"/>
      <c r="DH2023" s="207"/>
      <c r="DI2023" s="207"/>
      <c r="DJ2023" s="207"/>
      <c r="DK2023" s="207"/>
      <c r="DL2023" s="207"/>
      <c r="DM2023" s="207"/>
      <c r="DN2023" s="207"/>
      <c r="DO2023" s="207"/>
      <c r="DP2023" s="207"/>
      <c r="DQ2023" s="207"/>
      <c r="DR2023" s="207"/>
      <c r="DS2023" s="207"/>
      <c r="DT2023" s="207"/>
      <c r="DU2023" s="207"/>
      <c r="DV2023" s="207"/>
      <c r="DW2023" s="207"/>
      <c r="DX2023" s="207"/>
    </row>
    <row r="2024" spans="15:128">
      <c r="O2024" s="207"/>
      <c r="P2024" s="207"/>
      <c r="Q2024" s="207"/>
      <c r="R2024" s="207"/>
      <c r="S2024" s="207"/>
      <c r="T2024" s="207"/>
      <c r="U2024" s="207"/>
      <c r="BP2024" s="207"/>
      <c r="BQ2024" s="207"/>
      <c r="BR2024" s="207"/>
      <c r="BS2024" s="207"/>
      <c r="BT2024" s="207"/>
      <c r="BU2024" s="207"/>
      <c r="BV2024" s="207"/>
      <c r="BW2024" s="207"/>
      <c r="BX2024" s="207"/>
      <c r="BY2024" s="207"/>
      <c r="BZ2024" s="207"/>
      <c r="CA2024" s="207"/>
      <c r="CB2024" s="207"/>
      <c r="CC2024" s="207"/>
      <c r="CD2024" s="207"/>
      <c r="CE2024" s="207"/>
      <c r="CF2024" s="207"/>
      <c r="CG2024" s="207"/>
      <c r="CH2024" s="207"/>
      <c r="CI2024" s="207"/>
      <c r="CJ2024" s="207"/>
      <c r="CK2024" s="207"/>
      <c r="CL2024" s="207"/>
      <c r="CM2024" s="207"/>
      <c r="CN2024" s="207"/>
      <c r="CO2024" s="207"/>
      <c r="CP2024" s="207"/>
      <c r="CQ2024" s="207"/>
      <c r="CR2024" s="207"/>
      <c r="CS2024" s="207"/>
      <c r="CT2024" s="207"/>
      <c r="CU2024" s="207"/>
      <c r="CV2024" s="207"/>
      <c r="CW2024" s="207"/>
      <c r="CX2024" s="207"/>
      <c r="CY2024" s="207"/>
      <c r="CZ2024" s="207"/>
      <c r="DA2024" s="207"/>
      <c r="DB2024" s="207"/>
      <c r="DC2024" s="207"/>
      <c r="DD2024" s="207"/>
      <c r="DE2024" s="207"/>
      <c r="DF2024" s="207"/>
      <c r="DG2024" s="207"/>
      <c r="DH2024" s="207"/>
      <c r="DI2024" s="207"/>
      <c r="DJ2024" s="207"/>
      <c r="DK2024" s="207"/>
      <c r="DL2024" s="207"/>
      <c r="DM2024" s="207"/>
      <c r="DN2024" s="207"/>
      <c r="DO2024" s="207"/>
      <c r="DP2024" s="207"/>
      <c r="DQ2024" s="207"/>
      <c r="DR2024" s="207"/>
      <c r="DS2024" s="207"/>
      <c r="DT2024" s="207"/>
      <c r="DU2024" s="207"/>
      <c r="DV2024" s="207"/>
      <c r="DW2024" s="207"/>
      <c r="DX2024" s="207"/>
    </row>
    <row r="2025" spans="15:128">
      <c r="O2025" s="207"/>
      <c r="P2025" s="207"/>
      <c r="Q2025" s="207"/>
      <c r="R2025" s="207"/>
      <c r="S2025" s="207"/>
      <c r="T2025" s="207"/>
      <c r="U2025" s="207"/>
      <c r="BP2025" s="207"/>
      <c r="BQ2025" s="207"/>
      <c r="BR2025" s="207"/>
      <c r="BS2025" s="207"/>
      <c r="BT2025" s="207"/>
      <c r="BU2025" s="207"/>
      <c r="BV2025" s="207"/>
      <c r="BW2025" s="207"/>
      <c r="BX2025" s="207"/>
      <c r="BY2025" s="207"/>
      <c r="BZ2025" s="207"/>
      <c r="CA2025" s="207"/>
      <c r="CB2025" s="207"/>
      <c r="CC2025" s="207"/>
      <c r="CD2025" s="207"/>
      <c r="CE2025" s="207"/>
      <c r="CF2025" s="207"/>
      <c r="CG2025" s="207"/>
      <c r="CH2025" s="207"/>
      <c r="CI2025" s="207"/>
      <c r="CJ2025" s="207"/>
      <c r="CK2025" s="207"/>
      <c r="CL2025" s="207"/>
      <c r="CM2025" s="207"/>
      <c r="CN2025" s="207"/>
      <c r="CO2025" s="207"/>
      <c r="CP2025" s="207"/>
      <c r="CQ2025" s="207"/>
      <c r="CR2025" s="207"/>
      <c r="CS2025" s="207"/>
      <c r="CT2025" s="207"/>
      <c r="CU2025" s="207"/>
      <c r="CV2025" s="207"/>
      <c r="CW2025" s="207"/>
      <c r="CX2025" s="207"/>
      <c r="CY2025" s="207"/>
      <c r="CZ2025" s="207"/>
      <c r="DA2025" s="207"/>
      <c r="DB2025" s="207"/>
      <c r="DC2025" s="207"/>
      <c r="DD2025" s="207"/>
      <c r="DE2025" s="207"/>
      <c r="DF2025" s="207"/>
      <c r="DG2025" s="207"/>
      <c r="DH2025" s="207"/>
      <c r="DI2025" s="207"/>
      <c r="DJ2025" s="207"/>
      <c r="DK2025" s="207"/>
      <c r="DL2025" s="207"/>
      <c r="DM2025" s="207"/>
      <c r="DN2025" s="207"/>
      <c r="DO2025" s="207"/>
      <c r="DP2025" s="207"/>
      <c r="DQ2025" s="207"/>
      <c r="DR2025" s="207"/>
      <c r="DS2025" s="207"/>
      <c r="DT2025" s="207"/>
      <c r="DU2025" s="207"/>
      <c r="DV2025" s="207"/>
      <c r="DW2025" s="207"/>
      <c r="DX2025" s="207"/>
    </row>
    <row r="2026" spans="15:128">
      <c r="O2026" s="207"/>
      <c r="P2026" s="207"/>
      <c r="Q2026" s="207"/>
      <c r="R2026" s="207"/>
      <c r="S2026" s="207"/>
      <c r="T2026" s="207"/>
      <c r="U2026" s="207"/>
      <c r="BP2026" s="207"/>
      <c r="BQ2026" s="207"/>
      <c r="BR2026" s="207"/>
      <c r="BS2026" s="207"/>
      <c r="BT2026" s="207"/>
      <c r="BU2026" s="207"/>
      <c r="BV2026" s="207"/>
      <c r="BW2026" s="207"/>
      <c r="BX2026" s="207"/>
      <c r="BY2026" s="207"/>
      <c r="BZ2026" s="207"/>
      <c r="CA2026" s="207"/>
      <c r="CB2026" s="207"/>
      <c r="CC2026" s="207"/>
      <c r="CD2026" s="207"/>
      <c r="CE2026" s="207"/>
      <c r="CF2026" s="207"/>
      <c r="CG2026" s="207"/>
      <c r="CH2026" s="207"/>
      <c r="CI2026" s="207"/>
      <c r="CJ2026" s="207"/>
      <c r="CK2026" s="207"/>
      <c r="CL2026" s="207"/>
      <c r="CM2026" s="207"/>
      <c r="CN2026" s="207"/>
      <c r="CO2026" s="207"/>
      <c r="CP2026" s="207"/>
      <c r="CQ2026" s="207"/>
      <c r="CR2026" s="207"/>
      <c r="CS2026" s="207"/>
      <c r="CT2026" s="207"/>
      <c r="CU2026" s="207"/>
      <c r="CV2026" s="207"/>
      <c r="CW2026" s="207"/>
      <c r="CX2026" s="207"/>
      <c r="CY2026" s="207"/>
      <c r="CZ2026" s="207"/>
      <c r="DA2026" s="207"/>
      <c r="DB2026" s="207"/>
      <c r="DC2026" s="207"/>
      <c r="DD2026" s="207"/>
      <c r="DE2026" s="207"/>
      <c r="DF2026" s="207"/>
      <c r="DG2026" s="207"/>
      <c r="DH2026" s="207"/>
      <c r="DI2026" s="207"/>
      <c r="DJ2026" s="207"/>
      <c r="DK2026" s="207"/>
      <c r="DL2026" s="207"/>
      <c r="DM2026" s="207"/>
      <c r="DN2026" s="207"/>
      <c r="DO2026" s="207"/>
      <c r="DP2026" s="207"/>
      <c r="DQ2026" s="207"/>
      <c r="DR2026" s="207"/>
      <c r="DS2026" s="207"/>
      <c r="DT2026" s="207"/>
      <c r="DU2026" s="207"/>
      <c r="DV2026" s="207"/>
      <c r="DW2026" s="207"/>
      <c r="DX2026" s="207"/>
    </row>
    <row r="2027" spans="15:128">
      <c r="O2027" s="207"/>
      <c r="P2027" s="207"/>
      <c r="Q2027" s="207"/>
      <c r="R2027" s="207"/>
      <c r="S2027" s="207"/>
      <c r="T2027" s="207"/>
      <c r="U2027" s="207"/>
      <c r="BP2027" s="207"/>
      <c r="BQ2027" s="207"/>
      <c r="BR2027" s="207"/>
      <c r="BS2027" s="207"/>
      <c r="BT2027" s="207"/>
      <c r="BU2027" s="207"/>
      <c r="BV2027" s="207"/>
      <c r="BW2027" s="207"/>
      <c r="BX2027" s="207"/>
      <c r="BY2027" s="207"/>
      <c r="BZ2027" s="207"/>
      <c r="CA2027" s="207"/>
      <c r="CB2027" s="207"/>
      <c r="CC2027" s="207"/>
      <c r="CD2027" s="207"/>
      <c r="CE2027" s="207"/>
      <c r="CF2027" s="207"/>
      <c r="CG2027" s="207"/>
      <c r="CH2027" s="207"/>
      <c r="CI2027" s="207"/>
      <c r="CJ2027" s="207"/>
      <c r="CK2027" s="207"/>
      <c r="CL2027" s="207"/>
      <c r="CM2027" s="207"/>
      <c r="CN2027" s="207"/>
      <c r="CO2027" s="207"/>
      <c r="CP2027" s="207"/>
      <c r="CQ2027" s="207"/>
      <c r="CR2027" s="207"/>
      <c r="CS2027" s="207"/>
      <c r="CT2027" s="207"/>
      <c r="CU2027" s="207"/>
      <c r="CV2027" s="207"/>
      <c r="CW2027" s="207"/>
      <c r="CX2027" s="207"/>
      <c r="CY2027" s="207"/>
      <c r="CZ2027" s="207"/>
      <c r="DA2027" s="207"/>
      <c r="DB2027" s="207"/>
      <c r="DC2027" s="207"/>
      <c r="DD2027" s="207"/>
      <c r="DE2027" s="207"/>
      <c r="DF2027" s="207"/>
      <c r="DG2027" s="207"/>
      <c r="DH2027" s="207"/>
      <c r="DI2027" s="207"/>
      <c r="DJ2027" s="207"/>
      <c r="DK2027" s="207"/>
      <c r="DL2027" s="207"/>
      <c r="DM2027" s="207"/>
      <c r="DN2027" s="207"/>
      <c r="DO2027" s="207"/>
      <c r="DP2027" s="207"/>
      <c r="DQ2027" s="207"/>
      <c r="DR2027" s="207"/>
      <c r="DS2027" s="207"/>
      <c r="DT2027" s="207"/>
      <c r="DU2027" s="207"/>
      <c r="DV2027" s="207"/>
      <c r="DW2027" s="207"/>
      <c r="DX2027" s="207"/>
    </row>
    <row r="2028" spans="15:128">
      <c r="O2028" s="207"/>
      <c r="P2028" s="207"/>
      <c r="Q2028" s="207"/>
      <c r="R2028" s="207"/>
      <c r="S2028" s="207"/>
      <c r="T2028" s="207"/>
      <c r="U2028" s="207"/>
      <c r="BP2028" s="207"/>
      <c r="BQ2028" s="207"/>
      <c r="BR2028" s="207"/>
      <c r="BS2028" s="207"/>
      <c r="BT2028" s="207"/>
      <c r="BU2028" s="207"/>
      <c r="BV2028" s="207"/>
      <c r="BW2028" s="207"/>
      <c r="BX2028" s="207"/>
      <c r="BY2028" s="207"/>
      <c r="BZ2028" s="207"/>
      <c r="CA2028" s="207"/>
      <c r="CB2028" s="207"/>
      <c r="CC2028" s="207"/>
      <c r="CD2028" s="207"/>
      <c r="CE2028" s="207"/>
      <c r="CF2028" s="207"/>
      <c r="CG2028" s="207"/>
      <c r="CH2028" s="207"/>
      <c r="CI2028" s="207"/>
      <c r="CJ2028" s="207"/>
      <c r="CK2028" s="207"/>
      <c r="CL2028" s="207"/>
      <c r="CM2028" s="207"/>
      <c r="CN2028" s="207"/>
      <c r="CO2028" s="207"/>
      <c r="CP2028" s="207"/>
      <c r="CQ2028" s="207"/>
      <c r="CR2028" s="207"/>
      <c r="CS2028" s="207"/>
      <c r="CT2028" s="207"/>
      <c r="CU2028" s="207"/>
      <c r="CV2028" s="207"/>
      <c r="CW2028" s="207"/>
      <c r="CX2028" s="207"/>
      <c r="CY2028" s="207"/>
      <c r="CZ2028" s="207"/>
      <c r="DA2028" s="207"/>
      <c r="DB2028" s="207"/>
      <c r="DC2028" s="207"/>
      <c r="DD2028" s="207"/>
      <c r="DE2028" s="207"/>
      <c r="DF2028" s="207"/>
      <c r="DG2028" s="207"/>
      <c r="DH2028" s="207"/>
      <c r="DI2028" s="207"/>
      <c r="DJ2028" s="207"/>
      <c r="DK2028" s="207"/>
      <c r="DL2028" s="207"/>
      <c r="DM2028" s="207"/>
      <c r="DN2028" s="207"/>
      <c r="DO2028" s="207"/>
      <c r="DP2028" s="207"/>
      <c r="DQ2028" s="207"/>
      <c r="DR2028" s="207"/>
      <c r="DS2028" s="207"/>
      <c r="DT2028" s="207"/>
      <c r="DU2028" s="207"/>
      <c r="DV2028" s="207"/>
      <c r="DW2028" s="207"/>
      <c r="DX2028" s="207"/>
    </row>
    <row r="2029" spans="15:128">
      <c r="O2029" s="207"/>
      <c r="P2029" s="207"/>
      <c r="Q2029" s="207"/>
      <c r="R2029" s="207"/>
      <c r="S2029" s="207"/>
      <c r="T2029" s="207"/>
      <c r="U2029" s="207"/>
      <c r="BP2029" s="207"/>
      <c r="BQ2029" s="207"/>
      <c r="BR2029" s="207"/>
      <c r="BS2029" s="207"/>
      <c r="BT2029" s="207"/>
      <c r="BU2029" s="207"/>
      <c r="BV2029" s="207"/>
      <c r="BW2029" s="207"/>
      <c r="BX2029" s="207"/>
      <c r="BY2029" s="207"/>
      <c r="BZ2029" s="207"/>
      <c r="CA2029" s="207"/>
      <c r="CB2029" s="207"/>
      <c r="CC2029" s="207"/>
      <c r="CD2029" s="207"/>
      <c r="CE2029" s="207"/>
      <c r="CF2029" s="207"/>
      <c r="CG2029" s="207"/>
      <c r="CH2029" s="207"/>
      <c r="CI2029" s="207"/>
      <c r="CJ2029" s="207"/>
      <c r="CK2029" s="207"/>
      <c r="CL2029" s="207"/>
      <c r="CM2029" s="207"/>
      <c r="CN2029" s="207"/>
      <c r="CO2029" s="207"/>
      <c r="CP2029" s="207"/>
      <c r="CQ2029" s="207"/>
      <c r="CR2029" s="207"/>
      <c r="CS2029" s="207"/>
      <c r="CT2029" s="207"/>
      <c r="CU2029" s="207"/>
      <c r="CV2029" s="207"/>
      <c r="CW2029" s="207"/>
      <c r="CX2029" s="207"/>
      <c r="CY2029" s="207"/>
      <c r="CZ2029" s="207"/>
      <c r="DA2029" s="207"/>
      <c r="DB2029" s="207"/>
      <c r="DC2029" s="207"/>
      <c r="DD2029" s="207"/>
      <c r="DE2029" s="207"/>
      <c r="DF2029" s="207"/>
      <c r="DG2029" s="207"/>
      <c r="DH2029" s="207"/>
      <c r="DI2029" s="207"/>
      <c r="DJ2029" s="207"/>
      <c r="DK2029" s="207"/>
      <c r="DL2029" s="207"/>
      <c r="DM2029" s="207"/>
      <c r="DN2029" s="207"/>
      <c r="DO2029" s="207"/>
      <c r="DP2029" s="207"/>
      <c r="DQ2029" s="207"/>
      <c r="DR2029" s="207"/>
      <c r="DS2029" s="207"/>
      <c r="DT2029" s="207"/>
      <c r="DU2029" s="207"/>
      <c r="DV2029" s="207"/>
      <c r="DW2029" s="207"/>
      <c r="DX2029" s="207"/>
    </row>
    <row r="2030" spans="15:128">
      <c r="O2030" s="207"/>
      <c r="P2030" s="207"/>
      <c r="Q2030" s="207"/>
      <c r="R2030" s="207"/>
      <c r="S2030" s="207"/>
      <c r="T2030" s="207"/>
      <c r="U2030" s="207"/>
      <c r="BP2030" s="207"/>
      <c r="BQ2030" s="207"/>
      <c r="BR2030" s="207"/>
      <c r="BS2030" s="207"/>
      <c r="BT2030" s="207"/>
      <c r="BU2030" s="207"/>
      <c r="BV2030" s="207"/>
      <c r="BW2030" s="207"/>
      <c r="BX2030" s="207"/>
      <c r="BY2030" s="207"/>
      <c r="BZ2030" s="207"/>
      <c r="CA2030" s="207"/>
      <c r="CB2030" s="207"/>
      <c r="CC2030" s="207"/>
      <c r="CD2030" s="207"/>
      <c r="CE2030" s="207"/>
      <c r="CF2030" s="207"/>
      <c r="CG2030" s="207"/>
      <c r="CH2030" s="207"/>
      <c r="CI2030" s="207"/>
      <c r="CJ2030" s="207"/>
      <c r="CK2030" s="207"/>
      <c r="CL2030" s="207"/>
      <c r="CM2030" s="207"/>
      <c r="CN2030" s="207"/>
      <c r="CO2030" s="207"/>
      <c r="CP2030" s="207"/>
      <c r="CQ2030" s="207"/>
      <c r="CR2030" s="207"/>
      <c r="CS2030" s="207"/>
      <c r="CT2030" s="207"/>
      <c r="CU2030" s="207"/>
      <c r="CV2030" s="207"/>
      <c r="CW2030" s="207"/>
      <c r="CX2030" s="207"/>
      <c r="CY2030" s="207"/>
      <c r="CZ2030" s="207"/>
      <c r="DA2030" s="207"/>
      <c r="DB2030" s="207"/>
      <c r="DC2030" s="207"/>
      <c r="DD2030" s="207"/>
      <c r="DE2030" s="207"/>
      <c r="DF2030" s="207"/>
      <c r="DG2030" s="207"/>
      <c r="DH2030" s="207"/>
      <c r="DI2030" s="207"/>
      <c r="DJ2030" s="207"/>
      <c r="DK2030" s="207"/>
      <c r="DL2030" s="207"/>
      <c r="DM2030" s="207"/>
      <c r="DN2030" s="207"/>
      <c r="DO2030" s="207"/>
      <c r="DP2030" s="207"/>
      <c r="DQ2030" s="207"/>
      <c r="DR2030" s="207"/>
      <c r="DS2030" s="207"/>
      <c r="DT2030" s="207"/>
      <c r="DU2030" s="207"/>
      <c r="DV2030" s="207"/>
      <c r="DW2030" s="207"/>
      <c r="DX2030" s="207"/>
    </row>
    <row r="2031" spans="15:128">
      <c r="O2031" s="207"/>
      <c r="P2031" s="207"/>
      <c r="Q2031" s="207"/>
      <c r="R2031" s="207"/>
      <c r="S2031" s="207"/>
      <c r="T2031" s="207"/>
      <c r="U2031" s="207"/>
      <c r="BP2031" s="207"/>
      <c r="BQ2031" s="207"/>
      <c r="BR2031" s="207"/>
      <c r="BS2031" s="207"/>
      <c r="BT2031" s="207"/>
      <c r="BU2031" s="207"/>
      <c r="BV2031" s="207"/>
      <c r="BW2031" s="207"/>
      <c r="BX2031" s="207"/>
      <c r="BY2031" s="207"/>
      <c r="BZ2031" s="207"/>
      <c r="CA2031" s="207"/>
      <c r="CB2031" s="207"/>
      <c r="CC2031" s="207"/>
      <c r="CD2031" s="207"/>
      <c r="CE2031" s="207"/>
      <c r="CF2031" s="207"/>
      <c r="CG2031" s="207"/>
      <c r="CH2031" s="207"/>
      <c r="CI2031" s="207"/>
      <c r="CJ2031" s="207"/>
      <c r="CK2031" s="207"/>
      <c r="CL2031" s="207"/>
      <c r="CM2031" s="207"/>
      <c r="CN2031" s="207"/>
      <c r="CO2031" s="207"/>
      <c r="CP2031" s="207"/>
      <c r="CQ2031" s="207"/>
      <c r="CR2031" s="207"/>
      <c r="CS2031" s="207"/>
      <c r="CT2031" s="207"/>
      <c r="CU2031" s="207"/>
      <c r="CV2031" s="207"/>
      <c r="CW2031" s="207"/>
      <c r="CX2031" s="207"/>
      <c r="CY2031" s="207"/>
      <c r="CZ2031" s="207"/>
      <c r="DA2031" s="207"/>
      <c r="DB2031" s="207"/>
      <c r="DC2031" s="207"/>
      <c r="DD2031" s="207"/>
      <c r="DE2031" s="207"/>
      <c r="DF2031" s="207"/>
      <c r="DG2031" s="207"/>
      <c r="DH2031" s="207"/>
      <c r="DI2031" s="207"/>
      <c r="DJ2031" s="207"/>
      <c r="DK2031" s="207"/>
      <c r="DL2031" s="207"/>
      <c r="DM2031" s="207"/>
      <c r="DN2031" s="207"/>
      <c r="DO2031" s="207"/>
      <c r="DP2031" s="207"/>
      <c r="DQ2031" s="207"/>
      <c r="DR2031" s="207"/>
      <c r="DS2031" s="207"/>
      <c r="DT2031" s="207"/>
      <c r="DU2031" s="207"/>
      <c r="DV2031" s="207"/>
      <c r="DW2031" s="207"/>
      <c r="DX2031" s="207"/>
    </row>
    <row r="2032" spans="15:128">
      <c r="O2032" s="207"/>
      <c r="P2032" s="207"/>
      <c r="Q2032" s="207"/>
      <c r="R2032" s="207"/>
      <c r="S2032" s="207"/>
      <c r="T2032" s="207"/>
      <c r="U2032" s="207"/>
      <c r="BP2032" s="207"/>
      <c r="BQ2032" s="207"/>
      <c r="BR2032" s="207"/>
      <c r="BS2032" s="207"/>
      <c r="BT2032" s="207"/>
      <c r="BU2032" s="207"/>
      <c r="BV2032" s="207"/>
      <c r="BW2032" s="207"/>
      <c r="BX2032" s="207"/>
      <c r="BY2032" s="207"/>
      <c r="BZ2032" s="207"/>
      <c r="CA2032" s="207"/>
      <c r="CB2032" s="207"/>
      <c r="CC2032" s="207"/>
      <c r="CD2032" s="207"/>
      <c r="CE2032" s="207"/>
      <c r="CF2032" s="207"/>
      <c r="CG2032" s="207"/>
      <c r="CH2032" s="207"/>
      <c r="CI2032" s="207"/>
      <c r="CJ2032" s="207"/>
      <c r="CK2032" s="207"/>
      <c r="CL2032" s="207"/>
      <c r="CM2032" s="207"/>
      <c r="CN2032" s="207"/>
      <c r="CO2032" s="207"/>
      <c r="CP2032" s="207"/>
      <c r="CQ2032" s="207"/>
      <c r="CR2032" s="207"/>
      <c r="CS2032" s="207"/>
      <c r="CT2032" s="207"/>
      <c r="CU2032" s="207"/>
      <c r="CV2032" s="207"/>
      <c r="CW2032" s="207"/>
      <c r="CX2032" s="207"/>
      <c r="CY2032" s="207"/>
      <c r="CZ2032" s="207"/>
      <c r="DA2032" s="207"/>
      <c r="DB2032" s="207"/>
      <c r="DC2032" s="207"/>
      <c r="DD2032" s="207"/>
      <c r="DE2032" s="207"/>
      <c r="DF2032" s="207"/>
      <c r="DG2032" s="207"/>
      <c r="DH2032" s="207"/>
      <c r="DI2032" s="207"/>
      <c r="DJ2032" s="207"/>
      <c r="DK2032" s="207"/>
      <c r="DL2032" s="207"/>
      <c r="DM2032" s="207"/>
      <c r="DN2032" s="207"/>
      <c r="DO2032" s="207"/>
      <c r="DP2032" s="207"/>
      <c r="DQ2032" s="207"/>
      <c r="DR2032" s="207"/>
      <c r="DS2032" s="207"/>
      <c r="DT2032" s="207"/>
      <c r="DU2032" s="207"/>
      <c r="DV2032" s="207"/>
      <c r="DW2032" s="207"/>
      <c r="DX2032" s="207"/>
    </row>
    <row r="2033" spans="15:128">
      <c r="O2033" s="207"/>
      <c r="P2033" s="207"/>
      <c r="Q2033" s="207"/>
      <c r="R2033" s="207"/>
      <c r="S2033" s="207"/>
      <c r="T2033" s="207"/>
      <c r="U2033" s="207"/>
      <c r="BP2033" s="207"/>
      <c r="BQ2033" s="207"/>
      <c r="BR2033" s="207"/>
      <c r="BS2033" s="207"/>
      <c r="BT2033" s="207"/>
      <c r="BU2033" s="207"/>
      <c r="BV2033" s="207"/>
      <c r="BW2033" s="207"/>
      <c r="BX2033" s="207"/>
      <c r="BY2033" s="207"/>
      <c r="BZ2033" s="207"/>
      <c r="CA2033" s="207"/>
      <c r="CB2033" s="207"/>
      <c r="CC2033" s="207"/>
      <c r="CD2033" s="207"/>
      <c r="CE2033" s="207"/>
      <c r="CF2033" s="207"/>
      <c r="CG2033" s="207"/>
      <c r="CH2033" s="207"/>
      <c r="CI2033" s="207"/>
      <c r="CJ2033" s="207"/>
      <c r="CK2033" s="207"/>
      <c r="CL2033" s="207"/>
      <c r="CM2033" s="207"/>
      <c r="CN2033" s="207"/>
      <c r="CO2033" s="207"/>
      <c r="CP2033" s="207"/>
      <c r="CQ2033" s="207"/>
      <c r="CR2033" s="207"/>
      <c r="CS2033" s="207"/>
      <c r="CT2033" s="207"/>
      <c r="CU2033" s="207"/>
      <c r="CV2033" s="207"/>
      <c r="CW2033" s="207"/>
      <c r="CX2033" s="207"/>
      <c r="CY2033" s="207"/>
      <c r="CZ2033" s="207"/>
      <c r="DA2033" s="207"/>
      <c r="DB2033" s="207"/>
      <c r="DC2033" s="207"/>
      <c r="DD2033" s="207"/>
      <c r="DE2033" s="207"/>
      <c r="DF2033" s="207"/>
      <c r="DG2033" s="207"/>
      <c r="DH2033" s="207"/>
      <c r="DI2033" s="207"/>
      <c r="DJ2033" s="207"/>
      <c r="DK2033" s="207"/>
      <c r="DL2033" s="207"/>
      <c r="DM2033" s="207"/>
      <c r="DN2033" s="207"/>
      <c r="DO2033" s="207"/>
      <c r="DP2033" s="207"/>
      <c r="DQ2033" s="207"/>
      <c r="DR2033" s="207"/>
      <c r="DS2033" s="207"/>
      <c r="DT2033" s="207"/>
      <c r="DU2033" s="207"/>
      <c r="DV2033" s="207"/>
      <c r="DW2033" s="207"/>
      <c r="DX2033" s="207"/>
    </row>
    <row r="2034" spans="15:128">
      <c r="O2034" s="207"/>
      <c r="P2034" s="207"/>
      <c r="Q2034" s="207"/>
      <c r="R2034" s="207"/>
      <c r="S2034" s="207"/>
      <c r="T2034" s="207"/>
      <c r="U2034" s="207"/>
      <c r="BP2034" s="207"/>
      <c r="BQ2034" s="207"/>
      <c r="BR2034" s="207"/>
      <c r="BS2034" s="207"/>
      <c r="BT2034" s="207"/>
      <c r="BU2034" s="207"/>
      <c r="BV2034" s="207"/>
      <c r="BW2034" s="207"/>
      <c r="BX2034" s="207"/>
      <c r="BY2034" s="207"/>
      <c r="BZ2034" s="207"/>
      <c r="CA2034" s="207"/>
      <c r="CB2034" s="207"/>
      <c r="CC2034" s="207"/>
      <c r="CD2034" s="207"/>
      <c r="CE2034" s="207"/>
      <c r="CF2034" s="207"/>
      <c r="CG2034" s="207"/>
      <c r="CH2034" s="207"/>
      <c r="CI2034" s="207"/>
      <c r="CJ2034" s="207"/>
      <c r="CK2034" s="207"/>
      <c r="CL2034" s="207"/>
      <c r="CM2034" s="207"/>
      <c r="CN2034" s="207"/>
      <c r="CO2034" s="207"/>
      <c r="CP2034" s="207"/>
      <c r="CQ2034" s="207"/>
      <c r="CR2034" s="207"/>
      <c r="CS2034" s="207"/>
      <c r="CT2034" s="207"/>
      <c r="CU2034" s="207"/>
      <c r="CV2034" s="207"/>
      <c r="CW2034" s="207"/>
      <c r="CX2034" s="207"/>
      <c r="CY2034" s="207"/>
      <c r="CZ2034" s="207"/>
      <c r="DA2034" s="207"/>
      <c r="DB2034" s="207"/>
      <c r="DC2034" s="207"/>
      <c r="DD2034" s="207"/>
      <c r="DE2034" s="207"/>
      <c r="DF2034" s="207"/>
      <c r="DG2034" s="207"/>
      <c r="DH2034" s="207"/>
      <c r="DI2034" s="207"/>
      <c r="DJ2034" s="207"/>
      <c r="DK2034" s="207"/>
      <c r="DL2034" s="207"/>
      <c r="DM2034" s="207"/>
      <c r="DN2034" s="207"/>
      <c r="DO2034" s="207"/>
      <c r="DP2034" s="207"/>
      <c r="DQ2034" s="207"/>
      <c r="DR2034" s="207"/>
      <c r="DS2034" s="207"/>
      <c r="DT2034" s="207"/>
      <c r="DU2034" s="207"/>
      <c r="DV2034" s="207"/>
      <c r="DW2034" s="207"/>
      <c r="DX2034" s="207"/>
    </row>
    <row r="2035" spans="15:128">
      <c r="O2035" s="207"/>
      <c r="P2035" s="207"/>
      <c r="Q2035" s="207"/>
      <c r="R2035" s="207"/>
      <c r="S2035" s="207"/>
      <c r="T2035" s="207"/>
      <c r="U2035" s="207"/>
      <c r="BP2035" s="207"/>
      <c r="BQ2035" s="207"/>
      <c r="BR2035" s="207"/>
      <c r="BS2035" s="207"/>
      <c r="BT2035" s="207"/>
      <c r="BU2035" s="207"/>
      <c r="BV2035" s="207"/>
      <c r="BW2035" s="207"/>
      <c r="BX2035" s="207"/>
      <c r="BY2035" s="207"/>
      <c r="BZ2035" s="207"/>
      <c r="CA2035" s="207"/>
      <c r="CB2035" s="207"/>
      <c r="CC2035" s="207"/>
      <c r="CD2035" s="207"/>
      <c r="CE2035" s="207"/>
      <c r="CF2035" s="207"/>
      <c r="CG2035" s="207"/>
      <c r="CH2035" s="207"/>
      <c r="CI2035" s="207"/>
      <c r="CJ2035" s="207"/>
      <c r="CK2035" s="207"/>
      <c r="CL2035" s="207"/>
      <c r="CM2035" s="207"/>
      <c r="CN2035" s="207"/>
      <c r="CO2035" s="207"/>
      <c r="CP2035" s="207"/>
      <c r="CQ2035" s="207"/>
      <c r="CR2035" s="207"/>
      <c r="CS2035" s="207"/>
      <c r="CT2035" s="207"/>
      <c r="CU2035" s="207"/>
      <c r="CV2035" s="207"/>
      <c r="CW2035" s="207"/>
      <c r="CX2035" s="207"/>
      <c r="CY2035" s="207"/>
      <c r="CZ2035" s="207"/>
      <c r="DA2035" s="207"/>
      <c r="DB2035" s="207"/>
      <c r="DC2035" s="207"/>
      <c r="DD2035" s="207"/>
      <c r="DE2035" s="207"/>
      <c r="DF2035" s="207"/>
      <c r="DG2035" s="207"/>
      <c r="DH2035" s="207"/>
      <c r="DI2035" s="207"/>
      <c r="DJ2035" s="207"/>
      <c r="DK2035" s="207"/>
      <c r="DL2035" s="207"/>
      <c r="DM2035" s="207"/>
      <c r="DN2035" s="207"/>
      <c r="DO2035" s="207"/>
      <c r="DP2035" s="207"/>
      <c r="DQ2035" s="207"/>
      <c r="DR2035" s="207"/>
      <c r="DS2035" s="207"/>
      <c r="DT2035" s="207"/>
      <c r="DU2035" s="207"/>
      <c r="DV2035" s="207"/>
      <c r="DW2035" s="207"/>
      <c r="DX2035" s="207"/>
    </row>
    <row r="2036" spans="15:128">
      <c r="O2036" s="207"/>
      <c r="P2036" s="207"/>
      <c r="Q2036" s="207"/>
      <c r="R2036" s="207"/>
      <c r="S2036" s="207"/>
      <c r="T2036" s="207"/>
      <c r="U2036" s="207"/>
      <c r="BP2036" s="207"/>
      <c r="BQ2036" s="207"/>
      <c r="BR2036" s="207"/>
      <c r="BS2036" s="207"/>
      <c r="BT2036" s="207"/>
      <c r="BU2036" s="207"/>
      <c r="BV2036" s="207"/>
      <c r="BW2036" s="207"/>
      <c r="BX2036" s="207"/>
      <c r="BY2036" s="207"/>
      <c r="BZ2036" s="207"/>
      <c r="CA2036" s="207"/>
      <c r="CB2036" s="207"/>
      <c r="CC2036" s="207"/>
      <c r="CD2036" s="207"/>
      <c r="CE2036" s="207"/>
      <c r="CF2036" s="207"/>
      <c r="CG2036" s="207"/>
      <c r="CH2036" s="207"/>
      <c r="CI2036" s="207"/>
      <c r="CJ2036" s="207"/>
      <c r="CK2036" s="207"/>
      <c r="CL2036" s="207"/>
      <c r="CM2036" s="207"/>
      <c r="CN2036" s="207"/>
      <c r="CO2036" s="207"/>
      <c r="CP2036" s="207"/>
      <c r="CQ2036" s="207"/>
      <c r="CR2036" s="207"/>
      <c r="CS2036" s="207"/>
      <c r="CT2036" s="207"/>
      <c r="CU2036" s="207"/>
      <c r="CV2036" s="207"/>
      <c r="CW2036" s="207"/>
      <c r="CX2036" s="207"/>
      <c r="CY2036" s="207"/>
      <c r="CZ2036" s="207"/>
      <c r="DA2036" s="207"/>
      <c r="DB2036" s="207"/>
      <c r="DC2036" s="207"/>
      <c r="DD2036" s="207"/>
      <c r="DE2036" s="207"/>
      <c r="DF2036" s="207"/>
      <c r="DG2036" s="207"/>
      <c r="DH2036" s="207"/>
      <c r="DI2036" s="207"/>
      <c r="DJ2036" s="207"/>
      <c r="DK2036" s="207"/>
      <c r="DL2036" s="207"/>
      <c r="DM2036" s="207"/>
      <c r="DN2036" s="207"/>
      <c r="DO2036" s="207"/>
      <c r="DP2036" s="207"/>
      <c r="DQ2036" s="207"/>
      <c r="DR2036" s="207"/>
      <c r="DS2036" s="207"/>
      <c r="DT2036" s="207"/>
      <c r="DU2036" s="207"/>
      <c r="DV2036" s="207"/>
      <c r="DW2036" s="207"/>
      <c r="DX2036" s="207"/>
    </row>
    <row r="2037" spans="15:128">
      <c r="O2037" s="207"/>
      <c r="P2037" s="207"/>
      <c r="Q2037" s="207"/>
      <c r="R2037" s="207"/>
      <c r="S2037" s="207"/>
      <c r="T2037" s="207"/>
      <c r="U2037" s="207"/>
      <c r="BP2037" s="207"/>
      <c r="BQ2037" s="207"/>
      <c r="BR2037" s="207"/>
      <c r="BS2037" s="207"/>
      <c r="BT2037" s="207"/>
      <c r="BU2037" s="207"/>
      <c r="BV2037" s="207"/>
      <c r="BW2037" s="207"/>
      <c r="BX2037" s="207"/>
      <c r="BY2037" s="207"/>
      <c r="BZ2037" s="207"/>
      <c r="CA2037" s="207"/>
      <c r="CB2037" s="207"/>
      <c r="CC2037" s="207"/>
      <c r="CD2037" s="207"/>
      <c r="CE2037" s="207"/>
      <c r="CF2037" s="207"/>
      <c r="CG2037" s="207"/>
      <c r="CH2037" s="207"/>
      <c r="CI2037" s="207"/>
      <c r="CJ2037" s="207"/>
      <c r="CK2037" s="207"/>
      <c r="CL2037" s="207"/>
      <c r="CM2037" s="207"/>
      <c r="CN2037" s="207"/>
      <c r="CO2037" s="207"/>
      <c r="CP2037" s="207"/>
      <c r="CQ2037" s="207"/>
      <c r="CR2037" s="207"/>
      <c r="CS2037" s="207"/>
      <c r="CT2037" s="207"/>
      <c r="CU2037" s="207"/>
      <c r="CV2037" s="207"/>
      <c r="CW2037" s="207"/>
      <c r="CX2037" s="207"/>
      <c r="CY2037" s="207"/>
      <c r="CZ2037" s="207"/>
      <c r="DA2037" s="207"/>
      <c r="DB2037" s="207"/>
      <c r="DC2037" s="207"/>
      <c r="DD2037" s="207"/>
      <c r="DE2037" s="207"/>
      <c r="DF2037" s="207"/>
      <c r="DG2037" s="207"/>
      <c r="DH2037" s="207"/>
      <c r="DI2037" s="207"/>
      <c r="DJ2037" s="207"/>
      <c r="DK2037" s="207"/>
      <c r="DL2037" s="207"/>
      <c r="DM2037" s="207"/>
      <c r="DN2037" s="207"/>
      <c r="DO2037" s="207"/>
      <c r="DP2037" s="207"/>
      <c r="DQ2037" s="207"/>
      <c r="DR2037" s="207"/>
      <c r="DS2037" s="207"/>
      <c r="DT2037" s="207"/>
      <c r="DU2037" s="207"/>
      <c r="DV2037" s="207"/>
      <c r="DW2037" s="207"/>
      <c r="DX2037" s="207"/>
    </row>
    <row r="2038" spans="15:128">
      <c r="O2038" s="207"/>
      <c r="P2038" s="207"/>
      <c r="Q2038" s="207"/>
      <c r="R2038" s="207"/>
      <c r="S2038" s="207"/>
      <c r="T2038" s="207"/>
      <c r="U2038" s="207"/>
      <c r="BP2038" s="207"/>
      <c r="BQ2038" s="207"/>
      <c r="BR2038" s="207"/>
      <c r="BS2038" s="207"/>
      <c r="BT2038" s="207"/>
      <c r="BU2038" s="207"/>
      <c r="BV2038" s="207"/>
      <c r="BW2038" s="207"/>
      <c r="BX2038" s="207"/>
      <c r="BY2038" s="207"/>
      <c r="BZ2038" s="207"/>
      <c r="CA2038" s="207"/>
      <c r="CB2038" s="207"/>
      <c r="CC2038" s="207"/>
      <c r="CD2038" s="207"/>
      <c r="CE2038" s="207"/>
      <c r="CF2038" s="207"/>
      <c r="CG2038" s="207"/>
      <c r="CH2038" s="207"/>
      <c r="CI2038" s="207"/>
      <c r="CJ2038" s="207"/>
      <c r="CK2038" s="207"/>
      <c r="CL2038" s="207"/>
      <c r="CM2038" s="207"/>
      <c r="CN2038" s="207"/>
      <c r="CO2038" s="207"/>
      <c r="CP2038" s="207"/>
      <c r="CQ2038" s="207"/>
      <c r="CR2038" s="207"/>
      <c r="CS2038" s="207"/>
      <c r="CT2038" s="207"/>
      <c r="CU2038" s="207"/>
      <c r="CV2038" s="207"/>
      <c r="CW2038" s="207"/>
      <c r="CX2038" s="207"/>
      <c r="CY2038" s="207"/>
      <c r="CZ2038" s="207"/>
      <c r="DA2038" s="207"/>
      <c r="DB2038" s="207"/>
      <c r="DC2038" s="207"/>
      <c r="DD2038" s="207"/>
      <c r="DE2038" s="207"/>
      <c r="DF2038" s="207"/>
      <c r="DG2038" s="207"/>
      <c r="DH2038" s="207"/>
      <c r="DI2038" s="207"/>
      <c r="DJ2038" s="207"/>
      <c r="DK2038" s="207"/>
      <c r="DL2038" s="207"/>
      <c r="DM2038" s="207"/>
      <c r="DN2038" s="207"/>
      <c r="DO2038" s="207"/>
      <c r="DP2038" s="207"/>
      <c r="DQ2038" s="207"/>
      <c r="DR2038" s="207"/>
      <c r="DS2038" s="207"/>
      <c r="DT2038" s="207"/>
      <c r="DU2038" s="207"/>
      <c r="DV2038" s="207"/>
      <c r="DW2038" s="207"/>
      <c r="DX2038" s="207"/>
    </row>
    <row r="2039" spans="15:128">
      <c r="O2039" s="207"/>
      <c r="P2039" s="207"/>
      <c r="Q2039" s="207"/>
      <c r="R2039" s="207"/>
      <c r="S2039" s="207"/>
      <c r="T2039" s="207"/>
      <c r="U2039" s="207"/>
      <c r="BP2039" s="207"/>
      <c r="BQ2039" s="207"/>
      <c r="BR2039" s="207"/>
      <c r="BS2039" s="207"/>
      <c r="BT2039" s="207"/>
      <c r="BU2039" s="207"/>
      <c r="BV2039" s="207"/>
      <c r="BW2039" s="207"/>
      <c r="BX2039" s="207"/>
      <c r="BY2039" s="207"/>
      <c r="BZ2039" s="207"/>
      <c r="CA2039" s="207"/>
      <c r="CB2039" s="207"/>
      <c r="CC2039" s="207"/>
      <c r="CD2039" s="207"/>
      <c r="CE2039" s="207"/>
      <c r="CF2039" s="207"/>
      <c r="CG2039" s="207"/>
      <c r="CH2039" s="207"/>
      <c r="CI2039" s="207"/>
      <c r="CJ2039" s="207"/>
      <c r="CK2039" s="207"/>
      <c r="CL2039" s="207"/>
      <c r="CM2039" s="207"/>
      <c r="CN2039" s="207"/>
      <c r="CO2039" s="207"/>
      <c r="CP2039" s="207"/>
      <c r="CQ2039" s="207"/>
      <c r="CR2039" s="207"/>
      <c r="CS2039" s="207"/>
      <c r="CT2039" s="207"/>
      <c r="CU2039" s="207"/>
      <c r="CV2039" s="207"/>
      <c r="CW2039" s="207"/>
      <c r="CX2039" s="207"/>
      <c r="CY2039" s="207"/>
      <c r="CZ2039" s="207"/>
      <c r="DA2039" s="207"/>
      <c r="DB2039" s="207"/>
      <c r="DC2039" s="207"/>
      <c r="DD2039" s="207"/>
      <c r="DE2039" s="207"/>
      <c r="DF2039" s="207"/>
      <c r="DG2039" s="207"/>
      <c r="DH2039" s="207"/>
      <c r="DI2039" s="207"/>
      <c r="DJ2039" s="207"/>
      <c r="DK2039" s="207"/>
      <c r="DL2039" s="207"/>
      <c r="DM2039" s="207"/>
      <c r="DN2039" s="207"/>
      <c r="DO2039" s="207"/>
      <c r="DP2039" s="207"/>
      <c r="DQ2039" s="207"/>
      <c r="DR2039" s="207"/>
      <c r="DS2039" s="207"/>
      <c r="DT2039" s="207"/>
      <c r="DU2039" s="207"/>
      <c r="DV2039" s="207"/>
      <c r="DW2039" s="207"/>
      <c r="DX2039" s="207"/>
    </row>
    <row r="2040" spans="15:128">
      <c r="O2040" s="207"/>
      <c r="P2040" s="207"/>
      <c r="Q2040" s="207"/>
      <c r="R2040" s="207"/>
      <c r="S2040" s="207"/>
      <c r="T2040" s="207"/>
      <c r="U2040" s="207"/>
      <c r="BP2040" s="207"/>
      <c r="BQ2040" s="207"/>
      <c r="BR2040" s="207"/>
      <c r="BS2040" s="207"/>
      <c r="BT2040" s="207"/>
      <c r="BU2040" s="207"/>
      <c r="BV2040" s="207"/>
      <c r="BW2040" s="207"/>
      <c r="BX2040" s="207"/>
      <c r="BY2040" s="207"/>
      <c r="BZ2040" s="207"/>
      <c r="CA2040" s="207"/>
      <c r="CB2040" s="207"/>
      <c r="CC2040" s="207"/>
      <c r="CD2040" s="207"/>
      <c r="CE2040" s="207"/>
      <c r="CF2040" s="207"/>
      <c r="CG2040" s="207"/>
      <c r="CH2040" s="207"/>
      <c r="CI2040" s="207"/>
      <c r="CJ2040" s="207"/>
      <c r="CK2040" s="207"/>
      <c r="CL2040" s="207"/>
      <c r="CM2040" s="207"/>
      <c r="CN2040" s="207"/>
      <c r="CO2040" s="207"/>
      <c r="CP2040" s="207"/>
      <c r="CQ2040" s="207"/>
      <c r="CR2040" s="207"/>
      <c r="CS2040" s="207"/>
      <c r="CT2040" s="207"/>
      <c r="CU2040" s="207"/>
      <c r="CV2040" s="207"/>
      <c r="CW2040" s="207"/>
      <c r="CX2040" s="207"/>
      <c r="CY2040" s="207"/>
      <c r="CZ2040" s="207"/>
      <c r="DA2040" s="207"/>
      <c r="DB2040" s="207"/>
      <c r="DC2040" s="207"/>
      <c r="DD2040" s="207"/>
      <c r="DE2040" s="207"/>
      <c r="DF2040" s="207"/>
      <c r="DG2040" s="207"/>
      <c r="DH2040" s="207"/>
      <c r="DI2040" s="207"/>
      <c r="DJ2040" s="207"/>
      <c r="DK2040" s="207"/>
      <c r="DL2040" s="207"/>
      <c r="DM2040" s="207"/>
      <c r="DN2040" s="207"/>
      <c r="DO2040" s="207"/>
      <c r="DP2040" s="207"/>
      <c r="DQ2040" s="207"/>
      <c r="DR2040" s="207"/>
      <c r="DS2040" s="207"/>
      <c r="DT2040" s="207"/>
      <c r="DU2040" s="207"/>
      <c r="DV2040" s="207"/>
      <c r="DW2040" s="207"/>
      <c r="DX2040" s="207"/>
    </row>
    <row r="2041" spans="15:128">
      <c r="O2041" s="207"/>
      <c r="P2041" s="207"/>
      <c r="Q2041" s="207"/>
      <c r="R2041" s="207"/>
      <c r="S2041" s="207"/>
      <c r="T2041" s="207"/>
      <c r="U2041" s="207"/>
      <c r="BP2041" s="207"/>
      <c r="BQ2041" s="207"/>
      <c r="BR2041" s="207"/>
      <c r="BS2041" s="207"/>
      <c r="BT2041" s="207"/>
      <c r="BU2041" s="207"/>
      <c r="BV2041" s="207"/>
      <c r="BW2041" s="207"/>
      <c r="BX2041" s="207"/>
      <c r="BY2041" s="207"/>
      <c r="BZ2041" s="207"/>
      <c r="CA2041" s="207"/>
      <c r="CB2041" s="207"/>
      <c r="CC2041" s="207"/>
      <c r="CD2041" s="207"/>
      <c r="CE2041" s="207"/>
      <c r="CF2041" s="207"/>
      <c r="CG2041" s="207"/>
      <c r="CH2041" s="207"/>
      <c r="CI2041" s="207"/>
      <c r="CJ2041" s="207"/>
      <c r="CK2041" s="207"/>
      <c r="CL2041" s="207"/>
      <c r="CM2041" s="207"/>
      <c r="CN2041" s="207"/>
      <c r="CO2041" s="207"/>
      <c r="CP2041" s="207"/>
      <c r="CQ2041" s="207"/>
      <c r="CR2041" s="207"/>
      <c r="CS2041" s="207"/>
      <c r="CT2041" s="207"/>
      <c r="CU2041" s="207"/>
      <c r="CV2041" s="207"/>
      <c r="CW2041" s="207"/>
      <c r="CX2041" s="207"/>
      <c r="CY2041" s="207"/>
      <c r="CZ2041" s="207"/>
      <c r="DA2041" s="207"/>
      <c r="DB2041" s="207"/>
      <c r="DC2041" s="207"/>
      <c r="DD2041" s="207"/>
      <c r="DE2041" s="207"/>
      <c r="DF2041" s="207"/>
      <c r="DG2041" s="207"/>
      <c r="DH2041" s="207"/>
      <c r="DI2041" s="207"/>
      <c r="DJ2041" s="207"/>
      <c r="DK2041" s="207"/>
      <c r="DL2041" s="207"/>
      <c r="DM2041" s="207"/>
      <c r="DN2041" s="207"/>
      <c r="DO2041" s="207"/>
      <c r="DP2041" s="207"/>
      <c r="DQ2041" s="207"/>
      <c r="DR2041" s="207"/>
      <c r="DS2041" s="207"/>
      <c r="DT2041" s="207"/>
      <c r="DU2041" s="207"/>
      <c r="DV2041" s="207"/>
      <c r="DW2041" s="207"/>
      <c r="DX2041" s="207"/>
    </row>
    <row r="2042" spans="15:128">
      <c r="O2042" s="207"/>
      <c r="P2042" s="207"/>
      <c r="Q2042" s="207"/>
      <c r="R2042" s="207"/>
      <c r="S2042" s="207"/>
      <c r="T2042" s="207"/>
      <c r="U2042" s="207"/>
      <c r="BP2042" s="207"/>
      <c r="BQ2042" s="207"/>
      <c r="BR2042" s="207"/>
      <c r="BS2042" s="207"/>
      <c r="BT2042" s="207"/>
      <c r="BU2042" s="207"/>
      <c r="BV2042" s="207"/>
      <c r="BW2042" s="207"/>
      <c r="BX2042" s="207"/>
      <c r="BY2042" s="207"/>
      <c r="BZ2042" s="207"/>
      <c r="CA2042" s="207"/>
      <c r="CB2042" s="207"/>
      <c r="CC2042" s="207"/>
      <c r="CD2042" s="207"/>
      <c r="CE2042" s="207"/>
      <c r="CF2042" s="207"/>
      <c r="CG2042" s="207"/>
      <c r="CH2042" s="207"/>
      <c r="CI2042" s="207"/>
      <c r="CJ2042" s="207"/>
      <c r="CK2042" s="207"/>
      <c r="CL2042" s="207"/>
      <c r="CM2042" s="207"/>
      <c r="CN2042" s="207"/>
      <c r="CO2042" s="207"/>
      <c r="CP2042" s="207"/>
      <c r="CQ2042" s="207"/>
      <c r="CR2042" s="207"/>
      <c r="CS2042" s="207"/>
      <c r="CT2042" s="207"/>
      <c r="CU2042" s="207"/>
      <c r="CV2042" s="207"/>
      <c r="CW2042" s="207"/>
      <c r="CX2042" s="207"/>
      <c r="CY2042" s="207"/>
      <c r="CZ2042" s="207"/>
      <c r="DA2042" s="207"/>
      <c r="DB2042" s="207"/>
      <c r="DC2042" s="207"/>
      <c r="DD2042" s="207"/>
      <c r="DE2042" s="207"/>
      <c r="DF2042" s="207"/>
      <c r="DG2042" s="207"/>
      <c r="DH2042" s="207"/>
      <c r="DI2042" s="207"/>
      <c r="DJ2042" s="207"/>
      <c r="DK2042" s="207"/>
      <c r="DL2042" s="207"/>
      <c r="DM2042" s="207"/>
      <c r="DN2042" s="207"/>
      <c r="DO2042" s="207"/>
      <c r="DP2042" s="207"/>
      <c r="DQ2042" s="207"/>
      <c r="DR2042" s="207"/>
      <c r="DS2042" s="207"/>
      <c r="DT2042" s="207"/>
      <c r="DU2042" s="207"/>
      <c r="DV2042" s="207"/>
      <c r="DW2042" s="207"/>
      <c r="DX2042" s="207"/>
    </row>
    <row r="2043" spans="15:128">
      <c r="O2043" s="207"/>
      <c r="P2043" s="207"/>
      <c r="Q2043" s="207"/>
      <c r="R2043" s="207"/>
      <c r="S2043" s="207"/>
      <c r="T2043" s="207"/>
      <c r="U2043" s="207"/>
      <c r="BP2043" s="207"/>
      <c r="BQ2043" s="207"/>
      <c r="BR2043" s="207"/>
      <c r="BS2043" s="207"/>
      <c r="BT2043" s="207"/>
      <c r="BU2043" s="207"/>
      <c r="BV2043" s="207"/>
      <c r="BW2043" s="207"/>
      <c r="BX2043" s="207"/>
      <c r="BY2043" s="207"/>
      <c r="BZ2043" s="207"/>
      <c r="CA2043" s="207"/>
      <c r="CB2043" s="207"/>
      <c r="CC2043" s="207"/>
      <c r="CD2043" s="207"/>
      <c r="CE2043" s="207"/>
      <c r="CF2043" s="207"/>
      <c r="CG2043" s="207"/>
      <c r="CH2043" s="207"/>
      <c r="CI2043" s="207"/>
      <c r="CJ2043" s="207"/>
      <c r="CK2043" s="207"/>
      <c r="CL2043" s="207"/>
      <c r="CM2043" s="207"/>
      <c r="CN2043" s="207"/>
      <c r="CO2043" s="207"/>
      <c r="CP2043" s="207"/>
      <c r="CQ2043" s="207"/>
      <c r="CR2043" s="207"/>
      <c r="CS2043" s="207"/>
      <c r="CT2043" s="207"/>
      <c r="CU2043" s="207"/>
      <c r="CV2043" s="207"/>
      <c r="CW2043" s="207"/>
      <c r="CX2043" s="207"/>
      <c r="CY2043" s="207"/>
      <c r="CZ2043" s="207"/>
      <c r="DA2043" s="207"/>
      <c r="DB2043" s="207"/>
      <c r="DC2043" s="207"/>
      <c r="DD2043" s="207"/>
      <c r="DE2043" s="207"/>
      <c r="DF2043" s="207"/>
      <c r="DG2043" s="207"/>
      <c r="DH2043" s="207"/>
      <c r="DI2043" s="207"/>
      <c r="DJ2043" s="207"/>
      <c r="DK2043" s="207"/>
      <c r="DL2043" s="207"/>
      <c r="DM2043" s="207"/>
      <c r="DN2043" s="207"/>
      <c r="DO2043" s="207"/>
      <c r="DP2043" s="207"/>
      <c r="DQ2043" s="207"/>
      <c r="DR2043" s="207"/>
      <c r="DS2043" s="207"/>
      <c r="DT2043" s="207"/>
      <c r="DU2043" s="207"/>
      <c r="DV2043" s="207"/>
      <c r="DW2043" s="207"/>
      <c r="DX2043" s="207"/>
    </row>
    <row r="2044" spans="15:128">
      <c r="O2044" s="207"/>
      <c r="P2044" s="207"/>
      <c r="Q2044" s="207"/>
      <c r="R2044" s="207"/>
      <c r="S2044" s="207"/>
      <c r="T2044" s="207"/>
      <c r="U2044" s="207"/>
      <c r="BP2044" s="207"/>
      <c r="BQ2044" s="207"/>
      <c r="BR2044" s="207"/>
      <c r="BS2044" s="207"/>
      <c r="BT2044" s="207"/>
      <c r="BU2044" s="207"/>
      <c r="BV2044" s="207"/>
      <c r="BW2044" s="207"/>
      <c r="BX2044" s="207"/>
      <c r="BY2044" s="207"/>
      <c r="BZ2044" s="207"/>
      <c r="CA2044" s="207"/>
      <c r="CB2044" s="207"/>
      <c r="CC2044" s="207"/>
      <c r="CD2044" s="207"/>
      <c r="CE2044" s="207"/>
      <c r="CF2044" s="207"/>
      <c r="CG2044" s="207"/>
      <c r="CH2044" s="207"/>
      <c r="CI2044" s="207"/>
      <c r="CJ2044" s="207"/>
      <c r="CK2044" s="207"/>
      <c r="CL2044" s="207"/>
      <c r="CM2044" s="207"/>
      <c r="CN2044" s="207"/>
      <c r="CO2044" s="207"/>
      <c r="CP2044" s="207"/>
      <c r="CQ2044" s="207"/>
      <c r="CR2044" s="207"/>
      <c r="CS2044" s="207"/>
      <c r="CT2044" s="207"/>
      <c r="CU2044" s="207"/>
      <c r="CV2044" s="207"/>
      <c r="CW2044" s="207"/>
      <c r="CX2044" s="207"/>
      <c r="CY2044" s="207"/>
      <c r="CZ2044" s="207"/>
      <c r="DA2044" s="207"/>
      <c r="DB2044" s="207"/>
      <c r="DC2044" s="207"/>
      <c r="DD2044" s="207"/>
      <c r="DE2044" s="207"/>
      <c r="DF2044" s="207"/>
      <c r="DG2044" s="207"/>
      <c r="DH2044" s="207"/>
      <c r="DI2044" s="207"/>
      <c r="DJ2044" s="207"/>
      <c r="DK2044" s="207"/>
      <c r="DL2044" s="207"/>
      <c r="DM2044" s="207"/>
      <c r="DN2044" s="207"/>
      <c r="DO2044" s="207"/>
      <c r="DP2044" s="207"/>
      <c r="DQ2044" s="207"/>
      <c r="DR2044" s="207"/>
      <c r="DS2044" s="207"/>
      <c r="DT2044" s="207"/>
      <c r="DU2044" s="207"/>
      <c r="DV2044" s="207"/>
      <c r="DW2044" s="207"/>
      <c r="DX2044" s="207"/>
    </row>
    <row r="2045" spans="15:128">
      <c r="O2045" s="207"/>
      <c r="P2045" s="207"/>
      <c r="Q2045" s="207"/>
      <c r="R2045" s="207"/>
      <c r="S2045" s="207"/>
      <c r="T2045" s="207"/>
      <c r="U2045" s="207"/>
      <c r="BP2045" s="207"/>
      <c r="BQ2045" s="207"/>
      <c r="BR2045" s="207"/>
      <c r="BS2045" s="207"/>
      <c r="BT2045" s="207"/>
      <c r="BU2045" s="207"/>
      <c r="BV2045" s="207"/>
      <c r="BW2045" s="207"/>
      <c r="BX2045" s="207"/>
      <c r="BY2045" s="207"/>
      <c r="BZ2045" s="207"/>
      <c r="CA2045" s="207"/>
      <c r="CB2045" s="207"/>
      <c r="CC2045" s="207"/>
      <c r="CD2045" s="207"/>
      <c r="CE2045" s="207"/>
      <c r="CF2045" s="207"/>
      <c r="CG2045" s="207"/>
      <c r="CH2045" s="207"/>
      <c r="CI2045" s="207"/>
      <c r="CJ2045" s="207"/>
      <c r="CK2045" s="207"/>
      <c r="CL2045" s="207"/>
      <c r="CM2045" s="207"/>
      <c r="CN2045" s="207"/>
      <c r="CO2045" s="207"/>
      <c r="CP2045" s="207"/>
      <c r="CQ2045" s="207"/>
      <c r="CR2045" s="207"/>
      <c r="CS2045" s="207"/>
      <c r="CT2045" s="207"/>
      <c r="CU2045" s="207"/>
      <c r="CV2045" s="207"/>
      <c r="CW2045" s="207"/>
      <c r="CX2045" s="207"/>
      <c r="CY2045" s="207"/>
      <c r="CZ2045" s="207"/>
      <c r="DA2045" s="207"/>
      <c r="DB2045" s="207"/>
      <c r="DC2045" s="207"/>
      <c r="DD2045" s="207"/>
      <c r="DE2045" s="207"/>
      <c r="DF2045" s="207"/>
      <c r="DG2045" s="207"/>
      <c r="DH2045" s="207"/>
      <c r="DI2045" s="207"/>
      <c r="DJ2045" s="207"/>
      <c r="DK2045" s="207"/>
      <c r="DL2045" s="207"/>
      <c r="DM2045" s="207"/>
      <c r="DN2045" s="207"/>
      <c r="DO2045" s="207"/>
      <c r="DP2045" s="207"/>
      <c r="DQ2045" s="207"/>
      <c r="DR2045" s="207"/>
      <c r="DS2045" s="207"/>
      <c r="DT2045" s="207"/>
      <c r="DU2045" s="207"/>
      <c r="DV2045" s="207"/>
      <c r="DW2045" s="207"/>
      <c r="DX2045" s="207"/>
    </row>
    <row r="2046" spans="15:128">
      <c r="O2046" s="207"/>
      <c r="P2046" s="207"/>
      <c r="Q2046" s="207"/>
      <c r="R2046" s="207"/>
      <c r="S2046" s="207"/>
      <c r="T2046" s="207"/>
      <c r="U2046" s="207"/>
      <c r="BP2046" s="207"/>
      <c r="BQ2046" s="207"/>
      <c r="BR2046" s="207"/>
      <c r="BS2046" s="207"/>
      <c r="BT2046" s="207"/>
      <c r="BU2046" s="207"/>
      <c r="BV2046" s="207"/>
      <c r="BW2046" s="207"/>
      <c r="BX2046" s="207"/>
      <c r="BY2046" s="207"/>
      <c r="BZ2046" s="207"/>
      <c r="CA2046" s="207"/>
      <c r="CB2046" s="207"/>
      <c r="CC2046" s="207"/>
      <c r="CD2046" s="207"/>
      <c r="CE2046" s="207"/>
      <c r="CF2046" s="207"/>
      <c r="CG2046" s="207"/>
      <c r="CH2046" s="207"/>
      <c r="CI2046" s="207"/>
      <c r="CJ2046" s="207"/>
      <c r="CK2046" s="207"/>
      <c r="CL2046" s="207"/>
      <c r="CM2046" s="207"/>
      <c r="CN2046" s="207"/>
      <c r="CO2046" s="207"/>
      <c r="CP2046" s="207"/>
      <c r="CQ2046" s="207"/>
      <c r="CR2046" s="207"/>
      <c r="CS2046" s="207"/>
      <c r="CT2046" s="207"/>
      <c r="CU2046" s="207"/>
      <c r="CV2046" s="207"/>
      <c r="CW2046" s="207"/>
      <c r="CX2046" s="207"/>
      <c r="CY2046" s="207"/>
      <c r="CZ2046" s="207"/>
      <c r="DA2046" s="207"/>
      <c r="DB2046" s="207"/>
      <c r="DC2046" s="207"/>
      <c r="DD2046" s="207"/>
      <c r="DE2046" s="207"/>
      <c r="DF2046" s="207"/>
      <c r="DG2046" s="207"/>
      <c r="DH2046" s="207"/>
      <c r="DI2046" s="207"/>
      <c r="DJ2046" s="207"/>
      <c r="DK2046" s="207"/>
      <c r="DL2046" s="207"/>
      <c r="DM2046" s="207"/>
      <c r="DN2046" s="207"/>
      <c r="DO2046" s="207"/>
      <c r="DP2046" s="207"/>
      <c r="DQ2046" s="207"/>
      <c r="DR2046" s="207"/>
      <c r="DS2046" s="207"/>
      <c r="DT2046" s="207"/>
      <c r="DU2046" s="207"/>
      <c r="DV2046" s="207"/>
      <c r="DW2046" s="207"/>
      <c r="DX2046" s="207"/>
    </row>
    <row r="2047" spans="15:128">
      <c r="O2047" s="207"/>
      <c r="P2047" s="207"/>
      <c r="Q2047" s="207"/>
      <c r="R2047" s="207"/>
      <c r="S2047" s="207"/>
      <c r="T2047" s="207"/>
      <c r="U2047" s="207"/>
      <c r="BP2047" s="207"/>
      <c r="BQ2047" s="207"/>
      <c r="BR2047" s="207"/>
      <c r="BS2047" s="207"/>
      <c r="BT2047" s="207"/>
      <c r="BU2047" s="207"/>
      <c r="BV2047" s="207"/>
      <c r="BW2047" s="207"/>
      <c r="BX2047" s="207"/>
      <c r="BY2047" s="207"/>
      <c r="BZ2047" s="207"/>
      <c r="CA2047" s="207"/>
      <c r="CB2047" s="207"/>
      <c r="CC2047" s="207"/>
      <c r="CD2047" s="207"/>
      <c r="CE2047" s="207"/>
      <c r="CF2047" s="207"/>
      <c r="CG2047" s="207"/>
      <c r="CH2047" s="207"/>
      <c r="CI2047" s="207"/>
      <c r="CJ2047" s="207"/>
      <c r="CK2047" s="207"/>
      <c r="CL2047" s="207"/>
      <c r="CM2047" s="207"/>
      <c r="CN2047" s="207"/>
      <c r="CO2047" s="207"/>
      <c r="CP2047" s="207"/>
      <c r="CQ2047" s="207"/>
      <c r="CR2047" s="207"/>
      <c r="CS2047" s="207"/>
      <c r="CT2047" s="207"/>
      <c r="CU2047" s="207"/>
      <c r="CV2047" s="207"/>
      <c r="CW2047" s="207"/>
      <c r="CX2047" s="207"/>
      <c r="CY2047" s="207"/>
      <c r="CZ2047" s="207"/>
      <c r="DA2047" s="207"/>
      <c r="DB2047" s="207"/>
      <c r="DC2047" s="207"/>
      <c r="DD2047" s="207"/>
      <c r="DE2047" s="207"/>
      <c r="DF2047" s="207"/>
      <c r="DG2047" s="207"/>
      <c r="DH2047" s="207"/>
      <c r="DI2047" s="207"/>
      <c r="DJ2047" s="207"/>
      <c r="DK2047" s="207"/>
      <c r="DL2047" s="207"/>
      <c r="DM2047" s="207"/>
      <c r="DN2047" s="207"/>
      <c r="DO2047" s="207"/>
      <c r="DP2047" s="207"/>
      <c r="DQ2047" s="207"/>
      <c r="DR2047" s="207"/>
      <c r="DS2047" s="207"/>
      <c r="DT2047" s="207"/>
      <c r="DU2047" s="207"/>
      <c r="DV2047" s="207"/>
      <c r="DW2047" s="207"/>
      <c r="DX2047" s="207"/>
    </row>
    <row r="2048" spans="15:128">
      <c r="O2048" s="207"/>
      <c r="P2048" s="207"/>
      <c r="Q2048" s="207"/>
      <c r="R2048" s="207"/>
      <c r="S2048" s="207"/>
      <c r="T2048" s="207"/>
      <c r="U2048" s="207"/>
      <c r="BP2048" s="207"/>
      <c r="BQ2048" s="207"/>
      <c r="BR2048" s="207"/>
      <c r="BS2048" s="207"/>
      <c r="BT2048" s="207"/>
      <c r="BU2048" s="207"/>
      <c r="BV2048" s="207"/>
      <c r="BW2048" s="207"/>
      <c r="BX2048" s="207"/>
      <c r="BY2048" s="207"/>
      <c r="BZ2048" s="207"/>
      <c r="CA2048" s="207"/>
      <c r="CB2048" s="207"/>
      <c r="CC2048" s="207"/>
      <c r="CD2048" s="207"/>
      <c r="CE2048" s="207"/>
      <c r="CF2048" s="207"/>
      <c r="CG2048" s="207"/>
      <c r="CH2048" s="207"/>
      <c r="CI2048" s="207"/>
      <c r="CJ2048" s="207"/>
      <c r="CK2048" s="207"/>
      <c r="CL2048" s="207"/>
      <c r="CM2048" s="207"/>
      <c r="CN2048" s="207"/>
      <c r="CO2048" s="207"/>
      <c r="CP2048" s="207"/>
      <c r="CQ2048" s="207"/>
      <c r="CR2048" s="207"/>
      <c r="CS2048" s="207"/>
      <c r="CT2048" s="207"/>
      <c r="CU2048" s="207"/>
      <c r="CV2048" s="207"/>
      <c r="CW2048" s="207"/>
      <c r="CX2048" s="207"/>
      <c r="CY2048" s="207"/>
      <c r="CZ2048" s="207"/>
      <c r="DA2048" s="207"/>
      <c r="DB2048" s="207"/>
      <c r="DC2048" s="207"/>
      <c r="DD2048" s="207"/>
      <c r="DE2048" s="207"/>
      <c r="DF2048" s="207"/>
      <c r="DG2048" s="207"/>
      <c r="DH2048" s="207"/>
      <c r="DI2048" s="207"/>
      <c r="DJ2048" s="207"/>
      <c r="DK2048" s="207"/>
      <c r="DL2048" s="207"/>
      <c r="DM2048" s="207"/>
      <c r="DN2048" s="207"/>
      <c r="DO2048" s="207"/>
      <c r="DP2048" s="207"/>
      <c r="DQ2048" s="207"/>
      <c r="DR2048" s="207"/>
      <c r="DS2048" s="207"/>
      <c r="DT2048" s="207"/>
      <c r="DU2048" s="207"/>
      <c r="DV2048" s="207"/>
      <c r="DW2048" s="207"/>
      <c r="DX2048" s="207"/>
    </row>
    <row r="2049" spans="15:128">
      <c r="O2049" s="207"/>
      <c r="P2049" s="207"/>
      <c r="Q2049" s="207"/>
      <c r="R2049" s="207"/>
      <c r="S2049" s="207"/>
      <c r="T2049" s="207"/>
      <c r="U2049" s="207"/>
      <c r="BP2049" s="207"/>
      <c r="BQ2049" s="207"/>
      <c r="BR2049" s="207"/>
      <c r="BS2049" s="207"/>
      <c r="BT2049" s="207"/>
      <c r="BU2049" s="207"/>
      <c r="BV2049" s="207"/>
      <c r="BW2049" s="207"/>
      <c r="BX2049" s="207"/>
      <c r="BY2049" s="207"/>
      <c r="BZ2049" s="207"/>
      <c r="CA2049" s="207"/>
      <c r="CB2049" s="207"/>
      <c r="CC2049" s="207"/>
      <c r="CD2049" s="207"/>
      <c r="CE2049" s="207"/>
      <c r="CF2049" s="207"/>
      <c r="CG2049" s="207"/>
      <c r="CH2049" s="207"/>
      <c r="CI2049" s="207"/>
      <c r="CJ2049" s="207"/>
      <c r="CK2049" s="207"/>
      <c r="CL2049" s="207"/>
      <c r="CM2049" s="207"/>
      <c r="CN2049" s="207"/>
      <c r="CO2049" s="207"/>
      <c r="CP2049" s="207"/>
      <c r="CQ2049" s="207"/>
      <c r="CR2049" s="207"/>
      <c r="CS2049" s="207"/>
      <c r="CT2049" s="207"/>
      <c r="CU2049" s="207"/>
      <c r="CV2049" s="207"/>
      <c r="CW2049" s="207"/>
      <c r="CX2049" s="207"/>
      <c r="CY2049" s="207"/>
      <c r="CZ2049" s="207"/>
      <c r="DA2049" s="207"/>
      <c r="DB2049" s="207"/>
      <c r="DC2049" s="207"/>
      <c r="DD2049" s="207"/>
      <c r="DE2049" s="207"/>
      <c r="DF2049" s="207"/>
      <c r="DG2049" s="207"/>
      <c r="DH2049" s="207"/>
      <c r="DI2049" s="207"/>
      <c r="DJ2049" s="207"/>
      <c r="DK2049" s="207"/>
      <c r="DL2049" s="207"/>
      <c r="DM2049" s="207"/>
      <c r="DN2049" s="207"/>
      <c r="DO2049" s="207"/>
      <c r="DP2049" s="207"/>
      <c r="DQ2049" s="207"/>
      <c r="DR2049" s="207"/>
      <c r="DS2049" s="207"/>
      <c r="DT2049" s="207"/>
      <c r="DU2049" s="207"/>
      <c r="DV2049" s="207"/>
      <c r="DW2049" s="207"/>
      <c r="DX2049" s="207"/>
    </row>
    <row r="2050" spans="15:128">
      <c r="O2050" s="207"/>
      <c r="P2050" s="207"/>
      <c r="Q2050" s="207"/>
      <c r="R2050" s="207"/>
      <c r="S2050" s="207"/>
      <c r="T2050" s="207"/>
      <c r="U2050" s="207"/>
      <c r="BP2050" s="207"/>
      <c r="BQ2050" s="207"/>
      <c r="BR2050" s="207"/>
      <c r="BS2050" s="207"/>
      <c r="BT2050" s="207"/>
      <c r="BU2050" s="207"/>
      <c r="BV2050" s="207"/>
      <c r="BW2050" s="207"/>
      <c r="BX2050" s="207"/>
      <c r="BY2050" s="207"/>
      <c r="BZ2050" s="207"/>
      <c r="CA2050" s="207"/>
      <c r="CB2050" s="207"/>
      <c r="CC2050" s="207"/>
      <c r="CD2050" s="207"/>
      <c r="CE2050" s="207"/>
      <c r="CF2050" s="207"/>
      <c r="CG2050" s="207"/>
      <c r="CH2050" s="207"/>
      <c r="CI2050" s="207"/>
      <c r="CJ2050" s="207"/>
      <c r="CK2050" s="207"/>
      <c r="CL2050" s="207"/>
      <c r="CM2050" s="207"/>
      <c r="CN2050" s="207"/>
      <c r="CO2050" s="207"/>
      <c r="CP2050" s="207"/>
      <c r="CQ2050" s="207"/>
      <c r="CR2050" s="207"/>
      <c r="CS2050" s="207"/>
      <c r="CT2050" s="207"/>
      <c r="CU2050" s="207"/>
      <c r="CV2050" s="207"/>
      <c r="CW2050" s="207"/>
      <c r="CX2050" s="207"/>
      <c r="CY2050" s="207"/>
      <c r="CZ2050" s="207"/>
      <c r="DA2050" s="207"/>
      <c r="DB2050" s="207"/>
      <c r="DC2050" s="207"/>
      <c r="DD2050" s="207"/>
      <c r="DE2050" s="207"/>
      <c r="DF2050" s="207"/>
      <c r="DG2050" s="207"/>
      <c r="DH2050" s="207"/>
      <c r="DI2050" s="207"/>
      <c r="DJ2050" s="207"/>
      <c r="DK2050" s="207"/>
      <c r="DL2050" s="207"/>
      <c r="DM2050" s="207"/>
      <c r="DN2050" s="207"/>
      <c r="DO2050" s="207"/>
      <c r="DP2050" s="207"/>
      <c r="DQ2050" s="207"/>
      <c r="DR2050" s="207"/>
      <c r="DS2050" s="207"/>
      <c r="DT2050" s="207"/>
      <c r="DU2050" s="207"/>
      <c r="DV2050" s="207"/>
      <c r="DW2050" s="207"/>
      <c r="DX2050" s="207"/>
    </row>
    <row r="2051" spans="15:128">
      <c r="O2051" s="207"/>
      <c r="P2051" s="207"/>
      <c r="Q2051" s="207"/>
      <c r="R2051" s="207"/>
      <c r="S2051" s="207"/>
      <c r="T2051" s="207"/>
      <c r="U2051" s="207"/>
      <c r="BP2051" s="207"/>
      <c r="BQ2051" s="207"/>
      <c r="BR2051" s="207"/>
      <c r="BS2051" s="207"/>
      <c r="BT2051" s="207"/>
      <c r="BU2051" s="207"/>
      <c r="BV2051" s="207"/>
      <c r="BW2051" s="207"/>
      <c r="BX2051" s="207"/>
      <c r="BY2051" s="207"/>
      <c r="BZ2051" s="207"/>
      <c r="CA2051" s="207"/>
      <c r="CB2051" s="207"/>
      <c r="CC2051" s="207"/>
      <c r="CD2051" s="207"/>
      <c r="CE2051" s="207"/>
      <c r="CF2051" s="207"/>
      <c r="CG2051" s="207"/>
      <c r="CH2051" s="207"/>
      <c r="CI2051" s="207"/>
      <c r="CJ2051" s="207"/>
      <c r="CK2051" s="207"/>
      <c r="CL2051" s="207"/>
      <c r="CM2051" s="207"/>
      <c r="CN2051" s="207"/>
      <c r="CO2051" s="207"/>
      <c r="CP2051" s="207"/>
      <c r="CQ2051" s="207"/>
      <c r="CR2051" s="207"/>
      <c r="CS2051" s="207"/>
      <c r="CT2051" s="207"/>
      <c r="CU2051" s="207"/>
      <c r="CV2051" s="207"/>
      <c r="CW2051" s="207"/>
      <c r="CX2051" s="207"/>
      <c r="CY2051" s="207"/>
      <c r="CZ2051" s="207"/>
      <c r="DA2051" s="207"/>
      <c r="DB2051" s="207"/>
      <c r="DC2051" s="207"/>
      <c r="DD2051" s="207"/>
      <c r="DE2051" s="207"/>
      <c r="DF2051" s="207"/>
      <c r="DG2051" s="207"/>
      <c r="DH2051" s="207"/>
      <c r="DI2051" s="207"/>
      <c r="DJ2051" s="207"/>
      <c r="DK2051" s="207"/>
      <c r="DL2051" s="207"/>
      <c r="DM2051" s="207"/>
      <c r="DN2051" s="207"/>
      <c r="DO2051" s="207"/>
      <c r="DP2051" s="207"/>
      <c r="DQ2051" s="207"/>
      <c r="DR2051" s="207"/>
      <c r="DS2051" s="207"/>
      <c r="DT2051" s="207"/>
      <c r="DU2051" s="207"/>
      <c r="DV2051" s="207"/>
      <c r="DW2051" s="207"/>
      <c r="DX2051" s="207"/>
    </row>
    <row r="2052" spans="15:128">
      <c r="O2052" s="207"/>
      <c r="P2052" s="207"/>
      <c r="Q2052" s="207"/>
      <c r="R2052" s="207"/>
      <c r="S2052" s="207"/>
      <c r="T2052" s="207"/>
      <c r="U2052" s="207"/>
      <c r="BP2052" s="207"/>
      <c r="BQ2052" s="207"/>
      <c r="BR2052" s="207"/>
      <c r="BS2052" s="207"/>
      <c r="BT2052" s="207"/>
      <c r="BU2052" s="207"/>
      <c r="BV2052" s="207"/>
      <c r="BW2052" s="207"/>
      <c r="BX2052" s="207"/>
      <c r="BY2052" s="207"/>
      <c r="BZ2052" s="207"/>
      <c r="CA2052" s="207"/>
      <c r="CB2052" s="207"/>
      <c r="CC2052" s="207"/>
      <c r="CD2052" s="207"/>
      <c r="CE2052" s="207"/>
      <c r="CF2052" s="207"/>
      <c r="CG2052" s="207"/>
      <c r="CH2052" s="207"/>
      <c r="CI2052" s="207"/>
      <c r="CJ2052" s="207"/>
      <c r="CK2052" s="207"/>
      <c r="CL2052" s="207"/>
      <c r="CM2052" s="207"/>
      <c r="CN2052" s="207"/>
      <c r="CO2052" s="207"/>
      <c r="CP2052" s="207"/>
      <c r="CQ2052" s="207"/>
      <c r="CR2052" s="207"/>
      <c r="CS2052" s="207"/>
      <c r="CT2052" s="207"/>
      <c r="CU2052" s="207"/>
      <c r="CV2052" s="207"/>
      <c r="CW2052" s="207"/>
      <c r="CX2052" s="207"/>
      <c r="CY2052" s="207"/>
      <c r="CZ2052" s="207"/>
      <c r="DA2052" s="207"/>
      <c r="DB2052" s="207"/>
      <c r="DC2052" s="207"/>
      <c r="DD2052" s="207"/>
      <c r="DE2052" s="207"/>
      <c r="DF2052" s="207"/>
      <c r="DG2052" s="207"/>
      <c r="DH2052" s="207"/>
      <c r="DI2052" s="207"/>
      <c r="DJ2052" s="207"/>
      <c r="DK2052" s="207"/>
      <c r="DL2052" s="207"/>
      <c r="DM2052" s="207"/>
      <c r="DN2052" s="207"/>
      <c r="DO2052" s="207"/>
      <c r="DP2052" s="207"/>
      <c r="DQ2052" s="207"/>
      <c r="DR2052" s="207"/>
      <c r="DS2052" s="207"/>
      <c r="DT2052" s="207"/>
      <c r="DU2052" s="207"/>
      <c r="DV2052" s="207"/>
      <c r="DW2052" s="207"/>
      <c r="DX2052" s="207"/>
    </row>
    <row r="2053" spans="15:128">
      <c r="O2053" s="207"/>
      <c r="P2053" s="207"/>
      <c r="Q2053" s="207"/>
      <c r="R2053" s="207"/>
      <c r="S2053" s="207"/>
      <c r="T2053" s="207"/>
      <c r="U2053" s="207"/>
      <c r="BP2053" s="207"/>
      <c r="BQ2053" s="207"/>
      <c r="BR2053" s="207"/>
      <c r="BS2053" s="207"/>
      <c r="BT2053" s="207"/>
      <c r="BU2053" s="207"/>
      <c r="BV2053" s="207"/>
      <c r="BW2053" s="207"/>
      <c r="BX2053" s="207"/>
      <c r="BY2053" s="207"/>
      <c r="BZ2053" s="207"/>
      <c r="CA2053" s="207"/>
      <c r="CB2053" s="207"/>
      <c r="CC2053" s="207"/>
      <c r="CD2053" s="207"/>
      <c r="CE2053" s="207"/>
      <c r="CF2053" s="207"/>
      <c r="CG2053" s="207"/>
      <c r="CH2053" s="207"/>
      <c r="CI2053" s="207"/>
      <c r="CJ2053" s="207"/>
      <c r="CK2053" s="207"/>
      <c r="CL2053" s="207"/>
      <c r="CM2053" s="207"/>
      <c r="CN2053" s="207"/>
      <c r="CO2053" s="207"/>
      <c r="CP2053" s="207"/>
      <c r="CQ2053" s="207"/>
      <c r="CR2053" s="207"/>
      <c r="CS2053" s="207"/>
      <c r="CT2053" s="207"/>
      <c r="CU2053" s="207"/>
      <c r="CV2053" s="207"/>
      <c r="CW2053" s="207"/>
      <c r="CX2053" s="207"/>
      <c r="CY2053" s="207"/>
      <c r="CZ2053" s="207"/>
      <c r="DA2053" s="207"/>
      <c r="DB2053" s="207"/>
      <c r="DC2053" s="207"/>
      <c r="DD2053" s="207"/>
      <c r="DE2053" s="207"/>
      <c r="DF2053" s="207"/>
      <c r="DG2053" s="207"/>
      <c r="DH2053" s="207"/>
      <c r="DI2053" s="207"/>
      <c r="DJ2053" s="207"/>
      <c r="DK2053" s="207"/>
      <c r="DL2053" s="207"/>
      <c r="DM2053" s="207"/>
      <c r="DN2053" s="207"/>
      <c r="DO2053" s="207"/>
      <c r="DP2053" s="207"/>
      <c r="DQ2053" s="207"/>
      <c r="DR2053" s="207"/>
      <c r="DS2053" s="207"/>
      <c r="DT2053" s="207"/>
      <c r="DU2053" s="207"/>
      <c r="DV2053" s="207"/>
      <c r="DW2053" s="207"/>
      <c r="DX2053" s="207"/>
    </row>
    <row r="2054" spans="15:128">
      <c r="O2054" s="207"/>
      <c r="P2054" s="207"/>
      <c r="Q2054" s="207"/>
      <c r="R2054" s="207"/>
      <c r="S2054" s="207"/>
      <c r="T2054" s="207"/>
      <c r="U2054" s="207"/>
      <c r="BP2054" s="207"/>
      <c r="BQ2054" s="207"/>
      <c r="BR2054" s="207"/>
      <c r="BS2054" s="207"/>
      <c r="BT2054" s="207"/>
      <c r="BU2054" s="207"/>
      <c r="BV2054" s="207"/>
      <c r="BW2054" s="207"/>
      <c r="BX2054" s="207"/>
      <c r="BY2054" s="207"/>
      <c r="BZ2054" s="207"/>
      <c r="CA2054" s="207"/>
      <c r="CB2054" s="207"/>
      <c r="CC2054" s="207"/>
      <c r="CD2054" s="207"/>
      <c r="CE2054" s="207"/>
      <c r="CF2054" s="207"/>
      <c r="CG2054" s="207"/>
      <c r="CH2054" s="207"/>
      <c r="CI2054" s="207"/>
      <c r="CJ2054" s="207"/>
      <c r="CK2054" s="207"/>
      <c r="CL2054" s="207"/>
      <c r="CM2054" s="207"/>
      <c r="CN2054" s="207"/>
      <c r="CO2054" s="207"/>
      <c r="CP2054" s="207"/>
      <c r="CQ2054" s="207"/>
      <c r="CR2054" s="207"/>
      <c r="CS2054" s="207"/>
      <c r="CT2054" s="207"/>
      <c r="CU2054" s="207"/>
      <c r="CV2054" s="207"/>
      <c r="CW2054" s="207"/>
      <c r="CX2054" s="207"/>
      <c r="CY2054" s="207"/>
      <c r="CZ2054" s="207"/>
      <c r="DA2054" s="207"/>
      <c r="DB2054" s="207"/>
      <c r="DC2054" s="207"/>
      <c r="DD2054" s="207"/>
      <c r="DE2054" s="207"/>
      <c r="DF2054" s="207"/>
      <c r="DG2054" s="207"/>
      <c r="DH2054" s="207"/>
      <c r="DI2054" s="207"/>
      <c r="DJ2054" s="207"/>
      <c r="DK2054" s="207"/>
      <c r="DL2054" s="207"/>
      <c r="DM2054" s="207"/>
      <c r="DN2054" s="207"/>
      <c r="DO2054" s="207"/>
      <c r="DP2054" s="207"/>
      <c r="DQ2054" s="207"/>
      <c r="DR2054" s="207"/>
      <c r="DS2054" s="207"/>
      <c r="DT2054" s="207"/>
      <c r="DU2054" s="207"/>
      <c r="DV2054" s="207"/>
      <c r="DW2054" s="207"/>
      <c r="DX2054" s="207"/>
    </row>
    <row r="2055" spans="15:128">
      <c r="O2055" s="207"/>
      <c r="P2055" s="207"/>
      <c r="Q2055" s="207"/>
      <c r="R2055" s="207"/>
      <c r="S2055" s="207"/>
      <c r="T2055" s="207"/>
      <c r="U2055" s="207"/>
      <c r="BP2055" s="207"/>
      <c r="BQ2055" s="207"/>
      <c r="BR2055" s="207"/>
      <c r="BS2055" s="207"/>
      <c r="BT2055" s="207"/>
      <c r="BU2055" s="207"/>
      <c r="BV2055" s="207"/>
      <c r="BW2055" s="207"/>
      <c r="BX2055" s="207"/>
      <c r="BY2055" s="207"/>
      <c r="BZ2055" s="207"/>
      <c r="CA2055" s="207"/>
      <c r="CB2055" s="207"/>
      <c r="CC2055" s="207"/>
      <c r="CD2055" s="207"/>
      <c r="CE2055" s="207"/>
      <c r="CF2055" s="207"/>
      <c r="CG2055" s="207"/>
      <c r="CH2055" s="207"/>
      <c r="CI2055" s="207"/>
      <c r="CJ2055" s="207"/>
      <c r="CK2055" s="207"/>
      <c r="CL2055" s="207"/>
      <c r="CM2055" s="207"/>
      <c r="CN2055" s="207"/>
      <c r="CO2055" s="207"/>
      <c r="CP2055" s="207"/>
      <c r="CQ2055" s="207"/>
      <c r="CR2055" s="207"/>
      <c r="CS2055" s="207"/>
      <c r="CT2055" s="207"/>
      <c r="CU2055" s="207"/>
      <c r="CV2055" s="207"/>
      <c r="CW2055" s="207"/>
      <c r="CX2055" s="207"/>
      <c r="CY2055" s="207"/>
      <c r="CZ2055" s="207"/>
      <c r="DA2055" s="207"/>
      <c r="DB2055" s="207"/>
      <c r="DC2055" s="207"/>
      <c r="DD2055" s="207"/>
      <c r="DE2055" s="207"/>
      <c r="DF2055" s="207"/>
      <c r="DG2055" s="207"/>
      <c r="DH2055" s="207"/>
      <c r="DI2055" s="207"/>
      <c r="DJ2055" s="207"/>
      <c r="DK2055" s="207"/>
      <c r="DL2055" s="207"/>
      <c r="DM2055" s="207"/>
      <c r="DN2055" s="207"/>
      <c r="DO2055" s="207"/>
      <c r="DP2055" s="207"/>
      <c r="DQ2055" s="207"/>
      <c r="DR2055" s="207"/>
      <c r="DS2055" s="207"/>
      <c r="DT2055" s="207"/>
      <c r="DU2055" s="207"/>
      <c r="DV2055" s="207"/>
      <c r="DW2055" s="207"/>
      <c r="DX2055" s="207"/>
    </row>
    <row r="2056" spans="15:128">
      <c r="O2056" s="207"/>
      <c r="P2056" s="207"/>
      <c r="Q2056" s="207"/>
      <c r="R2056" s="207"/>
      <c r="S2056" s="207"/>
      <c r="T2056" s="207"/>
      <c r="U2056" s="207"/>
      <c r="BP2056" s="207"/>
      <c r="BQ2056" s="207"/>
      <c r="BR2056" s="207"/>
      <c r="BS2056" s="207"/>
      <c r="BT2056" s="207"/>
      <c r="BU2056" s="207"/>
      <c r="BV2056" s="207"/>
      <c r="BW2056" s="207"/>
      <c r="BX2056" s="207"/>
      <c r="BY2056" s="207"/>
      <c r="BZ2056" s="207"/>
      <c r="CA2056" s="207"/>
      <c r="CB2056" s="207"/>
      <c r="CC2056" s="207"/>
      <c r="CD2056" s="207"/>
      <c r="CE2056" s="207"/>
      <c r="CF2056" s="207"/>
      <c r="CG2056" s="207"/>
      <c r="CH2056" s="207"/>
      <c r="CI2056" s="207"/>
      <c r="CJ2056" s="207"/>
      <c r="CK2056" s="207"/>
      <c r="CL2056" s="207"/>
      <c r="CM2056" s="207"/>
      <c r="CN2056" s="207"/>
      <c r="CO2056" s="207"/>
      <c r="CP2056" s="207"/>
      <c r="CQ2056" s="207"/>
      <c r="CR2056" s="207"/>
      <c r="CS2056" s="207"/>
      <c r="CT2056" s="207"/>
      <c r="CU2056" s="207"/>
      <c r="CV2056" s="207"/>
      <c r="CW2056" s="207"/>
      <c r="CX2056" s="207"/>
      <c r="CY2056" s="207"/>
      <c r="CZ2056" s="207"/>
      <c r="DA2056" s="207"/>
      <c r="DB2056" s="207"/>
      <c r="DC2056" s="207"/>
      <c r="DD2056" s="207"/>
      <c r="DE2056" s="207"/>
      <c r="DF2056" s="207"/>
      <c r="DG2056" s="207"/>
      <c r="DH2056" s="207"/>
      <c r="DI2056" s="207"/>
      <c r="DJ2056" s="207"/>
      <c r="DK2056" s="207"/>
      <c r="DL2056" s="207"/>
      <c r="DM2056" s="207"/>
      <c r="DN2056" s="207"/>
      <c r="DO2056" s="207"/>
      <c r="DP2056" s="207"/>
      <c r="DQ2056" s="207"/>
      <c r="DR2056" s="207"/>
      <c r="DS2056" s="207"/>
      <c r="DT2056" s="207"/>
      <c r="DU2056" s="207"/>
      <c r="DV2056" s="207"/>
      <c r="DW2056" s="207"/>
      <c r="DX2056" s="207"/>
    </row>
    <row r="2057" spans="15:128">
      <c r="O2057" s="207"/>
      <c r="P2057" s="207"/>
      <c r="Q2057" s="207"/>
      <c r="R2057" s="207"/>
      <c r="S2057" s="207"/>
      <c r="T2057" s="207"/>
      <c r="U2057" s="207"/>
      <c r="BP2057" s="207"/>
      <c r="BQ2057" s="207"/>
      <c r="BR2057" s="207"/>
      <c r="BS2057" s="207"/>
      <c r="BT2057" s="207"/>
      <c r="BU2057" s="207"/>
      <c r="BV2057" s="207"/>
      <c r="BW2057" s="207"/>
      <c r="BX2057" s="207"/>
      <c r="BY2057" s="207"/>
      <c r="BZ2057" s="207"/>
      <c r="CA2057" s="207"/>
      <c r="CB2057" s="207"/>
      <c r="CC2057" s="207"/>
      <c r="CD2057" s="207"/>
      <c r="CE2057" s="207"/>
      <c r="CF2057" s="207"/>
      <c r="CG2057" s="207"/>
      <c r="CH2057" s="207"/>
      <c r="CI2057" s="207"/>
      <c r="CJ2057" s="207"/>
      <c r="CK2057" s="207"/>
      <c r="CL2057" s="207"/>
      <c r="CM2057" s="207"/>
      <c r="CN2057" s="207"/>
      <c r="CO2057" s="207"/>
      <c r="CP2057" s="207"/>
      <c r="CQ2057" s="207"/>
      <c r="CR2057" s="207"/>
      <c r="CS2057" s="207"/>
      <c r="CT2057" s="207"/>
      <c r="CU2057" s="207"/>
      <c r="CV2057" s="207"/>
      <c r="CW2057" s="207"/>
      <c r="CX2057" s="207"/>
      <c r="CY2057" s="207"/>
      <c r="CZ2057" s="207"/>
      <c r="DA2057" s="207"/>
      <c r="DB2057" s="207"/>
      <c r="DC2057" s="207"/>
      <c r="DD2057" s="207"/>
      <c r="DE2057" s="207"/>
      <c r="DF2057" s="207"/>
      <c r="DG2057" s="207"/>
      <c r="DH2057" s="207"/>
      <c r="DI2057" s="207"/>
      <c r="DJ2057" s="207"/>
      <c r="DK2057" s="207"/>
      <c r="DL2057" s="207"/>
      <c r="DM2057" s="207"/>
      <c r="DN2057" s="207"/>
      <c r="DO2057" s="207"/>
      <c r="DP2057" s="207"/>
      <c r="DQ2057" s="207"/>
      <c r="DR2057" s="207"/>
      <c r="DS2057" s="207"/>
      <c r="DT2057" s="207"/>
      <c r="DU2057" s="207"/>
      <c r="DV2057" s="207"/>
      <c r="DW2057" s="207"/>
      <c r="DX2057" s="207"/>
    </row>
    <row r="2058" spans="15:128">
      <c r="O2058" s="207"/>
      <c r="P2058" s="207"/>
      <c r="Q2058" s="207"/>
      <c r="R2058" s="207"/>
      <c r="S2058" s="207"/>
      <c r="T2058" s="207"/>
      <c r="U2058" s="207"/>
      <c r="BP2058" s="207"/>
      <c r="BQ2058" s="207"/>
      <c r="BR2058" s="207"/>
      <c r="BS2058" s="207"/>
      <c r="BT2058" s="207"/>
      <c r="BU2058" s="207"/>
      <c r="BV2058" s="207"/>
      <c r="BW2058" s="207"/>
      <c r="BX2058" s="207"/>
      <c r="BY2058" s="207"/>
      <c r="BZ2058" s="207"/>
      <c r="CA2058" s="207"/>
      <c r="CB2058" s="207"/>
      <c r="CC2058" s="207"/>
      <c r="CD2058" s="207"/>
      <c r="CE2058" s="207"/>
      <c r="CF2058" s="207"/>
      <c r="CG2058" s="207"/>
      <c r="CH2058" s="207"/>
      <c r="CI2058" s="207"/>
      <c r="CJ2058" s="207"/>
      <c r="CK2058" s="207"/>
      <c r="CL2058" s="207"/>
      <c r="CM2058" s="207"/>
      <c r="CN2058" s="207"/>
      <c r="CO2058" s="207"/>
      <c r="CP2058" s="207"/>
      <c r="CQ2058" s="207"/>
      <c r="CR2058" s="207"/>
      <c r="CS2058" s="207"/>
      <c r="CT2058" s="207"/>
      <c r="CU2058" s="207"/>
      <c r="CV2058" s="207"/>
      <c r="CW2058" s="207"/>
      <c r="CX2058" s="207"/>
      <c r="CY2058" s="207"/>
      <c r="CZ2058" s="207"/>
      <c r="DA2058" s="207"/>
      <c r="DB2058" s="207"/>
      <c r="DC2058" s="207"/>
      <c r="DD2058" s="207"/>
      <c r="DE2058" s="207"/>
      <c r="DF2058" s="207"/>
      <c r="DG2058" s="207"/>
      <c r="DH2058" s="207"/>
      <c r="DI2058" s="207"/>
      <c r="DJ2058" s="207"/>
      <c r="DK2058" s="207"/>
      <c r="DL2058" s="207"/>
      <c r="DM2058" s="207"/>
      <c r="DN2058" s="207"/>
      <c r="DO2058" s="207"/>
      <c r="DP2058" s="207"/>
      <c r="DQ2058" s="207"/>
      <c r="DR2058" s="207"/>
      <c r="DS2058" s="207"/>
      <c r="DT2058" s="207"/>
      <c r="DU2058" s="207"/>
      <c r="DV2058" s="207"/>
      <c r="DW2058" s="207"/>
      <c r="DX2058" s="207"/>
    </row>
    <row r="2059" spans="15:128">
      <c r="O2059" s="207"/>
      <c r="P2059" s="207"/>
      <c r="Q2059" s="207"/>
      <c r="R2059" s="207"/>
      <c r="S2059" s="207"/>
      <c r="T2059" s="207"/>
      <c r="U2059" s="207"/>
      <c r="BP2059" s="207"/>
      <c r="BQ2059" s="207"/>
      <c r="BR2059" s="207"/>
      <c r="BS2059" s="207"/>
      <c r="BT2059" s="207"/>
      <c r="BU2059" s="207"/>
      <c r="BV2059" s="207"/>
      <c r="BW2059" s="207"/>
      <c r="BX2059" s="207"/>
      <c r="BY2059" s="207"/>
      <c r="BZ2059" s="207"/>
      <c r="CA2059" s="207"/>
      <c r="CB2059" s="207"/>
      <c r="CC2059" s="207"/>
      <c r="CD2059" s="207"/>
      <c r="CE2059" s="207"/>
      <c r="CF2059" s="207"/>
      <c r="CG2059" s="207"/>
      <c r="CH2059" s="207"/>
      <c r="CI2059" s="207"/>
      <c r="CJ2059" s="207"/>
      <c r="CK2059" s="207"/>
      <c r="CL2059" s="207"/>
      <c r="CM2059" s="207"/>
      <c r="CN2059" s="207"/>
      <c r="CO2059" s="207"/>
      <c r="CP2059" s="207"/>
      <c r="CQ2059" s="207"/>
      <c r="CR2059" s="207"/>
      <c r="CS2059" s="207"/>
      <c r="CT2059" s="207"/>
      <c r="CU2059" s="207"/>
      <c r="CV2059" s="207"/>
      <c r="CW2059" s="207"/>
      <c r="CX2059" s="207"/>
      <c r="CY2059" s="207"/>
      <c r="CZ2059" s="207"/>
      <c r="DA2059" s="207"/>
      <c r="DB2059" s="207"/>
      <c r="DC2059" s="207"/>
      <c r="DD2059" s="207"/>
      <c r="DE2059" s="207"/>
      <c r="DF2059" s="207"/>
      <c r="DG2059" s="207"/>
      <c r="DH2059" s="207"/>
      <c r="DI2059" s="207"/>
      <c r="DJ2059" s="207"/>
      <c r="DK2059" s="207"/>
      <c r="DL2059" s="207"/>
      <c r="DM2059" s="207"/>
      <c r="DN2059" s="207"/>
      <c r="DO2059" s="207"/>
      <c r="DP2059" s="207"/>
      <c r="DQ2059" s="207"/>
      <c r="DR2059" s="207"/>
      <c r="DS2059" s="207"/>
      <c r="DT2059" s="207"/>
      <c r="DU2059" s="207"/>
      <c r="DV2059" s="207"/>
      <c r="DW2059" s="207"/>
      <c r="DX2059" s="207"/>
    </row>
    <row r="2060" spans="15:128">
      <c r="O2060" s="207"/>
      <c r="P2060" s="207"/>
      <c r="Q2060" s="207"/>
      <c r="R2060" s="207"/>
      <c r="S2060" s="207"/>
      <c r="T2060" s="207"/>
      <c r="U2060" s="207"/>
      <c r="BP2060" s="207"/>
      <c r="BQ2060" s="207"/>
      <c r="BR2060" s="207"/>
      <c r="BS2060" s="207"/>
      <c r="BT2060" s="207"/>
      <c r="BU2060" s="207"/>
      <c r="BV2060" s="207"/>
      <c r="BW2060" s="207"/>
      <c r="BX2060" s="207"/>
      <c r="BY2060" s="207"/>
      <c r="BZ2060" s="207"/>
      <c r="CA2060" s="207"/>
      <c r="CB2060" s="207"/>
      <c r="CC2060" s="207"/>
      <c r="CD2060" s="207"/>
      <c r="CE2060" s="207"/>
      <c r="CF2060" s="207"/>
      <c r="CG2060" s="207"/>
      <c r="CH2060" s="207"/>
      <c r="CI2060" s="207"/>
      <c r="CJ2060" s="207"/>
      <c r="CK2060" s="207"/>
      <c r="CL2060" s="207"/>
      <c r="CM2060" s="207"/>
      <c r="CN2060" s="207"/>
      <c r="CO2060" s="207"/>
      <c r="CP2060" s="207"/>
      <c r="CQ2060" s="207"/>
      <c r="CR2060" s="207"/>
      <c r="CS2060" s="207"/>
      <c r="CT2060" s="207"/>
      <c r="CU2060" s="207"/>
      <c r="CV2060" s="207"/>
      <c r="CW2060" s="207"/>
      <c r="CX2060" s="207"/>
      <c r="CY2060" s="207"/>
      <c r="CZ2060" s="207"/>
      <c r="DA2060" s="207"/>
      <c r="DB2060" s="207"/>
      <c r="DC2060" s="207"/>
      <c r="DD2060" s="207"/>
      <c r="DE2060" s="207"/>
      <c r="DF2060" s="207"/>
      <c r="DG2060" s="207"/>
      <c r="DH2060" s="207"/>
      <c r="DI2060" s="207"/>
      <c r="DJ2060" s="207"/>
      <c r="DK2060" s="207"/>
      <c r="DL2060" s="207"/>
      <c r="DM2060" s="207"/>
      <c r="DN2060" s="207"/>
      <c r="DO2060" s="207"/>
      <c r="DP2060" s="207"/>
      <c r="DQ2060" s="207"/>
      <c r="DR2060" s="207"/>
      <c r="DS2060" s="207"/>
      <c r="DT2060" s="207"/>
      <c r="DU2060" s="207"/>
      <c r="DV2060" s="207"/>
      <c r="DW2060" s="207"/>
      <c r="DX2060" s="207"/>
    </row>
    <row r="2061" spans="15:128">
      <c r="O2061" s="207"/>
      <c r="P2061" s="207"/>
      <c r="Q2061" s="207"/>
      <c r="R2061" s="207"/>
      <c r="S2061" s="207"/>
      <c r="T2061" s="207"/>
      <c r="U2061" s="207"/>
      <c r="BP2061" s="207"/>
      <c r="BQ2061" s="207"/>
      <c r="BR2061" s="207"/>
      <c r="BS2061" s="207"/>
      <c r="BT2061" s="207"/>
      <c r="BU2061" s="207"/>
      <c r="BV2061" s="207"/>
      <c r="BW2061" s="207"/>
      <c r="BX2061" s="207"/>
      <c r="BY2061" s="207"/>
      <c r="BZ2061" s="207"/>
      <c r="CA2061" s="207"/>
      <c r="CB2061" s="207"/>
      <c r="CC2061" s="207"/>
      <c r="CD2061" s="207"/>
      <c r="CE2061" s="207"/>
      <c r="CF2061" s="207"/>
      <c r="CG2061" s="207"/>
      <c r="CH2061" s="207"/>
      <c r="CI2061" s="207"/>
      <c r="CJ2061" s="207"/>
      <c r="CK2061" s="207"/>
      <c r="CL2061" s="207"/>
      <c r="CM2061" s="207"/>
      <c r="CN2061" s="207"/>
      <c r="CO2061" s="207"/>
      <c r="CP2061" s="207"/>
      <c r="CQ2061" s="207"/>
      <c r="CR2061" s="207"/>
      <c r="CS2061" s="207"/>
      <c r="CT2061" s="207"/>
      <c r="CU2061" s="207"/>
      <c r="CV2061" s="207"/>
      <c r="CW2061" s="207"/>
      <c r="CX2061" s="207"/>
      <c r="CY2061" s="207"/>
      <c r="CZ2061" s="207"/>
      <c r="DA2061" s="207"/>
      <c r="DB2061" s="207"/>
      <c r="DC2061" s="207"/>
      <c r="DD2061" s="207"/>
      <c r="DE2061" s="207"/>
      <c r="DF2061" s="207"/>
      <c r="DG2061" s="207"/>
      <c r="DH2061" s="207"/>
      <c r="DI2061" s="207"/>
      <c r="DJ2061" s="207"/>
      <c r="DK2061" s="207"/>
      <c r="DL2061" s="207"/>
      <c r="DM2061" s="207"/>
      <c r="DN2061" s="207"/>
      <c r="DO2061" s="207"/>
      <c r="DP2061" s="207"/>
      <c r="DQ2061" s="207"/>
      <c r="DR2061" s="207"/>
      <c r="DS2061" s="207"/>
      <c r="DT2061" s="207"/>
      <c r="DU2061" s="207"/>
      <c r="DV2061" s="207"/>
      <c r="DW2061" s="207"/>
      <c r="DX2061" s="207"/>
    </row>
    <row r="2062" spans="15:128">
      <c r="O2062" s="207"/>
      <c r="P2062" s="207"/>
      <c r="Q2062" s="207"/>
      <c r="R2062" s="207"/>
      <c r="S2062" s="207"/>
      <c r="T2062" s="207"/>
      <c r="U2062" s="207"/>
      <c r="BP2062" s="207"/>
      <c r="BQ2062" s="207"/>
      <c r="BR2062" s="207"/>
      <c r="BS2062" s="207"/>
      <c r="BT2062" s="207"/>
      <c r="BU2062" s="207"/>
      <c r="BV2062" s="207"/>
      <c r="BW2062" s="207"/>
      <c r="BX2062" s="207"/>
      <c r="BY2062" s="207"/>
      <c r="BZ2062" s="207"/>
      <c r="CA2062" s="207"/>
      <c r="CB2062" s="207"/>
      <c r="CC2062" s="207"/>
      <c r="CD2062" s="207"/>
      <c r="CE2062" s="207"/>
      <c r="CF2062" s="207"/>
      <c r="CG2062" s="207"/>
      <c r="CH2062" s="207"/>
      <c r="CI2062" s="207"/>
      <c r="CJ2062" s="207"/>
      <c r="CK2062" s="207"/>
      <c r="CL2062" s="207"/>
      <c r="CM2062" s="207"/>
      <c r="CN2062" s="207"/>
      <c r="CO2062" s="207"/>
      <c r="CP2062" s="207"/>
      <c r="CQ2062" s="207"/>
      <c r="CR2062" s="207"/>
      <c r="CS2062" s="207"/>
      <c r="CT2062" s="207"/>
      <c r="CU2062" s="207"/>
      <c r="CV2062" s="207"/>
      <c r="CW2062" s="207"/>
      <c r="CX2062" s="207"/>
      <c r="CY2062" s="207"/>
      <c r="CZ2062" s="207"/>
      <c r="DA2062" s="207"/>
      <c r="DB2062" s="207"/>
      <c r="DC2062" s="207"/>
      <c r="DD2062" s="207"/>
      <c r="DE2062" s="207"/>
      <c r="DF2062" s="207"/>
      <c r="DG2062" s="207"/>
      <c r="DH2062" s="207"/>
      <c r="DI2062" s="207"/>
      <c r="DJ2062" s="207"/>
      <c r="DK2062" s="207"/>
      <c r="DL2062" s="207"/>
      <c r="DM2062" s="207"/>
      <c r="DN2062" s="207"/>
      <c r="DO2062" s="207"/>
      <c r="DP2062" s="207"/>
      <c r="DQ2062" s="207"/>
      <c r="DR2062" s="207"/>
      <c r="DS2062" s="207"/>
      <c r="DT2062" s="207"/>
      <c r="DU2062" s="207"/>
      <c r="DV2062" s="207"/>
      <c r="DW2062" s="207"/>
      <c r="DX2062" s="207"/>
    </row>
    <row r="2063" spans="15:128">
      <c r="O2063" s="207"/>
      <c r="P2063" s="207"/>
      <c r="Q2063" s="207"/>
      <c r="R2063" s="207"/>
      <c r="S2063" s="207"/>
      <c r="T2063" s="207"/>
      <c r="U2063" s="207"/>
      <c r="BP2063" s="207"/>
      <c r="BQ2063" s="207"/>
      <c r="BR2063" s="207"/>
      <c r="BS2063" s="207"/>
      <c r="BT2063" s="207"/>
      <c r="BU2063" s="207"/>
      <c r="BV2063" s="207"/>
      <c r="BW2063" s="207"/>
      <c r="BX2063" s="207"/>
      <c r="BY2063" s="207"/>
      <c r="BZ2063" s="207"/>
      <c r="CA2063" s="207"/>
      <c r="CB2063" s="207"/>
      <c r="CC2063" s="207"/>
      <c r="CD2063" s="207"/>
      <c r="CE2063" s="207"/>
      <c r="CF2063" s="207"/>
      <c r="CG2063" s="207"/>
      <c r="CH2063" s="207"/>
      <c r="CI2063" s="207"/>
      <c r="CJ2063" s="207"/>
      <c r="CK2063" s="207"/>
      <c r="CL2063" s="207"/>
      <c r="CM2063" s="207"/>
      <c r="CN2063" s="207"/>
      <c r="CO2063" s="207"/>
      <c r="CP2063" s="207"/>
      <c r="CQ2063" s="207"/>
      <c r="CR2063" s="207"/>
      <c r="CS2063" s="207"/>
      <c r="CT2063" s="207"/>
      <c r="CU2063" s="207"/>
      <c r="CV2063" s="207"/>
      <c r="CW2063" s="207"/>
      <c r="CX2063" s="207"/>
      <c r="CY2063" s="207"/>
      <c r="CZ2063" s="207"/>
      <c r="DA2063" s="207"/>
      <c r="DB2063" s="207"/>
      <c r="DC2063" s="207"/>
      <c r="DD2063" s="207"/>
      <c r="DE2063" s="207"/>
      <c r="DF2063" s="207"/>
      <c r="DG2063" s="207"/>
      <c r="DH2063" s="207"/>
      <c r="DI2063" s="207"/>
      <c r="DJ2063" s="207"/>
      <c r="DK2063" s="207"/>
      <c r="DL2063" s="207"/>
      <c r="DM2063" s="207"/>
      <c r="DN2063" s="207"/>
      <c r="DO2063" s="207"/>
      <c r="DP2063" s="207"/>
      <c r="DQ2063" s="207"/>
      <c r="DR2063" s="207"/>
      <c r="DS2063" s="207"/>
      <c r="DT2063" s="207"/>
      <c r="DU2063" s="207"/>
      <c r="DV2063" s="207"/>
      <c r="DW2063" s="207"/>
      <c r="DX2063" s="207"/>
    </row>
    <row r="2064" spans="15:128">
      <c r="O2064" s="207"/>
      <c r="P2064" s="207"/>
      <c r="Q2064" s="207"/>
      <c r="R2064" s="207"/>
      <c r="S2064" s="207"/>
      <c r="T2064" s="207"/>
      <c r="U2064" s="207"/>
      <c r="BP2064" s="207"/>
      <c r="BQ2064" s="207"/>
      <c r="BR2064" s="207"/>
      <c r="BS2064" s="207"/>
      <c r="BT2064" s="207"/>
      <c r="BU2064" s="207"/>
      <c r="BV2064" s="207"/>
      <c r="BW2064" s="207"/>
      <c r="BX2064" s="207"/>
      <c r="BY2064" s="207"/>
      <c r="BZ2064" s="207"/>
      <c r="CA2064" s="207"/>
      <c r="CB2064" s="207"/>
      <c r="CC2064" s="207"/>
      <c r="CD2064" s="207"/>
      <c r="CE2064" s="207"/>
      <c r="CF2064" s="207"/>
      <c r="CG2064" s="207"/>
      <c r="CH2064" s="207"/>
      <c r="CI2064" s="207"/>
      <c r="CJ2064" s="207"/>
      <c r="CK2064" s="207"/>
      <c r="CL2064" s="207"/>
      <c r="CM2064" s="207"/>
      <c r="CN2064" s="207"/>
      <c r="CO2064" s="207"/>
      <c r="CP2064" s="207"/>
      <c r="CQ2064" s="207"/>
      <c r="CR2064" s="207"/>
      <c r="CS2064" s="207"/>
      <c r="CT2064" s="207"/>
      <c r="CU2064" s="207"/>
      <c r="CV2064" s="207"/>
      <c r="CW2064" s="207"/>
      <c r="CX2064" s="207"/>
      <c r="CY2064" s="207"/>
      <c r="CZ2064" s="207"/>
      <c r="DA2064" s="207"/>
      <c r="DB2064" s="207"/>
      <c r="DC2064" s="207"/>
      <c r="DD2064" s="207"/>
      <c r="DE2064" s="207"/>
      <c r="DF2064" s="207"/>
      <c r="DG2064" s="207"/>
      <c r="DH2064" s="207"/>
      <c r="DI2064" s="207"/>
      <c r="DJ2064" s="207"/>
      <c r="DK2064" s="207"/>
      <c r="DL2064" s="207"/>
      <c r="DM2064" s="207"/>
      <c r="DN2064" s="207"/>
      <c r="DO2064" s="207"/>
      <c r="DP2064" s="207"/>
      <c r="DQ2064" s="207"/>
      <c r="DR2064" s="207"/>
      <c r="DS2064" s="207"/>
      <c r="DT2064" s="207"/>
      <c r="DU2064" s="207"/>
      <c r="DV2064" s="207"/>
      <c r="DW2064" s="207"/>
      <c r="DX2064" s="207"/>
    </row>
    <row r="2065" spans="15:128">
      <c r="O2065" s="207"/>
      <c r="P2065" s="207"/>
      <c r="Q2065" s="207"/>
      <c r="R2065" s="207"/>
      <c r="S2065" s="207"/>
      <c r="T2065" s="207"/>
      <c r="U2065" s="207"/>
      <c r="BP2065" s="207"/>
      <c r="BQ2065" s="207"/>
      <c r="BR2065" s="207"/>
      <c r="BS2065" s="207"/>
      <c r="BT2065" s="207"/>
      <c r="BU2065" s="207"/>
      <c r="BV2065" s="207"/>
      <c r="BW2065" s="207"/>
      <c r="BX2065" s="207"/>
      <c r="BY2065" s="207"/>
      <c r="BZ2065" s="207"/>
      <c r="CA2065" s="207"/>
      <c r="CB2065" s="207"/>
      <c r="CC2065" s="207"/>
      <c r="CD2065" s="207"/>
      <c r="CE2065" s="207"/>
      <c r="CF2065" s="207"/>
      <c r="CG2065" s="207"/>
      <c r="CH2065" s="207"/>
      <c r="CI2065" s="207"/>
      <c r="CJ2065" s="207"/>
      <c r="CK2065" s="207"/>
      <c r="CL2065" s="207"/>
      <c r="CM2065" s="207"/>
      <c r="CN2065" s="207"/>
      <c r="CO2065" s="207"/>
      <c r="CP2065" s="207"/>
      <c r="CQ2065" s="207"/>
      <c r="CR2065" s="207"/>
      <c r="CS2065" s="207"/>
      <c r="CT2065" s="207"/>
      <c r="CU2065" s="207"/>
      <c r="CV2065" s="207"/>
      <c r="CW2065" s="207"/>
      <c r="CX2065" s="207"/>
      <c r="CY2065" s="207"/>
      <c r="CZ2065" s="207"/>
      <c r="DA2065" s="207"/>
      <c r="DB2065" s="207"/>
      <c r="DC2065" s="207"/>
      <c r="DD2065" s="207"/>
      <c r="DE2065" s="207"/>
      <c r="DF2065" s="207"/>
      <c r="DG2065" s="207"/>
      <c r="DH2065" s="207"/>
      <c r="DI2065" s="207"/>
      <c r="DJ2065" s="207"/>
      <c r="DK2065" s="207"/>
      <c r="DL2065" s="207"/>
      <c r="DM2065" s="207"/>
      <c r="DN2065" s="207"/>
      <c r="DO2065" s="207"/>
      <c r="DP2065" s="207"/>
      <c r="DQ2065" s="207"/>
      <c r="DR2065" s="207"/>
      <c r="DS2065" s="207"/>
      <c r="DT2065" s="207"/>
      <c r="DU2065" s="207"/>
      <c r="DV2065" s="207"/>
      <c r="DW2065" s="207"/>
      <c r="DX2065" s="207"/>
    </row>
    <row r="2066" spans="15:128">
      <c r="O2066" s="207"/>
      <c r="P2066" s="207"/>
      <c r="Q2066" s="207"/>
      <c r="R2066" s="207"/>
      <c r="S2066" s="207"/>
      <c r="T2066" s="207"/>
      <c r="U2066" s="207"/>
      <c r="BP2066" s="207"/>
      <c r="BQ2066" s="207"/>
      <c r="BR2066" s="207"/>
      <c r="BS2066" s="207"/>
      <c r="BT2066" s="207"/>
      <c r="BU2066" s="207"/>
      <c r="BV2066" s="207"/>
      <c r="BW2066" s="207"/>
      <c r="BX2066" s="207"/>
      <c r="BY2066" s="207"/>
      <c r="BZ2066" s="207"/>
      <c r="CA2066" s="207"/>
      <c r="CB2066" s="207"/>
      <c r="CC2066" s="207"/>
      <c r="CD2066" s="207"/>
      <c r="CE2066" s="207"/>
      <c r="CF2066" s="207"/>
      <c r="CG2066" s="207"/>
      <c r="CH2066" s="207"/>
      <c r="CI2066" s="207"/>
      <c r="CJ2066" s="207"/>
      <c r="CK2066" s="207"/>
      <c r="CL2066" s="207"/>
      <c r="CM2066" s="207"/>
      <c r="CN2066" s="207"/>
      <c r="CO2066" s="207"/>
      <c r="CP2066" s="207"/>
      <c r="CQ2066" s="207"/>
      <c r="CR2066" s="207"/>
      <c r="CS2066" s="207"/>
      <c r="CT2066" s="207"/>
      <c r="CU2066" s="207"/>
      <c r="CV2066" s="207"/>
      <c r="CW2066" s="207"/>
      <c r="CX2066" s="207"/>
      <c r="CY2066" s="207"/>
      <c r="CZ2066" s="207"/>
      <c r="DA2066" s="207"/>
      <c r="DB2066" s="207"/>
      <c r="DC2066" s="207"/>
      <c r="DD2066" s="207"/>
      <c r="DE2066" s="207"/>
      <c r="DF2066" s="207"/>
      <c r="DG2066" s="207"/>
      <c r="DH2066" s="207"/>
      <c r="DI2066" s="207"/>
      <c r="DJ2066" s="207"/>
      <c r="DK2066" s="207"/>
      <c r="DL2066" s="207"/>
      <c r="DM2066" s="207"/>
      <c r="DN2066" s="207"/>
      <c r="DO2066" s="207"/>
      <c r="DP2066" s="207"/>
      <c r="DQ2066" s="207"/>
      <c r="DR2066" s="207"/>
      <c r="DS2066" s="207"/>
      <c r="DT2066" s="207"/>
      <c r="DU2066" s="207"/>
      <c r="DV2066" s="207"/>
      <c r="DW2066" s="207"/>
      <c r="DX2066" s="207"/>
    </row>
    <row r="2067" spans="15:128">
      <c r="O2067" s="207"/>
      <c r="P2067" s="207"/>
      <c r="Q2067" s="207"/>
      <c r="R2067" s="207"/>
      <c r="S2067" s="207"/>
      <c r="T2067" s="207"/>
      <c r="U2067" s="207"/>
      <c r="BP2067" s="207"/>
      <c r="BQ2067" s="207"/>
      <c r="BR2067" s="207"/>
      <c r="BS2067" s="207"/>
      <c r="BT2067" s="207"/>
      <c r="BU2067" s="207"/>
      <c r="BV2067" s="207"/>
      <c r="BW2067" s="207"/>
      <c r="BX2067" s="207"/>
      <c r="BY2067" s="207"/>
      <c r="BZ2067" s="207"/>
      <c r="CA2067" s="207"/>
      <c r="CB2067" s="207"/>
      <c r="CC2067" s="207"/>
      <c r="CD2067" s="207"/>
      <c r="CE2067" s="207"/>
      <c r="CF2067" s="207"/>
      <c r="CG2067" s="207"/>
      <c r="CH2067" s="207"/>
      <c r="CI2067" s="207"/>
      <c r="CJ2067" s="207"/>
      <c r="CK2067" s="207"/>
      <c r="CL2067" s="207"/>
      <c r="CM2067" s="207"/>
      <c r="CN2067" s="207"/>
      <c r="CO2067" s="207"/>
      <c r="CP2067" s="207"/>
      <c r="CQ2067" s="207"/>
      <c r="CR2067" s="207"/>
      <c r="CS2067" s="207"/>
      <c r="CT2067" s="207"/>
      <c r="CU2067" s="207"/>
      <c r="CV2067" s="207"/>
      <c r="CW2067" s="207"/>
      <c r="CX2067" s="207"/>
      <c r="CY2067" s="207"/>
      <c r="CZ2067" s="207"/>
      <c r="DA2067" s="207"/>
      <c r="DB2067" s="207"/>
      <c r="DC2067" s="207"/>
      <c r="DD2067" s="207"/>
      <c r="DE2067" s="207"/>
      <c r="DF2067" s="207"/>
      <c r="DG2067" s="207"/>
      <c r="DH2067" s="207"/>
      <c r="DI2067" s="207"/>
      <c r="DJ2067" s="207"/>
      <c r="DK2067" s="207"/>
      <c r="DL2067" s="207"/>
      <c r="DM2067" s="207"/>
      <c r="DN2067" s="207"/>
      <c r="DO2067" s="207"/>
      <c r="DP2067" s="207"/>
      <c r="DQ2067" s="207"/>
      <c r="DR2067" s="207"/>
      <c r="DS2067" s="207"/>
      <c r="DT2067" s="207"/>
      <c r="DU2067" s="207"/>
      <c r="DV2067" s="207"/>
      <c r="DW2067" s="207"/>
      <c r="DX2067" s="207"/>
    </row>
    <row r="2068" spans="15:128">
      <c r="O2068" s="207"/>
      <c r="P2068" s="207"/>
      <c r="Q2068" s="207"/>
      <c r="R2068" s="207"/>
      <c r="S2068" s="207"/>
      <c r="T2068" s="207"/>
      <c r="U2068" s="207"/>
      <c r="BP2068" s="207"/>
      <c r="BQ2068" s="207"/>
      <c r="BR2068" s="207"/>
      <c r="BS2068" s="207"/>
      <c r="BT2068" s="207"/>
      <c r="BU2068" s="207"/>
      <c r="BV2068" s="207"/>
      <c r="BW2068" s="207"/>
      <c r="BX2068" s="207"/>
      <c r="BY2068" s="207"/>
      <c r="BZ2068" s="207"/>
      <c r="CA2068" s="207"/>
      <c r="CB2068" s="207"/>
      <c r="CC2068" s="207"/>
      <c r="CD2068" s="207"/>
      <c r="CE2068" s="207"/>
      <c r="CF2068" s="207"/>
      <c r="CG2068" s="207"/>
      <c r="CH2068" s="207"/>
      <c r="CI2068" s="207"/>
      <c r="CJ2068" s="207"/>
      <c r="CK2068" s="207"/>
      <c r="CL2068" s="207"/>
      <c r="CM2068" s="207"/>
      <c r="CN2068" s="207"/>
      <c r="CO2068" s="207"/>
      <c r="CP2068" s="207"/>
      <c r="CQ2068" s="207"/>
      <c r="CR2068" s="207"/>
      <c r="CS2068" s="207"/>
      <c r="CT2068" s="207"/>
      <c r="CU2068" s="207"/>
      <c r="CV2068" s="207"/>
      <c r="CW2068" s="207"/>
      <c r="CX2068" s="207"/>
      <c r="CY2068" s="207"/>
      <c r="CZ2068" s="207"/>
      <c r="DA2068" s="207"/>
      <c r="DB2068" s="207"/>
      <c r="DC2068" s="207"/>
      <c r="DD2068" s="207"/>
      <c r="DE2068" s="207"/>
      <c r="DF2068" s="207"/>
      <c r="DG2068" s="207"/>
      <c r="DH2068" s="207"/>
      <c r="DI2068" s="207"/>
      <c r="DJ2068" s="207"/>
      <c r="DK2068" s="207"/>
      <c r="DL2068" s="207"/>
      <c r="DM2068" s="207"/>
      <c r="DN2068" s="207"/>
      <c r="DO2068" s="207"/>
      <c r="DP2068" s="207"/>
      <c r="DQ2068" s="207"/>
      <c r="DR2068" s="207"/>
      <c r="DS2068" s="207"/>
      <c r="DT2068" s="207"/>
      <c r="DU2068" s="207"/>
      <c r="DV2068" s="207"/>
      <c r="DW2068" s="207"/>
      <c r="DX2068" s="207"/>
    </row>
    <row r="2069" spans="15:128">
      <c r="O2069" s="207"/>
      <c r="P2069" s="207"/>
      <c r="Q2069" s="207"/>
      <c r="R2069" s="207"/>
      <c r="S2069" s="207"/>
      <c r="T2069" s="207"/>
      <c r="U2069" s="207"/>
      <c r="BP2069" s="207"/>
      <c r="BQ2069" s="207"/>
      <c r="BR2069" s="207"/>
      <c r="BS2069" s="207"/>
      <c r="BT2069" s="207"/>
      <c r="BU2069" s="207"/>
      <c r="BV2069" s="207"/>
      <c r="BW2069" s="207"/>
      <c r="BX2069" s="207"/>
      <c r="BY2069" s="207"/>
      <c r="BZ2069" s="207"/>
      <c r="CA2069" s="207"/>
      <c r="CB2069" s="207"/>
      <c r="CC2069" s="207"/>
      <c r="CD2069" s="207"/>
      <c r="CE2069" s="207"/>
      <c r="CF2069" s="207"/>
      <c r="CG2069" s="207"/>
      <c r="CH2069" s="207"/>
      <c r="CI2069" s="207"/>
      <c r="CJ2069" s="207"/>
      <c r="CK2069" s="207"/>
      <c r="CL2069" s="207"/>
      <c r="CM2069" s="207"/>
      <c r="CN2069" s="207"/>
      <c r="CO2069" s="207"/>
      <c r="CP2069" s="207"/>
      <c r="CQ2069" s="207"/>
      <c r="CR2069" s="207"/>
      <c r="CS2069" s="207"/>
      <c r="CT2069" s="207"/>
      <c r="CU2069" s="207"/>
      <c r="CV2069" s="207"/>
      <c r="CW2069" s="207"/>
      <c r="CX2069" s="207"/>
      <c r="CY2069" s="207"/>
      <c r="CZ2069" s="207"/>
      <c r="DA2069" s="207"/>
      <c r="DB2069" s="207"/>
      <c r="DC2069" s="207"/>
      <c r="DD2069" s="207"/>
      <c r="DE2069" s="207"/>
      <c r="DF2069" s="207"/>
      <c r="DG2069" s="207"/>
      <c r="DH2069" s="207"/>
      <c r="DI2069" s="207"/>
      <c r="DJ2069" s="207"/>
      <c r="DK2069" s="207"/>
      <c r="DL2069" s="207"/>
      <c r="DM2069" s="207"/>
      <c r="DN2069" s="207"/>
      <c r="DO2069" s="207"/>
      <c r="DP2069" s="207"/>
      <c r="DQ2069" s="207"/>
      <c r="DR2069" s="207"/>
      <c r="DS2069" s="207"/>
      <c r="DT2069" s="207"/>
      <c r="DU2069" s="207"/>
      <c r="DV2069" s="207"/>
      <c r="DW2069" s="207"/>
      <c r="DX2069" s="207"/>
    </row>
    <row r="2070" spans="15:128">
      <c r="O2070" s="207"/>
      <c r="P2070" s="207"/>
      <c r="Q2070" s="207"/>
      <c r="R2070" s="207"/>
      <c r="S2070" s="207"/>
      <c r="T2070" s="207"/>
      <c r="U2070" s="207"/>
      <c r="BP2070" s="207"/>
      <c r="BQ2070" s="207"/>
      <c r="BR2070" s="207"/>
      <c r="BS2070" s="207"/>
      <c r="BT2070" s="207"/>
      <c r="BU2070" s="207"/>
      <c r="BV2070" s="207"/>
      <c r="BW2070" s="207"/>
      <c r="BX2070" s="207"/>
      <c r="BY2070" s="207"/>
      <c r="BZ2070" s="207"/>
      <c r="CA2070" s="207"/>
      <c r="CB2070" s="207"/>
      <c r="CC2070" s="207"/>
      <c r="CD2070" s="207"/>
      <c r="CE2070" s="207"/>
      <c r="CF2070" s="207"/>
      <c r="CG2070" s="207"/>
      <c r="CH2070" s="207"/>
      <c r="CI2070" s="207"/>
      <c r="CJ2070" s="207"/>
      <c r="CK2070" s="207"/>
      <c r="CL2070" s="207"/>
      <c r="CM2070" s="207"/>
      <c r="CN2070" s="207"/>
      <c r="CO2070" s="207"/>
      <c r="CP2070" s="207"/>
      <c r="CQ2070" s="207"/>
      <c r="CR2070" s="207"/>
      <c r="CS2070" s="207"/>
      <c r="CT2070" s="207"/>
      <c r="CU2070" s="207"/>
      <c r="CV2070" s="207"/>
      <c r="CW2070" s="207"/>
      <c r="CX2070" s="207"/>
      <c r="CY2070" s="207"/>
      <c r="CZ2070" s="207"/>
      <c r="DA2070" s="207"/>
      <c r="DB2070" s="207"/>
      <c r="DC2070" s="207"/>
      <c r="DD2070" s="207"/>
      <c r="DE2070" s="207"/>
      <c r="DF2070" s="207"/>
      <c r="DG2070" s="207"/>
      <c r="DH2070" s="207"/>
      <c r="DI2070" s="207"/>
      <c r="DJ2070" s="207"/>
      <c r="DK2070" s="207"/>
      <c r="DL2070" s="207"/>
      <c r="DM2070" s="207"/>
      <c r="DN2070" s="207"/>
      <c r="DO2070" s="207"/>
      <c r="DP2070" s="207"/>
      <c r="DQ2070" s="207"/>
      <c r="DR2070" s="207"/>
      <c r="DS2070" s="207"/>
      <c r="DT2070" s="207"/>
      <c r="DU2070" s="207"/>
      <c r="DV2070" s="207"/>
      <c r="DW2070" s="207"/>
      <c r="DX2070" s="207"/>
    </row>
    <row r="2071" spans="15:128">
      <c r="O2071" s="207"/>
      <c r="P2071" s="207"/>
      <c r="Q2071" s="207"/>
      <c r="R2071" s="207"/>
      <c r="S2071" s="207"/>
      <c r="T2071" s="207"/>
      <c r="U2071" s="207"/>
      <c r="BP2071" s="207"/>
      <c r="BQ2071" s="207"/>
      <c r="BR2071" s="207"/>
      <c r="BS2071" s="207"/>
      <c r="BT2071" s="207"/>
      <c r="BU2071" s="207"/>
      <c r="BV2071" s="207"/>
      <c r="BW2071" s="207"/>
      <c r="BX2071" s="207"/>
      <c r="BY2071" s="207"/>
      <c r="BZ2071" s="207"/>
      <c r="CA2071" s="207"/>
      <c r="CB2071" s="207"/>
      <c r="CC2071" s="207"/>
      <c r="CD2071" s="207"/>
      <c r="CE2071" s="207"/>
      <c r="CF2071" s="207"/>
      <c r="CG2071" s="207"/>
      <c r="CH2071" s="207"/>
      <c r="CI2071" s="207"/>
      <c r="CJ2071" s="207"/>
      <c r="CK2071" s="207"/>
      <c r="CL2071" s="207"/>
      <c r="CM2071" s="207"/>
      <c r="CN2071" s="207"/>
      <c r="CO2071" s="207"/>
      <c r="CP2071" s="207"/>
      <c r="CQ2071" s="207"/>
      <c r="CR2071" s="207"/>
      <c r="CS2071" s="207"/>
      <c r="CT2071" s="207"/>
      <c r="CU2071" s="207"/>
      <c r="CV2071" s="207"/>
      <c r="CW2071" s="207"/>
      <c r="CX2071" s="207"/>
      <c r="CY2071" s="207"/>
      <c r="CZ2071" s="207"/>
      <c r="DA2071" s="207"/>
      <c r="DB2071" s="207"/>
      <c r="DC2071" s="207"/>
      <c r="DD2071" s="207"/>
      <c r="DE2071" s="207"/>
      <c r="DF2071" s="207"/>
      <c r="DG2071" s="207"/>
      <c r="DH2071" s="207"/>
      <c r="DI2071" s="207"/>
      <c r="DJ2071" s="207"/>
      <c r="DK2071" s="207"/>
      <c r="DL2071" s="207"/>
      <c r="DM2071" s="207"/>
      <c r="DN2071" s="207"/>
      <c r="DO2071" s="207"/>
      <c r="DP2071" s="207"/>
      <c r="DQ2071" s="207"/>
      <c r="DR2071" s="207"/>
      <c r="DS2071" s="207"/>
      <c r="DT2071" s="207"/>
      <c r="DU2071" s="207"/>
      <c r="DV2071" s="207"/>
      <c r="DW2071" s="207"/>
      <c r="DX2071" s="207"/>
    </row>
    <row r="2072" spans="15:128">
      <c r="O2072" s="207"/>
      <c r="P2072" s="207"/>
      <c r="Q2072" s="207"/>
      <c r="R2072" s="207"/>
      <c r="S2072" s="207"/>
      <c r="T2072" s="207"/>
      <c r="U2072" s="207"/>
      <c r="BP2072" s="207"/>
      <c r="BQ2072" s="207"/>
      <c r="BR2072" s="207"/>
      <c r="BS2072" s="207"/>
      <c r="BT2072" s="207"/>
      <c r="BU2072" s="207"/>
      <c r="BV2072" s="207"/>
      <c r="BW2072" s="207"/>
      <c r="BX2072" s="207"/>
      <c r="BY2072" s="207"/>
      <c r="BZ2072" s="207"/>
      <c r="CA2072" s="207"/>
      <c r="CB2072" s="207"/>
      <c r="CC2072" s="207"/>
      <c r="CD2072" s="207"/>
      <c r="CE2072" s="207"/>
      <c r="CF2072" s="207"/>
      <c r="CG2072" s="207"/>
      <c r="CH2072" s="207"/>
      <c r="CI2072" s="207"/>
      <c r="CJ2072" s="207"/>
      <c r="CK2072" s="207"/>
      <c r="CL2072" s="207"/>
      <c r="CM2072" s="207"/>
      <c r="CN2072" s="207"/>
      <c r="CO2072" s="207"/>
      <c r="CP2072" s="207"/>
      <c r="CQ2072" s="207"/>
      <c r="CR2072" s="207"/>
      <c r="CS2072" s="207"/>
      <c r="CT2072" s="207"/>
      <c r="CU2072" s="207"/>
      <c r="CV2072" s="207"/>
      <c r="CW2072" s="207"/>
      <c r="CX2072" s="207"/>
      <c r="CY2072" s="207"/>
      <c r="CZ2072" s="207"/>
      <c r="DA2072" s="207"/>
      <c r="DB2072" s="207"/>
      <c r="DC2072" s="207"/>
      <c r="DD2072" s="207"/>
      <c r="DE2072" s="207"/>
      <c r="DF2072" s="207"/>
      <c r="DG2072" s="207"/>
      <c r="DH2072" s="207"/>
      <c r="DI2072" s="207"/>
      <c r="DJ2072" s="207"/>
      <c r="DK2072" s="207"/>
      <c r="DL2072" s="207"/>
      <c r="DM2072" s="207"/>
      <c r="DN2072" s="207"/>
      <c r="DO2072" s="207"/>
      <c r="DP2072" s="207"/>
      <c r="DQ2072" s="207"/>
      <c r="DR2072" s="207"/>
      <c r="DS2072" s="207"/>
      <c r="DT2072" s="207"/>
      <c r="DU2072" s="207"/>
      <c r="DV2072" s="207"/>
      <c r="DW2072" s="207"/>
      <c r="DX2072" s="207"/>
    </row>
    <row r="2073" spans="15:128">
      <c r="O2073" s="207"/>
      <c r="P2073" s="207"/>
      <c r="Q2073" s="207"/>
      <c r="R2073" s="207"/>
      <c r="S2073" s="207"/>
      <c r="T2073" s="207"/>
      <c r="U2073" s="207"/>
      <c r="BP2073" s="207"/>
      <c r="BQ2073" s="207"/>
      <c r="BR2073" s="207"/>
      <c r="BS2073" s="207"/>
      <c r="BT2073" s="207"/>
      <c r="BU2073" s="207"/>
      <c r="BV2073" s="207"/>
      <c r="BW2073" s="207"/>
      <c r="BX2073" s="207"/>
      <c r="BY2073" s="207"/>
      <c r="BZ2073" s="207"/>
      <c r="CA2073" s="207"/>
      <c r="CB2073" s="207"/>
      <c r="CC2073" s="207"/>
      <c r="CD2073" s="207"/>
      <c r="CE2073" s="207"/>
      <c r="CF2073" s="207"/>
      <c r="CG2073" s="207"/>
      <c r="CH2073" s="207"/>
      <c r="CI2073" s="207"/>
      <c r="CJ2073" s="207"/>
      <c r="CK2073" s="207"/>
      <c r="CL2073" s="207"/>
      <c r="CM2073" s="207"/>
      <c r="CN2073" s="207"/>
      <c r="CO2073" s="207"/>
      <c r="CP2073" s="207"/>
      <c r="CQ2073" s="207"/>
      <c r="CR2073" s="207"/>
      <c r="CS2073" s="207"/>
      <c r="CT2073" s="207"/>
      <c r="CU2073" s="207"/>
      <c r="CV2073" s="207"/>
      <c r="CW2073" s="207"/>
      <c r="CX2073" s="207"/>
      <c r="CY2073" s="207"/>
      <c r="CZ2073" s="207"/>
      <c r="DA2073" s="207"/>
      <c r="DB2073" s="207"/>
      <c r="DC2073" s="207"/>
      <c r="DD2073" s="207"/>
      <c r="DE2073" s="207"/>
      <c r="DF2073" s="207"/>
      <c r="DG2073" s="207"/>
      <c r="DH2073" s="207"/>
      <c r="DI2073" s="207"/>
      <c r="DJ2073" s="207"/>
      <c r="DK2073" s="207"/>
      <c r="DL2073" s="207"/>
      <c r="DM2073" s="207"/>
      <c r="DN2073" s="207"/>
      <c r="DO2073" s="207"/>
      <c r="DP2073" s="207"/>
      <c r="DQ2073" s="207"/>
      <c r="DR2073" s="207"/>
      <c r="DS2073" s="207"/>
      <c r="DT2073" s="207"/>
      <c r="DU2073" s="207"/>
      <c r="DV2073" s="207"/>
      <c r="DW2073" s="207"/>
      <c r="DX2073" s="207"/>
    </row>
    <row r="2074" spans="15:128">
      <c r="O2074" s="207"/>
      <c r="P2074" s="207"/>
      <c r="Q2074" s="207"/>
      <c r="R2074" s="207"/>
      <c r="S2074" s="207"/>
      <c r="T2074" s="207"/>
      <c r="U2074" s="207"/>
      <c r="BP2074" s="207"/>
      <c r="BQ2074" s="207"/>
      <c r="BR2074" s="207"/>
      <c r="BS2074" s="207"/>
      <c r="BT2074" s="207"/>
      <c r="BU2074" s="207"/>
      <c r="BV2074" s="207"/>
      <c r="BW2074" s="207"/>
      <c r="BX2074" s="207"/>
      <c r="BY2074" s="207"/>
      <c r="BZ2074" s="207"/>
      <c r="CA2074" s="207"/>
      <c r="CB2074" s="207"/>
      <c r="CC2074" s="207"/>
      <c r="CD2074" s="207"/>
      <c r="CE2074" s="207"/>
      <c r="CF2074" s="207"/>
      <c r="CG2074" s="207"/>
      <c r="CH2074" s="207"/>
      <c r="CI2074" s="207"/>
      <c r="CJ2074" s="207"/>
      <c r="CK2074" s="207"/>
      <c r="CL2074" s="207"/>
      <c r="CM2074" s="207"/>
      <c r="CN2074" s="207"/>
      <c r="CO2074" s="207"/>
      <c r="CP2074" s="207"/>
      <c r="CQ2074" s="207"/>
      <c r="CR2074" s="207"/>
      <c r="CS2074" s="207"/>
      <c r="CT2074" s="207"/>
      <c r="CU2074" s="207"/>
      <c r="CV2074" s="207"/>
      <c r="CW2074" s="207"/>
      <c r="CX2074" s="207"/>
      <c r="CY2074" s="207"/>
      <c r="CZ2074" s="207"/>
      <c r="DA2074" s="207"/>
      <c r="DB2074" s="207"/>
      <c r="DC2074" s="207"/>
      <c r="DD2074" s="207"/>
      <c r="DE2074" s="207"/>
      <c r="DF2074" s="207"/>
      <c r="DG2074" s="207"/>
      <c r="DH2074" s="207"/>
      <c r="DI2074" s="207"/>
      <c r="DJ2074" s="207"/>
      <c r="DK2074" s="207"/>
      <c r="DL2074" s="207"/>
      <c r="DM2074" s="207"/>
      <c r="DN2074" s="207"/>
      <c r="DO2074" s="207"/>
      <c r="DP2074" s="207"/>
      <c r="DQ2074" s="207"/>
      <c r="DR2074" s="207"/>
      <c r="DS2074" s="207"/>
      <c r="DT2074" s="207"/>
      <c r="DU2074" s="207"/>
      <c r="DV2074" s="207"/>
      <c r="DW2074" s="207"/>
      <c r="DX2074" s="207"/>
    </row>
    <row r="2075" spans="15:128">
      <c r="O2075" s="207"/>
      <c r="P2075" s="207"/>
      <c r="Q2075" s="207"/>
      <c r="R2075" s="207"/>
      <c r="S2075" s="207"/>
      <c r="T2075" s="207"/>
      <c r="U2075" s="207"/>
      <c r="BP2075" s="207"/>
      <c r="BQ2075" s="207"/>
      <c r="BR2075" s="207"/>
      <c r="BS2075" s="207"/>
      <c r="BT2075" s="207"/>
      <c r="BU2075" s="207"/>
      <c r="BV2075" s="207"/>
      <c r="BW2075" s="207"/>
      <c r="BX2075" s="207"/>
      <c r="BY2075" s="207"/>
      <c r="BZ2075" s="207"/>
      <c r="CA2075" s="207"/>
      <c r="CB2075" s="207"/>
      <c r="CC2075" s="207"/>
      <c r="CD2075" s="207"/>
      <c r="CE2075" s="207"/>
      <c r="CF2075" s="207"/>
      <c r="CG2075" s="207"/>
      <c r="CH2075" s="207"/>
      <c r="CI2075" s="207"/>
      <c r="CJ2075" s="207"/>
      <c r="CK2075" s="207"/>
      <c r="CL2075" s="207"/>
      <c r="CM2075" s="207"/>
      <c r="CN2075" s="207"/>
      <c r="CO2075" s="207"/>
      <c r="CP2075" s="207"/>
      <c r="CQ2075" s="207"/>
      <c r="CR2075" s="207"/>
      <c r="CS2075" s="207"/>
      <c r="CT2075" s="207"/>
      <c r="CU2075" s="207"/>
      <c r="CV2075" s="207"/>
      <c r="CW2075" s="207"/>
      <c r="CX2075" s="207"/>
      <c r="CY2075" s="207"/>
      <c r="CZ2075" s="207"/>
      <c r="DA2075" s="207"/>
      <c r="DB2075" s="207"/>
      <c r="DC2075" s="207"/>
      <c r="DD2075" s="207"/>
      <c r="DE2075" s="207"/>
      <c r="DF2075" s="207"/>
      <c r="DG2075" s="207"/>
      <c r="DH2075" s="207"/>
      <c r="DI2075" s="207"/>
      <c r="DJ2075" s="207"/>
      <c r="DK2075" s="207"/>
      <c r="DL2075" s="207"/>
      <c r="DM2075" s="207"/>
      <c r="DN2075" s="207"/>
      <c r="DO2075" s="207"/>
      <c r="DP2075" s="207"/>
      <c r="DQ2075" s="207"/>
      <c r="DR2075" s="207"/>
      <c r="DS2075" s="207"/>
      <c r="DT2075" s="207"/>
      <c r="DU2075" s="207"/>
      <c r="DV2075" s="207"/>
      <c r="DW2075" s="207"/>
      <c r="DX2075" s="207"/>
    </row>
    <row r="2076" spans="15:128">
      <c r="O2076" s="207"/>
      <c r="P2076" s="207"/>
      <c r="Q2076" s="207"/>
      <c r="R2076" s="207"/>
      <c r="S2076" s="207"/>
      <c r="T2076" s="207"/>
      <c r="U2076" s="207"/>
      <c r="BP2076" s="207"/>
      <c r="BQ2076" s="207"/>
      <c r="BR2076" s="207"/>
      <c r="BS2076" s="207"/>
      <c r="BT2076" s="207"/>
      <c r="BU2076" s="207"/>
      <c r="BV2076" s="207"/>
      <c r="BW2076" s="207"/>
      <c r="BX2076" s="207"/>
      <c r="BY2076" s="207"/>
      <c r="BZ2076" s="207"/>
      <c r="CA2076" s="207"/>
      <c r="CB2076" s="207"/>
      <c r="CC2076" s="207"/>
      <c r="CD2076" s="207"/>
      <c r="CE2076" s="207"/>
      <c r="CF2076" s="207"/>
      <c r="CG2076" s="207"/>
      <c r="CH2076" s="207"/>
      <c r="CI2076" s="207"/>
      <c r="CJ2076" s="207"/>
      <c r="CK2076" s="207"/>
      <c r="CL2076" s="207"/>
      <c r="CM2076" s="207"/>
      <c r="CN2076" s="207"/>
      <c r="CO2076" s="207"/>
      <c r="CP2076" s="207"/>
      <c r="CQ2076" s="207"/>
      <c r="CR2076" s="207"/>
      <c r="CS2076" s="207"/>
      <c r="CT2076" s="207"/>
      <c r="CU2076" s="207"/>
      <c r="CV2076" s="207"/>
      <c r="CW2076" s="207"/>
      <c r="CX2076" s="207"/>
      <c r="CY2076" s="207"/>
      <c r="CZ2076" s="207"/>
      <c r="DA2076" s="207"/>
      <c r="DB2076" s="207"/>
      <c r="DC2076" s="207"/>
      <c r="DD2076" s="207"/>
      <c r="DE2076" s="207"/>
      <c r="DF2076" s="207"/>
      <c r="DG2076" s="207"/>
      <c r="DH2076" s="207"/>
      <c r="DI2076" s="207"/>
      <c r="DJ2076" s="207"/>
      <c r="DK2076" s="207"/>
      <c r="DL2076" s="207"/>
      <c r="DM2076" s="207"/>
      <c r="DN2076" s="207"/>
      <c r="DO2076" s="207"/>
      <c r="DP2076" s="207"/>
      <c r="DQ2076" s="207"/>
      <c r="DR2076" s="207"/>
      <c r="DS2076" s="207"/>
      <c r="DT2076" s="207"/>
      <c r="DU2076" s="207"/>
      <c r="DV2076" s="207"/>
      <c r="DW2076" s="207"/>
      <c r="DX2076" s="207"/>
    </row>
    <row r="2077" spans="15:128">
      <c r="O2077" s="207"/>
      <c r="P2077" s="207"/>
      <c r="Q2077" s="207"/>
      <c r="R2077" s="207"/>
      <c r="S2077" s="207"/>
      <c r="T2077" s="207"/>
      <c r="U2077" s="207"/>
      <c r="BP2077" s="207"/>
      <c r="BQ2077" s="207"/>
      <c r="BR2077" s="207"/>
      <c r="BS2077" s="207"/>
      <c r="BT2077" s="207"/>
      <c r="BU2077" s="207"/>
      <c r="BV2077" s="207"/>
      <c r="BW2077" s="207"/>
      <c r="BX2077" s="207"/>
      <c r="BY2077" s="207"/>
      <c r="BZ2077" s="207"/>
      <c r="CA2077" s="207"/>
      <c r="CB2077" s="207"/>
      <c r="CC2077" s="207"/>
      <c r="CD2077" s="207"/>
      <c r="CE2077" s="207"/>
      <c r="CF2077" s="207"/>
      <c r="CG2077" s="207"/>
      <c r="CH2077" s="207"/>
      <c r="CI2077" s="207"/>
      <c r="CJ2077" s="207"/>
      <c r="CK2077" s="207"/>
      <c r="CL2077" s="207"/>
      <c r="CM2077" s="207"/>
      <c r="CN2077" s="207"/>
      <c r="CO2077" s="207"/>
      <c r="CP2077" s="207"/>
      <c r="CQ2077" s="207"/>
      <c r="CR2077" s="207"/>
      <c r="CS2077" s="207"/>
      <c r="CT2077" s="207"/>
      <c r="CU2077" s="207"/>
      <c r="CV2077" s="207"/>
      <c r="CW2077" s="207"/>
      <c r="CX2077" s="207"/>
      <c r="CY2077" s="207"/>
      <c r="CZ2077" s="207"/>
      <c r="DA2077" s="207"/>
      <c r="DB2077" s="207"/>
      <c r="DC2077" s="207"/>
      <c r="DD2077" s="207"/>
      <c r="DE2077" s="207"/>
      <c r="DF2077" s="207"/>
      <c r="DG2077" s="207"/>
      <c r="DH2077" s="207"/>
      <c r="DI2077" s="207"/>
      <c r="DJ2077" s="207"/>
      <c r="DK2077" s="207"/>
      <c r="DL2077" s="207"/>
      <c r="DM2077" s="207"/>
      <c r="DN2077" s="207"/>
      <c r="DO2077" s="207"/>
      <c r="DP2077" s="207"/>
      <c r="DQ2077" s="207"/>
      <c r="DR2077" s="207"/>
      <c r="DS2077" s="207"/>
      <c r="DT2077" s="207"/>
      <c r="DU2077" s="207"/>
      <c r="DV2077" s="207"/>
      <c r="DW2077" s="207"/>
      <c r="DX2077" s="207"/>
    </row>
    <row r="2078" spans="15:128">
      <c r="O2078" s="207"/>
      <c r="P2078" s="207"/>
      <c r="Q2078" s="207"/>
      <c r="R2078" s="207"/>
      <c r="S2078" s="207"/>
      <c r="T2078" s="207"/>
      <c r="U2078" s="207"/>
      <c r="BP2078" s="207"/>
      <c r="BQ2078" s="207"/>
      <c r="BR2078" s="207"/>
      <c r="BS2078" s="207"/>
      <c r="BT2078" s="207"/>
      <c r="BU2078" s="207"/>
      <c r="BV2078" s="207"/>
      <c r="BW2078" s="207"/>
      <c r="BX2078" s="207"/>
      <c r="BY2078" s="207"/>
      <c r="BZ2078" s="207"/>
      <c r="CA2078" s="207"/>
      <c r="CB2078" s="207"/>
      <c r="CC2078" s="207"/>
      <c r="CD2078" s="207"/>
      <c r="CE2078" s="207"/>
      <c r="CF2078" s="207"/>
      <c r="CG2078" s="207"/>
      <c r="CH2078" s="207"/>
      <c r="CI2078" s="207"/>
      <c r="CJ2078" s="207"/>
      <c r="CK2078" s="207"/>
      <c r="CL2078" s="207"/>
      <c r="CM2078" s="207"/>
      <c r="CN2078" s="207"/>
      <c r="CO2078" s="207"/>
      <c r="CP2078" s="207"/>
      <c r="CQ2078" s="207"/>
      <c r="CR2078" s="207"/>
      <c r="CS2078" s="207"/>
      <c r="CT2078" s="207"/>
      <c r="CU2078" s="207"/>
      <c r="CV2078" s="207"/>
      <c r="CW2078" s="207"/>
      <c r="CX2078" s="207"/>
      <c r="CY2078" s="207"/>
      <c r="CZ2078" s="207"/>
      <c r="DA2078" s="207"/>
      <c r="DB2078" s="207"/>
      <c r="DC2078" s="207"/>
      <c r="DD2078" s="207"/>
      <c r="DE2078" s="207"/>
      <c r="DF2078" s="207"/>
      <c r="DG2078" s="207"/>
      <c r="DH2078" s="207"/>
      <c r="DI2078" s="207"/>
      <c r="DJ2078" s="207"/>
      <c r="DK2078" s="207"/>
      <c r="DL2078" s="207"/>
      <c r="DM2078" s="207"/>
      <c r="DN2078" s="207"/>
      <c r="DO2078" s="207"/>
      <c r="DP2078" s="207"/>
      <c r="DQ2078" s="207"/>
      <c r="DR2078" s="207"/>
      <c r="DS2078" s="207"/>
      <c r="DT2078" s="207"/>
      <c r="DU2078" s="207"/>
      <c r="DV2078" s="207"/>
      <c r="DW2078" s="207"/>
      <c r="DX2078" s="207"/>
    </row>
    <row r="2079" spans="15:128">
      <c r="O2079" s="207"/>
      <c r="P2079" s="207"/>
      <c r="Q2079" s="207"/>
      <c r="R2079" s="207"/>
      <c r="S2079" s="207"/>
      <c r="T2079" s="207"/>
      <c r="U2079" s="207"/>
      <c r="BP2079" s="207"/>
      <c r="BQ2079" s="207"/>
      <c r="BR2079" s="207"/>
      <c r="BS2079" s="207"/>
      <c r="BT2079" s="207"/>
      <c r="BU2079" s="207"/>
      <c r="BV2079" s="207"/>
      <c r="BW2079" s="207"/>
      <c r="BX2079" s="207"/>
      <c r="BY2079" s="207"/>
      <c r="BZ2079" s="207"/>
      <c r="CA2079" s="207"/>
      <c r="CB2079" s="207"/>
      <c r="CC2079" s="207"/>
      <c r="CD2079" s="207"/>
      <c r="CE2079" s="207"/>
      <c r="CF2079" s="207"/>
      <c r="CG2079" s="207"/>
      <c r="CH2079" s="207"/>
      <c r="CI2079" s="207"/>
      <c r="CJ2079" s="207"/>
      <c r="CK2079" s="207"/>
      <c r="CL2079" s="207"/>
      <c r="CM2079" s="207"/>
      <c r="CN2079" s="207"/>
      <c r="CO2079" s="207"/>
      <c r="CP2079" s="207"/>
      <c r="CQ2079" s="207"/>
      <c r="CR2079" s="207"/>
      <c r="CS2079" s="207"/>
      <c r="CT2079" s="207"/>
      <c r="CU2079" s="207"/>
      <c r="CV2079" s="207"/>
      <c r="CW2079" s="207"/>
      <c r="CX2079" s="207"/>
      <c r="CY2079" s="207"/>
      <c r="CZ2079" s="207"/>
      <c r="DA2079" s="207"/>
      <c r="DB2079" s="207"/>
      <c r="DC2079" s="207"/>
      <c r="DD2079" s="207"/>
      <c r="DE2079" s="207"/>
      <c r="DF2079" s="207"/>
      <c r="DG2079" s="207"/>
      <c r="DH2079" s="207"/>
      <c r="DI2079" s="207"/>
      <c r="DJ2079" s="207"/>
      <c r="DK2079" s="207"/>
      <c r="DL2079" s="207"/>
      <c r="DM2079" s="207"/>
      <c r="DN2079" s="207"/>
      <c r="DO2079" s="207"/>
      <c r="DP2079" s="207"/>
      <c r="DQ2079" s="207"/>
      <c r="DR2079" s="207"/>
      <c r="DS2079" s="207"/>
      <c r="DT2079" s="207"/>
      <c r="DU2079" s="207"/>
      <c r="DV2079" s="207"/>
      <c r="DW2079" s="207"/>
      <c r="DX2079" s="207"/>
    </row>
    <row r="2080" spans="15:128">
      <c r="O2080" s="207"/>
      <c r="P2080" s="207"/>
      <c r="Q2080" s="207"/>
      <c r="R2080" s="207"/>
      <c r="S2080" s="207"/>
      <c r="T2080" s="207"/>
      <c r="U2080" s="207"/>
      <c r="BP2080" s="207"/>
      <c r="BQ2080" s="207"/>
      <c r="BR2080" s="207"/>
      <c r="BS2080" s="207"/>
      <c r="BT2080" s="207"/>
      <c r="BU2080" s="207"/>
      <c r="BV2080" s="207"/>
      <c r="BW2080" s="207"/>
      <c r="BX2080" s="207"/>
      <c r="BY2080" s="207"/>
      <c r="BZ2080" s="207"/>
      <c r="CA2080" s="207"/>
      <c r="CB2080" s="207"/>
      <c r="CC2080" s="207"/>
      <c r="CD2080" s="207"/>
      <c r="CE2080" s="207"/>
      <c r="CF2080" s="207"/>
      <c r="CG2080" s="207"/>
      <c r="CH2080" s="207"/>
      <c r="CI2080" s="207"/>
      <c r="CJ2080" s="207"/>
      <c r="CK2080" s="207"/>
      <c r="CL2080" s="207"/>
      <c r="CM2080" s="207"/>
      <c r="CN2080" s="207"/>
      <c r="CO2080" s="207"/>
      <c r="CP2080" s="207"/>
      <c r="CQ2080" s="207"/>
      <c r="CR2080" s="207"/>
      <c r="CS2080" s="207"/>
      <c r="CT2080" s="207"/>
      <c r="CU2080" s="207"/>
      <c r="CV2080" s="207"/>
      <c r="CW2080" s="207"/>
      <c r="CX2080" s="207"/>
      <c r="CY2080" s="207"/>
      <c r="CZ2080" s="207"/>
      <c r="DA2080" s="207"/>
      <c r="DB2080" s="207"/>
      <c r="DC2080" s="207"/>
      <c r="DD2080" s="207"/>
      <c r="DE2080" s="207"/>
      <c r="DF2080" s="207"/>
      <c r="DG2080" s="207"/>
      <c r="DH2080" s="207"/>
      <c r="DI2080" s="207"/>
      <c r="DJ2080" s="207"/>
      <c r="DK2080" s="207"/>
      <c r="DL2080" s="207"/>
      <c r="DM2080" s="207"/>
      <c r="DN2080" s="207"/>
      <c r="DO2080" s="207"/>
      <c r="DP2080" s="207"/>
      <c r="DQ2080" s="207"/>
      <c r="DR2080" s="207"/>
      <c r="DS2080" s="207"/>
      <c r="DT2080" s="207"/>
      <c r="DU2080" s="207"/>
      <c r="DV2080" s="207"/>
      <c r="DW2080" s="207"/>
      <c r="DX2080" s="207"/>
    </row>
    <row r="2081" spans="15:128">
      <c r="O2081" s="207"/>
      <c r="P2081" s="207"/>
      <c r="Q2081" s="207"/>
      <c r="R2081" s="207"/>
      <c r="S2081" s="207"/>
      <c r="T2081" s="207"/>
      <c r="U2081" s="207"/>
      <c r="BP2081" s="207"/>
      <c r="BQ2081" s="207"/>
      <c r="BR2081" s="207"/>
      <c r="BS2081" s="207"/>
      <c r="BT2081" s="207"/>
      <c r="BU2081" s="207"/>
      <c r="BV2081" s="207"/>
      <c r="BW2081" s="207"/>
      <c r="BX2081" s="207"/>
      <c r="BY2081" s="207"/>
      <c r="BZ2081" s="207"/>
      <c r="CA2081" s="207"/>
      <c r="CB2081" s="207"/>
      <c r="CC2081" s="207"/>
      <c r="CD2081" s="207"/>
      <c r="CE2081" s="207"/>
      <c r="CF2081" s="207"/>
      <c r="CG2081" s="207"/>
      <c r="CH2081" s="207"/>
      <c r="CI2081" s="207"/>
      <c r="CJ2081" s="207"/>
      <c r="CK2081" s="207"/>
      <c r="CL2081" s="207"/>
      <c r="CM2081" s="207"/>
      <c r="CN2081" s="207"/>
      <c r="CO2081" s="207"/>
      <c r="CP2081" s="207"/>
      <c r="CQ2081" s="207"/>
      <c r="CR2081" s="207"/>
      <c r="CS2081" s="207"/>
      <c r="CT2081" s="207"/>
      <c r="CU2081" s="207"/>
      <c r="CV2081" s="207"/>
      <c r="CW2081" s="207"/>
      <c r="CX2081" s="207"/>
      <c r="CY2081" s="207"/>
      <c r="CZ2081" s="207"/>
      <c r="DA2081" s="207"/>
      <c r="DB2081" s="207"/>
      <c r="DC2081" s="207"/>
      <c r="DD2081" s="207"/>
      <c r="DE2081" s="207"/>
      <c r="DF2081" s="207"/>
      <c r="DG2081" s="207"/>
      <c r="DH2081" s="207"/>
      <c r="DI2081" s="207"/>
      <c r="DJ2081" s="207"/>
      <c r="DK2081" s="207"/>
      <c r="DL2081" s="207"/>
      <c r="DM2081" s="207"/>
      <c r="DN2081" s="207"/>
      <c r="DO2081" s="207"/>
      <c r="DP2081" s="207"/>
      <c r="DQ2081" s="207"/>
      <c r="DR2081" s="207"/>
      <c r="DS2081" s="207"/>
      <c r="DT2081" s="207"/>
      <c r="DU2081" s="207"/>
      <c r="DV2081" s="207"/>
      <c r="DW2081" s="207"/>
      <c r="DX2081" s="207"/>
    </row>
    <row r="2082" spans="15:128">
      <c r="O2082" s="207"/>
      <c r="P2082" s="207"/>
      <c r="Q2082" s="207"/>
      <c r="R2082" s="207"/>
      <c r="S2082" s="207"/>
      <c r="T2082" s="207"/>
      <c r="U2082" s="207"/>
      <c r="BP2082" s="207"/>
      <c r="BQ2082" s="207"/>
      <c r="BR2082" s="207"/>
      <c r="BS2082" s="207"/>
      <c r="BT2082" s="207"/>
      <c r="BU2082" s="207"/>
      <c r="BV2082" s="207"/>
      <c r="BW2082" s="207"/>
      <c r="BX2082" s="207"/>
      <c r="BY2082" s="207"/>
      <c r="BZ2082" s="207"/>
      <c r="CA2082" s="207"/>
      <c r="CB2082" s="207"/>
      <c r="CC2082" s="207"/>
      <c r="CD2082" s="207"/>
      <c r="CE2082" s="207"/>
      <c r="CF2082" s="207"/>
      <c r="CG2082" s="207"/>
      <c r="CH2082" s="207"/>
      <c r="CI2082" s="207"/>
      <c r="CJ2082" s="207"/>
      <c r="CK2082" s="207"/>
      <c r="CL2082" s="207"/>
      <c r="CM2082" s="207"/>
      <c r="CN2082" s="207"/>
      <c r="CO2082" s="207"/>
      <c r="CP2082" s="207"/>
      <c r="CQ2082" s="207"/>
      <c r="CR2082" s="207"/>
      <c r="CS2082" s="207"/>
      <c r="CT2082" s="207"/>
      <c r="CU2082" s="207"/>
      <c r="CV2082" s="207"/>
      <c r="CW2082" s="207"/>
      <c r="CX2082" s="207"/>
      <c r="CY2082" s="207"/>
      <c r="CZ2082" s="207"/>
      <c r="DA2082" s="207"/>
      <c r="DB2082" s="207"/>
      <c r="DC2082" s="207"/>
      <c r="DD2082" s="207"/>
      <c r="DE2082" s="207"/>
      <c r="DF2082" s="207"/>
      <c r="DG2082" s="207"/>
      <c r="DH2082" s="207"/>
      <c r="DI2082" s="207"/>
      <c r="DJ2082" s="207"/>
      <c r="DK2082" s="207"/>
      <c r="DL2082" s="207"/>
      <c r="DM2082" s="207"/>
      <c r="DN2082" s="207"/>
      <c r="DO2082" s="207"/>
      <c r="DP2082" s="207"/>
      <c r="DQ2082" s="207"/>
      <c r="DR2082" s="207"/>
      <c r="DS2082" s="207"/>
      <c r="DT2082" s="207"/>
      <c r="DU2082" s="207"/>
      <c r="DV2082" s="207"/>
      <c r="DW2082" s="207"/>
      <c r="DX2082" s="207"/>
    </row>
    <row r="2083" spans="15:128">
      <c r="O2083" s="207"/>
      <c r="P2083" s="207"/>
      <c r="Q2083" s="207"/>
      <c r="R2083" s="207"/>
      <c r="S2083" s="207"/>
      <c r="T2083" s="207"/>
      <c r="U2083" s="207"/>
      <c r="BP2083" s="207"/>
      <c r="BQ2083" s="207"/>
      <c r="BR2083" s="207"/>
      <c r="BS2083" s="207"/>
      <c r="BT2083" s="207"/>
      <c r="BU2083" s="207"/>
      <c r="BV2083" s="207"/>
      <c r="BW2083" s="207"/>
      <c r="BX2083" s="207"/>
      <c r="BY2083" s="207"/>
      <c r="BZ2083" s="207"/>
      <c r="CA2083" s="207"/>
      <c r="CB2083" s="207"/>
      <c r="CC2083" s="207"/>
      <c r="CD2083" s="207"/>
      <c r="CE2083" s="207"/>
      <c r="CF2083" s="207"/>
      <c r="CG2083" s="207"/>
      <c r="CH2083" s="207"/>
      <c r="CI2083" s="207"/>
      <c r="CJ2083" s="207"/>
      <c r="CK2083" s="207"/>
      <c r="CL2083" s="207"/>
      <c r="CM2083" s="207"/>
      <c r="CN2083" s="207"/>
      <c r="CO2083" s="207"/>
      <c r="CP2083" s="207"/>
      <c r="CQ2083" s="207"/>
      <c r="CR2083" s="207"/>
      <c r="CS2083" s="207"/>
      <c r="CT2083" s="207"/>
      <c r="CU2083" s="207"/>
      <c r="CV2083" s="207"/>
      <c r="CW2083" s="207"/>
      <c r="CX2083" s="207"/>
      <c r="CY2083" s="207"/>
      <c r="CZ2083" s="207"/>
      <c r="DA2083" s="207"/>
      <c r="DB2083" s="207"/>
      <c r="DC2083" s="207"/>
      <c r="DD2083" s="207"/>
      <c r="DE2083" s="207"/>
      <c r="DF2083" s="207"/>
      <c r="DG2083" s="207"/>
      <c r="DH2083" s="207"/>
      <c r="DI2083" s="207"/>
      <c r="DJ2083" s="207"/>
      <c r="DK2083" s="207"/>
      <c r="DL2083" s="207"/>
      <c r="DM2083" s="207"/>
      <c r="DN2083" s="207"/>
      <c r="DO2083" s="207"/>
      <c r="DP2083" s="207"/>
      <c r="DQ2083" s="207"/>
      <c r="DR2083" s="207"/>
      <c r="DS2083" s="207"/>
      <c r="DT2083" s="207"/>
      <c r="DU2083" s="207"/>
      <c r="DV2083" s="207"/>
      <c r="DW2083" s="207"/>
      <c r="DX2083" s="207"/>
    </row>
    <row r="2084" spans="15:128">
      <c r="O2084" s="207"/>
      <c r="P2084" s="207"/>
      <c r="Q2084" s="207"/>
      <c r="R2084" s="207"/>
      <c r="S2084" s="207"/>
      <c r="T2084" s="207"/>
      <c r="U2084" s="207"/>
      <c r="BP2084" s="207"/>
      <c r="BQ2084" s="207"/>
      <c r="BR2084" s="207"/>
      <c r="BS2084" s="207"/>
      <c r="BT2084" s="207"/>
      <c r="BU2084" s="207"/>
      <c r="BV2084" s="207"/>
      <c r="BW2084" s="207"/>
      <c r="BX2084" s="207"/>
      <c r="BY2084" s="207"/>
      <c r="BZ2084" s="207"/>
      <c r="CA2084" s="207"/>
      <c r="CB2084" s="207"/>
      <c r="CC2084" s="207"/>
      <c r="CD2084" s="207"/>
      <c r="CE2084" s="207"/>
      <c r="CF2084" s="207"/>
      <c r="CG2084" s="207"/>
      <c r="CH2084" s="207"/>
      <c r="CI2084" s="207"/>
      <c r="CJ2084" s="207"/>
      <c r="CK2084" s="207"/>
      <c r="CL2084" s="207"/>
      <c r="CM2084" s="207"/>
      <c r="CN2084" s="207"/>
      <c r="CO2084" s="207"/>
      <c r="CP2084" s="207"/>
      <c r="CQ2084" s="207"/>
      <c r="CR2084" s="207"/>
      <c r="CS2084" s="207"/>
      <c r="CT2084" s="207"/>
      <c r="CU2084" s="207"/>
      <c r="CV2084" s="207"/>
      <c r="CW2084" s="207"/>
      <c r="CX2084" s="207"/>
      <c r="CY2084" s="207"/>
      <c r="CZ2084" s="207"/>
      <c r="DA2084" s="207"/>
      <c r="DB2084" s="207"/>
      <c r="DC2084" s="207"/>
      <c r="DD2084" s="207"/>
      <c r="DE2084" s="207"/>
      <c r="DF2084" s="207"/>
      <c r="DG2084" s="207"/>
      <c r="DH2084" s="207"/>
      <c r="DI2084" s="207"/>
      <c r="DJ2084" s="207"/>
      <c r="DK2084" s="207"/>
      <c r="DL2084" s="207"/>
      <c r="DM2084" s="207"/>
      <c r="DN2084" s="207"/>
      <c r="DO2084" s="207"/>
      <c r="DP2084" s="207"/>
      <c r="DQ2084" s="207"/>
      <c r="DR2084" s="207"/>
      <c r="DS2084" s="207"/>
      <c r="DT2084" s="207"/>
      <c r="DU2084" s="207"/>
      <c r="DV2084" s="207"/>
      <c r="DW2084" s="207"/>
      <c r="DX2084" s="207"/>
    </row>
    <row r="2085" spans="15:128">
      <c r="O2085" s="207"/>
      <c r="P2085" s="207"/>
      <c r="Q2085" s="207"/>
      <c r="R2085" s="207"/>
      <c r="S2085" s="207"/>
      <c r="T2085" s="207"/>
      <c r="U2085" s="207"/>
      <c r="BP2085" s="207"/>
      <c r="BQ2085" s="207"/>
      <c r="BR2085" s="207"/>
      <c r="BS2085" s="207"/>
      <c r="BT2085" s="207"/>
      <c r="BU2085" s="207"/>
      <c r="BV2085" s="207"/>
      <c r="BW2085" s="207"/>
      <c r="BX2085" s="207"/>
      <c r="BY2085" s="207"/>
      <c r="BZ2085" s="207"/>
      <c r="CA2085" s="207"/>
      <c r="CB2085" s="207"/>
      <c r="CC2085" s="207"/>
      <c r="CD2085" s="207"/>
      <c r="CE2085" s="207"/>
      <c r="CF2085" s="207"/>
      <c r="CG2085" s="207"/>
      <c r="CH2085" s="207"/>
      <c r="CI2085" s="207"/>
      <c r="CJ2085" s="207"/>
      <c r="CK2085" s="207"/>
      <c r="CL2085" s="207"/>
      <c r="CM2085" s="207"/>
      <c r="CN2085" s="207"/>
      <c r="CO2085" s="207"/>
      <c r="CP2085" s="207"/>
      <c r="CQ2085" s="207"/>
      <c r="CR2085" s="207"/>
      <c r="CS2085" s="207"/>
      <c r="CT2085" s="207"/>
      <c r="CU2085" s="207"/>
      <c r="CV2085" s="207"/>
      <c r="CW2085" s="207"/>
      <c r="CX2085" s="207"/>
      <c r="CY2085" s="207"/>
      <c r="CZ2085" s="207"/>
      <c r="DA2085" s="207"/>
      <c r="DB2085" s="207"/>
      <c r="DC2085" s="207"/>
      <c r="DD2085" s="207"/>
      <c r="DE2085" s="207"/>
      <c r="DF2085" s="207"/>
      <c r="DG2085" s="207"/>
      <c r="DH2085" s="207"/>
      <c r="DI2085" s="207"/>
      <c r="DJ2085" s="207"/>
      <c r="DK2085" s="207"/>
      <c r="DL2085" s="207"/>
      <c r="DM2085" s="207"/>
      <c r="DN2085" s="207"/>
      <c r="DO2085" s="207"/>
      <c r="DP2085" s="207"/>
      <c r="DQ2085" s="207"/>
      <c r="DR2085" s="207"/>
      <c r="DS2085" s="207"/>
      <c r="DT2085" s="207"/>
      <c r="DU2085" s="207"/>
      <c r="DV2085" s="207"/>
      <c r="DW2085" s="207"/>
      <c r="DX2085" s="207"/>
    </row>
    <row r="2086" spans="15:128">
      <c r="O2086" s="207"/>
      <c r="P2086" s="207"/>
      <c r="Q2086" s="207"/>
      <c r="R2086" s="207"/>
      <c r="S2086" s="207"/>
      <c r="T2086" s="207"/>
      <c r="U2086" s="207"/>
      <c r="BP2086" s="207"/>
      <c r="BQ2086" s="207"/>
      <c r="BR2086" s="207"/>
      <c r="BS2086" s="207"/>
      <c r="BT2086" s="207"/>
      <c r="BU2086" s="207"/>
      <c r="BV2086" s="207"/>
      <c r="BW2086" s="207"/>
      <c r="BX2086" s="207"/>
      <c r="BY2086" s="207"/>
      <c r="BZ2086" s="207"/>
      <c r="CA2086" s="207"/>
      <c r="CB2086" s="207"/>
      <c r="CC2086" s="207"/>
      <c r="CD2086" s="207"/>
      <c r="CE2086" s="207"/>
      <c r="CF2086" s="207"/>
      <c r="CG2086" s="207"/>
      <c r="CH2086" s="207"/>
      <c r="CI2086" s="207"/>
      <c r="CJ2086" s="207"/>
      <c r="CK2086" s="207"/>
      <c r="CL2086" s="207"/>
      <c r="CM2086" s="207"/>
      <c r="CN2086" s="207"/>
      <c r="CO2086" s="207"/>
      <c r="CP2086" s="207"/>
      <c r="CQ2086" s="207"/>
      <c r="CR2086" s="207"/>
      <c r="CS2086" s="207"/>
      <c r="CT2086" s="207"/>
      <c r="CU2086" s="207"/>
      <c r="CV2086" s="207"/>
      <c r="CW2086" s="207"/>
      <c r="CX2086" s="207"/>
      <c r="CY2086" s="207"/>
      <c r="CZ2086" s="207"/>
      <c r="DA2086" s="207"/>
      <c r="DB2086" s="207"/>
      <c r="DC2086" s="207"/>
      <c r="DD2086" s="207"/>
      <c r="DE2086" s="207"/>
      <c r="DF2086" s="207"/>
      <c r="DG2086" s="207"/>
      <c r="DH2086" s="207"/>
      <c r="DI2086" s="207"/>
      <c r="DJ2086" s="207"/>
      <c r="DK2086" s="207"/>
      <c r="DL2086" s="207"/>
      <c r="DM2086" s="207"/>
      <c r="DN2086" s="207"/>
      <c r="DO2086" s="207"/>
      <c r="DP2086" s="207"/>
      <c r="DQ2086" s="207"/>
      <c r="DR2086" s="207"/>
      <c r="DS2086" s="207"/>
      <c r="DT2086" s="207"/>
      <c r="DU2086" s="207"/>
      <c r="DV2086" s="207"/>
      <c r="DW2086" s="207"/>
      <c r="DX2086" s="207"/>
    </row>
    <row r="2087" spans="15:128">
      <c r="O2087" s="207"/>
      <c r="P2087" s="207"/>
      <c r="Q2087" s="207"/>
      <c r="R2087" s="207"/>
      <c r="S2087" s="207"/>
      <c r="T2087" s="207"/>
      <c r="U2087" s="207"/>
      <c r="BP2087" s="207"/>
      <c r="BQ2087" s="207"/>
      <c r="BR2087" s="207"/>
      <c r="BS2087" s="207"/>
      <c r="BT2087" s="207"/>
      <c r="BU2087" s="207"/>
      <c r="BV2087" s="207"/>
      <c r="BW2087" s="207"/>
      <c r="BX2087" s="207"/>
      <c r="BY2087" s="207"/>
      <c r="BZ2087" s="207"/>
      <c r="CA2087" s="207"/>
      <c r="CB2087" s="207"/>
      <c r="CC2087" s="207"/>
      <c r="CD2087" s="207"/>
      <c r="CE2087" s="207"/>
      <c r="CF2087" s="207"/>
      <c r="CG2087" s="207"/>
      <c r="CH2087" s="207"/>
      <c r="CI2087" s="207"/>
      <c r="CJ2087" s="207"/>
      <c r="CK2087" s="207"/>
      <c r="CL2087" s="207"/>
      <c r="CM2087" s="207"/>
      <c r="CN2087" s="207"/>
      <c r="CO2087" s="207"/>
      <c r="CP2087" s="207"/>
      <c r="CQ2087" s="207"/>
      <c r="CR2087" s="207"/>
      <c r="CS2087" s="207"/>
      <c r="CT2087" s="207"/>
      <c r="CU2087" s="207"/>
      <c r="CV2087" s="207"/>
      <c r="CW2087" s="207"/>
      <c r="CX2087" s="207"/>
      <c r="CY2087" s="207"/>
      <c r="CZ2087" s="207"/>
      <c r="DA2087" s="207"/>
      <c r="DB2087" s="207"/>
      <c r="DC2087" s="207"/>
      <c r="DD2087" s="207"/>
      <c r="DE2087" s="207"/>
      <c r="DF2087" s="207"/>
      <c r="DG2087" s="207"/>
      <c r="DH2087" s="207"/>
      <c r="DI2087" s="207"/>
      <c r="DJ2087" s="207"/>
      <c r="DK2087" s="207"/>
      <c r="DL2087" s="207"/>
      <c r="DM2087" s="207"/>
      <c r="DN2087" s="207"/>
      <c r="DO2087" s="207"/>
      <c r="DP2087" s="207"/>
      <c r="DQ2087" s="207"/>
      <c r="DR2087" s="207"/>
      <c r="DS2087" s="207"/>
      <c r="DT2087" s="207"/>
      <c r="DU2087" s="207"/>
      <c r="DV2087" s="207"/>
      <c r="DW2087" s="207"/>
      <c r="DX2087" s="207"/>
    </row>
    <row r="2088" spans="15:128">
      <c r="O2088" s="207"/>
      <c r="P2088" s="207"/>
      <c r="Q2088" s="207"/>
      <c r="R2088" s="207"/>
      <c r="S2088" s="207"/>
      <c r="T2088" s="207"/>
      <c r="U2088" s="207"/>
      <c r="BP2088" s="207"/>
      <c r="BQ2088" s="207"/>
      <c r="BR2088" s="207"/>
      <c r="BS2088" s="207"/>
      <c r="BT2088" s="207"/>
      <c r="BU2088" s="207"/>
      <c r="BV2088" s="207"/>
      <c r="BW2088" s="207"/>
      <c r="BX2088" s="207"/>
      <c r="BY2088" s="207"/>
      <c r="BZ2088" s="207"/>
      <c r="CA2088" s="207"/>
      <c r="CB2088" s="207"/>
      <c r="CC2088" s="207"/>
      <c r="CD2088" s="207"/>
      <c r="CE2088" s="207"/>
      <c r="CF2088" s="207"/>
      <c r="CG2088" s="207"/>
      <c r="CH2088" s="207"/>
      <c r="CI2088" s="207"/>
      <c r="CJ2088" s="207"/>
      <c r="CK2088" s="207"/>
      <c r="CL2088" s="207"/>
      <c r="CM2088" s="207"/>
      <c r="CN2088" s="207"/>
      <c r="CO2088" s="207"/>
      <c r="CP2088" s="207"/>
      <c r="CQ2088" s="207"/>
      <c r="CR2088" s="207"/>
      <c r="CS2088" s="207"/>
      <c r="CT2088" s="207"/>
      <c r="CU2088" s="207"/>
      <c r="CV2088" s="207"/>
      <c r="CW2088" s="207"/>
      <c r="CX2088" s="207"/>
      <c r="CY2088" s="207"/>
      <c r="CZ2088" s="207"/>
      <c r="DA2088" s="207"/>
      <c r="DB2088" s="207"/>
      <c r="DC2088" s="207"/>
      <c r="DD2088" s="207"/>
      <c r="DE2088" s="207"/>
      <c r="DF2088" s="207"/>
      <c r="DG2088" s="207"/>
      <c r="DH2088" s="207"/>
      <c r="DI2088" s="207"/>
      <c r="DJ2088" s="207"/>
      <c r="DK2088" s="207"/>
      <c r="DL2088" s="207"/>
      <c r="DM2088" s="207"/>
      <c r="DN2088" s="207"/>
      <c r="DO2088" s="207"/>
      <c r="DP2088" s="207"/>
      <c r="DQ2088" s="207"/>
      <c r="DR2088" s="207"/>
      <c r="DS2088" s="207"/>
      <c r="DT2088" s="207"/>
      <c r="DU2088" s="207"/>
      <c r="DV2088" s="207"/>
      <c r="DW2088" s="207"/>
      <c r="DX2088" s="207"/>
    </row>
    <row r="2089" spans="15:128">
      <c r="O2089" s="207"/>
      <c r="P2089" s="207"/>
      <c r="Q2089" s="207"/>
      <c r="R2089" s="207"/>
      <c r="S2089" s="207"/>
      <c r="T2089" s="207"/>
      <c r="U2089" s="207"/>
      <c r="BP2089" s="207"/>
      <c r="BQ2089" s="207"/>
      <c r="BR2089" s="207"/>
      <c r="BS2089" s="207"/>
      <c r="BT2089" s="207"/>
      <c r="BU2089" s="207"/>
      <c r="BV2089" s="207"/>
      <c r="BW2089" s="207"/>
      <c r="BX2089" s="207"/>
      <c r="BY2089" s="207"/>
      <c r="BZ2089" s="207"/>
      <c r="CA2089" s="207"/>
      <c r="CB2089" s="207"/>
      <c r="CC2089" s="207"/>
      <c r="CD2089" s="207"/>
      <c r="CE2089" s="207"/>
      <c r="CF2089" s="207"/>
      <c r="CG2089" s="207"/>
      <c r="CH2089" s="207"/>
      <c r="CI2089" s="207"/>
      <c r="CJ2089" s="207"/>
      <c r="CK2089" s="207"/>
      <c r="CL2089" s="207"/>
      <c r="CM2089" s="207"/>
      <c r="CN2089" s="207"/>
      <c r="CO2089" s="207"/>
      <c r="CP2089" s="207"/>
      <c r="CQ2089" s="207"/>
      <c r="CR2089" s="207"/>
      <c r="CS2089" s="207"/>
      <c r="CT2089" s="207"/>
      <c r="CU2089" s="207"/>
      <c r="CV2089" s="207"/>
      <c r="CW2089" s="207"/>
      <c r="CX2089" s="207"/>
      <c r="CY2089" s="207"/>
      <c r="CZ2089" s="207"/>
      <c r="DA2089" s="207"/>
      <c r="DB2089" s="207"/>
      <c r="DC2089" s="207"/>
      <c r="DD2089" s="207"/>
      <c r="DE2089" s="207"/>
      <c r="DF2089" s="207"/>
      <c r="DG2089" s="207"/>
      <c r="DH2089" s="207"/>
      <c r="DI2089" s="207"/>
      <c r="DJ2089" s="207"/>
      <c r="DK2089" s="207"/>
      <c r="DL2089" s="207"/>
      <c r="DM2089" s="207"/>
      <c r="DN2089" s="207"/>
      <c r="DO2089" s="207"/>
      <c r="DP2089" s="207"/>
      <c r="DQ2089" s="207"/>
      <c r="DR2089" s="207"/>
      <c r="DS2089" s="207"/>
      <c r="DT2089" s="207"/>
      <c r="DU2089" s="207"/>
      <c r="DV2089" s="207"/>
      <c r="DW2089" s="207"/>
      <c r="DX2089" s="207"/>
    </row>
    <row r="2090" spans="15:128">
      <c r="O2090" s="207"/>
      <c r="P2090" s="207"/>
      <c r="Q2090" s="207"/>
      <c r="R2090" s="207"/>
      <c r="S2090" s="207"/>
      <c r="T2090" s="207"/>
      <c r="U2090" s="207"/>
      <c r="BP2090" s="207"/>
      <c r="BQ2090" s="207"/>
      <c r="BR2090" s="207"/>
      <c r="BS2090" s="207"/>
      <c r="BT2090" s="207"/>
      <c r="BU2090" s="207"/>
      <c r="BV2090" s="207"/>
      <c r="BW2090" s="207"/>
      <c r="BX2090" s="207"/>
      <c r="BY2090" s="207"/>
      <c r="BZ2090" s="207"/>
      <c r="CA2090" s="207"/>
      <c r="CB2090" s="207"/>
      <c r="CC2090" s="207"/>
      <c r="CD2090" s="207"/>
      <c r="CE2090" s="207"/>
      <c r="CF2090" s="207"/>
      <c r="CG2090" s="207"/>
      <c r="CH2090" s="207"/>
      <c r="CI2090" s="207"/>
      <c r="CJ2090" s="207"/>
      <c r="CK2090" s="207"/>
      <c r="CL2090" s="207"/>
      <c r="CM2090" s="207"/>
      <c r="CN2090" s="207"/>
      <c r="CO2090" s="207"/>
      <c r="CP2090" s="207"/>
      <c r="CQ2090" s="207"/>
      <c r="CR2090" s="207"/>
      <c r="CS2090" s="207"/>
      <c r="CT2090" s="207"/>
      <c r="CU2090" s="207"/>
      <c r="CV2090" s="207"/>
      <c r="CW2090" s="207"/>
      <c r="CX2090" s="207"/>
      <c r="CY2090" s="207"/>
      <c r="CZ2090" s="207"/>
      <c r="DA2090" s="207"/>
      <c r="DB2090" s="207"/>
      <c r="DC2090" s="207"/>
      <c r="DD2090" s="207"/>
      <c r="DE2090" s="207"/>
      <c r="DF2090" s="207"/>
      <c r="DG2090" s="207"/>
      <c r="DH2090" s="207"/>
      <c r="DI2090" s="207"/>
      <c r="DJ2090" s="207"/>
      <c r="DK2090" s="207"/>
      <c r="DL2090" s="207"/>
      <c r="DM2090" s="207"/>
      <c r="DN2090" s="207"/>
      <c r="DO2090" s="207"/>
      <c r="DP2090" s="207"/>
      <c r="DQ2090" s="207"/>
      <c r="DR2090" s="207"/>
      <c r="DS2090" s="207"/>
      <c r="DT2090" s="207"/>
      <c r="DU2090" s="207"/>
      <c r="DV2090" s="207"/>
      <c r="DW2090" s="207"/>
      <c r="DX2090" s="207"/>
    </row>
    <row r="2091" spans="15:128">
      <c r="O2091" s="207"/>
      <c r="P2091" s="207"/>
      <c r="Q2091" s="207"/>
      <c r="R2091" s="207"/>
      <c r="S2091" s="207"/>
      <c r="T2091" s="207"/>
      <c r="U2091" s="207"/>
      <c r="BP2091" s="207"/>
      <c r="BQ2091" s="207"/>
      <c r="BR2091" s="207"/>
      <c r="BS2091" s="207"/>
      <c r="BT2091" s="207"/>
      <c r="BU2091" s="207"/>
      <c r="BV2091" s="207"/>
      <c r="BW2091" s="207"/>
      <c r="BX2091" s="207"/>
      <c r="BY2091" s="207"/>
      <c r="BZ2091" s="207"/>
      <c r="CA2091" s="207"/>
      <c r="CB2091" s="207"/>
      <c r="CC2091" s="207"/>
      <c r="CD2091" s="207"/>
      <c r="CE2091" s="207"/>
      <c r="CF2091" s="207"/>
      <c r="CG2091" s="207"/>
      <c r="CH2091" s="207"/>
      <c r="CI2091" s="207"/>
      <c r="CJ2091" s="207"/>
      <c r="CK2091" s="207"/>
      <c r="CL2091" s="207"/>
      <c r="CM2091" s="207"/>
      <c r="CN2091" s="207"/>
      <c r="CO2091" s="207"/>
      <c r="CP2091" s="207"/>
      <c r="CQ2091" s="207"/>
      <c r="CR2091" s="207"/>
      <c r="CS2091" s="207"/>
      <c r="CT2091" s="207"/>
      <c r="CU2091" s="207"/>
      <c r="CV2091" s="207"/>
      <c r="CW2091" s="207"/>
      <c r="CX2091" s="207"/>
      <c r="CY2091" s="207"/>
      <c r="CZ2091" s="207"/>
      <c r="DA2091" s="207"/>
      <c r="DB2091" s="207"/>
      <c r="DC2091" s="207"/>
      <c r="DD2091" s="207"/>
      <c r="DE2091" s="207"/>
      <c r="DF2091" s="207"/>
      <c r="DG2091" s="207"/>
      <c r="DH2091" s="207"/>
      <c r="DI2091" s="207"/>
      <c r="DJ2091" s="207"/>
      <c r="DK2091" s="207"/>
      <c r="DL2091" s="207"/>
      <c r="DM2091" s="207"/>
      <c r="DN2091" s="207"/>
      <c r="DO2091" s="207"/>
      <c r="DP2091" s="207"/>
      <c r="DQ2091" s="207"/>
      <c r="DR2091" s="207"/>
      <c r="DS2091" s="207"/>
      <c r="DT2091" s="207"/>
      <c r="DU2091" s="207"/>
      <c r="DV2091" s="207"/>
      <c r="DW2091" s="207"/>
      <c r="DX2091" s="207"/>
    </row>
    <row r="2092" spans="15:128">
      <c r="O2092" s="207"/>
      <c r="P2092" s="207"/>
      <c r="Q2092" s="207"/>
      <c r="R2092" s="207"/>
      <c r="S2092" s="207"/>
      <c r="T2092" s="207"/>
      <c r="U2092" s="207"/>
      <c r="BP2092" s="207"/>
      <c r="BQ2092" s="207"/>
      <c r="BR2092" s="207"/>
      <c r="BS2092" s="207"/>
      <c r="BT2092" s="207"/>
      <c r="BU2092" s="207"/>
      <c r="BV2092" s="207"/>
      <c r="BW2092" s="207"/>
      <c r="BX2092" s="207"/>
      <c r="BY2092" s="207"/>
      <c r="BZ2092" s="207"/>
      <c r="CA2092" s="207"/>
      <c r="CB2092" s="207"/>
      <c r="CC2092" s="207"/>
      <c r="CD2092" s="207"/>
      <c r="CE2092" s="207"/>
      <c r="CF2092" s="207"/>
      <c r="CG2092" s="207"/>
      <c r="CH2092" s="207"/>
      <c r="CI2092" s="207"/>
      <c r="CJ2092" s="207"/>
      <c r="CK2092" s="207"/>
      <c r="CL2092" s="207"/>
      <c r="CM2092" s="207"/>
      <c r="CN2092" s="207"/>
      <c r="CO2092" s="207"/>
      <c r="CP2092" s="207"/>
      <c r="CQ2092" s="207"/>
      <c r="CR2092" s="207"/>
      <c r="CS2092" s="207"/>
      <c r="CT2092" s="207"/>
      <c r="CU2092" s="207"/>
      <c r="CV2092" s="207"/>
      <c r="CW2092" s="207"/>
      <c r="CX2092" s="207"/>
      <c r="CY2092" s="207"/>
      <c r="CZ2092" s="207"/>
      <c r="DA2092" s="207"/>
      <c r="DB2092" s="207"/>
      <c r="DC2092" s="207"/>
      <c r="DD2092" s="207"/>
      <c r="DE2092" s="207"/>
      <c r="DF2092" s="207"/>
      <c r="DG2092" s="207"/>
      <c r="DH2092" s="207"/>
      <c r="DI2092" s="207"/>
      <c r="DJ2092" s="207"/>
      <c r="DK2092" s="207"/>
      <c r="DL2092" s="207"/>
      <c r="DM2092" s="207"/>
      <c r="DN2092" s="207"/>
      <c r="DO2092" s="207"/>
      <c r="DP2092" s="207"/>
      <c r="DQ2092" s="207"/>
      <c r="DR2092" s="207"/>
      <c r="DS2092" s="207"/>
      <c r="DT2092" s="207"/>
      <c r="DU2092" s="207"/>
      <c r="DV2092" s="207"/>
      <c r="DW2092" s="207"/>
      <c r="DX2092" s="207"/>
    </row>
    <row r="2093" spans="15:128">
      <c r="O2093" s="207"/>
      <c r="P2093" s="207"/>
      <c r="Q2093" s="207"/>
      <c r="R2093" s="207"/>
      <c r="S2093" s="207"/>
      <c r="T2093" s="207"/>
      <c r="U2093" s="207"/>
      <c r="BP2093" s="207"/>
      <c r="BQ2093" s="207"/>
      <c r="BR2093" s="207"/>
      <c r="BS2093" s="207"/>
      <c r="BT2093" s="207"/>
      <c r="BU2093" s="207"/>
      <c r="BV2093" s="207"/>
      <c r="BW2093" s="207"/>
      <c r="BX2093" s="207"/>
      <c r="BY2093" s="207"/>
      <c r="BZ2093" s="207"/>
      <c r="CA2093" s="207"/>
      <c r="CB2093" s="207"/>
      <c r="CC2093" s="207"/>
      <c r="CD2093" s="207"/>
      <c r="CE2093" s="207"/>
      <c r="CF2093" s="207"/>
      <c r="CG2093" s="207"/>
      <c r="CH2093" s="207"/>
      <c r="CI2093" s="207"/>
      <c r="CJ2093" s="207"/>
      <c r="CK2093" s="207"/>
      <c r="CL2093" s="207"/>
      <c r="CM2093" s="207"/>
      <c r="CN2093" s="207"/>
      <c r="CO2093" s="207"/>
      <c r="CP2093" s="207"/>
      <c r="CQ2093" s="207"/>
      <c r="CR2093" s="207"/>
      <c r="CS2093" s="207"/>
      <c r="CT2093" s="207"/>
      <c r="CU2093" s="207"/>
      <c r="CV2093" s="207"/>
      <c r="CW2093" s="207"/>
      <c r="CX2093" s="207"/>
      <c r="CY2093" s="207"/>
      <c r="CZ2093" s="207"/>
      <c r="DA2093" s="207"/>
      <c r="DB2093" s="207"/>
      <c r="DC2093" s="207"/>
      <c r="DD2093" s="207"/>
      <c r="DE2093" s="207"/>
      <c r="DF2093" s="207"/>
      <c r="DG2093" s="207"/>
      <c r="DH2093" s="207"/>
      <c r="DI2093" s="207"/>
      <c r="DJ2093" s="207"/>
      <c r="DK2093" s="207"/>
      <c r="DL2093" s="207"/>
      <c r="DM2093" s="207"/>
      <c r="DN2093" s="207"/>
      <c r="DO2093" s="207"/>
      <c r="DP2093" s="207"/>
      <c r="DQ2093" s="207"/>
      <c r="DR2093" s="207"/>
      <c r="DS2093" s="207"/>
      <c r="DT2093" s="207"/>
      <c r="DU2093" s="207"/>
      <c r="DV2093" s="207"/>
      <c r="DW2093" s="207"/>
      <c r="DX2093" s="207"/>
    </row>
    <row r="2094" spans="15:128">
      <c r="O2094" s="207"/>
      <c r="P2094" s="207"/>
      <c r="Q2094" s="207"/>
      <c r="R2094" s="207"/>
      <c r="S2094" s="207"/>
      <c r="T2094" s="207"/>
      <c r="U2094" s="207"/>
      <c r="BP2094" s="207"/>
      <c r="BQ2094" s="207"/>
      <c r="BR2094" s="207"/>
      <c r="BS2094" s="207"/>
      <c r="BT2094" s="207"/>
      <c r="BU2094" s="207"/>
      <c r="BV2094" s="207"/>
      <c r="BW2094" s="207"/>
      <c r="BX2094" s="207"/>
      <c r="BY2094" s="207"/>
      <c r="BZ2094" s="207"/>
      <c r="CA2094" s="207"/>
      <c r="CB2094" s="207"/>
      <c r="CC2094" s="207"/>
      <c r="CD2094" s="207"/>
      <c r="CE2094" s="207"/>
      <c r="CF2094" s="207"/>
      <c r="CG2094" s="207"/>
      <c r="CH2094" s="207"/>
      <c r="CI2094" s="207"/>
      <c r="CJ2094" s="207"/>
      <c r="CK2094" s="207"/>
      <c r="CL2094" s="207"/>
      <c r="CM2094" s="207"/>
      <c r="CN2094" s="207"/>
      <c r="CO2094" s="207"/>
      <c r="CP2094" s="207"/>
      <c r="CQ2094" s="207"/>
      <c r="CR2094" s="207"/>
      <c r="CS2094" s="207"/>
      <c r="CT2094" s="207"/>
      <c r="CU2094" s="207"/>
      <c r="CV2094" s="207"/>
      <c r="CW2094" s="207"/>
      <c r="CX2094" s="207"/>
      <c r="CY2094" s="207"/>
      <c r="CZ2094" s="207"/>
      <c r="DA2094" s="207"/>
      <c r="DB2094" s="207"/>
      <c r="DC2094" s="207"/>
      <c r="DD2094" s="207"/>
      <c r="DE2094" s="207"/>
      <c r="DF2094" s="207"/>
      <c r="DG2094" s="207"/>
      <c r="DH2094" s="207"/>
      <c r="DI2094" s="207"/>
      <c r="DJ2094" s="207"/>
      <c r="DK2094" s="207"/>
      <c r="DL2094" s="207"/>
      <c r="DM2094" s="207"/>
      <c r="DN2094" s="207"/>
      <c r="DO2094" s="207"/>
      <c r="DP2094" s="207"/>
      <c r="DQ2094" s="207"/>
      <c r="DR2094" s="207"/>
      <c r="DS2094" s="207"/>
      <c r="DT2094" s="207"/>
      <c r="DU2094" s="207"/>
      <c r="DV2094" s="207"/>
      <c r="DW2094" s="207"/>
      <c r="DX2094" s="207"/>
    </row>
    <row r="2095" spans="15:128">
      <c r="O2095" s="207"/>
      <c r="P2095" s="207"/>
      <c r="Q2095" s="207"/>
      <c r="R2095" s="207"/>
      <c r="S2095" s="207"/>
      <c r="T2095" s="207"/>
      <c r="U2095" s="207"/>
      <c r="BP2095" s="207"/>
      <c r="BQ2095" s="207"/>
      <c r="BR2095" s="207"/>
      <c r="BS2095" s="207"/>
      <c r="BT2095" s="207"/>
      <c r="BU2095" s="207"/>
      <c r="BV2095" s="207"/>
      <c r="BW2095" s="207"/>
      <c r="BX2095" s="207"/>
      <c r="BY2095" s="207"/>
      <c r="BZ2095" s="207"/>
      <c r="CA2095" s="207"/>
      <c r="CB2095" s="207"/>
      <c r="CC2095" s="207"/>
      <c r="CD2095" s="207"/>
      <c r="CE2095" s="207"/>
      <c r="CF2095" s="207"/>
      <c r="CG2095" s="207"/>
      <c r="CH2095" s="207"/>
      <c r="CI2095" s="207"/>
      <c r="CJ2095" s="207"/>
      <c r="CK2095" s="207"/>
      <c r="CL2095" s="207"/>
      <c r="CM2095" s="207"/>
      <c r="CN2095" s="207"/>
      <c r="CO2095" s="207"/>
      <c r="CP2095" s="207"/>
      <c r="CQ2095" s="207"/>
      <c r="CR2095" s="207"/>
      <c r="CS2095" s="207"/>
      <c r="CT2095" s="207"/>
      <c r="CU2095" s="207"/>
      <c r="CV2095" s="207"/>
      <c r="CW2095" s="207"/>
      <c r="CX2095" s="207"/>
      <c r="CY2095" s="207"/>
      <c r="CZ2095" s="207"/>
      <c r="DA2095" s="207"/>
      <c r="DB2095" s="207"/>
      <c r="DC2095" s="207"/>
      <c r="DD2095" s="207"/>
      <c r="DE2095" s="207"/>
      <c r="DF2095" s="207"/>
      <c r="DG2095" s="207"/>
      <c r="DH2095" s="207"/>
      <c r="DI2095" s="207"/>
      <c r="DJ2095" s="207"/>
      <c r="DK2095" s="207"/>
      <c r="DL2095" s="207"/>
      <c r="DM2095" s="207"/>
      <c r="DN2095" s="207"/>
      <c r="DO2095" s="207"/>
      <c r="DP2095" s="207"/>
      <c r="DQ2095" s="207"/>
      <c r="DR2095" s="207"/>
      <c r="DS2095" s="207"/>
      <c r="DT2095" s="207"/>
      <c r="DU2095" s="207"/>
      <c r="DV2095" s="207"/>
      <c r="DW2095" s="207"/>
      <c r="DX2095" s="207"/>
    </row>
    <row r="2096" spans="15:128">
      <c r="O2096" s="207"/>
      <c r="P2096" s="207"/>
      <c r="Q2096" s="207"/>
      <c r="R2096" s="207"/>
      <c r="S2096" s="207"/>
      <c r="T2096" s="207"/>
      <c r="U2096" s="207"/>
      <c r="BP2096" s="207"/>
      <c r="BQ2096" s="207"/>
      <c r="BR2096" s="207"/>
      <c r="BS2096" s="207"/>
      <c r="BT2096" s="207"/>
      <c r="BU2096" s="207"/>
      <c r="BV2096" s="207"/>
      <c r="BW2096" s="207"/>
      <c r="BX2096" s="207"/>
      <c r="BY2096" s="207"/>
      <c r="BZ2096" s="207"/>
      <c r="CA2096" s="207"/>
      <c r="CB2096" s="207"/>
      <c r="CC2096" s="207"/>
      <c r="CD2096" s="207"/>
      <c r="CE2096" s="207"/>
      <c r="CF2096" s="207"/>
      <c r="CG2096" s="207"/>
      <c r="CH2096" s="207"/>
      <c r="CI2096" s="207"/>
      <c r="CJ2096" s="207"/>
      <c r="CK2096" s="207"/>
      <c r="CL2096" s="207"/>
      <c r="CM2096" s="207"/>
      <c r="CN2096" s="207"/>
      <c r="CO2096" s="207"/>
      <c r="CP2096" s="207"/>
      <c r="CQ2096" s="207"/>
      <c r="CR2096" s="207"/>
      <c r="CS2096" s="207"/>
      <c r="CT2096" s="207"/>
      <c r="CU2096" s="207"/>
      <c r="CV2096" s="207"/>
      <c r="CW2096" s="207"/>
      <c r="CX2096" s="207"/>
      <c r="CY2096" s="207"/>
      <c r="CZ2096" s="207"/>
      <c r="DA2096" s="207"/>
      <c r="DB2096" s="207"/>
      <c r="DC2096" s="207"/>
      <c r="DD2096" s="207"/>
      <c r="DE2096" s="207"/>
      <c r="DF2096" s="207"/>
      <c r="DG2096" s="207"/>
      <c r="DH2096" s="207"/>
      <c r="DI2096" s="207"/>
      <c r="DJ2096" s="207"/>
      <c r="DK2096" s="207"/>
      <c r="DL2096" s="207"/>
      <c r="DM2096" s="207"/>
      <c r="DN2096" s="207"/>
      <c r="DO2096" s="207"/>
      <c r="DP2096" s="207"/>
      <c r="DQ2096" s="207"/>
      <c r="DR2096" s="207"/>
      <c r="DS2096" s="207"/>
      <c r="DT2096" s="207"/>
      <c r="DU2096" s="207"/>
      <c r="DV2096" s="207"/>
      <c r="DW2096" s="207"/>
      <c r="DX2096" s="207"/>
    </row>
    <row r="2097" spans="15:128">
      <c r="O2097" s="207"/>
      <c r="P2097" s="207"/>
      <c r="Q2097" s="207"/>
      <c r="R2097" s="207"/>
      <c r="S2097" s="207"/>
      <c r="T2097" s="207"/>
      <c r="U2097" s="207"/>
      <c r="BP2097" s="207"/>
      <c r="BQ2097" s="207"/>
      <c r="BR2097" s="207"/>
      <c r="BS2097" s="207"/>
      <c r="BT2097" s="207"/>
      <c r="BU2097" s="207"/>
      <c r="BV2097" s="207"/>
      <c r="BW2097" s="207"/>
      <c r="BX2097" s="207"/>
      <c r="BY2097" s="207"/>
      <c r="BZ2097" s="207"/>
      <c r="CA2097" s="207"/>
      <c r="CB2097" s="207"/>
      <c r="CC2097" s="207"/>
      <c r="CD2097" s="207"/>
      <c r="CE2097" s="207"/>
      <c r="CF2097" s="207"/>
      <c r="CG2097" s="207"/>
      <c r="CH2097" s="207"/>
      <c r="CI2097" s="207"/>
      <c r="CJ2097" s="207"/>
      <c r="CK2097" s="207"/>
      <c r="CL2097" s="207"/>
      <c r="CM2097" s="207"/>
      <c r="CN2097" s="207"/>
      <c r="CO2097" s="207"/>
      <c r="CP2097" s="207"/>
      <c r="CQ2097" s="207"/>
      <c r="CR2097" s="207"/>
      <c r="CS2097" s="207"/>
      <c r="CT2097" s="207"/>
      <c r="CU2097" s="207"/>
      <c r="CV2097" s="207"/>
      <c r="CW2097" s="207"/>
      <c r="CX2097" s="207"/>
      <c r="CY2097" s="207"/>
      <c r="CZ2097" s="207"/>
      <c r="DA2097" s="207"/>
      <c r="DB2097" s="207"/>
      <c r="DC2097" s="207"/>
      <c r="DD2097" s="207"/>
      <c r="DE2097" s="207"/>
      <c r="DF2097" s="207"/>
      <c r="DG2097" s="207"/>
      <c r="DH2097" s="207"/>
      <c r="DI2097" s="207"/>
      <c r="DJ2097" s="207"/>
      <c r="DK2097" s="207"/>
      <c r="DL2097" s="207"/>
      <c r="DM2097" s="207"/>
      <c r="DN2097" s="207"/>
      <c r="DO2097" s="207"/>
      <c r="DP2097" s="207"/>
      <c r="DQ2097" s="207"/>
      <c r="DR2097" s="207"/>
      <c r="DS2097" s="207"/>
      <c r="DT2097" s="207"/>
      <c r="DU2097" s="207"/>
      <c r="DV2097" s="207"/>
      <c r="DW2097" s="207"/>
      <c r="DX2097" s="207"/>
    </row>
    <row r="2098" spans="15:128">
      <c r="O2098" s="207"/>
      <c r="P2098" s="207"/>
      <c r="Q2098" s="207"/>
      <c r="R2098" s="207"/>
      <c r="S2098" s="207"/>
      <c r="T2098" s="207"/>
      <c r="U2098" s="207"/>
      <c r="BP2098" s="207"/>
      <c r="BQ2098" s="207"/>
      <c r="BR2098" s="207"/>
      <c r="BS2098" s="207"/>
      <c r="BT2098" s="207"/>
      <c r="BU2098" s="207"/>
      <c r="BV2098" s="207"/>
      <c r="BW2098" s="207"/>
      <c r="BX2098" s="207"/>
      <c r="BY2098" s="207"/>
      <c r="BZ2098" s="207"/>
      <c r="CA2098" s="207"/>
      <c r="CB2098" s="207"/>
      <c r="CC2098" s="207"/>
      <c r="CD2098" s="207"/>
      <c r="CE2098" s="207"/>
      <c r="CF2098" s="207"/>
      <c r="CG2098" s="207"/>
      <c r="CH2098" s="207"/>
      <c r="CI2098" s="207"/>
      <c r="CJ2098" s="207"/>
      <c r="CK2098" s="207"/>
      <c r="CL2098" s="207"/>
      <c r="CM2098" s="207"/>
      <c r="CN2098" s="207"/>
      <c r="CO2098" s="207"/>
      <c r="CP2098" s="207"/>
      <c r="CQ2098" s="207"/>
      <c r="CR2098" s="207"/>
      <c r="CS2098" s="207"/>
      <c r="CT2098" s="207"/>
      <c r="CU2098" s="207"/>
      <c r="CV2098" s="207"/>
      <c r="CW2098" s="207"/>
      <c r="CX2098" s="207"/>
      <c r="CY2098" s="207"/>
      <c r="CZ2098" s="207"/>
      <c r="DA2098" s="207"/>
      <c r="DB2098" s="207"/>
      <c r="DC2098" s="207"/>
      <c r="DD2098" s="207"/>
      <c r="DE2098" s="207"/>
      <c r="DF2098" s="207"/>
      <c r="DG2098" s="207"/>
      <c r="DH2098" s="207"/>
      <c r="DI2098" s="207"/>
      <c r="DJ2098" s="207"/>
      <c r="DK2098" s="207"/>
      <c r="DL2098" s="207"/>
      <c r="DM2098" s="207"/>
      <c r="DN2098" s="207"/>
      <c r="DO2098" s="207"/>
      <c r="DP2098" s="207"/>
      <c r="DQ2098" s="207"/>
      <c r="DR2098" s="207"/>
      <c r="DS2098" s="207"/>
      <c r="DT2098" s="207"/>
      <c r="DU2098" s="207"/>
      <c r="DV2098" s="207"/>
      <c r="DW2098" s="207"/>
      <c r="DX2098" s="207"/>
    </row>
    <row r="2099" spans="15:128">
      <c r="O2099" s="207"/>
      <c r="P2099" s="207"/>
      <c r="Q2099" s="207"/>
      <c r="R2099" s="207"/>
      <c r="S2099" s="207"/>
      <c r="T2099" s="207"/>
      <c r="U2099" s="207"/>
      <c r="BP2099" s="207"/>
      <c r="BQ2099" s="207"/>
      <c r="BR2099" s="207"/>
      <c r="BS2099" s="207"/>
      <c r="BT2099" s="207"/>
      <c r="BU2099" s="207"/>
      <c r="BV2099" s="207"/>
      <c r="BW2099" s="207"/>
      <c r="BX2099" s="207"/>
      <c r="BY2099" s="207"/>
      <c r="BZ2099" s="207"/>
      <c r="CA2099" s="207"/>
      <c r="CB2099" s="207"/>
      <c r="CC2099" s="207"/>
      <c r="CD2099" s="207"/>
      <c r="CE2099" s="207"/>
      <c r="CF2099" s="207"/>
      <c r="CG2099" s="207"/>
      <c r="CH2099" s="207"/>
      <c r="CI2099" s="207"/>
      <c r="CJ2099" s="207"/>
      <c r="CK2099" s="207"/>
      <c r="CL2099" s="207"/>
      <c r="CM2099" s="207"/>
      <c r="CN2099" s="207"/>
      <c r="CO2099" s="207"/>
      <c r="CP2099" s="207"/>
      <c r="CQ2099" s="207"/>
      <c r="CR2099" s="207"/>
      <c r="CS2099" s="207"/>
      <c r="CT2099" s="207"/>
      <c r="CU2099" s="207"/>
      <c r="CV2099" s="207"/>
      <c r="CW2099" s="207"/>
      <c r="CX2099" s="207"/>
      <c r="CY2099" s="207"/>
      <c r="CZ2099" s="207"/>
      <c r="DA2099" s="207"/>
      <c r="DB2099" s="207"/>
      <c r="DC2099" s="207"/>
      <c r="DD2099" s="207"/>
      <c r="DE2099" s="207"/>
      <c r="DF2099" s="207"/>
      <c r="DG2099" s="207"/>
      <c r="DH2099" s="207"/>
      <c r="DI2099" s="207"/>
      <c r="DJ2099" s="207"/>
      <c r="DK2099" s="207"/>
      <c r="DL2099" s="207"/>
      <c r="DM2099" s="207"/>
      <c r="DN2099" s="207"/>
      <c r="DO2099" s="207"/>
      <c r="DP2099" s="207"/>
      <c r="DQ2099" s="207"/>
      <c r="DR2099" s="207"/>
      <c r="DS2099" s="207"/>
      <c r="DT2099" s="207"/>
      <c r="DU2099" s="207"/>
      <c r="DV2099" s="207"/>
      <c r="DW2099" s="207"/>
      <c r="DX2099" s="207"/>
    </row>
    <row r="2100" spans="15:128">
      <c r="O2100" s="207"/>
      <c r="P2100" s="207"/>
      <c r="Q2100" s="207"/>
      <c r="R2100" s="207"/>
      <c r="S2100" s="207"/>
      <c r="T2100" s="207"/>
      <c r="U2100" s="207"/>
      <c r="BP2100" s="207"/>
      <c r="BQ2100" s="207"/>
      <c r="BR2100" s="207"/>
      <c r="BS2100" s="207"/>
      <c r="BT2100" s="207"/>
      <c r="BU2100" s="207"/>
      <c r="BV2100" s="207"/>
      <c r="BW2100" s="207"/>
      <c r="BX2100" s="207"/>
      <c r="BY2100" s="207"/>
      <c r="BZ2100" s="207"/>
      <c r="CA2100" s="207"/>
      <c r="CB2100" s="207"/>
      <c r="CC2100" s="207"/>
      <c r="CD2100" s="207"/>
      <c r="CE2100" s="207"/>
      <c r="CF2100" s="207"/>
      <c r="CG2100" s="207"/>
      <c r="CH2100" s="207"/>
      <c r="CI2100" s="207"/>
      <c r="CJ2100" s="207"/>
      <c r="CK2100" s="207"/>
      <c r="CL2100" s="207"/>
      <c r="CM2100" s="207"/>
      <c r="CN2100" s="207"/>
      <c r="CO2100" s="207"/>
      <c r="CP2100" s="207"/>
      <c r="CQ2100" s="207"/>
      <c r="CR2100" s="207"/>
      <c r="CS2100" s="207"/>
      <c r="CT2100" s="207"/>
      <c r="CU2100" s="207"/>
      <c r="CV2100" s="207"/>
      <c r="CW2100" s="207"/>
      <c r="CX2100" s="207"/>
      <c r="CY2100" s="207"/>
      <c r="CZ2100" s="207"/>
      <c r="DA2100" s="207"/>
      <c r="DB2100" s="207"/>
      <c r="DC2100" s="207"/>
      <c r="DD2100" s="207"/>
      <c r="DE2100" s="207"/>
      <c r="DF2100" s="207"/>
      <c r="DG2100" s="207"/>
      <c r="DH2100" s="207"/>
      <c r="DI2100" s="207"/>
      <c r="DJ2100" s="207"/>
      <c r="DK2100" s="207"/>
      <c r="DL2100" s="207"/>
      <c r="DM2100" s="207"/>
      <c r="DN2100" s="207"/>
      <c r="DO2100" s="207"/>
      <c r="DP2100" s="207"/>
      <c r="DQ2100" s="207"/>
      <c r="DR2100" s="207"/>
      <c r="DS2100" s="207"/>
      <c r="DT2100" s="207"/>
      <c r="DU2100" s="207"/>
      <c r="DV2100" s="207"/>
      <c r="DW2100" s="207"/>
      <c r="DX2100" s="207"/>
    </row>
    <row r="2101" spans="15:128">
      <c r="O2101" s="207"/>
      <c r="P2101" s="207"/>
      <c r="Q2101" s="207"/>
      <c r="R2101" s="207"/>
      <c r="S2101" s="207"/>
      <c r="T2101" s="207"/>
      <c r="U2101" s="207"/>
      <c r="BP2101" s="207"/>
      <c r="BQ2101" s="207"/>
      <c r="BR2101" s="207"/>
      <c r="BS2101" s="207"/>
      <c r="BT2101" s="207"/>
      <c r="BU2101" s="207"/>
      <c r="BV2101" s="207"/>
      <c r="BW2101" s="207"/>
      <c r="BX2101" s="207"/>
      <c r="BY2101" s="207"/>
      <c r="BZ2101" s="207"/>
      <c r="CA2101" s="207"/>
      <c r="CB2101" s="207"/>
      <c r="CC2101" s="207"/>
      <c r="CD2101" s="207"/>
      <c r="CE2101" s="207"/>
      <c r="CF2101" s="207"/>
      <c r="CG2101" s="207"/>
      <c r="CH2101" s="207"/>
      <c r="CI2101" s="207"/>
      <c r="CJ2101" s="207"/>
      <c r="CK2101" s="207"/>
      <c r="CL2101" s="207"/>
      <c r="CM2101" s="207"/>
      <c r="CN2101" s="207"/>
      <c r="CO2101" s="207"/>
      <c r="CP2101" s="207"/>
      <c r="CQ2101" s="207"/>
      <c r="CR2101" s="207"/>
      <c r="CS2101" s="207"/>
      <c r="CT2101" s="207"/>
      <c r="CU2101" s="207"/>
      <c r="CV2101" s="207"/>
      <c r="CW2101" s="207"/>
      <c r="CX2101" s="207"/>
      <c r="CY2101" s="207"/>
      <c r="CZ2101" s="207"/>
      <c r="DA2101" s="207"/>
      <c r="DB2101" s="207"/>
      <c r="DC2101" s="207"/>
      <c r="DD2101" s="207"/>
      <c r="DE2101" s="207"/>
      <c r="DF2101" s="207"/>
      <c r="DG2101" s="207"/>
      <c r="DH2101" s="207"/>
      <c r="DI2101" s="207"/>
      <c r="DJ2101" s="207"/>
      <c r="DK2101" s="207"/>
      <c r="DL2101" s="207"/>
      <c r="DM2101" s="207"/>
      <c r="DN2101" s="207"/>
      <c r="DO2101" s="207"/>
      <c r="DP2101" s="207"/>
      <c r="DQ2101" s="207"/>
      <c r="DR2101" s="207"/>
      <c r="DS2101" s="207"/>
      <c r="DT2101" s="207"/>
      <c r="DU2101" s="207"/>
      <c r="DV2101" s="207"/>
      <c r="DW2101" s="207"/>
      <c r="DX2101" s="207"/>
    </row>
    <row r="2102" spans="15:128">
      <c r="O2102" s="207"/>
      <c r="P2102" s="207"/>
      <c r="Q2102" s="207"/>
      <c r="R2102" s="207"/>
      <c r="S2102" s="207"/>
      <c r="T2102" s="207"/>
      <c r="U2102" s="207"/>
      <c r="BP2102" s="207"/>
      <c r="BQ2102" s="207"/>
      <c r="BR2102" s="207"/>
      <c r="BS2102" s="207"/>
      <c r="BT2102" s="207"/>
      <c r="BU2102" s="207"/>
      <c r="BV2102" s="207"/>
      <c r="BW2102" s="207"/>
      <c r="BX2102" s="207"/>
      <c r="BY2102" s="207"/>
      <c r="BZ2102" s="207"/>
      <c r="CA2102" s="207"/>
      <c r="CB2102" s="207"/>
      <c r="CC2102" s="207"/>
      <c r="CD2102" s="207"/>
      <c r="CE2102" s="207"/>
      <c r="CF2102" s="207"/>
      <c r="CG2102" s="207"/>
      <c r="CH2102" s="207"/>
      <c r="CI2102" s="207"/>
      <c r="CJ2102" s="207"/>
      <c r="CK2102" s="207"/>
      <c r="CL2102" s="207"/>
      <c r="CM2102" s="207"/>
      <c r="CN2102" s="207"/>
      <c r="CO2102" s="207"/>
      <c r="CP2102" s="207"/>
      <c r="CQ2102" s="207"/>
      <c r="CR2102" s="207"/>
      <c r="CS2102" s="207"/>
      <c r="CT2102" s="207"/>
      <c r="CU2102" s="207"/>
      <c r="CV2102" s="207"/>
      <c r="CW2102" s="207"/>
      <c r="CX2102" s="207"/>
      <c r="CY2102" s="207"/>
      <c r="CZ2102" s="207"/>
      <c r="DA2102" s="207"/>
      <c r="DB2102" s="207"/>
      <c r="DC2102" s="207"/>
      <c r="DD2102" s="207"/>
      <c r="DE2102" s="207"/>
      <c r="DF2102" s="207"/>
      <c r="DG2102" s="207"/>
      <c r="DH2102" s="207"/>
      <c r="DI2102" s="207"/>
      <c r="DJ2102" s="207"/>
      <c r="DK2102" s="207"/>
      <c r="DL2102" s="207"/>
      <c r="DM2102" s="207"/>
      <c r="DN2102" s="207"/>
      <c r="DO2102" s="207"/>
      <c r="DP2102" s="207"/>
      <c r="DQ2102" s="207"/>
      <c r="DR2102" s="207"/>
      <c r="DS2102" s="207"/>
      <c r="DT2102" s="207"/>
      <c r="DU2102" s="207"/>
      <c r="DV2102" s="207"/>
      <c r="DW2102" s="207"/>
      <c r="DX2102" s="207"/>
    </row>
    <row r="2103" spans="15:128">
      <c r="O2103" s="207"/>
      <c r="P2103" s="207"/>
      <c r="Q2103" s="207"/>
      <c r="R2103" s="207"/>
      <c r="S2103" s="207"/>
      <c r="T2103" s="207"/>
      <c r="U2103" s="207"/>
      <c r="BP2103" s="207"/>
      <c r="BQ2103" s="207"/>
      <c r="BR2103" s="207"/>
      <c r="BS2103" s="207"/>
      <c r="BT2103" s="207"/>
      <c r="BU2103" s="207"/>
      <c r="BV2103" s="207"/>
      <c r="BW2103" s="207"/>
      <c r="BX2103" s="207"/>
      <c r="BY2103" s="207"/>
      <c r="BZ2103" s="207"/>
      <c r="CA2103" s="207"/>
      <c r="CB2103" s="207"/>
      <c r="CC2103" s="207"/>
      <c r="CD2103" s="207"/>
      <c r="CE2103" s="207"/>
      <c r="CF2103" s="207"/>
      <c r="CG2103" s="207"/>
      <c r="CH2103" s="207"/>
      <c r="CI2103" s="207"/>
      <c r="CJ2103" s="207"/>
      <c r="CK2103" s="207"/>
      <c r="CL2103" s="207"/>
      <c r="CM2103" s="207"/>
      <c r="CN2103" s="207"/>
      <c r="CO2103" s="207"/>
      <c r="CP2103" s="207"/>
      <c r="CQ2103" s="207"/>
      <c r="CR2103" s="207"/>
      <c r="CS2103" s="207"/>
      <c r="CT2103" s="207"/>
      <c r="CU2103" s="207"/>
      <c r="CV2103" s="207"/>
      <c r="CW2103" s="207"/>
      <c r="CX2103" s="207"/>
      <c r="CY2103" s="207"/>
      <c r="CZ2103" s="207"/>
      <c r="DA2103" s="207"/>
      <c r="DB2103" s="207"/>
      <c r="DC2103" s="207"/>
      <c r="DD2103" s="207"/>
      <c r="DE2103" s="207"/>
      <c r="DF2103" s="207"/>
      <c r="DG2103" s="207"/>
      <c r="DH2103" s="207"/>
      <c r="DI2103" s="207"/>
      <c r="DJ2103" s="207"/>
      <c r="DK2103" s="207"/>
      <c r="DL2103" s="207"/>
      <c r="DM2103" s="207"/>
      <c r="DN2103" s="207"/>
      <c r="DO2103" s="207"/>
      <c r="DP2103" s="207"/>
      <c r="DQ2103" s="207"/>
      <c r="DR2103" s="207"/>
      <c r="DS2103" s="207"/>
      <c r="DT2103" s="207"/>
      <c r="DU2103" s="207"/>
      <c r="DV2103" s="207"/>
      <c r="DW2103" s="207"/>
      <c r="DX2103" s="207"/>
    </row>
    <row r="2104" spans="15:128">
      <c r="O2104" s="207"/>
      <c r="P2104" s="207"/>
      <c r="Q2104" s="207"/>
      <c r="R2104" s="207"/>
      <c r="S2104" s="207"/>
      <c r="T2104" s="207"/>
      <c r="U2104" s="207"/>
      <c r="BP2104" s="207"/>
      <c r="BQ2104" s="207"/>
      <c r="BR2104" s="207"/>
      <c r="BS2104" s="207"/>
      <c r="BT2104" s="207"/>
      <c r="BU2104" s="207"/>
      <c r="BV2104" s="207"/>
      <c r="BW2104" s="207"/>
      <c r="BX2104" s="207"/>
      <c r="BY2104" s="207"/>
      <c r="BZ2104" s="207"/>
      <c r="CA2104" s="207"/>
      <c r="CB2104" s="207"/>
      <c r="CC2104" s="207"/>
      <c r="CD2104" s="207"/>
      <c r="CE2104" s="207"/>
      <c r="CF2104" s="207"/>
      <c r="CG2104" s="207"/>
      <c r="CH2104" s="207"/>
      <c r="CI2104" s="207"/>
      <c r="CJ2104" s="207"/>
      <c r="CK2104" s="207"/>
      <c r="CL2104" s="207"/>
      <c r="CM2104" s="207"/>
      <c r="CN2104" s="207"/>
      <c r="CO2104" s="207"/>
      <c r="CP2104" s="207"/>
      <c r="CQ2104" s="207"/>
      <c r="CR2104" s="207"/>
      <c r="CS2104" s="207"/>
      <c r="CT2104" s="207"/>
      <c r="CU2104" s="207"/>
      <c r="CV2104" s="207"/>
      <c r="CW2104" s="207"/>
      <c r="CX2104" s="207"/>
      <c r="CY2104" s="207"/>
      <c r="CZ2104" s="207"/>
      <c r="DA2104" s="207"/>
      <c r="DB2104" s="207"/>
      <c r="DC2104" s="207"/>
      <c r="DD2104" s="207"/>
      <c r="DE2104" s="207"/>
      <c r="DF2104" s="207"/>
      <c r="DG2104" s="207"/>
      <c r="DH2104" s="207"/>
      <c r="DI2104" s="207"/>
      <c r="DJ2104" s="207"/>
      <c r="DK2104" s="207"/>
      <c r="DL2104" s="207"/>
      <c r="DM2104" s="207"/>
      <c r="DN2104" s="207"/>
      <c r="DO2104" s="207"/>
      <c r="DP2104" s="207"/>
      <c r="DQ2104" s="207"/>
      <c r="DR2104" s="207"/>
      <c r="DS2104" s="207"/>
      <c r="DT2104" s="207"/>
      <c r="DU2104" s="207"/>
      <c r="DV2104" s="207"/>
      <c r="DW2104" s="207"/>
      <c r="DX2104" s="207"/>
    </row>
    <row r="2105" spans="15:128">
      <c r="O2105" s="207"/>
      <c r="P2105" s="207"/>
      <c r="Q2105" s="207"/>
      <c r="R2105" s="207"/>
      <c r="S2105" s="207"/>
      <c r="T2105" s="207"/>
      <c r="U2105" s="207"/>
      <c r="BP2105" s="207"/>
      <c r="BQ2105" s="207"/>
      <c r="BR2105" s="207"/>
      <c r="BS2105" s="207"/>
      <c r="BT2105" s="207"/>
      <c r="BU2105" s="207"/>
      <c r="BV2105" s="207"/>
      <c r="BW2105" s="207"/>
      <c r="BX2105" s="207"/>
      <c r="BY2105" s="207"/>
      <c r="BZ2105" s="207"/>
      <c r="CA2105" s="207"/>
      <c r="CB2105" s="207"/>
      <c r="CC2105" s="207"/>
      <c r="CD2105" s="207"/>
      <c r="CE2105" s="207"/>
      <c r="CF2105" s="207"/>
      <c r="CG2105" s="207"/>
      <c r="CH2105" s="207"/>
      <c r="CI2105" s="207"/>
      <c r="CJ2105" s="207"/>
      <c r="CK2105" s="207"/>
      <c r="CL2105" s="207"/>
      <c r="CM2105" s="207"/>
      <c r="CN2105" s="207"/>
      <c r="CO2105" s="207"/>
      <c r="CP2105" s="207"/>
      <c r="CQ2105" s="207"/>
      <c r="CR2105" s="207"/>
      <c r="CS2105" s="207"/>
      <c r="CT2105" s="207"/>
      <c r="CU2105" s="207"/>
      <c r="CV2105" s="207"/>
      <c r="CW2105" s="207"/>
      <c r="CX2105" s="207"/>
      <c r="CY2105" s="207"/>
      <c r="CZ2105" s="207"/>
      <c r="DA2105" s="207"/>
      <c r="DB2105" s="207"/>
      <c r="DC2105" s="207"/>
      <c r="DD2105" s="207"/>
      <c r="DE2105" s="207"/>
      <c r="DF2105" s="207"/>
      <c r="DG2105" s="207"/>
      <c r="DH2105" s="207"/>
      <c r="DI2105" s="207"/>
      <c r="DJ2105" s="207"/>
      <c r="DK2105" s="207"/>
      <c r="DL2105" s="207"/>
      <c r="DM2105" s="207"/>
      <c r="DN2105" s="207"/>
      <c r="DO2105" s="207"/>
      <c r="DP2105" s="207"/>
      <c r="DQ2105" s="207"/>
      <c r="DR2105" s="207"/>
      <c r="DS2105" s="207"/>
      <c r="DT2105" s="207"/>
      <c r="DU2105" s="207"/>
      <c r="DV2105" s="207"/>
      <c r="DW2105" s="207"/>
      <c r="DX2105" s="207"/>
    </row>
    <row r="2106" spans="15:128">
      <c r="O2106" s="207"/>
      <c r="P2106" s="207"/>
      <c r="Q2106" s="207"/>
      <c r="R2106" s="207"/>
      <c r="S2106" s="207"/>
      <c r="T2106" s="207"/>
      <c r="U2106" s="207"/>
      <c r="BP2106" s="207"/>
      <c r="BQ2106" s="207"/>
      <c r="BR2106" s="207"/>
      <c r="BS2106" s="207"/>
      <c r="BT2106" s="207"/>
      <c r="BU2106" s="207"/>
      <c r="BV2106" s="207"/>
      <c r="BW2106" s="207"/>
      <c r="BX2106" s="207"/>
      <c r="BY2106" s="207"/>
      <c r="BZ2106" s="207"/>
      <c r="CA2106" s="207"/>
      <c r="CB2106" s="207"/>
      <c r="CC2106" s="207"/>
      <c r="CD2106" s="207"/>
      <c r="CE2106" s="207"/>
      <c r="CF2106" s="207"/>
      <c r="CG2106" s="207"/>
      <c r="CH2106" s="207"/>
      <c r="CI2106" s="207"/>
      <c r="CJ2106" s="207"/>
      <c r="CK2106" s="207"/>
      <c r="CL2106" s="207"/>
      <c r="CM2106" s="207"/>
      <c r="CN2106" s="207"/>
      <c r="CO2106" s="207"/>
      <c r="CP2106" s="207"/>
      <c r="CQ2106" s="207"/>
      <c r="CR2106" s="207"/>
      <c r="CS2106" s="207"/>
      <c r="CT2106" s="207"/>
      <c r="CU2106" s="207"/>
      <c r="CV2106" s="207"/>
      <c r="CW2106" s="207"/>
      <c r="CX2106" s="207"/>
      <c r="CY2106" s="207"/>
      <c r="CZ2106" s="207"/>
      <c r="DA2106" s="207"/>
      <c r="DB2106" s="207"/>
      <c r="DC2106" s="207"/>
      <c r="DD2106" s="207"/>
      <c r="DE2106" s="207"/>
      <c r="DF2106" s="207"/>
      <c r="DG2106" s="207"/>
      <c r="DH2106" s="207"/>
      <c r="DI2106" s="207"/>
      <c r="DJ2106" s="207"/>
      <c r="DK2106" s="207"/>
      <c r="DL2106" s="207"/>
      <c r="DM2106" s="207"/>
      <c r="DN2106" s="207"/>
      <c r="DO2106" s="207"/>
      <c r="DP2106" s="207"/>
      <c r="DQ2106" s="207"/>
      <c r="DR2106" s="207"/>
      <c r="DS2106" s="207"/>
      <c r="DT2106" s="207"/>
      <c r="DU2106" s="207"/>
      <c r="DV2106" s="207"/>
      <c r="DW2106" s="207"/>
      <c r="DX2106" s="207"/>
    </row>
    <row r="2107" spans="15:128">
      <c r="O2107" s="207"/>
      <c r="P2107" s="207"/>
      <c r="Q2107" s="207"/>
      <c r="R2107" s="207"/>
      <c r="S2107" s="207"/>
      <c r="T2107" s="207"/>
      <c r="U2107" s="207"/>
      <c r="BP2107" s="207"/>
      <c r="BQ2107" s="207"/>
      <c r="BR2107" s="207"/>
      <c r="BS2107" s="207"/>
      <c r="BT2107" s="207"/>
      <c r="BU2107" s="207"/>
      <c r="BV2107" s="207"/>
      <c r="BW2107" s="207"/>
      <c r="BX2107" s="207"/>
      <c r="BY2107" s="207"/>
      <c r="BZ2107" s="207"/>
      <c r="CA2107" s="207"/>
      <c r="CB2107" s="207"/>
      <c r="CC2107" s="207"/>
      <c r="CD2107" s="207"/>
      <c r="CE2107" s="207"/>
      <c r="CF2107" s="207"/>
      <c r="CG2107" s="207"/>
      <c r="CH2107" s="207"/>
      <c r="CI2107" s="207"/>
      <c r="CJ2107" s="207"/>
      <c r="CK2107" s="207"/>
      <c r="CL2107" s="207"/>
      <c r="CM2107" s="207"/>
      <c r="CN2107" s="207"/>
      <c r="CO2107" s="207"/>
      <c r="CP2107" s="207"/>
      <c r="CQ2107" s="207"/>
      <c r="CR2107" s="207"/>
      <c r="CS2107" s="207"/>
      <c r="CT2107" s="207"/>
      <c r="CU2107" s="207"/>
      <c r="CV2107" s="207"/>
      <c r="CW2107" s="207"/>
      <c r="CX2107" s="207"/>
      <c r="CY2107" s="207"/>
      <c r="CZ2107" s="207"/>
      <c r="DA2107" s="207"/>
      <c r="DB2107" s="207"/>
      <c r="DC2107" s="207"/>
      <c r="DD2107" s="207"/>
      <c r="DE2107" s="207"/>
      <c r="DF2107" s="207"/>
      <c r="DG2107" s="207"/>
      <c r="DH2107" s="207"/>
      <c r="DI2107" s="207"/>
      <c r="DJ2107" s="207"/>
      <c r="DK2107" s="207"/>
      <c r="DL2107" s="207"/>
      <c r="DM2107" s="207"/>
      <c r="DN2107" s="207"/>
      <c r="DO2107" s="207"/>
      <c r="DP2107" s="207"/>
      <c r="DQ2107" s="207"/>
      <c r="DR2107" s="207"/>
      <c r="DS2107" s="207"/>
      <c r="DT2107" s="207"/>
      <c r="DU2107" s="207"/>
      <c r="DV2107" s="207"/>
      <c r="DW2107" s="207"/>
      <c r="DX2107" s="207"/>
    </row>
    <row r="2108" spans="15:128">
      <c r="O2108" s="207"/>
      <c r="P2108" s="207"/>
      <c r="Q2108" s="207"/>
      <c r="R2108" s="207"/>
      <c r="S2108" s="207"/>
      <c r="T2108" s="207"/>
      <c r="U2108" s="207"/>
      <c r="BP2108" s="207"/>
      <c r="BQ2108" s="207"/>
      <c r="BR2108" s="207"/>
      <c r="BS2108" s="207"/>
      <c r="BT2108" s="207"/>
      <c r="BU2108" s="207"/>
      <c r="BV2108" s="207"/>
      <c r="BW2108" s="207"/>
      <c r="BX2108" s="207"/>
      <c r="BY2108" s="207"/>
      <c r="BZ2108" s="207"/>
      <c r="CA2108" s="207"/>
      <c r="CB2108" s="207"/>
      <c r="CC2108" s="207"/>
      <c r="CD2108" s="207"/>
      <c r="CE2108" s="207"/>
      <c r="CF2108" s="207"/>
      <c r="CG2108" s="207"/>
      <c r="CH2108" s="207"/>
      <c r="CI2108" s="207"/>
      <c r="CJ2108" s="207"/>
      <c r="CK2108" s="207"/>
      <c r="CL2108" s="207"/>
      <c r="CM2108" s="207"/>
      <c r="CN2108" s="207"/>
      <c r="CO2108" s="207"/>
      <c r="CP2108" s="207"/>
      <c r="CQ2108" s="207"/>
      <c r="CR2108" s="207"/>
      <c r="CS2108" s="207"/>
      <c r="CT2108" s="207"/>
      <c r="CU2108" s="207"/>
      <c r="CV2108" s="207"/>
      <c r="CW2108" s="207"/>
      <c r="CX2108" s="207"/>
      <c r="CY2108" s="207"/>
      <c r="CZ2108" s="207"/>
      <c r="DA2108" s="207"/>
      <c r="DB2108" s="207"/>
      <c r="DC2108" s="207"/>
      <c r="DD2108" s="207"/>
      <c r="DE2108" s="207"/>
      <c r="DF2108" s="207"/>
      <c r="DG2108" s="207"/>
      <c r="DH2108" s="207"/>
      <c r="DI2108" s="207"/>
      <c r="DJ2108" s="207"/>
      <c r="DK2108" s="207"/>
      <c r="DL2108" s="207"/>
      <c r="DM2108" s="207"/>
      <c r="DN2108" s="207"/>
      <c r="DO2108" s="207"/>
      <c r="DP2108" s="207"/>
      <c r="DQ2108" s="207"/>
      <c r="DR2108" s="207"/>
      <c r="DS2108" s="207"/>
      <c r="DT2108" s="207"/>
      <c r="DU2108" s="207"/>
      <c r="DV2108" s="207"/>
      <c r="DW2108" s="207"/>
      <c r="DX2108" s="207"/>
    </row>
    <row r="2109" spans="15:128">
      <c r="O2109" s="207"/>
      <c r="P2109" s="207"/>
      <c r="Q2109" s="207"/>
      <c r="R2109" s="207"/>
      <c r="S2109" s="207"/>
      <c r="T2109" s="207"/>
      <c r="U2109" s="207"/>
      <c r="BP2109" s="207"/>
      <c r="BQ2109" s="207"/>
      <c r="BR2109" s="207"/>
      <c r="BS2109" s="207"/>
      <c r="BT2109" s="207"/>
      <c r="BU2109" s="207"/>
      <c r="BV2109" s="207"/>
      <c r="BW2109" s="207"/>
      <c r="BX2109" s="207"/>
      <c r="BY2109" s="207"/>
      <c r="BZ2109" s="207"/>
      <c r="CA2109" s="207"/>
      <c r="CB2109" s="207"/>
      <c r="CC2109" s="207"/>
      <c r="CD2109" s="207"/>
      <c r="CE2109" s="207"/>
      <c r="CF2109" s="207"/>
      <c r="CG2109" s="207"/>
      <c r="CH2109" s="207"/>
      <c r="CI2109" s="207"/>
      <c r="CJ2109" s="207"/>
      <c r="CK2109" s="207"/>
      <c r="CL2109" s="207"/>
      <c r="CM2109" s="207"/>
      <c r="CN2109" s="207"/>
      <c r="CO2109" s="207"/>
      <c r="CP2109" s="207"/>
      <c r="CQ2109" s="207"/>
      <c r="CR2109" s="207"/>
      <c r="CS2109" s="207"/>
      <c r="CT2109" s="207"/>
      <c r="CU2109" s="207"/>
      <c r="CV2109" s="207"/>
      <c r="CW2109" s="207"/>
      <c r="CX2109" s="207"/>
      <c r="CY2109" s="207"/>
      <c r="CZ2109" s="207"/>
      <c r="DA2109" s="207"/>
      <c r="DB2109" s="207"/>
      <c r="DC2109" s="207"/>
      <c r="DD2109" s="207"/>
      <c r="DE2109" s="207"/>
      <c r="DF2109" s="207"/>
      <c r="DG2109" s="207"/>
      <c r="DH2109" s="207"/>
      <c r="DI2109" s="207"/>
      <c r="DJ2109" s="207"/>
      <c r="DK2109" s="207"/>
      <c r="DL2109" s="207"/>
      <c r="DM2109" s="207"/>
      <c r="DN2109" s="207"/>
      <c r="DO2109" s="207"/>
      <c r="DP2109" s="207"/>
      <c r="DQ2109" s="207"/>
      <c r="DR2109" s="207"/>
      <c r="DS2109" s="207"/>
      <c r="DT2109" s="207"/>
      <c r="DU2109" s="207"/>
      <c r="DV2109" s="207"/>
      <c r="DW2109" s="207"/>
      <c r="DX2109" s="207"/>
    </row>
    <row r="2110" spans="15:128">
      <c r="O2110" s="207"/>
      <c r="P2110" s="207"/>
      <c r="Q2110" s="207"/>
      <c r="R2110" s="207"/>
      <c r="S2110" s="207"/>
      <c r="T2110" s="207"/>
      <c r="U2110" s="207"/>
      <c r="BP2110" s="207"/>
      <c r="BQ2110" s="207"/>
      <c r="BR2110" s="207"/>
      <c r="BS2110" s="207"/>
      <c r="BT2110" s="207"/>
      <c r="BU2110" s="207"/>
      <c r="BV2110" s="207"/>
      <c r="BW2110" s="207"/>
      <c r="BX2110" s="207"/>
      <c r="BY2110" s="207"/>
      <c r="BZ2110" s="207"/>
      <c r="CA2110" s="207"/>
      <c r="CB2110" s="207"/>
      <c r="CC2110" s="207"/>
      <c r="CD2110" s="207"/>
      <c r="CE2110" s="207"/>
      <c r="CF2110" s="207"/>
      <c r="CG2110" s="207"/>
      <c r="CH2110" s="207"/>
      <c r="CI2110" s="207"/>
      <c r="CJ2110" s="207"/>
      <c r="CK2110" s="207"/>
      <c r="CL2110" s="207"/>
      <c r="CM2110" s="207"/>
      <c r="CN2110" s="207"/>
      <c r="CO2110" s="207"/>
      <c r="CP2110" s="207"/>
      <c r="CQ2110" s="207"/>
      <c r="CR2110" s="207"/>
      <c r="CS2110" s="207"/>
      <c r="CT2110" s="207"/>
      <c r="CU2110" s="207"/>
      <c r="CV2110" s="207"/>
      <c r="CW2110" s="207"/>
      <c r="CX2110" s="207"/>
      <c r="CY2110" s="207"/>
      <c r="CZ2110" s="207"/>
      <c r="DA2110" s="207"/>
      <c r="DB2110" s="207"/>
      <c r="DC2110" s="207"/>
      <c r="DD2110" s="207"/>
      <c r="DE2110" s="207"/>
      <c r="DF2110" s="207"/>
      <c r="DG2110" s="207"/>
      <c r="DH2110" s="207"/>
      <c r="DI2110" s="207"/>
      <c r="DJ2110" s="207"/>
      <c r="DK2110" s="207"/>
      <c r="DL2110" s="207"/>
      <c r="DM2110" s="207"/>
      <c r="DN2110" s="207"/>
      <c r="DO2110" s="207"/>
      <c r="DP2110" s="207"/>
      <c r="DQ2110" s="207"/>
      <c r="DR2110" s="207"/>
      <c r="DS2110" s="207"/>
      <c r="DT2110" s="207"/>
      <c r="DU2110" s="207"/>
      <c r="DV2110" s="207"/>
      <c r="DW2110" s="207"/>
      <c r="DX2110" s="207"/>
    </row>
    <row r="2111" spans="15:128">
      <c r="O2111" s="207"/>
      <c r="P2111" s="207"/>
      <c r="Q2111" s="207"/>
      <c r="R2111" s="207"/>
      <c r="S2111" s="207"/>
      <c r="T2111" s="207"/>
      <c r="U2111" s="207"/>
      <c r="BP2111" s="207"/>
      <c r="BQ2111" s="207"/>
      <c r="BR2111" s="207"/>
      <c r="BS2111" s="207"/>
      <c r="BT2111" s="207"/>
      <c r="BU2111" s="207"/>
      <c r="BV2111" s="207"/>
      <c r="BW2111" s="207"/>
      <c r="BX2111" s="207"/>
      <c r="BY2111" s="207"/>
      <c r="BZ2111" s="207"/>
      <c r="CA2111" s="207"/>
      <c r="CB2111" s="207"/>
      <c r="CC2111" s="207"/>
      <c r="CD2111" s="207"/>
      <c r="CE2111" s="207"/>
      <c r="CF2111" s="207"/>
      <c r="CG2111" s="207"/>
      <c r="CH2111" s="207"/>
      <c r="CI2111" s="207"/>
      <c r="CJ2111" s="207"/>
      <c r="CK2111" s="207"/>
      <c r="CL2111" s="207"/>
      <c r="CM2111" s="207"/>
      <c r="CN2111" s="207"/>
      <c r="CO2111" s="207"/>
      <c r="CP2111" s="207"/>
      <c r="CQ2111" s="207"/>
      <c r="CR2111" s="207"/>
      <c r="CS2111" s="207"/>
      <c r="CT2111" s="207"/>
      <c r="CU2111" s="207"/>
      <c r="CV2111" s="207"/>
      <c r="CW2111" s="207"/>
      <c r="CX2111" s="207"/>
      <c r="CY2111" s="207"/>
      <c r="CZ2111" s="207"/>
      <c r="DA2111" s="207"/>
      <c r="DB2111" s="207"/>
      <c r="DC2111" s="207"/>
      <c r="DD2111" s="207"/>
      <c r="DE2111" s="207"/>
      <c r="DF2111" s="207"/>
      <c r="DG2111" s="207"/>
      <c r="DH2111" s="207"/>
      <c r="DI2111" s="207"/>
      <c r="DJ2111" s="207"/>
      <c r="DK2111" s="207"/>
      <c r="DL2111" s="207"/>
      <c r="DM2111" s="207"/>
      <c r="DN2111" s="207"/>
      <c r="DO2111" s="207"/>
      <c r="DP2111" s="207"/>
      <c r="DQ2111" s="207"/>
      <c r="DR2111" s="207"/>
      <c r="DS2111" s="207"/>
      <c r="DT2111" s="207"/>
      <c r="DU2111" s="207"/>
      <c r="DV2111" s="207"/>
      <c r="DW2111" s="207"/>
      <c r="DX2111" s="207"/>
    </row>
    <row r="2112" spans="15:128">
      <c r="O2112" s="207"/>
      <c r="P2112" s="207"/>
      <c r="Q2112" s="207"/>
      <c r="R2112" s="207"/>
      <c r="S2112" s="207"/>
      <c r="T2112" s="207"/>
      <c r="U2112" s="207"/>
      <c r="BP2112" s="207"/>
      <c r="BQ2112" s="207"/>
      <c r="BR2112" s="207"/>
      <c r="BS2112" s="207"/>
      <c r="BT2112" s="207"/>
      <c r="BU2112" s="207"/>
      <c r="BV2112" s="207"/>
      <c r="BW2112" s="207"/>
      <c r="BX2112" s="207"/>
      <c r="BY2112" s="207"/>
      <c r="BZ2112" s="207"/>
      <c r="CA2112" s="207"/>
      <c r="CB2112" s="207"/>
      <c r="CC2112" s="207"/>
      <c r="CD2112" s="207"/>
      <c r="CE2112" s="207"/>
      <c r="CF2112" s="207"/>
      <c r="CG2112" s="207"/>
      <c r="CH2112" s="207"/>
      <c r="CI2112" s="207"/>
      <c r="CJ2112" s="207"/>
      <c r="CK2112" s="207"/>
      <c r="CL2112" s="207"/>
      <c r="CM2112" s="207"/>
      <c r="CN2112" s="207"/>
      <c r="CO2112" s="207"/>
      <c r="CP2112" s="207"/>
      <c r="CQ2112" s="207"/>
      <c r="CR2112" s="207"/>
      <c r="CS2112" s="207"/>
      <c r="CT2112" s="207"/>
      <c r="CU2112" s="207"/>
      <c r="CV2112" s="207"/>
      <c r="CW2112" s="207"/>
      <c r="CX2112" s="207"/>
      <c r="CY2112" s="207"/>
      <c r="CZ2112" s="207"/>
      <c r="DA2112" s="207"/>
      <c r="DB2112" s="207"/>
      <c r="DC2112" s="207"/>
      <c r="DD2112" s="207"/>
      <c r="DE2112" s="207"/>
      <c r="DF2112" s="207"/>
      <c r="DG2112" s="207"/>
      <c r="DH2112" s="207"/>
      <c r="DI2112" s="207"/>
      <c r="DJ2112" s="207"/>
      <c r="DK2112" s="207"/>
      <c r="DL2112" s="207"/>
      <c r="DM2112" s="207"/>
      <c r="DN2112" s="207"/>
      <c r="DO2112" s="207"/>
      <c r="DP2112" s="207"/>
      <c r="DQ2112" s="207"/>
      <c r="DR2112" s="207"/>
      <c r="DS2112" s="207"/>
      <c r="DT2112" s="207"/>
      <c r="DU2112" s="207"/>
      <c r="DV2112" s="207"/>
      <c r="DW2112" s="207"/>
      <c r="DX2112" s="207"/>
    </row>
    <row r="2113" spans="15:128">
      <c r="O2113" s="207"/>
      <c r="P2113" s="207"/>
      <c r="Q2113" s="207"/>
      <c r="R2113" s="207"/>
      <c r="S2113" s="207"/>
      <c r="T2113" s="207"/>
      <c r="U2113" s="207"/>
      <c r="BP2113" s="207"/>
      <c r="BQ2113" s="207"/>
      <c r="BR2113" s="207"/>
      <c r="BS2113" s="207"/>
      <c r="BT2113" s="207"/>
      <c r="BU2113" s="207"/>
      <c r="BV2113" s="207"/>
      <c r="BW2113" s="207"/>
      <c r="BX2113" s="207"/>
      <c r="BY2113" s="207"/>
      <c r="BZ2113" s="207"/>
      <c r="CA2113" s="207"/>
      <c r="CB2113" s="207"/>
      <c r="CC2113" s="207"/>
      <c r="CD2113" s="207"/>
      <c r="CE2113" s="207"/>
      <c r="CF2113" s="207"/>
      <c r="CG2113" s="207"/>
      <c r="CH2113" s="207"/>
      <c r="CI2113" s="207"/>
      <c r="CJ2113" s="207"/>
      <c r="CK2113" s="207"/>
      <c r="CL2113" s="207"/>
      <c r="CM2113" s="207"/>
      <c r="CN2113" s="207"/>
      <c r="CO2113" s="207"/>
      <c r="CP2113" s="207"/>
      <c r="CQ2113" s="207"/>
      <c r="CR2113" s="207"/>
      <c r="CS2113" s="207"/>
      <c r="CT2113" s="207"/>
      <c r="CU2113" s="207"/>
      <c r="CV2113" s="207"/>
      <c r="CW2113" s="207"/>
      <c r="CX2113" s="207"/>
      <c r="CY2113" s="207"/>
      <c r="CZ2113" s="207"/>
      <c r="DA2113" s="207"/>
      <c r="DB2113" s="207"/>
      <c r="DC2113" s="207"/>
      <c r="DD2113" s="207"/>
      <c r="DE2113" s="207"/>
      <c r="DF2113" s="207"/>
      <c r="DG2113" s="207"/>
      <c r="DH2113" s="207"/>
      <c r="DI2113" s="207"/>
      <c r="DJ2113" s="207"/>
      <c r="DK2113" s="207"/>
      <c r="DL2113" s="207"/>
      <c r="DM2113" s="207"/>
      <c r="DN2113" s="207"/>
      <c r="DO2113" s="207"/>
      <c r="DP2113" s="207"/>
      <c r="DQ2113" s="207"/>
      <c r="DR2113" s="207"/>
      <c r="DS2113" s="207"/>
      <c r="DT2113" s="207"/>
      <c r="DU2113" s="207"/>
      <c r="DV2113" s="207"/>
      <c r="DW2113" s="207"/>
      <c r="DX2113" s="207"/>
    </row>
    <row r="2114" spans="15:128">
      <c r="O2114" s="207"/>
      <c r="P2114" s="207"/>
      <c r="Q2114" s="207"/>
      <c r="R2114" s="207"/>
      <c r="S2114" s="207"/>
      <c r="T2114" s="207"/>
      <c r="U2114" s="207"/>
      <c r="BP2114" s="207"/>
      <c r="BQ2114" s="207"/>
      <c r="BR2114" s="207"/>
      <c r="BS2114" s="207"/>
      <c r="BT2114" s="207"/>
      <c r="BU2114" s="207"/>
      <c r="BV2114" s="207"/>
      <c r="BW2114" s="207"/>
      <c r="BX2114" s="207"/>
      <c r="BY2114" s="207"/>
      <c r="BZ2114" s="207"/>
      <c r="CA2114" s="207"/>
      <c r="CB2114" s="207"/>
      <c r="CC2114" s="207"/>
      <c r="CD2114" s="207"/>
      <c r="CE2114" s="207"/>
      <c r="CF2114" s="207"/>
      <c r="CG2114" s="207"/>
      <c r="CH2114" s="207"/>
      <c r="CI2114" s="207"/>
      <c r="CJ2114" s="207"/>
      <c r="CK2114" s="207"/>
      <c r="CL2114" s="207"/>
      <c r="CM2114" s="207"/>
      <c r="CN2114" s="207"/>
      <c r="CO2114" s="207"/>
      <c r="CP2114" s="207"/>
      <c r="CQ2114" s="207"/>
      <c r="CR2114" s="207"/>
      <c r="CS2114" s="207"/>
      <c r="CT2114" s="207"/>
      <c r="CU2114" s="207"/>
      <c r="CV2114" s="207"/>
      <c r="CW2114" s="207"/>
      <c r="CX2114" s="207"/>
      <c r="CY2114" s="207"/>
      <c r="CZ2114" s="207"/>
      <c r="DA2114" s="207"/>
      <c r="DB2114" s="207"/>
      <c r="DC2114" s="207"/>
      <c r="DD2114" s="207"/>
      <c r="DE2114" s="207"/>
      <c r="DF2114" s="207"/>
      <c r="DG2114" s="207"/>
      <c r="DH2114" s="207"/>
      <c r="DI2114" s="207"/>
      <c r="DJ2114" s="207"/>
      <c r="DK2114" s="207"/>
      <c r="DL2114" s="207"/>
      <c r="DM2114" s="207"/>
      <c r="DN2114" s="207"/>
      <c r="DO2114" s="207"/>
      <c r="DP2114" s="207"/>
      <c r="DQ2114" s="207"/>
      <c r="DR2114" s="207"/>
      <c r="DS2114" s="207"/>
      <c r="DT2114" s="207"/>
      <c r="DU2114" s="207"/>
      <c r="DV2114" s="207"/>
      <c r="DW2114" s="207"/>
      <c r="DX2114" s="207"/>
    </row>
    <row r="2115" spans="15:128">
      <c r="O2115" s="207"/>
      <c r="P2115" s="207"/>
      <c r="Q2115" s="207"/>
      <c r="R2115" s="207"/>
      <c r="S2115" s="207"/>
      <c r="T2115" s="207"/>
      <c r="U2115" s="207"/>
      <c r="BP2115" s="207"/>
      <c r="BQ2115" s="207"/>
      <c r="BR2115" s="207"/>
      <c r="BS2115" s="207"/>
      <c r="BT2115" s="207"/>
      <c r="BU2115" s="207"/>
      <c r="BV2115" s="207"/>
      <c r="BW2115" s="207"/>
      <c r="BX2115" s="207"/>
      <c r="BY2115" s="207"/>
      <c r="BZ2115" s="207"/>
      <c r="CA2115" s="207"/>
      <c r="CB2115" s="207"/>
      <c r="CC2115" s="207"/>
      <c r="CD2115" s="207"/>
      <c r="CE2115" s="207"/>
      <c r="CF2115" s="207"/>
      <c r="CG2115" s="207"/>
      <c r="CH2115" s="207"/>
      <c r="CI2115" s="207"/>
      <c r="CJ2115" s="207"/>
      <c r="CK2115" s="207"/>
      <c r="CL2115" s="207"/>
      <c r="CM2115" s="207"/>
      <c r="CN2115" s="207"/>
      <c r="CO2115" s="207"/>
      <c r="CP2115" s="207"/>
      <c r="CQ2115" s="207"/>
      <c r="CR2115" s="207"/>
      <c r="CS2115" s="207"/>
      <c r="CT2115" s="207"/>
      <c r="CU2115" s="207"/>
      <c r="CV2115" s="207"/>
      <c r="CW2115" s="207"/>
      <c r="CX2115" s="207"/>
      <c r="CY2115" s="207"/>
      <c r="CZ2115" s="207"/>
      <c r="DA2115" s="207"/>
      <c r="DB2115" s="207"/>
      <c r="DC2115" s="207"/>
      <c r="DD2115" s="207"/>
      <c r="DE2115" s="207"/>
      <c r="DF2115" s="207"/>
      <c r="DG2115" s="207"/>
      <c r="DH2115" s="207"/>
      <c r="DI2115" s="207"/>
      <c r="DJ2115" s="207"/>
      <c r="DK2115" s="207"/>
      <c r="DL2115" s="207"/>
      <c r="DM2115" s="207"/>
      <c r="DN2115" s="207"/>
      <c r="DO2115" s="207"/>
      <c r="DP2115" s="207"/>
      <c r="DQ2115" s="207"/>
      <c r="DR2115" s="207"/>
      <c r="DS2115" s="207"/>
      <c r="DT2115" s="207"/>
      <c r="DU2115" s="207"/>
      <c r="DV2115" s="207"/>
      <c r="DW2115" s="207"/>
      <c r="DX2115" s="207"/>
    </row>
    <row r="2116" spans="15:128">
      <c r="O2116" s="207"/>
      <c r="P2116" s="207"/>
      <c r="Q2116" s="207"/>
      <c r="R2116" s="207"/>
      <c r="S2116" s="207"/>
      <c r="T2116" s="207"/>
      <c r="U2116" s="207"/>
      <c r="BP2116" s="207"/>
      <c r="BQ2116" s="207"/>
      <c r="BR2116" s="207"/>
      <c r="BS2116" s="207"/>
      <c r="BT2116" s="207"/>
      <c r="BU2116" s="207"/>
      <c r="BV2116" s="207"/>
      <c r="BW2116" s="207"/>
      <c r="BX2116" s="207"/>
      <c r="BY2116" s="207"/>
      <c r="BZ2116" s="207"/>
      <c r="CA2116" s="207"/>
      <c r="CB2116" s="207"/>
      <c r="CC2116" s="207"/>
      <c r="CD2116" s="207"/>
      <c r="CE2116" s="207"/>
      <c r="CF2116" s="207"/>
      <c r="CG2116" s="207"/>
      <c r="CH2116" s="207"/>
      <c r="CI2116" s="207"/>
      <c r="CJ2116" s="207"/>
      <c r="CK2116" s="207"/>
      <c r="CL2116" s="207"/>
      <c r="CM2116" s="207"/>
      <c r="CN2116" s="207"/>
      <c r="CO2116" s="207"/>
      <c r="CP2116" s="207"/>
      <c r="CQ2116" s="207"/>
      <c r="CR2116" s="207"/>
      <c r="CS2116" s="207"/>
      <c r="CT2116" s="207"/>
      <c r="CU2116" s="207"/>
      <c r="CV2116" s="207"/>
      <c r="CW2116" s="207"/>
      <c r="CX2116" s="207"/>
      <c r="CY2116" s="207"/>
      <c r="CZ2116" s="207"/>
      <c r="DA2116" s="207"/>
      <c r="DB2116" s="207"/>
      <c r="DC2116" s="207"/>
      <c r="DD2116" s="207"/>
      <c r="DE2116" s="207"/>
      <c r="DF2116" s="207"/>
      <c r="DG2116" s="207"/>
      <c r="DH2116" s="207"/>
      <c r="DI2116" s="207"/>
      <c r="DJ2116" s="207"/>
      <c r="DK2116" s="207"/>
      <c r="DL2116" s="207"/>
      <c r="DM2116" s="207"/>
      <c r="DN2116" s="207"/>
      <c r="DO2116" s="207"/>
      <c r="DP2116" s="207"/>
      <c r="DQ2116" s="207"/>
      <c r="DR2116" s="207"/>
      <c r="DS2116" s="207"/>
      <c r="DT2116" s="207"/>
      <c r="DU2116" s="207"/>
      <c r="DV2116" s="207"/>
      <c r="DW2116" s="207"/>
      <c r="DX2116" s="207"/>
    </row>
    <row r="2117" spans="15:128">
      <c r="O2117" s="207"/>
      <c r="P2117" s="207"/>
      <c r="Q2117" s="207"/>
      <c r="R2117" s="207"/>
      <c r="S2117" s="207"/>
      <c r="T2117" s="207"/>
      <c r="U2117" s="207"/>
      <c r="BP2117" s="207"/>
      <c r="BQ2117" s="207"/>
      <c r="BR2117" s="207"/>
      <c r="BS2117" s="207"/>
      <c r="BT2117" s="207"/>
      <c r="BU2117" s="207"/>
      <c r="BV2117" s="207"/>
      <c r="BW2117" s="207"/>
      <c r="BX2117" s="207"/>
      <c r="BY2117" s="207"/>
      <c r="BZ2117" s="207"/>
      <c r="CA2117" s="207"/>
      <c r="CB2117" s="207"/>
      <c r="CC2117" s="207"/>
      <c r="CD2117" s="207"/>
      <c r="CE2117" s="207"/>
      <c r="CF2117" s="207"/>
      <c r="CG2117" s="207"/>
      <c r="CH2117" s="207"/>
      <c r="CI2117" s="207"/>
      <c r="CJ2117" s="207"/>
      <c r="CK2117" s="207"/>
      <c r="CL2117" s="207"/>
      <c r="CM2117" s="207"/>
      <c r="CN2117" s="207"/>
      <c r="CO2117" s="207"/>
      <c r="CP2117" s="207"/>
      <c r="CQ2117" s="207"/>
      <c r="CR2117" s="207"/>
      <c r="CS2117" s="207"/>
      <c r="CT2117" s="207"/>
      <c r="CU2117" s="207"/>
      <c r="CV2117" s="207"/>
      <c r="CW2117" s="207"/>
      <c r="CX2117" s="207"/>
      <c r="CY2117" s="207"/>
      <c r="CZ2117" s="207"/>
      <c r="DA2117" s="207"/>
      <c r="DB2117" s="207"/>
      <c r="DC2117" s="207"/>
      <c r="DD2117" s="207"/>
      <c r="DE2117" s="207"/>
      <c r="DF2117" s="207"/>
      <c r="DG2117" s="207"/>
      <c r="DH2117" s="207"/>
      <c r="DI2117" s="207"/>
      <c r="DJ2117" s="207"/>
      <c r="DK2117" s="207"/>
      <c r="DL2117" s="207"/>
      <c r="DM2117" s="207"/>
      <c r="DN2117" s="207"/>
      <c r="DO2117" s="207"/>
      <c r="DP2117" s="207"/>
      <c r="DQ2117" s="207"/>
      <c r="DR2117" s="207"/>
      <c r="DS2117" s="207"/>
      <c r="DT2117" s="207"/>
      <c r="DU2117" s="207"/>
      <c r="DV2117" s="207"/>
      <c r="DW2117" s="207"/>
      <c r="DX2117" s="207"/>
    </row>
    <row r="2118" spans="15:128">
      <c r="O2118" s="207"/>
      <c r="P2118" s="207"/>
      <c r="Q2118" s="207"/>
      <c r="R2118" s="207"/>
      <c r="S2118" s="207"/>
      <c r="T2118" s="207"/>
      <c r="U2118" s="207"/>
      <c r="BP2118" s="207"/>
      <c r="BQ2118" s="207"/>
      <c r="BR2118" s="207"/>
      <c r="BS2118" s="207"/>
      <c r="BT2118" s="207"/>
      <c r="BU2118" s="207"/>
      <c r="BV2118" s="207"/>
      <c r="BW2118" s="207"/>
      <c r="BX2118" s="207"/>
      <c r="BY2118" s="207"/>
      <c r="BZ2118" s="207"/>
      <c r="CA2118" s="207"/>
      <c r="CB2118" s="207"/>
      <c r="CC2118" s="207"/>
      <c r="CD2118" s="207"/>
      <c r="CE2118" s="207"/>
      <c r="CF2118" s="207"/>
      <c r="CG2118" s="207"/>
      <c r="CH2118" s="207"/>
      <c r="CI2118" s="207"/>
      <c r="CJ2118" s="207"/>
      <c r="CK2118" s="207"/>
      <c r="CL2118" s="207"/>
      <c r="CM2118" s="207"/>
      <c r="CN2118" s="207"/>
      <c r="CO2118" s="207"/>
      <c r="CP2118" s="207"/>
      <c r="CQ2118" s="207"/>
      <c r="CR2118" s="207"/>
      <c r="CS2118" s="207"/>
      <c r="CT2118" s="207"/>
      <c r="CU2118" s="207"/>
      <c r="CV2118" s="207"/>
      <c r="CW2118" s="207"/>
      <c r="CX2118" s="207"/>
      <c r="CY2118" s="207"/>
      <c r="CZ2118" s="207"/>
      <c r="DA2118" s="207"/>
      <c r="DB2118" s="207"/>
      <c r="DC2118" s="207"/>
      <c r="DD2118" s="207"/>
      <c r="DE2118" s="207"/>
      <c r="DF2118" s="207"/>
      <c r="DG2118" s="207"/>
      <c r="DH2118" s="207"/>
      <c r="DI2118" s="207"/>
      <c r="DJ2118" s="207"/>
      <c r="DK2118" s="207"/>
      <c r="DL2118" s="207"/>
      <c r="DM2118" s="207"/>
      <c r="DN2118" s="207"/>
      <c r="DO2118" s="207"/>
      <c r="DP2118" s="207"/>
      <c r="DQ2118" s="207"/>
      <c r="DR2118" s="207"/>
      <c r="DS2118" s="207"/>
      <c r="DT2118" s="207"/>
      <c r="DU2118" s="207"/>
      <c r="DV2118" s="207"/>
      <c r="DW2118" s="207"/>
      <c r="DX2118" s="207"/>
    </row>
    <row r="2119" spans="15:128">
      <c r="O2119" s="207"/>
      <c r="P2119" s="207"/>
      <c r="Q2119" s="207"/>
      <c r="R2119" s="207"/>
      <c r="S2119" s="207"/>
      <c r="T2119" s="207"/>
      <c r="U2119" s="207"/>
      <c r="BP2119" s="207"/>
      <c r="BQ2119" s="207"/>
      <c r="BR2119" s="207"/>
      <c r="BS2119" s="207"/>
      <c r="BT2119" s="207"/>
      <c r="BU2119" s="207"/>
      <c r="BV2119" s="207"/>
      <c r="BW2119" s="207"/>
      <c r="BX2119" s="207"/>
      <c r="BY2119" s="207"/>
      <c r="BZ2119" s="207"/>
      <c r="CA2119" s="207"/>
      <c r="CB2119" s="207"/>
      <c r="CC2119" s="207"/>
      <c r="CD2119" s="207"/>
      <c r="CE2119" s="207"/>
      <c r="CF2119" s="207"/>
      <c r="CG2119" s="207"/>
      <c r="CH2119" s="207"/>
      <c r="CI2119" s="207"/>
      <c r="CJ2119" s="207"/>
      <c r="CK2119" s="207"/>
      <c r="CL2119" s="207"/>
      <c r="CM2119" s="207"/>
      <c r="CN2119" s="207"/>
      <c r="CO2119" s="207"/>
      <c r="CP2119" s="207"/>
      <c r="CQ2119" s="207"/>
      <c r="CR2119" s="207"/>
      <c r="CS2119" s="207"/>
      <c r="CT2119" s="207"/>
      <c r="CU2119" s="207"/>
      <c r="CV2119" s="207"/>
      <c r="CW2119" s="207"/>
      <c r="CX2119" s="207"/>
      <c r="CY2119" s="207"/>
      <c r="CZ2119" s="207"/>
      <c r="DA2119" s="207"/>
      <c r="DB2119" s="207"/>
      <c r="DC2119" s="207"/>
      <c r="DD2119" s="207"/>
      <c r="DE2119" s="207"/>
      <c r="DF2119" s="207"/>
      <c r="DG2119" s="207"/>
      <c r="DH2119" s="207"/>
      <c r="DI2119" s="207"/>
      <c r="DJ2119" s="207"/>
      <c r="DK2119" s="207"/>
      <c r="DL2119" s="207"/>
      <c r="DM2119" s="207"/>
      <c r="DN2119" s="207"/>
      <c r="DO2119" s="207"/>
      <c r="DP2119" s="207"/>
      <c r="DQ2119" s="207"/>
      <c r="DR2119" s="207"/>
      <c r="DS2119" s="207"/>
      <c r="DT2119" s="207"/>
      <c r="DU2119" s="207"/>
      <c r="DV2119" s="207"/>
      <c r="DW2119" s="207"/>
      <c r="DX2119" s="207"/>
    </row>
    <row r="2120" spans="15:128">
      <c r="O2120" s="207"/>
      <c r="P2120" s="207"/>
      <c r="Q2120" s="207"/>
      <c r="R2120" s="207"/>
      <c r="S2120" s="207"/>
      <c r="T2120" s="207"/>
      <c r="U2120" s="207"/>
      <c r="BP2120" s="207"/>
      <c r="BQ2120" s="207"/>
      <c r="BR2120" s="207"/>
      <c r="BS2120" s="207"/>
      <c r="BT2120" s="207"/>
      <c r="BU2120" s="207"/>
      <c r="BV2120" s="207"/>
      <c r="BW2120" s="207"/>
      <c r="BX2120" s="207"/>
      <c r="BY2120" s="207"/>
      <c r="BZ2120" s="207"/>
      <c r="CA2120" s="207"/>
      <c r="CB2120" s="207"/>
      <c r="CC2120" s="207"/>
      <c r="CD2120" s="207"/>
      <c r="CE2120" s="207"/>
      <c r="CF2120" s="207"/>
      <c r="CG2120" s="207"/>
      <c r="CH2120" s="207"/>
      <c r="CI2120" s="207"/>
      <c r="CJ2120" s="207"/>
      <c r="CK2120" s="207"/>
      <c r="CL2120" s="207"/>
      <c r="CM2120" s="207"/>
      <c r="CN2120" s="207"/>
      <c r="CO2120" s="207"/>
      <c r="CP2120" s="207"/>
      <c r="CQ2120" s="207"/>
      <c r="CR2120" s="207"/>
      <c r="CS2120" s="207"/>
      <c r="CT2120" s="207"/>
      <c r="CU2120" s="207"/>
      <c r="CV2120" s="207"/>
      <c r="CW2120" s="207"/>
      <c r="CX2120" s="207"/>
      <c r="CY2120" s="207"/>
      <c r="CZ2120" s="207"/>
      <c r="DA2120" s="207"/>
      <c r="DB2120" s="207"/>
      <c r="DC2120" s="207"/>
      <c r="DD2120" s="207"/>
      <c r="DE2120" s="207"/>
      <c r="DF2120" s="207"/>
      <c r="DG2120" s="207"/>
      <c r="DH2120" s="207"/>
      <c r="DI2120" s="207"/>
      <c r="DJ2120" s="207"/>
      <c r="DK2120" s="207"/>
      <c r="DL2120" s="207"/>
      <c r="DM2120" s="207"/>
      <c r="DN2120" s="207"/>
      <c r="DO2120" s="207"/>
      <c r="DP2120" s="207"/>
      <c r="DQ2120" s="207"/>
      <c r="DR2120" s="207"/>
      <c r="DS2120" s="207"/>
      <c r="DT2120" s="207"/>
      <c r="DU2120" s="207"/>
      <c r="DV2120" s="207"/>
      <c r="DW2120" s="207"/>
      <c r="DX2120" s="207"/>
    </row>
    <row r="2121" spans="15:128">
      <c r="O2121" s="207"/>
      <c r="P2121" s="207"/>
      <c r="Q2121" s="207"/>
      <c r="R2121" s="207"/>
      <c r="S2121" s="207"/>
      <c r="T2121" s="207"/>
      <c r="U2121" s="207"/>
      <c r="BP2121" s="207"/>
      <c r="BQ2121" s="207"/>
      <c r="BR2121" s="207"/>
      <c r="BS2121" s="207"/>
      <c r="BT2121" s="207"/>
      <c r="BU2121" s="207"/>
      <c r="BV2121" s="207"/>
      <c r="BW2121" s="207"/>
      <c r="BX2121" s="207"/>
      <c r="BY2121" s="207"/>
      <c r="BZ2121" s="207"/>
      <c r="CA2121" s="207"/>
      <c r="CB2121" s="207"/>
      <c r="CC2121" s="207"/>
      <c r="CD2121" s="207"/>
      <c r="CE2121" s="207"/>
      <c r="CF2121" s="207"/>
      <c r="CG2121" s="207"/>
      <c r="CH2121" s="207"/>
      <c r="CI2121" s="207"/>
      <c r="CJ2121" s="207"/>
      <c r="CK2121" s="207"/>
      <c r="CL2121" s="207"/>
      <c r="CM2121" s="207"/>
      <c r="CN2121" s="207"/>
      <c r="CO2121" s="207"/>
      <c r="CP2121" s="207"/>
      <c r="CQ2121" s="207"/>
      <c r="CR2121" s="207"/>
      <c r="CS2121" s="207"/>
      <c r="CT2121" s="207"/>
      <c r="CU2121" s="207"/>
      <c r="CV2121" s="207"/>
      <c r="CW2121" s="207"/>
      <c r="CX2121" s="207"/>
      <c r="CY2121" s="207"/>
      <c r="CZ2121" s="207"/>
      <c r="DA2121" s="207"/>
      <c r="DB2121" s="207"/>
      <c r="DC2121" s="207"/>
      <c r="DD2121" s="207"/>
      <c r="DE2121" s="207"/>
      <c r="DF2121" s="207"/>
      <c r="DG2121" s="207"/>
      <c r="DH2121" s="207"/>
      <c r="DI2121" s="207"/>
      <c r="DJ2121" s="207"/>
      <c r="DK2121" s="207"/>
      <c r="DL2121" s="207"/>
      <c r="DM2121" s="207"/>
      <c r="DN2121" s="207"/>
      <c r="DO2121" s="207"/>
      <c r="DP2121" s="207"/>
      <c r="DQ2121" s="207"/>
      <c r="DR2121" s="207"/>
      <c r="DS2121" s="207"/>
      <c r="DT2121" s="207"/>
      <c r="DU2121" s="207"/>
      <c r="DV2121" s="207"/>
      <c r="DW2121" s="207"/>
      <c r="DX2121" s="207"/>
    </row>
    <row r="2122" spans="15:128">
      <c r="O2122" s="207"/>
      <c r="P2122" s="207"/>
      <c r="Q2122" s="207"/>
      <c r="R2122" s="207"/>
      <c r="S2122" s="207"/>
      <c r="T2122" s="207"/>
      <c r="U2122" s="207"/>
      <c r="BP2122" s="207"/>
      <c r="BQ2122" s="207"/>
      <c r="BR2122" s="207"/>
      <c r="BS2122" s="207"/>
      <c r="BT2122" s="207"/>
      <c r="BU2122" s="207"/>
      <c r="BV2122" s="207"/>
      <c r="BW2122" s="207"/>
      <c r="BX2122" s="207"/>
      <c r="BY2122" s="207"/>
      <c r="BZ2122" s="207"/>
      <c r="CA2122" s="207"/>
      <c r="CB2122" s="207"/>
      <c r="CC2122" s="207"/>
      <c r="CD2122" s="207"/>
      <c r="CE2122" s="207"/>
      <c r="CF2122" s="207"/>
      <c r="CG2122" s="207"/>
      <c r="CH2122" s="207"/>
      <c r="CI2122" s="207"/>
      <c r="CJ2122" s="207"/>
      <c r="CK2122" s="207"/>
      <c r="CL2122" s="207"/>
      <c r="CM2122" s="207"/>
      <c r="CN2122" s="207"/>
      <c r="CO2122" s="207"/>
      <c r="CP2122" s="207"/>
      <c r="CQ2122" s="207"/>
      <c r="CR2122" s="207"/>
      <c r="CS2122" s="207"/>
      <c r="CT2122" s="207"/>
      <c r="CU2122" s="207"/>
      <c r="CV2122" s="207"/>
      <c r="CW2122" s="207"/>
      <c r="CX2122" s="207"/>
      <c r="CY2122" s="207"/>
      <c r="CZ2122" s="207"/>
      <c r="DA2122" s="207"/>
      <c r="DB2122" s="207"/>
      <c r="DC2122" s="207"/>
      <c r="DD2122" s="207"/>
      <c r="DE2122" s="207"/>
      <c r="DF2122" s="207"/>
      <c r="DG2122" s="207"/>
      <c r="DH2122" s="207"/>
      <c r="DI2122" s="207"/>
      <c r="DJ2122" s="207"/>
      <c r="DK2122" s="207"/>
      <c r="DL2122" s="207"/>
      <c r="DM2122" s="207"/>
      <c r="DN2122" s="207"/>
      <c r="DO2122" s="207"/>
      <c r="DP2122" s="207"/>
      <c r="DQ2122" s="207"/>
      <c r="DR2122" s="207"/>
      <c r="DS2122" s="207"/>
      <c r="DT2122" s="207"/>
      <c r="DU2122" s="207"/>
      <c r="DV2122" s="207"/>
      <c r="DW2122" s="207"/>
      <c r="DX2122" s="207"/>
    </row>
    <row r="2123" spans="15:128">
      <c r="O2123" s="207"/>
      <c r="P2123" s="207"/>
      <c r="Q2123" s="207"/>
      <c r="R2123" s="207"/>
      <c r="S2123" s="207"/>
      <c r="T2123" s="207"/>
      <c r="U2123" s="207"/>
      <c r="BP2123" s="207"/>
      <c r="BQ2123" s="207"/>
      <c r="BR2123" s="207"/>
      <c r="BS2123" s="207"/>
      <c r="BT2123" s="207"/>
      <c r="BU2123" s="207"/>
      <c r="BV2123" s="207"/>
      <c r="BW2123" s="207"/>
      <c r="BX2123" s="207"/>
      <c r="BY2123" s="207"/>
      <c r="BZ2123" s="207"/>
      <c r="CA2123" s="207"/>
      <c r="CB2123" s="207"/>
      <c r="CC2123" s="207"/>
      <c r="CD2123" s="207"/>
      <c r="CE2123" s="207"/>
      <c r="CF2123" s="207"/>
      <c r="CG2123" s="207"/>
      <c r="CH2123" s="207"/>
      <c r="CI2123" s="207"/>
      <c r="CJ2123" s="207"/>
      <c r="CK2123" s="207"/>
      <c r="CL2123" s="207"/>
      <c r="CM2123" s="207"/>
      <c r="CN2123" s="207"/>
      <c r="CO2123" s="207"/>
      <c r="CP2123" s="207"/>
      <c r="CQ2123" s="207"/>
      <c r="CR2123" s="207"/>
      <c r="CS2123" s="207"/>
      <c r="CT2123" s="207"/>
      <c r="CU2123" s="207"/>
      <c r="CV2123" s="207"/>
      <c r="CW2123" s="207"/>
      <c r="CX2123" s="207"/>
      <c r="CY2123" s="207"/>
      <c r="CZ2123" s="207"/>
      <c r="DA2123" s="207"/>
      <c r="DB2123" s="207"/>
      <c r="DC2123" s="207"/>
      <c r="DD2123" s="207"/>
      <c r="DE2123" s="207"/>
      <c r="DF2123" s="207"/>
      <c r="DG2123" s="207"/>
      <c r="DH2123" s="207"/>
      <c r="DI2123" s="207"/>
      <c r="DJ2123" s="207"/>
      <c r="DK2123" s="207"/>
      <c r="DL2123" s="207"/>
      <c r="DM2123" s="207"/>
      <c r="DN2123" s="207"/>
      <c r="DO2123" s="207"/>
      <c r="DP2123" s="207"/>
      <c r="DQ2123" s="207"/>
      <c r="DR2123" s="207"/>
      <c r="DS2123" s="207"/>
      <c r="DT2123" s="207"/>
      <c r="DU2123" s="207"/>
      <c r="DV2123" s="207"/>
      <c r="DW2123" s="207"/>
      <c r="DX2123" s="207"/>
    </row>
    <row r="2124" spans="15:128">
      <c r="O2124" s="207"/>
      <c r="P2124" s="207"/>
      <c r="Q2124" s="207"/>
      <c r="R2124" s="207"/>
      <c r="S2124" s="207"/>
      <c r="T2124" s="207"/>
      <c r="U2124" s="207"/>
      <c r="BP2124" s="207"/>
      <c r="BQ2124" s="207"/>
      <c r="BR2124" s="207"/>
      <c r="BS2124" s="207"/>
      <c r="BT2124" s="207"/>
      <c r="BU2124" s="207"/>
      <c r="BV2124" s="207"/>
      <c r="BW2124" s="207"/>
      <c r="BX2124" s="207"/>
      <c r="BY2124" s="207"/>
      <c r="BZ2124" s="207"/>
      <c r="CA2124" s="207"/>
      <c r="CB2124" s="207"/>
      <c r="CC2124" s="207"/>
      <c r="CD2124" s="207"/>
      <c r="CE2124" s="207"/>
      <c r="CF2124" s="207"/>
      <c r="CG2124" s="207"/>
      <c r="CH2124" s="207"/>
      <c r="CI2124" s="207"/>
      <c r="CJ2124" s="207"/>
      <c r="CK2124" s="207"/>
      <c r="CL2124" s="207"/>
      <c r="CM2124" s="207"/>
      <c r="CN2124" s="207"/>
      <c r="CO2124" s="207"/>
      <c r="CP2124" s="207"/>
      <c r="CQ2124" s="207"/>
      <c r="CR2124" s="207"/>
      <c r="CS2124" s="207"/>
      <c r="CT2124" s="207"/>
      <c r="CU2124" s="207"/>
      <c r="CV2124" s="207"/>
      <c r="CW2124" s="207"/>
      <c r="CX2124" s="207"/>
      <c r="CY2124" s="207"/>
      <c r="CZ2124" s="207"/>
      <c r="DA2124" s="207"/>
      <c r="DB2124" s="207"/>
      <c r="DC2124" s="207"/>
      <c r="DD2124" s="207"/>
      <c r="DE2124" s="207"/>
      <c r="DF2124" s="207"/>
      <c r="DG2124" s="207"/>
      <c r="DH2124" s="207"/>
      <c r="DI2124" s="207"/>
      <c r="DJ2124" s="207"/>
      <c r="DK2124" s="207"/>
      <c r="DL2124" s="207"/>
      <c r="DM2124" s="207"/>
      <c r="DN2124" s="207"/>
      <c r="DO2124" s="207"/>
      <c r="DP2124" s="207"/>
      <c r="DQ2124" s="207"/>
      <c r="DR2124" s="207"/>
      <c r="DS2124" s="207"/>
      <c r="DT2124" s="207"/>
      <c r="DU2124" s="207"/>
      <c r="DV2124" s="207"/>
      <c r="DW2124" s="207"/>
      <c r="DX2124" s="207"/>
    </row>
    <row r="2125" spans="15:128">
      <c r="O2125" s="207"/>
      <c r="P2125" s="207"/>
      <c r="Q2125" s="207"/>
      <c r="R2125" s="207"/>
      <c r="S2125" s="207"/>
      <c r="T2125" s="207"/>
      <c r="U2125" s="207"/>
      <c r="BP2125" s="207"/>
      <c r="BQ2125" s="207"/>
      <c r="BR2125" s="207"/>
      <c r="BS2125" s="207"/>
      <c r="BT2125" s="207"/>
      <c r="BU2125" s="207"/>
      <c r="BV2125" s="207"/>
      <c r="BW2125" s="207"/>
      <c r="BX2125" s="207"/>
      <c r="BY2125" s="207"/>
      <c r="BZ2125" s="207"/>
      <c r="CA2125" s="207"/>
      <c r="CB2125" s="207"/>
      <c r="CC2125" s="207"/>
      <c r="CD2125" s="207"/>
      <c r="CE2125" s="207"/>
      <c r="CF2125" s="207"/>
      <c r="CG2125" s="207"/>
      <c r="CH2125" s="207"/>
      <c r="CI2125" s="207"/>
      <c r="CJ2125" s="207"/>
      <c r="CK2125" s="207"/>
      <c r="CL2125" s="207"/>
      <c r="CM2125" s="207"/>
      <c r="CN2125" s="207"/>
      <c r="CO2125" s="207"/>
      <c r="CP2125" s="207"/>
      <c r="CQ2125" s="207"/>
      <c r="CR2125" s="207"/>
      <c r="CS2125" s="207"/>
      <c r="CT2125" s="207"/>
      <c r="CU2125" s="207"/>
      <c r="CV2125" s="207"/>
      <c r="CW2125" s="207"/>
      <c r="CX2125" s="207"/>
      <c r="CY2125" s="207"/>
      <c r="CZ2125" s="207"/>
      <c r="DA2125" s="207"/>
      <c r="DB2125" s="207"/>
      <c r="DC2125" s="207"/>
      <c r="DD2125" s="207"/>
      <c r="DE2125" s="207"/>
      <c r="DF2125" s="207"/>
      <c r="DG2125" s="207"/>
      <c r="DH2125" s="207"/>
      <c r="DI2125" s="207"/>
      <c r="DJ2125" s="207"/>
      <c r="DK2125" s="207"/>
      <c r="DL2125" s="207"/>
      <c r="DM2125" s="207"/>
      <c r="DN2125" s="207"/>
      <c r="DO2125" s="207"/>
      <c r="DP2125" s="207"/>
      <c r="DQ2125" s="207"/>
      <c r="DR2125" s="207"/>
      <c r="DS2125" s="207"/>
      <c r="DT2125" s="207"/>
      <c r="DU2125" s="207"/>
      <c r="DV2125" s="207"/>
      <c r="DW2125" s="207"/>
      <c r="DX2125" s="207"/>
    </row>
    <row r="2126" spans="15:128">
      <c r="O2126" s="207"/>
      <c r="P2126" s="207"/>
      <c r="Q2126" s="207"/>
      <c r="R2126" s="207"/>
      <c r="S2126" s="207"/>
      <c r="T2126" s="207"/>
      <c r="U2126" s="207"/>
      <c r="BP2126" s="207"/>
      <c r="BQ2126" s="207"/>
      <c r="BR2126" s="207"/>
      <c r="BS2126" s="207"/>
      <c r="BT2126" s="207"/>
      <c r="BU2126" s="207"/>
      <c r="BV2126" s="207"/>
      <c r="BW2126" s="207"/>
      <c r="BX2126" s="207"/>
      <c r="BY2126" s="207"/>
      <c r="BZ2126" s="207"/>
      <c r="CA2126" s="207"/>
      <c r="CB2126" s="207"/>
      <c r="CC2126" s="207"/>
      <c r="CD2126" s="207"/>
      <c r="CE2126" s="207"/>
      <c r="CF2126" s="207"/>
      <c r="CG2126" s="207"/>
      <c r="CH2126" s="207"/>
      <c r="CI2126" s="207"/>
      <c r="CJ2126" s="207"/>
      <c r="CK2126" s="207"/>
      <c r="CL2126" s="207"/>
      <c r="CM2126" s="207"/>
      <c r="CN2126" s="207"/>
      <c r="CO2126" s="207"/>
      <c r="CP2126" s="207"/>
      <c r="CQ2126" s="207"/>
      <c r="CR2126" s="207"/>
      <c r="CS2126" s="207"/>
      <c r="CT2126" s="207"/>
      <c r="CU2126" s="207"/>
      <c r="CV2126" s="207"/>
      <c r="CW2126" s="207"/>
      <c r="CX2126" s="207"/>
      <c r="CY2126" s="207"/>
      <c r="CZ2126" s="207"/>
      <c r="DA2126" s="207"/>
      <c r="DB2126" s="207"/>
      <c r="DC2126" s="207"/>
      <c r="DD2126" s="207"/>
      <c r="DE2126" s="207"/>
      <c r="DF2126" s="207"/>
      <c r="DG2126" s="207"/>
      <c r="DH2126" s="207"/>
      <c r="DI2126" s="207"/>
      <c r="DJ2126" s="207"/>
      <c r="DK2126" s="207"/>
      <c r="DL2126" s="207"/>
      <c r="DM2126" s="207"/>
      <c r="DN2126" s="207"/>
      <c r="DO2126" s="207"/>
      <c r="DP2126" s="207"/>
      <c r="DQ2126" s="207"/>
      <c r="DR2126" s="207"/>
      <c r="DS2126" s="207"/>
      <c r="DT2126" s="207"/>
      <c r="DU2126" s="207"/>
      <c r="DV2126" s="207"/>
      <c r="DW2126" s="207"/>
      <c r="DX2126" s="207"/>
    </row>
    <row r="2127" spans="15:128">
      <c r="O2127" s="207"/>
      <c r="P2127" s="207"/>
      <c r="Q2127" s="207"/>
      <c r="R2127" s="207"/>
      <c r="S2127" s="207"/>
      <c r="T2127" s="207"/>
      <c r="U2127" s="207"/>
      <c r="BP2127" s="207"/>
      <c r="BQ2127" s="207"/>
      <c r="BR2127" s="207"/>
      <c r="BS2127" s="207"/>
      <c r="BT2127" s="207"/>
      <c r="BU2127" s="207"/>
      <c r="BV2127" s="207"/>
      <c r="BW2127" s="207"/>
      <c r="BX2127" s="207"/>
      <c r="BY2127" s="207"/>
      <c r="BZ2127" s="207"/>
      <c r="CA2127" s="207"/>
      <c r="CB2127" s="207"/>
      <c r="CC2127" s="207"/>
      <c r="CD2127" s="207"/>
      <c r="CE2127" s="207"/>
      <c r="CF2127" s="207"/>
      <c r="CG2127" s="207"/>
      <c r="CH2127" s="207"/>
      <c r="CI2127" s="207"/>
      <c r="CJ2127" s="207"/>
      <c r="CK2127" s="207"/>
      <c r="CL2127" s="207"/>
      <c r="CM2127" s="207"/>
      <c r="CN2127" s="207"/>
      <c r="CO2127" s="207"/>
      <c r="CP2127" s="207"/>
      <c r="CQ2127" s="207"/>
      <c r="CR2127" s="207"/>
      <c r="CS2127" s="207"/>
      <c r="CT2127" s="207"/>
      <c r="CU2127" s="207"/>
      <c r="CV2127" s="207"/>
      <c r="CW2127" s="207"/>
      <c r="CX2127" s="207"/>
      <c r="CY2127" s="207"/>
      <c r="CZ2127" s="207"/>
      <c r="DA2127" s="207"/>
      <c r="DB2127" s="207"/>
      <c r="DC2127" s="207"/>
      <c r="DD2127" s="207"/>
      <c r="DE2127" s="207"/>
      <c r="DF2127" s="207"/>
      <c r="DG2127" s="207"/>
      <c r="DH2127" s="207"/>
      <c r="DI2127" s="207"/>
      <c r="DJ2127" s="207"/>
      <c r="DK2127" s="207"/>
      <c r="DL2127" s="207"/>
      <c r="DM2127" s="207"/>
      <c r="DN2127" s="207"/>
      <c r="DO2127" s="207"/>
      <c r="DP2127" s="207"/>
      <c r="DQ2127" s="207"/>
      <c r="DR2127" s="207"/>
      <c r="DS2127" s="207"/>
      <c r="DT2127" s="207"/>
      <c r="DU2127" s="207"/>
      <c r="DV2127" s="207"/>
      <c r="DW2127" s="207"/>
      <c r="DX2127" s="207"/>
    </row>
    <row r="2128" spans="15:128">
      <c r="O2128" s="207"/>
      <c r="P2128" s="207"/>
      <c r="Q2128" s="207"/>
      <c r="R2128" s="207"/>
      <c r="S2128" s="207"/>
      <c r="T2128" s="207"/>
      <c r="U2128" s="207"/>
      <c r="BP2128" s="207"/>
      <c r="BQ2128" s="207"/>
      <c r="BR2128" s="207"/>
      <c r="BS2128" s="207"/>
      <c r="BT2128" s="207"/>
      <c r="BU2128" s="207"/>
      <c r="BV2128" s="207"/>
      <c r="BW2128" s="207"/>
      <c r="BX2128" s="207"/>
      <c r="BY2128" s="207"/>
      <c r="BZ2128" s="207"/>
      <c r="CA2128" s="207"/>
      <c r="CB2128" s="207"/>
      <c r="CC2128" s="207"/>
      <c r="CD2128" s="207"/>
      <c r="CE2128" s="207"/>
      <c r="CF2128" s="207"/>
      <c r="CG2128" s="207"/>
      <c r="CH2128" s="207"/>
      <c r="CI2128" s="207"/>
      <c r="CJ2128" s="207"/>
      <c r="CK2128" s="207"/>
      <c r="CL2128" s="207"/>
      <c r="CM2128" s="207"/>
      <c r="CN2128" s="207"/>
      <c r="CO2128" s="207"/>
      <c r="CP2128" s="207"/>
      <c r="CQ2128" s="207"/>
      <c r="CR2128" s="207"/>
      <c r="CS2128" s="207"/>
      <c r="CT2128" s="207"/>
      <c r="CU2128" s="207"/>
      <c r="CV2128" s="207"/>
      <c r="CW2128" s="207"/>
      <c r="CX2128" s="207"/>
      <c r="CY2128" s="207"/>
      <c r="CZ2128" s="207"/>
      <c r="DA2128" s="207"/>
      <c r="DB2128" s="207"/>
      <c r="DC2128" s="207"/>
      <c r="DD2128" s="207"/>
      <c r="DE2128" s="207"/>
      <c r="DF2128" s="207"/>
      <c r="DG2128" s="207"/>
      <c r="DH2128" s="207"/>
      <c r="DI2128" s="207"/>
      <c r="DJ2128" s="207"/>
      <c r="DK2128" s="207"/>
      <c r="DL2128" s="207"/>
      <c r="DM2128" s="207"/>
      <c r="DN2128" s="207"/>
      <c r="DO2128" s="207"/>
      <c r="DP2128" s="207"/>
      <c r="DQ2128" s="207"/>
      <c r="DR2128" s="207"/>
      <c r="DS2128" s="207"/>
      <c r="DT2128" s="207"/>
      <c r="DU2128" s="207"/>
      <c r="DV2128" s="207"/>
      <c r="DW2128" s="207"/>
      <c r="DX2128" s="207"/>
    </row>
    <row r="2129" spans="15:128">
      <c r="O2129" s="207"/>
      <c r="P2129" s="207"/>
      <c r="Q2129" s="207"/>
      <c r="R2129" s="207"/>
      <c r="S2129" s="207"/>
      <c r="T2129" s="207"/>
      <c r="U2129" s="207"/>
      <c r="BP2129" s="207"/>
      <c r="BQ2129" s="207"/>
      <c r="BR2129" s="207"/>
      <c r="BS2129" s="207"/>
      <c r="BT2129" s="207"/>
      <c r="BU2129" s="207"/>
      <c r="BV2129" s="207"/>
      <c r="BW2129" s="207"/>
      <c r="BX2129" s="207"/>
      <c r="BY2129" s="207"/>
      <c r="BZ2129" s="207"/>
      <c r="CA2129" s="207"/>
      <c r="CB2129" s="207"/>
      <c r="CC2129" s="207"/>
      <c r="CD2129" s="207"/>
      <c r="CE2129" s="207"/>
      <c r="CF2129" s="207"/>
      <c r="CG2129" s="207"/>
      <c r="CH2129" s="207"/>
      <c r="CI2129" s="207"/>
      <c r="CJ2129" s="207"/>
      <c r="CK2129" s="207"/>
      <c r="CL2129" s="207"/>
      <c r="CM2129" s="207"/>
      <c r="CN2129" s="207"/>
      <c r="CO2129" s="207"/>
      <c r="CP2129" s="207"/>
      <c r="CQ2129" s="207"/>
      <c r="CR2129" s="207"/>
      <c r="CS2129" s="207"/>
      <c r="CT2129" s="207"/>
      <c r="CU2129" s="207"/>
      <c r="CV2129" s="207"/>
      <c r="CW2129" s="207"/>
      <c r="CX2129" s="207"/>
      <c r="CY2129" s="207"/>
      <c r="CZ2129" s="207"/>
      <c r="DA2129" s="207"/>
      <c r="DB2129" s="207"/>
      <c r="DC2129" s="207"/>
      <c r="DD2129" s="207"/>
      <c r="DE2129" s="207"/>
      <c r="DF2129" s="207"/>
      <c r="DG2129" s="207"/>
      <c r="DH2129" s="207"/>
      <c r="DI2129" s="207"/>
      <c r="DJ2129" s="207"/>
      <c r="DK2129" s="207"/>
      <c r="DL2129" s="207"/>
      <c r="DM2129" s="207"/>
      <c r="DN2129" s="207"/>
      <c r="DO2129" s="207"/>
      <c r="DP2129" s="207"/>
      <c r="DQ2129" s="207"/>
      <c r="DR2129" s="207"/>
      <c r="DS2129" s="207"/>
      <c r="DT2129" s="207"/>
      <c r="DU2129" s="207"/>
      <c r="DV2129" s="207"/>
      <c r="DW2129" s="207"/>
      <c r="DX2129" s="207"/>
    </row>
    <row r="2130" spans="15:128">
      <c r="O2130" s="207"/>
      <c r="P2130" s="207"/>
      <c r="Q2130" s="207"/>
      <c r="R2130" s="207"/>
      <c r="S2130" s="207"/>
      <c r="T2130" s="207"/>
      <c r="U2130" s="207"/>
      <c r="BP2130" s="207"/>
      <c r="BQ2130" s="207"/>
      <c r="BR2130" s="207"/>
      <c r="BS2130" s="207"/>
      <c r="BT2130" s="207"/>
      <c r="BU2130" s="207"/>
      <c r="BV2130" s="207"/>
      <c r="BW2130" s="207"/>
      <c r="BX2130" s="207"/>
      <c r="BY2130" s="207"/>
      <c r="BZ2130" s="207"/>
      <c r="CA2130" s="207"/>
      <c r="CB2130" s="207"/>
      <c r="CC2130" s="207"/>
      <c r="CD2130" s="207"/>
      <c r="CE2130" s="207"/>
      <c r="CF2130" s="207"/>
      <c r="CG2130" s="207"/>
      <c r="CH2130" s="207"/>
      <c r="CI2130" s="207"/>
      <c r="CJ2130" s="207"/>
      <c r="CK2130" s="207"/>
      <c r="CL2130" s="207"/>
      <c r="CM2130" s="207"/>
      <c r="CN2130" s="207"/>
      <c r="CO2130" s="207"/>
      <c r="CP2130" s="207"/>
      <c r="CQ2130" s="207"/>
      <c r="CR2130" s="207"/>
      <c r="CS2130" s="207"/>
      <c r="CT2130" s="207"/>
      <c r="CU2130" s="207"/>
      <c r="CV2130" s="207"/>
      <c r="CW2130" s="207"/>
      <c r="CX2130" s="207"/>
      <c r="CY2130" s="207"/>
      <c r="CZ2130" s="207"/>
      <c r="DA2130" s="207"/>
      <c r="DB2130" s="207"/>
      <c r="DC2130" s="207"/>
      <c r="DD2130" s="207"/>
      <c r="DE2130" s="207"/>
      <c r="DF2130" s="207"/>
      <c r="DG2130" s="207"/>
      <c r="DH2130" s="207"/>
      <c r="DI2130" s="207"/>
      <c r="DJ2130" s="207"/>
      <c r="DK2130" s="207"/>
      <c r="DL2130" s="207"/>
      <c r="DM2130" s="207"/>
      <c r="DN2130" s="207"/>
      <c r="DO2130" s="207"/>
      <c r="DP2130" s="207"/>
      <c r="DQ2130" s="207"/>
      <c r="DR2130" s="207"/>
      <c r="DS2130" s="207"/>
      <c r="DT2130" s="207"/>
      <c r="DU2130" s="207"/>
      <c r="DV2130" s="207"/>
      <c r="DW2130" s="207"/>
      <c r="DX2130" s="207"/>
    </row>
    <row r="2131" spans="15:128">
      <c r="O2131" s="207"/>
      <c r="P2131" s="207"/>
      <c r="Q2131" s="207"/>
      <c r="R2131" s="207"/>
      <c r="S2131" s="207"/>
      <c r="T2131" s="207"/>
      <c r="U2131" s="207"/>
      <c r="BP2131" s="207"/>
      <c r="BQ2131" s="207"/>
      <c r="BR2131" s="207"/>
      <c r="BS2131" s="207"/>
      <c r="BT2131" s="207"/>
      <c r="BU2131" s="207"/>
      <c r="BV2131" s="207"/>
      <c r="BW2131" s="207"/>
      <c r="BX2131" s="207"/>
      <c r="BY2131" s="207"/>
      <c r="BZ2131" s="207"/>
      <c r="CA2131" s="207"/>
      <c r="CB2131" s="207"/>
      <c r="CC2131" s="207"/>
      <c r="CD2131" s="207"/>
      <c r="CE2131" s="207"/>
      <c r="CF2131" s="207"/>
      <c r="CG2131" s="207"/>
      <c r="CH2131" s="207"/>
      <c r="CI2131" s="207"/>
      <c r="CJ2131" s="207"/>
      <c r="CK2131" s="207"/>
      <c r="CL2131" s="207"/>
      <c r="CM2131" s="207"/>
      <c r="CN2131" s="207"/>
      <c r="CO2131" s="207"/>
      <c r="CP2131" s="207"/>
      <c r="CQ2131" s="207"/>
      <c r="CR2131" s="207"/>
      <c r="CS2131" s="207"/>
      <c r="CT2131" s="207"/>
      <c r="CU2131" s="207"/>
      <c r="CV2131" s="207"/>
      <c r="CW2131" s="207"/>
      <c r="CX2131" s="207"/>
      <c r="CY2131" s="207"/>
      <c r="CZ2131" s="207"/>
      <c r="DA2131" s="207"/>
      <c r="DB2131" s="207"/>
      <c r="DC2131" s="207"/>
      <c r="DD2131" s="207"/>
      <c r="DE2131" s="207"/>
      <c r="DF2131" s="207"/>
      <c r="DG2131" s="207"/>
      <c r="DH2131" s="207"/>
      <c r="DI2131" s="207"/>
      <c r="DJ2131" s="207"/>
      <c r="DK2131" s="207"/>
      <c r="DL2131" s="207"/>
      <c r="DM2131" s="207"/>
      <c r="DN2131" s="207"/>
      <c r="DO2131" s="207"/>
      <c r="DP2131" s="207"/>
      <c r="DQ2131" s="207"/>
      <c r="DR2131" s="207"/>
      <c r="DS2131" s="207"/>
      <c r="DT2131" s="207"/>
      <c r="DU2131" s="207"/>
      <c r="DV2131" s="207"/>
      <c r="DW2131" s="207"/>
      <c r="DX2131" s="207"/>
    </row>
    <row r="2132" spans="15:128">
      <c r="O2132" s="207"/>
      <c r="P2132" s="207"/>
      <c r="Q2132" s="207"/>
      <c r="R2132" s="207"/>
      <c r="S2132" s="207"/>
      <c r="T2132" s="207"/>
      <c r="U2132" s="207"/>
      <c r="BP2132" s="207"/>
      <c r="BQ2132" s="207"/>
      <c r="BR2132" s="207"/>
      <c r="BS2132" s="207"/>
      <c r="BT2132" s="207"/>
      <c r="BU2132" s="207"/>
      <c r="BV2132" s="207"/>
      <c r="BW2132" s="207"/>
      <c r="BX2132" s="207"/>
      <c r="BY2132" s="207"/>
      <c r="BZ2132" s="207"/>
      <c r="CA2132" s="207"/>
      <c r="CB2132" s="207"/>
      <c r="CC2132" s="207"/>
      <c r="CD2132" s="207"/>
      <c r="CE2132" s="207"/>
      <c r="CF2132" s="207"/>
      <c r="CG2132" s="207"/>
      <c r="CH2132" s="207"/>
      <c r="CI2132" s="207"/>
      <c r="CJ2132" s="207"/>
      <c r="CK2132" s="207"/>
      <c r="CL2132" s="207"/>
      <c r="CM2132" s="207"/>
      <c r="CN2132" s="207"/>
      <c r="CO2132" s="207"/>
      <c r="CP2132" s="207"/>
      <c r="CQ2132" s="207"/>
      <c r="CR2132" s="207"/>
      <c r="CS2132" s="207"/>
      <c r="CT2132" s="207"/>
      <c r="CU2132" s="207"/>
      <c r="CV2132" s="207"/>
      <c r="CW2132" s="207"/>
      <c r="CX2132" s="207"/>
      <c r="CY2132" s="207"/>
      <c r="CZ2132" s="207"/>
      <c r="DA2132" s="207"/>
      <c r="DB2132" s="207"/>
      <c r="DC2132" s="207"/>
      <c r="DD2132" s="207"/>
      <c r="DE2132" s="207"/>
      <c r="DF2132" s="207"/>
      <c r="DG2132" s="207"/>
      <c r="DH2132" s="207"/>
      <c r="DI2132" s="207"/>
      <c r="DJ2132" s="207"/>
      <c r="DK2132" s="207"/>
      <c r="DL2132" s="207"/>
      <c r="DM2132" s="207"/>
      <c r="DN2132" s="207"/>
      <c r="DO2132" s="207"/>
      <c r="DP2132" s="207"/>
      <c r="DQ2132" s="207"/>
      <c r="DR2132" s="207"/>
      <c r="DS2132" s="207"/>
      <c r="DT2132" s="207"/>
      <c r="DU2132" s="207"/>
      <c r="DV2132" s="207"/>
      <c r="DW2132" s="207"/>
      <c r="DX2132" s="207"/>
    </row>
    <row r="2133" spans="15:128">
      <c r="O2133" s="207"/>
      <c r="P2133" s="207"/>
      <c r="Q2133" s="207"/>
      <c r="R2133" s="207"/>
      <c r="S2133" s="207"/>
      <c r="T2133" s="207"/>
      <c r="U2133" s="207"/>
      <c r="BP2133" s="207"/>
      <c r="BQ2133" s="207"/>
      <c r="BR2133" s="207"/>
      <c r="BS2133" s="207"/>
      <c r="BT2133" s="207"/>
      <c r="BU2133" s="207"/>
      <c r="BV2133" s="207"/>
      <c r="BW2133" s="207"/>
      <c r="BX2133" s="207"/>
      <c r="BY2133" s="207"/>
      <c r="BZ2133" s="207"/>
      <c r="CA2133" s="207"/>
      <c r="CB2133" s="207"/>
      <c r="CC2133" s="207"/>
      <c r="CD2133" s="207"/>
      <c r="CE2133" s="207"/>
      <c r="CF2133" s="207"/>
      <c r="CG2133" s="207"/>
      <c r="CH2133" s="207"/>
      <c r="CI2133" s="207"/>
      <c r="CJ2133" s="207"/>
      <c r="CK2133" s="207"/>
      <c r="CL2133" s="207"/>
      <c r="CM2133" s="207"/>
      <c r="CN2133" s="207"/>
      <c r="CO2133" s="207"/>
      <c r="CP2133" s="207"/>
      <c r="CQ2133" s="207"/>
      <c r="CR2133" s="207"/>
      <c r="CS2133" s="207"/>
      <c r="CT2133" s="207"/>
      <c r="CU2133" s="207"/>
      <c r="CV2133" s="207"/>
      <c r="CW2133" s="207"/>
      <c r="CX2133" s="207"/>
      <c r="CY2133" s="207"/>
      <c r="CZ2133" s="207"/>
      <c r="DA2133" s="207"/>
      <c r="DB2133" s="207"/>
      <c r="DC2133" s="207"/>
      <c r="DD2133" s="207"/>
      <c r="DE2133" s="207"/>
      <c r="DF2133" s="207"/>
      <c r="DG2133" s="207"/>
      <c r="DH2133" s="207"/>
      <c r="DI2133" s="207"/>
      <c r="DJ2133" s="207"/>
      <c r="DK2133" s="207"/>
      <c r="DL2133" s="207"/>
      <c r="DM2133" s="207"/>
      <c r="DN2133" s="207"/>
      <c r="DO2133" s="207"/>
      <c r="DP2133" s="207"/>
      <c r="DQ2133" s="207"/>
      <c r="DR2133" s="207"/>
      <c r="DS2133" s="207"/>
      <c r="DT2133" s="207"/>
      <c r="DU2133" s="207"/>
      <c r="DV2133" s="207"/>
      <c r="DW2133" s="207"/>
      <c r="DX2133" s="207"/>
    </row>
    <row r="2134" spans="15:128">
      <c r="O2134" s="207"/>
      <c r="P2134" s="207"/>
      <c r="Q2134" s="207"/>
      <c r="R2134" s="207"/>
      <c r="S2134" s="207"/>
      <c r="T2134" s="207"/>
      <c r="U2134" s="207"/>
      <c r="BP2134" s="207"/>
      <c r="BQ2134" s="207"/>
      <c r="BR2134" s="207"/>
      <c r="BS2134" s="207"/>
      <c r="BT2134" s="207"/>
      <c r="BU2134" s="207"/>
      <c r="BV2134" s="207"/>
      <c r="BW2134" s="207"/>
      <c r="BX2134" s="207"/>
      <c r="BY2134" s="207"/>
      <c r="BZ2134" s="207"/>
      <c r="CA2134" s="207"/>
      <c r="CB2134" s="207"/>
      <c r="CC2134" s="207"/>
      <c r="CD2134" s="207"/>
      <c r="CE2134" s="207"/>
      <c r="CF2134" s="207"/>
      <c r="CG2134" s="207"/>
      <c r="CH2134" s="207"/>
      <c r="CI2134" s="207"/>
      <c r="CJ2134" s="207"/>
      <c r="CK2134" s="207"/>
      <c r="CL2134" s="207"/>
      <c r="CM2134" s="207"/>
      <c r="CN2134" s="207"/>
      <c r="CO2134" s="207"/>
      <c r="CP2134" s="207"/>
      <c r="CQ2134" s="207"/>
      <c r="CR2134" s="207"/>
      <c r="CS2134" s="207"/>
      <c r="CT2134" s="207"/>
      <c r="CU2134" s="207"/>
      <c r="CV2134" s="207"/>
      <c r="CW2134" s="207"/>
      <c r="CX2134" s="207"/>
      <c r="CY2134" s="207"/>
      <c r="CZ2134" s="207"/>
      <c r="DA2134" s="207"/>
      <c r="DB2134" s="207"/>
      <c r="DC2134" s="207"/>
      <c r="DD2134" s="207"/>
      <c r="DE2134" s="207"/>
      <c r="DF2134" s="207"/>
      <c r="DG2134" s="207"/>
      <c r="DH2134" s="207"/>
      <c r="DI2134" s="207"/>
      <c r="DJ2134" s="207"/>
      <c r="DK2134" s="207"/>
      <c r="DL2134" s="207"/>
      <c r="DM2134" s="207"/>
      <c r="DN2134" s="207"/>
      <c r="DO2134" s="207"/>
      <c r="DP2134" s="207"/>
      <c r="DQ2134" s="207"/>
      <c r="DR2134" s="207"/>
      <c r="DS2134" s="207"/>
      <c r="DT2134" s="207"/>
      <c r="DU2134" s="207"/>
      <c r="DV2134" s="207"/>
      <c r="DW2134" s="207"/>
      <c r="DX2134" s="207"/>
    </row>
    <row r="2135" spans="15:128">
      <c r="O2135" s="207"/>
      <c r="P2135" s="207"/>
      <c r="Q2135" s="207"/>
      <c r="R2135" s="207"/>
      <c r="S2135" s="207"/>
      <c r="T2135" s="207"/>
      <c r="U2135" s="207"/>
      <c r="BP2135" s="207"/>
      <c r="BQ2135" s="207"/>
      <c r="BR2135" s="207"/>
      <c r="BS2135" s="207"/>
      <c r="BT2135" s="207"/>
      <c r="BU2135" s="207"/>
      <c r="BV2135" s="207"/>
      <c r="BW2135" s="207"/>
      <c r="BX2135" s="207"/>
      <c r="BY2135" s="207"/>
      <c r="BZ2135" s="207"/>
      <c r="CA2135" s="207"/>
      <c r="CB2135" s="207"/>
      <c r="CC2135" s="207"/>
      <c r="CD2135" s="207"/>
      <c r="CE2135" s="207"/>
      <c r="CF2135" s="207"/>
      <c r="CG2135" s="207"/>
      <c r="CH2135" s="207"/>
      <c r="CI2135" s="207"/>
      <c r="CJ2135" s="207"/>
      <c r="CK2135" s="207"/>
      <c r="CL2135" s="207"/>
      <c r="CM2135" s="207"/>
      <c r="CN2135" s="207"/>
      <c r="CO2135" s="207"/>
      <c r="CP2135" s="207"/>
      <c r="CQ2135" s="207"/>
      <c r="CR2135" s="207"/>
      <c r="CS2135" s="207"/>
      <c r="CT2135" s="207"/>
      <c r="CU2135" s="207"/>
      <c r="CV2135" s="207"/>
      <c r="CW2135" s="207"/>
      <c r="CX2135" s="207"/>
      <c r="CY2135" s="207"/>
      <c r="CZ2135" s="207"/>
      <c r="DA2135" s="207"/>
      <c r="DB2135" s="207"/>
      <c r="DC2135" s="207"/>
      <c r="DD2135" s="207"/>
      <c r="DE2135" s="207"/>
      <c r="DF2135" s="207"/>
      <c r="DG2135" s="207"/>
      <c r="DH2135" s="207"/>
      <c r="DI2135" s="207"/>
      <c r="DJ2135" s="207"/>
      <c r="DK2135" s="207"/>
      <c r="DL2135" s="207"/>
      <c r="DM2135" s="207"/>
      <c r="DN2135" s="207"/>
      <c r="DO2135" s="207"/>
      <c r="DP2135" s="207"/>
      <c r="DQ2135" s="207"/>
      <c r="DR2135" s="207"/>
      <c r="DS2135" s="207"/>
      <c r="DT2135" s="207"/>
      <c r="DU2135" s="207"/>
      <c r="DV2135" s="207"/>
      <c r="DW2135" s="207"/>
      <c r="DX2135" s="207"/>
    </row>
    <row r="2136" spans="15:128">
      <c r="O2136" s="207"/>
      <c r="P2136" s="207"/>
      <c r="Q2136" s="207"/>
      <c r="R2136" s="207"/>
      <c r="S2136" s="207"/>
      <c r="T2136" s="207"/>
      <c r="U2136" s="207"/>
      <c r="BP2136" s="207"/>
      <c r="BQ2136" s="207"/>
      <c r="BR2136" s="207"/>
      <c r="BS2136" s="207"/>
      <c r="BT2136" s="207"/>
      <c r="BU2136" s="207"/>
      <c r="BV2136" s="207"/>
      <c r="BW2136" s="207"/>
      <c r="BX2136" s="207"/>
      <c r="BY2136" s="207"/>
      <c r="BZ2136" s="207"/>
      <c r="CA2136" s="207"/>
      <c r="CB2136" s="207"/>
      <c r="CC2136" s="207"/>
      <c r="CD2136" s="207"/>
      <c r="CE2136" s="207"/>
      <c r="CF2136" s="207"/>
      <c r="CG2136" s="207"/>
      <c r="CH2136" s="207"/>
      <c r="CI2136" s="207"/>
      <c r="CJ2136" s="207"/>
      <c r="CK2136" s="207"/>
      <c r="CL2136" s="207"/>
      <c r="CM2136" s="207"/>
      <c r="CN2136" s="207"/>
      <c r="CO2136" s="207"/>
      <c r="CP2136" s="207"/>
      <c r="CQ2136" s="207"/>
      <c r="CR2136" s="207"/>
      <c r="CS2136" s="207"/>
      <c r="CT2136" s="207"/>
      <c r="CU2136" s="207"/>
      <c r="CV2136" s="207"/>
      <c r="CW2136" s="207"/>
      <c r="CX2136" s="207"/>
      <c r="CY2136" s="207"/>
      <c r="CZ2136" s="207"/>
      <c r="DA2136" s="207"/>
      <c r="DB2136" s="207"/>
      <c r="DC2136" s="207"/>
      <c r="DD2136" s="207"/>
      <c r="DE2136" s="207"/>
      <c r="DF2136" s="207"/>
      <c r="DG2136" s="207"/>
      <c r="DH2136" s="207"/>
      <c r="DI2136" s="207"/>
      <c r="DJ2136" s="207"/>
      <c r="DK2136" s="207"/>
      <c r="DL2136" s="207"/>
      <c r="DM2136" s="207"/>
      <c r="DN2136" s="207"/>
      <c r="DO2136" s="207"/>
      <c r="DP2136" s="207"/>
      <c r="DQ2136" s="207"/>
      <c r="DR2136" s="207"/>
      <c r="DS2136" s="207"/>
      <c r="DT2136" s="207"/>
      <c r="DU2136" s="207"/>
      <c r="DV2136" s="207"/>
      <c r="DW2136" s="207"/>
      <c r="DX2136" s="207"/>
    </row>
    <row r="2137" spans="15:128">
      <c r="O2137" s="207"/>
      <c r="P2137" s="207"/>
      <c r="Q2137" s="207"/>
      <c r="R2137" s="207"/>
      <c r="S2137" s="207"/>
      <c r="T2137" s="207"/>
      <c r="U2137" s="207"/>
      <c r="BP2137" s="207"/>
      <c r="BQ2137" s="207"/>
      <c r="BR2137" s="207"/>
      <c r="BS2137" s="207"/>
      <c r="BT2137" s="207"/>
      <c r="BU2137" s="207"/>
      <c r="BV2137" s="207"/>
      <c r="BW2137" s="207"/>
      <c r="BX2137" s="207"/>
      <c r="BY2137" s="207"/>
      <c r="BZ2137" s="207"/>
      <c r="CA2137" s="207"/>
      <c r="CB2137" s="207"/>
      <c r="CC2137" s="207"/>
      <c r="CD2137" s="207"/>
      <c r="CE2137" s="207"/>
      <c r="CF2137" s="207"/>
      <c r="CG2137" s="207"/>
      <c r="CH2137" s="207"/>
      <c r="CI2137" s="207"/>
      <c r="CJ2137" s="207"/>
      <c r="CK2137" s="207"/>
      <c r="CL2137" s="207"/>
      <c r="CM2137" s="207"/>
      <c r="CN2137" s="207"/>
      <c r="CO2137" s="207"/>
      <c r="CP2137" s="207"/>
      <c r="CQ2137" s="207"/>
      <c r="CR2137" s="207"/>
      <c r="CS2137" s="207"/>
      <c r="CT2137" s="207"/>
      <c r="CU2137" s="207"/>
      <c r="CV2137" s="207"/>
      <c r="CW2137" s="207"/>
      <c r="CX2137" s="207"/>
      <c r="CY2137" s="207"/>
      <c r="CZ2137" s="207"/>
      <c r="DA2137" s="207"/>
      <c r="DB2137" s="207"/>
      <c r="DC2137" s="207"/>
      <c r="DD2137" s="207"/>
      <c r="DE2137" s="207"/>
      <c r="DF2137" s="207"/>
      <c r="DG2137" s="207"/>
      <c r="DH2137" s="207"/>
      <c r="DI2137" s="207"/>
      <c r="DJ2137" s="207"/>
      <c r="DK2137" s="207"/>
      <c r="DL2137" s="207"/>
      <c r="DM2137" s="207"/>
      <c r="DN2137" s="207"/>
      <c r="DO2137" s="207"/>
      <c r="DP2137" s="207"/>
      <c r="DQ2137" s="207"/>
      <c r="DR2137" s="207"/>
      <c r="DS2137" s="207"/>
      <c r="DT2137" s="207"/>
      <c r="DU2137" s="207"/>
      <c r="DV2137" s="207"/>
      <c r="DW2137" s="207"/>
      <c r="DX2137" s="207"/>
    </row>
    <row r="2138" spans="15:128">
      <c r="O2138" s="207"/>
      <c r="P2138" s="207"/>
      <c r="Q2138" s="207"/>
      <c r="R2138" s="207"/>
      <c r="S2138" s="207"/>
      <c r="T2138" s="207"/>
      <c r="U2138" s="207"/>
      <c r="BP2138" s="207"/>
      <c r="BQ2138" s="207"/>
      <c r="BR2138" s="207"/>
      <c r="BS2138" s="207"/>
      <c r="BT2138" s="207"/>
      <c r="BU2138" s="207"/>
      <c r="BV2138" s="207"/>
      <c r="BW2138" s="207"/>
      <c r="BX2138" s="207"/>
      <c r="BY2138" s="207"/>
      <c r="BZ2138" s="207"/>
      <c r="CA2138" s="207"/>
      <c r="CB2138" s="207"/>
      <c r="CC2138" s="207"/>
      <c r="CD2138" s="207"/>
      <c r="CE2138" s="207"/>
      <c r="CF2138" s="207"/>
      <c r="CG2138" s="207"/>
      <c r="CH2138" s="207"/>
      <c r="CI2138" s="207"/>
      <c r="CJ2138" s="207"/>
      <c r="CK2138" s="207"/>
      <c r="CL2138" s="207"/>
      <c r="CM2138" s="207"/>
      <c r="CN2138" s="207"/>
      <c r="CO2138" s="207"/>
      <c r="CP2138" s="207"/>
      <c r="CQ2138" s="207"/>
      <c r="CR2138" s="207"/>
      <c r="CS2138" s="207"/>
      <c r="CT2138" s="207"/>
      <c r="CU2138" s="207"/>
      <c r="CV2138" s="207"/>
      <c r="CW2138" s="207"/>
      <c r="CX2138" s="207"/>
      <c r="CY2138" s="207"/>
      <c r="CZ2138" s="207"/>
      <c r="DA2138" s="207"/>
      <c r="DB2138" s="207"/>
      <c r="DC2138" s="207"/>
      <c r="DD2138" s="207"/>
      <c r="DE2138" s="207"/>
      <c r="DF2138" s="207"/>
      <c r="DG2138" s="207"/>
      <c r="DH2138" s="207"/>
      <c r="DI2138" s="207"/>
      <c r="DJ2138" s="207"/>
      <c r="DK2138" s="207"/>
      <c r="DL2138" s="207"/>
      <c r="DM2138" s="207"/>
      <c r="DN2138" s="207"/>
      <c r="DO2138" s="207"/>
      <c r="DP2138" s="207"/>
      <c r="DQ2138" s="207"/>
      <c r="DR2138" s="207"/>
      <c r="DS2138" s="207"/>
      <c r="DT2138" s="207"/>
      <c r="DU2138" s="207"/>
      <c r="DV2138" s="207"/>
      <c r="DW2138" s="207"/>
      <c r="DX2138" s="207"/>
    </row>
    <row r="2139" spans="15:128">
      <c r="O2139" s="207"/>
      <c r="P2139" s="207"/>
      <c r="Q2139" s="207"/>
      <c r="R2139" s="207"/>
      <c r="S2139" s="207"/>
      <c r="T2139" s="207"/>
      <c r="U2139" s="207"/>
      <c r="BP2139" s="207"/>
      <c r="BQ2139" s="207"/>
      <c r="BR2139" s="207"/>
      <c r="BS2139" s="207"/>
      <c r="BT2139" s="207"/>
      <c r="BU2139" s="207"/>
      <c r="BV2139" s="207"/>
      <c r="BW2139" s="207"/>
      <c r="BX2139" s="207"/>
      <c r="BY2139" s="207"/>
      <c r="BZ2139" s="207"/>
      <c r="CA2139" s="207"/>
      <c r="CB2139" s="207"/>
      <c r="CC2139" s="207"/>
      <c r="CD2139" s="207"/>
      <c r="CE2139" s="207"/>
      <c r="CF2139" s="207"/>
      <c r="CG2139" s="207"/>
      <c r="CH2139" s="207"/>
      <c r="CI2139" s="207"/>
      <c r="CJ2139" s="207"/>
      <c r="CK2139" s="207"/>
      <c r="CL2139" s="207"/>
      <c r="CM2139" s="207"/>
      <c r="CN2139" s="207"/>
      <c r="CO2139" s="207"/>
      <c r="CP2139" s="207"/>
      <c r="CQ2139" s="207"/>
      <c r="CR2139" s="207"/>
      <c r="CS2139" s="207"/>
      <c r="CT2139" s="207"/>
      <c r="CU2139" s="207"/>
      <c r="CV2139" s="207"/>
      <c r="CW2139" s="207"/>
      <c r="CX2139" s="207"/>
      <c r="CY2139" s="207"/>
      <c r="CZ2139" s="207"/>
      <c r="DA2139" s="207"/>
      <c r="DB2139" s="207"/>
      <c r="DC2139" s="207"/>
      <c r="DD2139" s="207"/>
      <c r="DE2139" s="207"/>
      <c r="DF2139" s="207"/>
      <c r="DG2139" s="207"/>
      <c r="DH2139" s="207"/>
      <c r="DI2139" s="207"/>
      <c r="DJ2139" s="207"/>
      <c r="DK2139" s="207"/>
      <c r="DL2139" s="207"/>
      <c r="DM2139" s="207"/>
      <c r="DN2139" s="207"/>
      <c r="DO2139" s="207"/>
      <c r="DP2139" s="207"/>
      <c r="DQ2139" s="207"/>
      <c r="DR2139" s="207"/>
      <c r="DS2139" s="207"/>
      <c r="DT2139" s="207"/>
      <c r="DU2139" s="207"/>
      <c r="DV2139" s="207"/>
      <c r="DW2139" s="207"/>
      <c r="DX2139" s="207"/>
    </row>
    <row r="2140" spans="15:128">
      <c r="O2140" s="207"/>
      <c r="P2140" s="207"/>
      <c r="Q2140" s="207"/>
      <c r="R2140" s="207"/>
      <c r="S2140" s="207"/>
      <c r="T2140" s="207"/>
      <c r="U2140" s="207"/>
      <c r="BP2140" s="207"/>
      <c r="BQ2140" s="207"/>
      <c r="BR2140" s="207"/>
      <c r="BS2140" s="207"/>
      <c r="BT2140" s="207"/>
      <c r="BU2140" s="207"/>
      <c r="BV2140" s="207"/>
      <c r="BW2140" s="207"/>
      <c r="BX2140" s="207"/>
      <c r="BY2140" s="207"/>
      <c r="BZ2140" s="207"/>
      <c r="CA2140" s="207"/>
      <c r="CB2140" s="207"/>
      <c r="CC2140" s="207"/>
      <c r="CD2140" s="207"/>
      <c r="CE2140" s="207"/>
      <c r="CF2140" s="207"/>
      <c r="CG2140" s="207"/>
      <c r="CH2140" s="207"/>
      <c r="CI2140" s="207"/>
      <c r="CJ2140" s="207"/>
      <c r="CK2140" s="207"/>
      <c r="CL2140" s="207"/>
      <c r="CM2140" s="207"/>
      <c r="CN2140" s="207"/>
      <c r="CO2140" s="207"/>
      <c r="CP2140" s="207"/>
      <c r="CQ2140" s="207"/>
      <c r="CR2140" s="207"/>
      <c r="CS2140" s="207"/>
      <c r="CT2140" s="207"/>
      <c r="CU2140" s="207"/>
      <c r="CV2140" s="207"/>
      <c r="CW2140" s="207"/>
      <c r="CX2140" s="207"/>
      <c r="CY2140" s="207"/>
      <c r="CZ2140" s="207"/>
      <c r="DA2140" s="207"/>
      <c r="DB2140" s="207"/>
      <c r="DC2140" s="207"/>
      <c r="DD2140" s="207"/>
      <c r="DE2140" s="207"/>
      <c r="DF2140" s="207"/>
      <c r="DG2140" s="207"/>
      <c r="DH2140" s="207"/>
      <c r="DI2140" s="207"/>
      <c r="DJ2140" s="207"/>
      <c r="DK2140" s="207"/>
      <c r="DL2140" s="207"/>
      <c r="DM2140" s="207"/>
      <c r="DN2140" s="207"/>
      <c r="DO2140" s="207"/>
      <c r="DP2140" s="207"/>
      <c r="DQ2140" s="207"/>
      <c r="DR2140" s="207"/>
      <c r="DS2140" s="207"/>
      <c r="DT2140" s="207"/>
      <c r="DU2140" s="207"/>
      <c r="DV2140" s="207"/>
      <c r="DW2140" s="207"/>
      <c r="DX2140" s="207"/>
    </row>
    <row r="2141" spans="15:128">
      <c r="O2141" s="207"/>
      <c r="P2141" s="207"/>
      <c r="Q2141" s="207"/>
      <c r="R2141" s="207"/>
      <c r="S2141" s="207"/>
      <c r="T2141" s="207"/>
      <c r="U2141" s="207"/>
      <c r="BP2141" s="207"/>
      <c r="BQ2141" s="207"/>
      <c r="BR2141" s="207"/>
      <c r="BS2141" s="207"/>
      <c r="BT2141" s="207"/>
      <c r="BU2141" s="207"/>
      <c r="BV2141" s="207"/>
      <c r="BW2141" s="207"/>
      <c r="BX2141" s="207"/>
      <c r="BY2141" s="207"/>
      <c r="BZ2141" s="207"/>
      <c r="CA2141" s="207"/>
      <c r="CB2141" s="207"/>
      <c r="CC2141" s="207"/>
      <c r="CD2141" s="207"/>
      <c r="CE2141" s="207"/>
      <c r="CF2141" s="207"/>
      <c r="CG2141" s="207"/>
      <c r="CH2141" s="207"/>
      <c r="CI2141" s="207"/>
      <c r="CJ2141" s="207"/>
      <c r="CK2141" s="207"/>
      <c r="CL2141" s="207"/>
      <c r="CM2141" s="207"/>
      <c r="CN2141" s="207"/>
      <c r="CO2141" s="207"/>
      <c r="CP2141" s="207"/>
      <c r="CQ2141" s="207"/>
      <c r="CR2141" s="207"/>
      <c r="CS2141" s="207"/>
      <c r="CT2141" s="207"/>
      <c r="CU2141" s="207"/>
      <c r="CV2141" s="207"/>
      <c r="CW2141" s="207"/>
      <c r="CX2141" s="207"/>
      <c r="CY2141" s="207"/>
      <c r="CZ2141" s="207"/>
      <c r="DA2141" s="207"/>
      <c r="DB2141" s="207"/>
      <c r="DC2141" s="207"/>
      <c r="DD2141" s="207"/>
      <c r="DE2141" s="207"/>
      <c r="DF2141" s="207"/>
      <c r="DG2141" s="207"/>
      <c r="DH2141" s="207"/>
      <c r="DI2141" s="207"/>
      <c r="DJ2141" s="207"/>
      <c r="DK2141" s="207"/>
      <c r="DL2141" s="207"/>
      <c r="DM2141" s="207"/>
      <c r="DN2141" s="207"/>
      <c r="DO2141" s="207"/>
      <c r="DP2141" s="207"/>
      <c r="DQ2141" s="207"/>
      <c r="DR2141" s="207"/>
      <c r="DS2141" s="207"/>
      <c r="DT2141" s="207"/>
      <c r="DU2141" s="207"/>
      <c r="DV2141" s="207"/>
      <c r="DW2141" s="207"/>
      <c r="DX2141" s="207"/>
    </row>
    <row r="2142" spans="15:128">
      <c r="O2142" s="207"/>
      <c r="P2142" s="207"/>
      <c r="Q2142" s="207"/>
      <c r="R2142" s="207"/>
      <c r="S2142" s="207"/>
      <c r="T2142" s="207"/>
      <c r="U2142" s="207"/>
      <c r="BP2142" s="207"/>
      <c r="BQ2142" s="207"/>
      <c r="BR2142" s="207"/>
      <c r="BS2142" s="207"/>
      <c r="BT2142" s="207"/>
      <c r="BU2142" s="207"/>
      <c r="BV2142" s="207"/>
      <c r="BW2142" s="207"/>
      <c r="BX2142" s="207"/>
      <c r="BY2142" s="207"/>
      <c r="BZ2142" s="207"/>
      <c r="CA2142" s="207"/>
      <c r="CB2142" s="207"/>
      <c r="CC2142" s="207"/>
      <c r="CD2142" s="207"/>
      <c r="CE2142" s="207"/>
      <c r="CF2142" s="207"/>
      <c r="CG2142" s="207"/>
      <c r="CH2142" s="207"/>
      <c r="CI2142" s="207"/>
      <c r="CJ2142" s="207"/>
      <c r="CK2142" s="207"/>
      <c r="CL2142" s="207"/>
      <c r="CM2142" s="207"/>
      <c r="CN2142" s="207"/>
      <c r="CO2142" s="207"/>
      <c r="CP2142" s="207"/>
      <c r="CQ2142" s="207"/>
      <c r="CR2142" s="207"/>
      <c r="CS2142" s="207"/>
      <c r="CT2142" s="207"/>
      <c r="CU2142" s="207"/>
      <c r="CV2142" s="207"/>
      <c r="CW2142" s="207"/>
      <c r="CX2142" s="207"/>
      <c r="CY2142" s="207"/>
      <c r="CZ2142" s="207"/>
      <c r="DA2142" s="207"/>
      <c r="DB2142" s="207"/>
      <c r="DC2142" s="207"/>
      <c r="DD2142" s="207"/>
      <c r="DE2142" s="207"/>
      <c r="DF2142" s="207"/>
      <c r="DG2142" s="207"/>
      <c r="DH2142" s="207"/>
      <c r="DI2142" s="207"/>
      <c r="DJ2142" s="207"/>
      <c r="DK2142" s="207"/>
      <c r="DL2142" s="207"/>
      <c r="DM2142" s="207"/>
      <c r="DN2142" s="207"/>
      <c r="DO2142" s="207"/>
      <c r="DP2142" s="207"/>
      <c r="DQ2142" s="207"/>
      <c r="DR2142" s="207"/>
      <c r="DS2142" s="207"/>
      <c r="DT2142" s="207"/>
      <c r="DU2142" s="207"/>
      <c r="DV2142" s="207"/>
      <c r="DW2142" s="207"/>
      <c r="DX2142" s="207"/>
    </row>
    <row r="2143" spans="15:128">
      <c r="O2143" s="207"/>
      <c r="P2143" s="207"/>
      <c r="Q2143" s="207"/>
      <c r="R2143" s="207"/>
      <c r="S2143" s="207"/>
      <c r="T2143" s="207"/>
      <c r="U2143" s="207"/>
      <c r="BP2143" s="207"/>
      <c r="BQ2143" s="207"/>
      <c r="BR2143" s="207"/>
      <c r="BS2143" s="207"/>
      <c r="BT2143" s="207"/>
      <c r="BU2143" s="207"/>
      <c r="BV2143" s="207"/>
      <c r="BW2143" s="207"/>
      <c r="BX2143" s="207"/>
      <c r="BY2143" s="207"/>
      <c r="BZ2143" s="207"/>
      <c r="CA2143" s="207"/>
      <c r="CB2143" s="207"/>
      <c r="CC2143" s="207"/>
      <c r="CD2143" s="207"/>
      <c r="CE2143" s="207"/>
      <c r="CF2143" s="207"/>
      <c r="CG2143" s="207"/>
      <c r="CH2143" s="207"/>
      <c r="CI2143" s="207"/>
      <c r="CJ2143" s="207"/>
      <c r="CK2143" s="207"/>
      <c r="CL2143" s="207"/>
      <c r="CM2143" s="207"/>
      <c r="CN2143" s="207"/>
      <c r="CO2143" s="207"/>
      <c r="CP2143" s="207"/>
      <c r="CQ2143" s="207"/>
      <c r="CR2143" s="207"/>
      <c r="CS2143" s="207"/>
      <c r="CT2143" s="207"/>
      <c r="CU2143" s="207"/>
      <c r="CV2143" s="207"/>
      <c r="CW2143" s="207"/>
      <c r="CX2143" s="207"/>
      <c r="CY2143" s="207"/>
      <c r="CZ2143" s="207"/>
      <c r="DA2143" s="207"/>
      <c r="DB2143" s="207"/>
      <c r="DC2143" s="207"/>
      <c r="DD2143" s="207"/>
      <c r="DE2143" s="207"/>
      <c r="DF2143" s="207"/>
      <c r="DG2143" s="207"/>
      <c r="DH2143" s="207"/>
      <c r="DI2143" s="207"/>
      <c r="DJ2143" s="207"/>
      <c r="DK2143" s="207"/>
      <c r="DL2143" s="207"/>
      <c r="DM2143" s="207"/>
      <c r="DN2143" s="207"/>
      <c r="DO2143" s="207"/>
      <c r="DP2143" s="207"/>
      <c r="DQ2143" s="207"/>
      <c r="DR2143" s="207"/>
      <c r="DS2143" s="207"/>
      <c r="DT2143" s="207"/>
      <c r="DU2143" s="207"/>
      <c r="DV2143" s="207"/>
      <c r="DW2143" s="207"/>
      <c r="DX2143" s="207"/>
    </row>
    <row r="2144" spans="15:128">
      <c r="O2144" s="207"/>
      <c r="P2144" s="207"/>
      <c r="Q2144" s="207"/>
      <c r="R2144" s="207"/>
      <c r="S2144" s="207"/>
      <c r="T2144" s="207"/>
      <c r="U2144" s="207"/>
      <c r="BP2144" s="207"/>
      <c r="BQ2144" s="207"/>
      <c r="BR2144" s="207"/>
      <c r="BS2144" s="207"/>
      <c r="BT2144" s="207"/>
      <c r="BU2144" s="207"/>
      <c r="BV2144" s="207"/>
      <c r="BW2144" s="207"/>
      <c r="BX2144" s="207"/>
      <c r="BY2144" s="207"/>
      <c r="BZ2144" s="207"/>
      <c r="CA2144" s="207"/>
      <c r="CB2144" s="207"/>
      <c r="CC2144" s="207"/>
      <c r="CD2144" s="207"/>
      <c r="CE2144" s="207"/>
      <c r="CF2144" s="207"/>
      <c r="CG2144" s="207"/>
      <c r="CH2144" s="207"/>
      <c r="CI2144" s="207"/>
      <c r="CJ2144" s="207"/>
      <c r="CK2144" s="207"/>
      <c r="CL2144" s="207"/>
      <c r="CM2144" s="207"/>
      <c r="CN2144" s="207"/>
      <c r="CO2144" s="207"/>
      <c r="CP2144" s="207"/>
      <c r="CQ2144" s="207"/>
      <c r="CR2144" s="207"/>
      <c r="CS2144" s="207"/>
      <c r="CT2144" s="207"/>
      <c r="CU2144" s="207"/>
      <c r="CV2144" s="207"/>
      <c r="CW2144" s="207"/>
      <c r="CX2144" s="207"/>
      <c r="CY2144" s="207"/>
      <c r="CZ2144" s="207"/>
      <c r="DA2144" s="207"/>
      <c r="DB2144" s="207"/>
      <c r="DC2144" s="207"/>
      <c r="DD2144" s="207"/>
      <c r="DE2144" s="207"/>
      <c r="DF2144" s="207"/>
      <c r="DG2144" s="207"/>
      <c r="DH2144" s="207"/>
      <c r="DI2144" s="207"/>
      <c r="DJ2144" s="207"/>
      <c r="DK2144" s="207"/>
      <c r="DL2144" s="207"/>
      <c r="DM2144" s="207"/>
      <c r="DN2144" s="207"/>
      <c r="DO2144" s="207"/>
      <c r="DP2144" s="207"/>
      <c r="DQ2144" s="207"/>
      <c r="DR2144" s="207"/>
      <c r="DS2144" s="207"/>
      <c r="DT2144" s="207"/>
      <c r="DU2144" s="207"/>
      <c r="DV2144" s="207"/>
      <c r="DW2144" s="207"/>
      <c r="DX2144" s="207"/>
    </row>
    <row r="2145" spans="15:128">
      <c r="O2145" s="207"/>
      <c r="P2145" s="207"/>
      <c r="Q2145" s="207"/>
      <c r="R2145" s="207"/>
      <c r="S2145" s="207"/>
      <c r="T2145" s="207"/>
      <c r="U2145" s="207"/>
      <c r="BP2145" s="207"/>
      <c r="BQ2145" s="207"/>
      <c r="BR2145" s="207"/>
      <c r="BS2145" s="207"/>
      <c r="BT2145" s="207"/>
      <c r="BU2145" s="207"/>
      <c r="BV2145" s="207"/>
      <c r="BW2145" s="207"/>
      <c r="BX2145" s="207"/>
      <c r="BY2145" s="207"/>
      <c r="BZ2145" s="207"/>
      <c r="CA2145" s="207"/>
      <c r="CB2145" s="207"/>
      <c r="CC2145" s="207"/>
      <c r="CD2145" s="207"/>
      <c r="CE2145" s="207"/>
      <c r="CF2145" s="207"/>
      <c r="CG2145" s="207"/>
      <c r="CH2145" s="207"/>
      <c r="CI2145" s="207"/>
      <c r="CJ2145" s="207"/>
      <c r="CK2145" s="207"/>
      <c r="CL2145" s="207"/>
      <c r="CM2145" s="207"/>
      <c r="CN2145" s="207"/>
      <c r="CO2145" s="207"/>
      <c r="CP2145" s="207"/>
      <c r="CQ2145" s="207"/>
      <c r="CR2145" s="207"/>
      <c r="CS2145" s="207"/>
      <c r="CT2145" s="207"/>
      <c r="CU2145" s="207"/>
      <c r="CV2145" s="207"/>
      <c r="CW2145" s="207"/>
      <c r="CX2145" s="207"/>
      <c r="CY2145" s="207"/>
      <c r="CZ2145" s="207"/>
      <c r="DA2145" s="207"/>
      <c r="DB2145" s="207"/>
      <c r="DC2145" s="207"/>
      <c r="DD2145" s="207"/>
      <c r="DE2145" s="207"/>
      <c r="DF2145" s="207"/>
      <c r="DG2145" s="207"/>
      <c r="DH2145" s="207"/>
      <c r="DI2145" s="207"/>
      <c r="DJ2145" s="207"/>
      <c r="DK2145" s="207"/>
      <c r="DL2145" s="207"/>
      <c r="DM2145" s="207"/>
      <c r="DN2145" s="207"/>
      <c r="DO2145" s="207"/>
      <c r="DP2145" s="207"/>
      <c r="DQ2145" s="207"/>
      <c r="DR2145" s="207"/>
      <c r="DS2145" s="207"/>
      <c r="DT2145" s="207"/>
      <c r="DU2145" s="207"/>
      <c r="DV2145" s="207"/>
      <c r="DW2145" s="207"/>
      <c r="DX2145" s="207"/>
    </row>
    <row r="2146" spans="15:128">
      <c r="O2146" s="207"/>
      <c r="P2146" s="207"/>
      <c r="Q2146" s="207"/>
      <c r="R2146" s="207"/>
      <c r="S2146" s="207"/>
      <c r="T2146" s="207"/>
      <c r="U2146" s="207"/>
      <c r="BP2146" s="207"/>
      <c r="BQ2146" s="207"/>
      <c r="BR2146" s="207"/>
      <c r="BS2146" s="207"/>
      <c r="BT2146" s="207"/>
      <c r="BU2146" s="207"/>
      <c r="BV2146" s="207"/>
      <c r="BW2146" s="207"/>
      <c r="BX2146" s="207"/>
      <c r="BY2146" s="207"/>
      <c r="BZ2146" s="207"/>
      <c r="CA2146" s="207"/>
      <c r="CB2146" s="207"/>
      <c r="CC2146" s="207"/>
      <c r="CD2146" s="207"/>
      <c r="CE2146" s="207"/>
      <c r="CF2146" s="207"/>
      <c r="CG2146" s="207"/>
      <c r="CH2146" s="207"/>
      <c r="CI2146" s="207"/>
      <c r="CJ2146" s="207"/>
      <c r="CK2146" s="207"/>
      <c r="CL2146" s="207"/>
      <c r="CM2146" s="207"/>
      <c r="CN2146" s="207"/>
      <c r="CO2146" s="207"/>
      <c r="CP2146" s="207"/>
      <c r="CQ2146" s="207"/>
      <c r="CR2146" s="207"/>
      <c r="CS2146" s="207"/>
      <c r="CT2146" s="207"/>
      <c r="CU2146" s="207"/>
      <c r="CV2146" s="207"/>
      <c r="CW2146" s="207"/>
      <c r="CX2146" s="207"/>
      <c r="CY2146" s="207"/>
      <c r="CZ2146" s="207"/>
      <c r="DA2146" s="207"/>
      <c r="DB2146" s="207"/>
      <c r="DC2146" s="207"/>
      <c r="DD2146" s="207"/>
      <c r="DE2146" s="207"/>
      <c r="DF2146" s="207"/>
      <c r="DG2146" s="207"/>
      <c r="DH2146" s="207"/>
      <c r="DI2146" s="207"/>
      <c r="DJ2146" s="207"/>
      <c r="DK2146" s="207"/>
      <c r="DL2146" s="207"/>
      <c r="DM2146" s="207"/>
      <c r="DN2146" s="207"/>
      <c r="DO2146" s="207"/>
      <c r="DP2146" s="207"/>
      <c r="DQ2146" s="207"/>
      <c r="DR2146" s="207"/>
      <c r="DS2146" s="207"/>
      <c r="DT2146" s="207"/>
      <c r="DU2146" s="207"/>
      <c r="DV2146" s="207"/>
      <c r="DW2146" s="207"/>
      <c r="DX2146" s="207"/>
    </row>
    <row r="2147" spans="15:128">
      <c r="O2147" s="207"/>
      <c r="P2147" s="207"/>
      <c r="Q2147" s="207"/>
      <c r="R2147" s="207"/>
      <c r="S2147" s="207"/>
      <c r="T2147" s="207"/>
      <c r="U2147" s="207"/>
      <c r="BP2147" s="207"/>
      <c r="BQ2147" s="207"/>
      <c r="BR2147" s="207"/>
      <c r="BS2147" s="207"/>
      <c r="BT2147" s="207"/>
      <c r="BU2147" s="207"/>
      <c r="BV2147" s="207"/>
      <c r="BW2147" s="207"/>
      <c r="BX2147" s="207"/>
      <c r="BY2147" s="207"/>
      <c r="BZ2147" s="207"/>
      <c r="CA2147" s="207"/>
      <c r="CB2147" s="207"/>
      <c r="CC2147" s="207"/>
      <c r="CD2147" s="207"/>
      <c r="CE2147" s="207"/>
      <c r="CF2147" s="207"/>
      <c r="CG2147" s="207"/>
      <c r="CH2147" s="207"/>
      <c r="CI2147" s="207"/>
      <c r="CJ2147" s="207"/>
      <c r="CK2147" s="207"/>
      <c r="CL2147" s="207"/>
      <c r="CM2147" s="207"/>
      <c r="CN2147" s="207"/>
      <c r="CO2147" s="207"/>
      <c r="CP2147" s="207"/>
      <c r="CQ2147" s="207"/>
      <c r="CR2147" s="207"/>
      <c r="CS2147" s="207"/>
      <c r="CT2147" s="207"/>
      <c r="CU2147" s="207"/>
      <c r="CV2147" s="207"/>
      <c r="CW2147" s="207"/>
      <c r="CX2147" s="207"/>
      <c r="CY2147" s="207"/>
      <c r="CZ2147" s="207"/>
      <c r="DA2147" s="207"/>
      <c r="DB2147" s="207"/>
      <c r="DC2147" s="207"/>
      <c r="DD2147" s="207"/>
      <c r="DE2147" s="207"/>
      <c r="DF2147" s="207"/>
      <c r="DG2147" s="207"/>
      <c r="DH2147" s="207"/>
      <c r="DI2147" s="207"/>
      <c r="DJ2147" s="207"/>
      <c r="DK2147" s="207"/>
      <c r="DL2147" s="207"/>
      <c r="DM2147" s="207"/>
      <c r="DN2147" s="207"/>
      <c r="DO2147" s="207"/>
      <c r="DP2147" s="207"/>
      <c r="DQ2147" s="207"/>
      <c r="DR2147" s="207"/>
      <c r="DS2147" s="207"/>
      <c r="DT2147" s="207"/>
      <c r="DU2147" s="207"/>
      <c r="DV2147" s="207"/>
      <c r="DW2147" s="207"/>
      <c r="DX2147" s="207"/>
    </row>
    <row r="2148" spans="15:128">
      <c r="O2148" s="207"/>
      <c r="P2148" s="207"/>
      <c r="Q2148" s="207"/>
      <c r="R2148" s="207"/>
      <c r="S2148" s="207"/>
      <c r="T2148" s="207"/>
      <c r="U2148" s="207"/>
      <c r="BP2148" s="207"/>
      <c r="BQ2148" s="207"/>
      <c r="BR2148" s="207"/>
      <c r="BS2148" s="207"/>
      <c r="BT2148" s="207"/>
      <c r="BU2148" s="207"/>
      <c r="BV2148" s="207"/>
      <c r="BW2148" s="207"/>
      <c r="BX2148" s="207"/>
      <c r="BY2148" s="207"/>
      <c r="BZ2148" s="207"/>
      <c r="CA2148" s="207"/>
      <c r="CB2148" s="207"/>
      <c r="CC2148" s="207"/>
      <c r="CD2148" s="207"/>
      <c r="CE2148" s="207"/>
      <c r="CF2148" s="207"/>
      <c r="CG2148" s="207"/>
      <c r="CH2148" s="207"/>
      <c r="CI2148" s="207"/>
      <c r="CJ2148" s="207"/>
      <c r="CK2148" s="207"/>
      <c r="CL2148" s="207"/>
      <c r="CM2148" s="207"/>
      <c r="CN2148" s="207"/>
      <c r="CO2148" s="207"/>
      <c r="CP2148" s="207"/>
      <c r="CQ2148" s="207"/>
      <c r="CR2148" s="207"/>
      <c r="CS2148" s="207"/>
      <c r="CT2148" s="207"/>
      <c r="CU2148" s="207"/>
      <c r="CV2148" s="207"/>
      <c r="CW2148" s="207"/>
      <c r="CX2148" s="207"/>
      <c r="CY2148" s="207"/>
      <c r="CZ2148" s="207"/>
      <c r="DA2148" s="207"/>
      <c r="DB2148" s="207"/>
      <c r="DC2148" s="207"/>
      <c r="DD2148" s="207"/>
      <c r="DE2148" s="207"/>
      <c r="DF2148" s="207"/>
      <c r="DG2148" s="207"/>
      <c r="DH2148" s="207"/>
      <c r="DI2148" s="207"/>
      <c r="DJ2148" s="207"/>
      <c r="DK2148" s="207"/>
      <c r="DL2148" s="207"/>
      <c r="DM2148" s="207"/>
      <c r="DN2148" s="207"/>
      <c r="DO2148" s="207"/>
      <c r="DP2148" s="207"/>
      <c r="DQ2148" s="207"/>
      <c r="DR2148" s="207"/>
      <c r="DS2148" s="207"/>
      <c r="DT2148" s="207"/>
      <c r="DU2148" s="207"/>
      <c r="DV2148" s="207"/>
      <c r="DW2148" s="207"/>
      <c r="DX2148" s="207"/>
    </row>
    <row r="2149" spans="15:128">
      <c r="O2149" s="207"/>
      <c r="P2149" s="207"/>
      <c r="Q2149" s="207"/>
      <c r="R2149" s="207"/>
      <c r="S2149" s="207"/>
      <c r="T2149" s="207"/>
      <c r="U2149" s="207"/>
      <c r="BP2149" s="207"/>
      <c r="BQ2149" s="207"/>
      <c r="BR2149" s="207"/>
      <c r="BS2149" s="207"/>
      <c r="BT2149" s="207"/>
      <c r="BU2149" s="207"/>
      <c r="BV2149" s="207"/>
      <c r="BW2149" s="207"/>
      <c r="BX2149" s="207"/>
      <c r="BY2149" s="207"/>
      <c r="BZ2149" s="207"/>
      <c r="CA2149" s="207"/>
      <c r="CB2149" s="207"/>
      <c r="CC2149" s="207"/>
      <c r="CD2149" s="207"/>
      <c r="CE2149" s="207"/>
      <c r="CF2149" s="207"/>
      <c r="CG2149" s="207"/>
      <c r="CH2149" s="207"/>
      <c r="CI2149" s="207"/>
      <c r="CJ2149" s="207"/>
      <c r="CK2149" s="207"/>
      <c r="CL2149" s="207"/>
      <c r="CM2149" s="207"/>
      <c r="CN2149" s="207"/>
      <c r="CO2149" s="207"/>
      <c r="CP2149" s="207"/>
      <c r="CQ2149" s="207"/>
      <c r="CR2149" s="207"/>
      <c r="CS2149" s="207"/>
      <c r="CT2149" s="207"/>
      <c r="CU2149" s="207"/>
      <c r="CV2149" s="207"/>
      <c r="CW2149" s="207"/>
      <c r="CX2149" s="207"/>
      <c r="CY2149" s="207"/>
      <c r="CZ2149" s="207"/>
      <c r="DA2149" s="207"/>
      <c r="DB2149" s="207"/>
      <c r="DC2149" s="207"/>
      <c r="DD2149" s="207"/>
      <c r="DE2149" s="207"/>
      <c r="DF2149" s="207"/>
      <c r="DG2149" s="207"/>
      <c r="DH2149" s="207"/>
      <c r="DI2149" s="207"/>
      <c r="DJ2149" s="207"/>
      <c r="DK2149" s="207"/>
      <c r="DL2149" s="207"/>
      <c r="DM2149" s="207"/>
      <c r="DN2149" s="207"/>
      <c r="DO2149" s="207"/>
      <c r="DP2149" s="207"/>
      <c r="DQ2149" s="207"/>
      <c r="DR2149" s="207"/>
      <c r="DS2149" s="207"/>
      <c r="DT2149" s="207"/>
      <c r="DU2149" s="207"/>
      <c r="DV2149" s="207"/>
      <c r="DW2149" s="207"/>
      <c r="DX2149" s="207"/>
    </row>
    <row r="2150" spans="15:128">
      <c r="O2150" s="207"/>
      <c r="P2150" s="207"/>
      <c r="Q2150" s="207"/>
      <c r="R2150" s="207"/>
      <c r="S2150" s="207"/>
      <c r="T2150" s="207"/>
      <c r="U2150" s="207"/>
      <c r="BP2150" s="207"/>
      <c r="BQ2150" s="207"/>
      <c r="BR2150" s="207"/>
      <c r="BS2150" s="207"/>
      <c r="BT2150" s="207"/>
      <c r="BU2150" s="207"/>
      <c r="BV2150" s="207"/>
      <c r="BW2150" s="207"/>
      <c r="BX2150" s="207"/>
      <c r="BY2150" s="207"/>
      <c r="BZ2150" s="207"/>
      <c r="CA2150" s="207"/>
      <c r="CB2150" s="207"/>
      <c r="CC2150" s="207"/>
      <c r="CD2150" s="207"/>
      <c r="CE2150" s="207"/>
      <c r="CF2150" s="207"/>
      <c r="CG2150" s="207"/>
      <c r="CH2150" s="207"/>
      <c r="CI2150" s="207"/>
      <c r="CJ2150" s="207"/>
      <c r="CK2150" s="207"/>
      <c r="CL2150" s="207"/>
      <c r="CM2150" s="207"/>
      <c r="CN2150" s="207"/>
      <c r="CO2150" s="207"/>
      <c r="CP2150" s="207"/>
      <c r="CQ2150" s="207"/>
      <c r="CR2150" s="207"/>
      <c r="CS2150" s="207"/>
      <c r="CT2150" s="207"/>
      <c r="CU2150" s="207"/>
      <c r="CV2150" s="207"/>
      <c r="CW2150" s="207"/>
      <c r="CX2150" s="207"/>
      <c r="CY2150" s="207"/>
      <c r="CZ2150" s="207"/>
      <c r="DA2150" s="207"/>
      <c r="DB2150" s="207"/>
      <c r="DC2150" s="207"/>
      <c r="DD2150" s="207"/>
      <c r="DE2150" s="207"/>
      <c r="DF2150" s="207"/>
      <c r="DG2150" s="207"/>
      <c r="DH2150" s="207"/>
      <c r="DI2150" s="207"/>
      <c r="DJ2150" s="207"/>
      <c r="DK2150" s="207"/>
      <c r="DL2150" s="207"/>
      <c r="DM2150" s="207"/>
      <c r="DN2150" s="207"/>
      <c r="DO2150" s="207"/>
      <c r="DP2150" s="207"/>
      <c r="DQ2150" s="207"/>
      <c r="DR2150" s="207"/>
      <c r="DS2150" s="207"/>
      <c r="DT2150" s="207"/>
      <c r="DU2150" s="207"/>
      <c r="DV2150" s="207"/>
      <c r="DW2150" s="207"/>
      <c r="DX2150" s="207"/>
    </row>
    <row r="2151" spans="15:128">
      <c r="O2151" s="207"/>
      <c r="P2151" s="207"/>
      <c r="Q2151" s="207"/>
      <c r="R2151" s="207"/>
      <c r="S2151" s="207"/>
      <c r="T2151" s="207"/>
      <c r="U2151" s="207"/>
      <c r="BP2151" s="207"/>
      <c r="BQ2151" s="207"/>
      <c r="BR2151" s="207"/>
      <c r="BS2151" s="207"/>
      <c r="BT2151" s="207"/>
      <c r="BU2151" s="207"/>
      <c r="BV2151" s="207"/>
      <c r="BW2151" s="207"/>
      <c r="BX2151" s="207"/>
      <c r="BY2151" s="207"/>
      <c r="BZ2151" s="207"/>
      <c r="CA2151" s="207"/>
      <c r="CB2151" s="207"/>
      <c r="CC2151" s="207"/>
      <c r="CD2151" s="207"/>
      <c r="CE2151" s="207"/>
      <c r="CF2151" s="207"/>
      <c r="CG2151" s="207"/>
      <c r="CH2151" s="207"/>
      <c r="CI2151" s="207"/>
      <c r="CJ2151" s="207"/>
      <c r="CK2151" s="207"/>
      <c r="CL2151" s="207"/>
      <c r="CM2151" s="207"/>
      <c r="CN2151" s="207"/>
      <c r="CO2151" s="207"/>
      <c r="CP2151" s="207"/>
      <c r="CQ2151" s="207"/>
      <c r="CR2151" s="207"/>
      <c r="CS2151" s="207"/>
      <c r="CT2151" s="207"/>
      <c r="CU2151" s="207"/>
      <c r="CV2151" s="207"/>
      <c r="CW2151" s="207"/>
      <c r="CX2151" s="207"/>
      <c r="CY2151" s="207"/>
      <c r="CZ2151" s="207"/>
      <c r="DA2151" s="207"/>
      <c r="DB2151" s="207"/>
      <c r="DC2151" s="207"/>
      <c r="DD2151" s="207"/>
      <c r="DE2151" s="207"/>
      <c r="DF2151" s="207"/>
      <c r="DG2151" s="207"/>
      <c r="DH2151" s="207"/>
      <c r="DI2151" s="207"/>
      <c r="DJ2151" s="207"/>
      <c r="DK2151" s="207"/>
      <c r="DL2151" s="207"/>
      <c r="DM2151" s="207"/>
      <c r="DN2151" s="207"/>
      <c r="DO2151" s="207"/>
      <c r="DP2151" s="207"/>
      <c r="DQ2151" s="207"/>
      <c r="DR2151" s="207"/>
      <c r="DS2151" s="207"/>
      <c r="DT2151" s="207"/>
      <c r="DU2151" s="207"/>
      <c r="DV2151" s="207"/>
      <c r="DW2151" s="207"/>
      <c r="DX2151" s="207"/>
    </row>
    <row r="2152" spans="15:128">
      <c r="O2152" s="207"/>
      <c r="P2152" s="207"/>
      <c r="Q2152" s="207"/>
      <c r="R2152" s="207"/>
      <c r="S2152" s="207"/>
      <c r="T2152" s="207"/>
      <c r="U2152" s="207"/>
      <c r="BP2152" s="207"/>
      <c r="BQ2152" s="207"/>
      <c r="BR2152" s="207"/>
      <c r="BS2152" s="207"/>
      <c r="BT2152" s="207"/>
      <c r="BU2152" s="207"/>
      <c r="BV2152" s="207"/>
      <c r="BW2152" s="207"/>
      <c r="BX2152" s="207"/>
      <c r="BY2152" s="207"/>
      <c r="BZ2152" s="207"/>
      <c r="CA2152" s="207"/>
      <c r="CB2152" s="207"/>
      <c r="CC2152" s="207"/>
      <c r="CD2152" s="207"/>
      <c r="CE2152" s="207"/>
      <c r="CF2152" s="207"/>
      <c r="CG2152" s="207"/>
      <c r="CH2152" s="207"/>
      <c r="CI2152" s="207"/>
      <c r="CJ2152" s="207"/>
      <c r="CK2152" s="207"/>
      <c r="CL2152" s="207"/>
      <c r="CM2152" s="207"/>
      <c r="CN2152" s="207"/>
      <c r="CO2152" s="207"/>
      <c r="CP2152" s="207"/>
      <c r="CQ2152" s="207"/>
      <c r="CR2152" s="207"/>
      <c r="CS2152" s="207"/>
      <c r="CT2152" s="207"/>
      <c r="CU2152" s="207"/>
      <c r="CV2152" s="207"/>
      <c r="CW2152" s="207"/>
      <c r="CX2152" s="207"/>
      <c r="CY2152" s="207"/>
      <c r="CZ2152" s="207"/>
      <c r="DA2152" s="207"/>
      <c r="DB2152" s="207"/>
      <c r="DC2152" s="207"/>
      <c r="DD2152" s="207"/>
      <c r="DE2152" s="207"/>
      <c r="DF2152" s="207"/>
      <c r="DG2152" s="207"/>
      <c r="DH2152" s="207"/>
      <c r="DI2152" s="207"/>
      <c r="DJ2152" s="207"/>
      <c r="DK2152" s="207"/>
      <c r="DL2152" s="207"/>
      <c r="DM2152" s="207"/>
      <c r="DN2152" s="207"/>
      <c r="DO2152" s="207"/>
      <c r="DP2152" s="207"/>
      <c r="DQ2152" s="207"/>
      <c r="DR2152" s="207"/>
      <c r="DS2152" s="207"/>
      <c r="DT2152" s="207"/>
      <c r="DU2152" s="207"/>
      <c r="DV2152" s="207"/>
      <c r="DW2152" s="207"/>
      <c r="DX2152" s="207"/>
    </row>
    <row r="2153" spans="15:128">
      <c r="O2153" s="207"/>
      <c r="P2153" s="207"/>
      <c r="Q2153" s="207"/>
      <c r="R2153" s="207"/>
      <c r="S2153" s="207"/>
      <c r="T2153" s="207"/>
      <c r="U2153" s="207"/>
      <c r="BP2153" s="207"/>
      <c r="BQ2153" s="207"/>
      <c r="BR2153" s="207"/>
      <c r="BS2153" s="207"/>
      <c r="BT2153" s="207"/>
      <c r="BU2153" s="207"/>
      <c r="BV2153" s="207"/>
      <c r="BW2153" s="207"/>
      <c r="BX2153" s="207"/>
      <c r="BY2153" s="207"/>
      <c r="BZ2153" s="207"/>
      <c r="CA2153" s="207"/>
      <c r="CB2153" s="207"/>
      <c r="CC2153" s="207"/>
      <c r="CD2153" s="207"/>
      <c r="CE2153" s="207"/>
      <c r="CF2153" s="207"/>
      <c r="CG2153" s="207"/>
      <c r="CH2153" s="207"/>
      <c r="CI2153" s="207"/>
      <c r="CJ2153" s="207"/>
      <c r="CK2153" s="207"/>
      <c r="CL2153" s="207"/>
      <c r="CM2153" s="207"/>
      <c r="CN2153" s="207"/>
      <c r="CO2153" s="207"/>
      <c r="CP2153" s="207"/>
      <c r="CQ2153" s="207"/>
      <c r="CR2153" s="207"/>
      <c r="CS2153" s="207"/>
      <c r="CT2153" s="207"/>
      <c r="CU2153" s="207"/>
      <c r="CV2153" s="207"/>
      <c r="CW2153" s="207"/>
      <c r="CX2153" s="207"/>
      <c r="CY2153" s="207"/>
      <c r="CZ2153" s="207"/>
      <c r="DA2153" s="207"/>
      <c r="DB2153" s="207"/>
      <c r="DC2153" s="207"/>
      <c r="DD2153" s="207"/>
      <c r="DE2153" s="207"/>
      <c r="DF2153" s="207"/>
      <c r="DG2153" s="207"/>
      <c r="DH2153" s="207"/>
      <c r="DI2153" s="207"/>
      <c r="DJ2153" s="207"/>
      <c r="DK2153" s="207"/>
      <c r="DL2153" s="207"/>
      <c r="DM2153" s="207"/>
      <c r="DN2153" s="207"/>
      <c r="DO2153" s="207"/>
      <c r="DP2153" s="207"/>
      <c r="DQ2153" s="207"/>
      <c r="DR2153" s="207"/>
      <c r="DS2153" s="207"/>
      <c r="DT2153" s="207"/>
      <c r="DU2153" s="207"/>
      <c r="DV2153" s="207"/>
      <c r="DW2153" s="207"/>
      <c r="DX2153" s="207"/>
    </row>
    <row r="2154" spans="15:128">
      <c r="O2154" s="207"/>
      <c r="P2154" s="207"/>
      <c r="Q2154" s="207"/>
      <c r="R2154" s="207"/>
      <c r="S2154" s="207"/>
      <c r="T2154" s="207"/>
      <c r="U2154" s="207"/>
      <c r="BP2154" s="207"/>
      <c r="BQ2154" s="207"/>
      <c r="BR2154" s="207"/>
      <c r="BS2154" s="207"/>
      <c r="BT2154" s="207"/>
      <c r="BU2154" s="207"/>
      <c r="BV2154" s="207"/>
      <c r="BW2154" s="207"/>
      <c r="BX2154" s="207"/>
      <c r="BY2154" s="207"/>
      <c r="BZ2154" s="207"/>
      <c r="CA2154" s="207"/>
      <c r="CB2154" s="207"/>
      <c r="CC2154" s="207"/>
      <c r="CD2154" s="207"/>
      <c r="CE2154" s="207"/>
      <c r="CF2154" s="207"/>
      <c r="CG2154" s="207"/>
      <c r="CH2154" s="207"/>
      <c r="CI2154" s="207"/>
      <c r="CJ2154" s="207"/>
      <c r="CK2154" s="207"/>
      <c r="CL2154" s="207"/>
      <c r="CM2154" s="207"/>
      <c r="CN2154" s="207"/>
      <c r="CO2154" s="207"/>
      <c r="CP2154" s="207"/>
      <c r="CQ2154" s="207"/>
      <c r="CR2154" s="207"/>
      <c r="CS2154" s="207"/>
      <c r="CT2154" s="207"/>
      <c r="CU2154" s="207"/>
      <c r="CV2154" s="207"/>
      <c r="CW2154" s="207"/>
      <c r="CX2154" s="207"/>
      <c r="CY2154" s="207"/>
      <c r="CZ2154" s="207"/>
      <c r="DA2154" s="207"/>
      <c r="DB2154" s="207"/>
      <c r="DC2154" s="207"/>
      <c r="DD2154" s="207"/>
      <c r="DE2154" s="207"/>
      <c r="DF2154" s="207"/>
      <c r="DG2154" s="207"/>
      <c r="DH2154" s="207"/>
      <c r="DI2154" s="207"/>
      <c r="DJ2154" s="207"/>
      <c r="DK2154" s="207"/>
      <c r="DL2154" s="207"/>
      <c r="DM2154" s="207"/>
      <c r="DN2154" s="207"/>
      <c r="DO2154" s="207"/>
      <c r="DP2154" s="207"/>
      <c r="DQ2154" s="207"/>
      <c r="DR2154" s="207"/>
      <c r="DS2154" s="207"/>
      <c r="DT2154" s="207"/>
      <c r="DU2154" s="207"/>
      <c r="DV2154" s="207"/>
      <c r="DW2154" s="207"/>
      <c r="DX2154" s="207"/>
    </row>
    <row r="2155" spans="15:128">
      <c r="O2155" s="207"/>
      <c r="P2155" s="207"/>
      <c r="Q2155" s="207"/>
      <c r="R2155" s="207"/>
      <c r="S2155" s="207"/>
      <c r="T2155" s="207"/>
      <c r="U2155" s="207"/>
      <c r="BP2155" s="207"/>
      <c r="BQ2155" s="207"/>
      <c r="BR2155" s="207"/>
      <c r="BS2155" s="207"/>
      <c r="BT2155" s="207"/>
      <c r="BU2155" s="207"/>
      <c r="BV2155" s="207"/>
      <c r="BW2155" s="207"/>
      <c r="BX2155" s="207"/>
      <c r="BY2155" s="207"/>
      <c r="BZ2155" s="207"/>
      <c r="CA2155" s="207"/>
      <c r="CB2155" s="207"/>
      <c r="CC2155" s="207"/>
      <c r="CD2155" s="207"/>
      <c r="CE2155" s="207"/>
      <c r="CF2155" s="207"/>
      <c r="CG2155" s="207"/>
      <c r="CH2155" s="207"/>
      <c r="CI2155" s="207"/>
      <c r="CJ2155" s="207"/>
      <c r="CK2155" s="207"/>
      <c r="CL2155" s="207"/>
      <c r="CM2155" s="207"/>
      <c r="CN2155" s="207"/>
      <c r="CO2155" s="207"/>
      <c r="CP2155" s="207"/>
      <c r="CQ2155" s="207"/>
      <c r="CR2155" s="207"/>
      <c r="CS2155" s="207"/>
      <c r="CT2155" s="207"/>
      <c r="CU2155" s="207"/>
      <c r="CV2155" s="207"/>
      <c r="CW2155" s="207"/>
      <c r="CX2155" s="207"/>
      <c r="CY2155" s="207"/>
      <c r="CZ2155" s="207"/>
      <c r="DA2155" s="207"/>
      <c r="DB2155" s="207"/>
      <c r="DC2155" s="207"/>
      <c r="DD2155" s="207"/>
      <c r="DE2155" s="207"/>
      <c r="DF2155" s="207"/>
      <c r="DG2155" s="207"/>
      <c r="DH2155" s="207"/>
      <c r="DI2155" s="207"/>
      <c r="DJ2155" s="207"/>
      <c r="DK2155" s="207"/>
      <c r="DL2155" s="207"/>
      <c r="DM2155" s="207"/>
      <c r="DN2155" s="207"/>
      <c r="DO2155" s="207"/>
      <c r="DP2155" s="207"/>
      <c r="DQ2155" s="207"/>
      <c r="DR2155" s="207"/>
      <c r="DS2155" s="207"/>
      <c r="DT2155" s="207"/>
      <c r="DU2155" s="207"/>
      <c r="DV2155" s="207"/>
      <c r="DW2155" s="207"/>
      <c r="DX2155" s="207"/>
    </row>
    <row r="2156" spans="15:128">
      <c r="O2156" s="207"/>
      <c r="P2156" s="207"/>
      <c r="Q2156" s="207"/>
      <c r="R2156" s="207"/>
      <c r="S2156" s="207"/>
      <c r="T2156" s="207"/>
      <c r="U2156" s="207"/>
      <c r="BP2156" s="207"/>
      <c r="BQ2156" s="207"/>
      <c r="BR2156" s="207"/>
      <c r="BS2156" s="207"/>
      <c r="BT2156" s="207"/>
      <c r="BU2156" s="207"/>
      <c r="BV2156" s="207"/>
      <c r="BW2156" s="207"/>
      <c r="BX2156" s="207"/>
      <c r="BY2156" s="207"/>
      <c r="BZ2156" s="207"/>
      <c r="CA2156" s="207"/>
      <c r="CB2156" s="207"/>
      <c r="CC2156" s="207"/>
      <c r="CD2156" s="207"/>
      <c r="CE2156" s="207"/>
      <c r="CF2156" s="207"/>
      <c r="CG2156" s="207"/>
      <c r="CH2156" s="207"/>
      <c r="CI2156" s="207"/>
      <c r="CJ2156" s="207"/>
      <c r="CK2156" s="207"/>
      <c r="CL2156" s="207"/>
      <c r="CM2156" s="207"/>
      <c r="CN2156" s="207"/>
      <c r="CO2156" s="207"/>
      <c r="CP2156" s="207"/>
      <c r="CQ2156" s="207"/>
      <c r="CR2156" s="207"/>
      <c r="CS2156" s="207"/>
      <c r="CT2156" s="207"/>
      <c r="CU2156" s="207"/>
      <c r="CV2156" s="207"/>
      <c r="CW2156" s="207"/>
      <c r="CX2156" s="207"/>
      <c r="CY2156" s="207"/>
      <c r="CZ2156" s="207"/>
      <c r="DA2156" s="207"/>
      <c r="DB2156" s="207"/>
      <c r="DC2156" s="207"/>
      <c r="DD2156" s="207"/>
      <c r="DE2156" s="207"/>
      <c r="DF2156" s="207"/>
      <c r="DG2156" s="207"/>
      <c r="DH2156" s="207"/>
      <c r="DI2156" s="207"/>
      <c r="DJ2156" s="207"/>
      <c r="DK2156" s="207"/>
      <c r="DL2156" s="207"/>
      <c r="DM2156" s="207"/>
      <c r="DN2156" s="207"/>
      <c r="DO2156" s="207"/>
      <c r="DP2156" s="207"/>
      <c r="DQ2156" s="207"/>
      <c r="DR2156" s="207"/>
      <c r="DS2156" s="207"/>
      <c r="DT2156" s="207"/>
      <c r="DU2156" s="207"/>
      <c r="DV2156" s="207"/>
      <c r="DW2156" s="207"/>
      <c r="DX2156" s="207"/>
    </row>
    <row r="2157" spans="15:128">
      <c r="O2157" s="207"/>
      <c r="P2157" s="207"/>
      <c r="Q2157" s="207"/>
      <c r="R2157" s="207"/>
      <c r="S2157" s="207"/>
      <c r="T2157" s="207"/>
      <c r="U2157" s="207"/>
      <c r="BP2157" s="207"/>
      <c r="BQ2157" s="207"/>
      <c r="BR2157" s="207"/>
      <c r="BS2157" s="207"/>
      <c r="BT2157" s="207"/>
      <c r="BU2157" s="207"/>
      <c r="BV2157" s="207"/>
      <c r="BW2157" s="207"/>
      <c r="BX2157" s="207"/>
      <c r="BY2157" s="207"/>
      <c r="BZ2157" s="207"/>
      <c r="CA2157" s="207"/>
      <c r="CB2157" s="207"/>
      <c r="CC2157" s="207"/>
      <c r="CD2157" s="207"/>
      <c r="CE2157" s="207"/>
      <c r="CF2157" s="207"/>
      <c r="CG2157" s="207"/>
      <c r="CH2157" s="207"/>
      <c r="CI2157" s="207"/>
      <c r="CJ2157" s="207"/>
      <c r="CK2157" s="207"/>
      <c r="CL2157" s="207"/>
      <c r="CM2157" s="207"/>
      <c r="CN2157" s="207"/>
      <c r="CO2157" s="207"/>
      <c r="CP2157" s="207"/>
      <c r="CQ2157" s="207"/>
      <c r="CR2157" s="207"/>
      <c r="CS2157" s="207"/>
      <c r="CT2157" s="207"/>
      <c r="CU2157" s="207"/>
      <c r="CV2157" s="207"/>
      <c r="CW2157" s="207"/>
      <c r="CX2157" s="207"/>
      <c r="CY2157" s="207"/>
      <c r="CZ2157" s="207"/>
      <c r="DA2157" s="207"/>
      <c r="DB2157" s="207"/>
      <c r="DC2157" s="207"/>
      <c r="DD2157" s="207"/>
      <c r="DE2157" s="207"/>
      <c r="DF2157" s="207"/>
      <c r="DG2157" s="207"/>
      <c r="DH2157" s="207"/>
      <c r="DI2157" s="207"/>
      <c r="DJ2157" s="207"/>
      <c r="DK2157" s="207"/>
      <c r="DL2157" s="207"/>
      <c r="DM2157" s="207"/>
      <c r="DN2157" s="207"/>
      <c r="DO2157" s="207"/>
      <c r="DP2157" s="207"/>
      <c r="DQ2157" s="207"/>
      <c r="DR2157" s="207"/>
      <c r="DS2157" s="207"/>
      <c r="DT2157" s="207"/>
      <c r="DU2157" s="207"/>
      <c r="DV2157" s="207"/>
      <c r="DW2157" s="207"/>
      <c r="DX2157" s="207"/>
    </row>
    <row r="2158" spans="15:128">
      <c r="O2158" s="207"/>
      <c r="P2158" s="207"/>
      <c r="Q2158" s="207"/>
      <c r="R2158" s="207"/>
      <c r="S2158" s="207"/>
      <c r="T2158" s="207"/>
      <c r="U2158" s="207"/>
      <c r="BP2158" s="207"/>
      <c r="BQ2158" s="207"/>
      <c r="BR2158" s="207"/>
      <c r="BS2158" s="207"/>
      <c r="BT2158" s="207"/>
      <c r="BU2158" s="207"/>
      <c r="BV2158" s="207"/>
      <c r="BW2158" s="207"/>
      <c r="BX2158" s="207"/>
      <c r="BY2158" s="207"/>
      <c r="BZ2158" s="207"/>
      <c r="CA2158" s="207"/>
      <c r="CB2158" s="207"/>
      <c r="CC2158" s="207"/>
      <c r="CD2158" s="207"/>
      <c r="CE2158" s="207"/>
      <c r="CF2158" s="207"/>
      <c r="CG2158" s="207"/>
      <c r="CH2158" s="207"/>
      <c r="CI2158" s="207"/>
      <c r="CJ2158" s="207"/>
      <c r="CK2158" s="207"/>
      <c r="CL2158" s="207"/>
      <c r="CM2158" s="207"/>
      <c r="CN2158" s="207"/>
      <c r="CO2158" s="207"/>
      <c r="CP2158" s="207"/>
      <c r="CQ2158" s="207"/>
      <c r="CR2158" s="207"/>
      <c r="CS2158" s="207"/>
      <c r="CT2158" s="207"/>
      <c r="CU2158" s="207"/>
      <c r="CV2158" s="207"/>
      <c r="CW2158" s="207"/>
      <c r="CX2158" s="207"/>
      <c r="CY2158" s="207"/>
      <c r="CZ2158" s="207"/>
      <c r="DA2158" s="207"/>
      <c r="DB2158" s="207"/>
      <c r="DC2158" s="207"/>
      <c r="DD2158" s="207"/>
      <c r="DE2158" s="207"/>
      <c r="DF2158" s="207"/>
      <c r="DG2158" s="207"/>
      <c r="DH2158" s="207"/>
      <c r="DI2158" s="207"/>
      <c r="DJ2158" s="207"/>
      <c r="DK2158" s="207"/>
      <c r="DL2158" s="207"/>
      <c r="DM2158" s="207"/>
      <c r="DN2158" s="207"/>
      <c r="DO2158" s="207"/>
      <c r="DP2158" s="207"/>
      <c r="DQ2158" s="207"/>
      <c r="DR2158" s="207"/>
      <c r="DS2158" s="207"/>
      <c r="DT2158" s="207"/>
      <c r="DU2158" s="207"/>
      <c r="DV2158" s="207"/>
      <c r="DW2158" s="207"/>
      <c r="DX2158" s="207"/>
    </row>
    <row r="2159" spans="15:128">
      <c r="O2159" s="207"/>
      <c r="P2159" s="207"/>
      <c r="Q2159" s="207"/>
      <c r="R2159" s="207"/>
      <c r="S2159" s="207"/>
      <c r="T2159" s="207"/>
      <c r="U2159" s="207"/>
      <c r="BP2159" s="207"/>
      <c r="BQ2159" s="207"/>
      <c r="BR2159" s="207"/>
      <c r="BS2159" s="207"/>
      <c r="BT2159" s="207"/>
      <c r="BU2159" s="207"/>
      <c r="BV2159" s="207"/>
      <c r="BW2159" s="207"/>
      <c r="BX2159" s="207"/>
      <c r="BY2159" s="207"/>
      <c r="BZ2159" s="207"/>
      <c r="CA2159" s="207"/>
      <c r="CB2159" s="207"/>
      <c r="CC2159" s="207"/>
      <c r="CD2159" s="207"/>
      <c r="CE2159" s="207"/>
      <c r="CF2159" s="207"/>
      <c r="CG2159" s="207"/>
      <c r="CH2159" s="207"/>
      <c r="CI2159" s="207"/>
      <c r="CJ2159" s="207"/>
      <c r="CK2159" s="207"/>
      <c r="CL2159" s="207"/>
      <c r="CM2159" s="207"/>
      <c r="CN2159" s="207"/>
      <c r="CO2159" s="207"/>
      <c r="CP2159" s="207"/>
      <c r="CQ2159" s="207"/>
      <c r="CR2159" s="207"/>
      <c r="CS2159" s="207"/>
      <c r="CT2159" s="207"/>
      <c r="CU2159" s="207"/>
      <c r="CV2159" s="207"/>
      <c r="CW2159" s="207"/>
      <c r="CX2159" s="207"/>
      <c r="CY2159" s="207"/>
      <c r="CZ2159" s="207"/>
      <c r="DA2159" s="207"/>
      <c r="DB2159" s="207"/>
      <c r="DC2159" s="207"/>
      <c r="DD2159" s="207"/>
      <c r="DE2159" s="207"/>
      <c r="DF2159" s="207"/>
      <c r="DG2159" s="207"/>
      <c r="DH2159" s="207"/>
      <c r="DI2159" s="207"/>
      <c r="DJ2159" s="207"/>
      <c r="DK2159" s="207"/>
      <c r="DL2159" s="207"/>
      <c r="DM2159" s="207"/>
      <c r="DN2159" s="207"/>
      <c r="DO2159" s="207"/>
      <c r="DP2159" s="207"/>
      <c r="DQ2159" s="207"/>
      <c r="DR2159" s="207"/>
      <c r="DS2159" s="207"/>
      <c r="DT2159" s="207"/>
      <c r="DU2159" s="207"/>
      <c r="DV2159" s="207"/>
      <c r="DW2159" s="207"/>
      <c r="DX2159" s="207"/>
    </row>
    <row r="2160" spans="15:128">
      <c r="O2160" s="207"/>
      <c r="P2160" s="207"/>
      <c r="Q2160" s="207"/>
      <c r="R2160" s="207"/>
      <c r="S2160" s="207"/>
      <c r="T2160" s="207"/>
      <c r="U2160" s="207"/>
      <c r="BP2160" s="207"/>
      <c r="BQ2160" s="207"/>
      <c r="BR2160" s="207"/>
      <c r="BS2160" s="207"/>
      <c r="BT2160" s="207"/>
      <c r="BU2160" s="207"/>
      <c r="BV2160" s="207"/>
      <c r="BW2160" s="207"/>
      <c r="BX2160" s="207"/>
      <c r="BY2160" s="207"/>
      <c r="BZ2160" s="207"/>
      <c r="CA2160" s="207"/>
      <c r="CB2160" s="207"/>
      <c r="CC2160" s="207"/>
      <c r="CD2160" s="207"/>
      <c r="CE2160" s="207"/>
      <c r="CF2160" s="207"/>
      <c r="CG2160" s="207"/>
      <c r="CH2160" s="207"/>
      <c r="CI2160" s="207"/>
      <c r="CJ2160" s="207"/>
      <c r="CK2160" s="207"/>
      <c r="CL2160" s="207"/>
      <c r="CM2160" s="207"/>
      <c r="CN2160" s="207"/>
      <c r="CO2160" s="207"/>
      <c r="CP2160" s="207"/>
      <c r="CQ2160" s="207"/>
      <c r="CR2160" s="207"/>
      <c r="CS2160" s="207"/>
      <c r="CT2160" s="207"/>
      <c r="CU2160" s="207"/>
      <c r="CV2160" s="207"/>
      <c r="CW2160" s="207"/>
      <c r="CX2160" s="207"/>
      <c r="CY2160" s="207"/>
      <c r="CZ2160" s="207"/>
      <c r="DA2160" s="207"/>
      <c r="DB2160" s="207"/>
      <c r="DC2160" s="207"/>
      <c r="DD2160" s="207"/>
      <c r="DE2160" s="207"/>
      <c r="DF2160" s="207"/>
      <c r="DG2160" s="207"/>
      <c r="DH2160" s="207"/>
      <c r="DI2160" s="207"/>
      <c r="DJ2160" s="207"/>
      <c r="DK2160" s="207"/>
      <c r="DL2160" s="207"/>
      <c r="DM2160" s="207"/>
      <c r="DN2160" s="207"/>
      <c r="DO2160" s="207"/>
      <c r="DP2160" s="207"/>
      <c r="DQ2160" s="207"/>
      <c r="DR2160" s="207"/>
      <c r="DS2160" s="207"/>
      <c r="DT2160" s="207"/>
      <c r="DU2160" s="207"/>
      <c r="DV2160" s="207"/>
      <c r="DW2160" s="207"/>
      <c r="DX2160" s="207"/>
    </row>
    <row r="2161" spans="15:128">
      <c r="O2161" s="207"/>
      <c r="P2161" s="207"/>
      <c r="Q2161" s="207"/>
      <c r="R2161" s="207"/>
      <c r="S2161" s="207"/>
      <c r="T2161" s="207"/>
      <c r="U2161" s="207"/>
      <c r="BP2161" s="207"/>
      <c r="BQ2161" s="207"/>
      <c r="BR2161" s="207"/>
      <c r="BS2161" s="207"/>
      <c r="BT2161" s="207"/>
      <c r="BU2161" s="207"/>
      <c r="BV2161" s="207"/>
      <c r="BW2161" s="207"/>
      <c r="BX2161" s="207"/>
      <c r="BY2161" s="207"/>
      <c r="BZ2161" s="207"/>
      <c r="CA2161" s="207"/>
      <c r="CB2161" s="207"/>
      <c r="CC2161" s="207"/>
      <c r="CD2161" s="207"/>
      <c r="CE2161" s="207"/>
      <c r="CF2161" s="207"/>
      <c r="CG2161" s="207"/>
      <c r="CH2161" s="207"/>
      <c r="CI2161" s="207"/>
      <c r="CJ2161" s="207"/>
      <c r="CK2161" s="207"/>
      <c r="CL2161" s="207"/>
      <c r="CM2161" s="207"/>
      <c r="CN2161" s="207"/>
      <c r="CO2161" s="207"/>
      <c r="CP2161" s="207"/>
      <c r="CQ2161" s="207"/>
      <c r="CR2161" s="207"/>
      <c r="CS2161" s="207"/>
      <c r="CT2161" s="207"/>
      <c r="CU2161" s="207"/>
      <c r="CV2161" s="207"/>
      <c r="CW2161" s="207"/>
      <c r="CX2161" s="207"/>
      <c r="CY2161" s="207"/>
      <c r="CZ2161" s="207"/>
      <c r="DA2161" s="207"/>
      <c r="DB2161" s="207"/>
      <c r="DC2161" s="207"/>
      <c r="DD2161" s="207"/>
      <c r="DE2161" s="207"/>
      <c r="DF2161" s="207"/>
      <c r="DG2161" s="207"/>
      <c r="DH2161" s="207"/>
      <c r="DI2161" s="207"/>
      <c r="DJ2161" s="207"/>
      <c r="DK2161" s="207"/>
      <c r="DL2161" s="207"/>
      <c r="DM2161" s="207"/>
      <c r="DN2161" s="207"/>
      <c r="DO2161" s="207"/>
      <c r="DP2161" s="207"/>
      <c r="DQ2161" s="207"/>
      <c r="DR2161" s="207"/>
      <c r="DS2161" s="207"/>
      <c r="DT2161" s="207"/>
      <c r="DU2161" s="207"/>
      <c r="DV2161" s="207"/>
      <c r="DW2161" s="207"/>
      <c r="DX2161" s="207"/>
    </row>
    <row r="2162" spans="15:128">
      <c r="O2162" s="207"/>
      <c r="P2162" s="207"/>
      <c r="Q2162" s="207"/>
      <c r="R2162" s="207"/>
      <c r="S2162" s="207"/>
      <c r="T2162" s="207"/>
      <c r="U2162" s="207"/>
      <c r="BP2162" s="207"/>
      <c r="BQ2162" s="207"/>
      <c r="BR2162" s="207"/>
      <c r="BS2162" s="207"/>
      <c r="BT2162" s="207"/>
      <c r="BU2162" s="207"/>
      <c r="BV2162" s="207"/>
      <c r="BW2162" s="207"/>
      <c r="BX2162" s="207"/>
      <c r="BY2162" s="207"/>
      <c r="BZ2162" s="207"/>
      <c r="CA2162" s="207"/>
      <c r="CB2162" s="207"/>
      <c r="CC2162" s="207"/>
      <c r="CD2162" s="207"/>
      <c r="CE2162" s="207"/>
      <c r="CF2162" s="207"/>
      <c r="CG2162" s="207"/>
      <c r="CH2162" s="207"/>
      <c r="CI2162" s="207"/>
      <c r="CJ2162" s="207"/>
      <c r="CK2162" s="207"/>
      <c r="CL2162" s="207"/>
      <c r="CM2162" s="207"/>
      <c r="CN2162" s="207"/>
      <c r="CO2162" s="207"/>
      <c r="CP2162" s="207"/>
      <c r="CQ2162" s="207"/>
      <c r="CR2162" s="207"/>
      <c r="CS2162" s="207"/>
      <c r="CT2162" s="207"/>
      <c r="CU2162" s="207"/>
      <c r="CV2162" s="207"/>
      <c r="CW2162" s="207"/>
      <c r="CX2162" s="207"/>
      <c r="CY2162" s="207"/>
      <c r="CZ2162" s="207"/>
      <c r="DA2162" s="207"/>
      <c r="DB2162" s="207"/>
      <c r="DC2162" s="207"/>
      <c r="DD2162" s="207"/>
      <c r="DE2162" s="207"/>
      <c r="DF2162" s="207"/>
      <c r="DG2162" s="207"/>
      <c r="DH2162" s="207"/>
      <c r="DI2162" s="207"/>
      <c r="DJ2162" s="207"/>
      <c r="DK2162" s="207"/>
      <c r="DL2162" s="207"/>
      <c r="DM2162" s="207"/>
      <c r="DN2162" s="207"/>
      <c r="DO2162" s="207"/>
      <c r="DP2162" s="207"/>
      <c r="DQ2162" s="207"/>
      <c r="DR2162" s="207"/>
      <c r="DS2162" s="207"/>
      <c r="DT2162" s="207"/>
      <c r="DU2162" s="207"/>
      <c r="DV2162" s="207"/>
      <c r="DW2162" s="207"/>
      <c r="DX2162" s="207"/>
    </row>
    <row r="2163" spans="15:128">
      <c r="O2163" s="207"/>
      <c r="P2163" s="207"/>
      <c r="Q2163" s="207"/>
      <c r="R2163" s="207"/>
      <c r="S2163" s="207"/>
      <c r="T2163" s="207"/>
      <c r="U2163" s="207"/>
      <c r="BP2163" s="207"/>
      <c r="BQ2163" s="207"/>
      <c r="BR2163" s="207"/>
      <c r="BS2163" s="207"/>
      <c r="BT2163" s="207"/>
      <c r="BU2163" s="207"/>
      <c r="BV2163" s="207"/>
      <c r="BW2163" s="207"/>
      <c r="BX2163" s="207"/>
      <c r="BY2163" s="207"/>
      <c r="BZ2163" s="207"/>
      <c r="CA2163" s="207"/>
      <c r="CB2163" s="207"/>
      <c r="CC2163" s="207"/>
      <c r="CD2163" s="207"/>
      <c r="CE2163" s="207"/>
      <c r="CF2163" s="207"/>
      <c r="CG2163" s="207"/>
      <c r="CH2163" s="207"/>
      <c r="CI2163" s="207"/>
      <c r="CJ2163" s="207"/>
      <c r="CK2163" s="207"/>
      <c r="CL2163" s="207"/>
      <c r="CM2163" s="207"/>
      <c r="CN2163" s="207"/>
      <c r="CO2163" s="207"/>
      <c r="CP2163" s="207"/>
      <c r="CQ2163" s="207"/>
      <c r="CR2163" s="207"/>
      <c r="CS2163" s="207"/>
      <c r="CT2163" s="207"/>
      <c r="CU2163" s="207"/>
      <c r="CV2163" s="207"/>
      <c r="CW2163" s="207"/>
      <c r="CX2163" s="207"/>
      <c r="CY2163" s="207"/>
      <c r="CZ2163" s="207"/>
      <c r="DA2163" s="207"/>
      <c r="DB2163" s="207"/>
      <c r="DC2163" s="207"/>
      <c r="DD2163" s="207"/>
      <c r="DE2163" s="207"/>
      <c r="DF2163" s="207"/>
      <c r="DG2163" s="207"/>
      <c r="DH2163" s="207"/>
      <c r="DI2163" s="207"/>
      <c r="DJ2163" s="207"/>
      <c r="DK2163" s="207"/>
      <c r="DL2163" s="207"/>
      <c r="DM2163" s="207"/>
      <c r="DN2163" s="207"/>
      <c r="DO2163" s="207"/>
      <c r="DP2163" s="207"/>
      <c r="DQ2163" s="207"/>
      <c r="DR2163" s="207"/>
      <c r="DS2163" s="207"/>
      <c r="DT2163" s="207"/>
      <c r="DU2163" s="207"/>
      <c r="DV2163" s="207"/>
      <c r="DW2163" s="207"/>
      <c r="DX2163" s="207"/>
    </row>
    <row r="2164" spans="15:128">
      <c r="O2164" s="207"/>
      <c r="P2164" s="207"/>
      <c r="Q2164" s="207"/>
      <c r="R2164" s="207"/>
      <c r="S2164" s="207"/>
      <c r="T2164" s="207"/>
      <c r="U2164" s="207"/>
      <c r="BP2164" s="207"/>
      <c r="BQ2164" s="207"/>
      <c r="BR2164" s="207"/>
      <c r="BS2164" s="207"/>
      <c r="BT2164" s="207"/>
      <c r="BU2164" s="207"/>
      <c r="BV2164" s="207"/>
      <c r="BW2164" s="207"/>
      <c r="BX2164" s="207"/>
      <c r="BY2164" s="207"/>
      <c r="BZ2164" s="207"/>
      <c r="CA2164" s="207"/>
      <c r="CB2164" s="207"/>
      <c r="CC2164" s="207"/>
      <c r="CD2164" s="207"/>
      <c r="CE2164" s="207"/>
      <c r="CF2164" s="207"/>
      <c r="CG2164" s="207"/>
      <c r="CH2164" s="207"/>
      <c r="CI2164" s="207"/>
      <c r="CJ2164" s="207"/>
      <c r="CK2164" s="207"/>
      <c r="CL2164" s="207"/>
      <c r="CM2164" s="207"/>
      <c r="CN2164" s="207"/>
      <c r="CO2164" s="207"/>
      <c r="CP2164" s="207"/>
      <c r="CQ2164" s="207"/>
      <c r="CR2164" s="207"/>
      <c r="CS2164" s="207"/>
      <c r="CT2164" s="207"/>
      <c r="CU2164" s="207"/>
      <c r="CV2164" s="207"/>
      <c r="CW2164" s="207"/>
      <c r="CX2164" s="207"/>
      <c r="CY2164" s="207"/>
      <c r="CZ2164" s="207"/>
      <c r="DA2164" s="207"/>
      <c r="DB2164" s="207"/>
      <c r="DC2164" s="207"/>
      <c r="DD2164" s="207"/>
      <c r="DE2164" s="207"/>
      <c r="DF2164" s="207"/>
      <c r="DG2164" s="207"/>
      <c r="DH2164" s="207"/>
      <c r="DI2164" s="207"/>
      <c r="DJ2164" s="207"/>
      <c r="DK2164" s="207"/>
      <c r="DL2164" s="207"/>
      <c r="DM2164" s="207"/>
      <c r="DN2164" s="207"/>
      <c r="DO2164" s="207"/>
      <c r="DP2164" s="207"/>
      <c r="DQ2164" s="207"/>
      <c r="DR2164" s="207"/>
      <c r="DS2164" s="207"/>
      <c r="DT2164" s="207"/>
      <c r="DU2164" s="207"/>
      <c r="DV2164" s="207"/>
      <c r="DW2164" s="207"/>
      <c r="DX2164" s="207"/>
    </row>
    <row r="2165" spans="15:128">
      <c r="O2165" s="207"/>
      <c r="P2165" s="207"/>
      <c r="Q2165" s="207"/>
      <c r="R2165" s="207"/>
      <c r="S2165" s="207"/>
      <c r="T2165" s="207"/>
      <c r="U2165" s="207"/>
      <c r="BP2165" s="207"/>
      <c r="BQ2165" s="207"/>
      <c r="BR2165" s="207"/>
      <c r="BS2165" s="207"/>
      <c r="BT2165" s="207"/>
      <c r="BU2165" s="207"/>
      <c r="BV2165" s="207"/>
      <c r="BW2165" s="207"/>
      <c r="BX2165" s="207"/>
      <c r="BY2165" s="207"/>
      <c r="BZ2165" s="207"/>
      <c r="CA2165" s="207"/>
      <c r="CB2165" s="207"/>
      <c r="CC2165" s="207"/>
      <c r="CD2165" s="207"/>
      <c r="CE2165" s="207"/>
      <c r="CF2165" s="207"/>
      <c r="CG2165" s="207"/>
      <c r="CH2165" s="207"/>
      <c r="CI2165" s="207"/>
      <c r="CJ2165" s="207"/>
      <c r="CK2165" s="207"/>
      <c r="CL2165" s="207"/>
      <c r="CM2165" s="207"/>
      <c r="CN2165" s="207"/>
      <c r="CO2165" s="207"/>
      <c r="CP2165" s="207"/>
      <c r="CQ2165" s="207"/>
      <c r="CR2165" s="207"/>
      <c r="CS2165" s="207"/>
      <c r="CT2165" s="207"/>
      <c r="CU2165" s="207"/>
      <c r="CV2165" s="207"/>
      <c r="CW2165" s="207"/>
      <c r="CX2165" s="207"/>
      <c r="CY2165" s="207"/>
      <c r="CZ2165" s="207"/>
      <c r="DA2165" s="207"/>
      <c r="DB2165" s="207"/>
      <c r="DC2165" s="207"/>
      <c r="DD2165" s="207"/>
      <c r="DE2165" s="207"/>
      <c r="DF2165" s="207"/>
      <c r="DG2165" s="207"/>
      <c r="DH2165" s="207"/>
      <c r="DI2165" s="207"/>
      <c r="DJ2165" s="207"/>
      <c r="DK2165" s="207"/>
      <c r="DL2165" s="207"/>
      <c r="DM2165" s="207"/>
      <c r="DN2165" s="207"/>
      <c r="DO2165" s="207"/>
      <c r="DP2165" s="207"/>
      <c r="DQ2165" s="207"/>
      <c r="DR2165" s="207"/>
      <c r="DS2165" s="207"/>
      <c r="DT2165" s="207"/>
      <c r="DU2165" s="207"/>
      <c r="DV2165" s="207"/>
      <c r="DW2165" s="207"/>
      <c r="DX2165" s="207"/>
    </row>
    <row r="2166" spans="15:128">
      <c r="O2166" s="207"/>
      <c r="P2166" s="207"/>
      <c r="Q2166" s="207"/>
      <c r="R2166" s="207"/>
      <c r="S2166" s="207"/>
      <c r="T2166" s="207"/>
      <c r="U2166" s="207"/>
      <c r="BP2166" s="207"/>
      <c r="BQ2166" s="207"/>
      <c r="BR2166" s="207"/>
      <c r="BS2166" s="207"/>
      <c r="BT2166" s="207"/>
      <c r="BU2166" s="207"/>
      <c r="BV2166" s="207"/>
      <c r="BW2166" s="207"/>
      <c r="BX2166" s="207"/>
      <c r="BY2166" s="207"/>
      <c r="BZ2166" s="207"/>
      <c r="CA2166" s="207"/>
      <c r="CB2166" s="207"/>
      <c r="CC2166" s="207"/>
      <c r="CD2166" s="207"/>
      <c r="CE2166" s="207"/>
      <c r="CF2166" s="207"/>
      <c r="CG2166" s="207"/>
      <c r="CH2166" s="207"/>
      <c r="CI2166" s="207"/>
      <c r="CJ2166" s="207"/>
      <c r="CK2166" s="207"/>
      <c r="CL2166" s="207"/>
      <c r="CM2166" s="207"/>
      <c r="CN2166" s="207"/>
      <c r="CO2166" s="207"/>
      <c r="CP2166" s="207"/>
      <c r="CQ2166" s="207"/>
      <c r="CR2166" s="207"/>
      <c r="CS2166" s="207"/>
      <c r="CT2166" s="207"/>
      <c r="CU2166" s="207"/>
      <c r="CV2166" s="207"/>
      <c r="CW2166" s="207"/>
      <c r="CX2166" s="207"/>
      <c r="CY2166" s="207"/>
      <c r="CZ2166" s="207"/>
      <c r="DA2166" s="207"/>
      <c r="DB2166" s="207"/>
      <c r="DC2166" s="207"/>
      <c r="DD2166" s="207"/>
      <c r="DE2166" s="207"/>
      <c r="DF2166" s="207"/>
      <c r="DG2166" s="207"/>
      <c r="DH2166" s="207"/>
      <c r="DI2166" s="207"/>
      <c r="DJ2166" s="207"/>
      <c r="DK2166" s="207"/>
      <c r="DL2166" s="207"/>
      <c r="DM2166" s="207"/>
      <c r="DN2166" s="207"/>
      <c r="DO2166" s="207"/>
      <c r="DP2166" s="207"/>
      <c r="DQ2166" s="207"/>
      <c r="DR2166" s="207"/>
      <c r="DS2166" s="207"/>
      <c r="DT2166" s="207"/>
      <c r="DU2166" s="207"/>
      <c r="DV2166" s="207"/>
      <c r="DW2166" s="207"/>
      <c r="DX2166" s="207"/>
    </row>
    <row r="2167" spans="15:128">
      <c r="O2167" s="207"/>
      <c r="P2167" s="207"/>
      <c r="Q2167" s="207"/>
      <c r="R2167" s="207"/>
      <c r="S2167" s="207"/>
      <c r="T2167" s="207"/>
      <c r="U2167" s="207"/>
      <c r="BP2167" s="207"/>
      <c r="BQ2167" s="207"/>
      <c r="BR2167" s="207"/>
      <c r="BS2167" s="207"/>
      <c r="BT2167" s="207"/>
      <c r="BU2167" s="207"/>
      <c r="BV2167" s="207"/>
      <c r="BW2167" s="207"/>
      <c r="BX2167" s="207"/>
      <c r="BY2167" s="207"/>
      <c r="BZ2167" s="207"/>
      <c r="CA2167" s="207"/>
      <c r="CB2167" s="207"/>
      <c r="CC2167" s="207"/>
      <c r="CD2167" s="207"/>
      <c r="CE2167" s="207"/>
      <c r="CF2167" s="207"/>
      <c r="CG2167" s="207"/>
      <c r="CH2167" s="207"/>
      <c r="CI2167" s="207"/>
      <c r="CJ2167" s="207"/>
      <c r="CK2167" s="207"/>
      <c r="CL2167" s="207"/>
      <c r="CM2167" s="207"/>
      <c r="CN2167" s="207"/>
      <c r="CO2167" s="207"/>
      <c r="CP2167" s="207"/>
      <c r="CQ2167" s="207"/>
      <c r="CR2167" s="207"/>
      <c r="CS2167" s="207"/>
      <c r="CT2167" s="207"/>
      <c r="CU2167" s="207"/>
      <c r="CV2167" s="207"/>
      <c r="CW2167" s="207"/>
      <c r="CX2167" s="207"/>
      <c r="CY2167" s="207"/>
      <c r="CZ2167" s="207"/>
      <c r="DA2167" s="207"/>
      <c r="DB2167" s="207"/>
      <c r="DC2167" s="207"/>
      <c r="DD2167" s="207"/>
      <c r="DE2167" s="207"/>
      <c r="DF2167" s="207"/>
      <c r="DG2167" s="207"/>
      <c r="DH2167" s="207"/>
      <c r="DI2167" s="207"/>
      <c r="DJ2167" s="207"/>
      <c r="DK2167" s="207"/>
      <c r="DL2167" s="207"/>
      <c r="DM2167" s="207"/>
      <c r="DN2167" s="207"/>
      <c r="DO2167" s="207"/>
      <c r="DP2167" s="207"/>
      <c r="DQ2167" s="207"/>
      <c r="DR2167" s="207"/>
      <c r="DS2167" s="207"/>
      <c r="DT2167" s="207"/>
      <c r="DU2167" s="207"/>
      <c r="DV2167" s="207"/>
      <c r="DW2167" s="207"/>
      <c r="DX2167" s="207"/>
    </row>
    <row r="2168" spans="15:128">
      <c r="O2168" s="207"/>
      <c r="P2168" s="207"/>
      <c r="Q2168" s="207"/>
      <c r="R2168" s="207"/>
      <c r="S2168" s="207"/>
      <c r="T2168" s="207"/>
      <c r="U2168" s="207"/>
      <c r="BP2168" s="207"/>
      <c r="BQ2168" s="207"/>
      <c r="BR2168" s="207"/>
      <c r="BS2168" s="207"/>
      <c r="BT2168" s="207"/>
      <c r="BU2168" s="207"/>
      <c r="BV2168" s="207"/>
      <c r="BW2168" s="207"/>
      <c r="BX2168" s="207"/>
      <c r="BY2168" s="207"/>
      <c r="BZ2168" s="207"/>
      <c r="CA2168" s="207"/>
      <c r="CB2168" s="207"/>
      <c r="CC2168" s="207"/>
      <c r="CD2168" s="207"/>
      <c r="CE2168" s="207"/>
      <c r="CF2168" s="207"/>
      <c r="CG2168" s="207"/>
      <c r="CH2168" s="207"/>
      <c r="CI2168" s="207"/>
      <c r="CJ2168" s="207"/>
      <c r="CK2168" s="207"/>
      <c r="CL2168" s="207"/>
      <c r="CM2168" s="207"/>
      <c r="CN2168" s="207"/>
      <c r="CO2168" s="207"/>
      <c r="CP2168" s="207"/>
      <c r="CQ2168" s="207"/>
      <c r="CR2168" s="207"/>
      <c r="CS2168" s="207"/>
      <c r="CT2168" s="207"/>
      <c r="CU2168" s="207"/>
      <c r="CV2168" s="207"/>
      <c r="CW2168" s="207"/>
      <c r="CX2168" s="207"/>
      <c r="CY2168" s="207"/>
      <c r="CZ2168" s="207"/>
      <c r="DA2168" s="207"/>
      <c r="DB2168" s="207"/>
      <c r="DC2168" s="207"/>
      <c r="DD2168" s="207"/>
      <c r="DE2168" s="207"/>
      <c r="DF2168" s="207"/>
      <c r="DG2168" s="207"/>
      <c r="DH2168" s="207"/>
      <c r="DI2168" s="207"/>
      <c r="DJ2168" s="207"/>
      <c r="DK2168" s="207"/>
      <c r="DL2168" s="207"/>
      <c r="DM2168" s="207"/>
      <c r="DN2168" s="207"/>
      <c r="DO2168" s="207"/>
      <c r="DP2168" s="207"/>
      <c r="DQ2168" s="207"/>
      <c r="DR2168" s="207"/>
      <c r="DS2168" s="207"/>
      <c r="DT2168" s="207"/>
      <c r="DU2168" s="207"/>
      <c r="DV2168" s="207"/>
      <c r="DW2168" s="207"/>
      <c r="DX2168" s="207"/>
    </row>
    <row r="2169" spans="15:128">
      <c r="O2169" s="207"/>
      <c r="P2169" s="207"/>
      <c r="Q2169" s="207"/>
      <c r="R2169" s="207"/>
      <c r="S2169" s="207"/>
      <c r="T2169" s="207"/>
      <c r="U2169" s="207"/>
      <c r="BP2169" s="207"/>
      <c r="BQ2169" s="207"/>
      <c r="BR2169" s="207"/>
      <c r="BS2169" s="207"/>
      <c r="BT2169" s="207"/>
      <c r="BU2169" s="207"/>
      <c r="BV2169" s="207"/>
      <c r="BW2169" s="207"/>
      <c r="BX2169" s="207"/>
      <c r="BY2169" s="207"/>
      <c r="BZ2169" s="207"/>
      <c r="CA2169" s="207"/>
      <c r="CB2169" s="207"/>
      <c r="CC2169" s="207"/>
      <c r="CD2169" s="207"/>
      <c r="CE2169" s="207"/>
      <c r="CF2169" s="207"/>
      <c r="CG2169" s="207"/>
      <c r="CH2169" s="207"/>
      <c r="CI2169" s="207"/>
      <c r="CJ2169" s="207"/>
      <c r="CK2169" s="207"/>
      <c r="CL2169" s="207"/>
      <c r="CM2169" s="207"/>
      <c r="CN2169" s="207"/>
      <c r="CO2169" s="207"/>
      <c r="CP2169" s="207"/>
      <c r="CQ2169" s="207"/>
      <c r="CR2169" s="207"/>
      <c r="CS2169" s="207"/>
      <c r="CT2169" s="207"/>
      <c r="CU2169" s="207"/>
      <c r="CV2169" s="207"/>
      <c r="CW2169" s="207"/>
      <c r="CX2169" s="207"/>
      <c r="CY2169" s="207"/>
      <c r="CZ2169" s="207"/>
      <c r="DA2169" s="207"/>
      <c r="DB2169" s="207"/>
      <c r="DC2169" s="207"/>
      <c r="DD2169" s="207"/>
      <c r="DE2169" s="207"/>
      <c r="DF2169" s="207"/>
      <c r="DG2169" s="207"/>
      <c r="DH2169" s="207"/>
      <c r="DI2169" s="207"/>
      <c r="DJ2169" s="207"/>
      <c r="DK2169" s="207"/>
      <c r="DL2169" s="207"/>
      <c r="DM2169" s="207"/>
      <c r="DN2169" s="207"/>
      <c r="DO2169" s="207"/>
      <c r="DP2169" s="207"/>
      <c r="DQ2169" s="207"/>
      <c r="DR2169" s="207"/>
      <c r="DS2169" s="207"/>
      <c r="DT2169" s="207"/>
      <c r="DU2169" s="207"/>
      <c r="DV2169" s="207"/>
      <c r="DW2169" s="207"/>
      <c r="DX2169" s="207"/>
    </row>
    <row r="2170" spans="15:128">
      <c r="O2170" s="207"/>
      <c r="P2170" s="207"/>
      <c r="Q2170" s="207"/>
      <c r="R2170" s="207"/>
      <c r="S2170" s="207"/>
      <c r="T2170" s="207"/>
      <c r="U2170" s="207"/>
      <c r="BP2170" s="207"/>
      <c r="BQ2170" s="207"/>
      <c r="BR2170" s="207"/>
      <c r="BS2170" s="207"/>
      <c r="BT2170" s="207"/>
      <c r="BU2170" s="207"/>
      <c r="BV2170" s="207"/>
      <c r="BW2170" s="207"/>
      <c r="BX2170" s="207"/>
      <c r="BY2170" s="207"/>
      <c r="BZ2170" s="207"/>
      <c r="CA2170" s="207"/>
      <c r="CB2170" s="207"/>
      <c r="CC2170" s="207"/>
      <c r="CD2170" s="207"/>
      <c r="CE2170" s="207"/>
      <c r="CF2170" s="207"/>
      <c r="CG2170" s="207"/>
      <c r="CH2170" s="207"/>
      <c r="CI2170" s="207"/>
      <c r="CJ2170" s="207"/>
      <c r="CK2170" s="207"/>
      <c r="CL2170" s="207"/>
      <c r="CM2170" s="207"/>
      <c r="CN2170" s="207"/>
      <c r="CO2170" s="207"/>
      <c r="CP2170" s="207"/>
      <c r="CQ2170" s="207"/>
      <c r="CR2170" s="207"/>
      <c r="CS2170" s="207"/>
      <c r="CT2170" s="207"/>
      <c r="CU2170" s="207"/>
      <c r="CV2170" s="207"/>
      <c r="CW2170" s="207"/>
      <c r="CX2170" s="207"/>
      <c r="CY2170" s="207"/>
      <c r="CZ2170" s="207"/>
      <c r="DA2170" s="207"/>
      <c r="DB2170" s="207"/>
      <c r="DC2170" s="207"/>
      <c r="DD2170" s="207"/>
      <c r="DE2170" s="207"/>
      <c r="DF2170" s="207"/>
      <c r="DG2170" s="207"/>
      <c r="DH2170" s="207"/>
      <c r="DI2170" s="207"/>
      <c r="DJ2170" s="207"/>
      <c r="DK2170" s="207"/>
      <c r="DL2170" s="207"/>
      <c r="DM2170" s="207"/>
      <c r="DN2170" s="207"/>
      <c r="DO2170" s="207"/>
      <c r="DP2170" s="207"/>
      <c r="DQ2170" s="207"/>
      <c r="DR2170" s="207"/>
      <c r="DS2170" s="207"/>
      <c r="DT2170" s="207"/>
      <c r="DU2170" s="207"/>
      <c r="DV2170" s="207"/>
      <c r="DW2170" s="207"/>
      <c r="DX2170" s="207"/>
    </row>
    <row r="2171" spans="15:128">
      <c r="O2171" s="207"/>
      <c r="P2171" s="207"/>
      <c r="Q2171" s="207"/>
      <c r="R2171" s="207"/>
      <c r="S2171" s="207"/>
      <c r="T2171" s="207"/>
      <c r="U2171" s="207"/>
      <c r="BP2171" s="207"/>
      <c r="BQ2171" s="207"/>
      <c r="BR2171" s="207"/>
      <c r="BS2171" s="207"/>
      <c r="BT2171" s="207"/>
      <c r="BU2171" s="207"/>
      <c r="BV2171" s="207"/>
      <c r="BW2171" s="207"/>
      <c r="BX2171" s="207"/>
      <c r="BY2171" s="207"/>
      <c r="BZ2171" s="207"/>
      <c r="CA2171" s="207"/>
      <c r="CB2171" s="207"/>
      <c r="CC2171" s="207"/>
      <c r="CD2171" s="207"/>
      <c r="CE2171" s="207"/>
      <c r="CF2171" s="207"/>
      <c r="CG2171" s="207"/>
      <c r="CH2171" s="207"/>
      <c r="CI2171" s="207"/>
      <c r="CJ2171" s="207"/>
      <c r="CK2171" s="207"/>
      <c r="CL2171" s="207"/>
      <c r="CM2171" s="207"/>
      <c r="CN2171" s="207"/>
      <c r="CO2171" s="207"/>
      <c r="CP2171" s="207"/>
      <c r="CQ2171" s="207"/>
      <c r="CR2171" s="207"/>
      <c r="CS2171" s="207"/>
      <c r="CT2171" s="207"/>
      <c r="CU2171" s="207"/>
      <c r="CV2171" s="207"/>
      <c r="CW2171" s="207"/>
      <c r="CX2171" s="207"/>
      <c r="CY2171" s="207"/>
      <c r="CZ2171" s="207"/>
      <c r="DA2171" s="207"/>
      <c r="DB2171" s="207"/>
      <c r="DC2171" s="207"/>
      <c r="DD2171" s="207"/>
      <c r="DE2171" s="207"/>
      <c r="DF2171" s="207"/>
      <c r="DG2171" s="207"/>
      <c r="DH2171" s="207"/>
      <c r="DI2171" s="207"/>
      <c r="DJ2171" s="207"/>
      <c r="DK2171" s="207"/>
      <c r="DL2171" s="207"/>
      <c r="DM2171" s="207"/>
      <c r="DN2171" s="207"/>
      <c r="DO2171" s="207"/>
      <c r="DP2171" s="207"/>
      <c r="DQ2171" s="207"/>
      <c r="DR2171" s="207"/>
      <c r="DS2171" s="207"/>
      <c r="DT2171" s="207"/>
      <c r="DU2171" s="207"/>
      <c r="DV2171" s="207"/>
      <c r="DW2171" s="207"/>
      <c r="DX2171" s="207"/>
    </row>
    <row r="2172" spans="15:128">
      <c r="O2172" s="207"/>
      <c r="P2172" s="207"/>
      <c r="Q2172" s="207"/>
      <c r="R2172" s="207"/>
      <c r="S2172" s="207"/>
      <c r="T2172" s="207"/>
      <c r="U2172" s="207"/>
      <c r="BP2172" s="207"/>
      <c r="BQ2172" s="207"/>
      <c r="BR2172" s="207"/>
      <c r="BS2172" s="207"/>
      <c r="BT2172" s="207"/>
      <c r="BU2172" s="207"/>
      <c r="BV2172" s="207"/>
      <c r="BW2172" s="207"/>
      <c r="BX2172" s="207"/>
      <c r="BY2172" s="207"/>
      <c r="BZ2172" s="207"/>
      <c r="CA2172" s="207"/>
      <c r="CB2172" s="207"/>
      <c r="CC2172" s="207"/>
      <c r="CD2172" s="207"/>
      <c r="CE2172" s="207"/>
      <c r="CF2172" s="207"/>
      <c r="CG2172" s="207"/>
      <c r="CH2172" s="207"/>
      <c r="CI2172" s="207"/>
      <c r="CJ2172" s="207"/>
      <c r="CK2172" s="207"/>
      <c r="CL2172" s="207"/>
      <c r="CM2172" s="207"/>
      <c r="CN2172" s="207"/>
      <c r="CO2172" s="207"/>
      <c r="CP2172" s="207"/>
      <c r="CQ2172" s="207"/>
      <c r="CR2172" s="207"/>
      <c r="CS2172" s="207"/>
      <c r="CT2172" s="207"/>
      <c r="CU2172" s="207"/>
      <c r="CV2172" s="207"/>
      <c r="CW2172" s="207"/>
      <c r="CX2172" s="207"/>
      <c r="CY2172" s="207"/>
      <c r="CZ2172" s="207"/>
      <c r="DA2172" s="207"/>
      <c r="DB2172" s="207"/>
      <c r="DC2172" s="207"/>
      <c r="DD2172" s="207"/>
      <c r="DE2172" s="207"/>
      <c r="DF2172" s="207"/>
      <c r="DG2172" s="207"/>
      <c r="DH2172" s="207"/>
      <c r="DI2172" s="207"/>
      <c r="DJ2172" s="207"/>
      <c r="DK2172" s="207"/>
      <c r="DL2172" s="207"/>
      <c r="DM2172" s="207"/>
      <c r="DN2172" s="207"/>
      <c r="DO2172" s="207"/>
      <c r="DP2172" s="207"/>
      <c r="DQ2172" s="207"/>
      <c r="DR2172" s="207"/>
      <c r="DS2172" s="207"/>
      <c r="DT2172" s="207"/>
      <c r="DU2172" s="207"/>
      <c r="DV2172" s="207"/>
      <c r="DW2172" s="207"/>
      <c r="DX2172" s="207"/>
    </row>
    <row r="2173" spans="15:128">
      <c r="O2173" s="207"/>
      <c r="P2173" s="207"/>
      <c r="Q2173" s="207"/>
      <c r="R2173" s="207"/>
      <c r="S2173" s="207"/>
      <c r="T2173" s="207"/>
      <c r="U2173" s="207"/>
      <c r="BP2173" s="207"/>
      <c r="BQ2173" s="207"/>
      <c r="BR2173" s="207"/>
      <c r="BS2173" s="207"/>
      <c r="BT2173" s="207"/>
      <c r="BU2173" s="207"/>
      <c r="BV2173" s="207"/>
      <c r="BW2173" s="207"/>
      <c r="BX2173" s="207"/>
      <c r="BY2173" s="207"/>
      <c r="BZ2173" s="207"/>
      <c r="CA2173" s="207"/>
      <c r="CB2173" s="207"/>
      <c r="CC2173" s="207"/>
      <c r="CD2173" s="207"/>
      <c r="CE2173" s="207"/>
      <c r="CF2173" s="207"/>
      <c r="CG2173" s="207"/>
      <c r="CH2173" s="207"/>
      <c r="CI2173" s="207"/>
      <c r="CJ2173" s="207"/>
      <c r="CK2173" s="207"/>
      <c r="CL2173" s="207"/>
      <c r="CM2173" s="207"/>
      <c r="CN2173" s="207"/>
      <c r="CO2173" s="207"/>
      <c r="CP2173" s="207"/>
      <c r="CQ2173" s="207"/>
      <c r="CR2173" s="207"/>
      <c r="CS2173" s="207"/>
      <c r="CT2173" s="207"/>
      <c r="CU2173" s="207"/>
      <c r="CV2173" s="207"/>
      <c r="CW2173" s="207"/>
      <c r="CX2173" s="207"/>
      <c r="CY2173" s="207"/>
      <c r="CZ2173" s="207"/>
      <c r="DA2173" s="207"/>
      <c r="DB2173" s="207"/>
      <c r="DC2173" s="207"/>
      <c r="DD2173" s="207"/>
      <c r="DE2173" s="207"/>
      <c r="DF2173" s="207"/>
      <c r="DG2173" s="207"/>
      <c r="DH2173" s="207"/>
      <c r="DI2173" s="207"/>
      <c r="DJ2173" s="207"/>
      <c r="DK2173" s="207"/>
      <c r="DL2173" s="207"/>
      <c r="DM2173" s="207"/>
      <c r="DN2173" s="207"/>
      <c r="DO2173" s="207"/>
      <c r="DP2173" s="207"/>
      <c r="DQ2173" s="207"/>
      <c r="DR2173" s="207"/>
      <c r="DS2173" s="207"/>
      <c r="DT2173" s="207"/>
      <c r="DU2173" s="207"/>
      <c r="DV2173" s="207"/>
      <c r="DW2173" s="207"/>
      <c r="DX2173" s="207"/>
    </row>
    <row r="2174" spans="15:128">
      <c r="O2174" s="207"/>
      <c r="P2174" s="207"/>
      <c r="Q2174" s="207"/>
      <c r="R2174" s="207"/>
      <c r="S2174" s="207"/>
      <c r="T2174" s="207"/>
      <c r="U2174" s="207"/>
      <c r="BP2174" s="207"/>
      <c r="BQ2174" s="207"/>
      <c r="BR2174" s="207"/>
      <c r="BS2174" s="207"/>
      <c r="BT2174" s="207"/>
      <c r="BU2174" s="207"/>
      <c r="BV2174" s="207"/>
      <c r="BW2174" s="207"/>
      <c r="BX2174" s="207"/>
      <c r="BY2174" s="207"/>
      <c r="BZ2174" s="207"/>
      <c r="CA2174" s="207"/>
      <c r="CB2174" s="207"/>
      <c r="CC2174" s="207"/>
      <c r="CD2174" s="207"/>
      <c r="CE2174" s="207"/>
      <c r="CF2174" s="207"/>
      <c r="CG2174" s="207"/>
      <c r="CH2174" s="207"/>
      <c r="CI2174" s="207"/>
      <c r="CJ2174" s="207"/>
      <c r="CK2174" s="207"/>
      <c r="CL2174" s="207"/>
      <c r="CM2174" s="207"/>
      <c r="CN2174" s="207"/>
      <c r="CO2174" s="207"/>
      <c r="CP2174" s="207"/>
      <c r="CQ2174" s="207"/>
      <c r="CR2174" s="207"/>
      <c r="CS2174" s="207"/>
      <c r="CT2174" s="207"/>
      <c r="CU2174" s="207"/>
      <c r="CV2174" s="207"/>
      <c r="CW2174" s="207"/>
      <c r="CX2174" s="207"/>
      <c r="CY2174" s="207"/>
      <c r="CZ2174" s="207"/>
      <c r="DA2174" s="207"/>
      <c r="DB2174" s="207"/>
      <c r="DC2174" s="207"/>
      <c r="DD2174" s="207"/>
      <c r="DE2174" s="207"/>
      <c r="DF2174" s="207"/>
      <c r="DG2174" s="207"/>
      <c r="DH2174" s="207"/>
      <c r="DI2174" s="207"/>
      <c r="DJ2174" s="207"/>
      <c r="DK2174" s="207"/>
      <c r="DL2174" s="207"/>
      <c r="DM2174" s="207"/>
      <c r="DN2174" s="207"/>
      <c r="DO2174" s="207"/>
      <c r="DP2174" s="207"/>
      <c r="DQ2174" s="207"/>
      <c r="DR2174" s="207"/>
      <c r="DS2174" s="207"/>
      <c r="DT2174" s="207"/>
      <c r="DU2174" s="207"/>
      <c r="DV2174" s="207"/>
      <c r="DW2174" s="207"/>
      <c r="DX2174" s="207"/>
    </row>
    <row r="2175" spans="15:128">
      <c r="O2175" s="207"/>
      <c r="P2175" s="207"/>
      <c r="Q2175" s="207"/>
      <c r="R2175" s="207"/>
      <c r="S2175" s="207"/>
      <c r="T2175" s="207"/>
      <c r="U2175" s="207"/>
      <c r="BP2175" s="207"/>
      <c r="BQ2175" s="207"/>
      <c r="BR2175" s="207"/>
      <c r="BS2175" s="207"/>
      <c r="BT2175" s="207"/>
      <c r="BU2175" s="207"/>
      <c r="BV2175" s="207"/>
      <c r="BW2175" s="207"/>
      <c r="BX2175" s="207"/>
      <c r="BY2175" s="207"/>
      <c r="BZ2175" s="207"/>
      <c r="CA2175" s="207"/>
      <c r="CB2175" s="207"/>
      <c r="CC2175" s="207"/>
      <c r="CD2175" s="207"/>
      <c r="CE2175" s="207"/>
      <c r="CF2175" s="207"/>
      <c r="CG2175" s="207"/>
      <c r="CH2175" s="207"/>
      <c r="CI2175" s="207"/>
      <c r="CJ2175" s="207"/>
      <c r="CK2175" s="207"/>
      <c r="CL2175" s="207"/>
      <c r="CM2175" s="207"/>
      <c r="CN2175" s="207"/>
      <c r="CO2175" s="207"/>
      <c r="CP2175" s="207"/>
      <c r="CQ2175" s="207"/>
      <c r="CR2175" s="207"/>
      <c r="CS2175" s="207"/>
      <c r="CT2175" s="207"/>
      <c r="CU2175" s="207"/>
      <c r="CV2175" s="207"/>
      <c r="CW2175" s="207"/>
      <c r="CX2175" s="207"/>
      <c r="CY2175" s="207"/>
      <c r="CZ2175" s="207"/>
      <c r="DA2175" s="207"/>
      <c r="DB2175" s="207"/>
      <c r="DC2175" s="207"/>
      <c r="DD2175" s="207"/>
      <c r="DE2175" s="207"/>
      <c r="DF2175" s="207"/>
      <c r="DG2175" s="207"/>
      <c r="DH2175" s="207"/>
      <c r="DI2175" s="207"/>
      <c r="DJ2175" s="207"/>
      <c r="DK2175" s="207"/>
      <c r="DL2175" s="207"/>
      <c r="DM2175" s="207"/>
      <c r="DN2175" s="207"/>
      <c r="DO2175" s="207"/>
      <c r="DP2175" s="207"/>
      <c r="DQ2175" s="207"/>
      <c r="DR2175" s="207"/>
      <c r="DS2175" s="207"/>
      <c r="DT2175" s="207"/>
      <c r="DU2175" s="207"/>
      <c r="DV2175" s="207"/>
      <c r="DW2175" s="207"/>
      <c r="DX2175" s="207"/>
    </row>
    <row r="2176" spans="15:128">
      <c r="O2176" s="207"/>
      <c r="P2176" s="207"/>
      <c r="Q2176" s="207"/>
      <c r="R2176" s="207"/>
      <c r="S2176" s="207"/>
      <c r="T2176" s="207"/>
      <c r="U2176" s="207"/>
      <c r="BP2176" s="207"/>
      <c r="BQ2176" s="207"/>
      <c r="BR2176" s="207"/>
      <c r="BS2176" s="207"/>
      <c r="BT2176" s="207"/>
      <c r="BU2176" s="207"/>
      <c r="BV2176" s="207"/>
      <c r="BW2176" s="207"/>
      <c r="BX2176" s="207"/>
      <c r="BY2176" s="207"/>
      <c r="BZ2176" s="207"/>
      <c r="CA2176" s="207"/>
      <c r="CB2176" s="207"/>
      <c r="CC2176" s="207"/>
      <c r="CD2176" s="207"/>
      <c r="CE2176" s="207"/>
      <c r="CF2176" s="207"/>
      <c r="CG2176" s="207"/>
      <c r="CH2176" s="207"/>
      <c r="CI2176" s="207"/>
      <c r="CJ2176" s="207"/>
      <c r="CK2176" s="207"/>
      <c r="CL2176" s="207"/>
      <c r="CM2176" s="207"/>
      <c r="CN2176" s="207"/>
      <c r="CO2176" s="207"/>
      <c r="CP2176" s="207"/>
      <c r="CQ2176" s="207"/>
      <c r="CR2176" s="207"/>
      <c r="CS2176" s="207"/>
      <c r="CT2176" s="207"/>
      <c r="CU2176" s="207"/>
      <c r="CV2176" s="207"/>
      <c r="CW2176" s="207"/>
      <c r="CX2176" s="207"/>
      <c r="CY2176" s="207"/>
      <c r="CZ2176" s="207"/>
      <c r="DA2176" s="207"/>
      <c r="DB2176" s="207"/>
      <c r="DC2176" s="207"/>
      <c r="DD2176" s="207"/>
      <c r="DE2176" s="207"/>
      <c r="DF2176" s="207"/>
      <c r="DG2176" s="207"/>
      <c r="DH2176" s="207"/>
      <c r="DI2176" s="207"/>
      <c r="DJ2176" s="207"/>
      <c r="DK2176" s="207"/>
      <c r="DL2176" s="207"/>
      <c r="DM2176" s="207"/>
      <c r="DN2176" s="207"/>
      <c r="DO2176" s="207"/>
      <c r="DP2176" s="207"/>
      <c r="DQ2176" s="207"/>
      <c r="DR2176" s="207"/>
      <c r="DS2176" s="207"/>
      <c r="DT2176" s="207"/>
      <c r="DU2176" s="207"/>
      <c r="DV2176" s="207"/>
      <c r="DW2176" s="207"/>
      <c r="DX2176" s="207"/>
    </row>
    <row r="2177" spans="15:128">
      <c r="O2177" s="207"/>
      <c r="P2177" s="207"/>
      <c r="Q2177" s="207"/>
      <c r="R2177" s="207"/>
      <c r="S2177" s="207"/>
      <c r="T2177" s="207"/>
      <c r="U2177" s="207"/>
      <c r="BP2177" s="207"/>
      <c r="BQ2177" s="207"/>
      <c r="BR2177" s="207"/>
      <c r="BS2177" s="207"/>
      <c r="BT2177" s="207"/>
      <c r="BU2177" s="207"/>
      <c r="BV2177" s="207"/>
      <c r="BW2177" s="207"/>
      <c r="BX2177" s="207"/>
      <c r="BY2177" s="207"/>
      <c r="BZ2177" s="207"/>
      <c r="CA2177" s="207"/>
      <c r="CB2177" s="207"/>
      <c r="CC2177" s="207"/>
      <c r="CD2177" s="207"/>
      <c r="CE2177" s="207"/>
      <c r="CF2177" s="207"/>
      <c r="CG2177" s="207"/>
      <c r="CH2177" s="207"/>
      <c r="CI2177" s="207"/>
      <c r="CJ2177" s="207"/>
      <c r="CK2177" s="207"/>
      <c r="CL2177" s="207"/>
      <c r="CM2177" s="207"/>
      <c r="CN2177" s="207"/>
      <c r="CO2177" s="207"/>
      <c r="CP2177" s="207"/>
      <c r="CQ2177" s="207"/>
      <c r="CR2177" s="207"/>
      <c r="CS2177" s="207"/>
      <c r="CT2177" s="207"/>
      <c r="CU2177" s="207"/>
      <c r="CV2177" s="207"/>
      <c r="CW2177" s="207"/>
      <c r="CX2177" s="207"/>
      <c r="CY2177" s="207"/>
      <c r="CZ2177" s="207"/>
      <c r="DA2177" s="207"/>
      <c r="DB2177" s="207"/>
      <c r="DC2177" s="207"/>
      <c r="DD2177" s="207"/>
      <c r="DE2177" s="207"/>
      <c r="DF2177" s="207"/>
      <c r="DG2177" s="207"/>
      <c r="DH2177" s="207"/>
      <c r="DI2177" s="207"/>
      <c r="DJ2177" s="207"/>
      <c r="DK2177" s="207"/>
      <c r="DL2177" s="207"/>
      <c r="DM2177" s="207"/>
      <c r="DN2177" s="207"/>
      <c r="DO2177" s="207"/>
      <c r="DP2177" s="207"/>
      <c r="DQ2177" s="207"/>
      <c r="DR2177" s="207"/>
      <c r="DS2177" s="207"/>
      <c r="DT2177" s="207"/>
      <c r="DU2177" s="207"/>
      <c r="DV2177" s="207"/>
      <c r="DW2177" s="207"/>
      <c r="DX2177" s="207"/>
    </row>
    <row r="2178" spans="15:128">
      <c r="O2178" s="207"/>
      <c r="P2178" s="207"/>
      <c r="Q2178" s="207"/>
      <c r="R2178" s="207"/>
      <c r="S2178" s="207"/>
      <c r="T2178" s="207"/>
      <c r="U2178" s="207"/>
      <c r="BP2178" s="207"/>
      <c r="BQ2178" s="207"/>
      <c r="BR2178" s="207"/>
      <c r="BS2178" s="207"/>
      <c r="BT2178" s="207"/>
      <c r="BU2178" s="207"/>
      <c r="BV2178" s="207"/>
      <c r="BW2178" s="207"/>
      <c r="BX2178" s="207"/>
      <c r="BY2178" s="207"/>
      <c r="BZ2178" s="207"/>
      <c r="CA2178" s="207"/>
      <c r="CB2178" s="207"/>
      <c r="CC2178" s="207"/>
      <c r="CD2178" s="207"/>
      <c r="CE2178" s="207"/>
      <c r="CF2178" s="207"/>
      <c r="CG2178" s="207"/>
      <c r="CH2178" s="207"/>
      <c r="CI2178" s="207"/>
      <c r="CJ2178" s="207"/>
      <c r="CK2178" s="207"/>
      <c r="CL2178" s="207"/>
      <c r="CM2178" s="207"/>
      <c r="CN2178" s="207"/>
      <c r="CO2178" s="207"/>
      <c r="CP2178" s="207"/>
      <c r="CQ2178" s="207"/>
      <c r="CR2178" s="207"/>
      <c r="CS2178" s="207"/>
      <c r="CT2178" s="207"/>
      <c r="CU2178" s="207"/>
      <c r="CV2178" s="207"/>
      <c r="CW2178" s="207"/>
      <c r="CX2178" s="207"/>
      <c r="CY2178" s="207"/>
      <c r="CZ2178" s="207"/>
      <c r="DA2178" s="207"/>
      <c r="DB2178" s="207"/>
      <c r="DC2178" s="207"/>
      <c r="DD2178" s="207"/>
      <c r="DE2178" s="207"/>
      <c r="DF2178" s="207"/>
      <c r="DG2178" s="207"/>
      <c r="DH2178" s="207"/>
      <c r="DI2178" s="207"/>
      <c r="DJ2178" s="207"/>
      <c r="DK2178" s="207"/>
      <c r="DL2178" s="207"/>
      <c r="DM2178" s="207"/>
      <c r="DN2178" s="207"/>
      <c r="DO2178" s="207"/>
      <c r="DP2178" s="207"/>
      <c r="DQ2178" s="207"/>
      <c r="DR2178" s="207"/>
      <c r="DS2178" s="207"/>
      <c r="DT2178" s="207"/>
      <c r="DU2178" s="207"/>
      <c r="DV2178" s="207"/>
      <c r="DW2178" s="207"/>
      <c r="DX2178" s="207"/>
    </row>
    <row r="2179" spans="15:128">
      <c r="O2179" s="207"/>
      <c r="P2179" s="207"/>
      <c r="Q2179" s="207"/>
      <c r="R2179" s="207"/>
      <c r="S2179" s="207"/>
      <c r="T2179" s="207"/>
      <c r="U2179" s="207"/>
      <c r="BP2179" s="207"/>
      <c r="BQ2179" s="207"/>
      <c r="BR2179" s="207"/>
      <c r="BS2179" s="207"/>
      <c r="BT2179" s="207"/>
      <c r="BU2179" s="207"/>
      <c r="BV2179" s="207"/>
      <c r="BW2179" s="207"/>
      <c r="BX2179" s="207"/>
      <c r="BY2179" s="207"/>
      <c r="BZ2179" s="207"/>
      <c r="CA2179" s="207"/>
      <c r="CB2179" s="207"/>
      <c r="CC2179" s="207"/>
      <c r="CD2179" s="207"/>
      <c r="CE2179" s="207"/>
      <c r="CF2179" s="207"/>
      <c r="CG2179" s="207"/>
      <c r="CH2179" s="207"/>
      <c r="CI2179" s="207"/>
      <c r="CJ2179" s="207"/>
      <c r="CK2179" s="207"/>
      <c r="CL2179" s="207"/>
      <c r="CM2179" s="207"/>
      <c r="CN2179" s="207"/>
      <c r="CO2179" s="207"/>
      <c r="CP2179" s="207"/>
      <c r="CQ2179" s="207"/>
      <c r="CR2179" s="207"/>
      <c r="CS2179" s="207"/>
      <c r="CT2179" s="207"/>
      <c r="CU2179" s="207"/>
      <c r="CV2179" s="207"/>
      <c r="CW2179" s="207"/>
      <c r="CX2179" s="207"/>
      <c r="CY2179" s="207"/>
      <c r="CZ2179" s="207"/>
      <c r="DA2179" s="207"/>
      <c r="DB2179" s="207"/>
      <c r="DC2179" s="207"/>
      <c r="DD2179" s="207"/>
      <c r="DE2179" s="207"/>
      <c r="DF2179" s="207"/>
      <c r="DG2179" s="207"/>
      <c r="DH2179" s="207"/>
      <c r="DI2179" s="207"/>
      <c r="DJ2179" s="207"/>
      <c r="DK2179" s="207"/>
      <c r="DL2179" s="207"/>
      <c r="DM2179" s="207"/>
      <c r="DN2179" s="207"/>
      <c r="DO2179" s="207"/>
      <c r="DP2179" s="207"/>
      <c r="DQ2179" s="207"/>
      <c r="DR2179" s="207"/>
      <c r="DS2179" s="207"/>
      <c r="DT2179" s="207"/>
      <c r="DU2179" s="207"/>
      <c r="DV2179" s="207"/>
      <c r="DW2179" s="207"/>
      <c r="DX2179" s="207"/>
    </row>
    <row r="2180" spans="15:128">
      <c r="O2180" s="207"/>
      <c r="P2180" s="207"/>
      <c r="Q2180" s="207"/>
      <c r="R2180" s="207"/>
      <c r="S2180" s="207"/>
      <c r="T2180" s="207"/>
      <c r="U2180" s="207"/>
      <c r="BP2180" s="207"/>
      <c r="BQ2180" s="207"/>
      <c r="BR2180" s="207"/>
      <c r="BS2180" s="207"/>
      <c r="BT2180" s="207"/>
      <c r="BU2180" s="207"/>
      <c r="BV2180" s="207"/>
      <c r="BW2180" s="207"/>
      <c r="BX2180" s="207"/>
      <c r="BY2180" s="207"/>
      <c r="BZ2180" s="207"/>
      <c r="CA2180" s="207"/>
      <c r="CB2180" s="207"/>
      <c r="CC2180" s="207"/>
      <c r="CD2180" s="207"/>
      <c r="CE2180" s="207"/>
      <c r="CF2180" s="207"/>
      <c r="CG2180" s="207"/>
      <c r="CH2180" s="207"/>
      <c r="CI2180" s="207"/>
      <c r="CJ2180" s="207"/>
      <c r="CK2180" s="207"/>
      <c r="CL2180" s="207"/>
      <c r="CM2180" s="207"/>
      <c r="CN2180" s="207"/>
      <c r="CO2180" s="207"/>
      <c r="CP2180" s="207"/>
      <c r="CQ2180" s="207"/>
      <c r="CR2180" s="207"/>
      <c r="CS2180" s="207"/>
      <c r="CT2180" s="207"/>
      <c r="CU2180" s="207"/>
      <c r="CV2180" s="207"/>
      <c r="CW2180" s="207"/>
      <c r="CX2180" s="207"/>
      <c r="CY2180" s="207"/>
      <c r="CZ2180" s="207"/>
      <c r="DA2180" s="207"/>
      <c r="DB2180" s="207"/>
      <c r="DC2180" s="207"/>
      <c r="DD2180" s="207"/>
      <c r="DE2180" s="207"/>
      <c r="DF2180" s="207"/>
      <c r="DG2180" s="207"/>
      <c r="DH2180" s="207"/>
      <c r="DI2180" s="207"/>
      <c r="DJ2180" s="207"/>
      <c r="DK2180" s="207"/>
      <c r="DL2180" s="207"/>
      <c r="DM2180" s="207"/>
      <c r="DN2180" s="207"/>
      <c r="DO2180" s="207"/>
      <c r="DP2180" s="207"/>
      <c r="DQ2180" s="207"/>
      <c r="DR2180" s="207"/>
      <c r="DS2180" s="207"/>
      <c r="DT2180" s="207"/>
      <c r="DU2180" s="207"/>
      <c r="DV2180" s="207"/>
      <c r="DW2180" s="207"/>
      <c r="DX2180" s="207"/>
    </row>
    <row r="2181" spans="15:128">
      <c r="O2181" s="207"/>
      <c r="P2181" s="207"/>
      <c r="Q2181" s="207"/>
      <c r="R2181" s="207"/>
      <c r="S2181" s="207"/>
      <c r="T2181" s="207"/>
      <c r="U2181" s="207"/>
      <c r="BP2181" s="207"/>
      <c r="BQ2181" s="207"/>
      <c r="BR2181" s="207"/>
      <c r="BS2181" s="207"/>
      <c r="BT2181" s="207"/>
      <c r="BU2181" s="207"/>
      <c r="BV2181" s="207"/>
      <c r="BW2181" s="207"/>
      <c r="BX2181" s="207"/>
      <c r="BY2181" s="207"/>
      <c r="BZ2181" s="207"/>
      <c r="CA2181" s="207"/>
      <c r="CB2181" s="207"/>
      <c r="CC2181" s="207"/>
      <c r="CD2181" s="207"/>
      <c r="CE2181" s="207"/>
      <c r="CF2181" s="207"/>
      <c r="CG2181" s="207"/>
      <c r="CH2181" s="207"/>
      <c r="CI2181" s="207"/>
      <c r="CJ2181" s="207"/>
      <c r="CK2181" s="207"/>
      <c r="CL2181" s="207"/>
      <c r="CM2181" s="207"/>
      <c r="CN2181" s="207"/>
      <c r="CO2181" s="207"/>
      <c r="CP2181" s="207"/>
      <c r="CQ2181" s="207"/>
      <c r="CR2181" s="207"/>
      <c r="CS2181" s="207"/>
      <c r="CT2181" s="207"/>
      <c r="CU2181" s="207"/>
      <c r="CV2181" s="207"/>
      <c r="CW2181" s="207"/>
      <c r="CX2181" s="207"/>
      <c r="CY2181" s="207"/>
      <c r="CZ2181" s="207"/>
      <c r="DA2181" s="207"/>
      <c r="DB2181" s="207"/>
      <c r="DC2181" s="207"/>
      <c r="DD2181" s="207"/>
      <c r="DE2181" s="207"/>
      <c r="DF2181" s="207"/>
      <c r="DG2181" s="207"/>
      <c r="DH2181" s="207"/>
      <c r="DI2181" s="207"/>
      <c r="DJ2181" s="207"/>
      <c r="DK2181" s="207"/>
      <c r="DL2181" s="207"/>
      <c r="DM2181" s="207"/>
      <c r="DN2181" s="207"/>
      <c r="DO2181" s="207"/>
      <c r="DP2181" s="207"/>
      <c r="DQ2181" s="207"/>
      <c r="DR2181" s="207"/>
      <c r="DS2181" s="207"/>
      <c r="DT2181" s="207"/>
      <c r="DU2181" s="207"/>
      <c r="DV2181" s="207"/>
      <c r="DW2181" s="207"/>
      <c r="DX2181" s="207"/>
    </row>
    <row r="2182" spans="15:128">
      <c r="O2182" s="207"/>
      <c r="P2182" s="207"/>
      <c r="Q2182" s="207"/>
      <c r="R2182" s="207"/>
      <c r="S2182" s="207"/>
      <c r="T2182" s="207"/>
      <c r="U2182" s="207"/>
      <c r="BP2182" s="207"/>
      <c r="BQ2182" s="207"/>
      <c r="BR2182" s="207"/>
      <c r="BS2182" s="207"/>
      <c r="BT2182" s="207"/>
      <c r="BU2182" s="207"/>
      <c r="BV2182" s="207"/>
      <c r="BW2182" s="207"/>
      <c r="BX2182" s="207"/>
      <c r="BY2182" s="207"/>
      <c r="BZ2182" s="207"/>
      <c r="CA2182" s="207"/>
      <c r="CB2182" s="207"/>
      <c r="CC2182" s="207"/>
      <c r="CD2182" s="207"/>
      <c r="CE2182" s="207"/>
      <c r="CF2182" s="207"/>
      <c r="CG2182" s="207"/>
      <c r="CH2182" s="207"/>
      <c r="CI2182" s="207"/>
      <c r="CJ2182" s="207"/>
      <c r="CK2182" s="207"/>
      <c r="CL2182" s="207"/>
      <c r="CM2182" s="207"/>
      <c r="CN2182" s="207"/>
      <c r="CO2182" s="207"/>
      <c r="CP2182" s="207"/>
      <c r="CQ2182" s="207"/>
      <c r="CR2182" s="207"/>
      <c r="CS2182" s="207"/>
      <c r="CT2182" s="207"/>
      <c r="CU2182" s="207"/>
      <c r="CV2182" s="207"/>
      <c r="CW2182" s="207"/>
      <c r="CX2182" s="207"/>
      <c r="CY2182" s="207"/>
      <c r="CZ2182" s="207"/>
      <c r="DA2182" s="207"/>
      <c r="DB2182" s="207"/>
      <c r="DC2182" s="207"/>
      <c r="DD2182" s="207"/>
      <c r="DE2182" s="207"/>
      <c r="DF2182" s="207"/>
      <c r="DG2182" s="207"/>
      <c r="DH2182" s="207"/>
      <c r="DI2182" s="207"/>
      <c r="DJ2182" s="207"/>
      <c r="DK2182" s="207"/>
      <c r="DL2182" s="207"/>
      <c r="DM2182" s="207"/>
      <c r="DN2182" s="207"/>
      <c r="DO2182" s="207"/>
      <c r="DP2182" s="207"/>
      <c r="DQ2182" s="207"/>
      <c r="DR2182" s="207"/>
      <c r="DS2182" s="207"/>
      <c r="DT2182" s="207"/>
      <c r="DU2182" s="207"/>
      <c r="DV2182" s="207"/>
      <c r="DW2182" s="207"/>
      <c r="DX2182" s="207"/>
    </row>
    <row r="2183" spans="15:128">
      <c r="O2183" s="207"/>
      <c r="P2183" s="207"/>
      <c r="Q2183" s="207"/>
      <c r="R2183" s="207"/>
      <c r="S2183" s="207"/>
      <c r="T2183" s="207"/>
      <c r="U2183" s="207"/>
      <c r="BP2183" s="207"/>
      <c r="BQ2183" s="207"/>
      <c r="BR2183" s="207"/>
      <c r="BS2183" s="207"/>
      <c r="BT2183" s="207"/>
      <c r="BU2183" s="207"/>
      <c r="BV2183" s="207"/>
      <c r="BW2183" s="207"/>
      <c r="BX2183" s="207"/>
      <c r="BY2183" s="207"/>
      <c r="BZ2183" s="207"/>
      <c r="CA2183" s="207"/>
      <c r="CB2183" s="207"/>
      <c r="CC2183" s="207"/>
      <c r="CD2183" s="207"/>
      <c r="CE2183" s="207"/>
      <c r="CF2183" s="207"/>
      <c r="CG2183" s="207"/>
      <c r="CH2183" s="207"/>
      <c r="CI2183" s="207"/>
      <c r="CJ2183" s="207"/>
      <c r="CK2183" s="207"/>
      <c r="CL2183" s="207"/>
      <c r="CM2183" s="207"/>
      <c r="CN2183" s="207"/>
      <c r="CO2183" s="207"/>
      <c r="CP2183" s="207"/>
      <c r="CQ2183" s="207"/>
      <c r="CR2183" s="207"/>
      <c r="CS2183" s="207"/>
      <c r="CT2183" s="207"/>
      <c r="CU2183" s="207"/>
      <c r="CV2183" s="207"/>
      <c r="CW2183" s="207"/>
      <c r="CX2183" s="207"/>
      <c r="CY2183" s="207"/>
      <c r="CZ2183" s="207"/>
      <c r="DA2183" s="207"/>
      <c r="DB2183" s="207"/>
      <c r="DC2183" s="207"/>
      <c r="DD2183" s="207"/>
      <c r="DE2183" s="207"/>
      <c r="DF2183" s="207"/>
      <c r="DG2183" s="207"/>
      <c r="DH2183" s="207"/>
      <c r="DI2183" s="207"/>
      <c r="DJ2183" s="207"/>
      <c r="DK2183" s="207"/>
      <c r="DL2183" s="207"/>
      <c r="DM2183" s="207"/>
      <c r="DN2183" s="207"/>
      <c r="DO2183" s="207"/>
      <c r="DP2183" s="207"/>
      <c r="DQ2183" s="207"/>
      <c r="DR2183" s="207"/>
      <c r="DS2183" s="207"/>
      <c r="DT2183" s="207"/>
      <c r="DU2183" s="207"/>
      <c r="DV2183" s="207"/>
      <c r="DW2183" s="207"/>
      <c r="DX2183" s="207"/>
    </row>
    <row r="2184" spans="15:128">
      <c r="O2184" s="207"/>
      <c r="P2184" s="207"/>
      <c r="Q2184" s="207"/>
      <c r="R2184" s="207"/>
      <c r="S2184" s="207"/>
      <c r="T2184" s="207"/>
      <c r="U2184" s="207"/>
      <c r="BP2184" s="207"/>
      <c r="BQ2184" s="207"/>
      <c r="BR2184" s="207"/>
      <c r="BS2184" s="207"/>
      <c r="BT2184" s="207"/>
      <c r="BU2184" s="207"/>
      <c r="BV2184" s="207"/>
      <c r="BW2184" s="207"/>
      <c r="BX2184" s="207"/>
      <c r="BY2184" s="207"/>
      <c r="BZ2184" s="207"/>
      <c r="CA2184" s="207"/>
      <c r="CB2184" s="207"/>
      <c r="CC2184" s="207"/>
      <c r="CD2184" s="207"/>
      <c r="CE2184" s="207"/>
      <c r="CF2184" s="207"/>
      <c r="CG2184" s="207"/>
      <c r="CH2184" s="207"/>
      <c r="CI2184" s="207"/>
      <c r="CJ2184" s="207"/>
      <c r="CK2184" s="207"/>
      <c r="CL2184" s="207"/>
      <c r="CM2184" s="207"/>
      <c r="CN2184" s="207"/>
      <c r="CO2184" s="207"/>
      <c r="CP2184" s="207"/>
      <c r="CQ2184" s="207"/>
      <c r="CR2184" s="207"/>
      <c r="CS2184" s="207"/>
      <c r="CT2184" s="207"/>
      <c r="CU2184" s="207"/>
      <c r="CV2184" s="207"/>
      <c r="CW2184" s="207"/>
      <c r="CX2184" s="207"/>
      <c r="CY2184" s="207"/>
      <c r="CZ2184" s="207"/>
      <c r="DA2184" s="207"/>
      <c r="DB2184" s="207"/>
      <c r="DC2184" s="207"/>
      <c r="DD2184" s="207"/>
      <c r="DE2184" s="207"/>
      <c r="DF2184" s="207"/>
      <c r="DG2184" s="207"/>
      <c r="DH2184" s="207"/>
      <c r="DI2184" s="207"/>
      <c r="DJ2184" s="207"/>
      <c r="DK2184" s="207"/>
      <c r="DL2184" s="207"/>
      <c r="DM2184" s="207"/>
      <c r="DN2184" s="207"/>
      <c r="DO2184" s="207"/>
      <c r="DP2184" s="207"/>
      <c r="DQ2184" s="207"/>
      <c r="DR2184" s="207"/>
      <c r="DS2184" s="207"/>
      <c r="DT2184" s="207"/>
      <c r="DU2184" s="207"/>
      <c r="DV2184" s="207"/>
      <c r="DW2184" s="207"/>
      <c r="DX2184" s="207"/>
    </row>
    <row r="2185" spans="15:128">
      <c r="O2185" s="207"/>
      <c r="P2185" s="207"/>
      <c r="Q2185" s="207"/>
      <c r="R2185" s="207"/>
      <c r="S2185" s="207"/>
      <c r="T2185" s="207"/>
      <c r="U2185" s="207"/>
      <c r="BP2185" s="207"/>
      <c r="BQ2185" s="207"/>
      <c r="BR2185" s="207"/>
      <c r="BS2185" s="207"/>
      <c r="BT2185" s="207"/>
      <c r="BU2185" s="207"/>
      <c r="BV2185" s="207"/>
      <c r="BW2185" s="207"/>
      <c r="BX2185" s="207"/>
      <c r="BY2185" s="207"/>
      <c r="BZ2185" s="207"/>
      <c r="CA2185" s="207"/>
      <c r="CB2185" s="207"/>
      <c r="CC2185" s="207"/>
      <c r="CD2185" s="207"/>
      <c r="CE2185" s="207"/>
      <c r="CF2185" s="207"/>
      <c r="CG2185" s="207"/>
      <c r="CH2185" s="207"/>
      <c r="CI2185" s="207"/>
      <c r="CJ2185" s="207"/>
      <c r="CK2185" s="207"/>
      <c r="CL2185" s="207"/>
      <c r="CM2185" s="207"/>
      <c r="CN2185" s="207"/>
      <c r="CO2185" s="207"/>
      <c r="CP2185" s="207"/>
      <c r="CQ2185" s="207"/>
      <c r="CR2185" s="207"/>
      <c r="CS2185" s="207"/>
      <c r="CT2185" s="207"/>
      <c r="CU2185" s="207"/>
      <c r="CV2185" s="207"/>
      <c r="CW2185" s="207"/>
      <c r="CX2185" s="207"/>
      <c r="CY2185" s="207"/>
      <c r="CZ2185" s="207"/>
      <c r="DA2185" s="207"/>
      <c r="DB2185" s="207"/>
      <c r="DC2185" s="207"/>
      <c r="DD2185" s="207"/>
      <c r="DE2185" s="207"/>
      <c r="DF2185" s="207"/>
      <c r="DG2185" s="207"/>
      <c r="DH2185" s="207"/>
      <c r="DI2185" s="207"/>
      <c r="DJ2185" s="207"/>
      <c r="DK2185" s="207"/>
      <c r="DL2185" s="207"/>
      <c r="DM2185" s="207"/>
      <c r="DN2185" s="207"/>
      <c r="DO2185" s="207"/>
      <c r="DP2185" s="207"/>
      <c r="DQ2185" s="207"/>
      <c r="DR2185" s="207"/>
      <c r="DS2185" s="207"/>
      <c r="DT2185" s="207"/>
      <c r="DU2185" s="207"/>
      <c r="DV2185" s="207"/>
      <c r="DW2185" s="207"/>
      <c r="DX2185" s="207"/>
    </row>
    <row r="2186" spans="15:128">
      <c r="O2186" s="207"/>
      <c r="P2186" s="207"/>
      <c r="Q2186" s="207"/>
      <c r="R2186" s="207"/>
      <c r="S2186" s="207"/>
      <c r="T2186" s="207"/>
      <c r="U2186" s="207"/>
      <c r="BP2186" s="207"/>
      <c r="BQ2186" s="207"/>
      <c r="BR2186" s="207"/>
      <c r="BS2186" s="207"/>
      <c r="BT2186" s="207"/>
      <c r="BU2186" s="207"/>
      <c r="BV2186" s="207"/>
      <c r="BW2186" s="207"/>
      <c r="BX2186" s="207"/>
      <c r="BY2186" s="207"/>
      <c r="BZ2186" s="207"/>
      <c r="CA2186" s="207"/>
      <c r="CB2186" s="207"/>
      <c r="CC2186" s="207"/>
      <c r="CD2186" s="207"/>
      <c r="CE2186" s="207"/>
      <c r="CF2186" s="207"/>
      <c r="CG2186" s="207"/>
      <c r="CH2186" s="207"/>
      <c r="CI2186" s="207"/>
      <c r="CJ2186" s="207"/>
      <c r="CK2186" s="207"/>
      <c r="CL2186" s="207"/>
      <c r="CM2186" s="207"/>
      <c r="CN2186" s="207"/>
      <c r="CO2186" s="207"/>
      <c r="CP2186" s="207"/>
      <c r="CQ2186" s="207"/>
      <c r="CR2186" s="207"/>
      <c r="CS2186" s="207"/>
      <c r="CT2186" s="207"/>
      <c r="CU2186" s="207"/>
      <c r="CV2186" s="207"/>
      <c r="CW2186" s="207"/>
      <c r="CX2186" s="207"/>
      <c r="CY2186" s="207"/>
      <c r="CZ2186" s="207"/>
      <c r="DA2186" s="207"/>
      <c r="DB2186" s="207"/>
      <c r="DC2186" s="207"/>
      <c r="DD2186" s="207"/>
      <c r="DE2186" s="207"/>
      <c r="DF2186" s="207"/>
      <c r="DG2186" s="207"/>
      <c r="DH2186" s="207"/>
      <c r="DI2186" s="207"/>
      <c r="DJ2186" s="207"/>
      <c r="DK2186" s="207"/>
      <c r="DL2186" s="207"/>
      <c r="DM2186" s="207"/>
      <c r="DN2186" s="207"/>
      <c r="DO2186" s="207"/>
      <c r="DP2186" s="207"/>
      <c r="DQ2186" s="207"/>
      <c r="DR2186" s="207"/>
      <c r="DS2186" s="207"/>
      <c r="DT2186" s="207"/>
      <c r="DU2186" s="207"/>
      <c r="DV2186" s="207"/>
      <c r="DW2186" s="207"/>
      <c r="DX2186" s="207"/>
    </row>
    <row r="2187" spans="15:128">
      <c r="O2187" s="207"/>
      <c r="P2187" s="207"/>
      <c r="Q2187" s="207"/>
      <c r="R2187" s="207"/>
      <c r="S2187" s="207"/>
      <c r="T2187" s="207"/>
      <c r="U2187" s="207"/>
      <c r="BP2187" s="207"/>
      <c r="BQ2187" s="207"/>
      <c r="BR2187" s="207"/>
      <c r="BS2187" s="207"/>
      <c r="BT2187" s="207"/>
      <c r="BU2187" s="207"/>
      <c r="BV2187" s="207"/>
      <c r="BW2187" s="207"/>
      <c r="BX2187" s="207"/>
      <c r="BY2187" s="207"/>
      <c r="BZ2187" s="207"/>
      <c r="CA2187" s="207"/>
      <c r="CB2187" s="207"/>
      <c r="CC2187" s="207"/>
      <c r="CD2187" s="207"/>
      <c r="CE2187" s="207"/>
      <c r="CF2187" s="207"/>
      <c r="CG2187" s="207"/>
      <c r="CH2187" s="207"/>
      <c r="CI2187" s="207"/>
      <c r="CJ2187" s="207"/>
      <c r="CK2187" s="207"/>
      <c r="CL2187" s="207"/>
      <c r="CM2187" s="207"/>
      <c r="CN2187" s="207"/>
      <c r="CO2187" s="207"/>
      <c r="CP2187" s="207"/>
      <c r="CQ2187" s="207"/>
      <c r="CR2187" s="207"/>
      <c r="CS2187" s="207"/>
      <c r="CT2187" s="207"/>
      <c r="CU2187" s="207"/>
      <c r="CV2187" s="207"/>
      <c r="CW2187" s="207"/>
      <c r="CX2187" s="207"/>
      <c r="CY2187" s="207"/>
      <c r="CZ2187" s="207"/>
      <c r="DA2187" s="207"/>
      <c r="DB2187" s="207"/>
      <c r="DC2187" s="207"/>
      <c r="DD2187" s="207"/>
      <c r="DE2187" s="207"/>
      <c r="DF2187" s="207"/>
      <c r="DG2187" s="207"/>
      <c r="DH2187" s="207"/>
      <c r="DI2187" s="207"/>
      <c r="DJ2187" s="207"/>
      <c r="DK2187" s="207"/>
      <c r="DL2187" s="207"/>
      <c r="DM2187" s="207"/>
      <c r="DN2187" s="207"/>
      <c r="DO2187" s="207"/>
      <c r="DP2187" s="207"/>
      <c r="DQ2187" s="207"/>
      <c r="DR2187" s="207"/>
      <c r="DS2187" s="207"/>
      <c r="DT2187" s="207"/>
      <c r="DU2187" s="207"/>
      <c r="DV2187" s="207"/>
      <c r="DW2187" s="207"/>
      <c r="DX2187" s="207"/>
    </row>
    <row r="2188" spans="15:128">
      <c r="O2188" s="207"/>
      <c r="P2188" s="207"/>
      <c r="Q2188" s="207"/>
      <c r="R2188" s="207"/>
      <c r="S2188" s="207"/>
      <c r="T2188" s="207"/>
      <c r="U2188" s="207"/>
      <c r="BP2188" s="207"/>
      <c r="BQ2188" s="207"/>
      <c r="BR2188" s="207"/>
      <c r="BS2188" s="207"/>
      <c r="BT2188" s="207"/>
      <c r="BU2188" s="207"/>
      <c r="BV2188" s="207"/>
      <c r="BW2188" s="207"/>
      <c r="BX2188" s="207"/>
      <c r="BY2188" s="207"/>
      <c r="BZ2188" s="207"/>
      <c r="CA2188" s="207"/>
      <c r="CB2188" s="207"/>
      <c r="CC2188" s="207"/>
      <c r="CD2188" s="207"/>
      <c r="CE2188" s="207"/>
      <c r="CF2188" s="207"/>
      <c r="CG2188" s="207"/>
      <c r="CH2188" s="207"/>
      <c r="CI2188" s="207"/>
      <c r="CJ2188" s="207"/>
      <c r="CK2188" s="207"/>
      <c r="CL2188" s="207"/>
      <c r="CM2188" s="207"/>
      <c r="CN2188" s="207"/>
      <c r="CO2188" s="207"/>
      <c r="CP2188" s="207"/>
      <c r="CQ2188" s="207"/>
      <c r="CR2188" s="207"/>
      <c r="CS2188" s="207"/>
      <c r="CT2188" s="207"/>
      <c r="CU2188" s="207"/>
      <c r="CV2188" s="207"/>
      <c r="CW2188" s="207"/>
      <c r="CX2188" s="207"/>
      <c r="CY2188" s="207"/>
      <c r="CZ2188" s="207"/>
      <c r="DA2188" s="207"/>
      <c r="DB2188" s="207"/>
      <c r="DC2188" s="207"/>
      <c r="DD2188" s="207"/>
      <c r="DE2188" s="207"/>
      <c r="DF2188" s="207"/>
      <c r="DG2188" s="207"/>
      <c r="DH2188" s="207"/>
      <c r="DI2188" s="207"/>
      <c r="DJ2188" s="207"/>
      <c r="DK2188" s="207"/>
      <c r="DL2188" s="207"/>
      <c r="DM2188" s="207"/>
      <c r="DN2188" s="207"/>
      <c r="DO2188" s="207"/>
      <c r="DP2188" s="207"/>
      <c r="DQ2188" s="207"/>
      <c r="DR2188" s="207"/>
      <c r="DS2188" s="207"/>
      <c r="DT2188" s="207"/>
      <c r="DU2188" s="207"/>
      <c r="DV2188" s="207"/>
      <c r="DW2188" s="207"/>
      <c r="DX2188" s="207"/>
    </row>
    <row r="2189" spans="15:128">
      <c r="O2189" s="207"/>
      <c r="P2189" s="207"/>
      <c r="Q2189" s="207"/>
      <c r="R2189" s="207"/>
      <c r="S2189" s="207"/>
      <c r="T2189" s="207"/>
      <c r="U2189" s="207"/>
      <c r="BP2189" s="207"/>
      <c r="BQ2189" s="207"/>
      <c r="BR2189" s="207"/>
      <c r="BS2189" s="207"/>
      <c r="BT2189" s="207"/>
      <c r="BU2189" s="207"/>
      <c r="BV2189" s="207"/>
      <c r="BW2189" s="207"/>
      <c r="BX2189" s="207"/>
      <c r="BY2189" s="207"/>
      <c r="BZ2189" s="207"/>
      <c r="CA2189" s="207"/>
      <c r="CB2189" s="207"/>
      <c r="CC2189" s="207"/>
      <c r="CD2189" s="207"/>
      <c r="CE2189" s="207"/>
      <c r="CF2189" s="207"/>
      <c r="CG2189" s="207"/>
      <c r="CH2189" s="207"/>
      <c r="CI2189" s="207"/>
      <c r="CJ2189" s="207"/>
      <c r="CK2189" s="207"/>
      <c r="CL2189" s="207"/>
      <c r="CM2189" s="207"/>
      <c r="CN2189" s="207"/>
      <c r="CO2189" s="207"/>
      <c r="CP2189" s="207"/>
      <c r="CQ2189" s="207"/>
      <c r="CR2189" s="207"/>
      <c r="CS2189" s="207"/>
      <c r="CT2189" s="207"/>
      <c r="CU2189" s="207"/>
      <c r="CV2189" s="207"/>
      <c r="CW2189" s="207"/>
      <c r="CX2189" s="207"/>
      <c r="CY2189" s="207"/>
      <c r="CZ2189" s="207"/>
      <c r="DA2189" s="207"/>
      <c r="DB2189" s="207"/>
      <c r="DC2189" s="207"/>
      <c r="DD2189" s="207"/>
      <c r="DE2189" s="207"/>
      <c r="DF2189" s="207"/>
      <c r="DG2189" s="207"/>
      <c r="DH2189" s="207"/>
      <c r="DI2189" s="207"/>
      <c r="DJ2189" s="207"/>
      <c r="DK2189" s="207"/>
      <c r="DL2189" s="207"/>
      <c r="DM2189" s="207"/>
      <c r="DN2189" s="207"/>
      <c r="DO2189" s="207"/>
      <c r="DP2189" s="207"/>
      <c r="DQ2189" s="207"/>
      <c r="DR2189" s="207"/>
      <c r="DS2189" s="207"/>
      <c r="DT2189" s="207"/>
      <c r="DU2189" s="207"/>
      <c r="DV2189" s="207"/>
      <c r="DW2189" s="207"/>
      <c r="DX2189" s="207"/>
    </row>
    <row r="2190" spans="15:128">
      <c r="O2190" s="207"/>
      <c r="P2190" s="207"/>
      <c r="Q2190" s="207"/>
      <c r="R2190" s="207"/>
      <c r="S2190" s="207"/>
      <c r="T2190" s="207"/>
      <c r="U2190" s="207"/>
      <c r="BP2190" s="207"/>
      <c r="BQ2190" s="207"/>
      <c r="BR2190" s="207"/>
      <c r="BS2190" s="207"/>
      <c r="BT2190" s="207"/>
      <c r="BU2190" s="207"/>
      <c r="BV2190" s="207"/>
      <c r="BW2190" s="207"/>
      <c r="BX2190" s="207"/>
      <c r="BY2190" s="207"/>
      <c r="BZ2190" s="207"/>
      <c r="CA2190" s="207"/>
      <c r="CB2190" s="207"/>
      <c r="CC2190" s="207"/>
      <c r="CD2190" s="207"/>
      <c r="CE2190" s="207"/>
      <c r="CF2190" s="207"/>
      <c r="CG2190" s="207"/>
      <c r="CH2190" s="207"/>
      <c r="CI2190" s="207"/>
      <c r="CJ2190" s="207"/>
      <c r="CK2190" s="207"/>
      <c r="CL2190" s="207"/>
      <c r="CM2190" s="207"/>
      <c r="CN2190" s="207"/>
      <c r="CO2190" s="207"/>
      <c r="CP2190" s="207"/>
      <c r="CQ2190" s="207"/>
      <c r="CR2190" s="207"/>
      <c r="CS2190" s="207"/>
      <c r="CT2190" s="207"/>
      <c r="CU2190" s="207"/>
      <c r="CV2190" s="207"/>
      <c r="CW2190" s="207"/>
      <c r="CX2190" s="207"/>
      <c r="CY2190" s="207"/>
      <c r="CZ2190" s="207"/>
      <c r="DA2190" s="207"/>
      <c r="DB2190" s="207"/>
      <c r="DC2190" s="207"/>
      <c r="DD2190" s="207"/>
      <c r="DE2190" s="207"/>
      <c r="DF2190" s="207"/>
      <c r="DG2190" s="207"/>
      <c r="DH2190" s="207"/>
      <c r="DI2190" s="207"/>
      <c r="DJ2190" s="207"/>
      <c r="DK2190" s="207"/>
      <c r="DL2190" s="207"/>
      <c r="DM2190" s="207"/>
      <c r="DN2190" s="207"/>
      <c r="DO2190" s="207"/>
      <c r="DP2190" s="207"/>
      <c r="DQ2190" s="207"/>
      <c r="DR2190" s="207"/>
      <c r="DS2190" s="207"/>
      <c r="DT2190" s="207"/>
      <c r="DU2190" s="207"/>
      <c r="DV2190" s="207"/>
      <c r="DW2190" s="207"/>
      <c r="DX2190" s="207"/>
    </row>
    <row r="2191" spans="15:128">
      <c r="O2191" s="207"/>
      <c r="P2191" s="207"/>
      <c r="Q2191" s="207"/>
      <c r="R2191" s="207"/>
      <c r="S2191" s="207"/>
      <c r="T2191" s="207"/>
      <c r="U2191" s="207"/>
      <c r="BP2191" s="207"/>
      <c r="BQ2191" s="207"/>
      <c r="BR2191" s="207"/>
      <c r="BS2191" s="207"/>
      <c r="BT2191" s="207"/>
      <c r="BU2191" s="207"/>
      <c r="BV2191" s="207"/>
      <c r="BW2191" s="207"/>
      <c r="BX2191" s="207"/>
      <c r="BY2191" s="207"/>
      <c r="BZ2191" s="207"/>
      <c r="CA2191" s="207"/>
      <c r="CB2191" s="207"/>
      <c r="CC2191" s="207"/>
      <c r="CD2191" s="207"/>
      <c r="CE2191" s="207"/>
      <c r="CF2191" s="207"/>
      <c r="CG2191" s="207"/>
      <c r="CH2191" s="207"/>
      <c r="CI2191" s="207"/>
      <c r="CJ2191" s="207"/>
      <c r="CK2191" s="207"/>
      <c r="CL2191" s="207"/>
      <c r="CM2191" s="207"/>
      <c r="CN2191" s="207"/>
      <c r="CO2191" s="207"/>
      <c r="CP2191" s="207"/>
      <c r="CQ2191" s="207"/>
      <c r="CR2191" s="207"/>
      <c r="CS2191" s="207"/>
      <c r="CT2191" s="207"/>
      <c r="CU2191" s="207"/>
      <c r="CV2191" s="207"/>
      <c r="CW2191" s="207"/>
      <c r="CX2191" s="207"/>
      <c r="CY2191" s="207"/>
      <c r="CZ2191" s="207"/>
      <c r="DA2191" s="207"/>
      <c r="DB2191" s="207"/>
      <c r="DC2191" s="207"/>
      <c r="DD2191" s="207"/>
      <c r="DE2191" s="207"/>
      <c r="DF2191" s="207"/>
      <c r="DG2191" s="207"/>
      <c r="DH2191" s="207"/>
      <c r="DI2191" s="207"/>
      <c r="DJ2191" s="207"/>
      <c r="DK2191" s="207"/>
      <c r="DL2191" s="207"/>
      <c r="DM2191" s="207"/>
      <c r="DN2191" s="207"/>
      <c r="DO2191" s="207"/>
      <c r="DP2191" s="207"/>
      <c r="DQ2191" s="207"/>
      <c r="DR2191" s="207"/>
      <c r="DS2191" s="207"/>
      <c r="DT2191" s="207"/>
      <c r="DU2191" s="207"/>
      <c r="DV2191" s="207"/>
      <c r="DW2191" s="207"/>
      <c r="DX2191" s="207"/>
    </row>
    <row r="2192" spans="15:128">
      <c r="O2192" s="207"/>
      <c r="P2192" s="207"/>
      <c r="Q2192" s="207"/>
      <c r="R2192" s="207"/>
      <c r="S2192" s="207"/>
      <c r="T2192" s="207"/>
      <c r="U2192" s="207"/>
      <c r="BP2192" s="207"/>
      <c r="BQ2192" s="207"/>
      <c r="BR2192" s="207"/>
      <c r="BS2192" s="207"/>
      <c r="BT2192" s="207"/>
      <c r="BU2192" s="207"/>
      <c r="BV2192" s="207"/>
      <c r="BW2192" s="207"/>
      <c r="BX2192" s="207"/>
      <c r="BY2192" s="207"/>
      <c r="BZ2192" s="207"/>
      <c r="CA2192" s="207"/>
      <c r="CB2192" s="207"/>
      <c r="CC2192" s="207"/>
      <c r="CD2192" s="207"/>
      <c r="CE2192" s="207"/>
      <c r="CF2192" s="207"/>
      <c r="CG2192" s="207"/>
      <c r="CH2192" s="207"/>
      <c r="CI2192" s="207"/>
      <c r="CJ2192" s="207"/>
      <c r="CK2192" s="207"/>
      <c r="CL2192" s="207"/>
      <c r="CM2192" s="207"/>
      <c r="CN2192" s="207"/>
      <c r="CO2192" s="207"/>
      <c r="CP2192" s="207"/>
      <c r="CQ2192" s="207"/>
      <c r="CR2192" s="207"/>
      <c r="CS2192" s="207"/>
      <c r="CT2192" s="207"/>
      <c r="CU2192" s="207"/>
      <c r="CV2192" s="207"/>
      <c r="CW2192" s="207"/>
      <c r="CX2192" s="207"/>
      <c r="CY2192" s="207"/>
      <c r="CZ2192" s="207"/>
      <c r="DA2192" s="207"/>
      <c r="DB2192" s="207"/>
      <c r="DC2192" s="207"/>
      <c r="DD2192" s="207"/>
      <c r="DE2192" s="207"/>
      <c r="DF2192" s="207"/>
      <c r="DG2192" s="207"/>
      <c r="DH2192" s="207"/>
      <c r="DI2192" s="207"/>
      <c r="DJ2192" s="207"/>
      <c r="DK2192" s="207"/>
      <c r="DL2192" s="207"/>
      <c r="DM2192" s="207"/>
      <c r="DN2192" s="207"/>
      <c r="DO2192" s="207"/>
      <c r="DP2192" s="207"/>
      <c r="DQ2192" s="207"/>
      <c r="DR2192" s="207"/>
      <c r="DS2192" s="207"/>
      <c r="DT2192" s="207"/>
      <c r="DU2192" s="207"/>
      <c r="DV2192" s="207"/>
      <c r="DW2192" s="207"/>
      <c r="DX2192" s="207"/>
    </row>
    <row r="2193" spans="15:128">
      <c r="O2193" s="207"/>
      <c r="P2193" s="207"/>
      <c r="Q2193" s="207"/>
      <c r="R2193" s="207"/>
      <c r="S2193" s="207"/>
      <c r="T2193" s="207"/>
      <c r="U2193" s="207"/>
      <c r="BP2193" s="207"/>
      <c r="BQ2193" s="207"/>
      <c r="BR2193" s="207"/>
      <c r="BS2193" s="207"/>
      <c r="BT2193" s="207"/>
      <c r="BU2193" s="207"/>
      <c r="BV2193" s="207"/>
      <c r="BW2193" s="207"/>
      <c r="BX2193" s="207"/>
      <c r="BY2193" s="207"/>
      <c r="BZ2193" s="207"/>
      <c r="CA2193" s="207"/>
      <c r="CB2193" s="207"/>
      <c r="CC2193" s="207"/>
      <c r="CD2193" s="207"/>
      <c r="CE2193" s="207"/>
      <c r="CF2193" s="207"/>
      <c r="CG2193" s="207"/>
      <c r="CH2193" s="207"/>
      <c r="CI2193" s="207"/>
      <c r="CJ2193" s="207"/>
      <c r="CK2193" s="207"/>
      <c r="CL2193" s="207"/>
      <c r="CM2193" s="207"/>
      <c r="CN2193" s="207"/>
      <c r="CO2193" s="207"/>
      <c r="CP2193" s="207"/>
      <c r="CQ2193" s="207"/>
      <c r="CR2193" s="207"/>
      <c r="CS2193" s="207"/>
      <c r="CT2193" s="207"/>
      <c r="CU2193" s="207"/>
      <c r="CV2193" s="207"/>
      <c r="CW2193" s="207"/>
      <c r="CX2193" s="207"/>
      <c r="CY2193" s="207"/>
      <c r="CZ2193" s="207"/>
      <c r="DA2193" s="207"/>
      <c r="DB2193" s="207"/>
      <c r="DC2193" s="207"/>
      <c r="DD2193" s="207"/>
      <c r="DE2193" s="207"/>
      <c r="DF2193" s="207"/>
      <c r="DG2193" s="207"/>
      <c r="DH2193" s="207"/>
      <c r="DI2193" s="207"/>
      <c r="DJ2193" s="207"/>
      <c r="DK2193" s="207"/>
      <c r="DL2193" s="207"/>
      <c r="DM2193" s="207"/>
      <c r="DN2193" s="207"/>
      <c r="DO2193" s="207"/>
      <c r="DP2193" s="207"/>
      <c r="DQ2193" s="207"/>
      <c r="DR2193" s="207"/>
      <c r="DS2193" s="207"/>
      <c r="DT2193" s="207"/>
      <c r="DU2193" s="207"/>
      <c r="DV2193" s="207"/>
      <c r="DW2193" s="207"/>
      <c r="DX2193" s="207"/>
    </row>
    <row r="2194" spans="15:128">
      <c r="O2194" s="207"/>
      <c r="P2194" s="207"/>
      <c r="Q2194" s="207"/>
      <c r="R2194" s="207"/>
      <c r="S2194" s="207"/>
      <c r="T2194" s="207"/>
      <c r="U2194" s="207"/>
      <c r="BP2194" s="207"/>
      <c r="BQ2194" s="207"/>
      <c r="BR2194" s="207"/>
      <c r="BS2194" s="207"/>
      <c r="BT2194" s="207"/>
      <c r="BU2194" s="207"/>
      <c r="BV2194" s="207"/>
      <c r="BW2194" s="207"/>
      <c r="BX2194" s="207"/>
      <c r="BY2194" s="207"/>
      <c r="BZ2194" s="207"/>
      <c r="CA2194" s="207"/>
      <c r="CB2194" s="207"/>
      <c r="CC2194" s="207"/>
      <c r="CD2194" s="207"/>
      <c r="CE2194" s="207"/>
      <c r="CF2194" s="207"/>
      <c r="CG2194" s="207"/>
      <c r="CH2194" s="207"/>
      <c r="CI2194" s="207"/>
      <c r="CJ2194" s="207"/>
      <c r="CK2194" s="207"/>
      <c r="CL2194" s="207"/>
      <c r="CM2194" s="207"/>
      <c r="CN2194" s="207"/>
      <c r="CO2194" s="207"/>
      <c r="CP2194" s="207"/>
      <c r="CQ2194" s="207"/>
      <c r="CR2194" s="207"/>
      <c r="CS2194" s="207"/>
      <c r="CT2194" s="207"/>
      <c r="CU2194" s="207"/>
      <c r="CV2194" s="207"/>
      <c r="CW2194" s="207"/>
      <c r="CX2194" s="207"/>
      <c r="CY2194" s="207"/>
      <c r="CZ2194" s="207"/>
      <c r="DA2194" s="207"/>
      <c r="DB2194" s="207"/>
      <c r="DC2194" s="207"/>
      <c r="DD2194" s="207"/>
      <c r="DE2194" s="207"/>
      <c r="DF2194" s="207"/>
      <c r="DG2194" s="207"/>
      <c r="DH2194" s="207"/>
      <c r="DI2194" s="207"/>
      <c r="DJ2194" s="207"/>
      <c r="DK2194" s="207"/>
      <c r="DL2194" s="207"/>
      <c r="DM2194" s="207"/>
      <c r="DN2194" s="207"/>
      <c r="DO2194" s="207"/>
      <c r="DP2194" s="207"/>
      <c r="DQ2194" s="207"/>
      <c r="DR2194" s="207"/>
      <c r="DS2194" s="207"/>
      <c r="DT2194" s="207"/>
      <c r="DU2194" s="207"/>
      <c r="DV2194" s="207"/>
      <c r="DW2194" s="207"/>
      <c r="DX2194" s="207"/>
    </row>
    <row r="2195" spans="15:128">
      <c r="O2195" s="207"/>
      <c r="P2195" s="207"/>
      <c r="Q2195" s="207"/>
      <c r="R2195" s="207"/>
      <c r="S2195" s="207"/>
      <c r="T2195" s="207"/>
      <c r="U2195" s="207"/>
      <c r="BP2195" s="207"/>
      <c r="BQ2195" s="207"/>
      <c r="BR2195" s="207"/>
      <c r="BS2195" s="207"/>
      <c r="BT2195" s="207"/>
      <c r="BU2195" s="207"/>
      <c r="BV2195" s="207"/>
      <c r="BW2195" s="207"/>
      <c r="BX2195" s="207"/>
      <c r="BY2195" s="207"/>
      <c r="BZ2195" s="207"/>
      <c r="CA2195" s="207"/>
      <c r="CB2195" s="207"/>
      <c r="CC2195" s="207"/>
      <c r="CD2195" s="207"/>
      <c r="CE2195" s="207"/>
      <c r="CF2195" s="207"/>
      <c r="CG2195" s="207"/>
      <c r="CH2195" s="207"/>
      <c r="CI2195" s="207"/>
      <c r="CJ2195" s="207"/>
      <c r="CK2195" s="207"/>
      <c r="CL2195" s="207"/>
      <c r="CM2195" s="207"/>
      <c r="CN2195" s="207"/>
      <c r="CO2195" s="207"/>
      <c r="CP2195" s="207"/>
      <c r="CQ2195" s="207"/>
      <c r="CR2195" s="207"/>
      <c r="CS2195" s="207"/>
      <c r="CT2195" s="207"/>
      <c r="CU2195" s="207"/>
      <c r="CV2195" s="207"/>
      <c r="CW2195" s="207"/>
      <c r="CX2195" s="207"/>
      <c r="CY2195" s="207"/>
      <c r="CZ2195" s="207"/>
      <c r="DA2195" s="207"/>
      <c r="DB2195" s="207"/>
      <c r="DC2195" s="207"/>
      <c r="DD2195" s="207"/>
      <c r="DE2195" s="207"/>
      <c r="DF2195" s="207"/>
      <c r="DG2195" s="207"/>
      <c r="DH2195" s="207"/>
      <c r="DI2195" s="207"/>
      <c r="DJ2195" s="207"/>
      <c r="DK2195" s="207"/>
      <c r="DL2195" s="207"/>
      <c r="DM2195" s="207"/>
      <c r="DN2195" s="207"/>
      <c r="DO2195" s="207"/>
      <c r="DP2195" s="207"/>
      <c r="DQ2195" s="207"/>
      <c r="DR2195" s="207"/>
      <c r="DS2195" s="207"/>
      <c r="DT2195" s="207"/>
      <c r="DU2195" s="207"/>
      <c r="DV2195" s="207"/>
      <c r="DW2195" s="207"/>
      <c r="DX2195" s="207"/>
    </row>
    <row r="2196" spans="15:128">
      <c r="O2196" s="207"/>
      <c r="P2196" s="207"/>
      <c r="Q2196" s="207"/>
      <c r="R2196" s="207"/>
      <c r="S2196" s="207"/>
      <c r="T2196" s="207"/>
      <c r="U2196" s="207"/>
      <c r="BP2196" s="207"/>
      <c r="BQ2196" s="207"/>
      <c r="BR2196" s="207"/>
      <c r="BS2196" s="207"/>
      <c r="BT2196" s="207"/>
      <c r="BU2196" s="207"/>
      <c r="BV2196" s="207"/>
      <c r="BW2196" s="207"/>
      <c r="BX2196" s="207"/>
      <c r="BY2196" s="207"/>
      <c r="BZ2196" s="207"/>
      <c r="CA2196" s="207"/>
      <c r="CB2196" s="207"/>
      <c r="CC2196" s="207"/>
      <c r="CD2196" s="207"/>
      <c r="CE2196" s="207"/>
      <c r="CF2196" s="207"/>
      <c r="CG2196" s="207"/>
      <c r="CH2196" s="207"/>
      <c r="CI2196" s="207"/>
      <c r="CJ2196" s="207"/>
      <c r="CK2196" s="207"/>
      <c r="CL2196" s="207"/>
      <c r="CM2196" s="207"/>
      <c r="CN2196" s="207"/>
      <c r="CO2196" s="207"/>
      <c r="CP2196" s="207"/>
      <c r="CQ2196" s="207"/>
      <c r="CR2196" s="207"/>
      <c r="CS2196" s="207"/>
      <c r="CT2196" s="207"/>
      <c r="CU2196" s="207"/>
      <c r="CV2196" s="207"/>
      <c r="CW2196" s="207"/>
      <c r="CX2196" s="207"/>
      <c r="CY2196" s="207"/>
      <c r="CZ2196" s="207"/>
      <c r="DA2196" s="207"/>
      <c r="DB2196" s="207"/>
      <c r="DC2196" s="207"/>
      <c r="DD2196" s="207"/>
      <c r="DE2196" s="207"/>
      <c r="DF2196" s="207"/>
      <c r="DG2196" s="207"/>
      <c r="DH2196" s="207"/>
      <c r="DI2196" s="207"/>
      <c r="DJ2196" s="207"/>
      <c r="DK2196" s="207"/>
      <c r="DL2196" s="207"/>
      <c r="DM2196" s="207"/>
      <c r="DN2196" s="207"/>
      <c r="DO2196" s="207"/>
      <c r="DP2196" s="207"/>
      <c r="DQ2196" s="207"/>
      <c r="DR2196" s="207"/>
      <c r="DS2196" s="207"/>
      <c r="DT2196" s="207"/>
      <c r="DU2196" s="207"/>
      <c r="DV2196" s="207"/>
      <c r="DW2196" s="207"/>
      <c r="DX2196" s="207"/>
    </row>
    <row r="2197" spans="15:128">
      <c r="O2197" s="207"/>
      <c r="P2197" s="207"/>
      <c r="Q2197" s="207"/>
      <c r="R2197" s="207"/>
      <c r="S2197" s="207"/>
      <c r="T2197" s="207"/>
      <c r="U2197" s="207"/>
      <c r="BP2197" s="207"/>
      <c r="BQ2197" s="207"/>
      <c r="BR2197" s="207"/>
      <c r="BS2197" s="207"/>
      <c r="BT2197" s="207"/>
      <c r="BU2197" s="207"/>
      <c r="BV2197" s="207"/>
      <c r="BW2197" s="207"/>
      <c r="BX2197" s="207"/>
      <c r="BY2197" s="207"/>
      <c r="BZ2197" s="207"/>
      <c r="CA2197" s="207"/>
      <c r="CB2197" s="207"/>
      <c r="CC2197" s="207"/>
      <c r="CD2197" s="207"/>
      <c r="CE2197" s="207"/>
      <c r="CF2197" s="207"/>
      <c r="CG2197" s="207"/>
      <c r="CH2197" s="207"/>
      <c r="CI2197" s="207"/>
      <c r="CJ2197" s="207"/>
      <c r="CK2197" s="207"/>
      <c r="CL2197" s="207"/>
      <c r="CM2197" s="207"/>
      <c r="CN2197" s="207"/>
      <c r="CO2197" s="207"/>
      <c r="CP2197" s="207"/>
      <c r="CQ2197" s="207"/>
      <c r="CR2197" s="207"/>
      <c r="CS2197" s="207"/>
      <c r="CT2197" s="207"/>
      <c r="CU2197" s="207"/>
      <c r="CV2197" s="207"/>
      <c r="CW2197" s="207"/>
      <c r="CX2197" s="207"/>
      <c r="CY2197" s="207"/>
      <c r="CZ2197" s="207"/>
      <c r="DA2197" s="207"/>
      <c r="DB2197" s="207"/>
      <c r="DC2197" s="207"/>
      <c r="DD2197" s="207"/>
      <c r="DE2197" s="207"/>
      <c r="DF2197" s="207"/>
      <c r="DG2197" s="207"/>
      <c r="DH2197" s="207"/>
      <c r="DI2197" s="207"/>
      <c r="DJ2197" s="207"/>
      <c r="DK2197" s="207"/>
      <c r="DL2197" s="207"/>
      <c r="DM2197" s="207"/>
      <c r="DN2197" s="207"/>
      <c r="DO2197" s="207"/>
      <c r="DP2197" s="207"/>
      <c r="DQ2197" s="207"/>
      <c r="DR2197" s="207"/>
      <c r="DS2197" s="207"/>
      <c r="DT2197" s="207"/>
      <c r="DU2197" s="207"/>
      <c r="DV2197" s="207"/>
      <c r="DW2197" s="207"/>
      <c r="DX2197" s="207"/>
    </row>
    <row r="2198" spans="15:128">
      <c r="O2198" s="207"/>
      <c r="P2198" s="207"/>
      <c r="Q2198" s="207"/>
      <c r="R2198" s="207"/>
      <c r="S2198" s="207"/>
      <c r="T2198" s="207"/>
      <c r="U2198" s="207"/>
      <c r="BP2198" s="207"/>
      <c r="BQ2198" s="207"/>
      <c r="BR2198" s="207"/>
      <c r="BS2198" s="207"/>
      <c r="BT2198" s="207"/>
      <c r="BU2198" s="207"/>
      <c r="BV2198" s="207"/>
      <c r="BW2198" s="207"/>
      <c r="BX2198" s="207"/>
      <c r="BY2198" s="207"/>
      <c r="BZ2198" s="207"/>
      <c r="CA2198" s="207"/>
      <c r="CB2198" s="207"/>
      <c r="CC2198" s="207"/>
      <c r="CD2198" s="207"/>
      <c r="CE2198" s="207"/>
      <c r="CF2198" s="207"/>
      <c r="CG2198" s="207"/>
      <c r="CH2198" s="207"/>
      <c r="CI2198" s="207"/>
      <c r="CJ2198" s="207"/>
      <c r="CK2198" s="207"/>
      <c r="CL2198" s="207"/>
      <c r="CM2198" s="207"/>
      <c r="CN2198" s="207"/>
      <c r="CO2198" s="207"/>
      <c r="CP2198" s="207"/>
      <c r="CQ2198" s="207"/>
      <c r="CR2198" s="207"/>
      <c r="CS2198" s="207"/>
      <c r="CT2198" s="207"/>
      <c r="CU2198" s="207"/>
      <c r="CV2198" s="207"/>
      <c r="CW2198" s="207"/>
      <c r="CX2198" s="207"/>
      <c r="CY2198" s="207"/>
      <c r="CZ2198" s="207"/>
      <c r="DA2198" s="207"/>
      <c r="DB2198" s="207"/>
      <c r="DC2198" s="207"/>
      <c r="DD2198" s="207"/>
      <c r="DE2198" s="207"/>
      <c r="DF2198" s="207"/>
      <c r="DG2198" s="207"/>
      <c r="DH2198" s="207"/>
      <c r="DI2198" s="207"/>
      <c r="DJ2198" s="207"/>
      <c r="DK2198" s="207"/>
      <c r="DL2198" s="207"/>
      <c r="DM2198" s="207"/>
      <c r="DN2198" s="207"/>
      <c r="DO2198" s="207"/>
      <c r="DP2198" s="207"/>
      <c r="DQ2198" s="207"/>
      <c r="DR2198" s="207"/>
      <c r="DS2198" s="207"/>
      <c r="DT2198" s="207"/>
      <c r="DU2198" s="207"/>
      <c r="DV2198" s="207"/>
      <c r="DW2198" s="207"/>
      <c r="DX2198" s="207"/>
    </row>
    <row r="2199" spans="15:128">
      <c r="O2199" s="207"/>
      <c r="P2199" s="207"/>
      <c r="Q2199" s="207"/>
      <c r="R2199" s="207"/>
      <c r="S2199" s="207"/>
      <c r="T2199" s="207"/>
      <c r="U2199" s="207"/>
      <c r="BP2199" s="207"/>
      <c r="BQ2199" s="207"/>
      <c r="BR2199" s="207"/>
      <c r="BS2199" s="207"/>
      <c r="BT2199" s="207"/>
      <c r="BU2199" s="207"/>
      <c r="BV2199" s="207"/>
      <c r="BW2199" s="207"/>
      <c r="BX2199" s="207"/>
      <c r="BY2199" s="207"/>
      <c r="BZ2199" s="207"/>
      <c r="CA2199" s="207"/>
      <c r="CB2199" s="207"/>
      <c r="CC2199" s="207"/>
      <c r="CD2199" s="207"/>
      <c r="CE2199" s="207"/>
      <c r="CF2199" s="207"/>
      <c r="CG2199" s="207"/>
      <c r="CH2199" s="207"/>
      <c r="CI2199" s="207"/>
      <c r="CJ2199" s="207"/>
      <c r="CK2199" s="207"/>
      <c r="CL2199" s="207"/>
      <c r="CM2199" s="207"/>
      <c r="CN2199" s="207"/>
      <c r="CO2199" s="207"/>
      <c r="CP2199" s="207"/>
      <c r="CQ2199" s="207"/>
      <c r="CR2199" s="207"/>
      <c r="CS2199" s="207"/>
      <c r="CT2199" s="207"/>
      <c r="CU2199" s="207"/>
      <c r="CV2199" s="207"/>
      <c r="CW2199" s="207"/>
      <c r="CX2199" s="207"/>
      <c r="CY2199" s="207"/>
      <c r="CZ2199" s="207"/>
      <c r="DA2199" s="207"/>
      <c r="DB2199" s="207"/>
      <c r="DC2199" s="207"/>
      <c r="DD2199" s="207"/>
      <c r="DE2199" s="207"/>
      <c r="DF2199" s="207"/>
      <c r="DG2199" s="207"/>
      <c r="DH2199" s="207"/>
      <c r="DI2199" s="207"/>
      <c r="DJ2199" s="207"/>
      <c r="DK2199" s="207"/>
      <c r="DL2199" s="207"/>
      <c r="DM2199" s="207"/>
      <c r="DN2199" s="207"/>
      <c r="DO2199" s="207"/>
      <c r="DP2199" s="207"/>
      <c r="DQ2199" s="207"/>
      <c r="DR2199" s="207"/>
      <c r="DS2199" s="207"/>
      <c r="DT2199" s="207"/>
      <c r="DU2199" s="207"/>
      <c r="DV2199" s="207"/>
      <c r="DW2199" s="207"/>
      <c r="DX2199" s="207"/>
    </row>
    <row r="2200" spans="15:128">
      <c r="O2200" s="207"/>
      <c r="P2200" s="207"/>
      <c r="Q2200" s="207"/>
      <c r="R2200" s="207"/>
      <c r="S2200" s="207"/>
      <c r="T2200" s="207"/>
      <c r="U2200" s="207"/>
      <c r="BP2200" s="207"/>
      <c r="BQ2200" s="207"/>
      <c r="BR2200" s="207"/>
      <c r="BS2200" s="207"/>
      <c r="BT2200" s="207"/>
      <c r="BU2200" s="207"/>
      <c r="BV2200" s="207"/>
      <c r="BW2200" s="207"/>
      <c r="BX2200" s="207"/>
      <c r="BY2200" s="207"/>
      <c r="BZ2200" s="207"/>
      <c r="CA2200" s="207"/>
      <c r="CB2200" s="207"/>
      <c r="CC2200" s="207"/>
      <c r="CD2200" s="207"/>
      <c r="CE2200" s="207"/>
      <c r="CF2200" s="207"/>
      <c r="CG2200" s="207"/>
      <c r="CH2200" s="207"/>
      <c r="CI2200" s="207"/>
      <c r="CJ2200" s="207"/>
      <c r="CK2200" s="207"/>
      <c r="CL2200" s="207"/>
      <c r="CM2200" s="207"/>
      <c r="CN2200" s="207"/>
      <c r="CO2200" s="207"/>
      <c r="CP2200" s="207"/>
      <c r="CQ2200" s="207"/>
      <c r="CR2200" s="207"/>
      <c r="CS2200" s="207"/>
      <c r="CT2200" s="207"/>
      <c r="CU2200" s="207"/>
      <c r="CV2200" s="207"/>
      <c r="CW2200" s="207"/>
      <c r="CX2200" s="207"/>
      <c r="CY2200" s="207"/>
      <c r="CZ2200" s="207"/>
      <c r="DA2200" s="207"/>
      <c r="DB2200" s="207"/>
      <c r="DC2200" s="207"/>
      <c r="DD2200" s="207"/>
      <c r="DE2200" s="207"/>
      <c r="DF2200" s="207"/>
      <c r="DG2200" s="207"/>
      <c r="DH2200" s="207"/>
      <c r="DI2200" s="207"/>
      <c r="DJ2200" s="207"/>
      <c r="DK2200" s="207"/>
      <c r="DL2200" s="207"/>
      <c r="DM2200" s="207"/>
      <c r="DN2200" s="207"/>
      <c r="DO2200" s="207"/>
      <c r="DP2200" s="207"/>
      <c r="DQ2200" s="207"/>
      <c r="DR2200" s="207"/>
      <c r="DS2200" s="207"/>
      <c r="DT2200" s="207"/>
      <c r="DU2200" s="207"/>
      <c r="DV2200" s="207"/>
      <c r="DW2200" s="207"/>
      <c r="DX2200" s="207"/>
    </row>
    <row r="2201" spans="15:128">
      <c r="O2201" s="207"/>
      <c r="P2201" s="207"/>
      <c r="Q2201" s="207"/>
      <c r="R2201" s="207"/>
      <c r="S2201" s="207"/>
      <c r="T2201" s="207"/>
      <c r="U2201" s="207"/>
      <c r="BP2201" s="207"/>
      <c r="BQ2201" s="207"/>
      <c r="BR2201" s="207"/>
      <c r="BS2201" s="207"/>
      <c r="BT2201" s="207"/>
      <c r="BU2201" s="207"/>
      <c r="BV2201" s="207"/>
      <c r="BW2201" s="207"/>
      <c r="BX2201" s="207"/>
      <c r="BY2201" s="207"/>
      <c r="BZ2201" s="207"/>
      <c r="CA2201" s="207"/>
      <c r="CB2201" s="207"/>
      <c r="CC2201" s="207"/>
      <c r="CD2201" s="207"/>
      <c r="CE2201" s="207"/>
      <c r="CF2201" s="207"/>
      <c r="CG2201" s="207"/>
      <c r="CH2201" s="207"/>
      <c r="CI2201" s="207"/>
      <c r="CJ2201" s="207"/>
      <c r="CK2201" s="207"/>
      <c r="CL2201" s="207"/>
      <c r="CM2201" s="207"/>
      <c r="CN2201" s="207"/>
      <c r="CO2201" s="207"/>
      <c r="CP2201" s="207"/>
      <c r="CQ2201" s="207"/>
      <c r="CR2201" s="207"/>
      <c r="CS2201" s="207"/>
      <c r="CT2201" s="207"/>
      <c r="CU2201" s="207"/>
      <c r="CV2201" s="207"/>
      <c r="CW2201" s="207"/>
      <c r="CX2201" s="207"/>
      <c r="CY2201" s="207"/>
      <c r="CZ2201" s="207"/>
      <c r="DA2201" s="207"/>
      <c r="DB2201" s="207"/>
      <c r="DC2201" s="207"/>
      <c r="DD2201" s="207"/>
      <c r="DE2201" s="207"/>
      <c r="DF2201" s="207"/>
      <c r="DG2201" s="207"/>
      <c r="DH2201" s="207"/>
      <c r="DI2201" s="207"/>
      <c r="DJ2201" s="207"/>
      <c r="DK2201" s="207"/>
      <c r="DL2201" s="207"/>
      <c r="DM2201" s="207"/>
      <c r="DN2201" s="207"/>
      <c r="DO2201" s="207"/>
      <c r="DP2201" s="207"/>
      <c r="DQ2201" s="207"/>
      <c r="DR2201" s="207"/>
      <c r="DS2201" s="207"/>
      <c r="DT2201" s="207"/>
      <c r="DU2201" s="207"/>
      <c r="DV2201" s="207"/>
      <c r="DW2201" s="207"/>
      <c r="DX2201" s="207"/>
    </row>
    <row r="2202" spans="15:128">
      <c r="O2202" s="207"/>
      <c r="P2202" s="207"/>
      <c r="Q2202" s="207"/>
      <c r="R2202" s="207"/>
      <c r="S2202" s="207"/>
      <c r="T2202" s="207"/>
      <c r="U2202" s="207"/>
      <c r="BP2202" s="207"/>
      <c r="BQ2202" s="207"/>
      <c r="BR2202" s="207"/>
      <c r="BS2202" s="207"/>
      <c r="BT2202" s="207"/>
      <c r="BU2202" s="207"/>
      <c r="BV2202" s="207"/>
      <c r="BW2202" s="207"/>
      <c r="BX2202" s="207"/>
      <c r="BY2202" s="207"/>
      <c r="BZ2202" s="207"/>
      <c r="CA2202" s="207"/>
      <c r="CB2202" s="207"/>
      <c r="CC2202" s="207"/>
      <c r="CD2202" s="207"/>
      <c r="CE2202" s="207"/>
      <c r="CF2202" s="207"/>
      <c r="CG2202" s="207"/>
      <c r="CH2202" s="207"/>
      <c r="CI2202" s="207"/>
      <c r="CJ2202" s="207"/>
      <c r="CK2202" s="207"/>
      <c r="CL2202" s="207"/>
      <c r="CM2202" s="207"/>
      <c r="CN2202" s="207"/>
      <c r="CO2202" s="207"/>
      <c r="CP2202" s="207"/>
      <c r="CQ2202" s="207"/>
      <c r="CR2202" s="207"/>
      <c r="CS2202" s="207"/>
      <c r="CT2202" s="207"/>
      <c r="CU2202" s="207"/>
      <c r="CV2202" s="207"/>
      <c r="CW2202" s="207"/>
      <c r="CX2202" s="207"/>
      <c r="CY2202" s="207"/>
      <c r="CZ2202" s="207"/>
      <c r="DA2202" s="207"/>
      <c r="DB2202" s="207"/>
      <c r="DC2202" s="207"/>
      <c r="DD2202" s="207"/>
      <c r="DE2202" s="207"/>
      <c r="DF2202" s="207"/>
      <c r="DG2202" s="207"/>
      <c r="DH2202" s="207"/>
      <c r="DI2202" s="207"/>
      <c r="DJ2202" s="207"/>
      <c r="DK2202" s="207"/>
      <c r="DL2202" s="207"/>
      <c r="DM2202" s="207"/>
      <c r="DN2202" s="207"/>
      <c r="DO2202" s="207"/>
      <c r="DP2202" s="207"/>
      <c r="DQ2202" s="207"/>
      <c r="DR2202" s="207"/>
      <c r="DS2202" s="207"/>
      <c r="DT2202" s="207"/>
      <c r="DU2202" s="207"/>
      <c r="DV2202" s="207"/>
      <c r="DW2202" s="207"/>
      <c r="DX2202" s="207"/>
    </row>
    <row r="2203" spans="15:128">
      <c r="O2203" s="207"/>
      <c r="P2203" s="207"/>
      <c r="Q2203" s="207"/>
      <c r="R2203" s="207"/>
      <c r="S2203" s="207"/>
      <c r="T2203" s="207"/>
      <c r="U2203" s="207"/>
      <c r="BP2203" s="207"/>
      <c r="BQ2203" s="207"/>
      <c r="BR2203" s="207"/>
      <c r="BS2203" s="207"/>
      <c r="BT2203" s="207"/>
      <c r="BU2203" s="207"/>
      <c r="BV2203" s="207"/>
      <c r="BW2203" s="207"/>
      <c r="BX2203" s="207"/>
      <c r="BY2203" s="207"/>
      <c r="BZ2203" s="207"/>
      <c r="CA2203" s="207"/>
      <c r="CB2203" s="207"/>
      <c r="CC2203" s="207"/>
      <c r="CD2203" s="207"/>
      <c r="CE2203" s="207"/>
      <c r="CF2203" s="207"/>
      <c r="CG2203" s="207"/>
      <c r="CH2203" s="207"/>
      <c r="CI2203" s="207"/>
      <c r="CJ2203" s="207"/>
      <c r="CK2203" s="207"/>
      <c r="CL2203" s="207"/>
      <c r="CM2203" s="207"/>
      <c r="CN2203" s="207"/>
      <c r="CO2203" s="207"/>
      <c r="CP2203" s="207"/>
      <c r="CQ2203" s="207"/>
      <c r="CR2203" s="207"/>
      <c r="CS2203" s="207"/>
      <c r="CT2203" s="207"/>
      <c r="CU2203" s="207"/>
      <c r="CV2203" s="207"/>
      <c r="CW2203" s="207"/>
      <c r="CX2203" s="207"/>
      <c r="CY2203" s="207"/>
      <c r="CZ2203" s="207"/>
      <c r="DA2203" s="207"/>
      <c r="DB2203" s="207"/>
      <c r="DC2203" s="207"/>
      <c r="DD2203" s="207"/>
      <c r="DE2203" s="207"/>
      <c r="DF2203" s="207"/>
      <c r="DG2203" s="207"/>
      <c r="DH2203" s="207"/>
      <c r="DI2203" s="207"/>
      <c r="DJ2203" s="207"/>
      <c r="DK2203" s="207"/>
      <c r="DL2203" s="207"/>
      <c r="DM2203" s="207"/>
      <c r="DN2203" s="207"/>
      <c r="DO2203" s="207"/>
      <c r="DP2203" s="207"/>
      <c r="DQ2203" s="207"/>
      <c r="DR2203" s="207"/>
      <c r="DS2203" s="207"/>
      <c r="DT2203" s="207"/>
      <c r="DU2203" s="207"/>
      <c r="DV2203" s="207"/>
      <c r="DW2203" s="207"/>
      <c r="DX2203" s="207"/>
    </row>
    <row r="2204" spans="15:128">
      <c r="O2204" s="207"/>
      <c r="P2204" s="207"/>
      <c r="Q2204" s="207"/>
      <c r="R2204" s="207"/>
      <c r="S2204" s="207"/>
      <c r="T2204" s="207"/>
      <c r="U2204" s="207"/>
      <c r="BP2204" s="207"/>
      <c r="BQ2204" s="207"/>
      <c r="BR2204" s="207"/>
      <c r="BS2204" s="207"/>
      <c r="BT2204" s="207"/>
      <c r="BU2204" s="207"/>
      <c r="BV2204" s="207"/>
      <c r="BW2204" s="207"/>
      <c r="BX2204" s="207"/>
      <c r="BY2204" s="207"/>
      <c r="BZ2204" s="207"/>
      <c r="CA2204" s="207"/>
      <c r="CB2204" s="207"/>
      <c r="CC2204" s="207"/>
      <c r="CD2204" s="207"/>
      <c r="CE2204" s="207"/>
      <c r="CF2204" s="207"/>
      <c r="CG2204" s="207"/>
      <c r="CH2204" s="207"/>
      <c r="CI2204" s="207"/>
      <c r="CJ2204" s="207"/>
      <c r="CK2204" s="207"/>
      <c r="CL2204" s="207"/>
      <c r="CM2204" s="207"/>
      <c r="CN2204" s="207"/>
      <c r="CO2204" s="207"/>
      <c r="CP2204" s="207"/>
      <c r="CQ2204" s="207"/>
      <c r="CR2204" s="207"/>
      <c r="CS2204" s="207"/>
      <c r="CT2204" s="207"/>
      <c r="CU2204" s="207"/>
      <c r="CV2204" s="207"/>
      <c r="CW2204" s="207"/>
      <c r="CX2204" s="207"/>
      <c r="CY2204" s="207"/>
      <c r="CZ2204" s="207"/>
      <c r="DA2204" s="207"/>
      <c r="DB2204" s="207"/>
      <c r="DC2204" s="207"/>
      <c r="DD2204" s="207"/>
      <c r="DE2204" s="207"/>
      <c r="DF2204" s="207"/>
      <c r="DG2204" s="207"/>
      <c r="DH2204" s="207"/>
      <c r="DI2204" s="207"/>
      <c r="DJ2204" s="207"/>
      <c r="DK2204" s="207"/>
      <c r="DL2204" s="207"/>
      <c r="DM2204" s="207"/>
      <c r="DN2204" s="207"/>
      <c r="DO2204" s="207"/>
      <c r="DP2204" s="207"/>
      <c r="DQ2204" s="207"/>
      <c r="DR2204" s="207"/>
      <c r="DS2204" s="207"/>
      <c r="DT2204" s="207"/>
      <c r="DU2204" s="207"/>
      <c r="DV2204" s="207"/>
      <c r="DW2204" s="207"/>
      <c r="DX2204" s="207"/>
    </row>
    <row r="2205" spans="15:128">
      <c r="O2205" s="207"/>
      <c r="P2205" s="207"/>
      <c r="Q2205" s="207"/>
      <c r="R2205" s="207"/>
      <c r="S2205" s="207"/>
      <c r="T2205" s="207"/>
      <c r="U2205" s="207"/>
      <c r="BP2205" s="207"/>
      <c r="BQ2205" s="207"/>
      <c r="BR2205" s="207"/>
      <c r="BS2205" s="207"/>
      <c r="BT2205" s="207"/>
      <c r="BU2205" s="207"/>
      <c r="BV2205" s="207"/>
      <c r="BW2205" s="207"/>
      <c r="BX2205" s="207"/>
      <c r="BY2205" s="207"/>
      <c r="BZ2205" s="207"/>
      <c r="CA2205" s="207"/>
      <c r="CB2205" s="207"/>
      <c r="CC2205" s="207"/>
      <c r="CD2205" s="207"/>
      <c r="CE2205" s="207"/>
      <c r="CF2205" s="207"/>
      <c r="CG2205" s="207"/>
      <c r="CH2205" s="207"/>
      <c r="CI2205" s="207"/>
      <c r="CJ2205" s="207"/>
      <c r="CK2205" s="207"/>
      <c r="CL2205" s="207"/>
      <c r="CM2205" s="207"/>
      <c r="CN2205" s="207"/>
      <c r="CO2205" s="207"/>
      <c r="CP2205" s="207"/>
      <c r="CQ2205" s="207"/>
      <c r="CR2205" s="207"/>
      <c r="CS2205" s="207"/>
      <c r="CT2205" s="207"/>
      <c r="CU2205" s="207"/>
      <c r="CV2205" s="207"/>
      <c r="CW2205" s="207"/>
      <c r="CX2205" s="207"/>
      <c r="CY2205" s="207"/>
      <c r="CZ2205" s="207"/>
      <c r="DA2205" s="207"/>
      <c r="DB2205" s="207"/>
      <c r="DC2205" s="207"/>
      <c r="DD2205" s="207"/>
      <c r="DE2205" s="207"/>
      <c r="DF2205" s="207"/>
      <c r="DG2205" s="207"/>
      <c r="DH2205" s="207"/>
      <c r="DI2205" s="207"/>
      <c r="DJ2205" s="207"/>
      <c r="DK2205" s="207"/>
      <c r="DL2205" s="207"/>
      <c r="DM2205" s="207"/>
      <c r="DN2205" s="207"/>
      <c r="DO2205" s="207"/>
      <c r="DP2205" s="207"/>
      <c r="DQ2205" s="207"/>
      <c r="DR2205" s="207"/>
      <c r="DS2205" s="207"/>
      <c r="DT2205" s="207"/>
      <c r="DU2205" s="207"/>
      <c r="DV2205" s="207"/>
      <c r="DW2205" s="207"/>
      <c r="DX2205" s="207"/>
    </row>
    <row r="2206" spans="15:128">
      <c r="O2206" s="207"/>
      <c r="P2206" s="207"/>
      <c r="Q2206" s="207"/>
      <c r="R2206" s="207"/>
      <c r="S2206" s="207"/>
      <c r="T2206" s="207"/>
      <c r="U2206" s="207"/>
      <c r="BP2206" s="207"/>
      <c r="BQ2206" s="207"/>
      <c r="BR2206" s="207"/>
      <c r="BS2206" s="207"/>
      <c r="BT2206" s="207"/>
      <c r="BU2206" s="207"/>
      <c r="BV2206" s="207"/>
      <c r="BW2206" s="207"/>
      <c r="BX2206" s="207"/>
      <c r="BY2206" s="207"/>
      <c r="BZ2206" s="207"/>
      <c r="CA2206" s="207"/>
      <c r="CB2206" s="207"/>
      <c r="CC2206" s="207"/>
      <c r="CD2206" s="207"/>
      <c r="CE2206" s="207"/>
      <c r="CF2206" s="207"/>
      <c r="CG2206" s="207"/>
      <c r="CH2206" s="207"/>
      <c r="CI2206" s="207"/>
      <c r="CJ2206" s="207"/>
      <c r="CK2206" s="207"/>
      <c r="CL2206" s="207"/>
      <c r="CM2206" s="207"/>
      <c r="CN2206" s="207"/>
      <c r="CO2206" s="207"/>
      <c r="CP2206" s="207"/>
      <c r="CQ2206" s="207"/>
      <c r="CR2206" s="207"/>
      <c r="CS2206" s="207"/>
      <c r="CT2206" s="207"/>
      <c r="CU2206" s="207"/>
      <c r="CV2206" s="207"/>
      <c r="CW2206" s="207"/>
      <c r="CX2206" s="207"/>
      <c r="CY2206" s="207"/>
      <c r="CZ2206" s="207"/>
      <c r="DA2206" s="207"/>
      <c r="DB2206" s="207"/>
      <c r="DC2206" s="207"/>
      <c r="DD2206" s="207"/>
      <c r="DE2206" s="207"/>
      <c r="DF2206" s="207"/>
      <c r="DG2206" s="207"/>
      <c r="DH2206" s="207"/>
      <c r="DI2206" s="207"/>
      <c r="DJ2206" s="207"/>
      <c r="DK2206" s="207"/>
      <c r="DL2206" s="207"/>
      <c r="DM2206" s="207"/>
      <c r="DN2206" s="207"/>
      <c r="DO2206" s="207"/>
      <c r="DP2206" s="207"/>
      <c r="DQ2206" s="207"/>
      <c r="DR2206" s="207"/>
      <c r="DS2206" s="207"/>
      <c r="DT2206" s="207"/>
      <c r="DU2206" s="207"/>
      <c r="DV2206" s="207"/>
      <c r="DW2206" s="207"/>
      <c r="DX2206" s="207"/>
    </row>
    <row r="2207" spans="15:128">
      <c r="O2207" s="207"/>
      <c r="P2207" s="207"/>
      <c r="Q2207" s="207"/>
      <c r="R2207" s="207"/>
      <c r="S2207" s="207"/>
      <c r="T2207" s="207"/>
      <c r="U2207" s="207"/>
      <c r="BP2207" s="207"/>
      <c r="BQ2207" s="207"/>
      <c r="BR2207" s="207"/>
      <c r="BS2207" s="207"/>
      <c r="BT2207" s="207"/>
      <c r="BU2207" s="207"/>
      <c r="BV2207" s="207"/>
      <c r="BW2207" s="207"/>
      <c r="BX2207" s="207"/>
      <c r="BY2207" s="207"/>
      <c r="BZ2207" s="207"/>
      <c r="CA2207" s="207"/>
      <c r="CB2207" s="207"/>
      <c r="CC2207" s="207"/>
      <c r="CD2207" s="207"/>
      <c r="CE2207" s="207"/>
      <c r="CF2207" s="207"/>
      <c r="CG2207" s="207"/>
      <c r="CH2207" s="207"/>
      <c r="CI2207" s="207"/>
      <c r="CJ2207" s="207"/>
      <c r="CK2207" s="207"/>
      <c r="CL2207" s="207"/>
      <c r="CM2207" s="207"/>
      <c r="CN2207" s="207"/>
      <c r="CO2207" s="207"/>
      <c r="CP2207" s="207"/>
      <c r="CQ2207" s="207"/>
      <c r="CR2207" s="207"/>
      <c r="CS2207" s="207"/>
      <c r="CT2207" s="207"/>
      <c r="CU2207" s="207"/>
      <c r="CV2207" s="207"/>
      <c r="CW2207" s="207"/>
      <c r="CX2207" s="207"/>
      <c r="CY2207" s="207"/>
      <c r="CZ2207" s="207"/>
      <c r="DA2207" s="207"/>
      <c r="DB2207" s="207"/>
      <c r="DC2207" s="207"/>
      <c r="DD2207" s="207"/>
      <c r="DE2207" s="207"/>
      <c r="DF2207" s="207"/>
      <c r="DG2207" s="207"/>
      <c r="DH2207" s="207"/>
      <c r="DI2207" s="207"/>
      <c r="DJ2207" s="207"/>
      <c r="DK2207" s="207"/>
      <c r="DL2207" s="207"/>
      <c r="DM2207" s="207"/>
      <c r="DN2207" s="207"/>
      <c r="DO2207" s="207"/>
      <c r="DP2207" s="207"/>
      <c r="DQ2207" s="207"/>
      <c r="DR2207" s="207"/>
      <c r="DS2207" s="207"/>
      <c r="DT2207" s="207"/>
      <c r="DU2207" s="207"/>
      <c r="DV2207" s="207"/>
      <c r="DW2207" s="207"/>
      <c r="DX2207" s="207"/>
    </row>
    <row r="2208" spans="15:128">
      <c r="O2208" s="207"/>
      <c r="P2208" s="207"/>
      <c r="Q2208" s="207"/>
      <c r="R2208" s="207"/>
      <c r="S2208" s="207"/>
      <c r="T2208" s="207"/>
      <c r="U2208" s="207"/>
      <c r="BP2208" s="207"/>
      <c r="BQ2208" s="207"/>
      <c r="BR2208" s="207"/>
      <c r="BS2208" s="207"/>
      <c r="BT2208" s="207"/>
      <c r="BU2208" s="207"/>
      <c r="BV2208" s="207"/>
      <c r="BW2208" s="207"/>
      <c r="BX2208" s="207"/>
      <c r="BY2208" s="207"/>
      <c r="BZ2208" s="207"/>
      <c r="CA2208" s="207"/>
      <c r="CB2208" s="207"/>
      <c r="CC2208" s="207"/>
      <c r="CD2208" s="207"/>
      <c r="CE2208" s="207"/>
      <c r="CF2208" s="207"/>
      <c r="CG2208" s="207"/>
      <c r="CH2208" s="207"/>
      <c r="CI2208" s="207"/>
      <c r="CJ2208" s="207"/>
      <c r="CK2208" s="207"/>
      <c r="CL2208" s="207"/>
      <c r="CM2208" s="207"/>
      <c r="CN2208" s="207"/>
      <c r="CO2208" s="207"/>
      <c r="CP2208" s="207"/>
      <c r="CQ2208" s="207"/>
      <c r="CR2208" s="207"/>
      <c r="CS2208" s="207"/>
      <c r="CT2208" s="207"/>
      <c r="CU2208" s="207"/>
      <c r="CV2208" s="207"/>
      <c r="CW2208" s="207"/>
      <c r="CX2208" s="207"/>
      <c r="CY2208" s="207"/>
      <c r="CZ2208" s="207"/>
      <c r="DA2208" s="207"/>
      <c r="DB2208" s="207"/>
      <c r="DC2208" s="207"/>
      <c r="DD2208" s="207"/>
      <c r="DE2208" s="207"/>
      <c r="DF2208" s="207"/>
      <c r="DG2208" s="207"/>
      <c r="DH2208" s="207"/>
      <c r="DI2208" s="207"/>
      <c r="DJ2208" s="207"/>
      <c r="DK2208" s="207"/>
      <c r="DL2208" s="207"/>
      <c r="DM2208" s="207"/>
      <c r="DN2208" s="207"/>
      <c r="DO2208" s="207"/>
      <c r="DP2208" s="207"/>
      <c r="DQ2208" s="207"/>
      <c r="DR2208" s="207"/>
      <c r="DS2208" s="207"/>
      <c r="DT2208" s="207"/>
      <c r="DU2208" s="207"/>
      <c r="DV2208" s="207"/>
      <c r="DW2208" s="207"/>
      <c r="DX2208" s="207"/>
    </row>
    <row r="2209" spans="15:128">
      <c r="O2209" s="207"/>
      <c r="P2209" s="207"/>
      <c r="Q2209" s="207"/>
      <c r="R2209" s="207"/>
      <c r="S2209" s="207"/>
      <c r="T2209" s="207"/>
      <c r="U2209" s="207"/>
      <c r="BP2209" s="207"/>
      <c r="BQ2209" s="207"/>
      <c r="BR2209" s="207"/>
      <c r="BS2209" s="207"/>
      <c r="BT2209" s="207"/>
      <c r="BU2209" s="207"/>
      <c r="BV2209" s="207"/>
      <c r="BW2209" s="207"/>
      <c r="BX2209" s="207"/>
      <c r="BY2209" s="207"/>
      <c r="BZ2209" s="207"/>
      <c r="CA2209" s="207"/>
      <c r="CB2209" s="207"/>
      <c r="CC2209" s="207"/>
      <c r="CD2209" s="207"/>
      <c r="CE2209" s="207"/>
      <c r="CF2209" s="207"/>
      <c r="CG2209" s="207"/>
      <c r="CH2209" s="207"/>
      <c r="CI2209" s="207"/>
      <c r="CJ2209" s="207"/>
      <c r="CK2209" s="207"/>
      <c r="CL2209" s="207"/>
      <c r="CM2209" s="207"/>
      <c r="CN2209" s="207"/>
      <c r="CO2209" s="207"/>
      <c r="CP2209" s="207"/>
      <c r="CQ2209" s="207"/>
      <c r="CR2209" s="207"/>
      <c r="CS2209" s="207"/>
      <c r="CT2209" s="207"/>
      <c r="CU2209" s="207"/>
      <c r="CV2209" s="207"/>
      <c r="CW2209" s="207"/>
      <c r="CX2209" s="207"/>
      <c r="CY2209" s="207"/>
      <c r="CZ2209" s="207"/>
      <c r="DA2209" s="207"/>
      <c r="DB2209" s="207"/>
      <c r="DC2209" s="207"/>
      <c r="DD2209" s="207"/>
      <c r="DE2209" s="207"/>
      <c r="DF2209" s="207"/>
      <c r="DG2209" s="207"/>
      <c r="DH2209" s="207"/>
      <c r="DI2209" s="207"/>
      <c r="DJ2209" s="207"/>
      <c r="DK2209" s="207"/>
      <c r="DL2209" s="207"/>
      <c r="DM2209" s="207"/>
      <c r="DN2209" s="207"/>
      <c r="DO2209" s="207"/>
      <c r="DP2209" s="207"/>
      <c r="DQ2209" s="207"/>
      <c r="DR2209" s="207"/>
      <c r="DS2209" s="207"/>
      <c r="DT2209" s="207"/>
      <c r="DU2209" s="207"/>
      <c r="DV2209" s="207"/>
      <c r="DW2209" s="207"/>
      <c r="DX2209" s="207"/>
    </row>
    <row r="2210" spans="15:128">
      <c r="O2210" s="207"/>
      <c r="P2210" s="207"/>
      <c r="Q2210" s="207"/>
      <c r="R2210" s="207"/>
      <c r="S2210" s="207"/>
      <c r="T2210" s="207"/>
      <c r="U2210" s="207"/>
      <c r="BP2210" s="207"/>
      <c r="BQ2210" s="207"/>
      <c r="BR2210" s="207"/>
      <c r="BS2210" s="207"/>
      <c r="BT2210" s="207"/>
      <c r="BU2210" s="207"/>
      <c r="BV2210" s="207"/>
      <c r="BW2210" s="207"/>
      <c r="BX2210" s="207"/>
      <c r="BY2210" s="207"/>
      <c r="BZ2210" s="207"/>
      <c r="CA2210" s="207"/>
      <c r="CB2210" s="207"/>
      <c r="CC2210" s="207"/>
      <c r="CD2210" s="207"/>
      <c r="CE2210" s="207"/>
      <c r="CF2210" s="207"/>
      <c r="CG2210" s="207"/>
      <c r="CH2210" s="207"/>
      <c r="CI2210" s="207"/>
      <c r="CJ2210" s="207"/>
      <c r="CK2210" s="207"/>
      <c r="CL2210" s="207"/>
      <c r="CM2210" s="207"/>
      <c r="CN2210" s="207"/>
      <c r="CO2210" s="207"/>
      <c r="CP2210" s="207"/>
      <c r="CQ2210" s="207"/>
      <c r="CR2210" s="207"/>
      <c r="CS2210" s="207"/>
      <c r="CT2210" s="207"/>
      <c r="CU2210" s="207"/>
      <c r="CV2210" s="207"/>
      <c r="CW2210" s="207"/>
      <c r="CX2210" s="207"/>
      <c r="CY2210" s="207"/>
      <c r="CZ2210" s="207"/>
      <c r="DA2210" s="207"/>
      <c r="DB2210" s="207"/>
      <c r="DC2210" s="207"/>
      <c r="DD2210" s="207"/>
      <c r="DE2210" s="207"/>
      <c r="DF2210" s="207"/>
      <c r="DG2210" s="207"/>
      <c r="DH2210" s="207"/>
      <c r="DI2210" s="207"/>
      <c r="DJ2210" s="207"/>
      <c r="DK2210" s="207"/>
      <c r="DL2210" s="207"/>
      <c r="DM2210" s="207"/>
      <c r="DN2210" s="207"/>
      <c r="DO2210" s="207"/>
      <c r="DP2210" s="207"/>
      <c r="DQ2210" s="207"/>
      <c r="DR2210" s="207"/>
      <c r="DS2210" s="207"/>
      <c r="DT2210" s="207"/>
      <c r="DU2210" s="207"/>
      <c r="DV2210" s="207"/>
      <c r="DW2210" s="207"/>
      <c r="DX2210" s="207"/>
    </row>
    <row r="2211" spans="15:128">
      <c r="O2211" s="207"/>
      <c r="P2211" s="207"/>
      <c r="Q2211" s="207"/>
      <c r="R2211" s="207"/>
      <c r="S2211" s="207"/>
      <c r="T2211" s="207"/>
      <c r="U2211" s="207"/>
      <c r="BP2211" s="207"/>
      <c r="BQ2211" s="207"/>
      <c r="BR2211" s="207"/>
      <c r="BS2211" s="207"/>
      <c r="BT2211" s="207"/>
      <c r="BU2211" s="207"/>
      <c r="BV2211" s="207"/>
      <c r="BW2211" s="207"/>
      <c r="BX2211" s="207"/>
      <c r="BY2211" s="207"/>
      <c r="BZ2211" s="207"/>
      <c r="CA2211" s="207"/>
      <c r="CB2211" s="207"/>
      <c r="CC2211" s="207"/>
      <c r="CD2211" s="207"/>
      <c r="CE2211" s="207"/>
      <c r="CF2211" s="207"/>
      <c r="CG2211" s="207"/>
      <c r="CH2211" s="207"/>
      <c r="CI2211" s="207"/>
      <c r="CJ2211" s="207"/>
      <c r="CK2211" s="207"/>
      <c r="CL2211" s="207"/>
      <c r="CM2211" s="207"/>
      <c r="CN2211" s="207"/>
      <c r="CO2211" s="207"/>
      <c r="CP2211" s="207"/>
      <c r="CQ2211" s="207"/>
      <c r="CR2211" s="207"/>
      <c r="CS2211" s="207"/>
      <c r="CT2211" s="207"/>
      <c r="CU2211" s="207"/>
      <c r="CV2211" s="207"/>
      <c r="CW2211" s="207"/>
      <c r="CX2211" s="207"/>
      <c r="CY2211" s="207"/>
      <c r="CZ2211" s="207"/>
      <c r="DA2211" s="207"/>
      <c r="DB2211" s="207"/>
      <c r="DC2211" s="207"/>
      <c r="DD2211" s="207"/>
      <c r="DE2211" s="207"/>
      <c r="DF2211" s="207"/>
      <c r="DG2211" s="207"/>
      <c r="DH2211" s="207"/>
      <c r="DI2211" s="207"/>
      <c r="DJ2211" s="207"/>
      <c r="DK2211" s="207"/>
      <c r="DL2211" s="207"/>
      <c r="DM2211" s="207"/>
      <c r="DN2211" s="207"/>
      <c r="DO2211" s="207"/>
      <c r="DP2211" s="207"/>
      <c r="DQ2211" s="207"/>
      <c r="DR2211" s="207"/>
      <c r="DS2211" s="207"/>
      <c r="DT2211" s="207"/>
      <c r="DU2211" s="207"/>
      <c r="DV2211" s="207"/>
      <c r="DW2211" s="207"/>
      <c r="DX2211" s="207"/>
    </row>
    <row r="2212" spans="15:128">
      <c r="O2212" s="207"/>
      <c r="P2212" s="207"/>
      <c r="Q2212" s="207"/>
      <c r="R2212" s="207"/>
      <c r="S2212" s="207"/>
      <c r="T2212" s="207"/>
      <c r="U2212" s="207"/>
      <c r="BP2212" s="207"/>
      <c r="BQ2212" s="207"/>
      <c r="BR2212" s="207"/>
      <c r="BS2212" s="207"/>
      <c r="BT2212" s="207"/>
      <c r="BU2212" s="207"/>
      <c r="BV2212" s="207"/>
      <c r="BW2212" s="207"/>
      <c r="BX2212" s="207"/>
      <c r="BY2212" s="207"/>
      <c r="BZ2212" s="207"/>
      <c r="CA2212" s="207"/>
      <c r="CB2212" s="207"/>
      <c r="CC2212" s="207"/>
      <c r="CD2212" s="207"/>
      <c r="CE2212" s="207"/>
      <c r="CF2212" s="207"/>
      <c r="CG2212" s="207"/>
      <c r="CH2212" s="207"/>
      <c r="CI2212" s="207"/>
      <c r="CJ2212" s="207"/>
      <c r="CK2212" s="207"/>
      <c r="CL2212" s="207"/>
      <c r="CM2212" s="207"/>
      <c r="CN2212" s="207"/>
      <c r="CO2212" s="207"/>
      <c r="CP2212" s="207"/>
      <c r="CQ2212" s="207"/>
      <c r="CR2212" s="207"/>
      <c r="CS2212" s="207"/>
      <c r="CT2212" s="207"/>
      <c r="CU2212" s="207"/>
      <c r="CV2212" s="207"/>
      <c r="CW2212" s="207"/>
      <c r="CX2212" s="207"/>
      <c r="CY2212" s="207"/>
      <c r="CZ2212" s="207"/>
      <c r="DA2212" s="207"/>
      <c r="DB2212" s="207"/>
      <c r="DC2212" s="207"/>
      <c r="DD2212" s="207"/>
      <c r="DE2212" s="207"/>
      <c r="DF2212" s="207"/>
      <c r="DG2212" s="207"/>
      <c r="DH2212" s="207"/>
      <c r="DI2212" s="207"/>
      <c r="DJ2212" s="207"/>
      <c r="DK2212" s="207"/>
      <c r="DL2212" s="207"/>
      <c r="DM2212" s="207"/>
      <c r="DN2212" s="207"/>
      <c r="DO2212" s="207"/>
      <c r="DP2212" s="207"/>
      <c r="DQ2212" s="207"/>
      <c r="DR2212" s="207"/>
      <c r="DS2212" s="207"/>
      <c r="DT2212" s="207"/>
      <c r="DU2212" s="207"/>
      <c r="DV2212" s="207"/>
      <c r="DW2212" s="207"/>
      <c r="DX2212" s="207"/>
    </row>
    <row r="2213" spans="15:128">
      <c r="O2213" s="207"/>
      <c r="P2213" s="207"/>
      <c r="Q2213" s="207"/>
      <c r="R2213" s="207"/>
      <c r="S2213" s="207"/>
      <c r="T2213" s="207"/>
      <c r="U2213" s="207"/>
      <c r="BP2213" s="207"/>
      <c r="BQ2213" s="207"/>
      <c r="BR2213" s="207"/>
      <c r="BS2213" s="207"/>
      <c r="BT2213" s="207"/>
      <c r="BU2213" s="207"/>
      <c r="BV2213" s="207"/>
      <c r="BW2213" s="207"/>
      <c r="BX2213" s="207"/>
      <c r="BY2213" s="207"/>
      <c r="BZ2213" s="207"/>
      <c r="CA2213" s="207"/>
      <c r="CB2213" s="207"/>
      <c r="CC2213" s="207"/>
      <c r="CD2213" s="207"/>
      <c r="CE2213" s="207"/>
      <c r="CF2213" s="207"/>
      <c r="CG2213" s="207"/>
      <c r="CH2213" s="207"/>
      <c r="CI2213" s="207"/>
      <c r="CJ2213" s="207"/>
      <c r="CK2213" s="207"/>
      <c r="CL2213" s="207"/>
      <c r="CM2213" s="207"/>
      <c r="CN2213" s="207"/>
      <c r="CO2213" s="207"/>
      <c r="CP2213" s="207"/>
      <c r="CQ2213" s="207"/>
      <c r="CR2213" s="207"/>
      <c r="CS2213" s="207"/>
      <c r="CT2213" s="207"/>
      <c r="CU2213" s="207"/>
      <c r="CV2213" s="207"/>
      <c r="CW2213" s="207"/>
      <c r="CX2213" s="207"/>
      <c r="CY2213" s="207"/>
      <c r="CZ2213" s="207"/>
      <c r="DA2213" s="207"/>
      <c r="DB2213" s="207"/>
      <c r="DC2213" s="207"/>
      <c r="DD2213" s="207"/>
      <c r="DE2213" s="207"/>
      <c r="DF2213" s="207"/>
      <c r="DG2213" s="207"/>
      <c r="DH2213" s="207"/>
      <c r="DI2213" s="207"/>
      <c r="DJ2213" s="207"/>
      <c r="DK2213" s="207"/>
      <c r="DL2213" s="207"/>
      <c r="DM2213" s="207"/>
      <c r="DN2213" s="207"/>
      <c r="DO2213" s="207"/>
      <c r="DP2213" s="207"/>
      <c r="DQ2213" s="207"/>
      <c r="DR2213" s="207"/>
      <c r="DS2213" s="207"/>
      <c r="DT2213" s="207"/>
      <c r="DU2213" s="207"/>
      <c r="DV2213" s="207"/>
      <c r="DW2213" s="207"/>
      <c r="DX2213" s="207"/>
    </row>
    <row r="2214" spans="15:128">
      <c r="O2214" s="207"/>
      <c r="P2214" s="207"/>
      <c r="Q2214" s="207"/>
      <c r="R2214" s="207"/>
      <c r="S2214" s="207"/>
      <c r="T2214" s="207"/>
      <c r="U2214" s="207"/>
      <c r="BP2214" s="207"/>
      <c r="BQ2214" s="207"/>
      <c r="BR2214" s="207"/>
      <c r="BS2214" s="207"/>
      <c r="BT2214" s="207"/>
      <c r="BU2214" s="207"/>
      <c r="BV2214" s="207"/>
      <c r="BW2214" s="207"/>
      <c r="BX2214" s="207"/>
      <c r="BY2214" s="207"/>
      <c r="BZ2214" s="207"/>
      <c r="CA2214" s="207"/>
      <c r="CB2214" s="207"/>
      <c r="CC2214" s="207"/>
      <c r="CD2214" s="207"/>
      <c r="CE2214" s="207"/>
      <c r="CF2214" s="207"/>
      <c r="CG2214" s="207"/>
      <c r="CH2214" s="207"/>
      <c r="CI2214" s="207"/>
      <c r="CJ2214" s="207"/>
      <c r="CK2214" s="207"/>
      <c r="CL2214" s="207"/>
      <c r="CM2214" s="207"/>
      <c r="CN2214" s="207"/>
      <c r="CO2214" s="207"/>
      <c r="CP2214" s="207"/>
      <c r="CQ2214" s="207"/>
      <c r="CR2214" s="207"/>
      <c r="CS2214" s="207"/>
      <c r="CT2214" s="207"/>
      <c r="CU2214" s="207"/>
      <c r="CV2214" s="207"/>
      <c r="CW2214" s="207"/>
      <c r="CX2214" s="207"/>
      <c r="CY2214" s="207"/>
      <c r="CZ2214" s="207"/>
      <c r="DA2214" s="207"/>
      <c r="DB2214" s="207"/>
      <c r="DC2214" s="207"/>
      <c r="DD2214" s="207"/>
      <c r="DE2214" s="207"/>
      <c r="DF2214" s="207"/>
      <c r="DG2214" s="207"/>
      <c r="DH2214" s="207"/>
      <c r="DI2214" s="207"/>
      <c r="DJ2214" s="207"/>
      <c r="DK2214" s="207"/>
      <c r="DL2214" s="207"/>
      <c r="DM2214" s="207"/>
      <c r="DN2214" s="207"/>
      <c r="DO2214" s="207"/>
      <c r="DP2214" s="207"/>
      <c r="DQ2214" s="207"/>
      <c r="DR2214" s="207"/>
      <c r="DS2214" s="207"/>
      <c r="DT2214" s="207"/>
      <c r="DU2214" s="207"/>
      <c r="DV2214" s="207"/>
      <c r="DW2214" s="207"/>
      <c r="DX2214" s="207"/>
    </row>
    <row r="2215" spans="15:128">
      <c r="O2215" s="207"/>
      <c r="P2215" s="207"/>
      <c r="Q2215" s="207"/>
      <c r="R2215" s="207"/>
      <c r="S2215" s="207"/>
      <c r="T2215" s="207"/>
      <c r="U2215" s="207"/>
      <c r="BP2215" s="207"/>
      <c r="BQ2215" s="207"/>
      <c r="BR2215" s="207"/>
      <c r="BS2215" s="207"/>
      <c r="BT2215" s="207"/>
      <c r="BU2215" s="207"/>
      <c r="BV2215" s="207"/>
      <c r="BW2215" s="207"/>
      <c r="BX2215" s="207"/>
      <c r="BY2215" s="207"/>
      <c r="BZ2215" s="207"/>
      <c r="CA2215" s="207"/>
      <c r="CB2215" s="207"/>
      <c r="CC2215" s="207"/>
      <c r="CD2215" s="207"/>
      <c r="CE2215" s="207"/>
      <c r="CF2215" s="207"/>
      <c r="CG2215" s="207"/>
      <c r="CH2215" s="207"/>
      <c r="CI2215" s="207"/>
      <c r="CJ2215" s="207"/>
      <c r="CK2215" s="207"/>
      <c r="CL2215" s="207"/>
      <c r="CM2215" s="207"/>
      <c r="CN2215" s="207"/>
      <c r="CO2215" s="207"/>
      <c r="CP2215" s="207"/>
      <c r="CQ2215" s="207"/>
      <c r="CR2215" s="207"/>
      <c r="CS2215" s="207"/>
      <c r="CT2215" s="207"/>
      <c r="CU2215" s="207"/>
      <c r="CV2215" s="207"/>
      <c r="CW2215" s="207"/>
      <c r="CX2215" s="207"/>
      <c r="CY2215" s="207"/>
      <c r="CZ2215" s="207"/>
      <c r="DA2215" s="207"/>
      <c r="DB2215" s="207"/>
      <c r="DC2215" s="207"/>
      <c r="DD2215" s="207"/>
      <c r="DE2215" s="207"/>
      <c r="DF2215" s="207"/>
      <c r="DG2215" s="207"/>
      <c r="DH2215" s="207"/>
      <c r="DI2215" s="207"/>
      <c r="DJ2215" s="207"/>
      <c r="DK2215" s="207"/>
      <c r="DL2215" s="207"/>
      <c r="DM2215" s="207"/>
      <c r="DN2215" s="207"/>
      <c r="DO2215" s="207"/>
      <c r="DP2215" s="207"/>
      <c r="DQ2215" s="207"/>
      <c r="DR2215" s="207"/>
      <c r="DS2215" s="207"/>
      <c r="DT2215" s="207"/>
      <c r="DU2215" s="207"/>
      <c r="DV2215" s="207"/>
      <c r="DW2215" s="207"/>
      <c r="DX2215" s="207"/>
    </row>
    <row r="2216" spans="15:128">
      <c r="O2216" s="207"/>
      <c r="P2216" s="207"/>
      <c r="Q2216" s="207"/>
      <c r="R2216" s="207"/>
      <c r="S2216" s="207"/>
      <c r="T2216" s="207"/>
      <c r="U2216" s="207"/>
      <c r="BP2216" s="207"/>
      <c r="BQ2216" s="207"/>
      <c r="BR2216" s="207"/>
      <c r="BS2216" s="207"/>
      <c r="BT2216" s="207"/>
      <c r="BU2216" s="207"/>
      <c r="BV2216" s="207"/>
      <c r="BW2216" s="207"/>
      <c r="BX2216" s="207"/>
      <c r="BY2216" s="207"/>
      <c r="BZ2216" s="207"/>
      <c r="CA2216" s="207"/>
      <c r="CB2216" s="207"/>
      <c r="CC2216" s="207"/>
      <c r="CD2216" s="207"/>
      <c r="CE2216" s="207"/>
      <c r="CF2216" s="207"/>
      <c r="CG2216" s="207"/>
      <c r="CH2216" s="207"/>
      <c r="CI2216" s="207"/>
      <c r="CJ2216" s="207"/>
      <c r="CK2216" s="207"/>
      <c r="CL2216" s="207"/>
      <c r="CM2216" s="207"/>
      <c r="CN2216" s="207"/>
      <c r="CO2216" s="207"/>
      <c r="CP2216" s="207"/>
      <c r="CQ2216" s="207"/>
      <c r="CR2216" s="207"/>
      <c r="CS2216" s="207"/>
      <c r="CT2216" s="207"/>
      <c r="CU2216" s="207"/>
      <c r="CV2216" s="207"/>
      <c r="CW2216" s="207"/>
      <c r="CX2216" s="207"/>
      <c r="CY2216" s="207"/>
      <c r="CZ2216" s="207"/>
      <c r="DA2216" s="207"/>
      <c r="DB2216" s="207"/>
      <c r="DC2216" s="207"/>
      <c r="DD2216" s="207"/>
      <c r="DE2216" s="207"/>
      <c r="DF2216" s="207"/>
      <c r="DG2216" s="207"/>
      <c r="DH2216" s="207"/>
      <c r="DI2216" s="207"/>
      <c r="DJ2216" s="207"/>
      <c r="DK2216" s="207"/>
      <c r="DL2216" s="207"/>
      <c r="DM2216" s="207"/>
      <c r="DN2216" s="207"/>
      <c r="DO2216" s="207"/>
      <c r="DP2216" s="207"/>
      <c r="DQ2216" s="207"/>
      <c r="DR2216" s="207"/>
      <c r="DS2216" s="207"/>
      <c r="DT2216" s="207"/>
      <c r="DU2216" s="207"/>
      <c r="DV2216" s="207"/>
      <c r="DW2216" s="207"/>
      <c r="DX2216" s="207"/>
    </row>
    <row r="2217" spans="15:128">
      <c r="O2217" s="207"/>
      <c r="P2217" s="207"/>
      <c r="Q2217" s="207"/>
      <c r="R2217" s="207"/>
      <c r="S2217" s="207"/>
      <c r="T2217" s="207"/>
      <c r="U2217" s="207"/>
      <c r="BP2217" s="207"/>
      <c r="BQ2217" s="207"/>
      <c r="BR2217" s="207"/>
      <c r="BS2217" s="207"/>
      <c r="BT2217" s="207"/>
      <c r="BU2217" s="207"/>
      <c r="BV2217" s="207"/>
      <c r="BW2217" s="207"/>
      <c r="BX2217" s="207"/>
      <c r="BY2217" s="207"/>
      <c r="BZ2217" s="207"/>
      <c r="CA2217" s="207"/>
      <c r="CB2217" s="207"/>
      <c r="CC2217" s="207"/>
      <c r="CD2217" s="207"/>
      <c r="CE2217" s="207"/>
      <c r="CF2217" s="207"/>
      <c r="CG2217" s="207"/>
      <c r="CH2217" s="207"/>
      <c r="CI2217" s="207"/>
      <c r="CJ2217" s="207"/>
      <c r="CK2217" s="207"/>
      <c r="CL2217" s="207"/>
      <c r="CM2217" s="207"/>
      <c r="CN2217" s="207"/>
      <c r="CO2217" s="207"/>
      <c r="CP2217" s="207"/>
      <c r="CQ2217" s="207"/>
      <c r="CR2217" s="207"/>
      <c r="CS2217" s="207"/>
      <c r="CT2217" s="207"/>
      <c r="CU2217" s="207"/>
      <c r="CV2217" s="207"/>
      <c r="CW2217" s="207"/>
      <c r="CX2217" s="207"/>
      <c r="CY2217" s="207"/>
      <c r="CZ2217" s="207"/>
      <c r="DA2217" s="207"/>
      <c r="DB2217" s="207"/>
      <c r="DC2217" s="207"/>
      <c r="DD2217" s="207"/>
      <c r="DE2217" s="207"/>
      <c r="DF2217" s="207"/>
      <c r="DG2217" s="207"/>
      <c r="DH2217" s="207"/>
      <c r="DI2217" s="207"/>
      <c r="DJ2217" s="207"/>
      <c r="DK2217" s="207"/>
      <c r="DL2217" s="207"/>
      <c r="DM2217" s="207"/>
      <c r="DN2217" s="207"/>
      <c r="DO2217" s="207"/>
      <c r="DP2217" s="207"/>
      <c r="DQ2217" s="207"/>
      <c r="DR2217" s="207"/>
      <c r="DS2217" s="207"/>
      <c r="DT2217" s="207"/>
      <c r="DU2217" s="207"/>
      <c r="DV2217" s="207"/>
      <c r="DW2217" s="207"/>
      <c r="DX2217" s="207"/>
    </row>
    <row r="2218" spans="15:128">
      <c r="O2218" s="207"/>
      <c r="P2218" s="207"/>
      <c r="Q2218" s="207"/>
      <c r="R2218" s="207"/>
      <c r="S2218" s="207"/>
      <c r="T2218" s="207"/>
      <c r="U2218" s="207"/>
      <c r="BP2218" s="207"/>
      <c r="BQ2218" s="207"/>
      <c r="BR2218" s="207"/>
      <c r="BS2218" s="207"/>
      <c r="BT2218" s="207"/>
      <c r="BU2218" s="207"/>
      <c r="BV2218" s="207"/>
      <c r="BW2218" s="207"/>
      <c r="BX2218" s="207"/>
      <c r="BY2218" s="207"/>
      <c r="BZ2218" s="207"/>
      <c r="CA2218" s="207"/>
      <c r="CB2218" s="207"/>
      <c r="CC2218" s="207"/>
      <c r="CD2218" s="207"/>
      <c r="CE2218" s="207"/>
      <c r="CF2218" s="207"/>
      <c r="CG2218" s="207"/>
      <c r="CH2218" s="207"/>
      <c r="CI2218" s="207"/>
      <c r="CJ2218" s="207"/>
      <c r="CK2218" s="207"/>
      <c r="CL2218" s="207"/>
      <c r="CM2218" s="207"/>
      <c r="CN2218" s="207"/>
      <c r="CO2218" s="207"/>
      <c r="CP2218" s="207"/>
      <c r="CQ2218" s="207"/>
      <c r="CR2218" s="207"/>
      <c r="CS2218" s="207"/>
      <c r="CT2218" s="207"/>
      <c r="CU2218" s="207"/>
      <c r="CV2218" s="207"/>
      <c r="CW2218" s="207"/>
      <c r="CX2218" s="207"/>
      <c r="CY2218" s="207"/>
      <c r="CZ2218" s="207"/>
      <c r="DA2218" s="207"/>
      <c r="DB2218" s="207"/>
      <c r="DC2218" s="207"/>
      <c r="DD2218" s="207"/>
      <c r="DE2218" s="207"/>
      <c r="DF2218" s="207"/>
      <c r="DG2218" s="207"/>
      <c r="DH2218" s="207"/>
      <c r="DI2218" s="207"/>
      <c r="DJ2218" s="207"/>
      <c r="DK2218" s="207"/>
      <c r="DL2218" s="207"/>
      <c r="DM2218" s="207"/>
      <c r="DN2218" s="207"/>
      <c r="DO2218" s="207"/>
      <c r="DP2218" s="207"/>
      <c r="DQ2218" s="207"/>
      <c r="DR2218" s="207"/>
      <c r="DS2218" s="207"/>
      <c r="DT2218" s="207"/>
      <c r="DU2218" s="207"/>
      <c r="DV2218" s="207"/>
      <c r="DW2218" s="207"/>
      <c r="DX2218" s="207"/>
    </row>
    <row r="2219" spans="15:128">
      <c r="O2219" s="207"/>
      <c r="P2219" s="207"/>
      <c r="Q2219" s="207"/>
      <c r="R2219" s="207"/>
      <c r="S2219" s="207"/>
      <c r="T2219" s="207"/>
      <c r="U2219" s="207"/>
      <c r="BP2219" s="207"/>
      <c r="BQ2219" s="207"/>
      <c r="BR2219" s="207"/>
      <c r="BS2219" s="207"/>
      <c r="BT2219" s="207"/>
      <c r="BU2219" s="207"/>
      <c r="BV2219" s="207"/>
      <c r="BW2219" s="207"/>
      <c r="BX2219" s="207"/>
      <c r="BY2219" s="207"/>
      <c r="BZ2219" s="207"/>
      <c r="CA2219" s="207"/>
      <c r="CB2219" s="207"/>
      <c r="CC2219" s="207"/>
      <c r="CD2219" s="207"/>
      <c r="CE2219" s="207"/>
      <c r="CF2219" s="207"/>
      <c r="CG2219" s="207"/>
      <c r="CH2219" s="207"/>
      <c r="CI2219" s="207"/>
      <c r="CJ2219" s="207"/>
      <c r="CK2219" s="207"/>
      <c r="CL2219" s="207"/>
      <c r="CM2219" s="207"/>
      <c r="CN2219" s="207"/>
      <c r="CO2219" s="207"/>
      <c r="CP2219" s="207"/>
      <c r="CQ2219" s="207"/>
      <c r="CR2219" s="207"/>
      <c r="CS2219" s="207"/>
      <c r="CT2219" s="207"/>
      <c r="CU2219" s="207"/>
      <c r="CV2219" s="207"/>
      <c r="CW2219" s="207"/>
      <c r="CX2219" s="207"/>
      <c r="CY2219" s="207"/>
      <c r="CZ2219" s="207"/>
      <c r="DA2219" s="207"/>
      <c r="DB2219" s="207"/>
      <c r="DC2219" s="207"/>
      <c r="DD2219" s="207"/>
      <c r="DE2219" s="207"/>
      <c r="DF2219" s="207"/>
      <c r="DG2219" s="207"/>
      <c r="DH2219" s="207"/>
      <c r="DI2219" s="207"/>
      <c r="DJ2219" s="207"/>
      <c r="DK2219" s="207"/>
      <c r="DL2219" s="207"/>
      <c r="DM2219" s="207"/>
      <c r="DN2219" s="207"/>
      <c r="DO2219" s="207"/>
      <c r="DP2219" s="207"/>
      <c r="DQ2219" s="207"/>
      <c r="DR2219" s="207"/>
      <c r="DS2219" s="207"/>
      <c r="DT2219" s="207"/>
      <c r="DU2219" s="207"/>
      <c r="DV2219" s="207"/>
      <c r="DW2219" s="207"/>
      <c r="DX2219" s="207"/>
    </row>
    <row r="2220" spans="15:128">
      <c r="O2220" s="207"/>
      <c r="P2220" s="207"/>
      <c r="Q2220" s="207"/>
      <c r="R2220" s="207"/>
      <c r="S2220" s="207"/>
      <c r="T2220" s="207"/>
      <c r="U2220" s="207"/>
      <c r="BP2220" s="207"/>
      <c r="BQ2220" s="207"/>
      <c r="BR2220" s="207"/>
      <c r="BS2220" s="207"/>
      <c r="BT2220" s="207"/>
      <c r="BU2220" s="207"/>
      <c r="BV2220" s="207"/>
      <c r="BW2220" s="207"/>
      <c r="BX2220" s="207"/>
      <c r="BY2220" s="207"/>
      <c r="BZ2220" s="207"/>
      <c r="CA2220" s="207"/>
      <c r="CB2220" s="207"/>
      <c r="CC2220" s="207"/>
      <c r="CD2220" s="207"/>
      <c r="CE2220" s="207"/>
      <c r="CF2220" s="207"/>
      <c r="CG2220" s="207"/>
      <c r="CH2220" s="207"/>
      <c r="CI2220" s="207"/>
      <c r="CJ2220" s="207"/>
      <c r="CK2220" s="207"/>
      <c r="CL2220" s="207"/>
      <c r="CM2220" s="207"/>
      <c r="CN2220" s="207"/>
      <c r="CO2220" s="207"/>
      <c r="CP2220" s="207"/>
      <c r="CQ2220" s="207"/>
      <c r="CR2220" s="207"/>
      <c r="CS2220" s="207"/>
      <c r="CT2220" s="207"/>
      <c r="CU2220" s="207"/>
      <c r="CV2220" s="207"/>
      <c r="CW2220" s="207"/>
      <c r="CX2220" s="207"/>
      <c r="CY2220" s="207"/>
      <c r="CZ2220" s="207"/>
      <c r="DA2220" s="207"/>
      <c r="DB2220" s="207"/>
      <c r="DC2220" s="207"/>
      <c r="DD2220" s="207"/>
      <c r="DE2220" s="207"/>
      <c r="DF2220" s="207"/>
      <c r="DG2220" s="207"/>
      <c r="DH2220" s="207"/>
      <c r="DI2220" s="207"/>
      <c r="DJ2220" s="207"/>
      <c r="DK2220" s="207"/>
      <c r="DL2220" s="207"/>
      <c r="DM2220" s="207"/>
      <c r="DN2220" s="207"/>
      <c r="DO2220" s="207"/>
      <c r="DP2220" s="207"/>
      <c r="DQ2220" s="207"/>
      <c r="DR2220" s="207"/>
      <c r="DS2220" s="207"/>
      <c r="DT2220" s="207"/>
      <c r="DU2220" s="207"/>
      <c r="DV2220" s="207"/>
      <c r="DW2220" s="207"/>
      <c r="DX2220" s="207"/>
    </row>
    <row r="2221" spans="15:128">
      <c r="O2221" s="207"/>
      <c r="P2221" s="207"/>
      <c r="Q2221" s="207"/>
      <c r="R2221" s="207"/>
      <c r="S2221" s="207"/>
      <c r="T2221" s="207"/>
      <c r="U2221" s="207"/>
      <c r="BP2221" s="207"/>
      <c r="BQ2221" s="207"/>
      <c r="BR2221" s="207"/>
      <c r="BS2221" s="207"/>
      <c r="BT2221" s="207"/>
      <c r="BU2221" s="207"/>
      <c r="BV2221" s="207"/>
      <c r="BW2221" s="207"/>
      <c r="BX2221" s="207"/>
      <c r="BY2221" s="207"/>
      <c r="BZ2221" s="207"/>
      <c r="CA2221" s="207"/>
      <c r="CB2221" s="207"/>
      <c r="CC2221" s="207"/>
      <c r="CD2221" s="207"/>
      <c r="CE2221" s="207"/>
      <c r="CF2221" s="207"/>
      <c r="CG2221" s="207"/>
      <c r="CH2221" s="207"/>
      <c r="CI2221" s="207"/>
      <c r="CJ2221" s="207"/>
      <c r="CK2221" s="207"/>
      <c r="CL2221" s="207"/>
      <c r="CM2221" s="207"/>
      <c r="CN2221" s="207"/>
      <c r="CO2221" s="207"/>
      <c r="CP2221" s="207"/>
      <c r="CQ2221" s="207"/>
      <c r="CR2221" s="207"/>
      <c r="CS2221" s="207"/>
      <c r="CT2221" s="207"/>
      <c r="CU2221" s="207"/>
      <c r="CV2221" s="207"/>
      <c r="CW2221" s="207"/>
      <c r="CX2221" s="207"/>
      <c r="CY2221" s="207"/>
      <c r="CZ2221" s="207"/>
      <c r="DA2221" s="207"/>
      <c r="DB2221" s="207"/>
      <c r="DC2221" s="207"/>
      <c r="DD2221" s="207"/>
      <c r="DE2221" s="207"/>
      <c r="DF2221" s="207"/>
      <c r="DG2221" s="207"/>
      <c r="DH2221" s="207"/>
      <c r="DI2221" s="207"/>
      <c r="DJ2221" s="207"/>
      <c r="DK2221" s="207"/>
      <c r="DL2221" s="207"/>
      <c r="DM2221" s="207"/>
      <c r="DN2221" s="207"/>
      <c r="DO2221" s="207"/>
      <c r="DP2221" s="207"/>
      <c r="DQ2221" s="207"/>
      <c r="DR2221" s="207"/>
      <c r="DS2221" s="207"/>
      <c r="DT2221" s="207"/>
      <c r="DU2221" s="207"/>
      <c r="DV2221" s="207"/>
      <c r="DW2221" s="207"/>
      <c r="DX2221" s="207"/>
    </row>
    <row r="2222" spans="15:128">
      <c r="O2222" s="207"/>
      <c r="P2222" s="207"/>
      <c r="Q2222" s="207"/>
      <c r="R2222" s="207"/>
      <c r="S2222" s="207"/>
      <c r="T2222" s="207"/>
      <c r="U2222" s="207"/>
      <c r="BP2222" s="207"/>
      <c r="BQ2222" s="207"/>
      <c r="BR2222" s="207"/>
      <c r="BS2222" s="207"/>
      <c r="BT2222" s="207"/>
      <c r="BU2222" s="207"/>
      <c r="BV2222" s="207"/>
      <c r="BW2222" s="207"/>
      <c r="BX2222" s="207"/>
      <c r="BY2222" s="207"/>
      <c r="BZ2222" s="207"/>
      <c r="CA2222" s="207"/>
      <c r="CB2222" s="207"/>
      <c r="CC2222" s="207"/>
      <c r="CD2222" s="207"/>
      <c r="CE2222" s="207"/>
      <c r="CF2222" s="207"/>
      <c r="CG2222" s="207"/>
      <c r="CH2222" s="207"/>
      <c r="CI2222" s="207"/>
      <c r="CJ2222" s="207"/>
      <c r="CK2222" s="207"/>
      <c r="CL2222" s="207"/>
      <c r="CM2222" s="207"/>
      <c r="CN2222" s="207"/>
      <c r="CO2222" s="207"/>
      <c r="CP2222" s="207"/>
      <c r="CQ2222" s="207"/>
      <c r="CR2222" s="207"/>
      <c r="CS2222" s="207"/>
      <c r="CT2222" s="207"/>
      <c r="CU2222" s="207"/>
      <c r="CV2222" s="207"/>
      <c r="CW2222" s="207"/>
      <c r="CX2222" s="207"/>
      <c r="CY2222" s="207"/>
      <c r="CZ2222" s="207"/>
      <c r="DA2222" s="207"/>
      <c r="DB2222" s="207"/>
      <c r="DC2222" s="207"/>
      <c r="DD2222" s="207"/>
      <c r="DE2222" s="207"/>
      <c r="DF2222" s="207"/>
      <c r="DG2222" s="207"/>
      <c r="DH2222" s="207"/>
      <c r="DI2222" s="207"/>
      <c r="DJ2222" s="207"/>
      <c r="DK2222" s="207"/>
      <c r="DL2222" s="207"/>
      <c r="DM2222" s="207"/>
      <c r="DN2222" s="207"/>
      <c r="DO2222" s="207"/>
      <c r="DP2222" s="207"/>
      <c r="DQ2222" s="207"/>
      <c r="DR2222" s="207"/>
      <c r="DS2222" s="207"/>
      <c r="DT2222" s="207"/>
      <c r="DU2222" s="207"/>
      <c r="DV2222" s="207"/>
      <c r="DW2222" s="207"/>
      <c r="DX2222" s="207"/>
    </row>
    <row r="2223" spans="15:128">
      <c r="O2223" s="207"/>
      <c r="P2223" s="207"/>
      <c r="Q2223" s="207"/>
      <c r="R2223" s="207"/>
      <c r="S2223" s="207"/>
      <c r="T2223" s="207"/>
      <c r="U2223" s="207"/>
      <c r="BP2223" s="207"/>
      <c r="BQ2223" s="207"/>
      <c r="BR2223" s="207"/>
      <c r="BS2223" s="207"/>
      <c r="BT2223" s="207"/>
      <c r="BU2223" s="207"/>
      <c r="BV2223" s="207"/>
      <c r="BW2223" s="207"/>
      <c r="BX2223" s="207"/>
      <c r="BY2223" s="207"/>
      <c r="BZ2223" s="207"/>
      <c r="CA2223" s="207"/>
      <c r="CB2223" s="207"/>
      <c r="CC2223" s="207"/>
      <c r="CD2223" s="207"/>
      <c r="CE2223" s="207"/>
      <c r="CF2223" s="207"/>
      <c r="CG2223" s="207"/>
      <c r="CH2223" s="207"/>
      <c r="CI2223" s="207"/>
      <c r="CJ2223" s="207"/>
      <c r="CK2223" s="207"/>
      <c r="CL2223" s="207"/>
      <c r="CM2223" s="207"/>
      <c r="CN2223" s="207"/>
      <c r="CO2223" s="207"/>
      <c r="CP2223" s="207"/>
      <c r="CQ2223" s="207"/>
      <c r="CR2223" s="207"/>
      <c r="CS2223" s="207"/>
      <c r="CT2223" s="207"/>
      <c r="CU2223" s="207"/>
      <c r="CV2223" s="207"/>
      <c r="CW2223" s="207"/>
      <c r="CX2223" s="207"/>
      <c r="CY2223" s="207"/>
      <c r="CZ2223" s="207"/>
      <c r="DA2223" s="207"/>
      <c r="DB2223" s="207"/>
      <c r="DC2223" s="207"/>
      <c r="DD2223" s="207"/>
      <c r="DE2223" s="207"/>
      <c r="DF2223" s="207"/>
      <c r="DG2223" s="207"/>
      <c r="DH2223" s="207"/>
      <c r="DI2223" s="207"/>
      <c r="DJ2223" s="207"/>
      <c r="DK2223" s="207"/>
      <c r="DL2223" s="207"/>
      <c r="DM2223" s="207"/>
      <c r="DN2223" s="207"/>
      <c r="DO2223" s="207"/>
      <c r="DP2223" s="207"/>
      <c r="DQ2223" s="207"/>
      <c r="DR2223" s="207"/>
      <c r="DS2223" s="207"/>
      <c r="DT2223" s="207"/>
      <c r="DU2223" s="207"/>
      <c r="DV2223" s="207"/>
      <c r="DW2223" s="207"/>
      <c r="DX2223" s="207"/>
    </row>
    <row r="2224" spans="15:128">
      <c r="O2224" s="207"/>
      <c r="P2224" s="207"/>
      <c r="Q2224" s="207"/>
      <c r="R2224" s="207"/>
      <c r="S2224" s="207"/>
      <c r="T2224" s="207"/>
      <c r="U2224" s="207"/>
      <c r="BP2224" s="207"/>
      <c r="BQ2224" s="207"/>
      <c r="BR2224" s="207"/>
      <c r="BS2224" s="207"/>
      <c r="BT2224" s="207"/>
      <c r="BU2224" s="207"/>
      <c r="BV2224" s="207"/>
      <c r="BW2224" s="207"/>
      <c r="BX2224" s="207"/>
      <c r="BY2224" s="207"/>
      <c r="BZ2224" s="207"/>
      <c r="CA2224" s="207"/>
      <c r="CB2224" s="207"/>
      <c r="CC2224" s="207"/>
      <c r="CD2224" s="207"/>
      <c r="CE2224" s="207"/>
      <c r="CF2224" s="207"/>
      <c r="CG2224" s="207"/>
      <c r="CH2224" s="207"/>
      <c r="CI2224" s="207"/>
      <c r="CJ2224" s="207"/>
      <c r="CK2224" s="207"/>
      <c r="CL2224" s="207"/>
      <c r="CM2224" s="207"/>
      <c r="CN2224" s="207"/>
      <c r="CO2224" s="207"/>
      <c r="CP2224" s="207"/>
      <c r="CQ2224" s="207"/>
      <c r="CR2224" s="207"/>
      <c r="CS2224" s="207"/>
      <c r="CT2224" s="207"/>
      <c r="CU2224" s="207"/>
      <c r="CV2224" s="207"/>
      <c r="CW2224" s="207"/>
      <c r="CX2224" s="207"/>
      <c r="CY2224" s="207"/>
      <c r="CZ2224" s="207"/>
      <c r="DA2224" s="207"/>
      <c r="DB2224" s="207"/>
      <c r="DC2224" s="207"/>
      <c r="DD2224" s="207"/>
      <c r="DE2224" s="207"/>
      <c r="DF2224" s="207"/>
      <c r="DG2224" s="207"/>
      <c r="DH2224" s="207"/>
      <c r="DI2224" s="207"/>
      <c r="DJ2224" s="207"/>
      <c r="DK2224" s="207"/>
      <c r="DL2224" s="207"/>
      <c r="DM2224" s="207"/>
      <c r="DN2224" s="207"/>
      <c r="DO2224" s="207"/>
      <c r="DP2224" s="207"/>
      <c r="DQ2224" s="207"/>
      <c r="DR2224" s="207"/>
      <c r="DS2224" s="207"/>
      <c r="DT2224" s="207"/>
      <c r="DU2224" s="207"/>
      <c r="DV2224" s="207"/>
      <c r="DW2224" s="207"/>
      <c r="DX2224" s="207"/>
    </row>
    <row r="2225" spans="15:128">
      <c r="O2225" s="207"/>
      <c r="P2225" s="207"/>
      <c r="Q2225" s="207"/>
      <c r="R2225" s="207"/>
      <c r="S2225" s="207"/>
      <c r="T2225" s="207"/>
      <c r="U2225" s="207"/>
      <c r="BP2225" s="207"/>
      <c r="BQ2225" s="207"/>
      <c r="BR2225" s="207"/>
      <c r="BS2225" s="207"/>
      <c r="BT2225" s="207"/>
      <c r="BU2225" s="207"/>
      <c r="BV2225" s="207"/>
      <c r="BW2225" s="207"/>
      <c r="BX2225" s="207"/>
      <c r="BY2225" s="207"/>
      <c r="BZ2225" s="207"/>
      <c r="CA2225" s="207"/>
      <c r="CB2225" s="207"/>
      <c r="CC2225" s="207"/>
      <c r="CD2225" s="207"/>
      <c r="CE2225" s="207"/>
      <c r="CF2225" s="207"/>
      <c r="CG2225" s="207"/>
      <c r="CH2225" s="207"/>
      <c r="CI2225" s="207"/>
      <c r="CJ2225" s="207"/>
      <c r="CK2225" s="207"/>
      <c r="CL2225" s="207"/>
      <c r="CM2225" s="207"/>
      <c r="CN2225" s="207"/>
      <c r="CO2225" s="207"/>
      <c r="CP2225" s="207"/>
      <c r="CQ2225" s="207"/>
      <c r="CR2225" s="207"/>
      <c r="CS2225" s="207"/>
      <c r="CT2225" s="207"/>
      <c r="CU2225" s="207"/>
      <c r="CV2225" s="207"/>
      <c r="CW2225" s="207"/>
      <c r="CX2225" s="207"/>
      <c r="CY2225" s="207"/>
      <c r="CZ2225" s="207"/>
      <c r="DA2225" s="207"/>
      <c r="DB2225" s="207"/>
      <c r="DC2225" s="207"/>
      <c r="DD2225" s="207"/>
      <c r="DE2225" s="207"/>
      <c r="DF2225" s="207"/>
      <c r="DG2225" s="207"/>
      <c r="DH2225" s="207"/>
      <c r="DI2225" s="207"/>
      <c r="DJ2225" s="207"/>
      <c r="DK2225" s="207"/>
      <c r="DL2225" s="207"/>
      <c r="DM2225" s="207"/>
      <c r="DN2225" s="207"/>
      <c r="DO2225" s="207"/>
      <c r="DP2225" s="207"/>
      <c r="DQ2225" s="207"/>
      <c r="DR2225" s="207"/>
      <c r="DS2225" s="207"/>
      <c r="DT2225" s="207"/>
      <c r="DU2225" s="207"/>
      <c r="DV2225" s="207"/>
      <c r="DW2225" s="207"/>
      <c r="DX2225" s="207"/>
    </row>
    <row r="2226" spans="15:128">
      <c r="O2226" s="207"/>
      <c r="P2226" s="207"/>
      <c r="Q2226" s="207"/>
      <c r="R2226" s="207"/>
      <c r="S2226" s="207"/>
      <c r="T2226" s="207"/>
      <c r="U2226" s="207"/>
      <c r="BP2226" s="207"/>
      <c r="BQ2226" s="207"/>
      <c r="BR2226" s="207"/>
      <c r="BS2226" s="207"/>
      <c r="BT2226" s="207"/>
      <c r="BU2226" s="207"/>
      <c r="BV2226" s="207"/>
      <c r="BW2226" s="207"/>
      <c r="BX2226" s="207"/>
      <c r="BY2226" s="207"/>
      <c r="BZ2226" s="207"/>
      <c r="CA2226" s="207"/>
      <c r="CB2226" s="207"/>
      <c r="CC2226" s="207"/>
      <c r="CD2226" s="207"/>
      <c r="CE2226" s="207"/>
      <c r="CF2226" s="207"/>
      <c r="CG2226" s="207"/>
      <c r="CH2226" s="207"/>
      <c r="CI2226" s="207"/>
      <c r="CJ2226" s="207"/>
      <c r="CK2226" s="207"/>
      <c r="CL2226" s="207"/>
      <c r="CM2226" s="207"/>
      <c r="CN2226" s="207"/>
      <c r="CO2226" s="207"/>
      <c r="CP2226" s="207"/>
      <c r="CQ2226" s="207"/>
      <c r="CR2226" s="207"/>
      <c r="CS2226" s="207"/>
      <c r="CT2226" s="207"/>
      <c r="CU2226" s="207"/>
      <c r="CV2226" s="207"/>
      <c r="CW2226" s="207"/>
      <c r="CX2226" s="207"/>
      <c r="CY2226" s="207"/>
      <c r="CZ2226" s="207"/>
      <c r="DA2226" s="207"/>
      <c r="DB2226" s="207"/>
      <c r="DC2226" s="207"/>
      <c r="DD2226" s="207"/>
      <c r="DE2226" s="207"/>
      <c r="DF2226" s="207"/>
      <c r="DG2226" s="207"/>
      <c r="DH2226" s="207"/>
      <c r="DI2226" s="207"/>
      <c r="DJ2226" s="207"/>
      <c r="DK2226" s="207"/>
      <c r="DL2226" s="207"/>
      <c r="DM2226" s="207"/>
      <c r="DN2226" s="207"/>
      <c r="DO2226" s="207"/>
      <c r="DP2226" s="207"/>
      <c r="DQ2226" s="207"/>
      <c r="DR2226" s="207"/>
      <c r="DS2226" s="207"/>
      <c r="DT2226" s="207"/>
      <c r="DU2226" s="207"/>
      <c r="DV2226" s="207"/>
      <c r="DW2226" s="207"/>
      <c r="DX2226" s="207"/>
    </row>
    <row r="2227" spans="15:128">
      <c r="O2227" s="207"/>
      <c r="P2227" s="207"/>
      <c r="Q2227" s="207"/>
      <c r="R2227" s="207"/>
      <c r="S2227" s="207"/>
      <c r="T2227" s="207"/>
      <c r="U2227" s="207"/>
      <c r="BP2227" s="207"/>
      <c r="BQ2227" s="207"/>
      <c r="BR2227" s="207"/>
      <c r="BS2227" s="207"/>
      <c r="BT2227" s="207"/>
      <c r="BU2227" s="207"/>
      <c r="BV2227" s="207"/>
      <c r="BW2227" s="207"/>
      <c r="BX2227" s="207"/>
      <c r="BY2227" s="207"/>
      <c r="BZ2227" s="207"/>
      <c r="CA2227" s="207"/>
      <c r="CB2227" s="207"/>
      <c r="CC2227" s="207"/>
      <c r="CD2227" s="207"/>
      <c r="CE2227" s="207"/>
      <c r="CF2227" s="207"/>
      <c r="CG2227" s="207"/>
      <c r="CH2227" s="207"/>
      <c r="CI2227" s="207"/>
      <c r="CJ2227" s="207"/>
      <c r="CK2227" s="207"/>
      <c r="CL2227" s="207"/>
      <c r="CM2227" s="207"/>
      <c r="CN2227" s="207"/>
      <c r="CO2227" s="207"/>
      <c r="CP2227" s="207"/>
      <c r="CQ2227" s="207"/>
      <c r="CR2227" s="207"/>
      <c r="CS2227" s="207"/>
      <c r="CT2227" s="207"/>
      <c r="CU2227" s="207"/>
      <c r="CV2227" s="207"/>
      <c r="CW2227" s="207"/>
      <c r="CX2227" s="207"/>
      <c r="CY2227" s="207"/>
      <c r="CZ2227" s="207"/>
      <c r="DA2227" s="207"/>
      <c r="DB2227" s="207"/>
      <c r="DC2227" s="207"/>
      <c r="DD2227" s="207"/>
      <c r="DE2227" s="207"/>
      <c r="DF2227" s="207"/>
      <c r="DG2227" s="207"/>
      <c r="DH2227" s="207"/>
      <c r="DI2227" s="207"/>
      <c r="DJ2227" s="207"/>
      <c r="DK2227" s="207"/>
      <c r="DL2227" s="207"/>
      <c r="DM2227" s="207"/>
      <c r="DN2227" s="207"/>
      <c r="DO2227" s="207"/>
      <c r="DP2227" s="207"/>
      <c r="DQ2227" s="207"/>
      <c r="DR2227" s="207"/>
      <c r="DS2227" s="207"/>
      <c r="DT2227" s="207"/>
      <c r="DU2227" s="207"/>
      <c r="DV2227" s="207"/>
      <c r="DW2227" s="207"/>
      <c r="DX2227" s="207"/>
    </row>
    <row r="2228" spans="15:128">
      <c r="O2228" s="207"/>
      <c r="P2228" s="207"/>
      <c r="Q2228" s="207"/>
      <c r="R2228" s="207"/>
      <c r="S2228" s="207"/>
      <c r="T2228" s="207"/>
      <c r="U2228" s="207"/>
      <c r="BP2228" s="207"/>
      <c r="BQ2228" s="207"/>
      <c r="BR2228" s="207"/>
      <c r="BS2228" s="207"/>
      <c r="BT2228" s="207"/>
      <c r="BU2228" s="207"/>
      <c r="BV2228" s="207"/>
      <c r="BW2228" s="207"/>
      <c r="BX2228" s="207"/>
      <c r="BY2228" s="207"/>
      <c r="BZ2228" s="207"/>
      <c r="CA2228" s="207"/>
      <c r="CB2228" s="207"/>
      <c r="CC2228" s="207"/>
      <c r="CD2228" s="207"/>
      <c r="CE2228" s="207"/>
      <c r="CF2228" s="207"/>
      <c r="CG2228" s="207"/>
      <c r="CH2228" s="207"/>
      <c r="CI2228" s="207"/>
      <c r="CJ2228" s="207"/>
      <c r="CK2228" s="207"/>
      <c r="CL2228" s="207"/>
      <c r="CM2228" s="207"/>
      <c r="CN2228" s="207"/>
      <c r="CO2228" s="207"/>
      <c r="CP2228" s="207"/>
      <c r="CQ2228" s="207"/>
      <c r="CR2228" s="207"/>
      <c r="CS2228" s="207"/>
      <c r="CT2228" s="207"/>
      <c r="CU2228" s="207"/>
      <c r="CV2228" s="207"/>
      <c r="CW2228" s="207"/>
      <c r="CX2228" s="207"/>
      <c r="CY2228" s="207"/>
      <c r="CZ2228" s="207"/>
      <c r="DA2228" s="207"/>
      <c r="DB2228" s="207"/>
      <c r="DC2228" s="207"/>
      <c r="DD2228" s="207"/>
      <c r="DE2228" s="207"/>
      <c r="DF2228" s="207"/>
      <c r="DG2228" s="207"/>
      <c r="DH2228" s="207"/>
      <c r="DI2228" s="207"/>
      <c r="DJ2228" s="207"/>
      <c r="DK2228" s="207"/>
      <c r="DL2228" s="207"/>
      <c r="DM2228" s="207"/>
      <c r="DN2228" s="207"/>
      <c r="DO2228" s="207"/>
      <c r="DP2228" s="207"/>
      <c r="DQ2228" s="207"/>
      <c r="DR2228" s="207"/>
      <c r="DS2228" s="207"/>
      <c r="DT2228" s="207"/>
      <c r="DU2228" s="207"/>
      <c r="DV2228" s="207"/>
      <c r="DW2228" s="207"/>
      <c r="DX2228" s="207"/>
    </row>
    <row r="2229" spans="15:128">
      <c r="O2229" s="207"/>
      <c r="P2229" s="207"/>
      <c r="Q2229" s="207"/>
      <c r="R2229" s="207"/>
      <c r="S2229" s="207"/>
      <c r="T2229" s="207"/>
      <c r="U2229" s="207"/>
      <c r="BP2229" s="207"/>
      <c r="BQ2229" s="207"/>
      <c r="BR2229" s="207"/>
      <c r="BS2229" s="207"/>
      <c r="BT2229" s="207"/>
      <c r="BU2229" s="207"/>
      <c r="BV2229" s="207"/>
      <c r="BW2229" s="207"/>
      <c r="BX2229" s="207"/>
      <c r="BY2229" s="207"/>
      <c r="BZ2229" s="207"/>
      <c r="CA2229" s="207"/>
      <c r="CB2229" s="207"/>
      <c r="CC2229" s="207"/>
      <c r="CD2229" s="207"/>
      <c r="CE2229" s="207"/>
      <c r="CF2229" s="207"/>
      <c r="CG2229" s="207"/>
      <c r="CH2229" s="207"/>
      <c r="CI2229" s="207"/>
      <c r="CJ2229" s="207"/>
      <c r="CK2229" s="207"/>
      <c r="CL2229" s="207"/>
      <c r="CM2229" s="207"/>
      <c r="CN2229" s="207"/>
      <c r="CO2229" s="207"/>
      <c r="CP2229" s="207"/>
      <c r="CQ2229" s="207"/>
      <c r="CR2229" s="207"/>
      <c r="CS2229" s="207"/>
      <c r="CT2229" s="207"/>
      <c r="CU2229" s="207"/>
      <c r="CV2229" s="207"/>
      <c r="CW2229" s="207"/>
      <c r="CX2229" s="207"/>
      <c r="CY2229" s="207"/>
      <c r="CZ2229" s="207"/>
      <c r="DA2229" s="207"/>
      <c r="DB2229" s="207"/>
      <c r="DC2229" s="207"/>
      <c r="DD2229" s="207"/>
      <c r="DE2229" s="207"/>
      <c r="DF2229" s="207"/>
      <c r="DG2229" s="207"/>
      <c r="DH2229" s="207"/>
      <c r="DI2229" s="207"/>
      <c r="DJ2229" s="207"/>
      <c r="DK2229" s="207"/>
      <c r="DL2229" s="207"/>
      <c r="DM2229" s="207"/>
      <c r="DN2229" s="207"/>
      <c r="DO2229" s="207"/>
      <c r="DP2229" s="207"/>
      <c r="DQ2229" s="207"/>
      <c r="DR2229" s="207"/>
      <c r="DS2229" s="207"/>
      <c r="DT2229" s="207"/>
      <c r="DU2229" s="207"/>
      <c r="DV2229" s="207"/>
      <c r="DW2229" s="207"/>
      <c r="DX2229" s="207"/>
    </row>
    <row r="2230" spans="15:128">
      <c r="O2230" s="207"/>
      <c r="P2230" s="207"/>
      <c r="Q2230" s="207"/>
      <c r="R2230" s="207"/>
      <c r="S2230" s="207"/>
      <c r="T2230" s="207"/>
      <c r="U2230" s="207"/>
      <c r="BP2230" s="207"/>
      <c r="BQ2230" s="207"/>
      <c r="BR2230" s="207"/>
      <c r="BS2230" s="207"/>
      <c r="BT2230" s="207"/>
      <c r="BU2230" s="207"/>
      <c r="BV2230" s="207"/>
      <c r="BW2230" s="207"/>
      <c r="BX2230" s="207"/>
      <c r="BY2230" s="207"/>
      <c r="BZ2230" s="207"/>
      <c r="CA2230" s="207"/>
      <c r="CB2230" s="207"/>
      <c r="CC2230" s="207"/>
      <c r="CD2230" s="207"/>
      <c r="CE2230" s="207"/>
      <c r="CF2230" s="207"/>
      <c r="CG2230" s="207"/>
      <c r="CH2230" s="207"/>
      <c r="CI2230" s="207"/>
      <c r="CJ2230" s="207"/>
      <c r="CK2230" s="207"/>
      <c r="CL2230" s="207"/>
      <c r="CM2230" s="207"/>
      <c r="CN2230" s="207"/>
      <c r="CO2230" s="207"/>
      <c r="CP2230" s="207"/>
      <c r="CQ2230" s="207"/>
      <c r="CR2230" s="207"/>
      <c r="CS2230" s="207"/>
      <c r="CT2230" s="207"/>
      <c r="CU2230" s="207"/>
      <c r="CV2230" s="207"/>
      <c r="CW2230" s="207"/>
      <c r="CX2230" s="207"/>
      <c r="CY2230" s="207"/>
      <c r="CZ2230" s="207"/>
      <c r="DA2230" s="207"/>
      <c r="DB2230" s="207"/>
      <c r="DC2230" s="207"/>
      <c r="DD2230" s="207"/>
      <c r="DE2230" s="207"/>
      <c r="DF2230" s="207"/>
      <c r="DG2230" s="207"/>
      <c r="DH2230" s="207"/>
      <c r="DI2230" s="207"/>
      <c r="DJ2230" s="207"/>
      <c r="DK2230" s="207"/>
      <c r="DL2230" s="207"/>
      <c r="DM2230" s="207"/>
      <c r="DN2230" s="207"/>
      <c r="DO2230" s="207"/>
      <c r="DP2230" s="207"/>
      <c r="DQ2230" s="207"/>
      <c r="DR2230" s="207"/>
      <c r="DS2230" s="207"/>
      <c r="DT2230" s="207"/>
      <c r="DU2230" s="207"/>
      <c r="DV2230" s="207"/>
      <c r="DW2230" s="207"/>
      <c r="DX2230" s="207"/>
    </row>
    <row r="2231" spans="15:128">
      <c r="O2231" s="207"/>
      <c r="P2231" s="207"/>
      <c r="Q2231" s="207"/>
      <c r="R2231" s="207"/>
      <c r="S2231" s="207"/>
      <c r="T2231" s="207"/>
      <c r="U2231" s="207"/>
      <c r="BP2231" s="207"/>
      <c r="BQ2231" s="207"/>
      <c r="BR2231" s="207"/>
      <c r="BS2231" s="207"/>
      <c r="BT2231" s="207"/>
      <c r="BU2231" s="207"/>
      <c r="BV2231" s="207"/>
      <c r="BW2231" s="207"/>
      <c r="BX2231" s="207"/>
      <c r="BY2231" s="207"/>
      <c r="BZ2231" s="207"/>
      <c r="CA2231" s="207"/>
      <c r="CB2231" s="207"/>
      <c r="CC2231" s="207"/>
      <c r="CD2231" s="207"/>
      <c r="CE2231" s="207"/>
      <c r="CF2231" s="207"/>
      <c r="CG2231" s="207"/>
      <c r="CH2231" s="207"/>
      <c r="CI2231" s="207"/>
      <c r="CJ2231" s="207"/>
      <c r="CK2231" s="207"/>
      <c r="CL2231" s="207"/>
      <c r="CM2231" s="207"/>
      <c r="CN2231" s="207"/>
      <c r="CO2231" s="207"/>
      <c r="CP2231" s="207"/>
      <c r="CQ2231" s="207"/>
      <c r="CR2231" s="207"/>
      <c r="CS2231" s="207"/>
      <c r="CT2231" s="207"/>
      <c r="CU2231" s="207"/>
      <c r="CV2231" s="207"/>
      <c r="CW2231" s="207"/>
      <c r="CX2231" s="207"/>
      <c r="CY2231" s="207"/>
      <c r="CZ2231" s="207"/>
      <c r="DA2231" s="207"/>
      <c r="DB2231" s="207"/>
      <c r="DC2231" s="207"/>
      <c r="DD2231" s="207"/>
      <c r="DE2231" s="207"/>
      <c r="DF2231" s="207"/>
      <c r="DG2231" s="207"/>
      <c r="DH2231" s="207"/>
      <c r="DI2231" s="207"/>
      <c r="DJ2231" s="207"/>
      <c r="DK2231" s="207"/>
      <c r="DL2231" s="207"/>
      <c r="DM2231" s="207"/>
      <c r="DN2231" s="207"/>
      <c r="DO2231" s="207"/>
      <c r="DP2231" s="207"/>
      <c r="DQ2231" s="207"/>
      <c r="DR2231" s="207"/>
      <c r="DS2231" s="207"/>
      <c r="DT2231" s="207"/>
      <c r="DU2231" s="207"/>
      <c r="DV2231" s="207"/>
      <c r="DW2231" s="207"/>
      <c r="DX2231" s="207"/>
    </row>
    <row r="2232" spans="15:128">
      <c r="O2232" s="207"/>
      <c r="P2232" s="207"/>
      <c r="Q2232" s="207"/>
      <c r="R2232" s="207"/>
      <c r="S2232" s="207"/>
      <c r="T2232" s="207"/>
      <c r="U2232" s="207"/>
      <c r="BP2232" s="207"/>
      <c r="BQ2232" s="207"/>
      <c r="BR2232" s="207"/>
      <c r="BS2232" s="207"/>
      <c r="BT2232" s="207"/>
      <c r="BU2232" s="207"/>
      <c r="BV2232" s="207"/>
      <c r="BW2232" s="207"/>
      <c r="BX2232" s="207"/>
      <c r="BY2232" s="207"/>
      <c r="BZ2232" s="207"/>
      <c r="CA2232" s="207"/>
      <c r="CB2232" s="207"/>
      <c r="CC2232" s="207"/>
      <c r="CD2232" s="207"/>
      <c r="CE2232" s="207"/>
      <c r="CF2232" s="207"/>
      <c r="CG2232" s="207"/>
      <c r="CH2232" s="207"/>
      <c r="CI2232" s="207"/>
      <c r="CJ2232" s="207"/>
      <c r="CK2232" s="207"/>
      <c r="CL2232" s="207"/>
      <c r="CM2232" s="207"/>
      <c r="CN2232" s="207"/>
      <c r="CO2232" s="207"/>
      <c r="CP2232" s="207"/>
      <c r="CQ2232" s="207"/>
      <c r="CR2232" s="207"/>
      <c r="CS2232" s="207"/>
      <c r="CT2232" s="207"/>
      <c r="CU2232" s="207"/>
      <c r="CV2232" s="207"/>
      <c r="CW2232" s="207"/>
      <c r="CX2232" s="207"/>
      <c r="CY2232" s="207"/>
      <c r="CZ2232" s="207"/>
      <c r="DA2232" s="207"/>
      <c r="DB2232" s="207"/>
      <c r="DC2232" s="207"/>
      <c r="DD2232" s="207"/>
      <c r="DE2232" s="207"/>
      <c r="DF2232" s="207"/>
      <c r="DG2232" s="207"/>
      <c r="DH2232" s="207"/>
      <c r="DI2232" s="207"/>
      <c r="DJ2232" s="207"/>
      <c r="DK2232" s="207"/>
      <c r="DL2232" s="207"/>
      <c r="DM2232" s="207"/>
      <c r="DN2232" s="207"/>
      <c r="DO2232" s="207"/>
      <c r="DP2232" s="207"/>
      <c r="DQ2232" s="207"/>
      <c r="DR2232" s="207"/>
      <c r="DS2232" s="207"/>
      <c r="DT2232" s="207"/>
      <c r="DU2232" s="207"/>
      <c r="DV2232" s="207"/>
      <c r="DW2232" s="207"/>
      <c r="DX2232" s="207"/>
    </row>
    <row r="2233" spans="15:128">
      <c r="O2233" s="207"/>
      <c r="P2233" s="207"/>
      <c r="Q2233" s="207"/>
      <c r="R2233" s="207"/>
      <c r="S2233" s="207"/>
      <c r="T2233" s="207"/>
      <c r="U2233" s="207"/>
      <c r="BP2233" s="207"/>
      <c r="BQ2233" s="207"/>
      <c r="BR2233" s="207"/>
      <c r="BS2233" s="207"/>
      <c r="BT2233" s="207"/>
      <c r="BU2233" s="207"/>
      <c r="BV2233" s="207"/>
      <c r="BW2233" s="207"/>
      <c r="BX2233" s="207"/>
      <c r="BY2233" s="207"/>
      <c r="BZ2233" s="207"/>
      <c r="CA2233" s="207"/>
      <c r="CB2233" s="207"/>
      <c r="CC2233" s="207"/>
      <c r="CD2233" s="207"/>
      <c r="CE2233" s="207"/>
      <c r="CF2233" s="207"/>
      <c r="CG2233" s="207"/>
      <c r="CH2233" s="207"/>
      <c r="CI2233" s="207"/>
      <c r="CJ2233" s="207"/>
      <c r="CK2233" s="207"/>
      <c r="CL2233" s="207"/>
      <c r="CM2233" s="207"/>
      <c r="CN2233" s="207"/>
      <c r="CO2233" s="207"/>
      <c r="CP2233" s="207"/>
      <c r="CQ2233" s="207"/>
      <c r="CR2233" s="207"/>
      <c r="CS2233" s="207"/>
      <c r="CT2233" s="207"/>
      <c r="CU2233" s="207"/>
      <c r="CV2233" s="207"/>
      <c r="CW2233" s="207"/>
      <c r="CX2233" s="207"/>
      <c r="CY2233" s="207"/>
      <c r="CZ2233" s="207"/>
      <c r="DA2233" s="207"/>
      <c r="DB2233" s="207"/>
      <c r="DC2233" s="207"/>
      <c r="DD2233" s="207"/>
      <c r="DE2233" s="207"/>
      <c r="DF2233" s="207"/>
      <c r="DG2233" s="207"/>
      <c r="DH2233" s="207"/>
      <c r="DI2233" s="207"/>
      <c r="DJ2233" s="207"/>
      <c r="DK2233" s="207"/>
      <c r="DL2233" s="207"/>
      <c r="DM2233" s="207"/>
      <c r="DN2233" s="207"/>
      <c r="DO2233" s="207"/>
      <c r="DP2233" s="207"/>
      <c r="DQ2233" s="207"/>
      <c r="DR2233" s="207"/>
      <c r="DS2233" s="207"/>
      <c r="DT2233" s="207"/>
      <c r="DU2233" s="207"/>
      <c r="DV2233" s="207"/>
      <c r="DW2233" s="207"/>
      <c r="DX2233" s="207"/>
    </row>
    <row r="2234" spans="15:128">
      <c r="O2234" s="207"/>
      <c r="P2234" s="207"/>
      <c r="Q2234" s="207"/>
      <c r="R2234" s="207"/>
      <c r="S2234" s="207"/>
      <c r="T2234" s="207"/>
      <c r="U2234" s="207"/>
      <c r="BP2234" s="207"/>
      <c r="BQ2234" s="207"/>
      <c r="BR2234" s="207"/>
      <c r="BS2234" s="207"/>
      <c r="BT2234" s="207"/>
      <c r="BU2234" s="207"/>
      <c r="BV2234" s="207"/>
      <c r="BW2234" s="207"/>
      <c r="BX2234" s="207"/>
      <c r="BY2234" s="207"/>
      <c r="BZ2234" s="207"/>
      <c r="CA2234" s="207"/>
      <c r="CB2234" s="207"/>
      <c r="CC2234" s="207"/>
      <c r="CD2234" s="207"/>
      <c r="CE2234" s="207"/>
      <c r="CF2234" s="207"/>
      <c r="CG2234" s="207"/>
      <c r="CH2234" s="207"/>
      <c r="CI2234" s="207"/>
      <c r="CJ2234" s="207"/>
      <c r="CK2234" s="207"/>
      <c r="CL2234" s="207"/>
      <c r="CM2234" s="207"/>
      <c r="CN2234" s="207"/>
      <c r="CO2234" s="207"/>
      <c r="CP2234" s="207"/>
      <c r="CQ2234" s="207"/>
      <c r="CR2234" s="207"/>
      <c r="CS2234" s="207"/>
      <c r="CT2234" s="207"/>
      <c r="CU2234" s="207"/>
      <c r="CV2234" s="207"/>
      <c r="CW2234" s="207"/>
      <c r="CX2234" s="207"/>
      <c r="CY2234" s="207"/>
      <c r="CZ2234" s="207"/>
      <c r="DA2234" s="207"/>
      <c r="DB2234" s="207"/>
      <c r="DC2234" s="207"/>
      <c r="DD2234" s="207"/>
      <c r="DE2234" s="207"/>
      <c r="DF2234" s="207"/>
      <c r="DG2234" s="207"/>
      <c r="DH2234" s="207"/>
      <c r="DI2234" s="207"/>
      <c r="DJ2234" s="207"/>
      <c r="DK2234" s="207"/>
      <c r="DL2234" s="207"/>
      <c r="DM2234" s="207"/>
      <c r="DN2234" s="207"/>
      <c r="DO2234" s="207"/>
      <c r="DP2234" s="207"/>
      <c r="DQ2234" s="207"/>
      <c r="DR2234" s="207"/>
      <c r="DS2234" s="207"/>
      <c r="DT2234" s="207"/>
      <c r="DU2234" s="207"/>
      <c r="DV2234" s="207"/>
      <c r="DW2234" s="207"/>
      <c r="DX2234" s="207"/>
    </row>
    <row r="2235" spans="15:128">
      <c r="O2235" s="207"/>
      <c r="P2235" s="207"/>
      <c r="Q2235" s="207"/>
      <c r="R2235" s="207"/>
      <c r="S2235" s="207"/>
      <c r="T2235" s="207"/>
      <c r="U2235" s="207"/>
      <c r="BP2235" s="207"/>
      <c r="BQ2235" s="207"/>
      <c r="BR2235" s="207"/>
      <c r="BS2235" s="207"/>
      <c r="BT2235" s="207"/>
      <c r="BU2235" s="207"/>
      <c r="BV2235" s="207"/>
      <c r="BW2235" s="207"/>
      <c r="BX2235" s="207"/>
      <c r="BY2235" s="207"/>
      <c r="BZ2235" s="207"/>
      <c r="CA2235" s="207"/>
      <c r="CB2235" s="207"/>
      <c r="CC2235" s="207"/>
      <c r="CD2235" s="207"/>
      <c r="CE2235" s="207"/>
      <c r="CF2235" s="207"/>
      <c r="CG2235" s="207"/>
      <c r="CH2235" s="207"/>
      <c r="CI2235" s="207"/>
      <c r="CJ2235" s="207"/>
      <c r="CK2235" s="207"/>
      <c r="CL2235" s="207"/>
      <c r="CM2235" s="207"/>
      <c r="CN2235" s="207"/>
      <c r="CO2235" s="207"/>
      <c r="CP2235" s="207"/>
      <c r="CQ2235" s="207"/>
      <c r="CR2235" s="207"/>
      <c r="CS2235" s="207"/>
      <c r="CT2235" s="207"/>
      <c r="CU2235" s="207"/>
      <c r="CV2235" s="207"/>
      <c r="CW2235" s="207"/>
      <c r="CX2235" s="207"/>
      <c r="CY2235" s="207"/>
      <c r="CZ2235" s="207"/>
      <c r="DA2235" s="207"/>
      <c r="DB2235" s="207"/>
      <c r="DC2235" s="207"/>
      <c r="DD2235" s="207"/>
      <c r="DE2235" s="207"/>
      <c r="DF2235" s="207"/>
      <c r="DG2235" s="207"/>
      <c r="DH2235" s="207"/>
      <c r="DI2235" s="207"/>
      <c r="DJ2235" s="207"/>
      <c r="DK2235" s="207"/>
      <c r="DL2235" s="207"/>
      <c r="DM2235" s="207"/>
      <c r="DN2235" s="207"/>
      <c r="DO2235" s="207"/>
      <c r="DP2235" s="207"/>
      <c r="DQ2235" s="207"/>
      <c r="DR2235" s="207"/>
      <c r="DS2235" s="207"/>
      <c r="DT2235" s="207"/>
      <c r="DU2235" s="207"/>
      <c r="DV2235" s="207"/>
      <c r="DW2235" s="207"/>
      <c r="DX2235" s="207"/>
    </row>
    <row r="2236" spans="15:128">
      <c r="O2236" s="207"/>
      <c r="P2236" s="207"/>
      <c r="Q2236" s="207"/>
      <c r="R2236" s="207"/>
      <c r="S2236" s="207"/>
      <c r="T2236" s="207"/>
      <c r="U2236" s="207"/>
      <c r="BP2236" s="207"/>
      <c r="BQ2236" s="207"/>
      <c r="BR2236" s="207"/>
      <c r="BS2236" s="207"/>
      <c r="BT2236" s="207"/>
      <c r="BU2236" s="207"/>
      <c r="BV2236" s="207"/>
      <c r="BW2236" s="207"/>
      <c r="BX2236" s="207"/>
      <c r="BY2236" s="207"/>
      <c r="BZ2236" s="207"/>
      <c r="CA2236" s="207"/>
      <c r="CB2236" s="207"/>
      <c r="CC2236" s="207"/>
      <c r="CD2236" s="207"/>
      <c r="CE2236" s="207"/>
      <c r="CF2236" s="207"/>
      <c r="CG2236" s="207"/>
      <c r="CH2236" s="207"/>
      <c r="CI2236" s="207"/>
      <c r="CJ2236" s="207"/>
      <c r="CK2236" s="207"/>
      <c r="CL2236" s="207"/>
      <c r="CM2236" s="207"/>
      <c r="CN2236" s="207"/>
      <c r="CO2236" s="207"/>
      <c r="CP2236" s="207"/>
      <c r="CQ2236" s="207"/>
      <c r="CR2236" s="207"/>
      <c r="CS2236" s="207"/>
      <c r="CT2236" s="207"/>
      <c r="CU2236" s="207"/>
      <c r="CV2236" s="207"/>
      <c r="CW2236" s="207"/>
      <c r="CX2236" s="207"/>
      <c r="CY2236" s="207"/>
      <c r="CZ2236" s="207"/>
      <c r="DA2236" s="207"/>
      <c r="DB2236" s="207"/>
      <c r="DC2236" s="207"/>
      <c r="DD2236" s="207"/>
      <c r="DE2236" s="207"/>
      <c r="DF2236" s="207"/>
      <c r="DG2236" s="207"/>
      <c r="DH2236" s="207"/>
      <c r="DI2236" s="207"/>
      <c r="DJ2236" s="207"/>
      <c r="DK2236" s="207"/>
      <c r="DL2236" s="207"/>
      <c r="DM2236" s="207"/>
      <c r="DN2236" s="207"/>
      <c r="DO2236" s="207"/>
      <c r="DP2236" s="207"/>
      <c r="DQ2236" s="207"/>
      <c r="DR2236" s="207"/>
      <c r="DS2236" s="207"/>
      <c r="DT2236" s="207"/>
      <c r="DU2236" s="207"/>
      <c r="DV2236" s="207"/>
      <c r="DW2236" s="207"/>
      <c r="DX2236" s="207"/>
    </row>
    <row r="2237" spans="15:128">
      <c r="O2237" s="207"/>
      <c r="P2237" s="207"/>
      <c r="Q2237" s="207"/>
      <c r="R2237" s="207"/>
      <c r="S2237" s="207"/>
      <c r="T2237" s="207"/>
      <c r="U2237" s="207"/>
      <c r="BP2237" s="207"/>
      <c r="BQ2237" s="207"/>
      <c r="BR2237" s="207"/>
      <c r="BS2237" s="207"/>
      <c r="BT2237" s="207"/>
      <c r="BU2237" s="207"/>
      <c r="BV2237" s="207"/>
      <c r="BW2237" s="207"/>
      <c r="BX2237" s="207"/>
      <c r="BY2237" s="207"/>
      <c r="BZ2237" s="207"/>
      <c r="CA2237" s="207"/>
      <c r="CB2237" s="207"/>
      <c r="CC2237" s="207"/>
      <c r="CD2237" s="207"/>
      <c r="CE2237" s="207"/>
      <c r="CF2237" s="207"/>
      <c r="CG2237" s="207"/>
      <c r="CH2237" s="207"/>
      <c r="CI2237" s="207"/>
      <c r="CJ2237" s="207"/>
      <c r="CK2237" s="207"/>
      <c r="CL2237" s="207"/>
      <c r="CM2237" s="207"/>
      <c r="CN2237" s="207"/>
      <c r="CO2237" s="207"/>
      <c r="CP2237" s="207"/>
      <c r="CQ2237" s="207"/>
      <c r="CR2237" s="207"/>
      <c r="CS2237" s="207"/>
      <c r="CT2237" s="207"/>
      <c r="CU2237" s="207"/>
      <c r="CV2237" s="207"/>
      <c r="CW2237" s="207"/>
      <c r="CX2237" s="207"/>
      <c r="CY2237" s="207"/>
      <c r="CZ2237" s="207"/>
      <c r="DA2237" s="207"/>
      <c r="DB2237" s="207"/>
      <c r="DC2237" s="207"/>
      <c r="DD2237" s="207"/>
      <c r="DE2237" s="207"/>
      <c r="DF2237" s="207"/>
      <c r="DG2237" s="207"/>
      <c r="DH2237" s="207"/>
      <c r="DI2237" s="207"/>
      <c r="DJ2237" s="207"/>
      <c r="DK2237" s="207"/>
      <c r="DL2237" s="207"/>
      <c r="DM2237" s="207"/>
      <c r="DN2237" s="207"/>
      <c r="DO2237" s="207"/>
      <c r="DP2237" s="207"/>
      <c r="DQ2237" s="207"/>
      <c r="DR2237" s="207"/>
      <c r="DS2237" s="207"/>
      <c r="DT2237" s="207"/>
      <c r="DU2237" s="207"/>
      <c r="DV2237" s="207"/>
      <c r="DW2237" s="207"/>
      <c r="DX2237" s="207"/>
    </row>
    <row r="2238" spans="15:128">
      <c r="O2238" s="207"/>
      <c r="P2238" s="207"/>
      <c r="Q2238" s="207"/>
      <c r="R2238" s="207"/>
      <c r="S2238" s="207"/>
      <c r="T2238" s="207"/>
      <c r="U2238" s="207"/>
      <c r="BP2238" s="207"/>
      <c r="BQ2238" s="207"/>
      <c r="BR2238" s="207"/>
      <c r="BS2238" s="207"/>
      <c r="BT2238" s="207"/>
      <c r="BU2238" s="207"/>
      <c r="BV2238" s="207"/>
      <c r="BW2238" s="207"/>
      <c r="BX2238" s="207"/>
      <c r="BY2238" s="207"/>
      <c r="BZ2238" s="207"/>
      <c r="CA2238" s="207"/>
      <c r="CB2238" s="207"/>
      <c r="CC2238" s="207"/>
      <c r="CD2238" s="207"/>
      <c r="CE2238" s="207"/>
      <c r="CF2238" s="207"/>
      <c r="CG2238" s="207"/>
      <c r="CH2238" s="207"/>
      <c r="CI2238" s="207"/>
      <c r="CJ2238" s="207"/>
      <c r="CK2238" s="207"/>
      <c r="CL2238" s="207"/>
      <c r="CM2238" s="207"/>
      <c r="CN2238" s="207"/>
      <c r="CO2238" s="207"/>
      <c r="CP2238" s="207"/>
      <c r="CQ2238" s="207"/>
      <c r="CR2238" s="207"/>
      <c r="CS2238" s="207"/>
      <c r="CT2238" s="207"/>
      <c r="CU2238" s="207"/>
      <c r="CV2238" s="207"/>
      <c r="CW2238" s="207"/>
      <c r="CX2238" s="207"/>
      <c r="CY2238" s="207"/>
      <c r="CZ2238" s="207"/>
      <c r="DA2238" s="207"/>
      <c r="DB2238" s="207"/>
      <c r="DC2238" s="207"/>
      <c r="DD2238" s="207"/>
      <c r="DE2238" s="207"/>
      <c r="DF2238" s="207"/>
      <c r="DG2238" s="207"/>
      <c r="DH2238" s="207"/>
      <c r="DI2238" s="207"/>
      <c r="DJ2238" s="207"/>
      <c r="DK2238" s="207"/>
      <c r="DL2238" s="207"/>
      <c r="DM2238" s="207"/>
      <c r="DN2238" s="207"/>
      <c r="DO2238" s="207"/>
      <c r="DP2238" s="207"/>
      <c r="DQ2238" s="207"/>
      <c r="DR2238" s="207"/>
      <c r="DS2238" s="207"/>
      <c r="DT2238" s="207"/>
      <c r="DU2238" s="207"/>
      <c r="DV2238" s="207"/>
      <c r="DW2238" s="207"/>
      <c r="DX2238" s="207"/>
    </row>
    <row r="2239" spans="15:128">
      <c r="O2239" s="207"/>
      <c r="P2239" s="207"/>
      <c r="Q2239" s="207"/>
      <c r="R2239" s="207"/>
      <c r="S2239" s="207"/>
      <c r="T2239" s="207"/>
      <c r="U2239" s="207"/>
      <c r="BP2239" s="207"/>
      <c r="BQ2239" s="207"/>
      <c r="BR2239" s="207"/>
      <c r="BS2239" s="207"/>
      <c r="BT2239" s="207"/>
      <c r="BU2239" s="207"/>
      <c r="BV2239" s="207"/>
      <c r="BW2239" s="207"/>
      <c r="BX2239" s="207"/>
      <c r="BY2239" s="207"/>
      <c r="BZ2239" s="207"/>
      <c r="CA2239" s="207"/>
      <c r="CB2239" s="207"/>
      <c r="CC2239" s="207"/>
      <c r="CD2239" s="207"/>
      <c r="CE2239" s="207"/>
      <c r="CF2239" s="207"/>
      <c r="CG2239" s="207"/>
      <c r="CH2239" s="207"/>
      <c r="CI2239" s="207"/>
      <c r="CJ2239" s="207"/>
      <c r="CK2239" s="207"/>
      <c r="CL2239" s="207"/>
      <c r="CM2239" s="207"/>
      <c r="CN2239" s="207"/>
      <c r="CO2239" s="207"/>
      <c r="CP2239" s="207"/>
      <c r="CQ2239" s="207"/>
      <c r="CR2239" s="207"/>
      <c r="CS2239" s="207"/>
      <c r="CT2239" s="207"/>
      <c r="CU2239" s="207"/>
      <c r="CV2239" s="207"/>
      <c r="CW2239" s="207"/>
      <c r="CX2239" s="207"/>
      <c r="CY2239" s="207"/>
      <c r="CZ2239" s="207"/>
      <c r="DA2239" s="207"/>
      <c r="DB2239" s="207"/>
      <c r="DC2239" s="207"/>
      <c r="DD2239" s="207"/>
      <c r="DE2239" s="207"/>
      <c r="DF2239" s="207"/>
      <c r="DG2239" s="207"/>
      <c r="DH2239" s="207"/>
      <c r="DI2239" s="207"/>
      <c r="DJ2239" s="207"/>
      <c r="DK2239" s="207"/>
      <c r="DL2239" s="207"/>
      <c r="DM2239" s="207"/>
      <c r="DN2239" s="207"/>
      <c r="DO2239" s="207"/>
      <c r="DP2239" s="207"/>
      <c r="DQ2239" s="207"/>
      <c r="DR2239" s="207"/>
      <c r="DS2239" s="207"/>
      <c r="DT2239" s="207"/>
      <c r="DU2239" s="207"/>
      <c r="DV2239" s="207"/>
      <c r="DW2239" s="207"/>
      <c r="DX2239" s="207"/>
    </row>
    <row r="2240" spans="15:128">
      <c r="O2240" s="207"/>
      <c r="P2240" s="207"/>
      <c r="Q2240" s="207"/>
      <c r="R2240" s="207"/>
      <c r="S2240" s="207"/>
      <c r="T2240" s="207"/>
      <c r="U2240" s="207"/>
      <c r="BP2240" s="207"/>
      <c r="BQ2240" s="207"/>
      <c r="BR2240" s="207"/>
      <c r="BS2240" s="207"/>
      <c r="BT2240" s="207"/>
      <c r="BU2240" s="207"/>
      <c r="BV2240" s="207"/>
      <c r="BW2240" s="207"/>
      <c r="BX2240" s="207"/>
      <c r="BY2240" s="207"/>
      <c r="BZ2240" s="207"/>
      <c r="CA2240" s="207"/>
      <c r="CB2240" s="207"/>
      <c r="CC2240" s="207"/>
      <c r="CD2240" s="207"/>
      <c r="CE2240" s="207"/>
      <c r="CF2240" s="207"/>
      <c r="CG2240" s="207"/>
      <c r="CH2240" s="207"/>
      <c r="CI2240" s="207"/>
      <c r="CJ2240" s="207"/>
      <c r="CK2240" s="207"/>
      <c r="CL2240" s="207"/>
      <c r="CM2240" s="207"/>
      <c r="CN2240" s="207"/>
      <c r="CO2240" s="207"/>
      <c r="CP2240" s="207"/>
      <c r="CQ2240" s="207"/>
      <c r="CR2240" s="207"/>
      <c r="CS2240" s="207"/>
      <c r="CT2240" s="207"/>
      <c r="CU2240" s="207"/>
      <c r="CV2240" s="207"/>
      <c r="CW2240" s="207"/>
      <c r="CX2240" s="207"/>
      <c r="CY2240" s="207"/>
      <c r="CZ2240" s="207"/>
      <c r="DA2240" s="207"/>
      <c r="DB2240" s="207"/>
      <c r="DC2240" s="207"/>
      <c r="DD2240" s="207"/>
      <c r="DE2240" s="207"/>
      <c r="DF2240" s="207"/>
      <c r="DG2240" s="207"/>
      <c r="DH2240" s="207"/>
      <c r="DI2240" s="207"/>
      <c r="DJ2240" s="207"/>
      <c r="DK2240" s="207"/>
      <c r="DL2240" s="207"/>
      <c r="DM2240" s="207"/>
      <c r="DN2240" s="207"/>
      <c r="DO2240" s="207"/>
      <c r="DP2240" s="207"/>
      <c r="DQ2240" s="207"/>
      <c r="DR2240" s="207"/>
      <c r="DS2240" s="207"/>
      <c r="DT2240" s="207"/>
      <c r="DU2240" s="207"/>
      <c r="DV2240" s="207"/>
      <c r="DW2240" s="207"/>
      <c r="DX2240" s="207"/>
    </row>
    <row r="2241" spans="15:128">
      <c r="O2241" s="207"/>
      <c r="P2241" s="207"/>
      <c r="Q2241" s="207"/>
      <c r="R2241" s="207"/>
      <c r="S2241" s="207"/>
      <c r="T2241" s="207"/>
      <c r="U2241" s="207"/>
      <c r="BP2241" s="207"/>
      <c r="BQ2241" s="207"/>
      <c r="BR2241" s="207"/>
      <c r="BS2241" s="207"/>
      <c r="BT2241" s="207"/>
      <c r="BU2241" s="207"/>
      <c r="BV2241" s="207"/>
      <c r="BW2241" s="207"/>
      <c r="BX2241" s="207"/>
      <c r="BY2241" s="207"/>
      <c r="BZ2241" s="207"/>
      <c r="CA2241" s="207"/>
      <c r="CB2241" s="207"/>
      <c r="CC2241" s="207"/>
      <c r="CD2241" s="207"/>
      <c r="CE2241" s="207"/>
      <c r="CF2241" s="207"/>
      <c r="CG2241" s="207"/>
      <c r="CH2241" s="207"/>
      <c r="CI2241" s="207"/>
      <c r="CJ2241" s="207"/>
      <c r="CK2241" s="207"/>
      <c r="CL2241" s="207"/>
      <c r="CM2241" s="207"/>
      <c r="CN2241" s="207"/>
      <c r="CO2241" s="207"/>
      <c r="CP2241" s="207"/>
      <c r="CQ2241" s="207"/>
      <c r="CR2241" s="207"/>
      <c r="CS2241" s="207"/>
      <c r="CT2241" s="207"/>
      <c r="CU2241" s="207"/>
      <c r="CV2241" s="207"/>
      <c r="CW2241" s="207"/>
      <c r="CX2241" s="207"/>
      <c r="CY2241" s="207"/>
      <c r="CZ2241" s="207"/>
      <c r="DA2241" s="207"/>
      <c r="DB2241" s="207"/>
      <c r="DC2241" s="207"/>
      <c r="DD2241" s="207"/>
      <c r="DE2241" s="207"/>
      <c r="DF2241" s="207"/>
      <c r="DG2241" s="207"/>
      <c r="DH2241" s="207"/>
      <c r="DI2241" s="207"/>
      <c r="DJ2241" s="207"/>
      <c r="DK2241" s="207"/>
      <c r="DL2241" s="207"/>
      <c r="DM2241" s="207"/>
      <c r="DN2241" s="207"/>
      <c r="DO2241" s="207"/>
      <c r="DP2241" s="207"/>
      <c r="DQ2241" s="207"/>
      <c r="DR2241" s="207"/>
      <c r="DS2241" s="207"/>
      <c r="DT2241" s="207"/>
      <c r="DU2241" s="207"/>
      <c r="DV2241" s="207"/>
      <c r="DW2241" s="207"/>
      <c r="DX2241" s="207"/>
    </row>
    <row r="2242" spans="15:128">
      <c r="O2242" s="207"/>
      <c r="P2242" s="207"/>
      <c r="Q2242" s="207"/>
      <c r="R2242" s="207"/>
      <c r="S2242" s="207"/>
      <c r="T2242" s="207"/>
      <c r="U2242" s="207"/>
      <c r="BP2242" s="207"/>
      <c r="BQ2242" s="207"/>
      <c r="BR2242" s="207"/>
      <c r="BS2242" s="207"/>
      <c r="BT2242" s="207"/>
      <c r="BU2242" s="207"/>
      <c r="BV2242" s="207"/>
      <c r="BW2242" s="207"/>
      <c r="BX2242" s="207"/>
      <c r="BY2242" s="207"/>
      <c r="BZ2242" s="207"/>
      <c r="CA2242" s="207"/>
      <c r="CB2242" s="207"/>
      <c r="CC2242" s="207"/>
      <c r="CD2242" s="207"/>
      <c r="CE2242" s="207"/>
      <c r="CF2242" s="207"/>
      <c r="CG2242" s="207"/>
      <c r="CH2242" s="207"/>
      <c r="CI2242" s="207"/>
      <c r="CJ2242" s="207"/>
      <c r="CK2242" s="207"/>
      <c r="CL2242" s="207"/>
      <c r="CM2242" s="207"/>
      <c r="CN2242" s="207"/>
      <c r="CO2242" s="207"/>
      <c r="CP2242" s="207"/>
      <c r="CQ2242" s="207"/>
      <c r="CR2242" s="207"/>
      <c r="CS2242" s="207"/>
      <c r="CT2242" s="207"/>
      <c r="CU2242" s="207"/>
      <c r="CV2242" s="207"/>
      <c r="CW2242" s="207"/>
      <c r="CX2242" s="207"/>
      <c r="CY2242" s="207"/>
      <c r="CZ2242" s="207"/>
      <c r="DA2242" s="207"/>
      <c r="DB2242" s="207"/>
      <c r="DC2242" s="207"/>
      <c r="DD2242" s="207"/>
      <c r="DE2242" s="207"/>
      <c r="DF2242" s="207"/>
      <c r="DG2242" s="207"/>
      <c r="DH2242" s="207"/>
      <c r="DI2242" s="207"/>
      <c r="DJ2242" s="207"/>
      <c r="DK2242" s="207"/>
      <c r="DL2242" s="207"/>
      <c r="DM2242" s="207"/>
      <c r="DN2242" s="207"/>
      <c r="DO2242" s="207"/>
      <c r="DP2242" s="207"/>
      <c r="DQ2242" s="207"/>
      <c r="DR2242" s="207"/>
      <c r="DS2242" s="207"/>
      <c r="DT2242" s="207"/>
      <c r="DU2242" s="207"/>
      <c r="DV2242" s="207"/>
      <c r="DW2242" s="207"/>
      <c r="DX2242" s="207"/>
    </row>
    <row r="2243" spans="15:128">
      <c r="O2243" s="207"/>
      <c r="P2243" s="207"/>
      <c r="Q2243" s="207"/>
      <c r="R2243" s="207"/>
      <c r="S2243" s="207"/>
      <c r="T2243" s="207"/>
      <c r="U2243" s="207"/>
      <c r="BP2243" s="207"/>
      <c r="BQ2243" s="207"/>
      <c r="BR2243" s="207"/>
      <c r="BS2243" s="207"/>
      <c r="BT2243" s="207"/>
      <c r="BU2243" s="207"/>
      <c r="BV2243" s="207"/>
      <c r="BW2243" s="207"/>
      <c r="BX2243" s="207"/>
      <c r="BY2243" s="207"/>
      <c r="BZ2243" s="207"/>
      <c r="CA2243" s="207"/>
      <c r="CB2243" s="207"/>
      <c r="CC2243" s="207"/>
      <c r="CD2243" s="207"/>
      <c r="CE2243" s="207"/>
      <c r="CF2243" s="207"/>
      <c r="CG2243" s="207"/>
      <c r="CH2243" s="207"/>
      <c r="CI2243" s="207"/>
      <c r="CJ2243" s="207"/>
      <c r="CK2243" s="207"/>
      <c r="CL2243" s="207"/>
      <c r="CM2243" s="207"/>
      <c r="CN2243" s="207"/>
      <c r="CO2243" s="207"/>
      <c r="CP2243" s="207"/>
      <c r="CQ2243" s="207"/>
      <c r="CR2243" s="207"/>
      <c r="CS2243" s="207"/>
      <c r="CT2243" s="207"/>
      <c r="CU2243" s="207"/>
      <c r="CV2243" s="207"/>
      <c r="CW2243" s="207"/>
      <c r="CX2243" s="207"/>
      <c r="CY2243" s="207"/>
      <c r="CZ2243" s="207"/>
      <c r="DA2243" s="207"/>
      <c r="DB2243" s="207"/>
      <c r="DC2243" s="207"/>
      <c r="DD2243" s="207"/>
      <c r="DE2243" s="207"/>
      <c r="DF2243" s="207"/>
      <c r="DG2243" s="207"/>
      <c r="DH2243" s="207"/>
      <c r="DI2243" s="207"/>
      <c r="DJ2243" s="207"/>
      <c r="DK2243" s="207"/>
      <c r="DL2243" s="207"/>
      <c r="DM2243" s="207"/>
      <c r="DN2243" s="207"/>
      <c r="DO2243" s="207"/>
      <c r="DP2243" s="207"/>
      <c r="DQ2243" s="207"/>
      <c r="DR2243" s="207"/>
      <c r="DS2243" s="207"/>
      <c r="DT2243" s="207"/>
      <c r="DU2243" s="207"/>
      <c r="DV2243" s="207"/>
      <c r="DW2243" s="207"/>
      <c r="DX2243" s="207"/>
    </row>
    <row r="2244" spans="15:128">
      <c r="O2244" s="207"/>
      <c r="P2244" s="207"/>
      <c r="Q2244" s="207"/>
      <c r="R2244" s="207"/>
      <c r="S2244" s="207"/>
      <c r="T2244" s="207"/>
      <c r="U2244" s="207"/>
      <c r="BP2244" s="207"/>
      <c r="BQ2244" s="207"/>
      <c r="BR2244" s="207"/>
      <c r="BS2244" s="207"/>
      <c r="BT2244" s="207"/>
      <c r="BU2244" s="207"/>
      <c r="BV2244" s="207"/>
      <c r="BW2244" s="207"/>
      <c r="BX2244" s="207"/>
      <c r="BY2244" s="207"/>
      <c r="BZ2244" s="207"/>
      <c r="CA2244" s="207"/>
      <c r="CB2244" s="207"/>
      <c r="CC2244" s="207"/>
      <c r="CD2244" s="207"/>
      <c r="CE2244" s="207"/>
      <c r="CF2244" s="207"/>
      <c r="CG2244" s="207"/>
      <c r="CH2244" s="207"/>
      <c r="CI2244" s="207"/>
      <c r="CJ2244" s="207"/>
      <c r="CK2244" s="207"/>
      <c r="CL2244" s="207"/>
      <c r="CM2244" s="207"/>
      <c r="CN2244" s="207"/>
      <c r="CO2244" s="207"/>
      <c r="CP2244" s="207"/>
      <c r="CQ2244" s="207"/>
      <c r="CR2244" s="207"/>
      <c r="CS2244" s="207"/>
      <c r="CT2244" s="207"/>
      <c r="CU2244" s="207"/>
      <c r="CV2244" s="207"/>
      <c r="CW2244" s="207"/>
      <c r="CX2244" s="207"/>
      <c r="CY2244" s="207"/>
      <c r="CZ2244" s="207"/>
      <c r="DA2244" s="207"/>
      <c r="DB2244" s="207"/>
      <c r="DC2244" s="207"/>
      <c r="DD2244" s="207"/>
      <c r="DE2244" s="207"/>
      <c r="DF2244" s="207"/>
      <c r="DG2244" s="207"/>
      <c r="DH2244" s="207"/>
      <c r="DI2244" s="207"/>
      <c r="DJ2244" s="207"/>
      <c r="DK2244" s="207"/>
      <c r="DL2244" s="207"/>
      <c r="DM2244" s="207"/>
      <c r="DN2244" s="207"/>
      <c r="DO2244" s="207"/>
      <c r="DP2244" s="207"/>
      <c r="DQ2244" s="207"/>
      <c r="DR2244" s="207"/>
      <c r="DS2244" s="207"/>
      <c r="DT2244" s="207"/>
      <c r="DU2244" s="207"/>
      <c r="DV2244" s="207"/>
      <c r="DW2244" s="207"/>
      <c r="DX2244" s="207"/>
    </row>
    <row r="2245" spans="15:128">
      <c r="O2245" s="207"/>
      <c r="P2245" s="207"/>
      <c r="Q2245" s="207"/>
      <c r="R2245" s="207"/>
      <c r="S2245" s="207"/>
      <c r="T2245" s="207"/>
      <c r="U2245" s="207"/>
      <c r="BP2245" s="207"/>
      <c r="BQ2245" s="207"/>
      <c r="BR2245" s="207"/>
      <c r="BS2245" s="207"/>
      <c r="BT2245" s="207"/>
      <c r="BU2245" s="207"/>
      <c r="BV2245" s="207"/>
      <c r="BW2245" s="207"/>
      <c r="BX2245" s="207"/>
      <c r="BY2245" s="207"/>
      <c r="BZ2245" s="207"/>
      <c r="CA2245" s="207"/>
      <c r="CB2245" s="207"/>
      <c r="CC2245" s="207"/>
      <c r="CD2245" s="207"/>
      <c r="CE2245" s="207"/>
      <c r="CF2245" s="207"/>
      <c r="CG2245" s="207"/>
      <c r="CH2245" s="207"/>
      <c r="CI2245" s="207"/>
      <c r="CJ2245" s="207"/>
      <c r="CK2245" s="207"/>
      <c r="CL2245" s="207"/>
      <c r="CM2245" s="207"/>
      <c r="CN2245" s="207"/>
      <c r="CO2245" s="207"/>
      <c r="CP2245" s="207"/>
      <c r="CQ2245" s="207"/>
      <c r="CR2245" s="207"/>
      <c r="CS2245" s="207"/>
      <c r="CT2245" s="207"/>
      <c r="CU2245" s="207"/>
      <c r="CV2245" s="207"/>
      <c r="CW2245" s="207"/>
      <c r="CX2245" s="207"/>
      <c r="CY2245" s="207"/>
      <c r="CZ2245" s="207"/>
      <c r="DA2245" s="207"/>
      <c r="DB2245" s="207"/>
      <c r="DC2245" s="207"/>
      <c r="DD2245" s="207"/>
      <c r="DE2245" s="207"/>
      <c r="DF2245" s="207"/>
      <c r="DG2245" s="207"/>
      <c r="DH2245" s="207"/>
      <c r="DI2245" s="207"/>
      <c r="DJ2245" s="207"/>
      <c r="DK2245" s="207"/>
      <c r="DL2245" s="207"/>
      <c r="DM2245" s="207"/>
      <c r="DN2245" s="207"/>
      <c r="DO2245" s="207"/>
      <c r="DP2245" s="207"/>
      <c r="DQ2245" s="207"/>
      <c r="DR2245" s="207"/>
      <c r="DS2245" s="207"/>
      <c r="DT2245" s="207"/>
      <c r="DU2245" s="207"/>
      <c r="DV2245" s="207"/>
      <c r="DW2245" s="207"/>
      <c r="DX2245" s="207"/>
    </row>
    <row r="2246" spans="15:128">
      <c r="O2246" s="207"/>
      <c r="P2246" s="207"/>
      <c r="Q2246" s="207"/>
      <c r="R2246" s="207"/>
      <c r="S2246" s="207"/>
      <c r="T2246" s="207"/>
      <c r="U2246" s="207"/>
      <c r="BP2246" s="207"/>
      <c r="BQ2246" s="207"/>
      <c r="BR2246" s="207"/>
      <c r="BS2246" s="207"/>
      <c r="BT2246" s="207"/>
      <c r="BU2246" s="207"/>
      <c r="BV2246" s="207"/>
      <c r="BW2246" s="207"/>
      <c r="BX2246" s="207"/>
      <c r="BY2246" s="207"/>
      <c r="BZ2246" s="207"/>
      <c r="CA2246" s="207"/>
      <c r="CB2246" s="207"/>
      <c r="CC2246" s="207"/>
      <c r="CD2246" s="207"/>
      <c r="CE2246" s="207"/>
      <c r="CF2246" s="207"/>
      <c r="CG2246" s="207"/>
      <c r="CH2246" s="207"/>
      <c r="CI2246" s="207"/>
      <c r="CJ2246" s="207"/>
      <c r="CK2246" s="207"/>
      <c r="CL2246" s="207"/>
      <c r="CM2246" s="207"/>
      <c r="CN2246" s="207"/>
      <c r="CO2246" s="207"/>
      <c r="CP2246" s="207"/>
      <c r="CQ2246" s="207"/>
      <c r="CR2246" s="207"/>
      <c r="CS2246" s="207"/>
      <c r="CT2246" s="207"/>
      <c r="CU2246" s="207"/>
      <c r="CV2246" s="207"/>
      <c r="CW2246" s="207"/>
      <c r="CX2246" s="207"/>
      <c r="CY2246" s="207"/>
      <c r="CZ2246" s="207"/>
      <c r="DA2246" s="207"/>
      <c r="DB2246" s="207"/>
      <c r="DC2246" s="207"/>
      <c r="DD2246" s="207"/>
      <c r="DE2246" s="207"/>
      <c r="DF2246" s="207"/>
      <c r="DG2246" s="207"/>
      <c r="DH2246" s="207"/>
      <c r="DI2246" s="207"/>
      <c r="DJ2246" s="207"/>
      <c r="DK2246" s="207"/>
      <c r="DL2246" s="207"/>
      <c r="DM2246" s="207"/>
      <c r="DN2246" s="207"/>
      <c r="DO2246" s="207"/>
      <c r="DP2246" s="207"/>
      <c r="DQ2246" s="207"/>
      <c r="DR2246" s="207"/>
      <c r="DS2246" s="207"/>
      <c r="DT2246" s="207"/>
      <c r="DU2246" s="207"/>
      <c r="DV2246" s="207"/>
      <c r="DW2246" s="207"/>
      <c r="DX2246" s="207"/>
    </row>
    <row r="2247" spans="15:128">
      <c r="O2247" s="207"/>
      <c r="P2247" s="207"/>
      <c r="Q2247" s="207"/>
      <c r="R2247" s="207"/>
      <c r="S2247" s="207"/>
      <c r="T2247" s="207"/>
      <c r="U2247" s="207"/>
      <c r="BP2247" s="207"/>
      <c r="BQ2247" s="207"/>
      <c r="BR2247" s="207"/>
      <c r="BS2247" s="207"/>
      <c r="BT2247" s="207"/>
      <c r="BU2247" s="207"/>
      <c r="BV2247" s="207"/>
      <c r="BW2247" s="207"/>
      <c r="BX2247" s="207"/>
      <c r="BY2247" s="207"/>
      <c r="BZ2247" s="207"/>
      <c r="CA2247" s="207"/>
      <c r="CB2247" s="207"/>
      <c r="CC2247" s="207"/>
      <c r="CD2247" s="207"/>
      <c r="CE2247" s="207"/>
      <c r="CF2247" s="207"/>
      <c r="CG2247" s="207"/>
      <c r="CH2247" s="207"/>
      <c r="CI2247" s="207"/>
      <c r="CJ2247" s="207"/>
      <c r="CK2247" s="207"/>
      <c r="CL2247" s="207"/>
      <c r="CM2247" s="207"/>
      <c r="CN2247" s="207"/>
      <c r="CO2247" s="207"/>
      <c r="CP2247" s="207"/>
      <c r="CQ2247" s="207"/>
      <c r="CR2247" s="207"/>
      <c r="CS2247" s="207"/>
      <c r="CT2247" s="207"/>
      <c r="CU2247" s="207"/>
      <c r="CV2247" s="207"/>
      <c r="CW2247" s="207"/>
      <c r="CX2247" s="207"/>
      <c r="CY2247" s="207"/>
      <c r="CZ2247" s="207"/>
      <c r="DA2247" s="207"/>
      <c r="DB2247" s="207"/>
      <c r="DC2247" s="207"/>
      <c r="DD2247" s="207"/>
      <c r="DE2247" s="207"/>
      <c r="DF2247" s="207"/>
      <c r="DG2247" s="207"/>
      <c r="DH2247" s="207"/>
      <c r="DI2247" s="207"/>
      <c r="DJ2247" s="207"/>
      <c r="DK2247" s="207"/>
      <c r="DL2247" s="207"/>
      <c r="DM2247" s="207"/>
      <c r="DN2247" s="207"/>
      <c r="DO2247" s="207"/>
      <c r="DP2247" s="207"/>
      <c r="DQ2247" s="207"/>
      <c r="DR2247" s="207"/>
      <c r="DS2247" s="207"/>
      <c r="DT2247" s="207"/>
      <c r="DU2247" s="207"/>
      <c r="DV2247" s="207"/>
      <c r="DW2247" s="207"/>
      <c r="DX2247" s="207"/>
    </row>
    <row r="2248" spans="15:128">
      <c r="O2248" s="207"/>
      <c r="P2248" s="207"/>
      <c r="Q2248" s="207"/>
      <c r="R2248" s="207"/>
      <c r="S2248" s="207"/>
      <c r="T2248" s="207"/>
      <c r="U2248" s="207"/>
      <c r="BP2248" s="207"/>
      <c r="BQ2248" s="207"/>
      <c r="BR2248" s="207"/>
      <c r="BS2248" s="207"/>
      <c r="BT2248" s="207"/>
      <c r="BU2248" s="207"/>
      <c r="BV2248" s="207"/>
      <c r="BW2248" s="207"/>
      <c r="BX2248" s="207"/>
      <c r="BY2248" s="207"/>
      <c r="BZ2248" s="207"/>
      <c r="CA2248" s="207"/>
      <c r="CB2248" s="207"/>
      <c r="CC2248" s="207"/>
      <c r="CD2248" s="207"/>
      <c r="CE2248" s="207"/>
      <c r="CF2248" s="207"/>
      <c r="CG2248" s="207"/>
      <c r="CH2248" s="207"/>
      <c r="CI2248" s="207"/>
      <c r="CJ2248" s="207"/>
      <c r="CK2248" s="207"/>
      <c r="CL2248" s="207"/>
      <c r="CM2248" s="207"/>
      <c r="CN2248" s="207"/>
      <c r="CO2248" s="207"/>
      <c r="CP2248" s="207"/>
      <c r="CQ2248" s="207"/>
      <c r="CR2248" s="207"/>
      <c r="CS2248" s="207"/>
      <c r="CT2248" s="207"/>
      <c r="CU2248" s="207"/>
      <c r="CV2248" s="207"/>
      <c r="CW2248" s="207"/>
      <c r="CX2248" s="207"/>
      <c r="CY2248" s="207"/>
      <c r="CZ2248" s="207"/>
      <c r="DA2248" s="207"/>
      <c r="DB2248" s="207"/>
      <c r="DC2248" s="207"/>
      <c r="DD2248" s="207"/>
      <c r="DE2248" s="207"/>
      <c r="DF2248" s="207"/>
      <c r="DG2248" s="207"/>
      <c r="DH2248" s="207"/>
      <c r="DI2248" s="207"/>
      <c r="DJ2248" s="207"/>
      <c r="DK2248" s="207"/>
      <c r="DL2248" s="207"/>
      <c r="DM2248" s="207"/>
      <c r="DN2248" s="207"/>
      <c r="DO2248" s="207"/>
      <c r="DP2248" s="207"/>
      <c r="DQ2248" s="207"/>
      <c r="DR2248" s="207"/>
      <c r="DS2248" s="207"/>
      <c r="DT2248" s="207"/>
      <c r="DU2248" s="207"/>
      <c r="DV2248" s="207"/>
      <c r="DW2248" s="207"/>
      <c r="DX2248" s="207"/>
    </row>
    <row r="2249" spans="15:128">
      <c r="O2249" s="207"/>
      <c r="P2249" s="207"/>
      <c r="Q2249" s="207"/>
      <c r="R2249" s="207"/>
      <c r="S2249" s="207"/>
      <c r="T2249" s="207"/>
      <c r="U2249" s="207"/>
      <c r="BP2249" s="207"/>
      <c r="BQ2249" s="207"/>
      <c r="BR2249" s="207"/>
      <c r="BS2249" s="207"/>
      <c r="BT2249" s="207"/>
      <c r="BU2249" s="207"/>
      <c r="BV2249" s="207"/>
      <c r="BW2249" s="207"/>
      <c r="BX2249" s="207"/>
      <c r="BY2249" s="207"/>
      <c r="BZ2249" s="207"/>
      <c r="CA2249" s="207"/>
      <c r="CB2249" s="207"/>
      <c r="CC2249" s="207"/>
      <c r="CD2249" s="207"/>
      <c r="CE2249" s="207"/>
      <c r="CF2249" s="207"/>
      <c r="CG2249" s="207"/>
      <c r="CH2249" s="207"/>
      <c r="CI2249" s="207"/>
      <c r="CJ2249" s="207"/>
      <c r="CK2249" s="207"/>
      <c r="CL2249" s="207"/>
      <c r="CM2249" s="207"/>
      <c r="CN2249" s="207"/>
      <c r="CO2249" s="207"/>
      <c r="CP2249" s="207"/>
      <c r="CQ2249" s="207"/>
      <c r="CR2249" s="207"/>
      <c r="CS2249" s="207"/>
      <c r="CT2249" s="207"/>
      <c r="CU2249" s="207"/>
      <c r="CV2249" s="207"/>
      <c r="CW2249" s="207"/>
      <c r="CX2249" s="207"/>
      <c r="CY2249" s="207"/>
      <c r="CZ2249" s="207"/>
      <c r="DA2249" s="207"/>
      <c r="DB2249" s="207"/>
      <c r="DC2249" s="207"/>
      <c r="DD2249" s="207"/>
      <c r="DE2249" s="207"/>
      <c r="DF2249" s="207"/>
      <c r="DG2249" s="207"/>
      <c r="DH2249" s="207"/>
      <c r="DI2249" s="207"/>
      <c r="DJ2249" s="207"/>
      <c r="DK2249" s="207"/>
      <c r="DL2249" s="207"/>
      <c r="DM2249" s="207"/>
      <c r="DN2249" s="207"/>
      <c r="DO2249" s="207"/>
      <c r="DP2249" s="207"/>
      <c r="DQ2249" s="207"/>
      <c r="DR2249" s="207"/>
      <c r="DS2249" s="207"/>
      <c r="DT2249" s="207"/>
      <c r="DU2249" s="207"/>
      <c r="DV2249" s="207"/>
      <c r="DW2249" s="207"/>
      <c r="DX2249" s="207"/>
    </row>
    <row r="2250" spans="15:128">
      <c r="O2250" s="207"/>
      <c r="P2250" s="207"/>
      <c r="Q2250" s="207"/>
      <c r="R2250" s="207"/>
      <c r="S2250" s="207"/>
      <c r="T2250" s="207"/>
      <c r="U2250" s="207"/>
      <c r="BP2250" s="207"/>
      <c r="BQ2250" s="207"/>
      <c r="BR2250" s="207"/>
      <c r="BS2250" s="207"/>
      <c r="BT2250" s="207"/>
      <c r="BU2250" s="207"/>
      <c r="BV2250" s="207"/>
      <c r="BW2250" s="207"/>
      <c r="BX2250" s="207"/>
      <c r="BY2250" s="207"/>
      <c r="BZ2250" s="207"/>
      <c r="CA2250" s="207"/>
      <c r="CB2250" s="207"/>
      <c r="CC2250" s="207"/>
      <c r="CD2250" s="207"/>
      <c r="CE2250" s="207"/>
      <c r="CF2250" s="207"/>
      <c r="CG2250" s="207"/>
      <c r="CH2250" s="207"/>
      <c r="CI2250" s="207"/>
      <c r="CJ2250" s="207"/>
      <c r="CK2250" s="207"/>
      <c r="CL2250" s="207"/>
      <c r="CM2250" s="207"/>
      <c r="CN2250" s="207"/>
      <c r="CO2250" s="207"/>
      <c r="CP2250" s="207"/>
      <c r="CQ2250" s="207"/>
      <c r="CR2250" s="207"/>
      <c r="CS2250" s="207"/>
      <c r="CT2250" s="207"/>
      <c r="CU2250" s="207"/>
      <c r="CV2250" s="207"/>
      <c r="CW2250" s="207"/>
      <c r="CX2250" s="207"/>
      <c r="CY2250" s="207"/>
      <c r="CZ2250" s="207"/>
      <c r="DA2250" s="207"/>
      <c r="DB2250" s="207"/>
      <c r="DC2250" s="207"/>
      <c r="DD2250" s="207"/>
      <c r="DE2250" s="207"/>
      <c r="DF2250" s="207"/>
      <c r="DG2250" s="207"/>
      <c r="DH2250" s="207"/>
      <c r="DI2250" s="207"/>
      <c r="DJ2250" s="207"/>
      <c r="DK2250" s="207"/>
      <c r="DL2250" s="207"/>
      <c r="DM2250" s="207"/>
      <c r="DN2250" s="207"/>
      <c r="DO2250" s="207"/>
      <c r="DP2250" s="207"/>
      <c r="DQ2250" s="207"/>
      <c r="DR2250" s="207"/>
      <c r="DS2250" s="207"/>
      <c r="DT2250" s="207"/>
      <c r="DU2250" s="207"/>
      <c r="DV2250" s="207"/>
      <c r="DW2250" s="207"/>
      <c r="DX2250" s="207"/>
    </row>
    <row r="2251" spans="15:128">
      <c r="O2251" s="207"/>
      <c r="P2251" s="207"/>
      <c r="Q2251" s="207"/>
      <c r="R2251" s="207"/>
      <c r="S2251" s="207"/>
      <c r="T2251" s="207"/>
      <c r="U2251" s="207"/>
      <c r="BP2251" s="207"/>
      <c r="BQ2251" s="207"/>
      <c r="BR2251" s="207"/>
      <c r="BS2251" s="207"/>
      <c r="BT2251" s="207"/>
      <c r="BU2251" s="207"/>
      <c r="BV2251" s="207"/>
      <c r="BW2251" s="207"/>
      <c r="BX2251" s="207"/>
      <c r="BY2251" s="207"/>
      <c r="BZ2251" s="207"/>
      <c r="CA2251" s="207"/>
      <c r="CB2251" s="207"/>
      <c r="CC2251" s="207"/>
      <c r="CD2251" s="207"/>
      <c r="CE2251" s="207"/>
      <c r="CF2251" s="207"/>
      <c r="CG2251" s="207"/>
      <c r="CH2251" s="207"/>
      <c r="CI2251" s="207"/>
      <c r="CJ2251" s="207"/>
      <c r="CK2251" s="207"/>
      <c r="CL2251" s="207"/>
      <c r="CM2251" s="207"/>
      <c r="CN2251" s="207"/>
      <c r="CO2251" s="207"/>
      <c r="CP2251" s="207"/>
      <c r="CQ2251" s="207"/>
      <c r="CR2251" s="207"/>
      <c r="CS2251" s="207"/>
      <c r="CT2251" s="207"/>
      <c r="CU2251" s="207"/>
      <c r="CV2251" s="207"/>
      <c r="CW2251" s="207"/>
      <c r="CX2251" s="207"/>
      <c r="CY2251" s="207"/>
      <c r="CZ2251" s="207"/>
      <c r="DA2251" s="207"/>
      <c r="DB2251" s="207"/>
      <c r="DC2251" s="207"/>
      <c r="DD2251" s="207"/>
      <c r="DE2251" s="207"/>
      <c r="DF2251" s="207"/>
      <c r="DG2251" s="207"/>
      <c r="DH2251" s="207"/>
      <c r="DI2251" s="207"/>
      <c r="DJ2251" s="207"/>
      <c r="DK2251" s="207"/>
      <c r="DL2251" s="207"/>
      <c r="DM2251" s="207"/>
      <c r="DN2251" s="207"/>
      <c r="DO2251" s="207"/>
      <c r="DP2251" s="207"/>
      <c r="DQ2251" s="207"/>
      <c r="DR2251" s="207"/>
      <c r="DS2251" s="207"/>
      <c r="DT2251" s="207"/>
      <c r="DU2251" s="207"/>
      <c r="DV2251" s="207"/>
      <c r="DW2251" s="207"/>
      <c r="DX2251" s="207"/>
    </row>
    <row r="2252" spans="15:128">
      <c r="O2252" s="207"/>
      <c r="P2252" s="207"/>
      <c r="Q2252" s="207"/>
      <c r="R2252" s="207"/>
      <c r="S2252" s="207"/>
      <c r="T2252" s="207"/>
      <c r="U2252" s="207"/>
      <c r="BP2252" s="207"/>
      <c r="BQ2252" s="207"/>
      <c r="BR2252" s="207"/>
      <c r="BS2252" s="207"/>
      <c r="BT2252" s="207"/>
      <c r="BU2252" s="207"/>
      <c r="BV2252" s="207"/>
      <c r="BW2252" s="207"/>
      <c r="BX2252" s="207"/>
      <c r="BY2252" s="207"/>
      <c r="BZ2252" s="207"/>
      <c r="CA2252" s="207"/>
      <c r="CB2252" s="207"/>
      <c r="CC2252" s="207"/>
      <c r="CD2252" s="207"/>
      <c r="CE2252" s="207"/>
      <c r="CF2252" s="207"/>
      <c r="CG2252" s="207"/>
      <c r="CH2252" s="207"/>
      <c r="CI2252" s="207"/>
      <c r="CJ2252" s="207"/>
      <c r="CK2252" s="207"/>
      <c r="CL2252" s="207"/>
      <c r="CM2252" s="207"/>
      <c r="CN2252" s="207"/>
      <c r="CO2252" s="207"/>
      <c r="CP2252" s="207"/>
      <c r="CQ2252" s="207"/>
      <c r="CR2252" s="207"/>
      <c r="CS2252" s="207"/>
      <c r="CT2252" s="207"/>
      <c r="CU2252" s="207"/>
      <c r="CV2252" s="207"/>
      <c r="CW2252" s="207"/>
      <c r="CX2252" s="207"/>
      <c r="CY2252" s="207"/>
      <c r="CZ2252" s="207"/>
      <c r="DA2252" s="207"/>
      <c r="DB2252" s="207"/>
      <c r="DC2252" s="207"/>
      <c r="DD2252" s="207"/>
      <c r="DE2252" s="207"/>
      <c r="DF2252" s="207"/>
      <c r="DG2252" s="207"/>
      <c r="DH2252" s="207"/>
      <c r="DI2252" s="207"/>
      <c r="DJ2252" s="207"/>
      <c r="DK2252" s="207"/>
      <c r="DL2252" s="207"/>
      <c r="DM2252" s="207"/>
      <c r="DN2252" s="207"/>
      <c r="DO2252" s="207"/>
      <c r="DP2252" s="207"/>
      <c r="DQ2252" s="207"/>
      <c r="DR2252" s="207"/>
      <c r="DS2252" s="207"/>
      <c r="DT2252" s="207"/>
      <c r="DU2252" s="207"/>
      <c r="DV2252" s="207"/>
      <c r="DW2252" s="207"/>
      <c r="DX2252" s="207"/>
    </row>
    <row r="2253" spans="15:128">
      <c r="O2253" s="207"/>
      <c r="P2253" s="207"/>
      <c r="Q2253" s="207"/>
      <c r="R2253" s="207"/>
      <c r="S2253" s="207"/>
      <c r="T2253" s="207"/>
      <c r="U2253" s="207"/>
      <c r="BP2253" s="207"/>
      <c r="BQ2253" s="207"/>
      <c r="BR2253" s="207"/>
      <c r="BS2253" s="207"/>
      <c r="BT2253" s="207"/>
      <c r="BU2253" s="207"/>
      <c r="BV2253" s="207"/>
      <c r="BW2253" s="207"/>
      <c r="BX2253" s="207"/>
      <c r="BY2253" s="207"/>
      <c r="BZ2253" s="207"/>
      <c r="CA2253" s="207"/>
      <c r="CB2253" s="207"/>
      <c r="CC2253" s="207"/>
      <c r="CD2253" s="207"/>
      <c r="CE2253" s="207"/>
      <c r="CF2253" s="207"/>
      <c r="CG2253" s="207"/>
      <c r="CH2253" s="207"/>
      <c r="CI2253" s="207"/>
      <c r="CJ2253" s="207"/>
      <c r="CK2253" s="207"/>
      <c r="CL2253" s="207"/>
      <c r="CM2253" s="207"/>
      <c r="CN2253" s="207"/>
      <c r="CO2253" s="207"/>
      <c r="CP2253" s="207"/>
      <c r="CQ2253" s="207"/>
      <c r="CR2253" s="207"/>
      <c r="CS2253" s="207"/>
      <c r="CT2253" s="207"/>
      <c r="CU2253" s="207"/>
      <c r="CV2253" s="207"/>
      <c r="CW2253" s="207"/>
      <c r="CX2253" s="207"/>
      <c r="CY2253" s="207"/>
      <c r="CZ2253" s="207"/>
      <c r="DA2253" s="207"/>
      <c r="DB2253" s="207"/>
      <c r="DC2253" s="207"/>
      <c r="DD2253" s="207"/>
      <c r="DE2253" s="207"/>
      <c r="DF2253" s="207"/>
      <c r="DG2253" s="207"/>
      <c r="DH2253" s="207"/>
      <c r="DI2253" s="207"/>
      <c r="DJ2253" s="207"/>
      <c r="DK2253" s="207"/>
      <c r="DL2253" s="207"/>
      <c r="DM2253" s="207"/>
      <c r="DN2253" s="207"/>
      <c r="DO2253" s="207"/>
      <c r="DP2253" s="207"/>
      <c r="DQ2253" s="207"/>
      <c r="DR2253" s="207"/>
      <c r="DS2253" s="207"/>
      <c r="DT2253" s="207"/>
      <c r="DU2253" s="207"/>
      <c r="DV2253" s="207"/>
      <c r="DW2253" s="207"/>
      <c r="DX2253" s="207"/>
    </row>
    <row r="2254" spans="15:128">
      <c r="O2254" s="207"/>
      <c r="P2254" s="207"/>
      <c r="Q2254" s="207"/>
      <c r="R2254" s="207"/>
      <c r="S2254" s="207"/>
      <c r="T2254" s="207"/>
      <c r="U2254" s="207"/>
      <c r="BP2254" s="207"/>
      <c r="BQ2254" s="207"/>
      <c r="BR2254" s="207"/>
      <c r="BS2254" s="207"/>
      <c r="BT2254" s="207"/>
      <c r="BU2254" s="207"/>
      <c r="BV2254" s="207"/>
      <c r="BW2254" s="207"/>
      <c r="BX2254" s="207"/>
      <c r="BY2254" s="207"/>
      <c r="BZ2254" s="207"/>
      <c r="CA2254" s="207"/>
      <c r="CB2254" s="207"/>
      <c r="CC2254" s="207"/>
      <c r="CD2254" s="207"/>
      <c r="CE2254" s="207"/>
      <c r="CF2254" s="207"/>
      <c r="CG2254" s="207"/>
      <c r="CH2254" s="207"/>
      <c r="CI2254" s="207"/>
      <c r="CJ2254" s="207"/>
      <c r="CK2254" s="207"/>
      <c r="CL2254" s="207"/>
      <c r="CM2254" s="207"/>
      <c r="CN2254" s="207"/>
      <c r="CO2254" s="207"/>
      <c r="CP2254" s="207"/>
      <c r="CQ2254" s="207"/>
      <c r="CR2254" s="207"/>
      <c r="CS2254" s="207"/>
      <c r="CT2254" s="207"/>
      <c r="CU2254" s="207"/>
      <c r="CV2254" s="207"/>
      <c r="CW2254" s="207"/>
      <c r="CX2254" s="207"/>
      <c r="CY2254" s="207"/>
      <c r="CZ2254" s="207"/>
      <c r="DA2254" s="207"/>
      <c r="DB2254" s="207"/>
      <c r="DC2254" s="207"/>
      <c r="DD2254" s="207"/>
      <c r="DE2254" s="207"/>
      <c r="DF2254" s="207"/>
      <c r="DG2254" s="207"/>
      <c r="DH2254" s="207"/>
      <c r="DI2254" s="207"/>
      <c r="DJ2254" s="207"/>
      <c r="DK2254" s="207"/>
      <c r="DL2254" s="207"/>
      <c r="DM2254" s="207"/>
      <c r="DN2254" s="207"/>
      <c r="DO2254" s="207"/>
      <c r="DP2254" s="207"/>
      <c r="DQ2254" s="207"/>
      <c r="DR2254" s="207"/>
      <c r="DS2254" s="207"/>
      <c r="DT2254" s="207"/>
      <c r="DU2254" s="207"/>
      <c r="DV2254" s="207"/>
      <c r="DW2254" s="207"/>
      <c r="DX2254" s="207"/>
    </row>
    <row r="2255" spans="15:128">
      <c r="O2255" s="207"/>
      <c r="P2255" s="207"/>
      <c r="Q2255" s="207"/>
      <c r="R2255" s="207"/>
      <c r="S2255" s="207"/>
      <c r="T2255" s="207"/>
      <c r="U2255" s="207"/>
      <c r="BP2255" s="207"/>
      <c r="BQ2255" s="207"/>
      <c r="BR2255" s="207"/>
      <c r="BS2255" s="207"/>
      <c r="BT2255" s="207"/>
      <c r="BU2255" s="207"/>
      <c r="BV2255" s="207"/>
      <c r="BW2255" s="207"/>
      <c r="BX2255" s="207"/>
      <c r="BY2255" s="207"/>
      <c r="BZ2255" s="207"/>
      <c r="CA2255" s="207"/>
      <c r="CB2255" s="207"/>
      <c r="CC2255" s="207"/>
      <c r="CD2255" s="207"/>
      <c r="CE2255" s="207"/>
      <c r="CF2255" s="207"/>
      <c r="CG2255" s="207"/>
      <c r="CH2255" s="207"/>
      <c r="CI2255" s="207"/>
      <c r="CJ2255" s="207"/>
      <c r="CK2255" s="207"/>
      <c r="CL2255" s="207"/>
      <c r="CM2255" s="207"/>
      <c r="CN2255" s="207"/>
      <c r="CO2255" s="207"/>
      <c r="CP2255" s="207"/>
      <c r="CQ2255" s="207"/>
      <c r="CR2255" s="207"/>
      <c r="CS2255" s="207"/>
      <c r="CT2255" s="207"/>
      <c r="CU2255" s="207"/>
      <c r="CV2255" s="207"/>
      <c r="CW2255" s="207"/>
      <c r="CX2255" s="207"/>
      <c r="CY2255" s="207"/>
      <c r="CZ2255" s="207"/>
      <c r="DA2255" s="207"/>
      <c r="DB2255" s="207"/>
      <c r="DC2255" s="207"/>
      <c r="DD2255" s="207"/>
      <c r="DE2255" s="207"/>
      <c r="DF2255" s="207"/>
      <c r="DG2255" s="207"/>
      <c r="DH2255" s="207"/>
      <c r="DI2255" s="207"/>
      <c r="DJ2255" s="207"/>
      <c r="DK2255" s="207"/>
      <c r="DL2255" s="207"/>
      <c r="DM2255" s="207"/>
      <c r="DN2255" s="207"/>
      <c r="DO2255" s="207"/>
      <c r="DP2255" s="207"/>
      <c r="DQ2255" s="207"/>
      <c r="DR2255" s="207"/>
      <c r="DS2255" s="207"/>
      <c r="DT2255" s="207"/>
      <c r="DU2255" s="207"/>
      <c r="DV2255" s="207"/>
      <c r="DW2255" s="207"/>
      <c r="DX2255" s="207"/>
    </row>
    <row r="2256" spans="15:128">
      <c r="O2256" s="207"/>
      <c r="P2256" s="207"/>
      <c r="Q2256" s="207"/>
      <c r="R2256" s="207"/>
      <c r="S2256" s="207"/>
      <c r="T2256" s="207"/>
      <c r="U2256" s="207"/>
      <c r="BP2256" s="207"/>
      <c r="BQ2256" s="207"/>
      <c r="BR2256" s="207"/>
      <c r="BS2256" s="207"/>
      <c r="BT2256" s="207"/>
      <c r="BU2256" s="207"/>
      <c r="BV2256" s="207"/>
      <c r="BW2256" s="207"/>
      <c r="BX2256" s="207"/>
      <c r="BY2256" s="207"/>
      <c r="BZ2256" s="207"/>
      <c r="CA2256" s="207"/>
      <c r="CB2256" s="207"/>
      <c r="CC2256" s="207"/>
      <c r="CD2256" s="207"/>
      <c r="CE2256" s="207"/>
      <c r="CF2256" s="207"/>
      <c r="CG2256" s="207"/>
      <c r="CH2256" s="207"/>
      <c r="CI2256" s="207"/>
      <c r="CJ2256" s="207"/>
      <c r="CK2256" s="207"/>
      <c r="CL2256" s="207"/>
      <c r="CM2256" s="207"/>
      <c r="CN2256" s="207"/>
      <c r="CO2256" s="207"/>
      <c r="CP2256" s="207"/>
      <c r="CQ2256" s="207"/>
      <c r="CR2256" s="207"/>
      <c r="CS2256" s="207"/>
      <c r="CT2256" s="207"/>
      <c r="CU2256" s="207"/>
      <c r="CV2256" s="207"/>
      <c r="CW2256" s="207"/>
      <c r="CX2256" s="207"/>
      <c r="CY2256" s="207"/>
      <c r="CZ2256" s="207"/>
      <c r="DA2256" s="207"/>
      <c r="DB2256" s="207"/>
      <c r="DC2256" s="207"/>
      <c r="DD2256" s="207"/>
      <c r="DE2256" s="207"/>
      <c r="DF2256" s="207"/>
      <c r="DG2256" s="207"/>
      <c r="DH2256" s="207"/>
      <c r="DI2256" s="207"/>
      <c r="DJ2256" s="207"/>
      <c r="DK2256" s="207"/>
      <c r="DL2256" s="207"/>
      <c r="DM2256" s="207"/>
      <c r="DN2256" s="207"/>
      <c r="DO2256" s="207"/>
      <c r="DP2256" s="207"/>
      <c r="DQ2256" s="207"/>
      <c r="DR2256" s="207"/>
      <c r="DS2256" s="207"/>
      <c r="DT2256" s="207"/>
      <c r="DU2256" s="207"/>
      <c r="DV2256" s="207"/>
      <c r="DW2256" s="207"/>
      <c r="DX2256" s="207"/>
    </row>
    <row r="2257" spans="15:128">
      <c r="O2257" s="207"/>
      <c r="P2257" s="207"/>
      <c r="Q2257" s="207"/>
      <c r="R2257" s="207"/>
      <c r="S2257" s="207"/>
      <c r="T2257" s="207"/>
      <c r="U2257" s="207"/>
      <c r="BP2257" s="207"/>
      <c r="BQ2257" s="207"/>
      <c r="BR2257" s="207"/>
      <c r="BS2257" s="207"/>
      <c r="BT2257" s="207"/>
      <c r="BU2257" s="207"/>
      <c r="BV2257" s="207"/>
      <c r="BW2257" s="207"/>
      <c r="BX2257" s="207"/>
      <c r="BY2257" s="207"/>
      <c r="BZ2257" s="207"/>
      <c r="CA2257" s="207"/>
      <c r="CB2257" s="207"/>
      <c r="CC2257" s="207"/>
      <c r="CD2257" s="207"/>
      <c r="CE2257" s="207"/>
      <c r="CF2257" s="207"/>
      <c r="CG2257" s="207"/>
      <c r="CH2257" s="207"/>
      <c r="CI2257" s="207"/>
      <c r="CJ2257" s="207"/>
      <c r="CK2257" s="207"/>
      <c r="CL2257" s="207"/>
      <c r="CM2257" s="207"/>
      <c r="CN2257" s="207"/>
      <c r="CO2257" s="207"/>
      <c r="CP2257" s="207"/>
      <c r="CQ2257" s="207"/>
      <c r="CR2257" s="207"/>
      <c r="CS2257" s="207"/>
      <c r="CT2257" s="207"/>
      <c r="CU2257" s="207"/>
      <c r="CV2257" s="207"/>
      <c r="CW2257" s="207"/>
      <c r="CX2257" s="207"/>
      <c r="CY2257" s="207"/>
      <c r="CZ2257" s="207"/>
      <c r="DA2257" s="207"/>
      <c r="DB2257" s="207"/>
      <c r="DC2257" s="207"/>
      <c r="DD2257" s="207"/>
      <c r="DE2257" s="207"/>
      <c r="DF2257" s="207"/>
      <c r="DG2257" s="207"/>
      <c r="DH2257" s="207"/>
      <c r="DI2257" s="207"/>
      <c r="DJ2257" s="207"/>
      <c r="DK2257" s="207"/>
      <c r="DL2257" s="207"/>
      <c r="DM2257" s="207"/>
      <c r="DN2257" s="207"/>
      <c r="DO2257" s="207"/>
      <c r="DP2257" s="207"/>
      <c r="DQ2257" s="207"/>
      <c r="DR2257" s="207"/>
      <c r="DS2257" s="207"/>
      <c r="DT2257" s="207"/>
      <c r="DU2257" s="207"/>
      <c r="DV2257" s="207"/>
      <c r="DW2257" s="207"/>
      <c r="DX2257" s="207"/>
    </row>
    <row r="2258" spans="15:128">
      <c r="O2258" s="207"/>
      <c r="P2258" s="207"/>
      <c r="Q2258" s="207"/>
      <c r="R2258" s="207"/>
      <c r="S2258" s="207"/>
      <c r="T2258" s="207"/>
      <c r="U2258" s="207"/>
      <c r="BP2258" s="207"/>
      <c r="BQ2258" s="207"/>
      <c r="BR2258" s="207"/>
      <c r="BS2258" s="207"/>
      <c r="BT2258" s="207"/>
      <c r="BU2258" s="207"/>
      <c r="BV2258" s="207"/>
      <c r="BW2258" s="207"/>
      <c r="BX2258" s="207"/>
      <c r="BY2258" s="207"/>
      <c r="BZ2258" s="207"/>
      <c r="CA2258" s="207"/>
      <c r="CB2258" s="207"/>
      <c r="CC2258" s="207"/>
      <c r="CD2258" s="207"/>
      <c r="CE2258" s="207"/>
      <c r="CF2258" s="207"/>
      <c r="CG2258" s="207"/>
      <c r="CH2258" s="207"/>
      <c r="CI2258" s="207"/>
      <c r="CJ2258" s="207"/>
      <c r="CK2258" s="207"/>
      <c r="CL2258" s="207"/>
      <c r="CM2258" s="207"/>
      <c r="CN2258" s="207"/>
      <c r="CO2258" s="207"/>
      <c r="CP2258" s="207"/>
      <c r="CQ2258" s="207"/>
      <c r="CR2258" s="207"/>
      <c r="CS2258" s="207"/>
      <c r="CT2258" s="207"/>
      <c r="CU2258" s="207"/>
      <c r="CV2258" s="207"/>
      <c r="CW2258" s="207"/>
      <c r="CX2258" s="207"/>
      <c r="CY2258" s="207"/>
      <c r="CZ2258" s="207"/>
      <c r="DA2258" s="207"/>
      <c r="DB2258" s="207"/>
      <c r="DC2258" s="207"/>
      <c r="DD2258" s="207"/>
      <c r="DE2258" s="207"/>
      <c r="DF2258" s="207"/>
      <c r="DG2258" s="207"/>
      <c r="DH2258" s="207"/>
      <c r="DI2258" s="207"/>
      <c r="DJ2258" s="207"/>
      <c r="DK2258" s="207"/>
      <c r="DL2258" s="207"/>
      <c r="DM2258" s="207"/>
      <c r="DN2258" s="207"/>
      <c r="DO2258" s="207"/>
      <c r="DP2258" s="207"/>
      <c r="DQ2258" s="207"/>
      <c r="DR2258" s="207"/>
      <c r="DS2258" s="207"/>
      <c r="DT2258" s="207"/>
      <c r="DU2258" s="207"/>
      <c r="DV2258" s="207"/>
      <c r="DW2258" s="207"/>
      <c r="DX2258" s="207"/>
    </row>
    <row r="2259" spans="15:128">
      <c r="O2259" s="207"/>
      <c r="P2259" s="207"/>
      <c r="Q2259" s="207"/>
      <c r="R2259" s="207"/>
      <c r="S2259" s="207"/>
      <c r="T2259" s="207"/>
      <c r="U2259" s="207"/>
      <c r="BP2259" s="207"/>
      <c r="BQ2259" s="207"/>
      <c r="BR2259" s="207"/>
      <c r="BS2259" s="207"/>
      <c r="BT2259" s="207"/>
      <c r="BU2259" s="207"/>
      <c r="BV2259" s="207"/>
      <c r="BW2259" s="207"/>
      <c r="BX2259" s="207"/>
      <c r="BY2259" s="207"/>
      <c r="BZ2259" s="207"/>
      <c r="CA2259" s="207"/>
      <c r="CB2259" s="207"/>
      <c r="CC2259" s="207"/>
      <c r="CD2259" s="207"/>
      <c r="CE2259" s="207"/>
      <c r="CF2259" s="207"/>
      <c r="CG2259" s="207"/>
      <c r="CH2259" s="207"/>
      <c r="CI2259" s="207"/>
      <c r="CJ2259" s="207"/>
      <c r="CK2259" s="207"/>
      <c r="CL2259" s="207"/>
      <c r="CM2259" s="207"/>
      <c r="CN2259" s="207"/>
      <c r="CO2259" s="207"/>
      <c r="CP2259" s="207"/>
      <c r="CQ2259" s="207"/>
      <c r="CR2259" s="207"/>
      <c r="CS2259" s="207"/>
      <c r="CT2259" s="207"/>
      <c r="CU2259" s="207"/>
      <c r="CV2259" s="207"/>
      <c r="CW2259" s="207"/>
      <c r="CX2259" s="207"/>
      <c r="CY2259" s="207"/>
      <c r="CZ2259" s="207"/>
      <c r="DA2259" s="207"/>
      <c r="DB2259" s="207"/>
      <c r="DC2259" s="207"/>
      <c r="DD2259" s="207"/>
      <c r="DE2259" s="207"/>
      <c r="DF2259" s="207"/>
      <c r="DG2259" s="207"/>
      <c r="DH2259" s="207"/>
      <c r="DI2259" s="207"/>
      <c r="DJ2259" s="207"/>
      <c r="DK2259" s="207"/>
      <c r="DL2259" s="207"/>
      <c r="DM2259" s="207"/>
      <c r="DN2259" s="207"/>
      <c r="DO2259" s="207"/>
      <c r="DP2259" s="207"/>
      <c r="DQ2259" s="207"/>
      <c r="DR2259" s="207"/>
      <c r="DS2259" s="207"/>
      <c r="DT2259" s="207"/>
      <c r="DU2259" s="207"/>
      <c r="DV2259" s="207"/>
      <c r="DW2259" s="207"/>
      <c r="DX2259" s="207"/>
    </row>
    <row r="2260" spans="15:128">
      <c r="O2260" s="207"/>
      <c r="P2260" s="207"/>
      <c r="Q2260" s="207"/>
      <c r="R2260" s="207"/>
      <c r="S2260" s="207"/>
      <c r="T2260" s="207"/>
      <c r="U2260" s="207"/>
      <c r="BP2260" s="207"/>
      <c r="BQ2260" s="207"/>
      <c r="BR2260" s="207"/>
      <c r="BS2260" s="207"/>
      <c r="BT2260" s="207"/>
      <c r="BU2260" s="207"/>
      <c r="BV2260" s="207"/>
      <c r="BW2260" s="207"/>
      <c r="BX2260" s="207"/>
      <c r="BY2260" s="207"/>
      <c r="BZ2260" s="207"/>
      <c r="CA2260" s="207"/>
      <c r="CB2260" s="207"/>
      <c r="CC2260" s="207"/>
      <c r="CD2260" s="207"/>
      <c r="CE2260" s="207"/>
      <c r="CF2260" s="207"/>
      <c r="CG2260" s="207"/>
      <c r="CH2260" s="207"/>
      <c r="CI2260" s="207"/>
      <c r="CJ2260" s="207"/>
      <c r="CK2260" s="207"/>
      <c r="CL2260" s="207"/>
      <c r="CM2260" s="207"/>
      <c r="CN2260" s="207"/>
      <c r="CO2260" s="207"/>
      <c r="CP2260" s="207"/>
      <c r="CQ2260" s="207"/>
      <c r="CR2260" s="207"/>
      <c r="CS2260" s="207"/>
      <c r="CT2260" s="207"/>
      <c r="CU2260" s="207"/>
      <c r="CV2260" s="207"/>
      <c r="CW2260" s="207"/>
      <c r="CX2260" s="207"/>
      <c r="CY2260" s="207"/>
      <c r="CZ2260" s="207"/>
      <c r="DA2260" s="207"/>
      <c r="DB2260" s="207"/>
      <c r="DC2260" s="207"/>
      <c r="DD2260" s="207"/>
      <c r="DE2260" s="207"/>
      <c r="DF2260" s="207"/>
      <c r="DG2260" s="207"/>
      <c r="DH2260" s="207"/>
      <c r="DI2260" s="207"/>
      <c r="DJ2260" s="207"/>
      <c r="DK2260" s="207"/>
      <c r="DL2260" s="207"/>
      <c r="DM2260" s="207"/>
      <c r="DN2260" s="207"/>
      <c r="DO2260" s="207"/>
      <c r="DP2260" s="207"/>
      <c r="DQ2260" s="207"/>
      <c r="DR2260" s="207"/>
      <c r="DS2260" s="207"/>
      <c r="DT2260" s="207"/>
      <c r="DU2260" s="207"/>
      <c r="DV2260" s="207"/>
      <c r="DW2260" s="207"/>
      <c r="DX2260" s="207"/>
    </row>
    <row r="2261" spans="15:128">
      <c r="O2261" s="207"/>
      <c r="P2261" s="207"/>
      <c r="Q2261" s="207"/>
      <c r="R2261" s="207"/>
      <c r="S2261" s="207"/>
      <c r="T2261" s="207"/>
      <c r="U2261" s="207"/>
      <c r="BP2261" s="207"/>
      <c r="BQ2261" s="207"/>
      <c r="BR2261" s="207"/>
      <c r="BS2261" s="207"/>
      <c r="BT2261" s="207"/>
      <c r="BU2261" s="207"/>
      <c r="BV2261" s="207"/>
      <c r="BW2261" s="207"/>
      <c r="BX2261" s="207"/>
      <c r="BY2261" s="207"/>
      <c r="BZ2261" s="207"/>
      <c r="CA2261" s="207"/>
      <c r="CB2261" s="207"/>
      <c r="CC2261" s="207"/>
      <c r="CD2261" s="207"/>
      <c r="CE2261" s="207"/>
      <c r="CF2261" s="207"/>
      <c r="CG2261" s="207"/>
      <c r="CH2261" s="207"/>
      <c r="CI2261" s="207"/>
      <c r="CJ2261" s="207"/>
      <c r="CK2261" s="207"/>
      <c r="CL2261" s="207"/>
      <c r="CM2261" s="207"/>
      <c r="CN2261" s="207"/>
      <c r="CO2261" s="207"/>
      <c r="CP2261" s="207"/>
      <c r="CQ2261" s="207"/>
      <c r="CR2261" s="207"/>
      <c r="CS2261" s="207"/>
      <c r="CT2261" s="207"/>
      <c r="CU2261" s="207"/>
      <c r="CV2261" s="207"/>
      <c r="CW2261" s="207"/>
      <c r="CX2261" s="207"/>
      <c r="CY2261" s="207"/>
      <c r="CZ2261" s="207"/>
      <c r="DA2261" s="207"/>
      <c r="DB2261" s="207"/>
      <c r="DC2261" s="207"/>
      <c r="DD2261" s="207"/>
      <c r="DE2261" s="207"/>
      <c r="DF2261" s="207"/>
      <c r="DG2261" s="207"/>
      <c r="DH2261" s="207"/>
      <c r="DI2261" s="207"/>
      <c r="DJ2261" s="207"/>
      <c r="DK2261" s="207"/>
      <c r="DL2261" s="207"/>
      <c r="DM2261" s="207"/>
      <c r="DN2261" s="207"/>
      <c r="DO2261" s="207"/>
      <c r="DP2261" s="207"/>
      <c r="DQ2261" s="207"/>
      <c r="DR2261" s="207"/>
      <c r="DS2261" s="207"/>
      <c r="DT2261" s="207"/>
      <c r="DU2261" s="207"/>
      <c r="DV2261" s="207"/>
      <c r="DW2261" s="207"/>
      <c r="DX2261" s="207"/>
    </row>
    <row r="2262" spans="15:128">
      <c r="O2262" s="207"/>
      <c r="P2262" s="207"/>
      <c r="Q2262" s="207"/>
      <c r="R2262" s="207"/>
      <c r="S2262" s="207"/>
      <c r="T2262" s="207"/>
      <c r="U2262" s="207"/>
      <c r="BP2262" s="207"/>
      <c r="BQ2262" s="207"/>
      <c r="BR2262" s="207"/>
      <c r="BS2262" s="207"/>
      <c r="BT2262" s="207"/>
      <c r="BU2262" s="207"/>
      <c r="BV2262" s="207"/>
      <c r="BW2262" s="207"/>
      <c r="BX2262" s="207"/>
      <c r="BY2262" s="207"/>
      <c r="BZ2262" s="207"/>
      <c r="CA2262" s="207"/>
      <c r="CB2262" s="207"/>
      <c r="CC2262" s="207"/>
      <c r="CD2262" s="207"/>
      <c r="CE2262" s="207"/>
      <c r="CF2262" s="207"/>
      <c r="CG2262" s="207"/>
      <c r="CH2262" s="207"/>
      <c r="CI2262" s="207"/>
      <c r="CJ2262" s="207"/>
      <c r="CK2262" s="207"/>
      <c r="CL2262" s="207"/>
      <c r="CM2262" s="207"/>
      <c r="CN2262" s="207"/>
      <c r="CO2262" s="207"/>
      <c r="CP2262" s="207"/>
      <c r="CQ2262" s="207"/>
      <c r="CR2262" s="207"/>
      <c r="CS2262" s="207"/>
      <c r="CT2262" s="207"/>
      <c r="CU2262" s="207"/>
      <c r="CV2262" s="207"/>
      <c r="CW2262" s="207"/>
      <c r="CX2262" s="207"/>
      <c r="CY2262" s="207"/>
      <c r="CZ2262" s="207"/>
      <c r="DA2262" s="207"/>
      <c r="DB2262" s="207"/>
      <c r="DC2262" s="207"/>
      <c r="DD2262" s="207"/>
      <c r="DE2262" s="207"/>
      <c r="DF2262" s="207"/>
      <c r="DG2262" s="207"/>
      <c r="DH2262" s="207"/>
      <c r="DI2262" s="207"/>
      <c r="DJ2262" s="207"/>
      <c r="DK2262" s="207"/>
      <c r="DL2262" s="207"/>
      <c r="DM2262" s="207"/>
      <c r="DN2262" s="207"/>
      <c r="DO2262" s="207"/>
      <c r="DP2262" s="207"/>
      <c r="DQ2262" s="207"/>
      <c r="DR2262" s="207"/>
      <c r="DS2262" s="207"/>
      <c r="DT2262" s="207"/>
      <c r="DU2262" s="207"/>
      <c r="DV2262" s="207"/>
      <c r="DW2262" s="207"/>
      <c r="DX2262" s="207"/>
    </row>
    <row r="2263" spans="15:128">
      <c r="O2263" s="207"/>
      <c r="P2263" s="207"/>
      <c r="Q2263" s="207"/>
      <c r="R2263" s="207"/>
      <c r="S2263" s="207"/>
      <c r="T2263" s="207"/>
      <c r="U2263" s="207"/>
      <c r="BP2263" s="207"/>
      <c r="BQ2263" s="207"/>
      <c r="BR2263" s="207"/>
      <c r="BS2263" s="207"/>
      <c r="BT2263" s="207"/>
      <c r="BU2263" s="207"/>
      <c r="BV2263" s="207"/>
      <c r="BW2263" s="207"/>
      <c r="BX2263" s="207"/>
      <c r="BY2263" s="207"/>
      <c r="BZ2263" s="207"/>
      <c r="CA2263" s="207"/>
      <c r="CB2263" s="207"/>
      <c r="CC2263" s="207"/>
      <c r="CD2263" s="207"/>
      <c r="CE2263" s="207"/>
      <c r="CF2263" s="207"/>
      <c r="CG2263" s="207"/>
      <c r="CH2263" s="207"/>
      <c r="CI2263" s="207"/>
      <c r="CJ2263" s="207"/>
      <c r="CK2263" s="207"/>
      <c r="CL2263" s="207"/>
      <c r="CM2263" s="207"/>
      <c r="CN2263" s="207"/>
      <c r="CO2263" s="207"/>
      <c r="CP2263" s="207"/>
      <c r="CQ2263" s="207"/>
      <c r="CR2263" s="207"/>
      <c r="CS2263" s="207"/>
      <c r="CT2263" s="207"/>
      <c r="CU2263" s="207"/>
      <c r="CV2263" s="207"/>
      <c r="CW2263" s="207"/>
      <c r="CX2263" s="207"/>
      <c r="CY2263" s="207"/>
      <c r="CZ2263" s="207"/>
      <c r="DA2263" s="207"/>
      <c r="DB2263" s="207"/>
      <c r="DC2263" s="207"/>
      <c r="DD2263" s="207"/>
      <c r="DE2263" s="207"/>
      <c r="DF2263" s="207"/>
      <c r="DG2263" s="207"/>
      <c r="DH2263" s="207"/>
      <c r="DI2263" s="207"/>
      <c r="DJ2263" s="207"/>
      <c r="DK2263" s="207"/>
      <c r="DL2263" s="207"/>
      <c r="DM2263" s="207"/>
      <c r="DN2263" s="207"/>
      <c r="DO2263" s="207"/>
      <c r="DP2263" s="207"/>
      <c r="DQ2263" s="207"/>
      <c r="DR2263" s="207"/>
      <c r="DS2263" s="207"/>
      <c r="DT2263" s="207"/>
      <c r="DU2263" s="207"/>
      <c r="DV2263" s="207"/>
      <c r="DW2263" s="207"/>
      <c r="DX2263" s="207"/>
    </row>
    <row r="2264" spans="15:128">
      <c r="O2264" s="207"/>
      <c r="P2264" s="207"/>
      <c r="Q2264" s="207"/>
      <c r="R2264" s="207"/>
      <c r="S2264" s="207"/>
      <c r="T2264" s="207"/>
      <c r="U2264" s="207"/>
      <c r="BP2264" s="207"/>
      <c r="BQ2264" s="207"/>
      <c r="BR2264" s="207"/>
      <c r="BS2264" s="207"/>
      <c r="BT2264" s="207"/>
      <c r="BU2264" s="207"/>
      <c r="BV2264" s="207"/>
      <c r="BW2264" s="207"/>
      <c r="BX2264" s="207"/>
      <c r="BY2264" s="207"/>
      <c r="BZ2264" s="207"/>
      <c r="CA2264" s="207"/>
      <c r="CB2264" s="207"/>
      <c r="CC2264" s="207"/>
      <c r="CD2264" s="207"/>
      <c r="CE2264" s="207"/>
      <c r="CF2264" s="207"/>
      <c r="CG2264" s="207"/>
      <c r="CH2264" s="207"/>
      <c r="CI2264" s="207"/>
      <c r="CJ2264" s="207"/>
      <c r="CK2264" s="207"/>
      <c r="CL2264" s="207"/>
      <c r="CM2264" s="207"/>
      <c r="CN2264" s="207"/>
      <c r="CO2264" s="207"/>
      <c r="CP2264" s="207"/>
      <c r="CQ2264" s="207"/>
      <c r="CR2264" s="207"/>
      <c r="CS2264" s="207"/>
      <c r="CT2264" s="207"/>
      <c r="CU2264" s="207"/>
      <c r="CV2264" s="207"/>
      <c r="CW2264" s="207"/>
      <c r="CX2264" s="207"/>
      <c r="CY2264" s="207"/>
      <c r="CZ2264" s="207"/>
      <c r="DA2264" s="207"/>
      <c r="DB2264" s="207"/>
      <c r="DC2264" s="207"/>
      <c r="DD2264" s="207"/>
      <c r="DE2264" s="207"/>
      <c r="DF2264" s="207"/>
      <c r="DG2264" s="207"/>
      <c r="DH2264" s="207"/>
      <c r="DI2264" s="207"/>
      <c r="DJ2264" s="207"/>
      <c r="DK2264" s="207"/>
      <c r="DL2264" s="207"/>
      <c r="DM2264" s="207"/>
      <c r="DN2264" s="207"/>
      <c r="DO2264" s="207"/>
      <c r="DP2264" s="207"/>
      <c r="DQ2264" s="207"/>
      <c r="DR2264" s="207"/>
      <c r="DS2264" s="207"/>
      <c r="DT2264" s="207"/>
      <c r="DU2264" s="207"/>
      <c r="DV2264" s="207"/>
      <c r="DW2264" s="207"/>
      <c r="DX2264" s="207"/>
    </row>
    <row r="2265" spans="15:128">
      <c r="O2265" s="207"/>
      <c r="P2265" s="207"/>
      <c r="Q2265" s="207"/>
      <c r="R2265" s="207"/>
      <c r="S2265" s="207"/>
      <c r="T2265" s="207"/>
      <c r="U2265" s="207"/>
      <c r="BP2265" s="207"/>
      <c r="BQ2265" s="207"/>
      <c r="BR2265" s="207"/>
      <c r="BS2265" s="207"/>
      <c r="BT2265" s="207"/>
      <c r="BU2265" s="207"/>
      <c r="BV2265" s="207"/>
      <c r="BW2265" s="207"/>
      <c r="BX2265" s="207"/>
      <c r="BY2265" s="207"/>
      <c r="BZ2265" s="207"/>
      <c r="CA2265" s="207"/>
      <c r="CB2265" s="207"/>
      <c r="CC2265" s="207"/>
      <c r="CD2265" s="207"/>
      <c r="CE2265" s="207"/>
      <c r="CF2265" s="207"/>
      <c r="CG2265" s="207"/>
      <c r="CH2265" s="207"/>
      <c r="CI2265" s="207"/>
      <c r="CJ2265" s="207"/>
      <c r="CK2265" s="207"/>
      <c r="CL2265" s="207"/>
      <c r="CM2265" s="207"/>
      <c r="CN2265" s="207"/>
      <c r="CO2265" s="207"/>
      <c r="CP2265" s="207"/>
      <c r="CQ2265" s="207"/>
      <c r="CR2265" s="207"/>
      <c r="CS2265" s="207"/>
      <c r="CT2265" s="207"/>
      <c r="CU2265" s="207"/>
      <c r="CV2265" s="207"/>
      <c r="CW2265" s="207"/>
      <c r="CX2265" s="207"/>
      <c r="CY2265" s="207"/>
      <c r="CZ2265" s="207"/>
      <c r="DA2265" s="207"/>
      <c r="DB2265" s="207"/>
      <c r="DC2265" s="207"/>
      <c r="DD2265" s="207"/>
      <c r="DE2265" s="207"/>
      <c r="DF2265" s="207"/>
      <c r="DG2265" s="207"/>
      <c r="DH2265" s="207"/>
      <c r="DI2265" s="207"/>
      <c r="DJ2265" s="207"/>
      <c r="DK2265" s="207"/>
      <c r="DL2265" s="207"/>
      <c r="DM2265" s="207"/>
      <c r="DN2265" s="207"/>
      <c r="DO2265" s="207"/>
      <c r="DP2265" s="207"/>
      <c r="DQ2265" s="207"/>
      <c r="DR2265" s="207"/>
      <c r="DS2265" s="207"/>
      <c r="DT2265" s="207"/>
      <c r="DU2265" s="207"/>
      <c r="DV2265" s="207"/>
      <c r="DW2265" s="207"/>
      <c r="DX2265" s="207"/>
    </row>
    <row r="2266" spans="15:128">
      <c r="O2266" s="207"/>
      <c r="P2266" s="207"/>
      <c r="Q2266" s="207"/>
      <c r="R2266" s="207"/>
      <c r="S2266" s="207"/>
      <c r="T2266" s="207"/>
      <c r="U2266" s="207"/>
      <c r="BP2266" s="207"/>
      <c r="BQ2266" s="207"/>
      <c r="BR2266" s="207"/>
      <c r="BS2266" s="207"/>
      <c r="BT2266" s="207"/>
      <c r="BU2266" s="207"/>
      <c r="BV2266" s="207"/>
      <c r="BW2266" s="207"/>
      <c r="BX2266" s="207"/>
      <c r="BY2266" s="207"/>
      <c r="BZ2266" s="207"/>
      <c r="CA2266" s="207"/>
      <c r="CB2266" s="207"/>
      <c r="CC2266" s="207"/>
      <c r="CD2266" s="207"/>
      <c r="CE2266" s="207"/>
      <c r="CF2266" s="207"/>
      <c r="CG2266" s="207"/>
      <c r="CH2266" s="207"/>
      <c r="CI2266" s="207"/>
      <c r="CJ2266" s="207"/>
      <c r="CK2266" s="207"/>
      <c r="CL2266" s="207"/>
      <c r="CM2266" s="207"/>
      <c r="CN2266" s="207"/>
      <c r="CO2266" s="207"/>
      <c r="CP2266" s="207"/>
      <c r="CQ2266" s="207"/>
      <c r="CR2266" s="207"/>
      <c r="CS2266" s="207"/>
      <c r="CT2266" s="207"/>
      <c r="CU2266" s="207"/>
      <c r="CV2266" s="207"/>
      <c r="CW2266" s="207"/>
      <c r="CX2266" s="207"/>
      <c r="CY2266" s="207"/>
      <c r="CZ2266" s="207"/>
      <c r="DA2266" s="207"/>
      <c r="DB2266" s="207"/>
      <c r="DC2266" s="207"/>
      <c r="DD2266" s="207"/>
      <c r="DE2266" s="207"/>
      <c r="DF2266" s="207"/>
      <c r="DG2266" s="207"/>
      <c r="DH2266" s="207"/>
      <c r="DI2266" s="207"/>
      <c r="DJ2266" s="207"/>
      <c r="DK2266" s="207"/>
      <c r="DL2266" s="207"/>
      <c r="DM2266" s="207"/>
      <c r="DN2266" s="207"/>
      <c r="DO2266" s="207"/>
      <c r="DP2266" s="207"/>
      <c r="DQ2266" s="207"/>
      <c r="DR2266" s="207"/>
      <c r="DS2266" s="207"/>
      <c r="DT2266" s="207"/>
      <c r="DU2266" s="207"/>
      <c r="DV2266" s="207"/>
      <c r="DW2266" s="207"/>
      <c r="DX2266" s="207"/>
    </row>
    <row r="2267" spans="15:128">
      <c r="O2267" s="207"/>
      <c r="P2267" s="207"/>
      <c r="Q2267" s="207"/>
      <c r="R2267" s="207"/>
      <c r="S2267" s="207"/>
      <c r="T2267" s="207"/>
      <c r="U2267" s="207"/>
      <c r="BP2267" s="207"/>
      <c r="BQ2267" s="207"/>
      <c r="BR2267" s="207"/>
      <c r="BS2267" s="207"/>
      <c r="BT2267" s="207"/>
      <c r="BU2267" s="207"/>
      <c r="BV2267" s="207"/>
      <c r="BW2267" s="207"/>
      <c r="BX2267" s="207"/>
      <c r="BY2267" s="207"/>
      <c r="BZ2267" s="207"/>
      <c r="CA2267" s="207"/>
      <c r="CB2267" s="207"/>
      <c r="CC2267" s="207"/>
      <c r="CD2267" s="207"/>
      <c r="CE2267" s="207"/>
      <c r="CF2267" s="207"/>
      <c r="CG2267" s="207"/>
      <c r="CH2267" s="207"/>
      <c r="CI2267" s="207"/>
      <c r="CJ2267" s="207"/>
      <c r="CK2267" s="207"/>
      <c r="CL2267" s="207"/>
      <c r="CM2267" s="207"/>
      <c r="CN2267" s="207"/>
      <c r="CO2267" s="207"/>
      <c r="CP2267" s="207"/>
      <c r="CQ2267" s="207"/>
      <c r="CR2267" s="207"/>
      <c r="CS2267" s="207"/>
      <c r="CT2267" s="207"/>
      <c r="CU2267" s="207"/>
      <c r="CV2267" s="207"/>
      <c r="CW2267" s="207"/>
      <c r="CX2267" s="207"/>
      <c r="CY2267" s="207"/>
      <c r="CZ2267" s="207"/>
      <c r="DA2267" s="207"/>
      <c r="DB2267" s="207"/>
      <c r="DC2267" s="207"/>
      <c r="DD2267" s="207"/>
      <c r="DE2267" s="207"/>
      <c r="DF2267" s="207"/>
      <c r="DG2267" s="207"/>
      <c r="DH2267" s="207"/>
      <c r="DI2267" s="207"/>
      <c r="DJ2267" s="207"/>
      <c r="DK2267" s="207"/>
      <c r="DL2267" s="207"/>
      <c r="DM2267" s="207"/>
      <c r="DN2267" s="207"/>
      <c r="DO2267" s="207"/>
      <c r="DP2267" s="207"/>
      <c r="DQ2267" s="207"/>
      <c r="DR2267" s="207"/>
      <c r="DS2267" s="207"/>
      <c r="DT2267" s="207"/>
      <c r="DU2267" s="207"/>
      <c r="DV2267" s="207"/>
      <c r="DW2267" s="207"/>
      <c r="DX2267" s="207"/>
    </row>
    <row r="2268" spans="15:128">
      <c r="O2268" s="207"/>
      <c r="P2268" s="207"/>
      <c r="Q2268" s="207"/>
      <c r="R2268" s="207"/>
      <c r="S2268" s="207"/>
      <c r="T2268" s="207"/>
      <c r="U2268" s="207"/>
      <c r="BP2268" s="207"/>
      <c r="BQ2268" s="207"/>
      <c r="BR2268" s="207"/>
      <c r="BS2268" s="207"/>
      <c r="BT2268" s="207"/>
      <c r="BU2268" s="207"/>
      <c r="BV2268" s="207"/>
      <c r="BW2268" s="207"/>
      <c r="BX2268" s="207"/>
      <c r="BY2268" s="207"/>
      <c r="BZ2268" s="207"/>
      <c r="CA2268" s="207"/>
      <c r="CB2268" s="207"/>
      <c r="CC2268" s="207"/>
      <c r="CD2268" s="207"/>
      <c r="CE2268" s="207"/>
      <c r="CF2268" s="207"/>
      <c r="CG2268" s="207"/>
      <c r="CH2268" s="207"/>
      <c r="CI2268" s="207"/>
      <c r="CJ2268" s="207"/>
      <c r="CK2268" s="207"/>
      <c r="CL2268" s="207"/>
      <c r="CM2268" s="207"/>
      <c r="CN2268" s="207"/>
      <c r="CO2268" s="207"/>
      <c r="CP2268" s="207"/>
      <c r="CQ2268" s="207"/>
      <c r="CR2268" s="207"/>
      <c r="CS2268" s="207"/>
      <c r="CT2268" s="207"/>
      <c r="CU2268" s="207"/>
      <c r="CV2268" s="207"/>
      <c r="CW2268" s="207"/>
      <c r="CX2268" s="207"/>
      <c r="CY2268" s="207"/>
      <c r="CZ2268" s="207"/>
      <c r="DA2268" s="207"/>
      <c r="DB2268" s="207"/>
      <c r="DC2268" s="207"/>
      <c r="DD2268" s="207"/>
      <c r="DE2268" s="207"/>
      <c r="DF2268" s="207"/>
      <c r="DG2268" s="207"/>
      <c r="DH2268" s="207"/>
      <c r="DI2268" s="207"/>
      <c r="DJ2268" s="207"/>
      <c r="DK2268" s="207"/>
      <c r="DL2268" s="207"/>
      <c r="DM2268" s="207"/>
      <c r="DN2268" s="207"/>
      <c r="DO2268" s="207"/>
      <c r="DP2268" s="207"/>
      <c r="DQ2268" s="207"/>
      <c r="DR2268" s="207"/>
      <c r="DS2268" s="207"/>
      <c r="DT2268" s="207"/>
      <c r="DU2268" s="207"/>
      <c r="DV2268" s="207"/>
      <c r="DW2268" s="207"/>
      <c r="DX2268" s="207"/>
    </row>
    <row r="2269" spans="15:128">
      <c r="O2269" s="207"/>
      <c r="P2269" s="207"/>
      <c r="Q2269" s="207"/>
      <c r="R2269" s="207"/>
      <c r="S2269" s="207"/>
      <c r="T2269" s="207"/>
      <c r="U2269" s="207"/>
      <c r="BP2269" s="207"/>
      <c r="BQ2269" s="207"/>
      <c r="BR2269" s="207"/>
      <c r="BS2269" s="207"/>
      <c r="BT2269" s="207"/>
      <c r="BU2269" s="207"/>
      <c r="BV2269" s="207"/>
      <c r="BW2269" s="207"/>
      <c r="BX2269" s="207"/>
      <c r="BY2269" s="207"/>
      <c r="BZ2269" s="207"/>
      <c r="CA2269" s="207"/>
      <c r="CB2269" s="207"/>
      <c r="CC2269" s="207"/>
      <c r="CD2269" s="207"/>
      <c r="CE2269" s="207"/>
      <c r="CF2269" s="207"/>
      <c r="CG2269" s="207"/>
      <c r="CH2269" s="207"/>
      <c r="CI2269" s="207"/>
      <c r="CJ2269" s="207"/>
      <c r="CK2269" s="207"/>
      <c r="CL2269" s="207"/>
      <c r="CM2269" s="207"/>
      <c r="CN2269" s="207"/>
      <c r="CO2269" s="207"/>
      <c r="CP2269" s="207"/>
      <c r="CQ2269" s="207"/>
      <c r="CR2269" s="207"/>
      <c r="CS2269" s="207"/>
      <c r="CT2269" s="207"/>
      <c r="CU2269" s="207"/>
      <c r="CV2269" s="207"/>
      <c r="CW2269" s="207"/>
      <c r="CX2269" s="207"/>
      <c r="CY2269" s="207"/>
      <c r="CZ2269" s="207"/>
      <c r="DA2269" s="207"/>
      <c r="DB2269" s="207"/>
      <c r="DC2269" s="207"/>
      <c r="DD2269" s="207"/>
      <c r="DE2269" s="207"/>
      <c r="DF2269" s="207"/>
      <c r="DG2269" s="207"/>
      <c r="DH2269" s="207"/>
      <c r="DI2269" s="207"/>
      <c r="DJ2269" s="207"/>
      <c r="DK2269" s="207"/>
      <c r="DL2269" s="207"/>
      <c r="DM2269" s="207"/>
      <c r="DN2269" s="207"/>
      <c r="DO2269" s="207"/>
      <c r="DP2269" s="207"/>
      <c r="DQ2269" s="207"/>
      <c r="DR2269" s="207"/>
      <c r="DS2269" s="207"/>
      <c r="DT2269" s="207"/>
      <c r="DU2269" s="207"/>
      <c r="DV2269" s="207"/>
      <c r="DW2269" s="207"/>
      <c r="DX2269" s="207"/>
    </row>
    <row r="2270" spans="15:128">
      <c r="O2270" s="207"/>
      <c r="P2270" s="207"/>
      <c r="Q2270" s="207"/>
      <c r="R2270" s="207"/>
      <c r="S2270" s="207"/>
      <c r="T2270" s="207"/>
      <c r="U2270" s="207"/>
      <c r="BP2270" s="207"/>
      <c r="BQ2270" s="207"/>
      <c r="BR2270" s="207"/>
      <c r="BS2270" s="207"/>
      <c r="BT2270" s="207"/>
      <c r="BU2270" s="207"/>
      <c r="BV2270" s="207"/>
      <c r="BW2270" s="207"/>
      <c r="BX2270" s="207"/>
      <c r="BY2270" s="207"/>
      <c r="BZ2270" s="207"/>
      <c r="CA2270" s="207"/>
      <c r="CB2270" s="207"/>
      <c r="CC2270" s="207"/>
      <c r="CD2270" s="207"/>
      <c r="CE2270" s="207"/>
      <c r="CF2270" s="207"/>
      <c r="CG2270" s="207"/>
      <c r="CH2270" s="207"/>
      <c r="CI2270" s="207"/>
      <c r="CJ2270" s="207"/>
      <c r="CK2270" s="207"/>
      <c r="CL2270" s="207"/>
      <c r="CM2270" s="207"/>
      <c r="CN2270" s="207"/>
      <c r="CO2270" s="207"/>
      <c r="CP2270" s="207"/>
      <c r="CQ2270" s="207"/>
      <c r="CR2270" s="207"/>
      <c r="CS2270" s="207"/>
      <c r="CT2270" s="207"/>
      <c r="CU2270" s="207"/>
      <c r="CV2270" s="207"/>
      <c r="CW2270" s="207"/>
      <c r="CX2270" s="207"/>
      <c r="CY2270" s="207"/>
      <c r="CZ2270" s="207"/>
      <c r="DA2270" s="207"/>
      <c r="DB2270" s="207"/>
      <c r="DC2270" s="207"/>
      <c r="DD2270" s="207"/>
      <c r="DE2270" s="207"/>
      <c r="DF2270" s="207"/>
      <c r="DG2270" s="207"/>
      <c r="DH2270" s="207"/>
      <c r="DI2270" s="207"/>
      <c r="DJ2270" s="207"/>
      <c r="DK2270" s="207"/>
      <c r="DL2270" s="207"/>
      <c r="DM2270" s="207"/>
      <c r="DN2270" s="207"/>
      <c r="DO2270" s="207"/>
      <c r="DP2270" s="207"/>
      <c r="DQ2270" s="207"/>
      <c r="DR2270" s="207"/>
      <c r="DS2270" s="207"/>
      <c r="DT2270" s="207"/>
      <c r="DU2270" s="207"/>
      <c r="DV2270" s="207"/>
      <c r="DW2270" s="207"/>
      <c r="DX2270" s="207"/>
    </row>
    <row r="2271" spans="15:128">
      <c r="O2271" s="207"/>
      <c r="P2271" s="207"/>
      <c r="Q2271" s="207"/>
      <c r="R2271" s="207"/>
      <c r="S2271" s="207"/>
      <c r="T2271" s="207"/>
      <c r="U2271" s="207"/>
      <c r="BP2271" s="207"/>
      <c r="BQ2271" s="207"/>
      <c r="BR2271" s="207"/>
      <c r="BS2271" s="207"/>
      <c r="BT2271" s="207"/>
      <c r="BU2271" s="207"/>
      <c r="BV2271" s="207"/>
      <c r="BW2271" s="207"/>
      <c r="BX2271" s="207"/>
      <c r="BY2271" s="207"/>
      <c r="BZ2271" s="207"/>
      <c r="CA2271" s="207"/>
      <c r="CB2271" s="207"/>
      <c r="CC2271" s="207"/>
      <c r="CD2271" s="207"/>
      <c r="CE2271" s="207"/>
      <c r="CF2271" s="207"/>
      <c r="CG2271" s="207"/>
      <c r="CH2271" s="207"/>
      <c r="CI2271" s="207"/>
      <c r="CJ2271" s="207"/>
      <c r="CK2271" s="207"/>
      <c r="CL2271" s="207"/>
      <c r="CM2271" s="207"/>
      <c r="CN2271" s="207"/>
      <c r="CO2271" s="207"/>
      <c r="CP2271" s="207"/>
      <c r="CQ2271" s="207"/>
      <c r="CR2271" s="207"/>
      <c r="CS2271" s="207"/>
      <c r="CT2271" s="207"/>
      <c r="CU2271" s="207"/>
      <c r="CV2271" s="207"/>
      <c r="CW2271" s="207"/>
      <c r="CX2271" s="207"/>
      <c r="CY2271" s="207"/>
      <c r="CZ2271" s="207"/>
      <c r="DA2271" s="207"/>
      <c r="DB2271" s="207"/>
      <c r="DC2271" s="207"/>
      <c r="DD2271" s="207"/>
      <c r="DE2271" s="207"/>
      <c r="DF2271" s="207"/>
      <c r="DG2271" s="207"/>
      <c r="DH2271" s="207"/>
      <c r="DI2271" s="207"/>
      <c r="DJ2271" s="207"/>
      <c r="DK2271" s="207"/>
      <c r="DL2271" s="207"/>
      <c r="DM2271" s="207"/>
      <c r="DN2271" s="207"/>
      <c r="DO2271" s="207"/>
      <c r="DP2271" s="207"/>
      <c r="DQ2271" s="207"/>
      <c r="DR2271" s="207"/>
      <c r="DS2271" s="207"/>
      <c r="DT2271" s="207"/>
      <c r="DU2271" s="207"/>
      <c r="DV2271" s="207"/>
      <c r="DW2271" s="207"/>
      <c r="DX2271" s="207"/>
    </row>
    <row r="2272" spans="15:128">
      <c r="O2272" s="207"/>
      <c r="P2272" s="207"/>
      <c r="Q2272" s="207"/>
      <c r="R2272" s="207"/>
      <c r="S2272" s="207"/>
      <c r="T2272" s="207"/>
      <c r="U2272" s="207"/>
      <c r="BP2272" s="207"/>
      <c r="BQ2272" s="207"/>
      <c r="BR2272" s="207"/>
      <c r="BS2272" s="207"/>
      <c r="BT2272" s="207"/>
      <c r="BU2272" s="207"/>
      <c r="BV2272" s="207"/>
      <c r="BW2272" s="207"/>
      <c r="BX2272" s="207"/>
      <c r="BY2272" s="207"/>
      <c r="BZ2272" s="207"/>
      <c r="CA2272" s="207"/>
      <c r="CB2272" s="207"/>
      <c r="CC2272" s="207"/>
      <c r="CD2272" s="207"/>
      <c r="CE2272" s="207"/>
      <c r="CF2272" s="207"/>
      <c r="CG2272" s="207"/>
      <c r="CH2272" s="207"/>
      <c r="CI2272" s="207"/>
      <c r="CJ2272" s="207"/>
      <c r="CK2272" s="207"/>
      <c r="CL2272" s="207"/>
      <c r="CM2272" s="207"/>
      <c r="CN2272" s="207"/>
      <c r="CO2272" s="207"/>
      <c r="CP2272" s="207"/>
      <c r="CQ2272" s="207"/>
      <c r="CR2272" s="207"/>
      <c r="CS2272" s="207"/>
      <c r="CT2272" s="207"/>
      <c r="CU2272" s="207"/>
      <c r="CV2272" s="207"/>
      <c r="CW2272" s="207"/>
      <c r="CX2272" s="207"/>
      <c r="CY2272" s="207"/>
      <c r="CZ2272" s="207"/>
      <c r="DA2272" s="207"/>
      <c r="DB2272" s="207"/>
      <c r="DC2272" s="207"/>
      <c r="DD2272" s="207"/>
      <c r="DE2272" s="207"/>
      <c r="DF2272" s="207"/>
      <c r="DG2272" s="207"/>
      <c r="DH2272" s="207"/>
      <c r="DI2272" s="207"/>
      <c r="DJ2272" s="207"/>
      <c r="DK2272" s="207"/>
      <c r="DL2272" s="207"/>
      <c r="DM2272" s="207"/>
      <c r="DN2272" s="207"/>
      <c r="DO2272" s="207"/>
      <c r="DP2272" s="207"/>
      <c r="DQ2272" s="207"/>
      <c r="DR2272" s="207"/>
      <c r="DS2272" s="207"/>
      <c r="DT2272" s="207"/>
      <c r="DU2272" s="207"/>
      <c r="DV2272" s="207"/>
      <c r="DW2272" s="207"/>
      <c r="DX2272" s="207"/>
    </row>
    <row r="2273" spans="15:128">
      <c r="O2273" s="207"/>
      <c r="P2273" s="207"/>
      <c r="Q2273" s="207"/>
      <c r="R2273" s="207"/>
      <c r="S2273" s="207"/>
      <c r="T2273" s="207"/>
      <c r="U2273" s="207"/>
      <c r="BP2273" s="207"/>
      <c r="BQ2273" s="207"/>
      <c r="BR2273" s="207"/>
      <c r="BS2273" s="207"/>
      <c r="BT2273" s="207"/>
      <c r="BU2273" s="207"/>
      <c r="BV2273" s="207"/>
      <c r="BW2273" s="207"/>
      <c r="BX2273" s="207"/>
      <c r="BY2273" s="207"/>
      <c r="BZ2273" s="207"/>
      <c r="CA2273" s="207"/>
      <c r="CB2273" s="207"/>
      <c r="CC2273" s="207"/>
      <c r="CD2273" s="207"/>
      <c r="CE2273" s="207"/>
      <c r="CF2273" s="207"/>
      <c r="CG2273" s="207"/>
      <c r="CH2273" s="207"/>
      <c r="CI2273" s="207"/>
      <c r="CJ2273" s="207"/>
      <c r="CK2273" s="207"/>
      <c r="CL2273" s="207"/>
      <c r="CM2273" s="207"/>
      <c r="CN2273" s="207"/>
      <c r="CO2273" s="207"/>
      <c r="CP2273" s="207"/>
      <c r="CQ2273" s="207"/>
      <c r="CR2273" s="207"/>
      <c r="CS2273" s="207"/>
      <c r="CT2273" s="207"/>
      <c r="CU2273" s="207"/>
      <c r="CV2273" s="207"/>
      <c r="CW2273" s="207"/>
      <c r="CX2273" s="207"/>
      <c r="CY2273" s="207"/>
      <c r="CZ2273" s="207"/>
      <c r="DA2273" s="207"/>
      <c r="DB2273" s="207"/>
      <c r="DC2273" s="207"/>
      <c r="DD2273" s="207"/>
      <c r="DE2273" s="207"/>
      <c r="DF2273" s="207"/>
      <c r="DG2273" s="207"/>
      <c r="DH2273" s="207"/>
      <c r="DI2273" s="207"/>
      <c r="DJ2273" s="207"/>
      <c r="DK2273" s="207"/>
      <c r="DL2273" s="207"/>
      <c r="DM2273" s="207"/>
      <c r="DN2273" s="207"/>
      <c r="DO2273" s="207"/>
      <c r="DP2273" s="207"/>
      <c r="DQ2273" s="207"/>
      <c r="DR2273" s="207"/>
      <c r="DS2273" s="207"/>
      <c r="DT2273" s="207"/>
      <c r="DU2273" s="207"/>
      <c r="DV2273" s="207"/>
      <c r="DW2273" s="207"/>
      <c r="DX2273" s="207"/>
    </row>
    <row r="2274" spans="15:128">
      <c r="O2274" s="207"/>
      <c r="P2274" s="207"/>
      <c r="Q2274" s="207"/>
      <c r="R2274" s="207"/>
      <c r="S2274" s="207"/>
      <c r="T2274" s="207"/>
      <c r="U2274" s="207"/>
      <c r="BP2274" s="207"/>
      <c r="BQ2274" s="207"/>
      <c r="BR2274" s="207"/>
      <c r="BS2274" s="207"/>
      <c r="BT2274" s="207"/>
      <c r="BU2274" s="207"/>
      <c r="BV2274" s="207"/>
      <c r="BW2274" s="207"/>
      <c r="BX2274" s="207"/>
      <c r="BY2274" s="207"/>
      <c r="BZ2274" s="207"/>
      <c r="CA2274" s="207"/>
      <c r="CB2274" s="207"/>
      <c r="CC2274" s="207"/>
      <c r="CD2274" s="207"/>
      <c r="CE2274" s="207"/>
      <c r="CF2274" s="207"/>
      <c r="CG2274" s="207"/>
      <c r="CH2274" s="207"/>
      <c r="CI2274" s="207"/>
      <c r="CJ2274" s="207"/>
      <c r="CK2274" s="207"/>
      <c r="CL2274" s="207"/>
      <c r="CM2274" s="207"/>
      <c r="CN2274" s="207"/>
      <c r="CO2274" s="207"/>
      <c r="CP2274" s="207"/>
      <c r="CQ2274" s="207"/>
      <c r="CR2274" s="207"/>
      <c r="CS2274" s="207"/>
      <c r="CT2274" s="207"/>
      <c r="CU2274" s="207"/>
      <c r="CV2274" s="207"/>
      <c r="CW2274" s="207"/>
      <c r="CX2274" s="207"/>
      <c r="CY2274" s="207"/>
      <c r="CZ2274" s="207"/>
      <c r="DA2274" s="207"/>
      <c r="DB2274" s="207"/>
      <c r="DC2274" s="207"/>
      <c r="DD2274" s="207"/>
      <c r="DE2274" s="207"/>
      <c r="DF2274" s="207"/>
      <c r="DG2274" s="207"/>
      <c r="DH2274" s="207"/>
      <c r="DI2274" s="207"/>
      <c r="DJ2274" s="207"/>
      <c r="DK2274" s="207"/>
      <c r="DL2274" s="207"/>
      <c r="DM2274" s="207"/>
      <c r="DN2274" s="207"/>
      <c r="DO2274" s="207"/>
      <c r="DP2274" s="207"/>
      <c r="DQ2274" s="207"/>
      <c r="DR2274" s="207"/>
      <c r="DS2274" s="207"/>
      <c r="DT2274" s="207"/>
      <c r="DU2274" s="207"/>
      <c r="DV2274" s="207"/>
      <c r="DW2274" s="207"/>
      <c r="DX2274" s="207"/>
    </row>
    <row r="2275" spans="15:128">
      <c r="O2275" s="207"/>
      <c r="P2275" s="207"/>
      <c r="Q2275" s="207"/>
      <c r="R2275" s="207"/>
      <c r="S2275" s="207"/>
      <c r="T2275" s="207"/>
      <c r="U2275" s="207"/>
      <c r="BP2275" s="207"/>
      <c r="BQ2275" s="207"/>
      <c r="BR2275" s="207"/>
      <c r="BS2275" s="207"/>
      <c r="BT2275" s="207"/>
      <c r="BU2275" s="207"/>
      <c r="BV2275" s="207"/>
      <c r="BW2275" s="207"/>
      <c r="BX2275" s="207"/>
      <c r="BY2275" s="207"/>
      <c r="BZ2275" s="207"/>
      <c r="CA2275" s="207"/>
      <c r="CB2275" s="207"/>
      <c r="CC2275" s="207"/>
      <c r="CD2275" s="207"/>
      <c r="CE2275" s="207"/>
      <c r="CF2275" s="207"/>
      <c r="CG2275" s="207"/>
      <c r="CH2275" s="207"/>
      <c r="CI2275" s="207"/>
      <c r="CJ2275" s="207"/>
      <c r="CK2275" s="207"/>
      <c r="CL2275" s="207"/>
      <c r="CM2275" s="207"/>
      <c r="CN2275" s="207"/>
      <c r="CO2275" s="207"/>
      <c r="CP2275" s="207"/>
      <c r="CQ2275" s="207"/>
      <c r="CR2275" s="207"/>
      <c r="CS2275" s="207"/>
      <c r="CT2275" s="207"/>
      <c r="CU2275" s="207"/>
      <c r="CV2275" s="207"/>
      <c r="CW2275" s="207"/>
      <c r="CX2275" s="207"/>
      <c r="CY2275" s="207"/>
      <c r="CZ2275" s="207"/>
      <c r="DA2275" s="207"/>
      <c r="DB2275" s="207"/>
      <c r="DC2275" s="207"/>
      <c r="DD2275" s="207"/>
      <c r="DE2275" s="207"/>
      <c r="DF2275" s="207"/>
      <c r="DG2275" s="207"/>
      <c r="DH2275" s="207"/>
      <c r="DI2275" s="207"/>
      <c r="DJ2275" s="207"/>
      <c r="DK2275" s="207"/>
      <c r="DL2275" s="207"/>
      <c r="DM2275" s="207"/>
      <c r="DN2275" s="207"/>
      <c r="DO2275" s="207"/>
      <c r="DP2275" s="207"/>
      <c r="DQ2275" s="207"/>
      <c r="DR2275" s="207"/>
      <c r="DS2275" s="207"/>
      <c r="DT2275" s="207"/>
      <c r="DU2275" s="207"/>
      <c r="DV2275" s="207"/>
      <c r="DW2275" s="207"/>
      <c r="DX2275" s="207"/>
    </row>
    <row r="2276" spans="15:128">
      <c r="O2276" s="207"/>
      <c r="P2276" s="207"/>
      <c r="Q2276" s="207"/>
      <c r="R2276" s="207"/>
      <c r="S2276" s="207"/>
      <c r="T2276" s="207"/>
      <c r="U2276" s="207"/>
      <c r="BP2276" s="207"/>
      <c r="BQ2276" s="207"/>
      <c r="BR2276" s="207"/>
      <c r="BS2276" s="207"/>
      <c r="BT2276" s="207"/>
      <c r="BU2276" s="207"/>
      <c r="BV2276" s="207"/>
      <c r="BW2276" s="207"/>
      <c r="BX2276" s="207"/>
      <c r="BY2276" s="207"/>
      <c r="BZ2276" s="207"/>
      <c r="CA2276" s="207"/>
      <c r="CB2276" s="207"/>
      <c r="CC2276" s="207"/>
      <c r="CD2276" s="207"/>
      <c r="CE2276" s="207"/>
      <c r="CF2276" s="207"/>
      <c r="CG2276" s="207"/>
      <c r="CH2276" s="207"/>
      <c r="CI2276" s="207"/>
      <c r="CJ2276" s="207"/>
      <c r="CK2276" s="207"/>
      <c r="CL2276" s="207"/>
      <c r="CM2276" s="207"/>
      <c r="CN2276" s="207"/>
      <c r="CO2276" s="207"/>
      <c r="CP2276" s="207"/>
      <c r="CQ2276" s="207"/>
      <c r="CR2276" s="207"/>
      <c r="CS2276" s="207"/>
      <c r="CT2276" s="207"/>
      <c r="CU2276" s="207"/>
      <c r="CV2276" s="207"/>
      <c r="CW2276" s="207"/>
      <c r="CX2276" s="207"/>
      <c r="CY2276" s="207"/>
      <c r="CZ2276" s="207"/>
      <c r="DA2276" s="207"/>
      <c r="DB2276" s="207"/>
      <c r="DC2276" s="207"/>
      <c r="DD2276" s="207"/>
      <c r="DE2276" s="207"/>
      <c r="DF2276" s="207"/>
      <c r="DG2276" s="207"/>
      <c r="DH2276" s="207"/>
      <c r="DI2276" s="207"/>
      <c r="DJ2276" s="207"/>
      <c r="DK2276" s="207"/>
      <c r="DL2276" s="207"/>
      <c r="DM2276" s="207"/>
      <c r="DN2276" s="207"/>
      <c r="DO2276" s="207"/>
      <c r="DP2276" s="207"/>
      <c r="DQ2276" s="207"/>
      <c r="DR2276" s="207"/>
      <c r="DS2276" s="207"/>
      <c r="DT2276" s="207"/>
      <c r="DU2276" s="207"/>
      <c r="DV2276" s="207"/>
      <c r="DW2276" s="207"/>
      <c r="DX2276" s="207"/>
    </row>
    <row r="2277" spans="15:128">
      <c r="O2277" s="207"/>
      <c r="P2277" s="207"/>
      <c r="Q2277" s="207"/>
      <c r="R2277" s="207"/>
      <c r="S2277" s="207"/>
      <c r="T2277" s="207"/>
      <c r="U2277" s="207"/>
      <c r="BP2277" s="207"/>
      <c r="BQ2277" s="207"/>
      <c r="BR2277" s="207"/>
      <c r="BS2277" s="207"/>
      <c r="BT2277" s="207"/>
      <c r="BU2277" s="207"/>
      <c r="BV2277" s="207"/>
      <c r="BW2277" s="207"/>
      <c r="BX2277" s="207"/>
      <c r="BY2277" s="207"/>
      <c r="BZ2277" s="207"/>
      <c r="CA2277" s="207"/>
      <c r="CB2277" s="207"/>
      <c r="CC2277" s="207"/>
      <c r="CD2277" s="207"/>
      <c r="CE2277" s="207"/>
      <c r="CF2277" s="207"/>
      <c r="CG2277" s="207"/>
      <c r="CH2277" s="207"/>
      <c r="CI2277" s="207"/>
      <c r="CJ2277" s="207"/>
      <c r="CK2277" s="207"/>
      <c r="CL2277" s="207"/>
      <c r="CM2277" s="207"/>
      <c r="CN2277" s="207"/>
      <c r="CO2277" s="207"/>
      <c r="CP2277" s="207"/>
      <c r="CQ2277" s="207"/>
      <c r="CR2277" s="207"/>
      <c r="CS2277" s="207"/>
      <c r="CT2277" s="207"/>
      <c r="CU2277" s="207"/>
      <c r="CV2277" s="207"/>
      <c r="CW2277" s="207"/>
      <c r="CX2277" s="207"/>
      <c r="CY2277" s="207"/>
      <c r="CZ2277" s="207"/>
      <c r="DA2277" s="207"/>
      <c r="DB2277" s="207"/>
      <c r="DC2277" s="207"/>
      <c r="DD2277" s="207"/>
      <c r="DE2277" s="207"/>
      <c r="DF2277" s="207"/>
      <c r="DG2277" s="207"/>
      <c r="DH2277" s="207"/>
      <c r="DI2277" s="207"/>
      <c r="DJ2277" s="207"/>
      <c r="DK2277" s="207"/>
      <c r="DL2277" s="207"/>
      <c r="DM2277" s="207"/>
      <c r="DN2277" s="207"/>
      <c r="DO2277" s="207"/>
      <c r="DP2277" s="207"/>
      <c r="DQ2277" s="207"/>
      <c r="DR2277" s="207"/>
      <c r="DS2277" s="207"/>
      <c r="DT2277" s="207"/>
      <c r="DU2277" s="207"/>
      <c r="DV2277" s="207"/>
      <c r="DW2277" s="207"/>
      <c r="DX2277" s="207"/>
    </row>
    <row r="2278" spans="15:128">
      <c r="O2278" s="207"/>
      <c r="P2278" s="207"/>
      <c r="Q2278" s="207"/>
      <c r="R2278" s="207"/>
      <c r="S2278" s="207"/>
      <c r="T2278" s="207"/>
      <c r="U2278" s="207"/>
      <c r="BP2278" s="207"/>
      <c r="BQ2278" s="207"/>
      <c r="BR2278" s="207"/>
      <c r="BS2278" s="207"/>
      <c r="BT2278" s="207"/>
      <c r="BU2278" s="207"/>
      <c r="BV2278" s="207"/>
      <c r="BW2278" s="207"/>
      <c r="BX2278" s="207"/>
      <c r="BY2278" s="207"/>
      <c r="BZ2278" s="207"/>
      <c r="CA2278" s="207"/>
      <c r="CB2278" s="207"/>
      <c r="CC2278" s="207"/>
      <c r="CD2278" s="207"/>
      <c r="CE2278" s="207"/>
      <c r="CF2278" s="207"/>
      <c r="CG2278" s="207"/>
      <c r="CH2278" s="207"/>
      <c r="CI2278" s="207"/>
      <c r="CJ2278" s="207"/>
      <c r="CK2278" s="207"/>
      <c r="CL2278" s="207"/>
      <c r="CM2278" s="207"/>
      <c r="CN2278" s="207"/>
      <c r="CO2278" s="207"/>
      <c r="CP2278" s="207"/>
      <c r="CQ2278" s="207"/>
      <c r="CR2278" s="207"/>
      <c r="CS2278" s="207"/>
      <c r="CT2278" s="207"/>
      <c r="CU2278" s="207"/>
      <c r="CV2278" s="207"/>
      <c r="CW2278" s="207"/>
      <c r="CX2278" s="207"/>
      <c r="CY2278" s="207"/>
      <c r="CZ2278" s="207"/>
      <c r="DA2278" s="207"/>
      <c r="DB2278" s="207"/>
      <c r="DC2278" s="207"/>
      <c r="DD2278" s="207"/>
      <c r="DE2278" s="207"/>
      <c r="DF2278" s="207"/>
      <c r="DG2278" s="207"/>
      <c r="DH2278" s="207"/>
      <c r="DI2278" s="207"/>
      <c r="DJ2278" s="207"/>
      <c r="DK2278" s="207"/>
      <c r="DL2278" s="207"/>
      <c r="DM2278" s="207"/>
      <c r="DN2278" s="207"/>
      <c r="DO2278" s="207"/>
      <c r="DP2278" s="207"/>
      <c r="DQ2278" s="207"/>
      <c r="DR2278" s="207"/>
      <c r="DS2278" s="207"/>
      <c r="DT2278" s="207"/>
      <c r="DU2278" s="207"/>
      <c r="DV2278" s="207"/>
      <c r="DW2278" s="207"/>
      <c r="DX2278" s="207"/>
    </row>
    <row r="2279" spans="15:128">
      <c r="O2279" s="207"/>
      <c r="P2279" s="207"/>
      <c r="Q2279" s="207"/>
      <c r="R2279" s="207"/>
      <c r="S2279" s="207"/>
      <c r="T2279" s="207"/>
      <c r="U2279" s="207"/>
      <c r="BP2279" s="207"/>
      <c r="BQ2279" s="207"/>
      <c r="BR2279" s="207"/>
      <c r="BS2279" s="207"/>
      <c r="BT2279" s="207"/>
      <c r="BU2279" s="207"/>
      <c r="BV2279" s="207"/>
      <c r="BW2279" s="207"/>
      <c r="BX2279" s="207"/>
      <c r="BY2279" s="207"/>
      <c r="BZ2279" s="207"/>
      <c r="CA2279" s="207"/>
      <c r="CB2279" s="207"/>
      <c r="CC2279" s="207"/>
      <c r="CD2279" s="207"/>
      <c r="CE2279" s="207"/>
      <c r="CF2279" s="207"/>
      <c r="CG2279" s="207"/>
      <c r="CH2279" s="207"/>
      <c r="CI2279" s="207"/>
      <c r="CJ2279" s="207"/>
      <c r="CK2279" s="207"/>
      <c r="CL2279" s="207"/>
      <c r="CM2279" s="207"/>
      <c r="CN2279" s="207"/>
      <c r="CO2279" s="207"/>
      <c r="CP2279" s="207"/>
      <c r="CQ2279" s="207"/>
      <c r="CR2279" s="207"/>
      <c r="CS2279" s="207"/>
      <c r="CT2279" s="207"/>
      <c r="CU2279" s="207"/>
      <c r="CV2279" s="207"/>
      <c r="CW2279" s="207"/>
      <c r="CX2279" s="207"/>
      <c r="CY2279" s="207"/>
      <c r="CZ2279" s="207"/>
      <c r="DA2279" s="207"/>
      <c r="DB2279" s="207"/>
      <c r="DC2279" s="207"/>
      <c r="DD2279" s="207"/>
      <c r="DE2279" s="207"/>
      <c r="DF2279" s="207"/>
      <c r="DG2279" s="207"/>
      <c r="DH2279" s="207"/>
      <c r="DI2279" s="207"/>
      <c r="DJ2279" s="207"/>
      <c r="DK2279" s="207"/>
      <c r="DL2279" s="207"/>
      <c r="DM2279" s="207"/>
      <c r="DN2279" s="207"/>
      <c r="DO2279" s="207"/>
      <c r="DP2279" s="207"/>
      <c r="DQ2279" s="207"/>
      <c r="DR2279" s="207"/>
      <c r="DS2279" s="207"/>
      <c r="DT2279" s="207"/>
      <c r="DU2279" s="207"/>
      <c r="DV2279" s="207"/>
      <c r="DW2279" s="207"/>
      <c r="DX2279" s="207"/>
    </row>
    <row r="2280" spans="15:128">
      <c r="O2280" s="207"/>
      <c r="P2280" s="207"/>
      <c r="Q2280" s="207"/>
      <c r="R2280" s="207"/>
      <c r="S2280" s="207"/>
      <c r="T2280" s="207"/>
      <c r="U2280" s="207"/>
      <c r="BP2280" s="207"/>
      <c r="BQ2280" s="207"/>
      <c r="BR2280" s="207"/>
      <c r="BS2280" s="207"/>
      <c r="BT2280" s="207"/>
      <c r="BU2280" s="207"/>
      <c r="BV2280" s="207"/>
      <c r="BW2280" s="207"/>
      <c r="BX2280" s="207"/>
      <c r="BY2280" s="207"/>
      <c r="BZ2280" s="207"/>
      <c r="CA2280" s="207"/>
      <c r="CB2280" s="207"/>
      <c r="CC2280" s="207"/>
      <c r="CD2280" s="207"/>
      <c r="CE2280" s="207"/>
      <c r="CF2280" s="207"/>
      <c r="CG2280" s="207"/>
      <c r="CH2280" s="207"/>
      <c r="CI2280" s="207"/>
      <c r="CJ2280" s="207"/>
      <c r="CK2280" s="207"/>
      <c r="CL2280" s="207"/>
      <c r="CM2280" s="207"/>
      <c r="CN2280" s="207"/>
      <c r="CO2280" s="207"/>
      <c r="CP2280" s="207"/>
      <c r="CQ2280" s="207"/>
      <c r="CR2280" s="207"/>
      <c r="CS2280" s="207"/>
      <c r="CT2280" s="207"/>
      <c r="CU2280" s="207"/>
      <c r="CV2280" s="207"/>
      <c r="CW2280" s="207"/>
      <c r="CX2280" s="207"/>
      <c r="CY2280" s="207"/>
      <c r="CZ2280" s="207"/>
      <c r="DA2280" s="207"/>
      <c r="DB2280" s="207"/>
      <c r="DC2280" s="207"/>
      <c r="DD2280" s="207"/>
      <c r="DE2280" s="207"/>
      <c r="DF2280" s="207"/>
      <c r="DG2280" s="207"/>
      <c r="DH2280" s="207"/>
      <c r="DI2280" s="207"/>
      <c r="DJ2280" s="207"/>
      <c r="DK2280" s="207"/>
      <c r="DL2280" s="207"/>
      <c r="DM2280" s="207"/>
      <c r="DN2280" s="207"/>
      <c r="DO2280" s="207"/>
      <c r="DP2280" s="207"/>
      <c r="DQ2280" s="207"/>
      <c r="DR2280" s="207"/>
      <c r="DS2280" s="207"/>
      <c r="DT2280" s="207"/>
      <c r="DU2280" s="207"/>
      <c r="DV2280" s="207"/>
      <c r="DW2280" s="207"/>
      <c r="DX2280" s="207"/>
    </row>
    <row r="2281" spans="15:128">
      <c r="O2281" s="207"/>
      <c r="P2281" s="207"/>
      <c r="Q2281" s="207"/>
      <c r="R2281" s="207"/>
      <c r="S2281" s="207"/>
      <c r="T2281" s="207"/>
      <c r="U2281" s="207"/>
      <c r="BP2281" s="207"/>
      <c r="BQ2281" s="207"/>
      <c r="BR2281" s="207"/>
      <c r="BS2281" s="207"/>
      <c r="BT2281" s="207"/>
      <c r="BU2281" s="207"/>
      <c r="BV2281" s="207"/>
      <c r="BW2281" s="207"/>
      <c r="BX2281" s="207"/>
      <c r="BY2281" s="207"/>
      <c r="BZ2281" s="207"/>
      <c r="CA2281" s="207"/>
      <c r="CB2281" s="207"/>
      <c r="CC2281" s="207"/>
      <c r="CD2281" s="207"/>
      <c r="CE2281" s="207"/>
      <c r="CF2281" s="207"/>
      <c r="CG2281" s="207"/>
      <c r="CH2281" s="207"/>
      <c r="CI2281" s="207"/>
      <c r="CJ2281" s="207"/>
      <c r="CK2281" s="207"/>
      <c r="CL2281" s="207"/>
      <c r="CM2281" s="207"/>
      <c r="CN2281" s="207"/>
      <c r="CO2281" s="207"/>
      <c r="CP2281" s="207"/>
      <c r="CQ2281" s="207"/>
      <c r="CR2281" s="207"/>
      <c r="CS2281" s="207"/>
      <c r="CT2281" s="207"/>
      <c r="CU2281" s="207"/>
      <c r="CV2281" s="207"/>
      <c r="CW2281" s="207"/>
      <c r="CX2281" s="207"/>
      <c r="CY2281" s="207"/>
      <c r="CZ2281" s="207"/>
      <c r="DA2281" s="207"/>
      <c r="DB2281" s="207"/>
      <c r="DC2281" s="207"/>
      <c r="DD2281" s="207"/>
      <c r="DE2281" s="207"/>
      <c r="DF2281" s="207"/>
      <c r="DG2281" s="207"/>
      <c r="DH2281" s="207"/>
      <c r="DI2281" s="207"/>
      <c r="DJ2281" s="207"/>
      <c r="DK2281" s="207"/>
      <c r="DL2281" s="207"/>
      <c r="DM2281" s="207"/>
      <c r="DN2281" s="207"/>
      <c r="DO2281" s="207"/>
      <c r="DP2281" s="207"/>
      <c r="DQ2281" s="207"/>
      <c r="DR2281" s="207"/>
      <c r="DS2281" s="207"/>
      <c r="DT2281" s="207"/>
      <c r="DU2281" s="207"/>
      <c r="DV2281" s="207"/>
      <c r="DW2281" s="207"/>
      <c r="DX2281" s="207"/>
    </row>
    <row r="2282" spans="15:128">
      <c r="O2282" s="207"/>
      <c r="P2282" s="207"/>
      <c r="Q2282" s="207"/>
      <c r="R2282" s="207"/>
      <c r="S2282" s="207"/>
      <c r="T2282" s="207"/>
      <c r="U2282" s="207"/>
      <c r="BP2282" s="207"/>
      <c r="BQ2282" s="207"/>
      <c r="BR2282" s="207"/>
      <c r="BS2282" s="207"/>
      <c r="BT2282" s="207"/>
      <c r="BU2282" s="207"/>
      <c r="BV2282" s="207"/>
      <c r="BW2282" s="207"/>
      <c r="BX2282" s="207"/>
      <c r="BY2282" s="207"/>
      <c r="BZ2282" s="207"/>
      <c r="CA2282" s="207"/>
      <c r="CB2282" s="207"/>
      <c r="CC2282" s="207"/>
      <c r="CD2282" s="207"/>
      <c r="CE2282" s="207"/>
      <c r="CF2282" s="207"/>
      <c r="CG2282" s="207"/>
      <c r="CH2282" s="207"/>
      <c r="CI2282" s="207"/>
      <c r="CJ2282" s="207"/>
      <c r="CK2282" s="207"/>
      <c r="CL2282" s="207"/>
      <c r="CM2282" s="207"/>
      <c r="CN2282" s="207"/>
      <c r="CO2282" s="207"/>
      <c r="CP2282" s="207"/>
      <c r="CQ2282" s="207"/>
      <c r="CR2282" s="207"/>
      <c r="CS2282" s="207"/>
      <c r="CT2282" s="207"/>
      <c r="CU2282" s="207"/>
      <c r="CV2282" s="207"/>
      <c r="CW2282" s="207"/>
      <c r="CX2282" s="207"/>
      <c r="CY2282" s="207"/>
      <c r="CZ2282" s="207"/>
      <c r="DA2282" s="207"/>
      <c r="DB2282" s="207"/>
      <c r="DC2282" s="207"/>
      <c r="DD2282" s="207"/>
      <c r="DE2282" s="207"/>
      <c r="DF2282" s="207"/>
      <c r="DG2282" s="207"/>
      <c r="DH2282" s="207"/>
      <c r="DI2282" s="207"/>
      <c r="DJ2282" s="207"/>
      <c r="DK2282" s="207"/>
      <c r="DL2282" s="207"/>
      <c r="DM2282" s="207"/>
      <c r="DN2282" s="207"/>
      <c r="DO2282" s="207"/>
      <c r="DP2282" s="207"/>
      <c r="DQ2282" s="207"/>
      <c r="DR2282" s="207"/>
      <c r="DS2282" s="207"/>
      <c r="DT2282" s="207"/>
      <c r="DU2282" s="207"/>
      <c r="DV2282" s="207"/>
      <c r="DW2282" s="207"/>
      <c r="DX2282" s="207"/>
    </row>
    <row r="2283" spans="15:128">
      <c r="O2283" s="207"/>
      <c r="P2283" s="207"/>
      <c r="Q2283" s="207"/>
      <c r="R2283" s="207"/>
      <c r="S2283" s="207"/>
      <c r="T2283" s="207"/>
      <c r="U2283" s="207"/>
      <c r="BP2283" s="207"/>
      <c r="BQ2283" s="207"/>
      <c r="BR2283" s="207"/>
      <c r="BS2283" s="207"/>
      <c r="BT2283" s="207"/>
      <c r="BU2283" s="207"/>
      <c r="BV2283" s="207"/>
      <c r="BW2283" s="207"/>
      <c r="BX2283" s="207"/>
      <c r="BY2283" s="207"/>
      <c r="BZ2283" s="207"/>
      <c r="CA2283" s="207"/>
      <c r="CB2283" s="207"/>
      <c r="CC2283" s="207"/>
      <c r="CD2283" s="207"/>
      <c r="CE2283" s="207"/>
      <c r="CF2283" s="207"/>
      <c r="CG2283" s="207"/>
      <c r="CH2283" s="207"/>
      <c r="CI2283" s="207"/>
      <c r="CJ2283" s="207"/>
      <c r="CK2283" s="207"/>
      <c r="CL2283" s="207"/>
      <c r="CM2283" s="207"/>
      <c r="CN2283" s="207"/>
      <c r="CO2283" s="207"/>
      <c r="CP2283" s="207"/>
      <c r="CQ2283" s="207"/>
      <c r="CR2283" s="207"/>
      <c r="CS2283" s="207"/>
      <c r="CT2283" s="207"/>
      <c r="CU2283" s="207"/>
      <c r="CV2283" s="207"/>
      <c r="CW2283" s="207"/>
      <c r="CX2283" s="207"/>
      <c r="CY2283" s="207"/>
      <c r="CZ2283" s="207"/>
      <c r="DA2283" s="207"/>
      <c r="DB2283" s="207"/>
      <c r="DC2283" s="207"/>
      <c r="DD2283" s="207"/>
      <c r="DE2283" s="207"/>
      <c r="DF2283" s="207"/>
      <c r="DG2283" s="207"/>
      <c r="DH2283" s="207"/>
      <c r="DI2283" s="207"/>
      <c r="DJ2283" s="207"/>
      <c r="DK2283" s="207"/>
      <c r="DL2283" s="207"/>
      <c r="DM2283" s="207"/>
      <c r="DN2283" s="207"/>
      <c r="DO2283" s="207"/>
      <c r="DP2283" s="207"/>
      <c r="DQ2283" s="207"/>
      <c r="DR2283" s="207"/>
      <c r="DS2283" s="207"/>
      <c r="DT2283" s="207"/>
      <c r="DU2283" s="207"/>
      <c r="DV2283" s="207"/>
      <c r="DW2283" s="207"/>
      <c r="DX2283" s="207"/>
    </row>
    <row r="2284" spans="15:128">
      <c r="O2284" s="207"/>
      <c r="P2284" s="207"/>
      <c r="Q2284" s="207"/>
      <c r="R2284" s="207"/>
      <c r="S2284" s="207"/>
      <c r="T2284" s="207"/>
      <c r="U2284" s="207"/>
      <c r="BP2284" s="207"/>
      <c r="BQ2284" s="207"/>
      <c r="BR2284" s="207"/>
      <c r="BS2284" s="207"/>
      <c r="BT2284" s="207"/>
      <c r="BU2284" s="207"/>
      <c r="BV2284" s="207"/>
      <c r="BW2284" s="207"/>
      <c r="BX2284" s="207"/>
      <c r="BY2284" s="207"/>
      <c r="BZ2284" s="207"/>
      <c r="CA2284" s="207"/>
      <c r="CB2284" s="207"/>
      <c r="CC2284" s="207"/>
      <c r="CD2284" s="207"/>
      <c r="CE2284" s="207"/>
      <c r="CF2284" s="207"/>
      <c r="CG2284" s="207"/>
      <c r="CH2284" s="207"/>
      <c r="CI2284" s="207"/>
      <c r="CJ2284" s="207"/>
      <c r="CK2284" s="207"/>
      <c r="CL2284" s="207"/>
      <c r="CM2284" s="207"/>
      <c r="CN2284" s="207"/>
      <c r="CO2284" s="207"/>
      <c r="CP2284" s="207"/>
      <c r="CQ2284" s="207"/>
      <c r="CR2284" s="207"/>
      <c r="CS2284" s="207"/>
      <c r="CT2284" s="207"/>
      <c r="CU2284" s="207"/>
      <c r="CV2284" s="207"/>
      <c r="CW2284" s="207"/>
      <c r="CX2284" s="207"/>
      <c r="CY2284" s="207"/>
      <c r="CZ2284" s="207"/>
      <c r="DA2284" s="207"/>
      <c r="DB2284" s="207"/>
      <c r="DC2284" s="207"/>
      <c r="DD2284" s="207"/>
      <c r="DE2284" s="207"/>
      <c r="DF2284" s="207"/>
      <c r="DG2284" s="207"/>
      <c r="DH2284" s="207"/>
      <c r="DI2284" s="207"/>
      <c r="DJ2284" s="207"/>
      <c r="DK2284" s="207"/>
      <c r="DL2284" s="207"/>
      <c r="DM2284" s="207"/>
      <c r="DN2284" s="207"/>
      <c r="DO2284" s="207"/>
      <c r="DP2284" s="207"/>
      <c r="DQ2284" s="207"/>
      <c r="DR2284" s="207"/>
      <c r="DS2284" s="207"/>
      <c r="DT2284" s="207"/>
      <c r="DU2284" s="207"/>
      <c r="DV2284" s="207"/>
      <c r="DW2284" s="207"/>
      <c r="DX2284" s="207"/>
    </row>
    <row r="2285" spans="15:128">
      <c r="O2285" s="207"/>
      <c r="P2285" s="207"/>
      <c r="Q2285" s="207"/>
      <c r="R2285" s="207"/>
      <c r="S2285" s="207"/>
      <c r="T2285" s="207"/>
      <c r="U2285" s="207"/>
      <c r="BP2285" s="207"/>
      <c r="BQ2285" s="207"/>
      <c r="BR2285" s="207"/>
      <c r="BS2285" s="207"/>
      <c r="BT2285" s="207"/>
      <c r="BU2285" s="207"/>
      <c r="BV2285" s="207"/>
      <c r="BW2285" s="207"/>
      <c r="BX2285" s="207"/>
      <c r="BY2285" s="207"/>
      <c r="BZ2285" s="207"/>
      <c r="CA2285" s="207"/>
      <c r="CB2285" s="207"/>
      <c r="CC2285" s="207"/>
      <c r="CD2285" s="207"/>
      <c r="CE2285" s="207"/>
      <c r="CF2285" s="207"/>
      <c r="CG2285" s="207"/>
      <c r="CH2285" s="207"/>
      <c r="CI2285" s="207"/>
      <c r="CJ2285" s="207"/>
      <c r="CK2285" s="207"/>
      <c r="CL2285" s="207"/>
      <c r="CM2285" s="207"/>
      <c r="CN2285" s="207"/>
      <c r="CO2285" s="207"/>
      <c r="CP2285" s="207"/>
      <c r="CQ2285" s="207"/>
      <c r="CR2285" s="207"/>
      <c r="CS2285" s="207"/>
      <c r="CT2285" s="207"/>
      <c r="CU2285" s="207"/>
      <c r="CV2285" s="207"/>
      <c r="CW2285" s="207"/>
      <c r="CX2285" s="207"/>
      <c r="CY2285" s="207"/>
      <c r="CZ2285" s="207"/>
      <c r="DA2285" s="207"/>
      <c r="DB2285" s="207"/>
      <c r="DC2285" s="207"/>
      <c r="DD2285" s="207"/>
      <c r="DE2285" s="207"/>
      <c r="DF2285" s="207"/>
      <c r="DG2285" s="207"/>
      <c r="DH2285" s="207"/>
      <c r="DI2285" s="207"/>
      <c r="DJ2285" s="207"/>
      <c r="DK2285" s="207"/>
      <c r="DL2285" s="207"/>
      <c r="DM2285" s="207"/>
      <c r="DN2285" s="207"/>
      <c r="DO2285" s="207"/>
      <c r="DP2285" s="207"/>
      <c r="DQ2285" s="207"/>
      <c r="DR2285" s="207"/>
      <c r="DS2285" s="207"/>
      <c r="DT2285" s="207"/>
      <c r="DU2285" s="207"/>
      <c r="DV2285" s="207"/>
      <c r="DW2285" s="207"/>
      <c r="DX2285" s="207"/>
    </row>
    <row r="2286" spans="15:128">
      <c r="O2286" s="207"/>
      <c r="P2286" s="207"/>
      <c r="Q2286" s="207"/>
      <c r="R2286" s="207"/>
      <c r="S2286" s="207"/>
      <c r="T2286" s="207"/>
      <c r="U2286" s="207"/>
      <c r="BP2286" s="207"/>
      <c r="BQ2286" s="207"/>
      <c r="BR2286" s="207"/>
      <c r="BS2286" s="207"/>
      <c r="BT2286" s="207"/>
      <c r="BU2286" s="207"/>
      <c r="BV2286" s="207"/>
      <c r="BW2286" s="207"/>
      <c r="BX2286" s="207"/>
      <c r="BY2286" s="207"/>
      <c r="BZ2286" s="207"/>
      <c r="CA2286" s="207"/>
      <c r="CB2286" s="207"/>
      <c r="CC2286" s="207"/>
      <c r="CD2286" s="207"/>
      <c r="CE2286" s="207"/>
      <c r="CF2286" s="207"/>
      <c r="CG2286" s="207"/>
      <c r="CH2286" s="207"/>
      <c r="CI2286" s="207"/>
      <c r="CJ2286" s="207"/>
      <c r="CK2286" s="207"/>
      <c r="CL2286" s="207"/>
      <c r="CM2286" s="207"/>
      <c r="CN2286" s="207"/>
      <c r="CO2286" s="207"/>
      <c r="CP2286" s="207"/>
      <c r="CQ2286" s="207"/>
      <c r="CR2286" s="207"/>
      <c r="CS2286" s="207"/>
      <c r="CT2286" s="207"/>
      <c r="CU2286" s="207"/>
      <c r="CV2286" s="207"/>
      <c r="CW2286" s="207"/>
      <c r="CX2286" s="207"/>
      <c r="CY2286" s="207"/>
      <c r="CZ2286" s="207"/>
      <c r="DA2286" s="207"/>
      <c r="DB2286" s="207"/>
      <c r="DC2286" s="207"/>
      <c r="DD2286" s="207"/>
      <c r="DE2286" s="207"/>
      <c r="DF2286" s="207"/>
      <c r="DG2286" s="207"/>
      <c r="DH2286" s="207"/>
      <c r="DI2286" s="207"/>
      <c r="DJ2286" s="207"/>
      <c r="DK2286" s="207"/>
      <c r="DL2286" s="207"/>
      <c r="DM2286" s="207"/>
      <c r="DN2286" s="207"/>
      <c r="DO2286" s="207"/>
      <c r="DP2286" s="207"/>
      <c r="DQ2286" s="207"/>
      <c r="DR2286" s="207"/>
      <c r="DS2286" s="207"/>
      <c r="DT2286" s="207"/>
      <c r="DU2286" s="207"/>
      <c r="DV2286" s="207"/>
      <c r="DW2286" s="207"/>
      <c r="DX2286" s="207"/>
    </row>
    <row r="2287" spans="15:128">
      <c r="O2287" s="207"/>
      <c r="P2287" s="207"/>
      <c r="Q2287" s="207"/>
      <c r="R2287" s="207"/>
      <c r="S2287" s="207"/>
      <c r="T2287" s="207"/>
      <c r="U2287" s="207"/>
      <c r="BP2287" s="207"/>
      <c r="BQ2287" s="207"/>
      <c r="BR2287" s="207"/>
      <c r="BS2287" s="207"/>
      <c r="BT2287" s="207"/>
      <c r="BU2287" s="207"/>
      <c r="BV2287" s="207"/>
      <c r="BW2287" s="207"/>
      <c r="BX2287" s="207"/>
      <c r="BY2287" s="207"/>
      <c r="BZ2287" s="207"/>
      <c r="CA2287" s="207"/>
      <c r="CB2287" s="207"/>
      <c r="CC2287" s="207"/>
      <c r="CD2287" s="207"/>
      <c r="CE2287" s="207"/>
      <c r="CF2287" s="207"/>
      <c r="CG2287" s="207"/>
      <c r="CH2287" s="207"/>
      <c r="CI2287" s="207"/>
      <c r="CJ2287" s="207"/>
      <c r="CK2287" s="207"/>
      <c r="CL2287" s="207"/>
      <c r="CM2287" s="207"/>
      <c r="CN2287" s="207"/>
      <c r="CO2287" s="207"/>
      <c r="CP2287" s="207"/>
      <c r="CQ2287" s="207"/>
      <c r="CR2287" s="207"/>
      <c r="CS2287" s="207"/>
      <c r="CT2287" s="207"/>
      <c r="CU2287" s="207"/>
      <c r="CV2287" s="207"/>
      <c r="CW2287" s="207"/>
      <c r="CX2287" s="207"/>
      <c r="CY2287" s="207"/>
      <c r="CZ2287" s="207"/>
      <c r="DA2287" s="207"/>
      <c r="DB2287" s="207"/>
      <c r="DC2287" s="207"/>
      <c r="DD2287" s="207"/>
      <c r="DE2287" s="207"/>
      <c r="DF2287" s="207"/>
      <c r="DG2287" s="207"/>
      <c r="DH2287" s="207"/>
      <c r="DI2287" s="207"/>
      <c r="DJ2287" s="207"/>
      <c r="DK2287" s="207"/>
      <c r="DL2287" s="207"/>
      <c r="DM2287" s="207"/>
      <c r="DN2287" s="207"/>
      <c r="DO2287" s="207"/>
      <c r="DP2287" s="207"/>
      <c r="DQ2287" s="207"/>
      <c r="DR2287" s="207"/>
      <c r="DS2287" s="207"/>
      <c r="DT2287" s="207"/>
      <c r="DU2287" s="207"/>
      <c r="DV2287" s="207"/>
      <c r="DW2287" s="207"/>
      <c r="DX2287" s="207"/>
    </row>
    <row r="2288" spans="15:128">
      <c r="O2288" s="207"/>
      <c r="P2288" s="207"/>
      <c r="Q2288" s="207"/>
      <c r="R2288" s="207"/>
      <c r="S2288" s="207"/>
      <c r="T2288" s="207"/>
      <c r="U2288" s="207"/>
      <c r="BP2288" s="207"/>
      <c r="BQ2288" s="207"/>
      <c r="BR2288" s="207"/>
      <c r="BS2288" s="207"/>
      <c r="BT2288" s="207"/>
      <c r="BU2288" s="207"/>
      <c r="BV2288" s="207"/>
      <c r="BW2288" s="207"/>
      <c r="BX2288" s="207"/>
      <c r="BY2288" s="207"/>
      <c r="BZ2288" s="207"/>
      <c r="CA2288" s="207"/>
      <c r="CB2288" s="207"/>
      <c r="CC2288" s="207"/>
      <c r="CD2288" s="207"/>
      <c r="CE2288" s="207"/>
      <c r="CF2288" s="207"/>
      <c r="CG2288" s="207"/>
      <c r="CH2288" s="207"/>
      <c r="CI2288" s="207"/>
      <c r="CJ2288" s="207"/>
      <c r="CK2288" s="207"/>
      <c r="CL2288" s="207"/>
      <c r="CM2288" s="207"/>
      <c r="CN2288" s="207"/>
      <c r="CO2288" s="207"/>
      <c r="CP2288" s="207"/>
      <c r="CQ2288" s="207"/>
      <c r="CR2288" s="207"/>
      <c r="CS2288" s="207"/>
      <c r="CT2288" s="207"/>
      <c r="CU2288" s="207"/>
      <c r="CV2288" s="207"/>
      <c r="CW2288" s="207"/>
      <c r="CX2288" s="207"/>
      <c r="CY2288" s="207"/>
      <c r="CZ2288" s="207"/>
      <c r="DA2288" s="207"/>
      <c r="DB2288" s="207"/>
      <c r="DC2288" s="207"/>
      <c r="DD2288" s="207"/>
      <c r="DE2288" s="207"/>
      <c r="DF2288" s="207"/>
      <c r="DG2288" s="207"/>
      <c r="DH2288" s="207"/>
      <c r="DI2288" s="207"/>
      <c r="DJ2288" s="207"/>
      <c r="DK2288" s="207"/>
      <c r="DL2288" s="207"/>
      <c r="DM2288" s="207"/>
      <c r="DN2288" s="207"/>
      <c r="DO2288" s="207"/>
      <c r="DP2288" s="207"/>
      <c r="DQ2288" s="207"/>
      <c r="DR2288" s="207"/>
      <c r="DS2288" s="207"/>
      <c r="DT2288" s="207"/>
      <c r="DU2288" s="207"/>
      <c r="DV2288" s="207"/>
      <c r="DW2288" s="207"/>
      <c r="DX2288" s="207"/>
    </row>
    <row r="2289" spans="15:128">
      <c r="O2289" s="207"/>
      <c r="P2289" s="207"/>
      <c r="Q2289" s="207"/>
      <c r="R2289" s="207"/>
      <c r="S2289" s="207"/>
      <c r="T2289" s="207"/>
      <c r="U2289" s="207"/>
      <c r="BP2289" s="207"/>
      <c r="BQ2289" s="207"/>
      <c r="BR2289" s="207"/>
      <c r="BS2289" s="207"/>
      <c r="BT2289" s="207"/>
      <c r="BU2289" s="207"/>
      <c r="BV2289" s="207"/>
      <c r="BW2289" s="207"/>
      <c r="BX2289" s="207"/>
      <c r="BY2289" s="207"/>
      <c r="BZ2289" s="207"/>
      <c r="CA2289" s="207"/>
      <c r="CB2289" s="207"/>
      <c r="CC2289" s="207"/>
      <c r="CD2289" s="207"/>
      <c r="CE2289" s="207"/>
      <c r="CF2289" s="207"/>
      <c r="CG2289" s="207"/>
      <c r="CH2289" s="207"/>
      <c r="CI2289" s="207"/>
      <c r="CJ2289" s="207"/>
      <c r="CK2289" s="207"/>
      <c r="CL2289" s="207"/>
      <c r="CM2289" s="207"/>
      <c r="CN2289" s="207"/>
      <c r="CO2289" s="207"/>
      <c r="CP2289" s="207"/>
      <c r="CQ2289" s="207"/>
      <c r="CR2289" s="207"/>
      <c r="CS2289" s="207"/>
      <c r="CT2289" s="207"/>
      <c r="CU2289" s="207"/>
      <c r="CV2289" s="207"/>
      <c r="CW2289" s="207"/>
      <c r="CX2289" s="207"/>
      <c r="CY2289" s="207"/>
      <c r="CZ2289" s="207"/>
      <c r="DA2289" s="207"/>
      <c r="DB2289" s="207"/>
      <c r="DC2289" s="207"/>
      <c r="DD2289" s="207"/>
      <c r="DE2289" s="207"/>
      <c r="DF2289" s="207"/>
      <c r="DG2289" s="207"/>
      <c r="DH2289" s="207"/>
      <c r="DI2289" s="207"/>
      <c r="DJ2289" s="207"/>
      <c r="DK2289" s="207"/>
      <c r="DL2289" s="207"/>
      <c r="DM2289" s="207"/>
      <c r="DN2289" s="207"/>
      <c r="DO2289" s="207"/>
      <c r="DP2289" s="207"/>
      <c r="DQ2289" s="207"/>
      <c r="DR2289" s="207"/>
      <c r="DS2289" s="207"/>
      <c r="DT2289" s="207"/>
      <c r="DU2289" s="207"/>
      <c r="DV2289" s="207"/>
      <c r="DW2289" s="207"/>
      <c r="DX2289" s="207"/>
    </row>
    <row r="2290" spans="15:128">
      <c r="O2290" s="207"/>
      <c r="P2290" s="207"/>
      <c r="Q2290" s="207"/>
      <c r="R2290" s="207"/>
      <c r="S2290" s="207"/>
      <c r="T2290" s="207"/>
      <c r="U2290" s="207"/>
      <c r="BP2290" s="207"/>
      <c r="BQ2290" s="207"/>
      <c r="BR2290" s="207"/>
      <c r="BS2290" s="207"/>
      <c r="BT2290" s="207"/>
      <c r="BU2290" s="207"/>
      <c r="BV2290" s="207"/>
      <c r="BW2290" s="207"/>
      <c r="BX2290" s="207"/>
      <c r="BY2290" s="207"/>
      <c r="BZ2290" s="207"/>
      <c r="CA2290" s="207"/>
      <c r="CB2290" s="207"/>
      <c r="CC2290" s="207"/>
      <c r="CD2290" s="207"/>
      <c r="CE2290" s="207"/>
      <c r="CF2290" s="207"/>
      <c r="CG2290" s="207"/>
      <c r="CH2290" s="207"/>
      <c r="CI2290" s="207"/>
      <c r="CJ2290" s="207"/>
      <c r="CK2290" s="207"/>
      <c r="CL2290" s="207"/>
      <c r="CM2290" s="207"/>
      <c r="CN2290" s="207"/>
      <c r="CO2290" s="207"/>
      <c r="CP2290" s="207"/>
      <c r="CQ2290" s="207"/>
      <c r="CR2290" s="207"/>
      <c r="CS2290" s="207"/>
      <c r="CT2290" s="207"/>
      <c r="CU2290" s="207"/>
      <c r="CV2290" s="207"/>
      <c r="CW2290" s="207"/>
      <c r="CX2290" s="207"/>
      <c r="CY2290" s="207"/>
      <c r="CZ2290" s="207"/>
      <c r="DA2290" s="207"/>
      <c r="DB2290" s="207"/>
      <c r="DC2290" s="207"/>
      <c r="DD2290" s="207"/>
      <c r="DE2290" s="207"/>
      <c r="DF2290" s="207"/>
      <c r="DG2290" s="207"/>
      <c r="DH2290" s="207"/>
      <c r="DI2290" s="207"/>
      <c r="DJ2290" s="207"/>
      <c r="DK2290" s="207"/>
      <c r="DL2290" s="207"/>
      <c r="DM2290" s="207"/>
      <c r="DN2290" s="207"/>
      <c r="DO2290" s="207"/>
      <c r="DP2290" s="207"/>
      <c r="DQ2290" s="207"/>
      <c r="DR2290" s="207"/>
      <c r="DS2290" s="207"/>
      <c r="DT2290" s="207"/>
      <c r="DU2290" s="207"/>
      <c r="DV2290" s="207"/>
      <c r="DW2290" s="207"/>
      <c r="DX2290" s="207"/>
    </row>
    <row r="2291" spans="15:128">
      <c r="O2291" s="207"/>
      <c r="P2291" s="207"/>
      <c r="Q2291" s="207"/>
      <c r="R2291" s="207"/>
      <c r="S2291" s="207"/>
      <c r="T2291" s="207"/>
      <c r="U2291" s="207"/>
      <c r="BP2291" s="207"/>
      <c r="BQ2291" s="207"/>
      <c r="BR2291" s="207"/>
      <c r="BS2291" s="207"/>
      <c r="BT2291" s="207"/>
      <c r="BU2291" s="207"/>
      <c r="BV2291" s="207"/>
      <c r="BW2291" s="207"/>
      <c r="BX2291" s="207"/>
      <c r="BY2291" s="207"/>
      <c r="BZ2291" s="207"/>
      <c r="CA2291" s="207"/>
      <c r="CB2291" s="207"/>
      <c r="CC2291" s="207"/>
      <c r="CD2291" s="207"/>
      <c r="CE2291" s="207"/>
      <c r="CF2291" s="207"/>
      <c r="CG2291" s="207"/>
      <c r="CH2291" s="207"/>
      <c r="CI2291" s="207"/>
      <c r="CJ2291" s="207"/>
      <c r="CK2291" s="207"/>
      <c r="CL2291" s="207"/>
      <c r="CM2291" s="207"/>
      <c r="CN2291" s="207"/>
      <c r="CO2291" s="207"/>
      <c r="CP2291" s="207"/>
      <c r="CQ2291" s="207"/>
      <c r="CR2291" s="207"/>
      <c r="CS2291" s="207"/>
      <c r="CT2291" s="207"/>
      <c r="CU2291" s="207"/>
      <c r="CV2291" s="207"/>
      <c r="CW2291" s="207"/>
      <c r="CX2291" s="207"/>
      <c r="CY2291" s="207"/>
      <c r="CZ2291" s="207"/>
      <c r="DA2291" s="207"/>
      <c r="DB2291" s="207"/>
      <c r="DC2291" s="207"/>
      <c r="DD2291" s="207"/>
      <c r="DE2291" s="207"/>
      <c r="DF2291" s="207"/>
      <c r="DG2291" s="207"/>
      <c r="DH2291" s="207"/>
      <c r="DI2291" s="207"/>
      <c r="DJ2291" s="207"/>
      <c r="DK2291" s="207"/>
      <c r="DL2291" s="207"/>
      <c r="DM2291" s="207"/>
      <c r="DN2291" s="207"/>
      <c r="DO2291" s="207"/>
      <c r="DP2291" s="207"/>
      <c r="DQ2291" s="207"/>
      <c r="DR2291" s="207"/>
      <c r="DS2291" s="207"/>
      <c r="DT2291" s="207"/>
      <c r="DU2291" s="207"/>
      <c r="DV2291" s="207"/>
      <c r="DW2291" s="207"/>
      <c r="DX2291" s="207"/>
    </row>
    <row r="2292" spans="15:128">
      <c r="O2292" s="207"/>
      <c r="P2292" s="207"/>
      <c r="Q2292" s="207"/>
      <c r="R2292" s="207"/>
      <c r="S2292" s="207"/>
      <c r="T2292" s="207"/>
      <c r="U2292" s="207"/>
      <c r="BP2292" s="207"/>
      <c r="BQ2292" s="207"/>
      <c r="BR2292" s="207"/>
      <c r="BS2292" s="207"/>
      <c r="BT2292" s="207"/>
      <c r="BU2292" s="207"/>
      <c r="BV2292" s="207"/>
      <c r="BW2292" s="207"/>
      <c r="BX2292" s="207"/>
      <c r="BY2292" s="207"/>
      <c r="BZ2292" s="207"/>
      <c r="CA2292" s="207"/>
      <c r="CB2292" s="207"/>
      <c r="CC2292" s="207"/>
      <c r="CD2292" s="207"/>
      <c r="CE2292" s="207"/>
      <c r="CF2292" s="207"/>
      <c r="CG2292" s="207"/>
      <c r="CH2292" s="207"/>
      <c r="CI2292" s="207"/>
      <c r="CJ2292" s="207"/>
      <c r="CK2292" s="207"/>
      <c r="CL2292" s="207"/>
      <c r="CM2292" s="207"/>
      <c r="CN2292" s="207"/>
      <c r="CO2292" s="207"/>
      <c r="CP2292" s="207"/>
      <c r="CQ2292" s="207"/>
      <c r="CR2292" s="207"/>
      <c r="CS2292" s="207"/>
      <c r="CT2292" s="207"/>
      <c r="CU2292" s="207"/>
      <c r="CV2292" s="207"/>
      <c r="CW2292" s="207"/>
      <c r="CX2292" s="207"/>
      <c r="CY2292" s="207"/>
      <c r="CZ2292" s="207"/>
      <c r="DA2292" s="207"/>
      <c r="DB2292" s="207"/>
      <c r="DC2292" s="207"/>
      <c r="DD2292" s="207"/>
      <c r="DE2292" s="207"/>
      <c r="DF2292" s="207"/>
      <c r="DG2292" s="207"/>
      <c r="DH2292" s="207"/>
      <c r="DI2292" s="207"/>
      <c r="DJ2292" s="207"/>
      <c r="DK2292" s="207"/>
      <c r="DL2292" s="207"/>
      <c r="DM2292" s="207"/>
      <c r="DN2292" s="207"/>
      <c r="DO2292" s="207"/>
      <c r="DP2292" s="207"/>
      <c r="DQ2292" s="207"/>
      <c r="DR2292" s="207"/>
      <c r="DS2292" s="207"/>
      <c r="DT2292" s="207"/>
      <c r="DU2292" s="207"/>
      <c r="DV2292" s="207"/>
      <c r="DW2292" s="207"/>
      <c r="DX2292" s="207"/>
    </row>
    <row r="2293" spans="15:128">
      <c r="O2293" s="207"/>
      <c r="P2293" s="207"/>
      <c r="Q2293" s="207"/>
      <c r="R2293" s="207"/>
      <c r="S2293" s="207"/>
      <c r="T2293" s="207"/>
      <c r="U2293" s="207"/>
      <c r="BP2293" s="207"/>
      <c r="BQ2293" s="207"/>
      <c r="BR2293" s="207"/>
      <c r="BS2293" s="207"/>
      <c r="BT2293" s="207"/>
      <c r="BU2293" s="207"/>
      <c r="BV2293" s="207"/>
      <c r="BW2293" s="207"/>
      <c r="BX2293" s="207"/>
      <c r="BY2293" s="207"/>
      <c r="BZ2293" s="207"/>
      <c r="CA2293" s="207"/>
      <c r="CB2293" s="207"/>
      <c r="CC2293" s="207"/>
      <c r="CD2293" s="207"/>
      <c r="CE2293" s="207"/>
      <c r="CF2293" s="207"/>
      <c r="CG2293" s="207"/>
      <c r="CH2293" s="207"/>
      <c r="CI2293" s="207"/>
      <c r="CJ2293" s="207"/>
      <c r="CK2293" s="207"/>
      <c r="CL2293" s="207"/>
      <c r="CM2293" s="207"/>
      <c r="CN2293" s="207"/>
      <c r="CO2293" s="207"/>
      <c r="CP2293" s="207"/>
      <c r="CQ2293" s="207"/>
      <c r="CR2293" s="207"/>
      <c r="CS2293" s="207"/>
      <c r="CT2293" s="207"/>
      <c r="CU2293" s="207"/>
      <c r="CV2293" s="207"/>
      <c r="CW2293" s="207"/>
      <c r="CX2293" s="207"/>
      <c r="CY2293" s="207"/>
      <c r="CZ2293" s="207"/>
      <c r="DA2293" s="207"/>
      <c r="DB2293" s="207"/>
      <c r="DC2293" s="207"/>
      <c r="DD2293" s="207"/>
      <c r="DE2293" s="207"/>
      <c r="DF2293" s="207"/>
      <c r="DG2293" s="207"/>
      <c r="DH2293" s="207"/>
      <c r="DI2293" s="207"/>
      <c r="DJ2293" s="207"/>
      <c r="DK2293" s="207"/>
      <c r="DL2293" s="207"/>
      <c r="DM2293" s="207"/>
      <c r="DN2293" s="207"/>
      <c r="DO2293" s="207"/>
      <c r="DP2293" s="207"/>
      <c r="DQ2293" s="207"/>
      <c r="DR2293" s="207"/>
      <c r="DS2293" s="207"/>
      <c r="DT2293" s="207"/>
      <c r="DU2293" s="207"/>
      <c r="DV2293" s="207"/>
      <c r="DW2293" s="207"/>
      <c r="DX2293" s="207"/>
    </row>
    <row r="2294" spans="15:128">
      <c r="O2294" s="207"/>
      <c r="P2294" s="207"/>
      <c r="Q2294" s="207"/>
      <c r="R2294" s="207"/>
      <c r="S2294" s="207"/>
      <c r="T2294" s="207"/>
      <c r="U2294" s="207"/>
      <c r="BP2294" s="207"/>
      <c r="BQ2294" s="207"/>
      <c r="BR2294" s="207"/>
      <c r="BS2294" s="207"/>
      <c r="BT2294" s="207"/>
      <c r="BU2294" s="207"/>
      <c r="BV2294" s="207"/>
      <c r="BW2294" s="207"/>
      <c r="BX2294" s="207"/>
      <c r="BY2294" s="207"/>
      <c r="BZ2294" s="207"/>
      <c r="CA2294" s="207"/>
      <c r="CB2294" s="207"/>
      <c r="CC2294" s="207"/>
      <c r="CD2294" s="207"/>
      <c r="CE2294" s="207"/>
      <c r="CF2294" s="207"/>
      <c r="CG2294" s="207"/>
      <c r="CH2294" s="207"/>
      <c r="CI2294" s="207"/>
      <c r="CJ2294" s="207"/>
      <c r="CK2294" s="207"/>
      <c r="CL2294" s="207"/>
      <c r="CM2294" s="207"/>
      <c r="CN2294" s="207"/>
      <c r="CO2294" s="207"/>
      <c r="CP2294" s="207"/>
      <c r="CQ2294" s="207"/>
      <c r="CR2294" s="207"/>
      <c r="CS2294" s="207"/>
      <c r="CT2294" s="207"/>
      <c r="CU2294" s="207"/>
      <c r="CV2294" s="207"/>
      <c r="CW2294" s="207"/>
      <c r="CX2294" s="207"/>
      <c r="CY2294" s="207"/>
      <c r="CZ2294" s="207"/>
      <c r="DA2294" s="207"/>
      <c r="DB2294" s="207"/>
      <c r="DC2294" s="207"/>
      <c r="DD2294" s="207"/>
      <c r="DE2294" s="207"/>
      <c r="DF2294" s="207"/>
      <c r="DG2294" s="207"/>
      <c r="DH2294" s="207"/>
      <c r="DI2294" s="207"/>
      <c r="DJ2294" s="207"/>
      <c r="DK2294" s="207"/>
      <c r="DL2294" s="207"/>
      <c r="DM2294" s="207"/>
      <c r="DN2294" s="207"/>
      <c r="DO2294" s="207"/>
      <c r="DP2294" s="207"/>
      <c r="DQ2294" s="207"/>
      <c r="DR2294" s="207"/>
      <c r="DS2294" s="207"/>
      <c r="DT2294" s="207"/>
      <c r="DU2294" s="207"/>
      <c r="DV2294" s="207"/>
      <c r="DW2294" s="207"/>
      <c r="DX2294" s="207"/>
    </row>
    <row r="2295" spans="15:128">
      <c r="O2295" s="207"/>
      <c r="P2295" s="207"/>
      <c r="Q2295" s="207"/>
      <c r="R2295" s="207"/>
      <c r="S2295" s="207"/>
      <c r="T2295" s="207"/>
      <c r="U2295" s="207"/>
      <c r="BP2295" s="207"/>
      <c r="BQ2295" s="207"/>
      <c r="BR2295" s="207"/>
      <c r="BS2295" s="207"/>
      <c r="BT2295" s="207"/>
      <c r="BU2295" s="207"/>
      <c r="BV2295" s="207"/>
      <c r="BW2295" s="207"/>
      <c r="BX2295" s="207"/>
      <c r="BY2295" s="207"/>
      <c r="BZ2295" s="207"/>
      <c r="CA2295" s="207"/>
      <c r="CB2295" s="207"/>
      <c r="CC2295" s="207"/>
      <c r="CD2295" s="207"/>
      <c r="CE2295" s="207"/>
      <c r="CF2295" s="207"/>
      <c r="CG2295" s="207"/>
      <c r="CH2295" s="207"/>
      <c r="CI2295" s="207"/>
      <c r="CJ2295" s="207"/>
      <c r="CK2295" s="207"/>
      <c r="CL2295" s="207"/>
      <c r="CM2295" s="207"/>
      <c r="CN2295" s="207"/>
      <c r="CO2295" s="207"/>
      <c r="CP2295" s="207"/>
      <c r="CQ2295" s="207"/>
      <c r="CR2295" s="207"/>
      <c r="CS2295" s="207"/>
      <c r="CT2295" s="207"/>
      <c r="CU2295" s="207"/>
      <c r="CV2295" s="207"/>
      <c r="CW2295" s="207"/>
      <c r="CX2295" s="207"/>
      <c r="CY2295" s="207"/>
      <c r="CZ2295" s="207"/>
      <c r="DA2295" s="207"/>
      <c r="DB2295" s="207"/>
      <c r="DC2295" s="207"/>
      <c r="DD2295" s="207"/>
      <c r="DE2295" s="207"/>
      <c r="DF2295" s="207"/>
      <c r="DG2295" s="207"/>
      <c r="DH2295" s="207"/>
      <c r="DI2295" s="207"/>
      <c r="DJ2295" s="207"/>
      <c r="DK2295" s="207"/>
      <c r="DL2295" s="207"/>
      <c r="DM2295" s="207"/>
      <c r="DN2295" s="207"/>
      <c r="DO2295" s="207"/>
      <c r="DP2295" s="207"/>
      <c r="DQ2295" s="207"/>
      <c r="DR2295" s="207"/>
      <c r="DS2295" s="207"/>
      <c r="DT2295" s="207"/>
      <c r="DU2295" s="207"/>
      <c r="DV2295" s="207"/>
      <c r="DW2295" s="207"/>
      <c r="DX2295" s="207"/>
    </row>
    <row r="2296" spans="15:128">
      <c r="O2296" s="207"/>
      <c r="P2296" s="207"/>
      <c r="Q2296" s="207"/>
      <c r="R2296" s="207"/>
      <c r="S2296" s="207"/>
      <c r="T2296" s="207"/>
      <c r="U2296" s="207"/>
      <c r="BP2296" s="207"/>
      <c r="BQ2296" s="207"/>
      <c r="BR2296" s="207"/>
      <c r="BS2296" s="207"/>
      <c r="BT2296" s="207"/>
      <c r="BU2296" s="207"/>
      <c r="BV2296" s="207"/>
      <c r="BW2296" s="207"/>
      <c r="BX2296" s="207"/>
      <c r="BY2296" s="207"/>
      <c r="BZ2296" s="207"/>
      <c r="CA2296" s="207"/>
      <c r="CB2296" s="207"/>
      <c r="CC2296" s="207"/>
      <c r="CD2296" s="207"/>
      <c r="CE2296" s="207"/>
      <c r="CF2296" s="207"/>
      <c r="CG2296" s="207"/>
      <c r="CH2296" s="207"/>
      <c r="CI2296" s="207"/>
      <c r="CJ2296" s="207"/>
      <c r="CK2296" s="207"/>
      <c r="CL2296" s="207"/>
      <c r="CM2296" s="207"/>
      <c r="CN2296" s="207"/>
      <c r="CO2296" s="207"/>
      <c r="CP2296" s="207"/>
      <c r="CQ2296" s="207"/>
      <c r="CR2296" s="207"/>
      <c r="CS2296" s="207"/>
      <c r="CT2296" s="207"/>
      <c r="CU2296" s="207"/>
      <c r="CV2296" s="207"/>
      <c r="CW2296" s="207"/>
      <c r="CX2296" s="207"/>
      <c r="CY2296" s="207"/>
      <c r="CZ2296" s="207"/>
      <c r="DA2296" s="207"/>
      <c r="DB2296" s="207"/>
      <c r="DC2296" s="207"/>
      <c r="DD2296" s="207"/>
      <c r="DE2296" s="207"/>
      <c r="DF2296" s="207"/>
      <c r="DG2296" s="207"/>
      <c r="DH2296" s="207"/>
      <c r="DI2296" s="207"/>
      <c r="DJ2296" s="207"/>
      <c r="DK2296" s="207"/>
      <c r="DL2296" s="207"/>
      <c r="DM2296" s="207"/>
      <c r="DN2296" s="207"/>
      <c r="DO2296" s="207"/>
      <c r="DP2296" s="207"/>
      <c r="DQ2296" s="207"/>
      <c r="DR2296" s="207"/>
      <c r="DS2296" s="207"/>
      <c r="DT2296" s="207"/>
      <c r="DU2296" s="207"/>
      <c r="DV2296" s="207"/>
      <c r="DW2296" s="207"/>
      <c r="DX2296" s="207"/>
    </row>
    <row r="2297" spans="15:128">
      <c r="O2297" s="207"/>
      <c r="P2297" s="207"/>
      <c r="Q2297" s="207"/>
      <c r="R2297" s="207"/>
      <c r="S2297" s="207"/>
      <c r="T2297" s="207"/>
      <c r="U2297" s="207"/>
      <c r="BP2297" s="207"/>
      <c r="BQ2297" s="207"/>
      <c r="BR2297" s="207"/>
      <c r="BS2297" s="207"/>
      <c r="BT2297" s="207"/>
      <c r="BU2297" s="207"/>
      <c r="BV2297" s="207"/>
      <c r="BW2297" s="207"/>
      <c r="BX2297" s="207"/>
      <c r="BY2297" s="207"/>
      <c r="BZ2297" s="207"/>
      <c r="CA2297" s="207"/>
      <c r="CB2297" s="207"/>
      <c r="CC2297" s="207"/>
      <c r="CD2297" s="207"/>
      <c r="CE2297" s="207"/>
      <c r="CF2297" s="207"/>
      <c r="CG2297" s="207"/>
      <c r="CH2297" s="207"/>
      <c r="CI2297" s="207"/>
      <c r="CJ2297" s="207"/>
      <c r="CK2297" s="207"/>
      <c r="CL2297" s="207"/>
      <c r="CM2297" s="207"/>
      <c r="CN2297" s="207"/>
      <c r="CO2297" s="207"/>
      <c r="CP2297" s="207"/>
      <c r="CQ2297" s="207"/>
      <c r="CR2297" s="207"/>
      <c r="CS2297" s="207"/>
      <c r="CT2297" s="207"/>
      <c r="CU2297" s="207"/>
      <c r="CV2297" s="207"/>
      <c r="CW2297" s="207"/>
      <c r="CX2297" s="207"/>
      <c r="CY2297" s="207"/>
      <c r="CZ2297" s="207"/>
      <c r="DA2297" s="207"/>
      <c r="DB2297" s="207"/>
      <c r="DC2297" s="207"/>
      <c r="DD2297" s="207"/>
      <c r="DE2297" s="207"/>
      <c r="DF2297" s="207"/>
      <c r="DG2297" s="207"/>
      <c r="DH2297" s="207"/>
      <c r="DI2297" s="207"/>
      <c r="DJ2297" s="207"/>
      <c r="DK2297" s="207"/>
      <c r="DL2297" s="207"/>
      <c r="DM2297" s="207"/>
      <c r="DN2297" s="207"/>
      <c r="DO2297" s="207"/>
      <c r="DP2297" s="207"/>
      <c r="DQ2297" s="207"/>
      <c r="DR2297" s="207"/>
      <c r="DS2297" s="207"/>
      <c r="DT2297" s="207"/>
      <c r="DU2297" s="207"/>
      <c r="DV2297" s="207"/>
      <c r="DW2297" s="207"/>
      <c r="DX2297" s="207"/>
    </row>
    <row r="2298" spans="15:128">
      <c r="O2298" s="207"/>
      <c r="P2298" s="207"/>
      <c r="Q2298" s="207"/>
      <c r="R2298" s="207"/>
      <c r="S2298" s="207"/>
      <c r="T2298" s="207"/>
      <c r="U2298" s="207"/>
      <c r="BP2298" s="207"/>
      <c r="BQ2298" s="207"/>
      <c r="BR2298" s="207"/>
      <c r="BS2298" s="207"/>
      <c r="BT2298" s="207"/>
      <c r="BU2298" s="207"/>
      <c r="BV2298" s="207"/>
      <c r="BW2298" s="207"/>
      <c r="BX2298" s="207"/>
      <c r="BY2298" s="207"/>
      <c r="BZ2298" s="207"/>
      <c r="CA2298" s="207"/>
      <c r="CB2298" s="207"/>
      <c r="CC2298" s="207"/>
      <c r="CD2298" s="207"/>
      <c r="CE2298" s="207"/>
      <c r="CF2298" s="207"/>
      <c r="CG2298" s="207"/>
      <c r="CH2298" s="207"/>
      <c r="CI2298" s="207"/>
      <c r="CJ2298" s="207"/>
      <c r="CK2298" s="207"/>
      <c r="CL2298" s="207"/>
      <c r="CM2298" s="207"/>
      <c r="CN2298" s="207"/>
      <c r="CO2298" s="207"/>
      <c r="CP2298" s="207"/>
      <c r="CQ2298" s="207"/>
      <c r="CR2298" s="207"/>
      <c r="CS2298" s="207"/>
      <c r="CT2298" s="207"/>
      <c r="CU2298" s="207"/>
      <c r="CV2298" s="207"/>
      <c r="CW2298" s="207"/>
      <c r="CX2298" s="207"/>
      <c r="CY2298" s="207"/>
      <c r="CZ2298" s="207"/>
      <c r="DA2298" s="207"/>
      <c r="DB2298" s="207"/>
      <c r="DC2298" s="207"/>
      <c r="DD2298" s="207"/>
      <c r="DE2298" s="207"/>
      <c r="DF2298" s="207"/>
      <c r="DG2298" s="207"/>
      <c r="DH2298" s="207"/>
      <c r="DI2298" s="207"/>
      <c r="DJ2298" s="207"/>
      <c r="DK2298" s="207"/>
      <c r="DL2298" s="207"/>
      <c r="DM2298" s="207"/>
      <c r="DN2298" s="207"/>
      <c r="DO2298" s="207"/>
      <c r="DP2298" s="207"/>
      <c r="DQ2298" s="207"/>
      <c r="DR2298" s="207"/>
      <c r="DS2298" s="207"/>
      <c r="DT2298" s="207"/>
      <c r="DU2298" s="207"/>
      <c r="DV2298" s="207"/>
      <c r="DW2298" s="207"/>
      <c r="DX2298" s="207"/>
    </row>
    <row r="2299" spans="15:128">
      <c r="O2299" s="207"/>
      <c r="P2299" s="207"/>
      <c r="Q2299" s="207"/>
      <c r="R2299" s="207"/>
      <c r="S2299" s="207"/>
      <c r="T2299" s="207"/>
      <c r="U2299" s="207"/>
      <c r="BP2299" s="207"/>
      <c r="BQ2299" s="207"/>
      <c r="BR2299" s="207"/>
      <c r="BS2299" s="207"/>
      <c r="BT2299" s="207"/>
      <c r="BU2299" s="207"/>
      <c r="BV2299" s="207"/>
      <c r="BW2299" s="207"/>
      <c r="BX2299" s="207"/>
      <c r="BY2299" s="207"/>
      <c r="BZ2299" s="207"/>
      <c r="CA2299" s="207"/>
      <c r="CB2299" s="207"/>
      <c r="CC2299" s="207"/>
      <c r="CD2299" s="207"/>
      <c r="CE2299" s="207"/>
      <c r="CF2299" s="207"/>
      <c r="CG2299" s="207"/>
      <c r="CH2299" s="207"/>
      <c r="CI2299" s="207"/>
      <c r="CJ2299" s="207"/>
      <c r="CK2299" s="207"/>
      <c r="CL2299" s="207"/>
      <c r="CM2299" s="207"/>
      <c r="CN2299" s="207"/>
      <c r="CO2299" s="207"/>
      <c r="CP2299" s="207"/>
      <c r="CQ2299" s="207"/>
      <c r="CR2299" s="207"/>
      <c r="CS2299" s="207"/>
      <c r="CT2299" s="207"/>
      <c r="CU2299" s="207"/>
      <c r="CV2299" s="207"/>
      <c r="CW2299" s="207"/>
      <c r="CX2299" s="207"/>
      <c r="CY2299" s="207"/>
      <c r="CZ2299" s="207"/>
      <c r="DA2299" s="207"/>
      <c r="DB2299" s="207"/>
      <c r="DC2299" s="207"/>
      <c r="DD2299" s="207"/>
      <c r="DE2299" s="207"/>
      <c r="DF2299" s="207"/>
      <c r="DG2299" s="207"/>
      <c r="DH2299" s="207"/>
      <c r="DI2299" s="207"/>
      <c r="DJ2299" s="207"/>
      <c r="DK2299" s="207"/>
      <c r="DL2299" s="207"/>
      <c r="DM2299" s="207"/>
      <c r="DN2299" s="207"/>
      <c r="DO2299" s="207"/>
      <c r="DP2299" s="207"/>
      <c r="DQ2299" s="207"/>
      <c r="DR2299" s="207"/>
      <c r="DS2299" s="207"/>
      <c r="DT2299" s="207"/>
      <c r="DU2299" s="207"/>
      <c r="DV2299" s="207"/>
      <c r="DW2299" s="207"/>
      <c r="DX2299" s="207"/>
    </row>
    <row r="2300" spans="15:128">
      <c r="O2300" s="207"/>
      <c r="P2300" s="207"/>
      <c r="Q2300" s="207"/>
      <c r="R2300" s="207"/>
      <c r="S2300" s="207"/>
      <c r="T2300" s="207"/>
      <c r="U2300" s="207"/>
      <c r="BP2300" s="207"/>
      <c r="BQ2300" s="207"/>
      <c r="BR2300" s="207"/>
      <c r="BS2300" s="207"/>
      <c r="BT2300" s="207"/>
      <c r="BU2300" s="207"/>
      <c r="BV2300" s="207"/>
      <c r="BW2300" s="207"/>
      <c r="BX2300" s="207"/>
      <c r="BY2300" s="207"/>
      <c r="BZ2300" s="207"/>
      <c r="CA2300" s="207"/>
      <c r="CB2300" s="207"/>
      <c r="CC2300" s="207"/>
      <c r="CD2300" s="207"/>
      <c r="CE2300" s="207"/>
      <c r="CF2300" s="207"/>
      <c r="CG2300" s="207"/>
      <c r="CH2300" s="207"/>
      <c r="CI2300" s="207"/>
      <c r="CJ2300" s="207"/>
      <c r="CK2300" s="207"/>
      <c r="CL2300" s="207"/>
      <c r="CM2300" s="207"/>
      <c r="CN2300" s="207"/>
      <c r="CO2300" s="207"/>
      <c r="CP2300" s="207"/>
      <c r="CQ2300" s="207"/>
      <c r="CR2300" s="207"/>
      <c r="CS2300" s="207"/>
      <c r="CT2300" s="207"/>
      <c r="CU2300" s="207"/>
      <c r="CV2300" s="207"/>
      <c r="CW2300" s="207"/>
      <c r="CX2300" s="207"/>
      <c r="CY2300" s="207"/>
      <c r="CZ2300" s="207"/>
      <c r="DA2300" s="207"/>
      <c r="DB2300" s="207"/>
      <c r="DC2300" s="207"/>
      <c r="DD2300" s="207"/>
      <c r="DE2300" s="207"/>
      <c r="DF2300" s="207"/>
      <c r="DG2300" s="207"/>
      <c r="DH2300" s="207"/>
      <c r="DI2300" s="207"/>
      <c r="DJ2300" s="207"/>
      <c r="DK2300" s="207"/>
      <c r="DL2300" s="207"/>
      <c r="DM2300" s="207"/>
      <c r="DN2300" s="207"/>
      <c r="DO2300" s="207"/>
      <c r="DP2300" s="207"/>
      <c r="DQ2300" s="207"/>
      <c r="DR2300" s="207"/>
      <c r="DS2300" s="207"/>
      <c r="DT2300" s="207"/>
      <c r="DU2300" s="207"/>
      <c r="DV2300" s="207"/>
      <c r="DW2300" s="207"/>
      <c r="DX2300" s="207"/>
    </row>
    <row r="2301" spans="15:128">
      <c r="O2301" s="207"/>
      <c r="P2301" s="207"/>
      <c r="Q2301" s="207"/>
      <c r="R2301" s="207"/>
      <c r="S2301" s="207"/>
      <c r="T2301" s="207"/>
      <c r="U2301" s="207"/>
      <c r="BP2301" s="207"/>
      <c r="BQ2301" s="207"/>
      <c r="BR2301" s="207"/>
      <c r="BS2301" s="207"/>
      <c r="BT2301" s="207"/>
      <c r="BU2301" s="207"/>
      <c r="BV2301" s="207"/>
      <c r="BW2301" s="207"/>
      <c r="BX2301" s="207"/>
      <c r="BY2301" s="207"/>
      <c r="BZ2301" s="207"/>
      <c r="CA2301" s="207"/>
      <c r="CB2301" s="207"/>
      <c r="CC2301" s="207"/>
      <c r="CD2301" s="207"/>
      <c r="CE2301" s="207"/>
      <c r="CF2301" s="207"/>
      <c r="CG2301" s="207"/>
      <c r="CH2301" s="207"/>
      <c r="CI2301" s="207"/>
      <c r="CJ2301" s="207"/>
      <c r="CK2301" s="207"/>
      <c r="CL2301" s="207"/>
      <c r="CM2301" s="207"/>
      <c r="CN2301" s="207"/>
      <c r="CO2301" s="207"/>
      <c r="CP2301" s="207"/>
      <c r="CQ2301" s="207"/>
      <c r="CR2301" s="207"/>
      <c r="CS2301" s="207"/>
      <c r="CT2301" s="207"/>
      <c r="CU2301" s="207"/>
      <c r="CV2301" s="207"/>
      <c r="CW2301" s="207"/>
      <c r="CX2301" s="207"/>
      <c r="CY2301" s="207"/>
      <c r="CZ2301" s="207"/>
      <c r="DA2301" s="207"/>
      <c r="DB2301" s="207"/>
      <c r="DC2301" s="207"/>
      <c r="DD2301" s="207"/>
      <c r="DE2301" s="207"/>
      <c r="DF2301" s="207"/>
      <c r="DG2301" s="207"/>
      <c r="DH2301" s="207"/>
      <c r="DI2301" s="207"/>
      <c r="DJ2301" s="207"/>
      <c r="DK2301" s="207"/>
      <c r="DL2301" s="207"/>
      <c r="DM2301" s="207"/>
      <c r="DN2301" s="207"/>
      <c r="DO2301" s="207"/>
      <c r="DP2301" s="207"/>
      <c r="DQ2301" s="207"/>
      <c r="DR2301" s="207"/>
      <c r="DS2301" s="207"/>
      <c r="DT2301" s="207"/>
      <c r="DU2301" s="207"/>
      <c r="DV2301" s="207"/>
      <c r="DW2301" s="207"/>
      <c r="DX2301" s="207"/>
    </row>
    <row r="2302" spans="15:128">
      <c r="O2302" s="207"/>
      <c r="P2302" s="207"/>
      <c r="Q2302" s="207"/>
      <c r="R2302" s="207"/>
      <c r="S2302" s="207"/>
      <c r="T2302" s="207"/>
      <c r="U2302" s="207"/>
      <c r="BP2302" s="207"/>
      <c r="BQ2302" s="207"/>
      <c r="BR2302" s="207"/>
      <c r="BS2302" s="207"/>
      <c r="BT2302" s="207"/>
      <c r="BU2302" s="207"/>
      <c r="BV2302" s="207"/>
      <c r="BW2302" s="207"/>
      <c r="BX2302" s="207"/>
      <c r="BY2302" s="207"/>
      <c r="BZ2302" s="207"/>
      <c r="CA2302" s="207"/>
      <c r="CB2302" s="207"/>
      <c r="CC2302" s="207"/>
      <c r="CD2302" s="207"/>
      <c r="CE2302" s="207"/>
      <c r="CF2302" s="207"/>
      <c r="CG2302" s="207"/>
      <c r="CH2302" s="207"/>
      <c r="CI2302" s="207"/>
      <c r="CJ2302" s="207"/>
      <c r="CK2302" s="207"/>
      <c r="CL2302" s="207"/>
      <c r="CM2302" s="207"/>
      <c r="CN2302" s="207"/>
      <c r="CO2302" s="207"/>
      <c r="CP2302" s="207"/>
      <c r="CQ2302" s="207"/>
      <c r="CR2302" s="207"/>
      <c r="CS2302" s="207"/>
      <c r="CT2302" s="207"/>
      <c r="CU2302" s="207"/>
      <c r="CV2302" s="207"/>
      <c r="CW2302" s="207"/>
      <c r="CX2302" s="207"/>
      <c r="CY2302" s="207"/>
      <c r="CZ2302" s="207"/>
      <c r="DA2302" s="207"/>
      <c r="DB2302" s="207"/>
      <c r="DC2302" s="207"/>
      <c r="DD2302" s="207"/>
      <c r="DE2302" s="207"/>
      <c r="DF2302" s="207"/>
      <c r="DG2302" s="207"/>
      <c r="DH2302" s="207"/>
      <c r="DI2302" s="207"/>
      <c r="DJ2302" s="207"/>
      <c r="DK2302" s="207"/>
      <c r="DL2302" s="207"/>
      <c r="DM2302" s="207"/>
      <c r="DN2302" s="207"/>
      <c r="DO2302" s="207"/>
      <c r="DP2302" s="207"/>
      <c r="DQ2302" s="207"/>
      <c r="DR2302" s="207"/>
      <c r="DS2302" s="207"/>
      <c r="DT2302" s="207"/>
      <c r="DU2302" s="207"/>
      <c r="DV2302" s="207"/>
      <c r="DW2302" s="207"/>
      <c r="DX2302" s="207"/>
    </row>
    <row r="2303" spans="15:128">
      <c r="O2303" s="207"/>
      <c r="P2303" s="207"/>
      <c r="Q2303" s="207"/>
      <c r="R2303" s="207"/>
      <c r="S2303" s="207"/>
      <c r="T2303" s="207"/>
      <c r="U2303" s="207"/>
      <c r="BP2303" s="207"/>
      <c r="BQ2303" s="207"/>
      <c r="BR2303" s="207"/>
      <c r="BS2303" s="207"/>
      <c r="BT2303" s="207"/>
      <c r="BU2303" s="207"/>
      <c r="BV2303" s="207"/>
      <c r="BW2303" s="207"/>
      <c r="BX2303" s="207"/>
      <c r="BY2303" s="207"/>
      <c r="BZ2303" s="207"/>
      <c r="CA2303" s="207"/>
      <c r="CB2303" s="207"/>
      <c r="CC2303" s="207"/>
      <c r="CD2303" s="207"/>
      <c r="CE2303" s="207"/>
      <c r="CF2303" s="207"/>
      <c r="CG2303" s="207"/>
      <c r="CH2303" s="207"/>
      <c r="CI2303" s="207"/>
      <c r="CJ2303" s="207"/>
      <c r="CK2303" s="207"/>
      <c r="CL2303" s="207"/>
      <c r="CM2303" s="207"/>
      <c r="CN2303" s="207"/>
      <c r="CO2303" s="207"/>
      <c r="CP2303" s="207"/>
      <c r="CQ2303" s="207"/>
      <c r="CR2303" s="207"/>
      <c r="CS2303" s="207"/>
      <c r="CT2303" s="207"/>
      <c r="CU2303" s="207"/>
      <c r="CV2303" s="207"/>
      <c r="CW2303" s="207"/>
      <c r="CX2303" s="207"/>
      <c r="CY2303" s="207"/>
      <c r="CZ2303" s="207"/>
      <c r="DA2303" s="207"/>
      <c r="DB2303" s="207"/>
      <c r="DC2303" s="207"/>
      <c r="DD2303" s="207"/>
      <c r="DE2303" s="207"/>
      <c r="DF2303" s="207"/>
      <c r="DG2303" s="207"/>
      <c r="DH2303" s="207"/>
      <c r="DI2303" s="207"/>
      <c r="DJ2303" s="207"/>
      <c r="DK2303" s="207"/>
      <c r="DL2303" s="207"/>
      <c r="DM2303" s="207"/>
      <c r="DN2303" s="207"/>
      <c r="DO2303" s="207"/>
      <c r="DP2303" s="207"/>
      <c r="DQ2303" s="207"/>
      <c r="DR2303" s="207"/>
      <c r="DS2303" s="207"/>
      <c r="DT2303" s="207"/>
      <c r="DU2303" s="207"/>
      <c r="DV2303" s="207"/>
      <c r="DW2303" s="207"/>
      <c r="DX2303" s="207"/>
    </row>
    <row r="2304" spans="15:128">
      <c r="O2304" s="207"/>
      <c r="P2304" s="207"/>
      <c r="Q2304" s="207"/>
      <c r="R2304" s="207"/>
      <c r="S2304" s="207"/>
      <c r="T2304" s="207"/>
      <c r="U2304" s="207"/>
      <c r="BP2304" s="207"/>
      <c r="BQ2304" s="207"/>
      <c r="BR2304" s="207"/>
      <c r="BS2304" s="207"/>
      <c r="BT2304" s="207"/>
      <c r="BU2304" s="207"/>
      <c r="BV2304" s="207"/>
      <c r="BW2304" s="207"/>
      <c r="BX2304" s="207"/>
      <c r="BY2304" s="207"/>
      <c r="BZ2304" s="207"/>
      <c r="CA2304" s="207"/>
      <c r="CB2304" s="207"/>
      <c r="CC2304" s="207"/>
      <c r="CD2304" s="207"/>
      <c r="CE2304" s="207"/>
      <c r="CF2304" s="207"/>
      <c r="CG2304" s="207"/>
      <c r="CH2304" s="207"/>
      <c r="CI2304" s="207"/>
      <c r="CJ2304" s="207"/>
      <c r="CK2304" s="207"/>
      <c r="CL2304" s="207"/>
      <c r="CM2304" s="207"/>
      <c r="CN2304" s="207"/>
      <c r="CO2304" s="207"/>
      <c r="CP2304" s="207"/>
      <c r="CQ2304" s="207"/>
      <c r="CR2304" s="207"/>
      <c r="CS2304" s="207"/>
      <c r="CT2304" s="207"/>
      <c r="CU2304" s="207"/>
      <c r="CV2304" s="207"/>
      <c r="CW2304" s="207"/>
      <c r="CX2304" s="207"/>
      <c r="CY2304" s="207"/>
      <c r="CZ2304" s="207"/>
      <c r="DA2304" s="207"/>
      <c r="DB2304" s="207"/>
      <c r="DC2304" s="207"/>
      <c r="DD2304" s="207"/>
      <c r="DE2304" s="207"/>
      <c r="DF2304" s="207"/>
      <c r="DG2304" s="207"/>
      <c r="DH2304" s="207"/>
      <c r="DI2304" s="207"/>
      <c r="DJ2304" s="207"/>
      <c r="DK2304" s="207"/>
      <c r="DL2304" s="207"/>
      <c r="DM2304" s="207"/>
      <c r="DN2304" s="207"/>
      <c r="DO2304" s="207"/>
      <c r="DP2304" s="207"/>
      <c r="DQ2304" s="207"/>
      <c r="DR2304" s="207"/>
      <c r="DS2304" s="207"/>
      <c r="DT2304" s="207"/>
      <c r="DU2304" s="207"/>
      <c r="DV2304" s="207"/>
      <c r="DW2304" s="207"/>
      <c r="DX2304" s="207"/>
    </row>
    <row r="2305" spans="15:128">
      <c r="O2305" s="207"/>
      <c r="P2305" s="207"/>
      <c r="Q2305" s="207"/>
      <c r="R2305" s="207"/>
      <c r="S2305" s="207"/>
      <c r="T2305" s="207"/>
      <c r="U2305" s="207"/>
      <c r="BP2305" s="207"/>
      <c r="BQ2305" s="207"/>
      <c r="BR2305" s="207"/>
      <c r="BS2305" s="207"/>
      <c r="BT2305" s="207"/>
      <c r="BU2305" s="207"/>
      <c r="BV2305" s="207"/>
      <c r="BW2305" s="207"/>
      <c r="BX2305" s="207"/>
      <c r="BY2305" s="207"/>
      <c r="BZ2305" s="207"/>
      <c r="CA2305" s="207"/>
      <c r="CB2305" s="207"/>
      <c r="CC2305" s="207"/>
      <c r="CD2305" s="207"/>
      <c r="CE2305" s="207"/>
      <c r="CF2305" s="207"/>
      <c r="CG2305" s="207"/>
      <c r="CH2305" s="207"/>
      <c r="CI2305" s="207"/>
      <c r="CJ2305" s="207"/>
      <c r="CK2305" s="207"/>
      <c r="CL2305" s="207"/>
      <c r="CM2305" s="207"/>
      <c r="CN2305" s="207"/>
      <c r="CO2305" s="207"/>
      <c r="CP2305" s="207"/>
      <c r="CQ2305" s="207"/>
      <c r="CR2305" s="207"/>
      <c r="CS2305" s="207"/>
      <c r="CT2305" s="207"/>
      <c r="CU2305" s="207"/>
      <c r="CV2305" s="207"/>
      <c r="CW2305" s="207"/>
      <c r="CX2305" s="207"/>
      <c r="CY2305" s="207"/>
      <c r="CZ2305" s="207"/>
      <c r="DA2305" s="207"/>
      <c r="DB2305" s="207"/>
      <c r="DC2305" s="207"/>
      <c r="DD2305" s="207"/>
      <c r="DE2305" s="207"/>
      <c r="DF2305" s="207"/>
      <c r="DG2305" s="207"/>
      <c r="DH2305" s="207"/>
      <c r="DI2305" s="207"/>
      <c r="DJ2305" s="207"/>
      <c r="DK2305" s="207"/>
      <c r="DL2305" s="207"/>
      <c r="DM2305" s="207"/>
      <c r="DN2305" s="207"/>
      <c r="DO2305" s="207"/>
      <c r="DP2305" s="207"/>
      <c r="DQ2305" s="207"/>
      <c r="DR2305" s="207"/>
      <c r="DS2305" s="207"/>
      <c r="DT2305" s="207"/>
      <c r="DU2305" s="207"/>
      <c r="DV2305" s="207"/>
      <c r="DW2305" s="207"/>
      <c r="DX2305" s="207"/>
    </row>
    <row r="2306" spans="15:128">
      <c r="O2306" s="207"/>
      <c r="P2306" s="207"/>
      <c r="Q2306" s="207"/>
      <c r="R2306" s="207"/>
      <c r="S2306" s="207"/>
      <c r="T2306" s="207"/>
      <c r="U2306" s="207"/>
      <c r="BP2306" s="207"/>
      <c r="BQ2306" s="207"/>
      <c r="BR2306" s="207"/>
      <c r="BS2306" s="207"/>
      <c r="BT2306" s="207"/>
      <c r="BU2306" s="207"/>
      <c r="BV2306" s="207"/>
      <c r="BW2306" s="207"/>
      <c r="BX2306" s="207"/>
      <c r="BY2306" s="207"/>
      <c r="BZ2306" s="207"/>
      <c r="CA2306" s="207"/>
      <c r="CB2306" s="207"/>
      <c r="CC2306" s="207"/>
      <c r="CD2306" s="207"/>
      <c r="CE2306" s="207"/>
      <c r="CF2306" s="207"/>
      <c r="CG2306" s="207"/>
      <c r="CH2306" s="207"/>
      <c r="CI2306" s="207"/>
      <c r="CJ2306" s="207"/>
      <c r="CK2306" s="207"/>
      <c r="CL2306" s="207"/>
      <c r="CM2306" s="207"/>
      <c r="CN2306" s="207"/>
      <c r="CO2306" s="207"/>
      <c r="CP2306" s="207"/>
      <c r="CQ2306" s="207"/>
      <c r="CR2306" s="207"/>
      <c r="CS2306" s="207"/>
      <c r="CT2306" s="207"/>
      <c r="CU2306" s="207"/>
      <c r="CV2306" s="207"/>
      <c r="CW2306" s="207"/>
      <c r="CX2306" s="207"/>
      <c r="CY2306" s="207"/>
      <c r="CZ2306" s="207"/>
      <c r="DA2306" s="207"/>
      <c r="DB2306" s="207"/>
      <c r="DC2306" s="207"/>
      <c r="DD2306" s="207"/>
      <c r="DE2306" s="207"/>
      <c r="DF2306" s="207"/>
      <c r="DG2306" s="207"/>
      <c r="DH2306" s="207"/>
      <c r="DI2306" s="207"/>
      <c r="DJ2306" s="207"/>
      <c r="DK2306" s="207"/>
      <c r="DL2306" s="207"/>
      <c r="DM2306" s="207"/>
      <c r="DN2306" s="207"/>
      <c r="DO2306" s="207"/>
      <c r="DP2306" s="207"/>
      <c r="DQ2306" s="207"/>
      <c r="DR2306" s="207"/>
      <c r="DS2306" s="207"/>
      <c r="DT2306" s="207"/>
      <c r="DU2306" s="207"/>
      <c r="DV2306" s="207"/>
      <c r="DW2306" s="207"/>
      <c r="DX2306" s="207"/>
    </row>
    <row r="2307" spans="15:128">
      <c r="O2307" s="207"/>
      <c r="P2307" s="207"/>
      <c r="Q2307" s="207"/>
      <c r="R2307" s="207"/>
      <c r="S2307" s="207"/>
      <c r="T2307" s="207"/>
      <c r="U2307" s="207"/>
      <c r="BP2307" s="207"/>
      <c r="BQ2307" s="207"/>
      <c r="BR2307" s="207"/>
      <c r="BS2307" s="207"/>
      <c r="BT2307" s="207"/>
      <c r="BU2307" s="207"/>
      <c r="BV2307" s="207"/>
      <c r="BW2307" s="207"/>
      <c r="BX2307" s="207"/>
      <c r="BY2307" s="207"/>
      <c r="BZ2307" s="207"/>
      <c r="CA2307" s="207"/>
      <c r="CB2307" s="207"/>
      <c r="CC2307" s="207"/>
      <c r="CD2307" s="207"/>
      <c r="CE2307" s="207"/>
      <c r="CF2307" s="207"/>
      <c r="CG2307" s="207"/>
      <c r="CH2307" s="207"/>
      <c r="CI2307" s="207"/>
      <c r="CJ2307" s="207"/>
      <c r="CK2307" s="207"/>
      <c r="CL2307" s="207"/>
      <c r="CM2307" s="207"/>
      <c r="CN2307" s="207"/>
      <c r="CO2307" s="207"/>
      <c r="CP2307" s="207"/>
      <c r="CQ2307" s="207"/>
      <c r="CR2307" s="207"/>
      <c r="CS2307" s="207"/>
      <c r="CT2307" s="207"/>
      <c r="CU2307" s="207"/>
      <c r="CV2307" s="207"/>
      <c r="CW2307" s="207"/>
      <c r="CX2307" s="207"/>
      <c r="CY2307" s="207"/>
      <c r="CZ2307" s="207"/>
      <c r="DA2307" s="207"/>
      <c r="DB2307" s="207"/>
      <c r="DC2307" s="207"/>
      <c r="DD2307" s="207"/>
      <c r="DE2307" s="207"/>
      <c r="DF2307" s="207"/>
      <c r="DG2307" s="207"/>
      <c r="DH2307" s="207"/>
      <c r="DI2307" s="207"/>
      <c r="DJ2307" s="207"/>
      <c r="DK2307" s="207"/>
      <c r="DL2307" s="207"/>
      <c r="DM2307" s="207"/>
      <c r="DN2307" s="207"/>
      <c r="DO2307" s="207"/>
      <c r="DP2307" s="207"/>
      <c r="DQ2307" s="207"/>
      <c r="DR2307" s="207"/>
      <c r="DS2307" s="207"/>
      <c r="DT2307" s="207"/>
      <c r="DU2307" s="207"/>
      <c r="DV2307" s="207"/>
      <c r="DW2307" s="207"/>
      <c r="DX2307" s="207"/>
    </row>
    <row r="2308" spans="15:128">
      <c r="O2308" s="207"/>
      <c r="P2308" s="207"/>
      <c r="Q2308" s="207"/>
      <c r="R2308" s="207"/>
      <c r="S2308" s="207"/>
      <c r="T2308" s="207"/>
      <c r="U2308" s="207"/>
      <c r="BP2308" s="207"/>
      <c r="BQ2308" s="207"/>
      <c r="BR2308" s="207"/>
      <c r="BS2308" s="207"/>
      <c r="BT2308" s="207"/>
      <c r="BU2308" s="207"/>
      <c r="BV2308" s="207"/>
      <c r="BW2308" s="207"/>
      <c r="BX2308" s="207"/>
      <c r="BY2308" s="207"/>
      <c r="BZ2308" s="207"/>
      <c r="CA2308" s="207"/>
      <c r="CB2308" s="207"/>
      <c r="CC2308" s="207"/>
      <c r="CD2308" s="207"/>
      <c r="CE2308" s="207"/>
      <c r="CF2308" s="207"/>
      <c r="CG2308" s="207"/>
      <c r="CH2308" s="207"/>
      <c r="CI2308" s="207"/>
      <c r="CJ2308" s="207"/>
      <c r="CK2308" s="207"/>
      <c r="CL2308" s="207"/>
      <c r="CM2308" s="207"/>
      <c r="CN2308" s="207"/>
      <c r="CO2308" s="207"/>
      <c r="CP2308" s="207"/>
      <c r="CQ2308" s="207"/>
      <c r="CR2308" s="207"/>
      <c r="CS2308" s="207"/>
      <c r="CT2308" s="207"/>
      <c r="CU2308" s="207"/>
      <c r="CV2308" s="207"/>
      <c r="CW2308" s="207"/>
      <c r="CX2308" s="207"/>
      <c r="CY2308" s="207"/>
      <c r="CZ2308" s="207"/>
      <c r="DA2308" s="207"/>
      <c r="DB2308" s="207"/>
      <c r="DC2308" s="207"/>
      <c r="DD2308" s="207"/>
      <c r="DE2308" s="207"/>
      <c r="DF2308" s="207"/>
      <c r="DG2308" s="207"/>
      <c r="DH2308" s="207"/>
      <c r="DI2308" s="207"/>
      <c r="DJ2308" s="207"/>
      <c r="DK2308" s="207"/>
      <c r="DL2308" s="207"/>
      <c r="DM2308" s="207"/>
      <c r="DN2308" s="207"/>
      <c r="DO2308" s="207"/>
      <c r="DP2308" s="207"/>
      <c r="DQ2308" s="207"/>
      <c r="DR2308" s="207"/>
      <c r="DS2308" s="207"/>
      <c r="DT2308" s="207"/>
      <c r="DU2308" s="207"/>
      <c r="DV2308" s="207"/>
      <c r="DW2308" s="207"/>
      <c r="DX2308" s="207"/>
    </row>
    <row r="2309" spans="15:128">
      <c r="O2309" s="207"/>
      <c r="P2309" s="207"/>
      <c r="Q2309" s="207"/>
      <c r="R2309" s="207"/>
      <c r="S2309" s="207"/>
      <c r="T2309" s="207"/>
      <c r="U2309" s="207"/>
      <c r="BP2309" s="207"/>
      <c r="BQ2309" s="207"/>
      <c r="BR2309" s="207"/>
      <c r="BS2309" s="207"/>
      <c r="BT2309" s="207"/>
      <c r="BU2309" s="207"/>
      <c r="BV2309" s="207"/>
      <c r="BW2309" s="207"/>
      <c r="BX2309" s="207"/>
      <c r="BY2309" s="207"/>
      <c r="BZ2309" s="207"/>
      <c r="CA2309" s="207"/>
      <c r="CB2309" s="207"/>
      <c r="CC2309" s="207"/>
      <c r="CD2309" s="207"/>
      <c r="CE2309" s="207"/>
      <c r="CF2309" s="207"/>
      <c r="CG2309" s="207"/>
      <c r="CH2309" s="207"/>
      <c r="CI2309" s="207"/>
      <c r="CJ2309" s="207"/>
      <c r="CK2309" s="207"/>
      <c r="CL2309" s="207"/>
      <c r="CM2309" s="207"/>
      <c r="CN2309" s="207"/>
      <c r="CO2309" s="207"/>
      <c r="CP2309" s="207"/>
      <c r="CQ2309" s="207"/>
      <c r="CR2309" s="207"/>
      <c r="CS2309" s="207"/>
      <c r="CT2309" s="207"/>
      <c r="CU2309" s="207"/>
      <c r="CV2309" s="207"/>
      <c r="CW2309" s="207"/>
      <c r="CX2309" s="207"/>
      <c r="CY2309" s="207"/>
      <c r="CZ2309" s="207"/>
      <c r="DA2309" s="207"/>
      <c r="DB2309" s="207"/>
      <c r="DC2309" s="207"/>
      <c r="DD2309" s="207"/>
      <c r="DE2309" s="207"/>
      <c r="DF2309" s="207"/>
      <c r="DG2309" s="207"/>
      <c r="DH2309" s="207"/>
      <c r="DI2309" s="207"/>
      <c r="DJ2309" s="207"/>
      <c r="DK2309" s="207"/>
      <c r="DL2309" s="207"/>
      <c r="DM2309" s="207"/>
      <c r="DN2309" s="207"/>
      <c r="DO2309" s="207"/>
      <c r="DP2309" s="207"/>
      <c r="DQ2309" s="207"/>
      <c r="DR2309" s="207"/>
      <c r="DS2309" s="207"/>
      <c r="DT2309" s="207"/>
      <c r="DU2309" s="207"/>
      <c r="DV2309" s="207"/>
      <c r="DW2309" s="207"/>
      <c r="DX2309" s="207"/>
    </row>
    <row r="2310" spans="15:128">
      <c r="O2310" s="207"/>
      <c r="P2310" s="207"/>
      <c r="Q2310" s="207"/>
      <c r="R2310" s="207"/>
      <c r="S2310" s="207"/>
      <c r="T2310" s="207"/>
      <c r="U2310" s="207"/>
      <c r="BP2310" s="207"/>
      <c r="BQ2310" s="207"/>
      <c r="BR2310" s="207"/>
      <c r="BS2310" s="207"/>
      <c r="BT2310" s="207"/>
      <c r="BU2310" s="207"/>
      <c r="BV2310" s="207"/>
      <c r="BW2310" s="207"/>
      <c r="BX2310" s="207"/>
      <c r="BY2310" s="207"/>
      <c r="BZ2310" s="207"/>
      <c r="CA2310" s="207"/>
      <c r="CB2310" s="207"/>
      <c r="CC2310" s="207"/>
      <c r="CD2310" s="207"/>
      <c r="CE2310" s="207"/>
      <c r="CF2310" s="207"/>
      <c r="CG2310" s="207"/>
      <c r="CH2310" s="207"/>
      <c r="CI2310" s="207"/>
      <c r="CJ2310" s="207"/>
      <c r="CK2310" s="207"/>
      <c r="CL2310" s="207"/>
      <c r="CM2310" s="207"/>
      <c r="CN2310" s="207"/>
      <c r="CO2310" s="207"/>
      <c r="CP2310" s="207"/>
      <c r="CQ2310" s="207"/>
      <c r="CR2310" s="207"/>
      <c r="CS2310" s="207"/>
      <c r="CT2310" s="207"/>
      <c r="CU2310" s="207"/>
      <c r="CV2310" s="207"/>
      <c r="CW2310" s="207"/>
      <c r="CX2310" s="207"/>
      <c r="CY2310" s="207"/>
      <c r="CZ2310" s="207"/>
      <c r="DA2310" s="207"/>
      <c r="DB2310" s="207"/>
      <c r="DC2310" s="207"/>
      <c r="DD2310" s="207"/>
      <c r="DE2310" s="207"/>
      <c r="DF2310" s="207"/>
      <c r="DG2310" s="207"/>
      <c r="DH2310" s="207"/>
      <c r="DI2310" s="207"/>
      <c r="DJ2310" s="207"/>
      <c r="DK2310" s="207"/>
      <c r="DL2310" s="207"/>
      <c r="DM2310" s="207"/>
      <c r="DN2310" s="207"/>
      <c r="DO2310" s="207"/>
      <c r="DP2310" s="207"/>
      <c r="DQ2310" s="207"/>
      <c r="DR2310" s="207"/>
      <c r="DS2310" s="207"/>
      <c r="DT2310" s="207"/>
      <c r="DU2310" s="207"/>
      <c r="DV2310" s="207"/>
      <c r="DW2310" s="207"/>
      <c r="DX2310" s="207"/>
    </row>
    <row r="2311" spans="15:128">
      <c r="O2311" s="207"/>
      <c r="P2311" s="207"/>
      <c r="Q2311" s="207"/>
      <c r="R2311" s="207"/>
      <c r="S2311" s="207"/>
      <c r="T2311" s="207"/>
      <c r="U2311" s="207"/>
      <c r="BP2311" s="207"/>
      <c r="BQ2311" s="207"/>
      <c r="BR2311" s="207"/>
      <c r="BS2311" s="207"/>
      <c r="BT2311" s="207"/>
      <c r="BU2311" s="207"/>
      <c r="BV2311" s="207"/>
      <c r="BW2311" s="207"/>
      <c r="BX2311" s="207"/>
      <c r="BY2311" s="207"/>
      <c r="BZ2311" s="207"/>
      <c r="CA2311" s="207"/>
      <c r="CB2311" s="207"/>
      <c r="CC2311" s="207"/>
      <c r="CD2311" s="207"/>
      <c r="CE2311" s="207"/>
      <c r="CF2311" s="207"/>
      <c r="CG2311" s="207"/>
      <c r="CH2311" s="207"/>
      <c r="CI2311" s="207"/>
      <c r="CJ2311" s="207"/>
      <c r="CK2311" s="207"/>
      <c r="CL2311" s="207"/>
      <c r="CM2311" s="207"/>
      <c r="CN2311" s="207"/>
      <c r="CO2311" s="207"/>
      <c r="CP2311" s="207"/>
      <c r="CQ2311" s="207"/>
      <c r="CR2311" s="207"/>
      <c r="CS2311" s="207"/>
      <c r="CT2311" s="207"/>
      <c r="CU2311" s="207"/>
      <c r="CV2311" s="207"/>
      <c r="CW2311" s="207"/>
      <c r="CX2311" s="207"/>
      <c r="CY2311" s="207"/>
      <c r="CZ2311" s="207"/>
      <c r="DA2311" s="207"/>
      <c r="DB2311" s="207"/>
      <c r="DC2311" s="207"/>
      <c r="DD2311" s="207"/>
      <c r="DE2311" s="207"/>
      <c r="DF2311" s="207"/>
      <c r="DG2311" s="207"/>
      <c r="DH2311" s="207"/>
      <c r="DI2311" s="207"/>
      <c r="DJ2311" s="207"/>
      <c r="DK2311" s="207"/>
      <c r="DL2311" s="207"/>
      <c r="DM2311" s="207"/>
      <c r="DN2311" s="207"/>
      <c r="DO2311" s="207"/>
      <c r="DP2311" s="207"/>
      <c r="DQ2311" s="207"/>
      <c r="DR2311" s="207"/>
      <c r="DS2311" s="207"/>
      <c r="DT2311" s="207"/>
      <c r="DU2311" s="207"/>
      <c r="DV2311" s="207"/>
      <c r="DW2311" s="207"/>
      <c r="DX2311" s="207"/>
    </row>
    <row r="2312" spans="15:128">
      <c r="O2312" s="207"/>
      <c r="P2312" s="207"/>
      <c r="Q2312" s="207"/>
      <c r="R2312" s="207"/>
      <c r="S2312" s="207"/>
      <c r="T2312" s="207"/>
      <c r="U2312" s="207"/>
      <c r="BP2312" s="207"/>
      <c r="BQ2312" s="207"/>
      <c r="BR2312" s="207"/>
      <c r="BS2312" s="207"/>
      <c r="BT2312" s="207"/>
      <c r="BU2312" s="207"/>
      <c r="BV2312" s="207"/>
      <c r="BW2312" s="207"/>
      <c r="BX2312" s="207"/>
      <c r="BY2312" s="207"/>
      <c r="BZ2312" s="207"/>
      <c r="CA2312" s="207"/>
      <c r="CB2312" s="207"/>
      <c r="CC2312" s="207"/>
      <c r="CD2312" s="207"/>
      <c r="CE2312" s="207"/>
      <c r="CF2312" s="207"/>
      <c r="CG2312" s="207"/>
      <c r="CH2312" s="207"/>
      <c r="CI2312" s="207"/>
      <c r="CJ2312" s="207"/>
      <c r="CK2312" s="207"/>
      <c r="CL2312" s="207"/>
      <c r="CM2312" s="207"/>
      <c r="CN2312" s="207"/>
      <c r="CO2312" s="207"/>
      <c r="CP2312" s="207"/>
      <c r="CQ2312" s="207"/>
      <c r="CR2312" s="207"/>
      <c r="CS2312" s="207"/>
      <c r="CT2312" s="207"/>
      <c r="CU2312" s="207"/>
      <c r="CV2312" s="207"/>
      <c r="CW2312" s="207"/>
      <c r="CX2312" s="207"/>
      <c r="CY2312" s="207"/>
      <c r="CZ2312" s="207"/>
      <c r="DA2312" s="207"/>
      <c r="DB2312" s="207"/>
      <c r="DC2312" s="207"/>
      <c r="DD2312" s="207"/>
      <c r="DE2312" s="207"/>
      <c r="DF2312" s="207"/>
      <c r="DG2312" s="207"/>
      <c r="DH2312" s="207"/>
      <c r="DI2312" s="207"/>
      <c r="DJ2312" s="207"/>
      <c r="DK2312" s="207"/>
      <c r="DL2312" s="207"/>
      <c r="DM2312" s="207"/>
      <c r="DN2312" s="207"/>
      <c r="DO2312" s="207"/>
      <c r="DP2312" s="207"/>
      <c r="DQ2312" s="207"/>
      <c r="DR2312" s="207"/>
      <c r="DS2312" s="207"/>
      <c r="DT2312" s="207"/>
      <c r="DU2312" s="207"/>
      <c r="DV2312" s="207"/>
      <c r="DW2312" s="207"/>
      <c r="DX2312" s="207"/>
    </row>
    <row r="2313" spans="15:128">
      <c r="O2313" s="207"/>
      <c r="P2313" s="207"/>
      <c r="Q2313" s="207"/>
      <c r="R2313" s="207"/>
      <c r="S2313" s="207"/>
      <c r="T2313" s="207"/>
      <c r="U2313" s="207"/>
      <c r="BP2313" s="207"/>
      <c r="BQ2313" s="207"/>
      <c r="BR2313" s="207"/>
      <c r="BS2313" s="207"/>
      <c r="BT2313" s="207"/>
      <c r="BU2313" s="207"/>
      <c r="BV2313" s="207"/>
      <c r="BW2313" s="207"/>
      <c r="BX2313" s="207"/>
      <c r="BY2313" s="207"/>
      <c r="BZ2313" s="207"/>
      <c r="CA2313" s="207"/>
      <c r="CB2313" s="207"/>
      <c r="CC2313" s="207"/>
      <c r="CD2313" s="207"/>
      <c r="CE2313" s="207"/>
      <c r="CF2313" s="207"/>
      <c r="CG2313" s="207"/>
      <c r="CH2313" s="207"/>
      <c r="CI2313" s="207"/>
      <c r="CJ2313" s="207"/>
      <c r="CK2313" s="207"/>
      <c r="CL2313" s="207"/>
      <c r="CM2313" s="207"/>
      <c r="CN2313" s="207"/>
      <c r="CO2313" s="207"/>
      <c r="CP2313" s="207"/>
      <c r="CQ2313" s="207"/>
      <c r="CR2313" s="207"/>
      <c r="CS2313" s="207"/>
      <c r="CT2313" s="207"/>
      <c r="CU2313" s="207"/>
      <c r="CV2313" s="207"/>
      <c r="CW2313" s="207"/>
      <c r="CX2313" s="207"/>
      <c r="CY2313" s="207"/>
      <c r="CZ2313" s="207"/>
      <c r="DA2313" s="207"/>
      <c r="DB2313" s="207"/>
      <c r="DC2313" s="207"/>
      <c r="DD2313" s="207"/>
      <c r="DE2313" s="207"/>
      <c r="DF2313" s="207"/>
      <c r="DG2313" s="207"/>
      <c r="DH2313" s="207"/>
      <c r="DI2313" s="207"/>
      <c r="DJ2313" s="207"/>
      <c r="DK2313" s="207"/>
      <c r="DL2313" s="207"/>
      <c r="DM2313" s="207"/>
      <c r="DN2313" s="207"/>
      <c r="DO2313" s="207"/>
      <c r="DP2313" s="207"/>
      <c r="DQ2313" s="207"/>
      <c r="DR2313" s="207"/>
      <c r="DS2313" s="207"/>
      <c r="DT2313" s="207"/>
      <c r="DU2313" s="207"/>
      <c r="DV2313" s="207"/>
      <c r="DW2313" s="207"/>
      <c r="DX2313" s="207"/>
    </row>
    <row r="2314" spans="15:128">
      <c r="O2314" s="207"/>
      <c r="P2314" s="207"/>
      <c r="Q2314" s="207"/>
      <c r="R2314" s="207"/>
      <c r="S2314" s="207"/>
      <c r="T2314" s="207"/>
      <c r="U2314" s="207"/>
      <c r="BP2314" s="207"/>
      <c r="BQ2314" s="207"/>
      <c r="BR2314" s="207"/>
      <c r="BS2314" s="207"/>
      <c r="BT2314" s="207"/>
      <c r="BU2314" s="207"/>
      <c r="BV2314" s="207"/>
      <c r="BW2314" s="207"/>
      <c r="BX2314" s="207"/>
      <c r="BY2314" s="207"/>
      <c r="BZ2314" s="207"/>
      <c r="CA2314" s="207"/>
      <c r="CB2314" s="207"/>
      <c r="CC2314" s="207"/>
      <c r="CD2314" s="207"/>
      <c r="CE2314" s="207"/>
      <c r="CF2314" s="207"/>
      <c r="CG2314" s="207"/>
      <c r="CH2314" s="207"/>
      <c r="CI2314" s="207"/>
      <c r="CJ2314" s="207"/>
      <c r="CK2314" s="207"/>
      <c r="CL2314" s="207"/>
      <c r="CM2314" s="207"/>
      <c r="CN2314" s="207"/>
      <c r="CO2314" s="207"/>
      <c r="CP2314" s="207"/>
      <c r="CQ2314" s="207"/>
      <c r="CR2314" s="207"/>
      <c r="CS2314" s="207"/>
      <c r="CT2314" s="207"/>
      <c r="CU2314" s="207"/>
      <c r="CV2314" s="207"/>
      <c r="CW2314" s="207"/>
      <c r="CX2314" s="207"/>
      <c r="CY2314" s="207"/>
      <c r="CZ2314" s="207"/>
      <c r="DA2314" s="207"/>
      <c r="DB2314" s="207"/>
      <c r="DC2314" s="207"/>
      <c r="DD2314" s="207"/>
      <c r="DE2314" s="207"/>
      <c r="DF2314" s="207"/>
      <c r="DG2314" s="207"/>
      <c r="DH2314" s="207"/>
      <c r="DI2314" s="207"/>
      <c r="DJ2314" s="207"/>
      <c r="DK2314" s="207"/>
      <c r="DL2314" s="207"/>
      <c r="DM2314" s="207"/>
      <c r="DN2314" s="207"/>
      <c r="DO2314" s="207"/>
      <c r="DP2314" s="207"/>
      <c r="DQ2314" s="207"/>
      <c r="DR2314" s="207"/>
      <c r="DS2314" s="207"/>
      <c r="DT2314" s="207"/>
      <c r="DU2314" s="207"/>
      <c r="DV2314" s="207"/>
      <c r="DW2314" s="207"/>
      <c r="DX2314" s="207"/>
    </row>
    <row r="2315" spans="15:128">
      <c r="O2315" s="207"/>
      <c r="P2315" s="207"/>
      <c r="Q2315" s="207"/>
      <c r="R2315" s="207"/>
      <c r="S2315" s="207"/>
      <c r="T2315" s="207"/>
      <c r="U2315" s="207"/>
      <c r="BP2315" s="207"/>
      <c r="BQ2315" s="207"/>
      <c r="BR2315" s="207"/>
      <c r="BS2315" s="207"/>
      <c r="BT2315" s="207"/>
      <c r="BU2315" s="207"/>
      <c r="BV2315" s="207"/>
      <c r="BW2315" s="207"/>
      <c r="BX2315" s="207"/>
      <c r="BY2315" s="207"/>
      <c r="BZ2315" s="207"/>
      <c r="CA2315" s="207"/>
      <c r="CB2315" s="207"/>
      <c r="CC2315" s="207"/>
      <c r="CD2315" s="207"/>
      <c r="CE2315" s="207"/>
      <c r="CF2315" s="207"/>
      <c r="CG2315" s="207"/>
      <c r="CH2315" s="207"/>
      <c r="CI2315" s="207"/>
      <c r="CJ2315" s="207"/>
      <c r="CK2315" s="207"/>
      <c r="CL2315" s="207"/>
      <c r="CM2315" s="207"/>
      <c r="CN2315" s="207"/>
      <c r="CO2315" s="207"/>
      <c r="CP2315" s="207"/>
      <c r="CQ2315" s="207"/>
      <c r="CR2315" s="207"/>
      <c r="CS2315" s="207"/>
      <c r="CT2315" s="207"/>
      <c r="CU2315" s="207"/>
      <c r="CV2315" s="207"/>
      <c r="CW2315" s="207"/>
      <c r="CX2315" s="207"/>
      <c r="CY2315" s="207"/>
      <c r="CZ2315" s="207"/>
      <c r="DA2315" s="207"/>
      <c r="DB2315" s="207"/>
      <c r="DC2315" s="207"/>
      <c r="DD2315" s="207"/>
      <c r="DE2315" s="207"/>
      <c r="DF2315" s="207"/>
      <c r="DG2315" s="207"/>
      <c r="DH2315" s="207"/>
      <c r="DI2315" s="207"/>
      <c r="DJ2315" s="207"/>
      <c r="DK2315" s="207"/>
      <c r="DL2315" s="207"/>
      <c r="DM2315" s="207"/>
      <c r="DN2315" s="207"/>
      <c r="DO2315" s="207"/>
      <c r="DP2315" s="207"/>
      <c r="DQ2315" s="207"/>
      <c r="DR2315" s="207"/>
      <c r="DS2315" s="207"/>
      <c r="DT2315" s="207"/>
      <c r="DU2315" s="207"/>
      <c r="DV2315" s="207"/>
      <c r="DW2315" s="207"/>
      <c r="DX2315" s="207"/>
    </row>
    <row r="2316" spans="15:128">
      <c r="O2316" s="207"/>
      <c r="P2316" s="207"/>
      <c r="Q2316" s="207"/>
      <c r="R2316" s="207"/>
      <c r="S2316" s="207"/>
      <c r="T2316" s="207"/>
      <c r="U2316" s="207"/>
      <c r="BP2316" s="207"/>
      <c r="BQ2316" s="207"/>
      <c r="BR2316" s="207"/>
      <c r="BS2316" s="207"/>
      <c r="BT2316" s="207"/>
      <c r="BU2316" s="207"/>
      <c r="BV2316" s="207"/>
      <c r="BW2316" s="207"/>
      <c r="BX2316" s="207"/>
      <c r="BY2316" s="207"/>
      <c r="BZ2316" s="207"/>
      <c r="CA2316" s="207"/>
      <c r="CB2316" s="207"/>
      <c r="CC2316" s="207"/>
      <c r="CD2316" s="207"/>
      <c r="CE2316" s="207"/>
      <c r="CF2316" s="207"/>
      <c r="CG2316" s="207"/>
      <c r="CH2316" s="207"/>
      <c r="CI2316" s="207"/>
      <c r="CJ2316" s="207"/>
      <c r="CK2316" s="207"/>
      <c r="CL2316" s="207"/>
      <c r="CM2316" s="207"/>
      <c r="CN2316" s="207"/>
      <c r="CO2316" s="207"/>
      <c r="CP2316" s="207"/>
      <c r="CQ2316" s="207"/>
      <c r="CR2316" s="207"/>
      <c r="CS2316" s="207"/>
      <c r="CT2316" s="207"/>
      <c r="CU2316" s="207"/>
      <c r="CV2316" s="207"/>
      <c r="CW2316" s="207"/>
      <c r="CX2316" s="207"/>
      <c r="CY2316" s="207"/>
      <c r="CZ2316" s="207"/>
      <c r="DA2316" s="207"/>
      <c r="DB2316" s="207"/>
      <c r="DC2316" s="207"/>
      <c r="DD2316" s="207"/>
      <c r="DE2316" s="207"/>
      <c r="DF2316" s="207"/>
      <c r="DG2316" s="207"/>
      <c r="DH2316" s="207"/>
      <c r="DI2316" s="207"/>
      <c r="DJ2316" s="207"/>
      <c r="DK2316" s="207"/>
      <c r="DL2316" s="207"/>
      <c r="DM2316" s="207"/>
      <c r="DN2316" s="207"/>
      <c r="DO2316" s="207"/>
      <c r="DP2316" s="207"/>
      <c r="DQ2316" s="207"/>
      <c r="DR2316" s="207"/>
      <c r="DS2316" s="207"/>
      <c r="DT2316" s="207"/>
      <c r="DU2316" s="207"/>
      <c r="DV2316" s="207"/>
      <c r="DW2316" s="207"/>
      <c r="DX2316" s="207"/>
    </row>
    <row r="2317" spans="15:128">
      <c r="O2317" s="207"/>
      <c r="P2317" s="207"/>
      <c r="Q2317" s="207"/>
      <c r="R2317" s="207"/>
      <c r="S2317" s="207"/>
      <c r="T2317" s="207"/>
      <c r="U2317" s="207"/>
      <c r="BP2317" s="207"/>
      <c r="BQ2317" s="207"/>
      <c r="BR2317" s="207"/>
      <c r="BS2317" s="207"/>
      <c r="BT2317" s="207"/>
      <c r="BU2317" s="207"/>
      <c r="BV2317" s="207"/>
      <c r="BW2317" s="207"/>
      <c r="BX2317" s="207"/>
      <c r="BY2317" s="207"/>
      <c r="BZ2317" s="207"/>
      <c r="CA2317" s="207"/>
      <c r="CB2317" s="207"/>
      <c r="CC2317" s="207"/>
      <c r="CD2317" s="207"/>
      <c r="CE2317" s="207"/>
      <c r="CF2317" s="207"/>
      <c r="CG2317" s="207"/>
      <c r="CH2317" s="207"/>
      <c r="CI2317" s="207"/>
      <c r="CJ2317" s="207"/>
      <c r="CK2317" s="207"/>
      <c r="CL2317" s="207"/>
      <c r="CM2317" s="207"/>
      <c r="CN2317" s="207"/>
      <c r="CO2317" s="207"/>
      <c r="CP2317" s="207"/>
      <c r="CQ2317" s="207"/>
      <c r="CR2317" s="207"/>
      <c r="CS2317" s="207"/>
      <c r="CT2317" s="207"/>
      <c r="CU2317" s="207"/>
      <c r="CV2317" s="207"/>
      <c r="CW2317" s="207"/>
      <c r="CX2317" s="207"/>
      <c r="CY2317" s="207"/>
      <c r="CZ2317" s="207"/>
      <c r="DA2317" s="207"/>
      <c r="DB2317" s="207"/>
      <c r="DC2317" s="207"/>
      <c r="DD2317" s="207"/>
      <c r="DE2317" s="207"/>
      <c r="DF2317" s="207"/>
      <c r="DG2317" s="207"/>
      <c r="DH2317" s="207"/>
      <c r="DI2317" s="207"/>
      <c r="DJ2317" s="207"/>
      <c r="DK2317" s="207"/>
      <c r="DL2317" s="207"/>
      <c r="DM2317" s="207"/>
      <c r="DN2317" s="207"/>
      <c r="DO2317" s="207"/>
      <c r="DP2317" s="207"/>
      <c r="DQ2317" s="207"/>
      <c r="DR2317" s="207"/>
      <c r="DS2317" s="207"/>
      <c r="DT2317" s="207"/>
      <c r="DU2317" s="207"/>
      <c r="DV2317" s="207"/>
      <c r="DW2317" s="207"/>
      <c r="DX2317" s="207"/>
    </row>
    <row r="2318" spans="15:128">
      <c r="O2318" s="207"/>
      <c r="P2318" s="207"/>
      <c r="Q2318" s="207"/>
      <c r="R2318" s="207"/>
      <c r="S2318" s="207"/>
      <c r="T2318" s="207"/>
      <c r="U2318" s="207"/>
      <c r="BP2318" s="207"/>
      <c r="BQ2318" s="207"/>
      <c r="BR2318" s="207"/>
      <c r="BS2318" s="207"/>
      <c r="BT2318" s="207"/>
      <c r="BU2318" s="207"/>
      <c r="BV2318" s="207"/>
      <c r="BW2318" s="207"/>
      <c r="BX2318" s="207"/>
      <c r="BY2318" s="207"/>
      <c r="BZ2318" s="207"/>
      <c r="CA2318" s="207"/>
      <c r="CB2318" s="207"/>
      <c r="CC2318" s="207"/>
      <c r="CD2318" s="207"/>
      <c r="CE2318" s="207"/>
      <c r="CF2318" s="207"/>
      <c r="CG2318" s="207"/>
      <c r="CH2318" s="207"/>
      <c r="CI2318" s="207"/>
      <c r="CJ2318" s="207"/>
      <c r="CK2318" s="207"/>
      <c r="CL2318" s="207"/>
      <c r="CM2318" s="207"/>
      <c r="CN2318" s="207"/>
      <c r="CO2318" s="207"/>
      <c r="CP2318" s="207"/>
      <c r="CQ2318" s="207"/>
      <c r="CR2318" s="207"/>
      <c r="CS2318" s="207"/>
      <c r="CT2318" s="207"/>
      <c r="CU2318" s="207"/>
      <c r="CV2318" s="207"/>
      <c r="CW2318" s="207"/>
      <c r="CX2318" s="207"/>
      <c r="CY2318" s="207"/>
      <c r="CZ2318" s="207"/>
      <c r="DA2318" s="207"/>
      <c r="DB2318" s="207"/>
      <c r="DC2318" s="207"/>
      <c r="DD2318" s="207"/>
      <c r="DE2318" s="207"/>
      <c r="DF2318" s="207"/>
      <c r="DG2318" s="207"/>
      <c r="DH2318" s="207"/>
      <c r="DI2318" s="207"/>
      <c r="DJ2318" s="207"/>
      <c r="DK2318" s="207"/>
      <c r="DL2318" s="207"/>
      <c r="DM2318" s="207"/>
      <c r="DN2318" s="207"/>
      <c r="DO2318" s="207"/>
      <c r="DP2318" s="207"/>
      <c r="DQ2318" s="207"/>
      <c r="DR2318" s="207"/>
      <c r="DS2318" s="207"/>
      <c r="DT2318" s="207"/>
      <c r="DU2318" s="207"/>
      <c r="DV2318" s="207"/>
      <c r="DW2318" s="207"/>
      <c r="DX2318" s="207"/>
    </row>
    <row r="2319" spans="15:128">
      <c r="O2319" s="207"/>
      <c r="P2319" s="207"/>
      <c r="Q2319" s="207"/>
      <c r="R2319" s="207"/>
      <c r="S2319" s="207"/>
      <c r="T2319" s="207"/>
      <c r="U2319" s="207"/>
      <c r="BP2319" s="207"/>
      <c r="BQ2319" s="207"/>
      <c r="BR2319" s="207"/>
      <c r="BS2319" s="207"/>
      <c r="BT2319" s="207"/>
      <c r="BU2319" s="207"/>
      <c r="BV2319" s="207"/>
      <c r="BW2319" s="207"/>
      <c r="BX2319" s="207"/>
      <c r="BY2319" s="207"/>
      <c r="BZ2319" s="207"/>
      <c r="CA2319" s="207"/>
      <c r="CB2319" s="207"/>
      <c r="CC2319" s="207"/>
      <c r="CD2319" s="207"/>
      <c r="CE2319" s="207"/>
      <c r="CF2319" s="207"/>
      <c r="CG2319" s="207"/>
      <c r="CH2319" s="207"/>
      <c r="CI2319" s="207"/>
      <c r="CJ2319" s="207"/>
      <c r="CK2319" s="207"/>
      <c r="CL2319" s="207"/>
      <c r="CM2319" s="207"/>
      <c r="CN2319" s="207"/>
      <c r="CO2319" s="207"/>
      <c r="CP2319" s="207"/>
      <c r="CQ2319" s="207"/>
      <c r="CR2319" s="207"/>
      <c r="CS2319" s="207"/>
      <c r="CT2319" s="207"/>
      <c r="CU2319" s="207"/>
      <c r="CV2319" s="207"/>
      <c r="CW2319" s="207"/>
      <c r="CX2319" s="207"/>
      <c r="CY2319" s="207"/>
      <c r="CZ2319" s="207"/>
      <c r="DA2319" s="207"/>
      <c r="DB2319" s="207"/>
      <c r="DC2319" s="207"/>
      <c r="DD2319" s="207"/>
      <c r="DE2319" s="207"/>
      <c r="DF2319" s="207"/>
      <c r="DG2319" s="207"/>
      <c r="DH2319" s="207"/>
      <c r="DI2319" s="207"/>
      <c r="DJ2319" s="207"/>
      <c r="DK2319" s="207"/>
      <c r="DL2319" s="207"/>
      <c r="DM2319" s="207"/>
      <c r="DN2319" s="207"/>
      <c r="DO2319" s="207"/>
      <c r="DP2319" s="207"/>
      <c r="DQ2319" s="207"/>
      <c r="DR2319" s="207"/>
      <c r="DS2319" s="207"/>
      <c r="DT2319" s="207"/>
      <c r="DU2319" s="207"/>
      <c r="DV2319" s="207"/>
      <c r="DW2319" s="207"/>
      <c r="DX2319" s="207"/>
    </row>
    <row r="2320" spans="15:128">
      <c r="O2320" s="207"/>
      <c r="P2320" s="207"/>
      <c r="Q2320" s="207"/>
      <c r="R2320" s="207"/>
      <c r="S2320" s="207"/>
      <c r="T2320" s="207"/>
      <c r="U2320" s="207"/>
      <c r="BP2320" s="207"/>
      <c r="BQ2320" s="207"/>
      <c r="BR2320" s="207"/>
      <c r="BS2320" s="207"/>
      <c r="BT2320" s="207"/>
      <c r="BU2320" s="207"/>
      <c r="BV2320" s="207"/>
      <c r="BW2320" s="207"/>
      <c r="BX2320" s="207"/>
      <c r="BY2320" s="207"/>
      <c r="BZ2320" s="207"/>
      <c r="CA2320" s="207"/>
      <c r="CB2320" s="207"/>
      <c r="CC2320" s="207"/>
      <c r="CD2320" s="207"/>
      <c r="CE2320" s="207"/>
      <c r="CF2320" s="207"/>
      <c r="CG2320" s="207"/>
      <c r="CH2320" s="207"/>
      <c r="CI2320" s="207"/>
      <c r="CJ2320" s="207"/>
      <c r="CK2320" s="207"/>
      <c r="CL2320" s="207"/>
      <c r="CM2320" s="207"/>
      <c r="CN2320" s="207"/>
      <c r="CO2320" s="207"/>
      <c r="CP2320" s="207"/>
      <c r="CQ2320" s="207"/>
      <c r="CR2320" s="207"/>
      <c r="CS2320" s="207"/>
      <c r="CT2320" s="207"/>
      <c r="CU2320" s="207"/>
      <c r="CV2320" s="207"/>
      <c r="CW2320" s="207"/>
      <c r="CX2320" s="207"/>
      <c r="CY2320" s="207"/>
      <c r="CZ2320" s="207"/>
      <c r="DA2320" s="207"/>
      <c r="DB2320" s="207"/>
      <c r="DC2320" s="207"/>
      <c r="DD2320" s="207"/>
      <c r="DE2320" s="207"/>
      <c r="DF2320" s="207"/>
      <c r="DG2320" s="207"/>
      <c r="DH2320" s="207"/>
      <c r="DI2320" s="207"/>
      <c r="DJ2320" s="207"/>
      <c r="DK2320" s="207"/>
      <c r="DL2320" s="207"/>
      <c r="DM2320" s="207"/>
      <c r="DN2320" s="207"/>
      <c r="DO2320" s="207"/>
      <c r="DP2320" s="207"/>
      <c r="DQ2320" s="207"/>
      <c r="DR2320" s="207"/>
      <c r="DS2320" s="207"/>
      <c r="DT2320" s="207"/>
      <c r="DU2320" s="207"/>
      <c r="DV2320" s="207"/>
      <c r="DW2320" s="207"/>
      <c r="DX2320" s="207"/>
    </row>
    <row r="2321" spans="15:128">
      <c r="O2321" s="207"/>
      <c r="P2321" s="207"/>
      <c r="Q2321" s="207"/>
      <c r="R2321" s="207"/>
      <c r="S2321" s="207"/>
      <c r="T2321" s="207"/>
      <c r="U2321" s="207"/>
      <c r="BP2321" s="207"/>
      <c r="BQ2321" s="207"/>
      <c r="BR2321" s="207"/>
      <c r="BS2321" s="207"/>
      <c r="BT2321" s="207"/>
      <c r="BU2321" s="207"/>
      <c r="BV2321" s="207"/>
      <c r="BW2321" s="207"/>
      <c r="BX2321" s="207"/>
      <c r="BY2321" s="207"/>
      <c r="BZ2321" s="207"/>
      <c r="CA2321" s="207"/>
      <c r="CB2321" s="207"/>
      <c r="CC2321" s="207"/>
      <c r="CD2321" s="207"/>
      <c r="CE2321" s="207"/>
      <c r="CF2321" s="207"/>
      <c r="CG2321" s="207"/>
      <c r="CH2321" s="207"/>
      <c r="CI2321" s="207"/>
      <c r="CJ2321" s="207"/>
      <c r="CK2321" s="207"/>
      <c r="CL2321" s="207"/>
      <c r="CM2321" s="207"/>
      <c r="CN2321" s="207"/>
      <c r="CO2321" s="207"/>
      <c r="CP2321" s="207"/>
      <c r="CQ2321" s="207"/>
      <c r="CR2321" s="207"/>
      <c r="CS2321" s="207"/>
      <c r="CT2321" s="207"/>
      <c r="CU2321" s="207"/>
      <c r="CV2321" s="207"/>
      <c r="CW2321" s="207"/>
      <c r="CX2321" s="207"/>
      <c r="CY2321" s="207"/>
      <c r="CZ2321" s="207"/>
      <c r="DA2321" s="207"/>
      <c r="DB2321" s="207"/>
      <c r="DC2321" s="207"/>
      <c r="DD2321" s="207"/>
      <c r="DE2321" s="207"/>
      <c r="DF2321" s="207"/>
      <c r="DG2321" s="207"/>
      <c r="DH2321" s="207"/>
      <c r="DI2321" s="207"/>
      <c r="DJ2321" s="207"/>
      <c r="DK2321" s="207"/>
      <c r="DL2321" s="207"/>
      <c r="DM2321" s="207"/>
      <c r="DN2321" s="207"/>
      <c r="DO2321" s="207"/>
      <c r="DP2321" s="207"/>
      <c r="DQ2321" s="207"/>
      <c r="DR2321" s="207"/>
      <c r="DS2321" s="207"/>
      <c r="DT2321" s="207"/>
      <c r="DU2321" s="207"/>
      <c r="DV2321" s="207"/>
      <c r="DW2321" s="207"/>
      <c r="DX2321" s="207"/>
    </row>
    <row r="2322" spans="15:128">
      <c r="O2322" s="207"/>
      <c r="P2322" s="207"/>
      <c r="Q2322" s="207"/>
      <c r="R2322" s="207"/>
      <c r="S2322" s="207"/>
      <c r="T2322" s="207"/>
      <c r="U2322" s="207"/>
      <c r="BP2322" s="207"/>
      <c r="BQ2322" s="207"/>
      <c r="BR2322" s="207"/>
      <c r="BS2322" s="207"/>
      <c r="BT2322" s="207"/>
      <c r="BU2322" s="207"/>
      <c r="BV2322" s="207"/>
      <c r="BW2322" s="207"/>
      <c r="BX2322" s="207"/>
      <c r="BY2322" s="207"/>
      <c r="BZ2322" s="207"/>
      <c r="CA2322" s="207"/>
      <c r="CB2322" s="207"/>
      <c r="CC2322" s="207"/>
      <c r="CD2322" s="207"/>
      <c r="CE2322" s="207"/>
      <c r="CF2322" s="207"/>
      <c r="CG2322" s="207"/>
      <c r="CH2322" s="207"/>
      <c r="CI2322" s="207"/>
      <c r="CJ2322" s="207"/>
      <c r="CK2322" s="207"/>
      <c r="CL2322" s="207"/>
      <c r="CM2322" s="207"/>
      <c r="CN2322" s="207"/>
      <c r="CO2322" s="207"/>
      <c r="CP2322" s="207"/>
      <c r="CQ2322" s="207"/>
      <c r="CR2322" s="207"/>
      <c r="CS2322" s="207"/>
      <c r="CT2322" s="207"/>
      <c r="CU2322" s="207"/>
      <c r="CV2322" s="207"/>
      <c r="CW2322" s="207"/>
      <c r="CX2322" s="207"/>
      <c r="CY2322" s="207"/>
      <c r="CZ2322" s="207"/>
      <c r="DA2322" s="207"/>
      <c r="DB2322" s="207"/>
      <c r="DC2322" s="207"/>
      <c r="DD2322" s="207"/>
      <c r="DE2322" s="207"/>
      <c r="DF2322" s="207"/>
      <c r="DG2322" s="207"/>
      <c r="DH2322" s="207"/>
      <c r="DI2322" s="207"/>
      <c r="DJ2322" s="207"/>
      <c r="DK2322" s="207"/>
      <c r="DL2322" s="207"/>
      <c r="DM2322" s="207"/>
      <c r="DN2322" s="207"/>
      <c r="DO2322" s="207"/>
      <c r="DP2322" s="207"/>
      <c r="DQ2322" s="207"/>
      <c r="DR2322" s="207"/>
      <c r="DS2322" s="207"/>
      <c r="DT2322" s="207"/>
      <c r="DU2322" s="207"/>
      <c r="DV2322" s="207"/>
      <c r="DW2322" s="207"/>
      <c r="DX2322" s="207"/>
    </row>
    <row r="2323" spans="15:128">
      <c r="O2323" s="207"/>
      <c r="P2323" s="207"/>
      <c r="Q2323" s="207"/>
      <c r="R2323" s="207"/>
      <c r="S2323" s="207"/>
      <c r="T2323" s="207"/>
      <c r="U2323" s="207"/>
      <c r="BP2323" s="207"/>
      <c r="BQ2323" s="207"/>
      <c r="BR2323" s="207"/>
      <c r="BS2323" s="207"/>
      <c r="BT2323" s="207"/>
      <c r="BU2323" s="207"/>
      <c r="BV2323" s="207"/>
      <c r="BW2323" s="207"/>
      <c r="BX2323" s="207"/>
      <c r="BY2323" s="207"/>
      <c r="BZ2323" s="207"/>
      <c r="CA2323" s="207"/>
      <c r="CB2323" s="207"/>
      <c r="CC2323" s="207"/>
      <c r="CD2323" s="207"/>
      <c r="CE2323" s="207"/>
      <c r="CF2323" s="207"/>
      <c r="CG2323" s="207"/>
      <c r="CH2323" s="207"/>
      <c r="CI2323" s="207"/>
      <c r="CJ2323" s="207"/>
      <c r="CK2323" s="207"/>
      <c r="CL2323" s="207"/>
      <c r="CM2323" s="207"/>
      <c r="CN2323" s="207"/>
      <c r="CO2323" s="207"/>
      <c r="CP2323" s="207"/>
      <c r="CQ2323" s="207"/>
      <c r="CR2323" s="207"/>
      <c r="CS2323" s="207"/>
      <c r="CT2323" s="207"/>
      <c r="CU2323" s="207"/>
      <c r="CV2323" s="207"/>
      <c r="CW2323" s="207"/>
      <c r="CX2323" s="207"/>
      <c r="CY2323" s="207"/>
      <c r="CZ2323" s="207"/>
      <c r="DA2323" s="207"/>
      <c r="DB2323" s="207"/>
      <c r="DC2323" s="207"/>
      <c r="DD2323" s="207"/>
      <c r="DE2323" s="207"/>
      <c r="DF2323" s="207"/>
      <c r="DG2323" s="207"/>
      <c r="DH2323" s="207"/>
      <c r="DI2323" s="207"/>
      <c r="DJ2323" s="207"/>
      <c r="DK2323" s="207"/>
      <c r="DL2323" s="207"/>
      <c r="DM2323" s="207"/>
      <c r="DN2323" s="207"/>
      <c r="DO2323" s="207"/>
      <c r="DP2323" s="207"/>
      <c r="DQ2323" s="207"/>
      <c r="DR2323" s="207"/>
      <c r="DS2323" s="207"/>
      <c r="DT2323" s="207"/>
      <c r="DU2323" s="207"/>
      <c r="DV2323" s="207"/>
      <c r="DW2323" s="207"/>
      <c r="DX2323" s="207"/>
    </row>
    <row r="2324" spans="15:128">
      <c r="O2324" s="207"/>
      <c r="P2324" s="207"/>
      <c r="Q2324" s="207"/>
      <c r="R2324" s="207"/>
      <c r="S2324" s="207"/>
      <c r="T2324" s="207"/>
      <c r="U2324" s="207"/>
      <c r="BP2324" s="207"/>
      <c r="BQ2324" s="207"/>
      <c r="BR2324" s="207"/>
      <c r="BS2324" s="207"/>
      <c r="BT2324" s="207"/>
      <c r="BU2324" s="207"/>
      <c r="BV2324" s="207"/>
      <c r="BW2324" s="207"/>
      <c r="BX2324" s="207"/>
      <c r="BY2324" s="207"/>
      <c r="BZ2324" s="207"/>
      <c r="CA2324" s="207"/>
      <c r="CB2324" s="207"/>
      <c r="CC2324" s="207"/>
      <c r="CD2324" s="207"/>
      <c r="CE2324" s="207"/>
      <c r="CF2324" s="207"/>
      <c r="CG2324" s="207"/>
      <c r="CH2324" s="207"/>
      <c r="CI2324" s="207"/>
      <c r="CJ2324" s="207"/>
      <c r="CK2324" s="207"/>
      <c r="CL2324" s="207"/>
      <c r="CM2324" s="207"/>
      <c r="CN2324" s="207"/>
      <c r="CO2324" s="207"/>
      <c r="CP2324" s="207"/>
      <c r="CQ2324" s="207"/>
      <c r="CR2324" s="207"/>
      <c r="CS2324" s="207"/>
      <c r="CT2324" s="207"/>
      <c r="CU2324" s="207"/>
      <c r="CV2324" s="207"/>
      <c r="CW2324" s="207"/>
      <c r="CX2324" s="207"/>
      <c r="CY2324" s="207"/>
      <c r="CZ2324" s="207"/>
      <c r="DA2324" s="207"/>
      <c r="DB2324" s="207"/>
      <c r="DC2324" s="207"/>
      <c r="DD2324" s="207"/>
      <c r="DE2324" s="207"/>
      <c r="DF2324" s="207"/>
      <c r="DG2324" s="207"/>
      <c r="DH2324" s="207"/>
      <c r="DI2324" s="207"/>
      <c r="DJ2324" s="207"/>
      <c r="DK2324" s="207"/>
      <c r="DL2324" s="207"/>
      <c r="DM2324" s="207"/>
      <c r="DN2324" s="207"/>
      <c r="DO2324" s="207"/>
      <c r="DP2324" s="207"/>
      <c r="DQ2324" s="207"/>
      <c r="DR2324" s="207"/>
      <c r="DS2324" s="207"/>
      <c r="DT2324" s="207"/>
      <c r="DU2324" s="207"/>
      <c r="DV2324" s="207"/>
      <c r="DW2324" s="207"/>
      <c r="DX2324" s="207"/>
    </row>
    <row r="2325" spans="15:128">
      <c r="O2325" s="207"/>
      <c r="P2325" s="207"/>
      <c r="Q2325" s="207"/>
      <c r="R2325" s="207"/>
      <c r="S2325" s="207"/>
      <c r="T2325" s="207"/>
      <c r="U2325" s="207"/>
      <c r="BP2325" s="207"/>
      <c r="BQ2325" s="207"/>
      <c r="BR2325" s="207"/>
      <c r="BS2325" s="207"/>
      <c r="BT2325" s="207"/>
      <c r="BU2325" s="207"/>
      <c r="BV2325" s="207"/>
      <c r="BW2325" s="207"/>
      <c r="BX2325" s="207"/>
      <c r="BY2325" s="207"/>
      <c r="BZ2325" s="207"/>
      <c r="CA2325" s="207"/>
      <c r="CB2325" s="207"/>
      <c r="CC2325" s="207"/>
      <c r="CD2325" s="207"/>
      <c r="CE2325" s="207"/>
      <c r="CF2325" s="207"/>
      <c r="CG2325" s="207"/>
      <c r="CH2325" s="207"/>
      <c r="CI2325" s="207"/>
      <c r="CJ2325" s="207"/>
      <c r="CK2325" s="207"/>
      <c r="CL2325" s="207"/>
      <c r="CM2325" s="207"/>
      <c r="CN2325" s="207"/>
      <c r="CO2325" s="207"/>
      <c r="CP2325" s="207"/>
      <c r="CQ2325" s="207"/>
      <c r="CR2325" s="207"/>
      <c r="CS2325" s="207"/>
      <c r="CT2325" s="207"/>
      <c r="CU2325" s="207"/>
      <c r="CV2325" s="207"/>
      <c r="CW2325" s="207"/>
      <c r="CX2325" s="207"/>
      <c r="CY2325" s="207"/>
      <c r="CZ2325" s="207"/>
      <c r="DA2325" s="207"/>
      <c r="DB2325" s="207"/>
      <c r="DC2325" s="207"/>
      <c r="DD2325" s="207"/>
      <c r="DE2325" s="207"/>
      <c r="DF2325" s="207"/>
      <c r="DG2325" s="207"/>
      <c r="DH2325" s="207"/>
      <c r="DI2325" s="207"/>
      <c r="DJ2325" s="207"/>
      <c r="DK2325" s="207"/>
      <c r="DL2325" s="207"/>
      <c r="DM2325" s="207"/>
      <c r="DN2325" s="207"/>
      <c r="DO2325" s="207"/>
      <c r="DP2325" s="207"/>
      <c r="DQ2325" s="207"/>
      <c r="DR2325" s="207"/>
      <c r="DS2325" s="207"/>
      <c r="DT2325" s="207"/>
      <c r="DU2325" s="207"/>
      <c r="DV2325" s="207"/>
      <c r="DW2325" s="207"/>
      <c r="DX2325" s="207"/>
    </row>
    <row r="2326" spans="15:128">
      <c r="O2326" s="207"/>
      <c r="P2326" s="207"/>
      <c r="Q2326" s="207"/>
      <c r="R2326" s="207"/>
      <c r="S2326" s="207"/>
      <c r="T2326" s="207"/>
      <c r="U2326" s="207"/>
      <c r="BP2326" s="207"/>
      <c r="BQ2326" s="207"/>
      <c r="BR2326" s="207"/>
      <c r="BS2326" s="207"/>
      <c r="BT2326" s="207"/>
      <c r="BU2326" s="207"/>
      <c r="BV2326" s="207"/>
      <c r="BW2326" s="207"/>
      <c r="BX2326" s="207"/>
      <c r="BY2326" s="207"/>
      <c r="BZ2326" s="207"/>
      <c r="CA2326" s="207"/>
      <c r="CB2326" s="207"/>
      <c r="CC2326" s="207"/>
      <c r="CD2326" s="207"/>
      <c r="CE2326" s="207"/>
      <c r="CF2326" s="207"/>
      <c r="CG2326" s="207"/>
      <c r="CH2326" s="207"/>
      <c r="CI2326" s="207"/>
      <c r="CJ2326" s="207"/>
      <c r="CK2326" s="207"/>
      <c r="CL2326" s="207"/>
      <c r="CM2326" s="207"/>
      <c r="CN2326" s="207"/>
      <c r="CO2326" s="207"/>
      <c r="CP2326" s="207"/>
      <c r="CQ2326" s="207"/>
      <c r="CR2326" s="207"/>
      <c r="CS2326" s="207"/>
      <c r="CT2326" s="207"/>
      <c r="CU2326" s="207"/>
      <c r="CV2326" s="207"/>
      <c r="CW2326" s="207"/>
      <c r="CX2326" s="207"/>
      <c r="CY2326" s="207"/>
      <c r="CZ2326" s="207"/>
      <c r="DA2326" s="207"/>
      <c r="DB2326" s="207"/>
      <c r="DC2326" s="207"/>
      <c r="DD2326" s="207"/>
      <c r="DE2326" s="207"/>
      <c r="DF2326" s="207"/>
      <c r="DG2326" s="207"/>
      <c r="DH2326" s="207"/>
      <c r="DI2326" s="207"/>
      <c r="DJ2326" s="207"/>
      <c r="DK2326" s="207"/>
      <c r="DL2326" s="207"/>
      <c r="DM2326" s="207"/>
      <c r="DN2326" s="207"/>
      <c r="DO2326" s="207"/>
      <c r="DP2326" s="207"/>
      <c r="DQ2326" s="207"/>
      <c r="DR2326" s="207"/>
      <c r="DS2326" s="207"/>
      <c r="DT2326" s="207"/>
      <c r="DU2326" s="207"/>
      <c r="DV2326" s="207"/>
      <c r="DW2326" s="207"/>
      <c r="DX2326" s="207"/>
    </row>
    <row r="2327" spans="15:128">
      <c r="O2327" s="207"/>
      <c r="P2327" s="207"/>
      <c r="Q2327" s="207"/>
      <c r="R2327" s="207"/>
      <c r="S2327" s="207"/>
      <c r="T2327" s="207"/>
      <c r="U2327" s="207"/>
      <c r="BP2327" s="207"/>
      <c r="BQ2327" s="207"/>
      <c r="BR2327" s="207"/>
      <c r="BS2327" s="207"/>
      <c r="BT2327" s="207"/>
      <c r="BU2327" s="207"/>
      <c r="BV2327" s="207"/>
      <c r="BW2327" s="207"/>
      <c r="BX2327" s="207"/>
      <c r="BY2327" s="207"/>
      <c r="BZ2327" s="207"/>
      <c r="CA2327" s="207"/>
      <c r="CB2327" s="207"/>
      <c r="CC2327" s="207"/>
      <c r="CD2327" s="207"/>
      <c r="CE2327" s="207"/>
      <c r="CF2327" s="207"/>
      <c r="CG2327" s="207"/>
      <c r="CH2327" s="207"/>
      <c r="CI2327" s="207"/>
      <c r="CJ2327" s="207"/>
      <c r="CK2327" s="207"/>
      <c r="CL2327" s="207"/>
      <c r="CM2327" s="207"/>
      <c r="CN2327" s="207"/>
      <c r="CO2327" s="207"/>
      <c r="CP2327" s="207"/>
      <c r="CQ2327" s="207"/>
      <c r="CR2327" s="207"/>
      <c r="CS2327" s="207"/>
      <c r="CT2327" s="207"/>
      <c r="CU2327" s="207"/>
      <c r="CV2327" s="207"/>
      <c r="CW2327" s="207"/>
      <c r="CX2327" s="207"/>
      <c r="CY2327" s="207"/>
      <c r="CZ2327" s="207"/>
      <c r="DA2327" s="207"/>
      <c r="DB2327" s="207"/>
      <c r="DC2327" s="207"/>
      <c r="DD2327" s="207"/>
      <c r="DE2327" s="207"/>
      <c r="DF2327" s="207"/>
      <c r="DG2327" s="207"/>
      <c r="DH2327" s="207"/>
      <c r="DI2327" s="207"/>
      <c r="DJ2327" s="207"/>
      <c r="DK2327" s="207"/>
      <c r="DL2327" s="207"/>
      <c r="DM2327" s="207"/>
      <c r="DN2327" s="207"/>
      <c r="DO2327" s="207"/>
      <c r="DP2327" s="207"/>
      <c r="DQ2327" s="207"/>
      <c r="DR2327" s="207"/>
      <c r="DS2327" s="207"/>
      <c r="DT2327" s="207"/>
      <c r="DU2327" s="207"/>
      <c r="DV2327" s="207"/>
      <c r="DW2327" s="207"/>
      <c r="DX2327" s="207"/>
    </row>
    <row r="2328" spans="15:128">
      <c r="O2328" s="207"/>
      <c r="P2328" s="207"/>
      <c r="Q2328" s="207"/>
      <c r="R2328" s="207"/>
      <c r="S2328" s="207"/>
      <c r="T2328" s="207"/>
      <c r="U2328" s="207"/>
      <c r="BP2328" s="207"/>
      <c r="BQ2328" s="207"/>
      <c r="BR2328" s="207"/>
      <c r="BS2328" s="207"/>
      <c r="BT2328" s="207"/>
      <c r="BU2328" s="207"/>
      <c r="BV2328" s="207"/>
      <c r="BW2328" s="207"/>
      <c r="BX2328" s="207"/>
      <c r="BY2328" s="207"/>
      <c r="BZ2328" s="207"/>
      <c r="CA2328" s="207"/>
      <c r="CB2328" s="207"/>
      <c r="CC2328" s="207"/>
      <c r="CD2328" s="207"/>
      <c r="CE2328" s="207"/>
      <c r="CF2328" s="207"/>
      <c r="CG2328" s="207"/>
      <c r="CH2328" s="207"/>
      <c r="CI2328" s="207"/>
      <c r="CJ2328" s="207"/>
      <c r="CK2328" s="207"/>
      <c r="CL2328" s="207"/>
      <c r="CM2328" s="207"/>
      <c r="CN2328" s="207"/>
      <c r="CO2328" s="207"/>
      <c r="CP2328" s="207"/>
      <c r="CQ2328" s="207"/>
      <c r="CR2328" s="207"/>
      <c r="CS2328" s="207"/>
      <c r="CT2328" s="207"/>
      <c r="CU2328" s="207"/>
      <c r="CV2328" s="207"/>
      <c r="CW2328" s="207"/>
      <c r="CX2328" s="207"/>
      <c r="CY2328" s="207"/>
      <c r="CZ2328" s="207"/>
      <c r="DA2328" s="207"/>
      <c r="DB2328" s="207"/>
      <c r="DC2328" s="207"/>
      <c r="DD2328" s="207"/>
      <c r="DE2328" s="207"/>
      <c r="DF2328" s="207"/>
      <c r="DG2328" s="207"/>
      <c r="DH2328" s="207"/>
      <c r="DI2328" s="207"/>
      <c r="DJ2328" s="207"/>
      <c r="DK2328" s="207"/>
      <c r="DL2328" s="207"/>
      <c r="DM2328" s="207"/>
      <c r="DN2328" s="207"/>
      <c r="DO2328" s="207"/>
      <c r="DP2328" s="207"/>
      <c r="DQ2328" s="207"/>
      <c r="DR2328" s="207"/>
      <c r="DS2328" s="207"/>
      <c r="DT2328" s="207"/>
      <c r="DU2328" s="207"/>
      <c r="DV2328" s="207"/>
      <c r="DW2328" s="207"/>
      <c r="DX2328" s="207"/>
    </row>
    <row r="2329" spans="15:128">
      <c r="O2329" s="207"/>
      <c r="P2329" s="207"/>
      <c r="Q2329" s="207"/>
      <c r="R2329" s="207"/>
      <c r="S2329" s="207"/>
      <c r="T2329" s="207"/>
      <c r="U2329" s="207"/>
      <c r="BP2329" s="207"/>
      <c r="BQ2329" s="207"/>
      <c r="BR2329" s="207"/>
      <c r="BS2329" s="207"/>
      <c r="BT2329" s="207"/>
      <c r="BU2329" s="207"/>
      <c r="BV2329" s="207"/>
      <c r="BW2329" s="207"/>
      <c r="BX2329" s="207"/>
      <c r="BY2329" s="207"/>
      <c r="BZ2329" s="207"/>
      <c r="CA2329" s="207"/>
      <c r="CB2329" s="207"/>
      <c r="CC2329" s="207"/>
      <c r="CD2329" s="207"/>
      <c r="CE2329" s="207"/>
      <c r="CF2329" s="207"/>
      <c r="CG2329" s="207"/>
      <c r="CH2329" s="207"/>
      <c r="CI2329" s="207"/>
      <c r="CJ2329" s="207"/>
      <c r="CK2329" s="207"/>
      <c r="CL2329" s="207"/>
      <c r="CM2329" s="207"/>
      <c r="CN2329" s="207"/>
      <c r="CO2329" s="207"/>
      <c r="CP2329" s="207"/>
      <c r="CQ2329" s="207"/>
      <c r="CR2329" s="207"/>
      <c r="CS2329" s="207"/>
      <c r="CT2329" s="207"/>
      <c r="CU2329" s="207"/>
      <c r="CV2329" s="207"/>
      <c r="CW2329" s="207"/>
      <c r="CX2329" s="207"/>
      <c r="CY2329" s="207"/>
      <c r="CZ2329" s="207"/>
      <c r="DA2329" s="207"/>
      <c r="DB2329" s="207"/>
      <c r="DC2329" s="207"/>
      <c r="DD2329" s="207"/>
      <c r="DE2329" s="207"/>
      <c r="DF2329" s="207"/>
      <c r="DG2329" s="207"/>
      <c r="DH2329" s="207"/>
      <c r="DI2329" s="207"/>
      <c r="DJ2329" s="207"/>
      <c r="DK2329" s="207"/>
      <c r="DL2329" s="207"/>
      <c r="DM2329" s="207"/>
      <c r="DN2329" s="207"/>
      <c r="DO2329" s="207"/>
      <c r="DP2329" s="207"/>
      <c r="DQ2329" s="207"/>
      <c r="DR2329" s="207"/>
      <c r="DS2329" s="207"/>
      <c r="DT2329" s="207"/>
      <c r="DU2329" s="207"/>
      <c r="DV2329" s="207"/>
      <c r="DW2329" s="207"/>
      <c r="DX2329" s="207"/>
    </row>
    <row r="2330" spans="15:128">
      <c r="O2330" s="207"/>
      <c r="P2330" s="207"/>
      <c r="Q2330" s="207"/>
      <c r="R2330" s="207"/>
      <c r="S2330" s="207"/>
      <c r="T2330" s="207"/>
      <c r="U2330" s="207"/>
      <c r="BP2330" s="207"/>
      <c r="BQ2330" s="207"/>
      <c r="BR2330" s="207"/>
      <c r="BS2330" s="207"/>
      <c r="BT2330" s="207"/>
      <c r="BU2330" s="207"/>
      <c r="BV2330" s="207"/>
      <c r="BW2330" s="207"/>
      <c r="BX2330" s="207"/>
      <c r="BY2330" s="207"/>
      <c r="BZ2330" s="207"/>
      <c r="CA2330" s="207"/>
      <c r="CB2330" s="207"/>
      <c r="CC2330" s="207"/>
      <c r="CD2330" s="207"/>
      <c r="CE2330" s="207"/>
      <c r="CF2330" s="207"/>
      <c r="CG2330" s="207"/>
      <c r="CH2330" s="207"/>
      <c r="CI2330" s="207"/>
      <c r="CJ2330" s="207"/>
      <c r="CK2330" s="207"/>
      <c r="CL2330" s="207"/>
      <c r="CM2330" s="207"/>
      <c r="CN2330" s="207"/>
      <c r="CO2330" s="207"/>
      <c r="CP2330" s="207"/>
      <c r="CQ2330" s="207"/>
      <c r="CR2330" s="207"/>
      <c r="CS2330" s="207"/>
      <c r="CT2330" s="207"/>
      <c r="CU2330" s="207"/>
      <c r="CV2330" s="207"/>
      <c r="CW2330" s="207"/>
      <c r="CX2330" s="207"/>
      <c r="CY2330" s="207"/>
      <c r="CZ2330" s="207"/>
      <c r="DA2330" s="207"/>
      <c r="DB2330" s="207"/>
      <c r="DC2330" s="207"/>
      <c r="DD2330" s="207"/>
      <c r="DE2330" s="207"/>
      <c r="DF2330" s="207"/>
      <c r="DG2330" s="207"/>
      <c r="DH2330" s="207"/>
      <c r="DI2330" s="207"/>
      <c r="DJ2330" s="207"/>
      <c r="DK2330" s="207"/>
      <c r="DL2330" s="207"/>
      <c r="DM2330" s="207"/>
      <c r="DN2330" s="207"/>
      <c r="DO2330" s="207"/>
      <c r="DP2330" s="207"/>
      <c r="DQ2330" s="207"/>
      <c r="DR2330" s="207"/>
      <c r="DS2330" s="207"/>
      <c r="DT2330" s="207"/>
      <c r="DU2330" s="207"/>
      <c r="DV2330" s="207"/>
      <c r="DW2330" s="207"/>
      <c r="DX2330" s="207"/>
    </row>
    <row r="2331" spans="15:128">
      <c r="O2331" s="207"/>
      <c r="P2331" s="207"/>
      <c r="Q2331" s="207"/>
      <c r="R2331" s="207"/>
      <c r="S2331" s="207"/>
      <c r="T2331" s="207"/>
      <c r="U2331" s="207"/>
      <c r="BP2331" s="207"/>
      <c r="BQ2331" s="207"/>
      <c r="BR2331" s="207"/>
      <c r="BS2331" s="207"/>
      <c r="BT2331" s="207"/>
      <c r="BU2331" s="207"/>
      <c r="BV2331" s="207"/>
      <c r="BW2331" s="207"/>
      <c r="BX2331" s="207"/>
      <c r="BY2331" s="207"/>
      <c r="BZ2331" s="207"/>
      <c r="CA2331" s="207"/>
      <c r="CB2331" s="207"/>
      <c r="CC2331" s="207"/>
      <c r="CD2331" s="207"/>
      <c r="CE2331" s="207"/>
      <c r="CF2331" s="207"/>
      <c r="CG2331" s="207"/>
      <c r="CH2331" s="207"/>
      <c r="CI2331" s="207"/>
      <c r="CJ2331" s="207"/>
      <c r="CK2331" s="207"/>
      <c r="CL2331" s="207"/>
      <c r="CM2331" s="207"/>
      <c r="CN2331" s="207"/>
      <c r="CO2331" s="207"/>
      <c r="CP2331" s="207"/>
      <c r="CQ2331" s="207"/>
      <c r="CR2331" s="207"/>
      <c r="CS2331" s="207"/>
      <c r="CT2331" s="207"/>
      <c r="CU2331" s="207"/>
      <c r="CV2331" s="207"/>
      <c r="CW2331" s="207"/>
      <c r="CX2331" s="207"/>
      <c r="CY2331" s="207"/>
      <c r="CZ2331" s="207"/>
      <c r="DA2331" s="207"/>
      <c r="DB2331" s="207"/>
      <c r="DC2331" s="207"/>
      <c r="DD2331" s="207"/>
      <c r="DE2331" s="207"/>
      <c r="DF2331" s="207"/>
      <c r="DG2331" s="207"/>
      <c r="DH2331" s="207"/>
      <c r="DI2331" s="207"/>
      <c r="DJ2331" s="207"/>
      <c r="DK2331" s="207"/>
      <c r="DL2331" s="207"/>
      <c r="DM2331" s="207"/>
      <c r="DN2331" s="207"/>
      <c r="DO2331" s="207"/>
      <c r="DP2331" s="207"/>
      <c r="DQ2331" s="207"/>
      <c r="DR2331" s="207"/>
      <c r="DS2331" s="207"/>
      <c r="DT2331" s="207"/>
      <c r="DU2331" s="207"/>
      <c r="DV2331" s="207"/>
      <c r="DW2331" s="207"/>
      <c r="DX2331" s="207"/>
    </row>
    <row r="2332" spans="15:128">
      <c r="O2332" s="207"/>
      <c r="P2332" s="207"/>
      <c r="Q2332" s="207"/>
      <c r="R2332" s="207"/>
      <c r="S2332" s="207"/>
      <c r="T2332" s="207"/>
      <c r="U2332" s="207"/>
      <c r="BP2332" s="207"/>
      <c r="BQ2332" s="207"/>
      <c r="BR2332" s="207"/>
      <c r="BS2332" s="207"/>
      <c r="BT2332" s="207"/>
      <c r="BU2332" s="207"/>
      <c r="BV2332" s="207"/>
      <c r="BW2332" s="207"/>
      <c r="BX2332" s="207"/>
      <c r="BY2332" s="207"/>
      <c r="BZ2332" s="207"/>
      <c r="CA2332" s="207"/>
      <c r="CB2332" s="207"/>
      <c r="CC2332" s="207"/>
      <c r="CD2332" s="207"/>
      <c r="CE2332" s="207"/>
      <c r="CF2332" s="207"/>
      <c r="CG2332" s="207"/>
      <c r="CH2332" s="207"/>
      <c r="CI2332" s="207"/>
      <c r="CJ2332" s="207"/>
      <c r="CK2332" s="207"/>
      <c r="CL2332" s="207"/>
      <c r="CM2332" s="207"/>
      <c r="CN2332" s="207"/>
      <c r="CO2332" s="207"/>
      <c r="CP2332" s="207"/>
      <c r="CQ2332" s="207"/>
      <c r="CR2332" s="207"/>
      <c r="CS2332" s="207"/>
      <c r="CT2332" s="207"/>
      <c r="CU2332" s="207"/>
      <c r="CV2332" s="207"/>
      <c r="CW2332" s="207"/>
      <c r="CX2332" s="207"/>
      <c r="CY2332" s="207"/>
      <c r="CZ2332" s="207"/>
      <c r="DA2332" s="207"/>
      <c r="DB2332" s="207"/>
      <c r="DC2332" s="207"/>
      <c r="DD2332" s="207"/>
      <c r="DE2332" s="207"/>
      <c r="DF2332" s="207"/>
      <c r="DG2332" s="207"/>
      <c r="DH2332" s="207"/>
      <c r="DI2332" s="207"/>
      <c r="DJ2332" s="207"/>
      <c r="DK2332" s="207"/>
      <c r="DL2332" s="207"/>
      <c r="DM2332" s="207"/>
      <c r="DN2332" s="207"/>
      <c r="DO2332" s="207"/>
      <c r="DP2332" s="207"/>
      <c r="DQ2332" s="207"/>
      <c r="DR2332" s="207"/>
      <c r="DS2332" s="207"/>
      <c r="DT2332" s="207"/>
      <c r="DU2332" s="207"/>
      <c r="DV2332" s="207"/>
      <c r="DW2332" s="207"/>
      <c r="DX2332" s="207"/>
    </row>
    <row r="2333" spans="15:128">
      <c r="O2333" s="207"/>
      <c r="P2333" s="207"/>
      <c r="Q2333" s="207"/>
      <c r="R2333" s="207"/>
      <c r="S2333" s="207"/>
      <c r="T2333" s="207"/>
      <c r="U2333" s="207"/>
      <c r="BP2333" s="207"/>
      <c r="BQ2333" s="207"/>
      <c r="BR2333" s="207"/>
      <c r="BS2333" s="207"/>
      <c r="BT2333" s="207"/>
      <c r="BU2333" s="207"/>
      <c r="BV2333" s="207"/>
      <c r="BW2333" s="207"/>
      <c r="BX2333" s="207"/>
      <c r="BY2333" s="207"/>
      <c r="BZ2333" s="207"/>
      <c r="CA2333" s="207"/>
      <c r="CB2333" s="207"/>
      <c r="CC2333" s="207"/>
      <c r="CD2333" s="207"/>
      <c r="CE2333" s="207"/>
      <c r="CF2333" s="207"/>
      <c r="CG2333" s="207"/>
      <c r="CH2333" s="207"/>
      <c r="CI2333" s="207"/>
      <c r="CJ2333" s="207"/>
      <c r="CK2333" s="207"/>
      <c r="CL2333" s="207"/>
      <c r="CM2333" s="207"/>
      <c r="CN2333" s="207"/>
      <c r="CO2333" s="207"/>
      <c r="CP2333" s="207"/>
      <c r="CQ2333" s="207"/>
      <c r="CR2333" s="207"/>
      <c r="CS2333" s="207"/>
      <c r="CT2333" s="207"/>
      <c r="CU2333" s="207"/>
      <c r="CV2333" s="207"/>
      <c r="CW2333" s="207"/>
      <c r="CX2333" s="207"/>
      <c r="CY2333" s="207"/>
      <c r="CZ2333" s="207"/>
      <c r="DA2333" s="207"/>
      <c r="DB2333" s="207"/>
      <c r="DC2333" s="207"/>
      <c r="DD2333" s="207"/>
      <c r="DE2333" s="207"/>
      <c r="DF2333" s="207"/>
      <c r="DG2333" s="207"/>
      <c r="DH2333" s="207"/>
      <c r="DI2333" s="207"/>
      <c r="DJ2333" s="207"/>
      <c r="DK2333" s="207"/>
      <c r="DL2333" s="207"/>
      <c r="DM2333" s="207"/>
      <c r="DN2333" s="207"/>
      <c r="DO2333" s="207"/>
      <c r="DP2333" s="207"/>
      <c r="DQ2333" s="207"/>
      <c r="DR2333" s="207"/>
      <c r="DS2333" s="207"/>
      <c r="DT2333" s="207"/>
      <c r="DU2333" s="207"/>
      <c r="DV2333" s="207"/>
      <c r="DW2333" s="207"/>
      <c r="DX2333" s="207"/>
    </row>
    <row r="2334" spans="15:128">
      <c r="O2334" s="207"/>
      <c r="P2334" s="207"/>
      <c r="Q2334" s="207"/>
      <c r="R2334" s="207"/>
      <c r="S2334" s="207"/>
      <c r="T2334" s="207"/>
      <c r="U2334" s="207"/>
      <c r="BP2334" s="207"/>
      <c r="BQ2334" s="207"/>
      <c r="BR2334" s="207"/>
      <c r="BS2334" s="207"/>
      <c r="BT2334" s="207"/>
      <c r="BU2334" s="207"/>
      <c r="BV2334" s="207"/>
      <c r="BW2334" s="207"/>
      <c r="BX2334" s="207"/>
      <c r="BY2334" s="207"/>
      <c r="BZ2334" s="207"/>
      <c r="CA2334" s="207"/>
      <c r="CB2334" s="207"/>
      <c r="CC2334" s="207"/>
      <c r="CD2334" s="207"/>
      <c r="CE2334" s="207"/>
      <c r="CF2334" s="207"/>
      <c r="CG2334" s="207"/>
      <c r="CH2334" s="207"/>
      <c r="CI2334" s="207"/>
      <c r="CJ2334" s="207"/>
      <c r="CK2334" s="207"/>
      <c r="CL2334" s="207"/>
      <c r="CM2334" s="207"/>
      <c r="CN2334" s="207"/>
      <c r="CO2334" s="207"/>
      <c r="CP2334" s="207"/>
      <c r="CQ2334" s="207"/>
      <c r="CR2334" s="207"/>
      <c r="CS2334" s="207"/>
      <c r="CT2334" s="207"/>
      <c r="CU2334" s="207"/>
      <c r="CV2334" s="207"/>
      <c r="CW2334" s="207"/>
      <c r="CX2334" s="207"/>
      <c r="CY2334" s="207"/>
      <c r="CZ2334" s="207"/>
      <c r="DA2334" s="207"/>
      <c r="DB2334" s="207"/>
      <c r="DC2334" s="207"/>
      <c r="DD2334" s="207"/>
      <c r="DE2334" s="207"/>
      <c r="DF2334" s="207"/>
      <c r="DG2334" s="207"/>
      <c r="DH2334" s="207"/>
      <c r="DI2334" s="207"/>
      <c r="DJ2334" s="207"/>
      <c r="DK2334" s="207"/>
      <c r="DL2334" s="207"/>
      <c r="DM2334" s="207"/>
      <c r="DN2334" s="207"/>
      <c r="DO2334" s="207"/>
      <c r="DP2334" s="207"/>
      <c r="DQ2334" s="207"/>
      <c r="DR2334" s="207"/>
      <c r="DS2334" s="207"/>
      <c r="DT2334" s="207"/>
      <c r="DU2334" s="207"/>
      <c r="DV2334" s="207"/>
      <c r="DW2334" s="207"/>
      <c r="DX2334" s="207"/>
    </row>
    <row r="2335" spans="15:128">
      <c r="O2335" s="207"/>
      <c r="P2335" s="207"/>
      <c r="Q2335" s="207"/>
      <c r="R2335" s="207"/>
      <c r="S2335" s="207"/>
      <c r="T2335" s="207"/>
      <c r="U2335" s="207"/>
      <c r="BP2335" s="207"/>
      <c r="BQ2335" s="207"/>
      <c r="BR2335" s="207"/>
      <c r="BS2335" s="207"/>
      <c r="BT2335" s="207"/>
      <c r="BU2335" s="207"/>
      <c r="BV2335" s="207"/>
      <c r="BW2335" s="207"/>
      <c r="BX2335" s="207"/>
      <c r="BY2335" s="207"/>
      <c r="BZ2335" s="207"/>
      <c r="CA2335" s="207"/>
      <c r="CB2335" s="207"/>
      <c r="CC2335" s="207"/>
      <c r="CD2335" s="207"/>
      <c r="CE2335" s="207"/>
      <c r="CF2335" s="207"/>
      <c r="CG2335" s="207"/>
      <c r="CH2335" s="207"/>
      <c r="CI2335" s="207"/>
      <c r="CJ2335" s="207"/>
      <c r="CK2335" s="207"/>
      <c r="CL2335" s="207"/>
      <c r="CM2335" s="207"/>
      <c r="CN2335" s="207"/>
      <c r="CO2335" s="207"/>
      <c r="CP2335" s="207"/>
      <c r="CQ2335" s="207"/>
      <c r="CR2335" s="207"/>
      <c r="CS2335" s="207"/>
      <c r="CT2335" s="207"/>
      <c r="CU2335" s="207"/>
      <c r="CV2335" s="207"/>
      <c r="CW2335" s="207"/>
      <c r="CX2335" s="207"/>
      <c r="CY2335" s="207"/>
      <c r="CZ2335" s="207"/>
      <c r="DA2335" s="207"/>
      <c r="DB2335" s="207"/>
      <c r="DC2335" s="207"/>
      <c r="DD2335" s="207"/>
      <c r="DE2335" s="207"/>
      <c r="DF2335" s="207"/>
      <c r="DG2335" s="207"/>
      <c r="DH2335" s="207"/>
      <c r="DI2335" s="207"/>
      <c r="DJ2335" s="207"/>
      <c r="DK2335" s="207"/>
      <c r="DL2335" s="207"/>
      <c r="DM2335" s="207"/>
      <c r="DN2335" s="207"/>
      <c r="DO2335" s="207"/>
      <c r="DP2335" s="207"/>
      <c r="DQ2335" s="207"/>
      <c r="DR2335" s="207"/>
      <c r="DS2335" s="207"/>
      <c r="DT2335" s="207"/>
      <c r="DU2335" s="207"/>
      <c r="DV2335" s="207"/>
      <c r="DW2335" s="207"/>
      <c r="DX2335" s="207"/>
    </row>
    <row r="2336" spans="15:128">
      <c r="O2336" s="207"/>
      <c r="P2336" s="207"/>
      <c r="Q2336" s="207"/>
      <c r="R2336" s="207"/>
      <c r="S2336" s="207"/>
      <c r="T2336" s="207"/>
      <c r="U2336" s="207"/>
      <c r="BP2336" s="207"/>
      <c r="BQ2336" s="207"/>
      <c r="BR2336" s="207"/>
      <c r="BS2336" s="207"/>
      <c r="BT2336" s="207"/>
      <c r="BU2336" s="207"/>
      <c r="BV2336" s="207"/>
      <c r="BW2336" s="207"/>
      <c r="BX2336" s="207"/>
      <c r="BY2336" s="207"/>
      <c r="BZ2336" s="207"/>
      <c r="CA2336" s="207"/>
      <c r="CB2336" s="207"/>
      <c r="CC2336" s="207"/>
      <c r="CD2336" s="207"/>
      <c r="CE2336" s="207"/>
      <c r="CF2336" s="207"/>
      <c r="CG2336" s="207"/>
      <c r="CH2336" s="207"/>
      <c r="CI2336" s="207"/>
      <c r="CJ2336" s="207"/>
      <c r="CK2336" s="207"/>
      <c r="CL2336" s="207"/>
      <c r="CM2336" s="207"/>
      <c r="CN2336" s="207"/>
      <c r="CO2336" s="207"/>
      <c r="CP2336" s="207"/>
      <c r="CQ2336" s="207"/>
      <c r="CR2336" s="207"/>
      <c r="CS2336" s="207"/>
      <c r="CT2336" s="207"/>
      <c r="CU2336" s="207"/>
      <c r="CV2336" s="207"/>
      <c r="CW2336" s="207"/>
      <c r="CX2336" s="207"/>
      <c r="CY2336" s="207"/>
      <c r="CZ2336" s="207"/>
      <c r="DA2336" s="207"/>
      <c r="DB2336" s="207"/>
      <c r="DC2336" s="207"/>
      <c r="DD2336" s="207"/>
      <c r="DE2336" s="207"/>
      <c r="DF2336" s="207"/>
      <c r="DG2336" s="207"/>
      <c r="DH2336" s="207"/>
      <c r="DI2336" s="207"/>
      <c r="DJ2336" s="207"/>
      <c r="DK2336" s="207"/>
      <c r="DL2336" s="207"/>
      <c r="DM2336" s="207"/>
      <c r="DN2336" s="207"/>
      <c r="DO2336" s="207"/>
      <c r="DP2336" s="207"/>
      <c r="DQ2336" s="207"/>
      <c r="DR2336" s="207"/>
      <c r="DS2336" s="207"/>
      <c r="DT2336" s="207"/>
      <c r="DU2336" s="207"/>
      <c r="DV2336" s="207"/>
      <c r="DW2336" s="207"/>
      <c r="DX2336" s="207"/>
    </row>
    <row r="2337" spans="15:128">
      <c r="O2337" s="207"/>
      <c r="P2337" s="207"/>
      <c r="Q2337" s="207"/>
      <c r="R2337" s="207"/>
      <c r="S2337" s="207"/>
      <c r="T2337" s="207"/>
      <c r="U2337" s="207"/>
      <c r="BP2337" s="207"/>
      <c r="BQ2337" s="207"/>
      <c r="BR2337" s="207"/>
      <c r="BS2337" s="207"/>
      <c r="BT2337" s="207"/>
      <c r="BU2337" s="207"/>
      <c r="BV2337" s="207"/>
      <c r="BW2337" s="207"/>
      <c r="BX2337" s="207"/>
      <c r="BY2337" s="207"/>
      <c r="BZ2337" s="207"/>
      <c r="CA2337" s="207"/>
      <c r="CB2337" s="207"/>
      <c r="CC2337" s="207"/>
      <c r="CD2337" s="207"/>
      <c r="CE2337" s="207"/>
      <c r="CF2337" s="207"/>
      <c r="CG2337" s="207"/>
      <c r="CH2337" s="207"/>
      <c r="CI2337" s="207"/>
      <c r="CJ2337" s="207"/>
      <c r="CK2337" s="207"/>
      <c r="CL2337" s="207"/>
      <c r="CM2337" s="207"/>
      <c r="CN2337" s="207"/>
      <c r="CO2337" s="207"/>
      <c r="CP2337" s="207"/>
      <c r="CQ2337" s="207"/>
      <c r="CR2337" s="207"/>
      <c r="CS2337" s="207"/>
      <c r="CT2337" s="207"/>
      <c r="CU2337" s="207"/>
      <c r="CV2337" s="207"/>
      <c r="CW2337" s="207"/>
      <c r="CX2337" s="207"/>
      <c r="CY2337" s="207"/>
      <c r="CZ2337" s="207"/>
      <c r="DA2337" s="207"/>
      <c r="DB2337" s="207"/>
      <c r="DC2337" s="207"/>
      <c r="DD2337" s="207"/>
      <c r="DE2337" s="207"/>
      <c r="DF2337" s="207"/>
      <c r="DG2337" s="207"/>
      <c r="DH2337" s="207"/>
      <c r="DI2337" s="207"/>
      <c r="DJ2337" s="207"/>
      <c r="DK2337" s="207"/>
      <c r="DL2337" s="207"/>
      <c r="DM2337" s="207"/>
      <c r="DN2337" s="207"/>
      <c r="DO2337" s="207"/>
      <c r="DP2337" s="207"/>
      <c r="DQ2337" s="207"/>
      <c r="DR2337" s="207"/>
      <c r="DS2337" s="207"/>
      <c r="DT2337" s="207"/>
      <c r="DU2337" s="207"/>
      <c r="DV2337" s="207"/>
      <c r="DW2337" s="207"/>
      <c r="DX2337" s="207"/>
    </row>
    <row r="2338" spans="15:128">
      <c r="O2338" s="207"/>
      <c r="P2338" s="207"/>
      <c r="Q2338" s="207"/>
      <c r="R2338" s="207"/>
      <c r="S2338" s="207"/>
      <c r="T2338" s="207"/>
      <c r="U2338" s="207"/>
      <c r="BP2338" s="207"/>
      <c r="BQ2338" s="207"/>
      <c r="BR2338" s="207"/>
      <c r="BS2338" s="207"/>
      <c r="BT2338" s="207"/>
      <c r="BU2338" s="207"/>
      <c r="BV2338" s="207"/>
      <c r="BW2338" s="207"/>
      <c r="BX2338" s="207"/>
      <c r="BY2338" s="207"/>
      <c r="BZ2338" s="207"/>
      <c r="CA2338" s="207"/>
      <c r="CB2338" s="207"/>
      <c r="CC2338" s="207"/>
      <c r="CD2338" s="207"/>
      <c r="CE2338" s="207"/>
      <c r="CF2338" s="207"/>
      <c r="CG2338" s="207"/>
      <c r="CH2338" s="207"/>
      <c r="CI2338" s="207"/>
      <c r="CJ2338" s="207"/>
      <c r="CK2338" s="207"/>
      <c r="CL2338" s="207"/>
      <c r="CM2338" s="207"/>
      <c r="CN2338" s="207"/>
      <c r="CO2338" s="207"/>
      <c r="CP2338" s="207"/>
      <c r="CQ2338" s="207"/>
      <c r="CR2338" s="207"/>
      <c r="CS2338" s="207"/>
      <c r="CT2338" s="207"/>
      <c r="CU2338" s="207"/>
      <c r="CV2338" s="207"/>
      <c r="CW2338" s="207"/>
      <c r="CX2338" s="207"/>
      <c r="CY2338" s="207"/>
      <c r="CZ2338" s="207"/>
      <c r="DA2338" s="207"/>
      <c r="DB2338" s="207"/>
      <c r="DC2338" s="207"/>
      <c r="DD2338" s="207"/>
      <c r="DE2338" s="207"/>
      <c r="DF2338" s="207"/>
      <c r="DG2338" s="207"/>
      <c r="DH2338" s="207"/>
      <c r="DI2338" s="207"/>
      <c r="DJ2338" s="207"/>
      <c r="DK2338" s="207"/>
      <c r="DL2338" s="207"/>
      <c r="DM2338" s="207"/>
      <c r="DN2338" s="207"/>
      <c r="DO2338" s="207"/>
      <c r="DP2338" s="207"/>
      <c r="DQ2338" s="207"/>
      <c r="DR2338" s="207"/>
      <c r="DS2338" s="207"/>
      <c r="DT2338" s="207"/>
      <c r="DU2338" s="207"/>
      <c r="DV2338" s="207"/>
      <c r="DW2338" s="207"/>
      <c r="DX2338" s="207"/>
    </row>
    <row r="2339" spans="15:128">
      <c r="O2339" s="207"/>
      <c r="P2339" s="207"/>
      <c r="Q2339" s="207"/>
      <c r="R2339" s="207"/>
      <c r="S2339" s="207"/>
      <c r="T2339" s="207"/>
      <c r="U2339" s="207"/>
      <c r="BP2339" s="207"/>
      <c r="BQ2339" s="207"/>
      <c r="BR2339" s="207"/>
      <c r="BS2339" s="207"/>
      <c r="BT2339" s="207"/>
      <c r="BU2339" s="207"/>
      <c r="BV2339" s="207"/>
      <c r="BW2339" s="207"/>
      <c r="BX2339" s="207"/>
      <c r="BY2339" s="207"/>
      <c r="BZ2339" s="207"/>
      <c r="CA2339" s="207"/>
      <c r="CB2339" s="207"/>
      <c r="CC2339" s="207"/>
      <c r="CD2339" s="207"/>
      <c r="CE2339" s="207"/>
      <c r="CF2339" s="207"/>
      <c r="CG2339" s="207"/>
      <c r="CH2339" s="207"/>
      <c r="CI2339" s="207"/>
      <c r="CJ2339" s="207"/>
      <c r="CK2339" s="207"/>
      <c r="CL2339" s="207"/>
      <c r="CM2339" s="207"/>
      <c r="CN2339" s="207"/>
      <c r="CO2339" s="207"/>
      <c r="CP2339" s="207"/>
      <c r="CQ2339" s="207"/>
      <c r="CR2339" s="207"/>
      <c r="CS2339" s="207"/>
      <c r="CT2339" s="207"/>
      <c r="CU2339" s="207"/>
      <c r="CV2339" s="207"/>
      <c r="CW2339" s="207"/>
      <c r="CX2339" s="207"/>
      <c r="CY2339" s="207"/>
      <c r="CZ2339" s="207"/>
      <c r="DA2339" s="207"/>
      <c r="DB2339" s="207"/>
      <c r="DC2339" s="207"/>
      <c r="DD2339" s="207"/>
      <c r="DE2339" s="207"/>
      <c r="DF2339" s="207"/>
      <c r="DG2339" s="207"/>
      <c r="DH2339" s="207"/>
      <c r="DI2339" s="207"/>
      <c r="DJ2339" s="207"/>
      <c r="DK2339" s="207"/>
      <c r="DL2339" s="207"/>
      <c r="DM2339" s="207"/>
      <c r="DN2339" s="207"/>
      <c r="DO2339" s="207"/>
      <c r="DP2339" s="207"/>
      <c r="DQ2339" s="207"/>
      <c r="DR2339" s="207"/>
      <c r="DS2339" s="207"/>
      <c r="DT2339" s="207"/>
      <c r="DU2339" s="207"/>
      <c r="DV2339" s="207"/>
      <c r="DW2339" s="207"/>
      <c r="DX2339" s="207"/>
    </row>
    <row r="2340" spans="15:128">
      <c r="O2340" s="207"/>
      <c r="P2340" s="207"/>
      <c r="Q2340" s="207"/>
      <c r="R2340" s="207"/>
      <c r="S2340" s="207"/>
      <c r="T2340" s="207"/>
      <c r="U2340" s="207"/>
      <c r="BP2340" s="207"/>
      <c r="BQ2340" s="207"/>
      <c r="BR2340" s="207"/>
      <c r="BS2340" s="207"/>
      <c r="BT2340" s="207"/>
      <c r="BU2340" s="207"/>
      <c r="BV2340" s="207"/>
      <c r="BW2340" s="207"/>
      <c r="BX2340" s="207"/>
      <c r="BY2340" s="207"/>
      <c r="BZ2340" s="207"/>
      <c r="CA2340" s="207"/>
      <c r="CB2340" s="207"/>
      <c r="CC2340" s="207"/>
      <c r="CD2340" s="207"/>
      <c r="CE2340" s="207"/>
      <c r="CF2340" s="207"/>
      <c r="CG2340" s="207"/>
      <c r="CH2340" s="207"/>
      <c r="CI2340" s="207"/>
      <c r="CJ2340" s="207"/>
      <c r="CK2340" s="207"/>
      <c r="CL2340" s="207"/>
      <c r="CM2340" s="207"/>
      <c r="CN2340" s="207"/>
      <c r="CO2340" s="207"/>
      <c r="CP2340" s="207"/>
      <c r="CQ2340" s="207"/>
      <c r="CR2340" s="207"/>
      <c r="CS2340" s="207"/>
      <c r="CT2340" s="207"/>
      <c r="CU2340" s="207"/>
      <c r="CV2340" s="207"/>
      <c r="CW2340" s="207"/>
      <c r="CX2340" s="207"/>
      <c r="CY2340" s="207"/>
      <c r="CZ2340" s="207"/>
      <c r="DA2340" s="207"/>
      <c r="DB2340" s="207"/>
      <c r="DC2340" s="207"/>
      <c r="DD2340" s="207"/>
      <c r="DE2340" s="207"/>
      <c r="DF2340" s="207"/>
      <c r="DG2340" s="207"/>
      <c r="DH2340" s="207"/>
      <c r="DI2340" s="207"/>
      <c r="DJ2340" s="207"/>
      <c r="DK2340" s="207"/>
      <c r="DL2340" s="207"/>
      <c r="DM2340" s="207"/>
      <c r="DN2340" s="207"/>
      <c r="DO2340" s="207"/>
      <c r="DP2340" s="207"/>
      <c r="DQ2340" s="207"/>
      <c r="DR2340" s="207"/>
      <c r="DS2340" s="207"/>
      <c r="DT2340" s="207"/>
      <c r="DU2340" s="207"/>
      <c r="DV2340" s="207"/>
      <c r="DW2340" s="207"/>
      <c r="DX2340" s="207"/>
    </row>
    <row r="2341" spans="15:128">
      <c r="O2341" s="207"/>
      <c r="P2341" s="207"/>
      <c r="Q2341" s="207"/>
      <c r="R2341" s="207"/>
      <c r="S2341" s="207"/>
      <c r="T2341" s="207"/>
      <c r="U2341" s="207"/>
      <c r="BP2341" s="207"/>
      <c r="BQ2341" s="207"/>
      <c r="BR2341" s="207"/>
      <c r="BS2341" s="207"/>
      <c r="BT2341" s="207"/>
      <c r="BU2341" s="207"/>
      <c r="BV2341" s="207"/>
      <c r="BW2341" s="207"/>
      <c r="BX2341" s="207"/>
      <c r="BY2341" s="207"/>
      <c r="BZ2341" s="207"/>
      <c r="CA2341" s="207"/>
      <c r="CB2341" s="207"/>
      <c r="CC2341" s="207"/>
      <c r="CD2341" s="207"/>
      <c r="CE2341" s="207"/>
      <c r="CF2341" s="207"/>
      <c r="CG2341" s="207"/>
      <c r="CH2341" s="207"/>
      <c r="CI2341" s="207"/>
      <c r="CJ2341" s="207"/>
      <c r="CK2341" s="207"/>
      <c r="CL2341" s="207"/>
      <c r="CM2341" s="207"/>
      <c r="CN2341" s="207"/>
      <c r="CO2341" s="207"/>
      <c r="CP2341" s="207"/>
      <c r="CQ2341" s="207"/>
      <c r="CR2341" s="207"/>
      <c r="CS2341" s="207"/>
      <c r="CT2341" s="207"/>
      <c r="CU2341" s="207"/>
      <c r="CV2341" s="207"/>
      <c r="CW2341" s="207"/>
      <c r="CX2341" s="207"/>
      <c r="CY2341" s="207"/>
      <c r="CZ2341" s="207"/>
      <c r="DA2341" s="207"/>
      <c r="DB2341" s="207"/>
      <c r="DC2341" s="207"/>
      <c r="DD2341" s="207"/>
      <c r="DE2341" s="207"/>
      <c r="DF2341" s="207"/>
      <c r="DG2341" s="207"/>
      <c r="DH2341" s="207"/>
      <c r="DI2341" s="207"/>
      <c r="DJ2341" s="207"/>
      <c r="DK2341" s="207"/>
      <c r="DL2341" s="207"/>
      <c r="DM2341" s="207"/>
      <c r="DN2341" s="207"/>
      <c r="DO2341" s="207"/>
      <c r="DP2341" s="207"/>
      <c r="DQ2341" s="207"/>
      <c r="DR2341" s="207"/>
      <c r="DS2341" s="207"/>
      <c r="DT2341" s="207"/>
      <c r="DU2341" s="207"/>
      <c r="DV2341" s="207"/>
      <c r="DW2341" s="207"/>
      <c r="DX2341" s="207"/>
    </row>
    <row r="2342" spans="15:128">
      <c r="O2342" s="207"/>
      <c r="P2342" s="207"/>
      <c r="Q2342" s="207"/>
      <c r="R2342" s="207"/>
      <c r="S2342" s="207"/>
      <c r="T2342" s="207"/>
      <c r="U2342" s="207"/>
      <c r="BP2342" s="207"/>
      <c r="BQ2342" s="207"/>
      <c r="BR2342" s="207"/>
      <c r="BS2342" s="207"/>
      <c r="BT2342" s="207"/>
      <c r="BU2342" s="207"/>
      <c r="BV2342" s="207"/>
      <c r="BW2342" s="207"/>
      <c r="BX2342" s="207"/>
      <c r="BY2342" s="207"/>
      <c r="BZ2342" s="207"/>
      <c r="CA2342" s="207"/>
      <c r="CB2342" s="207"/>
      <c r="CC2342" s="207"/>
      <c r="CD2342" s="207"/>
      <c r="CE2342" s="207"/>
      <c r="CF2342" s="207"/>
      <c r="CG2342" s="207"/>
      <c r="CH2342" s="207"/>
      <c r="CI2342" s="207"/>
      <c r="CJ2342" s="207"/>
      <c r="CK2342" s="207"/>
      <c r="CL2342" s="207"/>
      <c r="CM2342" s="207"/>
      <c r="CN2342" s="207"/>
      <c r="CO2342" s="207"/>
      <c r="CP2342" s="207"/>
      <c r="CQ2342" s="207"/>
      <c r="CR2342" s="207"/>
      <c r="CS2342" s="207"/>
      <c r="CT2342" s="207"/>
      <c r="CU2342" s="207"/>
      <c r="CV2342" s="207"/>
      <c r="CW2342" s="207"/>
      <c r="CX2342" s="207"/>
      <c r="CY2342" s="207"/>
      <c r="CZ2342" s="207"/>
      <c r="DA2342" s="207"/>
      <c r="DB2342" s="207"/>
      <c r="DC2342" s="207"/>
      <c r="DD2342" s="207"/>
      <c r="DE2342" s="207"/>
      <c r="DF2342" s="207"/>
      <c r="DG2342" s="207"/>
      <c r="DH2342" s="207"/>
      <c r="DI2342" s="207"/>
      <c r="DJ2342" s="207"/>
      <c r="DK2342" s="207"/>
      <c r="DL2342" s="207"/>
      <c r="DM2342" s="207"/>
      <c r="DN2342" s="207"/>
      <c r="DO2342" s="207"/>
      <c r="DP2342" s="207"/>
      <c r="DQ2342" s="207"/>
      <c r="DR2342" s="207"/>
      <c r="DS2342" s="207"/>
      <c r="DT2342" s="207"/>
      <c r="DU2342" s="207"/>
      <c r="DV2342" s="207"/>
      <c r="DW2342" s="207"/>
      <c r="DX2342" s="207"/>
    </row>
    <row r="2343" spans="15:128">
      <c r="O2343" s="207"/>
      <c r="P2343" s="207"/>
      <c r="Q2343" s="207"/>
      <c r="R2343" s="207"/>
      <c r="S2343" s="207"/>
      <c r="T2343" s="207"/>
      <c r="U2343" s="207"/>
      <c r="BP2343" s="207"/>
      <c r="BQ2343" s="207"/>
      <c r="BR2343" s="207"/>
      <c r="BS2343" s="207"/>
      <c r="BT2343" s="207"/>
      <c r="BU2343" s="207"/>
      <c r="BV2343" s="207"/>
      <c r="BW2343" s="207"/>
      <c r="BX2343" s="207"/>
      <c r="BY2343" s="207"/>
      <c r="BZ2343" s="207"/>
      <c r="CA2343" s="207"/>
      <c r="CB2343" s="207"/>
      <c r="CC2343" s="207"/>
      <c r="CD2343" s="207"/>
      <c r="CE2343" s="207"/>
      <c r="CF2343" s="207"/>
      <c r="CG2343" s="207"/>
      <c r="CH2343" s="207"/>
      <c r="CI2343" s="207"/>
      <c r="CJ2343" s="207"/>
      <c r="CK2343" s="207"/>
      <c r="CL2343" s="207"/>
      <c r="CM2343" s="207"/>
      <c r="CN2343" s="207"/>
      <c r="CO2343" s="207"/>
      <c r="CP2343" s="207"/>
      <c r="CQ2343" s="207"/>
      <c r="CR2343" s="207"/>
      <c r="CS2343" s="207"/>
      <c r="CT2343" s="207"/>
      <c r="CU2343" s="207"/>
      <c r="CV2343" s="207"/>
      <c r="CW2343" s="207"/>
      <c r="CX2343" s="207"/>
      <c r="CY2343" s="207"/>
      <c r="CZ2343" s="207"/>
      <c r="DA2343" s="207"/>
      <c r="DB2343" s="207"/>
      <c r="DC2343" s="207"/>
      <c r="DD2343" s="207"/>
      <c r="DE2343" s="207"/>
      <c r="DF2343" s="207"/>
      <c r="DG2343" s="207"/>
      <c r="DH2343" s="207"/>
      <c r="DI2343" s="207"/>
      <c r="DJ2343" s="207"/>
      <c r="DK2343" s="207"/>
      <c r="DL2343" s="207"/>
      <c r="DM2343" s="207"/>
      <c r="DN2343" s="207"/>
      <c r="DO2343" s="207"/>
      <c r="DP2343" s="207"/>
      <c r="DQ2343" s="207"/>
      <c r="DR2343" s="207"/>
      <c r="DS2343" s="207"/>
      <c r="DT2343" s="207"/>
      <c r="DU2343" s="207"/>
      <c r="DV2343" s="207"/>
      <c r="DW2343" s="207"/>
      <c r="DX2343" s="207"/>
    </row>
    <row r="2344" spans="15:128">
      <c r="O2344" s="207"/>
      <c r="P2344" s="207"/>
      <c r="Q2344" s="207"/>
      <c r="R2344" s="207"/>
      <c r="S2344" s="207"/>
      <c r="T2344" s="207"/>
      <c r="U2344" s="207"/>
      <c r="BP2344" s="207"/>
      <c r="BQ2344" s="207"/>
      <c r="BR2344" s="207"/>
      <c r="BS2344" s="207"/>
      <c r="BT2344" s="207"/>
      <c r="BU2344" s="207"/>
      <c r="BV2344" s="207"/>
      <c r="BW2344" s="207"/>
      <c r="BX2344" s="207"/>
      <c r="BY2344" s="207"/>
      <c r="BZ2344" s="207"/>
      <c r="CA2344" s="207"/>
      <c r="CB2344" s="207"/>
      <c r="CC2344" s="207"/>
      <c r="CD2344" s="207"/>
      <c r="CE2344" s="207"/>
      <c r="CF2344" s="207"/>
      <c r="CG2344" s="207"/>
      <c r="CH2344" s="207"/>
      <c r="CI2344" s="207"/>
      <c r="CJ2344" s="207"/>
      <c r="CK2344" s="207"/>
      <c r="CL2344" s="207"/>
      <c r="CM2344" s="207"/>
      <c r="CN2344" s="207"/>
      <c r="CO2344" s="207"/>
      <c r="CP2344" s="207"/>
      <c r="CQ2344" s="207"/>
      <c r="CR2344" s="207"/>
      <c r="CS2344" s="207"/>
      <c r="CT2344" s="207"/>
      <c r="CU2344" s="207"/>
      <c r="CV2344" s="207"/>
      <c r="CW2344" s="207"/>
      <c r="CX2344" s="207"/>
      <c r="CY2344" s="207"/>
      <c r="CZ2344" s="207"/>
      <c r="DA2344" s="207"/>
      <c r="DB2344" s="207"/>
      <c r="DC2344" s="207"/>
      <c r="DD2344" s="207"/>
      <c r="DE2344" s="207"/>
      <c r="DF2344" s="207"/>
      <c r="DG2344" s="207"/>
      <c r="DH2344" s="207"/>
      <c r="DI2344" s="207"/>
      <c r="DJ2344" s="207"/>
      <c r="DK2344" s="207"/>
      <c r="DL2344" s="207"/>
      <c r="DM2344" s="207"/>
      <c r="DN2344" s="207"/>
      <c r="DO2344" s="207"/>
      <c r="DP2344" s="207"/>
      <c r="DQ2344" s="207"/>
      <c r="DR2344" s="207"/>
      <c r="DS2344" s="207"/>
      <c r="DT2344" s="207"/>
      <c r="DU2344" s="207"/>
      <c r="DV2344" s="207"/>
      <c r="DW2344" s="207"/>
      <c r="DX2344" s="207"/>
    </row>
    <row r="2345" spans="15:128">
      <c r="O2345" s="207"/>
      <c r="P2345" s="207"/>
      <c r="Q2345" s="207"/>
      <c r="R2345" s="207"/>
      <c r="S2345" s="207"/>
      <c r="T2345" s="207"/>
      <c r="U2345" s="207"/>
      <c r="BP2345" s="207"/>
      <c r="BQ2345" s="207"/>
      <c r="BR2345" s="207"/>
      <c r="BS2345" s="207"/>
      <c r="BT2345" s="207"/>
      <c r="BU2345" s="207"/>
      <c r="BV2345" s="207"/>
      <c r="BW2345" s="207"/>
      <c r="BX2345" s="207"/>
      <c r="BY2345" s="207"/>
      <c r="BZ2345" s="207"/>
      <c r="CA2345" s="207"/>
      <c r="CB2345" s="207"/>
      <c r="CC2345" s="207"/>
      <c r="CD2345" s="207"/>
      <c r="CE2345" s="207"/>
      <c r="CF2345" s="207"/>
      <c r="CG2345" s="207"/>
      <c r="CH2345" s="207"/>
      <c r="CI2345" s="207"/>
      <c r="CJ2345" s="207"/>
      <c r="CK2345" s="207"/>
      <c r="CL2345" s="207"/>
      <c r="CM2345" s="207"/>
      <c r="CN2345" s="207"/>
      <c r="CO2345" s="207"/>
      <c r="CP2345" s="207"/>
      <c r="CQ2345" s="207"/>
      <c r="CR2345" s="207"/>
      <c r="CS2345" s="207"/>
      <c r="CT2345" s="207"/>
      <c r="CU2345" s="207"/>
      <c r="CV2345" s="207"/>
      <c r="CW2345" s="207"/>
      <c r="CX2345" s="207"/>
      <c r="CY2345" s="207"/>
      <c r="CZ2345" s="207"/>
      <c r="DA2345" s="207"/>
      <c r="DB2345" s="207"/>
      <c r="DC2345" s="207"/>
      <c r="DD2345" s="207"/>
      <c r="DE2345" s="207"/>
      <c r="DF2345" s="207"/>
      <c r="DG2345" s="207"/>
      <c r="DH2345" s="207"/>
      <c r="DI2345" s="207"/>
      <c r="DJ2345" s="207"/>
      <c r="DK2345" s="207"/>
      <c r="DL2345" s="207"/>
      <c r="DM2345" s="207"/>
      <c r="DN2345" s="207"/>
      <c r="DO2345" s="207"/>
      <c r="DP2345" s="207"/>
      <c r="DQ2345" s="207"/>
      <c r="DR2345" s="207"/>
      <c r="DS2345" s="207"/>
      <c r="DT2345" s="207"/>
      <c r="DU2345" s="207"/>
      <c r="DV2345" s="207"/>
      <c r="DW2345" s="207"/>
      <c r="DX2345" s="207"/>
    </row>
    <row r="2346" spans="15:128">
      <c r="O2346" s="207"/>
      <c r="P2346" s="207"/>
      <c r="Q2346" s="207"/>
      <c r="R2346" s="207"/>
      <c r="S2346" s="207"/>
      <c r="T2346" s="207"/>
      <c r="U2346" s="207"/>
      <c r="BP2346" s="207"/>
      <c r="BQ2346" s="207"/>
      <c r="BR2346" s="207"/>
      <c r="BS2346" s="207"/>
      <c r="BT2346" s="207"/>
      <c r="BU2346" s="207"/>
      <c r="BV2346" s="207"/>
      <c r="BW2346" s="207"/>
      <c r="BX2346" s="207"/>
      <c r="BY2346" s="207"/>
      <c r="BZ2346" s="207"/>
      <c r="CA2346" s="207"/>
      <c r="CB2346" s="207"/>
      <c r="CC2346" s="207"/>
      <c r="CD2346" s="207"/>
      <c r="CE2346" s="207"/>
      <c r="CF2346" s="207"/>
      <c r="CG2346" s="207"/>
      <c r="CH2346" s="207"/>
      <c r="CI2346" s="207"/>
      <c r="CJ2346" s="207"/>
      <c r="CK2346" s="207"/>
      <c r="CL2346" s="207"/>
      <c r="CM2346" s="207"/>
      <c r="CN2346" s="207"/>
      <c r="CO2346" s="207"/>
      <c r="CP2346" s="207"/>
      <c r="CQ2346" s="207"/>
      <c r="CR2346" s="207"/>
      <c r="CS2346" s="207"/>
      <c r="CT2346" s="207"/>
      <c r="CU2346" s="207"/>
      <c r="CV2346" s="207"/>
      <c r="CW2346" s="207"/>
      <c r="CX2346" s="207"/>
      <c r="CY2346" s="207"/>
      <c r="CZ2346" s="207"/>
      <c r="DA2346" s="207"/>
      <c r="DB2346" s="207"/>
      <c r="DC2346" s="207"/>
      <c r="DD2346" s="207"/>
      <c r="DE2346" s="207"/>
      <c r="DF2346" s="207"/>
      <c r="DG2346" s="207"/>
      <c r="DH2346" s="207"/>
      <c r="DI2346" s="207"/>
      <c r="DJ2346" s="207"/>
      <c r="DK2346" s="207"/>
      <c r="DL2346" s="207"/>
      <c r="DM2346" s="207"/>
      <c r="DN2346" s="207"/>
      <c r="DO2346" s="207"/>
      <c r="DP2346" s="207"/>
      <c r="DQ2346" s="207"/>
      <c r="DR2346" s="207"/>
      <c r="DS2346" s="207"/>
      <c r="DT2346" s="207"/>
      <c r="DU2346" s="207"/>
      <c r="DV2346" s="207"/>
      <c r="DW2346" s="207"/>
      <c r="DX2346" s="207"/>
    </row>
    <row r="2347" spans="15:128">
      <c r="O2347" s="207"/>
      <c r="P2347" s="207"/>
      <c r="Q2347" s="207"/>
      <c r="R2347" s="207"/>
      <c r="S2347" s="207"/>
      <c r="T2347" s="207"/>
      <c r="U2347" s="207"/>
      <c r="BP2347" s="207"/>
      <c r="BQ2347" s="207"/>
      <c r="BR2347" s="207"/>
      <c r="BS2347" s="207"/>
      <c r="BT2347" s="207"/>
      <c r="BU2347" s="207"/>
      <c r="BV2347" s="207"/>
      <c r="BW2347" s="207"/>
      <c r="BX2347" s="207"/>
      <c r="BY2347" s="207"/>
      <c r="BZ2347" s="207"/>
      <c r="CA2347" s="207"/>
      <c r="CB2347" s="207"/>
      <c r="CC2347" s="207"/>
      <c r="CD2347" s="207"/>
      <c r="CE2347" s="207"/>
      <c r="CF2347" s="207"/>
      <c r="CG2347" s="207"/>
      <c r="CH2347" s="207"/>
      <c r="CI2347" s="207"/>
      <c r="CJ2347" s="207"/>
      <c r="CK2347" s="207"/>
      <c r="CL2347" s="207"/>
      <c r="CM2347" s="207"/>
      <c r="CN2347" s="207"/>
      <c r="CO2347" s="207"/>
      <c r="CP2347" s="207"/>
      <c r="CQ2347" s="207"/>
      <c r="CR2347" s="207"/>
      <c r="CS2347" s="207"/>
      <c r="CT2347" s="207"/>
      <c r="CU2347" s="207"/>
      <c r="CV2347" s="207"/>
      <c r="CW2347" s="207"/>
      <c r="CX2347" s="207"/>
      <c r="CY2347" s="207"/>
      <c r="CZ2347" s="207"/>
      <c r="DA2347" s="207"/>
      <c r="DB2347" s="207"/>
      <c r="DC2347" s="207"/>
      <c r="DD2347" s="207"/>
      <c r="DE2347" s="207"/>
      <c r="DF2347" s="207"/>
      <c r="DG2347" s="207"/>
      <c r="DH2347" s="207"/>
      <c r="DI2347" s="207"/>
      <c r="DJ2347" s="207"/>
      <c r="DK2347" s="207"/>
      <c r="DL2347" s="207"/>
      <c r="DM2347" s="207"/>
      <c r="DN2347" s="207"/>
      <c r="DO2347" s="207"/>
      <c r="DP2347" s="207"/>
      <c r="DQ2347" s="207"/>
      <c r="DR2347" s="207"/>
      <c r="DS2347" s="207"/>
      <c r="DT2347" s="207"/>
      <c r="DU2347" s="207"/>
      <c r="DV2347" s="207"/>
      <c r="DW2347" s="207"/>
      <c r="DX2347" s="207"/>
    </row>
    <row r="2348" spans="15:128">
      <c r="O2348" s="207"/>
      <c r="P2348" s="207"/>
      <c r="Q2348" s="207"/>
      <c r="R2348" s="207"/>
      <c r="S2348" s="207"/>
      <c r="T2348" s="207"/>
      <c r="U2348" s="207"/>
      <c r="BP2348" s="207"/>
      <c r="BQ2348" s="207"/>
      <c r="BR2348" s="207"/>
      <c r="BS2348" s="207"/>
      <c r="BT2348" s="207"/>
      <c r="BU2348" s="207"/>
      <c r="BV2348" s="207"/>
      <c r="BW2348" s="207"/>
      <c r="BX2348" s="207"/>
      <c r="BY2348" s="207"/>
      <c r="BZ2348" s="207"/>
      <c r="CA2348" s="207"/>
      <c r="CB2348" s="207"/>
      <c r="CC2348" s="207"/>
      <c r="CD2348" s="207"/>
      <c r="CE2348" s="207"/>
      <c r="CF2348" s="207"/>
      <c r="CG2348" s="207"/>
      <c r="CH2348" s="207"/>
      <c r="CI2348" s="207"/>
      <c r="CJ2348" s="207"/>
      <c r="CK2348" s="207"/>
      <c r="CL2348" s="207"/>
      <c r="CM2348" s="207"/>
      <c r="CN2348" s="207"/>
      <c r="CO2348" s="207"/>
      <c r="CP2348" s="207"/>
      <c r="CQ2348" s="207"/>
      <c r="CR2348" s="207"/>
      <c r="CS2348" s="207"/>
      <c r="CT2348" s="207"/>
      <c r="CU2348" s="207"/>
      <c r="CV2348" s="207"/>
      <c r="CW2348" s="207"/>
      <c r="CX2348" s="207"/>
      <c r="CY2348" s="207"/>
      <c r="CZ2348" s="207"/>
      <c r="DA2348" s="207"/>
      <c r="DB2348" s="207"/>
      <c r="DC2348" s="207"/>
      <c r="DD2348" s="207"/>
      <c r="DE2348" s="207"/>
      <c r="DF2348" s="207"/>
      <c r="DG2348" s="207"/>
      <c r="DH2348" s="207"/>
      <c r="DI2348" s="207"/>
      <c r="DJ2348" s="207"/>
      <c r="DK2348" s="207"/>
      <c r="DL2348" s="207"/>
      <c r="DM2348" s="207"/>
      <c r="DN2348" s="207"/>
      <c r="DO2348" s="207"/>
      <c r="DP2348" s="207"/>
      <c r="DQ2348" s="207"/>
      <c r="DR2348" s="207"/>
      <c r="DS2348" s="207"/>
      <c r="DT2348" s="207"/>
      <c r="DU2348" s="207"/>
      <c r="DV2348" s="207"/>
      <c r="DW2348" s="207"/>
      <c r="DX2348" s="207"/>
    </row>
    <row r="2349" spans="15:128">
      <c r="O2349" s="207"/>
      <c r="P2349" s="207"/>
      <c r="Q2349" s="207"/>
      <c r="R2349" s="207"/>
      <c r="S2349" s="207"/>
      <c r="T2349" s="207"/>
      <c r="U2349" s="207"/>
      <c r="BP2349" s="207"/>
      <c r="BQ2349" s="207"/>
      <c r="BR2349" s="207"/>
      <c r="BS2349" s="207"/>
      <c r="BT2349" s="207"/>
      <c r="BU2349" s="207"/>
      <c r="BV2349" s="207"/>
      <c r="BW2349" s="207"/>
      <c r="BX2349" s="207"/>
      <c r="BY2349" s="207"/>
      <c r="BZ2349" s="207"/>
      <c r="CA2349" s="207"/>
      <c r="CB2349" s="207"/>
      <c r="CC2349" s="207"/>
      <c r="CD2349" s="207"/>
      <c r="CE2349" s="207"/>
      <c r="CF2349" s="207"/>
      <c r="CG2349" s="207"/>
      <c r="CH2349" s="207"/>
      <c r="CI2349" s="207"/>
      <c r="CJ2349" s="207"/>
      <c r="CK2349" s="207"/>
      <c r="CL2349" s="207"/>
      <c r="CM2349" s="207"/>
      <c r="CN2349" s="207"/>
      <c r="CO2349" s="207"/>
      <c r="CP2349" s="207"/>
      <c r="CQ2349" s="207"/>
      <c r="CR2349" s="207"/>
      <c r="CS2349" s="207"/>
      <c r="CT2349" s="207"/>
      <c r="CU2349" s="207"/>
      <c r="CV2349" s="207"/>
      <c r="CW2349" s="207"/>
      <c r="CX2349" s="207"/>
      <c r="CY2349" s="207"/>
      <c r="CZ2349" s="207"/>
      <c r="DA2349" s="207"/>
      <c r="DB2349" s="207"/>
      <c r="DC2349" s="207"/>
      <c r="DD2349" s="207"/>
      <c r="DE2349" s="207"/>
      <c r="DF2349" s="207"/>
      <c r="DG2349" s="207"/>
      <c r="DH2349" s="207"/>
      <c r="DI2349" s="207"/>
      <c r="DJ2349" s="207"/>
      <c r="DK2349" s="207"/>
      <c r="DL2349" s="207"/>
      <c r="DM2349" s="207"/>
      <c r="DN2349" s="207"/>
      <c r="DO2349" s="207"/>
      <c r="DP2349" s="207"/>
      <c r="DQ2349" s="207"/>
      <c r="DR2349" s="207"/>
      <c r="DS2349" s="207"/>
      <c r="DT2349" s="207"/>
      <c r="DU2349" s="207"/>
      <c r="DV2349" s="207"/>
      <c r="DW2349" s="207"/>
      <c r="DX2349" s="207"/>
    </row>
    <row r="2350" spans="15:128">
      <c r="O2350" s="207"/>
      <c r="P2350" s="207"/>
      <c r="Q2350" s="207"/>
      <c r="R2350" s="207"/>
      <c r="S2350" s="207"/>
      <c r="T2350" s="207"/>
      <c r="U2350" s="207"/>
      <c r="BP2350" s="207"/>
      <c r="BQ2350" s="207"/>
      <c r="BR2350" s="207"/>
      <c r="BS2350" s="207"/>
      <c r="BT2350" s="207"/>
      <c r="BU2350" s="207"/>
      <c r="BV2350" s="207"/>
      <c r="BW2350" s="207"/>
      <c r="BX2350" s="207"/>
      <c r="BY2350" s="207"/>
      <c r="BZ2350" s="207"/>
      <c r="CA2350" s="207"/>
      <c r="CB2350" s="207"/>
      <c r="CC2350" s="207"/>
      <c r="CD2350" s="207"/>
      <c r="CE2350" s="207"/>
      <c r="CF2350" s="207"/>
      <c r="CG2350" s="207"/>
      <c r="CH2350" s="207"/>
      <c r="CI2350" s="207"/>
      <c r="CJ2350" s="207"/>
      <c r="CK2350" s="207"/>
      <c r="CL2350" s="207"/>
      <c r="CM2350" s="207"/>
      <c r="CN2350" s="207"/>
      <c r="CO2350" s="207"/>
      <c r="CP2350" s="207"/>
      <c r="CQ2350" s="207"/>
      <c r="CR2350" s="207"/>
      <c r="CS2350" s="207"/>
      <c r="CT2350" s="207"/>
      <c r="CU2350" s="207"/>
      <c r="CV2350" s="207"/>
      <c r="CW2350" s="207"/>
      <c r="CX2350" s="207"/>
      <c r="CY2350" s="207"/>
      <c r="CZ2350" s="207"/>
      <c r="DA2350" s="207"/>
      <c r="DB2350" s="207"/>
      <c r="DC2350" s="207"/>
      <c r="DD2350" s="207"/>
      <c r="DE2350" s="207"/>
      <c r="DF2350" s="207"/>
      <c r="DG2350" s="207"/>
      <c r="DH2350" s="207"/>
      <c r="DI2350" s="207"/>
      <c r="DJ2350" s="207"/>
      <c r="DK2350" s="207"/>
      <c r="DL2350" s="207"/>
      <c r="DM2350" s="207"/>
      <c r="DN2350" s="207"/>
      <c r="DO2350" s="207"/>
      <c r="DP2350" s="207"/>
      <c r="DQ2350" s="207"/>
      <c r="DR2350" s="207"/>
      <c r="DS2350" s="207"/>
      <c r="DT2350" s="207"/>
      <c r="DU2350" s="207"/>
      <c r="DV2350" s="207"/>
      <c r="DW2350" s="207"/>
      <c r="DX2350" s="207"/>
    </row>
    <row r="2351" spans="15:128">
      <c r="O2351" s="207"/>
      <c r="P2351" s="207"/>
      <c r="Q2351" s="207"/>
      <c r="R2351" s="207"/>
      <c r="S2351" s="207"/>
      <c r="T2351" s="207"/>
      <c r="U2351" s="207"/>
      <c r="BP2351" s="207"/>
      <c r="BQ2351" s="207"/>
      <c r="BR2351" s="207"/>
      <c r="BS2351" s="207"/>
      <c r="BT2351" s="207"/>
      <c r="BU2351" s="207"/>
      <c r="BV2351" s="207"/>
      <c r="BW2351" s="207"/>
      <c r="BX2351" s="207"/>
      <c r="BY2351" s="207"/>
      <c r="BZ2351" s="207"/>
      <c r="CA2351" s="207"/>
      <c r="CB2351" s="207"/>
      <c r="CC2351" s="207"/>
      <c r="CD2351" s="207"/>
      <c r="CE2351" s="207"/>
      <c r="CF2351" s="207"/>
      <c r="CG2351" s="207"/>
      <c r="CH2351" s="207"/>
      <c r="CI2351" s="207"/>
      <c r="CJ2351" s="207"/>
      <c r="CK2351" s="207"/>
      <c r="CL2351" s="207"/>
      <c r="CM2351" s="207"/>
      <c r="CN2351" s="207"/>
      <c r="CO2351" s="207"/>
      <c r="CP2351" s="207"/>
      <c r="CQ2351" s="207"/>
      <c r="CR2351" s="207"/>
      <c r="CS2351" s="207"/>
      <c r="CT2351" s="207"/>
      <c r="CU2351" s="207"/>
      <c r="CV2351" s="207"/>
      <c r="CW2351" s="207"/>
      <c r="CX2351" s="207"/>
      <c r="CY2351" s="207"/>
      <c r="CZ2351" s="207"/>
      <c r="DA2351" s="207"/>
      <c r="DB2351" s="207"/>
      <c r="DC2351" s="207"/>
      <c r="DD2351" s="207"/>
      <c r="DE2351" s="207"/>
      <c r="DF2351" s="207"/>
      <c r="DG2351" s="207"/>
      <c r="DH2351" s="207"/>
      <c r="DI2351" s="207"/>
      <c r="DJ2351" s="207"/>
      <c r="DK2351" s="207"/>
      <c r="DL2351" s="207"/>
      <c r="DM2351" s="207"/>
      <c r="DN2351" s="207"/>
      <c r="DO2351" s="207"/>
      <c r="DP2351" s="207"/>
      <c r="DQ2351" s="207"/>
      <c r="DR2351" s="207"/>
      <c r="DS2351" s="207"/>
      <c r="DT2351" s="207"/>
      <c r="DU2351" s="207"/>
      <c r="DV2351" s="207"/>
      <c r="DW2351" s="207"/>
      <c r="DX2351" s="207"/>
    </row>
    <row r="2352" spans="15:128">
      <c r="O2352" s="207"/>
      <c r="P2352" s="207"/>
      <c r="Q2352" s="207"/>
      <c r="R2352" s="207"/>
      <c r="S2352" s="207"/>
      <c r="T2352" s="207"/>
      <c r="U2352" s="207"/>
      <c r="BP2352" s="207"/>
      <c r="BQ2352" s="207"/>
      <c r="BR2352" s="207"/>
      <c r="BS2352" s="207"/>
      <c r="BT2352" s="207"/>
      <c r="BU2352" s="207"/>
      <c r="BV2352" s="207"/>
      <c r="BW2352" s="207"/>
      <c r="BX2352" s="207"/>
      <c r="BY2352" s="207"/>
      <c r="BZ2352" s="207"/>
      <c r="CA2352" s="207"/>
      <c r="CB2352" s="207"/>
      <c r="CC2352" s="207"/>
      <c r="CD2352" s="207"/>
      <c r="CE2352" s="207"/>
      <c r="CF2352" s="207"/>
      <c r="CG2352" s="207"/>
      <c r="CH2352" s="207"/>
      <c r="CI2352" s="207"/>
      <c r="CJ2352" s="207"/>
      <c r="CK2352" s="207"/>
      <c r="CL2352" s="207"/>
      <c r="CM2352" s="207"/>
      <c r="CN2352" s="207"/>
      <c r="CO2352" s="207"/>
      <c r="CP2352" s="207"/>
      <c r="CQ2352" s="207"/>
      <c r="CR2352" s="207"/>
      <c r="CS2352" s="207"/>
      <c r="CT2352" s="207"/>
      <c r="CU2352" s="207"/>
      <c r="CV2352" s="207"/>
      <c r="CW2352" s="207"/>
      <c r="CX2352" s="207"/>
      <c r="CY2352" s="207"/>
      <c r="CZ2352" s="207"/>
      <c r="DA2352" s="207"/>
      <c r="DB2352" s="207"/>
      <c r="DC2352" s="207"/>
      <c r="DD2352" s="207"/>
      <c r="DE2352" s="207"/>
      <c r="DF2352" s="207"/>
      <c r="DG2352" s="207"/>
      <c r="DH2352" s="207"/>
      <c r="DI2352" s="207"/>
      <c r="DJ2352" s="207"/>
      <c r="DK2352" s="207"/>
      <c r="DL2352" s="207"/>
      <c r="DM2352" s="207"/>
      <c r="DN2352" s="207"/>
      <c r="DO2352" s="207"/>
      <c r="DP2352" s="207"/>
      <c r="DQ2352" s="207"/>
      <c r="DR2352" s="207"/>
      <c r="DS2352" s="207"/>
      <c r="DT2352" s="207"/>
      <c r="DU2352" s="207"/>
      <c r="DV2352" s="207"/>
      <c r="DW2352" s="207"/>
      <c r="DX2352" s="207"/>
    </row>
    <row r="2353" spans="15:128">
      <c r="O2353" s="207"/>
      <c r="P2353" s="207"/>
      <c r="Q2353" s="207"/>
      <c r="R2353" s="207"/>
      <c r="S2353" s="207"/>
      <c r="T2353" s="207"/>
      <c r="U2353" s="207"/>
      <c r="BP2353" s="207"/>
      <c r="BQ2353" s="207"/>
      <c r="BR2353" s="207"/>
      <c r="BS2353" s="207"/>
      <c r="BT2353" s="207"/>
      <c r="BU2353" s="207"/>
      <c r="BV2353" s="207"/>
      <c r="BW2353" s="207"/>
      <c r="BX2353" s="207"/>
      <c r="BY2353" s="207"/>
      <c r="BZ2353" s="207"/>
      <c r="CA2353" s="207"/>
      <c r="CB2353" s="207"/>
      <c r="CC2353" s="207"/>
      <c r="CD2353" s="207"/>
      <c r="CE2353" s="207"/>
      <c r="CF2353" s="207"/>
      <c r="CG2353" s="207"/>
      <c r="CH2353" s="207"/>
      <c r="CI2353" s="207"/>
      <c r="CJ2353" s="207"/>
      <c r="CK2353" s="207"/>
      <c r="CL2353" s="207"/>
      <c r="CM2353" s="207"/>
      <c r="CN2353" s="207"/>
      <c r="CO2353" s="207"/>
      <c r="CP2353" s="207"/>
      <c r="CQ2353" s="207"/>
      <c r="CR2353" s="207"/>
      <c r="CS2353" s="207"/>
      <c r="CT2353" s="207"/>
      <c r="CU2353" s="207"/>
      <c r="CV2353" s="207"/>
      <c r="CW2353" s="207"/>
      <c r="CX2353" s="207"/>
      <c r="CY2353" s="207"/>
      <c r="CZ2353" s="207"/>
      <c r="DA2353" s="207"/>
      <c r="DB2353" s="207"/>
      <c r="DC2353" s="207"/>
      <c r="DD2353" s="207"/>
      <c r="DE2353" s="207"/>
      <c r="DF2353" s="207"/>
      <c r="DG2353" s="207"/>
      <c r="DH2353" s="207"/>
      <c r="DI2353" s="207"/>
      <c r="DJ2353" s="207"/>
      <c r="DK2353" s="207"/>
      <c r="DL2353" s="207"/>
      <c r="DM2353" s="207"/>
      <c r="DN2353" s="207"/>
      <c r="DO2353" s="207"/>
      <c r="DP2353" s="207"/>
      <c r="DQ2353" s="207"/>
      <c r="DR2353" s="207"/>
      <c r="DS2353" s="207"/>
      <c r="DT2353" s="207"/>
      <c r="DU2353" s="207"/>
      <c r="DV2353" s="207"/>
      <c r="DW2353" s="207"/>
      <c r="DX2353" s="207"/>
    </row>
    <row r="2354" spans="15:128">
      <c r="O2354" s="207"/>
      <c r="P2354" s="207"/>
      <c r="Q2354" s="207"/>
      <c r="R2354" s="207"/>
      <c r="S2354" s="207"/>
      <c r="T2354" s="207"/>
      <c r="U2354" s="207"/>
      <c r="BP2354" s="207"/>
      <c r="BQ2354" s="207"/>
      <c r="BR2354" s="207"/>
      <c r="BS2354" s="207"/>
      <c r="BT2354" s="207"/>
      <c r="BU2354" s="207"/>
      <c r="BV2354" s="207"/>
      <c r="BW2354" s="207"/>
      <c r="BX2354" s="207"/>
      <c r="BY2354" s="207"/>
      <c r="BZ2354" s="207"/>
      <c r="CA2354" s="207"/>
      <c r="CB2354" s="207"/>
      <c r="CC2354" s="207"/>
      <c r="CD2354" s="207"/>
      <c r="CE2354" s="207"/>
      <c r="CF2354" s="207"/>
      <c r="CG2354" s="207"/>
      <c r="CH2354" s="207"/>
      <c r="CI2354" s="207"/>
      <c r="CJ2354" s="207"/>
      <c r="CK2354" s="207"/>
      <c r="CL2354" s="207"/>
      <c r="CM2354" s="207"/>
      <c r="CN2354" s="207"/>
      <c r="CO2354" s="207"/>
      <c r="CP2354" s="207"/>
      <c r="CQ2354" s="207"/>
      <c r="CR2354" s="207"/>
      <c r="CS2354" s="207"/>
      <c r="CT2354" s="207"/>
      <c r="CU2354" s="207"/>
      <c r="CV2354" s="207"/>
      <c r="CW2354" s="207"/>
      <c r="CX2354" s="207"/>
      <c r="CY2354" s="207"/>
      <c r="CZ2354" s="207"/>
      <c r="DA2354" s="207"/>
      <c r="DB2354" s="207"/>
      <c r="DC2354" s="207"/>
      <c r="DD2354" s="207"/>
      <c r="DE2354" s="207"/>
      <c r="DF2354" s="207"/>
      <c r="DG2354" s="207"/>
      <c r="DH2354" s="207"/>
      <c r="DI2354" s="207"/>
      <c r="DJ2354" s="207"/>
      <c r="DK2354" s="207"/>
      <c r="DL2354" s="207"/>
      <c r="DM2354" s="207"/>
      <c r="DN2354" s="207"/>
      <c r="DO2354" s="207"/>
      <c r="DP2354" s="207"/>
      <c r="DQ2354" s="207"/>
      <c r="DR2354" s="207"/>
      <c r="DS2354" s="207"/>
      <c r="DT2354" s="207"/>
      <c r="DU2354" s="207"/>
      <c r="DV2354" s="207"/>
      <c r="DW2354" s="207"/>
      <c r="DX2354" s="207"/>
    </row>
    <row r="2355" spans="15:128">
      <c r="O2355" s="207"/>
      <c r="P2355" s="207"/>
      <c r="Q2355" s="207"/>
      <c r="R2355" s="207"/>
      <c r="S2355" s="207"/>
      <c r="T2355" s="207"/>
      <c r="U2355" s="207"/>
      <c r="BP2355" s="207"/>
      <c r="BQ2355" s="207"/>
      <c r="BR2355" s="207"/>
      <c r="BS2355" s="207"/>
      <c r="BT2355" s="207"/>
      <c r="BU2355" s="207"/>
      <c r="BV2355" s="207"/>
      <c r="BW2355" s="207"/>
      <c r="BX2355" s="207"/>
      <c r="BY2355" s="207"/>
      <c r="BZ2355" s="207"/>
      <c r="CA2355" s="207"/>
      <c r="CB2355" s="207"/>
      <c r="CC2355" s="207"/>
      <c r="CD2355" s="207"/>
      <c r="CE2355" s="207"/>
      <c r="CF2355" s="207"/>
      <c r="CG2355" s="207"/>
      <c r="CH2355" s="207"/>
      <c r="CI2355" s="207"/>
      <c r="CJ2355" s="207"/>
      <c r="CK2355" s="207"/>
      <c r="CL2355" s="207"/>
      <c r="CM2355" s="207"/>
      <c r="CN2355" s="207"/>
      <c r="CO2355" s="207"/>
      <c r="CP2355" s="207"/>
      <c r="CQ2355" s="207"/>
      <c r="CR2355" s="207"/>
      <c r="CS2355" s="207"/>
      <c r="CT2355" s="207"/>
      <c r="CU2355" s="207"/>
      <c r="CV2355" s="207"/>
      <c r="CW2355" s="207"/>
      <c r="CX2355" s="207"/>
      <c r="CY2355" s="207"/>
      <c r="CZ2355" s="207"/>
      <c r="DA2355" s="207"/>
      <c r="DB2355" s="207"/>
      <c r="DC2355" s="207"/>
      <c r="DD2355" s="207"/>
      <c r="DE2355" s="207"/>
      <c r="DF2355" s="207"/>
      <c r="DG2355" s="207"/>
      <c r="DH2355" s="207"/>
      <c r="DI2355" s="207"/>
      <c r="DJ2355" s="207"/>
      <c r="DK2355" s="207"/>
      <c r="DL2355" s="207"/>
      <c r="DM2355" s="207"/>
      <c r="DN2355" s="207"/>
      <c r="DO2355" s="207"/>
      <c r="DP2355" s="207"/>
      <c r="DQ2355" s="207"/>
      <c r="DR2355" s="207"/>
      <c r="DS2355" s="207"/>
      <c r="DT2355" s="207"/>
      <c r="DU2355" s="207"/>
      <c r="DV2355" s="207"/>
      <c r="DW2355" s="207"/>
      <c r="DX2355" s="207"/>
    </row>
    <row r="2356" spans="15:128">
      <c r="O2356" s="207"/>
      <c r="P2356" s="207"/>
      <c r="Q2356" s="207"/>
      <c r="R2356" s="207"/>
      <c r="S2356" s="207"/>
      <c r="T2356" s="207"/>
      <c r="U2356" s="207"/>
      <c r="BP2356" s="207"/>
      <c r="BQ2356" s="207"/>
      <c r="BR2356" s="207"/>
      <c r="BS2356" s="207"/>
      <c r="BT2356" s="207"/>
      <c r="BU2356" s="207"/>
      <c r="BV2356" s="207"/>
      <c r="BW2356" s="207"/>
      <c r="BX2356" s="207"/>
      <c r="BY2356" s="207"/>
      <c r="BZ2356" s="207"/>
      <c r="CA2356" s="207"/>
      <c r="CB2356" s="207"/>
      <c r="CC2356" s="207"/>
      <c r="CD2356" s="207"/>
      <c r="CE2356" s="207"/>
      <c r="CF2356" s="207"/>
      <c r="CG2356" s="207"/>
      <c r="CH2356" s="207"/>
      <c r="CI2356" s="207"/>
      <c r="CJ2356" s="207"/>
      <c r="CK2356" s="207"/>
      <c r="CL2356" s="207"/>
      <c r="CM2356" s="207"/>
      <c r="CN2356" s="207"/>
      <c r="CO2356" s="207"/>
      <c r="CP2356" s="207"/>
      <c r="CQ2356" s="207"/>
      <c r="CR2356" s="207"/>
      <c r="CS2356" s="207"/>
      <c r="CT2356" s="207"/>
      <c r="CU2356" s="207"/>
      <c r="CV2356" s="207"/>
      <c r="CW2356" s="207"/>
      <c r="CX2356" s="207"/>
      <c r="CY2356" s="207"/>
      <c r="CZ2356" s="207"/>
      <c r="DA2356" s="207"/>
      <c r="DB2356" s="207"/>
      <c r="DC2356" s="207"/>
      <c r="DD2356" s="207"/>
      <c r="DE2356" s="207"/>
      <c r="DF2356" s="207"/>
      <c r="DG2356" s="207"/>
      <c r="DH2356" s="207"/>
      <c r="DI2356" s="207"/>
      <c r="DJ2356" s="207"/>
      <c r="DK2356" s="207"/>
      <c r="DL2356" s="207"/>
      <c r="DM2356" s="207"/>
      <c r="DN2356" s="207"/>
      <c r="DO2356" s="207"/>
      <c r="DP2356" s="207"/>
      <c r="DQ2356" s="207"/>
      <c r="DR2356" s="207"/>
      <c r="DS2356" s="207"/>
      <c r="DT2356" s="207"/>
      <c r="DU2356" s="207"/>
      <c r="DV2356" s="207"/>
      <c r="DW2356" s="207"/>
      <c r="DX2356" s="207"/>
    </row>
    <row r="2357" spans="15:128">
      <c r="O2357" s="207"/>
      <c r="P2357" s="207"/>
      <c r="Q2357" s="207"/>
      <c r="R2357" s="207"/>
      <c r="S2357" s="207"/>
      <c r="T2357" s="207"/>
      <c r="U2357" s="207"/>
      <c r="BP2357" s="207"/>
      <c r="BQ2357" s="207"/>
      <c r="BR2357" s="207"/>
      <c r="BS2357" s="207"/>
      <c r="BT2357" s="207"/>
      <c r="BU2357" s="207"/>
      <c r="BV2357" s="207"/>
      <c r="BW2357" s="207"/>
      <c r="BX2357" s="207"/>
      <c r="BY2357" s="207"/>
      <c r="BZ2357" s="207"/>
      <c r="CA2357" s="207"/>
      <c r="CB2357" s="207"/>
      <c r="CC2357" s="207"/>
      <c r="CD2357" s="207"/>
      <c r="CE2357" s="207"/>
      <c r="CF2357" s="207"/>
      <c r="CG2357" s="207"/>
      <c r="CH2357" s="207"/>
      <c r="CI2357" s="207"/>
      <c r="CJ2357" s="207"/>
      <c r="CK2357" s="207"/>
      <c r="CL2357" s="207"/>
      <c r="CM2357" s="207"/>
      <c r="CN2357" s="207"/>
      <c r="CO2357" s="207"/>
      <c r="CP2357" s="207"/>
      <c r="CQ2357" s="207"/>
      <c r="CR2357" s="207"/>
      <c r="CS2357" s="207"/>
      <c r="CT2357" s="207"/>
      <c r="CU2357" s="207"/>
      <c r="CV2357" s="207"/>
      <c r="CW2357" s="207"/>
      <c r="CX2357" s="207"/>
      <c r="CY2357" s="207"/>
      <c r="CZ2357" s="207"/>
      <c r="DA2357" s="207"/>
      <c r="DB2357" s="207"/>
      <c r="DC2357" s="207"/>
      <c r="DD2357" s="207"/>
      <c r="DE2357" s="207"/>
      <c r="DF2357" s="207"/>
      <c r="DG2357" s="207"/>
      <c r="DH2357" s="207"/>
      <c r="DI2357" s="207"/>
      <c r="DJ2357" s="207"/>
      <c r="DK2357" s="207"/>
      <c r="DL2357" s="207"/>
      <c r="DM2357" s="207"/>
      <c r="DN2357" s="207"/>
      <c r="DO2357" s="207"/>
      <c r="DP2357" s="207"/>
      <c r="DQ2357" s="207"/>
      <c r="DR2357" s="207"/>
      <c r="DS2357" s="207"/>
      <c r="DT2357" s="207"/>
      <c r="DU2357" s="207"/>
      <c r="DV2357" s="207"/>
      <c r="DW2357" s="207"/>
      <c r="DX2357" s="207"/>
    </row>
    <row r="2358" spans="15:128">
      <c r="O2358" s="207"/>
      <c r="P2358" s="207"/>
      <c r="Q2358" s="207"/>
      <c r="R2358" s="207"/>
      <c r="S2358" s="207"/>
      <c r="T2358" s="207"/>
      <c r="U2358" s="207"/>
      <c r="BP2358" s="207"/>
      <c r="BQ2358" s="207"/>
      <c r="BR2358" s="207"/>
      <c r="BS2358" s="207"/>
      <c r="BT2358" s="207"/>
      <c r="BU2358" s="207"/>
      <c r="BV2358" s="207"/>
      <c r="BW2358" s="207"/>
      <c r="BX2358" s="207"/>
      <c r="BY2358" s="207"/>
      <c r="BZ2358" s="207"/>
      <c r="CA2358" s="207"/>
      <c r="CB2358" s="207"/>
      <c r="CC2358" s="207"/>
      <c r="CD2358" s="207"/>
      <c r="CE2358" s="207"/>
      <c r="CF2358" s="207"/>
      <c r="CG2358" s="207"/>
      <c r="CH2358" s="207"/>
      <c r="CI2358" s="207"/>
      <c r="CJ2358" s="207"/>
      <c r="CK2358" s="207"/>
      <c r="CL2358" s="207"/>
      <c r="CM2358" s="207"/>
      <c r="CN2358" s="207"/>
      <c r="CO2358" s="207"/>
      <c r="CP2358" s="207"/>
      <c r="CQ2358" s="207"/>
      <c r="CR2358" s="207"/>
      <c r="CS2358" s="207"/>
      <c r="CT2358" s="207"/>
      <c r="CU2358" s="207"/>
      <c r="CV2358" s="207"/>
      <c r="CW2358" s="207"/>
      <c r="CX2358" s="207"/>
      <c r="CY2358" s="207"/>
      <c r="CZ2358" s="207"/>
      <c r="DA2358" s="207"/>
      <c r="DB2358" s="207"/>
      <c r="DC2358" s="207"/>
      <c r="DD2358" s="207"/>
      <c r="DE2358" s="207"/>
      <c r="DF2358" s="207"/>
      <c r="DG2358" s="207"/>
      <c r="DH2358" s="207"/>
      <c r="DI2358" s="207"/>
      <c r="DJ2358" s="207"/>
      <c r="DK2358" s="207"/>
      <c r="DL2358" s="207"/>
      <c r="DM2358" s="207"/>
      <c r="DN2358" s="207"/>
      <c r="DO2358" s="207"/>
      <c r="DP2358" s="207"/>
      <c r="DQ2358" s="207"/>
      <c r="DR2358" s="207"/>
      <c r="DS2358" s="207"/>
      <c r="DT2358" s="207"/>
      <c r="DU2358" s="207"/>
      <c r="DV2358" s="207"/>
      <c r="DW2358" s="207"/>
      <c r="DX2358" s="207"/>
    </row>
    <row r="2359" spans="15:128">
      <c r="O2359" s="207"/>
      <c r="P2359" s="207"/>
      <c r="Q2359" s="207"/>
      <c r="R2359" s="207"/>
      <c r="S2359" s="207"/>
      <c r="T2359" s="207"/>
      <c r="U2359" s="207"/>
      <c r="BP2359" s="207"/>
      <c r="BQ2359" s="207"/>
      <c r="BR2359" s="207"/>
      <c r="BS2359" s="207"/>
      <c r="BT2359" s="207"/>
      <c r="BU2359" s="207"/>
      <c r="BV2359" s="207"/>
      <c r="BW2359" s="207"/>
      <c r="BX2359" s="207"/>
      <c r="BY2359" s="207"/>
      <c r="BZ2359" s="207"/>
      <c r="CA2359" s="207"/>
      <c r="CB2359" s="207"/>
      <c r="CC2359" s="207"/>
      <c r="CD2359" s="207"/>
      <c r="CE2359" s="207"/>
      <c r="CF2359" s="207"/>
      <c r="CG2359" s="207"/>
      <c r="CH2359" s="207"/>
      <c r="CI2359" s="207"/>
      <c r="CJ2359" s="207"/>
      <c r="CK2359" s="207"/>
      <c r="CL2359" s="207"/>
      <c r="CM2359" s="207"/>
      <c r="CN2359" s="207"/>
      <c r="CO2359" s="207"/>
      <c r="CP2359" s="207"/>
      <c r="CQ2359" s="207"/>
      <c r="CR2359" s="207"/>
      <c r="CS2359" s="207"/>
      <c r="CT2359" s="207"/>
      <c r="CU2359" s="207"/>
      <c r="CV2359" s="207"/>
      <c r="CW2359" s="207"/>
      <c r="CX2359" s="207"/>
      <c r="CY2359" s="207"/>
      <c r="CZ2359" s="207"/>
      <c r="DA2359" s="207"/>
      <c r="DB2359" s="207"/>
      <c r="DC2359" s="207"/>
      <c r="DD2359" s="207"/>
      <c r="DE2359" s="207"/>
      <c r="DF2359" s="207"/>
      <c r="DG2359" s="207"/>
      <c r="DH2359" s="207"/>
      <c r="DI2359" s="207"/>
      <c r="DJ2359" s="207"/>
      <c r="DK2359" s="207"/>
      <c r="DL2359" s="207"/>
      <c r="DM2359" s="207"/>
      <c r="DN2359" s="207"/>
      <c r="DO2359" s="207"/>
      <c r="DP2359" s="207"/>
      <c r="DQ2359" s="207"/>
      <c r="DR2359" s="207"/>
      <c r="DS2359" s="207"/>
      <c r="DT2359" s="207"/>
      <c r="DU2359" s="207"/>
      <c r="DV2359" s="207"/>
      <c r="DW2359" s="207"/>
      <c r="DX2359" s="207"/>
    </row>
    <row r="2360" spans="15:128">
      <c r="O2360" s="207"/>
      <c r="P2360" s="207"/>
      <c r="Q2360" s="207"/>
      <c r="R2360" s="207"/>
      <c r="S2360" s="207"/>
      <c r="T2360" s="207"/>
      <c r="U2360" s="207"/>
      <c r="BP2360" s="207"/>
      <c r="BQ2360" s="207"/>
      <c r="BR2360" s="207"/>
      <c r="BS2360" s="207"/>
      <c r="BT2360" s="207"/>
      <c r="BU2360" s="207"/>
      <c r="BV2360" s="207"/>
      <c r="BW2360" s="207"/>
      <c r="BX2360" s="207"/>
      <c r="BY2360" s="207"/>
      <c r="BZ2360" s="207"/>
      <c r="CA2360" s="207"/>
      <c r="CB2360" s="207"/>
      <c r="CC2360" s="207"/>
      <c r="CD2360" s="207"/>
      <c r="CE2360" s="207"/>
      <c r="CF2360" s="207"/>
      <c r="CG2360" s="207"/>
      <c r="CH2360" s="207"/>
      <c r="CI2360" s="207"/>
      <c r="CJ2360" s="207"/>
      <c r="CK2360" s="207"/>
      <c r="CL2360" s="207"/>
      <c r="CM2360" s="207"/>
      <c r="CN2360" s="207"/>
      <c r="CO2360" s="207"/>
      <c r="CP2360" s="207"/>
      <c r="CQ2360" s="207"/>
      <c r="CR2360" s="207"/>
      <c r="CS2360" s="207"/>
      <c r="CT2360" s="207"/>
      <c r="CU2360" s="207"/>
      <c r="CV2360" s="207"/>
      <c r="CW2360" s="207"/>
      <c r="CX2360" s="207"/>
      <c r="CY2360" s="207"/>
      <c r="CZ2360" s="207"/>
      <c r="DA2360" s="207"/>
      <c r="DB2360" s="207"/>
      <c r="DC2360" s="207"/>
      <c r="DD2360" s="207"/>
      <c r="DE2360" s="207"/>
      <c r="DF2360" s="207"/>
      <c r="DG2360" s="207"/>
      <c r="DH2360" s="207"/>
      <c r="DI2360" s="207"/>
      <c r="DJ2360" s="207"/>
      <c r="DK2360" s="207"/>
      <c r="DL2360" s="207"/>
      <c r="DM2360" s="207"/>
      <c r="DN2360" s="207"/>
      <c r="DO2360" s="207"/>
      <c r="DP2360" s="207"/>
      <c r="DQ2360" s="207"/>
      <c r="DR2360" s="207"/>
      <c r="DS2360" s="207"/>
      <c r="DT2360" s="207"/>
      <c r="DU2360" s="207"/>
      <c r="DV2360" s="207"/>
      <c r="DW2360" s="207"/>
      <c r="DX2360" s="207"/>
    </row>
    <row r="2361" spans="15:128">
      <c r="O2361" s="207"/>
      <c r="P2361" s="207"/>
      <c r="Q2361" s="207"/>
      <c r="R2361" s="207"/>
      <c r="S2361" s="207"/>
      <c r="T2361" s="207"/>
      <c r="U2361" s="207"/>
      <c r="BP2361" s="207"/>
      <c r="BQ2361" s="207"/>
      <c r="BR2361" s="207"/>
      <c r="BS2361" s="207"/>
      <c r="BT2361" s="207"/>
      <c r="BU2361" s="207"/>
      <c r="BV2361" s="207"/>
      <c r="BW2361" s="207"/>
      <c r="BX2361" s="207"/>
      <c r="BY2361" s="207"/>
      <c r="BZ2361" s="207"/>
      <c r="CA2361" s="207"/>
      <c r="CB2361" s="207"/>
      <c r="CC2361" s="207"/>
      <c r="CD2361" s="207"/>
      <c r="CE2361" s="207"/>
      <c r="CF2361" s="207"/>
      <c r="CG2361" s="207"/>
      <c r="CH2361" s="207"/>
      <c r="CI2361" s="207"/>
      <c r="CJ2361" s="207"/>
      <c r="CK2361" s="207"/>
      <c r="CL2361" s="207"/>
      <c r="CM2361" s="207"/>
      <c r="CN2361" s="207"/>
      <c r="CO2361" s="207"/>
      <c r="CP2361" s="207"/>
      <c r="CQ2361" s="207"/>
      <c r="CR2361" s="207"/>
      <c r="CS2361" s="207"/>
      <c r="CT2361" s="207"/>
      <c r="CU2361" s="207"/>
      <c r="CV2361" s="207"/>
      <c r="CW2361" s="207"/>
      <c r="CX2361" s="207"/>
      <c r="CY2361" s="207"/>
      <c r="CZ2361" s="207"/>
      <c r="DA2361" s="207"/>
      <c r="DB2361" s="207"/>
      <c r="DC2361" s="207"/>
      <c r="DD2361" s="207"/>
      <c r="DE2361" s="207"/>
      <c r="DF2361" s="207"/>
      <c r="DG2361" s="207"/>
      <c r="DH2361" s="207"/>
      <c r="DI2361" s="207"/>
      <c r="DJ2361" s="207"/>
      <c r="DK2361" s="207"/>
      <c r="DL2361" s="207"/>
      <c r="DM2361" s="207"/>
      <c r="DN2361" s="207"/>
      <c r="DO2361" s="207"/>
      <c r="DP2361" s="207"/>
      <c r="DQ2361" s="207"/>
      <c r="DR2361" s="207"/>
      <c r="DS2361" s="207"/>
      <c r="DT2361" s="207"/>
      <c r="DU2361" s="207"/>
      <c r="DV2361" s="207"/>
      <c r="DW2361" s="207"/>
      <c r="DX2361" s="207"/>
    </row>
    <row r="2362" spans="15:128">
      <c r="O2362" s="207"/>
      <c r="P2362" s="207"/>
      <c r="Q2362" s="207"/>
      <c r="R2362" s="207"/>
      <c r="S2362" s="207"/>
      <c r="T2362" s="207"/>
      <c r="U2362" s="207"/>
      <c r="BP2362" s="207"/>
      <c r="BQ2362" s="207"/>
      <c r="BR2362" s="207"/>
      <c r="BS2362" s="207"/>
      <c r="BT2362" s="207"/>
      <c r="BU2362" s="207"/>
      <c r="BV2362" s="207"/>
      <c r="BW2362" s="207"/>
      <c r="BX2362" s="207"/>
      <c r="BY2362" s="207"/>
      <c r="BZ2362" s="207"/>
      <c r="CA2362" s="207"/>
      <c r="CB2362" s="207"/>
      <c r="CC2362" s="207"/>
      <c r="CD2362" s="207"/>
      <c r="CE2362" s="207"/>
      <c r="CF2362" s="207"/>
      <c r="CG2362" s="207"/>
      <c r="CH2362" s="207"/>
      <c r="CI2362" s="207"/>
      <c r="CJ2362" s="207"/>
      <c r="CK2362" s="207"/>
      <c r="CL2362" s="207"/>
      <c r="CM2362" s="207"/>
      <c r="CN2362" s="207"/>
      <c r="CO2362" s="207"/>
      <c r="CP2362" s="207"/>
      <c r="CQ2362" s="207"/>
      <c r="CR2362" s="207"/>
      <c r="CS2362" s="207"/>
      <c r="CT2362" s="207"/>
      <c r="CU2362" s="207"/>
      <c r="CV2362" s="207"/>
      <c r="CW2362" s="207"/>
      <c r="CX2362" s="207"/>
      <c r="CY2362" s="207"/>
      <c r="CZ2362" s="207"/>
      <c r="DA2362" s="207"/>
      <c r="DB2362" s="207"/>
      <c r="DC2362" s="207"/>
      <c r="DD2362" s="207"/>
      <c r="DE2362" s="207"/>
      <c r="DF2362" s="207"/>
      <c r="DG2362" s="207"/>
      <c r="DH2362" s="207"/>
      <c r="DI2362" s="207"/>
      <c r="DJ2362" s="207"/>
      <c r="DK2362" s="207"/>
      <c r="DL2362" s="207"/>
      <c r="DM2362" s="207"/>
      <c r="DN2362" s="207"/>
      <c r="DO2362" s="207"/>
      <c r="DP2362" s="207"/>
      <c r="DQ2362" s="207"/>
      <c r="DR2362" s="207"/>
      <c r="DS2362" s="207"/>
      <c r="DT2362" s="207"/>
      <c r="DU2362" s="207"/>
      <c r="DV2362" s="207"/>
      <c r="DW2362" s="207"/>
      <c r="DX2362" s="207"/>
    </row>
    <row r="2363" spans="15:128">
      <c r="O2363" s="207"/>
      <c r="P2363" s="207"/>
      <c r="Q2363" s="207"/>
      <c r="R2363" s="207"/>
      <c r="S2363" s="207"/>
      <c r="T2363" s="207"/>
      <c r="U2363" s="207"/>
      <c r="BP2363" s="207"/>
      <c r="BQ2363" s="207"/>
      <c r="BR2363" s="207"/>
      <c r="BS2363" s="207"/>
      <c r="BT2363" s="207"/>
      <c r="BU2363" s="207"/>
      <c r="BV2363" s="207"/>
      <c r="BW2363" s="207"/>
      <c r="BX2363" s="207"/>
      <c r="BY2363" s="207"/>
      <c r="BZ2363" s="207"/>
      <c r="CA2363" s="207"/>
      <c r="CB2363" s="207"/>
      <c r="CC2363" s="207"/>
      <c r="CD2363" s="207"/>
      <c r="CE2363" s="207"/>
      <c r="CF2363" s="207"/>
      <c r="CG2363" s="207"/>
      <c r="CH2363" s="207"/>
      <c r="CI2363" s="207"/>
      <c r="CJ2363" s="207"/>
      <c r="CK2363" s="207"/>
      <c r="CL2363" s="207"/>
      <c r="CM2363" s="207"/>
      <c r="CN2363" s="207"/>
      <c r="CO2363" s="207"/>
      <c r="CP2363" s="207"/>
      <c r="CQ2363" s="207"/>
      <c r="CR2363" s="207"/>
      <c r="CS2363" s="207"/>
      <c r="CT2363" s="207"/>
      <c r="CU2363" s="207"/>
      <c r="CV2363" s="207"/>
      <c r="CW2363" s="207"/>
      <c r="CX2363" s="207"/>
      <c r="CY2363" s="207"/>
      <c r="CZ2363" s="207"/>
      <c r="DA2363" s="207"/>
      <c r="DB2363" s="207"/>
      <c r="DC2363" s="207"/>
      <c r="DD2363" s="207"/>
      <c r="DE2363" s="207"/>
      <c r="DF2363" s="207"/>
      <c r="DG2363" s="207"/>
      <c r="DH2363" s="207"/>
      <c r="DI2363" s="207"/>
      <c r="DJ2363" s="207"/>
      <c r="DK2363" s="207"/>
      <c r="DL2363" s="207"/>
      <c r="DM2363" s="207"/>
      <c r="DN2363" s="207"/>
      <c r="DO2363" s="207"/>
      <c r="DP2363" s="207"/>
      <c r="DQ2363" s="207"/>
      <c r="DR2363" s="207"/>
      <c r="DS2363" s="207"/>
      <c r="DT2363" s="207"/>
      <c r="DU2363" s="207"/>
      <c r="DV2363" s="207"/>
      <c r="DW2363" s="207"/>
      <c r="DX2363" s="207"/>
    </row>
    <row r="2364" spans="15:128">
      <c r="O2364" s="207"/>
      <c r="P2364" s="207"/>
      <c r="Q2364" s="207"/>
      <c r="R2364" s="207"/>
      <c r="S2364" s="207"/>
      <c r="T2364" s="207"/>
      <c r="U2364" s="207"/>
      <c r="BP2364" s="207"/>
      <c r="BQ2364" s="207"/>
      <c r="BR2364" s="207"/>
      <c r="BS2364" s="207"/>
      <c r="BT2364" s="207"/>
      <c r="BU2364" s="207"/>
      <c r="BV2364" s="207"/>
      <c r="BW2364" s="207"/>
      <c r="BX2364" s="207"/>
      <c r="BY2364" s="207"/>
      <c r="BZ2364" s="207"/>
      <c r="CA2364" s="207"/>
      <c r="CB2364" s="207"/>
      <c r="CC2364" s="207"/>
      <c r="CD2364" s="207"/>
      <c r="CE2364" s="207"/>
      <c r="CF2364" s="207"/>
      <c r="CG2364" s="207"/>
      <c r="CH2364" s="207"/>
      <c r="CI2364" s="207"/>
      <c r="CJ2364" s="207"/>
      <c r="CK2364" s="207"/>
      <c r="CL2364" s="207"/>
      <c r="CM2364" s="207"/>
      <c r="CN2364" s="207"/>
      <c r="CO2364" s="207"/>
      <c r="CP2364" s="207"/>
      <c r="CQ2364" s="207"/>
      <c r="CR2364" s="207"/>
      <c r="CS2364" s="207"/>
      <c r="CT2364" s="207"/>
      <c r="CU2364" s="207"/>
      <c r="CV2364" s="207"/>
      <c r="CW2364" s="207"/>
      <c r="CX2364" s="207"/>
      <c r="CY2364" s="207"/>
      <c r="CZ2364" s="207"/>
      <c r="DA2364" s="207"/>
      <c r="DB2364" s="207"/>
      <c r="DC2364" s="207"/>
      <c r="DD2364" s="207"/>
      <c r="DE2364" s="207"/>
      <c r="DF2364" s="207"/>
      <c r="DG2364" s="207"/>
      <c r="DH2364" s="207"/>
      <c r="DI2364" s="207"/>
      <c r="DJ2364" s="207"/>
      <c r="DK2364" s="207"/>
      <c r="DL2364" s="207"/>
      <c r="DM2364" s="207"/>
      <c r="DN2364" s="207"/>
      <c r="DO2364" s="207"/>
      <c r="DP2364" s="207"/>
      <c r="DQ2364" s="207"/>
      <c r="DR2364" s="207"/>
      <c r="DS2364" s="207"/>
      <c r="DT2364" s="207"/>
      <c r="DU2364" s="207"/>
      <c r="DV2364" s="207"/>
      <c r="DW2364" s="207"/>
      <c r="DX2364" s="207"/>
    </row>
    <row r="2365" spans="15:128">
      <c r="O2365" s="207"/>
      <c r="P2365" s="207"/>
      <c r="Q2365" s="207"/>
      <c r="R2365" s="207"/>
      <c r="S2365" s="207"/>
      <c r="T2365" s="207"/>
      <c r="U2365" s="207"/>
      <c r="BP2365" s="207"/>
      <c r="BQ2365" s="207"/>
      <c r="BR2365" s="207"/>
      <c r="BS2365" s="207"/>
      <c r="BT2365" s="207"/>
      <c r="BU2365" s="207"/>
      <c r="BV2365" s="207"/>
      <c r="BW2365" s="207"/>
      <c r="BX2365" s="207"/>
      <c r="BY2365" s="207"/>
      <c r="BZ2365" s="207"/>
      <c r="CA2365" s="207"/>
      <c r="CB2365" s="207"/>
      <c r="CC2365" s="207"/>
      <c r="CD2365" s="207"/>
      <c r="CE2365" s="207"/>
      <c r="CF2365" s="207"/>
      <c r="CG2365" s="207"/>
      <c r="CH2365" s="207"/>
      <c r="CI2365" s="207"/>
      <c r="CJ2365" s="207"/>
      <c r="CK2365" s="207"/>
      <c r="CL2365" s="207"/>
      <c r="CM2365" s="207"/>
      <c r="CN2365" s="207"/>
      <c r="CO2365" s="207"/>
      <c r="CP2365" s="207"/>
      <c r="CQ2365" s="207"/>
      <c r="CR2365" s="207"/>
      <c r="CS2365" s="207"/>
      <c r="CT2365" s="207"/>
      <c r="CU2365" s="207"/>
      <c r="CV2365" s="207"/>
      <c r="CW2365" s="207"/>
      <c r="CX2365" s="207"/>
      <c r="CY2365" s="207"/>
      <c r="CZ2365" s="207"/>
      <c r="DA2365" s="207"/>
      <c r="DB2365" s="207"/>
      <c r="DC2365" s="207"/>
      <c r="DD2365" s="207"/>
      <c r="DE2365" s="207"/>
      <c r="DF2365" s="207"/>
      <c r="DG2365" s="207"/>
      <c r="DH2365" s="207"/>
      <c r="DI2365" s="207"/>
      <c r="DJ2365" s="207"/>
      <c r="DK2365" s="207"/>
      <c r="DL2365" s="207"/>
      <c r="DM2365" s="207"/>
      <c r="DN2365" s="207"/>
      <c r="DO2365" s="207"/>
      <c r="DP2365" s="207"/>
      <c r="DQ2365" s="207"/>
      <c r="DR2365" s="207"/>
      <c r="DS2365" s="207"/>
      <c r="DT2365" s="207"/>
      <c r="DU2365" s="207"/>
      <c r="DV2365" s="207"/>
      <c r="DW2365" s="207"/>
      <c r="DX2365" s="207"/>
    </row>
    <row r="2366" spans="15:128">
      <c r="O2366" s="207"/>
      <c r="P2366" s="207"/>
      <c r="Q2366" s="207"/>
      <c r="R2366" s="207"/>
      <c r="S2366" s="207"/>
      <c r="T2366" s="207"/>
      <c r="U2366" s="207"/>
      <c r="BP2366" s="207"/>
      <c r="BQ2366" s="207"/>
      <c r="BR2366" s="207"/>
      <c r="BS2366" s="207"/>
      <c r="BT2366" s="207"/>
      <c r="BU2366" s="207"/>
      <c r="BV2366" s="207"/>
      <c r="BW2366" s="207"/>
      <c r="BX2366" s="207"/>
      <c r="BY2366" s="207"/>
      <c r="BZ2366" s="207"/>
      <c r="CA2366" s="207"/>
      <c r="CB2366" s="207"/>
      <c r="CC2366" s="207"/>
      <c r="CD2366" s="207"/>
      <c r="CE2366" s="207"/>
      <c r="CF2366" s="207"/>
      <c r="CG2366" s="207"/>
      <c r="CH2366" s="207"/>
      <c r="CI2366" s="207"/>
      <c r="CJ2366" s="207"/>
      <c r="CK2366" s="207"/>
      <c r="CL2366" s="207"/>
      <c r="CM2366" s="207"/>
      <c r="CN2366" s="207"/>
      <c r="CO2366" s="207"/>
      <c r="CP2366" s="207"/>
      <c r="CQ2366" s="207"/>
      <c r="CR2366" s="207"/>
      <c r="CS2366" s="207"/>
      <c r="CT2366" s="207"/>
      <c r="CU2366" s="207"/>
      <c r="CV2366" s="207"/>
      <c r="CW2366" s="207"/>
      <c r="CX2366" s="207"/>
      <c r="CY2366" s="207"/>
      <c r="CZ2366" s="207"/>
      <c r="DA2366" s="207"/>
      <c r="DB2366" s="207"/>
      <c r="DC2366" s="207"/>
      <c r="DD2366" s="207"/>
      <c r="DE2366" s="207"/>
      <c r="DF2366" s="207"/>
      <c r="DG2366" s="207"/>
      <c r="DH2366" s="207"/>
      <c r="DI2366" s="207"/>
      <c r="DJ2366" s="207"/>
      <c r="DK2366" s="207"/>
      <c r="DL2366" s="207"/>
      <c r="DM2366" s="207"/>
      <c r="DN2366" s="207"/>
      <c r="DO2366" s="207"/>
      <c r="DP2366" s="207"/>
      <c r="DQ2366" s="207"/>
      <c r="DR2366" s="207"/>
      <c r="DS2366" s="207"/>
      <c r="DT2366" s="207"/>
      <c r="DU2366" s="207"/>
      <c r="DV2366" s="207"/>
      <c r="DW2366" s="207"/>
      <c r="DX2366" s="207"/>
    </row>
    <row r="2367" spans="15:128">
      <c r="O2367" s="207"/>
      <c r="P2367" s="207"/>
      <c r="Q2367" s="207"/>
      <c r="R2367" s="207"/>
      <c r="S2367" s="207"/>
      <c r="T2367" s="207"/>
      <c r="U2367" s="207"/>
      <c r="BP2367" s="207"/>
      <c r="BQ2367" s="207"/>
      <c r="BR2367" s="207"/>
      <c r="BS2367" s="207"/>
      <c r="BT2367" s="207"/>
      <c r="BU2367" s="207"/>
      <c r="BV2367" s="207"/>
      <c r="BW2367" s="207"/>
      <c r="BX2367" s="207"/>
      <c r="BY2367" s="207"/>
      <c r="BZ2367" s="207"/>
      <c r="CA2367" s="207"/>
      <c r="CB2367" s="207"/>
      <c r="CC2367" s="207"/>
      <c r="CD2367" s="207"/>
      <c r="CE2367" s="207"/>
      <c r="CF2367" s="207"/>
      <c r="CG2367" s="207"/>
      <c r="CH2367" s="207"/>
      <c r="CI2367" s="207"/>
      <c r="CJ2367" s="207"/>
      <c r="CK2367" s="207"/>
      <c r="CL2367" s="207"/>
      <c r="CM2367" s="207"/>
      <c r="CN2367" s="207"/>
      <c r="CO2367" s="207"/>
      <c r="CP2367" s="207"/>
      <c r="CQ2367" s="207"/>
      <c r="CR2367" s="207"/>
      <c r="CS2367" s="207"/>
      <c r="CT2367" s="207"/>
      <c r="CU2367" s="207"/>
      <c r="CV2367" s="207"/>
      <c r="CW2367" s="207"/>
      <c r="CX2367" s="207"/>
      <c r="CY2367" s="207"/>
      <c r="CZ2367" s="207"/>
      <c r="DA2367" s="207"/>
      <c r="DB2367" s="207"/>
      <c r="DC2367" s="207"/>
      <c r="DD2367" s="207"/>
      <c r="DE2367" s="207"/>
      <c r="DF2367" s="207"/>
      <c r="DG2367" s="207"/>
      <c r="DH2367" s="207"/>
      <c r="DI2367" s="207"/>
      <c r="DJ2367" s="207"/>
      <c r="DK2367" s="207"/>
      <c r="DL2367" s="207"/>
      <c r="DM2367" s="207"/>
      <c r="DN2367" s="207"/>
      <c r="DO2367" s="207"/>
      <c r="DP2367" s="207"/>
      <c r="DQ2367" s="207"/>
      <c r="DR2367" s="207"/>
      <c r="DS2367" s="207"/>
      <c r="DT2367" s="207"/>
      <c r="DU2367" s="207"/>
      <c r="DV2367" s="207"/>
      <c r="DW2367" s="207"/>
      <c r="DX2367" s="207"/>
    </row>
    <row r="2368" spans="15:128">
      <c r="O2368" s="207"/>
      <c r="P2368" s="207"/>
      <c r="Q2368" s="207"/>
      <c r="R2368" s="207"/>
      <c r="S2368" s="207"/>
      <c r="T2368" s="207"/>
      <c r="U2368" s="207"/>
      <c r="BP2368" s="207"/>
      <c r="BQ2368" s="207"/>
      <c r="BR2368" s="207"/>
      <c r="BS2368" s="207"/>
      <c r="BT2368" s="207"/>
      <c r="BU2368" s="207"/>
      <c r="BV2368" s="207"/>
      <c r="BW2368" s="207"/>
      <c r="BX2368" s="207"/>
      <c r="BY2368" s="207"/>
      <c r="BZ2368" s="207"/>
      <c r="CA2368" s="207"/>
      <c r="CB2368" s="207"/>
      <c r="CC2368" s="207"/>
      <c r="CD2368" s="207"/>
      <c r="CE2368" s="207"/>
      <c r="CF2368" s="207"/>
      <c r="CG2368" s="207"/>
      <c r="CH2368" s="207"/>
      <c r="CI2368" s="207"/>
      <c r="CJ2368" s="207"/>
      <c r="CK2368" s="207"/>
      <c r="CL2368" s="207"/>
      <c r="CM2368" s="207"/>
      <c r="CN2368" s="207"/>
      <c r="CO2368" s="207"/>
      <c r="CP2368" s="207"/>
      <c r="CQ2368" s="207"/>
      <c r="CR2368" s="207"/>
      <c r="CS2368" s="207"/>
      <c r="CT2368" s="207"/>
      <c r="CU2368" s="207"/>
      <c r="CV2368" s="207"/>
      <c r="CW2368" s="207"/>
      <c r="CX2368" s="207"/>
      <c r="CY2368" s="207"/>
      <c r="CZ2368" s="207"/>
      <c r="DA2368" s="207"/>
      <c r="DB2368" s="207"/>
      <c r="DC2368" s="207"/>
      <c r="DD2368" s="207"/>
      <c r="DE2368" s="207"/>
      <c r="DF2368" s="207"/>
      <c r="DG2368" s="207"/>
      <c r="DH2368" s="207"/>
      <c r="DI2368" s="207"/>
      <c r="DJ2368" s="207"/>
      <c r="DK2368" s="207"/>
      <c r="DL2368" s="207"/>
      <c r="DM2368" s="207"/>
      <c r="DN2368" s="207"/>
      <c r="DO2368" s="207"/>
      <c r="DP2368" s="207"/>
      <c r="DQ2368" s="207"/>
      <c r="DR2368" s="207"/>
      <c r="DS2368" s="207"/>
      <c r="DT2368" s="207"/>
      <c r="DU2368" s="207"/>
      <c r="DV2368" s="207"/>
      <c r="DW2368" s="207"/>
      <c r="DX2368" s="207"/>
    </row>
    <row r="2369" spans="15:128">
      <c r="O2369" s="207"/>
      <c r="P2369" s="207"/>
      <c r="Q2369" s="207"/>
      <c r="R2369" s="207"/>
      <c r="S2369" s="207"/>
      <c r="T2369" s="207"/>
      <c r="U2369" s="207"/>
      <c r="BP2369" s="207"/>
      <c r="BQ2369" s="207"/>
      <c r="BR2369" s="207"/>
      <c r="BS2369" s="207"/>
      <c r="BT2369" s="207"/>
      <c r="BU2369" s="207"/>
      <c r="BV2369" s="207"/>
      <c r="BW2369" s="207"/>
      <c r="BX2369" s="207"/>
      <c r="BY2369" s="207"/>
      <c r="BZ2369" s="207"/>
      <c r="CA2369" s="207"/>
      <c r="CB2369" s="207"/>
      <c r="CC2369" s="207"/>
      <c r="CD2369" s="207"/>
      <c r="CE2369" s="207"/>
      <c r="CF2369" s="207"/>
      <c r="CG2369" s="207"/>
      <c r="CH2369" s="207"/>
      <c r="CI2369" s="207"/>
      <c r="CJ2369" s="207"/>
      <c r="CK2369" s="207"/>
      <c r="CL2369" s="207"/>
      <c r="CM2369" s="207"/>
      <c r="CN2369" s="207"/>
      <c r="CO2369" s="207"/>
      <c r="CP2369" s="207"/>
      <c r="CQ2369" s="207"/>
      <c r="CR2369" s="207"/>
      <c r="CS2369" s="207"/>
      <c r="CT2369" s="207"/>
      <c r="CU2369" s="207"/>
      <c r="CV2369" s="207"/>
      <c r="CW2369" s="207"/>
      <c r="CX2369" s="207"/>
      <c r="CY2369" s="207"/>
      <c r="CZ2369" s="207"/>
      <c r="DA2369" s="207"/>
      <c r="DB2369" s="207"/>
      <c r="DC2369" s="207"/>
      <c r="DD2369" s="207"/>
      <c r="DE2369" s="207"/>
      <c r="DF2369" s="207"/>
      <c r="DG2369" s="207"/>
      <c r="DH2369" s="207"/>
      <c r="DI2369" s="207"/>
      <c r="DJ2369" s="207"/>
      <c r="DK2369" s="207"/>
      <c r="DL2369" s="207"/>
      <c r="DM2369" s="207"/>
      <c r="DN2369" s="207"/>
      <c r="DO2369" s="207"/>
      <c r="DP2369" s="207"/>
      <c r="DQ2369" s="207"/>
      <c r="DR2369" s="207"/>
      <c r="DS2369" s="207"/>
      <c r="DT2369" s="207"/>
      <c r="DU2369" s="207"/>
      <c r="DV2369" s="207"/>
      <c r="DW2369" s="207"/>
      <c r="DX2369" s="207"/>
    </row>
    <row r="2370" spans="15:128">
      <c r="O2370" s="207"/>
      <c r="P2370" s="207"/>
      <c r="Q2370" s="207"/>
      <c r="R2370" s="207"/>
      <c r="S2370" s="207"/>
      <c r="T2370" s="207"/>
      <c r="U2370" s="207"/>
      <c r="BP2370" s="207"/>
      <c r="BQ2370" s="207"/>
      <c r="BR2370" s="207"/>
      <c r="BS2370" s="207"/>
      <c r="BT2370" s="207"/>
      <c r="BU2370" s="207"/>
      <c r="BV2370" s="207"/>
      <c r="BW2370" s="207"/>
      <c r="BX2370" s="207"/>
      <c r="BY2370" s="207"/>
      <c r="BZ2370" s="207"/>
      <c r="CA2370" s="207"/>
      <c r="CB2370" s="207"/>
      <c r="CC2370" s="207"/>
      <c r="CD2370" s="207"/>
      <c r="CE2370" s="207"/>
      <c r="CF2370" s="207"/>
      <c r="CG2370" s="207"/>
      <c r="CH2370" s="207"/>
      <c r="CI2370" s="207"/>
      <c r="CJ2370" s="207"/>
      <c r="CK2370" s="207"/>
      <c r="CL2370" s="207"/>
      <c r="CM2370" s="207"/>
      <c r="CN2370" s="207"/>
      <c r="CO2370" s="207"/>
      <c r="CP2370" s="207"/>
      <c r="CQ2370" s="207"/>
      <c r="CR2370" s="207"/>
      <c r="CS2370" s="207"/>
      <c r="CT2370" s="207"/>
      <c r="CU2370" s="207"/>
      <c r="CV2370" s="207"/>
      <c r="CW2370" s="207"/>
      <c r="CX2370" s="207"/>
      <c r="CY2370" s="207"/>
      <c r="CZ2370" s="207"/>
      <c r="DA2370" s="207"/>
      <c r="DB2370" s="207"/>
      <c r="DC2370" s="207"/>
      <c r="DD2370" s="207"/>
      <c r="DE2370" s="207"/>
      <c r="DF2370" s="207"/>
      <c r="DG2370" s="207"/>
      <c r="DH2370" s="207"/>
      <c r="DI2370" s="207"/>
      <c r="DJ2370" s="207"/>
      <c r="DK2370" s="207"/>
      <c r="DL2370" s="207"/>
      <c r="DM2370" s="207"/>
      <c r="DN2370" s="207"/>
      <c r="DO2370" s="207"/>
      <c r="DP2370" s="207"/>
      <c r="DQ2370" s="207"/>
      <c r="DR2370" s="207"/>
      <c r="DS2370" s="207"/>
      <c r="DT2370" s="207"/>
      <c r="DU2370" s="207"/>
      <c r="DV2370" s="207"/>
      <c r="DW2370" s="207"/>
      <c r="DX2370" s="207"/>
    </row>
    <row r="2371" spans="15:128">
      <c r="O2371" s="207"/>
      <c r="P2371" s="207"/>
      <c r="Q2371" s="207"/>
      <c r="R2371" s="207"/>
      <c r="S2371" s="207"/>
      <c r="T2371" s="207"/>
      <c r="U2371" s="207"/>
      <c r="BP2371" s="207"/>
      <c r="BQ2371" s="207"/>
      <c r="BR2371" s="207"/>
      <c r="BS2371" s="207"/>
      <c r="BT2371" s="207"/>
      <c r="BU2371" s="207"/>
      <c r="BV2371" s="207"/>
      <c r="BW2371" s="207"/>
      <c r="BX2371" s="207"/>
      <c r="BY2371" s="207"/>
      <c r="BZ2371" s="207"/>
      <c r="CA2371" s="207"/>
      <c r="CB2371" s="207"/>
      <c r="CC2371" s="207"/>
      <c r="CD2371" s="207"/>
      <c r="CE2371" s="207"/>
      <c r="CF2371" s="207"/>
      <c r="CG2371" s="207"/>
      <c r="CH2371" s="207"/>
      <c r="CI2371" s="207"/>
      <c r="CJ2371" s="207"/>
      <c r="CK2371" s="207"/>
      <c r="CL2371" s="207"/>
      <c r="CM2371" s="207"/>
      <c r="CN2371" s="207"/>
      <c r="CO2371" s="207"/>
      <c r="CP2371" s="207"/>
      <c r="CQ2371" s="207"/>
      <c r="CR2371" s="207"/>
      <c r="CS2371" s="207"/>
      <c r="CT2371" s="207"/>
      <c r="CU2371" s="207"/>
      <c r="CV2371" s="207"/>
      <c r="CW2371" s="207"/>
      <c r="CX2371" s="207"/>
      <c r="CY2371" s="207"/>
      <c r="CZ2371" s="207"/>
      <c r="DA2371" s="207"/>
      <c r="DB2371" s="207"/>
      <c r="DC2371" s="207"/>
      <c r="DD2371" s="207"/>
      <c r="DE2371" s="207"/>
      <c r="DF2371" s="207"/>
      <c r="DG2371" s="207"/>
      <c r="DH2371" s="207"/>
      <c r="DI2371" s="207"/>
      <c r="DJ2371" s="207"/>
      <c r="DK2371" s="207"/>
      <c r="DL2371" s="207"/>
      <c r="DM2371" s="207"/>
      <c r="DN2371" s="207"/>
      <c r="DO2371" s="207"/>
      <c r="DP2371" s="207"/>
      <c r="DQ2371" s="207"/>
      <c r="DR2371" s="207"/>
      <c r="DS2371" s="207"/>
      <c r="DT2371" s="207"/>
      <c r="DU2371" s="207"/>
      <c r="DV2371" s="207"/>
      <c r="DW2371" s="207"/>
      <c r="DX2371" s="207"/>
    </row>
    <row r="2372" spans="15:128">
      <c r="O2372" s="207"/>
      <c r="P2372" s="207"/>
      <c r="Q2372" s="207"/>
      <c r="R2372" s="207"/>
      <c r="S2372" s="207"/>
      <c r="T2372" s="207"/>
      <c r="U2372" s="207"/>
      <c r="BP2372" s="207"/>
      <c r="BQ2372" s="207"/>
      <c r="BR2372" s="207"/>
      <c r="BS2372" s="207"/>
      <c r="BT2372" s="207"/>
      <c r="BU2372" s="207"/>
      <c r="BV2372" s="207"/>
      <c r="BW2372" s="207"/>
      <c r="BX2372" s="207"/>
      <c r="BY2372" s="207"/>
      <c r="BZ2372" s="207"/>
      <c r="CA2372" s="207"/>
      <c r="CB2372" s="207"/>
      <c r="CC2372" s="207"/>
      <c r="CD2372" s="207"/>
      <c r="CE2372" s="207"/>
      <c r="CF2372" s="207"/>
      <c r="CG2372" s="207"/>
      <c r="CH2372" s="207"/>
      <c r="CI2372" s="207"/>
      <c r="CJ2372" s="207"/>
      <c r="CK2372" s="207"/>
      <c r="CL2372" s="207"/>
      <c r="CM2372" s="207"/>
      <c r="CN2372" s="207"/>
      <c r="CO2372" s="207"/>
      <c r="CP2372" s="207"/>
      <c r="CQ2372" s="207"/>
      <c r="CR2372" s="207"/>
      <c r="CS2372" s="207"/>
      <c r="CT2372" s="207"/>
      <c r="CU2372" s="207"/>
      <c r="CV2372" s="207"/>
      <c r="CW2372" s="207"/>
      <c r="CX2372" s="207"/>
      <c r="CY2372" s="207"/>
      <c r="CZ2372" s="207"/>
      <c r="DA2372" s="207"/>
      <c r="DB2372" s="207"/>
      <c r="DC2372" s="207"/>
      <c r="DD2372" s="207"/>
      <c r="DE2372" s="207"/>
      <c r="DF2372" s="207"/>
      <c r="DG2372" s="207"/>
      <c r="DH2372" s="207"/>
      <c r="DI2372" s="207"/>
      <c r="DJ2372" s="207"/>
      <c r="DK2372" s="207"/>
      <c r="DL2372" s="207"/>
      <c r="DM2372" s="207"/>
      <c r="DN2372" s="207"/>
      <c r="DO2372" s="207"/>
      <c r="DP2372" s="207"/>
      <c r="DQ2372" s="207"/>
      <c r="DR2372" s="207"/>
      <c r="DS2372" s="207"/>
      <c r="DT2372" s="207"/>
      <c r="DU2372" s="207"/>
      <c r="DV2372" s="207"/>
      <c r="DW2372" s="207"/>
      <c r="DX2372" s="207"/>
    </row>
    <row r="2373" spans="15:128">
      <c r="O2373" s="207"/>
      <c r="P2373" s="207"/>
      <c r="Q2373" s="207"/>
      <c r="R2373" s="207"/>
      <c r="S2373" s="207"/>
      <c r="T2373" s="207"/>
      <c r="U2373" s="207"/>
      <c r="BP2373" s="207"/>
      <c r="BQ2373" s="207"/>
      <c r="BR2373" s="207"/>
      <c r="BS2373" s="207"/>
      <c r="BT2373" s="207"/>
      <c r="BU2373" s="207"/>
      <c r="BV2373" s="207"/>
      <c r="BW2373" s="207"/>
      <c r="BX2373" s="207"/>
      <c r="BY2373" s="207"/>
      <c r="BZ2373" s="207"/>
      <c r="CA2373" s="207"/>
      <c r="CB2373" s="207"/>
      <c r="CC2373" s="207"/>
      <c r="CD2373" s="207"/>
      <c r="CE2373" s="207"/>
      <c r="CF2373" s="207"/>
      <c r="CG2373" s="207"/>
      <c r="CH2373" s="207"/>
      <c r="CI2373" s="207"/>
      <c r="CJ2373" s="207"/>
      <c r="CK2373" s="207"/>
      <c r="CL2373" s="207"/>
      <c r="CM2373" s="207"/>
      <c r="CN2373" s="207"/>
      <c r="CO2373" s="207"/>
      <c r="CP2373" s="207"/>
      <c r="CQ2373" s="207"/>
      <c r="CR2373" s="207"/>
      <c r="CS2373" s="207"/>
      <c r="CT2373" s="207"/>
      <c r="CU2373" s="207"/>
      <c r="CV2373" s="207"/>
      <c r="CW2373" s="207"/>
      <c r="CX2373" s="207"/>
      <c r="CY2373" s="207"/>
      <c r="CZ2373" s="207"/>
      <c r="DA2373" s="207"/>
      <c r="DB2373" s="207"/>
      <c r="DC2373" s="207"/>
      <c r="DD2373" s="207"/>
      <c r="DE2373" s="207"/>
      <c r="DF2373" s="207"/>
      <c r="DG2373" s="207"/>
      <c r="DH2373" s="207"/>
      <c r="DI2373" s="207"/>
      <c r="DJ2373" s="207"/>
      <c r="DK2373" s="207"/>
      <c r="DL2373" s="207"/>
      <c r="DM2373" s="207"/>
      <c r="DN2373" s="207"/>
      <c r="DO2373" s="207"/>
      <c r="DP2373" s="207"/>
      <c r="DQ2373" s="207"/>
      <c r="DR2373" s="207"/>
      <c r="DS2373" s="207"/>
      <c r="DT2373" s="207"/>
      <c r="DU2373" s="207"/>
      <c r="DV2373" s="207"/>
      <c r="DW2373" s="207"/>
      <c r="DX2373" s="207"/>
    </row>
    <row r="2374" spans="15:128">
      <c r="O2374" s="207"/>
      <c r="P2374" s="207"/>
      <c r="Q2374" s="207"/>
      <c r="R2374" s="207"/>
      <c r="S2374" s="207"/>
      <c r="T2374" s="207"/>
      <c r="U2374" s="207"/>
      <c r="BP2374" s="207"/>
      <c r="BQ2374" s="207"/>
      <c r="BR2374" s="207"/>
      <c r="BS2374" s="207"/>
      <c r="BT2374" s="207"/>
      <c r="BU2374" s="207"/>
      <c r="BV2374" s="207"/>
      <c r="BW2374" s="207"/>
      <c r="BX2374" s="207"/>
      <c r="BY2374" s="207"/>
      <c r="BZ2374" s="207"/>
      <c r="CA2374" s="207"/>
      <c r="CB2374" s="207"/>
      <c r="CC2374" s="207"/>
      <c r="CD2374" s="207"/>
      <c r="CE2374" s="207"/>
      <c r="CF2374" s="207"/>
      <c r="CG2374" s="207"/>
      <c r="CH2374" s="207"/>
      <c r="CI2374" s="207"/>
      <c r="CJ2374" s="207"/>
      <c r="CK2374" s="207"/>
      <c r="CL2374" s="207"/>
      <c r="CM2374" s="207"/>
      <c r="CN2374" s="207"/>
      <c r="CO2374" s="207"/>
      <c r="CP2374" s="207"/>
      <c r="CQ2374" s="207"/>
      <c r="CR2374" s="207"/>
      <c r="CS2374" s="207"/>
      <c r="CT2374" s="207"/>
      <c r="CU2374" s="207"/>
      <c r="CV2374" s="207"/>
      <c r="CW2374" s="207"/>
      <c r="CX2374" s="207"/>
      <c r="CY2374" s="207"/>
      <c r="CZ2374" s="207"/>
      <c r="DA2374" s="207"/>
      <c r="DB2374" s="207"/>
      <c r="DC2374" s="207"/>
      <c r="DD2374" s="207"/>
      <c r="DE2374" s="207"/>
      <c r="DF2374" s="207"/>
      <c r="DG2374" s="207"/>
      <c r="DH2374" s="207"/>
      <c r="DI2374" s="207"/>
      <c r="DJ2374" s="207"/>
      <c r="DK2374" s="207"/>
      <c r="DL2374" s="207"/>
      <c r="DM2374" s="207"/>
      <c r="DN2374" s="207"/>
      <c r="DO2374" s="207"/>
      <c r="DP2374" s="207"/>
      <c r="DQ2374" s="207"/>
      <c r="DR2374" s="207"/>
      <c r="DS2374" s="207"/>
      <c r="DT2374" s="207"/>
      <c r="DU2374" s="207"/>
      <c r="DV2374" s="207"/>
      <c r="DW2374" s="207"/>
      <c r="DX2374" s="207"/>
    </row>
    <row r="2375" spans="15:128">
      <c r="O2375" s="207"/>
      <c r="P2375" s="207"/>
      <c r="Q2375" s="207"/>
      <c r="R2375" s="207"/>
      <c r="S2375" s="207"/>
      <c r="T2375" s="207"/>
      <c r="U2375" s="207"/>
      <c r="BP2375" s="207"/>
      <c r="BQ2375" s="207"/>
      <c r="BR2375" s="207"/>
      <c r="BS2375" s="207"/>
      <c r="BT2375" s="207"/>
      <c r="BU2375" s="207"/>
      <c r="BV2375" s="207"/>
      <c r="BW2375" s="207"/>
      <c r="BX2375" s="207"/>
      <c r="BY2375" s="207"/>
      <c r="BZ2375" s="207"/>
      <c r="CA2375" s="207"/>
      <c r="CB2375" s="207"/>
      <c r="CC2375" s="207"/>
      <c r="CD2375" s="207"/>
      <c r="CE2375" s="207"/>
      <c r="CF2375" s="207"/>
      <c r="CG2375" s="207"/>
      <c r="CH2375" s="207"/>
      <c r="CI2375" s="207"/>
      <c r="CJ2375" s="207"/>
      <c r="CK2375" s="207"/>
      <c r="CL2375" s="207"/>
      <c r="CM2375" s="207"/>
      <c r="CN2375" s="207"/>
      <c r="CO2375" s="207"/>
      <c r="CP2375" s="207"/>
      <c r="CQ2375" s="207"/>
      <c r="CR2375" s="207"/>
      <c r="CS2375" s="207"/>
      <c r="CT2375" s="207"/>
      <c r="CU2375" s="207"/>
      <c r="CV2375" s="207"/>
      <c r="CW2375" s="207"/>
      <c r="CX2375" s="207"/>
      <c r="CY2375" s="207"/>
      <c r="CZ2375" s="207"/>
      <c r="DA2375" s="207"/>
      <c r="DB2375" s="207"/>
      <c r="DC2375" s="207"/>
      <c r="DD2375" s="207"/>
      <c r="DE2375" s="207"/>
      <c r="DF2375" s="207"/>
      <c r="DG2375" s="207"/>
      <c r="DH2375" s="207"/>
      <c r="DI2375" s="207"/>
      <c r="DJ2375" s="207"/>
      <c r="DK2375" s="207"/>
      <c r="DL2375" s="207"/>
      <c r="DM2375" s="207"/>
      <c r="DN2375" s="207"/>
      <c r="DO2375" s="207"/>
      <c r="DP2375" s="207"/>
      <c r="DQ2375" s="207"/>
      <c r="DR2375" s="207"/>
      <c r="DS2375" s="207"/>
      <c r="DT2375" s="207"/>
      <c r="DU2375" s="207"/>
      <c r="DV2375" s="207"/>
      <c r="DW2375" s="207"/>
      <c r="DX2375" s="207"/>
    </row>
    <row r="2376" spans="15:128">
      <c r="O2376" s="207"/>
      <c r="P2376" s="207"/>
      <c r="Q2376" s="207"/>
      <c r="R2376" s="207"/>
      <c r="S2376" s="207"/>
      <c r="T2376" s="207"/>
      <c r="U2376" s="207"/>
      <c r="BP2376" s="207"/>
      <c r="BQ2376" s="207"/>
      <c r="BR2376" s="207"/>
      <c r="BS2376" s="207"/>
      <c r="BT2376" s="207"/>
      <c r="BU2376" s="207"/>
      <c r="BV2376" s="207"/>
      <c r="BW2376" s="207"/>
      <c r="BX2376" s="207"/>
      <c r="BY2376" s="207"/>
      <c r="BZ2376" s="207"/>
      <c r="CA2376" s="207"/>
      <c r="CB2376" s="207"/>
      <c r="CC2376" s="207"/>
      <c r="CD2376" s="207"/>
      <c r="CE2376" s="207"/>
      <c r="CF2376" s="207"/>
      <c r="CG2376" s="207"/>
      <c r="CH2376" s="207"/>
      <c r="CI2376" s="207"/>
      <c r="CJ2376" s="207"/>
      <c r="CK2376" s="207"/>
      <c r="CL2376" s="207"/>
      <c r="CM2376" s="207"/>
      <c r="CN2376" s="207"/>
      <c r="CO2376" s="207"/>
      <c r="CP2376" s="207"/>
      <c r="CQ2376" s="207"/>
      <c r="CR2376" s="207"/>
      <c r="CS2376" s="207"/>
      <c r="CT2376" s="207"/>
      <c r="CU2376" s="207"/>
      <c r="CV2376" s="207"/>
      <c r="CW2376" s="207"/>
      <c r="CX2376" s="207"/>
      <c r="CY2376" s="207"/>
      <c r="CZ2376" s="207"/>
      <c r="DA2376" s="207"/>
      <c r="DB2376" s="207"/>
      <c r="DC2376" s="207"/>
      <c r="DD2376" s="207"/>
      <c r="DE2376" s="207"/>
      <c r="DF2376" s="207"/>
      <c r="DG2376" s="207"/>
      <c r="DH2376" s="207"/>
      <c r="DI2376" s="207"/>
      <c r="DJ2376" s="207"/>
      <c r="DK2376" s="207"/>
      <c r="DL2376" s="207"/>
      <c r="DM2376" s="207"/>
      <c r="DN2376" s="207"/>
      <c r="DO2376" s="207"/>
      <c r="DP2376" s="207"/>
      <c r="DQ2376" s="207"/>
      <c r="DR2376" s="207"/>
      <c r="DS2376" s="207"/>
      <c r="DT2376" s="207"/>
      <c r="DU2376" s="207"/>
      <c r="DV2376" s="207"/>
      <c r="DW2376" s="207"/>
      <c r="DX2376" s="207"/>
    </row>
    <row r="2377" spans="15:128">
      <c r="O2377" s="207"/>
      <c r="P2377" s="207"/>
      <c r="Q2377" s="207"/>
      <c r="R2377" s="207"/>
      <c r="S2377" s="207"/>
      <c r="T2377" s="207"/>
      <c r="U2377" s="207"/>
      <c r="BP2377" s="207"/>
      <c r="BQ2377" s="207"/>
      <c r="BR2377" s="207"/>
      <c r="BS2377" s="207"/>
      <c r="BT2377" s="207"/>
      <c r="BU2377" s="207"/>
      <c r="BV2377" s="207"/>
      <c r="BW2377" s="207"/>
      <c r="BX2377" s="207"/>
      <c r="BY2377" s="207"/>
      <c r="BZ2377" s="207"/>
      <c r="CA2377" s="207"/>
      <c r="CB2377" s="207"/>
      <c r="CC2377" s="207"/>
      <c r="CD2377" s="207"/>
      <c r="CE2377" s="207"/>
      <c r="CF2377" s="207"/>
      <c r="CG2377" s="207"/>
      <c r="CH2377" s="207"/>
      <c r="CI2377" s="207"/>
      <c r="CJ2377" s="207"/>
      <c r="CK2377" s="207"/>
      <c r="CL2377" s="207"/>
      <c r="CM2377" s="207"/>
      <c r="CN2377" s="207"/>
      <c r="CO2377" s="207"/>
      <c r="CP2377" s="207"/>
      <c r="CQ2377" s="207"/>
      <c r="CR2377" s="207"/>
      <c r="CS2377" s="207"/>
      <c r="CT2377" s="207"/>
      <c r="CU2377" s="207"/>
      <c r="CV2377" s="207"/>
      <c r="CW2377" s="207"/>
      <c r="CX2377" s="207"/>
      <c r="CY2377" s="207"/>
      <c r="CZ2377" s="207"/>
      <c r="DA2377" s="207"/>
      <c r="DB2377" s="207"/>
      <c r="DC2377" s="207"/>
      <c r="DD2377" s="207"/>
      <c r="DE2377" s="207"/>
      <c r="DF2377" s="207"/>
      <c r="DG2377" s="207"/>
      <c r="DH2377" s="207"/>
      <c r="DI2377" s="207"/>
      <c r="DJ2377" s="207"/>
      <c r="DK2377" s="207"/>
      <c r="DL2377" s="207"/>
      <c r="DM2377" s="207"/>
      <c r="DN2377" s="207"/>
      <c r="DO2377" s="207"/>
      <c r="DP2377" s="207"/>
      <c r="DQ2377" s="207"/>
      <c r="DR2377" s="207"/>
      <c r="DS2377" s="207"/>
      <c r="DT2377" s="207"/>
      <c r="DU2377" s="207"/>
      <c r="DV2377" s="207"/>
      <c r="DW2377" s="207"/>
      <c r="DX2377" s="207"/>
    </row>
    <row r="2378" spans="15:128">
      <c r="O2378" s="207"/>
      <c r="P2378" s="207"/>
      <c r="Q2378" s="207"/>
      <c r="R2378" s="207"/>
      <c r="S2378" s="207"/>
      <c r="T2378" s="207"/>
      <c r="U2378" s="207"/>
      <c r="BP2378" s="207"/>
      <c r="BQ2378" s="207"/>
      <c r="BR2378" s="207"/>
      <c r="BS2378" s="207"/>
      <c r="BT2378" s="207"/>
      <c r="BU2378" s="207"/>
      <c r="BV2378" s="207"/>
      <c r="BW2378" s="207"/>
      <c r="BX2378" s="207"/>
      <c r="BY2378" s="207"/>
      <c r="BZ2378" s="207"/>
      <c r="CA2378" s="207"/>
      <c r="CB2378" s="207"/>
      <c r="CC2378" s="207"/>
      <c r="CD2378" s="207"/>
      <c r="CE2378" s="207"/>
      <c r="CF2378" s="207"/>
      <c r="CG2378" s="207"/>
      <c r="CH2378" s="207"/>
      <c r="CI2378" s="207"/>
      <c r="CJ2378" s="207"/>
      <c r="CK2378" s="207"/>
      <c r="CL2378" s="207"/>
      <c r="CM2378" s="207"/>
      <c r="CN2378" s="207"/>
      <c r="CO2378" s="207"/>
      <c r="CP2378" s="207"/>
      <c r="CQ2378" s="207"/>
      <c r="CR2378" s="207"/>
      <c r="CS2378" s="207"/>
      <c r="CT2378" s="207"/>
      <c r="CU2378" s="207"/>
      <c r="CV2378" s="207"/>
      <c r="CW2378" s="207"/>
      <c r="CX2378" s="207"/>
      <c r="CY2378" s="207"/>
      <c r="CZ2378" s="207"/>
      <c r="DA2378" s="207"/>
      <c r="DB2378" s="207"/>
      <c r="DC2378" s="207"/>
      <c r="DD2378" s="207"/>
      <c r="DE2378" s="207"/>
      <c r="DF2378" s="207"/>
      <c r="DG2378" s="207"/>
      <c r="DH2378" s="207"/>
      <c r="DI2378" s="207"/>
      <c r="DJ2378" s="207"/>
      <c r="DK2378" s="207"/>
      <c r="DL2378" s="207"/>
      <c r="DM2378" s="207"/>
      <c r="DN2378" s="207"/>
      <c r="DO2378" s="207"/>
      <c r="DP2378" s="207"/>
      <c r="DQ2378" s="207"/>
      <c r="DR2378" s="207"/>
      <c r="DS2378" s="207"/>
      <c r="DT2378" s="207"/>
      <c r="DU2378" s="207"/>
      <c r="DV2378" s="207"/>
      <c r="DW2378" s="207"/>
      <c r="DX2378" s="207"/>
    </row>
    <row r="2379" spans="15:128">
      <c r="O2379" s="207"/>
      <c r="P2379" s="207"/>
      <c r="Q2379" s="207"/>
      <c r="R2379" s="207"/>
      <c r="S2379" s="207"/>
      <c r="T2379" s="207"/>
      <c r="U2379" s="207"/>
      <c r="BP2379" s="207"/>
      <c r="BQ2379" s="207"/>
      <c r="BR2379" s="207"/>
      <c r="BS2379" s="207"/>
      <c r="BT2379" s="207"/>
      <c r="BU2379" s="207"/>
      <c r="BV2379" s="207"/>
      <c r="BW2379" s="207"/>
      <c r="BX2379" s="207"/>
      <c r="BY2379" s="207"/>
      <c r="BZ2379" s="207"/>
      <c r="CA2379" s="207"/>
      <c r="CB2379" s="207"/>
      <c r="CC2379" s="207"/>
      <c r="CD2379" s="207"/>
      <c r="CE2379" s="207"/>
      <c r="CF2379" s="207"/>
      <c r="CG2379" s="207"/>
      <c r="CH2379" s="207"/>
      <c r="CI2379" s="207"/>
      <c r="CJ2379" s="207"/>
      <c r="CK2379" s="207"/>
      <c r="CL2379" s="207"/>
      <c r="CM2379" s="207"/>
      <c r="CN2379" s="207"/>
      <c r="CO2379" s="207"/>
      <c r="CP2379" s="207"/>
      <c r="CQ2379" s="207"/>
      <c r="CR2379" s="207"/>
      <c r="CS2379" s="207"/>
      <c r="CT2379" s="207"/>
      <c r="CU2379" s="207"/>
      <c r="CV2379" s="207"/>
      <c r="CW2379" s="207"/>
      <c r="CX2379" s="207"/>
      <c r="CY2379" s="207"/>
      <c r="CZ2379" s="207"/>
      <c r="DA2379" s="207"/>
      <c r="DB2379" s="207"/>
      <c r="DC2379" s="207"/>
      <c r="DD2379" s="207"/>
      <c r="DE2379" s="207"/>
      <c r="DF2379" s="207"/>
      <c r="DG2379" s="207"/>
      <c r="DH2379" s="207"/>
      <c r="DI2379" s="207"/>
      <c r="DJ2379" s="207"/>
      <c r="DK2379" s="207"/>
      <c r="DL2379" s="207"/>
      <c r="DM2379" s="207"/>
      <c r="DN2379" s="207"/>
      <c r="DO2379" s="207"/>
      <c r="DP2379" s="207"/>
      <c r="DQ2379" s="207"/>
      <c r="DR2379" s="207"/>
      <c r="DS2379" s="207"/>
      <c r="DT2379" s="207"/>
      <c r="DU2379" s="207"/>
      <c r="DV2379" s="207"/>
      <c r="DW2379" s="207"/>
      <c r="DX2379" s="207"/>
    </row>
    <row r="2380" spans="15:128">
      <c r="O2380" s="207"/>
      <c r="P2380" s="207"/>
      <c r="Q2380" s="207"/>
      <c r="R2380" s="207"/>
      <c r="S2380" s="207"/>
      <c r="T2380" s="207"/>
      <c r="U2380" s="207"/>
      <c r="BP2380" s="207"/>
      <c r="BQ2380" s="207"/>
      <c r="BR2380" s="207"/>
      <c r="BS2380" s="207"/>
      <c r="BT2380" s="207"/>
      <c r="BU2380" s="207"/>
      <c r="BV2380" s="207"/>
      <c r="BW2380" s="207"/>
      <c r="BX2380" s="207"/>
      <c r="BY2380" s="207"/>
      <c r="BZ2380" s="207"/>
      <c r="CA2380" s="207"/>
      <c r="CB2380" s="207"/>
      <c r="CC2380" s="207"/>
      <c r="CD2380" s="207"/>
      <c r="CE2380" s="207"/>
      <c r="CF2380" s="207"/>
      <c r="CG2380" s="207"/>
      <c r="CH2380" s="207"/>
      <c r="CI2380" s="207"/>
      <c r="CJ2380" s="207"/>
      <c r="CK2380" s="207"/>
      <c r="CL2380" s="207"/>
      <c r="CM2380" s="207"/>
      <c r="CN2380" s="207"/>
      <c r="CO2380" s="207"/>
      <c r="CP2380" s="207"/>
      <c r="CQ2380" s="207"/>
      <c r="CR2380" s="207"/>
      <c r="CS2380" s="207"/>
      <c r="CT2380" s="207"/>
      <c r="CU2380" s="207"/>
      <c r="CV2380" s="207"/>
      <c r="CW2380" s="207"/>
      <c r="CX2380" s="207"/>
      <c r="CY2380" s="207"/>
      <c r="CZ2380" s="207"/>
      <c r="DA2380" s="207"/>
      <c r="DB2380" s="207"/>
      <c r="DC2380" s="207"/>
      <c r="DD2380" s="207"/>
      <c r="DE2380" s="207"/>
      <c r="DF2380" s="207"/>
      <c r="DG2380" s="207"/>
      <c r="DH2380" s="207"/>
      <c r="DI2380" s="207"/>
      <c r="DJ2380" s="207"/>
      <c r="DK2380" s="207"/>
      <c r="DL2380" s="207"/>
      <c r="DM2380" s="207"/>
      <c r="DN2380" s="207"/>
      <c r="DO2380" s="207"/>
      <c r="DP2380" s="207"/>
      <c r="DQ2380" s="207"/>
      <c r="DR2380" s="207"/>
      <c r="DS2380" s="207"/>
      <c r="DT2380" s="207"/>
      <c r="DU2380" s="207"/>
      <c r="DV2380" s="207"/>
      <c r="DW2380" s="207"/>
      <c r="DX2380" s="207"/>
    </row>
    <row r="2381" spans="15:128">
      <c r="O2381" s="207"/>
      <c r="P2381" s="207"/>
      <c r="Q2381" s="207"/>
      <c r="R2381" s="207"/>
      <c r="S2381" s="207"/>
      <c r="T2381" s="207"/>
      <c r="U2381" s="207"/>
      <c r="BP2381" s="207"/>
      <c r="BQ2381" s="207"/>
      <c r="BR2381" s="207"/>
      <c r="BS2381" s="207"/>
      <c r="BT2381" s="207"/>
      <c r="BU2381" s="207"/>
      <c r="BV2381" s="207"/>
      <c r="BW2381" s="207"/>
      <c r="BX2381" s="207"/>
      <c r="BY2381" s="207"/>
      <c r="BZ2381" s="207"/>
      <c r="CA2381" s="207"/>
      <c r="CB2381" s="207"/>
      <c r="CC2381" s="207"/>
      <c r="CD2381" s="207"/>
      <c r="CE2381" s="207"/>
      <c r="CF2381" s="207"/>
      <c r="CG2381" s="207"/>
      <c r="CH2381" s="207"/>
      <c r="CI2381" s="207"/>
      <c r="CJ2381" s="207"/>
      <c r="CK2381" s="207"/>
      <c r="CL2381" s="207"/>
      <c r="CM2381" s="207"/>
      <c r="CN2381" s="207"/>
      <c r="CO2381" s="207"/>
      <c r="CP2381" s="207"/>
      <c r="CQ2381" s="207"/>
      <c r="CR2381" s="207"/>
      <c r="CS2381" s="207"/>
      <c r="CT2381" s="207"/>
      <c r="CU2381" s="207"/>
      <c r="CV2381" s="207"/>
      <c r="CW2381" s="207"/>
      <c r="CX2381" s="207"/>
      <c r="CY2381" s="207"/>
      <c r="CZ2381" s="207"/>
      <c r="DA2381" s="207"/>
      <c r="DB2381" s="207"/>
      <c r="DC2381" s="207"/>
      <c r="DD2381" s="207"/>
      <c r="DE2381" s="207"/>
      <c r="DF2381" s="207"/>
      <c r="DG2381" s="207"/>
      <c r="DH2381" s="207"/>
      <c r="DI2381" s="207"/>
      <c r="DJ2381" s="207"/>
      <c r="DK2381" s="207"/>
      <c r="DL2381" s="207"/>
      <c r="DM2381" s="207"/>
      <c r="DN2381" s="207"/>
      <c r="DO2381" s="207"/>
      <c r="DP2381" s="207"/>
      <c r="DQ2381" s="207"/>
      <c r="DR2381" s="207"/>
      <c r="DS2381" s="207"/>
      <c r="DT2381" s="207"/>
      <c r="DU2381" s="207"/>
      <c r="DV2381" s="207"/>
      <c r="DW2381" s="207"/>
      <c r="DX2381" s="207"/>
    </row>
    <row r="2382" spans="15:128">
      <c r="O2382" s="207"/>
      <c r="P2382" s="207"/>
      <c r="Q2382" s="207"/>
      <c r="R2382" s="207"/>
      <c r="S2382" s="207"/>
      <c r="T2382" s="207"/>
      <c r="U2382" s="207"/>
      <c r="BP2382" s="207"/>
      <c r="BQ2382" s="207"/>
      <c r="BR2382" s="207"/>
      <c r="BS2382" s="207"/>
      <c r="BT2382" s="207"/>
      <c r="BU2382" s="207"/>
      <c r="BV2382" s="207"/>
      <c r="BW2382" s="207"/>
      <c r="BX2382" s="207"/>
      <c r="BY2382" s="207"/>
      <c r="BZ2382" s="207"/>
      <c r="CA2382" s="207"/>
      <c r="CB2382" s="207"/>
      <c r="CC2382" s="207"/>
      <c r="CD2382" s="207"/>
      <c r="CE2382" s="207"/>
      <c r="CF2382" s="207"/>
      <c r="CG2382" s="207"/>
      <c r="CH2382" s="207"/>
      <c r="CI2382" s="207"/>
      <c r="CJ2382" s="207"/>
      <c r="CK2382" s="207"/>
      <c r="CL2382" s="207"/>
      <c r="CM2382" s="207"/>
      <c r="CN2382" s="207"/>
      <c r="CO2382" s="207"/>
      <c r="CP2382" s="207"/>
      <c r="CQ2382" s="207"/>
      <c r="CR2382" s="207"/>
      <c r="CS2382" s="207"/>
      <c r="CT2382" s="207"/>
      <c r="CU2382" s="207"/>
      <c r="CV2382" s="207"/>
      <c r="CW2382" s="207"/>
      <c r="CX2382" s="207"/>
      <c r="CY2382" s="207"/>
      <c r="CZ2382" s="207"/>
      <c r="DA2382" s="207"/>
      <c r="DB2382" s="207"/>
      <c r="DC2382" s="207"/>
      <c r="DD2382" s="207"/>
      <c r="DE2382" s="207"/>
      <c r="DF2382" s="207"/>
      <c r="DG2382" s="207"/>
      <c r="DH2382" s="207"/>
      <c r="DI2382" s="207"/>
      <c r="DJ2382" s="207"/>
      <c r="DK2382" s="207"/>
      <c r="DL2382" s="207"/>
      <c r="DM2382" s="207"/>
      <c r="DN2382" s="207"/>
      <c r="DO2382" s="207"/>
      <c r="DP2382" s="207"/>
      <c r="DQ2382" s="207"/>
      <c r="DR2382" s="207"/>
      <c r="DS2382" s="207"/>
      <c r="DT2382" s="207"/>
      <c r="DU2382" s="207"/>
      <c r="DV2382" s="207"/>
      <c r="DW2382" s="207"/>
      <c r="DX2382" s="207"/>
    </row>
    <row r="2383" spans="15:128">
      <c r="O2383" s="207"/>
      <c r="P2383" s="207"/>
      <c r="Q2383" s="207"/>
      <c r="R2383" s="207"/>
      <c r="S2383" s="207"/>
      <c r="T2383" s="207"/>
      <c r="U2383" s="207"/>
      <c r="BP2383" s="207"/>
      <c r="BQ2383" s="207"/>
      <c r="BR2383" s="207"/>
      <c r="BS2383" s="207"/>
      <c r="BT2383" s="207"/>
      <c r="BU2383" s="207"/>
      <c r="BV2383" s="207"/>
      <c r="BW2383" s="207"/>
      <c r="BX2383" s="207"/>
      <c r="BY2383" s="207"/>
      <c r="BZ2383" s="207"/>
      <c r="CA2383" s="207"/>
      <c r="CB2383" s="207"/>
      <c r="CC2383" s="207"/>
      <c r="CD2383" s="207"/>
      <c r="CE2383" s="207"/>
      <c r="CF2383" s="207"/>
      <c r="CG2383" s="207"/>
      <c r="CH2383" s="207"/>
      <c r="CI2383" s="207"/>
      <c r="CJ2383" s="207"/>
      <c r="CK2383" s="207"/>
      <c r="CL2383" s="207"/>
      <c r="CM2383" s="207"/>
      <c r="CN2383" s="207"/>
      <c r="CO2383" s="207"/>
      <c r="CP2383" s="207"/>
      <c r="CQ2383" s="207"/>
      <c r="CR2383" s="207"/>
      <c r="CS2383" s="207"/>
      <c r="CT2383" s="207"/>
      <c r="CU2383" s="207"/>
      <c r="CV2383" s="207"/>
      <c r="CW2383" s="207"/>
      <c r="CX2383" s="207"/>
      <c r="CY2383" s="207"/>
      <c r="CZ2383" s="207"/>
      <c r="DA2383" s="207"/>
      <c r="DB2383" s="207"/>
      <c r="DC2383" s="207"/>
      <c r="DD2383" s="207"/>
      <c r="DE2383" s="207"/>
      <c r="DF2383" s="207"/>
      <c r="DG2383" s="207"/>
      <c r="DH2383" s="207"/>
      <c r="DI2383" s="207"/>
      <c r="DJ2383" s="207"/>
      <c r="DK2383" s="207"/>
      <c r="DL2383" s="207"/>
      <c r="DM2383" s="207"/>
      <c r="DN2383" s="207"/>
      <c r="DO2383" s="207"/>
      <c r="DP2383" s="207"/>
      <c r="DQ2383" s="207"/>
      <c r="DR2383" s="207"/>
      <c r="DS2383" s="207"/>
      <c r="DT2383" s="207"/>
      <c r="DU2383" s="207"/>
      <c r="DV2383" s="207"/>
      <c r="DW2383" s="207"/>
      <c r="DX2383" s="207"/>
    </row>
    <row r="2384" spans="15:128">
      <c r="O2384" s="207"/>
      <c r="P2384" s="207"/>
      <c r="Q2384" s="207"/>
      <c r="R2384" s="207"/>
      <c r="S2384" s="207"/>
      <c r="T2384" s="207"/>
      <c r="U2384" s="207"/>
      <c r="BP2384" s="207"/>
      <c r="BQ2384" s="207"/>
      <c r="BR2384" s="207"/>
      <c r="BS2384" s="207"/>
      <c r="BT2384" s="207"/>
      <c r="BU2384" s="207"/>
      <c r="BV2384" s="207"/>
      <c r="BW2384" s="207"/>
      <c r="BX2384" s="207"/>
      <c r="BY2384" s="207"/>
      <c r="BZ2384" s="207"/>
      <c r="CA2384" s="207"/>
      <c r="CB2384" s="207"/>
      <c r="CC2384" s="207"/>
      <c r="CD2384" s="207"/>
      <c r="CE2384" s="207"/>
      <c r="CF2384" s="207"/>
      <c r="CG2384" s="207"/>
      <c r="CH2384" s="207"/>
      <c r="CI2384" s="207"/>
      <c r="CJ2384" s="207"/>
      <c r="CK2384" s="207"/>
      <c r="CL2384" s="207"/>
      <c r="CM2384" s="207"/>
      <c r="CN2384" s="207"/>
      <c r="CO2384" s="207"/>
      <c r="CP2384" s="207"/>
      <c r="CQ2384" s="207"/>
      <c r="CR2384" s="207"/>
      <c r="CS2384" s="207"/>
      <c r="CT2384" s="207"/>
      <c r="CU2384" s="207"/>
      <c r="CV2384" s="207"/>
      <c r="CW2384" s="207"/>
      <c r="CX2384" s="207"/>
      <c r="CY2384" s="207"/>
      <c r="CZ2384" s="207"/>
      <c r="DA2384" s="207"/>
      <c r="DB2384" s="207"/>
      <c r="DC2384" s="207"/>
      <c r="DD2384" s="207"/>
      <c r="DE2384" s="207"/>
      <c r="DF2384" s="207"/>
      <c r="DG2384" s="207"/>
      <c r="DH2384" s="207"/>
      <c r="DI2384" s="207"/>
      <c r="DJ2384" s="207"/>
      <c r="DK2384" s="207"/>
      <c r="DL2384" s="207"/>
      <c r="DM2384" s="207"/>
      <c r="DN2384" s="207"/>
      <c r="DO2384" s="207"/>
      <c r="DP2384" s="207"/>
      <c r="DQ2384" s="207"/>
      <c r="DR2384" s="207"/>
      <c r="DS2384" s="207"/>
      <c r="DT2384" s="207"/>
      <c r="DU2384" s="207"/>
      <c r="DV2384" s="207"/>
      <c r="DW2384" s="207"/>
      <c r="DX2384" s="207"/>
    </row>
    <row r="2385" spans="15:128">
      <c r="O2385" s="207"/>
      <c r="P2385" s="207"/>
      <c r="Q2385" s="207"/>
      <c r="R2385" s="207"/>
      <c r="S2385" s="207"/>
      <c r="T2385" s="207"/>
      <c r="U2385" s="207"/>
      <c r="BP2385" s="207"/>
      <c r="BQ2385" s="207"/>
      <c r="BR2385" s="207"/>
      <c r="BS2385" s="207"/>
      <c r="BT2385" s="207"/>
      <c r="BU2385" s="207"/>
      <c r="BV2385" s="207"/>
      <c r="BW2385" s="207"/>
      <c r="BX2385" s="207"/>
      <c r="BY2385" s="207"/>
      <c r="BZ2385" s="207"/>
      <c r="CA2385" s="207"/>
      <c r="CB2385" s="207"/>
      <c r="CC2385" s="207"/>
      <c r="CD2385" s="207"/>
      <c r="CE2385" s="207"/>
      <c r="CF2385" s="207"/>
      <c r="CG2385" s="207"/>
      <c r="CH2385" s="207"/>
      <c r="CI2385" s="207"/>
      <c r="CJ2385" s="207"/>
      <c r="CK2385" s="207"/>
      <c r="CL2385" s="207"/>
      <c r="CM2385" s="207"/>
      <c r="CN2385" s="207"/>
      <c r="CO2385" s="207"/>
      <c r="CP2385" s="207"/>
      <c r="CQ2385" s="207"/>
      <c r="CR2385" s="207"/>
      <c r="CS2385" s="207"/>
      <c r="CT2385" s="207"/>
      <c r="CU2385" s="207"/>
      <c r="CV2385" s="207"/>
      <c r="CW2385" s="207"/>
      <c r="CX2385" s="207"/>
      <c r="CY2385" s="207"/>
      <c r="CZ2385" s="207"/>
      <c r="DA2385" s="207"/>
      <c r="DB2385" s="207"/>
      <c r="DC2385" s="207"/>
      <c r="DD2385" s="207"/>
      <c r="DE2385" s="207"/>
      <c r="DF2385" s="207"/>
      <c r="DG2385" s="207"/>
      <c r="DH2385" s="207"/>
      <c r="DI2385" s="207"/>
      <c r="DJ2385" s="207"/>
      <c r="DK2385" s="207"/>
      <c r="DL2385" s="207"/>
      <c r="DM2385" s="207"/>
      <c r="DN2385" s="207"/>
      <c r="DO2385" s="207"/>
      <c r="DP2385" s="207"/>
      <c r="DQ2385" s="207"/>
      <c r="DR2385" s="207"/>
      <c r="DS2385" s="207"/>
      <c r="DT2385" s="207"/>
      <c r="DU2385" s="207"/>
      <c r="DV2385" s="207"/>
      <c r="DW2385" s="207"/>
      <c r="DX2385" s="207"/>
    </row>
    <row r="2386" spans="15:128">
      <c r="O2386" s="207"/>
      <c r="P2386" s="207"/>
      <c r="Q2386" s="207"/>
      <c r="R2386" s="207"/>
      <c r="S2386" s="207"/>
      <c r="T2386" s="207"/>
      <c r="U2386" s="207"/>
      <c r="BP2386" s="207"/>
      <c r="BQ2386" s="207"/>
      <c r="BR2386" s="207"/>
      <c r="BS2386" s="207"/>
      <c r="BT2386" s="207"/>
      <c r="BU2386" s="207"/>
      <c r="BV2386" s="207"/>
      <c r="BW2386" s="207"/>
      <c r="BX2386" s="207"/>
      <c r="BY2386" s="207"/>
      <c r="BZ2386" s="207"/>
      <c r="CA2386" s="207"/>
      <c r="CB2386" s="207"/>
      <c r="CC2386" s="207"/>
      <c r="CD2386" s="207"/>
      <c r="CE2386" s="207"/>
      <c r="CF2386" s="207"/>
      <c r="CG2386" s="207"/>
      <c r="CH2386" s="207"/>
      <c r="CI2386" s="207"/>
      <c r="CJ2386" s="207"/>
      <c r="CK2386" s="207"/>
      <c r="CL2386" s="207"/>
      <c r="CM2386" s="207"/>
      <c r="CN2386" s="207"/>
      <c r="CO2386" s="207"/>
      <c r="CP2386" s="207"/>
      <c r="CQ2386" s="207"/>
      <c r="CR2386" s="207"/>
      <c r="CS2386" s="207"/>
      <c r="CT2386" s="207"/>
      <c r="CU2386" s="207"/>
      <c r="CV2386" s="207"/>
      <c r="CW2386" s="207"/>
      <c r="CX2386" s="207"/>
      <c r="CY2386" s="207"/>
      <c r="CZ2386" s="207"/>
      <c r="DA2386" s="207"/>
      <c r="DB2386" s="207"/>
      <c r="DC2386" s="207"/>
      <c r="DD2386" s="207"/>
      <c r="DE2386" s="207"/>
      <c r="DF2386" s="207"/>
      <c r="DG2386" s="207"/>
      <c r="DH2386" s="207"/>
      <c r="DI2386" s="207"/>
      <c r="DJ2386" s="207"/>
      <c r="DK2386" s="207"/>
      <c r="DL2386" s="207"/>
      <c r="DM2386" s="207"/>
      <c r="DN2386" s="207"/>
      <c r="DO2386" s="207"/>
      <c r="DP2386" s="207"/>
      <c r="DQ2386" s="207"/>
      <c r="DR2386" s="207"/>
      <c r="DS2386" s="207"/>
      <c r="DT2386" s="207"/>
      <c r="DU2386" s="207"/>
      <c r="DV2386" s="207"/>
      <c r="DW2386" s="207"/>
      <c r="DX2386" s="207"/>
    </row>
    <row r="2387" spans="15:128">
      <c r="O2387" s="207"/>
      <c r="P2387" s="207"/>
      <c r="Q2387" s="207"/>
      <c r="R2387" s="207"/>
      <c r="S2387" s="207"/>
      <c r="T2387" s="207"/>
      <c r="U2387" s="207"/>
      <c r="BP2387" s="207"/>
      <c r="BQ2387" s="207"/>
      <c r="BR2387" s="207"/>
      <c r="BS2387" s="207"/>
      <c r="BT2387" s="207"/>
      <c r="BU2387" s="207"/>
      <c r="BV2387" s="207"/>
      <c r="BW2387" s="207"/>
      <c r="BX2387" s="207"/>
      <c r="BY2387" s="207"/>
      <c r="BZ2387" s="207"/>
      <c r="CA2387" s="207"/>
      <c r="CB2387" s="207"/>
      <c r="CC2387" s="207"/>
      <c r="CD2387" s="207"/>
      <c r="CE2387" s="207"/>
      <c r="CF2387" s="207"/>
      <c r="CG2387" s="207"/>
      <c r="CH2387" s="207"/>
      <c r="CI2387" s="207"/>
      <c r="CJ2387" s="207"/>
      <c r="CK2387" s="207"/>
      <c r="CL2387" s="207"/>
      <c r="CM2387" s="207"/>
      <c r="CN2387" s="207"/>
      <c r="CO2387" s="207"/>
      <c r="CP2387" s="207"/>
      <c r="CQ2387" s="207"/>
      <c r="CR2387" s="207"/>
      <c r="CS2387" s="207"/>
      <c r="CT2387" s="207"/>
      <c r="CU2387" s="207"/>
      <c r="CV2387" s="207"/>
      <c r="CW2387" s="207"/>
      <c r="CX2387" s="207"/>
      <c r="CY2387" s="207"/>
      <c r="CZ2387" s="207"/>
      <c r="DA2387" s="207"/>
      <c r="DB2387" s="207"/>
      <c r="DC2387" s="207"/>
      <c r="DD2387" s="207"/>
      <c r="DE2387" s="207"/>
      <c r="DF2387" s="207"/>
      <c r="DG2387" s="207"/>
      <c r="DH2387" s="207"/>
      <c r="DI2387" s="207"/>
      <c r="DJ2387" s="207"/>
      <c r="DK2387" s="207"/>
      <c r="DL2387" s="207"/>
      <c r="DM2387" s="207"/>
      <c r="DN2387" s="207"/>
      <c r="DO2387" s="207"/>
      <c r="DP2387" s="207"/>
      <c r="DQ2387" s="207"/>
      <c r="DR2387" s="207"/>
      <c r="DS2387" s="207"/>
      <c r="DT2387" s="207"/>
      <c r="DU2387" s="207"/>
      <c r="DV2387" s="207"/>
      <c r="DW2387" s="207"/>
      <c r="DX2387" s="207"/>
    </row>
    <row r="2388" spans="15:128">
      <c r="O2388" s="207"/>
      <c r="P2388" s="207"/>
      <c r="Q2388" s="207"/>
      <c r="R2388" s="207"/>
      <c r="S2388" s="207"/>
      <c r="T2388" s="207"/>
      <c r="U2388" s="207"/>
      <c r="BP2388" s="207"/>
      <c r="BQ2388" s="207"/>
      <c r="BR2388" s="207"/>
      <c r="BS2388" s="207"/>
      <c r="BT2388" s="207"/>
      <c r="BU2388" s="207"/>
      <c r="BV2388" s="207"/>
      <c r="BW2388" s="207"/>
      <c r="BX2388" s="207"/>
      <c r="BY2388" s="207"/>
      <c r="BZ2388" s="207"/>
      <c r="CA2388" s="207"/>
      <c r="CB2388" s="207"/>
      <c r="CC2388" s="207"/>
      <c r="CD2388" s="207"/>
      <c r="CE2388" s="207"/>
      <c r="CF2388" s="207"/>
      <c r="CG2388" s="207"/>
      <c r="CH2388" s="207"/>
      <c r="CI2388" s="207"/>
      <c r="CJ2388" s="207"/>
      <c r="CK2388" s="207"/>
      <c r="CL2388" s="207"/>
      <c r="CM2388" s="207"/>
      <c r="CN2388" s="207"/>
      <c r="CO2388" s="207"/>
      <c r="CP2388" s="207"/>
      <c r="CQ2388" s="207"/>
      <c r="CR2388" s="207"/>
      <c r="CS2388" s="207"/>
      <c r="CT2388" s="207"/>
      <c r="CU2388" s="207"/>
      <c r="CV2388" s="207"/>
      <c r="CW2388" s="207"/>
      <c r="CX2388" s="207"/>
      <c r="CY2388" s="207"/>
      <c r="CZ2388" s="207"/>
      <c r="DA2388" s="207"/>
      <c r="DB2388" s="207"/>
      <c r="DC2388" s="207"/>
      <c r="DD2388" s="207"/>
      <c r="DE2388" s="207"/>
      <c r="DF2388" s="207"/>
      <c r="DG2388" s="207"/>
      <c r="DH2388" s="207"/>
      <c r="DI2388" s="207"/>
      <c r="DJ2388" s="207"/>
      <c r="DK2388" s="207"/>
      <c r="DL2388" s="207"/>
      <c r="DM2388" s="207"/>
      <c r="DN2388" s="207"/>
      <c r="DO2388" s="207"/>
      <c r="DP2388" s="207"/>
      <c r="DQ2388" s="207"/>
      <c r="DR2388" s="207"/>
      <c r="DS2388" s="207"/>
      <c r="DT2388" s="207"/>
      <c r="DU2388" s="207"/>
      <c r="DV2388" s="207"/>
      <c r="DW2388" s="207"/>
      <c r="DX2388" s="207"/>
    </row>
    <row r="2389" spans="15:128">
      <c r="O2389" s="207"/>
      <c r="P2389" s="207"/>
      <c r="Q2389" s="207"/>
      <c r="R2389" s="207"/>
      <c r="S2389" s="207"/>
      <c r="T2389" s="207"/>
      <c r="U2389" s="207"/>
      <c r="BP2389" s="207"/>
      <c r="BQ2389" s="207"/>
      <c r="BR2389" s="207"/>
      <c r="BS2389" s="207"/>
      <c r="BT2389" s="207"/>
      <c r="BU2389" s="207"/>
      <c r="BV2389" s="207"/>
      <c r="BW2389" s="207"/>
      <c r="BX2389" s="207"/>
      <c r="BY2389" s="207"/>
      <c r="BZ2389" s="207"/>
      <c r="CA2389" s="207"/>
      <c r="CB2389" s="207"/>
      <c r="CC2389" s="207"/>
      <c r="CD2389" s="207"/>
      <c r="CE2389" s="207"/>
      <c r="CF2389" s="207"/>
      <c r="CG2389" s="207"/>
      <c r="CH2389" s="207"/>
      <c r="CI2389" s="207"/>
      <c r="CJ2389" s="207"/>
      <c r="CK2389" s="207"/>
      <c r="CL2389" s="207"/>
      <c r="CM2389" s="207"/>
      <c r="CN2389" s="207"/>
      <c r="CO2389" s="207"/>
      <c r="CP2389" s="207"/>
      <c r="CQ2389" s="207"/>
      <c r="CR2389" s="207"/>
      <c r="CS2389" s="207"/>
      <c r="CT2389" s="207"/>
      <c r="CU2389" s="207"/>
      <c r="CV2389" s="207"/>
      <c r="CW2389" s="207"/>
      <c r="CX2389" s="207"/>
      <c r="CY2389" s="207"/>
      <c r="CZ2389" s="207"/>
      <c r="DA2389" s="207"/>
      <c r="DB2389" s="207"/>
      <c r="DC2389" s="207"/>
      <c r="DD2389" s="207"/>
      <c r="DE2389" s="207"/>
      <c r="DF2389" s="207"/>
      <c r="DG2389" s="207"/>
      <c r="DH2389" s="207"/>
      <c r="DI2389" s="207"/>
      <c r="DJ2389" s="207"/>
      <c r="DK2389" s="207"/>
      <c r="DL2389" s="207"/>
      <c r="DM2389" s="207"/>
      <c r="DN2389" s="207"/>
      <c r="DO2389" s="207"/>
      <c r="DP2389" s="207"/>
      <c r="DQ2389" s="207"/>
      <c r="DR2389" s="207"/>
      <c r="DS2389" s="207"/>
      <c r="DT2389" s="207"/>
      <c r="DU2389" s="207"/>
      <c r="DV2389" s="207"/>
      <c r="DW2389" s="207"/>
      <c r="DX2389" s="207"/>
    </row>
    <row r="2390" spans="15:128">
      <c r="O2390" s="207"/>
      <c r="P2390" s="207"/>
      <c r="Q2390" s="207"/>
      <c r="R2390" s="207"/>
      <c r="S2390" s="207"/>
      <c r="T2390" s="207"/>
      <c r="U2390" s="207"/>
      <c r="BP2390" s="207"/>
      <c r="BQ2390" s="207"/>
      <c r="BR2390" s="207"/>
      <c r="BS2390" s="207"/>
      <c r="BT2390" s="207"/>
      <c r="BU2390" s="207"/>
      <c r="BV2390" s="207"/>
      <c r="BW2390" s="207"/>
      <c r="BX2390" s="207"/>
      <c r="BY2390" s="207"/>
      <c r="BZ2390" s="207"/>
      <c r="CA2390" s="207"/>
      <c r="CB2390" s="207"/>
      <c r="CC2390" s="207"/>
      <c r="CD2390" s="207"/>
      <c r="CE2390" s="207"/>
      <c r="CF2390" s="207"/>
      <c r="CG2390" s="207"/>
      <c r="CH2390" s="207"/>
      <c r="CI2390" s="207"/>
      <c r="CJ2390" s="207"/>
      <c r="CK2390" s="207"/>
      <c r="CL2390" s="207"/>
      <c r="CM2390" s="207"/>
      <c r="CN2390" s="207"/>
      <c r="CO2390" s="207"/>
      <c r="CP2390" s="207"/>
      <c r="CQ2390" s="207"/>
      <c r="CR2390" s="207"/>
      <c r="CS2390" s="207"/>
      <c r="CT2390" s="207"/>
      <c r="CU2390" s="207"/>
      <c r="CV2390" s="207"/>
      <c r="CW2390" s="207"/>
      <c r="CX2390" s="207"/>
      <c r="CY2390" s="207"/>
      <c r="CZ2390" s="207"/>
      <c r="DA2390" s="207"/>
      <c r="DB2390" s="207"/>
      <c r="DC2390" s="207"/>
      <c r="DD2390" s="207"/>
      <c r="DE2390" s="207"/>
      <c r="DF2390" s="207"/>
      <c r="DG2390" s="207"/>
      <c r="DH2390" s="207"/>
      <c r="DI2390" s="207"/>
      <c r="DJ2390" s="207"/>
      <c r="DK2390" s="207"/>
      <c r="DL2390" s="207"/>
      <c r="DM2390" s="207"/>
      <c r="DN2390" s="207"/>
      <c r="DO2390" s="207"/>
      <c r="DP2390" s="207"/>
      <c r="DQ2390" s="207"/>
      <c r="DR2390" s="207"/>
      <c r="DS2390" s="207"/>
      <c r="DT2390" s="207"/>
      <c r="DU2390" s="207"/>
      <c r="DV2390" s="207"/>
      <c r="DW2390" s="207"/>
      <c r="DX2390" s="207"/>
    </row>
    <row r="2391" spans="15:128">
      <c r="O2391" s="207"/>
      <c r="P2391" s="207"/>
      <c r="Q2391" s="207"/>
      <c r="R2391" s="207"/>
      <c r="S2391" s="207"/>
      <c r="T2391" s="207"/>
      <c r="U2391" s="207"/>
      <c r="BP2391" s="207"/>
      <c r="BQ2391" s="207"/>
      <c r="BR2391" s="207"/>
      <c r="BS2391" s="207"/>
      <c r="BT2391" s="207"/>
      <c r="BU2391" s="207"/>
      <c r="BV2391" s="207"/>
      <c r="BW2391" s="207"/>
      <c r="BX2391" s="207"/>
      <c r="BY2391" s="207"/>
      <c r="BZ2391" s="207"/>
      <c r="CA2391" s="207"/>
      <c r="CB2391" s="207"/>
      <c r="CC2391" s="207"/>
      <c r="CD2391" s="207"/>
      <c r="CE2391" s="207"/>
      <c r="CF2391" s="207"/>
      <c r="CG2391" s="207"/>
      <c r="CH2391" s="207"/>
      <c r="CI2391" s="207"/>
      <c r="CJ2391" s="207"/>
      <c r="CK2391" s="207"/>
      <c r="CL2391" s="207"/>
      <c r="CM2391" s="207"/>
      <c r="CN2391" s="207"/>
      <c r="CO2391" s="207"/>
      <c r="CP2391" s="207"/>
      <c r="CQ2391" s="207"/>
      <c r="CR2391" s="207"/>
      <c r="CS2391" s="207"/>
      <c r="CT2391" s="207"/>
      <c r="CU2391" s="207"/>
      <c r="CV2391" s="207"/>
      <c r="CW2391" s="207"/>
      <c r="CX2391" s="207"/>
      <c r="CY2391" s="207"/>
      <c r="CZ2391" s="207"/>
      <c r="DA2391" s="207"/>
      <c r="DB2391" s="207"/>
      <c r="DC2391" s="207"/>
      <c r="DD2391" s="207"/>
      <c r="DE2391" s="207"/>
      <c r="DF2391" s="207"/>
      <c r="DG2391" s="207"/>
      <c r="DH2391" s="207"/>
      <c r="DI2391" s="207"/>
      <c r="DJ2391" s="207"/>
      <c r="DK2391" s="207"/>
      <c r="DL2391" s="207"/>
      <c r="DM2391" s="207"/>
      <c r="DN2391" s="207"/>
      <c r="DO2391" s="207"/>
      <c r="DP2391" s="207"/>
      <c r="DQ2391" s="207"/>
      <c r="DR2391" s="207"/>
      <c r="DS2391" s="207"/>
      <c r="DT2391" s="207"/>
      <c r="DU2391" s="207"/>
      <c r="DV2391" s="207"/>
      <c r="DW2391" s="207"/>
      <c r="DX2391" s="207"/>
    </row>
    <row r="2392" spans="15:128">
      <c r="O2392" s="207"/>
      <c r="P2392" s="207"/>
      <c r="Q2392" s="207"/>
      <c r="R2392" s="207"/>
      <c r="S2392" s="207"/>
      <c r="T2392" s="207"/>
      <c r="U2392" s="207"/>
      <c r="BP2392" s="207"/>
      <c r="BQ2392" s="207"/>
      <c r="BR2392" s="207"/>
      <c r="BS2392" s="207"/>
      <c r="BT2392" s="207"/>
      <c r="BU2392" s="207"/>
      <c r="BV2392" s="207"/>
      <c r="BW2392" s="207"/>
      <c r="BX2392" s="207"/>
      <c r="BY2392" s="207"/>
      <c r="BZ2392" s="207"/>
      <c r="CA2392" s="207"/>
      <c r="CB2392" s="207"/>
      <c r="CC2392" s="207"/>
      <c r="CD2392" s="207"/>
      <c r="CE2392" s="207"/>
      <c r="CF2392" s="207"/>
      <c r="CG2392" s="207"/>
      <c r="CH2392" s="207"/>
      <c r="CI2392" s="207"/>
      <c r="CJ2392" s="207"/>
      <c r="CK2392" s="207"/>
      <c r="CL2392" s="207"/>
      <c r="CM2392" s="207"/>
      <c r="CN2392" s="207"/>
      <c r="CO2392" s="207"/>
      <c r="CP2392" s="207"/>
      <c r="CQ2392" s="207"/>
      <c r="CR2392" s="207"/>
      <c r="CS2392" s="207"/>
      <c r="CT2392" s="207"/>
      <c r="CU2392" s="207"/>
      <c r="CV2392" s="207"/>
      <c r="CW2392" s="207"/>
      <c r="CX2392" s="207"/>
      <c r="CY2392" s="207"/>
      <c r="CZ2392" s="207"/>
      <c r="DA2392" s="207"/>
      <c r="DB2392" s="207"/>
      <c r="DC2392" s="207"/>
      <c r="DD2392" s="207"/>
      <c r="DE2392" s="207"/>
      <c r="DF2392" s="207"/>
      <c r="DG2392" s="207"/>
      <c r="DH2392" s="207"/>
      <c r="DI2392" s="207"/>
      <c r="DJ2392" s="207"/>
      <c r="DK2392" s="207"/>
      <c r="DL2392" s="207"/>
      <c r="DM2392" s="207"/>
      <c r="DN2392" s="207"/>
      <c r="DO2392" s="207"/>
      <c r="DP2392" s="207"/>
      <c r="DQ2392" s="207"/>
      <c r="DR2392" s="207"/>
      <c r="DS2392" s="207"/>
      <c r="DT2392" s="207"/>
      <c r="DU2392" s="207"/>
      <c r="DV2392" s="207"/>
      <c r="DW2392" s="207"/>
      <c r="DX2392" s="207"/>
    </row>
    <row r="2393" spans="15:128">
      <c r="O2393" s="207"/>
      <c r="P2393" s="207"/>
      <c r="Q2393" s="207"/>
      <c r="R2393" s="207"/>
      <c r="S2393" s="207"/>
      <c r="T2393" s="207"/>
      <c r="U2393" s="207"/>
      <c r="BP2393" s="207"/>
      <c r="BQ2393" s="207"/>
      <c r="BR2393" s="207"/>
      <c r="BS2393" s="207"/>
      <c r="BT2393" s="207"/>
      <c r="BU2393" s="207"/>
      <c r="BV2393" s="207"/>
      <c r="BW2393" s="207"/>
      <c r="BX2393" s="207"/>
      <c r="BY2393" s="207"/>
      <c r="BZ2393" s="207"/>
      <c r="CA2393" s="207"/>
      <c r="CB2393" s="207"/>
      <c r="CC2393" s="207"/>
      <c r="CD2393" s="207"/>
      <c r="CE2393" s="207"/>
      <c r="CF2393" s="207"/>
      <c r="CG2393" s="207"/>
      <c r="CH2393" s="207"/>
      <c r="CI2393" s="207"/>
      <c r="CJ2393" s="207"/>
      <c r="CK2393" s="207"/>
      <c r="CL2393" s="207"/>
      <c r="CM2393" s="207"/>
      <c r="CN2393" s="207"/>
      <c r="CO2393" s="207"/>
      <c r="CP2393" s="207"/>
      <c r="CQ2393" s="207"/>
      <c r="CR2393" s="207"/>
      <c r="CS2393" s="207"/>
      <c r="CT2393" s="207"/>
      <c r="CU2393" s="207"/>
      <c r="CV2393" s="207"/>
      <c r="CW2393" s="207"/>
      <c r="CX2393" s="207"/>
      <c r="CY2393" s="207"/>
      <c r="CZ2393" s="207"/>
      <c r="DA2393" s="207"/>
      <c r="DB2393" s="207"/>
      <c r="DC2393" s="207"/>
      <c r="DD2393" s="207"/>
      <c r="DE2393" s="207"/>
      <c r="DF2393" s="207"/>
      <c r="DG2393" s="207"/>
      <c r="DH2393" s="207"/>
      <c r="DI2393" s="207"/>
      <c r="DJ2393" s="207"/>
      <c r="DK2393" s="207"/>
      <c r="DL2393" s="207"/>
      <c r="DM2393" s="207"/>
      <c r="DN2393" s="207"/>
      <c r="DO2393" s="207"/>
      <c r="DP2393" s="207"/>
      <c r="DQ2393" s="207"/>
      <c r="DR2393" s="207"/>
      <c r="DS2393" s="207"/>
      <c r="DT2393" s="207"/>
      <c r="DU2393" s="207"/>
      <c r="DV2393" s="207"/>
      <c r="DW2393" s="207"/>
      <c r="DX2393" s="207"/>
    </row>
    <row r="2394" spans="15:128">
      <c r="O2394" s="207"/>
      <c r="P2394" s="207"/>
      <c r="Q2394" s="207"/>
      <c r="R2394" s="207"/>
      <c r="S2394" s="207"/>
      <c r="T2394" s="207"/>
      <c r="U2394" s="207"/>
      <c r="BP2394" s="207"/>
      <c r="BQ2394" s="207"/>
      <c r="BR2394" s="207"/>
      <c r="BS2394" s="207"/>
      <c r="BT2394" s="207"/>
      <c r="BU2394" s="207"/>
      <c r="BV2394" s="207"/>
      <c r="BW2394" s="207"/>
      <c r="BX2394" s="207"/>
      <c r="BY2394" s="207"/>
      <c r="BZ2394" s="207"/>
      <c r="CA2394" s="207"/>
      <c r="CB2394" s="207"/>
      <c r="CC2394" s="207"/>
      <c r="CD2394" s="207"/>
      <c r="CE2394" s="207"/>
      <c r="CF2394" s="207"/>
      <c r="CG2394" s="207"/>
      <c r="CH2394" s="207"/>
      <c r="CI2394" s="207"/>
      <c r="CJ2394" s="207"/>
      <c r="CK2394" s="207"/>
      <c r="CL2394" s="207"/>
      <c r="CM2394" s="207"/>
      <c r="CN2394" s="207"/>
      <c r="CO2394" s="207"/>
      <c r="CP2394" s="207"/>
      <c r="CQ2394" s="207"/>
      <c r="CR2394" s="207"/>
      <c r="CS2394" s="207"/>
      <c r="CT2394" s="207"/>
      <c r="CU2394" s="207"/>
      <c r="CV2394" s="207"/>
      <c r="CW2394" s="207"/>
      <c r="CX2394" s="207"/>
      <c r="CY2394" s="207"/>
      <c r="CZ2394" s="207"/>
      <c r="DA2394" s="207"/>
      <c r="DB2394" s="207"/>
      <c r="DC2394" s="207"/>
      <c r="DD2394" s="207"/>
      <c r="DE2394" s="207"/>
      <c r="DF2394" s="207"/>
      <c r="DG2394" s="207"/>
      <c r="DH2394" s="207"/>
      <c r="DI2394" s="207"/>
      <c r="DJ2394" s="207"/>
      <c r="DK2394" s="207"/>
      <c r="DL2394" s="207"/>
      <c r="DM2394" s="207"/>
      <c r="DN2394" s="207"/>
      <c r="DO2394" s="207"/>
      <c r="DP2394" s="207"/>
      <c r="DQ2394" s="207"/>
      <c r="DR2394" s="207"/>
      <c r="DS2394" s="207"/>
      <c r="DT2394" s="207"/>
      <c r="DU2394" s="207"/>
      <c r="DV2394" s="207"/>
      <c r="DW2394" s="207"/>
      <c r="DX2394" s="207"/>
    </row>
    <row r="2395" spans="15:128">
      <c r="O2395" s="207"/>
      <c r="P2395" s="207"/>
      <c r="Q2395" s="207"/>
      <c r="R2395" s="207"/>
      <c r="S2395" s="207"/>
      <c r="T2395" s="207"/>
      <c r="U2395" s="207"/>
      <c r="BP2395" s="207"/>
      <c r="BQ2395" s="207"/>
      <c r="BR2395" s="207"/>
      <c r="BS2395" s="207"/>
      <c r="BT2395" s="207"/>
      <c r="BU2395" s="207"/>
      <c r="BV2395" s="207"/>
      <c r="BW2395" s="207"/>
      <c r="BX2395" s="207"/>
      <c r="BY2395" s="207"/>
      <c r="BZ2395" s="207"/>
      <c r="CA2395" s="207"/>
      <c r="CB2395" s="207"/>
      <c r="CC2395" s="207"/>
      <c r="CD2395" s="207"/>
      <c r="CE2395" s="207"/>
      <c r="CF2395" s="207"/>
      <c r="CG2395" s="207"/>
      <c r="CH2395" s="207"/>
      <c r="CI2395" s="207"/>
      <c r="CJ2395" s="207"/>
      <c r="CK2395" s="207"/>
      <c r="CL2395" s="207"/>
      <c r="CM2395" s="207"/>
      <c r="CN2395" s="207"/>
      <c r="CO2395" s="207"/>
      <c r="CP2395" s="207"/>
      <c r="CQ2395" s="207"/>
      <c r="CR2395" s="207"/>
      <c r="CS2395" s="207"/>
      <c r="CT2395" s="207"/>
      <c r="CU2395" s="207"/>
      <c r="CV2395" s="207"/>
      <c r="CW2395" s="207"/>
      <c r="CX2395" s="207"/>
      <c r="CY2395" s="207"/>
      <c r="CZ2395" s="207"/>
      <c r="DA2395" s="207"/>
      <c r="DB2395" s="207"/>
      <c r="DC2395" s="207"/>
      <c r="DD2395" s="207"/>
      <c r="DE2395" s="207"/>
      <c r="DF2395" s="207"/>
      <c r="DG2395" s="207"/>
      <c r="DH2395" s="207"/>
      <c r="DI2395" s="207"/>
      <c r="DJ2395" s="207"/>
      <c r="DK2395" s="207"/>
      <c r="DL2395" s="207"/>
      <c r="DM2395" s="207"/>
      <c r="DN2395" s="207"/>
      <c r="DO2395" s="207"/>
      <c r="DP2395" s="207"/>
      <c r="DQ2395" s="207"/>
      <c r="DR2395" s="207"/>
      <c r="DS2395" s="207"/>
      <c r="DT2395" s="207"/>
      <c r="DU2395" s="207"/>
      <c r="DV2395" s="207"/>
      <c r="DW2395" s="207"/>
      <c r="DX2395" s="207"/>
    </row>
    <row r="2396" spans="15:128">
      <c r="O2396" s="207"/>
      <c r="P2396" s="207"/>
      <c r="Q2396" s="207"/>
      <c r="R2396" s="207"/>
      <c r="S2396" s="207"/>
      <c r="T2396" s="207"/>
      <c r="U2396" s="207"/>
      <c r="BP2396" s="207"/>
      <c r="BQ2396" s="207"/>
      <c r="BR2396" s="207"/>
      <c r="BS2396" s="207"/>
      <c r="BT2396" s="207"/>
      <c r="BU2396" s="207"/>
      <c r="BV2396" s="207"/>
      <c r="BW2396" s="207"/>
      <c r="BX2396" s="207"/>
      <c r="BY2396" s="207"/>
      <c r="BZ2396" s="207"/>
      <c r="CA2396" s="207"/>
      <c r="CB2396" s="207"/>
      <c r="CC2396" s="207"/>
      <c r="CD2396" s="207"/>
      <c r="CE2396" s="207"/>
      <c r="CF2396" s="207"/>
      <c r="CG2396" s="207"/>
      <c r="CH2396" s="207"/>
      <c r="CI2396" s="207"/>
      <c r="CJ2396" s="207"/>
      <c r="CK2396" s="207"/>
      <c r="CL2396" s="207"/>
      <c r="CM2396" s="207"/>
      <c r="CN2396" s="207"/>
      <c r="CO2396" s="207"/>
      <c r="CP2396" s="207"/>
      <c r="CQ2396" s="207"/>
      <c r="CR2396" s="207"/>
      <c r="CS2396" s="207"/>
      <c r="CT2396" s="207"/>
      <c r="CU2396" s="207"/>
      <c r="CV2396" s="207"/>
      <c r="CW2396" s="207"/>
      <c r="CX2396" s="207"/>
      <c r="CY2396" s="207"/>
      <c r="CZ2396" s="207"/>
      <c r="DA2396" s="207"/>
      <c r="DB2396" s="207"/>
      <c r="DC2396" s="207"/>
      <c r="DD2396" s="207"/>
      <c r="DE2396" s="207"/>
      <c r="DF2396" s="207"/>
      <c r="DG2396" s="207"/>
      <c r="DH2396" s="207"/>
      <c r="DI2396" s="207"/>
      <c r="DJ2396" s="207"/>
      <c r="DK2396" s="207"/>
      <c r="DL2396" s="207"/>
      <c r="DM2396" s="207"/>
      <c r="DN2396" s="207"/>
      <c r="DO2396" s="207"/>
      <c r="DP2396" s="207"/>
      <c r="DQ2396" s="207"/>
      <c r="DR2396" s="207"/>
      <c r="DS2396" s="207"/>
      <c r="DT2396" s="207"/>
      <c r="DU2396" s="207"/>
      <c r="DV2396" s="207"/>
      <c r="DW2396" s="207"/>
      <c r="DX2396" s="207"/>
    </row>
    <row r="2397" spans="15:128">
      <c r="O2397" s="207"/>
      <c r="P2397" s="207"/>
      <c r="Q2397" s="207"/>
      <c r="R2397" s="207"/>
      <c r="S2397" s="207"/>
      <c r="T2397" s="207"/>
      <c r="U2397" s="207"/>
      <c r="BP2397" s="207"/>
      <c r="BQ2397" s="207"/>
      <c r="BR2397" s="207"/>
      <c r="BS2397" s="207"/>
      <c r="BT2397" s="207"/>
      <c r="BU2397" s="207"/>
      <c r="BV2397" s="207"/>
      <c r="BW2397" s="207"/>
      <c r="BX2397" s="207"/>
      <c r="BY2397" s="207"/>
      <c r="BZ2397" s="207"/>
      <c r="CA2397" s="207"/>
      <c r="CB2397" s="207"/>
      <c r="CC2397" s="207"/>
      <c r="CD2397" s="207"/>
      <c r="CE2397" s="207"/>
      <c r="CF2397" s="207"/>
      <c r="CG2397" s="207"/>
      <c r="CH2397" s="207"/>
      <c r="CI2397" s="207"/>
      <c r="CJ2397" s="207"/>
      <c r="CK2397" s="207"/>
      <c r="CL2397" s="207"/>
      <c r="CM2397" s="207"/>
      <c r="CN2397" s="207"/>
      <c r="CO2397" s="207"/>
      <c r="CP2397" s="207"/>
      <c r="CQ2397" s="207"/>
      <c r="CR2397" s="207"/>
      <c r="CS2397" s="207"/>
      <c r="CT2397" s="207"/>
      <c r="CU2397" s="207"/>
      <c r="CV2397" s="207"/>
      <c r="CW2397" s="207"/>
      <c r="CX2397" s="207"/>
      <c r="CY2397" s="207"/>
      <c r="CZ2397" s="207"/>
      <c r="DA2397" s="207"/>
      <c r="DB2397" s="207"/>
      <c r="DC2397" s="207"/>
      <c r="DD2397" s="207"/>
      <c r="DE2397" s="207"/>
      <c r="DF2397" s="207"/>
      <c r="DG2397" s="207"/>
      <c r="DH2397" s="207"/>
      <c r="DI2397" s="207"/>
      <c r="DJ2397" s="207"/>
      <c r="DK2397" s="207"/>
      <c r="DL2397" s="207"/>
      <c r="DM2397" s="207"/>
      <c r="DN2397" s="207"/>
      <c r="DO2397" s="207"/>
      <c r="DP2397" s="207"/>
      <c r="DQ2397" s="207"/>
      <c r="DR2397" s="207"/>
      <c r="DS2397" s="207"/>
      <c r="DT2397" s="207"/>
      <c r="DU2397" s="207"/>
      <c r="DV2397" s="207"/>
      <c r="DW2397" s="207"/>
      <c r="DX2397" s="207"/>
    </row>
    <row r="2398" spans="15:128">
      <c r="O2398" s="207"/>
      <c r="P2398" s="207"/>
      <c r="Q2398" s="207"/>
      <c r="R2398" s="207"/>
      <c r="S2398" s="207"/>
      <c r="T2398" s="207"/>
      <c r="U2398" s="207"/>
      <c r="BP2398" s="207"/>
      <c r="BQ2398" s="207"/>
      <c r="BR2398" s="207"/>
      <c r="BS2398" s="207"/>
      <c r="BT2398" s="207"/>
      <c r="BU2398" s="207"/>
      <c r="BV2398" s="207"/>
      <c r="BW2398" s="207"/>
      <c r="BX2398" s="207"/>
      <c r="BY2398" s="207"/>
      <c r="BZ2398" s="207"/>
      <c r="CA2398" s="207"/>
      <c r="CB2398" s="207"/>
      <c r="CC2398" s="207"/>
      <c r="CD2398" s="207"/>
      <c r="CE2398" s="207"/>
      <c r="CF2398" s="207"/>
      <c r="CG2398" s="207"/>
      <c r="CH2398" s="207"/>
      <c r="CI2398" s="207"/>
      <c r="CJ2398" s="207"/>
      <c r="CK2398" s="207"/>
      <c r="CL2398" s="207"/>
      <c r="CM2398" s="207"/>
      <c r="CN2398" s="207"/>
      <c r="CO2398" s="207"/>
      <c r="CP2398" s="207"/>
      <c r="CQ2398" s="207"/>
      <c r="CR2398" s="207"/>
      <c r="CS2398" s="207"/>
      <c r="CT2398" s="207"/>
      <c r="CU2398" s="207"/>
      <c r="CV2398" s="207"/>
      <c r="CW2398" s="207"/>
      <c r="CX2398" s="207"/>
      <c r="CY2398" s="207"/>
      <c r="CZ2398" s="207"/>
      <c r="DA2398" s="207"/>
      <c r="DB2398" s="207"/>
      <c r="DC2398" s="207"/>
      <c r="DD2398" s="207"/>
      <c r="DE2398" s="207"/>
      <c r="DF2398" s="207"/>
      <c r="DG2398" s="207"/>
      <c r="DH2398" s="207"/>
      <c r="DI2398" s="207"/>
      <c r="DJ2398" s="207"/>
      <c r="DK2398" s="207"/>
      <c r="DL2398" s="207"/>
      <c r="DM2398" s="207"/>
      <c r="DN2398" s="207"/>
      <c r="DO2398" s="207"/>
      <c r="DP2398" s="207"/>
      <c r="DQ2398" s="207"/>
      <c r="DR2398" s="207"/>
      <c r="DS2398" s="207"/>
      <c r="DT2398" s="207"/>
      <c r="DU2398" s="207"/>
      <c r="DV2398" s="207"/>
      <c r="DW2398" s="207"/>
      <c r="DX2398" s="207"/>
    </row>
    <row r="2399" spans="15:128">
      <c r="O2399" s="207"/>
      <c r="P2399" s="207"/>
      <c r="Q2399" s="207"/>
      <c r="R2399" s="207"/>
      <c r="S2399" s="207"/>
      <c r="T2399" s="207"/>
      <c r="U2399" s="207"/>
      <c r="BP2399" s="207"/>
      <c r="BQ2399" s="207"/>
      <c r="BR2399" s="207"/>
      <c r="BS2399" s="207"/>
      <c r="BT2399" s="207"/>
      <c r="BU2399" s="207"/>
      <c r="BV2399" s="207"/>
      <c r="BW2399" s="207"/>
      <c r="BX2399" s="207"/>
      <c r="BY2399" s="207"/>
      <c r="BZ2399" s="207"/>
      <c r="CA2399" s="207"/>
      <c r="CB2399" s="207"/>
      <c r="CC2399" s="207"/>
      <c r="CD2399" s="207"/>
      <c r="CE2399" s="207"/>
      <c r="CF2399" s="207"/>
      <c r="CG2399" s="207"/>
      <c r="CH2399" s="207"/>
      <c r="CI2399" s="207"/>
      <c r="CJ2399" s="207"/>
      <c r="CK2399" s="207"/>
      <c r="CL2399" s="207"/>
      <c r="CM2399" s="207"/>
      <c r="CN2399" s="207"/>
      <c r="CO2399" s="207"/>
      <c r="CP2399" s="207"/>
      <c r="CQ2399" s="207"/>
      <c r="CR2399" s="207"/>
      <c r="CS2399" s="207"/>
      <c r="CT2399" s="207"/>
      <c r="CU2399" s="207"/>
      <c r="CV2399" s="207"/>
      <c r="CW2399" s="207"/>
      <c r="CX2399" s="207"/>
      <c r="CY2399" s="207"/>
      <c r="CZ2399" s="207"/>
      <c r="DA2399" s="207"/>
      <c r="DB2399" s="207"/>
      <c r="DC2399" s="207"/>
      <c r="DD2399" s="207"/>
      <c r="DE2399" s="207"/>
      <c r="DF2399" s="207"/>
      <c r="DG2399" s="207"/>
      <c r="DH2399" s="207"/>
      <c r="DI2399" s="207"/>
      <c r="DJ2399" s="207"/>
      <c r="DK2399" s="207"/>
      <c r="DL2399" s="207"/>
      <c r="DM2399" s="207"/>
      <c r="DN2399" s="207"/>
      <c r="DO2399" s="207"/>
      <c r="DP2399" s="207"/>
      <c r="DQ2399" s="207"/>
      <c r="DR2399" s="207"/>
      <c r="DS2399" s="207"/>
      <c r="DT2399" s="207"/>
      <c r="DU2399" s="207"/>
      <c r="DV2399" s="207"/>
      <c r="DW2399" s="207"/>
      <c r="DX2399" s="207"/>
    </row>
    <row r="2400" spans="15:128">
      <c r="O2400" s="207"/>
      <c r="P2400" s="207"/>
      <c r="Q2400" s="207"/>
      <c r="R2400" s="207"/>
      <c r="S2400" s="207"/>
      <c r="T2400" s="207"/>
      <c r="U2400" s="207"/>
      <c r="BP2400" s="207"/>
      <c r="BQ2400" s="207"/>
      <c r="BR2400" s="207"/>
      <c r="BS2400" s="207"/>
      <c r="BT2400" s="207"/>
      <c r="BU2400" s="207"/>
      <c r="BV2400" s="207"/>
      <c r="BW2400" s="207"/>
      <c r="BX2400" s="207"/>
      <c r="BY2400" s="207"/>
      <c r="BZ2400" s="207"/>
      <c r="CA2400" s="207"/>
      <c r="CB2400" s="207"/>
      <c r="CC2400" s="207"/>
      <c r="CD2400" s="207"/>
      <c r="CE2400" s="207"/>
      <c r="CF2400" s="207"/>
      <c r="CG2400" s="207"/>
      <c r="CH2400" s="207"/>
      <c r="CI2400" s="207"/>
      <c r="CJ2400" s="207"/>
      <c r="CK2400" s="207"/>
      <c r="CL2400" s="207"/>
      <c r="CM2400" s="207"/>
      <c r="CN2400" s="207"/>
      <c r="CO2400" s="207"/>
      <c r="CP2400" s="207"/>
      <c r="CQ2400" s="207"/>
      <c r="CR2400" s="207"/>
      <c r="CS2400" s="207"/>
      <c r="CT2400" s="207"/>
      <c r="CU2400" s="207"/>
      <c r="CV2400" s="207"/>
      <c r="CW2400" s="207"/>
      <c r="CX2400" s="207"/>
      <c r="CY2400" s="207"/>
      <c r="CZ2400" s="207"/>
      <c r="DA2400" s="207"/>
      <c r="DB2400" s="207"/>
      <c r="DC2400" s="207"/>
      <c r="DD2400" s="207"/>
      <c r="DE2400" s="207"/>
      <c r="DF2400" s="207"/>
      <c r="DG2400" s="207"/>
      <c r="DH2400" s="207"/>
      <c r="DI2400" s="207"/>
      <c r="DJ2400" s="207"/>
      <c r="DK2400" s="207"/>
      <c r="DL2400" s="207"/>
      <c r="DM2400" s="207"/>
      <c r="DN2400" s="207"/>
      <c r="DO2400" s="207"/>
      <c r="DP2400" s="207"/>
      <c r="DQ2400" s="207"/>
      <c r="DR2400" s="207"/>
      <c r="DS2400" s="207"/>
      <c r="DT2400" s="207"/>
      <c r="DU2400" s="207"/>
      <c r="DV2400" s="207"/>
      <c r="DW2400" s="207"/>
      <c r="DX2400" s="207"/>
    </row>
    <row r="2401" spans="15:128">
      <c r="O2401" s="207"/>
      <c r="P2401" s="207"/>
      <c r="Q2401" s="207"/>
      <c r="R2401" s="207"/>
      <c r="S2401" s="207"/>
      <c r="T2401" s="207"/>
      <c r="U2401" s="207"/>
      <c r="BP2401" s="207"/>
      <c r="BQ2401" s="207"/>
      <c r="BR2401" s="207"/>
      <c r="BS2401" s="207"/>
      <c r="BT2401" s="207"/>
      <c r="BU2401" s="207"/>
      <c r="BV2401" s="207"/>
      <c r="BW2401" s="207"/>
      <c r="BX2401" s="207"/>
      <c r="BY2401" s="207"/>
      <c r="BZ2401" s="207"/>
      <c r="CA2401" s="207"/>
      <c r="CB2401" s="207"/>
      <c r="CC2401" s="207"/>
      <c r="CD2401" s="207"/>
      <c r="CE2401" s="207"/>
      <c r="CF2401" s="207"/>
      <c r="CG2401" s="207"/>
      <c r="CH2401" s="207"/>
      <c r="CI2401" s="207"/>
      <c r="CJ2401" s="207"/>
      <c r="CK2401" s="207"/>
      <c r="CL2401" s="207"/>
      <c r="CM2401" s="207"/>
      <c r="CN2401" s="207"/>
      <c r="CO2401" s="207"/>
      <c r="CP2401" s="207"/>
      <c r="CQ2401" s="207"/>
      <c r="CR2401" s="207"/>
      <c r="CS2401" s="207"/>
      <c r="CT2401" s="207"/>
      <c r="CU2401" s="207"/>
      <c r="CV2401" s="207"/>
      <c r="CW2401" s="207"/>
      <c r="CX2401" s="207"/>
      <c r="CY2401" s="207"/>
      <c r="CZ2401" s="207"/>
      <c r="DA2401" s="207"/>
      <c r="DB2401" s="207"/>
      <c r="DC2401" s="207"/>
      <c r="DD2401" s="207"/>
      <c r="DE2401" s="207"/>
      <c r="DF2401" s="207"/>
      <c r="DG2401" s="207"/>
      <c r="DH2401" s="207"/>
      <c r="DI2401" s="207"/>
      <c r="DJ2401" s="207"/>
      <c r="DK2401" s="207"/>
      <c r="DL2401" s="207"/>
      <c r="DM2401" s="207"/>
      <c r="DN2401" s="207"/>
      <c r="DO2401" s="207"/>
      <c r="DP2401" s="207"/>
      <c r="DQ2401" s="207"/>
      <c r="DR2401" s="207"/>
      <c r="DS2401" s="207"/>
      <c r="DT2401" s="207"/>
      <c r="DU2401" s="207"/>
      <c r="DV2401" s="207"/>
      <c r="DW2401" s="207"/>
      <c r="DX2401" s="207"/>
    </row>
    <row r="2402" spans="15:128">
      <c r="O2402" s="207"/>
      <c r="P2402" s="207"/>
      <c r="Q2402" s="207"/>
      <c r="R2402" s="207"/>
      <c r="S2402" s="207"/>
      <c r="T2402" s="207"/>
      <c r="U2402" s="207"/>
      <c r="BP2402" s="207"/>
      <c r="BQ2402" s="207"/>
      <c r="BR2402" s="207"/>
      <c r="BS2402" s="207"/>
      <c r="BT2402" s="207"/>
      <c r="BU2402" s="207"/>
      <c r="BV2402" s="207"/>
      <c r="BW2402" s="207"/>
      <c r="BX2402" s="207"/>
      <c r="BY2402" s="207"/>
      <c r="BZ2402" s="207"/>
      <c r="CA2402" s="207"/>
      <c r="CB2402" s="207"/>
      <c r="CC2402" s="207"/>
      <c r="CD2402" s="207"/>
      <c r="CE2402" s="207"/>
      <c r="CF2402" s="207"/>
      <c r="CG2402" s="207"/>
      <c r="CH2402" s="207"/>
      <c r="CI2402" s="207"/>
      <c r="CJ2402" s="207"/>
      <c r="CK2402" s="207"/>
      <c r="CL2402" s="207"/>
      <c r="CM2402" s="207"/>
      <c r="CN2402" s="207"/>
      <c r="CO2402" s="207"/>
      <c r="CP2402" s="207"/>
      <c r="CQ2402" s="207"/>
      <c r="CR2402" s="207"/>
      <c r="CS2402" s="207"/>
      <c r="CT2402" s="207"/>
      <c r="CU2402" s="207"/>
      <c r="CV2402" s="207"/>
      <c r="CW2402" s="207"/>
      <c r="CX2402" s="207"/>
      <c r="CY2402" s="207"/>
      <c r="CZ2402" s="207"/>
      <c r="DA2402" s="207"/>
      <c r="DB2402" s="207"/>
      <c r="DC2402" s="207"/>
      <c r="DD2402" s="207"/>
      <c r="DE2402" s="207"/>
      <c r="DF2402" s="207"/>
      <c r="DG2402" s="207"/>
      <c r="DH2402" s="207"/>
      <c r="DI2402" s="207"/>
      <c r="DJ2402" s="207"/>
      <c r="DK2402" s="207"/>
      <c r="DL2402" s="207"/>
      <c r="DM2402" s="207"/>
      <c r="DN2402" s="207"/>
      <c r="DO2402" s="207"/>
      <c r="DP2402" s="207"/>
      <c r="DQ2402" s="207"/>
      <c r="DR2402" s="207"/>
      <c r="DS2402" s="207"/>
      <c r="DT2402" s="207"/>
      <c r="DU2402" s="207"/>
      <c r="DV2402" s="207"/>
      <c r="DW2402" s="207"/>
      <c r="DX2402" s="207"/>
    </row>
    <row r="2403" spans="15:128">
      <c r="O2403" s="207"/>
      <c r="P2403" s="207"/>
      <c r="Q2403" s="207"/>
      <c r="R2403" s="207"/>
      <c r="S2403" s="207"/>
      <c r="T2403" s="207"/>
      <c r="U2403" s="207"/>
      <c r="BP2403" s="207"/>
      <c r="BQ2403" s="207"/>
      <c r="BR2403" s="207"/>
      <c r="BS2403" s="207"/>
      <c r="BT2403" s="207"/>
      <c r="BU2403" s="207"/>
      <c r="BV2403" s="207"/>
      <c r="BW2403" s="207"/>
      <c r="BX2403" s="207"/>
      <c r="BY2403" s="207"/>
      <c r="BZ2403" s="207"/>
      <c r="CA2403" s="207"/>
      <c r="CB2403" s="207"/>
      <c r="CC2403" s="207"/>
      <c r="CD2403" s="207"/>
      <c r="CE2403" s="207"/>
      <c r="CF2403" s="207"/>
      <c r="CG2403" s="207"/>
      <c r="CH2403" s="207"/>
      <c r="CI2403" s="207"/>
      <c r="CJ2403" s="207"/>
      <c r="CK2403" s="207"/>
      <c r="CL2403" s="207"/>
      <c r="CM2403" s="207"/>
      <c r="CN2403" s="207"/>
      <c r="CO2403" s="207"/>
      <c r="CP2403" s="207"/>
      <c r="CQ2403" s="207"/>
      <c r="CR2403" s="207"/>
      <c r="CS2403" s="207"/>
      <c r="CT2403" s="207"/>
      <c r="CU2403" s="207"/>
      <c r="CV2403" s="207"/>
      <c r="CW2403" s="207"/>
      <c r="CX2403" s="207"/>
      <c r="CY2403" s="207"/>
      <c r="CZ2403" s="207"/>
      <c r="DA2403" s="207"/>
      <c r="DB2403" s="207"/>
      <c r="DC2403" s="207"/>
      <c r="DD2403" s="207"/>
      <c r="DE2403" s="207"/>
      <c r="DF2403" s="207"/>
      <c r="DG2403" s="207"/>
      <c r="DH2403" s="207"/>
      <c r="DI2403" s="207"/>
      <c r="DJ2403" s="207"/>
      <c r="DK2403" s="207"/>
      <c r="DL2403" s="207"/>
      <c r="DM2403" s="207"/>
      <c r="DN2403" s="207"/>
      <c r="DO2403" s="207"/>
      <c r="DP2403" s="207"/>
      <c r="DQ2403" s="207"/>
      <c r="DR2403" s="207"/>
      <c r="DS2403" s="207"/>
      <c r="DT2403" s="207"/>
      <c r="DU2403" s="207"/>
      <c r="DV2403" s="207"/>
      <c r="DW2403" s="207"/>
      <c r="DX2403" s="207"/>
    </row>
    <row r="2404" spans="15:128">
      <c r="O2404" s="207"/>
      <c r="P2404" s="207"/>
      <c r="Q2404" s="207"/>
      <c r="R2404" s="207"/>
      <c r="S2404" s="207"/>
      <c r="T2404" s="207"/>
      <c r="U2404" s="207"/>
      <c r="BP2404" s="207"/>
      <c r="BQ2404" s="207"/>
      <c r="BR2404" s="207"/>
      <c r="BS2404" s="207"/>
      <c r="BT2404" s="207"/>
      <c r="BU2404" s="207"/>
      <c r="BV2404" s="207"/>
      <c r="BW2404" s="207"/>
      <c r="BX2404" s="207"/>
      <c r="BY2404" s="207"/>
      <c r="BZ2404" s="207"/>
      <c r="CA2404" s="207"/>
      <c r="CB2404" s="207"/>
      <c r="CC2404" s="207"/>
      <c r="CD2404" s="207"/>
      <c r="CE2404" s="207"/>
      <c r="CF2404" s="207"/>
      <c r="CG2404" s="207"/>
      <c r="CH2404" s="207"/>
      <c r="CI2404" s="207"/>
      <c r="CJ2404" s="207"/>
      <c r="CK2404" s="207"/>
      <c r="CL2404" s="207"/>
      <c r="CM2404" s="207"/>
      <c r="CN2404" s="207"/>
      <c r="CO2404" s="207"/>
      <c r="CP2404" s="207"/>
      <c r="CQ2404" s="207"/>
      <c r="CR2404" s="207"/>
      <c r="CS2404" s="207"/>
      <c r="CT2404" s="207"/>
      <c r="CU2404" s="207"/>
      <c r="CV2404" s="207"/>
      <c r="CW2404" s="207"/>
      <c r="CX2404" s="207"/>
      <c r="CY2404" s="207"/>
      <c r="CZ2404" s="207"/>
      <c r="DA2404" s="207"/>
      <c r="DB2404" s="207"/>
      <c r="DC2404" s="207"/>
      <c r="DD2404" s="207"/>
      <c r="DE2404" s="207"/>
      <c r="DF2404" s="207"/>
      <c r="DG2404" s="207"/>
      <c r="DH2404" s="207"/>
      <c r="DI2404" s="207"/>
      <c r="DJ2404" s="207"/>
      <c r="DK2404" s="207"/>
      <c r="DL2404" s="207"/>
      <c r="DM2404" s="207"/>
      <c r="DN2404" s="207"/>
      <c r="DO2404" s="207"/>
      <c r="DP2404" s="207"/>
      <c r="DQ2404" s="207"/>
      <c r="DR2404" s="207"/>
      <c r="DS2404" s="207"/>
      <c r="DT2404" s="207"/>
      <c r="DU2404" s="207"/>
      <c r="DV2404" s="207"/>
      <c r="DW2404" s="207"/>
      <c r="DX2404" s="207"/>
    </row>
    <row r="2405" spans="15:128">
      <c r="O2405" s="207"/>
      <c r="P2405" s="207"/>
      <c r="Q2405" s="207"/>
      <c r="R2405" s="207"/>
      <c r="S2405" s="207"/>
      <c r="T2405" s="207"/>
      <c r="U2405" s="207"/>
      <c r="BP2405" s="207"/>
      <c r="BQ2405" s="207"/>
      <c r="BR2405" s="207"/>
      <c r="BS2405" s="207"/>
      <c r="BT2405" s="207"/>
      <c r="BU2405" s="207"/>
      <c r="BV2405" s="207"/>
      <c r="BW2405" s="207"/>
      <c r="BX2405" s="207"/>
      <c r="BY2405" s="207"/>
      <c r="BZ2405" s="207"/>
      <c r="CA2405" s="207"/>
      <c r="CB2405" s="207"/>
      <c r="CC2405" s="207"/>
      <c r="CD2405" s="207"/>
      <c r="CE2405" s="207"/>
      <c r="CF2405" s="207"/>
      <c r="CG2405" s="207"/>
      <c r="CH2405" s="207"/>
      <c r="CI2405" s="207"/>
      <c r="CJ2405" s="207"/>
      <c r="CK2405" s="207"/>
      <c r="CL2405" s="207"/>
      <c r="CM2405" s="207"/>
      <c r="CN2405" s="207"/>
      <c r="CO2405" s="207"/>
      <c r="CP2405" s="207"/>
      <c r="CQ2405" s="207"/>
      <c r="CR2405" s="207"/>
      <c r="CS2405" s="207"/>
      <c r="CT2405" s="207"/>
      <c r="CU2405" s="207"/>
      <c r="CV2405" s="207"/>
      <c r="CW2405" s="207"/>
      <c r="CX2405" s="207"/>
      <c r="CY2405" s="207"/>
      <c r="CZ2405" s="207"/>
      <c r="DA2405" s="207"/>
      <c r="DB2405" s="207"/>
      <c r="DC2405" s="207"/>
      <c r="DD2405" s="207"/>
      <c r="DE2405" s="207"/>
      <c r="DF2405" s="207"/>
      <c r="DG2405" s="207"/>
      <c r="DH2405" s="207"/>
      <c r="DI2405" s="207"/>
      <c r="DJ2405" s="207"/>
      <c r="DK2405" s="207"/>
      <c r="DL2405" s="207"/>
      <c r="DM2405" s="207"/>
      <c r="DN2405" s="207"/>
      <c r="DO2405" s="207"/>
      <c r="DP2405" s="207"/>
      <c r="DQ2405" s="207"/>
      <c r="DR2405" s="207"/>
      <c r="DS2405" s="207"/>
      <c r="DT2405" s="207"/>
      <c r="DU2405" s="207"/>
      <c r="DV2405" s="207"/>
      <c r="DW2405" s="207"/>
      <c r="DX2405" s="207"/>
    </row>
    <row r="2406" spans="15:128">
      <c r="O2406" s="207"/>
      <c r="P2406" s="207"/>
      <c r="Q2406" s="207"/>
      <c r="R2406" s="207"/>
      <c r="S2406" s="207"/>
      <c r="T2406" s="207"/>
      <c r="U2406" s="207"/>
      <c r="BP2406" s="207"/>
      <c r="BQ2406" s="207"/>
      <c r="BR2406" s="207"/>
      <c r="BS2406" s="207"/>
      <c r="BT2406" s="207"/>
      <c r="BU2406" s="207"/>
      <c r="BV2406" s="207"/>
      <c r="BW2406" s="207"/>
      <c r="BX2406" s="207"/>
      <c r="BY2406" s="207"/>
      <c r="BZ2406" s="207"/>
      <c r="CA2406" s="207"/>
      <c r="CB2406" s="207"/>
      <c r="CC2406" s="207"/>
      <c r="CD2406" s="207"/>
      <c r="CE2406" s="207"/>
      <c r="CF2406" s="207"/>
      <c r="CG2406" s="207"/>
      <c r="CH2406" s="207"/>
      <c r="CI2406" s="207"/>
      <c r="CJ2406" s="207"/>
      <c r="CK2406" s="207"/>
      <c r="CL2406" s="207"/>
      <c r="CM2406" s="207"/>
      <c r="CN2406" s="207"/>
      <c r="CO2406" s="207"/>
      <c r="CP2406" s="207"/>
      <c r="CQ2406" s="207"/>
      <c r="CR2406" s="207"/>
      <c r="CS2406" s="207"/>
      <c r="CT2406" s="207"/>
      <c r="CU2406" s="207"/>
      <c r="CV2406" s="207"/>
      <c r="CW2406" s="207"/>
      <c r="CX2406" s="207"/>
      <c r="CY2406" s="207"/>
      <c r="CZ2406" s="207"/>
      <c r="DA2406" s="207"/>
      <c r="DB2406" s="207"/>
      <c r="DC2406" s="207"/>
      <c r="DD2406" s="207"/>
      <c r="DE2406" s="207"/>
      <c r="DF2406" s="207"/>
      <c r="DG2406" s="207"/>
      <c r="DH2406" s="207"/>
      <c r="DI2406" s="207"/>
      <c r="DJ2406" s="207"/>
      <c r="DK2406" s="207"/>
      <c r="DL2406" s="207"/>
      <c r="DM2406" s="207"/>
      <c r="DN2406" s="207"/>
      <c r="DO2406" s="207"/>
      <c r="DP2406" s="207"/>
      <c r="DQ2406" s="207"/>
      <c r="DR2406" s="207"/>
      <c r="DS2406" s="207"/>
      <c r="DT2406" s="207"/>
      <c r="DU2406" s="207"/>
      <c r="DV2406" s="207"/>
      <c r="DW2406" s="207"/>
      <c r="DX2406" s="207"/>
    </row>
    <row r="2407" spans="15:128">
      <c r="O2407" s="207"/>
      <c r="P2407" s="207"/>
      <c r="Q2407" s="207"/>
      <c r="R2407" s="207"/>
      <c r="S2407" s="207"/>
      <c r="T2407" s="207"/>
      <c r="U2407" s="207"/>
      <c r="BP2407" s="207"/>
      <c r="BQ2407" s="207"/>
      <c r="BR2407" s="207"/>
      <c r="BS2407" s="207"/>
      <c r="BT2407" s="207"/>
      <c r="BU2407" s="207"/>
      <c r="BV2407" s="207"/>
      <c r="BW2407" s="207"/>
      <c r="BX2407" s="207"/>
      <c r="BY2407" s="207"/>
      <c r="BZ2407" s="207"/>
      <c r="CA2407" s="207"/>
      <c r="CB2407" s="207"/>
      <c r="CC2407" s="207"/>
      <c r="CD2407" s="207"/>
      <c r="CE2407" s="207"/>
      <c r="CF2407" s="207"/>
      <c r="CG2407" s="207"/>
      <c r="CH2407" s="207"/>
      <c r="CI2407" s="207"/>
      <c r="CJ2407" s="207"/>
      <c r="CK2407" s="207"/>
      <c r="CL2407" s="207"/>
      <c r="CM2407" s="207"/>
      <c r="CN2407" s="207"/>
      <c r="CO2407" s="207"/>
      <c r="CP2407" s="207"/>
      <c r="CQ2407" s="207"/>
      <c r="CR2407" s="207"/>
      <c r="CS2407" s="207"/>
      <c r="CT2407" s="207"/>
      <c r="CU2407" s="207"/>
      <c r="CV2407" s="207"/>
      <c r="CW2407" s="207"/>
      <c r="CX2407" s="207"/>
      <c r="CY2407" s="207"/>
      <c r="CZ2407" s="207"/>
      <c r="DA2407" s="207"/>
      <c r="DB2407" s="207"/>
      <c r="DC2407" s="207"/>
      <c r="DD2407" s="207"/>
      <c r="DE2407" s="207"/>
      <c r="DF2407" s="207"/>
      <c r="DG2407" s="207"/>
      <c r="DH2407" s="207"/>
      <c r="DI2407" s="207"/>
      <c r="DJ2407" s="207"/>
      <c r="DK2407" s="207"/>
      <c r="DL2407" s="207"/>
      <c r="DM2407" s="207"/>
      <c r="DN2407" s="207"/>
      <c r="DO2407" s="207"/>
      <c r="DP2407" s="207"/>
      <c r="DQ2407" s="207"/>
      <c r="DR2407" s="207"/>
      <c r="DS2407" s="207"/>
      <c r="DT2407" s="207"/>
      <c r="DU2407" s="207"/>
      <c r="DV2407" s="207"/>
      <c r="DW2407" s="207"/>
      <c r="DX2407" s="207"/>
    </row>
    <row r="2408" spans="15:128">
      <c r="O2408" s="207"/>
      <c r="P2408" s="207"/>
      <c r="Q2408" s="207"/>
      <c r="R2408" s="207"/>
      <c r="S2408" s="207"/>
      <c r="T2408" s="207"/>
      <c r="U2408" s="207"/>
      <c r="BP2408" s="207"/>
      <c r="BQ2408" s="207"/>
      <c r="BR2408" s="207"/>
      <c r="BS2408" s="207"/>
      <c r="BT2408" s="207"/>
      <c r="BU2408" s="207"/>
      <c r="BV2408" s="207"/>
      <c r="BW2408" s="207"/>
      <c r="BX2408" s="207"/>
      <c r="BY2408" s="207"/>
      <c r="BZ2408" s="207"/>
      <c r="CA2408" s="207"/>
      <c r="CB2408" s="207"/>
      <c r="CC2408" s="207"/>
      <c r="CD2408" s="207"/>
      <c r="CE2408" s="207"/>
      <c r="CF2408" s="207"/>
      <c r="CG2408" s="207"/>
      <c r="CH2408" s="207"/>
      <c r="CI2408" s="207"/>
      <c r="CJ2408" s="207"/>
      <c r="CK2408" s="207"/>
      <c r="CL2408" s="207"/>
      <c r="CM2408" s="207"/>
      <c r="CN2408" s="207"/>
      <c r="CO2408" s="207"/>
      <c r="CP2408" s="207"/>
      <c r="CQ2408" s="207"/>
      <c r="CR2408" s="207"/>
      <c r="CS2408" s="207"/>
      <c r="CT2408" s="207"/>
      <c r="CU2408" s="207"/>
      <c r="CV2408" s="207"/>
      <c r="CW2408" s="207"/>
      <c r="CX2408" s="207"/>
      <c r="CY2408" s="207"/>
      <c r="CZ2408" s="207"/>
      <c r="DA2408" s="207"/>
      <c r="DB2408" s="207"/>
      <c r="DC2408" s="207"/>
      <c r="DD2408" s="207"/>
      <c r="DE2408" s="207"/>
      <c r="DF2408" s="207"/>
      <c r="DG2408" s="207"/>
      <c r="DH2408" s="207"/>
      <c r="DI2408" s="207"/>
      <c r="DJ2408" s="207"/>
      <c r="DK2408" s="207"/>
      <c r="DL2408" s="207"/>
      <c r="DM2408" s="207"/>
      <c r="DN2408" s="207"/>
      <c r="DO2408" s="207"/>
      <c r="DP2408" s="207"/>
      <c r="DQ2408" s="207"/>
      <c r="DR2408" s="207"/>
      <c r="DS2408" s="207"/>
      <c r="DT2408" s="207"/>
      <c r="DU2408" s="207"/>
      <c r="DV2408" s="207"/>
      <c r="DW2408" s="207"/>
      <c r="DX2408" s="207"/>
    </row>
    <row r="2409" spans="15:128">
      <c r="O2409" s="207"/>
      <c r="P2409" s="207"/>
      <c r="Q2409" s="207"/>
      <c r="R2409" s="207"/>
      <c r="S2409" s="207"/>
      <c r="T2409" s="207"/>
      <c r="U2409" s="207"/>
      <c r="BP2409" s="207"/>
      <c r="BQ2409" s="207"/>
      <c r="BR2409" s="207"/>
      <c r="BS2409" s="207"/>
      <c r="BT2409" s="207"/>
      <c r="BU2409" s="207"/>
      <c r="BV2409" s="207"/>
      <c r="BW2409" s="207"/>
      <c r="BX2409" s="207"/>
      <c r="BY2409" s="207"/>
      <c r="BZ2409" s="207"/>
      <c r="CA2409" s="207"/>
      <c r="CB2409" s="207"/>
      <c r="CC2409" s="207"/>
      <c r="CD2409" s="207"/>
      <c r="CE2409" s="207"/>
      <c r="CF2409" s="207"/>
      <c r="CG2409" s="207"/>
      <c r="CH2409" s="207"/>
      <c r="CI2409" s="207"/>
      <c r="CJ2409" s="207"/>
      <c r="CK2409" s="207"/>
      <c r="CL2409" s="207"/>
      <c r="CM2409" s="207"/>
      <c r="CN2409" s="207"/>
      <c r="CO2409" s="207"/>
      <c r="CP2409" s="207"/>
      <c r="CQ2409" s="207"/>
      <c r="CR2409" s="207"/>
      <c r="CS2409" s="207"/>
      <c r="CT2409" s="207"/>
      <c r="CU2409" s="207"/>
      <c r="CV2409" s="207"/>
      <c r="CW2409" s="207"/>
      <c r="CX2409" s="207"/>
      <c r="CY2409" s="207"/>
      <c r="CZ2409" s="207"/>
      <c r="DA2409" s="207"/>
      <c r="DB2409" s="207"/>
      <c r="DC2409" s="207"/>
      <c r="DD2409" s="207"/>
      <c r="DE2409" s="207"/>
      <c r="DF2409" s="207"/>
      <c r="DG2409" s="207"/>
      <c r="DH2409" s="207"/>
      <c r="DI2409" s="207"/>
      <c r="DJ2409" s="207"/>
      <c r="DK2409" s="207"/>
      <c r="DL2409" s="207"/>
      <c r="DM2409" s="207"/>
      <c r="DN2409" s="207"/>
      <c r="DO2409" s="207"/>
      <c r="DP2409" s="207"/>
      <c r="DQ2409" s="207"/>
      <c r="DR2409" s="207"/>
      <c r="DS2409" s="207"/>
      <c r="DT2409" s="207"/>
      <c r="DU2409" s="207"/>
      <c r="DV2409" s="207"/>
      <c r="DW2409" s="207"/>
      <c r="DX2409" s="207"/>
    </row>
    <row r="2410" spans="15:128">
      <c r="O2410" s="207"/>
      <c r="P2410" s="207"/>
      <c r="Q2410" s="207"/>
      <c r="R2410" s="207"/>
      <c r="S2410" s="207"/>
      <c r="T2410" s="207"/>
      <c r="U2410" s="207"/>
      <c r="BP2410" s="207"/>
      <c r="BQ2410" s="207"/>
      <c r="BR2410" s="207"/>
      <c r="BS2410" s="207"/>
      <c r="BT2410" s="207"/>
      <c r="BU2410" s="207"/>
      <c r="BV2410" s="207"/>
      <c r="BW2410" s="207"/>
      <c r="BX2410" s="207"/>
      <c r="BY2410" s="207"/>
      <c r="BZ2410" s="207"/>
      <c r="CA2410" s="207"/>
      <c r="CB2410" s="207"/>
      <c r="CC2410" s="207"/>
      <c r="CD2410" s="207"/>
      <c r="CE2410" s="207"/>
      <c r="CF2410" s="207"/>
      <c r="CG2410" s="207"/>
      <c r="CH2410" s="207"/>
      <c r="CI2410" s="207"/>
      <c r="CJ2410" s="207"/>
      <c r="CK2410" s="207"/>
      <c r="CL2410" s="207"/>
      <c r="CM2410" s="207"/>
      <c r="CN2410" s="207"/>
      <c r="CO2410" s="207"/>
      <c r="CP2410" s="207"/>
      <c r="CQ2410" s="207"/>
      <c r="CR2410" s="207"/>
      <c r="CS2410" s="207"/>
      <c r="CT2410" s="207"/>
      <c r="CU2410" s="207"/>
      <c r="CV2410" s="207"/>
      <c r="CW2410" s="207"/>
      <c r="CX2410" s="207"/>
      <c r="CY2410" s="207"/>
      <c r="CZ2410" s="207"/>
      <c r="DA2410" s="207"/>
      <c r="DB2410" s="207"/>
      <c r="DC2410" s="207"/>
      <c r="DD2410" s="207"/>
      <c r="DE2410" s="207"/>
      <c r="DF2410" s="207"/>
      <c r="DG2410" s="207"/>
      <c r="DH2410" s="207"/>
      <c r="DI2410" s="207"/>
      <c r="DJ2410" s="207"/>
      <c r="DK2410" s="207"/>
      <c r="DL2410" s="207"/>
      <c r="DM2410" s="207"/>
      <c r="DN2410" s="207"/>
      <c r="DO2410" s="207"/>
      <c r="DP2410" s="207"/>
      <c r="DQ2410" s="207"/>
      <c r="DR2410" s="207"/>
      <c r="DS2410" s="207"/>
      <c r="DT2410" s="207"/>
      <c r="DU2410" s="207"/>
      <c r="DV2410" s="207"/>
      <c r="DW2410" s="207"/>
      <c r="DX2410" s="207"/>
    </row>
    <row r="2411" spans="15:128">
      <c r="O2411" s="207"/>
      <c r="P2411" s="207"/>
      <c r="Q2411" s="207"/>
      <c r="R2411" s="207"/>
      <c r="S2411" s="207"/>
      <c r="T2411" s="207"/>
      <c r="U2411" s="207"/>
      <c r="BP2411" s="207"/>
      <c r="BQ2411" s="207"/>
      <c r="BR2411" s="207"/>
      <c r="BS2411" s="207"/>
      <c r="BT2411" s="207"/>
      <c r="BU2411" s="207"/>
      <c r="BV2411" s="207"/>
      <c r="BW2411" s="207"/>
      <c r="BX2411" s="207"/>
      <c r="BY2411" s="207"/>
      <c r="BZ2411" s="207"/>
      <c r="CA2411" s="207"/>
      <c r="CB2411" s="207"/>
      <c r="CC2411" s="207"/>
      <c r="CD2411" s="207"/>
      <c r="CE2411" s="207"/>
      <c r="CF2411" s="207"/>
      <c r="CG2411" s="207"/>
      <c r="CH2411" s="207"/>
      <c r="CI2411" s="207"/>
      <c r="CJ2411" s="207"/>
      <c r="CK2411" s="207"/>
      <c r="CL2411" s="207"/>
      <c r="CM2411" s="207"/>
      <c r="CN2411" s="207"/>
      <c r="CO2411" s="207"/>
      <c r="CP2411" s="207"/>
      <c r="CQ2411" s="207"/>
      <c r="CR2411" s="207"/>
      <c r="CS2411" s="207"/>
      <c r="CT2411" s="207"/>
      <c r="CU2411" s="207"/>
      <c r="CV2411" s="207"/>
      <c r="CW2411" s="207"/>
      <c r="CX2411" s="207"/>
      <c r="CY2411" s="207"/>
      <c r="CZ2411" s="207"/>
      <c r="DA2411" s="207"/>
      <c r="DB2411" s="207"/>
      <c r="DC2411" s="207"/>
      <c r="DD2411" s="207"/>
      <c r="DE2411" s="207"/>
      <c r="DF2411" s="207"/>
      <c r="DG2411" s="207"/>
      <c r="DH2411" s="207"/>
      <c r="DI2411" s="207"/>
      <c r="DJ2411" s="207"/>
      <c r="DK2411" s="207"/>
      <c r="DL2411" s="207"/>
      <c r="DM2411" s="207"/>
      <c r="DN2411" s="207"/>
      <c r="DO2411" s="207"/>
      <c r="DP2411" s="207"/>
      <c r="DQ2411" s="207"/>
      <c r="DR2411" s="207"/>
      <c r="DS2411" s="207"/>
      <c r="DT2411" s="207"/>
      <c r="DU2411" s="207"/>
      <c r="DV2411" s="207"/>
      <c r="DW2411" s="207"/>
      <c r="DX2411" s="207"/>
    </row>
    <row r="2412" spans="15:128">
      <c r="O2412" s="207"/>
      <c r="P2412" s="207"/>
      <c r="Q2412" s="207"/>
      <c r="R2412" s="207"/>
      <c r="S2412" s="207"/>
      <c r="T2412" s="207"/>
      <c r="U2412" s="207"/>
      <c r="BP2412" s="207"/>
      <c r="BQ2412" s="207"/>
      <c r="BR2412" s="207"/>
      <c r="BS2412" s="207"/>
      <c r="BT2412" s="207"/>
      <c r="BU2412" s="207"/>
      <c r="BV2412" s="207"/>
      <c r="BW2412" s="207"/>
      <c r="BX2412" s="207"/>
      <c r="BY2412" s="207"/>
      <c r="BZ2412" s="207"/>
      <c r="CA2412" s="207"/>
      <c r="CB2412" s="207"/>
      <c r="CC2412" s="207"/>
      <c r="CD2412" s="207"/>
      <c r="CE2412" s="207"/>
      <c r="CF2412" s="207"/>
      <c r="CG2412" s="207"/>
      <c r="CH2412" s="207"/>
      <c r="CI2412" s="207"/>
      <c r="CJ2412" s="207"/>
      <c r="CK2412" s="207"/>
      <c r="CL2412" s="207"/>
      <c r="CM2412" s="207"/>
      <c r="CN2412" s="207"/>
      <c r="CO2412" s="207"/>
      <c r="CP2412" s="207"/>
      <c r="CQ2412" s="207"/>
      <c r="CR2412" s="207"/>
      <c r="CS2412" s="207"/>
      <c r="CT2412" s="207"/>
      <c r="CU2412" s="207"/>
      <c r="CV2412" s="207"/>
      <c r="CW2412" s="207"/>
      <c r="CX2412" s="207"/>
      <c r="CY2412" s="207"/>
      <c r="CZ2412" s="207"/>
      <c r="DA2412" s="207"/>
      <c r="DB2412" s="207"/>
      <c r="DC2412" s="207"/>
      <c r="DD2412" s="207"/>
      <c r="DE2412" s="207"/>
      <c r="DF2412" s="207"/>
      <c r="DG2412" s="207"/>
      <c r="DH2412" s="207"/>
      <c r="DI2412" s="207"/>
      <c r="DJ2412" s="207"/>
      <c r="DK2412" s="207"/>
      <c r="DL2412" s="207"/>
      <c r="DM2412" s="207"/>
      <c r="DN2412" s="207"/>
      <c r="DO2412" s="207"/>
      <c r="DP2412" s="207"/>
      <c r="DQ2412" s="207"/>
      <c r="DR2412" s="207"/>
      <c r="DS2412" s="207"/>
      <c r="DT2412" s="207"/>
      <c r="DU2412" s="207"/>
      <c r="DV2412" s="207"/>
      <c r="DW2412" s="207"/>
      <c r="DX2412" s="207"/>
    </row>
    <row r="2413" spans="15:128">
      <c r="O2413" s="207"/>
      <c r="P2413" s="207"/>
      <c r="Q2413" s="207"/>
      <c r="R2413" s="207"/>
      <c r="S2413" s="207"/>
      <c r="T2413" s="207"/>
      <c r="U2413" s="207"/>
      <c r="BP2413" s="207"/>
      <c r="BQ2413" s="207"/>
      <c r="BR2413" s="207"/>
      <c r="BS2413" s="207"/>
      <c r="BT2413" s="207"/>
      <c r="BU2413" s="207"/>
      <c r="BV2413" s="207"/>
      <c r="BW2413" s="207"/>
      <c r="BX2413" s="207"/>
      <c r="BY2413" s="207"/>
      <c r="BZ2413" s="207"/>
      <c r="CA2413" s="207"/>
      <c r="CB2413" s="207"/>
      <c r="CC2413" s="207"/>
      <c r="CD2413" s="207"/>
      <c r="CE2413" s="207"/>
      <c r="CF2413" s="207"/>
      <c r="CG2413" s="207"/>
      <c r="CH2413" s="207"/>
      <c r="CI2413" s="207"/>
      <c r="CJ2413" s="207"/>
      <c r="CK2413" s="207"/>
      <c r="CL2413" s="207"/>
      <c r="CM2413" s="207"/>
      <c r="CN2413" s="207"/>
      <c r="CO2413" s="207"/>
      <c r="CP2413" s="207"/>
      <c r="CQ2413" s="207"/>
      <c r="CR2413" s="207"/>
      <c r="CS2413" s="207"/>
      <c r="CT2413" s="207"/>
      <c r="CU2413" s="207"/>
      <c r="CV2413" s="207"/>
      <c r="CW2413" s="207"/>
      <c r="CX2413" s="207"/>
      <c r="CY2413" s="207"/>
      <c r="CZ2413" s="207"/>
      <c r="DA2413" s="207"/>
      <c r="DB2413" s="207"/>
      <c r="DC2413" s="207"/>
      <c r="DD2413" s="207"/>
      <c r="DE2413" s="207"/>
      <c r="DF2413" s="207"/>
      <c r="DG2413" s="207"/>
      <c r="DH2413" s="207"/>
      <c r="DI2413" s="207"/>
      <c r="DJ2413" s="207"/>
      <c r="DK2413" s="207"/>
      <c r="DL2413" s="207"/>
      <c r="DM2413" s="207"/>
      <c r="DN2413" s="207"/>
      <c r="DO2413" s="207"/>
      <c r="DP2413" s="207"/>
      <c r="DQ2413" s="207"/>
      <c r="DR2413" s="207"/>
      <c r="DS2413" s="207"/>
      <c r="DT2413" s="207"/>
      <c r="DU2413" s="207"/>
      <c r="DV2413" s="207"/>
      <c r="DW2413" s="207"/>
      <c r="DX2413" s="207"/>
    </row>
    <row r="2414" spans="15:128">
      <c r="O2414" s="207"/>
      <c r="P2414" s="207"/>
      <c r="Q2414" s="207"/>
      <c r="R2414" s="207"/>
      <c r="S2414" s="207"/>
      <c r="T2414" s="207"/>
      <c r="U2414" s="207"/>
      <c r="BP2414" s="207"/>
      <c r="BQ2414" s="207"/>
      <c r="BR2414" s="207"/>
      <c r="BS2414" s="207"/>
      <c r="BT2414" s="207"/>
      <c r="BU2414" s="207"/>
      <c r="BV2414" s="207"/>
      <c r="BW2414" s="207"/>
      <c r="BX2414" s="207"/>
      <c r="BY2414" s="207"/>
      <c r="BZ2414" s="207"/>
      <c r="CA2414" s="207"/>
      <c r="CB2414" s="207"/>
      <c r="CC2414" s="207"/>
      <c r="CD2414" s="207"/>
      <c r="CE2414" s="207"/>
      <c r="CF2414" s="207"/>
      <c r="CG2414" s="207"/>
      <c r="CH2414" s="207"/>
      <c r="CI2414" s="207"/>
      <c r="CJ2414" s="207"/>
      <c r="CK2414" s="207"/>
      <c r="CL2414" s="207"/>
      <c r="CM2414" s="207"/>
      <c r="CN2414" s="207"/>
      <c r="CO2414" s="207"/>
      <c r="CP2414" s="207"/>
      <c r="CQ2414" s="207"/>
      <c r="CR2414" s="207"/>
      <c r="CS2414" s="207"/>
      <c r="CT2414" s="207"/>
      <c r="CU2414" s="207"/>
      <c r="CV2414" s="207"/>
      <c r="CW2414" s="207"/>
      <c r="CX2414" s="207"/>
      <c r="CY2414" s="207"/>
      <c r="CZ2414" s="207"/>
      <c r="DA2414" s="207"/>
      <c r="DB2414" s="207"/>
      <c r="DC2414" s="207"/>
      <c r="DD2414" s="207"/>
      <c r="DE2414" s="207"/>
      <c r="DF2414" s="207"/>
      <c r="DG2414" s="207"/>
      <c r="DH2414" s="207"/>
      <c r="DI2414" s="207"/>
      <c r="DJ2414" s="207"/>
      <c r="DK2414" s="207"/>
      <c r="DL2414" s="207"/>
      <c r="DM2414" s="207"/>
      <c r="DN2414" s="207"/>
      <c r="DO2414" s="207"/>
      <c r="DP2414" s="207"/>
      <c r="DQ2414" s="207"/>
      <c r="DR2414" s="207"/>
      <c r="DS2414" s="207"/>
      <c r="DT2414" s="207"/>
      <c r="DU2414" s="207"/>
      <c r="DV2414" s="207"/>
      <c r="DW2414" s="207"/>
      <c r="DX2414" s="207"/>
    </row>
    <row r="2415" spans="15:128">
      <c r="O2415" s="207"/>
      <c r="P2415" s="207"/>
      <c r="Q2415" s="207"/>
      <c r="R2415" s="207"/>
      <c r="S2415" s="207"/>
      <c r="T2415" s="207"/>
      <c r="U2415" s="207"/>
      <c r="BP2415" s="207"/>
      <c r="BQ2415" s="207"/>
      <c r="BR2415" s="207"/>
      <c r="BS2415" s="207"/>
      <c r="BT2415" s="207"/>
      <c r="BU2415" s="207"/>
      <c r="BV2415" s="207"/>
      <c r="BW2415" s="207"/>
      <c r="BX2415" s="207"/>
      <c r="BY2415" s="207"/>
      <c r="BZ2415" s="207"/>
      <c r="CA2415" s="207"/>
      <c r="CB2415" s="207"/>
      <c r="CC2415" s="207"/>
      <c r="CD2415" s="207"/>
      <c r="CE2415" s="207"/>
      <c r="CF2415" s="207"/>
      <c r="CG2415" s="207"/>
      <c r="CH2415" s="207"/>
      <c r="CI2415" s="207"/>
      <c r="CJ2415" s="207"/>
      <c r="CK2415" s="207"/>
      <c r="CL2415" s="207"/>
      <c r="CM2415" s="207"/>
      <c r="CN2415" s="207"/>
      <c r="CO2415" s="207"/>
      <c r="CP2415" s="207"/>
      <c r="CQ2415" s="207"/>
      <c r="CR2415" s="207"/>
      <c r="CS2415" s="207"/>
      <c r="CT2415" s="207"/>
      <c r="CU2415" s="207"/>
      <c r="CV2415" s="207"/>
      <c r="CW2415" s="207"/>
      <c r="CX2415" s="207"/>
      <c r="CY2415" s="207"/>
      <c r="CZ2415" s="207"/>
      <c r="DA2415" s="207"/>
      <c r="DB2415" s="207"/>
      <c r="DC2415" s="207"/>
      <c r="DD2415" s="207"/>
      <c r="DE2415" s="207"/>
      <c r="DF2415" s="207"/>
      <c r="DG2415" s="207"/>
      <c r="DH2415" s="207"/>
      <c r="DI2415" s="207"/>
      <c r="DJ2415" s="207"/>
      <c r="DK2415" s="207"/>
      <c r="DL2415" s="207"/>
      <c r="DM2415" s="207"/>
      <c r="DN2415" s="207"/>
      <c r="DO2415" s="207"/>
      <c r="DP2415" s="207"/>
      <c r="DQ2415" s="207"/>
      <c r="DR2415" s="207"/>
      <c r="DS2415" s="207"/>
      <c r="DT2415" s="207"/>
      <c r="DU2415" s="207"/>
      <c r="DV2415" s="207"/>
      <c r="DW2415" s="207"/>
      <c r="DX2415" s="207"/>
    </row>
    <row r="2416" spans="15:128">
      <c r="O2416" s="207"/>
      <c r="P2416" s="207"/>
      <c r="Q2416" s="207"/>
      <c r="R2416" s="207"/>
      <c r="S2416" s="207"/>
      <c r="T2416" s="207"/>
      <c r="U2416" s="207"/>
      <c r="BP2416" s="207"/>
      <c r="BQ2416" s="207"/>
      <c r="BR2416" s="207"/>
      <c r="BS2416" s="207"/>
      <c r="BT2416" s="207"/>
      <c r="BU2416" s="207"/>
      <c r="BV2416" s="207"/>
      <c r="BW2416" s="207"/>
      <c r="BX2416" s="207"/>
      <c r="BY2416" s="207"/>
      <c r="BZ2416" s="207"/>
      <c r="CA2416" s="207"/>
      <c r="CB2416" s="207"/>
      <c r="CC2416" s="207"/>
      <c r="CD2416" s="207"/>
      <c r="CE2416" s="207"/>
      <c r="CF2416" s="207"/>
      <c r="CG2416" s="207"/>
      <c r="CH2416" s="207"/>
      <c r="CI2416" s="207"/>
      <c r="CJ2416" s="207"/>
      <c r="CK2416" s="207"/>
      <c r="CL2416" s="207"/>
      <c r="CM2416" s="207"/>
      <c r="CN2416" s="207"/>
      <c r="CO2416" s="207"/>
      <c r="CP2416" s="207"/>
      <c r="CQ2416" s="207"/>
      <c r="CR2416" s="207"/>
      <c r="CS2416" s="207"/>
      <c r="CT2416" s="207"/>
      <c r="CU2416" s="207"/>
      <c r="CV2416" s="207"/>
      <c r="CW2416" s="207"/>
      <c r="CX2416" s="207"/>
      <c r="CY2416" s="207"/>
      <c r="CZ2416" s="207"/>
      <c r="DA2416" s="207"/>
      <c r="DB2416" s="207"/>
      <c r="DC2416" s="207"/>
      <c r="DD2416" s="207"/>
      <c r="DE2416" s="207"/>
      <c r="DF2416" s="207"/>
      <c r="DG2416" s="207"/>
      <c r="DH2416" s="207"/>
      <c r="DI2416" s="207"/>
      <c r="DJ2416" s="207"/>
      <c r="DK2416" s="207"/>
      <c r="DL2416" s="207"/>
      <c r="DM2416" s="207"/>
      <c r="DN2416" s="207"/>
      <c r="DO2416" s="207"/>
      <c r="DP2416" s="207"/>
      <c r="DQ2416" s="207"/>
      <c r="DR2416" s="207"/>
      <c r="DS2416" s="207"/>
      <c r="DT2416" s="207"/>
      <c r="DU2416" s="207"/>
      <c r="DV2416" s="207"/>
      <c r="DW2416" s="207"/>
      <c r="DX2416" s="207"/>
    </row>
    <row r="2417" spans="15:128">
      <c r="O2417" s="207"/>
      <c r="P2417" s="207"/>
      <c r="Q2417" s="207"/>
      <c r="R2417" s="207"/>
      <c r="S2417" s="207"/>
      <c r="T2417" s="207"/>
      <c r="U2417" s="207"/>
      <c r="BP2417" s="207"/>
      <c r="BQ2417" s="207"/>
      <c r="BR2417" s="207"/>
      <c r="BS2417" s="207"/>
      <c r="BT2417" s="207"/>
      <c r="BU2417" s="207"/>
      <c r="BV2417" s="207"/>
      <c r="BW2417" s="207"/>
      <c r="BX2417" s="207"/>
      <c r="BY2417" s="207"/>
      <c r="BZ2417" s="207"/>
      <c r="CA2417" s="207"/>
      <c r="CB2417" s="207"/>
      <c r="CC2417" s="207"/>
      <c r="CD2417" s="207"/>
      <c r="CE2417" s="207"/>
      <c r="CF2417" s="207"/>
      <c r="CG2417" s="207"/>
      <c r="CH2417" s="207"/>
      <c r="CI2417" s="207"/>
      <c r="CJ2417" s="207"/>
      <c r="CK2417" s="207"/>
      <c r="CL2417" s="207"/>
      <c r="CM2417" s="207"/>
      <c r="CN2417" s="207"/>
      <c r="CO2417" s="207"/>
      <c r="CP2417" s="207"/>
      <c r="CQ2417" s="207"/>
      <c r="CR2417" s="207"/>
      <c r="CS2417" s="207"/>
      <c r="CT2417" s="207"/>
      <c r="CU2417" s="207"/>
      <c r="CV2417" s="207"/>
      <c r="CW2417" s="207"/>
      <c r="CX2417" s="207"/>
      <c r="CY2417" s="207"/>
      <c r="CZ2417" s="207"/>
      <c r="DA2417" s="207"/>
      <c r="DB2417" s="207"/>
      <c r="DC2417" s="207"/>
      <c r="DD2417" s="207"/>
      <c r="DE2417" s="207"/>
      <c r="DF2417" s="207"/>
      <c r="DG2417" s="207"/>
      <c r="DH2417" s="207"/>
      <c r="DI2417" s="207"/>
      <c r="DJ2417" s="207"/>
      <c r="DK2417" s="207"/>
      <c r="DL2417" s="207"/>
      <c r="DM2417" s="207"/>
      <c r="DN2417" s="207"/>
      <c r="DO2417" s="207"/>
      <c r="DP2417" s="207"/>
      <c r="DQ2417" s="207"/>
      <c r="DR2417" s="207"/>
      <c r="DS2417" s="207"/>
      <c r="DT2417" s="207"/>
      <c r="DU2417" s="207"/>
      <c r="DV2417" s="207"/>
      <c r="DW2417" s="207"/>
      <c r="DX2417" s="207"/>
    </row>
    <row r="2418" spans="15:128">
      <c r="O2418" s="207"/>
      <c r="P2418" s="207"/>
      <c r="Q2418" s="207"/>
      <c r="R2418" s="207"/>
      <c r="S2418" s="207"/>
      <c r="T2418" s="207"/>
      <c r="U2418" s="207"/>
      <c r="BP2418" s="207"/>
      <c r="BQ2418" s="207"/>
      <c r="BR2418" s="207"/>
      <c r="BS2418" s="207"/>
      <c r="BT2418" s="207"/>
      <c r="BU2418" s="207"/>
      <c r="BV2418" s="207"/>
      <c r="BW2418" s="207"/>
      <c r="BX2418" s="207"/>
      <c r="BY2418" s="207"/>
      <c r="BZ2418" s="207"/>
      <c r="CA2418" s="207"/>
      <c r="CB2418" s="207"/>
      <c r="CC2418" s="207"/>
      <c r="CD2418" s="207"/>
      <c r="CE2418" s="207"/>
      <c r="CF2418" s="207"/>
      <c r="CG2418" s="207"/>
      <c r="CH2418" s="207"/>
      <c r="CI2418" s="207"/>
      <c r="CJ2418" s="207"/>
      <c r="CK2418" s="207"/>
      <c r="CL2418" s="207"/>
      <c r="CM2418" s="207"/>
      <c r="CN2418" s="207"/>
      <c r="CO2418" s="207"/>
      <c r="CP2418" s="207"/>
      <c r="CQ2418" s="207"/>
      <c r="CR2418" s="207"/>
      <c r="CS2418" s="207"/>
      <c r="CT2418" s="207"/>
      <c r="CU2418" s="207"/>
      <c r="CV2418" s="207"/>
      <c r="CW2418" s="207"/>
      <c r="CX2418" s="207"/>
      <c r="CY2418" s="207"/>
      <c r="CZ2418" s="207"/>
      <c r="DA2418" s="207"/>
      <c r="DB2418" s="207"/>
      <c r="DC2418" s="207"/>
      <c r="DD2418" s="207"/>
      <c r="DE2418" s="207"/>
      <c r="DF2418" s="207"/>
      <c r="DG2418" s="207"/>
      <c r="DH2418" s="207"/>
      <c r="DI2418" s="207"/>
      <c r="DJ2418" s="207"/>
      <c r="DK2418" s="207"/>
      <c r="DL2418" s="207"/>
      <c r="DM2418" s="207"/>
      <c r="DN2418" s="207"/>
      <c r="DO2418" s="207"/>
      <c r="DP2418" s="207"/>
      <c r="DQ2418" s="207"/>
      <c r="DR2418" s="207"/>
      <c r="DS2418" s="207"/>
      <c r="DT2418" s="207"/>
      <c r="DU2418" s="207"/>
      <c r="DV2418" s="207"/>
      <c r="DW2418" s="207"/>
      <c r="DX2418" s="207"/>
    </row>
    <row r="2419" spans="15:128">
      <c r="O2419" s="207"/>
      <c r="P2419" s="207"/>
      <c r="Q2419" s="207"/>
      <c r="R2419" s="207"/>
      <c r="S2419" s="207"/>
      <c r="T2419" s="207"/>
      <c r="U2419" s="207"/>
      <c r="BP2419" s="207"/>
      <c r="BQ2419" s="207"/>
      <c r="BR2419" s="207"/>
      <c r="BS2419" s="207"/>
      <c r="BT2419" s="207"/>
      <c r="BU2419" s="207"/>
      <c r="BV2419" s="207"/>
      <c r="BW2419" s="207"/>
      <c r="BX2419" s="207"/>
      <c r="BY2419" s="207"/>
      <c r="BZ2419" s="207"/>
      <c r="CA2419" s="207"/>
      <c r="CB2419" s="207"/>
      <c r="CC2419" s="207"/>
      <c r="CD2419" s="207"/>
      <c r="CE2419" s="207"/>
      <c r="CF2419" s="207"/>
      <c r="CG2419" s="207"/>
      <c r="CH2419" s="207"/>
      <c r="CI2419" s="207"/>
      <c r="CJ2419" s="207"/>
      <c r="CK2419" s="207"/>
      <c r="CL2419" s="207"/>
      <c r="CM2419" s="207"/>
      <c r="CN2419" s="207"/>
      <c r="CO2419" s="207"/>
      <c r="CP2419" s="207"/>
      <c r="CQ2419" s="207"/>
      <c r="CR2419" s="207"/>
      <c r="CS2419" s="207"/>
      <c r="CT2419" s="207"/>
      <c r="CU2419" s="207"/>
      <c r="CV2419" s="207"/>
      <c r="CW2419" s="207"/>
      <c r="CX2419" s="207"/>
      <c r="CY2419" s="207"/>
      <c r="CZ2419" s="207"/>
      <c r="DA2419" s="207"/>
      <c r="DB2419" s="207"/>
      <c r="DC2419" s="207"/>
      <c r="DD2419" s="207"/>
      <c r="DE2419" s="207"/>
      <c r="DF2419" s="207"/>
      <c r="DG2419" s="207"/>
      <c r="DH2419" s="207"/>
      <c r="DI2419" s="207"/>
      <c r="DJ2419" s="207"/>
      <c r="DK2419" s="207"/>
      <c r="DL2419" s="207"/>
      <c r="DM2419" s="207"/>
      <c r="DN2419" s="207"/>
      <c r="DO2419" s="207"/>
      <c r="DP2419" s="207"/>
      <c r="DQ2419" s="207"/>
      <c r="DR2419" s="207"/>
      <c r="DS2419" s="207"/>
      <c r="DT2419" s="207"/>
      <c r="DU2419" s="207"/>
      <c r="DV2419" s="207"/>
      <c r="DW2419" s="207"/>
      <c r="DX2419" s="207"/>
    </row>
    <row r="2420" spans="15:128">
      <c r="O2420" s="207"/>
      <c r="P2420" s="207"/>
      <c r="Q2420" s="207"/>
      <c r="R2420" s="207"/>
      <c r="S2420" s="207"/>
      <c r="T2420" s="207"/>
      <c r="U2420" s="207"/>
      <c r="BP2420" s="207"/>
      <c r="BQ2420" s="207"/>
      <c r="BR2420" s="207"/>
      <c r="BS2420" s="207"/>
      <c r="BT2420" s="207"/>
      <c r="BU2420" s="207"/>
      <c r="BV2420" s="207"/>
      <c r="BW2420" s="207"/>
      <c r="BX2420" s="207"/>
      <c r="BY2420" s="207"/>
      <c r="BZ2420" s="207"/>
      <c r="CA2420" s="207"/>
      <c r="CB2420" s="207"/>
      <c r="CC2420" s="207"/>
      <c r="CD2420" s="207"/>
      <c r="CE2420" s="207"/>
      <c r="CF2420" s="207"/>
      <c r="CG2420" s="207"/>
      <c r="CH2420" s="207"/>
      <c r="CI2420" s="207"/>
      <c r="CJ2420" s="207"/>
      <c r="CK2420" s="207"/>
      <c r="CL2420" s="207"/>
      <c r="CM2420" s="207"/>
      <c r="CN2420" s="207"/>
      <c r="CO2420" s="207"/>
      <c r="CP2420" s="207"/>
      <c r="CQ2420" s="207"/>
      <c r="CR2420" s="207"/>
      <c r="CS2420" s="207"/>
      <c r="CT2420" s="207"/>
      <c r="CU2420" s="207"/>
      <c r="CV2420" s="207"/>
      <c r="CW2420" s="207"/>
      <c r="CX2420" s="207"/>
      <c r="CY2420" s="207"/>
      <c r="CZ2420" s="207"/>
      <c r="DA2420" s="207"/>
      <c r="DB2420" s="207"/>
      <c r="DC2420" s="207"/>
      <c r="DD2420" s="207"/>
      <c r="DE2420" s="207"/>
      <c r="DF2420" s="207"/>
      <c r="DG2420" s="207"/>
      <c r="DH2420" s="207"/>
      <c r="DI2420" s="207"/>
      <c r="DJ2420" s="207"/>
      <c r="DK2420" s="207"/>
      <c r="DL2420" s="207"/>
      <c r="DM2420" s="207"/>
      <c r="DN2420" s="207"/>
      <c r="DO2420" s="207"/>
      <c r="DP2420" s="207"/>
      <c r="DQ2420" s="207"/>
      <c r="DR2420" s="207"/>
      <c r="DS2420" s="207"/>
      <c r="DT2420" s="207"/>
      <c r="DU2420" s="207"/>
      <c r="DV2420" s="207"/>
      <c r="DW2420" s="207"/>
      <c r="DX2420" s="207"/>
    </row>
    <row r="2421" spans="15:128">
      <c r="O2421" s="207"/>
      <c r="P2421" s="207"/>
      <c r="Q2421" s="207"/>
      <c r="R2421" s="207"/>
      <c r="S2421" s="207"/>
      <c r="T2421" s="207"/>
      <c r="U2421" s="207"/>
      <c r="BP2421" s="207"/>
      <c r="BQ2421" s="207"/>
      <c r="BR2421" s="207"/>
      <c r="BS2421" s="207"/>
      <c r="BT2421" s="207"/>
      <c r="BU2421" s="207"/>
      <c r="BV2421" s="207"/>
      <c r="BW2421" s="207"/>
      <c r="BX2421" s="207"/>
      <c r="BY2421" s="207"/>
      <c r="BZ2421" s="207"/>
      <c r="CA2421" s="207"/>
      <c r="CB2421" s="207"/>
      <c r="CC2421" s="207"/>
      <c r="CD2421" s="207"/>
      <c r="CE2421" s="207"/>
      <c r="CF2421" s="207"/>
      <c r="CG2421" s="207"/>
      <c r="CH2421" s="207"/>
      <c r="CI2421" s="207"/>
      <c r="CJ2421" s="207"/>
      <c r="CK2421" s="207"/>
      <c r="CL2421" s="207"/>
      <c r="CM2421" s="207"/>
      <c r="CN2421" s="207"/>
      <c r="CO2421" s="207"/>
      <c r="CP2421" s="207"/>
      <c r="CQ2421" s="207"/>
      <c r="CR2421" s="207"/>
      <c r="CS2421" s="207"/>
      <c r="CT2421" s="207"/>
      <c r="CU2421" s="207"/>
      <c r="CV2421" s="207"/>
      <c r="CW2421" s="207"/>
      <c r="CX2421" s="207"/>
      <c r="CY2421" s="207"/>
      <c r="CZ2421" s="207"/>
      <c r="DA2421" s="207"/>
      <c r="DB2421" s="207"/>
      <c r="DC2421" s="207"/>
      <c r="DD2421" s="207"/>
      <c r="DE2421" s="207"/>
      <c r="DF2421" s="207"/>
      <c r="DG2421" s="207"/>
      <c r="DH2421" s="207"/>
      <c r="DI2421" s="207"/>
      <c r="DJ2421" s="207"/>
      <c r="DK2421" s="207"/>
      <c r="DL2421" s="207"/>
      <c r="DM2421" s="207"/>
      <c r="DN2421" s="207"/>
      <c r="DO2421" s="207"/>
      <c r="DP2421" s="207"/>
      <c r="DQ2421" s="207"/>
      <c r="DR2421" s="207"/>
      <c r="DS2421" s="207"/>
      <c r="DT2421" s="207"/>
      <c r="DU2421" s="207"/>
      <c r="DV2421" s="207"/>
      <c r="DW2421" s="207"/>
      <c r="DX2421" s="207"/>
    </row>
    <row r="2422" spans="15:128">
      <c r="O2422" s="207"/>
      <c r="P2422" s="207"/>
      <c r="Q2422" s="207"/>
      <c r="R2422" s="207"/>
      <c r="S2422" s="207"/>
      <c r="T2422" s="207"/>
      <c r="U2422" s="207"/>
      <c r="BP2422" s="207"/>
      <c r="BQ2422" s="207"/>
      <c r="BR2422" s="207"/>
      <c r="BS2422" s="207"/>
      <c r="BT2422" s="207"/>
      <c r="BU2422" s="207"/>
      <c r="BV2422" s="207"/>
      <c r="BW2422" s="207"/>
      <c r="BX2422" s="207"/>
      <c r="BY2422" s="207"/>
      <c r="BZ2422" s="207"/>
      <c r="CA2422" s="207"/>
      <c r="CB2422" s="207"/>
      <c r="CC2422" s="207"/>
      <c r="CD2422" s="207"/>
      <c r="CE2422" s="207"/>
      <c r="CF2422" s="207"/>
      <c r="CG2422" s="207"/>
      <c r="CH2422" s="207"/>
      <c r="CI2422" s="207"/>
      <c r="CJ2422" s="207"/>
      <c r="CK2422" s="207"/>
      <c r="CL2422" s="207"/>
      <c r="CM2422" s="207"/>
      <c r="CN2422" s="207"/>
      <c r="CO2422" s="207"/>
      <c r="CP2422" s="207"/>
      <c r="CQ2422" s="207"/>
      <c r="CR2422" s="207"/>
      <c r="CS2422" s="207"/>
      <c r="CT2422" s="207"/>
      <c r="CU2422" s="207"/>
      <c r="CV2422" s="207"/>
      <c r="CW2422" s="207"/>
      <c r="CX2422" s="207"/>
      <c r="CY2422" s="207"/>
      <c r="CZ2422" s="207"/>
      <c r="DA2422" s="207"/>
      <c r="DB2422" s="207"/>
      <c r="DC2422" s="207"/>
      <c r="DD2422" s="207"/>
      <c r="DE2422" s="207"/>
      <c r="DF2422" s="207"/>
      <c r="DG2422" s="207"/>
      <c r="DH2422" s="207"/>
      <c r="DI2422" s="207"/>
      <c r="DJ2422" s="207"/>
      <c r="DK2422" s="207"/>
      <c r="DL2422" s="207"/>
      <c r="DM2422" s="207"/>
      <c r="DN2422" s="207"/>
      <c r="DO2422" s="207"/>
      <c r="DP2422" s="207"/>
      <c r="DQ2422" s="207"/>
      <c r="DR2422" s="207"/>
      <c r="DS2422" s="207"/>
      <c r="DT2422" s="207"/>
      <c r="DU2422" s="207"/>
      <c r="DV2422" s="207"/>
      <c r="DW2422" s="207"/>
      <c r="DX2422" s="207"/>
    </row>
    <row r="2423" spans="15:128">
      <c r="O2423" s="207"/>
      <c r="P2423" s="207"/>
      <c r="Q2423" s="207"/>
      <c r="R2423" s="207"/>
      <c r="S2423" s="207"/>
      <c r="T2423" s="207"/>
      <c r="U2423" s="207"/>
      <c r="BP2423" s="207"/>
      <c r="BQ2423" s="207"/>
      <c r="BR2423" s="207"/>
      <c r="BS2423" s="207"/>
      <c r="BT2423" s="207"/>
      <c r="BU2423" s="207"/>
      <c r="BV2423" s="207"/>
      <c r="BW2423" s="207"/>
      <c r="BX2423" s="207"/>
      <c r="BY2423" s="207"/>
      <c r="BZ2423" s="207"/>
      <c r="CA2423" s="207"/>
      <c r="CB2423" s="207"/>
      <c r="CC2423" s="207"/>
      <c r="CD2423" s="207"/>
      <c r="CE2423" s="207"/>
      <c r="CF2423" s="207"/>
      <c r="CG2423" s="207"/>
      <c r="CH2423" s="207"/>
      <c r="CI2423" s="207"/>
      <c r="CJ2423" s="207"/>
      <c r="CK2423" s="207"/>
      <c r="CL2423" s="207"/>
      <c r="CM2423" s="207"/>
      <c r="CN2423" s="207"/>
      <c r="CO2423" s="207"/>
      <c r="CP2423" s="207"/>
      <c r="CQ2423" s="207"/>
      <c r="CR2423" s="207"/>
      <c r="CS2423" s="207"/>
      <c r="CT2423" s="207"/>
      <c r="CU2423" s="207"/>
      <c r="CV2423" s="207"/>
      <c r="CW2423" s="207"/>
      <c r="CX2423" s="207"/>
      <c r="CY2423" s="207"/>
      <c r="CZ2423" s="207"/>
      <c r="DA2423" s="207"/>
      <c r="DB2423" s="207"/>
      <c r="DC2423" s="207"/>
      <c r="DD2423" s="207"/>
      <c r="DE2423" s="207"/>
      <c r="DF2423" s="207"/>
      <c r="DG2423" s="207"/>
      <c r="DH2423" s="207"/>
      <c r="DI2423" s="207"/>
      <c r="DJ2423" s="207"/>
      <c r="DK2423" s="207"/>
      <c r="DL2423" s="207"/>
      <c r="DM2423" s="207"/>
      <c r="DN2423" s="207"/>
      <c r="DO2423" s="207"/>
      <c r="DP2423" s="207"/>
      <c r="DQ2423" s="207"/>
      <c r="DR2423" s="207"/>
      <c r="DS2423" s="207"/>
      <c r="DT2423" s="207"/>
      <c r="DU2423" s="207"/>
      <c r="DV2423" s="207"/>
      <c r="DW2423" s="207"/>
      <c r="DX2423" s="207"/>
    </row>
    <row r="2424" spans="15:128">
      <c r="O2424" s="207"/>
      <c r="P2424" s="207"/>
      <c r="Q2424" s="207"/>
      <c r="R2424" s="207"/>
      <c r="S2424" s="207"/>
      <c r="T2424" s="207"/>
      <c r="U2424" s="207"/>
      <c r="BP2424" s="207"/>
      <c r="BQ2424" s="207"/>
      <c r="BR2424" s="207"/>
      <c r="BS2424" s="207"/>
      <c r="BT2424" s="207"/>
      <c r="BU2424" s="207"/>
      <c r="BV2424" s="207"/>
      <c r="BW2424" s="207"/>
      <c r="BX2424" s="207"/>
      <c r="BY2424" s="207"/>
      <c r="BZ2424" s="207"/>
      <c r="CA2424" s="207"/>
      <c r="CB2424" s="207"/>
      <c r="CC2424" s="207"/>
      <c r="CD2424" s="207"/>
      <c r="CE2424" s="207"/>
      <c r="CF2424" s="207"/>
      <c r="CG2424" s="207"/>
      <c r="CH2424" s="207"/>
      <c r="CI2424" s="207"/>
      <c r="CJ2424" s="207"/>
      <c r="CK2424" s="207"/>
      <c r="CL2424" s="207"/>
      <c r="CM2424" s="207"/>
      <c r="CN2424" s="207"/>
      <c r="CO2424" s="207"/>
      <c r="CP2424" s="207"/>
      <c r="CQ2424" s="207"/>
      <c r="CR2424" s="207"/>
      <c r="CS2424" s="207"/>
      <c r="CT2424" s="207"/>
      <c r="CU2424" s="207"/>
      <c r="CV2424" s="207"/>
      <c r="CW2424" s="207"/>
      <c r="CX2424" s="207"/>
      <c r="CY2424" s="207"/>
      <c r="CZ2424" s="207"/>
      <c r="DA2424" s="207"/>
      <c r="DB2424" s="207"/>
      <c r="DC2424" s="207"/>
      <c r="DD2424" s="207"/>
      <c r="DE2424" s="207"/>
      <c r="DF2424" s="207"/>
      <c r="DG2424" s="207"/>
      <c r="DH2424" s="207"/>
      <c r="DI2424" s="207"/>
      <c r="DJ2424" s="207"/>
      <c r="DK2424" s="207"/>
      <c r="DL2424" s="207"/>
      <c r="DM2424" s="207"/>
      <c r="DN2424" s="207"/>
      <c r="DO2424" s="207"/>
      <c r="DP2424" s="207"/>
      <c r="DQ2424" s="207"/>
      <c r="DR2424" s="207"/>
      <c r="DS2424" s="207"/>
      <c r="DT2424" s="207"/>
      <c r="DU2424" s="207"/>
      <c r="DV2424" s="207"/>
      <c r="DW2424" s="207"/>
      <c r="DX2424" s="207"/>
    </row>
    <row r="2425" spans="15:128">
      <c r="O2425" s="207"/>
      <c r="P2425" s="207"/>
      <c r="Q2425" s="207"/>
      <c r="R2425" s="207"/>
      <c r="S2425" s="207"/>
      <c r="T2425" s="207"/>
      <c r="U2425" s="207"/>
      <c r="BP2425" s="207"/>
      <c r="BQ2425" s="207"/>
      <c r="BR2425" s="207"/>
      <c r="BS2425" s="207"/>
      <c r="BT2425" s="207"/>
      <c r="BU2425" s="207"/>
      <c r="BV2425" s="207"/>
      <c r="BW2425" s="207"/>
      <c r="BX2425" s="207"/>
      <c r="BY2425" s="207"/>
      <c r="BZ2425" s="207"/>
      <c r="CA2425" s="207"/>
      <c r="CB2425" s="207"/>
      <c r="CC2425" s="207"/>
      <c r="CD2425" s="207"/>
      <c r="CE2425" s="207"/>
      <c r="CF2425" s="207"/>
      <c r="CG2425" s="207"/>
      <c r="CH2425" s="207"/>
      <c r="CI2425" s="207"/>
      <c r="CJ2425" s="207"/>
      <c r="CK2425" s="207"/>
      <c r="CL2425" s="207"/>
      <c r="CM2425" s="207"/>
      <c r="CN2425" s="207"/>
      <c r="CO2425" s="207"/>
      <c r="CP2425" s="207"/>
      <c r="CQ2425" s="207"/>
      <c r="CR2425" s="207"/>
      <c r="CS2425" s="207"/>
      <c r="CT2425" s="207"/>
      <c r="CU2425" s="207"/>
      <c r="CV2425" s="207"/>
      <c r="CW2425" s="207"/>
      <c r="CX2425" s="207"/>
      <c r="CY2425" s="207"/>
      <c r="CZ2425" s="207"/>
      <c r="DA2425" s="207"/>
      <c r="DB2425" s="207"/>
      <c r="DC2425" s="207"/>
      <c r="DD2425" s="207"/>
      <c r="DE2425" s="207"/>
      <c r="DF2425" s="207"/>
      <c r="DG2425" s="207"/>
      <c r="DH2425" s="207"/>
      <c r="DI2425" s="207"/>
      <c r="DJ2425" s="207"/>
      <c r="DK2425" s="207"/>
      <c r="DL2425" s="207"/>
      <c r="DM2425" s="207"/>
      <c r="DN2425" s="207"/>
      <c r="DO2425" s="207"/>
      <c r="DP2425" s="207"/>
      <c r="DQ2425" s="207"/>
      <c r="DR2425" s="207"/>
      <c r="DS2425" s="207"/>
      <c r="DT2425" s="207"/>
      <c r="DU2425" s="207"/>
      <c r="DV2425" s="207"/>
      <c r="DW2425" s="207"/>
      <c r="DX2425" s="207"/>
    </row>
    <row r="2426" spans="15:128">
      <c r="O2426" s="207"/>
      <c r="P2426" s="207"/>
      <c r="Q2426" s="207"/>
      <c r="R2426" s="207"/>
      <c r="S2426" s="207"/>
      <c r="T2426" s="207"/>
      <c r="U2426" s="207"/>
      <c r="BP2426" s="207"/>
      <c r="BQ2426" s="207"/>
      <c r="BR2426" s="207"/>
      <c r="BS2426" s="207"/>
      <c r="BT2426" s="207"/>
      <c r="BU2426" s="207"/>
      <c r="BV2426" s="207"/>
      <c r="BW2426" s="207"/>
      <c r="BX2426" s="207"/>
      <c r="BY2426" s="207"/>
      <c r="BZ2426" s="207"/>
      <c r="CA2426" s="207"/>
      <c r="CB2426" s="207"/>
      <c r="CC2426" s="207"/>
      <c r="CD2426" s="207"/>
      <c r="CE2426" s="207"/>
      <c r="CF2426" s="207"/>
      <c r="CG2426" s="207"/>
      <c r="CH2426" s="207"/>
      <c r="CI2426" s="207"/>
      <c r="CJ2426" s="207"/>
      <c r="CK2426" s="207"/>
      <c r="CL2426" s="207"/>
      <c r="CM2426" s="207"/>
      <c r="CN2426" s="207"/>
      <c r="CO2426" s="207"/>
      <c r="CP2426" s="207"/>
      <c r="CQ2426" s="207"/>
      <c r="CR2426" s="207"/>
      <c r="CS2426" s="207"/>
      <c r="CT2426" s="207"/>
      <c r="CU2426" s="207"/>
      <c r="CV2426" s="207"/>
      <c r="CW2426" s="207"/>
      <c r="CX2426" s="207"/>
      <c r="CY2426" s="207"/>
      <c r="CZ2426" s="207"/>
      <c r="DA2426" s="207"/>
      <c r="DB2426" s="207"/>
      <c r="DC2426" s="207"/>
      <c r="DD2426" s="207"/>
      <c r="DE2426" s="207"/>
      <c r="DF2426" s="207"/>
      <c r="DG2426" s="207"/>
      <c r="DH2426" s="207"/>
      <c r="DI2426" s="207"/>
      <c r="DJ2426" s="207"/>
      <c r="DK2426" s="207"/>
      <c r="DL2426" s="207"/>
      <c r="DM2426" s="207"/>
      <c r="DN2426" s="207"/>
      <c r="DO2426" s="207"/>
      <c r="DP2426" s="207"/>
      <c r="DQ2426" s="207"/>
      <c r="DR2426" s="207"/>
      <c r="DS2426" s="207"/>
      <c r="DT2426" s="207"/>
      <c r="DU2426" s="207"/>
      <c r="DV2426" s="207"/>
      <c r="DW2426" s="207"/>
      <c r="DX2426" s="207"/>
    </row>
    <row r="2427" spans="15:128">
      <c r="O2427" s="207"/>
      <c r="P2427" s="207"/>
      <c r="Q2427" s="207"/>
      <c r="R2427" s="207"/>
      <c r="S2427" s="207"/>
      <c r="T2427" s="207"/>
      <c r="U2427" s="207"/>
      <c r="BP2427" s="207"/>
      <c r="BQ2427" s="207"/>
      <c r="BR2427" s="207"/>
      <c r="BS2427" s="207"/>
      <c r="BT2427" s="207"/>
      <c r="BU2427" s="207"/>
      <c r="BV2427" s="207"/>
      <c r="BW2427" s="207"/>
      <c r="BX2427" s="207"/>
      <c r="BY2427" s="207"/>
      <c r="BZ2427" s="207"/>
      <c r="CA2427" s="207"/>
      <c r="CB2427" s="207"/>
      <c r="CC2427" s="207"/>
      <c r="CD2427" s="207"/>
      <c r="CE2427" s="207"/>
      <c r="CF2427" s="207"/>
      <c r="CG2427" s="207"/>
      <c r="CH2427" s="207"/>
      <c r="CI2427" s="207"/>
      <c r="CJ2427" s="207"/>
      <c r="CK2427" s="207"/>
      <c r="CL2427" s="207"/>
      <c r="CM2427" s="207"/>
      <c r="CN2427" s="207"/>
      <c r="CO2427" s="207"/>
      <c r="CP2427" s="207"/>
      <c r="CQ2427" s="207"/>
      <c r="CR2427" s="207"/>
      <c r="CS2427" s="207"/>
      <c r="CT2427" s="207"/>
      <c r="CU2427" s="207"/>
      <c r="CV2427" s="207"/>
      <c r="CW2427" s="207"/>
      <c r="CX2427" s="207"/>
      <c r="CY2427" s="207"/>
      <c r="CZ2427" s="207"/>
      <c r="DA2427" s="207"/>
      <c r="DB2427" s="207"/>
      <c r="DC2427" s="207"/>
      <c r="DD2427" s="207"/>
      <c r="DE2427" s="207"/>
      <c r="DF2427" s="207"/>
      <c r="DG2427" s="207"/>
      <c r="DH2427" s="207"/>
      <c r="DI2427" s="207"/>
      <c r="DJ2427" s="207"/>
      <c r="DK2427" s="207"/>
      <c r="DL2427" s="207"/>
      <c r="DM2427" s="207"/>
      <c r="DN2427" s="207"/>
      <c r="DO2427" s="207"/>
      <c r="DP2427" s="207"/>
      <c r="DQ2427" s="207"/>
      <c r="DR2427" s="207"/>
      <c r="DS2427" s="207"/>
      <c r="DT2427" s="207"/>
      <c r="DU2427" s="207"/>
      <c r="DV2427" s="207"/>
      <c r="DW2427" s="207"/>
      <c r="DX2427" s="207"/>
    </row>
    <row r="2428" spans="15:128">
      <c r="O2428" s="207"/>
      <c r="P2428" s="207"/>
      <c r="Q2428" s="207"/>
      <c r="R2428" s="207"/>
      <c r="S2428" s="207"/>
      <c r="T2428" s="207"/>
      <c r="U2428" s="207"/>
      <c r="BP2428" s="207"/>
      <c r="BQ2428" s="207"/>
      <c r="BR2428" s="207"/>
      <c r="BS2428" s="207"/>
      <c r="BT2428" s="207"/>
      <c r="BU2428" s="207"/>
      <c r="BV2428" s="207"/>
      <c r="BW2428" s="207"/>
      <c r="BX2428" s="207"/>
      <c r="BY2428" s="207"/>
      <c r="BZ2428" s="207"/>
      <c r="CA2428" s="207"/>
      <c r="CB2428" s="207"/>
      <c r="CC2428" s="207"/>
      <c r="CD2428" s="207"/>
      <c r="CE2428" s="207"/>
      <c r="CF2428" s="207"/>
      <c r="CG2428" s="207"/>
      <c r="CH2428" s="207"/>
      <c r="CI2428" s="207"/>
      <c r="CJ2428" s="207"/>
      <c r="CK2428" s="207"/>
      <c r="CL2428" s="207"/>
      <c r="CM2428" s="207"/>
      <c r="CN2428" s="207"/>
      <c r="CO2428" s="207"/>
      <c r="CP2428" s="207"/>
      <c r="CQ2428" s="207"/>
      <c r="CR2428" s="207"/>
      <c r="CS2428" s="207"/>
      <c r="CT2428" s="207"/>
      <c r="CU2428" s="207"/>
      <c r="CV2428" s="207"/>
      <c r="CW2428" s="207"/>
      <c r="CX2428" s="207"/>
      <c r="CY2428" s="207"/>
      <c r="CZ2428" s="207"/>
      <c r="DA2428" s="207"/>
      <c r="DB2428" s="207"/>
      <c r="DC2428" s="207"/>
      <c r="DD2428" s="207"/>
      <c r="DE2428" s="207"/>
      <c r="DF2428" s="207"/>
      <c r="DG2428" s="207"/>
      <c r="DH2428" s="207"/>
      <c r="DI2428" s="207"/>
      <c r="DJ2428" s="207"/>
      <c r="DK2428" s="207"/>
      <c r="DL2428" s="207"/>
      <c r="DM2428" s="207"/>
      <c r="DN2428" s="207"/>
      <c r="DO2428" s="207"/>
      <c r="DP2428" s="207"/>
      <c r="DQ2428" s="207"/>
      <c r="DR2428" s="207"/>
      <c r="DS2428" s="207"/>
      <c r="DT2428" s="207"/>
      <c r="DU2428" s="207"/>
      <c r="DV2428" s="207"/>
      <c r="DW2428" s="207"/>
      <c r="DX2428" s="207"/>
    </row>
    <row r="2429" spans="15:128">
      <c r="O2429" s="207"/>
      <c r="P2429" s="207"/>
      <c r="Q2429" s="207"/>
      <c r="R2429" s="207"/>
      <c r="S2429" s="207"/>
      <c r="T2429" s="207"/>
      <c r="U2429" s="207"/>
      <c r="BP2429" s="207"/>
      <c r="BQ2429" s="207"/>
      <c r="BR2429" s="207"/>
      <c r="BS2429" s="207"/>
      <c r="BT2429" s="207"/>
      <c r="BU2429" s="207"/>
      <c r="BV2429" s="207"/>
      <c r="BW2429" s="207"/>
      <c r="BX2429" s="207"/>
      <c r="BY2429" s="207"/>
      <c r="BZ2429" s="207"/>
      <c r="CA2429" s="207"/>
      <c r="CB2429" s="207"/>
      <c r="CC2429" s="207"/>
      <c r="CD2429" s="207"/>
      <c r="CE2429" s="207"/>
      <c r="CF2429" s="207"/>
      <c r="CG2429" s="207"/>
      <c r="CH2429" s="207"/>
      <c r="CI2429" s="207"/>
      <c r="CJ2429" s="207"/>
      <c r="CK2429" s="207"/>
      <c r="CL2429" s="207"/>
      <c r="CM2429" s="207"/>
      <c r="CN2429" s="207"/>
      <c r="CO2429" s="207"/>
      <c r="CP2429" s="207"/>
      <c r="CQ2429" s="207"/>
      <c r="CR2429" s="207"/>
      <c r="CS2429" s="207"/>
      <c r="CT2429" s="207"/>
      <c r="CU2429" s="207"/>
      <c r="CV2429" s="207"/>
      <c r="CW2429" s="207"/>
      <c r="CX2429" s="207"/>
      <c r="CY2429" s="207"/>
      <c r="CZ2429" s="207"/>
      <c r="DA2429" s="207"/>
      <c r="DB2429" s="207"/>
      <c r="DC2429" s="207"/>
      <c r="DD2429" s="207"/>
      <c r="DE2429" s="207"/>
      <c r="DF2429" s="207"/>
      <c r="DG2429" s="207"/>
      <c r="DH2429" s="207"/>
      <c r="DI2429" s="207"/>
      <c r="DJ2429" s="207"/>
      <c r="DK2429" s="207"/>
      <c r="DL2429" s="207"/>
      <c r="DM2429" s="207"/>
      <c r="DN2429" s="207"/>
      <c r="DO2429" s="207"/>
      <c r="DP2429" s="207"/>
      <c r="DQ2429" s="207"/>
      <c r="DR2429" s="207"/>
      <c r="DS2429" s="207"/>
      <c r="DT2429" s="207"/>
      <c r="DU2429" s="207"/>
      <c r="DV2429" s="207"/>
      <c r="DW2429" s="207"/>
      <c r="DX2429" s="207"/>
    </row>
    <row r="2430" spans="15:128">
      <c r="O2430" s="207"/>
      <c r="P2430" s="207"/>
      <c r="Q2430" s="207"/>
      <c r="R2430" s="207"/>
      <c r="S2430" s="207"/>
      <c r="T2430" s="207"/>
      <c r="U2430" s="207"/>
      <c r="BP2430" s="207"/>
      <c r="BQ2430" s="207"/>
      <c r="BR2430" s="207"/>
      <c r="BS2430" s="207"/>
      <c r="BT2430" s="207"/>
      <c r="BU2430" s="207"/>
      <c r="BV2430" s="207"/>
      <c r="BW2430" s="207"/>
      <c r="BX2430" s="207"/>
      <c r="BY2430" s="207"/>
      <c r="BZ2430" s="207"/>
      <c r="CA2430" s="207"/>
      <c r="CB2430" s="207"/>
      <c r="CC2430" s="207"/>
      <c r="CD2430" s="207"/>
      <c r="CE2430" s="207"/>
      <c r="CF2430" s="207"/>
      <c r="CG2430" s="207"/>
      <c r="CH2430" s="207"/>
      <c r="CI2430" s="207"/>
      <c r="CJ2430" s="207"/>
      <c r="CK2430" s="207"/>
      <c r="CL2430" s="207"/>
      <c r="CM2430" s="207"/>
      <c r="CN2430" s="207"/>
      <c r="CO2430" s="207"/>
      <c r="CP2430" s="207"/>
      <c r="CQ2430" s="207"/>
      <c r="CR2430" s="207"/>
      <c r="CS2430" s="207"/>
      <c r="CT2430" s="207"/>
      <c r="CU2430" s="207"/>
      <c r="CV2430" s="207"/>
      <c r="CW2430" s="207"/>
      <c r="CX2430" s="207"/>
      <c r="CY2430" s="207"/>
      <c r="CZ2430" s="207"/>
      <c r="DA2430" s="207"/>
      <c r="DB2430" s="207"/>
      <c r="DC2430" s="207"/>
      <c r="DD2430" s="207"/>
      <c r="DE2430" s="207"/>
      <c r="DF2430" s="207"/>
      <c r="DG2430" s="207"/>
      <c r="DH2430" s="207"/>
      <c r="DI2430" s="207"/>
      <c r="DJ2430" s="207"/>
      <c r="DK2430" s="207"/>
      <c r="DL2430" s="207"/>
      <c r="DM2430" s="207"/>
      <c r="DN2430" s="207"/>
      <c r="DO2430" s="207"/>
      <c r="DP2430" s="207"/>
      <c r="DQ2430" s="207"/>
      <c r="DR2430" s="207"/>
      <c r="DS2430" s="207"/>
      <c r="DT2430" s="207"/>
      <c r="DU2430" s="207"/>
      <c r="DV2430" s="207"/>
      <c r="DW2430" s="207"/>
      <c r="DX2430" s="207"/>
    </row>
    <row r="2431" spans="15:128">
      <c r="O2431" s="207"/>
      <c r="P2431" s="207"/>
      <c r="Q2431" s="207"/>
      <c r="R2431" s="207"/>
      <c r="S2431" s="207"/>
      <c r="T2431" s="207"/>
      <c r="U2431" s="207"/>
      <c r="BP2431" s="207"/>
      <c r="BQ2431" s="207"/>
      <c r="BR2431" s="207"/>
      <c r="BS2431" s="207"/>
      <c r="BT2431" s="207"/>
      <c r="BU2431" s="207"/>
      <c r="BV2431" s="207"/>
      <c r="BW2431" s="207"/>
      <c r="BX2431" s="207"/>
      <c r="BY2431" s="207"/>
      <c r="BZ2431" s="207"/>
      <c r="CA2431" s="207"/>
      <c r="CB2431" s="207"/>
      <c r="CC2431" s="207"/>
      <c r="CD2431" s="207"/>
      <c r="CE2431" s="207"/>
      <c r="CF2431" s="207"/>
      <c r="CG2431" s="207"/>
      <c r="CH2431" s="207"/>
      <c r="CI2431" s="207"/>
      <c r="CJ2431" s="207"/>
      <c r="CK2431" s="207"/>
      <c r="CL2431" s="207"/>
      <c r="CM2431" s="207"/>
      <c r="CN2431" s="207"/>
      <c r="CO2431" s="207"/>
      <c r="CP2431" s="207"/>
      <c r="CQ2431" s="207"/>
      <c r="CR2431" s="207"/>
      <c r="CS2431" s="207"/>
      <c r="CT2431" s="207"/>
      <c r="CU2431" s="207"/>
      <c r="CV2431" s="207"/>
      <c r="CW2431" s="207"/>
      <c r="CX2431" s="207"/>
      <c r="CY2431" s="207"/>
      <c r="CZ2431" s="207"/>
      <c r="DA2431" s="207"/>
      <c r="DB2431" s="207"/>
      <c r="DC2431" s="207"/>
      <c r="DD2431" s="207"/>
      <c r="DE2431" s="207"/>
      <c r="DF2431" s="207"/>
      <c r="DG2431" s="207"/>
      <c r="DH2431" s="207"/>
      <c r="DI2431" s="207"/>
      <c r="DJ2431" s="207"/>
      <c r="DK2431" s="207"/>
      <c r="DL2431" s="207"/>
      <c r="DM2431" s="207"/>
      <c r="DN2431" s="207"/>
      <c r="DO2431" s="207"/>
      <c r="DP2431" s="207"/>
      <c r="DQ2431" s="207"/>
      <c r="DR2431" s="207"/>
      <c r="DS2431" s="207"/>
      <c r="DT2431" s="207"/>
      <c r="DU2431" s="207"/>
      <c r="DV2431" s="207"/>
      <c r="DW2431" s="207"/>
      <c r="DX2431" s="207"/>
    </row>
    <row r="2432" spans="15:128">
      <c r="O2432" s="207"/>
      <c r="P2432" s="207"/>
      <c r="Q2432" s="207"/>
      <c r="R2432" s="207"/>
      <c r="S2432" s="207"/>
      <c r="T2432" s="207"/>
      <c r="U2432" s="207"/>
      <c r="BP2432" s="207"/>
      <c r="BQ2432" s="207"/>
      <c r="BR2432" s="207"/>
      <c r="BS2432" s="207"/>
      <c r="BT2432" s="207"/>
      <c r="BU2432" s="207"/>
      <c r="BV2432" s="207"/>
      <c r="BW2432" s="207"/>
      <c r="BX2432" s="207"/>
      <c r="BY2432" s="207"/>
      <c r="BZ2432" s="207"/>
      <c r="CA2432" s="207"/>
      <c r="CB2432" s="207"/>
      <c r="CC2432" s="207"/>
      <c r="CD2432" s="207"/>
      <c r="CE2432" s="207"/>
      <c r="CF2432" s="207"/>
      <c r="CG2432" s="207"/>
      <c r="CH2432" s="207"/>
      <c r="CI2432" s="207"/>
      <c r="CJ2432" s="207"/>
      <c r="CK2432" s="207"/>
      <c r="CL2432" s="207"/>
      <c r="CM2432" s="207"/>
      <c r="CN2432" s="207"/>
      <c r="CO2432" s="207"/>
      <c r="CP2432" s="207"/>
      <c r="CQ2432" s="207"/>
      <c r="CR2432" s="207"/>
      <c r="CS2432" s="207"/>
      <c r="CT2432" s="207"/>
      <c r="CU2432" s="207"/>
      <c r="CV2432" s="207"/>
      <c r="CW2432" s="207"/>
      <c r="CX2432" s="207"/>
      <c r="CY2432" s="207"/>
      <c r="CZ2432" s="207"/>
      <c r="DA2432" s="207"/>
      <c r="DB2432" s="207"/>
      <c r="DC2432" s="207"/>
      <c r="DD2432" s="207"/>
      <c r="DE2432" s="207"/>
      <c r="DF2432" s="207"/>
      <c r="DG2432" s="207"/>
      <c r="DH2432" s="207"/>
      <c r="DI2432" s="207"/>
      <c r="DJ2432" s="207"/>
      <c r="DK2432" s="207"/>
      <c r="DL2432" s="207"/>
      <c r="DM2432" s="207"/>
      <c r="DN2432" s="207"/>
      <c r="DO2432" s="207"/>
      <c r="DP2432" s="207"/>
      <c r="DQ2432" s="207"/>
      <c r="DR2432" s="207"/>
      <c r="DS2432" s="207"/>
      <c r="DT2432" s="207"/>
      <c r="DU2432" s="207"/>
      <c r="DV2432" s="207"/>
      <c r="DW2432" s="207"/>
      <c r="DX2432" s="207"/>
    </row>
    <row r="2433" spans="15:128">
      <c r="O2433" s="207"/>
      <c r="P2433" s="207"/>
      <c r="Q2433" s="207"/>
      <c r="R2433" s="207"/>
      <c r="S2433" s="207"/>
      <c r="T2433" s="207"/>
      <c r="U2433" s="207"/>
      <c r="BP2433" s="207"/>
      <c r="BQ2433" s="207"/>
      <c r="BR2433" s="207"/>
      <c r="BS2433" s="207"/>
      <c r="BT2433" s="207"/>
      <c r="BU2433" s="207"/>
      <c r="BV2433" s="207"/>
      <c r="BW2433" s="207"/>
      <c r="BX2433" s="207"/>
      <c r="BY2433" s="207"/>
      <c r="BZ2433" s="207"/>
      <c r="CA2433" s="207"/>
      <c r="CB2433" s="207"/>
      <c r="CC2433" s="207"/>
      <c r="CD2433" s="207"/>
      <c r="CE2433" s="207"/>
      <c r="CF2433" s="207"/>
      <c r="CG2433" s="207"/>
      <c r="CH2433" s="207"/>
      <c r="CI2433" s="207"/>
      <c r="CJ2433" s="207"/>
      <c r="CK2433" s="207"/>
      <c r="CL2433" s="207"/>
      <c r="CM2433" s="207"/>
      <c r="CN2433" s="207"/>
      <c r="CO2433" s="207"/>
      <c r="CP2433" s="207"/>
      <c r="CQ2433" s="207"/>
      <c r="CR2433" s="207"/>
      <c r="CS2433" s="207"/>
      <c r="CT2433" s="207"/>
      <c r="CU2433" s="207"/>
      <c r="CV2433" s="207"/>
      <c r="CW2433" s="207"/>
      <c r="CX2433" s="207"/>
      <c r="CY2433" s="207"/>
      <c r="CZ2433" s="207"/>
      <c r="DA2433" s="207"/>
      <c r="DB2433" s="207"/>
      <c r="DC2433" s="207"/>
      <c r="DD2433" s="207"/>
      <c r="DE2433" s="207"/>
      <c r="DF2433" s="207"/>
      <c r="DG2433" s="207"/>
      <c r="DH2433" s="207"/>
      <c r="DI2433" s="207"/>
      <c r="DJ2433" s="207"/>
      <c r="DK2433" s="207"/>
      <c r="DL2433" s="207"/>
      <c r="DM2433" s="207"/>
      <c r="DN2433" s="207"/>
      <c r="DO2433" s="207"/>
      <c r="DP2433" s="207"/>
      <c r="DQ2433" s="207"/>
      <c r="DR2433" s="207"/>
      <c r="DS2433" s="207"/>
      <c r="DT2433" s="207"/>
      <c r="DU2433" s="207"/>
      <c r="DV2433" s="207"/>
      <c r="DW2433" s="207"/>
      <c r="DX2433" s="207"/>
    </row>
    <row r="2434" spans="15:128">
      <c r="O2434" s="207"/>
      <c r="P2434" s="207"/>
      <c r="Q2434" s="207"/>
      <c r="R2434" s="207"/>
      <c r="S2434" s="207"/>
      <c r="T2434" s="207"/>
      <c r="U2434" s="207"/>
      <c r="BP2434" s="207"/>
      <c r="BQ2434" s="207"/>
      <c r="BR2434" s="207"/>
      <c r="BS2434" s="207"/>
      <c r="BT2434" s="207"/>
      <c r="BU2434" s="207"/>
      <c r="BV2434" s="207"/>
      <c r="BW2434" s="207"/>
      <c r="BX2434" s="207"/>
      <c r="BY2434" s="207"/>
      <c r="BZ2434" s="207"/>
      <c r="CA2434" s="207"/>
      <c r="CB2434" s="207"/>
      <c r="CC2434" s="207"/>
      <c r="CD2434" s="207"/>
      <c r="CE2434" s="207"/>
      <c r="CF2434" s="207"/>
      <c r="CG2434" s="207"/>
      <c r="CH2434" s="207"/>
      <c r="CI2434" s="207"/>
      <c r="CJ2434" s="207"/>
      <c r="CK2434" s="207"/>
      <c r="CL2434" s="207"/>
      <c r="CM2434" s="207"/>
      <c r="CN2434" s="207"/>
      <c r="CO2434" s="207"/>
      <c r="CP2434" s="207"/>
      <c r="CQ2434" s="207"/>
      <c r="CR2434" s="207"/>
      <c r="CS2434" s="207"/>
      <c r="CT2434" s="207"/>
      <c r="CU2434" s="207"/>
      <c r="CV2434" s="207"/>
      <c r="CW2434" s="207"/>
      <c r="CX2434" s="207"/>
      <c r="CY2434" s="207"/>
      <c r="CZ2434" s="207"/>
      <c r="DA2434" s="207"/>
      <c r="DB2434" s="207"/>
      <c r="DC2434" s="207"/>
      <c r="DD2434" s="207"/>
      <c r="DE2434" s="207"/>
      <c r="DF2434" s="207"/>
      <c r="DG2434" s="207"/>
      <c r="DH2434" s="207"/>
      <c r="DI2434" s="207"/>
      <c r="DJ2434" s="207"/>
      <c r="DK2434" s="207"/>
      <c r="DL2434" s="207"/>
      <c r="DM2434" s="207"/>
      <c r="DN2434" s="207"/>
      <c r="DO2434" s="207"/>
      <c r="DP2434" s="207"/>
      <c r="DQ2434" s="207"/>
      <c r="DR2434" s="207"/>
      <c r="DS2434" s="207"/>
      <c r="DT2434" s="207"/>
      <c r="DU2434" s="207"/>
      <c r="DV2434" s="207"/>
      <c r="DW2434" s="207"/>
      <c r="DX2434" s="207"/>
    </row>
    <row r="2435" spans="15:128">
      <c r="O2435" s="207"/>
      <c r="P2435" s="207"/>
      <c r="Q2435" s="207"/>
      <c r="R2435" s="207"/>
      <c r="S2435" s="207"/>
      <c r="T2435" s="207"/>
      <c r="U2435" s="207"/>
      <c r="BP2435" s="207"/>
      <c r="BQ2435" s="207"/>
      <c r="BR2435" s="207"/>
      <c r="BS2435" s="207"/>
      <c r="BT2435" s="207"/>
      <c r="BU2435" s="207"/>
      <c r="BV2435" s="207"/>
      <c r="BW2435" s="207"/>
      <c r="BX2435" s="207"/>
      <c r="BY2435" s="207"/>
      <c r="BZ2435" s="207"/>
      <c r="CA2435" s="207"/>
      <c r="CB2435" s="207"/>
      <c r="CC2435" s="207"/>
      <c r="CD2435" s="207"/>
      <c r="CE2435" s="207"/>
      <c r="CF2435" s="207"/>
      <c r="CG2435" s="207"/>
      <c r="CH2435" s="207"/>
      <c r="CI2435" s="207"/>
      <c r="CJ2435" s="207"/>
      <c r="CK2435" s="207"/>
      <c r="CL2435" s="207"/>
      <c r="CM2435" s="207"/>
      <c r="CN2435" s="207"/>
      <c r="CO2435" s="207"/>
      <c r="CP2435" s="207"/>
      <c r="CQ2435" s="207"/>
      <c r="CR2435" s="207"/>
      <c r="CS2435" s="207"/>
      <c r="CT2435" s="207"/>
      <c r="CU2435" s="207"/>
      <c r="CV2435" s="207"/>
      <c r="CW2435" s="207"/>
      <c r="CX2435" s="207"/>
      <c r="CY2435" s="207"/>
      <c r="CZ2435" s="207"/>
      <c r="DA2435" s="207"/>
      <c r="DB2435" s="207"/>
      <c r="DC2435" s="207"/>
      <c r="DD2435" s="207"/>
      <c r="DE2435" s="207"/>
      <c r="DF2435" s="207"/>
      <c r="DG2435" s="207"/>
      <c r="DH2435" s="207"/>
      <c r="DI2435" s="207"/>
      <c r="DJ2435" s="207"/>
      <c r="DK2435" s="207"/>
      <c r="DL2435" s="207"/>
      <c r="DM2435" s="207"/>
      <c r="DN2435" s="207"/>
      <c r="DO2435" s="207"/>
      <c r="DP2435" s="207"/>
      <c r="DQ2435" s="207"/>
      <c r="DR2435" s="207"/>
      <c r="DS2435" s="207"/>
      <c r="DT2435" s="207"/>
      <c r="DU2435" s="207"/>
      <c r="DV2435" s="207"/>
      <c r="DW2435" s="207"/>
      <c r="DX2435" s="207"/>
    </row>
    <row r="2436" spans="15:128">
      <c r="O2436" s="207"/>
      <c r="P2436" s="207"/>
      <c r="Q2436" s="207"/>
      <c r="R2436" s="207"/>
      <c r="S2436" s="207"/>
      <c r="T2436" s="207"/>
      <c r="U2436" s="207"/>
      <c r="BP2436" s="207"/>
      <c r="BQ2436" s="207"/>
      <c r="BR2436" s="207"/>
      <c r="BS2436" s="207"/>
      <c r="BT2436" s="207"/>
      <c r="BU2436" s="207"/>
      <c r="BV2436" s="207"/>
      <c r="BW2436" s="207"/>
      <c r="BX2436" s="207"/>
      <c r="BY2436" s="207"/>
      <c r="BZ2436" s="207"/>
      <c r="CA2436" s="207"/>
      <c r="CB2436" s="207"/>
      <c r="CC2436" s="207"/>
      <c r="CD2436" s="207"/>
      <c r="CE2436" s="207"/>
      <c r="CF2436" s="207"/>
      <c r="CG2436" s="207"/>
      <c r="CH2436" s="207"/>
      <c r="CI2436" s="207"/>
      <c r="CJ2436" s="207"/>
      <c r="CK2436" s="207"/>
      <c r="CL2436" s="207"/>
      <c r="CM2436" s="207"/>
      <c r="CN2436" s="207"/>
      <c r="CO2436" s="207"/>
      <c r="CP2436" s="207"/>
      <c r="CQ2436" s="207"/>
      <c r="CR2436" s="207"/>
      <c r="CS2436" s="207"/>
      <c r="CT2436" s="207"/>
      <c r="CU2436" s="207"/>
      <c r="CV2436" s="207"/>
      <c r="CW2436" s="207"/>
      <c r="CX2436" s="207"/>
      <c r="CY2436" s="207"/>
      <c r="CZ2436" s="207"/>
      <c r="DA2436" s="207"/>
      <c r="DB2436" s="207"/>
      <c r="DC2436" s="207"/>
      <c r="DD2436" s="207"/>
      <c r="DE2436" s="207"/>
      <c r="DF2436" s="207"/>
      <c r="DG2436" s="207"/>
      <c r="DH2436" s="207"/>
      <c r="DI2436" s="207"/>
      <c r="DJ2436" s="207"/>
      <c r="DK2436" s="207"/>
      <c r="DL2436" s="207"/>
      <c r="DM2436" s="207"/>
      <c r="DN2436" s="207"/>
      <c r="DO2436" s="207"/>
      <c r="DP2436" s="207"/>
      <c r="DQ2436" s="207"/>
      <c r="DR2436" s="207"/>
      <c r="DS2436" s="207"/>
      <c r="DT2436" s="207"/>
      <c r="DU2436" s="207"/>
      <c r="DV2436" s="207"/>
      <c r="DW2436" s="207"/>
      <c r="DX2436" s="207"/>
    </row>
    <row r="2437" spans="15:128">
      <c r="O2437" s="207"/>
      <c r="P2437" s="207"/>
      <c r="Q2437" s="207"/>
      <c r="R2437" s="207"/>
      <c r="S2437" s="207"/>
      <c r="T2437" s="207"/>
      <c r="U2437" s="207"/>
      <c r="BP2437" s="207"/>
      <c r="BQ2437" s="207"/>
      <c r="BR2437" s="207"/>
      <c r="BS2437" s="207"/>
      <c r="BT2437" s="207"/>
      <c r="BU2437" s="207"/>
      <c r="BV2437" s="207"/>
      <c r="BW2437" s="207"/>
      <c r="BX2437" s="207"/>
      <c r="BY2437" s="207"/>
      <c r="BZ2437" s="207"/>
      <c r="CA2437" s="207"/>
      <c r="CB2437" s="207"/>
      <c r="CC2437" s="207"/>
      <c r="CD2437" s="207"/>
      <c r="CE2437" s="207"/>
      <c r="CF2437" s="207"/>
      <c r="CG2437" s="207"/>
      <c r="CH2437" s="207"/>
      <c r="CI2437" s="207"/>
      <c r="CJ2437" s="207"/>
      <c r="CK2437" s="207"/>
      <c r="CL2437" s="207"/>
      <c r="CM2437" s="207"/>
      <c r="CN2437" s="207"/>
      <c r="CO2437" s="207"/>
      <c r="CP2437" s="207"/>
      <c r="CQ2437" s="207"/>
      <c r="CR2437" s="207"/>
      <c r="CS2437" s="207"/>
      <c r="CT2437" s="207"/>
      <c r="CU2437" s="207"/>
      <c r="CV2437" s="207"/>
      <c r="CW2437" s="207"/>
      <c r="CX2437" s="207"/>
      <c r="CY2437" s="207"/>
      <c r="CZ2437" s="207"/>
      <c r="DA2437" s="207"/>
      <c r="DB2437" s="207"/>
      <c r="DC2437" s="207"/>
      <c r="DD2437" s="207"/>
      <c r="DE2437" s="207"/>
      <c r="DF2437" s="207"/>
      <c r="DG2437" s="207"/>
      <c r="DH2437" s="207"/>
      <c r="DI2437" s="207"/>
      <c r="DJ2437" s="207"/>
      <c r="DK2437" s="207"/>
      <c r="DL2437" s="207"/>
      <c r="DM2437" s="207"/>
      <c r="DN2437" s="207"/>
      <c r="DO2437" s="207"/>
      <c r="DP2437" s="207"/>
      <c r="DQ2437" s="207"/>
      <c r="DR2437" s="207"/>
      <c r="DS2437" s="207"/>
      <c r="DT2437" s="207"/>
      <c r="DU2437" s="207"/>
      <c r="DV2437" s="207"/>
      <c r="DW2437" s="207"/>
      <c r="DX2437" s="207"/>
    </row>
    <row r="2438" spans="15:128">
      <c r="O2438" s="207"/>
      <c r="P2438" s="207"/>
      <c r="Q2438" s="207"/>
      <c r="R2438" s="207"/>
      <c r="S2438" s="207"/>
      <c r="T2438" s="207"/>
      <c r="U2438" s="207"/>
      <c r="BP2438" s="207"/>
      <c r="BQ2438" s="207"/>
      <c r="BR2438" s="207"/>
      <c r="BS2438" s="207"/>
      <c r="BT2438" s="207"/>
      <c r="BU2438" s="207"/>
      <c r="BV2438" s="207"/>
      <c r="BW2438" s="207"/>
      <c r="BX2438" s="207"/>
      <c r="BY2438" s="207"/>
      <c r="BZ2438" s="207"/>
      <c r="CA2438" s="207"/>
      <c r="CB2438" s="207"/>
      <c r="CC2438" s="207"/>
      <c r="CD2438" s="207"/>
      <c r="CE2438" s="207"/>
      <c r="CF2438" s="207"/>
      <c r="CG2438" s="207"/>
      <c r="CH2438" s="207"/>
      <c r="CI2438" s="207"/>
      <c r="CJ2438" s="207"/>
      <c r="CK2438" s="207"/>
      <c r="CL2438" s="207"/>
      <c r="CM2438" s="207"/>
      <c r="CN2438" s="207"/>
      <c r="CO2438" s="207"/>
      <c r="CP2438" s="207"/>
      <c r="CQ2438" s="207"/>
      <c r="CR2438" s="207"/>
      <c r="CS2438" s="207"/>
      <c r="CT2438" s="207"/>
      <c r="CU2438" s="207"/>
      <c r="CV2438" s="207"/>
      <c r="CW2438" s="207"/>
      <c r="CX2438" s="207"/>
      <c r="CY2438" s="207"/>
      <c r="CZ2438" s="207"/>
      <c r="DA2438" s="207"/>
      <c r="DB2438" s="207"/>
      <c r="DC2438" s="207"/>
      <c r="DD2438" s="207"/>
      <c r="DE2438" s="207"/>
      <c r="DF2438" s="207"/>
      <c r="DG2438" s="207"/>
      <c r="DH2438" s="207"/>
      <c r="DI2438" s="207"/>
      <c r="DJ2438" s="207"/>
      <c r="DK2438" s="207"/>
      <c r="DL2438" s="207"/>
      <c r="DM2438" s="207"/>
      <c r="DN2438" s="207"/>
      <c r="DO2438" s="207"/>
      <c r="DP2438" s="207"/>
      <c r="DQ2438" s="207"/>
      <c r="DR2438" s="207"/>
      <c r="DS2438" s="207"/>
      <c r="DT2438" s="207"/>
      <c r="DU2438" s="207"/>
      <c r="DV2438" s="207"/>
      <c r="DW2438" s="207"/>
      <c r="DX2438" s="207"/>
    </row>
    <row r="2439" spans="15:128">
      <c r="O2439" s="207"/>
      <c r="P2439" s="207"/>
      <c r="Q2439" s="207"/>
      <c r="R2439" s="207"/>
      <c r="S2439" s="207"/>
      <c r="T2439" s="207"/>
      <c r="U2439" s="207"/>
      <c r="BP2439" s="207"/>
      <c r="BQ2439" s="207"/>
      <c r="BR2439" s="207"/>
      <c r="BS2439" s="207"/>
      <c r="BT2439" s="207"/>
      <c r="BU2439" s="207"/>
      <c r="BV2439" s="207"/>
      <c r="BW2439" s="207"/>
      <c r="BX2439" s="207"/>
      <c r="BY2439" s="207"/>
      <c r="BZ2439" s="207"/>
      <c r="CA2439" s="207"/>
      <c r="CB2439" s="207"/>
      <c r="CC2439" s="207"/>
      <c r="CD2439" s="207"/>
      <c r="CE2439" s="207"/>
      <c r="CF2439" s="207"/>
      <c r="CG2439" s="207"/>
      <c r="CH2439" s="207"/>
      <c r="CI2439" s="207"/>
      <c r="CJ2439" s="207"/>
      <c r="CK2439" s="207"/>
      <c r="CL2439" s="207"/>
      <c r="CM2439" s="207"/>
      <c r="CN2439" s="207"/>
      <c r="CO2439" s="207"/>
      <c r="CP2439" s="207"/>
      <c r="CQ2439" s="207"/>
      <c r="CR2439" s="207"/>
      <c r="CS2439" s="207"/>
      <c r="CT2439" s="207"/>
      <c r="CU2439" s="207"/>
      <c r="CV2439" s="207"/>
      <c r="CW2439" s="207"/>
      <c r="CX2439" s="207"/>
      <c r="CY2439" s="207"/>
      <c r="CZ2439" s="207"/>
      <c r="DA2439" s="207"/>
      <c r="DB2439" s="207"/>
      <c r="DC2439" s="207"/>
      <c r="DD2439" s="207"/>
      <c r="DE2439" s="207"/>
      <c r="DF2439" s="207"/>
      <c r="DG2439" s="207"/>
      <c r="DH2439" s="207"/>
      <c r="DI2439" s="207"/>
      <c r="DJ2439" s="207"/>
      <c r="DK2439" s="207"/>
      <c r="DL2439" s="207"/>
      <c r="DM2439" s="207"/>
      <c r="DN2439" s="207"/>
      <c r="DO2439" s="207"/>
      <c r="DP2439" s="207"/>
      <c r="DQ2439" s="207"/>
      <c r="DR2439" s="207"/>
      <c r="DS2439" s="207"/>
      <c r="DT2439" s="207"/>
      <c r="DU2439" s="207"/>
      <c r="DV2439" s="207"/>
      <c r="DW2439" s="207"/>
      <c r="DX2439" s="207"/>
    </row>
    <row r="2440" spans="15:128">
      <c r="O2440" s="207"/>
      <c r="P2440" s="207"/>
      <c r="Q2440" s="207"/>
      <c r="R2440" s="207"/>
      <c r="S2440" s="207"/>
      <c r="T2440" s="207"/>
      <c r="U2440" s="207"/>
      <c r="BP2440" s="207"/>
      <c r="BQ2440" s="207"/>
      <c r="BR2440" s="207"/>
      <c r="BS2440" s="207"/>
      <c r="BT2440" s="207"/>
      <c r="BU2440" s="207"/>
      <c r="BV2440" s="207"/>
      <c r="BW2440" s="207"/>
      <c r="BX2440" s="207"/>
      <c r="BY2440" s="207"/>
      <c r="BZ2440" s="207"/>
      <c r="CA2440" s="207"/>
      <c r="CB2440" s="207"/>
      <c r="CC2440" s="207"/>
      <c r="CD2440" s="207"/>
      <c r="CE2440" s="207"/>
      <c r="CF2440" s="207"/>
      <c r="CG2440" s="207"/>
      <c r="CH2440" s="207"/>
      <c r="CI2440" s="207"/>
      <c r="CJ2440" s="207"/>
      <c r="CK2440" s="207"/>
      <c r="CL2440" s="207"/>
      <c r="CM2440" s="207"/>
      <c r="CN2440" s="207"/>
      <c r="CO2440" s="207"/>
      <c r="CP2440" s="207"/>
      <c r="CQ2440" s="207"/>
      <c r="CR2440" s="207"/>
      <c r="CS2440" s="207"/>
      <c r="CT2440" s="207"/>
      <c r="CU2440" s="207"/>
      <c r="CV2440" s="207"/>
      <c r="CW2440" s="207"/>
      <c r="CX2440" s="207"/>
      <c r="CY2440" s="207"/>
      <c r="CZ2440" s="207"/>
      <c r="DA2440" s="207"/>
      <c r="DB2440" s="207"/>
      <c r="DC2440" s="207"/>
      <c r="DD2440" s="207"/>
      <c r="DE2440" s="207"/>
      <c r="DF2440" s="207"/>
      <c r="DG2440" s="207"/>
      <c r="DH2440" s="207"/>
      <c r="DI2440" s="207"/>
      <c r="DJ2440" s="207"/>
      <c r="DK2440" s="207"/>
      <c r="DL2440" s="207"/>
      <c r="DM2440" s="207"/>
      <c r="DN2440" s="207"/>
      <c r="DO2440" s="207"/>
      <c r="DP2440" s="207"/>
      <c r="DQ2440" s="207"/>
      <c r="DR2440" s="207"/>
      <c r="DS2440" s="207"/>
      <c r="DT2440" s="207"/>
      <c r="DU2440" s="207"/>
      <c r="DV2440" s="207"/>
      <c r="DW2440" s="207"/>
      <c r="DX2440" s="207"/>
    </row>
    <row r="2441" spans="15:128">
      <c r="O2441" s="207"/>
      <c r="P2441" s="207"/>
      <c r="Q2441" s="207"/>
      <c r="R2441" s="207"/>
      <c r="S2441" s="207"/>
      <c r="T2441" s="207"/>
      <c r="U2441" s="207"/>
      <c r="BP2441" s="207"/>
      <c r="BQ2441" s="207"/>
      <c r="BR2441" s="207"/>
      <c r="BS2441" s="207"/>
      <c r="BT2441" s="207"/>
      <c r="BU2441" s="207"/>
      <c r="BV2441" s="207"/>
      <c r="BW2441" s="207"/>
      <c r="BX2441" s="207"/>
      <c r="BY2441" s="207"/>
      <c r="BZ2441" s="207"/>
      <c r="CA2441" s="207"/>
      <c r="CB2441" s="207"/>
      <c r="CC2441" s="207"/>
      <c r="CD2441" s="207"/>
      <c r="CE2441" s="207"/>
      <c r="CF2441" s="207"/>
      <c r="CG2441" s="207"/>
      <c r="CH2441" s="207"/>
      <c r="CI2441" s="207"/>
      <c r="CJ2441" s="207"/>
      <c r="CK2441" s="207"/>
      <c r="CL2441" s="207"/>
      <c r="CM2441" s="207"/>
      <c r="CN2441" s="207"/>
      <c r="CO2441" s="207"/>
      <c r="CP2441" s="207"/>
      <c r="CQ2441" s="207"/>
      <c r="CR2441" s="207"/>
      <c r="CS2441" s="207"/>
      <c r="CT2441" s="207"/>
      <c r="CU2441" s="207"/>
      <c r="CV2441" s="207"/>
      <c r="CW2441" s="207"/>
      <c r="CX2441" s="207"/>
      <c r="CY2441" s="207"/>
      <c r="CZ2441" s="207"/>
      <c r="DA2441" s="207"/>
      <c r="DB2441" s="207"/>
      <c r="DC2441" s="207"/>
      <c r="DD2441" s="207"/>
      <c r="DE2441" s="207"/>
      <c r="DF2441" s="207"/>
      <c r="DG2441" s="207"/>
      <c r="DH2441" s="207"/>
      <c r="DI2441" s="207"/>
      <c r="DJ2441" s="207"/>
      <c r="DK2441" s="207"/>
      <c r="DL2441" s="207"/>
      <c r="DM2441" s="207"/>
      <c r="DN2441" s="207"/>
      <c r="DO2441" s="207"/>
      <c r="DP2441" s="207"/>
      <c r="DQ2441" s="207"/>
      <c r="DR2441" s="207"/>
      <c r="DS2441" s="207"/>
      <c r="DT2441" s="207"/>
      <c r="DU2441" s="207"/>
      <c r="DV2441" s="207"/>
      <c r="DW2441" s="207"/>
      <c r="DX2441" s="207"/>
    </row>
    <row r="2442" spans="15:128">
      <c r="O2442" s="207"/>
      <c r="P2442" s="207"/>
      <c r="Q2442" s="207"/>
      <c r="R2442" s="207"/>
      <c r="S2442" s="207"/>
      <c r="T2442" s="207"/>
      <c r="U2442" s="207"/>
      <c r="BP2442" s="207"/>
      <c r="BQ2442" s="207"/>
      <c r="BR2442" s="207"/>
      <c r="BS2442" s="207"/>
      <c r="BT2442" s="207"/>
      <c r="BU2442" s="207"/>
      <c r="BV2442" s="207"/>
      <c r="BW2442" s="207"/>
      <c r="BX2442" s="207"/>
      <c r="BY2442" s="207"/>
      <c r="BZ2442" s="207"/>
      <c r="CA2442" s="207"/>
      <c r="CB2442" s="207"/>
      <c r="CC2442" s="207"/>
      <c r="CD2442" s="207"/>
      <c r="CE2442" s="207"/>
      <c r="CF2442" s="207"/>
      <c r="CG2442" s="207"/>
      <c r="CH2442" s="207"/>
      <c r="CI2442" s="207"/>
      <c r="CJ2442" s="207"/>
      <c r="CK2442" s="207"/>
      <c r="CL2442" s="207"/>
      <c r="CM2442" s="207"/>
      <c r="CN2442" s="207"/>
      <c r="CO2442" s="207"/>
      <c r="CP2442" s="207"/>
      <c r="CQ2442" s="207"/>
      <c r="CR2442" s="207"/>
      <c r="CS2442" s="207"/>
      <c r="CT2442" s="207"/>
      <c r="CU2442" s="207"/>
      <c r="CV2442" s="207"/>
      <c r="CW2442" s="207"/>
      <c r="CX2442" s="207"/>
      <c r="CY2442" s="207"/>
      <c r="CZ2442" s="207"/>
      <c r="DA2442" s="207"/>
      <c r="DB2442" s="207"/>
      <c r="DC2442" s="207"/>
      <c r="DD2442" s="207"/>
      <c r="DE2442" s="207"/>
      <c r="DF2442" s="207"/>
      <c r="DG2442" s="207"/>
      <c r="DH2442" s="207"/>
      <c r="DI2442" s="207"/>
      <c r="DJ2442" s="207"/>
      <c r="DK2442" s="207"/>
      <c r="DL2442" s="207"/>
      <c r="DM2442" s="207"/>
      <c r="DN2442" s="207"/>
      <c r="DO2442" s="207"/>
      <c r="DP2442" s="207"/>
      <c r="DQ2442" s="207"/>
      <c r="DR2442" s="207"/>
      <c r="DS2442" s="207"/>
      <c r="DT2442" s="207"/>
      <c r="DU2442" s="207"/>
      <c r="DV2442" s="207"/>
      <c r="DW2442" s="207"/>
      <c r="DX2442" s="207"/>
    </row>
    <row r="2443" spans="15:128">
      <c r="O2443" s="207"/>
      <c r="P2443" s="207"/>
      <c r="Q2443" s="207"/>
      <c r="R2443" s="207"/>
      <c r="S2443" s="207"/>
      <c r="T2443" s="207"/>
      <c r="U2443" s="207"/>
      <c r="BP2443" s="207"/>
      <c r="BQ2443" s="207"/>
      <c r="BR2443" s="207"/>
      <c r="BS2443" s="207"/>
      <c r="BT2443" s="207"/>
      <c r="BU2443" s="207"/>
      <c r="BV2443" s="207"/>
      <c r="BW2443" s="207"/>
      <c r="BX2443" s="207"/>
      <c r="BY2443" s="207"/>
      <c r="BZ2443" s="207"/>
      <c r="CA2443" s="207"/>
      <c r="CB2443" s="207"/>
      <c r="CC2443" s="207"/>
      <c r="CD2443" s="207"/>
      <c r="CE2443" s="207"/>
      <c r="CF2443" s="207"/>
      <c r="CG2443" s="207"/>
      <c r="CH2443" s="207"/>
      <c r="CI2443" s="207"/>
      <c r="CJ2443" s="207"/>
      <c r="CK2443" s="207"/>
      <c r="CL2443" s="207"/>
      <c r="CM2443" s="207"/>
      <c r="CN2443" s="207"/>
      <c r="CO2443" s="207"/>
      <c r="CP2443" s="207"/>
      <c r="CQ2443" s="207"/>
      <c r="CR2443" s="207"/>
      <c r="CS2443" s="207"/>
      <c r="CT2443" s="207"/>
      <c r="CU2443" s="207"/>
      <c r="CV2443" s="207"/>
      <c r="CW2443" s="207"/>
      <c r="CX2443" s="207"/>
      <c r="CY2443" s="207"/>
      <c r="CZ2443" s="207"/>
      <c r="DA2443" s="207"/>
      <c r="DB2443" s="207"/>
      <c r="DC2443" s="207"/>
      <c r="DD2443" s="207"/>
      <c r="DE2443" s="207"/>
      <c r="DF2443" s="207"/>
      <c r="DG2443" s="207"/>
      <c r="DH2443" s="207"/>
      <c r="DI2443" s="207"/>
      <c r="DJ2443" s="207"/>
      <c r="DK2443" s="207"/>
      <c r="DL2443" s="207"/>
      <c r="DM2443" s="207"/>
      <c r="DN2443" s="207"/>
      <c r="DO2443" s="207"/>
      <c r="DP2443" s="207"/>
      <c r="DQ2443" s="207"/>
      <c r="DR2443" s="207"/>
      <c r="DS2443" s="207"/>
      <c r="DT2443" s="207"/>
      <c r="DU2443" s="207"/>
      <c r="DV2443" s="207"/>
      <c r="DW2443" s="207"/>
      <c r="DX2443" s="207"/>
    </row>
    <row r="2444" spans="15:128">
      <c r="O2444" s="207"/>
      <c r="P2444" s="207"/>
      <c r="Q2444" s="207"/>
      <c r="R2444" s="207"/>
      <c r="S2444" s="207"/>
      <c r="T2444" s="207"/>
      <c r="U2444" s="207"/>
      <c r="BP2444" s="207"/>
      <c r="BQ2444" s="207"/>
      <c r="BR2444" s="207"/>
      <c r="BS2444" s="207"/>
      <c r="BT2444" s="207"/>
      <c r="BU2444" s="207"/>
      <c r="BV2444" s="207"/>
      <c r="BW2444" s="207"/>
      <c r="BX2444" s="207"/>
      <c r="BY2444" s="207"/>
      <c r="BZ2444" s="207"/>
      <c r="CA2444" s="207"/>
      <c r="CB2444" s="207"/>
      <c r="CC2444" s="207"/>
      <c r="CD2444" s="207"/>
      <c r="CE2444" s="207"/>
      <c r="CF2444" s="207"/>
      <c r="CG2444" s="207"/>
      <c r="CH2444" s="207"/>
      <c r="CI2444" s="207"/>
      <c r="CJ2444" s="207"/>
      <c r="CK2444" s="207"/>
      <c r="CL2444" s="207"/>
      <c r="CM2444" s="207"/>
      <c r="CN2444" s="207"/>
      <c r="CO2444" s="207"/>
      <c r="CP2444" s="207"/>
      <c r="CQ2444" s="207"/>
      <c r="CR2444" s="207"/>
      <c r="CS2444" s="207"/>
      <c r="CT2444" s="207"/>
      <c r="CU2444" s="207"/>
      <c r="CV2444" s="207"/>
      <c r="CW2444" s="207"/>
      <c r="CX2444" s="207"/>
      <c r="CY2444" s="207"/>
      <c r="CZ2444" s="207"/>
      <c r="DA2444" s="207"/>
      <c r="DB2444" s="207"/>
      <c r="DC2444" s="207"/>
      <c r="DD2444" s="207"/>
      <c r="DE2444" s="207"/>
      <c r="DF2444" s="207"/>
      <c r="DG2444" s="207"/>
      <c r="DH2444" s="207"/>
      <c r="DI2444" s="207"/>
      <c r="DJ2444" s="207"/>
      <c r="DK2444" s="207"/>
      <c r="DL2444" s="207"/>
      <c r="DM2444" s="207"/>
      <c r="DN2444" s="207"/>
      <c r="DO2444" s="207"/>
      <c r="DP2444" s="207"/>
      <c r="DQ2444" s="207"/>
      <c r="DR2444" s="207"/>
      <c r="DS2444" s="207"/>
      <c r="DT2444" s="207"/>
      <c r="DU2444" s="207"/>
      <c r="DV2444" s="207"/>
      <c r="DW2444" s="207"/>
      <c r="DX2444" s="207"/>
    </row>
    <row r="2445" spans="15:128">
      <c r="O2445" s="207"/>
      <c r="P2445" s="207"/>
      <c r="Q2445" s="207"/>
      <c r="R2445" s="207"/>
      <c r="S2445" s="207"/>
      <c r="T2445" s="207"/>
      <c r="U2445" s="207"/>
      <c r="BP2445" s="207"/>
      <c r="BQ2445" s="207"/>
      <c r="BR2445" s="207"/>
      <c r="BS2445" s="207"/>
      <c r="BT2445" s="207"/>
      <c r="BU2445" s="207"/>
      <c r="BV2445" s="207"/>
      <c r="BW2445" s="207"/>
      <c r="BX2445" s="207"/>
      <c r="BY2445" s="207"/>
      <c r="BZ2445" s="207"/>
      <c r="CA2445" s="207"/>
      <c r="CB2445" s="207"/>
      <c r="CC2445" s="207"/>
      <c r="CD2445" s="207"/>
      <c r="CE2445" s="207"/>
      <c r="CF2445" s="207"/>
      <c r="CG2445" s="207"/>
      <c r="CH2445" s="207"/>
      <c r="CI2445" s="207"/>
      <c r="CJ2445" s="207"/>
      <c r="CK2445" s="207"/>
      <c r="CL2445" s="207"/>
      <c r="CM2445" s="207"/>
      <c r="CN2445" s="207"/>
      <c r="CO2445" s="207"/>
      <c r="CP2445" s="207"/>
      <c r="CQ2445" s="207"/>
      <c r="CR2445" s="207"/>
      <c r="CS2445" s="207"/>
      <c r="CT2445" s="207"/>
      <c r="CU2445" s="207"/>
      <c r="CV2445" s="207"/>
      <c r="CW2445" s="207"/>
      <c r="CX2445" s="207"/>
      <c r="CY2445" s="207"/>
      <c r="CZ2445" s="207"/>
      <c r="DA2445" s="207"/>
      <c r="DB2445" s="207"/>
      <c r="DC2445" s="207"/>
      <c r="DD2445" s="207"/>
      <c r="DE2445" s="207"/>
      <c r="DF2445" s="207"/>
      <c r="DG2445" s="207"/>
      <c r="DH2445" s="207"/>
      <c r="DI2445" s="207"/>
      <c r="DJ2445" s="207"/>
      <c r="DK2445" s="207"/>
      <c r="DL2445" s="207"/>
      <c r="DM2445" s="207"/>
      <c r="DN2445" s="207"/>
      <c r="DO2445" s="207"/>
      <c r="DP2445" s="207"/>
      <c r="DQ2445" s="207"/>
      <c r="DR2445" s="207"/>
      <c r="DS2445" s="207"/>
      <c r="DT2445" s="207"/>
      <c r="DU2445" s="207"/>
      <c r="DV2445" s="207"/>
      <c r="DW2445" s="207"/>
      <c r="DX2445" s="207"/>
    </row>
    <row r="2446" spans="15:128">
      <c r="O2446" s="207"/>
      <c r="P2446" s="207"/>
      <c r="Q2446" s="207"/>
      <c r="R2446" s="207"/>
      <c r="S2446" s="207"/>
      <c r="T2446" s="207"/>
      <c r="U2446" s="207"/>
      <c r="BP2446" s="207"/>
      <c r="BQ2446" s="207"/>
      <c r="BR2446" s="207"/>
      <c r="BS2446" s="207"/>
      <c r="BT2446" s="207"/>
      <c r="BU2446" s="207"/>
      <c r="BV2446" s="207"/>
      <c r="BW2446" s="207"/>
      <c r="BX2446" s="207"/>
      <c r="BY2446" s="207"/>
      <c r="BZ2446" s="207"/>
      <c r="CA2446" s="207"/>
      <c r="CB2446" s="207"/>
      <c r="CC2446" s="207"/>
      <c r="CD2446" s="207"/>
      <c r="CE2446" s="207"/>
      <c r="CF2446" s="207"/>
      <c r="CG2446" s="207"/>
      <c r="CH2446" s="207"/>
      <c r="CI2446" s="207"/>
      <c r="CJ2446" s="207"/>
      <c r="CK2446" s="207"/>
      <c r="CL2446" s="207"/>
      <c r="CM2446" s="207"/>
      <c r="CN2446" s="207"/>
      <c r="CO2446" s="207"/>
      <c r="CP2446" s="207"/>
      <c r="CQ2446" s="207"/>
      <c r="CR2446" s="207"/>
      <c r="CS2446" s="207"/>
      <c r="CT2446" s="207"/>
      <c r="CU2446" s="207"/>
      <c r="CV2446" s="207"/>
      <c r="CW2446" s="207"/>
      <c r="CX2446" s="207"/>
      <c r="CY2446" s="207"/>
      <c r="CZ2446" s="207"/>
      <c r="DA2446" s="207"/>
      <c r="DB2446" s="207"/>
      <c r="DC2446" s="207"/>
      <c r="DD2446" s="207"/>
      <c r="DE2446" s="207"/>
      <c r="DF2446" s="207"/>
      <c r="DG2446" s="207"/>
      <c r="DH2446" s="207"/>
      <c r="DI2446" s="207"/>
      <c r="DJ2446" s="207"/>
      <c r="DK2446" s="207"/>
      <c r="DL2446" s="207"/>
      <c r="DM2446" s="207"/>
      <c r="DN2446" s="207"/>
      <c r="DO2446" s="207"/>
      <c r="DP2446" s="207"/>
      <c r="DQ2446" s="207"/>
      <c r="DR2446" s="207"/>
      <c r="DS2446" s="207"/>
      <c r="DT2446" s="207"/>
      <c r="DU2446" s="207"/>
      <c r="DV2446" s="207"/>
      <c r="DW2446" s="207"/>
      <c r="DX2446" s="207"/>
    </row>
    <row r="2447" spans="15:128">
      <c r="O2447" s="207"/>
      <c r="P2447" s="207"/>
      <c r="Q2447" s="207"/>
      <c r="R2447" s="207"/>
      <c r="S2447" s="207"/>
      <c r="T2447" s="207"/>
      <c r="U2447" s="207"/>
      <c r="BP2447" s="207"/>
      <c r="BQ2447" s="207"/>
      <c r="BR2447" s="207"/>
      <c r="BS2447" s="207"/>
      <c r="BT2447" s="207"/>
      <c r="BU2447" s="207"/>
      <c r="BV2447" s="207"/>
      <c r="BW2447" s="207"/>
      <c r="BX2447" s="207"/>
      <c r="BY2447" s="207"/>
      <c r="BZ2447" s="207"/>
      <c r="CA2447" s="207"/>
      <c r="CB2447" s="207"/>
      <c r="CC2447" s="207"/>
      <c r="CD2447" s="207"/>
      <c r="CE2447" s="207"/>
      <c r="CF2447" s="207"/>
      <c r="CG2447" s="207"/>
      <c r="CH2447" s="207"/>
      <c r="CI2447" s="207"/>
      <c r="CJ2447" s="207"/>
      <c r="CK2447" s="207"/>
      <c r="CL2447" s="207"/>
      <c r="CM2447" s="207"/>
      <c r="CN2447" s="207"/>
      <c r="CO2447" s="207"/>
      <c r="CP2447" s="207"/>
      <c r="CQ2447" s="207"/>
      <c r="CR2447" s="207"/>
      <c r="CS2447" s="207"/>
      <c r="CT2447" s="207"/>
      <c r="CU2447" s="207"/>
      <c r="CV2447" s="207"/>
      <c r="CW2447" s="207"/>
      <c r="CX2447" s="207"/>
      <c r="CY2447" s="207"/>
      <c r="CZ2447" s="207"/>
      <c r="DA2447" s="207"/>
      <c r="DB2447" s="207"/>
      <c r="DC2447" s="207"/>
      <c r="DD2447" s="207"/>
      <c r="DE2447" s="207"/>
      <c r="DF2447" s="207"/>
      <c r="DG2447" s="207"/>
      <c r="DH2447" s="207"/>
      <c r="DI2447" s="207"/>
      <c r="DJ2447" s="207"/>
      <c r="DK2447" s="207"/>
      <c r="DL2447" s="207"/>
      <c r="DM2447" s="207"/>
      <c r="DN2447" s="207"/>
      <c r="DO2447" s="207"/>
      <c r="DP2447" s="207"/>
      <c r="DQ2447" s="207"/>
      <c r="DR2447" s="207"/>
      <c r="DS2447" s="207"/>
      <c r="DT2447" s="207"/>
      <c r="DU2447" s="207"/>
      <c r="DV2447" s="207"/>
      <c r="DW2447" s="207"/>
      <c r="DX2447" s="207"/>
    </row>
    <row r="2448" spans="15:128">
      <c r="O2448" s="207"/>
      <c r="P2448" s="207"/>
      <c r="Q2448" s="207"/>
      <c r="R2448" s="207"/>
      <c r="S2448" s="207"/>
      <c r="T2448" s="207"/>
      <c r="U2448" s="207"/>
      <c r="BP2448" s="207"/>
      <c r="BQ2448" s="207"/>
      <c r="BR2448" s="207"/>
      <c r="BS2448" s="207"/>
      <c r="BT2448" s="207"/>
      <c r="BU2448" s="207"/>
      <c r="BV2448" s="207"/>
      <c r="BW2448" s="207"/>
      <c r="BX2448" s="207"/>
      <c r="BY2448" s="207"/>
      <c r="BZ2448" s="207"/>
      <c r="CA2448" s="207"/>
      <c r="CB2448" s="207"/>
      <c r="CC2448" s="207"/>
      <c r="CD2448" s="207"/>
      <c r="CE2448" s="207"/>
      <c r="CF2448" s="207"/>
      <c r="CG2448" s="207"/>
      <c r="CH2448" s="207"/>
      <c r="CI2448" s="207"/>
      <c r="CJ2448" s="207"/>
      <c r="CK2448" s="207"/>
      <c r="CL2448" s="207"/>
      <c r="CM2448" s="207"/>
      <c r="CN2448" s="207"/>
      <c r="CO2448" s="207"/>
      <c r="CP2448" s="207"/>
      <c r="CQ2448" s="207"/>
      <c r="CR2448" s="207"/>
      <c r="CS2448" s="207"/>
      <c r="CT2448" s="207"/>
      <c r="CU2448" s="207"/>
      <c r="CV2448" s="207"/>
      <c r="CW2448" s="207"/>
      <c r="CX2448" s="207"/>
      <c r="CY2448" s="207"/>
      <c r="CZ2448" s="207"/>
      <c r="DA2448" s="207"/>
      <c r="DB2448" s="207"/>
      <c r="DC2448" s="207"/>
      <c r="DD2448" s="207"/>
      <c r="DE2448" s="207"/>
      <c r="DF2448" s="207"/>
      <c r="DG2448" s="207"/>
      <c r="DH2448" s="207"/>
      <c r="DI2448" s="207"/>
      <c r="DJ2448" s="207"/>
      <c r="DK2448" s="207"/>
      <c r="DL2448" s="207"/>
      <c r="DM2448" s="207"/>
      <c r="DN2448" s="207"/>
      <c r="DO2448" s="207"/>
      <c r="DP2448" s="207"/>
      <c r="DQ2448" s="207"/>
      <c r="DR2448" s="207"/>
      <c r="DS2448" s="207"/>
      <c r="DT2448" s="207"/>
      <c r="DU2448" s="207"/>
      <c r="DV2448" s="207"/>
      <c r="DW2448" s="207"/>
      <c r="DX2448" s="207"/>
    </row>
    <row r="2449" spans="15:128">
      <c r="O2449" s="207"/>
      <c r="P2449" s="207"/>
      <c r="Q2449" s="207"/>
      <c r="R2449" s="207"/>
      <c r="S2449" s="207"/>
      <c r="T2449" s="207"/>
      <c r="U2449" s="207"/>
      <c r="BP2449" s="207"/>
      <c r="BQ2449" s="207"/>
      <c r="BR2449" s="207"/>
      <c r="BS2449" s="207"/>
      <c r="BT2449" s="207"/>
      <c r="BU2449" s="207"/>
      <c r="BV2449" s="207"/>
      <c r="BW2449" s="207"/>
      <c r="BX2449" s="207"/>
      <c r="BY2449" s="207"/>
      <c r="BZ2449" s="207"/>
      <c r="CA2449" s="207"/>
      <c r="CB2449" s="207"/>
      <c r="CC2449" s="207"/>
      <c r="CD2449" s="207"/>
      <c r="CE2449" s="207"/>
      <c r="CF2449" s="207"/>
      <c r="CG2449" s="207"/>
      <c r="CH2449" s="207"/>
      <c r="CI2449" s="207"/>
      <c r="CJ2449" s="207"/>
      <c r="CK2449" s="207"/>
      <c r="CL2449" s="207"/>
      <c r="CM2449" s="207"/>
      <c r="CN2449" s="207"/>
      <c r="CO2449" s="207"/>
      <c r="CP2449" s="207"/>
      <c r="CQ2449" s="207"/>
      <c r="CR2449" s="207"/>
      <c r="CS2449" s="207"/>
      <c r="CT2449" s="207"/>
      <c r="CU2449" s="207"/>
      <c r="CV2449" s="207"/>
      <c r="CW2449" s="207"/>
      <c r="CX2449" s="207"/>
      <c r="CY2449" s="207"/>
      <c r="CZ2449" s="207"/>
      <c r="DA2449" s="207"/>
      <c r="DB2449" s="207"/>
      <c r="DC2449" s="207"/>
      <c r="DD2449" s="207"/>
      <c r="DE2449" s="207"/>
      <c r="DF2449" s="207"/>
      <c r="DG2449" s="207"/>
      <c r="DH2449" s="207"/>
      <c r="DI2449" s="207"/>
      <c r="DJ2449" s="207"/>
      <c r="DK2449" s="207"/>
      <c r="DL2449" s="207"/>
      <c r="DM2449" s="207"/>
      <c r="DN2449" s="207"/>
      <c r="DO2449" s="207"/>
      <c r="DP2449" s="207"/>
      <c r="DQ2449" s="207"/>
      <c r="DR2449" s="207"/>
      <c r="DS2449" s="207"/>
      <c r="DT2449" s="207"/>
      <c r="DU2449" s="207"/>
      <c r="DV2449" s="207"/>
      <c r="DW2449" s="207"/>
      <c r="DX2449" s="207"/>
    </row>
    <row r="2450" spans="15:128">
      <c r="O2450" s="207"/>
      <c r="P2450" s="207"/>
      <c r="Q2450" s="207"/>
      <c r="R2450" s="207"/>
      <c r="S2450" s="207"/>
      <c r="T2450" s="207"/>
      <c r="U2450" s="207"/>
      <c r="BP2450" s="207"/>
      <c r="BQ2450" s="207"/>
      <c r="BR2450" s="207"/>
      <c r="BS2450" s="207"/>
      <c r="BT2450" s="207"/>
      <c r="BU2450" s="207"/>
      <c r="BV2450" s="207"/>
      <c r="BW2450" s="207"/>
      <c r="BX2450" s="207"/>
      <c r="BY2450" s="207"/>
      <c r="BZ2450" s="207"/>
      <c r="CA2450" s="207"/>
      <c r="CB2450" s="207"/>
      <c r="CC2450" s="207"/>
      <c r="CD2450" s="207"/>
      <c r="CE2450" s="207"/>
      <c r="CF2450" s="207"/>
      <c r="CG2450" s="207"/>
      <c r="CH2450" s="207"/>
      <c r="CI2450" s="207"/>
      <c r="CJ2450" s="207"/>
      <c r="CK2450" s="207"/>
      <c r="CL2450" s="207"/>
      <c r="CM2450" s="207"/>
      <c r="CN2450" s="207"/>
      <c r="CO2450" s="207"/>
      <c r="CP2450" s="207"/>
      <c r="CQ2450" s="207"/>
      <c r="CR2450" s="207"/>
      <c r="CS2450" s="207"/>
      <c r="CT2450" s="207"/>
      <c r="CU2450" s="207"/>
      <c r="CV2450" s="207"/>
      <c r="CW2450" s="207"/>
      <c r="CX2450" s="207"/>
      <c r="CY2450" s="207"/>
      <c r="CZ2450" s="207"/>
      <c r="DA2450" s="207"/>
      <c r="DB2450" s="207"/>
      <c r="DC2450" s="207"/>
      <c r="DD2450" s="207"/>
      <c r="DE2450" s="207"/>
      <c r="DF2450" s="207"/>
      <c r="DG2450" s="207"/>
      <c r="DH2450" s="207"/>
      <c r="DI2450" s="207"/>
      <c r="DJ2450" s="207"/>
      <c r="DK2450" s="207"/>
      <c r="DL2450" s="207"/>
      <c r="DM2450" s="207"/>
      <c r="DN2450" s="207"/>
      <c r="DO2450" s="207"/>
      <c r="DP2450" s="207"/>
      <c r="DQ2450" s="207"/>
      <c r="DR2450" s="207"/>
      <c r="DS2450" s="207"/>
      <c r="DT2450" s="207"/>
      <c r="DU2450" s="207"/>
      <c r="DV2450" s="207"/>
      <c r="DW2450" s="207"/>
      <c r="DX2450" s="207"/>
    </row>
    <row r="2451" spans="15:128">
      <c r="O2451" s="207"/>
      <c r="P2451" s="207"/>
      <c r="Q2451" s="207"/>
      <c r="R2451" s="207"/>
      <c r="S2451" s="207"/>
      <c r="T2451" s="207"/>
      <c r="U2451" s="207"/>
      <c r="BP2451" s="207"/>
      <c r="BQ2451" s="207"/>
      <c r="BR2451" s="207"/>
      <c r="BS2451" s="207"/>
      <c r="BT2451" s="207"/>
      <c r="BU2451" s="207"/>
      <c r="BV2451" s="207"/>
      <c r="BW2451" s="207"/>
      <c r="BX2451" s="207"/>
      <c r="BY2451" s="207"/>
      <c r="BZ2451" s="207"/>
      <c r="CA2451" s="207"/>
      <c r="CB2451" s="207"/>
      <c r="CC2451" s="207"/>
      <c r="CD2451" s="207"/>
      <c r="CE2451" s="207"/>
      <c r="CF2451" s="207"/>
      <c r="CG2451" s="207"/>
      <c r="CH2451" s="207"/>
      <c r="CI2451" s="207"/>
      <c r="CJ2451" s="207"/>
      <c r="CK2451" s="207"/>
      <c r="CL2451" s="207"/>
      <c r="CM2451" s="207"/>
      <c r="CN2451" s="207"/>
      <c r="CO2451" s="207"/>
      <c r="CP2451" s="207"/>
      <c r="CQ2451" s="207"/>
      <c r="CR2451" s="207"/>
      <c r="CS2451" s="207"/>
      <c r="CT2451" s="207"/>
      <c r="CU2451" s="207"/>
      <c r="CV2451" s="207"/>
      <c r="CW2451" s="207"/>
      <c r="CX2451" s="207"/>
      <c r="CY2451" s="207"/>
      <c r="CZ2451" s="207"/>
      <c r="DA2451" s="207"/>
      <c r="DB2451" s="207"/>
      <c r="DC2451" s="207"/>
      <c r="DD2451" s="207"/>
      <c r="DE2451" s="207"/>
      <c r="DF2451" s="207"/>
      <c r="DG2451" s="207"/>
      <c r="DH2451" s="207"/>
      <c r="DI2451" s="207"/>
      <c r="DJ2451" s="207"/>
      <c r="DK2451" s="207"/>
      <c r="DL2451" s="207"/>
      <c r="DM2451" s="207"/>
      <c r="DN2451" s="207"/>
      <c r="DO2451" s="207"/>
      <c r="DP2451" s="207"/>
      <c r="DQ2451" s="207"/>
      <c r="DR2451" s="207"/>
      <c r="DS2451" s="207"/>
      <c r="DT2451" s="207"/>
      <c r="DU2451" s="207"/>
      <c r="DV2451" s="207"/>
      <c r="DW2451" s="207"/>
      <c r="DX2451" s="207"/>
    </row>
    <row r="2452" spans="15:128">
      <c r="O2452" s="207"/>
      <c r="P2452" s="207"/>
      <c r="Q2452" s="207"/>
      <c r="R2452" s="207"/>
      <c r="S2452" s="207"/>
      <c r="T2452" s="207"/>
      <c r="U2452" s="207"/>
      <c r="BP2452" s="207"/>
      <c r="BQ2452" s="207"/>
      <c r="BR2452" s="207"/>
      <c r="BS2452" s="207"/>
      <c r="BT2452" s="207"/>
      <c r="BU2452" s="207"/>
      <c r="BV2452" s="207"/>
      <c r="BW2452" s="207"/>
      <c r="BX2452" s="207"/>
      <c r="BY2452" s="207"/>
      <c r="BZ2452" s="207"/>
      <c r="CA2452" s="207"/>
      <c r="CB2452" s="207"/>
      <c r="CC2452" s="207"/>
      <c r="CD2452" s="207"/>
      <c r="CE2452" s="207"/>
      <c r="CF2452" s="207"/>
      <c r="CG2452" s="207"/>
      <c r="CH2452" s="207"/>
      <c r="CI2452" s="207"/>
      <c r="CJ2452" s="207"/>
      <c r="CK2452" s="207"/>
      <c r="CL2452" s="207"/>
      <c r="CM2452" s="207"/>
      <c r="CN2452" s="207"/>
      <c r="CO2452" s="207"/>
      <c r="CP2452" s="207"/>
      <c r="CQ2452" s="207"/>
      <c r="CR2452" s="207"/>
      <c r="CS2452" s="207"/>
      <c r="CT2452" s="207"/>
      <c r="CU2452" s="207"/>
      <c r="CV2452" s="207"/>
      <c r="CW2452" s="207"/>
      <c r="CX2452" s="207"/>
      <c r="CY2452" s="207"/>
      <c r="CZ2452" s="207"/>
      <c r="DA2452" s="207"/>
      <c r="DB2452" s="207"/>
      <c r="DC2452" s="207"/>
      <c r="DD2452" s="207"/>
      <c r="DE2452" s="207"/>
      <c r="DF2452" s="207"/>
      <c r="DG2452" s="207"/>
      <c r="DH2452" s="207"/>
      <c r="DI2452" s="207"/>
      <c r="DJ2452" s="207"/>
      <c r="DK2452" s="207"/>
      <c r="DL2452" s="207"/>
      <c r="DM2452" s="207"/>
      <c r="DN2452" s="207"/>
      <c r="DO2452" s="207"/>
      <c r="DP2452" s="207"/>
      <c r="DQ2452" s="207"/>
      <c r="DR2452" s="207"/>
      <c r="DS2452" s="207"/>
      <c r="DT2452" s="207"/>
      <c r="DU2452" s="207"/>
      <c r="DV2452" s="207"/>
      <c r="DW2452" s="207"/>
      <c r="DX2452" s="207"/>
    </row>
    <row r="2453" spans="15:128">
      <c r="O2453" s="207"/>
      <c r="P2453" s="207"/>
      <c r="Q2453" s="207"/>
      <c r="R2453" s="207"/>
      <c r="S2453" s="207"/>
      <c r="T2453" s="207"/>
      <c r="U2453" s="207"/>
      <c r="BP2453" s="207"/>
      <c r="BQ2453" s="207"/>
      <c r="BR2453" s="207"/>
      <c r="BS2453" s="207"/>
      <c r="BT2453" s="207"/>
      <c r="BU2453" s="207"/>
      <c r="BV2453" s="207"/>
      <c r="BW2453" s="207"/>
      <c r="BX2453" s="207"/>
      <c r="BY2453" s="207"/>
      <c r="BZ2453" s="207"/>
      <c r="CA2453" s="207"/>
      <c r="CB2453" s="207"/>
      <c r="CC2453" s="207"/>
      <c r="CD2453" s="207"/>
      <c r="CE2453" s="207"/>
      <c r="CF2453" s="207"/>
      <c r="CG2453" s="207"/>
      <c r="CH2453" s="207"/>
      <c r="CI2453" s="207"/>
      <c r="CJ2453" s="207"/>
      <c r="CK2453" s="207"/>
      <c r="CL2453" s="207"/>
      <c r="CM2453" s="207"/>
      <c r="CN2453" s="207"/>
      <c r="CO2453" s="207"/>
      <c r="CP2453" s="207"/>
      <c r="CQ2453" s="207"/>
      <c r="CR2453" s="207"/>
      <c r="CS2453" s="207"/>
      <c r="CT2453" s="207"/>
      <c r="CU2453" s="207"/>
      <c r="CV2453" s="207"/>
      <c r="CW2453" s="207"/>
      <c r="CX2453" s="207"/>
      <c r="CY2453" s="207"/>
      <c r="CZ2453" s="207"/>
      <c r="DA2453" s="207"/>
      <c r="DB2453" s="207"/>
      <c r="DC2453" s="207"/>
      <c r="DD2453" s="207"/>
      <c r="DE2453" s="207"/>
      <c r="DF2453" s="207"/>
      <c r="DG2453" s="207"/>
      <c r="DH2453" s="207"/>
      <c r="DI2453" s="207"/>
      <c r="DJ2453" s="207"/>
      <c r="DK2453" s="207"/>
      <c r="DL2453" s="207"/>
      <c r="DM2453" s="207"/>
      <c r="DN2453" s="207"/>
      <c r="DO2453" s="207"/>
      <c r="DP2453" s="207"/>
      <c r="DQ2453" s="207"/>
      <c r="DR2453" s="207"/>
      <c r="DS2453" s="207"/>
      <c r="DT2453" s="207"/>
      <c r="DU2453" s="207"/>
      <c r="DV2453" s="207"/>
      <c r="DW2453" s="207"/>
      <c r="DX2453" s="207"/>
    </row>
    <row r="2454" spans="15:128">
      <c r="O2454" s="207"/>
      <c r="P2454" s="207"/>
      <c r="Q2454" s="207"/>
      <c r="R2454" s="207"/>
      <c r="S2454" s="207"/>
      <c r="T2454" s="207"/>
      <c r="U2454" s="207"/>
      <c r="BP2454" s="207"/>
      <c r="BQ2454" s="207"/>
      <c r="BR2454" s="207"/>
      <c r="BS2454" s="207"/>
      <c r="BT2454" s="207"/>
      <c r="BU2454" s="207"/>
      <c r="BV2454" s="207"/>
      <c r="BW2454" s="207"/>
      <c r="BX2454" s="207"/>
      <c r="BY2454" s="207"/>
      <c r="BZ2454" s="207"/>
      <c r="CA2454" s="207"/>
      <c r="CB2454" s="207"/>
      <c r="CC2454" s="207"/>
      <c r="CD2454" s="207"/>
      <c r="CE2454" s="207"/>
      <c r="CF2454" s="207"/>
      <c r="CG2454" s="207"/>
      <c r="CH2454" s="207"/>
      <c r="CI2454" s="207"/>
      <c r="CJ2454" s="207"/>
      <c r="CK2454" s="207"/>
      <c r="CL2454" s="207"/>
      <c r="CM2454" s="207"/>
      <c r="CN2454" s="207"/>
      <c r="CO2454" s="207"/>
      <c r="CP2454" s="207"/>
      <c r="CQ2454" s="207"/>
      <c r="CR2454" s="207"/>
      <c r="CS2454" s="207"/>
      <c r="CT2454" s="207"/>
      <c r="CU2454" s="207"/>
      <c r="CV2454" s="207"/>
      <c r="CW2454" s="207"/>
      <c r="CX2454" s="207"/>
      <c r="CY2454" s="207"/>
      <c r="CZ2454" s="207"/>
      <c r="DA2454" s="207"/>
      <c r="DB2454" s="207"/>
      <c r="DC2454" s="207"/>
      <c r="DD2454" s="207"/>
      <c r="DE2454" s="207"/>
      <c r="DF2454" s="207"/>
      <c r="DG2454" s="207"/>
      <c r="DH2454" s="207"/>
      <c r="DI2454" s="207"/>
      <c r="DJ2454" s="207"/>
      <c r="DK2454" s="207"/>
      <c r="DL2454" s="207"/>
      <c r="DM2454" s="207"/>
      <c r="DN2454" s="207"/>
      <c r="DO2454" s="207"/>
      <c r="DP2454" s="207"/>
      <c r="DQ2454" s="207"/>
      <c r="DR2454" s="207"/>
      <c r="DS2454" s="207"/>
      <c r="DT2454" s="207"/>
      <c r="DU2454" s="207"/>
      <c r="DV2454" s="207"/>
      <c r="DW2454" s="207"/>
      <c r="DX2454" s="207"/>
    </row>
    <row r="2455" spans="15:128">
      <c r="O2455" s="207"/>
      <c r="P2455" s="207"/>
      <c r="Q2455" s="207"/>
      <c r="R2455" s="207"/>
      <c r="S2455" s="207"/>
      <c r="T2455" s="207"/>
      <c r="U2455" s="207"/>
      <c r="BP2455" s="207"/>
      <c r="BQ2455" s="207"/>
      <c r="BR2455" s="207"/>
      <c r="BS2455" s="207"/>
      <c r="BT2455" s="207"/>
      <c r="BU2455" s="207"/>
      <c r="BV2455" s="207"/>
      <c r="BW2455" s="207"/>
      <c r="BX2455" s="207"/>
      <c r="BY2455" s="207"/>
      <c r="BZ2455" s="207"/>
      <c r="CA2455" s="207"/>
      <c r="CB2455" s="207"/>
      <c r="CC2455" s="207"/>
      <c r="CD2455" s="207"/>
      <c r="CE2455" s="207"/>
      <c r="CF2455" s="207"/>
      <c r="CG2455" s="207"/>
      <c r="CH2455" s="207"/>
      <c r="CI2455" s="207"/>
      <c r="CJ2455" s="207"/>
      <c r="CK2455" s="207"/>
      <c r="CL2455" s="207"/>
      <c r="CM2455" s="207"/>
      <c r="CN2455" s="207"/>
      <c r="CO2455" s="207"/>
      <c r="CP2455" s="207"/>
      <c r="CQ2455" s="207"/>
      <c r="CR2455" s="207"/>
      <c r="CS2455" s="207"/>
      <c r="CT2455" s="207"/>
      <c r="CU2455" s="207"/>
      <c r="CV2455" s="207"/>
      <c r="CW2455" s="207"/>
      <c r="CX2455" s="207"/>
      <c r="CY2455" s="207"/>
      <c r="CZ2455" s="207"/>
      <c r="DA2455" s="207"/>
      <c r="DB2455" s="207"/>
      <c r="DC2455" s="207"/>
      <c r="DD2455" s="207"/>
      <c r="DE2455" s="207"/>
      <c r="DF2455" s="207"/>
      <c r="DG2455" s="207"/>
      <c r="DH2455" s="207"/>
      <c r="DI2455" s="207"/>
      <c r="DJ2455" s="207"/>
      <c r="DK2455" s="207"/>
      <c r="DL2455" s="207"/>
      <c r="DM2455" s="207"/>
      <c r="DN2455" s="207"/>
      <c r="DO2455" s="207"/>
      <c r="DP2455" s="207"/>
      <c r="DQ2455" s="207"/>
      <c r="DR2455" s="207"/>
      <c r="DS2455" s="207"/>
      <c r="DT2455" s="207"/>
      <c r="DU2455" s="207"/>
      <c r="DV2455" s="207"/>
      <c r="DW2455" s="207"/>
      <c r="DX2455" s="207"/>
    </row>
    <row r="2456" spans="15:128">
      <c r="O2456" s="207"/>
      <c r="P2456" s="207"/>
      <c r="Q2456" s="207"/>
      <c r="R2456" s="207"/>
      <c r="S2456" s="207"/>
      <c r="T2456" s="207"/>
      <c r="U2456" s="207"/>
      <c r="BP2456" s="207"/>
      <c r="BQ2456" s="207"/>
      <c r="BR2456" s="207"/>
      <c r="BS2456" s="207"/>
      <c r="BT2456" s="207"/>
      <c r="BU2456" s="207"/>
      <c r="BV2456" s="207"/>
      <c r="BW2456" s="207"/>
      <c r="BX2456" s="207"/>
      <c r="BY2456" s="207"/>
      <c r="BZ2456" s="207"/>
      <c r="CA2456" s="207"/>
      <c r="CB2456" s="207"/>
      <c r="CC2456" s="207"/>
      <c r="CD2456" s="207"/>
      <c r="CE2456" s="207"/>
      <c r="CF2456" s="207"/>
      <c r="CG2456" s="207"/>
      <c r="CH2456" s="207"/>
      <c r="CI2456" s="207"/>
      <c r="CJ2456" s="207"/>
      <c r="CK2456" s="207"/>
      <c r="CL2456" s="207"/>
      <c r="CM2456" s="207"/>
      <c r="CN2456" s="207"/>
      <c r="CO2456" s="207"/>
      <c r="CP2456" s="207"/>
      <c r="CQ2456" s="207"/>
      <c r="CR2456" s="207"/>
      <c r="CS2456" s="207"/>
      <c r="CT2456" s="207"/>
      <c r="CU2456" s="207"/>
      <c r="CV2456" s="207"/>
      <c r="CW2456" s="207"/>
      <c r="CX2456" s="207"/>
      <c r="CY2456" s="207"/>
      <c r="CZ2456" s="207"/>
      <c r="DA2456" s="207"/>
      <c r="DB2456" s="207"/>
      <c r="DC2456" s="207"/>
      <c r="DD2456" s="207"/>
      <c r="DE2456" s="207"/>
      <c r="DF2456" s="207"/>
      <c r="DG2456" s="207"/>
      <c r="DH2456" s="207"/>
      <c r="DI2456" s="207"/>
      <c r="DJ2456" s="207"/>
      <c r="DK2456" s="207"/>
      <c r="DL2456" s="207"/>
      <c r="DM2456" s="207"/>
      <c r="DN2456" s="207"/>
      <c r="DO2456" s="207"/>
      <c r="DP2456" s="207"/>
      <c r="DQ2456" s="207"/>
      <c r="DR2456" s="207"/>
      <c r="DS2456" s="207"/>
      <c r="DT2456" s="207"/>
      <c r="DU2456" s="207"/>
      <c r="DV2456" s="207"/>
      <c r="DW2456" s="207"/>
      <c r="DX2456" s="207"/>
    </row>
    <row r="2457" spans="15:128">
      <c r="O2457" s="207"/>
      <c r="P2457" s="207"/>
      <c r="Q2457" s="207"/>
      <c r="R2457" s="207"/>
      <c r="S2457" s="207"/>
      <c r="T2457" s="207"/>
      <c r="U2457" s="207"/>
      <c r="BP2457" s="207"/>
      <c r="BQ2457" s="207"/>
      <c r="BR2457" s="207"/>
      <c r="BS2457" s="207"/>
      <c r="BT2457" s="207"/>
      <c r="BU2457" s="207"/>
      <c r="BV2457" s="207"/>
      <c r="BW2457" s="207"/>
      <c r="BX2457" s="207"/>
      <c r="BY2457" s="207"/>
      <c r="BZ2457" s="207"/>
      <c r="CA2457" s="207"/>
      <c r="CB2457" s="207"/>
      <c r="CC2457" s="207"/>
      <c r="CD2457" s="207"/>
      <c r="CE2457" s="207"/>
      <c r="CF2457" s="207"/>
      <c r="CG2457" s="207"/>
      <c r="CH2457" s="207"/>
      <c r="CI2457" s="207"/>
      <c r="CJ2457" s="207"/>
      <c r="CK2457" s="207"/>
      <c r="CL2457" s="207"/>
      <c r="CM2457" s="207"/>
      <c r="CN2457" s="207"/>
      <c r="CO2457" s="207"/>
      <c r="CP2457" s="207"/>
      <c r="CQ2457" s="207"/>
      <c r="CR2457" s="207"/>
      <c r="CS2457" s="207"/>
      <c r="CT2457" s="207"/>
      <c r="CU2457" s="207"/>
      <c r="CV2457" s="207"/>
      <c r="CW2457" s="207"/>
      <c r="CX2457" s="207"/>
      <c r="CY2457" s="207"/>
      <c r="CZ2457" s="207"/>
      <c r="DA2457" s="207"/>
      <c r="DB2457" s="207"/>
      <c r="DC2457" s="207"/>
      <c r="DD2457" s="207"/>
      <c r="DE2457" s="207"/>
      <c r="DF2457" s="207"/>
      <c r="DG2457" s="207"/>
      <c r="DH2457" s="207"/>
      <c r="DI2457" s="207"/>
      <c r="DJ2457" s="207"/>
      <c r="DK2457" s="207"/>
      <c r="DL2457" s="207"/>
      <c r="DM2457" s="207"/>
      <c r="DN2457" s="207"/>
      <c r="DO2457" s="207"/>
      <c r="DP2457" s="207"/>
      <c r="DQ2457" s="207"/>
      <c r="DR2457" s="207"/>
      <c r="DS2457" s="207"/>
      <c r="DT2457" s="207"/>
      <c r="DU2457" s="207"/>
      <c r="DV2457" s="207"/>
      <c r="DW2457" s="207"/>
      <c r="DX2457" s="207"/>
    </row>
    <row r="2458" spans="15:128">
      <c r="O2458" s="207"/>
      <c r="P2458" s="207"/>
      <c r="Q2458" s="207"/>
      <c r="R2458" s="207"/>
      <c r="S2458" s="207"/>
      <c r="T2458" s="207"/>
      <c r="U2458" s="207"/>
      <c r="BP2458" s="207"/>
      <c r="BQ2458" s="207"/>
      <c r="BR2458" s="207"/>
      <c r="BS2458" s="207"/>
      <c r="BT2458" s="207"/>
      <c r="BU2458" s="207"/>
      <c r="BV2458" s="207"/>
      <c r="BW2458" s="207"/>
      <c r="BX2458" s="207"/>
      <c r="BY2458" s="207"/>
      <c r="BZ2458" s="207"/>
      <c r="CA2458" s="207"/>
      <c r="CB2458" s="207"/>
      <c r="CC2458" s="207"/>
      <c r="CD2458" s="207"/>
      <c r="CE2458" s="207"/>
      <c r="CF2458" s="207"/>
      <c r="CG2458" s="207"/>
      <c r="CH2458" s="207"/>
      <c r="CI2458" s="207"/>
      <c r="CJ2458" s="207"/>
      <c r="CK2458" s="207"/>
      <c r="CL2458" s="207"/>
      <c r="CM2458" s="207"/>
      <c r="CN2458" s="207"/>
      <c r="CO2458" s="207"/>
      <c r="CP2458" s="207"/>
      <c r="CQ2458" s="207"/>
      <c r="CR2458" s="207"/>
      <c r="CS2458" s="207"/>
      <c r="CT2458" s="207"/>
      <c r="CU2458" s="207"/>
      <c r="CV2458" s="207"/>
      <c r="CW2458" s="207"/>
      <c r="CX2458" s="207"/>
      <c r="CY2458" s="207"/>
      <c r="CZ2458" s="207"/>
      <c r="DA2458" s="207"/>
      <c r="DB2458" s="207"/>
      <c r="DC2458" s="207"/>
      <c r="DD2458" s="207"/>
      <c r="DE2458" s="207"/>
      <c r="DF2458" s="207"/>
      <c r="DG2458" s="207"/>
      <c r="DH2458" s="207"/>
      <c r="DI2458" s="207"/>
      <c r="DJ2458" s="207"/>
      <c r="DK2458" s="207"/>
      <c r="DL2458" s="207"/>
      <c r="DM2458" s="207"/>
      <c r="DN2458" s="207"/>
      <c r="DO2458" s="207"/>
      <c r="DP2458" s="207"/>
      <c r="DQ2458" s="207"/>
      <c r="DR2458" s="207"/>
      <c r="DS2458" s="207"/>
      <c r="DT2458" s="207"/>
      <c r="DU2458" s="207"/>
      <c r="DV2458" s="207"/>
      <c r="DW2458" s="207"/>
      <c r="DX2458" s="207"/>
    </row>
    <row r="2459" spans="15:128">
      <c r="O2459" s="207"/>
      <c r="P2459" s="207"/>
      <c r="Q2459" s="207"/>
      <c r="R2459" s="207"/>
      <c r="S2459" s="207"/>
      <c r="T2459" s="207"/>
      <c r="U2459" s="207"/>
      <c r="BP2459" s="207"/>
      <c r="BQ2459" s="207"/>
      <c r="BR2459" s="207"/>
      <c r="BS2459" s="207"/>
      <c r="BT2459" s="207"/>
      <c r="BU2459" s="207"/>
      <c r="BV2459" s="207"/>
      <c r="BW2459" s="207"/>
      <c r="BX2459" s="207"/>
      <c r="BY2459" s="207"/>
      <c r="BZ2459" s="207"/>
      <c r="CA2459" s="207"/>
      <c r="CB2459" s="207"/>
      <c r="CC2459" s="207"/>
      <c r="CD2459" s="207"/>
      <c r="CE2459" s="207"/>
      <c r="CF2459" s="207"/>
      <c r="CG2459" s="207"/>
      <c r="CH2459" s="207"/>
      <c r="CI2459" s="207"/>
      <c r="CJ2459" s="207"/>
      <c r="CK2459" s="207"/>
      <c r="CL2459" s="207"/>
      <c r="CM2459" s="207"/>
      <c r="CN2459" s="207"/>
      <c r="CO2459" s="207"/>
      <c r="CP2459" s="207"/>
      <c r="CQ2459" s="207"/>
      <c r="CR2459" s="207"/>
      <c r="CS2459" s="207"/>
      <c r="CT2459" s="207"/>
      <c r="CU2459" s="207"/>
      <c r="CV2459" s="207"/>
      <c r="CW2459" s="207"/>
      <c r="CX2459" s="207"/>
      <c r="CY2459" s="207"/>
      <c r="CZ2459" s="207"/>
      <c r="DA2459" s="207"/>
      <c r="DB2459" s="207"/>
      <c r="DC2459" s="207"/>
      <c r="DD2459" s="207"/>
      <c r="DE2459" s="207"/>
      <c r="DF2459" s="207"/>
      <c r="DG2459" s="207"/>
      <c r="DH2459" s="207"/>
      <c r="DI2459" s="207"/>
      <c r="DJ2459" s="207"/>
      <c r="DK2459" s="207"/>
      <c r="DL2459" s="207"/>
      <c r="DM2459" s="207"/>
      <c r="DN2459" s="207"/>
      <c r="DO2459" s="207"/>
      <c r="DP2459" s="207"/>
      <c r="DQ2459" s="207"/>
      <c r="DR2459" s="207"/>
      <c r="DS2459" s="207"/>
      <c r="DT2459" s="207"/>
      <c r="DU2459" s="207"/>
      <c r="DV2459" s="207"/>
      <c r="DW2459" s="207"/>
      <c r="DX2459" s="207"/>
    </row>
    <row r="2460" spans="15:128">
      <c r="O2460" s="207"/>
      <c r="P2460" s="207"/>
      <c r="Q2460" s="207"/>
      <c r="R2460" s="207"/>
      <c r="S2460" s="207"/>
      <c r="T2460" s="207"/>
      <c r="U2460" s="207"/>
      <c r="BP2460" s="207"/>
      <c r="BQ2460" s="207"/>
      <c r="BR2460" s="207"/>
      <c r="BS2460" s="207"/>
      <c r="BT2460" s="207"/>
      <c r="BU2460" s="207"/>
      <c r="BV2460" s="207"/>
      <c r="BW2460" s="207"/>
      <c r="BX2460" s="207"/>
      <c r="BY2460" s="207"/>
      <c r="BZ2460" s="207"/>
      <c r="CA2460" s="207"/>
      <c r="CB2460" s="207"/>
      <c r="CC2460" s="207"/>
      <c r="CD2460" s="207"/>
      <c r="CE2460" s="207"/>
      <c r="CF2460" s="207"/>
      <c r="CG2460" s="207"/>
      <c r="CH2460" s="207"/>
      <c r="CI2460" s="207"/>
      <c r="CJ2460" s="207"/>
      <c r="CK2460" s="207"/>
      <c r="CL2460" s="207"/>
      <c r="CM2460" s="207"/>
      <c r="CN2460" s="207"/>
      <c r="CO2460" s="207"/>
      <c r="CP2460" s="207"/>
      <c r="CQ2460" s="207"/>
      <c r="CR2460" s="207"/>
      <c r="CS2460" s="207"/>
      <c r="CT2460" s="207"/>
      <c r="CU2460" s="207"/>
      <c r="CV2460" s="207"/>
      <c r="CW2460" s="207"/>
      <c r="CX2460" s="207"/>
      <c r="CY2460" s="207"/>
      <c r="CZ2460" s="207"/>
      <c r="DA2460" s="207"/>
      <c r="DB2460" s="207"/>
      <c r="DC2460" s="207"/>
      <c r="DD2460" s="207"/>
      <c r="DE2460" s="207"/>
      <c r="DF2460" s="207"/>
      <c r="DG2460" s="207"/>
      <c r="DH2460" s="207"/>
      <c r="DI2460" s="207"/>
      <c r="DJ2460" s="207"/>
      <c r="DK2460" s="207"/>
      <c r="DL2460" s="207"/>
      <c r="DM2460" s="207"/>
      <c r="DN2460" s="207"/>
      <c r="DO2460" s="207"/>
      <c r="DP2460" s="207"/>
      <c r="DQ2460" s="207"/>
      <c r="DR2460" s="207"/>
      <c r="DS2460" s="207"/>
      <c r="DT2460" s="207"/>
      <c r="DU2460" s="207"/>
      <c r="DV2460" s="207"/>
      <c r="DW2460" s="207"/>
      <c r="DX2460" s="207"/>
    </row>
    <row r="2461" spans="15:128">
      <c r="O2461" s="207"/>
      <c r="P2461" s="207"/>
      <c r="Q2461" s="207"/>
      <c r="R2461" s="207"/>
      <c r="S2461" s="207"/>
      <c r="T2461" s="207"/>
      <c r="U2461" s="207"/>
      <c r="BP2461" s="207"/>
      <c r="BQ2461" s="207"/>
      <c r="BR2461" s="207"/>
      <c r="BS2461" s="207"/>
      <c r="BT2461" s="207"/>
      <c r="BU2461" s="207"/>
      <c r="BV2461" s="207"/>
      <c r="BW2461" s="207"/>
      <c r="BX2461" s="207"/>
      <c r="BY2461" s="207"/>
      <c r="BZ2461" s="207"/>
      <c r="CA2461" s="207"/>
      <c r="CB2461" s="207"/>
      <c r="CC2461" s="207"/>
      <c r="CD2461" s="207"/>
      <c r="CE2461" s="207"/>
      <c r="CF2461" s="207"/>
      <c r="CG2461" s="207"/>
      <c r="CH2461" s="207"/>
      <c r="CI2461" s="207"/>
      <c r="CJ2461" s="207"/>
      <c r="CK2461" s="207"/>
      <c r="CL2461" s="207"/>
      <c r="CM2461" s="207"/>
      <c r="CN2461" s="207"/>
      <c r="CO2461" s="207"/>
      <c r="CP2461" s="207"/>
      <c r="CQ2461" s="207"/>
      <c r="CR2461" s="207"/>
      <c r="CS2461" s="207"/>
      <c r="CT2461" s="207"/>
      <c r="CU2461" s="207"/>
      <c r="CV2461" s="207"/>
      <c r="CW2461" s="207"/>
      <c r="CX2461" s="207"/>
      <c r="CY2461" s="207"/>
      <c r="CZ2461" s="207"/>
      <c r="DA2461" s="207"/>
      <c r="DB2461" s="207"/>
      <c r="DC2461" s="207"/>
      <c r="DD2461" s="207"/>
      <c r="DE2461" s="207"/>
      <c r="DF2461" s="207"/>
      <c r="DG2461" s="207"/>
      <c r="DH2461" s="207"/>
      <c r="DI2461" s="207"/>
      <c r="DJ2461" s="207"/>
      <c r="DK2461" s="207"/>
      <c r="DL2461" s="207"/>
      <c r="DM2461" s="207"/>
      <c r="DN2461" s="207"/>
      <c r="DO2461" s="207"/>
      <c r="DP2461" s="207"/>
      <c r="DQ2461" s="207"/>
      <c r="DR2461" s="207"/>
      <c r="DS2461" s="207"/>
      <c r="DT2461" s="207"/>
      <c r="DU2461" s="207"/>
      <c r="DV2461" s="207"/>
      <c r="DW2461" s="207"/>
      <c r="DX2461" s="207"/>
    </row>
    <row r="2462" spans="15:128">
      <c r="O2462" s="207"/>
      <c r="P2462" s="207"/>
      <c r="Q2462" s="207"/>
      <c r="R2462" s="207"/>
      <c r="S2462" s="207"/>
      <c r="T2462" s="207"/>
      <c r="U2462" s="207"/>
      <c r="BP2462" s="207"/>
      <c r="BQ2462" s="207"/>
      <c r="BR2462" s="207"/>
      <c r="BS2462" s="207"/>
      <c r="BT2462" s="207"/>
      <c r="BU2462" s="207"/>
      <c r="BV2462" s="207"/>
      <c r="BW2462" s="207"/>
      <c r="BX2462" s="207"/>
      <c r="BY2462" s="207"/>
      <c r="BZ2462" s="207"/>
      <c r="CA2462" s="207"/>
      <c r="CB2462" s="207"/>
      <c r="CC2462" s="207"/>
      <c r="CD2462" s="207"/>
      <c r="CE2462" s="207"/>
      <c r="CF2462" s="207"/>
      <c r="CG2462" s="207"/>
      <c r="CH2462" s="207"/>
      <c r="CI2462" s="207"/>
      <c r="CJ2462" s="207"/>
      <c r="CK2462" s="207"/>
      <c r="CL2462" s="207"/>
      <c r="CM2462" s="207"/>
      <c r="CN2462" s="207"/>
      <c r="CO2462" s="207"/>
      <c r="CP2462" s="207"/>
      <c r="CQ2462" s="207"/>
      <c r="CR2462" s="207"/>
      <c r="CS2462" s="207"/>
      <c r="CT2462" s="207"/>
      <c r="CU2462" s="207"/>
      <c r="CV2462" s="207"/>
      <c r="CW2462" s="207"/>
      <c r="CX2462" s="207"/>
      <c r="CY2462" s="207"/>
      <c r="CZ2462" s="207"/>
      <c r="DA2462" s="207"/>
      <c r="DB2462" s="207"/>
      <c r="DC2462" s="207"/>
      <c r="DD2462" s="207"/>
      <c r="DE2462" s="207"/>
      <c r="DF2462" s="207"/>
      <c r="DG2462" s="207"/>
      <c r="DH2462" s="207"/>
      <c r="DI2462" s="207"/>
      <c r="DJ2462" s="207"/>
      <c r="DK2462" s="207"/>
      <c r="DL2462" s="207"/>
      <c r="DM2462" s="207"/>
      <c r="DN2462" s="207"/>
      <c r="DO2462" s="207"/>
      <c r="DP2462" s="207"/>
      <c r="DQ2462" s="207"/>
      <c r="DR2462" s="207"/>
      <c r="DS2462" s="207"/>
      <c r="DT2462" s="207"/>
      <c r="DU2462" s="207"/>
      <c r="DV2462" s="207"/>
      <c r="DW2462" s="207"/>
      <c r="DX2462" s="207"/>
    </row>
    <row r="2463" spans="15:128">
      <c r="O2463" s="207"/>
      <c r="P2463" s="207"/>
      <c r="Q2463" s="207"/>
      <c r="R2463" s="207"/>
      <c r="S2463" s="207"/>
      <c r="T2463" s="207"/>
      <c r="U2463" s="207"/>
      <c r="BP2463" s="207"/>
      <c r="BQ2463" s="207"/>
      <c r="BR2463" s="207"/>
      <c r="BS2463" s="207"/>
      <c r="BT2463" s="207"/>
      <c r="BU2463" s="207"/>
      <c r="BV2463" s="207"/>
      <c r="BW2463" s="207"/>
      <c r="BX2463" s="207"/>
      <c r="BY2463" s="207"/>
      <c r="BZ2463" s="207"/>
      <c r="CA2463" s="207"/>
      <c r="CB2463" s="207"/>
      <c r="CC2463" s="207"/>
      <c r="CD2463" s="207"/>
      <c r="CE2463" s="207"/>
      <c r="CF2463" s="207"/>
      <c r="CG2463" s="207"/>
      <c r="CH2463" s="207"/>
      <c r="CI2463" s="207"/>
      <c r="CJ2463" s="207"/>
      <c r="CK2463" s="207"/>
      <c r="CL2463" s="207"/>
      <c r="CM2463" s="207"/>
      <c r="CN2463" s="207"/>
      <c r="CO2463" s="207"/>
      <c r="CP2463" s="207"/>
      <c r="CQ2463" s="207"/>
      <c r="CR2463" s="207"/>
      <c r="CS2463" s="207"/>
      <c r="CT2463" s="207"/>
      <c r="CU2463" s="207"/>
      <c r="CV2463" s="207"/>
      <c r="CW2463" s="207"/>
      <c r="CX2463" s="207"/>
      <c r="CY2463" s="207"/>
      <c r="CZ2463" s="207"/>
      <c r="DA2463" s="207"/>
      <c r="DB2463" s="207"/>
      <c r="DC2463" s="207"/>
      <c r="DD2463" s="207"/>
      <c r="DE2463" s="207"/>
      <c r="DF2463" s="207"/>
      <c r="DG2463" s="207"/>
      <c r="DH2463" s="207"/>
      <c r="DI2463" s="207"/>
      <c r="DJ2463" s="207"/>
      <c r="DK2463" s="207"/>
      <c r="DL2463" s="207"/>
      <c r="DM2463" s="207"/>
      <c r="DN2463" s="207"/>
      <c r="DO2463" s="207"/>
      <c r="DP2463" s="207"/>
      <c r="DQ2463" s="207"/>
      <c r="DR2463" s="207"/>
      <c r="DS2463" s="207"/>
      <c r="DT2463" s="207"/>
      <c r="DU2463" s="207"/>
      <c r="DV2463" s="207"/>
      <c r="DW2463" s="207"/>
      <c r="DX2463" s="207"/>
    </row>
    <row r="2464" spans="15:128">
      <c r="O2464" s="207"/>
      <c r="P2464" s="207"/>
      <c r="Q2464" s="207"/>
      <c r="R2464" s="207"/>
      <c r="S2464" s="207"/>
      <c r="T2464" s="207"/>
      <c r="U2464" s="207"/>
      <c r="BP2464" s="207"/>
      <c r="BQ2464" s="207"/>
      <c r="BR2464" s="207"/>
      <c r="BS2464" s="207"/>
      <c r="BT2464" s="207"/>
      <c r="BU2464" s="207"/>
      <c r="BV2464" s="207"/>
      <c r="BW2464" s="207"/>
      <c r="BX2464" s="207"/>
      <c r="BY2464" s="207"/>
      <c r="BZ2464" s="207"/>
      <c r="CA2464" s="207"/>
      <c r="CB2464" s="207"/>
      <c r="CC2464" s="207"/>
      <c r="CD2464" s="207"/>
      <c r="CE2464" s="207"/>
      <c r="CF2464" s="207"/>
      <c r="CG2464" s="207"/>
      <c r="CH2464" s="207"/>
      <c r="CI2464" s="207"/>
      <c r="CJ2464" s="207"/>
      <c r="CK2464" s="207"/>
      <c r="CL2464" s="207"/>
      <c r="CM2464" s="207"/>
      <c r="CN2464" s="207"/>
      <c r="CO2464" s="207"/>
      <c r="CP2464" s="207"/>
      <c r="CQ2464" s="207"/>
      <c r="CR2464" s="207"/>
      <c r="CS2464" s="207"/>
      <c r="CT2464" s="207"/>
      <c r="CU2464" s="207"/>
      <c r="CV2464" s="207"/>
      <c r="CW2464" s="207"/>
      <c r="CX2464" s="207"/>
      <c r="CY2464" s="207"/>
      <c r="CZ2464" s="207"/>
      <c r="DA2464" s="207"/>
      <c r="DB2464" s="207"/>
      <c r="DC2464" s="207"/>
      <c r="DD2464" s="207"/>
      <c r="DE2464" s="207"/>
      <c r="DF2464" s="207"/>
      <c r="DG2464" s="207"/>
      <c r="DH2464" s="207"/>
      <c r="DI2464" s="207"/>
      <c r="DJ2464" s="207"/>
      <c r="DK2464" s="207"/>
      <c r="DL2464" s="207"/>
      <c r="DM2464" s="207"/>
      <c r="DN2464" s="207"/>
      <c r="DO2464" s="207"/>
      <c r="DP2464" s="207"/>
      <c r="DQ2464" s="207"/>
      <c r="DR2464" s="207"/>
      <c r="DS2464" s="207"/>
      <c r="DT2464" s="207"/>
      <c r="DU2464" s="207"/>
      <c r="DV2464" s="207"/>
      <c r="DW2464" s="207"/>
      <c r="DX2464" s="207"/>
    </row>
    <row r="2465" spans="15:128">
      <c r="O2465" s="207"/>
      <c r="P2465" s="207"/>
      <c r="Q2465" s="207"/>
      <c r="R2465" s="207"/>
      <c r="S2465" s="207"/>
      <c r="T2465" s="207"/>
      <c r="U2465" s="207"/>
      <c r="BP2465" s="207"/>
      <c r="BQ2465" s="207"/>
      <c r="BR2465" s="207"/>
      <c r="BS2465" s="207"/>
      <c r="BT2465" s="207"/>
      <c r="BU2465" s="207"/>
      <c r="BV2465" s="207"/>
      <c r="BW2465" s="207"/>
      <c r="BX2465" s="207"/>
      <c r="BY2465" s="207"/>
      <c r="BZ2465" s="207"/>
      <c r="CA2465" s="207"/>
      <c r="CB2465" s="207"/>
      <c r="CC2465" s="207"/>
      <c r="CD2465" s="207"/>
      <c r="CE2465" s="207"/>
      <c r="CF2465" s="207"/>
      <c r="CG2465" s="207"/>
      <c r="CH2465" s="207"/>
      <c r="CI2465" s="207"/>
      <c r="CJ2465" s="207"/>
      <c r="CK2465" s="207"/>
      <c r="CL2465" s="207"/>
      <c r="CM2465" s="207"/>
      <c r="CN2465" s="207"/>
      <c r="CO2465" s="207"/>
      <c r="CP2465" s="207"/>
      <c r="CQ2465" s="207"/>
      <c r="CR2465" s="207"/>
      <c r="CS2465" s="207"/>
      <c r="CT2465" s="207"/>
      <c r="CU2465" s="207"/>
      <c r="CV2465" s="207"/>
      <c r="CW2465" s="207"/>
      <c r="CX2465" s="207"/>
      <c r="CY2465" s="207"/>
      <c r="CZ2465" s="207"/>
      <c r="DA2465" s="207"/>
      <c r="DB2465" s="207"/>
      <c r="DC2465" s="207"/>
      <c r="DD2465" s="207"/>
      <c r="DE2465" s="207"/>
      <c r="DF2465" s="207"/>
      <c r="DG2465" s="207"/>
      <c r="DH2465" s="207"/>
      <c r="DI2465" s="207"/>
      <c r="DJ2465" s="207"/>
      <c r="DK2465" s="207"/>
      <c r="DL2465" s="207"/>
      <c r="DM2465" s="207"/>
      <c r="DN2465" s="207"/>
      <c r="DO2465" s="207"/>
      <c r="DP2465" s="207"/>
      <c r="DQ2465" s="207"/>
      <c r="DR2465" s="207"/>
      <c r="DS2465" s="207"/>
      <c r="DT2465" s="207"/>
      <c r="DU2465" s="207"/>
      <c r="DV2465" s="207"/>
      <c r="DW2465" s="207"/>
      <c r="DX2465" s="207"/>
    </row>
    <row r="2466" spans="15:128">
      <c r="O2466" s="207"/>
      <c r="P2466" s="207"/>
      <c r="Q2466" s="207"/>
      <c r="R2466" s="207"/>
      <c r="S2466" s="207"/>
      <c r="T2466" s="207"/>
      <c r="U2466" s="207"/>
      <c r="BP2466" s="207"/>
      <c r="BQ2466" s="207"/>
      <c r="BR2466" s="207"/>
      <c r="BS2466" s="207"/>
      <c r="BT2466" s="207"/>
      <c r="BU2466" s="207"/>
      <c r="BV2466" s="207"/>
      <c r="BW2466" s="207"/>
      <c r="BX2466" s="207"/>
      <c r="BY2466" s="207"/>
      <c r="BZ2466" s="207"/>
      <c r="CA2466" s="207"/>
      <c r="CB2466" s="207"/>
      <c r="CC2466" s="207"/>
      <c r="CD2466" s="207"/>
      <c r="CE2466" s="207"/>
      <c r="CF2466" s="207"/>
      <c r="CG2466" s="207"/>
      <c r="CH2466" s="207"/>
      <c r="CI2466" s="207"/>
      <c r="CJ2466" s="207"/>
      <c r="CK2466" s="207"/>
      <c r="CL2466" s="207"/>
      <c r="CM2466" s="207"/>
      <c r="CN2466" s="207"/>
      <c r="CO2466" s="207"/>
      <c r="CP2466" s="207"/>
      <c r="CQ2466" s="207"/>
      <c r="CR2466" s="207"/>
      <c r="CS2466" s="207"/>
      <c r="CT2466" s="207"/>
      <c r="CU2466" s="207"/>
      <c r="CV2466" s="207"/>
      <c r="CW2466" s="207"/>
      <c r="CX2466" s="207"/>
      <c r="CY2466" s="207"/>
      <c r="CZ2466" s="207"/>
      <c r="DA2466" s="207"/>
      <c r="DB2466" s="207"/>
      <c r="DC2466" s="207"/>
      <c r="DD2466" s="207"/>
      <c r="DE2466" s="207"/>
      <c r="DF2466" s="207"/>
      <c r="DG2466" s="207"/>
      <c r="DH2466" s="207"/>
      <c r="DI2466" s="207"/>
      <c r="DJ2466" s="207"/>
      <c r="DK2466" s="207"/>
      <c r="DL2466" s="207"/>
      <c r="DM2466" s="207"/>
      <c r="DN2466" s="207"/>
      <c r="DO2466" s="207"/>
      <c r="DP2466" s="207"/>
      <c r="DQ2466" s="207"/>
      <c r="DR2466" s="207"/>
      <c r="DS2466" s="207"/>
      <c r="DT2466" s="207"/>
      <c r="DU2466" s="207"/>
      <c r="DV2466" s="207"/>
      <c r="DW2466" s="207"/>
      <c r="DX2466" s="207"/>
    </row>
    <row r="2467" spans="15:128">
      <c r="O2467" s="207"/>
      <c r="P2467" s="207"/>
      <c r="Q2467" s="207"/>
      <c r="R2467" s="207"/>
      <c r="S2467" s="207"/>
      <c r="T2467" s="207"/>
      <c r="U2467" s="207"/>
      <c r="BP2467" s="207"/>
      <c r="BQ2467" s="207"/>
      <c r="BR2467" s="207"/>
      <c r="BS2467" s="207"/>
      <c r="BT2467" s="207"/>
      <c r="BU2467" s="207"/>
      <c r="BV2467" s="207"/>
      <c r="BW2467" s="207"/>
      <c r="BX2467" s="207"/>
      <c r="BY2467" s="207"/>
      <c r="BZ2467" s="207"/>
      <c r="CA2467" s="207"/>
      <c r="CB2467" s="207"/>
      <c r="CC2467" s="207"/>
      <c r="CD2467" s="207"/>
      <c r="CE2467" s="207"/>
      <c r="CF2467" s="207"/>
      <c r="CG2467" s="207"/>
      <c r="CH2467" s="207"/>
      <c r="CI2467" s="207"/>
      <c r="CJ2467" s="207"/>
      <c r="CK2467" s="207"/>
      <c r="CL2467" s="207"/>
      <c r="CM2467" s="207"/>
      <c r="CN2467" s="207"/>
      <c r="CO2467" s="207"/>
      <c r="CP2467" s="207"/>
      <c r="CQ2467" s="207"/>
      <c r="CR2467" s="207"/>
      <c r="CS2467" s="207"/>
      <c r="CT2467" s="207"/>
      <c r="CU2467" s="207"/>
      <c r="CV2467" s="207"/>
      <c r="CW2467" s="207"/>
      <c r="CX2467" s="207"/>
      <c r="CY2467" s="207"/>
      <c r="CZ2467" s="207"/>
      <c r="DA2467" s="207"/>
      <c r="DB2467" s="207"/>
      <c r="DC2467" s="207"/>
      <c r="DD2467" s="207"/>
      <c r="DE2467" s="207"/>
      <c r="DF2467" s="207"/>
      <c r="DG2467" s="207"/>
      <c r="DH2467" s="207"/>
      <c r="DI2467" s="207"/>
      <c r="DJ2467" s="207"/>
      <c r="DK2467" s="207"/>
      <c r="DL2467" s="207"/>
      <c r="DM2467" s="207"/>
      <c r="DN2467" s="207"/>
      <c r="DO2467" s="207"/>
      <c r="DP2467" s="207"/>
      <c r="DQ2467" s="207"/>
      <c r="DR2467" s="207"/>
      <c r="DS2467" s="207"/>
      <c r="DT2467" s="207"/>
      <c r="DU2467" s="207"/>
      <c r="DV2467" s="207"/>
      <c r="DW2467" s="207"/>
      <c r="DX2467" s="207"/>
    </row>
    <row r="2468" spans="15:128">
      <c r="O2468" s="207"/>
      <c r="P2468" s="207"/>
      <c r="Q2468" s="207"/>
      <c r="R2468" s="207"/>
      <c r="S2468" s="207"/>
      <c r="T2468" s="207"/>
      <c r="U2468" s="207"/>
      <c r="BP2468" s="207"/>
      <c r="BQ2468" s="207"/>
      <c r="BR2468" s="207"/>
      <c r="BS2468" s="207"/>
      <c r="BT2468" s="207"/>
      <c r="BU2468" s="207"/>
      <c r="BV2468" s="207"/>
      <c r="BW2468" s="207"/>
      <c r="BX2468" s="207"/>
      <c r="BY2468" s="207"/>
      <c r="BZ2468" s="207"/>
      <c r="CA2468" s="207"/>
      <c r="CB2468" s="207"/>
      <c r="CC2468" s="207"/>
      <c r="CD2468" s="207"/>
      <c r="CE2468" s="207"/>
      <c r="CF2468" s="207"/>
      <c r="CG2468" s="207"/>
      <c r="CH2468" s="207"/>
      <c r="CI2468" s="207"/>
      <c r="CJ2468" s="207"/>
      <c r="CK2468" s="207"/>
      <c r="CL2468" s="207"/>
      <c r="CM2468" s="207"/>
      <c r="CN2468" s="207"/>
      <c r="CO2468" s="207"/>
      <c r="CP2468" s="207"/>
      <c r="CQ2468" s="207"/>
      <c r="CR2468" s="207"/>
      <c r="CS2468" s="207"/>
      <c r="CT2468" s="207"/>
      <c r="CU2468" s="207"/>
      <c r="CV2468" s="207"/>
      <c r="CW2468" s="207"/>
      <c r="CX2468" s="207"/>
      <c r="CY2468" s="207"/>
      <c r="CZ2468" s="207"/>
      <c r="DA2468" s="207"/>
      <c r="DB2468" s="207"/>
      <c r="DC2468" s="207"/>
      <c r="DD2468" s="207"/>
      <c r="DE2468" s="207"/>
      <c r="DF2468" s="207"/>
      <c r="DG2468" s="207"/>
      <c r="DH2468" s="207"/>
      <c r="DI2468" s="207"/>
      <c r="DJ2468" s="207"/>
      <c r="DK2468" s="207"/>
      <c r="DL2468" s="207"/>
      <c r="DM2468" s="207"/>
      <c r="DN2468" s="207"/>
      <c r="DO2468" s="207"/>
      <c r="DP2468" s="207"/>
      <c r="DQ2468" s="207"/>
      <c r="DR2468" s="207"/>
      <c r="DS2468" s="207"/>
      <c r="DT2468" s="207"/>
      <c r="DU2468" s="207"/>
      <c r="DV2468" s="207"/>
      <c r="DW2468" s="207"/>
      <c r="DX2468" s="207"/>
    </row>
    <row r="2469" spans="15:128">
      <c r="O2469" s="207"/>
      <c r="P2469" s="207"/>
      <c r="Q2469" s="207"/>
      <c r="R2469" s="207"/>
      <c r="S2469" s="207"/>
      <c r="T2469" s="207"/>
      <c r="U2469" s="207"/>
      <c r="BP2469" s="207"/>
      <c r="BQ2469" s="207"/>
      <c r="BR2469" s="207"/>
      <c r="BS2469" s="207"/>
      <c r="BT2469" s="207"/>
      <c r="BU2469" s="207"/>
      <c r="BV2469" s="207"/>
      <c r="BW2469" s="207"/>
      <c r="BX2469" s="207"/>
      <c r="BY2469" s="207"/>
      <c r="BZ2469" s="207"/>
      <c r="CA2469" s="207"/>
      <c r="CB2469" s="207"/>
      <c r="CC2469" s="207"/>
      <c r="CD2469" s="207"/>
      <c r="CE2469" s="207"/>
      <c r="CF2469" s="207"/>
      <c r="CG2469" s="207"/>
      <c r="CH2469" s="207"/>
      <c r="CI2469" s="207"/>
      <c r="CJ2469" s="207"/>
      <c r="CK2469" s="207"/>
      <c r="CL2469" s="207"/>
      <c r="CM2469" s="207"/>
      <c r="CN2469" s="207"/>
      <c r="CO2469" s="207"/>
      <c r="CP2469" s="207"/>
      <c r="CQ2469" s="207"/>
      <c r="CR2469" s="207"/>
      <c r="CS2469" s="207"/>
      <c r="CT2469" s="207"/>
      <c r="CU2469" s="207"/>
      <c r="CV2469" s="207"/>
      <c r="CW2469" s="207"/>
      <c r="CX2469" s="207"/>
      <c r="CY2469" s="207"/>
      <c r="CZ2469" s="207"/>
      <c r="DA2469" s="207"/>
      <c r="DB2469" s="207"/>
      <c r="DC2469" s="207"/>
      <c r="DD2469" s="207"/>
      <c r="DE2469" s="207"/>
      <c r="DF2469" s="207"/>
      <c r="DG2469" s="207"/>
      <c r="DH2469" s="207"/>
      <c r="DI2469" s="207"/>
      <c r="DJ2469" s="207"/>
      <c r="DK2469" s="207"/>
      <c r="DL2469" s="207"/>
      <c r="DM2469" s="207"/>
      <c r="DN2469" s="207"/>
      <c r="DO2469" s="207"/>
      <c r="DP2469" s="207"/>
      <c r="DQ2469" s="207"/>
      <c r="DR2469" s="207"/>
      <c r="DS2469" s="207"/>
      <c r="DT2469" s="207"/>
      <c r="DU2469" s="207"/>
      <c r="DV2469" s="207"/>
      <c r="DW2469" s="207"/>
      <c r="DX2469" s="207"/>
    </row>
    <row r="2470" spans="15:128">
      <c r="O2470" s="207"/>
      <c r="P2470" s="207"/>
      <c r="Q2470" s="207"/>
      <c r="R2470" s="207"/>
      <c r="S2470" s="207"/>
      <c r="T2470" s="207"/>
      <c r="U2470" s="207"/>
      <c r="BP2470" s="207"/>
      <c r="BQ2470" s="207"/>
      <c r="BR2470" s="207"/>
      <c r="BS2470" s="207"/>
      <c r="BT2470" s="207"/>
      <c r="BU2470" s="207"/>
      <c r="BV2470" s="207"/>
      <c r="BW2470" s="207"/>
      <c r="BX2470" s="207"/>
      <c r="BY2470" s="207"/>
      <c r="BZ2470" s="207"/>
      <c r="CA2470" s="207"/>
      <c r="CB2470" s="207"/>
      <c r="CC2470" s="207"/>
      <c r="CD2470" s="207"/>
      <c r="CE2470" s="207"/>
      <c r="CF2470" s="207"/>
      <c r="CG2470" s="207"/>
      <c r="CH2470" s="207"/>
      <c r="CI2470" s="207"/>
      <c r="CJ2470" s="207"/>
      <c r="CK2470" s="207"/>
      <c r="CL2470" s="207"/>
      <c r="CM2470" s="207"/>
      <c r="CN2470" s="207"/>
      <c r="CO2470" s="207"/>
      <c r="CP2470" s="207"/>
      <c r="CQ2470" s="207"/>
      <c r="CR2470" s="207"/>
      <c r="CS2470" s="207"/>
      <c r="CT2470" s="207"/>
      <c r="CU2470" s="207"/>
      <c r="CV2470" s="207"/>
      <c r="CW2470" s="207"/>
      <c r="CX2470" s="207"/>
      <c r="CY2470" s="207"/>
      <c r="CZ2470" s="207"/>
      <c r="DA2470" s="207"/>
      <c r="DB2470" s="207"/>
      <c r="DC2470" s="207"/>
      <c r="DD2470" s="207"/>
      <c r="DE2470" s="207"/>
      <c r="DF2470" s="207"/>
      <c r="DG2470" s="207"/>
      <c r="DH2470" s="207"/>
      <c r="DI2470" s="207"/>
      <c r="DJ2470" s="207"/>
      <c r="DK2470" s="207"/>
      <c r="DL2470" s="207"/>
      <c r="DM2470" s="207"/>
      <c r="DN2470" s="207"/>
      <c r="DO2470" s="207"/>
      <c r="DP2470" s="207"/>
      <c r="DQ2470" s="207"/>
      <c r="DR2470" s="207"/>
      <c r="DS2470" s="207"/>
      <c r="DT2470" s="207"/>
      <c r="DU2470" s="207"/>
      <c r="DV2470" s="207"/>
      <c r="DW2470" s="207"/>
      <c r="DX2470" s="207"/>
    </row>
    <row r="2471" spans="15:128">
      <c r="O2471" s="207"/>
      <c r="P2471" s="207"/>
      <c r="Q2471" s="207"/>
      <c r="R2471" s="207"/>
      <c r="S2471" s="207"/>
      <c r="T2471" s="207"/>
      <c r="U2471" s="207"/>
      <c r="BP2471" s="207"/>
      <c r="BQ2471" s="207"/>
      <c r="BR2471" s="207"/>
      <c r="BS2471" s="207"/>
      <c r="BT2471" s="207"/>
      <c r="BU2471" s="207"/>
      <c r="BV2471" s="207"/>
      <c r="BW2471" s="207"/>
      <c r="BX2471" s="207"/>
      <c r="BY2471" s="207"/>
      <c r="BZ2471" s="207"/>
      <c r="CA2471" s="207"/>
      <c r="CB2471" s="207"/>
      <c r="CC2471" s="207"/>
      <c r="CD2471" s="207"/>
      <c r="CE2471" s="207"/>
      <c r="CF2471" s="207"/>
      <c r="CG2471" s="207"/>
      <c r="CH2471" s="207"/>
      <c r="CI2471" s="207"/>
      <c r="CJ2471" s="207"/>
      <c r="CK2471" s="207"/>
      <c r="CL2471" s="207"/>
      <c r="CM2471" s="207"/>
      <c r="CN2471" s="207"/>
      <c r="CO2471" s="207"/>
      <c r="CP2471" s="207"/>
      <c r="CQ2471" s="207"/>
      <c r="CR2471" s="207"/>
      <c r="CS2471" s="207"/>
      <c r="CT2471" s="207"/>
      <c r="CU2471" s="207"/>
      <c r="CV2471" s="207"/>
      <c r="CW2471" s="207"/>
      <c r="CX2471" s="207"/>
      <c r="CY2471" s="207"/>
      <c r="CZ2471" s="207"/>
      <c r="DA2471" s="207"/>
      <c r="DB2471" s="207"/>
      <c r="DC2471" s="207"/>
      <c r="DD2471" s="207"/>
      <c r="DE2471" s="207"/>
      <c r="DF2471" s="207"/>
      <c r="DG2471" s="207"/>
      <c r="DH2471" s="207"/>
      <c r="DI2471" s="207"/>
      <c r="DJ2471" s="207"/>
      <c r="DK2471" s="207"/>
      <c r="DL2471" s="207"/>
      <c r="DM2471" s="207"/>
      <c r="DN2471" s="207"/>
      <c r="DO2471" s="207"/>
      <c r="DP2471" s="207"/>
      <c r="DQ2471" s="207"/>
      <c r="DR2471" s="207"/>
      <c r="DS2471" s="207"/>
      <c r="DT2471" s="207"/>
      <c r="DU2471" s="207"/>
      <c r="DV2471" s="207"/>
      <c r="DW2471" s="207"/>
      <c r="DX2471" s="207"/>
    </row>
    <row r="2472" spans="15:128">
      <c r="O2472" s="207"/>
      <c r="P2472" s="207"/>
      <c r="Q2472" s="207"/>
      <c r="R2472" s="207"/>
      <c r="S2472" s="207"/>
      <c r="T2472" s="207"/>
      <c r="U2472" s="207"/>
      <c r="BP2472" s="207"/>
      <c r="BQ2472" s="207"/>
      <c r="BR2472" s="207"/>
      <c r="BS2472" s="207"/>
      <c r="BT2472" s="207"/>
      <c r="BU2472" s="207"/>
      <c r="BV2472" s="207"/>
      <c r="BW2472" s="207"/>
      <c r="BX2472" s="207"/>
      <c r="BY2472" s="207"/>
      <c r="BZ2472" s="207"/>
      <c r="CA2472" s="207"/>
      <c r="CB2472" s="207"/>
      <c r="CC2472" s="207"/>
      <c r="CD2472" s="207"/>
      <c r="CE2472" s="207"/>
      <c r="CF2472" s="207"/>
      <c r="CG2472" s="207"/>
      <c r="CH2472" s="207"/>
      <c r="CI2472" s="207"/>
      <c r="CJ2472" s="207"/>
      <c r="CK2472" s="207"/>
      <c r="CL2472" s="207"/>
      <c r="CM2472" s="207"/>
      <c r="CN2472" s="207"/>
      <c r="CO2472" s="207"/>
      <c r="CP2472" s="207"/>
      <c r="CQ2472" s="207"/>
      <c r="CR2472" s="207"/>
      <c r="CS2472" s="207"/>
      <c r="CT2472" s="207"/>
      <c r="CU2472" s="207"/>
      <c r="CV2472" s="207"/>
      <c r="CW2472" s="207"/>
      <c r="CX2472" s="207"/>
      <c r="CY2472" s="207"/>
      <c r="CZ2472" s="207"/>
      <c r="DA2472" s="207"/>
      <c r="DB2472" s="207"/>
      <c r="DC2472" s="207"/>
      <c r="DD2472" s="207"/>
      <c r="DE2472" s="207"/>
      <c r="DF2472" s="207"/>
      <c r="DG2472" s="207"/>
      <c r="DH2472" s="207"/>
      <c r="DI2472" s="207"/>
      <c r="DJ2472" s="207"/>
      <c r="DK2472" s="207"/>
      <c r="DL2472" s="207"/>
      <c r="DM2472" s="207"/>
      <c r="DN2472" s="207"/>
      <c r="DO2472" s="207"/>
      <c r="DP2472" s="207"/>
      <c r="DQ2472" s="207"/>
      <c r="DR2472" s="207"/>
      <c r="DS2472" s="207"/>
      <c r="DT2472" s="207"/>
      <c r="DU2472" s="207"/>
      <c r="DV2472" s="207"/>
      <c r="DW2472" s="207"/>
      <c r="DX2472" s="207"/>
    </row>
    <row r="2473" spans="15:128">
      <c r="O2473" s="207"/>
      <c r="P2473" s="207"/>
      <c r="Q2473" s="207"/>
      <c r="R2473" s="207"/>
      <c r="S2473" s="207"/>
      <c r="T2473" s="207"/>
      <c r="U2473" s="207"/>
      <c r="BP2473" s="207"/>
      <c r="BQ2473" s="207"/>
      <c r="BR2473" s="207"/>
      <c r="BS2473" s="207"/>
      <c r="BT2473" s="207"/>
      <c r="BU2473" s="207"/>
      <c r="BV2473" s="207"/>
      <c r="BW2473" s="207"/>
      <c r="BX2473" s="207"/>
      <c r="BY2473" s="207"/>
      <c r="BZ2473" s="207"/>
      <c r="CA2473" s="207"/>
      <c r="CB2473" s="207"/>
      <c r="CC2473" s="207"/>
      <c r="CD2473" s="207"/>
      <c r="CE2473" s="207"/>
      <c r="CF2473" s="207"/>
      <c r="CG2473" s="207"/>
      <c r="CH2473" s="207"/>
      <c r="CI2473" s="207"/>
      <c r="CJ2473" s="207"/>
      <c r="CK2473" s="207"/>
      <c r="CL2473" s="207"/>
      <c r="CM2473" s="207"/>
      <c r="CN2473" s="207"/>
      <c r="CO2473" s="207"/>
      <c r="CP2473" s="207"/>
      <c r="CQ2473" s="207"/>
      <c r="CR2473" s="207"/>
      <c r="CS2473" s="207"/>
      <c r="CT2473" s="207"/>
      <c r="CU2473" s="207"/>
      <c r="CV2473" s="207"/>
      <c r="CW2473" s="207"/>
      <c r="CX2473" s="207"/>
      <c r="CY2473" s="207"/>
      <c r="CZ2473" s="207"/>
      <c r="DA2473" s="207"/>
      <c r="DB2473" s="207"/>
      <c r="DC2473" s="207"/>
      <c r="DD2473" s="207"/>
      <c r="DE2473" s="207"/>
      <c r="DF2473" s="207"/>
      <c r="DG2473" s="207"/>
      <c r="DH2473" s="207"/>
      <c r="DI2473" s="207"/>
      <c r="DJ2473" s="207"/>
      <c r="DK2473" s="207"/>
      <c r="DL2473" s="207"/>
      <c r="DM2473" s="207"/>
      <c r="DN2473" s="207"/>
      <c r="DO2473" s="207"/>
      <c r="DP2473" s="207"/>
      <c r="DQ2473" s="207"/>
      <c r="DR2473" s="207"/>
      <c r="DS2473" s="207"/>
      <c r="DT2473" s="207"/>
      <c r="DU2473" s="207"/>
      <c r="DV2473" s="207"/>
      <c r="DW2473" s="207"/>
      <c r="DX2473" s="207"/>
    </row>
    <row r="2474" spans="15:128">
      <c r="O2474" s="207"/>
      <c r="P2474" s="207"/>
      <c r="Q2474" s="207"/>
      <c r="R2474" s="207"/>
      <c r="S2474" s="207"/>
      <c r="T2474" s="207"/>
      <c r="U2474" s="207"/>
      <c r="BP2474" s="207"/>
      <c r="BQ2474" s="207"/>
      <c r="BR2474" s="207"/>
      <c r="BS2474" s="207"/>
      <c r="BT2474" s="207"/>
      <c r="BU2474" s="207"/>
      <c r="BV2474" s="207"/>
      <c r="BW2474" s="207"/>
      <c r="BX2474" s="207"/>
      <c r="BY2474" s="207"/>
      <c r="BZ2474" s="207"/>
      <c r="CA2474" s="207"/>
      <c r="CB2474" s="207"/>
      <c r="CC2474" s="207"/>
      <c r="CD2474" s="207"/>
      <c r="CE2474" s="207"/>
      <c r="CF2474" s="207"/>
      <c r="CG2474" s="207"/>
      <c r="CH2474" s="207"/>
      <c r="CI2474" s="207"/>
      <c r="CJ2474" s="207"/>
      <c r="CK2474" s="207"/>
      <c r="CL2474" s="207"/>
      <c r="CM2474" s="207"/>
      <c r="CN2474" s="207"/>
      <c r="CO2474" s="207"/>
      <c r="CP2474" s="207"/>
      <c r="CQ2474" s="207"/>
      <c r="CR2474" s="207"/>
      <c r="CS2474" s="207"/>
      <c r="CT2474" s="207"/>
      <c r="CU2474" s="207"/>
      <c r="CV2474" s="207"/>
      <c r="CW2474" s="207"/>
      <c r="CX2474" s="207"/>
      <c r="CY2474" s="207"/>
      <c r="CZ2474" s="207"/>
      <c r="DA2474" s="207"/>
      <c r="DB2474" s="207"/>
      <c r="DC2474" s="207"/>
      <c r="DD2474" s="207"/>
      <c r="DE2474" s="207"/>
      <c r="DF2474" s="207"/>
      <c r="DG2474" s="207"/>
      <c r="DH2474" s="207"/>
      <c r="DI2474" s="207"/>
      <c r="DJ2474" s="207"/>
      <c r="DK2474" s="207"/>
      <c r="DL2474" s="207"/>
      <c r="DM2474" s="207"/>
      <c r="DN2474" s="207"/>
      <c r="DO2474" s="207"/>
      <c r="DP2474" s="207"/>
      <c r="DQ2474" s="207"/>
      <c r="DR2474" s="207"/>
      <c r="DS2474" s="207"/>
      <c r="DT2474" s="207"/>
      <c r="DU2474" s="207"/>
      <c r="DV2474" s="207"/>
      <c r="DW2474" s="207"/>
      <c r="DX2474" s="207"/>
    </row>
    <row r="2475" spans="15:128">
      <c r="O2475" s="207"/>
      <c r="P2475" s="207"/>
      <c r="Q2475" s="207"/>
      <c r="R2475" s="207"/>
      <c r="S2475" s="207"/>
      <c r="T2475" s="207"/>
      <c r="U2475" s="207"/>
      <c r="BP2475" s="207"/>
      <c r="BQ2475" s="207"/>
      <c r="BR2475" s="207"/>
      <c r="BS2475" s="207"/>
      <c r="BT2475" s="207"/>
      <c r="BU2475" s="207"/>
      <c r="BV2475" s="207"/>
      <c r="BW2475" s="207"/>
      <c r="BX2475" s="207"/>
      <c r="BY2475" s="207"/>
      <c r="BZ2475" s="207"/>
      <c r="CA2475" s="207"/>
      <c r="CB2475" s="207"/>
      <c r="CC2475" s="207"/>
      <c r="CD2475" s="207"/>
      <c r="CE2475" s="207"/>
      <c r="CF2475" s="207"/>
      <c r="CG2475" s="207"/>
      <c r="CH2475" s="207"/>
      <c r="CI2475" s="207"/>
      <c r="CJ2475" s="207"/>
      <c r="CK2475" s="207"/>
      <c r="CL2475" s="207"/>
      <c r="CM2475" s="207"/>
      <c r="CN2475" s="207"/>
      <c r="CO2475" s="207"/>
      <c r="CP2475" s="207"/>
      <c r="CQ2475" s="207"/>
      <c r="CR2475" s="207"/>
      <c r="CS2475" s="207"/>
      <c r="CT2475" s="207"/>
      <c r="CU2475" s="207"/>
      <c r="CV2475" s="207"/>
      <c r="CW2475" s="207"/>
      <c r="CX2475" s="207"/>
      <c r="CY2475" s="207"/>
      <c r="CZ2475" s="207"/>
      <c r="DA2475" s="207"/>
      <c r="DB2475" s="207"/>
      <c r="DC2475" s="207"/>
      <c r="DD2475" s="207"/>
      <c r="DE2475" s="207"/>
      <c r="DF2475" s="207"/>
      <c r="DG2475" s="207"/>
      <c r="DH2475" s="207"/>
      <c r="DI2475" s="207"/>
      <c r="DJ2475" s="207"/>
      <c r="DK2475" s="207"/>
      <c r="DL2475" s="207"/>
      <c r="DM2475" s="207"/>
      <c r="DN2475" s="207"/>
      <c r="DO2475" s="207"/>
      <c r="DP2475" s="207"/>
      <c r="DQ2475" s="207"/>
      <c r="DR2475" s="207"/>
      <c r="DS2475" s="207"/>
      <c r="DT2475" s="207"/>
      <c r="DU2475" s="207"/>
      <c r="DV2475" s="207"/>
      <c r="DW2475" s="207"/>
      <c r="DX2475" s="207"/>
    </row>
    <row r="2476" spans="15:128">
      <c r="O2476" s="207"/>
      <c r="P2476" s="207"/>
      <c r="Q2476" s="207"/>
      <c r="R2476" s="207"/>
      <c r="S2476" s="207"/>
      <c r="T2476" s="207"/>
      <c r="U2476" s="207"/>
      <c r="BP2476" s="207"/>
      <c r="BQ2476" s="207"/>
      <c r="BR2476" s="207"/>
      <c r="BS2476" s="207"/>
      <c r="BT2476" s="207"/>
      <c r="BU2476" s="207"/>
      <c r="BV2476" s="207"/>
      <c r="BW2476" s="207"/>
      <c r="BX2476" s="207"/>
      <c r="BY2476" s="207"/>
      <c r="BZ2476" s="207"/>
      <c r="CA2476" s="207"/>
      <c r="CB2476" s="207"/>
      <c r="CC2476" s="207"/>
      <c r="CD2476" s="207"/>
      <c r="CE2476" s="207"/>
      <c r="CF2476" s="207"/>
      <c r="CG2476" s="207"/>
      <c r="CH2476" s="207"/>
      <c r="CI2476" s="207"/>
      <c r="CJ2476" s="207"/>
      <c r="CK2476" s="207"/>
      <c r="CL2476" s="207"/>
      <c r="CM2476" s="207"/>
      <c r="CN2476" s="207"/>
      <c r="CO2476" s="207"/>
      <c r="CP2476" s="207"/>
      <c r="CQ2476" s="207"/>
      <c r="CR2476" s="207"/>
      <c r="CS2476" s="207"/>
      <c r="CT2476" s="207"/>
      <c r="CU2476" s="207"/>
      <c r="CV2476" s="207"/>
      <c r="CW2476" s="207"/>
      <c r="CX2476" s="207"/>
      <c r="CY2476" s="207"/>
      <c r="CZ2476" s="207"/>
      <c r="DA2476" s="207"/>
      <c r="DB2476" s="207"/>
      <c r="DC2476" s="207"/>
      <c r="DD2476" s="207"/>
      <c r="DE2476" s="207"/>
      <c r="DF2476" s="207"/>
      <c r="DG2476" s="207"/>
      <c r="DH2476" s="207"/>
      <c r="DI2476" s="207"/>
      <c r="DJ2476" s="207"/>
      <c r="DK2476" s="207"/>
      <c r="DL2476" s="207"/>
      <c r="DM2476" s="207"/>
      <c r="DN2476" s="207"/>
      <c r="DO2476" s="207"/>
      <c r="DP2476" s="207"/>
      <c r="DQ2476" s="207"/>
      <c r="DR2476" s="207"/>
      <c r="DS2476" s="207"/>
      <c r="DT2476" s="207"/>
      <c r="DU2476" s="207"/>
      <c r="DV2476" s="207"/>
      <c r="DW2476" s="207"/>
      <c r="DX2476" s="207"/>
    </row>
    <row r="2477" spans="15:128">
      <c r="O2477" s="207"/>
      <c r="P2477" s="207"/>
      <c r="Q2477" s="207"/>
      <c r="R2477" s="207"/>
      <c r="S2477" s="207"/>
      <c r="T2477" s="207"/>
      <c r="U2477" s="207"/>
      <c r="BP2477" s="207"/>
      <c r="BQ2477" s="207"/>
      <c r="BR2477" s="207"/>
      <c r="BS2477" s="207"/>
      <c r="BT2477" s="207"/>
      <c r="BU2477" s="207"/>
      <c r="BV2477" s="207"/>
      <c r="BW2477" s="207"/>
      <c r="BX2477" s="207"/>
      <c r="BY2477" s="207"/>
      <c r="BZ2477" s="207"/>
      <c r="CA2477" s="207"/>
      <c r="CB2477" s="207"/>
      <c r="CC2477" s="207"/>
      <c r="CD2477" s="207"/>
      <c r="CE2477" s="207"/>
      <c r="CF2477" s="207"/>
      <c r="CG2477" s="207"/>
      <c r="CH2477" s="207"/>
      <c r="CI2477" s="207"/>
      <c r="CJ2477" s="207"/>
      <c r="CK2477" s="207"/>
      <c r="CL2477" s="207"/>
      <c r="CM2477" s="207"/>
      <c r="CN2477" s="207"/>
      <c r="CO2477" s="207"/>
      <c r="CP2477" s="207"/>
      <c r="CQ2477" s="207"/>
      <c r="CR2477" s="207"/>
      <c r="CS2477" s="207"/>
      <c r="CT2477" s="207"/>
      <c r="CU2477" s="207"/>
      <c r="CV2477" s="207"/>
      <c r="CW2477" s="207"/>
      <c r="CX2477" s="207"/>
      <c r="CY2477" s="207"/>
      <c r="CZ2477" s="207"/>
      <c r="DA2477" s="207"/>
      <c r="DB2477" s="207"/>
      <c r="DC2477" s="207"/>
      <c r="DD2477" s="207"/>
      <c r="DE2477" s="207"/>
      <c r="DF2477" s="207"/>
      <c r="DG2477" s="207"/>
      <c r="DH2477" s="207"/>
      <c r="DI2477" s="207"/>
      <c r="DJ2477" s="207"/>
      <c r="DK2477" s="207"/>
      <c r="DL2477" s="207"/>
      <c r="DM2477" s="207"/>
      <c r="DN2477" s="207"/>
      <c r="DO2477" s="207"/>
      <c r="DP2477" s="207"/>
      <c r="DQ2477" s="207"/>
      <c r="DR2477" s="207"/>
      <c r="DS2477" s="207"/>
      <c r="DT2477" s="207"/>
      <c r="DU2477" s="207"/>
      <c r="DV2477" s="207"/>
      <c r="DW2477" s="207"/>
      <c r="DX2477" s="207"/>
    </row>
    <row r="2478" spans="15:128">
      <c r="O2478" s="207"/>
      <c r="P2478" s="207"/>
      <c r="Q2478" s="207"/>
      <c r="R2478" s="207"/>
      <c r="S2478" s="207"/>
      <c r="T2478" s="207"/>
      <c r="U2478" s="207"/>
      <c r="BP2478" s="207"/>
      <c r="BQ2478" s="207"/>
      <c r="BR2478" s="207"/>
      <c r="BS2478" s="207"/>
      <c r="BT2478" s="207"/>
      <c r="BU2478" s="207"/>
      <c r="BV2478" s="207"/>
      <c r="BW2478" s="207"/>
      <c r="BX2478" s="207"/>
      <c r="BY2478" s="207"/>
      <c r="BZ2478" s="207"/>
      <c r="CA2478" s="207"/>
      <c r="CB2478" s="207"/>
      <c r="CC2478" s="207"/>
      <c r="CD2478" s="207"/>
      <c r="CE2478" s="207"/>
      <c r="CF2478" s="207"/>
      <c r="CG2478" s="207"/>
      <c r="CH2478" s="207"/>
      <c r="CI2478" s="207"/>
      <c r="CJ2478" s="207"/>
      <c r="CK2478" s="207"/>
      <c r="CL2478" s="207"/>
      <c r="CM2478" s="207"/>
      <c r="CN2478" s="207"/>
      <c r="CO2478" s="207"/>
      <c r="CP2478" s="207"/>
      <c r="CQ2478" s="207"/>
      <c r="CR2478" s="207"/>
      <c r="CS2478" s="207"/>
      <c r="CT2478" s="207"/>
      <c r="CU2478" s="207"/>
      <c r="CV2478" s="207"/>
      <c r="CW2478" s="207"/>
      <c r="CX2478" s="207"/>
      <c r="CY2478" s="207"/>
      <c r="CZ2478" s="207"/>
      <c r="DA2478" s="207"/>
      <c r="DB2478" s="207"/>
      <c r="DC2478" s="207"/>
      <c r="DD2478" s="207"/>
      <c r="DE2478" s="207"/>
      <c r="DF2478" s="207"/>
      <c r="DG2478" s="207"/>
      <c r="DH2478" s="207"/>
      <c r="DI2478" s="207"/>
      <c r="DJ2478" s="207"/>
      <c r="DK2478" s="207"/>
      <c r="DL2478" s="207"/>
      <c r="DM2478" s="207"/>
      <c r="DN2478" s="207"/>
      <c r="DO2478" s="207"/>
      <c r="DP2478" s="207"/>
      <c r="DQ2478" s="207"/>
      <c r="DR2478" s="207"/>
      <c r="DS2478" s="207"/>
      <c r="DT2478" s="207"/>
      <c r="DU2478" s="207"/>
      <c r="DV2478" s="207"/>
      <c r="DW2478" s="207"/>
      <c r="DX2478" s="207"/>
    </row>
    <row r="2479" spans="15:128">
      <c r="O2479" s="207"/>
      <c r="P2479" s="207"/>
      <c r="Q2479" s="207"/>
      <c r="R2479" s="207"/>
      <c r="S2479" s="207"/>
      <c r="T2479" s="207"/>
      <c r="U2479" s="207"/>
      <c r="BP2479" s="207"/>
      <c r="BQ2479" s="207"/>
      <c r="BR2479" s="207"/>
      <c r="BS2479" s="207"/>
      <c r="BT2479" s="207"/>
      <c r="BU2479" s="207"/>
      <c r="BV2479" s="207"/>
      <c r="BW2479" s="207"/>
      <c r="BX2479" s="207"/>
      <c r="BY2479" s="207"/>
      <c r="BZ2479" s="207"/>
      <c r="CA2479" s="207"/>
      <c r="CB2479" s="207"/>
      <c r="CC2479" s="207"/>
      <c r="CD2479" s="207"/>
      <c r="CE2479" s="207"/>
      <c r="CF2479" s="207"/>
      <c r="CG2479" s="207"/>
      <c r="CH2479" s="207"/>
      <c r="CI2479" s="207"/>
      <c r="CJ2479" s="207"/>
      <c r="CK2479" s="207"/>
      <c r="CL2479" s="207"/>
      <c r="CM2479" s="207"/>
      <c r="CN2479" s="207"/>
      <c r="CO2479" s="207"/>
      <c r="CP2479" s="207"/>
      <c r="CQ2479" s="207"/>
      <c r="CR2479" s="207"/>
      <c r="CS2479" s="207"/>
      <c r="CT2479" s="207"/>
      <c r="CU2479" s="207"/>
      <c r="CV2479" s="207"/>
      <c r="CW2479" s="207"/>
      <c r="CX2479" s="207"/>
      <c r="CY2479" s="207"/>
      <c r="CZ2479" s="207"/>
      <c r="DA2479" s="207"/>
      <c r="DB2479" s="207"/>
      <c r="DC2479" s="207"/>
      <c r="DD2479" s="207"/>
      <c r="DE2479" s="207"/>
      <c r="DF2479" s="207"/>
      <c r="DG2479" s="207"/>
      <c r="DH2479" s="207"/>
      <c r="DI2479" s="207"/>
      <c r="DJ2479" s="207"/>
      <c r="DK2479" s="207"/>
      <c r="DL2479" s="207"/>
      <c r="DM2479" s="207"/>
      <c r="DN2479" s="207"/>
      <c r="DO2479" s="207"/>
      <c r="DP2479" s="207"/>
      <c r="DQ2479" s="207"/>
      <c r="DR2479" s="207"/>
      <c r="DS2479" s="207"/>
      <c r="DT2479" s="207"/>
      <c r="DU2479" s="207"/>
      <c r="DV2479" s="207"/>
      <c r="DW2479" s="207"/>
      <c r="DX2479" s="207"/>
    </row>
    <row r="2480" spans="15:128">
      <c r="O2480" s="207"/>
      <c r="P2480" s="207"/>
      <c r="Q2480" s="207"/>
      <c r="R2480" s="207"/>
      <c r="S2480" s="207"/>
      <c r="T2480" s="207"/>
      <c r="U2480" s="207"/>
      <c r="BP2480" s="207"/>
      <c r="BQ2480" s="207"/>
      <c r="BR2480" s="207"/>
      <c r="BS2480" s="207"/>
      <c r="BT2480" s="207"/>
      <c r="BU2480" s="207"/>
      <c r="BV2480" s="207"/>
      <c r="BW2480" s="207"/>
      <c r="BX2480" s="207"/>
      <c r="BY2480" s="207"/>
      <c r="BZ2480" s="207"/>
      <c r="CA2480" s="207"/>
      <c r="CB2480" s="207"/>
      <c r="CC2480" s="207"/>
      <c r="CD2480" s="207"/>
      <c r="CE2480" s="207"/>
      <c r="CF2480" s="207"/>
      <c r="CG2480" s="207"/>
      <c r="CH2480" s="207"/>
      <c r="CI2480" s="207"/>
      <c r="CJ2480" s="207"/>
      <c r="CK2480" s="207"/>
      <c r="CL2480" s="207"/>
      <c r="CM2480" s="207"/>
      <c r="CN2480" s="207"/>
      <c r="CO2480" s="207"/>
      <c r="CP2480" s="207"/>
      <c r="CQ2480" s="207"/>
      <c r="CR2480" s="207"/>
      <c r="CS2480" s="207"/>
      <c r="CT2480" s="207"/>
      <c r="CU2480" s="207"/>
      <c r="CV2480" s="207"/>
      <c r="CW2480" s="207"/>
      <c r="CX2480" s="207"/>
      <c r="CY2480" s="207"/>
      <c r="CZ2480" s="207"/>
      <c r="DA2480" s="207"/>
      <c r="DB2480" s="207"/>
      <c r="DC2480" s="207"/>
      <c r="DD2480" s="207"/>
      <c r="DE2480" s="207"/>
      <c r="DF2480" s="207"/>
      <c r="DG2480" s="207"/>
      <c r="DH2480" s="207"/>
      <c r="DI2480" s="207"/>
      <c r="DJ2480" s="207"/>
      <c r="DK2480" s="207"/>
      <c r="DL2480" s="207"/>
      <c r="DM2480" s="207"/>
      <c r="DN2480" s="207"/>
      <c r="DO2480" s="207"/>
      <c r="DP2480" s="207"/>
      <c r="DQ2480" s="207"/>
      <c r="DR2480" s="207"/>
      <c r="DS2480" s="207"/>
      <c r="DT2480" s="207"/>
      <c r="DU2480" s="207"/>
      <c r="DV2480" s="207"/>
      <c r="DW2480" s="207"/>
      <c r="DX2480" s="207"/>
    </row>
    <row r="2481" spans="15:128">
      <c r="O2481" s="207"/>
      <c r="P2481" s="207"/>
      <c r="Q2481" s="207"/>
      <c r="R2481" s="207"/>
      <c r="S2481" s="207"/>
      <c r="T2481" s="207"/>
      <c r="U2481" s="207"/>
      <c r="BP2481" s="207"/>
      <c r="BQ2481" s="207"/>
      <c r="BR2481" s="207"/>
      <c r="BS2481" s="207"/>
      <c r="BT2481" s="207"/>
      <c r="BU2481" s="207"/>
      <c r="BV2481" s="207"/>
      <c r="BW2481" s="207"/>
      <c r="BX2481" s="207"/>
      <c r="BY2481" s="207"/>
      <c r="BZ2481" s="207"/>
      <c r="CA2481" s="207"/>
      <c r="CB2481" s="207"/>
      <c r="CC2481" s="207"/>
      <c r="CD2481" s="207"/>
      <c r="CE2481" s="207"/>
      <c r="CF2481" s="207"/>
      <c r="CG2481" s="207"/>
      <c r="CH2481" s="207"/>
      <c r="CI2481" s="207"/>
      <c r="CJ2481" s="207"/>
      <c r="CK2481" s="207"/>
      <c r="CL2481" s="207"/>
      <c r="CM2481" s="207"/>
      <c r="CN2481" s="207"/>
      <c r="CO2481" s="207"/>
      <c r="CP2481" s="207"/>
      <c r="CQ2481" s="207"/>
      <c r="CR2481" s="207"/>
      <c r="CS2481" s="207"/>
      <c r="CT2481" s="207"/>
      <c r="CU2481" s="207"/>
      <c r="CV2481" s="207"/>
      <c r="CW2481" s="207"/>
      <c r="CX2481" s="207"/>
      <c r="CY2481" s="207"/>
      <c r="CZ2481" s="207"/>
      <c r="DA2481" s="207"/>
      <c r="DB2481" s="207"/>
      <c r="DC2481" s="207"/>
      <c r="DD2481" s="207"/>
      <c r="DE2481" s="207"/>
      <c r="DF2481" s="207"/>
      <c r="DG2481" s="207"/>
      <c r="DH2481" s="207"/>
      <c r="DI2481" s="207"/>
      <c r="DJ2481" s="207"/>
      <c r="DK2481" s="207"/>
      <c r="DL2481" s="207"/>
      <c r="DM2481" s="207"/>
      <c r="DN2481" s="207"/>
      <c r="DO2481" s="207"/>
      <c r="DP2481" s="207"/>
      <c r="DQ2481" s="207"/>
      <c r="DR2481" s="207"/>
      <c r="DS2481" s="207"/>
      <c r="DT2481" s="207"/>
      <c r="DU2481" s="207"/>
      <c r="DV2481" s="207"/>
      <c r="DW2481" s="207"/>
      <c r="DX2481" s="207"/>
    </row>
    <row r="2482" spans="15:128">
      <c r="O2482" s="207"/>
      <c r="P2482" s="207"/>
      <c r="Q2482" s="207"/>
      <c r="R2482" s="207"/>
      <c r="S2482" s="207"/>
      <c r="T2482" s="207"/>
      <c r="U2482" s="207"/>
      <c r="BP2482" s="207"/>
      <c r="BQ2482" s="207"/>
      <c r="BR2482" s="207"/>
      <c r="BS2482" s="207"/>
      <c r="BT2482" s="207"/>
      <c r="BU2482" s="207"/>
      <c r="BV2482" s="207"/>
      <c r="BW2482" s="207"/>
      <c r="BX2482" s="207"/>
      <c r="BY2482" s="207"/>
      <c r="BZ2482" s="207"/>
      <c r="CA2482" s="207"/>
      <c r="CB2482" s="207"/>
      <c r="CC2482" s="207"/>
      <c r="CD2482" s="207"/>
      <c r="CE2482" s="207"/>
      <c r="CF2482" s="207"/>
      <c r="CG2482" s="207"/>
      <c r="CH2482" s="207"/>
      <c r="CI2482" s="207"/>
      <c r="CJ2482" s="207"/>
      <c r="CK2482" s="207"/>
      <c r="CL2482" s="207"/>
      <c r="CM2482" s="207"/>
      <c r="CN2482" s="207"/>
      <c r="CO2482" s="207"/>
      <c r="CP2482" s="207"/>
      <c r="CQ2482" s="207"/>
      <c r="CR2482" s="207"/>
      <c r="CS2482" s="207"/>
      <c r="CT2482" s="207"/>
      <c r="CU2482" s="207"/>
      <c r="CV2482" s="207"/>
      <c r="CW2482" s="207"/>
      <c r="CX2482" s="207"/>
      <c r="CY2482" s="207"/>
      <c r="CZ2482" s="207"/>
      <c r="DA2482" s="207"/>
      <c r="DB2482" s="207"/>
      <c r="DC2482" s="207"/>
      <c r="DD2482" s="207"/>
      <c r="DE2482" s="207"/>
      <c r="DF2482" s="207"/>
      <c r="DG2482" s="207"/>
      <c r="DH2482" s="207"/>
      <c r="DI2482" s="207"/>
      <c r="DJ2482" s="207"/>
      <c r="DK2482" s="207"/>
      <c r="DL2482" s="207"/>
      <c r="DM2482" s="207"/>
      <c r="DN2482" s="207"/>
      <c r="DO2482" s="207"/>
      <c r="DP2482" s="207"/>
      <c r="DQ2482" s="207"/>
      <c r="DR2482" s="207"/>
      <c r="DS2482" s="207"/>
      <c r="DT2482" s="207"/>
      <c r="DU2482" s="207"/>
      <c r="DV2482" s="207"/>
      <c r="DW2482" s="207"/>
      <c r="DX2482" s="207"/>
    </row>
    <row r="2483" spans="15:128">
      <c r="O2483" s="207"/>
      <c r="P2483" s="207"/>
      <c r="Q2483" s="207"/>
      <c r="R2483" s="207"/>
      <c r="S2483" s="207"/>
      <c r="T2483" s="207"/>
      <c r="U2483" s="207"/>
      <c r="BP2483" s="207"/>
      <c r="BQ2483" s="207"/>
      <c r="BR2483" s="207"/>
      <c r="BS2483" s="207"/>
      <c r="BT2483" s="207"/>
      <c r="BU2483" s="207"/>
      <c r="BV2483" s="207"/>
      <c r="BW2483" s="207"/>
      <c r="BX2483" s="207"/>
      <c r="BY2483" s="207"/>
      <c r="BZ2483" s="207"/>
      <c r="CA2483" s="207"/>
      <c r="CB2483" s="207"/>
      <c r="CC2483" s="207"/>
      <c r="CD2483" s="207"/>
      <c r="CE2483" s="207"/>
      <c r="CF2483" s="207"/>
      <c r="CG2483" s="207"/>
      <c r="CH2483" s="207"/>
      <c r="CI2483" s="207"/>
      <c r="CJ2483" s="207"/>
      <c r="CK2483" s="207"/>
      <c r="CL2483" s="207"/>
      <c r="CM2483" s="207"/>
      <c r="CN2483" s="207"/>
      <c r="CO2483" s="207"/>
      <c r="CP2483" s="207"/>
      <c r="CQ2483" s="207"/>
      <c r="CR2483" s="207"/>
      <c r="CS2483" s="207"/>
      <c r="CT2483" s="207"/>
      <c r="CU2483" s="207"/>
      <c r="CV2483" s="207"/>
      <c r="CW2483" s="207"/>
      <c r="CX2483" s="207"/>
      <c r="CY2483" s="207"/>
      <c r="CZ2483" s="207"/>
      <c r="DA2483" s="207"/>
      <c r="DB2483" s="207"/>
      <c r="DC2483" s="207"/>
      <c r="DD2483" s="207"/>
      <c r="DE2483" s="207"/>
      <c r="DF2483" s="207"/>
      <c r="DG2483" s="207"/>
      <c r="DH2483" s="207"/>
      <c r="DI2483" s="207"/>
      <c r="DJ2483" s="207"/>
      <c r="DK2483" s="207"/>
      <c r="DL2483" s="207"/>
      <c r="DM2483" s="207"/>
      <c r="DN2483" s="207"/>
      <c r="DO2483" s="207"/>
      <c r="DP2483" s="207"/>
      <c r="DQ2483" s="207"/>
      <c r="DR2483" s="207"/>
      <c r="DS2483" s="207"/>
      <c r="DT2483" s="207"/>
      <c r="DU2483" s="207"/>
      <c r="DV2483" s="207"/>
      <c r="DW2483" s="207"/>
      <c r="DX2483" s="207"/>
    </row>
    <row r="2484" spans="15:128">
      <c r="O2484" s="207"/>
      <c r="P2484" s="207"/>
      <c r="Q2484" s="207"/>
      <c r="R2484" s="207"/>
      <c r="S2484" s="207"/>
      <c r="T2484" s="207"/>
      <c r="U2484" s="207"/>
      <c r="BP2484" s="207"/>
      <c r="BQ2484" s="207"/>
      <c r="BR2484" s="207"/>
      <c r="BS2484" s="207"/>
      <c r="BT2484" s="207"/>
      <c r="BU2484" s="207"/>
      <c r="BV2484" s="207"/>
      <c r="BW2484" s="207"/>
      <c r="BX2484" s="207"/>
      <c r="BY2484" s="207"/>
      <c r="BZ2484" s="207"/>
      <c r="CA2484" s="207"/>
      <c r="CB2484" s="207"/>
      <c r="CC2484" s="207"/>
      <c r="CD2484" s="207"/>
      <c r="CE2484" s="207"/>
      <c r="CF2484" s="207"/>
      <c r="CG2484" s="207"/>
      <c r="CH2484" s="207"/>
      <c r="CI2484" s="207"/>
      <c r="CJ2484" s="207"/>
      <c r="CK2484" s="207"/>
      <c r="CL2484" s="207"/>
      <c r="CM2484" s="207"/>
      <c r="CN2484" s="207"/>
      <c r="CO2484" s="207"/>
      <c r="CP2484" s="207"/>
      <c r="CQ2484" s="207"/>
      <c r="CR2484" s="207"/>
      <c r="CS2484" s="207"/>
      <c r="CT2484" s="207"/>
      <c r="CU2484" s="207"/>
      <c r="CV2484" s="207"/>
      <c r="CW2484" s="207"/>
      <c r="CX2484" s="207"/>
      <c r="CY2484" s="207"/>
      <c r="CZ2484" s="207"/>
      <c r="DA2484" s="207"/>
      <c r="DB2484" s="207"/>
      <c r="DC2484" s="207"/>
      <c r="DD2484" s="207"/>
      <c r="DE2484" s="207"/>
      <c r="DF2484" s="207"/>
      <c r="DG2484" s="207"/>
      <c r="DH2484" s="207"/>
      <c r="DI2484" s="207"/>
      <c r="DJ2484" s="207"/>
      <c r="DK2484" s="207"/>
      <c r="DL2484" s="207"/>
      <c r="DM2484" s="207"/>
      <c r="DN2484" s="207"/>
      <c r="DO2484" s="207"/>
      <c r="DP2484" s="207"/>
      <c r="DQ2484" s="207"/>
      <c r="DR2484" s="207"/>
      <c r="DS2484" s="207"/>
      <c r="DT2484" s="207"/>
      <c r="DU2484" s="207"/>
      <c r="DV2484" s="207"/>
      <c r="DW2484" s="207"/>
      <c r="DX2484" s="207"/>
    </row>
    <row r="2485" spans="15:128">
      <c r="O2485" s="207"/>
      <c r="P2485" s="207"/>
      <c r="Q2485" s="207"/>
      <c r="R2485" s="207"/>
      <c r="S2485" s="207"/>
      <c r="T2485" s="207"/>
      <c r="U2485" s="207"/>
      <c r="BP2485" s="207"/>
      <c r="BQ2485" s="207"/>
      <c r="BR2485" s="207"/>
      <c r="BS2485" s="207"/>
      <c r="BT2485" s="207"/>
      <c r="BU2485" s="207"/>
      <c r="BV2485" s="207"/>
      <c r="BW2485" s="207"/>
      <c r="BX2485" s="207"/>
      <c r="BY2485" s="207"/>
      <c r="BZ2485" s="207"/>
      <c r="CA2485" s="207"/>
      <c r="CB2485" s="207"/>
      <c r="CC2485" s="207"/>
      <c r="CD2485" s="207"/>
      <c r="CE2485" s="207"/>
      <c r="CF2485" s="207"/>
      <c r="CG2485" s="207"/>
      <c r="CH2485" s="207"/>
      <c r="CI2485" s="207"/>
      <c r="CJ2485" s="207"/>
      <c r="CK2485" s="207"/>
      <c r="CL2485" s="207"/>
      <c r="CM2485" s="207"/>
      <c r="CN2485" s="207"/>
      <c r="CO2485" s="207"/>
      <c r="CP2485" s="207"/>
      <c r="CQ2485" s="207"/>
      <c r="CR2485" s="207"/>
      <c r="CS2485" s="207"/>
      <c r="CT2485" s="207"/>
      <c r="CU2485" s="207"/>
      <c r="CV2485" s="207"/>
      <c r="CW2485" s="207"/>
      <c r="CX2485" s="207"/>
      <c r="CY2485" s="207"/>
      <c r="CZ2485" s="207"/>
      <c r="DA2485" s="207"/>
      <c r="DB2485" s="207"/>
      <c r="DC2485" s="207"/>
      <c r="DD2485" s="207"/>
      <c r="DE2485" s="207"/>
      <c r="DF2485" s="207"/>
      <c r="DG2485" s="207"/>
      <c r="DH2485" s="207"/>
      <c r="DI2485" s="207"/>
      <c r="DJ2485" s="207"/>
      <c r="DK2485" s="207"/>
      <c r="DL2485" s="207"/>
      <c r="DM2485" s="207"/>
      <c r="DN2485" s="207"/>
      <c r="DO2485" s="207"/>
      <c r="DP2485" s="207"/>
      <c r="DQ2485" s="207"/>
      <c r="DR2485" s="207"/>
      <c r="DS2485" s="207"/>
      <c r="DT2485" s="207"/>
      <c r="DU2485" s="207"/>
      <c r="DV2485" s="207"/>
      <c r="DW2485" s="207"/>
      <c r="DX2485" s="207"/>
    </row>
    <row r="2486" spans="15:128">
      <c r="O2486" s="207"/>
      <c r="P2486" s="207"/>
      <c r="Q2486" s="207"/>
      <c r="R2486" s="207"/>
      <c r="S2486" s="207"/>
      <c r="T2486" s="207"/>
      <c r="U2486" s="207"/>
      <c r="BP2486" s="207"/>
      <c r="BQ2486" s="207"/>
      <c r="BR2486" s="207"/>
      <c r="BS2486" s="207"/>
      <c r="BT2486" s="207"/>
      <c r="BU2486" s="207"/>
      <c r="BV2486" s="207"/>
      <c r="BW2486" s="207"/>
      <c r="BX2486" s="207"/>
      <c r="BY2486" s="207"/>
      <c r="BZ2486" s="207"/>
      <c r="CA2486" s="207"/>
      <c r="CB2486" s="207"/>
      <c r="CC2486" s="207"/>
      <c r="CD2486" s="207"/>
      <c r="CE2486" s="207"/>
      <c r="CF2486" s="207"/>
      <c r="CG2486" s="207"/>
      <c r="CH2486" s="207"/>
      <c r="CI2486" s="207"/>
      <c r="CJ2486" s="207"/>
      <c r="CK2486" s="207"/>
      <c r="CL2486" s="207"/>
      <c r="CM2486" s="207"/>
      <c r="CN2486" s="207"/>
      <c r="CO2486" s="207"/>
      <c r="CP2486" s="207"/>
      <c r="CQ2486" s="207"/>
      <c r="CR2486" s="207"/>
      <c r="CS2486" s="207"/>
      <c r="CT2486" s="207"/>
      <c r="CU2486" s="207"/>
      <c r="CV2486" s="207"/>
      <c r="CW2486" s="207"/>
      <c r="CX2486" s="207"/>
      <c r="CY2486" s="207"/>
      <c r="CZ2486" s="207"/>
      <c r="DA2486" s="207"/>
      <c r="DB2486" s="207"/>
      <c r="DC2486" s="207"/>
      <c r="DD2486" s="207"/>
      <c r="DE2486" s="207"/>
      <c r="DF2486" s="207"/>
      <c r="DG2486" s="207"/>
      <c r="DH2486" s="207"/>
      <c r="DI2486" s="207"/>
      <c r="DJ2486" s="207"/>
      <c r="DK2486" s="207"/>
      <c r="DL2486" s="207"/>
      <c r="DM2486" s="207"/>
      <c r="DN2486" s="207"/>
      <c r="DO2486" s="207"/>
      <c r="DP2486" s="207"/>
      <c r="DQ2486" s="207"/>
      <c r="DR2486" s="207"/>
      <c r="DS2486" s="207"/>
      <c r="DT2486" s="207"/>
      <c r="DU2486" s="207"/>
      <c r="DV2486" s="207"/>
      <c r="DW2486" s="207"/>
      <c r="DX2486" s="207"/>
    </row>
    <row r="2487" spans="15:128">
      <c r="O2487" s="207"/>
      <c r="P2487" s="207"/>
      <c r="Q2487" s="207"/>
      <c r="R2487" s="207"/>
      <c r="S2487" s="207"/>
      <c r="T2487" s="207"/>
      <c r="U2487" s="207"/>
      <c r="BP2487" s="207"/>
      <c r="BQ2487" s="207"/>
      <c r="BR2487" s="207"/>
      <c r="BS2487" s="207"/>
      <c r="BT2487" s="207"/>
      <c r="BU2487" s="207"/>
      <c r="BV2487" s="207"/>
      <c r="BW2487" s="207"/>
      <c r="BX2487" s="207"/>
      <c r="BY2487" s="207"/>
      <c r="BZ2487" s="207"/>
      <c r="CA2487" s="207"/>
      <c r="CB2487" s="207"/>
      <c r="CC2487" s="207"/>
      <c r="CD2487" s="207"/>
      <c r="CE2487" s="207"/>
      <c r="CF2487" s="207"/>
      <c r="CG2487" s="207"/>
      <c r="CH2487" s="207"/>
      <c r="CI2487" s="207"/>
      <c r="CJ2487" s="207"/>
      <c r="CK2487" s="207"/>
      <c r="CL2487" s="207"/>
      <c r="CM2487" s="207"/>
      <c r="CN2487" s="207"/>
      <c r="CO2487" s="207"/>
      <c r="CP2487" s="207"/>
      <c r="CQ2487" s="207"/>
      <c r="CR2487" s="207"/>
      <c r="CS2487" s="207"/>
      <c r="CT2487" s="207"/>
      <c r="CU2487" s="207"/>
      <c r="CV2487" s="207"/>
      <c r="CW2487" s="207"/>
      <c r="CX2487" s="207"/>
      <c r="CY2487" s="207"/>
      <c r="CZ2487" s="207"/>
      <c r="DA2487" s="207"/>
      <c r="DB2487" s="207"/>
      <c r="DC2487" s="207"/>
      <c r="DD2487" s="207"/>
      <c r="DE2487" s="207"/>
      <c r="DF2487" s="207"/>
      <c r="DG2487" s="207"/>
      <c r="DH2487" s="207"/>
      <c r="DI2487" s="207"/>
      <c r="DJ2487" s="207"/>
      <c r="DK2487" s="207"/>
      <c r="DL2487" s="207"/>
      <c r="DM2487" s="207"/>
      <c r="DN2487" s="207"/>
      <c r="DO2487" s="207"/>
      <c r="DP2487" s="207"/>
      <c r="DQ2487" s="207"/>
      <c r="DR2487" s="207"/>
      <c r="DS2487" s="207"/>
      <c r="DT2487" s="207"/>
      <c r="DU2487" s="207"/>
      <c r="DV2487" s="207"/>
      <c r="DW2487" s="207"/>
      <c r="DX2487" s="207"/>
    </row>
    <row r="2488" spans="15:128">
      <c r="O2488" s="207"/>
      <c r="P2488" s="207"/>
      <c r="Q2488" s="207"/>
      <c r="R2488" s="207"/>
      <c r="S2488" s="207"/>
      <c r="T2488" s="207"/>
      <c r="U2488" s="207"/>
      <c r="BP2488" s="207"/>
      <c r="BQ2488" s="207"/>
      <c r="BR2488" s="207"/>
      <c r="BS2488" s="207"/>
      <c r="BT2488" s="207"/>
      <c r="BU2488" s="207"/>
      <c r="BV2488" s="207"/>
      <c r="BW2488" s="207"/>
      <c r="BX2488" s="207"/>
      <c r="BY2488" s="207"/>
      <c r="BZ2488" s="207"/>
      <c r="CA2488" s="207"/>
      <c r="CB2488" s="207"/>
      <c r="CC2488" s="207"/>
      <c r="CD2488" s="207"/>
      <c r="CE2488" s="207"/>
      <c r="CF2488" s="207"/>
      <c r="CG2488" s="207"/>
      <c r="CH2488" s="207"/>
      <c r="CI2488" s="207"/>
      <c r="CJ2488" s="207"/>
      <c r="CK2488" s="207"/>
      <c r="CL2488" s="207"/>
      <c r="CM2488" s="207"/>
      <c r="CN2488" s="207"/>
      <c r="CO2488" s="207"/>
      <c r="CP2488" s="207"/>
      <c r="CQ2488" s="207"/>
      <c r="CR2488" s="207"/>
      <c r="CS2488" s="207"/>
      <c r="CT2488" s="207"/>
      <c r="CU2488" s="207"/>
      <c r="CV2488" s="207"/>
      <c r="CW2488" s="207"/>
      <c r="CX2488" s="207"/>
      <c r="CY2488" s="207"/>
      <c r="CZ2488" s="207"/>
      <c r="DA2488" s="207"/>
      <c r="DB2488" s="207"/>
      <c r="DC2488" s="207"/>
      <c r="DD2488" s="207"/>
      <c r="DE2488" s="207"/>
      <c r="DF2488" s="207"/>
      <c r="DG2488" s="207"/>
      <c r="DH2488" s="207"/>
      <c r="DI2488" s="207"/>
      <c r="DJ2488" s="207"/>
      <c r="DK2488" s="207"/>
      <c r="DL2488" s="207"/>
      <c r="DM2488" s="207"/>
      <c r="DN2488" s="207"/>
      <c r="DO2488" s="207"/>
      <c r="DP2488" s="207"/>
      <c r="DQ2488" s="207"/>
      <c r="DR2488" s="207"/>
      <c r="DS2488" s="207"/>
      <c r="DT2488" s="207"/>
      <c r="DU2488" s="207"/>
      <c r="DV2488" s="207"/>
      <c r="DW2488" s="207"/>
      <c r="DX2488" s="207"/>
    </row>
    <row r="2489" spans="15:128">
      <c r="O2489" s="207"/>
      <c r="P2489" s="207"/>
      <c r="Q2489" s="207"/>
      <c r="R2489" s="207"/>
      <c r="S2489" s="207"/>
      <c r="T2489" s="207"/>
      <c r="U2489" s="207"/>
      <c r="BP2489" s="207"/>
      <c r="BQ2489" s="207"/>
      <c r="BR2489" s="207"/>
      <c r="BS2489" s="207"/>
      <c r="BT2489" s="207"/>
      <c r="BU2489" s="207"/>
      <c r="BV2489" s="207"/>
      <c r="BW2489" s="207"/>
      <c r="BX2489" s="207"/>
      <c r="BY2489" s="207"/>
      <c r="BZ2489" s="207"/>
      <c r="CA2489" s="207"/>
      <c r="CB2489" s="207"/>
      <c r="CC2489" s="207"/>
      <c r="CD2489" s="207"/>
      <c r="CE2489" s="207"/>
      <c r="CF2489" s="207"/>
      <c r="CG2489" s="207"/>
      <c r="CH2489" s="207"/>
      <c r="CI2489" s="207"/>
      <c r="CJ2489" s="207"/>
      <c r="CK2489" s="207"/>
      <c r="CL2489" s="207"/>
      <c r="CM2489" s="207"/>
      <c r="CN2489" s="207"/>
      <c r="CO2489" s="207"/>
      <c r="CP2489" s="207"/>
      <c r="CQ2489" s="207"/>
      <c r="CR2489" s="207"/>
      <c r="CS2489" s="207"/>
      <c r="CT2489" s="207"/>
      <c r="CU2489" s="207"/>
      <c r="CV2489" s="207"/>
      <c r="CW2489" s="207"/>
      <c r="CX2489" s="207"/>
      <c r="CY2489" s="207"/>
      <c r="CZ2489" s="207"/>
      <c r="DA2489" s="207"/>
      <c r="DB2489" s="207"/>
      <c r="DC2489" s="207"/>
      <c r="DD2489" s="207"/>
      <c r="DE2489" s="207"/>
      <c r="DF2489" s="207"/>
      <c r="DG2489" s="207"/>
      <c r="DH2489" s="207"/>
      <c r="DI2489" s="207"/>
      <c r="DJ2489" s="207"/>
      <c r="DK2489" s="207"/>
      <c r="DL2489" s="207"/>
      <c r="DM2489" s="207"/>
      <c r="DN2489" s="207"/>
      <c r="DO2489" s="207"/>
      <c r="DP2489" s="207"/>
      <c r="DQ2489" s="207"/>
      <c r="DR2489" s="207"/>
      <c r="DS2489" s="207"/>
      <c r="DT2489" s="207"/>
      <c r="DU2489" s="207"/>
      <c r="DV2489" s="207"/>
      <c r="DW2489" s="207"/>
      <c r="DX2489" s="207"/>
    </row>
    <row r="2490" spans="15:128">
      <c r="O2490" s="207"/>
      <c r="P2490" s="207"/>
      <c r="Q2490" s="207"/>
      <c r="R2490" s="207"/>
      <c r="S2490" s="207"/>
      <c r="T2490" s="207"/>
      <c r="U2490" s="207"/>
      <c r="BP2490" s="207"/>
      <c r="BQ2490" s="207"/>
      <c r="BR2490" s="207"/>
      <c r="BS2490" s="207"/>
      <c r="BT2490" s="207"/>
      <c r="BU2490" s="207"/>
      <c r="BV2490" s="207"/>
      <c r="BW2490" s="207"/>
      <c r="BX2490" s="207"/>
      <c r="BY2490" s="207"/>
      <c r="BZ2490" s="207"/>
      <c r="CA2490" s="207"/>
      <c r="CB2490" s="207"/>
      <c r="CC2490" s="207"/>
      <c r="CD2490" s="207"/>
      <c r="CE2490" s="207"/>
      <c r="CF2490" s="207"/>
      <c r="CG2490" s="207"/>
      <c r="CH2490" s="207"/>
      <c r="CI2490" s="207"/>
      <c r="CJ2490" s="207"/>
      <c r="CK2490" s="207"/>
      <c r="CL2490" s="207"/>
      <c r="CM2490" s="207"/>
      <c r="CN2490" s="207"/>
      <c r="CO2490" s="207"/>
      <c r="CP2490" s="207"/>
      <c r="CQ2490" s="207"/>
      <c r="CR2490" s="207"/>
      <c r="CS2490" s="207"/>
      <c r="CT2490" s="207"/>
      <c r="CU2490" s="207"/>
      <c r="CV2490" s="207"/>
      <c r="CW2490" s="207"/>
      <c r="CX2490" s="207"/>
      <c r="CY2490" s="207"/>
      <c r="CZ2490" s="207"/>
      <c r="DA2490" s="207"/>
      <c r="DB2490" s="207"/>
      <c r="DC2490" s="207"/>
      <c r="DD2490" s="207"/>
      <c r="DE2490" s="207"/>
      <c r="DF2490" s="207"/>
      <c r="DG2490" s="207"/>
      <c r="DH2490" s="207"/>
      <c r="DI2490" s="207"/>
      <c r="DJ2490" s="207"/>
      <c r="DK2490" s="207"/>
      <c r="DL2490" s="207"/>
      <c r="DM2490" s="207"/>
      <c r="DN2490" s="207"/>
      <c r="DO2490" s="207"/>
      <c r="DP2490" s="207"/>
      <c r="DQ2490" s="207"/>
      <c r="DR2490" s="207"/>
      <c r="DS2490" s="207"/>
      <c r="DT2490" s="207"/>
      <c r="DU2490" s="207"/>
      <c r="DV2490" s="207"/>
      <c r="DW2490" s="207"/>
      <c r="DX2490" s="207"/>
    </row>
    <row r="2491" spans="15:128">
      <c r="O2491" s="207"/>
      <c r="P2491" s="207"/>
      <c r="Q2491" s="207"/>
      <c r="R2491" s="207"/>
      <c r="S2491" s="207"/>
      <c r="T2491" s="207"/>
      <c r="U2491" s="207"/>
      <c r="BP2491" s="207"/>
      <c r="BQ2491" s="207"/>
      <c r="BR2491" s="207"/>
      <c r="BS2491" s="207"/>
      <c r="BT2491" s="207"/>
      <c r="BU2491" s="207"/>
      <c r="BV2491" s="207"/>
      <c r="BW2491" s="207"/>
      <c r="BX2491" s="207"/>
      <c r="BY2491" s="207"/>
      <c r="BZ2491" s="207"/>
      <c r="CA2491" s="207"/>
      <c r="CB2491" s="207"/>
      <c r="CC2491" s="207"/>
      <c r="CD2491" s="207"/>
      <c r="CE2491" s="207"/>
      <c r="CF2491" s="207"/>
      <c r="CG2491" s="207"/>
      <c r="CH2491" s="207"/>
      <c r="CI2491" s="207"/>
      <c r="CJ2491" s="207"/>
      <c r="CK2491" s="207"/>
      <c r="CL2491" s="207"/>
      <c r="CM2491" s="207"/>
      <c r="CN2491" s="207"/>
      <c r="CO2491" s="207"/>
      <c r="CP2491" s="207"/>
      <c r="CQ2491" s="207"/>
      <c r="CR2491" s="207"/>
      <c r="CS2491" s="207"/>
      <c r="CT2491" s="207"/>
      <c r="CU2491" s="207"/>
      <c r="CV2491" s="207"/>
      <c r="CW2491" s="207"/>
      <c r="CX2491" s="207"/>
      <c r="CY2491" s="207"/>
      <c r="CZ2491" s="207"/>
      <c r="DA2491" s="207"/>
      <c r="DB2491" s="207"/>
      <c r="DC2491" s="207"/>
      <c r="DD2491" s="207"/>
      <c r="DE2491" s="207"/>
      <c r="DF2491" s="207"/>
      <c r="DG2491" s="207"/>
      <c r="DH2491" s="207"/>
      <c r="DI2491" s="207"/>
      <c r="DJ2491" s="207"/>
      <c r="DK2491" s="207"/>
      <c r="DL2491" s="207"/>
      <c r="DM2491" s="207"/>
      <c r="DN2491" s="207"/>
      <c r="DO2491" s="207"/>
      <c r="DP2491" s="207"/>
      <c r="DQ2491" s="207"/>
      <c r="DR2491" s="207"/>
      <c r="DS2491" s="207"/>
      <c r="DT2491" s="207"/>
      <c r="DU2491" s="207"/>
      <c r="DV2491" s="207"/>
      <c r="DW2491" s="207"/>
      <c r="DX2491" s="207"/>
    </row>
    <row r="2492" spans="15:128">
      <c r="O2492" s="207"/>
      <c r="P2492" s="207"/>
      <c r="Q2492" s="207"/>
      <c r="R2492" s="207"/>
      <c r="S2492" s="207"/>
      <c r="T2492" s="207"/>
      <c r="U2492" s="207"/>
      <c r="BP2492" s="207"/>
      <c r="BQ2492" s="207"/>
      <c r="BR2492" s="207"/>
      <c r="BS2492" s="207"/>
      <c r="BT2492" s="207"/>
      <c r="BU2492" s="207"/>
      <c r="BV2492" s="207"/>
      <c r="BW2492" s="207"/>
      <c r="BX2492" s="207"/>
      <c r="BY2492" s="207"/>
      <c r="BZ2492" s="207"/>
      <c r="CA2492" s="207"/>
      <c r="CB2492" s="207"/>
      <c r="CC2492" s="207"/>
      <c r="CD2492" s="207"/>
      <c r="CE2492" s="207"/>
      <c r="CF2492" s="207"/>
      <c r="CG2492" s="207"/>
      <c r="CH2492" s="207"/>
      <c r="CI2492" s="207"/>
      <c r="CJ2492" s="207"/>
      <c r="CK2492" s="207"/>
      <c r="CL2492" s="207"/>
      <c r="CM2492" s="207"/>
      <c r="CN2492" s="207"/>
      <c r="CO2492" s="207"/>
      <c r="CP2492" s="207"/>
      <c r="CQ2492" s="207"/>
      <c r="CR2492" s="207"/>
      <c r="CS2492" s="207"/>
      <c r="CT2492" s="207"/>
      <c r="CU2492" s="207"/>
      <c r="CV2492" s="207"/>
      <c r="CW2492" s="207"/>
      <c r="CX2492" s="207"/>
      <c r="CY2492" s="207"/>
      <c r="CZ2492" s="207"/>
      <c r="DA2492" s="207"/>
      <c r="DB2492" s="207"/>
      <c r="DC2492" s="207"/>
      <c r="DD2492" s="207"/>
      <c r="DE2492" s="207"/>
      <c r="DF2492" s="207"/>
      <c r="DG2492" s="207"/>
      <c r="DH2492" s="207"/>
      <c r="DI2492" s="207"/>
      <c r="DJ2492" s="207"/>
      <c r="DK2492" s="207"/>
      <c r="DL2492" s="207"/>
      <c r="DM2492" s="207"/>
      <c r="DN2492" s="207"/>
      <c r="DO2492" s="207"/>
      <c r="DP2492" s="207"/>
      <c r="DQ2492" s="207"/>
      <c r="DR2492" s="207"/>
      <c r="DS2492" s="207"/>
      <c r="DT2492" s="207"/>
      <c r="DU2492" s="207"/>
      <c r="DV2492" s="207"/>
      <c r="DW2492" s="207"/>
      <c r="DX2492" s="207"/>
    </row>
    <row r="2493" spans="15:128">
      <c r="O2493" s="207"/>
      <c r="P2493" s="207"/>
      <c r="Q2493" s="207"/>
      <c r="R2493" s="207"/>
      <c r="S2493" s="207"/>
      <c r="T2493" s="207"/>
      <c r="U2493" s="207"/>
      <c r="BP2493" s="207"/>
      <c r="BQ2493" s="207"/>
      <c r="BR2493" s="207"/>
      <c r="BS2493" s="207"/>
      <c r="BT2493" s="207"/>
      <c r="BU2493" s="207"/>
      <c r="BV2493" s="207"/>
      <c r="BW2493" s="207"/>
      <c r="BX2493" s="207"/>
      <c r="BY2493" s="207"/>
      <c r="BZ2493" s="207"/>
      <c r="CA2493" s="207"/>
      <c r="CB2493" s="207"/>
      <c r="CC2493" s="207"/>
      <c r="CD2493" s="207"/>
      <c r="CE2493" s="207"/>
      <c r="CF2493" s="207"/>
      <c r="CG2493" s="207"/>
      <c r="CH2493" s="207"/>
      <c r="CI2493" s="207"/>
      <c r="CJ2493" s="207"/>
      <c r="CK2493" s="207"/>
      <c r="CL2493" s="207"/>
      <c r="CM2493" s="207"/>
      <c r="CN2493" s="207"/>
      <c r="CO2493" s="207"/>
      <c r="CP2493" s="207"/>
      <c r="CQ2493" s="207"/>
      <c r="CR2493" s="207"/>
      <c r="CS2493" s="207"/>
      <c r="CT2493" s="207"/>
      <c r="CU2493" s="207"/>
      <c r="CV2493" s="207"/>
      <c r="CW2493" s="207"/>
      <c r="CX2493" s="207"/>
      <c r="CY2493" s="207"/>
      <c r="CZ2493" s="207"/>
      <c r="DA2493" s="207"/>
      <c r="DB2493" s="207"/>
      <c r="DC2493" s="207"/>
      <c r="DD2493" s="207"/>
      <c r="DE2493" s="207"/>
      <c r="DF2493" s="207"/>
      <c r="DG2493" s="207"/>
      <c r="DH2493" s="207"/>
      <c r="DI2493" s="207"/>
      <c r="DJ2493" s="207"/>
      <c r="DK2493" s="207"/>
      <c r="DL2493" s="207"/>
      <c r="DM2493" s="207"/>
      <c r="DN2493" s="207"/>
      <c r="DO2493" s="207"/>
      <c r="DP2493" s="207"/>
      <c r="DQ2493" s="207"/>
      <c r="DR2493" s="207"/>
      <c r="DS2493" s="207"/>
      <c r="DT2493" s="207"/>
      <c r="DU2493" s="207"/>
      <c r="DV2493" s="207"/>
      <c r="DW2493" s="207"/>
      <c r="DX2493" s="207"/>
    </row>
    <row r="2494" spans="15:128">
      <c r="O2494" s="207"/>
      <c r="P2494" s="207"/>
      <c r="Q2494" s="207"/>
      <c r="R2494" s="207"/>
      <c r="S2494" s="207"/>
      <c r="T2494" s="207"/>
      <c r="U2494" s="207"/>
      <c r="BP2494" s="207"/>
      <c r="BQ2494" s="207"/>
      <c r="BR2494" s="207"/>
      <c r="BS2494" s="207"/>
      <c r="BT2494" s="207"/>
      <c r="BU2494" s="207"/>
      <c r="BV2494" s="207"/>
      <c r="BW2494" s="207"/>
      <c r="BX2494" s="207"/>
      <c r="BY2494" s="207"/>
      <c r="BZ2494" s="207"/>
      <c r="CA2494" s="207"/>
      <c r="CB2494" s="207"/>
      <c r="CC2494" s="207"/>
      <c r="CD2494" s="207"/>
      <c r="CE2494" s="207"/>
      <c r="CF2494" s="207"/>
      <c r="CG2494" s="207"/>
      <c r="CH2494" s="207"/>
      <c r="CI2494" s="207"/>
      <c r="CJ2494" s="207"/>
      <c r="CK2494" s="207"/>
      <c r="CL2494" s="207"/>
      <c r="CM2494" s="207"/>
      <c r="CN2494" s="207"/>
      <c r="CO2494" s="207"/>
      <c r="CP2494" s="207"/>
      <c r="CQ2494" s="207"/>
      <c r="CR2494" s="207"/>
      <c r="CS2494" s="207"/>
      <c r="CT2494" s="207"/>
      <c r="CU2494" s="207"/>
      <c r="CV2494" s="207"/>
      <c r="CW2494" s="207"/>
      <c r="CX2494" s="207"/>
      <c r="CY2494" s="207"/>
      <c r="CZ2494" s="207"/>
      <c r="DA2494" s="207"/>
      <c r="DB2494" s="207"/>
      <c r="DC2494" s="207"/>
      <c r="DD2494" s="207"/>
      <c r="DE2494" s="207"/>
      <c r="DF2494" s="207"/>
      <c r="DG2494" s="207"/>
      <c r="DH2494" s="207"/>
      <c r="DI2494" s="207"/>
      <c r="DJ2494" s="207"/>
      <c r="DK2494" s="207"/>
      <c r="DL2494" s="207"/>
      <c r="DM2494" s="207"/>
      <c r="DN2494" s="207"/>
      <c r="DO2494" s="207"/>
      <c r="DP2494" s="207"/>
      <c r="DQ2494" s="207"/>
      <c r="DR2494" s="207"/>
      <c r="DS2494" s="207"/>
      <c r="DT2494" s="207"/>
      <c r="DU2494" s="207"/>
      <c r="DV2494" s="207"/>
      <c r="DW2494" s="207"/>
      <c r="DX2494" s="207"/>
    </row>
    <row r="2495" spans="15:128">
      <c r="O2495" s="207"/>
      <c r="P2495" s="207"/>
      <c r="Q2495" s="207"/>
      <c r="R2495" s="207"/>
      <c r="S2495" s="207"/>
      <c r="T2495" s="207"/>
      <c r="U2495" s="207"/>
      <c r="BP2495" s="207"/>
      <c r="BQ2495" s="207"/>
      <c r="BR2495" s="207"/>
      <c r="BS2495" s="207"/>
      <c r="BT2495" s="207"/>
      <c r="BU2495" s="207"/>
      <c r="BV2495" s="207"/>
      <c r="BW2495" s="207"/>
      <c r="BX2495" s="207"/>
      <c r="BY2495" s="207"/>
      <c r="BZ2495" s="207"/>
      <c r="CA2495" s="207"/>
      <c r="CB2495" s="207"/>
      <c r="CC2495" s="207"/>
      <c r="CD2495" s="207"/>
      <c r="CE2495" s="207"/>
      <c r="CF2495" s="207"/>
      <c r="CG2495" s="207"/>
      <c r="CH2495" s="207"/>
      <c r="CI2495" s="207"/>
      <c r="CJ2495" s="207"/>
      <c r="CK2495" s="207"/>
      <c r="CL2495" s="207"/>
      <c r="CM2495" s="207"/>
      <c r="CN2495" s="207"/>
      <c r="CO2495" s="207"/>
      <c r="CP2495" s="207"/>
      <c r="CQ2495" s="207"/>
      <c r="CR2495" s="207"/>
      <c r="CS2495" s="207"/>
      <c r="CT2495" s="207"/>
      <c r="CU2495" s="207"/>
      <c r="CV2495" s="207"/>
      <c r="CW2495" s="207"/>
      <c r="CX2495" s="207"/>
      <c r="CY2495" s="207"/>
      <c r="CZ2495" s="207"/>
      <c r="DA2495" s="207"/>
      <c r="DB2495" s="207"/>
      <c r="DC2495" s="207"/>
      <c r="DD2495" s="207"/>
      <c r="DE2495" s="207"/>
      <c r="DF2495" s="207"/>
      <c r="DG2495" s="207"/>
      <c r="DH2495" s="207"/>
      <c r="DI2495" s="207"/>
      <c r="DJ2495" s="207"/>
      <c r="DK2495" s="207"/>
      <c r="DL2495" s="207"/>
      <c r="DM2495" s="207"/>
      <c r="DN2495" s="207"/>
      <c r="DO2495" s="207"/>
      <c r="DP2495" s="207"/>
      <c r="DQ2495" s="207"/>
      <c r="DR2495" s="207"/>
      <c r="DS2495" s="207"/>
      <c r="DT2495" s="207"/>
      <c r="DU2495" s="207"/>
      <c r="DV2495" s="207"/>
      <c r="DW2495" s="207"/>
      <c r="DX2495" s="207"/>
    </row>
    <row r="2496" spans="15:128">
      <c r="O2496" s="207"/>
      <c r="P2496" s="207"/>
      <c r="Q2496" s="207"/>
      <c r="R2496" s="207"/>
      <c r="S2496" s="207"/>
      <c r="T2496" s="207"/>
      <c r="U2496" s="207"/>
      <c r="BP2496" s="207"/>
      <c r="BQ2496" s="207"/>
      <c r="BR2496" s="207"/>
      <c r="BS2496" s="207"/>
      <c r="BT2496" s="207"/>
      <c r="BU2496" s="207"/>
      <c r="BV2496" s="207"/>
      <c r="BW2496" s="207"/>
      <c r="BX2496" s="207"/>
      <c r="BY2496" s="207"/>
      <c r="BZ2496" s="207"/>
      <c r="CA2496" s="207"/>
      <c r="CB2496" s="207"/>
      <c r="CC2496" s="207"/>
      <c r="CD2496" s="207"/>
      <c r="CE2496" s="207"/>
      <c r="CF2496" s="207"/>
      <c r="CG2496" s="207"/>
      <c r="CH2496" s="207"/>
      <c r="CI2496" s="207"/>
      <c r="CJ2496" s="207"/>
      <c r="CK2496" s="207"/>
      <c r="CL2496" s="207"/>
      <c r="CM2496" s="207"/>
      <c r="CN2496" s="207"/>
      <c r="CO2496" s="207"/>
      <c r="CP2496" s="207"/>
      <c r="CQ2496" s="207"/>
      <c r="CR2496" s="207"/>
      <c r="CS2496" s="207"/>
      <c r="CT2496" s="207"/>
      <c r="CU2496" s="207"/>
      <c r="CV2496" s="207"/>
      <c r="CW2496" s="207"/>
      <c r="CX2496" s="207"/>
      <c r="CY2496" s="207"/>
      <c r="CZ2496" s="207"/>
      <c r="DA2496" s="207"/>
      <c r="DB2496" s="207"/>
      <c r="DC2496" s="207"/>
      <c r="DD2496" s="207"/>
      <c r="DE2496" s="207"/>
      <c r="DF2496" s="207"/>
      <c r="DG2496" s="207"/>
      <c r="DH2496" s="207"/>
      <c r="DI2496" s="207"/>
      <c r="DJ2496" s="207"/>
      <c r="DK2496" s="207"/>
      <c r="DL2496" s="207"/>
      <c r="DM2496" s="207"/>
      <c r="DN2496" s="207"/>
      <c r="DO2496" s="207"/>
      <c r="DP2496" s="207"/>
      <c r="DQ2496" s="207"/>
      <c r="DR2496" s="207"/>
      <c r="DS2496" s="207"/>
      <c r="DT2496" s="207"/>
      <c r="DU2496" s="207"/>
      <c r="DV2496" s="207"/>
      <c r="DW2496" s="207"/>
      <c r="DX2496" s="207"/>
    </row>
    <row r="2497" spans="15:128">
      <c r="O2497" s="207"/>
      <c r="P2497" s="207"/>
      <c r="Q2497" s="207"/>
      <c r="R2497" s="207"/>
      <c r="S2497" s="207"/>
      <c r="T2497" s="207"/>
      <c r="U2497" s="207"/>
      <c r="BP2497" s="207"/>
      <c r="BQ2497" s="207"/>
      <c r="BR2497" s="207"/>
      <c r="BS2497" s="207"/>
      <c r="BT2497" s="207"/>
      <c r="BU2497" s="207"/>
      <c r="BV2497" s="207"/>
      <c r="BW2497" s="207"/>
      <c r="BX2497" s="207"/>
      <c r="BY2497" s="207"/>
      <c r="BZ2497" s="207"/>
      <c r="CA2497" s="207"/>
      <c r="CB2497" s="207"/>
      <c r="CC2497" s="207"/>
      <c r="CD2497" s="207"/>
      <c r="CE2497" s="207"/>
      <c r="CF2497" s="207"/>
      <c r="CG2497" s="207"/>
      <c r="CH2497" s="207"/>
      <c r="CI2497" s="207"/>
      <c r="CJ2497" s="207"/>
      <c r="CK2497" s="207"/>
      <c r="CL2497" s="207"/>
      <c r="CM2497" s="207"/>
      <c r="CN2497" s="207"/>
      <c r="CO2497" s="207"/>
      <c r="CP2497" s="207"/>
      <c r="CQ2497" s="207"/>
      <c r="CR2497" s="207"/>
      <c r="CS2497" s="207"/>
      <c r="CT2497" s="207"/>
      <c r="CU2497" s="207"/>
      <c r="CV2497" s="207"/>
      <c r="CW2497" s="207"/>
      <c r="CX2497" s="207"/>
      <c r="CY2497" s="207"/>
      <c r="CZ2497" s="207"/>
      <c r="DA2497" s="207"/>
      <c r="DB2497" s="207"/>
      <c r="DC2497" s="207"/>
      <c r="DD2497" s="207"/>
      <c r="DE2497" s="207"/>
      <c r="DF2497" s="207"/>
      <c r="DG2497" s="207"/>
      <c r="DH2497" s="207"/>
      <c r="DI2497" s="207"/>
      <c r="DJ2497" s="207"/>
      <c r="DK2497" s="207"/>
      <c r="DL2497" s="207"/>
      <c r="DM2497" s="207"/>
      <c r="DN2497" s="207"/>
      <c r="DO2497" s="207"/>
      <c r="DP2497" s="207"/>
      <c r="DQ2497" s="207"/>
      <c r="DR2497" s="207"/>
      <c r="DS2497" s="207"/>
      <c r="DT2497" s="207"/>
      <c r="DU2497" s="207"/>
      <c r="DV2497" s="207"/>
      <c r="DW2497" s="207"/>
      <c r="DX2497" s="207"/>
    </row>
    <row r="2498" spans="15:128">
      <c r="O2498" s="207"/>
      <c r="P2498" s="207"/>
      <c r="Q2498" s="207"/>
      <c r="R2498" s="207"/>
      <c r="S2498" s="207"/>
      <c r="T2498" s="207"/>
      <c r="U2498" s="207"/>
      <c r="BP2498" s="207"/>
      <c r="BQ2498" s="207"/>
      <c r="BR2498" s="207"/>
      <c r="BS2498" s="207"/>
      <c r="BT2498" s="207"/>
      <c r="BU2498" s="207"/>
      <c r="BV2498" s="207"/>
      <c r="BW2498" s="207"/>
      <c r="BX2498" s="207"/>
      <c r="BY2498" s="207"/>
      <c r="BZ2498" s="207"/>
      <c r="CA2498" s="207"/>
      <c r="CB2498" s="207"/>
      <c r="CC2498" s="207"/>
      <c r="CD2498" s="207"/>
      <c r="CE2498" s="207"/>
      <c r="CF2498" s="207"/>
      <c r="CG2498" s="207"/>
      <c r="CH2498" s="207"/>
      <c r="CI2498" s="207"/>
      <c r="CJ2498" s="207"/>
      <c r="CK2498" s="207"/>
      <c r="CL2498" s="207"/>
      <c r="CM2498" s="207"/>
      <c r="CN2498" s="207"/>
      <c r="CO2498" s="207"/>
      <c r="CP2498" s="207"/>
      <c r="CQ2498" s="207"/>
      <c r="CR2498" s="207"/>
      <c r="CS2498" s="207"/>
      <c r="CT2498" s="207"/>
      <c r="CU2498" s="207"/>
      <c r="CV2498" s="207"/>
      <c r="CW2498" s="207"/>
      <c r="CX2498" s="207"/>
      <c r="CY2498" s="207"/>
      <c r="CZ2498" s="207"/>
      <c r="DA2498" s="207"/>
      <c r="DB2498" s="207"/>
      <c r="DC2498" s="207"/>
      <c r="DD2498" s="207"/>
      <c r="DE2498" s="207"/>
      <c r="DF2498" s="207"/>
      <c r="DG2498" s="207"/>
      <c r="DH2498" s="207"/>
      <c r="DI2498" s="207"/>
      <c r="DJ2498" s="207"/>
      <c r="DK2498" s="207"/>
      <c r="DL2498" s="207"/>
      <c r="DM2498" s="207"/>
      <c r="DN2498" s="207"/>
      <c r="DO2498" s="207"/>
      <c r="DP2498" s="207"/>
      <c r="DQ2498" s="207"/>
      <c r="DR2498" s="207"/>
      <c r="DS2498" s="207"/>
      <c r="DT2498" s="207"/>
      <c r="DU2498" s="207"/>
      <c r="DV2498" s="207"/>
      <c r="DW2498" s="207"/>
      <c r="DX2498" s="207"/>
    </row>
    <row r="2499" spans="15:128">
      <c r="O2499" s="207"/>
      <c r="P2499" s="207"/>
      <c r="Q2499" s="207"/>
      <c r="R2499" s="207"/>
      <c r="S2499" s="207"/>
      <c r="T2499" s="207"/>
      <c r="U2499" s="207"/>
      <c r="BP2499" s="207"/>
      <c r="BQ2499" s="207"/>
      <c r="BR2499" s="207"/>
      <c r="BS2499" s="207"/>
      <c r="BT2499" s="207"/>
      <c r="BU2499" s="207"/>
      <c r="BV2499" s="207"/>
      <c r="BW2499" s="207"/>
      <c r="BX2499" s="207"/>
      <c r="BY2499" s="207"/>
      <c r="BZ2499" s="207"/>
      <c r="CA2499" s="207"/>
      <c r="CB2499" s="207"/>
      <c r="CC2499" s="207"/>
      <c r="CD2499" s="207"/>
      <c r="CE2499" s="207"/>
      <c r="CF2499" s="207"/>
      <c r="CG2499" s="207"/>
      <c r="CH2499" s="207"/>
      <c r="CI2499" s="207"/>
      <c r="CJ2499" s="207"/>
      <c r="CK2499" s="207"/>
      <c r="CL2499" s="207"/>
      <c r="CM2499" s="207"/>
      <c r="CN2499" s="207"/>
      <c r="CO2499" s="207"/>
      <c r="CP2499" s="207"/>
      <c r="CQ2499" s="207"/>
      <c r="CR2499" s="207"/>
      <c r="CS2499" s="207"/>
      <c r="CT2499" s="207"/>
      <c r="CU2499" s="207"/>
      <c r="CV2499" s="207"/>
      <c r="CW2499" s="207"/>
      <c r="CX2499" s="207"/>
      <c r="CY2499" s="207"/>
      <c r="CZ2499" s="207"/>
      <c r="DA2499" s="207"/>
      <c r="DB2499" s="207"/>
      <c r="DC2499" s="207"/>
      <c r="DD2499" s="207"/>
      <c r="DE2499" s="207"/>
      <c r="DF2499" s="207"/>
      <c r="DG2499" s="207"/>
      <c r="DH2499" s="207"/>
      <c r="DI2499" s="207"/>
      <c r="DJ2499" s="207"/>
      <c r="DK2499" s="207"/>
      <c r="DL2499" s="207"/>
      <c r="DM2499" s="207"/>
      <c r="DN2499" s="207"/>
      <c r="DO2499" s="207"/>
      <c r="DP2499" s="207"/>
      <c r="DQ2499" s="207"/>
      <c r="DR2499" s="207"/>
      <c r="DS2499" s="207"/>
      <c r="DT2499" s="207"/>
      <c r="DU2499" s="207"/>
      <c r="DV2499" s="207"/>
      <c r="DW2499" s="207"/>
      <c r="DX2499" s="207"/>
    </row>
    <row r="2500" spans="15:128">
      <c r="O2500" s="207"/>
      <c r="P2500" s="207"/>
      <c r="Q2500" s="207"/>
      <c r="R2500" s="207"/>
      <c r="S2500" s="207"/>
      <c r="T2500" s="207"/>
      <c r="U2500" s="207"/>
      <c r="BP2500" s="207"/>
      <c r="BQ2500" s="207"/>
      <c r="BR2500" s="207"/>
      <c r="BS2500" s="207"/>
      <c r="BT2500" s="207"/>
      <c r="BU2500" s="207"/>
      <c r="BV2500" s="207"/>
      <c r="BW2500" s="207"/>
      <c r="BX2500" s="207"/>
      <c r="BY2500" s="207"/>
      <c r="BZ2500" s="207"/>
      <c r="CA2500" s="207"/>
      <c r="CB2500" s="207"/>
      <c r="CC2500" s="207"/>
      <c r="CD2500" s="207"/>
      <c r="CE2500" s="207"/>
      <c r="CF2500" s="207"/>
      <c r="CG2500" s="207"/>
      <c r="CH2500" s="207"/>
      <c r="CI2500" s="207"/>
      <c r="CJ2500" s="207"/>
      <c r="CK2500" s="207"/>
      <c r="CL2500" s="207"/>
      <c r="CM2500" s="207"/>
      <c r="CN2500" s="207"/>
      <c r="CO2500" s="207"/>
      <c r="CP2500" s="207"/>
      <c r="CQ2500" s="207"/>
      <c r="CR2500" s="207"/>
      <c r="CS2500" s="207"/>
      <c r="CT2500" s="207"/>
      <c r="CU2500" s="207"/>
      <c r="CV2500" s="207"/>
      <c r="CW2500" s="207"/>
      <c r="CX2500" s="207"/>
      <c r="CY2500" s="207"/>
      <c r="CZ2500" s="207"/>
      <c r="DA2500" s="207"/>
      <c r="DB2500" s="207"/>
      <c r="DC2500" s="207"/>
      <c r="DD2500" s="207"/>
      <c r="DE2500" s="207"/>
      <c r="DF2500" s="207"/>
      <c r="DG2500" s="207"/>
      <c r="DH2500" s="207"/>
      <c r="DI2500" s="207"/>
      <c r="DJ2500" s="207"/>
      <c r="DK2500" s="207"/>
      <c r="DL2500" s="207"/>
      <c r="DM2500" s="207"/>
      <c r="DN2500" s="207"/>
      <c r="DO2500" s="207"/>
      <c r="DP2500" s="207"/>
      <c r="DQ2500" s="207"/>
      <c r="DR2500" s="207"/>
      <c r="DS2500" s="207"/>
      <c r="DT2500" s="207"/>
      <c r="DU2500" s="207"/>
      <c r="DV2500" s="207"/>
      <c r="DW2500" s="207"/>
      <c r="DX2500" s="207"/>
    </row>
    <row r="2501" spans="15:128">
      <c r="O2501" s="207"/>
      <c r="P2501" s="207"/>
      <c r="Q2501" s="207"/>
      <c r="R2501" s="207"/>
      <c r="S2501" s="207"/>
      <c r="T2501" s="207"/>
      <c r="U2501" s="207"/>
      <c r="BP2501" s="207"/>
      <c r="BQ2501" s="207"/>
      <c r="BR2501" s="207"/>
      <c r="BS2501" s="207"/>
      <c r="BT2501" s="207"/>
      <c r="BU2501" s="207"/>
      <c r="BV2501" s="207"/>
      <c r="BW2501" s="207"/>
      <c r="BX2501" s="207"/>
      <c r="BY2501" s="207"/>
      <c r="BZ2501" s="207"/>
      <c r="CA2501" s="207"/>
      <c r="CB2501" s="207"/>
      <c r="CC2501" s="207"/>
      <c r="CD2501" s="207"/>
      <c r="CE2501" s="207"/>
      <c r="CF2501" s="207"/>
      <c r="CG2501" s="207"/>
      <c r="CH2501" s="207"/>
      <c r="CI2501" s="207"/>
      <c r="CJ2501" s="207"/>
      <c r="CK2501" s="207"/>
      <c r="CL2501" s="207"/>
      <c r="CM2501" s="207"/>
      <c r="CN2501" s="207"/>
      <c r="CO2501" s="207"/>
      <c r="CP2501" s="207"/>
      <c r="CQ2501" s="207"/>
      <c r="CR2501" s="207"/>
      <c r="CS2501" s="207"/>
      <c r="CT2501" s="207"/>
      <c r="CU2501" s="207"/>
      <c r="CV2501" s="207"/>
      <c r="CW2501" s="207"/>
      <c r="CX2501" s="207"/>
      <c r="CY2501" s="207"/>
      <c r="CZ2501" s="207"/>
      <c r="DA2501" s="207"/>
      <c r="DB2501" s="207"/>
      <c r="DC2501" s="207"/>
      <c r="DD2501" s="207"/>
      <c r="DE2501" s="207"/>
      <c r="DF2501" s="207"/>
      <c r="DG2501" s="207"/>
      <c r="DH2501" s="207"/>
      <c r="DI2501" s="207"/>
      <c r="DJ2501" s="207"/>
      <c r="DK2501" s="207"/>
      <c r="DL2501" s="207"/>
      <c r="DM2501" s="207"/>
      <c r="DN2501" s="207"/>
      <c r="DO2501" s="207"/>
      <c r="DP2501" s="207"/>
      <c r="DQ2501" s="207"/>
      <c r="DR2501" s="207"/>
      <c r="DS2501" s="207"/>
      <c r="DT2501" s="207"/>
      <c r="DU2501" s="207"/>
      <c r="DV2501" s="207"/>
      <c r="DW2501" s="207"/>
      <c r="DX2501" s="207"/>
    </row>
    <row r="2502" spans="15:128">
      <c r="O2502" s="207"/>
      <c r="P2502" s="207"/>
      <c r="Q2502" s="207"/>
      <c r="R2502" s="207"/>
      <c r="S2502" s="207"/>
      <c r="T2502" s="207"/>
      <c r="U2502" s="207"/>
      <c r="BP2502" s="207"/>
      <c r="BQ2502" s="207"/>
      <c r="BR2502" s="207"/>
      <c r="BS2502" s="207"/>
      <c r="BT2502" s="207"/>
      <c r="BU2502" s="207"/>
      <c r="BV2502" s="207"/>
      <c r="BW2502" s="207"/>
      <c r="BX2502" s="207"/>
      <c r="BY2502" s="207"/>
      <c r="BZ2502" s="207"/>
      <c r="CA2502" s="207"/>
      <c r="CB2502" s="207"/>
      <c r="CC2502" s="207"/>
      <c r="CD2502" s="207"/>
      <c r="CE2502" s="207"/>
      <c r="CF2502" s="207"/>
      <c r="CG2502" s="207"/>
      <c r="CH2502" s="207"/>
      <c r="CI2502" s="207"/>
      <c r="CJ2502" s="207"/>
      <c r="CK2502" s="207"/>
      <c r="CL2502" s="207"/>
      <c r="CM2502" s="207"/>
      <c r="CN2502" s="207"/>
      <c r="CO2502" s="207"/>
      <c r="CP2502" s="207"/>
      <c r="CQ2502" s="207"/>
      <c r="CR2502" s="207"/>
      <c r="CS2502" s="207"/>
      <c r="CT2502" s="207"/>
      <c r="CU2502" s="207"/>
      <c r="CV2502" s="207"/>
      <c r="CW2502" s="207"/>
      <c r="CX2502" s="207"/>
      <c r="CY2502" s="207"/>
      <c r="CZ2502" s="207"/>
      <c r="DA2502" s="207"/>
      <c r="DB2502" s="207"/>
      <c r="DC2502" s="207"/>
      <c r="DD2502" s="207"/>
      <c r="DE2502" s="207"/>
      <c r="DF2502" s="207"/>
      <c r="DG2502" s="207"/>
      <c r="DH2502" s="207"/>
      <c r="DI2502" s="207"/>
      <c r="DJ2502" s="207"/>
      <c r="DK2502" s="207"/>
      <c r="DL2502" s="207"/>
      <c r="DM2502" s="207"/>
      <c r="DN2502" s="207"/>
      <c r="DO2502" s="207"/>
      <c r="DP2502" s="207"/>
      <c r="DQ2502" s="207"/>
      <c r="DR2502" s="207"/>
      <c r="DS2502" s="207"/>
      <c r="DT2502" s="207"/>
      <c r="DU2502" s="207"/>
      <c r="DV2502" s="207"/>
      <c r="DW2502" s="207"/>
      <c r="DX2502" s="207"/>
    </row>
    <row r="2503" spans="15:128">
      <c r="O2503" s="207"/>
      <c r="P2503" s="207"/>
      <c r="Q2503" s="207"/>
      <c r="R2503" s="207"/>
      <c r="S2503" s="207"/>
      <c r="T2503" s="207"/>
      <c r="U2503" s="207"/>
      <c r="BP2503" s="207"/>
      <c r="BQ2503" s="207"/>
      <c r="BR2503" s="207"/>
      <c r="BS2503" s="207"/>
      <c r="BT2503" s="207"/>
      <c r="BU2503" s="207"/>
      <c r="BV2503" s="207"/>
      <c r="BW2503" s="207"/>
      <c r="BX2503" s="207"/>
      <c r="BY2503" s="207"/>
      <c r="BZ2503" s="207"/>
      <c r="CA2503" s="207"/>
      <c r="CB2503" s="207"/>
      <c r="CC2503" s="207"/>
      <c r="CD2503" s="207"/>
      <c r="CE2503" s="207"/>
      <c r="CF2503" s="207"/>
      <c r="CG2503" s="207"/>
      <c r="CH2503" s="207"/>
      <c r="CI2503" s="207"/>
      <c r="CJ2503" s="207"/>
      <c r="CK2503" s="207"/>
      <c r="CL2503" s="207"/>
      <c r="CM2503" s="207"/>
      <c r="CN2503" s="207"/>
      <c r="CO2503" s="207"/>
      <c r="CP2503" s="207"/>
      <c r="CQ2503" s="207"/>
      <c r="CR2503" s="207"/>
      <c r="CS2503" s="207"/>
      <c r="CT2503" s="207"/>
      <c r="CU2503" s="207"/>
      <c r="CV2503" s="207"/>
      <c r="CW2503" s="207"/>
      <c r="CX2503" s="207"/>
      <c r="CY2503" s="207"/>
      <c r="CZ2503" s="207"/>
      <c r="DA2503" s="207"/>
      <c r="DB2503" s="207"/>
      <c r="DC2503" s="207"/>
      <c r="DD2503" s="207"/>
      <c r="DE2503" s="207"/>
      <c r="DF2503" s="207"/>
      <c r="DG2503" s="207"/>
      <c r="DH2503" s="207"/>
      <c r="DI2503" s="207"/>
      <c r="DJ2503" s="207"/>
      <c r="DK2503" s="207"/>
      <c r="DL2503" s="207"/>
      <c r="DM2503" s="207"/>
      <c r="DN2503" s="207"/>
      <c r="DO2503" s="207"/>
      <c r="DP2503" s="207"/>
      <c r="DQ2503" s="207"/>
      <c r="DR2503" s="207"/>
      <c r="DS2503" s="207"/>
      <c r="DT2503" s="207"/>
      <c r="DU2503" s="207"/>
      <c r="DV2503" s="207"/>
      <c r="DW2503" s="207"/>
      <c r="DX2503" s="207"/>
    </row>
    <row r="2504" spans="15:128">
      <c r="O2504" s="207"/>
      <c r="P2504" s="207"/>
      <c r="Q2504" s="207"/>
      <c r="R2504" s="207"/>
      <c r="S2504" s="207"/>
      <c r="T2504" s="207"/>
      <c r="U2504" s="207"/>
      <c r="BP2504" s="207"/>
      <c r="BQ2504" s="207"/>
      <c r="BR2504" s="207"/>
      <c r="BS2504" s="207"/>
      <c r="BT2504" s="207"/>
      <c r="BU2504" s="207"/>
      <c r="BV2504" s="207"/>
      <c r="BW2504" s="207"/>
      <c r="BX2504" s="207"/>
      <c r="BY2504" s="207"/>
      <c r="BZ2504" s="207"/>
      <c r="CA2504" s="207"/>
      <c r="CB2504" s="207"/>
      <c r="CC2504" s="207"/>
      <c r="CD2504" s="207"/>
      <c r="CE2504" s="207"/>
      <c r="CF2504" s="207"/>
      <c r="CG2504" s="207"/>
      <c r="CH2504" s="207"/>
      <c r="CI2504" s="207"/>
      <c r="CJ2504" s="207"/>
      <c r="CK2504" s="207"/>
      <c r="CL2504" s="207"/>
      <c r="CM2504" s="207"/>
      <c r="CN2504" s="207"/>
      <c r="CO2504" s="207"/>
      <c r="CP2504" s="207"/>
      <c r="CQ2504" s="207"/>
      <c r="CR2504" s="207"/>
      <c r="CS2504" s="207"/>
      <c r="CT2504" s="207"/>
      <c r="CU2504" s="207"/>
      <c r="CV2504" s="207"/>
      <c r="CW2504" s="207"/>
      <c r="CX2504" s="207"/>
      <c r="CY2504" s="207"/>
      <c r="CZ2504" s="207"/>
      <c r="DA2504" s="207"/>
      <c r="DB2504" s="207"/>
      <c r="DC2504" s="207"/>
      <c r="DD2504" s="207"/>
      <c r="DE2504" s="207"/>
      <c r="DF2504" s="207"/>
      <c r="DG2504" s="207"/>
      <c r="DH2504" s="207"/>
      <c r="DI2504" s="207"/>
      <c r="DJ2504" s="207"/>
      <c r="DK2504" s="207"/>
      <c r="DL2504" s="207"/>
      <c r="DM2504" s="207"/>
      <c r="DN2504" s="207"/>
      <c r="DO2504" s="207"/>
      <c r="DP2504" s="207"/>
      <c r="DQ2504" s="207"/>
      <c r="DR2504" s="207"/>
      <c r="DS2504" s="207"/>
      <c r="DT2504" s="207"/>
      <c r="DU2504" s="207"/>
      <c r="DV2504" s="207"/>
      <c r="DW2504" s="207"/>
      <c r="DX2504" s="207"/>
    </row>
    <row r="2505" spans="15:128">
      <c r="O2505" s="207"/>
      <c r="P2505" s="207"/>
      <c r="Q2505" s="207"/>
      <c r="R2505" s="207"/>
      <c r="S2505" s="207"/>
      <c r="T2505" s="207"/>
      <c r="U2505" s="207"/>
      <c r="BP2505" s="207"/>
      <c r="BQ2505" s="207"/>
      <c r="BR2505" s="207"/>
      <c r="BS2505" s="207"/>
      <c r="BT2505" s="207"/>
      <c r="BU2505" s="207"/>
      <c r="BV2505" s="207"/>
      <c r="BW2505" s="207"/>
      <c r="BX2505" s="207"/>
      <c r="BY2505" s="207"/>
      <c r="BZ2505" s="207"/>
      <c r="CA2505" s="207"/>
      <c r="CB2505" s="207"/>
      <c r="CC2505" s="207"/>
      <c r="CD2505" s="207"/>
      <c r="CE2505" s="207"/>
      <c r="CF2505" s="207"/>
      <c r="CG2505" s="207"/>
      <c r="CH2505" s="207"/>
      <c r="CI2505" s="207"/>
      <c r="CJ2505" s="207"/>
      <c r="CK2505" s="207"/>
      <c r="CL2505" s="207"/>
      <c r="CM2505" s="207"/>
      <c r="CN2505" s="207"/>
      <c r="CO2505" s="207"/>
      <c r="CP2505" s="207"/>
      <c r="CQ2505" s="207"/>
      <c r="CR2505" s="207"/>
      <c r="CS2505" s="207"/>
      <c r="CT2505" s="207"/>
      <c r="CU2505" s="207"/>
      <c r="CV2505" s="207"/>
      <c r="CW2505" s="207"/>
      <c r="CX2505" s="207"/>
      <c r="CY2505" s="207"/>
      <c r="CZ2505" s="207"/>
      <c r="DA2505" s="207"/>
      <c r="DB2505" s="207"/>
      <c r="DC2505" s="207"/>
      <c r="DD2505" s="207"/>
      <c r="DE2505" s="207"/>
      <c r="DF2505" s="207"/>
      <c r="DG2505" s="207"/>
      <c r="DH2505" s="207"/>
      <c r="DI2505" s="207"/>
      <c r="DJ2505" s="207"/>
      <c r="DK2505" s="207"/>
      <c r="DL2505" s="207"/>
      <c r="DM2505" s="207"/>
      <c r="DN2505" s="207"/>
      <c r="DO2505" s="207"/>
      <c r="DP2505" s="207"/>
      <c r="DQ2505" s="207"/>
      <c r="DR2505" s="207"/>
      <c r="DS2505" s="207"/>
      <c r="DT2505" s="207"/>
      <c r="DU2505" s="207"/>
      <c r="DV2505" s="207"/>
      <c r="DW2505" s="207"/>
      <c r="DX2505" s="207"/>
    </row>
    <row r="2506" spans="15:128">
      <c r="O2506" s="207"/>
      <c r="P2506" s="207"/>
      <c r="Q2506" s="207"/>
      <c r="R2506" s="207"/>
      <c r="S2506" s="207"/>
      <c r="T2506" s="207"/>
      <c r="U2506" s="207"/>
      <c r="BP2506" s="207"/>
      <c r="BQ2506" s="207"/>
      <c r="BR2506" s="207"/>
      <c r="BS2506" s="207"/>
      <c r="BT2506" s="207"/>
      <c r="BU2506" s="207"/>
      <c r="BV2506" s="207"/>
      <c r="BW2506" s="207"/>
      <c r="BX2506" s="207"/>
      <c r="BY2506" s="207"/>
      <c r="BZ2506" s="207"/>
      <c r="CA2506" s="207"/>
      <c r="CB2506" s="207"/>
      <c r="CC2506" s="207"/>
      <c r="CD2506" s="207"/>
      <c r="CE2506" s="207"/>
      <c r="CF2506" s="207"/>
      <c r="CG2506" s="207"/>
      <c r="CH2506" s="207"/>
      <c r="CI2506" s="207"/>
      <c r="CJ2506" s="207"/>
      <c r="CK2506" s="207"/>
      <c r="CL2506" s="207"/>
      <c r="CM2506" s="207"/>
      <c r="CN2506" s="207"/>
      <c r="CO2506" s="207"/>
      <c r="CP2506" s="207"/>
      <c r="CQ2506" s="207"/>
      <c r="CR2506" s="207"/>
      <c r="CS2506" s="207"/>
      <c r="CT2506" s="207"/>
      <c r="CU2506" s="207"/>
      <c r="CV2506" s="207"/>
      <c r="CW2506" s="207"/>
      <c r="CX2506" s="207"/>
      <c r="CY2506" s="207"/>
      <c r="CZ2506" s="207"/>
      <c r="DA2506" s="207"/>
      <c r="DB2506" s="207"/>
      <c r="DC2506" s="207"/>
      <c r="DD2506" s="207"/>
      <c r="DE2506" s="207"/>
      <c r="DF2506" s="207"/>
      <c r="DG2506" s="207"/>
      <c r="DH2506" s="207"/>
      <c r="DI2506" s="207"/>
      <c r="DJ2506" s="207"/>
      <c r="DK2506" s="207"/>
      <c r="DL2506" s="207"/>
      <c r="DM2506" s="207"/>
      <c r="DN2506" s="207"/>
      <c r="DO2506" s="207"/>
      <c r="DP2506" s="207"/>
      <c r="DQ2506" s="207"/>
      <c r="DR2506" s="207"/>
      <c r="DS2506" s="207"/>
      <c r="DT2506" s="207"/>
      <c r="DU2506" s="207"/>
      <c r="DV2506" s="207"/>
      <c r="DW2506" s="207"/>
      <c r="DX2506" s="207"/>
    </row>
    <row r="2507" spans="15:128">
      <c r="O2507" s="207"/>
      <c r="P2507" s="207"/>
      <c r="Q2507" s="207"/>
      <c r="R2507" s="207"/>
      <c r="S2507" s="207"/>
      <c r="T2507" s="207"/>
      <c r="U2507" s="207"/>
      <c r="BP2507" s="207"/>
      <c r="BQ2507" s="207"/>
      <c r="BR2507" s="207"/>
      <c r="BS2507" s="207"/>
      <c r="BT2507" s="207"/>
      <c r="BU2507" s="207"/>
      <c r="BV2507" s="207"/>
      <c r="BW2507" s="207"/>
      <c r="BX2507" s="207"/>
      <c r="BY2507" s="207"/>
      <c r="BZ2507" s="207"/>
      <c r="CA2507" s="207"/>
      <c r="CB2507" s="207"/>
      <c r="CC2507" s="207"/>
      <c r="CD2507" s="207"/>
      <c r="CE2507" s="207"/>
      <c r="CF2507" s="207"/>
      <c r="CG2507" s="207"/>
      <c r="CH2507" s="207"/>
      <c r="CI2507" s="207"/>
      <c r="CJ2507" s="207"/>
      <c r="CK2507" s="207"/>
      <c r="CL2507" s="207"/>
      <c r="CM2507" s="207"/>
      <c r="CN2507" s="207"/>
      <c r="CO2507" s="207"/>
      <c r="CP2507" s="207"/>
      <c r="CQ2507" s="207"/>
      <c r="CR2507" s="207"/>
      <c r="CS2507" s="207"/>
      <c r="CT2507" s="207"/>
      <c r="CU2507" s="207"/>
      <c r="CV2507" s="207"/>
      <c r="CW2507" s="207"/>
      <c r="CX2507" s="207"/>
      <c r="CY2507" s="207"/>
      <c r="CZ2507" s="207"/>
      <c r="DA2507" s="207"/>
      <c r="DB2507" s="207"/>
      <c r="DC2507" s="207"/>
      <c r="DD2507" s="207"/>
      <c r="DE2507" s="207"/>
      <c r="DF2507" s="207"/>
      <c r="DG2507" s="207"/>
      <c r="DH2507" s="207"/>
      <c r="DI2507" s="207"/>
      <c r="DJ2507" s="207"/>
      <c r="DK2507" s="207"/>
      <c r="DL2507" s="207"/>
      <c r="DM2507" s="207"/>
      <c r="DN2507" s="207"/>
      <c r="DO2507" s="207"/>
      <c r="DP2507" s="207"/>
      <c r="DQ2507" s="207"/>
      <c r="DR2507" s="207"/>
      <c r="DS2507" s="207"/>
      <c r="DT2507" s="207"/>
      <c r="DU2507" s="207"/>
      <c r="DV2507" s="207"/>
      <c r="DW2507" s="207"/>
      <c r="DX2507" s="207"/>
    </row>
    <row r="2508" spans="15:128">
      <c r="O2508" s="207"/>
      <c r="P2508" s="207"/>
      <c r="Q2508" s="207"/>
      <c r="R2508" s="207"/>
      <c r="S2508" s="207"/>
      <c r="T2508" s="207"/>
      <c r="U2508" s="207"/>
      <c r="BP2508" s="207"/>
      <c r="BQ2508" s="207"/>
      <c r="BR2508" s="207"/>
      <c r="BS2508" s="207"/>
      <c r="BT2508" s="207"/>
      <c r="BU2508" s="207"/>
      <c r="BV2508" s="207"/>
      <c r="BW2508" s="207"/>
      <c r="BX2508" s="207"/>
      <c r="BY2508" s="207"/>
      <c r="BZ2508" s="207"/>
      <c r="CA2508" s="207"/>
      <c r="CB2508" s="207"/>
      <c r="CC2508" s="207"/>
      <c r="CD2508" s="207"/>
      <c r="CE2508" s="207"/>
      <c r="CF2508" s="207"/>
      <c r="CG2508" s="207"/>
      <c r="CH2508" s="207"/>
      <c r="CI2508" s="207"/>
      <c r="CJ2508" s="207"/>
      <c r="CK2508" s="207"/>
      <c r="CL2508" s="207"/>
      <c r="CM2508" s="207"/>
      <c r="CN2508" s="207"/>
      <c r="CO2508" s="207"/>
      <c r="CP2508" s="207"/>
      <c r="CQ2508" s="207"/>
      <c r="CR2508" s="207"/>
      <c r="CS2508" s="207"/>
      <c r="CT2508" s="207"/>
      <c r="CU2508" s="207"/>
      <c r="CV2508" s="207"/>
      <c r="CW2508" s="207"/>
      <c r="CX2508" s="207"/>
      <c r="CY2508" s="207"/>
      <c r="CZ2508" s="207"/>
      <c r="DA2508" s="207"/>
      <c r="DB2508" s="207"/>
      <c r="DC2508" s="207"/>
      <c r="DD2508" s="207"/>
      <c r="DE2508" s="207"/>
      <c r="DF2508" s="207"/>
      <c r="DG2508" s="207"/>
      <c r="DH2508" s="207"/>
      <c r="DI2508" s="207"/>
      <c r="DJ2508" s="207"/>
      <c r="DK2508" s="207"/>
      <c r="DL2508" s="207"/>
      <c r="DM2508" s="207"/>
      <c r="DN2508" s="207"/>
      <c r="DO2508" s="207"/>
      <c r="DP2508" s="207"/>
      <c r="DQ2508" s="207"/>
      <c r="DR2508" s="207"/>
      <c r="DS2508" s="207"/>
      <c r="DT2508" s="207"/>
      <c r="DU2508" s="207"/>
      <c r="DV2508" s="207"/>
      <c r="DW2508" s="207"/>
      <c r="DX2508" s="207"/>
    </row>
    <row r="2509" spans="15:128">
      <c r="O2509" s="207"/>
      <c r="P2509" s="207"/>
      <c r="Q2509" s="207"/>
      <c r="R2509" s="207"/>
      <c r="S2509" s="207"/>
      <c r="T2509" s="207"/>
      <c r="U2509" s="207"/>
      <c r="BP2509" s="207"/>
      <c r="BQ2509" s="207"/>
      <c r="BR2509" s="207"/>
      <c r="BS2509" s="207"/>
      <c r="BT2509" s="207"/>
      <c r="BU2509" s="207"/>
      <c r="BV2509" s="207"/>
      <c r="BW2509" s="207"/>
      <c r="BX2509" s="207"/>
      <c r="BY2509" s="207"/>
      <c r="BZ2509" s="207"/>
      <c r="CA2509" s="207"/>
      <c r="CB2509" s="207"/>
      <c r="CC2509" s="207"/>
      <c r="CD2509" s="207"/>
      <c r="CE2509" s="207"/>
      <c r="CF2509" s="207"/>
      <c r="CG2509" s="207"/>
      <c r="CH2509" s="207"/>
      <c r="CI2509" s="207"/>
      <c r="CJ2509" s="207"/>
      <c r="CK2509" s="207"/>
      <c r="CL2509" s="207"/>
      <c r="CM2509" s="207"/>
      <c r="CN2509" s="207"/>
      <c r="CO2509" s="207"/>
      <c r="CP2509" s="207"/>
      <c r="CQ2509" s="207"/>
      <c r="CR2509" s="207"/>
      <c r="CS2509" s="207"/>
      <c r="CT2509" s="207"/>
      <c r="CU2509" s="207"/>
      <c r="CV2509" s="207"/>
      <c r="CW2509" s="207"/>
      <c r="CX2509" s="207"/>
      <c r="CY2509" s="207"/>
      <c r="CZ2509" s="207"/>
      <c r="DA2509" s="207"/>
      <c r="DB2509" s="207"/>
      <c r="DC2509" s="207"/>
      <c r="DD2509" s="207"/>
      <c r="DE2509" s="207"/>
      <c r="DF2509" s="207"/>
      <c r="DG2509" s="207"/>
      <c r="DH2509" s="207"/>
      <c r="DI2509" s="207"/>
      <c r="DJ2509" s="207"/>
      <c r="DK2509" s="207"/>
      <c r="DL2509" s="207"/>
      <c r="DM2509" s="207"/>
      <c r="DN2509" s="207"/>
      <c r="DO2509" s="207"/>
      <c r="DP2509" s="207"/>
      <c r="DQ2509" s="207"/>
      <c r="DR2509" s="207"/>
      <c r="DS2509" s="207"/>
      <c r="DT2509" s="207"/>
      <c r="DU2509" s="207"/>
      <c r="DV2509" s="207"/>
      <c r="DW2509" s="207"/>
      <c r="DX2509" s="207"/>
    </row>
    <row r="2510" spans="15:128">
      <c r="O2510" s="207"/>
      <c r="P2510" s="207"/>
      <c r="Q2510" s="207"/>
      <c r="R2510" s="207"/>
      <c r="S2510" s="207"/>
      <c r="T2510" s="207"/>
      <c r="U2510" s="207"/>
      <c r="BP2510" s="207"/>
      <c r="BQ2510" s="207"/>
      <c r="BR2510" s="207"/>
      <c r="BS2510" s="207"/>
      <c r="BT2510" s="207"/>
      <c r="BU2510" s="207"/>
      <c r="BV2510" s="207"/>
      <c r="BW2510" s="207"/>
      <c r="BX2510" s="207"/>
      <c r="BY2510" s="207"/>
      <c r="BZ2510" s="207"/>
      <c r="CA2510" s="207"/>
      <c r="CB2510" s="207"/>
      <c r="CC2510" s="207"/>
      <c r="CD2510" s="207"/>
      <c r="CE2510" s="207"/>
      <c r="CF2510" s="207"/>
      <c r="CG2510" s="207"/>
      <c r="CH2510" s="207"/>
      <c r="CI2510" s="207"/>
      <c r="CJ2510" s="207"/>
      <c r="CK2510" s="207"/>
      <c r="CL2510" s="207"/>
      <c r="CM2510" s="207"/>
      <c r="CN2510" s="207"/>
      <c r="CO2510" s="207"/>
      <c r="CP2510" s="207"/>
      <c r="CQ2510" s="207"/>
      <c r="CR2510" s="207"/>
      <c r="CS2510" s="207"/>
      <c r="CT2510" s="207"/>
      <c r="CU2510" s="207"/>
      <c r="CV2510" s="207"/>
      <c r="CW2510" s="207"/>
      <c r="CX2510" s="207"/>
      <c r="CY2510" s="207"/>
      <c r="CZ2510" s="207"/>
      <c r="DA2510" s="207"/>
      <c r="DB2510" s="207"/>
      <c r="DC2510" s="207"/>
      <c r="DD2510" s="207"/>
      <c r="DE2510" s="207"/>
      <c r="DF2510" s="207"/>
      <c r="DG2510" s="207"/>
      <c r="DH2510" s="207"/>
      <c r="DI2510" s="207"/>
      <c r="DJ2510" s="207"/>
      <c r="DK2510" s="207"/>
      <c r="DL2510" s="207"/>
      <c r="DM2510" s="207"/>
      <c r="DN2510" s="207"/>
      <c r="DO2510" s="207"/>
      <c r="DP2510" s="207"/>
      <c r="DQ2510" s="207"/>
      <c r="DR2510" s="207"/>
      <c r="DS2510" s="207"/>
      <c r="DT2510" s="207"/>
      <c r="DU2510" s="207"/>
      <c r="DV2510" s="207"/>
      <c r="DW2510" s="207"/>
      <c r="DX2510" s="207"/>
    </row>
    <row r="2511" spans="15:128">
      <c r="O2511" s="207"/>
      <c r="P2511" s="207"/>
      <c r="Q2511" s="207"/>
      <c r="R2511" s="207"/>
      <c r="S2511" s="207"/>
      <c r="T2511" s="207"/>
      <c r="U2511" s="207"/>
      <c r="BP2511" s="207"/>
      <c r="BQ2511" s="207"/>
      <c r="BR2511" s="207"/>
      <c r="BS2511" s="207"/>
      <c r="BT2511" s="207"/>
      <c r="BU2511" s="207"/>
      <c r="BV2511" s="207"/>
      <c r="BW2511" s="207"/>
      <c r="BX2511" s="207"/>
      <c r="BY2511" s="207"/>
      <c r="BZ2511" s="207"/>
      <c r="CA2511" s="207"/>
      <c r="CB2511" s="207"/>
      <c r="CC2511" s="207"/>
      <c r="CD2511" s="207"/>
      <c r="CE2511" s="207"/>
      <c r="CF2511" s="207"/>
      <c r="CG2511" s="207"/>
      <c r="CH2511" s="207"/>
      <c r="CI2511" s="207"/>
      <c r="CJ2511" s="207"/>
      <c r="CK2511" s="207"/>
      <c r="CL2511" s="207"/>
      <c r="CM2511" s="207"/>
      <c r="CN2511" s="207"/>
      <c r="CO2511" s="207"/>
      <c r="CP2511" s="207"/>
      <c r="CQ2511" s="207"/>
      <c r="CR2511" s="207"/>
      <c r="CS2511" s="207"/>
      <c r="CT2511" s="207"/>
      <c r="CU2511" s="207"/>
      <c r="CV2511" s="207"/>
      <c r="CW2511" s="207"/>
      <c r="CX2511" s="207"/>
      <c r="CY2511" s="207"/>
      <c r="CZ2511" s="207"/>
      <c r="DA2511" s="207"/>
      <c r="DB2511" s="207"/>
      <c r="DC2511" s="207"/>
      <c r="DD2511" s="207"/>
      <c r="DE2511" s="207"/>
      <c r="DF2511" s="207"/>
      <c r="DG2511" s="207"/>
      <c r="DH2511" s="207"/>
      <c r="DI2511" s="207"/>
      <c r="DJ2511" s="207"/>
      <c r="DK2511" s="207"/>
      <c r="DL2511" s="207"/>
      <c r="DM2511" s="207"/>
      <c r="DN2511" s="207"/>
      <c r="DO2511" s="207"/>
      <c r="DP2511" s="207"/>
      <c r="DQ2511" s="207"/>
      <c r="DR2511" s="207"/>
      <c r="DS2511" s="207"/>
      <c r="DT2511" s="207"/>
      <c r="DU2511" s="207"/>
      <c r="DV2511" s="207"/>
      <c r="DW2511" s="207"/>
      <c r="DX2511" s="207"/>
    </row>
    <row r="2512" spans="15:128">
      <c r="O2512" s="207"/>
      <c r="P2512" s="207"/>
      <c r="Q2512" s="207"/>
      <c r="R2512" s="207"/>
      <c r="S2512" s="207"/>
      <c r="T2512" s="207"/>
      <c r="U2512" s="207"/>
      <c r="BP2512" s="207"/>
      <c r="BQ2512" s="207"/>
      <c r="BR2512" s="207"/>
      <c r="BS2512" s="207"/>
      <c r="BT2512" s="207"/>
      <c r="BU2512" s="207"/>
      <c r="BV2512" s="207"/>
      <c r="BW2512" s="207"/>
      <c r="BX2512" s="207"/>
      <c r="BY2512" s="207"/>
      <c r="BZ2512" s="207"/>
      <c r="CA2512" s="207"/>
      <c r="CB2512" s="207"/>
      <c r="CC2512" s="207"/>
      <c r="CD2512" s="207"/>
      <c r="CE2512" s="207"/>
      <c r="CF2512" s="207"/>
      <c r="CG2512" s="207"/>
      <c r="CH2512" s="207"/>
      <c r="CI2512" s="207"/>
      <c r="CJ2512" s="207"/>
      <c r="CK2512" s="207"/>
      <c r="CL2512" s="207"/>
      <c r="CM2512" s="207"/>
      <c r="CN2512" s="207"/>
      <c r="CO2512" s="207"/>
      <c r="CP2512" s="207"/>
      <c r="CQ2512" s="207"/>
      <c r="CR2512" s="207"/>
      <c r="CS2512" s="207"/>
      <c r="CT2512" s="207"/>
      <c r="CU2512" s="207"/>
      <c r="CV2512" s="207"/>
      <c r="CW2512" s="207"/>
      <c r="CX2512" s="207"/>
      <c r="CY2512" s="207"/>
      <c r="CZ2512" s="207"/>
      <c r="DA2512" s="207"/>
      <c r="DB2512" s="207"/>
      <c r="DC2512" s="207"/>
      <c r="DD2512" s="207"/>
      <c r="DE2512" s="207"/>
      <c r="DF2512" s="207"/>
      <c r="DG2512" s="207"/>
      <c r="DH2512" s="207"/>
      <c r="DI2512" s="207"/>
      <c r="DJ2512" s="207"/>
      <c r="DK2512" s="207"/>
      <c r="DL2512" s="207"/>
      <c r="DM2512" s="207"/>
      <c r="DN2512" s="207"/>
      <c r="DO2512" s="207"/>
      <c r="DP2512" s="207"/>
      <c r="DQ2512" s="207"/>
      <c r="DR2512" s="207"/>
      <c r="DS2512" s="207"/>
      <c r="DT2512" s="207"/>
      <c r="DU2512" s="207"/>
      <c r="DV2512" s="207"/>
      <c r="DW2512" s="207"/>
      <c r="DX2512" s="207"/>
    </row>
    <row r="2513" spans="15:128">
      <c r="O2513" s="207"/>
      <c r="P2513" s="207"/>
      <c r="Q2513" s="207"/>
      <c r="R2513" s="207"/>
      <c r="S2513" s="207"/>
      <c r="T2513" s="207"/>
      <c r="U2513" s="207"/>
      <c r="BP2513" s="207"/>
      <c r="BQ2513" s="207"/>
      <c r="BR2513" s="207"/>
      <c r="BS2513" s="207"/>
      <c r="BT2513" s="207"/>
      <c r="BU2513" s="207"/>
      <c r="BV2513" s="207"/>
      <c r="BW2513" s="207"/>
      <c r="BX2513" s="207"/>
      <c r="BY2513" s="207"/>
      <c r="BZ2513" s="207"/>
      <c r="CA2513" s="207"/>
      <c r="CB2513" s="207"/>
      <c r="CC2513" s="207"/>
      <c r="CD2513" s="207"/>
      <c r="CE2513" s="207"/>
      <c r="CF2513" s="207"/>
      <c r="CG2513" s="207"/>
      <c r="CH2513" s="207"/>
      <c r="CI2513" s="207"/>
      <c r="CJ2513" s="207"/>
      <c r="CK2513" s="207"/>
      <c r="CL2513" s="207"/>
      <c r="CM2513" s="207"/>
      <c r="CN2513" s="207"/>
      <c r="CO2513" s="207"/>
      <c r="CP2513" s="207"/>
      <c r="CQ2513" s="207"/>
      <c r="CR2513" s="207"/>
      <c r="CS2513" s="207"/>
      <c r="CT2513" s="207"/>
      <c r="CU2513" s="207"/>
      <c r="CV2513" s="207"/>
      <c r="CW2513" s="207"/>
      <c r="CX2513" s="207"/>
      <c r="CY2513" s="207"/>
      <c r="CZ2513" s="207"/>
      <c r="DA2513" s="207"/>
      <c r="DB2513" s="207"/>
      <c r="DC2513" s="207"/>
      <c r="DD2513" s="207"/>
      <c r="DE2513" s="207"/>
      <c r="DF2513" s="207"/>
      <c r="DG2513" s="207"/>
      <c r="DH2513" s="207"/>
      <c r="DI2513" s="207"/>
      <c r="DJ2513" s="207"/>
      <c r="DK2513" s="207"/>
      <c r="DL2513" s="207"/>
      <c r="DM2513" s="207"/>
      <c r="DN2513" s="207"/>
      <c r="DO2513" s="207"/>
      <c r="DP2513" s="207"/>
      <c r="DQ2513" s="207"/>
      <c r="DR2513" s="207"/>
      <c r="DS2513" s="207"/>
      <c r="DT2513" s="207"/>
      <c r="DU2513" s="207"/>
      <c r="DV2513" s="207"/>
      <c r="DW2513" s="207"/>
      <c r="DX2513" s="207"/>
    </row>
    <row r="2514" spans="15:128">
      <c r="O2514" s="207"/>
      <c r="P2514" s="207"/>
      <c r="Q2514" s="207"/>
      <c r="R2514" s="207"/>
      <c r="S2514" s="207"/>
      <c r="T2514" s="207"/>
      <c r="U2514" s="207"/>
      <c r="BP2514" s="207"/>
      <c r="BQ2514" s="207"/>
      <c r="BR2514" s="207"/>
      <c r="BS2514" s="207"/>
      <c r="BT2514" s="207"/>
      <c r="BU2514" s="207"/>
      <c r="BV2514" s="207"/>
      <c r="BW2514" s="207"/>
      <c r="BX2514" s="207"/>
      <c r="BY2514" s="207"/>
      <c r="BZ2514" s="207"/>
      <c r="CA2514" s="207"/>
      <c r="CB2514" s="207"/>
      <c r="CC2514" s="207"/>
      <c r="CD2514" s="207"/>
      <c r="CE2514" s="207"/>
      <c r="CF2514" s="207"/>
      <c r="CG2514" s="207"/>
      <c r="CH2514" s="207"/>
      <c r="CI2514" s="207"/>
      <c r="CJ2514" s="207"/>
      <c r="CK2514" s="207"/>
      <c r="CL2514" s="207"/>
      <c r="CM2514" s="207"/>
      <c r="CN2514" s="207"/>
      <c r="CO2514" s="207"/>
      <c r="CP2514" s="207"/>
      <c r="CQ2514" s="207"/>
      <c r="CR2514" s="207"/>
      <c r="CS2514" s="207"/>
      <c r="CT2514" s="207"/>
      <c r="CU2514" s="207"/>
      <c r="CV2514" s="207"/>
      <c r="CW2514" s="207"/>
      <c r="CX2514" s="207"/>
      <c r="CY2514" s="207"/>
      <c r="CZ2514" s="207"/>
      <c r="DA2514" s="207"/>
      <c r="DB2514" s="207"/>
      <c r="DC2514" s="207"/>
      <c r="DD2514" s="207"/>
      <c r="DE2514" s="207"/>
      <c r="DF2514" s="207"/>
      <c r="DG2514" s="207"/>
      <c r="DH2514" s="207"/>
      <c r="DI2514" s="207"/>
      <c r="DJ2514" s="207"/>
      <c r="DK2514" s="207"/>
      <c r="DL2514" s="207"/>
      <c r="DM2514" s="207"/>
      <c r="DN2514" s="207"/>
      <c r="DO2514" s="207"/>
      <c r="DP2514" s="207"/>
      <c r="DQ2514" s="207"/>
      <c r="DR2514" s="207"/>
      <c r="DS2514" s="207"/>
      <c r="DT2514" s="207"/>
      <c r="DU2514" s="207"/>
      <c r="DV2514" s="207"/>
      <c r="DW2514" s="207"/>
      <c r="DX2514" s="207"/>
    </row>
    <row r="2515" spans="15:128">
      <c r="O2515" s="207"/>
      <c r="P2515" s="207"/>
      <c r="Q2515" s="207"/>
      <c r="R2515" s="207"/>
      <c r="S2515" s="207"/>
      <c r="T2515" s="207"/>
      <c r="U2515" s="207"/>
      <c r="BP2515" s="207"/>
      <c r="BQ2515" s="207"/>
      <c r="BR2515" s="207"/>
      <c r="BS2515" s="207"/>
      <c r="BT2515" s="207"/>
      <c r="BU2515" s="207"/>
      <c r="BV2515" s="207"/>
      <c r="BW2515" s="207"/>
      <c r="BX2515" s="207"/>
      <c r="BY2515" s="207"/>
      <c r="BZ2515" s="207"/>
      <c r="CA2515" s="207"/>
      <c r="CB2515" s="207"/>
      <c r="CC2515" s="207"/>
      <c r="CD2515" s="207"/>
      <c r="CE2515" s="207"/>
      <c r="CF2515" s="207"/>
      <c r="CG2515" s="207"/>
      <c r="CH2515" s="207"/>
      <c r="CI2515" s="207"/>
      <c r="CJ2515" s="207"/>
      <c r="CK2515" s="207"/>
      <c r="CL2515" s="207"/>
      <c r="CM2515" s="207"/>
      <c r="CN2515" s="207"/>
      <c r="CO2515" s="207"/>
      <c r="CP2515" s="207"/>
      <c r="CQ2515" s="207"/>
      <c r="CR2515" s="207"/>
      <c r="CS2515" s="207"/>
      <c r="CT2515" s="207"/>
      <c r="CU2515" s="207"/>
      <c r="CV2515" s="207"/>
      <c r="CW2515" s="207"/>
      <c r="CX2515" s="207"/>
      <c r="CY2515" s="207"/>
      <c r="CZ2515" s="207"/>
      <c r="DA2515" s="207"/>
      <c r="DB2515" s="207"/>
      <c r="DC2515" s="207"/>
      <c r="DD2515" s="207"/>
      <c r="DE2515" s="207"/>
      <c r="DF2515" s="207"/>
      <c r="DG2515" s="207"/>
      <c r="DH2515" s="207"/>
      <c r="DI2515" s="207"/>
      <c r="DJ2515" s="207"/>
      <c r="DK2515" s="207"/>
      <c r="DL2515" s="207"/>
      <c r="DM2515" s="207"/>
      <c r="DN2515" s="207"/>
      <c r="DO2515" s="207"/>
      <c r="DP2515" s="207"/>
      <c r="DQ2515" s="207"/>
      <c r="DR2515" s="207"/>
      <c r="DS2515" s="207"/>
      <c r="DT2515" s="207"/>
      <c r="DU2515" s="207"/>
      <c r="DV2515" s="207"/>
      <c r="DW2515" s="207"/>
      <c r="DX2515" s="207"/>
    </row>
    <row r="2516" spans="15:128">
      <c r="O2516" s="207"/>
      <c r="P2516" s="207"/>
      <c r="Q2516" s="207"/>
      <c r="R2516" s="207"/>
      <c r="S2516" s="207"/>
      <c r="T2516" s="207"/>
      <c r="U2516" s="207"/>
      <c r="BP2516" s="207"/>
      <c r="BQ2516" s="207"/>
      <c r="BR2516" s="207"/>
      <c r="BS2516" s="207"/>
      <c r="BT2516" s="207"/>
      <c r="BU2516" s="207"/>
      <c r="BV2516" s="207"/>
      <c r="BW2516" s="207"/>
      <c r="BX2516" s="207"/>
      <c r="BY2516" s="207"/>
      <c r="BZ2516" s="207"/>
      <c r="CA2516" s="207"/>
      <c r="CB2516" s="207"/>
      <c r="CC2516" s="207"/>
      <c r="CD2516" s="207"/>
      <c r="CE2516" s="207"/>
      <c r="CF2516" s="207"/>
      <c r="CG2516" s="207"/>
      <c r="CH2516" s="207"/>
      <c r="CI2516" s="207"/>
      <c r="CJ2516" s="207"/>
      <c r="CK2516" s="207"/>
      <c r="CL2516" s="207"/>
      <c r="CM2516" s="207"/>
      <c r="CN2516" s="207"/>
      <c r="CO2516" s="207"/>
      <c r="CP2516" s="207"/>
      <c r="CQ2516" s="207"/>
      <c r="CR2516" s="207"/>
      <c r="CS2516" s="207"/>
      <c r="CT2516" s="207"/>
      <c r="CU2516" s="207"/>
      <c r="CV2516" s="207"/>
      <c r="CW2516" s="207"/>
      <c r="CX2516" s="207"/>
      <c r="CY2516" s="207"/>
      <c r="CZ2516" s="207"/>
      <c r="DA2516" s="207"/>
      <c r="DB2516" s="207"/>
      <c r="DC2516" s="207"/>
      <c r="DD2516" s="207"/>
      <c r="DE2516" s="207"/>
      <c r="DF2516" s="207"/>
      <c r="DG2516" s="207"/>
      <c r="DH2516" s="207"/>
      <c r="DI2516" s="207"/>
      <c r="DJ2516" s="207"/>
      <c r="DK2516" s="207"/>
      <c r="DL2516" s="207"/>
      <c r="DM2516" s="207"/>
      <c r="DN2516" s="207"/>
      <c r="DO2516" s="207"/>
      <c r="DP2516" s="207"/>
      <c r="DQ2516" s="207"/>
      <c r="DR2516" s="207"/>
      <c r="DS2516" s="207"/>
      <c r="DT2516" s="207"/>
      <c r="DU2516" s="207"/>
      <c r="DV2516" s="207"/>
      <c r="DW2516" s="207"/>
      <c r="DX2516" s="207"/>
    </row>
    <row r="2517" spans="15:128">
      <c r="O2517" s="207"/>
      <c r="P2517" s="207"/>
      <c r="Q2517" s="207"/>
      <c r="R2517" s="207"/>
      <c r="S2517" s="207"/>
      <c r="T2517" s="207"/>
      <c r="U2517" s="207"/>
      <c r="BP2517" s="207"/>
      <c r="BQ2517" s="207"/>
      <c r="BR2517" s="207"/>
      <c r="BS2517" s="207"/>
      <c r="BT2517" s="207"/>
      <c r="BU2517" s="207"/>
      <c r="BV2517" s="207"/>
      <c r="BW2517" s="207"/>
      <c r="BX2517" s="207"/>
      <c r="BY2517" s="207"/>
      <c r="BZ2517" s="207"/>
      <c r="CA2517" s="207"/>
      <c r="CB2517" s="207"/>
      <c r="CC2517" s="207"/>
      <c r="CD2517" s="207"/>
      <c r="CE2517" s="207"/>
      <c r="CF2517" s="207"/>
      <c r="CG2517" s="207"/>
      <c r="CH2517" s="207"/>
      <c r="CI2517" s="207"/>
      <c r="CJ2517" s="207"/>
      <c r="CK2517" s="207"/>
      <c r="CL2517" s="207"/>
      <c r="CM2517" s="207"/>
      <c r="CN2517" s="207"/>
      <c r="CO2517" s="207"/>
      <c r="CP2517" s="207"/>
      <c r="CQ2517" s="207"/>
      <c r="CR2517" s="207"/>
      <c r="CS2517" s="207"/>
      <c r="CT2517" s="207"/>
      <c r="CU2517" s="207"/>
      <c r="CV2517" s="207"/>
      <c r="CW2517" s="207"/>
      <c r="CX2517" s="207"/>
      <c r="CY2517" s="207"/>
      <c r="CZ2517" s="207"/>
      <c r="DA2517" s="207"/>
      <c r="DB2517" s="207"/>
      <c r="DC2517" s="207"/>
      <c r="DD2517" s="207"/>
      <c r="DE2517" s="207"/>
      <c r="DF2517" s="207"/>
      <c r="DG2517" s="207"/>
      <c r="DH2517" s="207"/>
      <c r="DI2517" s="207"/>
      <c r="DJ2517" s="207"/>
      <c r="DK2517" s="207"/>
      <c r="DL2517" s="207"/>
      <c r="DM2517" s="207"/>
      <c r="DN2517" s="207"/>
      <c r="DO2517" s="207"/>
      <c r="DP2517" s="207"/>
      <c r="DQ2517" s="207"/>
      <c r="DR2517" s="207"/>
      <c r="DS2517" s="207"/>
      <c r="DT2517" s="207"/>
      <c r="DU2517" s="207"/>
      <c r="DV2517" s="207"/>
      <c r="DW2517" s="207"/>
      <c r="DX2517" s="207"/>
    </row>
    <row r="2518" spans="15:128">
      <c r="O2518" s="207"/>
      <c r="P2518" s="207"/>
      <c r="Q2518" s="207"/>
      <c r="R2518" s="207"/>
      <c r="S2518" s="207"/>
      <c r="T2518" s="207"/>
      <c r="U2518" s="207"/>
      <c r="BP2518" s="207"/>
      <c r="BQ2518" s="207"/>
      <c r="BR2518" s="207"/>
      <c r="BS2518" s="207"/>
      <c r="BT2518" s="207"/>
      <c r="BU2518" s="207"/>
      <c r="BV2518" s="207"/>
      <c r="BW2518" s="207"/>
      <c r="BX2518" s="207"/>
      <c r="BY2518" s="207"/>
      <c r="BZ2518" s="207"/>
      <c r="CA2518" s="207"/>
      <c r="CB2518" s="207"/>
      <c r="CC2518" s="207"/>
      <c r="CD2518" s="207"/>
      <c r="CE2518" s="207"/>
      <c r="CF2518" s="207"/>
      <c r="CG2518" s="207"/>
      <c r="CH2518" s="207"/>
      <c r="CI2518" s="207"/>
      <c r="CJ2518" s="207"/>
      <c r="CK2518" s="207"/>
      <c r="CL2518" s="207"/>
      <c r="CM2518" s="207"/>
      <c r="CN2518" s="207"/>
      <c r="CO2518" s="207"/>
      <c r="CP2518" s="207"/>
      <c r="CQ2518" s="207"/>
      <c r="CR2518" s="207"/>
      <c r="CS2518" s="207"/>
      <c r="CT2518" s="207"/>
      <c r="CU2518" s="207"/>
      <c r="CV2518" s="207"/>
      <c r="CW2518" s="207"/>
      <c r="CX2518" s="207"/>
      <c r="CY2518" s="207"/>
      <c r="CZ2518" s="207"/>
      <c r="DA2518" s="207"/>
      <c r="DB2518" s="207"/>
      <c r="DC2518" s="207"/>
      <c r="DD2518" s="207"/>
      <c r="DE2518" s="207"/>
      <c r="DF2518" s="207"/>
      <c r="DG2518" s="207"/>
      <c r="DH2518" s="207"/>
      <c r="DI2518" s="207"/>
      <c r="DJ2518" s="207"/>
      <c r="DK2518" s="207"/>
      <c r="DL2518" s="207"/>
      <c r="DM2518" s="207"/>
      <c r="DN2518" s="207"/>
      <c r="DO2518" s="207"/>
      <c r="DP2518" s="207"/>
      <c r="DQ2518" s="207"/>
      <c r="DR2518" s="207"/>
      <c r="DS2518" s="207"/>
      <c r="DT2518" s="207"/>
      <c r="DU2518" s="207"/>
      <c r="DV2518" s="207"/>
      <c r="DW2518" s="207"/>
      <c r="DX2518" s="207"/>
    </row>
    <row r="2519" spans="15:128">
      <c r="O2519" s="207"/>
      <c r="P2519" s="207"/>
      <c r="Q2519" s="207"/>
      <c r="R2519" s="207"/>
      <c r="S2519" s="207"/>
      <c r="T2519" s="207"/>
      <c r="U2519" s="207"/>
      <c r="BP2519" s="207"/>
      <c r="BQ2519" s="207"/>
      <c r="BR2519" s="207"/>
      <c r="BS2519" s="207"/>
      <c r="BT2519" s="207"/>
      <c r="BU2519" s="207"/>
      <c r="BV2519" s="207"/>
      <c r="BW2519" s="207"/>
      <c r="BX2519" s="207"/>
      <c r="BY2519" s="207"/>
      <c r="BZ2519" s="207"/>
      <c r="CA2519" s="207"/>
      <c r="CB2519" s="207"/>
      <c r="CC2519" s="207"/>
      <c r="CD2519" s="207"/>
      <c r="CE2519" s="207"/>
      <c r="CF2519" s="207"/>
      <c r="CG2519" s="207"/>
      <c r="CH2519" s="207"/>
      <c r="CI2519" s="207"/>
      <c r="CJ2519" s="207"/>
      <c r="CK2519" s="207"/>
      <c r="CL2519" s="207"/>
      <c r="CM2519" s="207"/>
      <c r="CN2519" s="207"/>
      <c r="CO2519" s="207"/>
      <c r="CP2519" s="207"/>
      <c r="CQ2519" s="207"/>
      <c r="CR2519" s="207"/>
      <c r="CS2519" s="207"/>
      <c r="CT2519" s="207"/>
      <c r="CU2519" s="207"/>
      <c r="CV2519" s="207"/>
      <c r="CW2519" s="207"/>
      <c r="CX2519" s="207"/>
      <c r="CY2519" s="207"/>
      <c r="CZ2519" s="207"/>
      <c r="DA2519" s="207"/>
      <c r="DB2519" s="207"/>
      <c r="DC2519" s="207"/>
      <c r="DD2519" s="207"/>
      <c r="DE2519" s="207"/>
      <c r="DF2519" s="207"/>
      <c r="DG2519" s="207"/>
      <c r="DH2519" s="207"/>
      <c r="DI2519" s="207"/>
      <c r="DJ2519" s="207"/>
      <c r="DK2519" s="207"/>
      <c r="DL2519" s="207"/>
      <c r="DM2519" s="207"/>
      <c r="DN2519" s="207"/>
      <c r="DO2519" s="207"/>
      <c r="DP2519" s="207"/>
      <c r="DQ2519" s="207"/>
      <c r="DR2519" s="207"/>
      <c r="DS2519" s="207"/>
      <c r="DT2519" s="207"/>
      <c r="DU2519" s="207"/>
      <c r="DV2519" s="207"/>
      <c r="DW2519" s="207"/>
      <c r="DX2519" s="207"/>
    </row>
    <row r="2520" spans="15:128">
      <c r="O2520" s="207"/>
      <c r="P2520" s="207"/>
      <c r="Q2520" s="207"/>
      <c r="R2520" s="207"/>
      <c r="S2520" s="207"/>
      <c r="T2520" s="207"/>
      <c r="U2520" s="207"/>
      <c r="BP2520" s="207"/>
      <c r="BQ2520" s="207"/>
      <c r="BR2520" s="207"/>
      <c r="BS2520" s="207"/>
      <c r="BT2520" s="207"/>
      <c r="BU2520" s="207"/>
      <c r="BV2520" s="207"/>
      <c r="BW2520" s="207"/>
      <c r="BX2520" s="207"/>
      <c r="BY2520" s="207"/>
      <c r="BZ2520" s="207"/>
      <c r="CA2520" s="207"/>
      <c r="CB2520" s="207"/>
      <c r="CC2520" s="207"/>
      <c r="CD2520" s="207"/>
      <c r="CE2520" s="207"/>
      <c r="CF2520" s="207"/>
      <c r="CG2520" s="207"/>
      <c r="CH2520" s="207"/>
      <c r="CI2520" s="207"/>
      <c r="CJ2520" s="207"/>
      <c r="CK2520" s="207"/>
      <c r="CL2520" s="207"/>
      <c r="CM2520" s="207"/>
      <c r="CN2520" s="207"/>
      <c r="CO2520" s="207"/>
      <c r="CP2520" s="207"/>
      <c r="CQ2520" s="207"/>
      <c r="CR2520" s="207"/>
      <c r="CS2520" s="207"/>
      <c r="CT2520" s="207"/>
      <c r="CU2520" s="207"/>
      <c r="CV2520" s="207"/>
      <c r="CW2520" s="207"/>
      <c r="CX2520" s="207"/>
      <c r="CY2520" s="207"/>
      <c r="CZ2520" s="207"/>
      <c r="DA2520" s="207"/>
      <c r="DB2520" s="207"/>
      <c r="DC2520" s="207"/>
      <c r="DD2520" s="207"/>
      <c r="DE2520" s="207"/>
      <c r="DF2520" s="207"/>
      <c r="DG2520" s="207"/>
      <c r="DH2520" s="207"/>
      <c r="DI2520" s="207"/>
      <c r="DJ2520" s="207"/>
      <c r="DK2520" s="207"/>
      <c r="DL2520" s="207"/>
      <c r="DM2520" s="207"/>
      <c r="DN2520" s="207"/>
      <c r="DO2520" s="207"/>
      <c r="DP2520" s="207"/>
      <c r="DQ2520" s="207"/>
      <c r="DR2520" s="207"/>
      <c r="DS2520" s="207"/>
      <c r="DT2520" s="207"/>
      <c r="DU2520" s="207"/>
      <c r="DV2520" s="207"/>
      <c r="DW2520" s="207"/>
      <c r="DX2520" s="207"/>
    </row>
    <row r="2521" spans="15:128">
      <c r="O2521" s="207"/>
      <c r="P2521" s="207"/>
      <c r="Q2521" s="207"/>
      <c r="R2521" s="207"/>
      <c r="S2521" s="207"/>
      <c r="T2521" s="207"/>
      <c r="U2521" s="207"/>
      <c r="BP2521" s="207"/>
      <c r="BQ2521" s="207"/>
      <c r="BR2521" s="207"/>
      <c r="BS2521" s="207"/>
      <c r="BT2521" s="207"/>
      <c r="BU2521" s="207"/>
      <c r="BV2521" s="207"/>
      <c r="BW2521" s="207"/>
      <c r="BX2521" s="207"/>
      <c r="BY2521" s="207"/>
      <c r="BZ2521" s="207"/>
      <c r="CA2521" s="207"/>
      <c r="CB2521" s="207"/>
      <c r="CC2521" s="207"/>
      <c r="CD2521" s="207"/>
      <c r="CE2521" s="207"/>
      <c r="CF2521" s="207"/>
      <c r="CG2521" s="207"/>
      <c r="CH2521" s="207"/>
      <c r="CI2521" s="207"/>
      <c r="CJ2521" s="207"/>
      <c r="CK2521" s="207"/>
      <c r="CL2521" s="207"/>
      <c r="CM2521" s="207"/>
      <c r="CN2521" s="207"/>
      <c r="CO2521" s="207"/>
      <c r="CP2521" s="207"/>
      <c r="CQ2521" s="207"/>
      <c r="CR2521" s="207"/>
      <c r="CS2521" s="207"/>
      <c r="CT2521" s="207"/>
      <c r="CU2521" s="207"/>
      <c r="CV2521" s="207"/>
      <c r="CW2521" s="207"/>
      <c r="CX2521" s="207"/>
      <c r="CY2521" s="207"/>
      <c r="CZ2521" s="207"/>
      <c r="DA2521" s="207"/>
      <c r="DB2521" s="207"/>
      <c r="DC2521" s="207"/>
      <c r="DD2521" s="207"/>
      <c r="DE2521" s="207"/>
      <c r="DF2521" s="207"/>
      <c r="DG2521" s="207"/>
      <c r="DH2521" s="207"/>
      <c r="DI2521" s="207"/>
      <c r="DJ2521" s="207"/>
      <c r="DK2521" s="207"/>
      <c r="DL2521" s="207"/>
      <c r="DM2521" s="207"/>
      <c r="DN2521" s="207"/>
      <c r="DO2521" s="207"/>
      <c r="DP2521" s="207"/>
      <c r="DQ2521" s="207"/>
      <c r="DR2521" s="207"/>
      <c r="DS2521" s="207"/>
      <c r="DT2521" s="207"/>
      <c r="DU2521" s="207"/>
      <c r="DV2521" s="207"/>
      <c r="DW2521" s="207"/>
      <c r="DX2521" s="207"/>
    </row>
    <row r="2522" spans="15:128">
      <c r="O2522" s="207"/>
      <c r="P2522" s="207"/>
      <c r="Q2522" s="207"/>
      <c r="R2522" s="207"/>
      <c r="S2522" s="207"/>
      <c r="T2522" s="207"/>
      <c r="U2522" s="207"/>
      <c r="BP2522" s="207"/>
      <c r="BQ2522" s="207"/>
      <c r="BR2522" s="207"/>
      <c r="BS2522" s="207"/>
      <c r="BT2522" s="207"/>
      <c r="BU2522" s="207"/>
      <c r="BV2522" s="207"/>
      <c r="BW2522" s="207"/>
      <c r="BX2522" s="207"/>
      <c r="BY2522" s="207"/>
      <c r="BZ2522" s="207"/>
      <c r="CA2522" s="207"/>
      <c r="CB2522" s="207"/>
      <c r="CC2522" s="207"/>
      <c r="CD2522" s="207"/>
      <c r="CE2522" s="207"/>
      <c r="CF2522" s="207"/>
      <c r="CG2522" s="207"/>
      <c r="CH2522" s="207"/>
      <c r="CI2522" s="207"/>
      <c r="CJ2522" s="207"/>
      <c r="CK2522" s="207"/>
      <c r="CL2522" s="207"/>
      <c r="CM2522" s="207"/>
      <c r="CN2522" s="207"/>
      <c r="CO2522" s="207"/>
      <c r="CP2522" s="207"/>
      <c r="CQ2522" s="207"/>
      <c r="CR2522" s="207"/>
      <c r="CS2522" s="207"/>
      <c r="CT2522" s="207"/>
      <c r="CU2522" s="207"/>
      <c r="CV2522" s="207"/>
      <c r="CW2522" s="207"/>
      <c r="CX2522" s="207"/>
      <c r="CY2522" s="207"/>
      <c r="CZ2522" s="207"/>
      <c r="DA2522" s="207"/>
      <c r="DB2522" s="207"/>
      <c r="DC2522" s="207"/>
      <c r="DD2522" s="207"/>
      <c r="DE2522" s="207"/>
      <c r="DF2522" s="207"/>
      <c r="DG2522" s="207"/>
      <c r="DH2522" s="207"/>
      <c r="DI2522" s="207"/>
      <c r="DJ2522" s="207"/>
      <c r="DK2522" s="207"/>
      <c r="DL2522" s="207"/>
      <c r="DM2522" s="207"/>
      <c r="DN2522" s="207"/>
      <c r="DO2522" s="207"/>
      <c r="DP2522" s="207"/>
      <c r="DQ2522" s="207"/>
      <c r="DR2522" s="207"/>
      <c r="DS2522" s="207"/>
      <c r="DT2522" s="207"/>
      <c r="DU2522" s="207"/>
      <c r="DV2522" s="207"/>
      <c r="DW2522" s="207"/>
      <c r="DX2522" s="207"/>
    </row>
    <row r="2523" spans="15:128">
      <c r="O2523" s="207"/>
      <c r="P2523" s="207"/>
      <c r="Q2523" s="207"/>
      <c r="R2523" s="207"/>
      <c r="S2523" s="207"/>
      <c r="T2523" s="207"/>
      <c r="U2523" s="207"/>
      <c r="BP2523" s="207"/>
      <c r="BQ2523" s="207"/>
      <c r="BR2523" s="207"/>
      <c r="BS2523" s="207"/>
      <c r="BT2523" s="207"/>
      <c r="BU2523" s="207"/>
      <c r="BV2523" s="207"/>
      <c r="BW2523" s="207"/>
      <c r="BX2523" s="207"/>
      <c r="BY2523" s="207"/>
      <c r="BZ2523" s="207"/>
      <c r="CA2523" s="207"/>
      <c r="CB2523" s="207"/>
      <c r="CC2523" s="207"/>
      <c r="CD2523" s="207"/>
      <c r="CE2523" s="207"/>
      <c r="CF2523" s="207"/>
      <c r="CG2523" s="207"/>
      <c r="CH2523" s="207"/>
      <c r="CI2523" s="207"/>
      <c r="CJ2523" s="207"/>
      <c r="CK2523" s="207"/>
      <c r="CL2523" s="207"/>
      <c r="CM2523" s="207"/>
      <c r="CN2523" s="207"/>
      <c r="CO2523" s="207"/>
      <c r="CP2523" s="207"/>
      <c r="CQ2523" s="207"/>
      <c r="CR2523" s="207"/>
      <c r="CS2523" s="207"/>
      <c r="CT2523" s="207"/>
      <c r="CU2523" s="207"/>
      <c r="CV2523" s="207"/>
      <c r="CW2523" s="207"/>
      <c r="CX2523" s="207"/>
      <c r="CY2523" s="207"/>
      <c r="CZ2523" s="207"/>
      <c r="DA2523" s="207"/>
      <c r="DB2523" s="207"/>
      <c r="DC2523" s="207"/>
      <c r="DD2523" s="207"/>
      <c r="DE2523" s="207"/>
      <c r="DF2523" s="207"/>
      <c r="DG2523" s="207"/>
      <c r="DH2523" s="207"/>
      <c r="DI2523" s="207"/>
      <c r="DJ2523" s="207"/>
      <c r="DK2523" s="207"/>
      <c r="DL2523" s="207"/>
      <c r="DM2523" s="207"/>
      <c r="DN2523" s="207"/>
      <c r="DO2523" s="207"/>
      <c r="DP2523" s="207"/>
      <c r="DQ2523" s="207"/>
      <c r="DR2523" s="207"/>
      <c r="DS2523" s="207"/>
      <c r="DT2523" s="207"/>
      <c r="DU2523" s="207"/>
      <c r="DV2523" s="207"/>
      <c r="DW2523" s="207"/>
      <c r="DX2523" s="207"/>
    </row>
    <row r="2524" spans="15:128">
      <c r="O2524" s="207"/>
      <c r="P2524" s="207"/>
      <c r="Q2524" s="207"/>
      <c r="R2524" s="207"/>
      <c r="S2524" s="207"/>
      <c r="T2524" s="207"/>
      <c r="U2524" s="207"/>
      <c r="BP2524" s="207"/>
      <c r="BQ2524" s="207"/>
      <c r="BR2524" s="207"/>
      <c r="BS2524" s="207"/>
      <c r="BT2524" s="207"/>
      <c r="BU2524" s="207"/>
      <c r="BV2524" s="207"/>
      <c r="BW2524" s="207"/>
      <c r="BX2524" s="207"/>
      <c r="BY2524" s="207"/>
      <c r="BZ2524" s="207"/>
      <c r="CA2524" s="207"/>
      <c r="CB2524" s="207"/>
      <c r="CC2524" s="207"/>
      <c r="CD2524" s="207"/>
      <c r="CE2524" s="207"/>
      <c r="CF2524" s="207"/>
      <c r="CG2524" s="207"/>
      <c r="CH2524" s="207"/>
      <c r="CI2524" s="207"/>
      <c r="CJ2524" s="207"/>
      <c r="CK2524" s="207"/>
      <c r="CL2524" s="207"/>
      <c r="CM2524" s="207"/>
      <c r="CN2524" s="207"/>
      <c r="CO2524" s="207"/>
      <c r="CP2524" s="207"/>
      <c r="CQ2524" s="207"/>
      <c r="CR2524" s="207"/>
      <c r="CS2524" s="207"/>
      <c r="CT2524" s="207"/>
      <c r="CU2524" s="207"/>
      <c r="CV2524" s="207"/>
      <c r="CW2524" s="207"/>
      <c r="CX2524" s="207"/>
      <c r="CY2524" s="207"/>
      <c r="CZ2524" s="207"/>
      <c r="DA2524" s="207"/>
      <c r="DB2524" s="207"/>
      <c r="DC2524" s="207"/>
      <c r="DD2524" s="207"/>
      <c r="DE2524" s="207"/>
      <c r="DF2524" s="207"/>
      <c r="DG2524" s="207"/>
      <c r="DH2524" s="207"/>
      <c r="DI2524" s="207"/>
      <c r="DJ2524" s="207"/>
      <c r="DK2524" s="207"/>
      <c r="DL2524" s="207"/>
      <c r="DM2524" s="207"/>
      <c r="DN2524" s="207"/>
      <c r="DO2524" s="207"/>
      <c r="DP2524" s="207"/>
      <c r="DQ2524" s="207"/>
      <c r="DR2524" s="207"/>
      <c r="DS2524" s="207"/>
      <c r="DT2524" s="207"/>
      <c r="DU2524" s="207"/>
      <c r="DV2524" s="207"/>
      <c r="DW2524" s="207"/>
      <c r="DX2524" s="207"/>
    </row>
    <row r="2525" spans="15:128">
      <c r="O2525" s="207"/>
      <c r="P2525" s="207"/>
      <c r="Q2525" s="207"/>
      <c r="R2525" s="207"/>
      <c r="S2525" s="207"/>
      <c r="T2525" s="207"/>
      <c r="U2525" s="207"/>
      <c r="BP2525" s="207"/>
      <c r="BQ2525" s="207"/>
      <c r="BR2525" s="207"/>
      <c r="BS2525" s="207"/>
      <c r="BT2525" s="207"/>
      <c r="BU2525" s="207"/>
      <c r="BV2525" s="207"/>
      <c r="BW2525" s="207"/>
      <c r="BX2525" s="207"/>
      <c r="BY2525" s="207"/>
      <c r="BZ2525" s="207"/>
      <c r="CA2525" s="207"/>
      <c r="CB2525" s="207"/>
      <c r="CC2525" s="207"/>
      <c r="CD2525" s="207"/>
      <c r="CE2525" s="207"/>
      <c r="CF2525" s="207"/>
      <c r="CG2525" s="207"/>
      <c r="CH2525" s="207"/>
      <c r="CI2525" s="207"/>
      <c r="CJ2525" s="207"/>
      <c r="CK2525" s="207"/>
      <c r="CL2525" s="207"/>
      <c r="CM2525" s="207"/>
      <c r="CN2525" s="207"/>
      <c r="CO2525" s="207"/>
      <c r="CP2525" s="207"/>
      <c r="CQ2525" s="207"/>
      <c r="CR2525" s="207"/>
      <c r="CS2525" s="207"/>
      <c r="CT2525" s="207"/>
      <c r="CU2525" s="207"/>
      <c r="CV2525" s="207"/>
      <c r="CW2525" s="207"/>
      <c r="CX2525" s="207"/>
      <c r="CY2525" s="207"/>
      <c r="CZ2525" s="207"/>
      <c r="DA2525" s="207"/>
      <c r="DB2525" s="207"/>
      <c r="DC2525" s="207"/>
      <c r="DD2525" s="207"/>
      <c r="DE2525" s="207"/>
      <c r="DF2525" s="207"/>
      <c r="DG2525" s="207"/>
      <c r="DH2525" s="207"/>
      <c r="DI2525" s="207"/>
      <c r="DJ2525" s="207"/>
      <c r="DK2525" s="207"/>
      <c r="DL2525" s="207"/>
      <c r="DM2525" s="207"/>
      <c r="DN2525" s="207"/>
      <c r="DO2525" s="207"/>
      <c r="DP2525" s="207"/>
      <c r="DQ2525" s="207"/>
      <c r="DR2525" s="207"/>
      <c r="DS2525" s="207"/>
      <c r="DT2525" s="207"/>
      <c r="DU2525" s="207"/>
      <c r="DV2525" s="207"/>
      <c r="DW2525" s="207"/>
      <c r="DX2525" s="207"/>
    </row>
    <row r="2526" spans="15:128">
      <c r="O2526" s="207"/>
      <c r="P2526" s="207"/>
      <c r="Q2526" s="207"/>
      <c r="R2526" s="207"/>
      <c r="S2526" s="207"/>
      <c r="T2526" s="207"/>
      <c r="U2526" s="207"/>
      <c r="BP2526" s="207"/>
      <c r="BQ2526" s="207"/>
      <c r="BR2526" s="207"/>
      <c r="BS2526" s="207"/>
      <c r="BT2526" s="207"/>
      <c r="BU2526" s="207"/>
      <c r="BV2526" s="207"/>
      <c r="BW2526" s="207"/>
      <c r="BX2526" s="207"/>
      <c r="BY2526" s="207"/>
      <c r="BZ2526" s="207"/>
      <c r="CA2526" s="207"/>
      <c r="CB2526" s="207"/>
      <c r="CC2526" s="207"/>
      <c r="CD2526" s="207"/>
      <c r="CE2526" s="207"/>
      <c r="CF2526" s="207"/>
      <c r="CG2526" s="207"/>
      <c r="CH2526" s="207"/>
      <c r="CI2526" s="207"/>
      <c r="CJ2526" s="207"/>
      <c r="CK2526" s="207"/>
      <c r="CL2526" s="207"/>
      <c r="CM2526" s="207"/>
      <c r="CN2526" s="207"/>
      <c r="CO2526" s="207"/>
      <c r="CP2526" s="207"/>
      <c r="CQ2526" s="207"/>
      <c r="CR2526" s="207"/>
      <c r="CS2526" s="207"/>
      <c r="CT2526" s="207"/>
      <c r="CU2526" s="207"/>
      <c r="CV2526" s="207"/>
      <c r="CW2526" s="207"/>
      <c r="CX2526" s="207"/>
      <c r="CY2526" s="207"/>
      <c r="CZ2526" s="207"/>
      <c r="DA2526" s="207"/>
      <c r="DB2526" s="207"/>
      <c r="DC2526" s="207"/>
      <c r="DD2526" s="207"/>
      <c r="DE2526" s="207"/>
      <c r="DF2526" s="207"/>
      <c r="DG2526" s="207"/>
      <c r="DH2526" s="207"/>
      <c r="DI2526" s="207"/>
      <c r="DJ2526" s="207"/>
      <c r="DK2526" s="207"/>
      <c r="DL2526" s="207"/>
      <c r="DM2526" s="207"/>
      <c r="DN2526" s="207"/>
      <c r="DO2526" s="207"/>
      <c r="DP2526" s="207"/>
      <c r="DQ2526" s="207"/>
      <c r="DR2526" s="207"/>
      <c r="DS2526" s="207"/>
      <c r="DT2526" s="207"/>
      <c r="DU2526" s="207"/>
      <c r="DV2526" s="207"/>
      <c r="DW2526" s="207"/>
      <c r="DX2526" s="207"/>
    </row>
    <row r="2527" spans="15:128">
      <c r="O2527" s="207"/>
      <c r="P2527" s="207"/>
      <c r="Q2527" s="207"/>
      <c r="R2527" s="207"/>
      <c r="S2527" s="207"/>
      <c r="T2527" s="207"/>
      <c r="U2527" s="207"/>
      <c r="BP2527" s="207"/>
      <c r="BQ2527" s="207"/>
      <c r="BR2527" s="207"/>
      <c r="BS2527" s="207"/>
      <c r="BT2527" s="207"/>
      <c r="BU2527" s="207"/>
      <c r="BV2527" s="207"/>
      <c r="BW2527" s="207"/>
      <c r="BX2527" s="207"/>
      <c r="BY2527" s="207"/>
      <c r="BZ2527" s="207"/>
      <c r="CA2527" s="207"/>
      <c r="CB2527" s="207"/>
      <c r="CC2527" s="207"/>
      <c r="CD2527" s="207"/>
      <c r="CE2527" s="207"/>
      <c r="CF2527" s="207"/>
      <c r="CG2527" s="207"/>
      <c r="CH2527" s="207"/>
      <c r="CI2527" s="207"/>
      <c r="CJ2527" s="207"/>
      <c r="CK2527" s="207"/>
      <c r="CL2527" s="207"/>
      <c r="CM2527" s="207"/>
      <c r="CN2527" s="207"/>
      <c r="CO2527" s="207"/>
      <c r="CP2527" s="207"/>
      <c r="CQ2527" s="207"/>
      <c r="CR2527" s="207"/>
      <c r="CS2527" s="207"/>
      <c r="CT2527" s="207"/>
      <c r="CU2527" s="207"/>
      <c r="CV2527" s="207"/>
      <c r="CW2527" s="207"/>
      <c r="CX2527" s="207"/>
      <c r="CY2527" s="207"/>
      <c r="CZ2527" s="207"/>
      <c r="DA2527" s="207"/>
      <c r="DB2527" s="207"/>
      <c r="DC2527" s="207"/>
      <c r="DD2527" s="207"/>
      <c r="DE2527" s="207"/>
      <c r="DF2527" s="207"/>
      <c r="DG2527" s="207"/>
      <c r="DH2527" s="207"/>
      <c r="DI2527" s="207"/>
      <c r="DJ2527" s="207"/>
      <c r="DK2527" s="207"/>
      <c r="DL2527" s="207"/>
      <c r="DM2527" s="207"/>
      <c r="DN2527" s="207"/>
      <c r="DO2527" s="207"/>
      <c r="DP2527" s="207"/>
      <c r="DQ2527" s="207"/>
      <c r="DR2527" s="207"/>
      <c r="DS2527" s="207"/>
      <c r="DT2527" s="207"/>
      <c r="DU2527" s="207"/>
      <c r="DV2527" s="207"/>
      <c r="DW2527" s="207"/>
      <c r="DX2527" s="207"/>
    </row>
    <row r="2528" spans="15:128">
      <c r="O2528" s="207"/>
      <c r="P2528" s="207"/>
      <c r="Q2528" s="207"/>
      <c r="R2528" s="207"/>
      <c r="S2528" s="207"/>
      <c r="T2528" s="207"/>
      <c r="U2528" s="207"/>
      <c r="BP2528" s="207"/>
      <c r="BQ2528" s="207"/>
      <c r="BR2528" s="207"/>
      <c r="BS2528" s="207"/>
      <c r="BT2528" s="207"/>
      <c r="BU2528" s="207"/>
      <c r="BV2528" s="207"/>
      <c r="BW2528" s="207"/>
      <c r="BX2528" s="207"/>
      <c r="BY2528" s="207"/>
      <c r="BZ2528" s="207"/>
      <c r="CA2528" s="207"/>
      <c r="CB2528" s="207"/>
      <c r="CC2528" s="207"/>
      <c r="CD2528" s="207"/>
      <c r="CE2528" s="207"/>
      <c r="CF2528" s="207"/>
      <c r="CG2528" s="207"/>
      <c r="CH2528" s="207"/>
      <c r="CI2528" s="207"/>
      <c r="CJ2528" s="207"/>
      <c r="CK2528" s="207"/>
      <c r="CL2528" s="207"/>
      <c r="CM2528" s="207"/>
      <c r="CN2528" s="207"/>
      <c r="CO2528" s="207"/>
      <c r="CP2528" s="207"/>
      <c r="CQ2528" s="207"/>
      <c r="CR2528" s="207"/>
      <c r="CS2528" s="207"/>
      <c r="CT2528" s="207"/>
      <c r="CU2528" s="207"/>
      <c r="CV2528" s="207"/>
      <c r="CW2528" s="207"/>
      <c r="CX2528" s="207"/>
      <c r="CY2528" s="207"/>
      <c r="CZ2528" s="207"/>
      <c r="DA2528" s="207"/>
      <c r="DB2528" s="207"/>
      <c r="DC2528" s="207"/>
      <c r="DD2528" s="207"/>
      <c r="DE2528" s="207"/>
      <c r="DF2528" s="207"/>
      <c r="DG2528" s="207"/>
      <c r="DH2528" s="207"/>
      <c r="DI2528" s="207"/>
      <c r="DJ2528" s="207"/>
      <c r="DK2528" s="207"/>
      <c r="DL2528" s="207"/>
      <c r="DM2528" s="207"/>
      <c r="DN2528" s="207"/>
      <c r="DO2528" s="207"/>
      <c r="DP2528" s="207"/>
      <c r="DQ2528" s="207"/>
      <c r="DR2528" s="207"/>
      <c r="DS2528" s="207"/>
      <c r="DT2528" s="207"/>
      <c r="DU2528" s="207"/>
      <c r="DV2528" s="207"/>
      <c r="DW2528" s="207"/>
      <c r="DX2528" s="207"/>
    </row>
    <row r="2529" spans="15:128">
      <c r="O2529" s="207"/>
      <c r="P2529" s="207"/>
      <c r="Q2529" s="207"/>
      <c r="R2529" s="207"/>
      <c r="S2529" s="207"/>
      <c r="T2529" s="207"/>
      <c r="U2529" s="207"/>
      <c r="BP2529" s="207"/>
      <c r="BQ2529" s="207"/>
      <c r="BR2529" s="207"/>
      <c r="BS2529" s="207"/>
      <c r="BT2529" s="207"/>
      <c r="BU2529" s="207"/>
      <c r="BV2529" s="207"/>
      <c r="BW2529" s="207"/>
      <c r="BX2529" s="207"/>
      <c r="BY2529" s="207"/>
      <c r="BZ2529" s="207"/>
      <c r="CA2529" s="207"/>
      <c r="CB2529" s="207"/>
      <c r="CC2529" s="207"/>
      <c r="CD2529" s="207"/>
      <c r="CE2529" s="207"/>
      <c r="CF2529" s="207"/>
      <c r="CG2529" s="207"/>
      <c r="CH2529" s="207"/>
      <c r="CI2529" s="207"/>
      <c r="CJ2529" s="207"/>
      <c r="CK2529" s="207"/>
      <c r="CL2529" s="207"/>
      <c r="CM2529" s="207"/>
      <c r="CN2529" s="207"/>
      <c r="CO2529" s="207"/>
      <c r="CP2529" s="207"/>
      <c r="CQ2529" s="207"/>
      <c r="CR2529" s="207"/>
      <c r="CS2529" s="207"/>
      <c r="CT2529" s="207"/>
      <c r="CU2529" s="207"/>
      <c r="CV2529" s="207"/>
      <c r="CW2529" s="207"/>
      <c r="CX2529" s="207"/>
      <c r="CY2529" s="207"/>
      <c r="CZ2529" s="207"/>
      <c r="DA2529" s="207"/>
      <c r="DB2529" s="207"/>
      <c r="DC2529" s="207"/>
      <c r="DD2529" s="207"/>
      <c r="DE2529" s="207"/>
      <c r="DF2529" s="207"/>
      <c r="DG2529" s="207"/>
      <c r="DH2529" s="207"/>
      <c r="DI2529" s="207"/>
      <c r="DJ2529" s="207"/>
      <c r="DK2529" s="207"/>
      <c r="DL2529" s="207"/>
      <c r="DM2529" s="207"/>
      <c r="DN2529" s="207"/>
      <c r="DO2529" s="207"/>
      <c r="DP2529" s="207"/>
      <c r="DQ2529" s="207"/>
      <c r="DR2529" s="207"/>
      <c r="DS2529" s="207"/>
      <c r="DT2529" s="207"/>
      <c r="DU2529" s="207"/>
      <c r="DV2529" s="207"/>
      <c r="DW2529" s="207"/>
      <c r="DX2529" s="207"/>
    </row>
    <row r="2530" spans="15:128">
      <c r="O2530" s="207"/>
      <c r="P2530" s="207"/>
      <c r="Q2530" s="207"/>
      <c r="R2530" s="207"/>
      <c r="S2530" s="207"/>
      <c r="T2530" s="207"/>
      <c r="U2530" s="207"/>
      <c r="BP2530" s="207"/>
      <c r="BQ2530" s="207"/>
      <c r="BR2530" s="207"/>
      <c r="BS2530" s="207"/>
      <c r="BT2530" s="207"/>
      <c r="BU2530" s="207"/>
      <c r="BV2530" s="207"/>
      <c r="BW2530" s="207"/>
      <c r="BX2530" s="207"/>
      <c r="BY2530" s="207"/>
      <c r="BZ2530" s="207"/>
      <c r="CA2530" s="207"/>
      <c r="CB2530" s="207"/>
      <c r="CC2530" s="207"/>
      <c r="CD2530" s="207"/>
      <c r="CE2530" s="207"/>
      <c r="CF2530" s="207"/>
      <c r="CG2530" s="207"/>
      <c r="CH2530" s="207"/>
      <c r="CI2530" s="207"/>
      <c r="CJ2530" s="207"/>
      <c r="CK2530" s="207"/>
      <c r="CL2530" s="207"/>
      <c r="CM2530" s="207"/>
      <c r="CN2530" s="207"/>
      <c r="CO2530" s="207"/>
      <c r="CP2530" s="207"/>
      <c r="CQ2530" s="207"/>
      <c r="CR2530" s="207"/>
      <c r="CS2530" s="207"/>
      <c r="CT2530" s="207"/>
      <c r="CU2530" s="207"/>
      <c r="CV2530" s="207"/>
      <c r="CW2530" s="207"/>
      <c r="CX2530" s="207"/>
      <c r="CY2530" s="207"/>
      <c r="CZ2530" s="207"/>
      <c r="DA2530" s="207"/>
      <c r="DB2530" s="207"/>
      <c r="DC2530" s="207"/>
      <c r="DD2530" s="207"/>
      <c r="DE2530" s="207"/>
      <c r="DF2530" s="207"/>
      <c r="DG2530" s="207"/>
      <c r="DH2530" s="207"/>
      <c r="DI2530" s="207"/>
      <c r="DJ2530" s="207"/>
      <c r="DK2530" s="207"/>
      <c r="DL2530" s="207"/>
      <c r="DM2530" s="207"/>
      <c r="DN2530" s="207"/>
      <c r="DO2530" s="207"/>
      <c r="DP2530" s="207"/>
      <c r="DQ2530" s="207"/>
      <c r="DR2530" s="207"/>
      <c r="DS2530" s="207"/>
      <c r="DT2530" s="207"/>
      <c r="DU2530" s="207"/>
      <c r="DV2530" s="207"/>
      <c r="DW2530" s="207"/>
      <c r="DX2530" s="207"/>
    </row>
    <row r="2531" spans="15:128">
      <c r="O2531" s="207"/>
      <c r="P2531" s="207"/>
      <c r="Q2531" s="207"/>
      <c r="R2531" s="207"/>
      <c r="S2531" s="207"/>
      <c r="T2531" s="207"/>
      <c r="U2531" s="207"/>
      <c r="BP2531" s="207"/>
      <c r="BQ2531" s="207"/>
      <c r="BR2531" s="207"/>
      <c r="BS2531" s="207"/>
      <c r="BT2531" s="207"/>
      <c r="BU2531" s="207"/>
      <c r="BV2531" s="207"/>
      <c r="BW2531" s="207"/>
      <c r="BX2531" s="207"/>
      <c r="BY2531" s="207"/>
      <c r="BZ2531" s="207"/>
      <c r="CA2531" s="207"/>
      <c r="CB2531" s="207"/>
      <c r="CC2531" s="207"/>
      <c r="CD2531" s="207"/>
      <c r="CE2531" s="207"/>
      <c r="CF2531" s="207"/>
      <c r="CG2531" s="207"/>
      <c r="CH2531" s="207"/>
      <c r="CI2531" s="207"/>
      <c r="CJ2531" s="207"/>
      <c r="CK2531" s="207"/>
      <c r="CL2531" s="207"/>
      <c r="CM2531" s="207"/>
      <c r="CN2531" s="207"/>
      <c r="CO2531" s="207"/>
      <c r="CP2531" s="207"/>
      <c r="CQ2531" s="207"/>
      <c r="CR2531" s="207"/>
      <c r="CS2531" s="207"/>
      <c r="CT2531" s="207"/>
      <c r="CU2531" s="207"/>
      <c r="CV2531" s="207"/>
      <c r="CW2531" s="207"/>
      <c r="CX2531" s="207"/>
      <c r="CY2531" s="207"/>
      <c r="CZ2531" s="207"/>
      <c r="DA2531" s="207"/>
      <c r="DB2531" s="207"/>
      <c r="DC2531" s="207"/>
      <c r="DD2531" s="207"/>
      <c r="DE2531" s="207"/>
      <c r="DF2531" s="207"/>
      <c r="DG2531" s="207"/>
      <c r="DH2531" s="207"/>
      <c r="DI2531" s="207"/>
      <c r="DJ2531" s="207"/>
      <c r="DK2531" s="207"/>
      <c r="DL2531" s="207"/>
      <c r="DM2531" s="207"/>
      <c r="DN2531" s="207"/>
      <c r="DO2531" s="207"/>
      <c r="DP2531" s="207"/>
      <c r="DQ2531" s="207"/>
      <c r="DR2531" s="207"/>
      <c r="DS2531" s="207"/>
      <c r="DT2531" s="207"/>
      <c r="DU2531" s="207"/>
      <c r="DV2531" s="207"/>
      <c r="DW2531" s="207"/>
      <c r="DX2531" s="207"/>
    </row>
    <row r="2532" spans="15:128">
      <c r="O2532" s="207"/>
      <c r="P2532" s="207"/>
      <c r="Q2532" s="207"/>
      <c r="R2532" s="207"/>
      <c r="S2532" s="207"/>
      <c r="T2532" s="207"/>
      <c r="U2532" s="207"/>
      <c r="BP2532" s="207"/>
      <c r="BQ2532" s="207"/>
      <c r="BR2532" s="207"/>
      <c r="BS2532" s="207"/>
      <c r="BT2532" s="207"/>
      <c r="BU2532" s="207"/>
      <c r="BV2532" s="207"/>
      <c r="BW2532" s="207"/>
      <c r="BX2532" s="207"/>
      <c r="BY2532" s="207"/>
      <c r="BZ2532" s="207"/>
      <c r="CA2532" s="207"/>
      <c r="CB2532" s="207"/>
      <c r="CC2532" s="207"/>
      <c r="CD2532" s="207"/>
      <c r="CE2532" s="207"/>
      <c r="CF2532" s="207"/>
      <c r="CG2532" s="207"/>
      <c r="CH2532" s="207"/>
      <c r="CI2532" s="207"/>
      <c r="CJ2532" s="207"/>
      <c r="CK2532" s="207"/>
      <c r="CL2532" s="207"/>
      <c r="CM2532" s="207"/>
      <c r="CN2532" s="207"/>
      <c r="CO2532" s="207"/>
      <c r="CP2532" s="207"/>
      <c r="CQ2532" s="207"/>
      <c r="CR2532" s="207"/>
      <c r="CS2532" s="207"/>
      <c r="CT2532" s="207"/>
      <c r="CU2532" s="207"/>
      <c r="CV2532" s="207"/>
      <c r="CW2532" s="207"/>
      <c r="CX2532" s="207"/>
      <c r="CY2532" s="207"/>
      <c r="CZ2532" s="207"/>
      <c r="DA2532" s="207"/>
      <c r="DB2532" s="207"/>
      <c r="DC2532" s="207"/>
      <c r="DD2532" s="207"/>
      <c r="DE2532" s="207"/>
      <c r="DF2532" s="207"/>
      <c r="DG2532" s="207"/>
      <c r="DH2532" s="207"/>
      <c r="DI2532" s="207"/>
      <c r="DJ2532" s="207"/>
      <c r="DK2532" s="207"/>
      <c r="DL2532" s="207"/>
      <c r="DM2532" s="207"/>
      <c r="DN2532" s="207"/>
      <c r="DO2532" s="207"/>
      <c r="DP2532" s="207"/>
      <c r="DQ2532" s="207"/>
      <c r="DR2532" s="207"/>
      <c r="DS2532" s="207"/>
      <c r="DT2532" s="207"/>
      <c r="DU2532" s="207"/>
      <c r="DV2532" s="207"/>
      <c r="DW2532" s="207"/>
      <c r="DX2532" s="207"/>
    </row>
    <row r="2533" spans="15:128">
      <c r="O2533" s="207"/>
      <c r="P2533" s="207"/>
      <c r="Q2533" s="207"/>
      <c r="R2533" s="207"/>
      <c r="S2533" s="207"/>
      <c r="T2533" s="207"/>
      <c r="U2533" s="207"/>
      <c r="BP2533" s="207"/>
      <c r="BQ2533" s="207"/>
      <c r="BR2533" s="207"/>
      <c r="BS2533" s="207"/>
      <c r="BT2533" s="207"/>
      <c r="BU2533" s="207"/>
      <c r="BV2533" s="207"/>
      <c r="BW2533" s="207"/>
      <c r="BX2533" s="207"/>
      <c r="BY2533" s="207"/>
      <c r="BZ2533" s="207"/>
      <c r="CA2533" s="207"/>
      <c r="CB2533" s="207"/>
      <c r="CC2533" s="207"/>
      <c r="CD2533" s="207"/>
      <c r="CE2533" s="207"/>
      <c r="CF2533" s="207"/>
      <c r="CG2533" s="207"/>
      <c r="CH2533" s="207"/>
      <c r="CI2533" s="207"/>
      <c r="CJ2533" s="207"/>
      <c r="CK2533" s="207"/>
      <c r="CL2533" s="207"/>
      <c r="CM2533" s="207"/>
      <c r="CN2533" s="207"/>
      <c r="CO2533" s="207"/>
      <c r="CP2533" s="207"/>
      <c r="CQ2533" s="207"/>
      <c r="CR2533" s="207"/>
      <c r="CS2533" s="207"/>
      <c r="CT2533" s="207"/>
      <c r="CU2533" s="207"/>
      <c r="CV2533" s="207"/>
      <c r="CW2533" s="207"/>
      <c r="CX2533" s="207"/>
      <c r="CY2533" s="207"/>
      <c r="CZ2533" s="207"/>
      <c r="DA2533" s="207"/>
      <c r="DB2533" s="207"/>
      <c r="DC2533" s="207"/>
      <c r="DD2533" s="207"/>
      <c r="DE2533" s="207"/>
      <c r="DF2533" s="207"/>
      <c r="DG2533" s="207"/>
      <c r="DH2533" s="207"/>
      <c r="DI2533" s="207"/>
      <c r="DJ2533" s="207"/>
      <c r="DK2533" s="207"/>
      <c r="DL2533" s="207"/>
      <c r="DM2533" s="207"/>
      <c r="DN2533" s="207"/>
      <c r="DO2533" s="207"/>
      <c r="DP2533" s="207"/>
      <c r="DQ2533" s="207"/>
      <c r="DR2533" s="207"/>
      <c r="DS2533" s="207"/>
      <c r="DT2533" s="207"/>
      <c r="DU2533" s="207"/>
      <c r="DV2533" s="207"/>
      <c r="DW2533" s="207"/>
      <c r="DX2533" s="207"/>
    </row>
    <row r="2534" spans="15:128">
      <c r="O2534" s="207"/>
      <c r="P2534" s="207"/>
      <c r="Q2534" s="207"/>
      <c r="R2534" s="207"/>
      <c r="S2534" s="207"/>
      <c r="T2534" s="207"/>
      <c r="U2534" s="207"/>
      <c r="BP2534" s="207"/>
      <c r="BQ2534" s="207"/>
      <c r="BR2534" s="207"/>
      <c r="BS2534" s="207"/>
      <c r="BT2534" s="207"/>
      <c r="BU2534" s="207"/>
      <c r="BV2534" s="207"/>
      <c r="BW2534" s="207"/>
      <c r="BX2534" s="207"/>
      <c r="BY2534" s="207"/>
      <c r="BZ2534" s="207"/>
      <c r="CA2534" s="207"/>
      <c r="CB2534" s="207"/>
      <c r="CC2534" s="207"/>
      <c r="CD2534" s="207"/>
      <c r="CE2534" s="207"/>
      <c r="CF2534" s="207"/>
      <c r="CG2534" s="207"/>
      <c r="CH2534" s="207"/>
      <c r="CI2534" s="207"/>
      <c r="CJ2534" s="207"/>
      <c r="CK2534" s="207"/>
      <c r="CL2534" s="207"/>
      <c r="CM2534" s="207"/>
      <c r="CN2534" s="207"/>
      <c r="CO2534" s="207"/>
      <c r="CP2534" s="207"/>
      <c r="CQ2534" s="207"/>
      <c r="CR2534" s="207"/>
      <c r="CS2534" s="207"/>
      <c r="CT2534" s="207"/>
      <c r="CU2534" s="207"/>
      <c r="CV2534" s="207"/>
      <c r="CW2534" s="207"/>
      <c r="CX2534" s="207"/>
      <c r="CY2534" s="207"/>
      <c r="CZ2534" s="207"/>
      <c r="DA2534" s="207"/>
      <c r="DB2534" s="207"/>
      <c r="DC2534" s="207"/>
      <c r="DD2534" s="207"/>
      <c r="DE2534" s="207"/>
      <c r="DF2534" s="207"/>
      <c r="DG2534" s="207"/>
      <c r="DH2534" s="207"/>
      <c r="DI2534" s="207"/>
      <c r="DJ2534" s="207"/>
      <c r="DK2534" s="207"/>
      <c r="DL2534" s="207"/>
      <c r="DM2534" s="207"/>
      <c r="DN2534" s="207"/>
      <c r="DO2534" s="207"/>
      <c r="DP2534" s="207"/>
      <c r="DQ2534" s="207"/>
      <c r="DR2534" s="207"/>
      <c r="DS2534" s="207"/>
      <c r="DT2534" s="207"/>
      <c r="DU2534" s="207"/>
      <c r="DV2534" s="207"/>
      <c r="DW2534" s="207"/>
      <c r="DX2534" s="207"/>
    </row>
    <row r="2535" spans="15:128">
      <c r="O2535" s="207"/>
      <c r="P2535" s="207"/>
      <c r="Q2535" s="207"/>
      <c r="R2535" s="207"/>
      <c r="S2535" s="207"/>
      <c r="T2535" s="207"/>
      <c r="U2535" s="207"/>
      <c r="BP2535" s="207"/>
      <c r="BQ2535" s="207"/>
      <c r="BR2535" s="207"/>
      <c r="BS2535" s="207"/>
      <c r="BT2535" s="207"/>
      <c r="BU2535" s="207"/>
      <c r="BV2535" s="207"/>
      <c r="BW2535" s="207"/>
      <c r="BX2535" s="207"/>
      <c r="BY2535" s="207"/>
      <c r="BZ2535" s="207"/>
      <c r="CA2535" s="207"/>
      <c r="CB2535" s="207"/>
      <c r="CC2535" s="207"/>
      <c r="CD2535" s="207"/>
      <c r="CE2535" s="207"/>
      <c r="CF2535" s="207"/>
      <c r="CG2535" s="207"/>
      <c r="CH2535" s="207"/>
      <c r="CI2535" s="207"/>
      <c r="CJ2535" s="207"/>
      <c r="CK2535" s="207"/>
      <c r="CL2535" s="207"/>
      <c r="CM2535" s="207"/>
      <c r="CN2535" s="207"/>
      <c r="CO2535" s="207"/>
      <c r="CP2535" s="207"/>
      <c r="CQ2535" s="207"/>
      <c r="CR2535" s="207"/>
      <c r="CS2535" s="207"/>
      <c r="CT2535" s="207"/>
      <c r="CU2535" s="207"/>
      <c r="CV2535" s="207"/>
      <c r="CW2535" s="207"/>
      <c r="CX2535" s="207"/>
      <c r="CY2535" s="207"/>
      <c r="CZ2535" s="207"/>
      <c r="DA2535" s="207"/>
      <c r="DB2535" s="207"/>
      <c r="DC2535" s="207"/>
      <c r="DD2535" s="207"/>
      <c r="DE2535" s="207"/>
      <c r="DF2535" s="207"/>
      <c r="DG2535" s="207"/>
      <c r="DH2535" s="207"/>
      <c r="DI2535" s="207"/>
      <c r="DJ2535" s="207"/>
      <c r="DK2535" s="207"/>
      <c r="DL2535" s="207"/>
      <c r="DM2535" s="207"/>
      <c r="DN2535" s="207"/>
      <c r="DO2535" s="207"/>
      <c r="DP2535" s="207"/>
      <c r="DQ2535" s="207"/>
      <c r="DR2535" s="207"/>
      <c r="DS2535" s="207"/>
      <c r="DT2535" s="207"/>
      <c r="DU2535" s="207"/>
      <c r="DV2535" s="207"/>
      <c r="DW2535" s="207"/>
      <c r="DX2535" s="207"/>
    </row>
    <row r="2536" spans="15:128">
      <c r="O2536" s="207"/>
      <c r="P2536" s="207"/>
      <c r="Q2536" s="207"/>
      <c r="R2536" s="207"/>
      <c r="S2536" s="207"/>
      <c r="T2536" s="207"/>
      <c r="U2536" s="207"/>
      <c r="BP2536" s="207"/>
      <c r="BQ2536" s="207"/>
      <c r="BR2536" s="207"/>
      <c r="BS2536" s="207"/>
      <c r="BT2536" s="207"/>
      <c r="BU2536" s="207"/>
      <c r="BV2536" s="207"/>
      <c r="BW2536" s="207"/>
      <c r="BX2536" s="207"/>
      <c r="BY2536" s="207"/>
      <c r="BZ2536" s="207"/>
      <c r="CA2536" s="207"/>
      <c r="CB2536" s="207"/>
      <c r="CC2536" s="207"/>
      <c r="CD2536" s="207"/>
      <c r="CE2536" s="207"/>
      <c r="CF2536" s="207"/>
      <c r="CG2536" s="207"/>
      <c r="CH2536" s="207"/>
      <c r="CI2536" s="207"/>
      <c r="CJ2536" s="207"/>
      <c r="CK2536" s="207"/>
      <c r="CL2536" s="207"/>
      <c r="CM2536" s="207"/>
      <c r="CN2536" s="207"/>
      <c r="CO2536" s="207"/>
      <c r="CP2536" s="207"/>
      <c r="CQ2536" s="207"/>
      <c r="CR2536" s="207"/>
      <c r="CS2536" s="207"/>
      <c r="CT2536" s="207"/>
      <c r="CU2536" s="207"/>
      <c r="CV2536" s="207"/>
      <c r="CW2536" s="207"/>
      <c r="CX2536" s="207"/>
      <c r="CY2536" s="207"/>
      <c r="CZ2536" s="207"/>
      <c r="DA2536" s="207"/>
      <c r="DB2536" s="207"/>
      <c r="DC2536" s="207"/>
      <c r="DD2536" s="207"/>
      <c r="DE2536" s="207"/>
      <c r="DF2536" s="207"/>
      <c r="DG2536" s="207"/>
      <c r="DH2536" s="207"/>
      <c r="DI2536" s="207"/>
      <c r="DJ2536" s="207"/>
      <c r="DK2536" s="207"/>
      <c r="DL2536" s="207"/>
      <c r="DM2536" s="207"/>
      <c r="DN2536" s="207"/>
      <c r="DO2536" s="207"/>
      <c r="DP2536" s="207"/>
      <c r="DQ2536" s="207"/>
      <c r="DR2536" s="207"/>
      <c r="DS2536" s="207"/>
      <c r="DT2536" s="207"/>
      <c r="DU2536" s="207"/>
      <c r="DV2536" s="207"/>
      <c r="DW2536" s="207"/>
      <c r="DX2536" s="207"/>
    </row>
    <row r="2537" spans="15:128">
      <c r="O2537" s="207"/>
      <c r="P2537" s="207"/>
      <c r="Q2537" s="207"/>
      <c r="R2537" s="207"/>
      <c r="S2537" s="207"/>
      <c r="T2537" s="207"/>
      <c r="U2537" s="207"/>
      <c r="BP2537" s="207"/>
      <c r="BQ2537" s="207"/>
      <c r="BR2537" s="207"/>
      <c r="BS2537" s="207"/>
      <c r="BT2537" s="207"/>
      <c r="BU2537" s="207"/>
      <c r="BV2537" s="207"/>
      <c r="BW2537" s="207"/>
      <c r="BX2537" s="207"/>
      <c r="BY2537" s="207"/>
      <c r="BZ2537" s="207"/>
      <c r="CA2537" s="207"/>
      <c r="CB2537" s="207"/>
      <c r="CC2537" s="207"/>
      <c r="CD2537" s="207"/>
      <c r="CE2537" s="207"/>
      <c r="CF2537" s="207"/>
      <c r="CG2537" s="207"/>
      <c r="CH2537" s="207"/>
      <c r="CI2537" s="207"/>
      <c r="CJ2537" s="207"/>
      <c r="CK2537" s="207"/>
      <c r="CL2537" s="207"/>
      <c r="CM2537" s="207"/>
      <c r="CN2537" s="207"/>
      <c r="CO2537" s="207"/>
      <c r="CP2537" s="207"/>
      <c r="CQ2537" s="207"/>
      <c r="CR2537" s="207"/>
      <c r="CS2537" s="207"/>
      <c r="CT2537" s="207"/>
      <c r="CU2537" s="207"/>
      <c r="CV2537" s="207"/>
      <c r="CW2537" s="207"/>
      <c r="CX2537" s="207"/>
      <c r="CY2537" s="207"/>
      <c r="CZ2537" s="207"/>
      <c r="DA2537" s="207"/>
      <c r="DB2537" s="207"/>
      <c r="DC2537" s="207"/>
      <c r="DD2537" s="207"/>
      <c r="DE2537" s="207"/>
      <c r="DF2537" s="207"/>
      <c r="DG2537" s="207"/>
      <c r="DH2537" s="207"/>
      <c r="DI2537" s="207"/>
      <c r="DJ2537" s="207"/>
      <c r="DK2537" s="207"/>
      <c r="DL2537" s="207"/>
      <c r="DM2537" s="207"/>
      <c r="DN2537" s="207"/>
      <c r="DO2537" s="207"/>
      <c r="DP2537" s="207"/>
      <c r="DQ2537" s="207"/>
      <c r="DR2537" s="207"/>
      <c r="DS2537" s="207"/>
      <c r="DT2537" s="207"/>
      <c r="DU2537" s="207"/>
      <c r="DV2537" s="207"/>
      <c r="DW2537" s="207"/>
      <c r="DX2537" s="207"/>
    </row>
    <row r="2538" spans="15:128">
      <c r="O2538" s="207"/>
      <c r="P2538" s="207"/>
      <c r="Q2538" s="207"/>
      <c r="R2538" s="207"/>
      <c r="S2538" s="207"/>
      <c r="T2538" s="207"/>
      <c r="U2538" s="207"/>
      <c r="BP2538" s="207"/>
      <c r="BQ2538" s="207"/>
      <c r="BR2538" s="207"/>
      <c r="BS2538" s="207"/>
      <c r="BT2538" s="207"/>
      <c r="BU2538" s="207"/>
      <c r="BV2538" s="207"/>
      <c r="BW2538" s="207"/>
      <c r="BX2538" s="207"/>
      <c r="BY2538" s="207"/>
      <c r="BZ2538" s="207"/>
      <c r="CA2538" s="207"/>
      <c r="CB2538" s="207"/>
      <c r="CC2538" s="207"/>
      <c r="CD2538" s="207"/>
      <c r="CE2538" s="207"/>
      <c r="CF2538" s="207"/>
      <c r="CG2538" s="207"/>
      <c r="CH2538" s="207"/>
      <c r="CI2538" s="207"/>
      <c r="CJ2538" s="207"/>
      <c r="CK2538" s="207"/>
      <c r="CL2538" s="207"/>
      <c r="CM2538" s="207"/>
      <c r="CN2538" s="207"/>
      <c r="CO2538" s="207"/>
      <c r="CP2538" s="207"/>
      <c r="CQ2538" s="207"/>
      <c r="CR2538" s="207"/>
      <c r="CS2538" s="207"/>
      <c r="CT2538" s="207"/>
      <c r="CU2538" s="207"/>
      <c r="CV2538" s="207"/>
      <c r="CW2538" s="207"/>
      <c r="CX2538" s="207"/>
      <c r="CY2538" s="207"/>
      <c r="CZ2538" s="207"/>
      <c r="DA2538" s="207"/>
      <c r="DB2538" s="207"/>
      <c r="DC2538" s="207"/>
      <c r="DD2538" s="207"/>
      <c r="DE2538" s="207"/>
      <c r="DF2538" s="207"/>
      <c r="DG2538" s="207"/>
      <c r="DH2538" s="207"/>
      <c r="DI2538" s="207"/>
      <c r="DJ2538" s="207"/>
      <c r="DK2538" s="207"/>
      <c r="DL2538" s="207"/>
      <c r="DM2538" s="207"/>
      <c r="DN2538" s="207"/>
      <c r="DO2538" s="207"/>
      <c r="DP2538" s="207"/>
      <c r="DQ2538" s="207"/>
      <c r="DR2538" s="207"/>
      <c r="DS2538" s="207"/>
      <c r="DT2538" s="207"/>
      <c r="DU2538" s="207"/>
      <c r="DV2538" s="207"/>
      <c r="DW2538" s="207"/>
      <c r="DX2538" s="207"/>
    </row>
    <row r="2539" spans="15:128">
      <c r="O2539" s="207"/>
      <c r="P2539" s="207"/>
      <c r="Q2539" s="207"/>
      <c r="R2539" s="207"/>
      <c r="S2539" s="207"/>
      <c r="T2539" s="207"/>
      <c r="U2539" s="207"/>
      <c r="BP2539" s="207"/>
      <c r="BQ2539" s="207"/>
      <c r="BR2539" s="207"/>
      <c r="BS2539" s="207"/>
      <c r="BT2539" s="207"/>
      <c r="BU2539" s="207"/>
      <c r="BV2539" s="207"/>
      <c r="BW2539" s="207"/>
      <c r="BX2539" s="207"/>
      <c r="BY2539" s="207"/>
      <c r="BZ2539" s="207"/>
      <c r="CA2539" s="207"/>
      <c r="CB2539" s="207"/>
      <c r="CC2539" s="207"/>
      <c r="CD2539" s="207"/>
      <c r="CE2539" s="207"/>
      <c r="CF2539" s="207"/>
      <c r="CG2539" s="207"/>
      <c r="CH2539" s="207"/>
      <c r="CI2539" s="207"/>
      <c r="CJ2539" s="207"/>
      <c r="CK2539" s="207"/>
      <c r="CL2539" s="207"/>
      <c r="CM2539" s="207"/>
      <c r="CN2539" s="207"/>
      <c r="CO2539" s="207"/>
      <c r="CP2539" s="207"/>
      <c r="CQ2539" s="207"/>
      <c r="CR2539" s="207"/>
      <c r="CS2539" s="207"/>
      <c r="CT2539" s="207"/>
      <c r="CU2539" s="207"/>
      <c r="CV2539" s="207"/>
      <c r="CW2539" s="207"/>
      <c r="CX2539" s="207"/>
      <c r="CY2539" s="207"/>
      <c r="CZ2539" s="207"/>
      <c r="DA2539" s="207"/>
      <c r="DB2539" s="207"/>
      <c r="DC2539" s="207"/>
      <c r="DD2539" s="207"/>
      <c r="DE2539" s="207"/>
      <c r="DF2539" s="207"/>
      <c r="DG2539" s="207"/>
      <c r="DH2539" s="207"/>
      <c r="DI2539" s="207"/>
      <c r="DJ2539" s="207"/>
      <c r="DK2539" s="207"/>
      <c r="DL2539" s="207"/>
      <c r="DM2539" s="207"/>
      <c r="DN2539" s="207"/>
      <c r="DO2539" s="207"/>
      <c r="DP2539" s="207"/>
      <c r="DQ2539" s="207"/>
      <c r="DR2539" s="207"/>
      <c r="DS2539" s="207"/>
      <c r="DT2539" s="207"/>
      <c r="DU2539" s="207"/>
      <c r="DV2539" s="207"/>
      <c r="DW2539" s="207"/>
      <c r="DX2539" s="207"/>
    </row>
    <row r="2540" spans="15:128">
      <c r="O2540" s="207"/>
      <c r="P2540" s="207"/>
      <c r="Q2540" s="207"/>
      <c r="R2540" s="207"/>
      <c r="S2540" s="207"/>
      <c r="T2540" s="207"/>
      <c r="U2540" s="207"/>
      <c r="BP2540" s="207"/>
      <c r="BQ2540" s="207"/>
      <c r="BR2540" s="207"/>
      <c r="BS2540" s="207"/>
      <c r="BT2540" s="207"/>
      <c r="BU2540" s="207"/>
      <c r="BV2540" s="207"/>
      <c r="BW2540" s="207"/>
      <c r="BX2540" s="207"/>
      <c r="BY2540" s="207"/>
      <c r="BZ2540" s="207"/>
      <c r="CA2540" s="207"/>
      <c r="CB2540" s="207"/>
      <c r="CC2540" s="207"/>
      <c r="CD2540" s="207"/>
      <c r="CE2540" s="207"/>
      <c r="CF2540" s="207"/>
      <c r="CG2540" s="207"/>
      <c r="CH2540" s="207"/>
      <c r="CI2540" s="207"/>
      <c r="CJ2540" s="207"/>
      <c r="CK2540" s="207"/>
      <c r="CL2540" s="207"/>
      <c r="CM2540" s="207"/>
      <c r="CN2540" s="207"/>
      <c r="CO2540" s="207"/>
      <c r="CP2540" s="207"/>
      <c r="CQ2540" s="207"/>
      <c r="CR2540" s="207"/>
      <c r="CS2540" s="207"/>
      <c r="CT2540" s="207"/>
      <c r="CU2540" s="207"/>
      <c r="CV2540" s="207"/>
      <c r="CW2540" s="207"/>
      <c r="CX2540" s="207"/>
      <c r="CY2540" s="207"/>
      <c r="CZ2540" s="207"/>
      <c r="DA2540" s="207"/>
      <c r="DB2540" s="207"/>
      <c r="DC2540" s="207"/>
      <c r="DD2540" s="207"/>
      <c r="DE2540" s="207"/>
      <c r="DF2540" s="207"/>
      <c r="DG2540" s="207"/>
      <c r="DH2540" s="207"/>
      <c r="DI2540" s="207"/>
      <c r="DJ2540" s="207"/>
      <c r="DK2540" s="207"/>
      <c r="DL2540" s="207"/>
      <c r="DM2540" s="207"/>
      <c r="DN2540" s="207"/>
      <c r="DO2540" s="207"/>
      <c r="DP2540" s="207"/>
      <c r="DQ2540" s="207"/>
      <c r="DR2540" s="207"/>
      <c r="DS2540" s="207"/>
      <c r="DT2540" s="207"/>
      <c r="DU2540" s="207"/>
      <c r="DV2540" s="207"/>
      <c r="DW2540" s="207"/>
      <c r="DX2540" s="207"/>
    </row>
    <row r="2541" spans="15:128">
      <c r="O2541" s="207"/>
      <c r="P2541" s="207"/>
      <c r="Q2541" s="207"/>
      <c r="R2541" s="207"/>
      <c r="S2541" s="207"/>
      <c r="T2541" s="207"/>
      <c r="U2541" s="207"/>
      <c r="BP2541" s="207"/>
      <c r="BQ2541" s="207"/>
      <c r="BR2541" s="207"/>
      <c r="BS2541" s="207"/>
      <c r="BT2541" s="207"/>
      <c r="BU2541" s="207"/>
      <c r="BV2541" s="207"/>
      <c r="BW2541" s="207"/>
      <c r="BX2541" s="207"/>
      <c r="BY2541" s="207"/>
      <c r="BZ2541" s="207"/>
      <c r="CA2541" s="207"/>
      <c r="CB2541" s="207"/>
      <c r="CC2541" s="207"/>
      <c r="CD2541" s="207"/>
      <c r="CE2541" s="207"/>
      <c r="CF2541" s="207"/>
      <c r="CG2541" s="207"/>
      <c r="CH2541" s="207"/>
      <c r="CI2541" s="207"/>
      <c r="CJ2541" s="207"/>
      <c r="CK2541" s="207"/>
      <c r="CL2541" s="207"/>
      <c r="CM2541" s="207"/>
      <c r="CN2541" s="207"/>
      <c r="CO2541" s="207"/>
      <c r="CP2541" s="207"/>
      <c r="CQ2541" s="207"/>
      <c r="CR2541" s="207"/>
      <c r="CS2541" s="207"/>
      <c r="CT2541" s="207"/>
      <c r="CU2541" s="207"/>
      <c r="CV2541" s="207"/>
      <c r="CW2541" s="207"/>
      <c r="CX2541" s="207"/>
      <c r="CY2541" s="207"/>
      <c r="CZ2541" s="207"/>
      <c r="DA2541" s="207"/>
      <c r="DB2541" s="207"/>
      <c r="DC2541" s="207"/>
      <c r="DD2541" s="207"/>
      <c r="DE2541" s="207"/>
      <c r="DF2541" s="207"/>
      <c r="DG2541" s="207"/>
      <c r="DH2541" s="207"/>
      <c r="DI2541" s="207"/>
      <c r="DJ2541" s="207"/>
      <c r="DK2541" s="207"/>
      <c r="DL2541" s="207"/>
      <c r="DM2541" s="207"/>
      <c r="DN2541" s="207"/>
      <c r="DO2541" s="207"/>
      <c r="DP2541" s="207"/>
      <c r="DQ2541" s="207"/>
      <c r="DR2541" s="207"/>
      <c r="DS2541" s="207"/>
      <c r="DT2541" s="207"/>
      <c r="DU2541" s="207"/>
      <c r="DV2541" s="207"/>
      <c r="DW2541" s="207"/>
      <c r="DX2541" s="207"/>
    </row>
    <row r="2542" spans="15:128">
      <c r="O2542" s="207"/>
      <c r="P2542" s="207"/>
      <c r="Q2542" s="207"/>
      <c r="R2542" s="207"/>
      <c r="S2542" s="207"/>
      <c r="T2542" s="207"/>
      <c r="U2542" s="207"/>
      <c r="BP2542" s="207"/>
      <c r="BQ2542" s="207"/>
      <c r="BR2542" s="207"/>
      <c r="BS2542" s="207"/>
      <c r="BT2542" s="207"/>
      <c r="BU2542" s="207"/>
      <c r="BV2542" s="207"/>
      <c r="BW2542" s="207"/>
      <c r="BX2542" s="207"/>
      <c r="BY2542" s="207"/>
      <c r="BZ2542" s="207"/>
      <c r="CA2542" s="207"/>
      <c r="CB2542" s="207"/>
      <c r="CC2542" s="207"/>
      <c r="CD2542" s="207"/>
      <c r="CE2542" s="207"/>
      <c r="CF2542" s="207"/>
      <c r="CG2542" s="207"/>
      <c r="CH2542" s="207"/>
      <c r="CI2542" s="207"/>
      <c r="CJ2542" s="207"/>
      <c r="CK2542" s="207"/>
      <c r="CL2542" s="207"/>
      <c r="CM2542" s="207"/>
      <c r="CN2542" s="207"/>
      <c r="CO2542" s="207"/>
      <c r="CP2542" s="207"/>
      <c r="CQ2542" s="207"/>
      <c r="CR2542" s="207"/>
      <c r="CS2542" s="207"/>
      <c r="CT2542" s="207"/>
      <c r="CU2542" s="207"/>
      <c r="CV2542" s="207"/>
      <c r="CW2542" s="207"/>
      <c r="CX2542" s="207"/>
      <c r="CY2542" s="207"/>
      <c r="CZ2542" s="207"/>
      <c r="DA2542" s="207"/>
      <c r="DB2542" s="207"/>
      <c r="DC2542" s="207"/>
      <c r="DD2542" s="207"/>
      <c r="DE2542" s="207"/>
      <c r="DF2542" s="207"/>
      <c r="DG2542" s="207"/>
      <c r="DH2542" s="207"/>
      <c r="DI2542" s="207"/>
      <c r="DJ2542" s="207"/>
      <c r="DK2542" s="207"/>
      <c r="DL2542" s="207"/>
      <c r="DM2542" s="207"/>
      <c r="DN2542" s="207"/>
      <c r="DO2542" s="207"/>
      <c r="DP2542" s="207"/>
      <c r="DQ2542" s="207"/>
      <c r="DR2542" s="207"/>
      <c r="DS2542" s="207"/>
      <c r="DT2542" s="207"/>
      <c r="DU2542" s="207"/>
      <c r="DV2542" s="207"/>
      <c r="DW2542" s="207"/>
      <c r="DX2542" s="207"/>
    </row>
    <row r="2543" spans="15:128">
      <c r="O2543" s="207"/>
      <c r="P2543" s="207"/>
      <c r="Q2543" s="207"/>
      <c r="R2543" s="207"/>
      <c r="S2543" s="207"/>
      <c r="T2543" s="207"/>
      <c r="U2543" s="207"/>
      <c r="BP2543" s="207"/>
      <c r="BQ2543" s="207"/>
      <c r="BR2543" s="207"/>
      <c r="BS2543" s="207"/>
      <c r="BT2543" s="207"/>
      <c r="BU2543" s="207"/>
      <c r="BV2543" s="207"/>
      <c r="BW2543" s="207"/>
      <c r="BX2543" s="207"/>
      <c r="BY2543" s="207"/>
      <c r="BZ2543" s="207"/>
      <c r="CA2543" s="207"/>
      <c r="CB2543" s="207"/>
      <c r="CC2543" s="207"/>
      <c r="CD2543" s="207"/>
      <c r="CE2543" s="207"/>
      <c r="CF2543" s="207"/>
      <c r="CG2543" s="207"/>
      <c r="CH2543" s="207"/>
      <c r="CI2543" s="207"/>
      <c r="CJ2543" s="207"/>
      <c r="CK2543" s="207"/>
      <c r="CL2543" s="207"/>
      <c r="CM2543" s="207"/>
      <c r="CN2543" s="207"/>
      <c r="CO2543" s="207"/>
      <c r="CP2543" s="207"/>
      <c r="CQ2543" s="207"/>
      <c r="CR2543" s="207"/>
      <c r="CS2543" s="207"/>
      <c r="CT2543" s="207"/>
      <c r="CU2543" s="207"/>
      <c r="CV2543" s="207"/>
      <c r="CW2543" s="207"/>
      <c r="CX2543" s="207"/>
      <c r="CY2543" s="207"/>
      <c r="CZ2543" s="207"/>
      <c r="DA2543" s="207"/>
      <c r="DB2543" s="207"/>
      <c r="DC2543" s="207"/>
      <c r="DD2543" s="207"/>
      <c r="DE2543" s="207"/>
      <c r="DF2543" s="207"/>
      <c r="DG2543" s="207"/>
      <c r="DH2543" s="207"/>
      <c r="DI2543" s="207"/>
      <c r="DJ2543" s="207"/>
      <c r="DK2543" s="207"/>
      <c r="DL2543" s="207"/>
      <c r="DM2543" s="207"/>
      <c r="DN2543" s="207"/>
      <c r="DO2543" s="207"/>
      <c r="DP2543" s="207"/>
      <c r="DQ2543" s="207"/>
      <c r="DR2543" s="207"/>
      <c r="DS2543" s="207"/>
      <c r="DT2543" s="207"/>
      <c r="DU2543" s="207"/>
      <c r="DV2543" s="207"/>
      <c r="DW2543" s="207"/>
      <c r="DX2543" s="207"/>
    </row>
    <row r="2544" spans="15:128">
      <c r="O2544" s="207"/>
      <c r="P2544" s="207"/>
      <c r="Q2544" s="207"/>
      <c r="R2544" s="207"/>
      <c r="S2544" s="207"/>
      <c r="T2544" s="207"/>
      <c r="U2544" s="207"/>
      <c r="BP2544" s="207"/>
      <c r="BQ2544" s="207"/>
      <c r="BR2544" s="207"/>
      <c r="BS2544" s="207"/>
      <c r="BT2544" s="207"/>
      <c r="BU2544" s="207"/>
      <c r="BV2544" s="207"/>
      <c r="BW2544" s="207"/>
      <c r="BX2544" s="207"/>
      <c r="BY2544" s="207"/>
      <c r="BZ2544" s="207"/>
      <c r="CA2544" s="207"/>
      <c r="CB2544" s="207"/>
      <c r="CC2544" s="207"/>
      <c r="CD2544" s="207"/>
      <c r="CE2544" s="207"/>
      <c r="CF2544" s="207"/>
      <c r="CG2544" s="207"/>
      <c r="CH2544" s="207"/>
      <c r="CI2544" s="207"/>
      <c r="CJ2544" s="207"/>
      <c r="CK2544" s="207"/>
      <c r="CL2544" s="207"/>
      <c r="CM2544" s="207"/>
      <c r="CN2544" s="207"/>
      <c r="CO2544" s="207"/>
      <c r="CP2544" s="207"/>
      <c r="CQ2544" s="207"/>
      <c r="CR2544" s="207"/>
      <c r="CS2544" s="207"/>
      <c r="CT2544" s="207"/>
      <c r="CU2544" s="207"/>
      <c r="CV2544" s="207"/>
      <c r="CW2544" s="207"/>
      <c r="CX2544" s="207"/>
      <c r="CY2544" s="207"/>
      <c r="CZ2544" s="207"/>
      <c r="DA2544" s="207"/>
      <c r="DB2544" s="207"/>
      <c r="DC2544" s="207"/>
      <c r="DD2544" s="207"/>
      <c r="DE2544" s="207"/>
      <c r="DF2544" s="207"/>
      <c r="DG2544" s="207"/>
      <c r="DH2544" s="207"/>
      <c r="DI2544" s="207"/>
      <c r="DJ2544" s="207"/>
      <c r="DK2544" s="207"/>
      <c r="DL2544" s="207"/>
      <c r="DM2544" s="207"/>
      <c r="DN2544" s="207"/>
      <c r="DO2544" s="207"/>
      <c r="DP2544" s="207"/>
      <c r="DQ2544" s="207"/>
      <c r="DR2544" s="207"/>
      <c r="DS2544" s="207"/>
      <c r="DT2544" s="207"/>
      <c r="DU2544" s="207"/>
      <c r="DV2544" s="207"/>
      <c r="DW2544" s="207"/>
      <c r="DX2544" s="207"/>
    </row>
    <row r="2545" spans="15:128">
      <c r="O2545" s="207"/>
      <c r="P2545" s="207"/>
      <c r="Q2545" s="207"/>
      <c r="R2545" s="207"/>
      <c r="S2545" s="207"/>
      <c r="T2545" s="207"/>
      <c r="U2545" s="207"/>
      <c r="BP2545" s="207"/>
      <c r="BQ2545" s="207"/>
      <c r="BR2545" s="207"/>
      <c r="BS2545" s="207"/>
      <c r="BT2545" s="207"/>
      <c r="BU2545" s="207"/>
      <c r="BV2545" s="207"/>
      <c r="BW2545" s="207"/>
      <c r="BX2545" s="207"/>
      <c r="BY2545" s="207"/>
      <c r="BZ2545" s="207"/>
      <c r="CA2545" s="207"/>
      <c r="CB2545" s="207"/>
      <c r="CC2545" s="207"/>
      <c r="CD2545" s="207"/>
      <c r="CE2545" s="207"/>
      <c r="CF2545" s="207"/>
      <c r="CG2545" s="207"/>
      <c r="CH2545" s="207"/>
      <c r="CI2545" s="207"/>
      <c r="CJ2545" s="207"/>
      <c r="CK2545" s="207"/>
      <c r="CL2545" s="207"/>
      <c r="CM2545" s="207"/>
      <c r="CN2545" s="207"/>
      <c r="CO2545" s="207"/>
      <c r="CP2545" s="207"/>
      <c r="CQ2545" s="207"/>
      <c r="CR2545" s="207"/>
      <c r="CS2545" s="207"/>
      <c r="CT2545" s="207"/>
      <c r="CU2545" s="207"/>
      <c r="CV2545" s="207"/>
      <c r="CW2545" s="207"/>
      <c r="CX2545" s="207"/>
      <c r="CY2545" s="207"/>
      <c r="CZ2545" s="207"/>
      <c r="DA2545" s="207"/>
      <c r="DB2545" s="207"/>
      <c r="DC2545" s="207"/>
      <c r="DD2545" s="207"/>
      <c r="DE2545" s="207"/>
      <c r="DF2545" s="207"/>
      <c r="DG2545" s="207"/>
      <c r="DH2545" s="207"/>
      <c r="DI2545" s="207"/>
      <c r="DJ2545" s="207"/>
      <c r="DK2545" s="207"/>
      <c r="DL2545" s="207"/>
      <c r="DM2545" s="207"/>
      <c r="DN2545" s="207"/>
      <c r="DO2545" s="207"/>
      <c r="DP2545" s="207"/>
      <c r="DQ2545" s="207"/>
      <c r="DR2545" s="207"/>
      <c r="DS2545" s="207"/>
      <c r="DT2545" s="207"/>
      <c r="DU2545" s="207"/>
      <c r="DV2545" s="207"/>
      <c r="DW2545" s="207"/>
      <c r="DX2545" s="207"/>
    </row>
    <row r="2546" spans="15:128">
      <c r="O2546" s="207"/>
      <c r="P2546" s="207"/>
      <c r="Q2546" s="207"/>
      <c r="R2546" s="207"/>
      <c r="S2546" s="207"/>
      <c r="T2546" s="207"/>
      <c r="U2546" s="207"/>
      <c r="BP2546" s="207"/>
      <c r="BQ2546" s="207"/>
      <c r="BR2546" s="207"/>
      <c r="BS2546" s="207"/>
      <c r="BT2546" s="207"/>
      <c r="BU2546" s="207"/>
      <c r="BV2546" s="207"/>
      <c r="BW2546" s="207"/>
      <c r="BX2546" s="207"/>
      <c r="BY2546" s="207"/>
      <c r="BZ2546" s="207"/>
      <c r="CA2546" s="207"/>
      <c r="CB2546" s="207"/>
      <c r="CC2546" s="207"/>
      <c r="CD2546" s="207"/>
      <c r="CE2546" s="207"/>
      <c r="CF2546" s="207"/>
      <c r="CG2546" s="207"/>
      <c r="CH2546" s="207"/>
      <c r="CI2546" s="207"/>
      <c r="CJ2546" s="207"/>
      <c r="CK2546" s="207"/>
      <c r="CL2546" s="207"/>
      <c r="CM2546" s="207"/>
      <c r="CN2546" s="207"/>
      <c r="CO2546" s="207"/>
      <c r="CP2546" s="207"/>
      <c r="CQ2546" s="207"/>
      <c r="CR2546" s="207"/>
      <c r="CS2546" s="207"/>
      <c r="CT2546" s="207"/>
      <c r="CU2546" s="207"/>
      <c r="CV2546" s="207"/>
      <c r="CW2546" s="207"/>
      <c r="CX2546" s="207"/>
      <c r="CY2546" s="207"/>
      <c r="CZ2546" s="207"/>
      <c r="DA2546" s="207"/>
      <c r="DB2546" s="207"/>
      <c r="DC2546" s="207"/>
      <c r="DD2546" s="207"/>
      <c r="DE2546" s="207"/>
      <c r="DF2546" s="207"/>
      <c r="DG2546" s="207"/>
      <c r="DH2546" s="207"/>
      <c r="DI2546" s="207"/>
      <c r="DJ2546" s="207"/>
      <c r="DK2546" s="207"/>
      <c r="DL2546" s="207"/>
      <c r="DM2546" s="207"/>
      <c r="DN2546" s="207"/>
      <c r="DO2546" s="207"/>
      <c r="DP2546" s="207"/>
      <c r="DQ2546" s="207"/>
      <c r="DR2546" s="207"/>
      <c r="DS2546" s="207"/>
      <c r="DT2546" s="207"/>
      <c r="DU2546" s="207"/>
      <c r="DV2546" s="207"/>
      <c r="DW2546" s="207"/>
      <c r="DX2546" s="207"/>
    </row>
    <row r="2547" spans="15:128">
      <c r="O2547" s="207"/>
      <c r="P2547" s="207"/>
      <c r="Q2547" s="207"/>
      <c r="R2547" s="207"/>
      <c r="S2547" s="207"/>
      <c r="T2547" s="207"/>
      <c r="U2547" s="207"/>
      <c r="BP2547" s="207"/>
      <c r="BQ2547" s="207"/>
      <c r="BR2547" s="207"/>
      <c r="BS2547" s="207"/>
      <c r="BT2547" s="207"/>
      <c r="BU2547" s="207"/>
      <c r="BV2547" s="207"/>
      <c r="BW2547" s="207"/>
      <c r="BX2547" s="207"/>
      <c r="BY2547" s="207"/>
      <c r="BZ2547" s="207"/>
      <c r="CA2547" s="207"/>
      <c r="CB2547" s="207"/>
      <c r="CC2547" s="207"/>
      <c r="CD2547" s="207"/>
      <c r="CE2547" s="207"/>
      <c r="CF2547" s="207"/>
      <c r="CG2547" s="207"/>
      <c r="CH2547" s="207"/>
      <c r="CI2547" s="207"/>
      <c r="CJ2547" s="207"/>
      <c r="CK2547" s="207"/>
      <c r="CL2547" s="207"/>
      <c r="CM2547" s="207"/>
      <c r="CN2547" s="207"/>
      <c r="CO2547" s="207"/>
      <c r="CP2547" s="207"/>
      <c r="CQ2547" s="207"/>
      <c r="CR2547" s="207"/>
      <c r="CS2547" s="207"/>
      <c r="CT2547" s="207"/>
      <c r="CU2547" s="207"/>
      <c r="CV2547" s="207"/>
      <c r="CW2547" s="207"/>
      <c r="CX2547" s="207"/>
      <c r="CY2547" s="207"/>
      <c r="CZ2547" s="207"/>
      <c r="DA2547" s="207"/>
      <c r="DB2547" s="207"/>
      <c r="DC2547" s="207"/>
      <c r="DD2547" s="207"/>
      <c r="DE2547" s="207"/>
      <c r="DF2547" s="207"/>
      <c r="DG2547" s="207"/>
      <c r="DH2547" s="207"/>
      <c r="DI2547" s="207"/>
      <c r="DJ2547" s="207"/>
      <c r="DK2547" s="207"/>
      <c r="DL2547" s="207"/>
      <c r="DM2547" s="207"/>
      <c r="DN2547" s="207"/>
      <c r="DO2547" s="207"/>
      <c r="DP2547" s="207"/>
      <c r="DQ2547" s="207"/>
      <c r="DR2547" s="207"/>
      <c r="DS2547" s="207"/>
      <c r="DT2547" s="207"/>
      <c r="DU2547" s="207"/>
      <c r="DV2547" s="207"/>
      <c r="DW2547" s="207"/>
      <c r="DX2547" s="207"/>
    </row>
    <row r="2548" spans="15:128">
      <c r="O2548" s="207"/>
      <c r="P2548" s="207"/>
      <c r="Q2548" s="207"/>
      <c r="R2548" s="207"/>
      <c r="S2548" s="207"/>
      <c r="T2548" s="207"/>
      <c r="U2548" s="207"/>
      <c r="BP2548" s="207"/>
      <c r="BQ2548" s="207"/>
      <c r="BR2548" s="207"/>
      <c r="BS2548" s="207"/>
      <c r="BT2548" s="207"/>
      <c r="BU2548" s="207"/>
      <c r="BV2548" s="207"/>
      <c r="BW2548" s="207"/>
      <c r="BX2548" s="207"/>
      <c r="BY2548" s="207"/>
      <c r="BZ2548" s="207"/>
      <c r="CA2548" s="207"/>
      <c r="CB2548" s="207"/>
      <c r="CC2548" s="207"/>
      <c r="CD2548" s="207"/>
      <c r="CE2548" s="207"/>
      <c r="CF2548" s="207"/>
      <c r="CG2548" s="207"/>
      <c r="CH2548" s="207"/>
      <c r="CI2548" s="207"/>
      <c r="CJ2548" s="207"/>
      <c r="CK2548" s="207"/>
      <c r="CL2548" s="207"/>
      <c r="CM2548" s="207"/>
      <c r="CN2548" s="207"/>
      <c r="CO2548" s="207"/>
      <c r="CP2548" s="207"/>
      <c r="CQ2548" s="207"/>
      <c r="CR2548" s="207"/>
      <c r="CS2548" s="207"/>
      <c r="CT2548" s="207"/>
      <c r="CU2548" s="207"/>
      <c r="CV2548" s="207"/>
      <c r="CW2548" s="207"/>
      <c r="CX2548" s="207"/>
      <c r="CY2548" s="207"/>
      <c r="CZ2548" s="207"/>
      <c r="DA2548" s="207"/>
      <c r="DB2548" s="207"/>
      <c r="DC2548" s="207"/>
      <c r="DD2548" s="207"/>
      <c r="DE2548" s="207"/>
      <c r="DF2548" s="207"/>
      <c r="DG2548" s="207"/>
      <c r="DH2548" s="207"/>
      <c r="DI2548" s="207"/>
      <c r="DJ2548" s="207"/>
      <c r="DK2548" s="207"/>
      <c r="DL2548" s="207"/>
      <c r="DM2548" s="207"/>
      <c r="DN2548" s="207"/>
      <c r="DO2548" s="207"/>
      <c r="DP2548" s="207"/>
      <c r="DQ2548" s="207"/>
      <c r="DR2548" s="207"/>
      <c r="DS2548" s="207"/>
      <c r="DT2548" s="207"/>
      <c r="DU2548" s="207"/>
      <c r="DV2548" s="207"/>
      <c r="DW2548" s="207"/>
      <c r="DX2548" s="207"/>
    </row>
    <row r="2549" spans="15:128">
      <c r="O2549" s="207"/>
      <c r="P2549" s="207"/>
      <c r="Q2549" s="207"/>
      <c r="R2549" s="207"/>
      <c r="S2549" s="207"/>
      <c r="T2549" s="207"/>
      <c r="U2549" s="207"/>
      <c r="BP2549" s="207"/>
      <c r="BQ2549" s="207"/>
      <c r="BR2549" s="207"/>
      <c r="BS2549" s="207"/>
      <c r="BT2549" s="207"/>
      <c r="BU2549" s="207"/>
      <c r="BV2549" s="207"/>
      <c r="BW2549" s="207"/>
      <c r="BX2549" s="207"/>
      <c r="BY2549" s="207"/>
      <c r="BZ2549" s="207"/>
      <c r="CA2549" s="207"/>
      <c r="CB2549" s="207"/>
      <c r="CC2549" s="207"/>
      <c r="CD2549" s="207"/>
      <c r="CE2549" s="207"/>
      <c r="CF2549" s="207"/>
      <c r="CG2549" s="207"/>
      <c r="CH2549" s="207"/>
      <c r="CI2549" s="207"/>
      <c r="CJ2549" s="207"/>
      <c r="CK2549" s="207"/>
      <c r="CL2549" s="207"/>
      <c r="CM2549" s="207"/>
      <c r="CN2549" s="207"/>
      <c r="CO2549" s="207"/>
      <c r="CP2549" s="207"/>
      <c r="CQ2549" s="207"/>
      <c r="CR2549" s="207"/>
      <c r="CS2549" s="207"/>
      <c r="CT2549" s="207"/>
      <c r="CU2549" s="207"/>
      <c r="CV2549" s="207"/>
      <c r="CW2549" s="207"/>
      <c r="CX2549" s="207"/>
      <c r="CY2549" s="207"/>
      <c r="CZ2549" s="207"/>
      <c r="DA2549" s="207"/>
      <c r="DB2549" s="207"/>
      <c r="DC2549" s="207"/>
      <c r="DD2549" s="207"/>
      <c r="DE2549" s="207"/>
      <c r="DF2549" s="207"/>
      <c r="DG2549" s="207"/>
      <c r="DH2549" s="207"/>
      <c r="DI2549" s="207"/>
      <c r="DJ2549" s="207"/>
      <c r="DK2549" s="207"/>
      <c r="DL2549" s="207"/>
      <c r="DM2549" s="207"/>
      <c r="DN2549" s="207"/>
      <c r="DO2549" s="207"/>
      <c r="DP2549" s="207"/>
      <c r="DQ2549" s="207"/>
      <c r="DR2549" s="207"/>
      <c r="DS2549" s="207"/>
      <c r="DT2549" s="207"/>
      <c r="DU2549" s="207"/>
      <c r="DV2549" s="207"/>
      <c r="DW2549" s="207"/>
      <c r="DX2549" s="207"/>
    </row>
    <row r="2550" spans="15:128">
      <c r="BP2550" s="207"/>
      <c r="BQ2550" s="207"/>
      <c r="BR2550" s="207"/>
      <c r="BS2550" s="207"/>
      <c r="BT2550" s="207"/>
      <c r="BU2550" s="207"/>
      <c r="BV2550" s="207"/>
      <c r="BW2550" s="207"/>
      <c r="BX2550" s="207"/>
      <c r="BY2550" s="207"/>
      <c r="BZ2550" s="207"/>
      <c r="CA2550" s="207"/>
      <c r="CB2550" s="207"/>
      <c r="CC2550" s="207"/>
      <c r="CD2550" s="207"/>
      <c r="CE2550" s="207"/>
      <c r="CF2550" s="207"/>
      <c r="CG2550" s="207"/>
      <c r="CH2550" s="207"/>
      <c r="CI2550" s="207"/>
      <c r="CJ2550" s="207"/>
      <c r="CK2550" s="207"/>
      <c r="CL2550" s="207"/>
      <c r="CM2550" s="207"/>
      <c r="CN2550" s="207"/>
      <c r="CO2550" s="207"/>
      <c r="CP2550" s="207"/>
      <c r="CQ2550" s="207"/>
      <c r="CR2550" s="207"/>
      <c r="CS2550" s="207"/>
      <c r="CT2550" s="207"/>
      <c r="CU2550" s="207"/>
      <c r="CV2550" s="207"/>
      <c r="CW2550" s="207"/>
      <c r="CX2550" s="207"/>
      <c r="CY2550" s="207"/>
      <c r="CZ2550" s="207"/>
      <c r="DA2550" s="207"/>
      <c r="DB2550" s="207"/>
      <c r="DC2550" s="207"/>
      <c r="DD2550" s="207"/>
      <c r="DE2550" s="207"/>
      <c r="DF2550" s="207"/>
      <c r="DG2550" s="207"/>
      <c r="DH2550" s="207"/>
      <c r="DI2550" s="207"/>
      <c r="DJ2550" s="207"/>
      <c r="DK2550" s="207"/>
      <c r="DL2550" s="207"/>
      <c r="DM2550" s="207"/>
      <c r="DN2550" s="207"/>
      <c r="DO2550" s="207"/>
      <c r="DP2550" s="207"/>
      <c r="DQ2550" s="207"/>
      <c r="DR2550" s="207"/>
      <c r="DS2550" s="207"/>
      <c r="DT2550" s="207"/>
      <c r="DU2550" s="207"/>
      <c r="DV2550" s="207"/>
      <c r="DW2550" s="207"/>
      <c r="DX2550" s="207"/>
    </row>
    <row r="2551" spans="15:128">
      <c r="BP2551" s="207"/>
      <c r="BQ2551" s="207"/>
      <c r="BR2551" s="207"/>
      <c r="BS2551" s="207"/>
      <c r="BT2551" s="207"/>
      <c r="BU2551" s="207"/>
      <c r="BV2551" s="207"/>
      <c r="BW2551" s="207"/>
      <c r="BX2551" s="207"/>
      <c r="BY2551" s="207"/>
      <c r="BZ2551" s="207"/>
      <c r="CA2551" s="207"/>
      <c r="CB2551" s="207"/>
      <c r="CC2551" s="207"/>
      <c r="CD2551" s="207"/>
      <c r="CE2551" s="207"/>
      <c r="CF2551" s="207"/>
      <c r="CG2551" s="207"/>
      <c r="CH2551" s="207"/>
      <c r="CI2551" s="207"/>
      <c r="CJ2551" s="207"/>
      <c r="CK2551" s="207"/>
      <c r="CL2551" s="207"/>
      <c r="CM2551" s="207"/>
      <c r="CN2551" s="207"/>
      <c r="CO2551" s="207"/>
      <c r="CP2551" s="207"/>
      <c r="CQ2551" s="207"/>
      <c r="CR2551" s="207"/>
      <c r="CS2551" s="207"/>
      <c r="CT2551" s="207"/>
      <c r="CU2551" s="207"/>
      <c r="CV2551" s="207"/>
      <c r="CW2551" s="207"/>
      <c r="CX2551" s="207"/>
      <c r="CY2551" s="207"/>
      <c r="CZ2551" s="207"/>
      <c r="DA2551" s="207"/>
      <c r="DB2551" s="207"/>
      <c r="DC2551" s="207"/>
      <c r="DD2551" s="207"/>
      <c r="DE2551" s="207"/>
      <c r="DF2551" s="207"/>
      <c r="DG2551" s="207"/>
      <c r="DH2551" s="207"/>
      <c r="DI2551" s="207"/>
      <c r="DJ2551" s="207"/>
      <c r="DK2551" s="207"/>
      <c r="DL2551" s="207"/>
      <c r="DM2551" s="207"/>
      <c r="DN2551" s="207"/>
      <c r="DO2551" s="207"/>
      <c r="DP2551" s="207"/>
      <c r="DQ2551" s="207"/>
      <c r="DR2551" s="207"/>
      <c r="DS2551" s="207"/>
      <c r="DT2551" s="207"/>
      <c r="DU2551" s="207"/>
      <c r="DV2551" s="207"/>
      <c r="DW2551" s="207"/>
      <c r="DX2551" s="207"/>
    </row>
    <row r="2552" spans="15:128">
      <c r="BP2552" s="207"/>
      <c r="BQ2552" s="207"/>
      <c r="BR2552" s="207"/>
      <c r="BS2552" s="207"/>
      <c r="BT2552" s="207"/>
      <c r="BU2552" s="207"/>
      <c r="BV2552" s="207"/>
      <c r="BW2552" s="207"/>
      <c r="BX2552" s="207"/>
      <c r="BY2552" s="207"/>
      <c r="BZ2552" s="207"/>
      <c r="CA2552" s="207"/>
      <c r="CB2552" s="207"/>
      <c r="CC2552" s="207"/>
      <c r="CD2552" s="207"/>
      <c r="CE2552" s="207"/>
      <c r="CF2552" s="207"/>
      <c r="CG2552" s="207"/>
      <c r="CH2552" s="207"/>
      <c r="CI2552" s="207"/>
      <c r="CJ2552" s="207"/>
      <c r="CK2552" s="207"/>
      <c r="CL2552" s="207"/>
      <c r="CM2552" s="207"/>
      <c r="CN2552" s="207"/>
      <c r="CO2552" s="207"/>
      <c r="CP2552" s="207"/>
      <c r="CQ2552" s="207"/>
      <c r="CR2552" s="207"/>
      <c r="CS2552" s="207"/>
      <c r="CT2552" s="207"/>
      <c r="CU2552" s="207"/>
      <c r="CV2552" s="207"/>
      <c r="CW2552" s="207"/>
      <c r="CX2552" s="207"/>
      <c r="CY2552" s="207"/>
      <c r="CZ2552" s="207"/>
      <c r="DA2552" s="207"/>
      <c r="DB2552" s="207"/>
      <c r="DC2552" s="207"/>
      <c r="DD2552" s="207"/>
      <c r="DE2552" s="207"/>
      <c r="DF2552" s="207"/>
      <c r="DG2552" s="207"/>
      <c r="DH2552" s="207"/>
      <c r="DI2552" s="207"/>
      <c r="DJ2552" s="207"/>
      <c r="DK2552" s="207"/>
      <c r="DL2552" s="207"/>
      <c r="DM2552" s="207"/>
      <c r="DN2552" s="207"/>
      <c r="DO2552" s="207"/>
      <c r="DP2552" s="207"/>
      <c r="DQ2552" s="207"/>
      <c r="DR2552" s="207"/>
      <c r="DS2552" s="207"/>
      <c r="DT2552" s="207"/>
      <c r="DU2552" s="207"/>
      <c r="DV2552" s="207"/>
      <c r="DW2552" s="207"/>
      <c r="DX2552" s="207"/>
    </row>
    <row r="2553" spans="15:128">
      <c r="BP2553" s="207"/>
      <c r="BQ2553" s="207"/>
      <c r="BR2553" s="207"/>
      <c r="BS2553" s="207"/>
      <c r="BT2553" s="207"/>
      <c r="BU2553" s="207"/>
      <c r="BV2553" s="207"/>
      <c r="BW2553" s="207"/>
      <c r="BX2553" s="207"/>
      <c r="BY2553" s="207"/>
      <c r="BZ2553" s="207"/>
      <c r="CA2553" s="207"/>
      <c r="CB2553" s="207"/>
      <c r="CC2553" s="207"/>
      <c r="CD2553" s="207"/>
      <c r="CE2553" s="207"/>
      <c r="CF2553" s="207"/>
      <c r="CG2553" s="207"/>
      <c r="CH2553" s="207"/>
      <c r="CI2553" s="207"/>
      <c r="CJ2553" s="207"/>
      <c r="CK2553" s="207"/>
      <c r="CL2553" s="207"/>
      <c r="CM2553" s="207"/>
      <c r="CN2553" s="207"/>
      <c r="CO2553" s="207"/>
      <c r="CP2553" s="207"/>
      <c r="CQ2553" s="207"/>
      <c r="CR2553" s="207"/>
      <c r="CS2553" s="207"/>
      <c r="CT2553" s="207"/>
      <c r="CU2553" s="207"/>
      <c r="CV2553" s="207"/>
      <c r="CW2553" s="207"/>
      <c r="CX2553" s="207"/>
      <c r="CY2553" s="207"/>
      <c r="CZ2553" s="207"/>
      <c r="DA2553" s="207"/>
      <c r="DB2553" s="207"/>
      <c r="DC2553" s="207"/>
      <c r="DD2553" s="207"/>
      <c r="DE2553" s="207"/>
      <c r="DF2553" s="207"/>
      <c r="DG2553" s="207"/>
      <c r="DH2553" s="207"/>
      <c r="DI2553" s="207"/>
      <c r="DJ2553" s="207"/>
      <c r="DK2553" s="207"/>
      <c r="DL2553" s="207"/>
      <c r="DM2553" s="207"/>
      <c r="DN2553" s="207"/>
      <c r="DO2553" s="207"/>
      <c r="DP2553" s="207"/>
      <c r="DQ2553" s="207"/>
      <c r="DR2553" s="207"/>
      <c r="DS2553" s="207"/>
      <c r="DT2553" s="207"/>
      <c r="DU2553" s="207"/>
      <c r="DV2553" s="207"/>
      <c r="DW2553" s="207"/>
      <c r="DX2553" s="207"/>
    </row>
    <row r="2554" spans="15:128">
      <c r="BP2554" s="207"/>
      <c r="BQ2554" s="207"/>
      <c r="BR2554" s="207"/>
      <c r="BS2554" s="207"/>
      <c r="BT2554" s="207"/>
      <c r="BU2554" s="207"/>
      <c r="BV2554" s="207"/>
      <c r="BW2554" s="207"/>
      <c r="BX2554" s="207"/>
      <c r="BY2554" s="207"/>
      <c r="BZ2554" s="207"/>
      <c r="CA2554" s="207"/>
      <c r="CB2554" s="207"/>
      <c r="CC2554" s="207"/>
      <c r="CD2554" s="207"/>
      <c r="CE2554" s="207"/>
      <c r="CF2554" s="207"/>
      <c r="CG2554" s="207"/>
      <c r="CH2554" s="207"/>
      <c r="CI2554" s="207"/>
      <c r="CJ2554" s="207"/>
      <c r="CK2554" s="207"/>
      <c r="CL2554" s="207"/>
      <c r="CM2554" s="207"/>
      <c r="CN2554" s="207"/>
      <c r="CO2554" s="207"/>
      <c r="CP2554" s="207"/>
      <c r="CQ2554" s="207"/>
      <c r="CR2554" s="207"/>
      <c r="CS2554" s="207"/>
      <c r="CT2554" s="207"/>
      <c r="CU2554" s="207"/>
      <c r="CV2554" s="207"/>
      <c r="CW2554" s="207"/>
      <c r="CX2554" s="207"/>
      <c r="CY2554" s="207"/>
      <c r="CZ2554" s="207"/>
      <c r="DA2554" s="207"/>
      <c r="DB2554" s="207"/>
      <c r="DC2554" s="207"/>
      <c r="DD2554" s="207"/>
      <c r="DE2554" s="207"/>
      <c r="DF2554" s="207"/>
      <c r="DG2554" s="207"/>
      <c r="DH2554" s="207"/>
      <c r="DI2554" s="207"/>
      <c r="DJ2554" s="207"/>
      <c r="DK2554" s="207"/>
      <c r="DL2554" s="207"/>
      <c r="DM2554" s="207"/>
      <c r="DN2554" s="207"/>
      <c r="DO2554" s="207"/>
      <c r="DP2554" s="207"/>
      <c r="DQ2554" s="207"/>
      <c r="DR2554" s="207"/>
      <c r="DS2554" s="207"/>
      <c r="DT2554" s="207"/>
      <c r="DU2554" s="207"/>
      <c r="DV2554" s="207"/>
      <c r="DW2554" s="207"/>
      <c r="DX2554" s="207"/>
    </row>
    <row r="2555" spans="15:128">
      <c r="BP2555" s="207"/>
      <c r="BQ2555" s="207"/>
      <c r="BR2555" s="207"/>
      <c r="BS2555" s="207"/>
      <c r="BT2555" s="207"/>
      <c r="BU2555" s="207"/>
      <c r="BV2555" s="207"/>
      <c r="BW2555" s="207"/>
      <c r="BX2555" s="207"/>
      <c r="BY2555" s="207"/>
      <c r="BZ2555" s="207"/>
      <c r="CA2555" s="207"/>
      <c r="CB2555" s="207"/>
      <c r="CC2555" s="207"/>
      <c r="CD2555" s="207"/>
      <c r="CE2555" s="207"/>
      <c r="CF2555" s="207"/>
      <c r="CG2555" s="207"/>
      <c r="CH2555" s="207"/>
      <c r="CI2555" s="207"/>
      <c r="CJ2555" s="207"/>
      <c r="CK2555" s="207"/>
      <c r="CL2555" s="207"/>
      <c r="CM2555" s="207"/>
      <c r="CN2555" s="207"/>
      <c r="CO2555" s="207"/>
      <c r="CP2555" s="207"/>
      <c r="CQ2555" s="207"/>
      <c r="CR2555" s="207"/>
      <c r="CS2555" s="207"/>
      <c r="CT2555" s="207"/>
      <c r="CU2555" s="207"/>
      <c r="CV2555" s="207"/>
      <c r="CW2555" s="207"/>
      <c r="CX2555" s="207"/>
      <c r="CY2555" s="207"/>
      <c r="CZ2555" s="207"/>
      <c r="DA2555" s="207"/>
      <c r="DB2555" s="207"/>
      <c r="DC2555" s="207"/>
      <c r="DD2555" s="207"/>
      <c r="DE2555" s="207"/>
      <c r="DF2555" s="207"/>
      <c r="DG2555" s="207"/>
      <c r="DH2555" s="207"/>
      <c r="DI2555" s="207"/>
      <c r="DJ2555" s="207"/>
      <c r="DK2555" s="207"/>
      <c r="DL2555" s="207"/>
      <c r="DM2555" s="207"/>
      <c r="DN2555" s="207"/>
      <c r="DO2555" s="207"/>
      <c r="DP2555" s="207"/>
      <c r="DQ2555" s="207"/>
      <c r="DR2555" s="207"/>
      <c r="DS2555" s="207"/>
      <c r="DT2555" s="207"/>
      <c r="DU2555" s="207"/>
      <c r="DV2555" s="207"/>
      <c r="DW2555" s="207"/>
      <c r="DX2555" s="207"/>
    </row>
    <row r="2556" spans="15:128">
      <c r="BP2556" s="207"/>
      <c r="BQ2556" s="207"/>
      <c r="BR2556" s="207"/>
      <c r="BS2556" s="207"/>
      <c r="BT2556" s="207"/>
      <c r="BU2556" s="207"/>
      <c r="BV2556" s="207"/>
      <c r="BW2556" s="207"/>
      <c r="BX2556" s="207"/>
      <c r="BY2556" s="207"/>
      <c r="BZ2556" s="207"/>
      <c r="CA2556" s="207"/>
      <c r="CB2556" s="207"/>
      <c r="CC2556" s="207"/>
      <c r="CD2556" s="207"/>
      <c r="CE2556" s="207"/>
      <c r="CF2556" s="207"/>
      <c r="CG2556" s="207"/>
      <c r="CH2556" s="207"/>
      <c r="CI2556" s="207"/>
      <c r="CJ2556" s="207"/>
      <c r="CK2556" s="207"/>
      <c r="CL2556" s="207"/>
      <c r="CM2556" s="207"/>
      <c r="CN2556" s="207"/>
      <c r="CO2556" s="207"/>
      <c r="CP2556" s="207"/>
      <c r="CQ2556" s="207"/>
      <c r="CR2556" s="207"/>
      <c r="CS2556" s="207"/>
      <c r="CT2556" s="207"/>
      <c r="CU2556" s="207"/>
      <c r="CV2556" s="207"/>
      <c r="CW2556" s="207"/>
      <c r="CX2556" s="207"/>
      <c r="CY2556" s="207"/>
      <c r="CZ2556" s="207"/>
      <c r="DA2556" s="207"/>
      <c r="DB2556" s="207"/>
      <c r="DC2556" s="207"/>
      <c r="DD2556" s="207"/>
      <c r="DE2556" s="207"/>
      <c r="DF2556" s="207"/>
      <c r="DG2556" s="207"/>
      <c r="DH2556" s="207"/>
      <c r="DI2556" s="207"/>
      <c r="DJ2556" s="207"/>
      <c r="DK2556" s="207"/>
      <c r="DL2556" s="207"/>
      <c r="DM2556" s="207"/>
      <c r="DN2556" s="207"/>
      <c r="DO2556" s="207"/>
      <c r="DP2556" s="207"/>
      <c r="DQ2556" s="207"/>
      <c r="DR2556" s="207"/>
      <c r="DS2556" s="207"/>
      <c r="DT2556" s="207"/>
      <c r="DU2556" s="207"/>
      <c r="DV2556" s="207"/>
      <c r="DW2556" s="207"/>
      <c r="DX2556" s="207"/>
    </row>
    <row r="2557" spans="15:128">
      <c r="BP2557" s="207"/>
      <c r="BQ2557" s="207"/>
      <c r="BR2557" s="207"/>
      <c r="BS2557" s="207"/>
      <c r="BT2557" s="207"/>
      <c r="BU2557" s="207"/>
      <c r="BV2557" s="207"/>
      <c r="BW2557" s="207"/>
      <c r="BX2557" s="207"/>
      <c r="BY2557" s="207"/>
      <c r="BZ2557" s="207"/>
      <c r="CA2557" s="207"/>
      <c r="CB2557" s="207"/>
      <c r="CC2557" s="207"/>
      <c r="CD2557" s="207"/>
      <c r="CE2557" s="207"/>
      <c r="CF2557" s="207"/>
      <c r="CG2557" s="207"/>
      <c r="CH2557" s="207"/>
      <c r="CI2557" s="207"/>
      <c r="CJ2557" s="207"/>
      <c r="CK2557" s="207"/>
      <c r="CL2557" s="207"/>
      <c r="CM2557" s="207"/>
      <c r="CN2557" s="207"/>
      <c r="CO2557" s="207"/>
      <c r="CP2557" s="207"/>
      <c r="CQ2557" s="207"/>
      <c r="CR2557" s="207"/>
      <c r="CS2557" s="207"/>
      <c r="CT2557" s="207"/>
      <c r="CU2557" s="207"/>
      <c r="CV2557" s="207"/>
      <c r="CW2557" s="207"/>
      <c r="CX2557" s="207"/>
      <c r="CY2557" s="207"/>
      <c r="CZ2557" s="207"/>
      <c r="DA2557" s="207"/>
      <c r="DB2557" s="207"/>
      <c r="DC2557" s="207"/>
      <c r="DD2557" s="207"/>
      <c r="DE2557" s="207"/>
      <c r="DF2557" s="207"/>
      <c r="DG2557" s="207"/>
      <c r="DH2557" s="207"/>
      <c r="DI2557" s="207"/>
      <c r="DJ2557" s="207"/>
      <c r="DK2557" s="207"/>
      <c r="DL2557" s="207"/>
      <c r="DM2557" s="207"/>
      <c r="DN2557" s="207"/>
      <c r="DO2557" s="207"/>
      <c r="DP2557" s="207"/>
      <c r="DQ2557" s="207"/>
      <c r="DR2557" s="207"/>
      <c r="DS2557" s="207"/>
      <c r="DT2557" s="207"/>
      <c r="DU2557" s="207"/>
      <c r="DV2557" s="207"/>
      <c r="DW2557" s="207"/>
      <c r="DX2557" s="207"/>
    </row>
    <row r="2558" spans="15:128">
      <c r="BP2558" s="207"/>
      <c r="BQ2558" s="207"/>
      <c r="BR2558" s="207"/>
      <c r="BS2558" s="207"/>
      <c r="BT2558" s="207"/>
      <c r="BU2558" s="207"/>
      <c r="BV2558" s="207"/>
      <c r="BW2558" s="207"/>
      <c r="BX2558" s="207"/>
      <c r="BY2558" s="207"/>
      <c r="BZ2558" s="207"/>
      <c r="CA2558" s="207"/>
      <c r="CB2558" s="207"/>
      <c r="CC2558" s="207"/>
      <c r="CD2558" s="207"/>
      <c r="CE2558" s="207"/>
      <c r="CF2558" s="207"/>
      <c r="CG2558" s="207"/>
      <c r="CH2558" s="207"/>
      <c r="CI2558" s="207"/>
      <c r="CJ2558" s="207"/>
      <c r="CK2558" s="207"/>
      <c r="CL2558" s="207"/>
      <c r="CM2558" s="207"/>
      <c r="CN2558" s="207"/>
      <c r="CO2558" s="207"/>
      <c r="CP2558" s="207"/>
      <c r="CQ2558" s="207"/>
      <c r="CR2558" s="207"/>
      <c r="CS2558" s="207"/>
      <c r="CT2558" s="207"/>
      <c r="CU2558" s="207"/>
      <c r="CV2558" s="207"/>
      <c r="CW2558" s="207"/>
      <c r="CX2558" s="207"/>
      <c r="CY2558" s="207"/>
      <c r="CZ2558" s="207"/>
      <c r="DA2558" s="207"/>
      <c r="DB2558" s="207"/>
      <c r="DC2558" s="207"/>
      <c r="DD2558" s="207"/>
      <c r="DE2558" s="207"/>
      <c r="DF2558" s="207"/>
      <c r="DG2558" s="207"/>
      <c r="DH2558" s="207"/>
      <c r="DI2558" s="207"/>
      <c r="DJ2558" s="207"/>
      <c r="DK2558" s="207"/>
      <c r="DL2558" s="207"/>
      <c r="DM2558" s="207"/>
      <c r="DN2558" s="207"/>
      <c r="DO2558" s="207"/>
      <c r="DP2558" s="207"/>
      <c r="DQ2558" s="207"/>
      <c r="DR2558" s="207"/>
      <c r="DS2558" s="207"/>
      <c r="DT2558" s="207"/>
      <c r="DU2558" s="207"/>
      <c r="DV2558" s="207"/>
      <c r="DW2558" s="207"/>
      <c r="DX2558" s="207"/>
    </row>
    <row r="2559" spans="15:128">
      <c r="BP2559" s="207"/>
      <c r="BQ2559" s="207"/>
      <c r="BR2559" s="207"/>
      <c r="BS2559" s="207"/>
      <c r="BT2559" s="207"/>
      <c r="BU2559" s="207"/>
      <c r="BV2559" s="207"/>
      <c r="BW2559" s="207"/>
      <c r="BX2559" s="207"/>
      <c r="BY2559" s="207"/>
      <c r="BZ2559" s="207"/>
      <c r="CA2559" s="207"/>
      <c r="CB2559" s="207"/>
      <c r="CC2559" s="207"/>
      <c r="CD2559" s="207"/>
      <c r="CE2559" s="207"/>
      <c r="CF2559" s="207"/>
      <c r="CG2559" s="207"/>
      <c r="CH2559" s="207"/>
      <c r="CI2559" s="207"/>
      <c r="CJ2559" s="207"/>
      <c r="CK2559" s="207"/>
      <c r="CL2559" s="207"/>
      <c r="CM2559" s="207"/>
      <c r="CN2559" s="207"/>
      <c r="CO2559" s="207"/>
      <c r="CP2559" s="207"/>
      <c r="CQ2559" s="207"/>
      <c r="CR2559" s="207"/>
      <c r="CS2559" s="207"/>
      <c r="CT2559" s="207"/>
      <c r="CU2559" s="207"/>
      <c r="CV2559" s="207"/>
      <c r="CW2559" s="207"/>
      <c r="CX2559" s="207"/>
      <c r="CY2559" s="207"/>
      <c r="CZ2559" s="207"/>
      <c r="DA2559" s="207"/>
      <c r="DB2559" s="207"/>
      <c r="DC2559" s="207"/>
      <c r="DD2559" s="207"/>
      <c r="DE2559" s="207"/>
      <c r="DF2559" s="207"/>
      <c r="DG2559" s="207"/>
      <c r="DH2559" s="207"/>
      <c r="DI2559" s="207"/>
      <c r="DJ2559" s="207"/>
      <c r="DK2559" s="207"/>
      <c r="DL2559" s="207"/>
      <c r="DM2559" s="207"/>
      <c r="DN2559" s="207"/>
      <c r="DO2559" s="207"/>
      <c r="DP2559" s="207"/>
      <c r="DQ2559" s="207"/>
      <c r="DR2559" s="207"/>
      <c r="DS2559" s="207"/>
      <c r="DT2559" s="207"/>
      <c r="DU2559" s="207"/>
      <c r="DV2559" s="207"/>
      <c r="DW2559" s="207"/>
      <c r="DX2559" s="207"/>
    </row>
    <row r="2560" spans="15:128">
      <c r="BP2560" s="207"/>
      <c r="BQ2560" s="207"/>
      <c r="BR2560" s="207"/>
      <c r="BS2560" s="207"/>
      <c r="BT2560" s="207"/>
      <c r="BU2560" s="207"/>
      <c r="BV2560" s="207"/>
      <c r="BW2560" s="207"/>
      <c r="BX2560" s="207"/>
      <c r="BY2560" s="207"/>
      <c r="BZ2560" s="207"/>
      <c r="CA2560" s="207"/>
      <c r="CB2560" s="207"/>
      <c r="CC2560" s="207"/>
      <c r="CD2560" s="207"/>
      <c r="CE2560" s="207"/>
      <c r="CF2560" s="207"/>
      <c r="CG2560" s="207"/>
      <c r="CH2560" s="207"/>
      <c r="CI2560" s="207"/>
      <c r="CJ2560" s="207"/>
      <c r="CK2560" s="207"/>
      <c r="CL2560" s="207"/>
      <c r="CM2560" s="207"/>
      <c r="CN2560" s="207"/>
      <c r="CO2560" s="207"/>
      <c r="CP2560" s="207"/>
      <c r="CQ2560" s="207"/>
      <c r="CR2560" s="207"/>
      <c r="CS2560" s="207"/>
      <c r="CT2560" s="207"/>
      <c r="CU2560" s="207"/>
      <c r="CV2560" s="207"/>
      <c r="CW2560" s="207"/>
      <c r="CX2560" s="207"/>
      <c r="CY2560" s="207"/>
      <c r="CZ2560" s="207"/>
      <c r="DA2560" s="207"/>
      <c r="DB2560" s="207"/>
      <c r="DC2560" s="207"/>
      <c r="DD2560" s="207"/>
      <c r="DE2560" s="207"/>
      <c r="DF2560" s="207"/>
      <c r="DG2560" s="207"/>
      <c r="DH2560" s="207"/>
      <c r="DI2560" s="207"/>
      <c r="DJ2560" s="207"/>
      <c r="DK2560" s="207"/>
      <c r="DL2560" s="207"/>
      <c r="DM2560" s="207"/>
      <c r="DN2560" s="207"/>
      <c r="DO2560" s="207"/>
      <c r="DP2560" s="207"/>
      <c r="DQ2560" s="207"/>
      <c r="DR2560" s="207"/>
      <c r="DS2560" s="207"/>
      <c r="DT2560" s="207"/>
      <c r="DU2560" s="207"/>
      <c r="DV2560" s="207"/>
      <c r="DW2560" s="207"/>
      <c r="DX2560" s="207"/>
    </row>
    <row r="2561" spans="68:128">
      <c r="BP2561" s="207"/>
      <c r="BQ2561" s="207"/>
      <c r="BR2561" s="207"/>
      <c r="BS2561" s="207"/>
      <c r="BT2561" s="207"/>
      <c r="BU2561" s="207"/>
      <c r="BV2561" s="207"/>
      <c r="BW2561" s="207"/>
      <c r="BX2561" s="207"/>
      <c r="BY2561" s="207"/>
      <c r="BZ2561" s="207"/>
      <c r="CA2561" s="207"/>
      <c r="CB2561" s="207"/>
      <c r="CC2561" s="207"/>
      <c r="CD2561" s="207"/>
      <c r="CE2561" s="207"/>
      <c r="CF2561" s="207"/>
      <c r="CG2561" s="207"/>
      <c r="CH2561" s="207"/>
      <c r="CI2561" s="207"/>
      <c r="CJ2561" s="207"/>
      <c r="CK2561" s="207"/>
      <c r="CL2561" s="207"/>
      <c r="CM2561" s="207"/>
      <c r="CN2561" s="207"/>
      <c r="CO2561" s="207"/>
      <c r="CP2561" s="207"/>
      <c r="CQ2561" s="207"/>
      <c r="CR2561" s="207"/>
      <c r="CS2561" s="207"/>
      <c r="CT2561" s="207"/>
      <c r="CU2561" s="207"/>
      <c r="CV2561" s="207"/>
      <c r="CW2561" s="207"/>
      <c r="CX2561" s="207"/>
      <c r="CY2561" s="207"/>
      <c r="CZ2561" s="207"/>
      <c r="DA2561" s="207"/>
      <c r="DB2561" s="207"/>
      <c r="DC2561" s="207"/>
      <c r="DD2561" s="207"/>
      <c r="DE2561" s="207"/>
      <c r="DF2561" s="207"/>
      <c r="DG2561" s="207"/>
      <c r="DH2561" s="207"/>
      <c r="DI2561" s="207"/>
      <c r="DJ2561" s="207"/>
      <c r="DK2561" s="207"/>
      <c r="DL2561" s="207"/>
      <c r="DM2561" s="207"/>
      <c r="DN2561" s="207"/>
      <c r="DO2561" s="207"/>
      <c r="DP2561" s="207"/>
      <c r="DQ2561" s="207"/>
      <c r="DR2561" s="207"/>
      <c r="DS2561" s="207"/>
      <c r="DT2561" s="207"/>
      <c r="DU2561" s="207"/>
      <c r="DV2561" s="207"/>
      <c r="DW2561" s="207"/>
      <c r="DX2561" s="207"/>
    </row>
    <row r="2562" spans="68:128">
      <c r="BP2562" s="207"/>
      <c r="BQ2562" s="207"/>
      <c r="BR2562" s="207"/>
      <c r="BS2562" s="207"/>
      <c r="BT2562" s="207"/>
      <c r="BU2562" s="207"/>
      <c r="BV2562" s="207"/>
      <c r="BW2562" s="207"/>
      <c r="BX2562" s="207"/>
      <c r="BY2562" s="207"/>
      <c r="BZ2562" s="207"/>
      <c r="CA2562" s="207"/>
      <c r="CB2562" s="207"/>
      <c r="CC2562" s="207"/>
      <c r="CD2562" s="207"/>
      <c r="CE2562" s="207"/>
      <c r="CF2562" s="207"/>
      <c r="CG2562" s="207"/>
      <c r="CH2562" s="207"/>
      <c r="CI2562" s="207"/>
      <c r="CJ2562" s="207"/>
      <c r="CK2562" s="207"/>
      <c r="CL2562" s="207"/>
      <c r="CM2562" s="207"/>
      <c r="CN2562" s="207"/>
      <c r="CO2562" s="207"/>
      <c r="CP2562" s="207"/>
      <c r="CQ2562" s="207"/>
      <c r="CR2562" s="207"/>
      <c r="CS2562" s="207"/>
      <c r="CT2562" s="207"/>
      <c r="CU2562" s="207"/>
      <c r="CV2562" s="207"/>
      <c r="CW2562" s="207"/>
      <c r="CX2562" s="207"/>
      <c r="CY2562" s="207"/>
      <c r="CZ2562" s="207"/>
      <c r="DA2562" s="207"/>
      <c r="DB2562" s="207"/>
      <c r="DC2562" s="207"/>
      <c r="DD2562" s="207"/>
      <c r="DE2562" s="207"/>
      <c r="DF2562" s="207"/>
      <c r="DG2562" s="207"/>
      <c r="DH2562" s="207"/>
      <c r="DI2562" s="207"/>
      <c r="DJ2562" s="207"/>
      <c r="DK2562" s="207"/>
      <c r="DL2562" s="207"/>
      <c r="DM2562" s="207"/>
      <c r="DN2562" s="207"/>
      <c r="DO2562" s="207"/>
      <c r="DP2562" s="207"/>
      <c r="DQ2562" s="207"/>
      <c r="DR2562" s="207"/>
      <c r="DS2562" s="207"/>
      <c r="DT2562" s="207"/>
      <c r="DU2562" s="207"/>
      <c r="DV2562" s="207"/>
      <c r="DW2562" s="207"/>
      <c r="DX2562" s="207"/>
    </row>
    <row r="2563" spans="68:128">
      <c r="BP2563" s="207"/>
      <c r="BQ2563" s="207"/>
      <c r="BR2563" s="207"/>
      <c r="BS2563" s="207"/>
      <c r="BT2563" s="207"/>
      <c r="BU2563" s="207"/>
      <c r="BV2563" s="207"/>
      <c r="BW2563" s="207"/>
      <c r="BX2563" s="207"/>
      <c r="BY2563" s="207"/>
      <c r="BZ2563" s="207"/>
      <c r="CA2563" s="207"/>
      <c r="CB2563" s="207"/>
      <c r="CC2563" s="207"/>
      <c r="CD2563" s="207"/>
      <c r="CE2563" s="207"/>
      <c r="CF2563" s="207"/>
      <c r="CG2563" s="207"/>
      <c r="CH2563" s="207"/>
      <c r="CI2563" s="207"/>
      <c r="CJ2563" s="207"/>
      <c r="CK2563" s="207"/>
      <c r="CL2563" s="207"/>
      <c r="CM2563" s="207"/>
      <c r="CN2563" s="207"/>
      <c r="CO2563" s="207"/>
      <c r="CP2563" s="207"/>
      <c r="CQ2563" s="207"/>
      <c r="CR2563" s="207"/>
      <c r="CS2563" s="207"/>
      <c r="CT2563" s="207"/>
      <c r="CU2563" s="207"/>
      <c r="CV2563" s="207"/>
      <c r="CW2563" s="207"/>
      <c r="CX2563" s="207"/>
      <c r="CY2563" s="207"/>
      <c r="CZ2563" s="207"/>
      <c r="DA2563" s="207"/>
      <c r="DB2563" s="207"/>
      <c r="DC2563" s="207"/>
      <c r="DD2563" s="207"/>
      <c r="DE2563" s="207"/>
      <c r="DF2563" s="207"/>
      <c r="DG2563" s="207"/>
      <c r="DH2563" s="207"/>
      <c r="DI2563" s="207"/>
      <c r="DJ2563" s="207"/>
      <c r="DK2563" s="207"/>
      <c r="DL2563" s="207"/>
      <c r="DM2563" s="207"/>
      <c r="DN2563" s="207"/>
      <c r="DO2563" s="207"/>
      <c r="DP2563" s="207"/>
      <c r="DQ2563" s="207"/>
      <c r="DR2563" s="207"/>
      <c r="DS2563" s="207"/>
      <c r="DT2563" s="207"/>
      <c r="DU2563" s="207"/>
      <c r="DV2563" s="207"/>
      <c r="DW2563" s="207"/>
      <c r="DX2563" s="207"/>
    </row>
    <row r="2564" spans="68:128">
      <c r="BP2564" s="207"/>
      <c r="BQ2564" s="207"/>
      <c r="BR2564" s="207"/>
      <c r="BS2564" s="207"/>
      <c r="BT2564" s="207"/>
      <c r="BU2564" s="207"/>
      <c r="BV2564" s="207"/>
      <c r="BW2564" s="207"/>
      <c r="BX2564" s="207"/>
      <c r="BY2564" s="207"/>
      <c r="BZ2564" s="207"/>
      <c r="CA2564" s="207"/>
      <c r="CB2564" s="207"/>
      <c r="CC2564" s="207"/>
      <c r="CD2564" s="207"/>
      <c r="CE2564" s="207"/>
      <c r="CF2564" s="207"/>
      <c r="CG2564" s="207"/>
      <c r="CH2564" s="207"/>
      <c r="CI2564" s="207"/>
      <c r="CJ2564" s="207"/>
      <c r="CK2564" s="207"/>
      <c r="CL2564" s="207"/>
      <c r="CM2564" s="207"/>
      <c r="CN2564" s="207"/>
      <c r="CO2564" s="207"/>
      <c r="CP2564" s="207"/>
      <c r="CQ2564" s="207"/>
      <c r="CR2564" s="207"/>
      <c r="CS2564" s="207"/>
      <c r="CT2564" s="207"/>
      <c r="CU2564" s="207"/>
      <c r="CV2564" s="207"/>
      <c r="CW2564" s="207"/>
      <c r="CX2564" s="207"/>
      <c r="CY2564" s="207"/>
      <c r="CZ2564" s="207"/>
      <c r="DA2564" s="207"/>
      <c r="DB2564" s="207"/>
      <c r="DC2564" s="207"/>
      <c r="DD2564" s="207"/>
      <c r="DE2564" s="207"/>
      <c r="DF2564" s="207"/>
      <c r="DG2564" s="207"/>
      <c r="DH2564" s="207"/>
      <c r="DI2564" s="207"/>
      <c r="DJ2564" s="207"/>
      <c r="DK2564" s="207"/>
      <c r="DL2564" s="207"/>
      <c r="DM2564" s="207"/>
      <c r="DN2564" s="207"/>
      <c r="DO2564" s="207"/>
      <c r="DP2564" s="207"/>
      <c r="DQ2564" s="207"/>
      <c r="DR2564" s="207"/>
      <c r="DS2564" s="207"/>
      <c r="DT2564" s="207"/>
      <c r="DU2564" s="207"/>
      <c r="DV2564" s="207"/>
      <c r="DW2564" s="207"/>
      <c r="DX2564" s="207"/>
    </row>
    <row r="2565" spans="68:128">
      <c r="BP2565" s="207"/>
      <c r="BQ2565" s="207"/>
      <c r="BR2565" s="207"/>
      <c r="BS2565" s="207"/>
      <c r="BT2565" s="207"/>
      <c r="BU2565" s="207"/>
      <c r="BV2565" s="207"/>
      <c r="BW2565" s="207"/>
      <c r="BX2565" s="207"/>
      <c r="BY2565" s="207"/>
      <c r="BZ2565" s="207"/>
      <c r="CA2565" s="207"/>
      <c r="CB2565" s="207"/>
      <c r="CC2565" s="207"/>
      <c r="CD2565" s="207"/>
      <c r="CE2565" s="207"/>
      <c r="CF2565" s="207"/>
      <c r="CG2565" s="207"/>
      <c r="CH2565" s="207"/>
      <c r="CI2565" s="207"/>
      <c r="CJ2565" s="207"/>
      <c r="CK2565" s="207"/>
      <c r="CL2565" s="207"/>
      <c r="CM2565" s="207"/>
      <c r="CN2565" s="207"/>
      <c r="CO2565" s="207"/>
      <c r="CP2565" s="207"/>
      <c r="CQ2565" s="207"/>
      <c r="CR2565" s="207"/>
      <c r="CS2565" s="207"/>
      <c r="CT2565" s="207"/>
      <c r="CU2565" s="207"/>
      <c r="CV2565" s="207"/>
      <c r="CW2565" s="207"/>
      <c r="CX2565" s="207"/>
      <c r="CY2565" s="207"/>
      <c r="CZ2565" s="207"/>
      <c r="DA2565" s="207"/>
      <c r="DB2565" s="207"/>
      <c r="DC2565" s="207"/>
      <c r="DD2565" s="207"/>
      <c r="DE2565" s="207"/>
      <c r="DF2565" s="207"/>
      <c r="DG2565" s="207"/>
      <c r="DH2565" s="207"/>
      <c r="DI2565" s="207"/>
      <c r="DJ2565" s="207"/>
      <c r="DK2565" s="207"/>
      <c r="DL2565" s="207"/>
      <c r="DM2565" s="207"/>
      <c r="DN2565" s="207"/>
      <c r="DO2565" s="207"/>
      <c r="DP2565" s="207"/>
      <c r="DQ2565" s="207"/>
      <c r="DR2565" s="207"/>
      <c r="DS2565" s="207"/>
      <c r="DT2565" s="207"/>
      <c r="DU2565" s="207"/>
      <c r="DV2565" s="207"/>
      <c r="DW2565" s="207"/>
      <c r="DX2565" s="207"/>
    </row>
    <row r="2566" spans="68:128">
      <c r="BP2566" s="207"/>
      <c r="BQ2566" s="207"/>
      <c r="BR2566" s="207"/>
      <c r="BS2566" s="207"/>
      <c r="BT2566" s="207"/>
      <c r="BU2566" s="207"/>
      <c r="BV2566" s="207"/>
      <c r="BW2566" s="207"/>
      <c r="BX2566" s="207"/>
      <c r="BY2566" s="207"/>
      <c r="BZ2566" s="207"/>
      <c r="CA2566" s="207"/>
      <c r="CB2566" s="207"/>
      <c r="CC2566" s="207"/>
      <c r="CD2566" s="207"/>
      <c r="CE2566" s="207"/>
      <c r="CF2566" s="207"/>
      <c r="CG2566" s="207"/>
      <c r="CH2566" s="207"/>
      <c r="CI2566" s="207"/>
      <c r="CJ2566" s="207"/>
      <c r="CK2566" s="207"/>
      <c r="CL2566" s="207"/>
      <c r="CM2566" s="207"/>
      <c r="CN2566" s="207"/>
      <c r="CO2566" s="207"/>
      <c r="CP2566" s="207"/>
      <c r="CQ2566" s="207"/>
      <c r="CR2566" s="207"/>
      <c r="CS2566" s="207"/>
      <c r="CT2566" s="207"/>
      <c r="CU2566" s="207"/>
      <c r="CV2566" s="207"/>
      <c r="CW2566" s="207"/>
      <c r="CX2566" s="207"/>
      <c r="CY2566" s="207"/>
      <c r="CZ2566" s="207"/>
      <c r="DA2566" s="207"/>
      <c r="DB2566" s="207"/>
      <c r="DC2566" s="207"/>
      <c r="DD2566" s="207"/>
      <c r="DE2566" s="207"/>
      <c r="DF2566" s="207"/>
      <c r="DG2566" s="207"/>
      <c r="DH2566" s="207"/>
      <c r="DI2566" s="207"/>
      <c r="DJ2566" s="207"/>
      <c r="DK2566" s="207"/>
      <c r="DL2566" s="207"/>
      <c r="DM2566" s="207"/>
      <c r="DN2566" s="207"/>
      <c r="DO2566" s="207"/>
      <c r="DP2566" s="207"/>
      <c r="DQ2566" s="207"/>
      <c r="DR2566" s="207"/>
      <c r="DS2566" s="207"/>
      <c r="DT2566" s="207"/>
      <c r="DU2566" s="207"/>
      <c r="DV2566" s="207"/>
      <c r="DW2566" s="207"/>
      <c r="DX2566" s="207"/>
    </row>
    <row r="2567" spans="68:128">
      <c r="BP2567" s="207"/>
      <c r="BQ2567" s="207"/>
      <c r="BR2567" s="207"/>
      <c r="BS2567" s="207"/>
      <c r="BT2567" s="207"/>
      <c r="BU2567" s="207"/>
      <c r="BV2567" s="207"/>
      <c r="BW2567" s="207"/>
      <c r="BX2567" s="207"/>
      <c r="BY2567" s="207"/>
      <c r="BZ2567" s="207"/>
      <c r="CA2567" s="207"/>
      <c r="CB2567" s="207"/>
      <c r="CC2567" s="207"/>
      <c r="CD2567" s="207"/>
      <c r="CE2567" s="207"/>
      <c r="CF2567" s="207"/>
      <c r="CG2567" s="207"/>
      <c r="CH2567" s="207"/>
      <c r="CI2567" s="207"/>
      <c r="CJ2567" s="207"/>
      <c r="CK2567" s="207"/>
      <c r="CL2567" s="207"/>
      <c r="CM2567" s="207"/>
      <c r="CN2567" s="207"/>
      <c r="CO2567" s="207"/>
      <c r="CP2567" s="207"/>
      <c r="CQ2567" s="207"/>
      <c r="CR2567" s="207"/>
      <c r="CS2567" s="207"/>
      <c r="CT2567" s="207"/>
      <c r="CU2567" s="207"/>
      <c r="CV2567" s="207"/>
      <c r="CW2567" s="207"/>
      <c r="CX2567" s="207"/>
      <c r="CY2567" s="207"/>
      <c r="CZ2567" s="207"/>
      <c r="DA2567" s="207"/>
      <c r="DB2567" s="207"/>
      <c r="DC2567" s="207"/>
      <c r="DD2567" s="207"/>
      <c r="DE2567" s="207"/>
      <c r="DF2567" s="207"/>
      <c r="DG2567" s="207"/>
      <c r="DH2567" s="207"/>
      <c r="DI2567" s="207"/>
      <c r="DJ2567" s="207"/>
      <c r="DK2567" s="207"/>
      <c r="DL2567" s="207"/>
      <c r="DM2567" s="207"/>
      <c r="DN2567" s="207"/>
      <c r="DO2567" s="207"/>
      <c r="DP2567" s="207"/>
      <c r="DQ2567" s="207"/>
      <c r="DR2567" s="207"/>
      <c r="DS2567" s="207"/>
      <c r="DT2567" s="207"/>
      <c r="DU2567" s="207"/>
      <c r="DV2567" s="207"/>
      <c r="DW2567" s="207"/>
      <c r="DX2567" s="207"/>
    </row>
    <row r="2568" spans="68:128">
      <c r="BP2568" s="207"/>
      <c r="BQ2568" s="207"/>
      <c r="BR2568" s="207"/>
      <c r="BS2568" s="207"/>
      <c r="BT2568" s="207"/>
      <c r="BU2568" s="207"/>
      <c r="BV2568" s="207"/>
      <c r="BW2568" s="207"/>
      <c r="BX2568" s="207"/>
      <c r="BY2568" s="207"/>
      <c r="BZ2568" s="207"/>
      <c r="CA2568" s="207"/>
      <c r="CB2568" s="207"/>
      <c r="CC2568" s="207"/>
      <c r="CD2568" s="207"/>
      <c r="CE2568" s="207"/>
      <c r="CF2568" s="207"/>
      <c r="CG2568" s="207"/>
      <c r="CH2568" s="207"/>
      <c r="CI2568" s="207"/>
      <c r="CJ2568" s="207"/>
      <c r="CK2568" s="207"/>
      <c r="CL2568" s="207"/>
      <c r="CM2568" s="207"/>
      <c r="CN2568" s="207"/>
      <c r="CO2568" s="207"/>
      <c r="CP2568" s="207"/>
      <c r="CQ2568" s="207"/>
      <c r="CR2568" s="207"/>
      <c r="CS2568" s="207"/>
      <c r="CT2568" s="207"/>
      <c r="CU2568" s="207"/>
      <c r="CV2568" s="207"/>
      <c r="CW2568" s="207"/>
      <c r="CX2568" s="207"/>
      <c r="CY2568" s="207"/>
      <c r="CZ2568" s="207"/>
      <c r="DA2568" s="207"/>
      <c r="DB2568" s="207"/>
      <c r="DC2568" s="207"/>
      <c r="DD2568" s="207"/>
      <c r="DE2568" s="207"/>
      <c r="DF2568" s="207"/>
      <c r="DG2568" s="207"/>
      <c r="DH2568" s="207"/>
      <c r="DI2568" s="207"/>
      <c r="DJ2568" s="207"/>
      <c r="DK2568" s="207"/>
      <c r="DL2568" s="207"/>
      <c r="DM2568" s="207"/>
      <c r="DN2568" s="207"/>
      <c r="DO2568" s="207"/>
      <c r="DP2568" s="207"/>
      <c r="DQ2568" s="207"/>
      <c r="DR2568" s="207"/>
      <c r="DS2568" s="207"/>
      <c r="DT2568" s="207"/>
      <c r="DU2568" s="207"/>
      <c r="DV2568" s="207"/>
      <c r="DW2568" s="207"/>
      <c r="DX2568" s="207"/>
    </row>
    <row r="2569" spans="68:128">
      <c r="BP2569" s="207"/>
      <c r="BQ2569" s="207"/>
      <c r="BR2569" s="207"/>
      <c r="BS2569" s="207"/>
      <c r="BT2569" s="207"/>
      <c r="BU2569" s="207"/>
      <c r="BV2569" s="207"/>
      <c r="BW2569" s="207"/>
      <c r="BX2569" s="207"/>
      <c r="BY2569" s="207"/>
      <c r="BZ2569" s="207"/>
      <c r="CA2569" s="207"/>
      <c r="CB2569" s="207"/>
      <c r="CC2569" s="207"/>
      <c r="CD2569" s="207"/>
      <c r="CE2569" s="207"/>
      <c r="CF2569" s="207"/>
      <c r="CG2569" s="207"/>
      <c r="CH2569" s="207"/>
      <c r="CI2569" s="207"/>
      <c r="CJ2569" s="207"/>
      <c r="CK2569" s="207"/>
      <c r="CL2569" s="207"/>
      <c r="CM2569" s="207"/>
      <c r="CN2569" s="207"/>
      <c r="CO2569" s="207"/>
      <c r="CP2569" s="207"/>
      <c r="CQ2569" s="207"/>
      <c r="CR2569" s="207"/>
      <c r="CS2569" s="207"/>
      <c r="CT2569" s="207"/>
      <c r="CU2569" s="207"/>
      <c r="CV2569" s="207"/>
      <c r="CW2569" s="207"/>
      <c r="CX2569" s="207"/>
      <c r="CY2569" s="207"/>
      <c r="CZ2569" s="207"/>
      <c r="DA2569" s="207"/>
      <c r="DB2569" s="207"/>
      <c r="DC2569" s="207"/>
      <c r="DD2569" s="207"/>
      <c r="DE2569" s="207"/>
      <c r="DF2569" s="207"/>
      <c r="DG2569" s="207"/>
      <c r="DH2569" s="207"/>
      <c r="DI2569" s="207"/>
      <c r="DJ2569" s="207"/>
      <c r="DK2569" s="207"/>
      <c r="DL2569" s="207"/>
      <c r="DM2569" s="207"/>
      <c r="DN2569" s="207"/>
      <c r="DO2569" s="207"/>
      <c r="DP2569" s="207"/>
      <c r="DQ2569" s="207"/>
      <c r="DR2569" s="207"/>
      <c r="DS2569" s="207"/>
      <c r="DT2569" s="207"/>
      <c r="DU2569" s="207"/>
      <c r="DV2569" s="207"/>
      <c r="DW2569" s="207"/>
      <c r="DX2569" s="207"/>
    </row>
    <row r="2570" spans="68:128">
      <c r="BP2570" s="207"/>
      <c r="BQ2570" s="207"/>
      <c r="BR2570" s="207"/>
      <c r="BS2570" s="207"/>
      <c r="BT2570" s="207"/>
      <c r="BU2570" s="207"/>
      <c r="BV2570" s="207"/>
      <c r="BW2570" s="207"/>
      <c r="BX2570" s="207"/>
      <c r="BY2570" s="207"/>
      <c r="BZ2570" s="207"/>
      <c r="CA2570" s="207"/>
      <c r="CB2570" s="207"/>
      <c r="CC2570" s="207"/>
      <c r="CD2570" s="207"/>
      <c r="CE2570" s="207"/>
      <c r="CF2570" s="207"/>
      <c r="CG2570" s="207"/>
      <c r="CH2570" s="207"/>
      <c r="CI2570" s="207"/>
      <c r="CJ2570" s="207"/>
      <c r="CK2570" s="207"/>
      <c r="CL2570" s="207"/>
      <c r="CM2570" s="207"/>
      <c r="CN2570" s="207"/>
      <c r="CO2570" s="207"/>
      <c r="CP2570" s="207"/>
      <c r="CQ2570" s="207"/>
      <c r="CR2570" s="207"/>
      <c r="CS2570" s="207"/>
      <c r="CT2570" s="207"/>
      <c r="CU2570" s="207"/>
      <c r="CV2570" s="207"/>
      <c r="CW2570" s="207"/>
      <c r="CX2570" s="207"/>
      <c r="CY2570" s="207"/>
      <c r="CZ2570" s="207"/>
      <c r="DA2570" s="207"/>
      <c r="DB2570" s="207"/>
      <c r="DC2570" s="207"/>
      <c r="DD2570" s="207"/>
      <c r="DE2570" s="207"/>
      <c r="DF2570" s="207"/>
      <c r="DG2570" s="207"/>
      <c r="DH2570" s="207"/>
      <c r="DI2570" s="207"/>
      <c r="DJ2570" s="207"/>
      <c r="DK2570" s="207"/>
      <c r="DL2570" s="207"/>
      <c r="DM2570" s="207"/>
      <c r="DN2570" s="207"/>
      <c r="DO2570" s="207"/>
      <c r="DP2570" s="207"/>
      <c r="DQ2570" s="207"/>
      <c r="DR2570" s="207"/>
      <c r="DS2570" s="207"/>
      <c r="DT2570" s="207"/>
      <c r="DU2570" s="207"/>
      <c r="DV2570" s="207"/>
      <c r="DW2570" s="207"/>
      <c r="DX2570" s="207"/>
    </row>
    <row r="2571" spans="68:128">
      <c r="BP2571" s="207"/>
      <c r="BQ2571" s="207"/>
      <c r="BR2571" s="207"/>
      <c r="BS2571" s="207"/>
      <c r="BT2571" s="207"/>
      <c r="BU2571" s="207"/>
      <c r="BV2571" s="207"/>
      <c r="BW2571" s="207"/>
      <c r="BX2571" s="207"/>
      <c r="BY2571" s="207"/>
      <c r="BZ2571" s="207"/>
      <c r="CA2571" s="207"/>
      <c r="CB2571" s="207"/>
      <c r="CC2571" s="207"/>
      <c r="CD2571" s="207"/>
      <c r="CE2571" s="207"/>
      <c r="CF2571" s="207"/>
      <c r="CG2571" s="207"/>
      <c r="CH2571" s="207"/>
      <c r="CI2571" s="207"/>
      <c r="CJ2571" s="207"/>
      <c r="CK2571" s="207"/>
      <c r="CL2571" s="207"/>
      <c r="CM2571" s="207"/>
      <c r="CN2571" s="207"/>
      <c r="CO2571" s="207"/>
      <c r="CP2571" s="207"/>
      <c r="CQ2571" s="207"/>
      <c r="CR2571" s="207"/>
      <c r="CS2571" s="207"/>
      <c r="CT2571" s="207"/>
      <c r="CU2571" s="207"/>
      <c r="CV2571" s="207"/>
      <c r="CW2571" s="207"/>
      <c r="CX2571" s="207"/>
      <c r="CY2571" s="207"/>
      <c r="CZ2571" s="207"/>
      <c r="DA2571" s="207"/>
      <c r="DB2571" s="207"/>
      <c r="DC2571" s="207"/>
      <c r="DD2571" s="207"/>
      <c r="DE2571" s="207"/>
      <c r="DF2571" s="207"/>
      <c r="DG2571" s="207"/>
      <c r="DH2571" s="207"/>
      <c r="DI2571" s="207"/>
      <c r="DJ2571" s="207"/>
      <c r="DK2571" s="207"/>
      <c r="DL2571" s="207"/>
      <c r="DM2571" s="207"/>
      <c r="DN2571" s="207"/>
      <c r="DO2571" s="207"/>
      <c r="DP2571" s="207"/>
      <c r="DQ2571" s="207"/>
      <c r="DR2571" s="207"/>
      <c r="DS2571" s="207"/>
      <c r="DT2571" s="207"/>
      <c r="DU2571" s="207"/>
      <c r="DV2571" s="207"/>
      <c r="DW2571" s="207"/>
      <c r="DX2571" s="207"/>
    </row>
    <row r="2572" spans="68:128">
      <c r="BP2572" s="207"/>
      <c r="BQ2572" s="207"/>
      <c r="BR2572" s="207"/>
      <c r="BS2572" s="207"/>
      <c r="BT2572" s="207"/>
      <c r="BU2572" s="207"/>
      <c r="BV2572" s="207"/>
      <c r="BW2572" s="207"/>
      <c r="BX2572" s="207"/>
      <c r="BY2572" s="207"/>
      <c r="BZ2572" s="207"/>
      <c r="CA2572" s="207"/>
      <c r="CB2572" s="207"/>
      <c r="CC2572" s="207"/>
      <c r="CD2572" s="207"/>
      <c r="CE2572" s="207"/>
      <c r="CF2572" s="207"/>
      <c r="CG2572" s="207"/>
      <c r="CH2572" s="207"/>
      <c r="CI2572" s="207"/>
      <c r="CJ2572" s="207"/>
      <c r="CK2572" s="207"/>
      <c r="CL2572" s="207"/>
      <c r="CM2572" s="207"/>
      <c r="CN2572" s="207"/>
      <c r="CO2572" s="207"/>
      <c r="CP2572" s="207"/>
      <c r="CQ2572" s="207"/>
      <c r="CR2572" s="207"/>
      <c r="CS2572" s="207"/>
      <c r="CT2572" s="207"/>
      <c r="CU2572" s="207"/>
      <c r="CV2572" s="207"/>
      <c r="CW2572" s="207"/>
      <c r="CX2572" s="207"/>
      <c r="CY2572" s="207"/>
      <c r="CZ2572" s="207"/>
      <c r="DA2572" s="207"/>
      <c r="DB2572" s="207"/>
      <c r="DC2572" s="207"/>
      <c r="DD2572" s="207"/>
      <c r="DE2572" s="207"/>
      <c r="DF2572" s="207"/>
      <c r="DG2572" s="207"/>
      <c r="DH2572" s="207"/>
      <c r="DI2572" s="207"/>
      <c r="DJ2572" s="207"/>
      <c r="DK2572" s="207"/>
      <c r="DL2572" s="207"/>
      <c r="DM2572" s="207"/>
      <c r="DN2572" s="207"/>
      <c r="DO2572" s="207"/>
      <c r="DP2572" s="207"/>
      <c r="DQ2572" s="207"/>
      <c r="DR2572" s="207"/>
      <c r="DS2572" s="207"/>
      <c r="DT2572" s="207"/>
      <c r="DU2572" s="207"/>
      <c r="DV2572" s="207"/>
      <c r="DW2572" s="207"/>
      <c r="DX2572" s="207"/>
    </row>
    <row r="2573" spans="68:128">
      <c r="BP2573" s="207"/>
      <c r="BQ2573" s="207"/>
      <c r="BR2573" s="207"/>
      <c r="BS2573" s="207"/>
      <c r="BT2573" s="207"/>
      <c r="BU2573" s="207"/>
      <c r="BV2573" s="207"/>
      <c r="BW2573" s="207"/>
      <c r="BX2573" s="207"/>
      <c r="BY2573" s="207"/>
      <c r="BZ2573" s="207"/>
      <c r="CA2573" s="207"/>
      <c r="CB2573" s="207"/>
      <c r="CC2573" s="207"/>
      <c r="CD2573" s="207"/>
      <c r="CE2573" s="207"/>
      <c r="CF2573" s="207"/>
      <c r="CG2573" s="207"/>
      <c r="CH2573" s="207"/>
      <c r="CI2573" s="207"/>
      <c r="CJ2573" s="207"/>
      <c r="CK2573" s="207"/>
      <c r="CL2573" s="207"/>
      <c r="CM2573" s="207"/>
      <c r="CN2573" s="207"/>
      <c r="CO2573" s="207"/>
      <c r="CP2573" s="207"/>
      <c r="CQ2573" s="207"/>
      <c r="CR2573" s="207"/>
      <c r="CS2573" s="207"/>
      <c r="CT2573" s="207"/>
      <c r="CU2573" s="207"/>
      <c r="CV2573" s="207"/>
      <c r="CW2573" s="207"/>
      <c r="CX2573" s="207"/>
      <c r="CY2573" s="207"/>
      <c r="CZ2573" s="207"/>
      <c r="DA2573" s="207"/>
      <c r="DB2573" s="207"/>
      <c r="DC2573" s="207"/>
      <c r="DD2573" s="207"/>
      <c r="DE2573" s="207"/>
      <c r="DF2573" s="207"/>
      <c r="DG2573" s="207"/>
      <c r="DH2573" s="207"/>
      <c r="DI2573" s="207"/>
      <c r="DJ2573" s="207"/>
      <c r="DK2573" s="207"/>
      <c r="DL2573" s="207"/>
      <c r="DM2573" s="207"/>
      <c r="DN2573" s="207"/>
      <c r="DO2573" s="207"/>
      <c r="DP2573" s="207"/>
      <c r="DQ2573" s="207"/>
      <c r="DR2573" s="207"/>
      <c r="DS2573" s="207"/>
      <c r="DT2573" s="207"/>
      <c r="DU2573" s="207"/>
      <c r="DV2573" s="207"/>
      <c r="DW2573" s="207"/>
      <c r="DX2573" s="207"/>
    </row>
    <row r="2574" spans="68:128">
      <c r="BP2574" s="207"/>
      <c r="BQ2574" s="207"/>
      <c r="BR2574" s="207"/>
      <c r="BS2574" s="207"/>
      <c r="BT2574" s="207"/>
      <c r="BU2574" s="207"/>
      <c r="BV2574" s="207"/>
      <c r="BW2574" s="207"/>
      <c r="BX2574" s="207"/>
      <c r="BY2574" s="207"/>
      <c r="BZ2574" s="207"/>
      <c r="CA2574" s="207"/>
      <c r="CB2574" s="207"/>
      <c r="CC2574" s="207"/>
      <c r="CD2574" s="207"/>
      <c r="CE2574" s="207"/>
      <c r="CF2574" s="207"/>
      <c r="CG2574" s="207"/>
      <c r="CH2574" s="207"/>
      <c r="CI2574" s="207"/>
      <c r="CJ2574" s="207"/>
      <c r="CK2574" s="207"/>
      <c r="CL2574" s="207"/>
      <c r="CM2574" s="207"/>
      <c r="CN2574" s="207"/>
      <c r="CO2574" s="207"/>
      <c r="CP2574" s="207"/>
      <c r="CQ2574" s="207"/>
      <c r="CR2574" s="207"/>
      <c r="CS2574" s="207"/>
      <c r="CT2574" s="207"/>
      <c r="CU2574" s="207"/>
      <c r="CV2574" s="207"/>
      <c r="CW2574" s="207"/>
      <c r="CX2574" s="207"/>
      <c r="CY2574" s="207"/>
      <c r="CZ2574" s="207"/>
      <c r="DA2574" s="207"/>
      <c r="DB2574" s="207"/>
      <c r="DC2574" s="207"/>
      <c r="DD2574" s="207"/>
      <c r="DE2574" s="207"/>
      <c r="DF2574" s="207"/>
      <c r="DG2574" s="207"/>
      <c r="DH2574" s="207"/>
      <c r="DI2574" s="207"/>
      <c r="DJ2574" s="207"/>
      <c r="DK2574" s="207"/>
      <c r="DL2574" s="207"/>
      <c r="DM2574" s="207"/>
      <c r="DN2574" s="207"/>
      <c r="DO2574" s="207"/>
      <c r="DP2574" s="207"/>
      <c r="DQ2574" s="207"/>
      <c r="DR2574" s="207"/>
      <c r="DS2574" s="207"/>
      <c r="DT2574" s="207"/>
      <c r="DU2574" s="207"/>
      <c r="DV2574" s="207"/>
      <c r="DW2574" s="207"/>
      <c r="DX2574" s="207"/>
    </row>
    <row r="2575" spans="68:128">
      <c r="BP2575" s="207"/>
      <c r="BQ2575" s="207"/>
      <c r="BR2575" s="207"/>
      <c r="BS2575" s="207"/>
      <c r="BT2575" s="207"/>
      <c r="BU2575" s="207"/>
      <c r="BV2575" s="207"/>
      <c r="BW2575" s="207"/>
      <c r="BX2575" s="207"/>
      <c r="BY2575" s="207"/>
      <c r="BZ2575" s="207"/>
      <c r="CA2575" s="207"/>
      <c r="CB2575" s="207"/>
      <c r="CC2575" s="207"/>
      <c r="CD2575" s="207"/>
      <c r="CE2575" s="207"/>
      <c r="CF2575" s="207"/>
      <c r="CG2575" s="207"/>
      <c r="CH2575" s="207"/>
      <c r="CI2575" s="207"/>
      <c r="CJ2575" s="207"/>
      <c r="CK2575" s="207"/>
      <c r="CL2575" s="207"/>
      <c r="CM2575" s="207"/>
      <c r="CN2575" s="207"/>
      <c r="CO2575" s="207"/>
      <c r="CP2575" s="207"/>
      <c r="CQ2575" s="207"/>
      <c r="CR2575" s="207"/>
      <c r="CS2575" s="207"/>
      <c r="CT2575" s="207"/>
      <c r="CU2575" s="207"/>
      <c r="CV2575" s="207"/>
      <c r="CW2575" s="207"/>
      <c r="CX2575" s="207"/>
      <c r="CY2575" s="207"/>
      <c r="CZ2575" s="207"/>
      <c r="DA2575" s="207"/>
      <c r="DB2575" s="207"/>
      <c r="DC2575" s="207"/>
      <c r="DD2575" s="207"/>
      <c r="DE2575" s="207"/>
      <c r="DF2575" s="207"/>
      <c r="DG2575" s="207"/>
      <c r="DH2575" s="207"/>
      <c r="DI2575" s="207"/>
      <c r="DJ2575" s="207"/>
      <c r="DK2575" s="207"/>
      <c r="DL2575" s="207"/>
      <c r="DM2575" s="207"/>
      <c r="DN2575" s="207"/>
      <c r="DO2575" s="207"/>
      <c r="DP2575" s="207"/>
      <c r="DQ2575" s="207"/>
      <c r="DR2575" s="207"/>
      <c r="DS2575" s="207"/>
      <c r="DT2575" s="207"/>
      <c r="DU2575" s="207"/>
      <c r="DV2575" s="207"/>
      <c r="DW2575" s="207"/>
      <c r="DX2575" s="207"/>
    </row>
    <row r="2576" spans="68:128">
      <c r="BP2576" s="207"/>
      <c r="BQ2576" s="207"/>
      <c r="BR2576" s="207"/>
      <c r="BS2576" s="207"/>
      <c r="BT2576" s="207"/>
      <c r="BU2576" s="207"/>
      <c r="BV2576" s="207"/>
      <c r="BW2576" s="207"/>
      <c r="BX2576" s="207"/>
      <c r="BY2576" s="207"/>
      <c r="BZ2576" s="207"/>
      <c r="CA2576" s="207"/>
      <c r="CB2576" s="207"/>
      <c r="CC2576" s="207"/>
      <c r="CD2576" s="207"/>
      <c r="CE2576" s="207"/>
      <c r="CF2576" s="207"/>
      <c r="CG2576" s="207"/>
      <c r="CH2576" s="207"/>
      <c r="CI2576" s="207"/>
      <c r="CJ2576" s="207"/>
      <c r="CK2576" s="207"/>
      <c r="CL2576" s="207"/>
      <c r="CM2576" s="207"/>
      <c r="CN2576" s="207"/>
      <c r="CO2576" s="207"/>
      <c r="CP2576" s="207"/>
      <c r="CQ2576" s="207"/>
      <c r="CR2576" s="207"/>
      <c r="CS2576" s="207"/>
      <c r="CT2576" s="207"/>
      <c r="CU2576" s="207"/>
      <c r="CV2576" s="207"/>
      <c r="CW2576" s="207"/>
      <c r="CX2576" s="207"/>
      <c r="CY2576" s="207"/>
      <c r="CZ2576" s="207"/>
      <c r="DA2576" s="207"/>
      <c r="DB2576" s="207"/>
      <c r="DC2576" s="207"/>
      <c r="DD2576" s="207"/>
      <c r="DE2576" s="207"/>
      <c r="DF2576" s="207"/>
      <c r="DG2576" s="207"/>
      <c r="DH2576" s="207"/>
      <c r="DI2576" s="207"/>
      <c r="DJ2576" s="207"/>
      <c r="DK2576" s="207"/>
      <c r="DL2576" s="207"/>
      <c r="DM2576" s="207"/>
      <c r="DN2576" s="207"/>
      <c r="DO2576" s="207"/>
      <c r="DP2576" s="207"/>
      <c r="DQ2576" s="207"/>
      <c r="DR2576" s="207"/>
      <c r="DS2576" s="207"/>
      <c r="DT2576" s="207"/>
      <c r="DU2576" s="207"/>
      <c r="DV2576" s="207"/>
      <c r="DW2576" s="207"/>
      <c r="DX2576" s="207"/>
    </row>
    <row r="2577" spans="68:128">
      <c r="BP2577" s="207"/>
      <c r="BQ2577" s="207"/>
      <c r="BR2577" s="207"/>
      <c r="BS2577" s="207"/>
      <c r="BT2577" s="207"/>
      <c r="BU2577" s="207"/>
      <c r="BV2577" s="207"/>
      <c r="BW2577" s="207"/>
      <c r="BX2577" s="207"/>
      <c r="BY2577" s="207"/>
      <c r="BZ2577" s="207"/>
      <c r="CA2577" s="207"/>
      <c r="CB2577" s="207"/>
      <c r="CC2577" s="207"/>
      <c r="CD2577" s="207"/>
      <c r="CE2577" s="207"/>
      <c r="CF2577" s="207"/>
      <c r="CG2577" s="207"/>
      <c r="CH2577" s="207"/>
      <c r="CI2577" s="207"/>
      <c r="CJ2577" s="207"/>
      <c r="CK2577" s="207"/>
      <c r="CL2577" s="207"/>
      <c r="CM2577" s="207"/>
      <c r="CN2577" s="207"/>
      <c r="CO2577" s="207"/>
      <c r="CP2577" s="207"/>
      <c r="CQ2577" s="207"/>
      <c r="CR2577" s="207"/>
      <c r="CS2577" s="207"/>
      <c r="CT2577" s="207"/>
      <c r="CU2577" s="207"/>
      <c r="CV2577" s="207"/>
      <c r="CW2577" s="207"/>
      <c r="CX2577" s="207"/>
      <c r="CY2577" s="207"/>
      <c r="CZ2577" s="207"/>
      <c r="DA2577" s="207"/>
      <c r="DB2577" s="207"/>
      <c r="DC2577" s="207"/>
      <c r="DD2577" s="207"/>
      <c r="DE2577" s="207"/>
      <c r="DF2577" s="207"/>
      <c r="DG2577" s="207"/>
      <c r="DH2577" s="207"/>
      <c r="DI2577" s="207"/>
      <c r="DJ2577" s="207"/>
      <c r="DK2577" s="207"/>
      <c r="DL2577" s="207"/>
      <c r="DM2577" s="207"/>
      <c r="DN2577" s="207"/>
      <c r="DO2577" s="207"/>
      <c r="DP2577" s="207"/>
      <c r="DQ2577" s="207"/>
      <c r="DR2577" s="207"/>
      <c r="DS2577" s="207"/>
      <c r="DT2577" s="207"/>
      <c r="DU2577" s="207"/>
      <c r="DV2577" s="207"/>
      <c r="DW2577" s="207"/>
      <c r="DX2577" s="207"/>
    </row>
    <row r="2578" spans="68:128">
      <c r="BP2578" s="207"/>
      <c r="BQ2578" s="207"/>
      <c r="BR2578" s="207"/>
      <c r="BS2578" s="207"/>
      <c r="BT2578" s="207"/>
      <c r="BU2578" s="207"/>
      <c r="BV2578" s="207"/>
      <c r="BW2578" s="207"/>
      <c r="BX2578" s="207"/>
      <c r="BY2578" s="207"/>
      <c r="BZ2578" s="207"/>
      <c r="CA2578" s="207"/>
      <c r="CB2578" s="207"/>
      <c r="CC2578" s="207"/>
      <c r="CD2578" s="207"/>
      <c r="CE2578" s="207"/>
      <c r="CF2578" s="207"/>
      <c r="CG2578" s="207"/>
      <c r="CH2578" s="207"/>
      <c r="CI2578" s="207"/>
      <c r="CJ2578" s="207"/>
      <c r="CK2578" s="207"/>
      <c r="CL2578" s="207"/>
      <c r="CM2578" s="207"/>
      <c r="CN2578" s="207"/>
      <c r="CO2578" s="207"/>
      <c r="CP2578" s="207"/>
      <c r="CQ2578" s="207"/>
      <c r="CR2578" s="207"/>
      <c r="CS2578" s="207"/>
      <c r="CT2578" s="207"/>
      <c r="CU2578" s="207"/>
      <c r="CV2578" s="207"/>
      <c r="CW2578" s="207"/>
      <c r="CX2578" s="207"/>
      <c r="CY2578" s="207"/>
      <c r="CZ2578" s="207"/>
      <c r="DA2578" s="207"/>
      <c r="DB2578" s="207"/>
      <c r="DC2578" s="207"/>
      <c r="DD2578" s="207"/>
      <c r="DE2578" s="207"/>
      <c r="DF2578" s="207"/>
      <c r="DG2578" s="207"/>
      <c r="DH2578" s="207"/>
      <c r="DI2578" s="207"/>
      <c r="DJ2578" s="207"/>
      <c r="DK2578" s="207"/>
      <c r="DL2578" s="207"/>
      <c r="DM2578" s="207"/>
      <c r="DN2578" s="207"/>
      <c r="DO2578" s="207"/>
      <c r="DP2578" s="207"/>
      <c r="DQ2578" s="207"/>
      <c r="DR2578" s="207"/>
      <c r="DS2578" s="207"/>
      <c r="DT2578" s="207"/>
      <c r="DU2578" s="207"/>
      <c r="DV2578" s="207"/>
      <c r="DW2578" s="207"/>
      <c r="DX2578" s="207"/>
    </row>
    <row r="2579" spans="68:128">
      <c r="BP2579" s="207"/>
      <c r="BQ2579" s="207"/>
      <c r="BR2579" s="207"/>
      <c r="BS2579" s="207"/>
      <c r="BT2579" s="207"/>
      <c r="BU2579" s="207"/>
      <c r="BV2579" s="207"/>
      <c r="BW2579" s="207"/>
      <c r="BX2579" s="207"/>
      <c r="BY2579" s="207"/>
      <c r="BZ2579" s="207"/>
      <c r="CA2579" s="207"/>
      <c r="CB2579" s="207"/>
      <c r="CC2579" s="207"/>
      <c r="CD2579" s="207"/>
      <c r="CE2579" s="207"/>
      <c r="CF2579" s="207"/>
      <c r="CG2579" s="207"/>
      <c r="CH2579" s="207"/>
      <c r="CI2579" s="207"/>
      <c r="CJ2579" s="207"/>
      <c r="CK2579" s="207"/>
      <c r="CL2579" s="207"/>
      <c r="CM2579" s="207"/>
      <c r="CN2579" s="207"/>
      <c r="CO2579" s="207"/>
      <c r="CP2579" s="207"/>
      <c r="CQ2579" s="207"/>
      <c r="CR2579" s="207"/>
      <c r="CS2579" s="207"/>
      <c r="CT2579" s="207"/>
      <c r="CU2579" s="207"/>
      <c r="CV2579" s="207"/>
      <c r="CW2579" s="207"/>
      <c r="CX2579" s="207"/>
      <c r="CY2579" s="207"/>
      <c r="CZ2579" s="207"/>
      <c r="DA2579" s="207"/>
      <c r="DB2579" s="207"/>
      <c r="DC2579" s="207"/>
      <c r="DD2579" s="207"/>
      <c r="DE2579" s="207"/>
      <c r="DF2579" s="207"/>
      <c r="DG2579" s="207"/>
      <c r="DH2579" s="207"/>
      <c r="DI2579" s="207"/>
      <c r="DJ2579" s="207"/>
      <c r="DK2579" s="207"/>
      <c r="DL2579" s="207"/>
      <c r="DM2579" s="207"/>
      <c r="DN2579" s="207"/>
      <c r="DO2579" s="207"/>
      <c r="DP2579" s="207"/>
      <c r="DQ2579" s="207"/>
      <c r="DR2579" s="207"/>
      <c r="DS2579" s="207"/>
      <c r="DT2579" s="207"/>
      <c r="DU2579" s="207"/>
      <c r="DV2579" s="207"/>
      <c r="DW2579" s="207"/>
      <c r="DX2579" s="207"/>
    </row>
    <row r="2580" spans="68:128">
      <c r="BP2580" s="207"/>
      <c r="BQ2580" s="207"/>
      <c r="BR2580" s="207"/>
      <c r="BS2580" s="207"/>
      <c r="BT2580" s="207"/>
      <c r="BU2580" s="207"/>
      <c r="BV2580" s="207"/>
      <c r="BW2580" s="207"/>
      <c r="BX2580" s="207"/>
      <c r="BY2580" s="207"/>
      <c r="BZ2580" s="207"/>
      <c r="CA2580" s="207"/>
      <c r="CB2580" s="207"/>
      <c r="CC2580" s="207"/>
      <c r="CD2580" s="207"/>
      <c r="CE2580" s="207"/>
      <c r="CF2580" s="207"/>
      <c r="CG2580" s="207"/>
      <c r="CH2580" s="207"/>
      <c r="CI2580" s="207"/>
      <c r="CJ2580" s="207"/>
      <c r="CK2580" s="207"/>
      <c r="CL2580" s="207"/>
      <c r="CM2580" s="207"/>
      <c r="CN2580" s="207"/>
      <c r="CO2580" s="207"/>
      <c r="CP2580" s="207"/>
      <c r="CQ2580" s="207"/>
      <c r="CR2580" s="207"/>
      <c r="CS2580" s="207"/>
      <c r="CT2580" s="207"/>
      <c r="CU2580" s="207"/>
      <c r="CV2580" s="207"/>
      <c r="CW2580" s="207"/>
      <c r="CX2580" s="207"/>
      <c r="CY2580" s="207"/>
      <c r="CZ2580" s="207"/>
      <c r="DA2580" s="207"/>
      <c r="DB2580" s="207"/>
      <c r="DC2580" s="207"/>
      <c r="DD2580" s="207"/>
      <c r="DE2580" s="207"/>
      <c r="DF2580" s="207"/>
      <c r="DG2580" s="207"/>
      <c r="DH2580" s="207"/>
      <c r="DI2580" s="207"/>
      <c r="DJ2580" s="207"/>
      <c r="DK2580" s="207"/>
      <c r="DL2580" s="207"/>
      <c r="DM2580" s="207"/>
      <c r="DN2580" s="207"/>
      <c r="DO2580" s="207"/>
      <c r="DP2580" s="207"/>
      <c r="DQ2580" s="207"/>
      <c r="DR2580" s="207"/>
      <c r="DS2580" s="207"/>
      <c r="DT2580" s="207"/>
      <c r="DU2580" s="207"/>
      <c r="DV2580" s="207"/>
      <c r="DW2580" s="207"/>
      <c r="DX2580" s="207"/>
    </row>
    <row r="2581" spans="68:128">
      <c r="BP2581" s="207"/>
      <c r="BQ2581" s="207"/>
      <c r="BR2581" s="207"/>
      <c r="BS2581" s="207"/>
      <c r="BT2581" s="207"/>
      <c r="BU2581" s="207"/>
      <c r="BV2581" s="207"/>
      <c r="BW2581" s="207"/>
      <c r="BX2581" s="207"/>
      <c r="BY2581" s="207"/>
      <c r="BZ2581" s="207"/>
      <c r="CA2581" s="207"/>
      <c r="CB2581" s="207"/>
      <c r="CC2581" s="207"/>
      <c r="CD2581" s="207"/>
      <c r="CE2581" s="207"/>
      <c r="CF2581" s="207"/>
      <c r="CG2581" s="207"/>
      <c r="CH2581" s="207"/>
      <c r="CI2581" s="207"/>
      <c r="CJ2581" s="207"/>
      <c r="CK2581" s="207"/>
      <c r="CL2581" s="207"/>
      <c r="CM2581" s="207"/>
      <c r="CN2581" s="207"/>
      <c r="CO2581" s="207"/>
      <c r="CP2581" s="207"/>
      <c r="CQ2581" s="207"/>
      <c r="CR2581" s="207"/>
      <c r="CS2581" s="207"/>
      <c r="CT2581" s="207"/>
      <c r="CU2581" s="207"/>
      <c r="CV2581" s="207"/>
      <c r="CW2581" s="207"/>
      <c r="CX2581" s="207"/>
      <c r="CY2581" s="207"/>
      <c r="CZ2581" s="207"/>
      <c r="DA2581" s="207"/>
      <c r="DB2581" s="207"/>
      <c r="DC2581" s="207"/>
      <c r="DD2581" s="207"/>
      <c r="DE2581" s="207"/>
      <c r="DF2581" s="207"/>
      <c r="DG2581" s="207"/>
      <c r="DH2581" s="207"/>
      <c r="DI2581" s="207"/>
      <c r="DJ2581" s="207"/>
      <c r="DK2581" s="207"/>
      <c r="DL2581" s="207"/>
      <c r="DM2581" s="207"/>
      <c r="DN2581" s="207"/>
      <c r="DO2581" s="207"/>
      <c r="DP2581" s="207"/>
      <c r="DQ2581" s="207"/>
      <c r="DR2581" s="207"/>
      <c r="DS2581" s="207"/>
      <c r="DT2581" s="207"/>
      <c r="DU2581" s="207"/>
      <c r="DV2581" s="207"/>
      <c r="DW2581" s="207"/>
      <c r="DX2581" s="207"/>
    </row>
    <row r="2582" spans="68:128">
      <c r="BP2582" s="207"/>
      <c r="BQ2582" s="207"/>
      <c r="BR2582" s="207"/>
      <c r="BS2582" s="207"/>
      <c r="BT2582" s="207"/>
      <c r="BU2582" s="207"/>
      <c r="BV2582" s="207"/>
      <c r="BW2582" s="207"/>
      <c r="BX2582" s="207"/>
      <c r="BY2582" s="207"/>
      <c r="BZ2582" s="207"/>
      <c r="CA2582" s="207"/>
      <c r="CB2582" s="207"/>
      <c r="CC2582" s="207"/>
      <c r="CD2582" s="207"/>
      <c r="CE2582" s="207"/>
      <c r="CF2582" s="207"/>
      <c r="CG2582" s="207"/>
      <c r="CH2582" s="207"/>
      <c r="CI2582" s="207"/>
      <c r="CJ2582" s="207"/>
      <c r="CK2582" s="207"/>
      <c r="CL2582" s="207"/>
      <c r="CM2582" s="207"/>
      <c r="CN2582" s="207"/>
      <c r="CO2582" s="207"/>
      <c r="CP2582" s="207"/>
      <c r="CQ2582" s="207"/>
      <c r="CR2582" s="207"/>
      <c r="CS2582" s="207"/>
      <c r="CT2582" s="207"/>
      <c r="CU2582" s="207"/>
      <c r="CV2582" s="207"/>
      <c r="CW2582" s="207"/>
      <c r="CX2582" s="207"/>
      <c r="CY2582" s="207"/>
      <c r="CZ2582" s="207"/>
      <c r="DA2582" s="207"/>
      <c r="DB2582" s="207"/>
      <c r="DC2582" s="207"/>
      <c r="DD2582" s="207"/>
      <c r="DE2582" s="207"/>
      <c r="DF2582" s="207"/>
      <c r="DG2582" s="207"/>
      <c r="DH2582" s="207"/>
      <c r="DI2582" s="207"/>
      <c r="DJ2582" s="207"/>
      <c r="DK2582" s="207"/>
      <c r="DL2582" s="207"/>
      <c r="DM2582" s="207"/>
      <c r="DN2582" s="207"/>
      <c r="DO2582" s="207"/>
      <c r="DP2582" s="207"/>
      <c r="DQ2582" s="207"/>
      <c r="DR2582" s="207"/>
      <c r="DS2582" s="207"/>
      <c r="DT2582" s="207"/>
      <c r="DU2582" s="207"/>
      <c r="DV2582" s="207"/>
      <c r="DW2582" s="207"/>
      <c r="DX2582" s="207"/>
    </row>
    <row r="2583" spans="68:128">
      <c r="BP2583" s="207"/>
      <c r="BQ2583" s="207"/>
      <c r="BR2583" s="207"/>
      <c r="BS2583" s="207"/>
      <c r="BT2583" s="207"/>
      <c r="BU2583" s="207"/>
      <c r="BV2583" s="207"/>
      <c r="BW2583" s="207"/>
      <c r="BX2583" s="207"/>
      <c r="BY2583" s="207"/>
      <c r="BZ2583" s="207"/>
      <c r="CA2583" s="207"/>
      <c r="CB2583" s="207"/>
      <c r="CC2583" s="207"/>
      <c r="CD2583" s="207"/>
      <c r="CE2583" s="207"/>
      <c r="CF2583" s="207"/>
      <c r="CG2583" s="207"/>
      <c r="CH2583" s="207"/>
      <c r="CI2583" s="207"/>
      <c r="CJ2583" s="207"/>
      <c r="CK2583" s="207"/>
      <c r="CL2583" s="207"/>
      <c r="CM2583" s="207"/>
      <c r="CN2583" s="207"/>
      <c r="CO2583" s="207"/>
      <c r="CP2583" s="207"/>
      <c r="CQ2583" s="207"/>
      <c r="CR2583" s="207"/>
      <c r="CS2583" s="207"/>
      <c r="CT2583" s="207"/>
      <c r="CU2583" s="207"/>
      <c r="CV2583" s="207"/>
      <c r="CW2583" s="207"/>
      <c r="CX2583" s="207"/>
      <c r="CY2583" s="207"/>
      <c r="CZ2583" s="207"/>
      <c r="DA2583" s="207"/>
      <c r="DB2583" s="207"/>
      <c r="DC2583" s="207"/>
      <c r="DD2583" s="207"/>
      <c r="DE2583" s="207"/>
      <c r="DF2583" s="207"/>
      <c r="DG2583" s="207"/>
      <c r="DH2583" s="207"/>
      <c r="DI2583" s="207"/>
      <c r="DJ2583" s="207"/>
      <c r="DK2583" s="207"/>
      <c r="DL2583" s="207"/>
      <c r="DM2583" s="207"/>
      <c r="DN2583" s="207"/>
      <c r="DO2583" s="207"/>
      <c r="DP2583" s="207"/>
      <c r="DQ2583" s="207"/>
      <c r="DR2583" s="207"/>
      <c r="DS2583" s="207"/>
      <c r="DT2583" s="207"/>
      <c r="DU2583" s="207"/>
      <c r="DV2583" s="207"/>
      <c r="DW2583" s="207"/>
      <c r="DX2583" s="207"/>
    </row>
    <row r="2584" spans="68:128">
      <c r="BP2584" s="207"/>
      <c r="BQ2584" s="207"/>
      <c r="BR2584" s="207"/>
      <c r="BS2584" s="207"/>
      <c r="BT2584" s="207"/>
      <c r="BU2584" s="207"/>
      <c r="BV2584" s="207"/>
      <c r="BW2584" s="207"/>
      <c r="BX2584" s="207"/>
      <c r="BY2584" s="207"/>
      <c r="BZ2584" s="207"/>
      <c r="CA2584" s="207"/>
      <c r="CB2584" s="207"/>
      <c r="CC2584" s="207"/>
      <c r="CD2584" s="207"/>
      <c r="CE2584" s="207"/>
      <c r="CF2584" s="207"/>
      <c r="CG2584" s="207"/>
      <c r="CH2584" s="207"/>
      <c r="CI2584" s="207"/>
      <c r="CJ2584" s="207"/>
      <c r="CK2584" s="207"/>
      <c r="CL2584" s="207"/>
      <c r="CM2584" s="207"/>
      <c r="CN2584" s="207"/>
      <c r="CO2584" s="207"/>
      <c r="CP2584" s="207"/>
      <c r="CQ2584" s="207"/>
      <c r="CR2584" s="207"/>
      <c r="CS2584" s="207"/>
      <c r="CT2584" s="207"/>
      <c r="CU2584" s="207"/>
      <c r="CV2584" s="207"/>
      <c r="CW2584" s="207"/>
      <c r="CX2584" s="207"/>
      <c r="CY2584" s="207"/>
      <c r="CZ2584" s="207"/>
      <c r="DA2584" s="207"/>
      <c r="DB2584" s="207"/>
      <c r="DC2584" s="207"/>
      <c r="DD2584" s="207"/>
      <c r="DE2584" s="207"/>
      <c r="DF2584" s="207"/>
      <c r="DG2584" s="207"/>
      <c r="DH2584" s="207"/>
      <c r="DI2584" s="207"/>
      <c r="DJ2584" s="207"/>
      <c r="DK2584" s="207"/>
      <c r="DL2584" s="207"/>
      <c r="DM2584" s="207"/>
      <c r="DN2584" s="207"/>
      <c r="DO2584" s="207"/>
      <c r="DP2584" s="207"/>
      <c r="DQ2584" s="207"/>
      <c r="DR2584" s="207"/>
      <c r="DS2584" s="207"/>
      <c r="DT2584" s="207"/>
      <c r="DU2584" s="207"/>
      <c r="DV2584" s="207"/>
      <c r="DW2584" s="207"/>
      <c r="DX2584" s="207"/>
    </row>
    <row r="2585" spans="68:128">
      <c r="BP2585" s="207"/>
      <c r="BQ2585" s="207"/>
      <c r="BR2585" s="207"/>
      <c r="BS2585" s="207"/>
      <c r="BT2585" s="207"/>
      <c r="BU2585" s="207"/>
      <c r="BV2585" s="207"/>
      <c r="BW2585" s="207"/>
      <c r="BX2585" s="207"/>
      <c r="BY2585" s="207"/>
      <c r="BZ2585" s="207"/>
      <c r="CA2585" s="207"/>
      <c r="CB2585" s="207"/>
      <c r="CC2585" s="207"/>
      <c r="CD2585" s="207"/>
      <c r="CE2585" s="207"/>
      <c r="CF2585" s="207"/>
      <c r="CG2585" s="207"/>
      <c r="CH2585" s="207"/>
      <c r="CI2585" s="207"/>
      <c r="CJ2585" s="207"/>
      <c r="CK2585" s="207"/>
      <c r="CL2585" s="207"/>
      <c r="CM2585" s="207"/>
      <c r="CN2585" s="207"/>
      <c r="CO2585" s="207"/>
      <c r="CP2585" s="207"/>
      <c r="CQ2585" s="207"/>
      <c r="CR2585" s="207"/>
      <c r="CS2585" s="207"/>
      <c r="CT2585" s="207"/>
      <c r="CU2585" s="207"/>
      <c r="CV2585" s="207"/>
      <c r="CW2585" s="207"/>
      <c r="CX2585" s="207"/>
      <c r="CY2585" s="207"/>
      <c r="CZ2585" s="207"/>
      <c r="DA2585" s="207"/>
      <c r="DB2585" s="207"/>
      <c r="DC2585" s="207"/>
      <c r="DD2585" s="207"/>
      <c r="DE2585" s="207"/>
      <c r="DF2585" s="207"/>
      <c r="DG2585" s="207"/>
      <c r="DH2585" s="207"/>
      <c r="DI2585" s="207"/>
      <c r="DJ2585" s="207"/>
      <c r="DK2585" s="207"/>
      <c r="DL2585" s="207"/>
      <c r="DM2585" s="207"/>
      <c r="DN2585" s="207"/>
      <c r="DO2585" s="207"/>
      <c r="DP2585" s="207"/>
      <c r="DQ2585" s="207"/>
      <c r="DR2585" s="207"/>
      <c r="DS2585" s="207"/>
      <c r="DT2585" s="207"/>
      <c r="DU2585" s="207"/>
      <c r="DV2585" s="207"/>
      <c r="DW2585" s="207"/>
      <c r="DX2585" s="207"/>
    </row>
    <row r="2586" spans="68:128">
      <c r="BP2586" s="207"/>
      <c r="BQ2586" s="207"/>
      <c r="BR2586" s="207"/>
      <c r="BS2586" s="207"/>
      <c r="BT2586" s="207"/>
      <c r="BU2586" s="207"/>
      <c r="BV2586" s="207"/>
      <c r="BW2586" s="207"/>
      <c r="BX2586" s="207"/>
      <c r="BY2586" s="207"/>
      <c r="BZ2586" s="207"/>
      <c r="CA2586" s="207"/>
      <c r="CB2586" s="207"/>
      <c r="CC2586" s="207"/>
      <c r="CD2586" s="207"/>
      <c r="CE2586" s="207"/>
      <c r="CF2586" s="207"/>
      <c r="CG2586" s="207"/>
      <c r="CH2586" s="207"/>
      <c r="CI2586" s="207"/>
      <c r="CJ2586" s="207"/>
      <c r="CK2586" s="207"/>
      <c r="CL2586" s="207"/>
      <c r="CM2586" s="207"/>
      <c r="CN2586" s="207"/>
      <c r="CO2586" s="207"/>
      <c r="CP2586" s="207"/>
      <c r="CQ2586" s="207"/>
      <c r="CR2586" s="207"/>
      <c r="CS2586" s="207"/>
      <c r="CT2586" s="207"/>
      <c r="CU2586" s="207"/>
      <c r="CV2586" s="207"/>
      <c r="CW2586" s="207"/>
      <c r="CX2586" s="207"/>
      <c r="CY2586" s="207"/>
      <c r="CZ2586" s="207"/>
      <c r="DA2586" s="207"/>
      <c r="DB2586" s="207"/>
      <c r="DC2586" s="207"/>
      <c r="DD2586" s="207"/>
      <c r="DE2586" s="207"/>
      <c r="DF2586" s="207"/>
      <c r="DG2586" s="207"/>
      <c r="DH2586" s="207"/>
      <c r="DI2586" s="207"/>
      <c r="DJ2586" s="207"/>
      <c r="DK2586" s="207"/>
      <c r="DL2586" s="207"/>
      <c r="DM2586" s="207"/>
      <c r="DN2586" s="207"/>
      <c r="DO2586" s="207"/>
      <c r="DP2586" s="207"/>
      <c r="DQ2586" s="207"/>
      <c r="DR2586" s="207"/>
      <c r="DS2586" s="207"/>
      <c r="DT2586" s="207"/>
      <c r="DU2586" s="207"/>
      <c r="DV2586" s="207"/>
      <c r="DW2586" s="207"/>
      <c r="DX2586" s="207"/>
    </row>
    <row r="2587" spans="68:128">
      <c r="BP2587" s="207"/>
      <c r="BQ2587" s="207"/>
      <c r="BR2587" s="207"/>
      <c r="BS2587" s="207"/>
      <c r="BT2587" s="207"/>
      <c r="BU2587" s="207"/>
      <c r="BV2587" s="207"/>
      <c r="BW2587" s="207"/>
      <c r="BX2587" s="207"/>
      <c r="BY2587" s="207"/>
      <c r="BZ2587" s="207"/>
      <c r="CA2587" s="207"/>
      <c r="CB2587" s="207"/>
      <c r="CC2587" s="207"/>
      <c r="CD2587" s="207"/>
      <c r="CE2587" s="207"/>
      <c r="CF2587" s="207"/>
      <c r="CG2587" s="207"/>
      <c r="CH2587" s="207"/>
      <c r="CI2587" s="207"/>
      <c r="CJ2587" s="207"/>
      <c r="CK2587" s="207"/>
      <c r="CL2587" s="207"/>
      <c r="CM2587" s="207"/>
      <c r="CN2587" s="207"/>
      <c r="CO2587" s="207"/>
      <c r="CP2587" s="207"/>
      <c r="CQ2587" s="207"/>
      <c r="CR2587" s="207"/>
      <c r="CS2587" s="207"/>
      <c r="CT2587" s="207"/>
      <c r="CU2587" s="207"/>
      <c r="CV2587" s="207"/>
      <c r="CW2587" s="207"/>
      <c r="CX2587" s="207"/>
      <c r="CY2587" s="207"/>
      <c r="CZ2587" s="207"/>
      <c r="DA2587" s="207"/>
      <c r="DB2587" s="207"/>
      <c r="DC2587" s="207"/>
      <c r="DD2587" s="207"/>
      <c r="DE2587" s="207"/>
      <c r="DF2587" s="207"/>
      <c r="DG2587" s="207"/>
      <c r="DH2587" s="207"/>
      <c r="DI2587" s="207"/>
      <c r="DJ2587" s="207"/>
      <c r="DK2587" s="207"/>
      <c r="DL2587" s="207"/>
      <c r="DM2587" s="207"/>
      <c r="DN2587" s="207"/>
      <c r="DO2587" s="207"/>
      <c r="DP2587" s="207"/>
      <c r="DQ2587" s="207"/>
      <c r="DR2587" s="207"/>
      <c r="DS2587" s="207"/>
      <c r="DT2587" s="207"/>
      <c r="DU2587" s="207"/>
      <c r="DV2587" s="207"/>
      <c r="DW2587" s="207"/>
      <c r="DX2587" s="207"/>
    </row>
    <row r="2588" spans="68:128">
      <c r="BP2588" s="207"/>
      <c r="BQ2588" s="207"/>
      <c r="BR2588" s="207"/>
      <c r="BS2588" s="207"/>
      <c r="BT2588" s="207"/>
      <c r="BU2588" s="207"/>
      <c r="BV2588" s="207"/>
      <c r="BW2588" s="207"/>
      <c r="BX2588" s="207"/>
      <c r="BY2588" s="207"/>
      <c r="BZ2588" s="207"/>
      <c r="CA2588" s="207"/>
      <c r="CB2588" s="207"/>
      <c r="CC2588" s="207"/>
      <c r="CD2588" s="207"/>
      <c r="CE2588" s="207"/>
      <c r="CF2588" s="207"/>
      <c r="CG2588" s="207"/>
      <c r="CH2588" s="207"/>
      <c r="CI2588" s="207"/>
      <c r="CJ2588" s="207"/>
      <c r="CK2588" s="207"/>
      <c r="CL2588" s="207"/>
      <c r="CM2588" s="207"/>
      <c r="CN2588" s="207"/>
      <c r="CO2588" s="207"/>
      <c r="CP2588" s="207"/>
      <c r="CQ2588" s="207"/>
      <c r="CR2588" s="207"/>
      <c r="CS2588" s="207"/>
      <c r="CT2588" s="207"/>
      <c r="CU2588" s="207"/>
      <c r="CV2588" s="207"/>
      <c r="CW2588" s="207"/>
      <c r="CX2588" s="207"/>
      <c r="CY2588" s="207"/>
      <c r="CZ2588" s="207"/>
      <c r="DA2588" s="207"/>
      <c r="DB2588" s="207"/>
      <c r="DC2588" s="207"/>
      <c r="DD2588" s="207"/>
      <c r="DE2588" s="207"/>
      <c r="DF2588" s="207"/>
      <c r="DG2588" s="207"/>
      <c r="DH2588" s="207"/>
      <c r="DI2588" s="207"/>
      <c r="DJ2588" s="207"/>
      <c r="DK2588" s="207"/>
      <c r="DL2588" s="207"/>
      <c r="DM2588" s="207"/>
      <c r="DN2588" s="207"/>
      <c r="DO2588" s="207"/>
      <c r="DP2588" s="207"/>
      <c r="DQ2588" s="207"/>
      <c r="DR2588" s="207"/>
      <c r="DS2588" s="207"/>
      <c r="DT2588" s="207"/>
      <c r="DU2588" s="207"/>
      <c r="DV2588" s="207"/>
      <c r="DW2588" s="207"/>
      <c r="DX2588" s="207"/>
    </row>
    <row r="2589" spans="68:128">
      <c r="BP2589" s="207"/>
      <c r="BQ2589" s="207"/>
      <c r="BR2589" s="207"/>
      <c r="BS2589" s="207"/>
      <c r="BT2589" s="207"/>
      <c r="BU2589" s="207"/>
      <c r="BV2589" s="207"/>
      <c r="BW2589" s="207"/>
      <c r="BX2589" s="207"/>
      <c r="BY2589" s="207"/>
      <c r="BZ2589" s="207"/>
      <c r="CA2589" s="207"/>
      <c r="CB2589" s="207"/>
      <c r="CC2589" s="207"/>
      <c r="CD2589" s="207"/>
      <c r="CE2589" s="207"/>
      <c r="CF2589" s="207"/>
      <c r="CG2589" s="207"/>
      <c r="CH2589" s="207"/>
      <c r="CI2589" s="207"/>
      <c r="CJ2589" s="207"/>
      <c r="CK2589" s="207"/>
      <c r="CL2589" s="207"/>
      <c r="CM2589" s="207"/>
      <c r="CN2589" s="207"/>
      <c r="CO2589" s="207"/>
      <c r="CP2589" s="207"/>
      <c r="CQ2589" s="207"/>
      <c r="CR2589" s="207"/>
      <c r="CS2589" s="207"/>
      <c r="CT2589" s="207"/>
      <c r="CU2589" s="207"/>
      <c r="CV2589" s="207"/>
      <c r="CW2589" s="207"/>
      <c r="CX2589" s="207"/>
      <c r="CY2589" s="207"/>
      <c r="CZ2589" s="207"/>
      <c r="DA2589" s="207"/>
      <c r="DB2589" s="207"/>
      <c r="DC2589" s="207"/>
      <c r="DD2589" s="207"/>
      <c r="DE2589" s="207"/>
      <c r="DF2589" s="207"/>
      <c r="DG2589" s="207"/>
      <c r="DH2589" s="207"/>
      <c r="DI2589" s="207"/>
      <c r="DJ2589" s="207"/>
      <c r="DK2589" s="207"/>
      <c r="DL2589" s="207"/>
      <c r="DM2589" s="207"/>
      <c r="DN2589" s="207"/>
      <c r="DO2589" s="207"/>
      <c r="DP2589" s="207"/>
      <c r="DQ2589" s="207"/>
      <c r="DR2589" s="207"/>
      <c r="DS2589" s="207"/>
      <c r="DT2589" s="207"/>
      <c r="DU2589" s="207"/>
      <c r="DV2589" s="207"/>
      <c r="DW2589" s="207"/>
      <c r="DX2589" s="207"/>
    </row>
    <row r="2590" spans="68:128">
      <c r="BP2590" s="207"/>
      <c r="BQ2590" s="207"/>
      <c r="BR2590" s="207"/>
      <c r="BS2590" s="207"/>
      <c r="BT2590" s="207"/>
      <c r="BU2590" s="207"/>
      <c r="BV2590" s="207"/>
      <c r="BW2590" s="207"/>
      <c r="BX2590" s="207"/>
      <c r="BY2590" s="207"/>
      <c r="BZ2590" s="207"/>
      <c r="CA2590" s="207"/>
      <c r="CB2590" s="207"/>
      <c r="CC2590" s="207"/>
      <c r="CD2590" s="207"/>
      <c r="CE2590" s="207"/>
      <c r="CF2590" s="207"/>
      <c r="CG2590" s="207"/>
      <c r="CH2590" s="207"/>
      <c r="CI2590" s="207"/>
      <c r="CJ2590" s="207"/>
      <c r="CK2590" s="207"/>
      <c r="CL2590" s="207"/>
      <c r="CM2590" s="207"/>
      <c r="CN2590" s="207"/>
      <c r="CO2590" s="207"/>
      <c r="CP2590" s="207"/>
      <c r="CQ2590" s="207"/>
      <c r="CR2590" s="207"/>
      <c r="CS2590" s="207"/>
      <c r="CT2590" s="207"/>
      <c r="CU2590" s="207"/>
      <c r="CV2590" s="207"/>
      <c r="CW2590" s="207"/>
      <c r="CX2590" s="207"/>
      <c r="CY2590" s="207"/>
      <c r="CZ2590" s="207"/>
      <c r="DA2590" s="207"/>
      <c r="DB2590" s="207"/>
      <c r="DC2590" s="207"/>
      <c r="DD2590" s="207"/>
      <c r="DE2590" s="207"/>
      <c r="DF2590" s="207"/>
      <c r="DG2590" s="207"/>
      <c r="DH2590" s="207"/>
      <c r="DI2590" s="207"/>
      <c r="DJ2590" s="207"/>
      <c r="DK2590" s="207"/>
      <c r="DL2590" s="207"/>
      <c r="DM2590" s="207"/>
      <c r="DN2590" s="207"/>
      <c r="DO2590" s="207"/>
      <c r="DP2590" s="207"/>
      <c r="DQ2590" s="207"/>
      <c r="DR2590" s="207"/>
      <c r="DS2590" s="207"/>
      <c r="DT2590" s="207"/>
      <c r="DU2590" s="207"/>
      <c r="DV2590" s="207"/>
      <c r="DW2590" s="207"/>
      <c r="DX2590" s="207"/>
    </row>
    <row r="2591" spans="68:128">
      <c r="BP2591" s="207"/>
      <c r="BQ2591" s="207"/>
      <c r="BR2591" s="207"/>
      <c r="BS2591" s="207"/>
      <c r="BT2591" s="207"/>
      <c r="BU2591" s="207"/>
      <c r="BV2591" s="207"/>
      <c r="BW2591" s="207"/>
      <c r="BX2591" s="207"/>
      <c r="BY2591" s="207"/>
      <c r="BZ2591" s="207"/>
      <c r="CA2591" s="207"/>
      <c r="CB2591" s="207"/>
      <c r="CC2591" s="207"/>
      <c r="CD2591" s="207"/>
      <c r="CE2591" s="207"/>
      <c r="CF2591" s="207"/>
      <c r="CG2591" s="207"/>
      <c r="CH2591" s="207"/>
      <c r="CI2591" s="207"/>
      <c r="CJ2591" s="207"/>
      <c r="CK2591" s="207"/>
      <c r="CL2591" s="207"/>
      <c r="CM2591" s="207"/>
      <c r="CN2591" s="207"/>
      <c r="CO2591" s="207"/>
      <c r="CP2591" s="207"/>
      <c r="CQ2591" s="207"/>
      <c r="CR2591" s="207"/>
      <c r="CS2591" s="207"/>
      <c r="CT2591" s="207"/>
      <c r="CU2591" s="207"/>
      <c r="CV2591" s="207"/>
      <c r="CW2591" s="207"/>
      <c r="CX2591" s="207"/>
      <c r="CY2591" s="207"/>
      <c r="CZ2591" s="207"/>
      <c r="DA2591" s="207"/>
      <c r="DB2591" s="207"/>
      <c r="DC2591" s="207"/>
      <c r="DD2591" s="207"/>
      <c r="DE2591" s="207"/>
      <c r="DF2591" s="207"/>
      <c r="DG2591" s="207"/>
      <c r="DH2591" s="207"/>
      <c r="DI2591" s="207"/>
      <c r="DJ2591" s="207"/>
      <c r="DK2591" s="207"/>
      <c r="DL2591" s="207"/>
      <c r="DM2591" s="207"/>
      <c r="DN2591" s="207"/>
      <c r="DO2591" s="207"/>
      <c r="DP2591" s="207"/>
      <c r="DQ2591" s="207"/>
      <c r="DR2591" s="207"/>
      <c r="DS2591" s="207"/>
      <c r="DT2591" s="207"/>
      <c r="DU2591" s="207"/>
      <c r="DV2591" s="207"/>
      <c r="DW2591" s="207"/>
      <c r="DX2591" s="207"/>
    </row>
    <row r="2592" spans="68:128">
      <c r="BP2592" s="207"/>
      <c r="BQ2592" s="207"/>
      <c r="BR2592" s="207"/>
      <c r="BS2592" s="207"/>
      <c r="BT2592" s="207"/>
      <c r="BU2592" s="207"/>
      <c r="BV2592" s="207"/>
      <c r="BW2592" s="207"/>
      <c r="BX2592" s="207"/>
      <c r="BY2592" s="207"/>
      <c r="BZ2592" s="207"/>
      <c r="CA2592" s="207"/>
      <c r="CB2592" s="207"/>
      <c r="CC2592" s="207"/>
      <c r="CD2592" s="207"/>
      <c r="CE2592" s="207"/>
      <c r="CF2592" s="207"/>
      <c r="CG2592" s="207"/>
      <c r="CH2592" s="207"/>
      <c r="CI2592" s="207"/>
      <c r="CJ2592" s="207"/>
      <c r="CK2592" s="207"/>
      <c r="CL2592" s="207"/>
      <c r="CM2592" s="207"/>
      <c r="CN2592" s="207"/>
      <c r="CO2592" s="207"/>
      <c r="CP2592" s="207"/>
      <c r="CQ2592" s="207"/>
      <c r="CR2592" s="207"/>
      <c r="CS2592" s="207"/>
      <c r="CT2592" s="207"/>
      <c r="CU2592" s="207"/>
      <c r="CV2592" s="207"/>
      <c r="CW2592" s="207"/>
      <c r="CX2592" s="207"/>
      <c r="CY2592" s="207"/>
      <c r="CZ2592" s="207"/>
      <c r="DA2592" s="207"/>
      <c r="DB2592" s="207"/>
      <c r="DC2592" s="207"/>
      <c r="DD2592" s="207"/>
      <c r="DE2592" s="207"/>
      <c r="DF2592" s="207"/>
      <c r="DG2592" s="207"/>
      <c r="DH2592" s="207"/>
      <c r="DI2592" s="207"/>
      <c r="DJ2592" s="207"/>
      <c r="DK2592" s="207"/>
      <c r="DL2592" s="207"/>
      <c r="DM2592" s="207"/>
      <c r="DN2592" s="207"/>
      <c r="DO2592" s="207"/>
      <c r="DP2592" s="207"/>
      <c r="DQ2592" s="207"/>
      <c r="DR2592" s="207"/>
      <c r="DS2592" s="207"/>
      <c r="DT2592" s="207"/>
      <c r="DU2592" s="207"/>
      <c r="DV2592" s="207"/>
      <c r="DW2592" s="207"/>
      <c r="DX2592" s="207"/>
    </row>
    <row r="2593" spans="68:128">
      <c r="BP2593" s="207"/>
      <c r="BQ2593" s="207"/>
      <c r="BR2593" s="207"/>
      <c r="BS2593" s="207"/>
      <c r="BT2593" s="207"/>
      <c r="BU2593" s="207"/>
      <c r="BV2593" s="207"/>
      <c r="BW2593" s="207"/>
      <c r="BX2593" s="207"/>
      <c r="BY2593" s="207"/>
      <c r="BZ2593" s="207"/>
      <c r="CA2593" s="207"/>
      <c r="CB2593" s="207"/>
      <c r="CC2593" s="207"/>
      <c r="CD2593" s="207"/>
      <c r="CE2593" s="207"/>
      <c r="CF2593" s="207"/>
      <c r="CG2593" s="207"/>
      <c r="CH2593" s="207"/>
      <c r="CI2593" s="207"/>
      <c r="CJ2593" s="207"/>
      <c r="CK2593" s="207"/>
      <c r="CL2593" s="207"/>
      <c r="CM2593" s="207"/>
      <c r="CN2593" s="207"/>
      <c r="CO2593" s="207"/>
      <c r="CP2593" s="207"/>
      <c r="CQ2593" s="207"/>
      <c r="CR2593" s="207"/>
      <c r="CS2593" s="207"/>
      <c r="CT2593" s="207"/>
      <c r="CU2593" s="207"/>
      <c r="CV2593" s="207"/>
      <c r="CW2593" s="207"/>
      <c r="CX2593" s="207"/>
      <c r="CY2593" s="207"/>
      <c r="CZ2593" s="207"/>
      <c r="DA2593" s="207"/>
      <c r="DB2593" s="207"/>
      <c r="DC2593" s="207"/>
      <c r="DD2593" s="207"/>
      <c r="DE2593" s="207"/>
      <c r="DF2593" s="207"/>
      <c r="DG2593" s="207"/>
      <c r="DH2593" s="207"/>
      <c r="DI2593" s="207"/>
      <c r="DJ2593" s="207"/>
      <c r="DK2593" s="207"/>
      <c r="DL2593" s="207"/>
      <c r="DM2593" s="207"/>
      <c r="DN2593" s="207"/>
      <c r="DO2593" s="207"/>
      <c r="DP2593" s="207"/>
      <c r="DQ2593" s="207"/>
      <c r="DR2593" s="207"/>
      <c r="DS2593" s="207"/>
      <c r="DT2593" s="207"/>
      <c r="DU2593" s="207"/>
      <c r="DV2593" s="207"/>
      <c r="DW2593" s="207"/>
      <c r="DX2593" s="207"/>
    </row>
    <row r="2594" spans="68:128">
      <c r="BP2594" s="207"/>
      <c r="BQ2594" s="207"/>
      <c r="BR2594" s="207"/>
      <c r="BS2594" s="207"/>
      <c r="BT2594" s="207"/>
      <c r="BU2594" s="207"/>
      <c r="BV2594" s="207"/>
      <c r="BW2594" s="207"/>
      <c r="BX2594" s="207"/>
      <c r="BY2594" s="207"/>
      <c r="BZ2594" s="207"/>
      <c r="CA2594" s="207"/>
      <c r="CB2594" s="207"/>
      <c r="CC2594" s="207"/>
      <c r="CD2594" s="207"/>
      <c r="CE2594" s="207"/>
      <c r="CF2594" s="207"/>
      <c r="CG2594" s="207"/>
      <c r="CH2594" s="207"/>
      <c r="CI2594" s="207"/>
      <c r="CJ2594" s="207"/>
      <c r="CK2594" s="207"/>
      <c r="CL2594" s="207"/>
      <c r="CM2594" s="207"/>
      <c r="CN2594" s="207"/>
      <c r="CO2594" s="207"/>
      <c r="CP2594" s="207"/>
      <c r="CQ2594" s="207"/>
      <c r="CR2594" s="207"/>
      <c r="CS2594" s="207"/>
      <c r="CT2594" s="207"/>
      <c r="CU2594" s="207"/>
      <c r="CV2594" s="207"/>
      <c r="CW2594" s="207"/>
      <c r="CX2594" s="207"/>
      <c r="CY2594" s="207"/>
      <c r="CZ2594" s="207"/>
      <c r="DA2594" s="207"/>
      <c r="DB2594" s="207"/>
      <c r="DC2594" s="207"/>
      <c r="DD2594" s="207"/>
      <c r="DE2594" s="207"/>
      <c r="DF2594" s="207"/>
      <c r="DG2594" s="207"/>
      <c r="DH2594" s="207"/>
      <c r="DI2594" s="207"/>
      <c r="DJ2594" s="207"/>
      <c r="DK2594" s="207"/>
      <c r="DL2594" s="207"/>
      <c r="DM2594" s="207"/>
      <c r="DN2594" s="207"/>
      <c r="DO2594" s="207"/>
      <c r="DP2594" s="207"/>
      <c r="DQ2594" s="207"/>
      <c r="DR2594" s="207"/>
      <c r="DS2594" s="207"/>
      <c r="DT2594" s="207"/>
      <c r="DU2594" s="207"/>
      <c r="DV2594" s="207"/>
      <c r="DW2594" s="207"/>
      <c r="DX2594" s="207"/>
    </row>
    <row r="2595" spans="68:128">
      <c r="BP2595" s="207"/>
      <c r="BQ2595" s="207"/>
      <c r="BR2595" s="207"/>
      <c r="BS2595" s="207"/>
      <c r="BT2595" s="207"/>
      <c r="BU2595" s="207"/>
      <c r="BV2595" s="207"/>
      <c r="BW2595" s="207"/>
      <c r="BX2595" s="207"/>
      <c r="BY2595" s="207"/>
      <c r="BZ2595" s="207"/>
      <c r="CA2595" s="207"/>
      <c r="CB2595" s="207"/>
      <c r="CC2595" s="207"/>
      <c r="CD2595" s="207"/>
      <c r="CE2595" s="207"/>
      <c r="CF2595" s="207"/>
      <c r="CG2595" s="207"/>
      <c r="CH2595" s="207"/>
      <c r="CI2595" s="207"/>
      <c r="CJ2595" s="207"/>
      <c r="CK2595" s="207"/>
      <c r="CL2595" s="207"/>
      <c r="CM2595" s="207"/>
      <c r="CN2595" s="207"/>
      <c r="CO2595" s="207"/>
      <c r="CP2595" s="207"/>
      <c r="CQ2595" s="207"/>
      <c r="CR2595" s="207"/>
      <c r="CS2595" s="207"/>
      <c r="CT2595" s="207"/>
      <c r="CU2595" s="207"/>
      <c r="CV2595" s="207"/>
      <c r="CW2595" s="207"/>
      <c r="CX2595" s="207"/>
      <c r="CY2595" s="207"/>
      <c r="CZ2595" s="207"/>
      <c r="DA2595" s="207"/>
      <c r="DB2595" s="207"/>
      <c r="DC2595" s="207"/>
      <c r="DD2595" s="207"/>
      <c r="DE2595" s="207"/>
      <c r="DF2595" s="207"/>
      <c r="DG2595" s="207"/>
      <c r="DH2595" s="207"/>
      <c r="DI2595" s="207"/>
      <c r="DJ2595" s="207"/>
      <c r="DK2595" s="207"/>
      <c r="DL2595" s="207"/>
      <c r="DM2595" s="207"/>
      <c r="DN2595" s="207"/>
      <c r="DO2595" s="207"/>
      <c r="DP2595" s="207"/>
      <c r="DQ2595" s="207"/>
      <c r="DR2595" s="207"/>
      <c r="DS2595" s="207"/>
      <c r="DT2595" s="207"/>
      <c r="DU2595" s="207"/>
      <c r="DV2595" s="207"/>
      <c r="DW2595" s="207"/>
      <c r="DX2595" s="207"/>
    </row>
    <row r="2596" spans="68:128">
      <c r="BP2596" s="207"/>
      <c r="BQ2596" s="207"/>
      <c r="BR2596" s="207"/>
      <c r="BS2596" s="207"/>
      <c r="BT2596" s="207"/>
      <c r="BU2596" s="207"/>
      <c r="BV2596" s="207"/>
      <c r="BW2596" s="207"/>
      <c r="BX2596" s="207"/>
      <c r="BY2596" s="207"/>
      <c r="BZ2596" s="207"/>
      <c r="CA2596" s="207"/>
      <c r="CB2596" s="207"/>
      <c r="CC2596" s="207"/>
      <c r="CD2596" s="207"/>
      <c r="CE2596" s="207"/>
      <c r="CF2596" s="207"/>
      <c r="CG2596" s="207"/>
      <c r="CH2596" s="207"/>
      <c r="CI2596" s="207"/>
      <c r="CJ2596" s="207"/>
      <c r="CK2596" s="207"/>
      <c r="CL2596" s="207"/>
      <c r="CM2596" s="207"/>
      <c r="CN2596" s="207"/>
      <c r="CO2596" s="207"/>
      <c r="CP2596" s="207"/>
      <c r="CQ2596" s="207"/>
      <c r="CR2596" s="207"/>
      <c r="CS2596" s="207"/>
      <c r="CT2596" s="207"/>
      <c r="CU2596" s="207"/>
      <c r="CV2596" s="207"/>
      <c r="CW2596" s="207"/>
      <c r="CX2596" s="207"/>
      <c r="CY2596" s="207"/>
      <c r="CZ2596" s="207"/>
      <c r="DA2596" s="207"/>
      <c r="DB2596" s="207"/>
      <c r="DC2596" s="207"/>
      <c r="DD2596" s="207"/>
      <c r="DE2596" s="207"/>
      <c r="DF2596" s="207"/>
      <c r="DG2596" s="207"/>
      <c r="DH2596" s="207"/>
      <c r="DI2596" s="207"/>
      <c r="DJ2596" s="207"/>
      <c r="DK2596" s="207"/>
      <c r="DL2596" s="207"/>
      <c r="DM2596" s="207"/>
      <c r="DN2596" s="207"/>
      <c r="DO2596" s="207"/>
      <c r="DP2596" s="207"/>
      <c r="DQ2596" s="207"/>
      <c r="DR2596" s="207"/>
      <c r="DS2596" s="207"/>
      <c r="DT2596" s="207"/>
      <c r="DU2596" s="207"/>
      <c r="DV2596" s="207"/>
      <c r="DW2596" s="207"/>
      <c r="DX2596" s="207"/>
    </row>
    <row r="2597" spans="68:128">
      <c r="BP2597" s="207"/>
      <c r="BQ2597" s="207"/>
      <c r="BR2597" s="207"/>
      <c r="BS2597" s="207"/>
      <c r="BT2597" s="207"/>
      <c r="BU2597" s="207"/>
      <c r="BV2597" s="207"/>
      <c r="BW2597" s="207"/>
      <c r="BX2597" s="207"/>
      <c r="BY2597" s="207"/>
      <c r="BZ2597" s="207"/>
      <c r="CA2597" s="207"/>
      <c r="CB2597" s="207"/>
      <c r="CC2597" s="207"/>
      <c r="CD2597" s="207"/>
      <c r="CE2597" s="207"/>
      <c r="CF2597" s="207"/>
      <c r="CG2597" s="207"/>
      <c r="CH2597" s="207"/>
      <c r="CI2597" s="207"/>
      <c r="CJ2597" s="207"/>
      <c r="CK2597" s="207"/>
      <c r="CL2597" s="207"/>
      <c r="CM2597" s="207"/>
      <c r="CN2597" s="207"/>
      <c r="CO2597" s="207"/>
      <c r="CP2597" s="207"/>
      <c r="CQ2597" s="207"/>
      <c r="CR2597" s="207"/>
      <c r="CS2597" s="207"/>
      <c r="CT2597" s="207"/>
      <c r="CU2597" s="207"/>
      <c r="CV2597" s="207"/>
      <c r="CW2597" s="207"/>
      <c r="CX2597" s="207"/>
      <c r="CY2597" s="207"/>
      <c r="CZ2597" s="207"/>
      <c r="DA2597" s="207"/>
      <c r="DB2597" s="207"/>
      <c r="DC2597" s="207"/>
      <c r="DD2597" s="207"/>
      <c r="DE2597" s="207"/>
      <c r="DF2597" s="207"/>
      <c r="DG2597" s="207"/>
      <c r="DH2597" s="207"/>
      <c r="DI2597" s="207"/>
      <c r="DJ2597" s="207"/>
      <c r="DK2597" s="207"/>
      <c r="DL2597" s="207"/>
      <c r="DM2597" s="207"/>
      <c r="DN2597" s="207"/>
      <c r="DO2597" s="207"/>
      <c r="DP2597" s="207"/>
      <c r="DQ2597" s="207"/>
      <c r="DR2597" s="207"/>
      <c r="DS2597" s="207"/>
      <c r="DT2597" s="207"/>
      <c r="DU2597" s="207"/>
      <c r="DV2597" s="207"/>
      <c r="DW2597" s="207"/>
      <c r="DX2597" s="207"/>
    </row>
    <row r="2598" spans="68:128">
      <c r="BP2598" s="207"/>
      <c r="BQ2598" s="207"/>
      <c r="BR2598" s="207"/>
      <c r="BS2598" s="207"/>
      <c r="BT2598" s="207"/>
      <c r="BU2598" s="207"/>
      <c r="BV2598" s="207"/>
      <c r="BW2598" s="207"/>
      <c r="BX2598" s="207"/>
      <c r="BY2598" s="207"/>
      <c r="BZ2598" s="207"/>
      <c r="CA2598" s="207"/>
      <c r="CB2598" s="207"/>
      <c r="CC2598" s="207"/>
      <c r="CD2598" s="207"/>
      <c r="CE2598" s="207"/>
      <c r="CF2598" s="207"/>
      <c r="CG2598" s="207"/>
      <c r="CH2598" s="207"/>
      <c r="CI2598" s="207"/>
      <c r="CJ2598" s="207"/>
      <c r="CK2598" s="207"/>
      <c r="CL2598" s="207"/>
      <c r="CM2598" s="207"/>
      <c r="CN2598" s="207"/>
      <c r="CO2598" s="207"/>
      <c r="CP2598" s="207"/>
      <c r="CQ2598" s="207"/>
      <c r="CR2598" s="207"/>
      <c r="CS2598" s="207"/>
      <c r="CT2598" s="207"/>
      <c r="CU2598" s="207"/>
      <c r="CV2598" s="207"/>
      <c r="CW2598" s="207"/>
      <c r="CX2598" s="207"/>
      <c r="CY2598" s="207"/>
      <c r="CZ2598" s="207"/>
      <c r="DA2598" s="207"/>
      <c r="DB2598" s="207"/>
      <c r="DC2598" s="207"/>
      <c r="DD2598" s="207"/>
      <c r="DE2598" s="207"/>
      <c r="DF2598" s="207"/>
      <c r="DG2598" s="207"/>
      <c r="DH2598" s="207"/>
      <c r="DI2598" s="207"/>
      <c r="DJ2598" s="207"/>
      <c r="DK2598" s="207"/>
      <c r="DL2598" s="207"/>
      <c r="DM2598" s="207"/>
      <c r="DN2598" s="207"/>
      <c r="DO2598" s="207"/>
      <c r="DP2598" s="207"/>
      <c r="DQ2598" s="207"/>
      <c r="DR2598" s="207"/>
      <c r="DS2598" s="207"/>
      <c r="DT2598" s="207"/>
      <c r="DU2598" s="207"/>
      <c r="DV2598" s="207"/>
      <c r="DW2598" s="207"/>
      <c r="DX2598" s="207"/>
    </row>
    <row r="2599" spans="68:128">
      <c r="BP2599" s="207"/>
      <c r="BQ2599" s="207"/>
      <c r="BR2599" s="207"/>
      <c r="BS2599" s="207"/>
      <c r="BT2599" s="207"/>
      <c r="BU2599" s="207"/>
      <c r="BV2599" s="207"/>
      <c r="BW2599" s="207"/>
      <c r="BX2599" s="207"/>
      <c r="BY2599" s="207"/>
      <c r="BZ2599" s="207"/>
      <c r="CA2599" s="207"/>
      <c r="CB2599" s="207"/>
      <c r="CC2599" s="207"/>
      <c r="CD2599" s="207"/>
      <c r="CE2599" s="207"/>
      <c r="CF2599" s="207"/>
      <c r="CG2599" s="207"/>
      <c r="CH2599" s="207"/>
      <c r="CI2599" s="207"/>
      <c r="CJ2599" s="207"/>
      <c r="CK2599" s="207"/>
      <c r="CL2599" s="207"/>
      <c r="CM2599" s="207"/>
      <c r="CN2599" s="207"/>
      <c r="CO2599" s="207"/>
      <c r="CP2599" s="207"/>
      <c r="CQ2599" s="207"/>
      <c r="CR2599" s="207"/>
      <c r="CS2599" s="207"/>
      <c r="CT2599" s="207"/>
      <c r="CU2599" s="207"/>
      <c r="CV2599" s="207"/>
      <c r="CW2599" s="207"/>
      <c r="CX2599" s="207"/>
      <c r="CY2599" s="207"/>
      <c r="CZ2599" s="207"/>
      <c r="DA2599" s="207"/>
      <c r="DB2599" s="207"/>
      <c r="DC2599" s="207"/>
      <c r="DD2599" s="207"/>
      <c r="DE2599" s="207"/>
      <c r="DF2599" s="207"/>
      <c r="DG2599" s="207"/>
      <c r="DH2599" s="207"/>
      <c r="DI2599" s="207"/>
      <c r="DJ2599" s="207"/>
      <c r="DK2599" s="207"/>
      <c r="DL2599" s="207"/>
      <c r="DM2599" s="207"/>
      <c r="DN2599" s="207"/>
      <c r="DO2599" s="207"/>
      <c r="DP2599" s="207"/>
      <c r="DQ2599" s="207"/>
      <c r="DR2599" s="207"/>
      <c r="DS2599" s="207"/>
      <c r="DT2599" s="207"/>
      <c r="DU2599" s="207"/>
      <c r="DV2599" s="207"/>
      <c r="DW2599" s="207"/>
      <c r="DX2599" s="207"/>
    </row>
    <row r="2600" spans="68:128">
      <c r="BP2600" s="207"/>
      <c r="BQ2600" s="207"/>
      <c r="BR2600" s="207"/>
      <c r="BS2600" s="207"/>
      <c r="BT2600" s="207"/>
      <c r="BU2600" s="207"/>
      <c r="BV2600" s="207"/>
      <c r="BW2600" s="207"/>
      <c r="BX2600" s="207"/>
      <c r="BY2600" s="207"/>
      <c r="BZ2600" s="207"/>
      <c r="CA2600" s="207"/>
      <c r="CB2600" s="207"/>
      <c r="CC2600" s="207"/>
      <c r="CD2600" s="207"/>
      <c r="CE2600" s="207"/>
      <c r="CF2600" s="207"/>
      <c r="CG2600" s="207"/>
      <c r="CH2600" s="207"/>
      <c r="CI2600" s="207"/>
      <c r="CJ2600" s="207"/>
      <c r="CK2600" s="207"/>
      <c r="CL2600" s="207"/>
      <c r="CM2600" s="207"/>
      <c r="CN2600" s="207"/>
      <c r="CO2600" s="207"/>
      <c r="CP2600" s="207"/>
      <c r="CQ2600" s="207"/>
      <c r="CR2600" s="207"/>
      <c r="CS2600" s="207"/>
      <c r="CT2600" s="207"/>
      <c r="CU2600" s="207"/>
      <c r="CV2600" s="207"/>
      <c r="CW2600" s="207"/>
      <c r="CX2600" s="207"/>
      <c r="CY2600" s="207"/>
      <c r="CZ2600" s="207"/>
      <c r="DA2600" s="207"/>
      <c r="DB2600" s="207"/>
      <c r="DC2600" s="207"/>
      <c r="DD2600" s="207"/>
      <c r="DE2600" s="207"/>
      <c r="DF2600" s="207"/>
      <c r="DG2600" s="207"/>
      <c r="DH2600" s="207"/>
      <c r="DI2600" s="207"/>
      <c r="DJ2600" s="207"/>
      <c r="DK2600" s="207"/>
      <c r="DL2600" s="207"/>
      <c r="DM2600" s="207"/>
      <c r="DN2600" s="207"/>
      <c r="DO2600" s="207"/>
      <c r="DP2600" s="207"/>
      <c r="DQ2600" s="207"/>
      <c r="DR2600" s="207"/>
      <c r="DS2600" s="207"/>
      <c r="DT2600" s="207"/>
      <c r="DU2600" s="207"/>
      <c r="DV2600" s="207"/>
      <c r="DW2600" s="207"/>
      <c r="DX2600" s="207"/>
    </row>
    <row r="2601" spans="68:128">
      <c r="BP2601" s="207"/>
      <c r="BQ2601" s="207"/>
      <c r="BR2601" s="207"/>
      <c r="BS2601" s="207"/>
      <c r="BT2601" s="207"/>
      <c r="BU2601" s="207"/>
      <c r="BV2601" s="207"/>
      <c r="BW2601" s="207"/>
      <c r="BX2601" s="207"/>
      <c r="BY2601" s="207"/>
      <c r="BZ2601" s="207"/>
      <c r="CA2601" s="207"/>
      <c r="CB2601" s="207"/>
      <c r="CC2601" s="207"/>
      <c r="CD2601" s="207"/>
      <c r="CE2601" s="207"/>
      <c r="CF2601" s="207"/>
      <c r="CG2601" s="207"/>
      <c r="CH2601" s="207"/>
      <c r="CI2601" s="207"/>
      <c r="CJ2601" s="207"/>
      <c r="CK2601" s="207"/>
      <c r="CL2601" s="207"/>
      <c r="CM2601" s="207"/>
      <c r="CN2601" s="207"/>
      <c r="CO2601" s="207"/>
      <c r="CP2601" s="207"/>
      <c r="CQ2601" s="207"/>
      <c r="CR2601" s="207"/>
      <c r="CS2601" s="207"/>
      <c r="CT2601" s="207"/>
      <c r="CU2601" s="207"/>
      <c r="CV2601" s="207"/>
      <c r="CW2601" s="207"/>
      <c r="CX2601" s="207"/>
      <c r="CY2601" s="207"/>
      <c r="CZ2601" s="207"/>
      <c r="DA2601" s="207"/>
      <c r="DB2601" s="207"/>
      <c r="DC2601" s="207"/>
      <c r="DD2601" s="207"/>
      <c r="DE2601" s="207"/>
      <c r="DF2601" s="207"/>
      <c r="DG2601" s="207"/>
      <c r="DH2601" s="207"/>
      <c r="DI2601" s="207"/>
      <c r="DJ2601" s="207"/>
      <c r="DK2601" s="207"/>
      <c r="DL2601" s="207"/>
      <c r="DM2601" s="207"/>
      <c r="DN2601" s="207"/>
      <c r="DO2601" s="207"/>
      <c r="DP2601" s="207"/>
      <c r="DQ2601" s="207"/>
      <c r="DR2601" s="207"/>
      <c r="DS2601" s="207"/>
      <c r="DT2601" s="207"/>
      <c r="DU2601" s="207"/>
      <c r="DV2601" s="207"/>
      <c r="DW2601" s="207"/>
      <c r="DX2601" s="207"/>
    </row>
    <row r="2602" spans="68:128">
      <c r="BP2602" s="207"/>
      <c r="BQ2602" s="207"/>
      <c r="BR2602" s="207"/>
      <c r="BS2602" s="207"/>
      <c r="BT2602" s="207"/>
      <c r="BU2602" s="207"/>
      <c r="BV2602" s="207"/>
      <c r="BW2602" s="207"/>
      <c r="BX2602" s="207"/>
      <c r="BY2602" s="207"/>
      <c r="BZ2602" s="207"/>
      <c r="CA2602" s="207"/>
      <c r="CB2602" s="207"/>
      <c r="CC2602" s="207"/>
      <c r="CD2602" s="207"/>
      <c r="CE2602" s="207"/>
      <c r="CF2602" s="207"/>
      <c r="CG2602" s="207"/>
      <c r="CH2602" s="207"/>
      <c r="CI2602" s="207"/>
      <c r="CJ2602" s="207"/>
      <c r="CK2602" s="207"/>
      <c r="CL2602" s="207"/>
      <c r="CM2602" s="207"/>
      <c r="CN2602" s="207"/>
      <c r="CO2602" s="207"/>
      <c r="CP2602" s="207"/>
      <c r="CQ2602" s="207"/>
      <c r="CR2602" s="207"/>
      <c r="CS2602" s="207"/>
      <c r="CT2602" s="207"/>
      <c r="CU2602" s="207"/>
      <c r="CV2602" s="207"/>
      <c r="CW2602" s="207"/>
      <c r="CX2602" s="207"/>
      <c r="CY2602" s="207"/>
      <c r="CZ2602" s="207"/>
      <c r="DA2602" s="207"/>
      <c r="DB2602" s="207"/>
      <c r="DC2602" s="207"/>
      <c r="DD2602" s="207"/>
      <c r="DE2602" s="207"/>
      <c r="DF2602" s="207"/>
      <c r="DG2602" s="207"/>
      <c r="DH2602" s="207"/>
      <c r="DI2602" s="207"/>
      <c r="DJ2602" s="207"/>
      <c r="DK2602" s="207"/>
      <c r="DL2602" s="207"/>
      <c r="DM2602" s="207"/>
      <c r="DN2602" s="207"/>
      <c r="DO2602" s="207"/>
      <c r="DP2602" s="207"/>
      <c r="DQ2602" s="207"/>
      <c r="DR2602" s="207"/>
      <c r="DS2602" s="207"/>
      <c r="DT2602" s="207"/>
      <c r="DU2602" s="207"/>
      <c r="DV2602" s="207"/>
      <c r="DW2602" s="207"/>
      <c r="DX2602" s="207"/>
    </row>
    <row r="2603" spans="68:128">
      <c r="BP2603" s="207"/>
      <c r="BQ2603" s="207"/>
      <c r="BR2603" s="207"/>
      <c r="BS2603" s="207"/>
      <c r="BT2603" s="207"/>
      <c r="BU2603" s="207"/>
      <c r="BV2603" s="207"/>
      <c r="BW2603" s="207"/>
      <c r="BX2603" s="207"/>
      <c r="BY2603" s="207"/>
      <c r="BZ2603" s="207"/>
      <c r="CA2603" s="207"/>
      <c r="CB2603" s="207"/>
      <c r="CC2603" s="207"/>
      <c r="CD2603" s="207"/>
      <c r="CE2603" s="207"/>
      <c r="CF2603" s="207"/>
      <c r="CG2603" s="207"/>
      <c r="CH2603" s="207"/>
      <c r="CI2603" s="207"/>
      <c r="CJ2603" s="207"/>
      <c r="CK2603" s="207"/>
      <c r="CL2603" s="207"/>
      <c r="CM2603" s="207"/>
      <c r="CN2603" s="207"/>
      <c r="CO2603" s="207"/>
      <c r="CP2603" s="207"/>
      <c r="CQ2603" s="207"/>
      <c r="CR2603" s="207"/>
      <c r="CS2603" s="207"/>
      <c r="CT2603" s="207"/>
      <c r="CU2603" s="207"/>
      <c r="CV2603" s="207"/>
      <c r="CW2603" s="207"/>
      <c r="CX2603" s="207"/>
      <c r="CY2603" s="207"/>
      <c r="CZ2603" s="207"/>
      <c r="DA2603" s="207"/>
      <c r="DB2603" s="207"/>
      <c r="DC2603" s="207"/>
      <c r="DD2603" s="207"/>
      <c r="DE2603" s="207"/>
      <c r="DF2603" s="207"/>
      <c r="DG2603" s="207"/>
      <c r="DH2603" s="207"/>
      <c r="DI2603" s="207"/>
      <c r="DJ2603" s="207"/>
      <c r="DK2603" s="207"/>
      <c r="DL2603" s="207"/>
      <c r="DM2603" s="207"/>
      <c r="DN2603" s="207"/>
      <c r="DO2603" s="207"/>
      <c r="DP2603" s="207"/>
      <c r="DQ2603" s="207"/>
      <c r="DR2603" s="207"/>
      <c r="DS2603" s="207"/>
      <c r="DT2603" s="207"/>
      <c r="DU2603" s="207"/>
      <c r="DV2603" s="207"/>
      <c r="DW2603" s="207"/>
      <c r="DX2603" s="207"/>
    </row>
    <row r="2604" spans="68:128">
      <c r="BP2604" s="207"/>
      <c r="BQ2604" s="207"/>
      <c r="BR2604" s="207"/>
      <c r="BS2604" s="207"/>
      <c r="BT2604" s="207"/>
      <c r="BU2604" s="207"/>
      <c r="BV2604" s="207"/>
      <c r="BW2604" s="207"/>
      <c r="BX2604" s="207"/>
      <c r="BY2604" s="207"/>
      <c r="BZ2604" s="207"/>
      <c r="CA2604" s="207"/>
      <c r="CB2604" s="207"/>
      <c r="CC2604" s="207"/>
      <c r="CD2604" s="207"/>
      <c r="CE2604" s="207"/>
      <c r="CF2604" s="207"/>
      <c r="CG2604" s="207"/>
      <c r="CH2604" s="207"/>
      <c r="CI2604" s="207"/>
      <c r="CJ2604" s="207"/>
      <c r="CK2604" s="207"/>
      <c r="CL2604" s="207"/>
      <c r="CM2604" s="207"/>
      <c r="CN2604" s="207"/>
      <c r="CO2604" s="207"/>
      <c r="CP2604" s="207"/>
      <c r="CQ2604" s="207"/>
      <c r="CR2604" s="207"/>
      <c r="CS2604" s="207"/>
      <c r="CT2604" s="207"/>
      <c r="CU2604" s="207"/>
      <c r="CV2604" s="207"/>
      <c r="CW2604" s="207"/>
      <c r="CX2604" s="207"/>
      <c r="CY2604" s="207"/>
      <c r="CZ2604" s="207"/>
      <c r="DA2604" s="207"/>
      <c r="DB2604" s="207"/>
      <c r="DC2604" s="207"/>
      <c r="DD2604" s="207"/>
      <c r="DE2604" s="207"/>
      <c r="DF2604" s="207"/>
      <c r="DG2604" s="207"/>
      <c r="DH2604" s="207"/>
      <c r="DI2604" s="207"/>
      <c r="DJ2604" s="207"/>
      <c r="DK2604" s="207"/>
      <c r="DL2604" s="207"/>
      <c r="DM2604" s="207"/>
      <c r="DN2604" s="207"/>
      <c r="DO2604" s="207"/>
      <c r="DP2604" s="207"/>
      <c r="DQ2604" s="207"/>
      <c r="DR2604" s="207"/>
      <c r="DS2604" s="207"/>
      <c r="DT2604" s="207"/>
      <c r="DU2604" s="207"/>
      <c r="DV2604" s="207"/>
      <c r="DW2604" s="207"/>
      <c r="DX2604" s="207"/>
    </row>
    <row r="2605" spans="68:128">
      <c r="BP2605" s="207"/>
      <c r="BQ2605" s="207"/>
      <c r="BR2605" s="207"/>
      <c r="BS2605" s="207"/>
      <c r="BT2605" s="207"/>
      <c r="BU2605" s="207"/>
      <c r="BV2605" s="207"/>
      <c r="BW2605" s="207"/>
      <c r="BX2605" s="207"/>
      <c r="BY2605" s="207"/>
      <c r="BZ2605" s="207"/>
      <c r="CA2605" s="207"/>
      <c r="CB2605" s="207"/>
      <c r="CC2605" s="207"/>
      <c r="CD2605" s="207"/>
      <c r="CE2605" s="207"/>
      <c r="CF2605" s="207"/>
      <c r="CG2605" s="207"/>
      <c r="CH2605" s="207"/>
      <c r="CI2605" s="207"/>
      <c r="CJ2605" s="207"/>
      <c r="CK2605" s="207"/>
      <c r="CL2605" s="207"/>
      <c r="CM2605" s="207"/>
      <c r="CN2605" s="207"/>
      <c r="CO2605" s="207"/>
      <c r="CP2605" s="207"/>
      <c r="CQ2605" s="207"/>
      <c r="CR2605" s="207"/>
      <c r="CS2605" s="207"/>
      <c r="CT2605" s="207"/>
      <c r="CU2605" s="207"/>
      <c r="CV2605" s="207"/>
      <c r="CW2605" s="207"/>
      <c r="CX2605" s="207"/>
      <c r="CY2605" s="207"/>
      <c r="CZ2605" s="207"/>
      <c r="DA2605" s="207"/>
      <c r="DB2605" s="207"/>
      <c r="DC2605" s="207"/>
      <c r="DD2605" s="207"/>
      <c r="DE2605" s="207"/>
      <c r="DF2605" s="207"/>
      <c r="DG2605" s="207"/>
      <c r="DH2605" s="207"/>
      <c r="DI2605" s="207"/>
      <c r="DJ2605" s="207"/>
      <c r="DK2605" s="207"/>
      <c r="DL2605" s="207"/>
      <c r="DM2605" s="207"/>
      <c r="DN2605" s="207"/>
      <c r="DO2605" s="207"/>
      <c r="DP2605" s="207"/>
      <c r="DQ2605" s="207"/>
      <c r="DR2605" s="207"/>
      <c r="DS2605" s="207"/>
      <c r="DT2605" s="207"/>
      <c r="DU2605" s="207"/>
      <c r="DV2605" s="207"/>
      <c r="DW2605" s="207"/>
      <c r="DX2605" s="207"/>
    </row>
    <row r="2606" spans="68:128">
      <c r="BP2606" s="207"/>
      <c r="BQ2606" s="207"/>
      <c r="BR2606" s="207"/>
      <c r="BS2606" s="207"/>
      <c r="BT2606" s="207"/>
      <c r="BU2606" s="207"/>
      <c r="BV2606" s="207"/>
      <c r="BW2606" s="207"/>
      <c r="BX2606" s="207"/>
      <c r="BY2606" s="207"/>
      <c r="BZ2606" s="207"/>
      <c r="CA2606" s="207"/>
      <c r="CB2606" s="207"/>
      <c r="CC2606" s="207"/>
      <c r="CD2606" s="207"/>
      <c r="CE2606" s="207"/>
      <c r="CF2606" s="207"/>
      <c r="CG2606" s="207"/>
      <c r="CH2606" s="207"/>
      <c r="CI2606" s="207"/>
      <c r="CJ2606" s="207"/>
      <c r="CK2606" s="207"/>
      <c r="CL2606" s="207"/>
      <c r="CM2606" s="207"/>
      <c r="CN2606" s="207"/>
      <c r="CO2606" s="207"/>
      <c r="CP2606" s="207"/>
      <c r="CQ2606" s="207"/>
      <c r="CR2606" s="207"/>
      <c r="CS2606" s="207"/>
      <c r="CT2606" s="207"/>
      <c r="CU2606" s="207"/>
      <c r="CV2606" s="207"/>
      <c r="CW2606" s="207"/>
      <c r="CX2606" s="207"/>
      <c r="CY2606" s="207"/>
      <c r="CZ2606" s="207"/>
      <c r="DA2606" s="207"/>
      <c r="DB2606" s="207"/>
      <c r="DC2606" s="207"/>
      <c r="DD2606" s="207"/>
      <c r="DE2606" s="207"/>
      <c r="DF2606" s="207"/>
      <c r="DG2606" s="207"/>
      <c r="DH2606" s="207"/>
      <c r="DI2606" s="207"/>
      <c r="DJ2606" s="207"/>
      <c r="DK2606" s="207"/>
      <c r="DL2606" s="207"/>
      <c r="DM2606" s="207"/>
      <c r="DN2606" s="207"/>
      <c r="DO2606" s="207"/>
      <c r="DP2606" s="207"/>
      <c r="DQ2606" s="207"/>
      <c r="DR2606" s="207"/>
      <c r="DS2606" s="207"/>
      <c r="DT2606" s="207"/>
      <c r="DU2606" s="207"/>
      <c r="DV2606" s="207"/>
      <c r="DW2606" s="207"/>
      <c r="DX2606" s="207"/>
    </row>
    <row r="2607" spans="68:128">
      <c r="BP2607" s="207"/>
      <c r="BQ2607" s="207"/>
      <c r="BR2607" s="207"/>
      <c r="BS2607" s="207"/>
      <c r="BT2607" s="207"/>
      <c r="BU2607" s="207"/>
      <c r="BV2607" s="207"/>
      <c r="BW2607" s="207"/>
      <c r="BX2607" s="207"/>
      <c r="BY2607" s="207"/>
      <c r="BZ2607" s="207"/>
      <c r="CA2607" s="207"/>
      <c r="CB2607" s="207"/>
      <c r="CC2607" s="207"/>
      <c r="CD2607" s="207"/>
      <c r="CE2607" s="207"/>
      <c r="CF2607" s="207"/>
      <c r="CG2607" s="207"/>
      <c r="CH2607" s="207"/>
      <c r="CI2607" s="207"/>
      <c r="CJ2607" s="207"/>
      <c r="CK2607" s="207"/>
      <c r="CL2607" s="207"/>
      <c r="CM2607" s="207"/>
      <c r="CN2607" s="207"/>
      <c r="CO2607" s="207"/>
      <c r="CP2607" s="207"/>
      <c r="CQ2607" s="207"/>
      <c r="CR2607" s="207"/>
      <c r="CS2607" s="207"/>
      <c r="CT2607" s="207"/>
      <c r="CU2607" s="207"/>
      <c r="CV2607" s="207"/>
      <c r="CW2607" s="207"/>
      <c r="CX2607" s="207"/>
      <c r="CY2607" s="207"/>
      <c r="CZ2607" s="207"/>
      <c r="DA2607" s="207"/>
      <c r="DB2607" s="207"/>
      <c r="DC2607" s="207"/>
      <c r="DD2607" s="207"/>
      <c r="DE2607" s="207"/>
      <c r="DF2607" s="207"/>
      <c r="DG2607" s="207"/>
      <c r="DH2607" s="207"/>
      <c r="DI2607" s="207"/>
      <c r="DJ2607" s="207"/>
      <c r="DK2607" s="207"/>
      <c r="DL2607" s="207"/>
      <c r="DM2607" s="207"/>
      <c r="DN2607" s="207"/>
      <c r="DO2607" s="207"/>
      <c r="DP2607" s="207"/>
      <c r="DQ2607" s="207"/>
      <c r="DR2607" s="207"/>
      <c r="DS2607" s="207"/>
      <c r="DT2607" s="207"/>
      <c r="DU2607" s="207"/>
      <c r="DV2607" s="207"/>
      <c r="DW2607" s="207"/>
      <c r="DX2607" s="207"/>
    </row>
    <row r="2608" spans="68:128">
      <c r="BP2608" s="207"/>
      <c r="BQ2608" s="207"/>
      <c r="BR2608" s="207"/>
      <c r="BS2608" s="207"/>
      <c r="BT2608" s="207"/>
      <c r="BU2608" s="207"/>
      <c r="BV2608" s="207"/>
      <c r="BW2608" s="207"/>
      <c r="BX2608" s="207"/>
      <c r="BY2608" s="207"/>
      <c r="BZ2608" s="207"/>
      <c r="CA2608" s="207"/>
      <c r="CB2608" s="207"/>
      <c r="CC2608" s="207"/>
      <c r="CD2608" s="207"/>
      <c r="CE2608" s="207"/>
      <c r="CF2608" s="207"/>
      <c r="CG2608" s="207"/>
      <c r="CH2608" s="207"/>
      <c r="CI2608" s="207"/>
      <c r="CJ2608" s="207"/>
      <c r="CK2608" s="207"/>
      <c r="CL2608" s="207"/>
      <c r="CM2608" s="207"/>
      <c r="CN2608" s="207"/>
      <c r="CO2608" s="207"/>
      <c r="CP2608" s="207"/>
      <c r="CQ2608" s="207"/>
      <c r="CR2608" s="207"/>
      <c r="CS2608" s="207"/>
      <c r="CT2608" s="207"/>
      <c r="CU2608" s="207"/>
      <c r="CV2608" s="207"/>
      <c r="CW2608" s="207"/>
      <c r="CX2608" s="207"/>
      <c r="CY2608" s="207"/>
      <c r="CZ2608" s="207"/>
      <c r="DA2608" s="207"/>
      <c r="DB2608" s="207"/>
      <c r="DC2608" s="207"/>
      <c r="DD2608" s="207"/>
      <c r="DE2608" s="207"/>
      <c r="DF2608" s="207"/>
      <c r="DG2608" s="207"/>
      <c r="DH2608" s="207"/>
      <c r="DI2608" s="207"/>
      <c r="DJ2608" s="207"/>
      <c r="DK2608" s="207"/>
      <c r="DL2608" s="207"/>
      <c r="DM2608" s="207"/>
      <c r="DN2608" s="207"/>
      <c r="DO2608" s="207"/>
      <c r="DP2608" s="207"/>
      <c r="DQ2608" s="207"/>
      <c r="DR2608" s="207"/>
      <c r="DS2608" s="207"/>
      <c r="DT2608" s="207"/>
      <c r="DU2608" s="207"/>
      <c r="DV2608" s="207"/>
      <c r="DW2608" s="207"/>
      <c r="DX2608" s="207"/>
    </row>
    <row r="2609" spans="68:128">
      <c r="BP2609" s="207"/>
      <c r="BQ2609" s="207"/>
      <c r="BR2609" s="207"/>
      <c r="BS2609" s="207"/>
      <c r="BT2609" s="207"/>
      <c r="BU2609" s="207"/>
      <c r="BV2609" s="207"/>
      <c r="BW2609" s="207"/>
      <c r="BX2609" s="207"/>
      <c r="BY2609" s="207"/>
      <c r="BZ2609" s="207"/>
      <c r="CA2609" s="207"/>
      <c r="CB2609" s="207"/>
      <c r="CC2609" s="207"/>
      <c r="CD2609" s="207"/>
      <c r="CE2609" s="207"/>
      <c r="CF2609" s="207"/>
      <c r="CG2609" s="207"/>
      <c r="CH2609" s="207"/>
      <c r="CI2609" s="207"/>
      <c r="CJ2609" s="207"/>
      <c r="CK2609" s="207"/>
      <c r="CL2609" s="207"/>
      <c r="CM2609" s="207"/>
      <c r="CN2609" s="207"/>
      <c r="CO2609" s="207"/>
      <c r="CP2609" s="207"/>
      <c r="CQ2609" s="207"/>
      <c r="CR2609" s="207"/>
      <c r="CS2609" s="207"/>
      <c r="CT2609" s="207"/>
      <c r="CU2609" s="207"/>
      <c r="CV2609" s="207"/>
      <c r="CW2609" s="207"/>
      <c r="CX2609" s="207"/>
      <c r="CY2609" s="207"/>
      <c r="CZ2609" s="207"/>
      <c r="DA2609" s="207"/>
      <c r="DB2609" s="207"/>
      <c r="DC2609" s="207"/>
      <c r="DD2609" s="207"/>
      <c r="DE2609" s="207"/>
      <c r="DF2609" s="207"/>
      <c r="DG2609" s="207"/>
      <c r="DH2609" s="207"/>
      <c r="DI2609" s="207"/>
      <c r="DJ2609" s="207"/>
      <c r="DK2609" s="207"/>
      <c r="DL2609" s="207"/>
      <c r="DM2609" s="207"/>
      <c r="DN2609" s="207"/>
      <c r="DO2609" s="207"/>
      <c r="DP2609" s="207"/>
      <c r="DQ2609" s="207"/>
      <c r="DR2609" s="207"/>
      <c r="DS2609" s="207"/>
      <c r="DT2609" s="207"/>
      <c r="DU2609" s="207"/>
      <c r="DV2609" s="207"/>
      <c r="DW2609" s="207"/>
      <c r="DX2609" s="207"/>
    </row>
    <row r="2610" spans="68:128">
      <c r="BP2610" s="207"/>
      <c r="BQ2610" s="207"/>
      <c r="BR2610" s="207"/>
      <c r="BS2610" s="207"/>
      <c r="BT2610" s="207"/>
      <c r="BU2610" s="207"/>
      <c r="BV2610" s="207"/>
      <c r="BW2610" s="207"/>
      <c r="BX2610" s="207"/>
      <c r="BY2610" s="207"/>
      <c r="BZ2610" s="207"/>
      <c r="CA2610" s="207"/>
      <c r="CB2610" s="207"/>
      <c r="CC2610" s="207"/>
      <c r="CD2610" s="207"/>
      <c r="CE2610" s="207"/>
      <c r="CF2610" s="207"/>
      <c r="CG2610" s="207"/>
      <c r="CH2610" s="207"/>
      <c r="CI2610" s="207"/>
      <c r="CJ2610" s="207"/>
      <c r="CK2610" s="207"/>
      <c r="CL2610" s="207"/>
      <c r="CM2610" s="207"/>
      <c r="CN2610" s="207"/>
      <c r="CO2610" s="207"/>
      <c r="CP2610" s="207"/>
      <c r="CQ2610" s="207"/>
      <c r="CR2610" s="207"/>
      <c r="CS2610" s="207"/>
      <c r="CT2610" s="207"/>
      <c r="CU2610" s="207"/>
      <c r="CV2610" s="207"/>
      <c r="CW2610" s="207"/>
      <c r="CX2610" s="207"/>
      <c r="CY2610" s="207"/>
      <c r="CZ2610" s="207"/>
      <c r="DA2610" s="207"/>
      <c r="DB2610" s="207"/>
      <c r="DC2610" s="207"/>
      <c r="DD2610" s="207"/>
      <c r="DE2610" s="207"/>
      <c r="DF2610" s="207"/>
      <c r="DG2610" s="207"/>
      <c r="DH2610" s="207"/>
      <c r="DI2610" s="207"/>
      <c r="DJ2610" s="207"/>
      <c r="DK2610" s="207"/>
      <c r="DL2610" s="207"/>
      <c r="DM2610" s="207"/>
      <c r="DN2610" s="207"/>
      <c r="DO2610" s="207"/>
      <c r="DP2610" s="207"/>
      <c r="DQ2610" s="207"/>
      <c r="DR2610" s="207"/>
      <c r="DS2610" s="207"/>
      <c r="DT2610" s="207"/>
      <c r="DU2610" s="207"/>
      <c r="DV2610" s="207"/>
      <c r="DW2610" s="207"/>
      <c r="DX2610" s="207"/>
    </row>
    <row r="2611" spans="68:128">
      <c r="BP2611" s="207"/>
      <c r="BQ2611" s="207"/>
      <c r="BR2611" s="207"/>
      <c r="BS2611" s="207"/>
      <c r="BT2611" s="207"/>
      <c r="BU2611" s="207"/>
      <c r="BV2611" s="207"/>
      <c r="BW2611" s="207"/>
      <c r="BX2611" s="207"/>
      <c r="BY2611" s="207"/>
      <c r="BZ2611" s="207"/>
      <c r="CA2611" s="207"/>
      <c r="CB2611" s="207"/>
      <c r="CC2611" s="207"/>
      <c r="CD2611" s="207"/>
      <c r="CE2611" s="207"/>
      <c r="CF2611" s="207"/>
      <c r="CG2611" s="207"/>
      <c r="CH2611" s="207"/>
      <c r="CI2611" s="207"/>
      <c r="CJ2611" s="207"/>
      <c r="CK2611" s="207"/>
      <c r="CL2611" s="207"/>
      <c r="CM2611" s="207"/>
      <c r="CN2611" s="207"/>
      <c r="CO2611" s="207"/>
      <c r="CP2611" s="207"/>
      <c r="CQ2611" s="207"/>
      <c r="CR2611" s="207"/>
      <c r="CS2611" s="207"/>
      <c r="CT2611" s="207"/>
      <c r="CU2611" s="207"/>
      <c r="CV2611" s="207"/>
      <c r="CW2611" s="207"/>
      <c r="CX2611" s="207"/>
      <c r="CY2611" s="207"/>
      <c r="CZ2611" s="207"/>
      <c r="DA2611" s="207"/>
      <c r="DB2611" s="207"/>
      <c r="DC2611" s="207"/>
      <c r="DD2611" s="207"/>
      <c r="DE2611" s="207"/>
      <c r="DF2611" s="207"/>
      <c r="DG2611" s="207"/>
      <c r="DH2611" s="207"/>
      <c r="DI2611" s="207"/>
      <c r="DJ2611" s="207"/>
      <c r="DK2611" s="207"/>
      <c r="DL2611" s="207"/>
      <c r="DM2611" s="207"/>
      <c r="DN2611" s="207"/>
      <c r="DO2611" s="207"/>
      <c r="DP2611" s="207"/>
      <c r="DQ2611" s="207"/>
      <c r="DR2611" s="207"/>
      <c r="DS2611" s="207"/>
      <c r="DT2611" s="207"/>
      <c r="DU2611" s="207"/>
      <c r="DV2611" s="207"/>
      <c r="DW2611" s="207"/>
      <c r="DX2611" s="207"/>
    </row>
    <row r="2612" spans="68:128">
      <c r="BP2612" s="207"/>
      <c r="BQ2612" s="207"/>
      <c r="BR2612" s="207"/>
      <c r="BS2612" s="207"/>
      <c r="BT2612" s="207"/>
      <c r="BU2612" s="207"/>
      <c r="BV2612" s="207"/>
      <c r="BW2612" s="207"/>
      <c r="BX2612" s="207"/>
      <c r="BY2612" s="207"/>
      <c r="BZ2612" s="207"/>
      <c r="CA2612" s="207"/>
      <c r="CB2612" s="207"/>
      <c r="CC2612" s="207"/>
      <c r="CD2612" s="207"/>
      <c r="CE2612" s="207"/>
      <c r="CF2612" s="207"/>
      <c r="CG2612" s="207"/>
      <c r="CH2612" s="207"/>
      <c r="CI2612" s="207"/>
      <c r="CJ2612" s="207"/>
      <c r="CK2612" s="207"/>
      <c r="CL2612" s="207"/>
      <c r="CM2612" s="207"/>
      <c r="CN2612" s="207"/>
      <c r="CO2612" s="207"/>
      <c r="CP2612" s="207"/>
      <c r="CQ2612" s="207"/>
      <c r="CR2612" s="207"/>
      <c r="CS2612" s="207"/>
      <c r="CT2612" s="207"/>
      <c r="CU2612" s="207"/>
      <c r="CV2612" s="207"/>
      <c r="CW2612" s="207"/>
      <c r="CX2612" s="207"/>
      <c r="CY2612" s="207"/>
      <c r="CZ2612" s="207"/>
      <c r="DA2612" s="207"/>
      <c r="DB2612" s="207"/>
      <c r="DC2612" s="207"/>
      <c r="DD2612" s="207"/>
      <c r="DE2612" s="207"/>
      <c r="DF2612" s="207"/>
      <c r="DG2612" s="207"/>
      <c r="DH2612" s="207"/>
      <c r="DI2612" s="207"/>
      <c r="DJ2612" s="207"/>
      <c r="DK2612" s="207"/>
      <c r="DL2612" s="207"/>
      <c r="DM2612" s="207"/>
      <c r="DN2612" s="207"/>
      <c r="DO2612" s="207"/>
      <c r="DP2612" s="207"/>
      <c r="DQ2612" s="207"/>
      <c r="DR2612" s="207"/>
      <c r="DS2612" s="207"/>
      <c r="DT2612" s="207"/>
      <c r="DU2612" s="207"/>
      <c r="DV2612" s="207"/>
      <c r="DW2612" s="207"/>
      <c r="DX2612" s="207"/>
    </row>
    <row r="2613" spans="68:128">
      <c r="BP2613" s="207"/>
      <c r="BQ2613" s="207"/>
      <c r="BR2613" s="207"/>
      <c r="BS2613" s="207"/>
      <c r="BT2613" s="207"/>
      <c r="BU2613" s="207"/>
      <c r="BV2613" s="207"/>
      <c r="BW2613" s="207"/>
      <c r="BX2613" s="207"/>
      <c r="BY2613" s="207"/>
      <c r="BZ2613" s="207"/>
      <c r="CA2613" s="207"/>
      <c r="CB2613" s="207"/>
      <c r="CC2613" s="207"/>
      <c r="CD2613" s="207"/>
      <c r="CE2613" s="207"/>
      <c r="CF2613" s="207"/>
      <c r="CG2613" s="207"/>
      <c r="CH2613" s="207"/>
      <c r="CI2613" s="207"/>
      <c r="CJ2613" s="207"/>
      <c r="CK2613" s="207"/>
      <c r="CL2613" s="207"/>
      <c r="CM2613" s="207"/>
      <c r="CN2613" s="207"/>
      <c r="CO2613" s="207"/>
      <c r="CP2613" s="207"/>
      <c r="CQ2613" s="207"/>
      <c r="CR2613" s="207"/>
      <c r="CS2613" s="207"/>
      <c r="CT2613" s="207"/>
      <c r="CU2613" s="207"/>
      <c r="CV2613" s="207"/>
      <c r="CW2613" s="207"/>
      <c r="CX2613" s="207"/>
      <c r="CY2613" s="207"/>
      <c r="CZ2613" s="207"/>
      <c r="DA2613" s="207"/>
      <c r="DB2613" s="207"/>
      <c r="DC2613" s="207"/>
      <c r="DD2613" s="207"/>
      <c r="DE2613" s="207"/>
      <c r="DF2613" s="207"/>
      <c r="DG2613" s="207"/>
      <c r="DH2613" s="207"/>
      <c r="DI2613" s="207"/>
      <c r="DJ2613" s="207"/>
      <c r="DK2613" s="207"/>
      <c r="DL2613" s="207"/>
      <c r="DM2613" s="207"/>
      <c r="DN2613" s="207"/>
      <c r="DO2613" s="207"/>
      <c r="DP2613" s="207"/>
      <c r="DQ2613" s="207"/>
      <c r="DR2613" s="207"/>
      <c r="DS2613" s="207"/>
      <c r="DT2613" s="207"/>
      <c r="DU2613" s="207"/>
      <c r="DV2613" s="207"/>
      <c r="DW2613" s="207"/>
      <c r="DX2613" s="207"/>
    </row>
    <row r="2614" spans="68:128">
      <c r="BP2614" s="207"/>
      <c r="BQ2614" s="207"/>
      <c r="BR2614" s="207"/>
      <c r="BS2614" s="207"/>
      <c r="BT2614" s="207"/>
      <c r="BU2614" s="207"/>
      <c r="BV2614" s="207"/>
      <c r="BW2614" s="207"/>
      <c r="BX2614" s="207"/>
      <c r="BY2614" s="207"/>
      <c r="BZ2614" s="207"/>
      <c r="CA2614" s="207"/>
      <c r="CB2614" s="207"/>
      <c r="CC2614" s="207"/>
      <c r="CD2614" s="207"/>
      <c r="CE2614" s="207"/>
      <c r="CF2614" s="207"/>
      <c r="CG2614" s="207"/>
      <c r="CH2614" s="207"/>
      <c r="CI2614" s="207"/>
      <c r="CJ2614" s="207"/>
      <c r="CK2614" s="207"/>
      <c r="CL2614" s="207"/>
      <c r="CM2614" s="207"/>
      <c r="CN2614" s="207"/>
      <c r="CO2614" s="207"/>
      <c r="CP2614" s="207"/>
      <c r="CQ2614" s="207"/>
      <c r="CR2614" s="207"/>
      <c r="CS2614" s="207"/>
      <c r="CT2614" s="207"/>
      <c r="CU2614" s="207"/>
      <c r="CV2614" s="207"/>
      <c r="CW2614" s="207"/>
      <c r="CX2614" s="207"/>
      <c r="CY2614" s="207"/>
      <c r="CZ2614" s="207"/>
      <c r="DA2614" s="207"/>
      <c r="DB2614" s="207"/>
      <c r="DC2614" s="207"/>
      <c r="DD2614" s="207"/>
      <c r="DE2614" s="207"/>
      <c r="DF2614" s="207"/>
      <c r="DG2614" s="207"/>
      <c r="DH2614" s="207"/>
      <c r="DI2614" s="207"/>
      <c r="DJ2614" s="207"/>
      <c r="DK2614" s="207"/>
      <c r="DL2614" s="207"/>
      <c r="DM2614" s="207"/>
      <c r="DN2614" s="207"/>
      <c r="DO2614" s="207"/>
      <c r="DP2614" s="207"/>
      <c r="DQ2614" s="207"/>
      <c r="DR2614" s="207"/>
      <c r="DS2614" s="207"/>
      <c r="DT2614" s="207"/>
      <c r="DU2614" s="207"/>
      <c r="DV2614" s="207"/>
      <c r="DW2614" s="207"/>
      <c r="DX2614" s="207"/>
    </row>
    <row r="2615" spans="68:128">
      <c r="BP2615" s="207"/>
      <c r="BQ2615" s="207"/>
      <c r="BR2615" s="207"/>
      <c r="BS2615" s="207"/>
      <c r="BT2615" s="207"/>
      <c r="BU2615" s="207"/>
      <c r="BV2615" s="207"/>
      <c r="BW2615" s="207"/>
      <c r="BX2615" s="207"/>
      <c r="BY2615" s="207"/>
      <c r="BZ2615" s="207"/>
      <c r="CA2615" s="207"/>
      <c r="CB2615" s="207"/>
      <c r="CC2615" s="207"/>
      <c r="CD2615" s="207"/>
      <c r="CE2615" s="207"/>
      <c r="CF2615" s="207"/>
      <c r="CG2615" s="207"/>
      <c r="CH2615" s="207"/>
      <c r="CI2615" s="207"/>
      <c r="CJ2615" s="207"/>
      <c r="CK2615" s="207"/>
      <c r="CL2615" s="207"/>
      <c r="CM2615" s="207"/>
      <c r="CN2615" s="207"/>
      <c r="CO2615" s="207"/>
      <c r="CP2615" s="207"/>
      <c r="CQ2615" s="207"/>
      <c r="CR2615" s="207"/>
      <c r="CS2615" s="207"/>
      <c r="CT2615" s="207"/>
      <c r="CU2615" s="207"/>
      <c r="CV2615" s="207"/>
      <c r="CW2615" s="207"/>
      <c r="CX2615" s="207"/>
      <c r="CY2615" s="207"/>
      <c r="CZ2615" s="207"/>
      <c r="DA2615" s="207"/>
      <c r="DB2615" s="207"/>
      <c r="DC2615" s="207"/>
      <c r="DD2615" s="207"/>
      <c r="DE2615" s="207"/>
      <c r="DF2615" s="207"/>
      <c r="DG2615" s="207"/>
      <c r="DH2615" s="207"/>
      <c r="DI2615" s="207"/>
      <c r="DJ2615" s="207"/>
      <c r="DK2615" s="207"/>
      <c r="DL2615" s="207"/>
      <c r="DM2615" s="207"/>
      <c r="DN2615" s="207"/>
      <c r="DO2615" s="207"/>
      <c r="DP2615" s="207"/>
      <c r="DQ2615" s="207"/>
      <c r="DR2615" s="207"/>
      <c r="DS2615" s="207"/>
      <c r="DT2615" s="207"/>
      <c r="DU2615" s="207"/>
      <c r="DV2615" s="207"/>
      <c r="DW2615" s="207"/>
      <c r="DX2615" s="207"/>
    </row>
    <row r="2616" spans="68:128">
      <c r="BP2616" s="207"/>
      <c r="BQ2616" s="207"/>
      <c r="BR2616" s="207"/>
      <c r="BS2616" s="207"/>
      <c r="BT2616" s="207"/>
      <c r="BU2616" s="207"/>
      <c r="BV2616" s="207"/>
      <c r="BW2616" s="207"/>
      <c r="BX2616" s="207"/>
      <c r="BY2616" s="207"/>
      <c r="BZ2616" s="207"/>
      <c r="CA2616" s="207"/>
      <c r="CB2616" s="207"/>
      <c r="CC2616" s="207"/>
      <c r="CD2616" s="207"/>
      <c r="CE2616" s="207"/>
      <c r="CF2616" s="207"/>
      <c r="CG2616" s="207"/>
      <c r="CH2616" s="207"/>
      <c r="CI2616" s="207"/>
      <c r="CJ2616" s="207"/>
      <c r="CK2616" s="207"/>
      <c r="CL2616" s="207"/>
      <c r="CM2616" s="207"/>
      <c r="CN2616" s="207"/>
      <c r="CO2616" s="207"/>
      <c r="CP2616" s="207"/>
      <c r="CQ2616" s="207"/>
      <c r="CR2616" s="207"/>
      <c r="CS2616" s="207"/>
      <c r="CT2616" s="207"/>
      <c r="CU2616" s="207"/>
      <c r="CV2616" s="207"/>
      <c r="CW2616" s="207"/>
      <c r="CX2616" s="207"/>
      <c r="CY2616" s="207"/>
      <c r="CZ2616" s="207"/>
      <c r="DA2616" s="207"/>
      <c r="DB2616" s="207"/>
      <c r="DC2616" s="207"/>
      <c r="DD2616" s="207"/>
      <c r="DE2616" s="207"/>
      <c r="DF2616" s="207"/>
      <c r="DG2616" s="207"/>
      <c r="DH2616" s="207"/>
      <c r="DI2616" s="207"/>
      <c r="DJ2616" s="207"/>
      <c r="DK2616" s="207"/>
      <c r="DL2616" s="207"/>
      <c r="DM2616" s="207"/>
      <c r="DN2616" s="207"/>
      <c r="DO2616" s="207"/>
      <c r="DP2616" s="207"/>
      <c r="DQ2616" s="207"/>
      <c r="DR2616" s="207"/>
      <c r="DS2616" s="207"/>
      <c r="DT2616" s="207"/>
      <c r="DU2616" s="207"/>
      <c r="DV2616" s="207"/>
      <c r="DW2616" s="207"/>
      <c r="DX2616" s="207"/>
    </row>
    <row r="2617" spans="68:128">
      <c r="BP2617" s="207"/>
      <c r="BQ2617" s="207"/>
      <c r="BR2617" s="207"/>
      <c r="BS2617" s="207"/>
      <c r="BT2617" s="207"/>
      <c r="BU2617" s="207"/>
      <c r="BV2617" s="207"/>
      <c r="BW2617" s="207"/>
      <c r="BX2617" s="207"/>
      <c r="BY2617" s="207"/>
      <c r="BZ2617" s="207"/>
      <c r="CA2617" s="207"/>
      <c r="CB2617" s="207"/>
      <c r="CC2617" s="207"/>
      <c r="CD2617" s="207"/>
      <c r="CE2617" s="207"/>
      <c r="CF2617" s="207"/>
      <c r="CG2617" s="207"/>
      <c r="CH2617" s="207"/>
      <c r="CI2617" s="207"/>
      <c r="CJ2617" s="207"/>
      <c r="CK2617" s="207"/>
      <c r="CL2617" s="207"/>
      <c r="CM2617" s="207"/>
      <c r="CN2617" s="207"/>
      <c r="CO2617" s="207"/>
      <c r="CP2617" s="207"/>
      <c r="CQ2617" s="207"/>
      <c r="CR2617" s="207"/>
      <c r="CS2617" s="207"/>
      <c r="CT2617" s="207"/>
      <c r="CU2617" s="207"/>
      <c r="CV2617" s="207"/>
      <c r="CW2617" s="207"/>
      <c r="CX2617" s="207"/>
      <c r="CY2617" s="207"/>
      <c r="CZ2617" s="207"/>
      <c r="DA2617" s="207"/>
      <c r="DB2617" s="207"/>
      <c r="DC2617" s="207"/>
      <c r="DD2617" s="207"/>
      <c r="DE2617" s="207"/>
      <c r="DF2617" s="207"/>
      <c r="DG2617" s="207"/>
      <c r="DH2617" s="207"/>
      <c r="DI2617" s="207"/>
      <c r="DJ2617" s="207"/>
      <c r="DK2617" s="207"/>
      <c r="DL2617" s="207"/>
      <c r="DM2617" s="207"/>
      <c r="DN2617" s="207"/>
      <c r="DO2617" s="207"/>
      <c r="DP2617" s="207"/>
      <c r="DQ2617" s="207"/>
      <c r="DR2617" s="207"/>
      <c r="DS2617" s="207"/>
      <c r="DT2617" s="207"/>
      <c r="DU2617" s="207"/>
      <c r="DV2617" s="207"/>
      <c r="DW2617" s="207"/>
      <c r="DX2617" s="207"/>
    </row>
    <row r="2618" spans="68:128">
      <c r="BP2618" s="207"/>
      <c r="BQ2618" s="207"/>
      <c r="BR2618" s="207"/>
      <c r="BS2618" s="207"/>
      <c r="BT2618" s="207"/>
      <c r="BU2618" s="207"/>
      <c r="BV2618" s="207"/>
      <c r="BW2618" s="207"/>
      <c r="BX2618" s="207"/>
      <c r="BY2618" s="207"/>
      <c r="BZ2618" s="207"/>
      <c r="CA2618" s="207"/>
      <c r="CB2618" s="207"/>
      <c r="CC2618" s="207"/>
      <c r="CD2618" s="207"/>
      <c r="CE2618" s="207"/>
      <c r="CF2618" s="207"/>
      <c r="CG2618" s="207"/>
      <c r="CH2618" s="207"/>
      <c r="CI2618" s="207"/>
      <c r="CJ2618" s="207"/>
      <c r="CK2618" s="207"/>
      <c r="CL2618" s="207"/>
      <c r="CM2618" s="207"/>
      <c r="CN2618" s="207"/>
      <c r="CO2618" s="207"/>
      <c r="CP2618" s="207"/>
      <c r="CQ2618" s="207"/>
      <c r="CR2618" s="207"/>
      <c r="CS2618" s="207"/>
      <c r="CT2618" s="207"/>
      <c r="CU2618" s="207"/>
      <c r="CV2618" s="207"/>
      <c r="CW2618" s="207"/>
      <c r="CX2618" s="207"/>
      <c r="CY2618" s="207"/>
      <c r="CZ2618" s="207"/>
      <c r="DA2618" s="207"/>
      <c r="DB2618" s="207"/>
      <c r="DC2618" s="207"/>
      <c r="DD2618" s="207"/>
      <c r="DE2618" s="207"/>
      <c r="DF2618" s="207"/>
      <c r="DG2618" s="207"/>
      <c r="DH2618" s="207"/>
      <c r="DI2618" s="207"/>
      <c r="DJ2618" s="207"/>
      <c r="DK2618" s="207"/>
      <c r="DL2618" s="207"/>
      <c r="DM2618" s="207"/>
      <c r="DN2618" s="207"/>
      <c r="DO2618" s="207"/>
      <c r="DP2618" s="207"/>
      <c r="DQ2618" s="207"/>
      <c r="DR2618" s="207"/>
      <c r="DS2618" s="207"/>
      <c r="DT2618" s="207"/>
      <c r="DU2618" s="207"/>
      <c r="DV2618" s="207"/>
      <c r="DW2618" s="207"/>
      <c r="DX2618" s="207"/>
    </row>
    <row r="2619" spans="68:128">
      <c r="BP2619" s="207"/>
      <c r="BQ2619" s="207"/>
      <c r="BR2619" s="207"/>
      <c r="BS2619" s="207"/>
      <c r="BT2619" s="207"/>
      <c r="BU2619" s="207"/>
      <c r="BV2619" s="207"/>
      <c r="BW2619" s="207"/>
      <c r="BX2619" s="207"/>
      <c r="BY2619" s="207"/>
      <c r="BZ2619" s="207"/>
      <c r="CA2619" s="207"/>
      <c r="CB2619" s="207"/>
      <c r="CC2619" s="207"/>
      <c r="CD2619" s="207"/>
      <c r="CE2619" s="207"/>
      <c r="CF2619" s="207"/>
      <c r="CG2619" s="207"/>
      <c r="CH2619" s="207"/>
      <c r="CI2619" s="207"/>
      <c r="CJ2619" s="207"/>
      <c r="CK2619" s="207"/>
      <c r="CL2619" s="207"/>
      <c r="CM2619" s="207"/>
      <c r="CN2619" s="207"/>
      <c r="CO2619" s="207"/>
      <c r="CP2619" s="207"/>
      <c r="CQ2619" s="207"/>
      <c r="CR2619" s="207"/>
      <c r="CS2619" s="207"/>
      <c r="CT2619" s="207"/>
      <c r="CU2619" s="207"/>
      <c r="CV2619" s="207"/>
      <c r="CW2619" s="207"/>
      <c r="CX2619" s="207"/>
      <c r="CY2619" s="207"/>
      <c r="CZ2619" s="207"/>
      <c r="DA2619" s="207"/>
      <c r="DB2619" s="207"/>
      <c r="DC2619" s="207"/>
      <c r="DD2619" s="207"/>
      <c r="DE2619" s="207"/>
      <c r="DF2619" s="207"/>
      <c r="DG2619" s="207"/>
      <c r="DH2619" s="207"/>
      <c r="DI2619" s="207"/>
      <c r="DJ2619" s="207"/>
      <c r="DK2619" s="207"/>
      <c r="DL2619" s="207"/>
      <c r="DM2619" s="207"/>
      <c r="DN2619" s="207"/>
      <c r="DO2619" s="207"/>
      <c r="DP2619" s="207"/>
      <c r="DQ2619" s="207"/>
      <c r="DR2619" s="207"/>
      <c r="DS2619" s="207"/>
      <c r="DT2619" s="207"/>
      <c r="DU2619" s="207"/>
      <c r="DV2619" s="207"/>
      <c r="DW2619" s="207"/>
      <c r="DX2619" s="207"/>
    </row>
    <row r="2620" spans="68:128">
      <c r="BP2620" s="207"/>
      <c r="BQ2620" s="207"/>
      <c r="BR2620" s="207"/>
      <c r="BS2620" s="207"/>
      <c r="BT2620" s="207"/>
      <c r="BU2620" s="207"/>
      <c r="BV2620" s="207"/>
      <c r="BW2620" s="207"/>
      <c r="BX2620" s="207"/>
      <c r="BY2620" s="207"/>
      <c r="BZ2620" s="207"/>
      <c r="CA2620" s="207"/>
      <c r="CB2620" s="207"/>
      <c r="CC2620" s="207"/>
      <c r="CD2620" s="207"/>
      <c r="CE2620" s="207"/>
      <c r="CF2620" s="207"/>
      <c r="CG2620" s="207"/>
      <c r="CH2620" s="207"/>
      <c r="CI2620" s="207"/>
      <c r="CJ2620" s="207"/>
      <c r="CK2620" s="207"/>
      <c r="CL2620" s="207"/>
      <c r="CM2620" s="207"/>
      <c r="CN2620" s="207"/>
      <c r="CO2620" s="207"/>
      <c r="CP2620" s="207"/>
      <c r="CQ2620" s="207"/>
      <c r="CR2620" s="207"/>
      <c r="CS2620" s="207"/>
      <c r="CT2620" s="207"/>
      <c r="CU2620" s="207"/>
      <c r="CV2620" s="207"/>
      <c r="CW2620" s="207"/>
      <c r="CX2620" s="207"/>
      <c r="CY2620" s="207"/>
      <c r="CZ2620" s="207"/>
      <c r="DA2620" s="207"/>
      <c r="DB2620" s="207"/>
      <c r="DC2620" s="207"/>
      <c r="DD2620" s="207"/>
      <c r="DE2620" s="207"/>
      <c r="DF2620" s="207"/>
      <c r="DG2620" s="207"/>
      <c r="DH2620" s="207"/>
      <c r="DI2620" s="207"/>
      <c r="DJ2620" s="207"/>
      <c r="DK2620" s="207"/>
      <c r="DL2620" s="207"/>
      <c r="DM2620" s="207"/>
      <c r="DN2620" s="207"/>
      <c r="DO2620" s="207"/>
      <c r="DP2620" s="207"/>
      <c r="DQ2620" s="207"/>
      <c r="DR2620" s="207"/>
      <c r="DS2620" s="207"/>
      <c r="DT2620" s="207"/>
      <c r="DU2620" s="207"/>
      <c r="DV2620" s="207"/>
      <c r="DW2620" s="207"/>
      <c r="DX2620" s="207"/>
    </row>
    <row r="2621" spans="68:128">
      <c r="BP2621" s="207"/>
      <c r="BQ2621" s="207"/>
      <c r="BR2621" s="207"/>
      <c r="BS2621" s="207"/>
      <c r="BT2621" s="207"/>
      <c r="BU2621" s="207"/>
      <c r="BV2621" s="207"/>
      <c r="BW2621" s="207"/>
      <c r="BX2621" s="207"/>
      <c r="BY2621" s="207"/>
      <c r="BZ2621" s="207"/>
      <c r="CA2621" s="207"/>
      <c r="CB2621" s="207"/>
      <c r="CC2621" s="207"/>
      <c r="CD2621" s="207"/>
      <c r="CE2621" s="207"/>
      <c r="CF2621" s="207"/>
      <c r="CG2621" s="207"/>
      <c r="CH2621" s="207"/>
      <c r="CI2621" s="207"/>
      <c r="CJ2621" s="207"/>
      <c r="CK2621" s="207"/>
      <c r="CL2621" s="207"/>
      <c r="CM2621" s="207"/>
      <c r="CN2621" s="207"/>
      <c r="CO2621" s="207"/>
      <c r="CP2621" s="207"/>
      <c r="CQ2621" s="207"/>
      <c r="CR2621" s="207"/>
      <c r="CS2621" s="207"/>
      <c r="CT2621" s="207"/>
      <c r="CU2621" s="207"/>
      <c r="CV2621" s="207"/>
      <c r="CW2621" s="207"/>
      <c r="CX2621" s="207"/>
      <c r="CY2621" s="207"/>
      <c r="CZ2621" s="207"/>
      <c r="DA2621" s="207"/>
      <c r="DB2621" s="207"/>
      <c r="DC2621" s="207"/>
      <c r="DD2621" s="207"/>
      <c r="DE2621" s="207"/>
      <c r="DF2621" s="207"/>
      <c r="DG2621" s="207"/>
      <c r="DH2621" s="207"/>
      <c r="DI2621" s="207"/>
      <c r="DJ2621" s="207"/>
      <c r="DK2621" s="207"/>
      <c r="DL2621" s="207"/>
      <c r="DM2621" s="207"/>
      <c r="DN2621" s="207"/>
      <c r="DO2621" s="207"/>
      <c r="DP2621" s="207"/>
      <c r="DQ2621" s="207"/>
      <c r="DR2621" s="207"/>
      <c r="DS2621" s="207"/>
      <c r="DT2621" s="207"/>
      <c r="DU2621" s="207"/>
      <c r="DV2621" s="207"/>
      <c r="DW2621" s="207"/>
      <c r="DX2621" s="207"/>
    </row>
    <row r="2622" spans="68:128">
      <c r="BP2622" s="207"/>
      <c r="BQ2622" s="207"/>
      <c r="BR2622" s="207"/>
      <c r="BS2622" s="207"/>
      <c r="BT2622" s="207"/>
      <c r="BU2622" s="207"/>
      <c r="BV2622" s="207"/>
      <c r="BW2622" s="207"/>
      <c r="BX2622" s="207"/>
      <c r="BY2622" s="207"/>
      <c r="BZ2622" s="207"/>
      <c r="CA2622" s="207"/>
      <c r="CB2622" s="207"/>
      <c r="CC2622" s="207"/>
      <c r="CD2622" s="207"/>
      <c r="CE2622" s="207"/>
      <c r="CF2622" s="207"/>
      <c r="CG2622" s="207"/>
      <c r="CH2622" s="207"/>
      <c r="CI2622" s="207"/>
      <c r="CJ2622" s="207"/>
      <c r="CK2622" s="207"/>
      <c r="CL2622" s="207"/>
      <c r="CM2622" s="207"/>
      <c r="CN2622" s="207"/>
      <c r="CO2622" s="207"/>
      <c r="CP2622" s="207"/>
      <c r="CQ2622" s="207"/>
      <c r="CR2622" s="207"/>
      <c r="CS2622" s="207"/>
      <c r="CT2622" s="207"/>
      <c r="CU2622" s="207"/>
      <c r="CV2622" s="207"/>
      <c r="CW2622" s="207"/>
      <c r="CX2622" s="207"/>
      <c r="CY2622" s="207"/>
      <c r="CZ2622" s="207"/>
      <c r="DA2622" s="207"/>
      <c r="DB2622" s="207"/>
      <c r="DC2622" s="207"/>
      <c r="DD2622" s="207"/>
      <c r="DE2622" s="207"/>
      <c r="DF2622" s="207"/>
      <c r="DG2622" s="207"/>
      <c r="DH2622" s="207"/>
      <c r="DI2622" s="207"/>
      <c r="DJ2622" s="207"/>
      <c r="DK2622" s="207"/>
      <c r="DL2622" s="207"/>
      <c r="DM2622" s="207"/>
      <c r="DN2622" s="207"/>
      <c r="DO2622" s="207"/>
      <c r="DP2622" s="207"/>
      <c r="DQ2622" s="207"/>
      <c r="DR2622" s="207"/>
      <c r="DS2622" s="207"/>
      <c r="DT2622" s="207"/>
      <c r="DU2622" s="207"/>
      <c r="DV2622" s="207"/>
      <c r="DW2622" s="207"/>
      <c r="DX2622" s="207"/>
    </row>
    <row r="2623" spans="68:128">
      <c r="BP2623" s="207"/>
      <c r="BQ2623" s="207"/>
      <c r="BR2623" s="207"/>
      <c r="BS2623" s="207"/>
      <c r="BT2623" s="207"/>
      <c r="BU2623" s="207"/>
      <c r="BV2623" s="207"/>
      <c r="BW2623" s="207"/>
      <c r="BX2623" s="207"/>
      <c r="BY2623" s="207"/>
      <c r="BZ2623" s="207"/>
      <c r="CA2623" s="207"/>
      <c r="CB2623" s="207"/>
      <c r="CC2623" s="207"/>
      <c r="CD2623" s="207"/>
      <c r="CE2623" s="207"/>
      <c r="CF2623" s="207"/>
      <c r="CG2623" s="207"/>
      <c r="CH2623" s="207"/>
      <c r="CI2623" s="207"/>
      <c r="CJ2623" s="207"/>
      <c r="CK2623" s="207"/>
      <c r="CL2623" s="207"/>
      <c r="CM2623" s="207"/>
      <c r="CN2623" s="207"/>
      <c r="CO2623" s="207"/>
      <c r="CP2623" s="207"/>
      <c r="CQ2623" s="207"/>
      <c r="CR2623" s="207"/>
      <c r="CS2623" s="207"/>
      <c r="CT2623" s="207"/>
      <c r="CU2623" s="207"/>
      <c r="CV2623" s="207"/>
      <c r="CW2623" s="207"/>
      <c r="CX2623" s="207"/>
      <c r="CY2623" s="207"/>
      <c r="CZ2623" s="207"/>
      <c r="DA2623" s="207"/>
      <c r="DB2623" s="207"/>
      <c r="DC2623" s="207"/>
      <c r="DD2623" s="207"/>
      <c r="DE2623" s="207"/>
      <c r="DF2623" s="207"/>
      <c r="DG2623" s="207"/>
      <c r="DH2623" s="207"/>
      <c r="DI2623" s="207"/>
      <c r="DJ2623" s="207"/>
      <c r="DK2623" s="207"/>
      <c r="DL2623" s="207"/>
      <c r="DM2623" s="207"/>
      <c r="DN2623" s="207"/>
      <c r="DO2623" s="207"/>
      <c r="DP2623" s="207"/>
      <c r="DQ2623" s="207"/>
      <c r="DR2623" s="207"/>
      <c r="DS2623" s="207"/>
      <c r="DT2623" s="207"/>
      <c r="DU2623" s="207"/>
      <c r="DV2623" s="207"/>
      <c r="DW2623" s="207"/>
      <c r="DX2623" s="207"/>
    </row>
    <row r="2624" spans="68:128">
      <c r="BP2624" s="207"/>
      <c r="BQ2624" s="207"/>
      <c r="BR2624" s="207"/>
      <c r="BS2624" s="207"/>
      <c r="BT2624" s="207"/>
      <c r="BU2624" s="207"/>
      <c r="BV2624" s="207"/>
      <c r="BW2624" s="207"/>
      <c r="BX2624" s="207"/>
      <c r="BY2624" s="207"/>
      <c r="BZ2624" s="207"/>
      <c r="CA2624" s="207"/>
      <c r="CB2624" s="207"/>
      <c r="CC2624" s="207"/>
      <c r="CD2624" s="207"/>
      <c r="CE2624" s="207"/>
      <c r="CF2624" s="207"/>
      <c r="CG2624" s="207"/>
      <c r="CH2624" s="207"/>
      <c r="CI2624" s="207"/>
      <c r="CJ2624" s="207"/>
      <c r="CK2624" s="207"/>
      <c r="CL2624" s="207"/>
      <c r="CM2624" s="207"/>
      <c r="CN2624" s="207"/>
      <c r="CO2624" s="207"/>
      <c r="CP2624" s="207"/>
      <c r="CQ2624" s="207"/>
      <c r="CR2624" s="207"/>
      <c r="CS2624" s="207"/>
      <c r="CT2624" s="207"/>
      <c r="CU2624" s="207"/>
      <c r="CV2624" s="207"/>
      <c r="CW2624" s="207"/>
      <c r="CX2624" s="207"/>
      <c r="CY2624" s="207"/>
      <c r="CZ2624" s="207"/>
      <c r="DA2624" s="207"/>
      <c r="DB2624" s="207"/>
      <c r="DC2624" s="207"/>
      <c r="DD2624" s="207"/>
      <c r="DE2624" s="207"/>
      <c r="DF2624" s="207"/>
      <c r="DG2624" s="207"/>
      <c r="DH2624" s="207"/>
      <c r="DI2624" s="207"/>
      <c r="DJ2624" s="207"/>
      <c r="DK2624" s="207"/>
      <c r="DL2624" s="207"/>
      <c r="DM2624" s="207"/>
      <c r="DN2624" s="207"/>
      <c r="DO2624" s="207"/>
      <c r="DP2624" s="207"/>
      <c r="DQ2624" s="207"/>
      <c r="DR2624" s="207"/>
      <c r="DS2624" s="207"/>
      <c r="DT2624" s="207"/>
      <c r="DU2624" s="207"/>
      <c r="DV2624" s="207"/>
      <c r="DW2624" s="207"/>
      <c r="DX2624" s="207"/>
    </row>
    <row r="2625" spans="68:128">
      <c r="BP2625" s="207"/>
      <c r="BQ2625" s="207"/>
      <c r="BR2625" s="207"/>
      <c r="BS2625" s="207"/>
      <c r="BT2625" s="207"/>
      <c r="BU2625" s="207"/>
      <c r="BV2625" s="207"/>
      <c r="BW2625" s="207"/>
      <c r="BX2625" s="207"/>
      <c r="BY2625" s="207"/>
      <c r="BZ2625" s="207"/>
      <c r="CA2625" s="207"/>
      <c r="CB2625" s="207"/>
      <c r="CC2625" s="207"/>
      <c r="CD2625" s="207"/>
      <c r="CE2625" s="207"/>
      <c r="CF2625" s="207"/>
      <c r="CG2625" s="207"/>
      <c r="CH2625" s="207"/>
      <c r="CI2625" s="207"/>
      <c r="CJ2625" s="207"/>
      <c r="CK2625" s="207"/>
      <c r="CL2625" s="207"/>
      <c r="CM2625" s="207"/>
      <c r="CN2625" s="207"/>
      <c r="CO2625" s="207"/>
      <c r="CP2625" s="207"/>
      <c r="CQ2625" s="207"/>
      <c r="CR2625" s="207"/>
      <c r="CS2625" s="207"/>
      <c r="CT2625" s="207"/>
      <c r="CU2625" s="207"/>
      <c r="CV2625" s="207"/>
      <c r="CW2625" s="207"/>
      <c r="CX2625" s="207"/>
      <c r="CY2625" s="207"/>
      <c r="CZ2625" s="207"/>
      <c r="DA2625" s="207"/>
      <c r="DB2625" s="207"/>
      <c r="DC2625" s="207"/>
      <c r="DD2625" s="207"/>
      <c r="DE2625" s="207"/>
      <c r="DF2625" s="207"/>
      <c r="DG2625" s="207"/>
      <c r="DH2625" s="207"/>
      <c r="DI2625" s="207"/>
      <c r="DJ2625" s="207"/>
      <c r="DK2625" s="207"/>
      <c r="DL2625" s="207"/>
      <c r="DM2625" s="207"/>
      <c r="DN2625" s="207"/>
      <c r="DO2625" s="207"/>
      <c r="DP2625" s="207"/>
      <c r="DQ2625" s="207"/>
      <c r="DR2625" s="207"/>
      <c r="DS2625" s="207"/>
      <c r="DT2625" s="207"/>
      <c r="DU2625" s="207"/>
      <c r="DV2625" s="207"/>
      <c r="DW2625" s="207"/>
      <c r="DX2625" s="207"/>
    </row>
    <row r="2626" spans="68:128">
      <c r="BP2626" s="207"/>
      <c r="BQ2626" s="207"/>
      <c r="BR2626" s="207"/>
      <c r="BS2626" s="207"/>
      <c r="BT2626" s="207"/>
      <c r="BU2626" s="207"/>
      <c r="BV2626" s="207"/>
      <c r="BW2626" s="207"/>
      <c r="BX2626" s="207"/>
      <c r="BY2626" s="207"/>
      <c r="BZ2626" s="207"/>
      <c r="CA2626" s="207"/>
      <c r="CB2626" s="207"/>
      <c r="CC2626" s="207"/>
      <c r="CD2626" s="207"/>
      <c r="CE2626" s="207"/>
      <c r="CF2626" s="207"/>
      <c r="CG2626" s="207"/>
      <c r="CH2626" s="207"/>
      <c r="CI2626" s="207"/>
      <c r="CJ2626" s="207"/>
      <c r="CK2626" s="207"/>
      <c r="CL2626" s="207"/>
      <c r="CM2626" s="207"/>
      <c r="CN2626" s="207"/>
      <c r="CO2626" s="207"/>
      <c r="CP2626" s="207"/>
      <c r="CQ2626" s="207"/>
      <c r="CR2626" s="207"/>
      <c r="CS2626" s="207"/>
      <c r="CT2626" s="207"/>
      <c r="CU2626" s="207"/>
      <c r="CV2626" s="207"/>
      <c r="CW2626" s="207"/>
      <c r="CX2626" s="207"/>
      <c r="CY2626" s="207"/>
      <c r="CZ2626" s="207"/>
      <c r="DA2626" s="207"/>
      <c r="DB2626" s="207"/>
      <c r="DC2626" s="207"/>
      <c r="DD2626" s="207"/>
      <c r="DE2626" s="207"/>
      <c r="DF2626" s="207"/>
      <c r="DG2626" s="207"/>
      <c r="DH2626" s="207"/>
      <c r="DI2626" s="207"/>
      <c r="DJ2626" s="207"/>
      <c r="DK2626" s="207"/>
      <c r="DL2626" s="207"/>
      <c r="DM2626" s="207"/>
      <c r="DN2626" s="207"/>
      <c r="DO2626" s="207"/>
      <c r="DP2626" s="207"/>
      <c r="DQ2626" s="207"/>
      <c r="DR2626" s="207"/>
      <c r="DS2626" s="207"/>
      <c r="DT2626" s="207"/>
      <c r="DU2626" s="207"/>
      <c r="DV2626" s="207"/>
      <c r="DW2626" s="207"/>
      <c r="DX2626" s="207"/>
    </row>
    <row r="2627" spans="68:128">
      <c r="BP2627" s="207"/>
      <c r="BQ2627" s="207"/>
      <c r="BR2627" s="207"/>
      <c r="BS2627" s="207"/>
      <c r="BT2627" s="207"/>
      <c r="BU2627" s="207"/>
      <c r="BV2627" s="207"/>
      <c r="BW2627" s="207"/>
      <c r="BX2627" s="207"/>
      <c r="BY2627" s="207"/>
      <c r="BZ2627" s="207"/>
      <c r="CA2627" s="207"/>
      <c r="CB2627" s="207"/>
      <c r="CC2627" s="207"/>
      <c r="CD2627" s="207"/>
      <c r="CE2627" s="207"/>
      <c r="CF2627" s="207"/>
      <c r="CG2627" s="207"/>
      <c r="CH2627" s="207"/>
      <c r="CI2627" s="207"/>
      <c r="CJ2627" s="207"/>
      <c r="CK2627" s="207"/>
      <c r="CL2627" s="207"/>
      <c r="CM2627" s="207"/>
      <c r="CN2627" s="207"/>
      <c r="CO2627" s="207"/>
      <c r="CP2627" s="207"/>
      <c r="CQ2627" s="207"/>
      <c r="CR2627" s="207"/>
      <c r="CS2627" s="207"/>
      <c r="CT2627" s="207"/>
      <c r="CU2627" s="207"/>
      <c r="CV2627" s="207"/>
      <c r="CW2627" s="207"/>
      <c r="CX2627" s="207"/>
      <c r="CY2627" s="207"/>
      <c r="CZ2627" s="207"/>
      <c r="DA2627" s="207"/>
      <c r="DB2627" s="207"/>
      <c r="DC2627" s="207"/>
      <c r="DD2627" s="207"/>
      <c r="DE2627" s="207"/>
      <c r="DF2627" s="207"/>
      <c r="DG2627" s="207"/>
      <c r="DH2627" s="207"/>
      <c r="DI2627" s="207"/>
      <c r="DJ2627" s="207"/>
      <c r="DK2627" s="207"/>
      <c r="DL2627" s="207"/>
      <c r="DM2627" s="207"/>
      <c r="DN2627" s="207"/>
      <c r="DO2627" s="207"/>
      <c r="DP2627" s="207"/>
      <c r="DQ2627" s="207"/>
      <c r="DR2627" s="207"/>
      <c r="DS2627" s="207"/>
      <c r="DT2627" s="207"/>
      <c r="DU2627" s="207"/>
      <c r="DV2627" s="207"/>
      <c r="DW2627" s="207"/>
      <c r="DX2627" s="207"/>
    </row>
    <row r="2628" spans="68:128">
      <c r="BP2628" s="207"/>
      <c r="BQ2628" s="207"/>
      <c r="BR2628" s="207"/>
      <c r="BS2628" s="207"/>
      <c r="BT2628" s="207"/>
      <c r="BU2628" s="207"/>
      <c r="BV2628" s="207"/>
      <c r="BW2628" s="207"/>
      <c r="BX2628" s="207"/>
      <c r="BY2628" s="207"/>
      <c r="BZ2628" s="207"/>
      <c r="CA2628" s="207"/>
      <c r="CB2628" s="207"/>
      <c r="CC2628" s="207"/>
      <c r="CD2628" s="207"/>
      <c r="CE2628" s="207"/>
      <c r="CF2628" s="207"/>
      <c r="CG2628" s="207"/>
      <c r="CH2628" s="207"/>
      <c r="CI2628" s="207"/>
      <c r="CJ2628" s="207"/>
      <c r="CK2628" s="207"/>
      <c r="CL2628" s="207"/>
      <c r="CM2628" s="207"/>
      <c r="CN2628" s="207"/>
      <c r="CO2628" s="207"/>
      <c r="CP2628" s="207"/>
      <c r="CQ2628" s="207"/>
      <c r="CR2628" s="207"/>
      <c r="CS2628" s="207"/>
      <c r="CT2628" s="207"/>
      <c r="CU2628" s="207"/>
      <c r="CV2628" s="207"/>
      <c r="CW2628" s="207"/>
      <c r="CX2628" s="207"/>
      <c r="CY2628" s="207"/>
      <c r="CZ2628" s="207"/>
      <c r="DA2628" s="207"/>
      <c r="DB2628" s="207"/>
      <c r="DC2628" s="207"/>
      <c r="DD2628" s="207"/>
      <c r="DE2628" s="207"/>
      <c r="DF2628" s="207"/>
      <c r="DG2628" s="207"/>
      <c r="DH2628" s="207"/>
      <c r="DI2628" s="207"/>
      <c r="DJ2628" s="207"/>
      <c r="DK2628" s="207"/>
      <c r="DL2628" s="207"/>
      <c r="DM2628" s="207"/>
      <c r="DN2628" s="207"/>
      <c r="DO2628" s="207"/>
      <c r="DP2628" s="207"/>
      <c r="DQ2628" s="207"/>
      <c r="DR2628" s="207"/>
      <c r="DS2628" s="207"/>
      <c r="DT2628" s="207"/>
      <c r="DU2628" s="207"/>
      <c r="DV2628" s="207"/>
      <c r="DW2628" s="207"/>
      <c r="DX2628" s="207"/>
    </row>
    <row r="2629" spans="68:128">
      <c r="BP2629" s="207"/>
      <c r="BQ2629" s="207"/>
      <c r="BR2629" s="207"/>
      <c r="BS2629" s="207"/>
      <c r="BT2629" s="207"/>
      <c r="BU2629" s="207"/>
      <c r="BV2629" s="207"/>
      <c r="BW2629" s="207"/>
      <c r="BX2629" s="207"/>
      <c r="BY2629" s="207"/>
      <c r="BZ2629" s="207"/>
      <c r="CA2629" s="207"/>
      <c r="CB2629" s="207"/>
      <c r="CC2629" s="207"/>
      <c r="CD2629" s="207"/>
      <c r="CE2629" s="207"/>
      <c r="CF2629" s="207"/>
      <c r="CG2629" s="207"/>
      <c r="CH2629" s="207"/>
      <c r="CI2629" s="207"/>
      <c r="CJ2629" s="207"/>
      <c r="CK2629" s="207"/>
      <c r="CL2629" s="207"/>
      <c r="CM2629" s="207"/>
      <c r="CN2629" s="207"/>
      <c r="CO2629" s="207"/>
      <c r="CP2629" s="207"/>
      <c r="CQ2629" s="207"/>
      <c r="CR2629" s="207"/>
      <c r="CS2629" s="207"/>
      <c r="CT2629" s="207"/>
      <c r="CU2629" s="207"/>
      <c r="CV2629" s="207"/>
      <c r="CW2629" s="207"/>
      <c r="CX2629" s="207"/>
      <c r="CY2629" s="207"/>
      <c r="CZ2629" s="207"/>
      <c r="DA2629" s="207"/>
      <c r="DB2629" s="207"/>
      <c r="DC2629" s="207"/>
      <c r="DD2629" s="207"/>
      <c r="DE2629" s="207"/>
      <c r="DF2629" s="207"/>
      <c r="DG2629" s="207"/>
      <c r="DH2629" s="207"/>
      <c r="DI2629" s="207"/>
      <c r="DJ2629" s="207"/>
      <c r="DK2629" s="207"/>
      <c r="DL2629" s="207"/>
      <c r="DM2629" s="207"/>
      <c r="DN2629" s="207"/>
      <c r="DO2629" s="207"/>
      <c r="DP2629" s="207"/>
      <c r="DQ2629" s="207"/>
      <c r="DR2629" s="207"/>
      <c r="DS2629" s="207"/>
      <c r="DT2629" s="207"/>
      <c r="DU2629" s="207"/>
      <c r="DV2629" s="207"/>
      <c r="DW2629" s="207"/>
      <c r="DX2629" s="207"/>
    </row>
    <row r="2630" spans="68:128">
      <c r="BP2630" s="207"/>
      <c r="BQ2630" s="207"/>
      <c r="BR2630" s="207"/>
      <c r="BS2630" s="207"/>
      <c r="BT2630" s="207"/>
      <c r="BU2630" s="207"/>
      <c r="BV2630" s="207"/>
      <c r="BW2630" s="207"/>
      <c r="BX2630" s="207"/>
      <c r="BY2630" s="207"/>
      <c r="BZ2630" s="207"/>
      <c r="CA2630" s="207"/>
      <c r="CB2630" s="207"/>
      <c r="CC2630" s="207"/>
      <c r="CD2630" s="207"/>
      <c r="CE2630" s="207"/>
      <c r="CF2630" s="207"/>
      <c r="CG2630" s="207"/>
      <c r="CH2630" s="207"/>
      <c r="CI2630" s="207"/>
      <c r="CJ2630" s="207"/>
      <c r="CK2630" s="207"/>
      <c r="CL2630" s="207"/>
      <c r="CM2630" s="207"/>
      <c r="CN2630" s="207"/>
      <c r="CO2630" s="207"/>
      <c r="CP2630" s="207"/>
      <c r="CQ2630" s="207"/>
      <c r="CR2630" s="207"/>
      <c r="CS2630" s="207"/>
      <c r="CT2630" s="207"/>
      <c r="CU2630" s="207"/>
      <c r="CV2630" s="207"/>
      <c r="CW2630" s="207"/>
      <c r="CX2630" s="207"/>
      <c r="CY2630" s="207"/>
      <c r="CZ2630" s="207"/>
      <c r="DA2630" s="207"/>
      <c r="DB2630" s="207"/>
      <c r="DC2630" s="207"/>
      <c r="DD2630" s="207"/>
      <c r="DE2630" s="207"/>
      <c r="DF2630" s="207"/>
      <c r="DG2630" s="207"/>
      <c r="DH2630" s="207"/>
      <c r="DI2630" s="207"/>
      <c r="DJ2630" s="207"/>
      <c r="DK2630" s="207"/>
      <c r="DL2630" s="207"/>
      <c r="DM2630" s="207"/>
      <c r="DN2630" s="207"/>
      <c r="DO2630" s="207"/>
      <c r="DP2630" s="207"/>
      <c r="DQ2630" s="207"/>
      <c r="DR2630" s="207"/>
      <c r="DS2630" s="207"/>
      <c r="DT2630" s="207"/>
      <c r="DU2630" s="207"/>
      <c r="DV2630" s="207"/>
      <c r="DW2630" s="207"/>
      <c r="DX2630" s="207"/>
    </row>
    <row r="2631" spans="68:128">
      <c r="BP2631" s="207"/>
      <c r="BQ2631" s="207"/>
      <c r="BR2631" s="207"/>
      <c r="BS2631" s="207"/>
      <c r="BT2631" s="207"/>
      <c r="BU2631" s="207"/>
      <c r="BV2631" s="207"/>
      <c r="BW2631" s="207"/>
      <c r="BX2631" s="207"/>
      <c r="BY2631" s="207"/>
      <c r="BZ2631" s="207"/>
      <c r="CA2631" s="207"/>
      <c r="CB2631" s="207"/>
      <c r="CC2631" s="207"/>
      <c r="CD2631" s="207"/>
      <c r="CE2631" s="207"/>
      <c r="CF2631" s="207"/>
      <c r="CG2631" s="207"/>
      <c r="CH2631" s="207"/>
      <c r="CI2631" s="207"/>
      <c r="CJ2631" s="207"/>
      <c r="CK2631" s="207"/>
      <c r="CL2631" s="207"/>
      <c r="CM2631" s="207"/>
      <c r="CN2631" s="207"/>
      <c r="CO2631" s="207"/>
      <c r="CP2631" s="207"/>
      <c r="CQ2631" s="207"/>
      <c r="CR2631" s="207"/>
      <c r="CS2631" s="207"/>
      <c r="CT2631" s="207"/>
      <c r="CU2631" s="207"/>
      <c r="CV2631" s="207"/>
      <c r="CW2631" s="207"/>
      <c r="CX2631" s="207"/>
      <c r="CY2631" s="207"/>
      <c r="CZ2631" s="207"/>
      <c r="DA2631" s="207"/>
      <c r="DB2631" s="207"/>
      <c r="DC2631" s="207"/>
      <c r="DD2631" s="207"/>
      <c r="DE2631" s="207"/>
      <c r="DF2631" s="207"/>
      <c r="DG2631" s="207"/>
      <c r="DH2631" s="207"/>
      <c r="DI2631" s="207"/>
      <c r="DJ2631" s="207"/>
      <c r="DK2631" s="207"/>
      <c r="DL2631" s="207"/>
      <c r="DM2631" s="207"/>
      <c r="DN2631" s="207"/>
      <c r="DO2631" s="207"/>
      <c r="DP2631" s="207"/>
      <c r="DQ2631" s="207"/>
      <c r="DR2631" s="207"/>
      <c r="DS2631" s="207"/>
      <c r="DT2631" s="207"/>
      <c r="DU2631" s="207"/>
      <c r="DV2631" s="207"/>
      <c r="DW2631" s="207"/>
      <c r="DX2631" s="207"/>
    </row>
    <row r="2632" spans="68:128">
      <c r="BP2632" s="207"/>
      <c r="BQ2632" s="207"/>
      <c r="BR2632" s="207"/>
      <c r="BS2632" s="207"/>
      <c r="BT2632" s="207"/>
      <c r="BU2632" s="207"/>
      <c r="BV2632" s="207"/>
      <c r="BW2632" s="207"/>
      <c r="BX2632" s="207"/>
      <c r="BY2632" s="207"/>
      <c r="BZ2632" s="207"/>
      <c r="CA2632" s="207"/>
      <c r="CB2632" s="207"/>
      <c r="CC2632" s="207"/>
      <c r="CD2632" s="207"/>
      <c r="CE2632" s="207"/>
      <c r="CF2632" s="207"/>
      <c r="CG2632" s="207"/>
      <c r="CH2632" s="207"/>
      <c r="CI2632" s="207"/>
      <c r="CJ2632" s="207"/>
      <c r="CK2632" s="207"/>
      <c r="CL2632" s="207"/>
      <c r="CM2632" s="207"/>
      <c r="CN2632" s="207"/>
      <c r="CO2632" s="207"/>
      <c r="CP2632" s="207"/>
      <c r="CQ2632" s="207"/>
      <c r="CR2632" s="207"/>
      <c r="CS2632" s="207"/>
      <c r="CT2632" s="207"/>
      <c r="CU2632" s="207"/>
      <c r="CV2632" s="207"/>
      <c r="CW2632" s="207"/>
      <c r="CX2632" s="207"/>
      <c r="CY2632" s="207"/>
      <c r="CZ2632" s="207"/>
      <c r="DA2632" s="207"/>
      <c r="DB2632" s="207"/>
      <c r="DC2632" s="207"/>
      <c r="DD2632" s="207"/>
      <c r="DE2632" s="207"/>
      <c r="DF2632" s="207"/>
      <c r="DG2632" s="207"/>
      <c r="DH2632" s="207"/>
      <c r="DI2632" s="207"/>
      <c r="DJ2632" s="207"/>
      <c r="DK2632" s="207"/>
      <c r="DL2632" s="207"/>
      <c r="DM2632" s="207"/>
      <c r="DN2632" s="207"/>
      <c r="DO2632" s="207"/>
      <c r="DP2632" s="207"/>
      <c r="DQ2632" s="207"/>
      <c r="DR2632" s="207"/>
      <c r="DS2632" s="207"/>
      <c r="DT2632" s="207"/>
      <c r="DU2632" s="207"/>
      <c r="DV2632" s="207"/>
      <c r="DW2632" s="207"/>
      <c r="DX2632" s="207"/>
    </row>
    <row r="2633" spans="68:128">
      <c r="BP2633" s="207"/>
      <c r="BQ2633" s="207"/>
      <c r="BR2633" s="207"/>
      <c r="BS2633" s="207"/>
      <c r="BT2633" s="207"/>
      <c r="BU2633" s="207"/>
      <c r="BV2633" s="207"/>
      <c r="BW2633" s="207"/>
      <c r="BX2633" s="207"/>
      <c r="BY2633" s="207"/>
      <c r="BZ2633" s="207"/>
      <c r="CA2633" s="207"/>
      <c r="CB2633" s="207"/>
      <c r="CC2633" s="207"/>
      <c r="CD2633" s="207"/>
      <c r="CE2633" s="207"/>
      <c r="CF2633" s="207"/>
      <c r="CG2633" s="207"/>
      <c r="CH2633" s="207"/>
      <c r="CI2633" s="207"/>
      <c r="CJ2633" s="207"/>
      <c r="CK2633" s="207"/>
      <c r="CL2633" s="207"/>
      <c r="CM2633" s="207"/>
      <c r="CN2633" s="207"/>
      <c r="CO2633" s="207"/>
      <c r="CP2633" s="207"/>
      <c r="CQ2633" s="207"/>
      <c r="CR2633" s="207"/>
      <c r="CS2633" s="207"/>
      <c r="CT2633" s="207"/>
      <c r="CU2633" s="207"/>
      <c r="CV2633" s="207"/>
      <c r="CW2633" s="207"/>
      <c r="CX2633" s="207"/>
      <c r="CY2633" s="207"/>
      <c r="CZ2633" s="207"/>
      <c r="DA2633" s="207"/>
      <c r="DB2633" s="207"/>
      <c r="DC2633" s="207"/>
      <c r="DD2633" s="207"/>
      <c r="DE2633" s="207"/>
      <c r="DF2633" s="207"/>
      <c r="DG2633" s="207"/>
      <c r="DH2633" s="207"/>
      <c r="DI2633" s="207"/>
      <c r="DJ2633" s="207"/>
      <c r="DK2633" s="207"/>
      <c r="DL2633" s="207"/>
      <c r="DM2633" s="207"/>
      <c r="DN2633" s="207"/>
      <c r="DO2633" s="207"/>
      <c r="DP2633" s="207"/>
      <c r="DQ2633" s="207"/>
      <c r="DR2633" s="207"/>
      <c r="DS2633" s="207"/>
      <c r="DT2633" s="207"/>
      <c r="DU2633" s="207"/>
      <c r="DV2633" s="207"/>
      <c r="DW2633" s="207"/>
      <c r="DX2633" s="207"/>
    </row>
    <row r="2634" spans="68:128">
      <c r="BP2634" s="207"/>
      <c r="BQ2634" s="207"/>
      <c r="BR2634" s="207"/>
      <c r="BS2634" s="207"/>
      <c r="BT2634" s="207"/>
      <c r="BU2634" s="207"/>
      <c r="BV2634" s="207"/>
      <c r="BW2634" s="207"/>
      <c r="BX2634" s="207"/>
      <c r="BY2634" s="207"/>
      <c r="BZ2634" s="207"/>
      <c r="CA2634" s="207"/>
      <c r="CB2634" s="207"/>
      <c r="CC2634" s="207"/>
      <c r="CD2634" s="207"/>
      <c r="CE2634" s="207"/>
      <c r="CF2634" s="207"/>
      <c r="CG2634" s="207"/>
      <c r="CH2634" s="207"/>
      <c r="CI2634" s="207"/>
      <c r="CJ2634" s="207"/>
      <c r="CK2634" s="207"/>
      <c r="CL2634" s="207"/>
      <c r="CM2634" s="207"/>
      <c r="CN2634" s="207"/>
      <c r="CO2634" s="207"/>
      <c r="CP2634" s="207"/>
      <c r="CQ2634" s="207"/>
      <c r="CR2634" s="207"/>
      <c r="CS2634" s="207"/>
      <c r="CT2634" s="207"/>
      <c r="CU2634" s="207"/>
      <c r="CV2634" s="207"/>
      <c r="CW2634" s="207"/>
      <c r="CX2634" s="207"/>
      <c r="CY2634" s="207"/>
      <c r="CZ2634" s="207"/>
      <c r="DA2634" s="207"/>
      <c r="DB2634" s="207"/>
      <c r="DC2634" s="207"/>
      <c r="DD2634" s="207"/>
      <c r="DE2634" s="207"/>
      <c r="DF2634" s="207"/>
      <c r="DG2634" s="207"/>
      <c r="DH2634" s="207"/>
      <c r="DI2634" s="207"/>
      <c r="DJ2634" s="207"/>
      <c r="DK2634" s="207"/>
      <c r="DL2634" s="207"/>
      <c r="DM2634" s="207"/>
      <c r="DN2634" s="207"/>
      <c r="DO2634" s="207"/>
      <c r="DP2634" s="207"/>
      <c r="DQ2634" s="207"/>
      <c r="DR2634" s="207"/>
      <c r="DS2634" s="207"/>
      <c r="DT2634" s="207"/>
      <c r="DU2634" s="207"/>
      <c r="DV2634" s="207"/>
      <c r="DW2634" s="207"/>
      <c r="DX2634" s="207"/>
    </row>
    <row r="2635" spans="68:128">
      <c r="BP2635" s="207"/>
      <c r="BQ2635" s="207"/>
      <c r="BR2635" s="207"/>
      <c r="BS2635" s="207"/>
      <c r="BT2635" s="207"/>
      <c r="BU2635" s="207"/>
      <c r="BV2635" s="207"/>
      <c r="BW2635" s="207"/>
      <c r="BX2635" s="207"/>
      <c r="BY2635" s="207"/>
      <c r="BZ2635" s="207"/>
      <c r="CA2635" s="207"/>
      <c r="CB2635" s="207"/>
      <c r="CC2635" s="207"/>
      <c r="CD2635" s="207"/>
      <c r="CE2635" s="207"/>
      <c r="CF2635" s="207"/>
      <c r="CG2635" s="207"/>
      <c r="CH2635" s="207"/>
      <c r="CI2635" s="207"/>
      <c r="CJ2635" s="207"/>
      <c r="CK2635" s="207"/>
      <c r="CL2635" s="207"/>
      <c r="CM2635" s="207"/>
      <c r="CN2635" s="207"/>
      <c r="CO2635" s="207"/>
      <c r="CP2635" s="207"/>
      <c r="CQ2635" s="207"/>
      <c r="CR2635" s="207"/>
      <c r="CS2635" s="207"/>
      <c r="CT2635" s="207"/>
      <c r="CU2635" s="207"/>
      <c r="CV2635" s="207"/>
      <c r="CW2635" s="207"/>
      <c r="CX2635" s="207"/>
      <c r="CY2635" s="207"/>
      <c r="CZ2635" s="207"/>
      <c r="DA2635" s="207"/>
      <c r="DB2635" s="207"/>
      <c r="DC2635" s="207"/>
      <c r="DD2635" s="207"/>
      <c r="DE2635" s="207"/>
      <c r="DF2635" s="207"/>
      <c r="DG2635" s="207"/>
      <c r="DH2635" s="207"/>
      <c r="DI2635" s="207"/>
      <c r="DJ2635" s="207"/>
      <c r="DK2635" s="207"/>
      <c r="DL2635" s="207"/>
      <c r="DM2635" s="207"/>
      <c r="DN2635" s="207"/>
      <c r="DO2635" s="207"/>
      <c r="DP2635" s="207"/>
      <c r="DQ2635" s="207"/>
      <c r="DR2635" s="207"/>
      <c r="DS2635" s="207"/>
      <c r="DT2635" s="207"/>
      <c r="DU2635" s="207"/>
      <c r="DV2635" s="207"/>
      <c r="DW2635" s="207"/>
      <c r="DX2635" s="207"/>
    </row>
    <row r="2636" spans="68:128">
      <c r="BP2636" s="207"/>
      <c r="BQ2636" s="207"/>
      <c r="BR2636" s="207"/>
      <c r="BS2636" s="207"/>
      <c r="BT2636" s="207"/>
      <c r="BU2636" s="207"/>
      <c r="BV2636" s="207"/>
      <c r="BW2636" s="207"/>
      <c r="BX2636" s="207"/>
      <c r="BY2636" s="207"/>
      <c r="BZ2636" s="207"/>
      <c r="CA2636" s="207"/>
      <c r="CB2636" s="207"/>
      <c r="CC2636" s="207"/>
      <c r="CD2636" s="207"/>
      <c r="CE2636" s="207"/>
      <c r="CF2636" s="207"/>
      <c r="CG2636" s="207"/>
      <c r="CH2636" s="207"/>
      <c r="CI2636" s="207"/>
      <c r="CJ2636" s="207"/>
      <c r="CK2636" s="207"/>
      <c r="CL2636" s="207"/>
      <c r="CM2636" s="207"/>
      <c r="CN2636" s="207"/>
      <c r="CO2636" s="207"/>
      <c r="CP2636" s="207"/>
      <c r="CQ2636" s="207"/>
      <c r="CR2636" s="207"/>
      <c r="CS2636" s="207"/>
      <c r="CT2636" s="207"/>
      <c r="CU2636" s="207"/>
      <c r="CV2636" s="207"/>
      <c r="CW2636" s="207"/>
      <c r="CX2636" s="207"/>
      <c r="CY2636" s="207"/>
      <c r="CZ2636" s="207"/>
      <c r="DA2636" s="207"/>
      <c r="DB2636" s="207"/>
      <c r="DC2636" s="207"/>
      <c r="DD2636" s="207"/>
      <c r="DE2636" s="207"/>
      <c r="DF2636" s="207"/>
      <c r="DG2636" s="207"/>
      <c r="DH2636" s="207"/>
      <c r="DI2636" s="207"/>
      <c r="DJ2636" s="207"/>
      <c r="DK2636" s="207"/>
      <c r="DL2636" s="207"/>
      <c r="DM2636" s="207"/>
      <c r="DN2636" s="207"/>
      <c r="DO2636" s="207"/>
      <c r="DP2636" s="207"/>
      <c r="DQ2636" s="207"/>
      <c r="DR2636" s="207"/>
      <c r="DS2636" s="207"/>
      <c r="DT2636" s="207"/>
      <c r="DU2636" s="207"/>
      <c r="DV2636" s="207"/>
      <c r="DW2636" s="207"/>
      <c r="DX2636" s="207"/>
    </row>
    <row r="2637" spans="68:128">
      <c r="BP2637" s="207"/>
      <c r="BQ2637" s="207"/>
      <c r="BR2637" s="207"/>
      <c r="BS2637" s="207"/>
      <c r="BT2637" s="207"/>
      <c r="BU2637" s="207"/>
      <c r="BV2637" s="207"/>
      <c r="BW2637" s="207"/>
      <c r="BX2637" s="207"/>
      <c r="BY2637" s="207"/>
      <c r="BZ2637" s="207"/>
      <c r="CA2637" s="207"/>
      <c r="CB2637" s="207"/>
      <c r="CC2637" s="207"/>
      <c r="CD2637" s="207"/>
      <c r="CE2637" s="207"/>
      <c r="CF2637" s="207"/>
      <c r="CG2637" s="207"/>
      <c r="CH2637" s="207"/>
      <c r="CI2637" s="207"/>
      <c r="CJ2637" s="207"/>
      <c r="CK2637" s="207"/>
      <c r="CL2637" s="207"/>
      <c r="CM2637" s="207"/>
      <c r="CN2637" s="207"/>
      <c r="CO2637" s="207"/>
      <c r="CP2637" s="207"/>
      <c r="CQ2637" s="207"/>
      <c r="CR2637" s="207"/>
      <c r="CS2637" s="207"/>
      <c r="CT2637" s="207"/>
      <c r="CU2637" s="207"/>
      <c r="CV2637" s="207"/>
      <c r="CW2637" s="207"/>
      <c r="CX2637" s="207"/>
      <c r="CY2637" s="207"/>
      <c r="CZ2637" s="207"/>
      <c r="DA2637" s="207"/>
      <c r="DB2637" s="207"/>
      <c r="DC2637" s="207"/>
      <c r="DD2637" s="207"/>
      <c r="DE2637" s="207"/>
      <c r="DF2637" s="207"/>
      <c r="DG2637" s="207"/>
      <c r="DH2637" s="207"/>
      <c r="DI2637" s="207"/>
      <c r="DJ2637" s="207"/>
      <c r="DK2637" s="207"/>
      <c r="DL2637" s="207"/>
      <c r="DM2637" s="207"/>
      <c r="DN2637" s="207"/>
      <c r="DO2637" s="207"/>
      <c r="DP2637" s="207"/>
      <c r="DQ2637" s="207"/>
      <c r="DR2637" s="207"/>
      <c r="DS2637" s="207"/>
      <c r="DT2637" s="207"/>
      <c r="DU2637" s="207"/>
      <c r="DV2637" s="207"/>
      <c r="DW2637" s="207"/>
      <c r="DX2637" s="207"/>
    </row>
    <row r="2638" spans="68:128">
      <c r="BP2638" s="207"/>
      <c r="BQ2638" s="207"/>
      <c r="BR2638" s="207"/>
      <c r="BS2638" s="207"/>
      <c r="BT2638" s="207"/>
      <c r="BU2638" s="207"/>
      <c r="BV2638" s="207"/>
      <c r="BW2638" s="207"/>
      <c r="BX2638" s="207"/>
      <c r="BY2638" s="207"/>
      <c r="BZ2638" s="207"/>
      <c r="CA2638" s="207"/>
      <c r="CB2638" s="207"/>
      <c r="CC2638" s="207"/>
      <c r="CD2638" s="207"/>
      <c r="CE2638" s="207"/>
      <c r="CF2638" s="207"/>
      <c r="CG2638" s="207"/>
      <c r="CH2638" s="207"/>
      <c r="CI2638" s="207"/>
      <c r="CJ2638" s="207"/>
      <c r="CK2638" s="207"/>
      <c r="CL2638" s="207"/>
      <c r="CM2638" s="207"/>
      <c r="CN2638" s="207"/>
      <c r="CO2638" s="207"/>
      <c r="CP2638" s="207"/>
      <c r="CQ2638" s="207"/>
      <c r="CR2638" s="207"/>
      <c r="CS2638" s="207"/>
      <c r="CT2638" s="207"/>
      <c r="CU2638" s="207"/>
      <c r="CV2638" s="207"/>
      <c r="CW2638" s="207"/>
      <c r="CX2638" s="207"/>
      <c r="CY2638" s="207"/>
      <c r="CZ2638" s="207"/>
      <c r="DA2638" s="207"/>
      <c r="DB2638" s="207"/>
      <c r="DC2638" s="207"/>
      <c r="DD2638" s="207"/>
      <c r="DE2638" s="207"/>
      <c r="DF2638" s="207"/>
      <c r="DG2638" s="207"/>
      <c r="DH2638" s="207"/>
      <c r="DI2638" s="207"/>
      <c r="DJ2638" s="207"/>
      <c r="DK2638" s="207"/>
      <c r="DL2638" s="207"/>
      <c r="DM2638" s="207"/>
      <c r="DN2638" s="207"/>
      <c r="DO2638" s="207"/>
      <c r="DP2638" s="207"/>
      <c r="DQ2638" s="207"/>
      <c r="DR2638" s="207"/>
      <c r="DS2638" s="207"/>
      <c r="DT2638" s="207"/>
      <c r="DU2638" s="207"/>
      <c r="DV2638" s="207"/>
      <c r="DW2638" s="207"/>
      <c r="DX2638" s="207"/>
    </row>
    <row r="2639" spans="68:128">
      <c r="BP2639" s="207"/>
      <c r="BQ2639" s="207"/>
      <c r="BR2639" s="207"/>
      <c r="BS2639" s="207"/>
      <c r="BT2639" s="207"/>
      <c r="BU2639" s="207"/>
      <c r="BV2639" s="207"/>
      <c r="BW2639" s="207"/>
      <c r="BX2639" s="207"/>
      <c r="BY2639" s="207"/>
      <c r="BZ2639" s="207"/>
      <c r="CA2639" s="207"/>
      <c r="CB2639" s="207"/>
      <c r="CC2639" s="207"/>
      <c r="CD2639" s="207"/>
      <c r="CE2639" s="207"/>
      <c r="CF2639" s="207"/>
      <c r="CG2639" s="207"/>
      <c r="CH2639" s="207"/>
      <c r="CI2639" s="207"/>
      <c r="CJ2639" s="207"/>
      <c r="CK2639" s="207"/>
      <c r="CL2639" s="207"/>
      <c r="CM2639" s="207"/>
      <c r="CN2639" s="207"/>
      <c r="CO2639" s="207"/>
      <c r="CP2639" s="207"/>
      <c r="CQ2639" s="207"/>
      <c r="CR2639" s="207"/>
      <c r="CS2639" s="207"/>
      <c r="CT2639" s="207"/>
      <c r="CU2639" s="207"/>
      <c r="CV2639" s="207"/>
      <c r="CW2639" s="207"/>
      <c r="CX2639" s="207"/>
      <c r="CY2639" s="207"/>
      <c r="CZ2639" s="207"/>
      <c r="DA2639" s="207"/>
      <c r="DB2639" s="207"/>
      <c r="DC2639" s="207"/>
      <c r="DD2639" s="207"/>
      <c r="DE2639" s="207"/>
      <c r="DF2639" s="207"/>
      <c r="DG2639" s="207"/>
      <c r="DH2639" s="207"/>
      <c r="DI2639" s="207"/>
      <c r="DJ2639" s="207"/>
      <c r="DK2639" s="207"/>
      <c r="DL2639" s="207"/>
      <c r="DM2639" s="207"/>
      <c r="DN2639" s="207"/>
      <c r="DO2639" s="207"/>
      <c r="DP2639" s="207"/>
      <c r="DQ2639" s="207"/>
      <c r="DR2639" s="207"/>
      <c r="DS2639" s="207"/>
      <c r="DT2639" s="207"/>
      <c r="DU2639" s="207"/>
      <c r="DV2639" s="207"/>
      <c r="DW2639" s="207"/>
      <c r="DX2639" s="207"/>
    </row>
    <row r="2640" spans="68:128">
      <c r="BP2640" s="207"/>
      <c r="BQ2640" s="207"/>
      <c r="BR2640" s="207"/>
      <c r="BS2640" s="207"/>
      <c r="BT2640" s="207"/>
      <c r="BU2640" s="207"/>
      <c r="BV2640" s="207"/>
      <c r="BW2640" s="207"/>
      <c r="BX2640" s="207"/>
      <c r="BY2640" s="207"/>
      <c r="BZ2640" s="207"/>
      <c r="CA2640" s="207"/>
      <c r="CB2640" s="207"/>
      <c r="CC2640" s="207"/>
      <c r="CD2640" s="207"/>
      <c r="CE2640" s="207"/>
      <c r="CF2640" s="207"/>
      <c r="CG2640" s="207"/>
      <c r="CH2640" s="207"/>
      <c r="CI2640" s="207"/>
      <c r="CJ2640" s="207"/>
      <c r="CK2640" s="207"/>
      <c r="CL2640" s="207"/>
      <c r="CM2640" s="207"/>
      <c r="CN2640" s="207"/>
      <c r="CO2640" s="207"/>
      <c r="CP2640" s="207"/>
      <c r="CQ2640" s="207"/>
      <c r="CR2640" s="207"/>
      <c r="CS2640" s="207"/>
      <c r="CT2640" s="207"/>
      <c r="CU2640" s="207"/>
      <c r="CV2640" s="207"/>
      <c r="CW2640" s="207"/>
      <c r="CX2640" s="207"/>
      <c r="CY2640" s="207"/>
      <c r="CZ2640" s="207"/>
      <c r="DA2640" s="207"/>
      <c r="DB2640" s="207"/>
      <c r="DC2640" s="207"/>
      <c r="DD2640" s="207"/>
      <c r="DE2640" s="207"/>
      <c r="DF2640" s="207"/>
      <c r="DG2640" s="207"/>
      <c r="DH2640" s="207"/>
      <c r="DI2640" s="207"/>
      <c r="DJ2640" s="207"/>
      <c r="DK2640" s="207"/>
      <c r="DL2640" s="207"/>
      <c r="DM2640" s="207"/>
      <c r="DN2640" s="207"/>
      <c r="DO2640" s="207"/>
      <c r="DP2640" s="207"/>
      <c r="DQ2640" s="207"/>
      <c r="DR2640" s="207"/>
      <c r="DS2640" s="207"/>
      <c r="DT2640" s="207"/>
      <c r="DU2640" s="207"/>
      <c r="DV2640" s="207"/>
      <c r="DW2640" s="207"/>
      <c r="DX2640" s="207"/>
    </row>
    <row r="2641" spans="68:128">
      <c r="BP2641" s="207"/>
      <c r="BQ2641" s="207"/>
      <c r="BR2641" s="207"/>
      <c r="BS2641" s="207"/>
      <c r="BT2641" s="207"/>
      <c r="BU2641" s="207"/>
      <c r="BV2641" s="207"/>
      <c r="BW2641" s="207"/>
      <c r="BX2641" s="207"/>
      <c r="BY2641" s="207"/>
      <c r="BZ2641" s="207"/>
      <c r="CA2641" s="207"/>
      <c r="CB2641" s="207"/>
      <c r="CC2641" s="207"/>
      <c r="CD2641" s="207"/>
      <c r="CE2641" s="207"/>
      <c r="CF2641" s="207"/>
      <c r="CG2641" s="207"/>
      <c r="CH2641" s="207"/>
      <c r="CI2641" s="207"/>
      <c r="CJ2641" s="207"/>
      <c r="CK2641" s="207"/>
      <c r="CL2641" s="207"/>
      <c r="CM2641" s="207"/>
      <c r="CN2641" s="207"/>
      <c r="CO2641" s="207"/>
      <c r="CP2641" s="207"/>
      <c r="CQ2641" s="207"/>
      <c r="CR2641" s="207"/>
      <c r="CS2641" s="207"/>
      <c r="CT2641" s="207"/>
      <c r="CU2641" s="207"/>
      <c r="CV2641" s="207"/>
      <c r="CW2641" s="207"/>
      <c r="CX2641" s="207"/>
      <c r="CY2641" s="207"/>
      <c r="CZ2641" s="207"/>
      <c r="DA2641" s="207"/>
      <c r="DB2641" s="207"/>
      <c r="DC2641" s="207"/>
      <c r="DD2641" s="207"/>
      <c r="DE2641" s="207"/>
      <c r="DF2641" s="207"/>
      <c r="DG2641" s="207"/>
      <c r="DH2641" s="207"/>
      <c r="DI2641" s="207"/>
      <c r="DJ2641" s="207"/>
      <c r="DK2641" s="207"/>
      <c r="DL2641" s="207"/>
      <c r="DM2641" s="207"/>
      <c r="DN2641" s="207"/>
      <c r="DO2641" s="207"/>
      <c r="DP2641" s="207"/>
      <c r="DQ2641" s="207"/>
      <c r="DR2641" s="207"/>
      <c r="DS2641" s="207"/>
      <c r="DT2641" s="207"/>
      <c r="DU2641" s="207"/>
      <c r="DV2641" s="207"/>
      <c r="DW2641" s="207"/>
      <c r="DX2641" s="207"/>
    </row>
    <row r="2642" spans="68:128">
      <c r="BP2642" s="207"/>
      <c r="BQ2642" s="207"/>
      <c r="BR2642" s="207"/>
      <c r="BS2642" s="207"/>
      <c r="BT2642" s="207"/>
      <c r="BU2642" s="207"/>
      <c r="BV2642" s="207"/>
      <c r="BW2642" s="207"/>
      <c r="BX2642" s="207"/>
      <c r="BY2642" s="207"/>
      <c r="BZ2642" s="207"/>
      <c r="CA2642" s="207"/>
      <c r="CB2642" s="207"/>
      <c r="CC2642" s="207"/>
      <c r="CD2642" s="207"/>
      <c r="CE2642" s="207"/>
      <c r="CF2642" s="207"/>
      <c r="CG2642" s="207"/>
      <c r="CH2642" s="207"/>
      <c r="CI2642" s="207"/>
      <c r="CJ2642" s="207"/>
      <c r="CK2642" s="207"/>
      <c r="CL2642" s="207"/>
      <c r="CM2642" s="207"/>
      <c r="CN2642" s="207"/>
      <c r="CO2642" s="207"/>
      <c r="CP2642" s="207"/>
      <c r="CQ2642" s="207"/>
      <c r="CR2642" s="207"/>
      <c r="CS2642" s="207"/>
      <c r="CT2642" s="207"/>
      <c r="CU2642" s="207"/>
      <c r="CV2642" s="207"/>
      <c r="CW2642" s="207"/>
      <c r="CX2642" s="207"/>
      <c r="CY2642" s="207"/>
      <c r="CZ2642" s="207"/>
      <c r="DA2642" s="207"/>
      <c r="DB2642" s="207"/>
      <c r="DC2642" s="207"/>
      <c r="DD2642" s="207"/>
      <c r="DE2642" s="207"/>
      <c r="DF2642" s="207"/>
      <c r="DG2642" s="207"/>
      <c r="DH2642" s="207"/>
      <c r="DI2642" s="207"/>
      <c r="DJ2642" s="207"/>
      <c r="DK2642" s="207"/>
      <c r="DL2642" s="207"/>
      <c r="DM2642" s="207"/>
      <c r="DN2642" s="207"/>
      <c r="DO2642" s="207"/>
      <c r="DP2642" s="207"/>
      <c r="DQ2642" s="207"/>
      <c r="DR2642" s="207"/>
      <c r="DS2642" s="207"/>
      <c r="DT2642" s="207"/>
      <c r="DU2642" s="207"/>
      <c r="DV2642" s="207"/>
      <c r="DW2642" s="207"/>
      <c r="DX2642" s="207"/>
    </row>
    <row r="2643" spans="68:128">
      <c r="BP2643" s="207"/>
      <c r="BQ2643" s="207"/>
      <c r="BR2643" s="207"/>
      <c r="BS2643" s="207"/>
      <c r="BT2643" s="207"/>
      <c r="BU2643" s="207"/>
      <c r="BV2643" s="207"/>
      <c r="BW2643" s="207"/>
      <c r="BX2643" s="207"/>
      <c r="BY2643" s="207"/>
      <c r="BZ2643" s="207"/>
      <c r="CA2643" s="207"/>
      <c r="CB2643" s="207"/>
      <c r="CC2643" s="207"/>
      <c r="CD2643" s="207"/>
      <c r="CE2643" s="207"/>
      <c r="CF2643" s="207"/>
      <c r="CG2643" s="207"/>
      <c r="CH2643" s="207"/>
      <c r="CI2643" s="207"/>
      <c r="CJ2643" s="207"/>
      <c r="CK2643" s="207"/>
      <c r="CL2643" s="207"/>
      <c r="CM2643" s="207"/>
      <c r="CN2643" s="207"/>
      <c r="CO2643" s="207"/>
      <c r="CP2643" s="207"/>
      <c r="CQ2643" s="207"/>
      <c r="CR2643" s="207"/>
      <c r="CS2643" s="207"/>
      <c r="CT2643" s="207"/>
      <c r="CU2643" s="207"/>
      <c r="CV2643" s="207"/>
      <c r="CW2643" s="207"/>
      <c r="CX2643" s="207"/>
      <c r="CY2643" s="207"/>
      <c r="CZ2643" s="207"/>
      <c r="DA2643" s="207"/>
      <c r="DB2643" s="207"/>
      <c r="DC2643" s="207"/>
      <c r="DD2643" s="207"/>
      <c r="DE2643" s="207"/>
      <c r="DF2643" s="207"/>
      <c r="DG2643" s="207"/>
      <c r="DH2643" s="207"/>
      <c r="DI2643" s="207"/>
      <c r="DJ2643" s="207"/>
      <c r="DK2643" s="207"/>
      <c r="DL2643" s="207"/>
      <c r="DM2643" s="207"/>
      <c r="DN2643" s="207"/>
      <c r="DO2643" s="207"/>
      <c r="DP2643" s="207"/>
      <c r="DQ2643" s="207"/>
      <c r="DR2643" s="207"/>
      <c r="DS2643" s="207"/>
      <c r="DT2643" s="207"/>
      <c r="DU2643" s="207"/>
      <c r="DV2643" s="207"/>
      <c r="DW2643" s="207"/>
      <c r="DX2643" s="207"/>
    </row>
    <row r="2644" spans="68:128">
      <c r="BP2644" s="207"/>
      <c r="BQ2644" s="207"/>
      <c r="BR2644" s="207"/>
      <c r="BS2644" s="207"/>
      <c r="BT2644" s="207"/>
      <c r="BU2644" s="207"/>
      <c r="BV2644" s="207"/>
      <c r="BW2644" s="207"/>
      <c r="BX2644" s="207"/>
      <c r="BY2644" s="207"/>
      <c r="BZ2644" s="207"/>
      <c r="CA2644" s="207"/>
      <c r="CB2644" s="207"/>
      <c r="CC2644" s="207"/>
      <c r="CD2644" s="207"/>
      <c r="CE2644" s="207"/>
      <c r="CF2644" s="207"/>
      <c r="CG2644" s="207"/>
      <c r="CH2644" s="207"/>
      <c r="CI2644" s="207"/>
      <c r="CJ2644" s="207"/>
      <c r="CK2644" s="207"/>
      <c r="CL2644" s="207"/>
      <c r="CM2644" s="207"/>
      <c r="CN2644" s="207"/>
      <c r="CO2644" s="207"/>
      <c r="CP2644" s="207"/>
      <c r="CQ2644" s="207"/>
      <c r="CR2644" s="207"/>
      <c r="CS2644" s="207"/>
      <c r="CT2644" s="207"/>
      <c r="CU2644" s="207"/>
      <c r="CV2644" s="207"/>
      <c r="CW2644" s="207"/>
      <c r="CX2644" s="207"/>
      <c r="CY2644" s="207"/>
      <c r="CZ2644" s="207"/>
      <c r="DA2644" s="207"/>
      <c r="DB2644" s="207"/>
      <c r="DC2644" s="207"/>
      <c r="DD2644" s="207"/>
      <c r="DE2644" s="207"/>
      <c r="DF2644" s="207"/>
      <c r="DG2644" s="207"/>
      <c r="DH2644" s="207"/>
      <c r="DI2644" s="207"/>
      <c r="DJ2644" s="207"/>
      <c r="DK2644" s="207"/>
      <c r="DL2644" s="207"/>
      <c r="DM2644" s="207"/>
      <c r="DN2644" s="207"/>
      <c r="DO2644" s="207"/>
      <c r="DP2644" s="207"/>
      <c r="DQ2644" s="207"/>
      <c r="DR2644" s="207"/>
      <c r="DS2644" s="207"/>
      <c r="DT2644" s="207"/>
      <c r="DU2644" s="207"/>
      <c r="DV2644" s="207"/>
      <c r="DW2644" s="207"/>
      <c r="DX2644" s="207"/>
    </row>
    <row r="2645" spans="68:128">
      <c r="BP2645" s="207"/>
      <c r="BQ2645" s="207"/>
      <c r="BR2645" s="207"/>
      <c r="BS2645" s="207"/>
      <c r="BT2645" s="207"/>
      <c r="BU2645" s="207"/>
      <c r="BV2645" s="207"/>
      <c r="BW2645" s="207"/>
      <c r="BX2645" s="207"/>
      <c r="BY2645" s="207"/>
      <c r="BZ2645" s="207"/>
      <c r="CA2645" s="207"/>
      <c r="CB2645" s="207"/>
      <c r="CC2645" s="207"/>
      <c r="CD2645" s="207"/>
      <c r="CE2645" s="207"/>
      <c r="CF2645" s="207"/>
      <c r="CG2645" s="207"/>
      <c r="CH2645" s="207"/>
      <c r="CI2645" s="207"/>
      <c r="CJ2645" s="207"/>
      <c r="CK2645" s="207"/>
      <c r="CL2645" s="207"/>
      <c r="CM2645" s="207"/>
      <c r="CN2645" s="207"/>
      <c r="CO2645" s="207"/>
      <c r="CP2645" s="207"/>
      <c r="CQ2645" s="207"/>
      <c r="CR2645" s="207"/>
      <c r="CS2645" s="207"/>
      <c r="CT2645" s="207"/>
      <c r="CU2645" s="207"/>
      <c r="CV2645" s="207"/>
      <c r="CW2645" s="207"/>
      <c r="CX2645" s="207"/>
      <c r="CY2645" s="207"/>
      <c r="CZ2645" s="207"/>
      <c r="DA2645" s="207"/>
      <c r="DB2645" s="207"/>
      <c r="DC2645" s="207"/>
      <c r="DD2645" s="207"/>
      <c r="DE2645" s="207"/>
      <c r="DF2645" s="207"/>
      <c r="DG2645" s="207"/>
      <c r="DH2645" s="207"/>
      <c r="DI2645" s="207"/>
      <c r="DJ2645" s="207"/>
      <c r="DK2645" s="207"/>
      <c r="DL2645" s="207"/>
      <c r="DM2645" s="207"/>
      <c r="DN2645" s="207"/>
      <c r="DO2645" s="207"/>
      <c r="DP2645" s="207"/>
      <c r="DQ2645" s="207"/>
      <c r="DR2645" s="207"/>
      <c r="DS2645" s="207"/>
      <c r="DT2645" s="207"/>
      <c r="DU2645" s="207"/>
      <c r="DV2645" s="207"/>
      <c r="DW2645" s="207"/>
      <c r="DX2645" s="207"/>
    </row>
    <row r="2646" spans="68:128">
      <c r="BP2646" s="207"/>
      <c r="BQ2646" s="207"/>
      <c r="BR2646" s="207"/>
      <c r="BS2646" s="207"/>
      <c r="BT2646" s="207"/>
      <c r="BU2646" s="207"/>
      <c r="BV2646" s="207"/>
      <c r="BW2646" s="207"/>
      <c r="BX2646" s="207"/>
      <c r="BY2646" s="207"/>
      <c r="BZ2646" s="207"/>
      <c r="CA2646" s="207"/>
      <c r="CB2646" s="207"/>
      <c r="CC2646" s="207"/>
      <c r="CD2646" s="207"/>
      <c r="CE2646" s="207"/>
      <c r="CF2646" s="207"/>
      <c r="CG2646" s="207"/>
      <c r="CH2646" s="207"/>
      <c r="CI2646" s="207"/>
      <c r="CJ2646" s="207"/>
      <c r="CK2646" s="207"/>
      <c r="CL2646" s="207"/>
      <c r="CM2646" s="207"/>
      <c r="CN2646" s="207"/>
      <c r="CO2646" s="207"/>
      <c r="CP2646" s="207"/>
      <c r="CQ2646" s="207"/>
      <c r="CR2646" s="207"/>
      <c r="CS2646" s="207"/>
      <c r="CT2646" s="207"/>
      <c r="CU2646" s="207"/>
      <c r="CV2646" s="207"/>
      <c r="CW2646" s="207"/>
      <c r="CX2646" s="207"/>
      <c r="CY2646" s="207"/>
      <c r="CZ2646" s="207"/>
      <c r="DA2646" s="207"/>
      <c r="DB2646" s="207"/>
      <c r="DC2646" s="207"/>
      <c r="DD2646" s="207"/>
      <c r="DE2646" s="207"/>
      <c r="DF2646" s="207"/>
      <c r="DG2646" s="207"/>
      <c r="DH2646" s="207"/>
      <c r="DI2646" s="207"/>
      <c r="DJ2646" s="207"/>
      <c r="DK2646" s="207"/>
      <c r="DL2646" s="207"/>
      <c r="DM2646" s="207"/>
      <c r="DN2646" s="207"/>
      <c r="DO2646" s="207"/>
      <c r="DP2646" s="207"/>
      <c r="DQ2646" s="207"/>
      <c r="DR2646" s="207"/>
      <c r="DS2646" s="207"/>
      <c r="DT2646" s="207"/>
      <c r="DU2646" s="207"/>
      <c r="DV2646" s="207"/>
      <c r="DW2646" s="207"/>
      <c r="DX2646" s="207"/>
    </row>
    <row r="2647" spans="68:128">
      <c r="BP2647" s="207"/>
      <c r="BQ2647" s="207"/>
      <c r="BR2647" s="207"/>
      <c r="BS2647" s="207"/>
      <c r="BT2647" s="207"/>
      <c r="BU2647" s="207"/>
      <c r="BV2647" s="207"/>
      <c r="BW2647" s="207"/>
      <c r="BX2647" s="207"/>
      <c r="BY2647" s="207"/>
      <c r="BZ2647" s="207"/>
      <c r="CA2647" s="207"/>
      <c r="CB2647" s="207"/>
      <c r="CC2647" s="207"/>
      <c r="CD2647" s="207"/>
      <c r="CE2647" s="207"/>
      <c r="CF2647" s="207"/>
      <c r="CG2647" s="207"/>
      <c r="CH2647" s="207"/>
      <c r="CI2647" s="207"/>
      <c r="CJ2647" s="207"/>
      <c r="CK2647" s="207"/>
      <c r="CL2647" s="207"/>
      <c r="CM2647" s="207"/>
      <c r="CN2647" s="207"/>
      <c r="CO2647" s="207"/>
      <c r="CP2647" s="207"/>
      <c r="CQ2647" s="207"/>
      <c r="CR2647" s="207"/>
      <c r="CS2647" s="207"/>
      <c r="CT2647" s="207"/>
      <c r="CU2647" s="207"/>
      <c r="CV2647" s="207"/>
      <c r="CW2647" s="207"/>
      <c r="CX2647" s="207"/>
      <c r="CY2647" s="207"/>
      <c r="CZ2647" s="207"/>
      <c r="DA2647" s="207"/>
      <c r="DB2647" s="207"/>
      <c r="DC2647" s="207"/>
      <c r="DD2647" s="207"/>
      <c r="DE2647" s="207"/>
      <c r="DF2647" s="207"/>
      <c r="DG2647" s="207"/>
      <c r="DH2647" s="207"/>
      <c r="DI2647" s="207"/>
      <c r="DJ2647" s="207"/>
      <c r="DK2647" s="207"/>
      <c r="DL2647" s="207"/>
      <c r="DM2647" s="207"/>
      <c r="DN2647" s="207"/>
      <c r="DO2647" s="207"/>
      <c r="DP2647" s="207"/>
      <c r="DQ2647" s="207"/>
      <c r="DR2647" s="207"/>
      <c r="DS2647" s="207"/>
      <c r="DT2647" s="207"/>
      <c r="DU2647" s="207"/>
      <c r="DV2647" s="207"/>
      <c r="DW2647" s="207"/>
      <c r="DX2647" s="207"/>
    </row>
    <row r="2648" spans="68:128">
      <c r="BP2648" s="207"/>
      <c r="BQ2648" s="207"/>
      <c r="BR2648" s="207"/>
      <c r="BS2648" s="207"/>
      <c r="BT2648" s="207"/>
      <c r="BU2648" s="207"/>
      <c r="BV2648" s="207"/>
      <c r="BW2648" s="207"/>
      <c r="BX2648" s="207"/>
      <c r="BY2648" s="207"/>
      <c r="BZ2648" s="207"/>
      <c r="CA2648" s="207"/>
      <c r="CB2648" s="207"/>
      <c r="CC2648" s="207"/>
      <c r="CD2648" s="207"/>
      <c r="CE2648" s="207"/>
      <c r="CF2648" s="207"/>
      <c r="CG2648" s="207"/>
      <c r="CH2648" s="207"/>
      <c r="CI2648" s="207"/>
      <c r="CJ2648" s="207"/>
      <c r="CK2648" s="207"/>
      <c r="CL2648" s="207"/>
      <c r="CM2648" s="207"/>
      <c r="CN2648" s="207"/>
      <c r="CO2648" s="207"/>
      <c r="CP2648" s="207"/>
      <c r="CQ2648" s="207"/>
      <c r="CR2648" s="207"/>
      <c r="CS2648" s="207"/>
      <c r="CT2648" s="207"/>
      <c r="CU2648" s="207"/>
      <c r="CV2648" s="207"/>
      <c r="CW2648" s="207"/>
      <c r="CX2648" s="207"/>
      <c r="CY2648" s="207"/>
      <c r="CZ2648" s="207"/>
      <c r="DA2648" s="207"/>
      <c r="DB2648" s="207"/>
      <c r="DC2648" s="207"/>
      <c r="DD2648" s="207"/>
      <c r="DE2648" s="207"/>
      <c r="DF2648" s="207"/>
      <c r="DG2648" s="207"/>
      <c r="DH2648" s="207"/>
      <c r="DI2648" s="207"/>
      <c r="DJ2648" s="207"/>
      <c r="DK2648" s="207"/>
      <c r="DL2648" s="207"/>
      <c r="DM2648" s="207"/>
      <c r="DN2648" s="207"/>
      <c r="DO2648" s="207"/>
      <c r="DP2648" s="207"/>
      <c r="DQ2648" s="207"/>
      <c r="DR2648" s="207"/>
      <c r="DS2648" s="207"/>
      <c r="DT2648" s="207"/>
      <c r="DU2648" s="207"/>
      <c r="DV2648" s="207"/>
      <c r="DW2648" s="207"/>
      <c r="DX2648" s="207"/>
    </row>
    <row r="2649" spans="68:128">
      <c r="BP2649" s="207"/>
      <c r="BQ2649" s="207"/>
      <c r="BR2649" s="207"/>
      <c r="BS2649" s="207"/>
      <c r="BT2649" s="207"/>
      <c r="BU2649" s="207"/>
      <c r="BV2649" s="207"/>
      <c r="BW2649" s="207"/>
      <c r="BX2649" s="207"/>
      <c r="BY2649" s="207"/>
      <c r="BZ2649" s="207"/>
      <c r="CA2649" s="207"/>
      <c r="CB2649" s="207"/>
      <c r="CC2649" s="207"/>
      <c r="CD2649" s="207"/>
      <c r="CE2649" s="207"/>
      <c r="CF2649" s="207"/>
      <c r="CG2649" s="207"/>
      <c r="CH2649" s="207"/>
      <c r="CI2649" s="207"/>
      <c r="CJ2649" s="207"/>
      <c r="CK2649" s="207"/>
      <c r="CL2649" s="207"/>
      <c r="CM2649" s="207"/>
      <c r="CN2649" s="207"/>
      <c r="CO2649" s="207"/>
      <c r="CP2649" s="207"/>
      <c r="CQ2649" s="207"/>
      <c r="CR2649" s="207"/>
      <c r="CS2649" s="207"/>
      <c r="CT2649" s="207"/>
      <c r="CU2649" s="207"/>
      <c r="CV2649" s="207"/>
      <c r="CW2649" s="207"/>
      <c r="CX2649" s="207"/>
      <c r="CY2649" s="207"/>
      <c r="CZ2649" s="207"/>
      <c r="DA2649" s="207"/>
      <c r="DB2649" s="207"/>
      <c r="DC2649" s="207"/>
      <c r="DD2649" s="207"/>
      <c r="DE2649" s="207"/>
      <c r="DF2649" s="207"/>
      <c r="DG2649" s="207"/>
      <c r="DH2649" s="207"/>
      <c r="DI2649" s="207"/>
      <c r="DJ2649" s="207"/>
      <c r="DK2649" s="207"/>
      <c r="DL2649" s="207"/>
      <c r="DM2649" s="207"/>
      <c r="DN2649" s="207"/>
      <c r="DO2649" s="207"/>
      <c r="DP2649" s="207"/>
      <c r="DQ2649" s="207"/>
      <c r="DR2649" s="207"/>
      <c r="DS2649" s="207"/>
      <c r="DT2649" s="207"/>
      <c r="DU2649" s="207"/>
      <c r="DV2649" s="207"/>
      <c r="DW2649" s="207"/>
      <c r="DX2649" s="207"/>
    </row>
    <row r="2650" spans="68:128">
      <c r="BP2650" s="207"/>
      <c r="BQ2650" s="207"/>
      <c r="BR2650" s="207"/>
      <c r="BS2650" s="207"/>
      <c r="BT2650" s="207"/>
      <c r="BU2650" s="207"/>
      <c r="BV2650" s="207"/>
      <c r="BW2650" s="207"/>
      <c r="BX2650" s="207"/>
      <c r="BY2650" s="207"/>
      <c r="BZ2650" s="207"/>
      <c r="CA2650" s="207"/>
      <c r="CB2650" s="207"/>
      <c r="CC2650" s="207"/>
      <c r="CD2650" s="207"/>
      <c r="CE2650" s="207"/>
      <c r="CF2650" s="207"/>
      <c r="CG2650" s="207"/>
      <c r="CH2650" s="207"/>
      <c r="CI2650" s="207"/>
      <c r="CJ2650" s="207"/>
      <c r="CK2650" s="207"/>
      <c r="CL2650" s="207"/>
      <c r="CM2650" s="207"/>
      <c r="CN2650" s="207"/>
      <c r="CO2650" s="207"/>
      <c r="CP2650" s="207"/>
      <c r="CQ2650" s="207"/>
      <c r="CR2650" s="207"/>
      <c r="CS2650" s="207"/>
      <c r="CT2650" s="207"/>
      <c r="CU2650" s="207"/>
      <c r="CV2650" s="207"/>
      <c r="CW2650" s="207"/>
      <c r="CX2650" s="207"/>
      <c r="CY2650" s="207"/>
      <c r="CZ2650" s="207"/>
      <c r="DA2650" s="207"/>
      <c r="DB2650" s="207"/>
      <c r="DC2650" s="207"/>
      <c r="DD2650" s="207"/>
      <c r="DE2650" s="207"/>
      <c r="DF2650" s="207"/>
      <c r="DG2650" s="207"/>
      <c r="DH2650" s="207"/>
      <c r="DI2650" s="207"/>
      <c r="DJ2650" s="207"/>
      <c r="DK2650" s="207"/>
      <c r="DL2650" s="207"/>
      <c r="DM2650" s="207"/>
      <c r="DN2650" s="207"/>
      <c r="DO2650" s="207"/>
      <c r="DP2650" s="207"/>
      <c r="DQ2650" s="207"/>
      <c r="DR2650" s="207"/>
      <c r="DS2650" s="207"/>
      <c r="DT2650" s="207"/>
      <c r="DU2650" s="207"/>
      <c r="DV2650" s="207"/>
      <c r="DW2650" s="207"/>
      <c r="DX2650" s="207"/>
    </row>
    <row r="2651" spans="68:128">
      <c r="BP2651" s="207"/>
      <c r="BQ2651" s="207"/>
      <c r="BR2651" s="207"/>
      <c r="BS2651" s="207"/>
      <c r="BT2651" s="207"/>
      <c r="BU2651" s="207"/>
      <c r="BV2651" s="207"/>
      <c r="BW2651" s="207"/>
      <c r="BX2651" s="207"/>
      <c r="BY2651" s="207"/>
      <c r="BZ2651" s="207"/>
      <c r="CA2651" s="207"/>
      <c r="CB2651" s="207"/>
      <c r="CC2651" s="207"/>
      <c r="CD2651" s="207"/>
      <c r="CE2651" s="207"/>
      <c r="CF2651" s="207"/>
      <c r="CG2651" s="207"/>
      <c r="CH2651" s="207"/>
      <c r="CI2651" s="207"/>
      <c r="CJ2651" s="207"/>
      <c r="CK2651" s="207"/>
      <c r="CL2651" s="207"/>
      <c r="CM2651" s="207"/>
      <c r="CN2651" s="207"/>
      <c r="CO2651" s="207"/>
      <c r="CP2651" s="207"/>
      <c r="CQ2651" s="207"/>
      <c r="CR2651" s="207"/>
      <c r="CS2651" s="207"/>
      <c r="CT2651" s="207"/>
      <c r="CU2651" s="207"/>
      <c r="CV2651" s="207"/>
      <c r="CW2651" s="207"/>
      <c r="CX2651" s="207"/>
      <c r="CY2651" s="207"/>
      <c r="CZ2651" s="207"/>
      <c r="DA2651" s="207"/>
      <c r="DB2651" s="207"/>
      <c r="DC2651" s="207"/>
      <c r="DD2651" s="207"/>
      <c r="DE2651" s="207"/>
      <c r="DF2651" s="207"/>
      <c r="DG2651" s="207"/>
      <c r="DH2651" s="207"/>
      <c r="DI2651" s="207"/>
      <c r="DJ2651" s="207"/>
      <c r="DK2651" s="207"/>
      <c r="DL2651" s="207"/>
      <c r="DM2651" s="207"/>
      <c r="DN2651" s="207"/>
      <c r="DO2651" s="207"/>
      <c r="DP2651" s="207"/>
      <c r="DQ2651" s="207"/>
      <c r="DR2651" s="207"/>
      <c r="DS2651" s="207"/>
      <c r="DT2651" s="207"/>
      <c r="DU2651" s="207"/>
      <c r="DV2651" s="207"/>
      <c r="DW2651" s="207"/>
      <c r="DX2651" s="207"/>
    </row>
    <row r="2652" spans="68:128">
      <c r="BP2652" s="207"/>
      <c r="BQ2652" s="207"/>
      <c r="BR2652" s="207"/>
      <c r="BS2652" s="207"/>
      <c r="BT2652" s="207"/>
      <c r="BU2652" s="207"/>
      <c r="BV2652" s="207"/>
      <c r="BW2652" s="207"/>
      <c r="BX2652" s="207"/>
      <c r="BY2652" s="207"/>
      <c r="BZ2652" s="207"/>
      <c r="CA2652" s="207"/>
      <c r="CB2652" s="207"/>
      <c r="CC2652" s="207"/>
      <c r="CD2652" s="207"/>
      <c r="CE2652" s="207"/>
      <c r="CF2652" s="207"/>
      <c r="CG2652" s="207"/>
      <c r="CH2652" s="207"/>
      <c r="CI2652" s="207"/>
      <c r="CJ2652" s="207"/>
      <c r="CK2652" s="207"/>
      <c r="CL2652" s="207"/>
      <c r="CM2652" s="207"/>
      <c r="CN2652" s="207"/>
      <c r="CO2652" s="207"/>
      <c r="CP2652" s="207"/>
      <c r="CQ2652" s="207"/>
      <c r="CR2652" s="207"/>
      <c r="CS2652" s="207"/>
      <c r="CT2652" s="207"/>
      <c r="CU2652" s="207"/>
      <c r="CV2652" s="207"/>
      <c r="CW2652" s="207"/>
      <c r="CX2652" s="207"/>
      <c r="CY2652" s="207"/>
      <c r="CZ2652" s="207"/>
      <c r="DA2652" s="207"/>
      <c r="DB2652" s="207"/>
      <c r="DC2652" s="207"/>
      <c r="DD2652" s="207"/>
      <c r="DE2652" s="207"/>
      <c r="DF2652" s="207"/>
      <c r="DG2652" s="207"/>
      <c r="DH2652" s="207"/>
      <c r="DI2652" s="207"/>
      <c r="DJ2652" s="207"/>
      <c r="DK2652" s="207"/>
      <c r="DL2652" s="207"/>
      <c r="DM2652" s="207"/>
      <c r="DN2652" s="207"/>
      <c r="DO2652" s="207"/>
      <c r="DP2652" s="207"/>
      <c r="DQ2652" s="207"/>
      <c r="DR2652" s="207"/>
      <c r="DS2652" s="207"/>
      <c r="DT2652" s="207"/>
      <c r="DU2652" s="207"/>
      <c r="DV2652" s="207"/>
      <c r="DW2652" s="207"/>
      <c r="DX2652" s="207"/>
    </row>
    <row r="2653" spans="68:128">
      <c r="BP2653" s="207"/>
      <c r="BQ2653" s="207"/>
      <c r="BR2653" s="207"/>
      <c r="BS2653" s="207"/>
      <c r="BT2653" s="207"/>
      <c r="BU2653" s="207"/>
      <c r="BV2653" s="207"/>
      <c r="BW2653" s="207"/>
      <c r="BX2653" s="207"/>
      <c r="BY2653" s="207"/>
      <c r="BZ2653" s="207"/>
      <c r="CA2653" s="207"/>
      <c r="CB2653" s="207"/>
      <c r="CC2653" s="207"/>
      <c r="CD2653" s="207"/>
      <c r="CE2653" s="207"/>
      <c r="CF2653" s="207"/>
      <c r="CG2653" s="207"/>
      <c r="CH2653" s="207"/>
      <c r="CI2653" s="207"/>
      <c r="CJ2653" s="207"/>
      <c r="CK2653" s="207"/>
      <c r="CL2653" s="207"/>
      <c r="CM2653" s="207"/>
      <c r="CN2653" s="207"/>
      <c r="CO2653" s="207"/>
      <c r="CP2653" s="207"/>
      <c r="CQ2653" s="207"/>
      <c r="CR2653" s="207"/>
      <c r="CS2653" s="207"/>
      <c r="CT2653" s="207"/>
      <c r="CU2653" s="207"/>
      <c r="CV2653" s="207"/>
      <c r="CW2653" s="207"/>
      <c r="CX2653" s="207"/>
      <c r="CY2653" s="207"/>
      <c r="CZ2653" s="207"/>
      <c r="DA2653" s="207"/>
      <c r="DB2653" s="207"/>
      <c r="DC2653" s="207"/>
      <c r="DD2653" s="207"/>
      <c r="DE2653" s="207"/>
      <c r="DF2653" s="207"/>
      <c r="DG2653" s="207"/>
      <c r="DH2653" s="207"/>
      <c r="DI2653" s="207"/>
      <c r="DJ2653" s="207"/>
      <c r="DK2653" s="207"/>
      <c r="DL2653" s="207"/>
      <c r="DM2653" s="207"/>
      <c r="DN2653" s="207"/>
      <c r="DO2653" s="207"/>
      <c r="DP2653" s="207"/>
      <c r="DQ2653" s="207"/>
      <c r="DR2653" s="207"/>
      <c r="DS2653" s="207"/>
      <c r="DT2653" s="207"/>
      <c r="DU2653" s="207"/>
      <c r="DV2653" s="207"/>
      <c r="DW2653" s="207"/>
      <c r="DX2653" s="207"/>
    </row>
    <row r="2654" spans="68:128">
      <c r="BP2654" s="207"/>
      <c r="BQ2654" s="207"/>
      <c r="BR2654" s="207"/>
      <c r="BS2654" s="207"/>
      <c r="BT2654" s="207"/>
      <c r="BU2654" s="207"/>
      <c r="BV2654" s="207"/>
      <c r="BW2654" s="207"/>
      <c r="BX2654" s="207"/>
      <c r="BY2654" s="207"/>
      <c r="BZ2654" s="207"/>
      <c r="CA2654" s="207"/>
      <c r="CB2654" s="207"/>
      <c r="CC2654" s="207"/>
      <c r="CD2654" s="207"/>
      <c r="CE2654" s="207"/>
      <c r="CF2654" s="207"/>
      <c r="CG2654" s="207"/>
      <c r="CH2654" s="207"/>
      <c r="CI2654" s="207"/>
      <c r="CJ2654" s="207"/>
      <c r="CK2654" s="207"/>
      <c r="CL2654" s="207"/>
      <c r="CM2654" s="207"/>
      <c r="CN2654" s="207"/>
      <c r="CO2654" s="207"/>
      <c r="CP2654" s="207"/>
      <c r="CQ2654" s="207"/>
      <c r="CR2654" s="207"/>
      <c r="CS2654" s="207"/>
      <c r="CT2654" s="207"/>
      <c r="CU2654" s="207"/>
      <c r="CV2654" s="207"/>
      <c r="CW2654" s="207"/>
      <c r="CX2654" s="207"/>
      <c r="CY2654" s="207"/>
      <c r="CZ2654" s="207"/>
      <c r="DA2654" s="207"/>
      <c r="DB2654" s="207"/>
      <c r="DC2654" s="207"/>
      <c r="DD2654" s="207"/>
      <c r="DE2654" s="207"/>
      <c r="DF2654" s="207"/>
      <c r="DG2654" s="207"/>
      <c r="DH2654" s="207"/>
      <c r="DI2654" s="207"/>
      <c r="DJ2654" s="207"/>
      <c r="DK2654" s="207"/>
      <c r="DL2654" s="207"/>
      <c r="DM2654" s="207"/>
      <c r="DN2654" s="207"/>
      <c r="DO2654" s="207"/>
      <c r="DP2654" s="207"/>
      <c r="DQ2654" s="207"/>
      <c r="DR2654" s="207"/>
      <c r="DS2654" s="207"/>
      <c r="DT2654" s="207"/>
      <c r="DU2654" s="207"/>
      <c r="DV2654" s="207"/>
      <c r="DW2654" s="207"/>
      <c r="DX2654" s="207"/>
    </row>
    <row r="2655" spans="68:128">
      <c r="BP2655" s="207"/>
      <c r="BQ2655" s="207"/>
      <c r="BR2655" s="207"/>
      <c r="BS2655" s="207"/>
      <c r="BT2655" s="207"/>
      <c r="BU2655" s="207"/>
      <c r="BV2655" s="207"/>
      <c r="BW2655" s="207"/>
      <c r="BX2655" s="207"/>
      <c r="BY2655" s="207"/>
      <c r="BZ2655" s="207"/>
      <c r="CA2655" s="207"/>
      <c r="CB2655" s="207"/>
      <c r="CC2655" s="207"/>
      <c r="CD2655" s="207"/>
      <c r="CE2655" s="207"/>
      <c r="CF2655" s="207"/>
      <c r="CG2655" s="207"/>
      <c r="CH2655" s="207"/>
      <c r="CI2655" s="207"/>
      <c r="CJ2655" s="207"/>
      <c r="CK2655" s="207"/>
      <c r="CL2655" s="207"/>
      <c r="CM2655" s="207"/>
      <c r="CN2655" s="207"/>
      <c r="CO2655" s="207"/>
      <c r="CP2655" s="207"/>
      <c r="CQ2655" s="207"/>
      <c r="CR2655" s="207"/>
      <c r="CS2655" s="207"/>
      <c r="CT2655" s="207"/>
      <c r="CU2655" s="207"/>
      <c r="CV2655" s="207"/>
      <c r="CW2655" s="207"/>
      <c r="CX2655" s="207"/>
      <c r="CY2655" s="207"/>
      <c r="CZ2655" s="207"/>
      <c r="DA2655" s="207"/>
      <c r="DB2655" s="207"/>
      <c r="DC2655" s="207"/>
      <c r="DD2655" s="207"/>
      <c r="DE2655" s="207"/>
      <c r="DF2655" s="207"/>
      <c r="DG2655" s="207"/>
      <c r="DH2655" s="207"/>
      <c r="DI2655" s="207"/>
      <c r="DJ2655" s="207"/>
      <c r="DK2655" s="207"/>
      <c r="DL2655" s="207"/>
      <c r="DM2655" s="207"/>
      <c r="DN2655" s="207"/>
      <c r="DO2655" s="207"/>
      <c r="DP2655" s="207"/>
      <c r="DQ2655" s="207"/>
      <c r="DR2655" s="207"/>
      <c r="DS2655" s="207"/>
      <c r="DT2655" s="207"/>
      <c r="DU2655" s="207"/>
      <c r="DV2655" s="207"/>
      <c r="DW2655" s="207"/>
      <c r="DX2655" s="207"/>
    </row>
    <row r="2656" spans="68:128">
      <c r="BP2656" s="207"/>
      <c r="BQ2656" s="207"/>
      <c r="BR2656" s="207"/>
      <c r="BS2656" s="207"/>
      <c r="BT2656" s="207"/>
      <c r="BU2656" s="207"/>
      <c r="BV2656" s="207"/>
      <c r="BW2656" s="207"/>
      <c r="BX2656" s="207"/>
      <c r="BY2656" s="207"/>
      <c r="BZ2656" s="207"/>
      <c r="CA2656" s="207"/>
      <c r="CB2656" s="207"/>
      <c r="CC2656" s="207"/>
      <c r="CD2656" s="207"/>
      <c r="CE2656" s="207"/>
      <c r="CF2656" s="207"/>
      <c r="CG2656" s="207"/>
      <c r="CH2656" s="207"/>
      <c r="CI2656" s="207"/>
      <c r="CJ2656" s="207"/>
      <c r="CK2656" s="207"/>
      <c r="CL2656" s="207"/>
      <c r="CM2656" s="207"/>
      <c r="CN2656" s="207"/>
      <c r="CO2656" s="207"/>
      <c r="CP2656" s="207"/>
      <c r="CQ2656" s="207"/>
      <c r="CR2656" s="207"/>
      <c r="CS2656" s="207"/>
      <c r="CT2656" s="207"/>
      <c r="CU2656" s="207"/>
      <c r="CV2656" s="207"/>
      <c r="CW2656" s="207"/>
      <c r="CX2656" s="207"/>
      <c r="CY2656" s="207"/>
      <c r="CZ2656" s="207"/>
      <c r="DA2656" s="207"/>
      <c r="DB2656" s="207"/>
      <c r="DC2656" s="207"/>
      <c r="DD2656" s="207"/>
      <c r="DE2656" s="207"/>
      <c r="DF2656" s="207"/>
      <c r="DG2656" s="207"/>
      <c r="DH2656" s="207"/>
      <c r="DI2656" s="207"/>
      <c r="DJ2656" s="207"/>
      <c r="DK2656" s="207"/>
      <c r="DL2656" s="207"/>
      <c r="DM2656" s="207"/>
      <c r="DN2656" s="207"/>
      <c r="DO2656" s="207"/>
      <c r="DP2656" s="207"/>
      <c r="DQ2656" s="207"/>
      <c r="DR2656" s="207"/>
      <c r="DS2656" s="207"/>
      <c r="DT2656" s="207"/>
      <c r="DU2656" s="207"/>
      <c r="DV2656" s="207"/>
      <c r="DW2656" s="207"/>
      <c r="DX2656" s="207"/>
    </row>
    <row r="2657" spans="68:128">
      <c r="BP2657" s="207"/>
      <c r="BQ2657" s="207"/>
      <c r="BR2657" s="207"/>
      <c r="BS2657" s="207"/>
      <c r="BT2657" s="207"/>
      <c r="BU2657" s="207"/>
      <c r="BV2657" s="207"/>
      <c r="BW2657" s="207"/>
      <c r="BX2657" s="207"/>
      <c r="BY2657" s="207"/>
      <c r="BZ2657" s="207"/>
      <c r="CA2657" s="207"/>
      <c r="CB2657" s="207"/>
      <c r="CC2657" s="207"/>
      <c r="CD2657" s="207"/>
      <c r="CE2657" s="207"/>
      <c r="CF2657" s="207"/>
      <c r="CG2657" s="207"/>
      <c r="CH2657" s="207"/>
      <c r="CI2657" s="207"/>
      <c r="CJ2657" s="207"/>
      <c r="CK2657" s="207"/>
      <c r="CL2657" s="207"/>
      <c r="CM2657" s="207"/>
      <c r="CN2657" s="207"/>
      <c r="CO2657" s="207"/>
      <c r="CP2657" s="207"/>
      <c r="CQ2657" s="207"/>
      <c r="CR2657" s="207"/>
      <c r="CS2657" s="207"/>
      <c r="CT2657" s="207"/>
      <c r="CU2657" s="207"/>
      <c r="CV2657" s="207"/>
      <c r="CW2657" s="207"/>
      <c r="CX2657" s="207"/>
      <c r="CY2657" s="207"/>
      <c r="CZ2657" s="207"/>
      <c r="DA2657" s="207"/>
      <c r="DB2657" s="207"/>
      <c r="DC2657" s="207"/>
      <c r="DD2657" s="207"/>
      <c r="DE2657" s="207"/>
      <c r="DF2657" s="207"/>
      <c r="DG2657" s="207"/>
      <c r="DH2657" s="207"/>
      <c r="DI2657" s="207"/>
      <c r="DJ2657" s="207"/>
      <c r="DK2657" s="207"/>
      <c r="DL2657" s="207"/>
      <c r="DM2657" s="207"/>
      <c r="DN2657" s="207"/>
      <c r="DO2657" s="207"/>
      <c r="DP2657" s="207"/>
      <c r="DQ2657" s="207"/>
      <c r="DR2657" s="207"/>
      <c r="DS2657" s="207"/>
      <c r="DT2657" s="207"/>
      <c r="DU2657" s="207"/>
      <c r="DV2657" s="207"/>
      <c r="DW2657" s="207"/>
      <c r="DX2657" s="207"/>
    </row>
    <row r="2658" spans="68:128">
      <c r="BP2658" s="207"/>
      <c r="BQ2658" s="207"/>
      <c r="BR2658" s="207"/>
      <c r="BS2658" s="207"/>
      <c r="BT2658" s="207"/>
      <c r="BU2658" s="207"/>
      <c r="BV2658" s="207"/>
      <c r="BW2658" s="207"/>
      <c r="BX2658" s="207"/>
      <c r="BY2658" s="207"/>
      <c r="BZ2658" s="207"/>
      <c r="CA2658" s="207"/>
      <c r="CB2658" s="207"/>
      <c r="CC2658" s="207"/>
      <c r="CD2658" s="207"/>
      <c r="CE2658" s="207"/>
      <c r="CF2658" s="207"/>
      <c r="CG2658" s="207"/>
      <c r="CH2658" s="207"/>
      <c r="CI2658" s="207"/>
      <c r="CJ2658" s="207"/>
      <c r="CK2658" s="207"/>
      <c r="CL2658" s="207"/>
      <c r="CM2658" s="207"/>
      <c r="CN2658" s="207"/>
      <c r="CO2658" s="207"/>
      <c r="CP2658" s="207"/>
      <c r="CQ2658" s="207"/>
      <c r="CR2658" s="207"/>
      <c r="CS2658" s="207"/>
      <c r="CT2658" s="207"/>
      <c r="CU2658" s="207"/>
      <c r="CV2658" s="207"/>
      <c r="CW2658" s="207"/>
      <c r="CX2658" s="207"/>
      <c r="CY2658" s="207"/>
      <c r="CZ2658" s="207"/>
      <c r="DA2658" s="207"/>
      <c r="DB2658" s="207"/>
      <c r="DC2658" s="207"/>
      <c r="DD2658" s="207"/>
      <c r="DE2658" s="207"/>
      <c r="DF2658" s="207"/>
      <c r="DG2658" s="207"/>
      <c r="DH2658" s="207"/>
      <c r="DI2658" s="207"/>
      <c r="DJ2658" s="207"/>
      <c r="DK2658" s="207"/>
      <c r="DL2658" s="207"/>
      <c r="DM2658" s="207"/>
      <c r="DN2658" s="207"/>
      <c r="DO2658" s="207"/>
      <c r="DP2658" s="207"/>
      <c r="DQ2658" s="207"/>
      <c r="DR2658" s="207"/>
      <c r="DS2658" s="207"/>
      <c r="DT2658" s="207"/>
      <c r="DU2658" s="207"/>
      <c r="DV2658" s="207"/>
      <c r="DW2658" s="207"/>
      <c r="DX2658" s="207"/>
    </row>
    <row r="2659" spans="68:128">
      <c r="BP2659" s="207"/>
      <c r="BQ2659" s="207"/>
      <c r="BR2659" s="207"/>
      <c r="BS2659" s="207"/>
      <c r="BT2659" s="207"/>
      <c r="BU2659" s="207"/>
      <c r="BV2659" s="207"/>
      <c r="BW2659" s="207"/>
      <c r="BX2659" s="207"/>
      <c r="BY2659" s="207"/>
      <c r="BZ2659" s="207"/>
      <c r="CA2659" s="207"/>
      <c r="CB2659" s="207"/>
      <c r="CC2659" s="207"/>
      <c r="CD2659" s="207"/>
      <c r="CE2659" s="207"/>
      <c r="CF2659" s="207"/>
      <c r="CG2659" s="207"/>
      <c r="CH2659" s="207"/>
      <c r="CI2659" s="207"/>
      <c r="CJ2659" s="207"/>
      <c r="CK2659" s="207"/>
      <c r="CL2659" s="207"/>
      <c r="CM2659" s="207"/>
      <c r="CN2659" s="207"/>
      <c r="CO2659" s="207"/>
      <c r="CP2659" s="207"/>
      <c r="CQ2659" s="207"/>
      <c r="CR2659" s="207"/>
      <c r="CS2659" s="207"/>
      <c r="CT2659" s="207"/>
      <c r="CU2659" s="207"/>
      <c r="CV2659" s="207"/>
      <c r="CW2659" s="207"/>
      <c r="CX2659" s="207"/>
      <c r="CY2659" s="207"/>
      <c r="CZ2659" s="207"/>
      <c r="DA2659" s="207"/>
      <c r="DB2659" s="207"/>
      <c r="DC2659" s="207"/>
      <c r="DD2659" s="207"/>
      <c r="DE2659" s="207"/>
      <c r="DF2659" s="207"/>
      <c r="DG2659" s="207"/>
      <c r="DH2659" s="207"/>
      <c r="DI2659" s="207"/>
      <c r="DJ2659" s="207"/>
      <c r="DK2659" s="207"/>
      <c r="DL2659" s="207"/>
      <c r="DM2659" s="207"/>
      <c r="DN2659" s="207"/>
      <c r="DO2659" s="207"/>
      <c r="DP2659" s="207"/>
      <c r="DQ2659" s="207"/>
      <c r="DR2659" s="207"/>
      <c r="DS2659" s="207"/>
      <c r="DT2659" s="207"/>
      <c r="DU2659" s="207"/>
      <c r="DV2659" s="207"/>
      <c r="DW2659" s="207"/>
      <c r="DX2659" s="207"/>
    </row>
    <row r="2660" spans="68:128">
      <c r="BP2660" s="207"/>
      <c r="BQ2660" s="207"/>
      <c r="BR2660" s="207"/>
      <c r="BS2660" s="207"/>
      <c r="BT2660" s="207"/>
      <c r="BU2660" s="207"/>
      <c r="BV2660" s="207"/>
      <c r="BW2660" s="207"/>
      <c r="BX2660" s="207"/>
      <c r="BY2660" s="207"/>
      <c r="BZ2660" s="207"/>
      <c r="CA2660" s="207"/>
      <c r="CB2660" s="207"/>
      <c r="CC2660" s="207"/>
      <c r="CD2660" s="207"/>
      <c r="CE2660" s="207"/>
      <c r="CF2660" s="207"/>
      <c r="CG2660" s="207"/>
      <c r="CH2660" s="207"/>
      <c r="CI2660" s="207"/>
      <c r="CJ2660" s="207"/>
      <c r="CK2660" s="207"/>
      <c r="CL2660" s="207"/>
      <c r="CM2660" s="207"/>
      <c r="CN2660" s="207"/>
      <c r="CO2660" s="207"/>
      <c r="CP2660" s="207"/>
      <c r="CQ2660" s="207"/>
      <c r="CR2660" s="207"/>
      <c r="CS2660" s="207"/>
      <c r="CT2660" s="207"/>
      <c r="CU2660" s="207"/>
      <c r="CV2660" s="207"/>
      <c r="CW2660" s="207"/>
      <c r="CX2660" s="207"/>
      <c r="CY2660" s="207"/>
      <c r="CZ2660" s="207"/>
      <c r="DA2660" s="207"/>
      <c r="DB2660" s="207"/>
      <c r="DC2660" s="207"/>
      <c r="DD2660" s="207"/>
      <c r="DE2660" s="207"/>
      <c r="DF2660" s="207"/>
      <c r="DG2660" s="207"/>
      <c r="DH2660" s="207"/>
      <c r="DI2660" s="207"/>
      <c r="DJ2660" s="207"/>
      <c r="DK2660" s="207"/>
      <c r="DL2660" s="207"/>
      <c r="DM2660" s="207"/>
      <c r="DN2660" s="207"/>
      <c r="DO2660" s="207"/>
      <c r="DP2660" s="207"/>
      <c r="DQ2660" s="207"/>
      <c r="DR2660" s="207"/>
      <c r="DS2660" s="207"/>
      <c r="DT2660" s="207"/>
      <c r="DU2660" s="207"/>
      <c r="DV2660" s="207"/>
      <c r="DW2660" s="207"/>
      <c r="DX2660" s="207"/>
    </row>
    <row r="2661" spans="68:128">
      <c r="BP2661" s="207"/>
      <c r="BQ2661" s="207"/>
      <c r="BR2661" s="207"/>
      <c r="BS2661" s="207"/>
      <c r="BT2661" s="207"/>
      <c r="BU2661" s="207"/>
      <c r="BV2661" s="207"/>
      <c r="BW2661" s="207"/>
      <c r="BX2661" s="207"/>
      <c r="BY2661" s="207"/>
      <c r="BZ2661" s="207"/>
      <c r="CA2661" s="207"/>
      <c r="CB2661" s="207"/>
      <c r="CC2661" s="207"/>
      <c r="CD2661" s="207"/>
      <c r="CE2661" s="207"/>
      <c r="CF2661" s="207"/>
      <c r="CG2661" s="207"/>
      <c r="CH2661" s="207"/>
      <c r="CI2661" s="207"/>
      <c r="CJ2661" s="207"/>
      <c r="CK2661" s="207"/>
      <c r="CL2661" s="207"/>
      <c r="CM2661" s="207"/>
      <c r="CN2661" s="207"/>
      <c r="CO2661" s="207"/>
      <c r="CP2661" s="207"/>
      <c r="CQ2661" s="207"/>
      <c r="CR2661" s="207"/>
      <c r="CS2661" s="207"/>
      <c r="CT2661" s="207"/>
      <c r="CU2661" s="207"/>
      <c r="CV2661" s="207"/>
      <c r="CW2661" s="207"/>
      <c r="CX2661" s="207"/>
      <c r="CY2661" s="207"/>
      <c r="CZ2661" s="207"/>
      <c r="DA2661" s="207"/>
      <c r="DB2661" s="207"/>
      <c r="DC2661" s="207"/>
      <c r="DD2661" s="207"/>
      <c r="DE2661" s="207"/>
      <c r="DF2661" s="207"/>
      <c r="DG2661" s="207"/>
      <c r="DH2661" s="207"/>
      <c r="DI2661" s="207"/>
      <c r="DJ2661" s="207"/>
      <c r="DK2661" s="207"/>
      <c r="DL2661" s="207"/>
      <c r="DM2661" s="207"/>
      <c r="DN2661" s="207"/>
      <c r="DO2661" s="207"/>
      <c r="DP2661" s="207"/>
      <c r="DQ2661" s="207"/>
      <c r="DR2661" s="207"/>
      <c r="DS2661" s="207"/>
      <c r="DT2661" s="207"/>
      <c r="DU2661" s="207"/>
      <c r="DV2661" s="207"/>
      <c r="DW2661" s="207"/>
      <c r="DX2661" s="207"/>
    </row>
    <row r="2662" spans="68:128">
      <c r="BP2662" s="207"/>
      <c r="BQ2662" s="207"/>
      <c r="BR2662" s="207"/>
      <c r="BS2662" s="207"/>
      <c r="BT2662" s="207"/>
      <c r="BU2662" s="207"/>
      <c r="BV2662" s="207"/>
      <c r="BW2662" s="207"/>
      <c r="BX2662" s="207"/>
      <c r="BY2662" s="207"/>
      <c r="BZ2662" s="207"/>
      <c r="CA2662" s="207"/>
      <c r="CB2662" s="207"/>
      <c r="CC2662" s="207"/>
      <c r="CD2662" s="207"/>
      <c r="CE2662" s="207"/>
      <c r="CF2662" s="207"/>
      <c r="CG2662" s="207"/>
      <c r="CH2662" s="207"/>
      <c r="CI2662" s="207"/>
      <c r="CJ2662" s="207"/>
      <c r="CK2662" s="207"/>
      <c r="CL2662" s="207"/>
      <c r="CM2662" s="207"/>
      <c r="CN2662" s="207"/>
      <c r="CO2662" s="207"/>
      <c r="CP2662" s="207"/>
      <c r="CQ2662" s="207"/>
      <c r="CR2662" s="207"/>
      <c r="CS2662" s="207"/>
      <c r="CT2662" s="207"/>
      <c r="CU2662" s="207"/>
      <c r="CV2662" s="207"/>
      <c r="CW2662" s="207"/>
      <c r="CX2662" s="207"/>
      <c r="CY2662" s="207"/>
      <c r="CZ2662" s="207"/>
      <c r="DA2662" s="207"/>
      <c r="DB2662" s="207"/>
      <c r="DC2662" s="207"/>
      <c r="DD2662" s="207"/>
      <c r="DE2662" s="207"/>
      <c r="DF2662" s="207"/>
      <c r="DG2662" s="207"/>
      <c r="DH2662" s="207"/>
      <c r="DI2662" s="207"/>
      <c r="DJ2662" s="207"/>
      <c r="DK2662" s="207"/>
      <c r="DL2662" s="207"/>
      <c r="DM2662" s="207"/>
      <c r="DN2662" s="207"/>
      <c r="DO2662" s="207"/>
      <c r="DP2662" s="207"/>
      <c r="DQ2662" s="207"/>
      <c r="DR2662" s="207"/>
      <c r="DS2662" s="207"/>
      <c r="DT2662" s="207"/>
      <c r="DU2662" s="207"/>
      <c r="DV2662" s="207"/>
      <c r="DW2662" s="207"/>
      <c r="DX2662" s="207"/>
    </row>
    <row r="2663" spans="68:128">
      <c r="BP2663" s="207"/>
      <c r="BQ2663" s="207"/>
      <c r="BR2663" s="207"/>
      <c r="BS2663" s="207"/>
      <c r="BT2663" s="207"/>
      <c r="BU2663" s="207"/>
      <c r="BV2663" s="207"/>
      <c r="BW2663" s="207"/>
      <c r="BX2663" s="207"/>
      <c r="BY2663" s="207"/>
      <c r="BZ2663" s="207"/>
      <c r="CA2663" s="207"/>
      <c r="CB2663" s="207"/>
      <c r="CC2663" s="207"/>
      <c r="CD2663" s="207"/>
      <c r="CE2663" s="207"/>
      <c r="CF2663" s="207"/>
      <c r="CG2663" s="207"/>
      <c r="CH2663" s="207"/>
      <c r="CI2663" s="207"/>
      <c r="CJ2663" s="207"/>
      <c r="CK2663" s="207"/>
      <c r="CL2663" s="207"/>
      <c r="CM2663" s="207"/>
      <c r="CN2663" s="207"/>
      <c r="CO2663" s="207"/>
      <c r="CP2663" s="207"/>
      <c r="CQ2663" s="207"/>
      <c r="CR2663" s="207"/>
      <c r="CS2663" s="207"/>
      <c r="CT2663" s="207"/>
      <c r="CU2663" s="207"/>
      <c r="CV2663" s="207"/>
      <c r="CW2663" s="207"/>
      <c r="CX2663" s="207"/>
      <c r="CY2663" s="207"/>
      <c r="CZ2663" s="207"/>
      <c r="DA2663" s="207"/>
      <c r="DB2663" s="207"/>
      <c r="DC2663" s="207"/>
      <c r="DD2663" s="207"/>
      <c r="DE2663" s="207"/>
      <c r="DF2663" s="207"/>
      <c r="DG2663" s="207"/>
      <c r="DH2663" s="207"/>
      <c r="DI2663" s="207"/>
      <c r="DJ2663" s="207"/>
      <c r="DK2663" s="207"/>
      <c r="DL2663" s="207"/>
      <c r="DM2663" s="207"/>
      <c r="DN2663" s="207"/>
      <c r="DO2663" s="207"/>
      <c r="DP2663" s="207"/>
      <c r="DQ2663" s="207"/>
      <c r="DR2663" s="207"/>
      <c r="DS2663" s="207"/>
      <c r="DT2663" s="207"/>
      <c r="DU2663" s="207"/>
      <c r="DV2663" s="207"/>
      <c r="DW2663" s="207"/>
      <c r="DX2663" s="207"/>
    </row>
    <row r="2664" spans="68:128">
      <c r="BP2664" s="207"/>
      <c r="BQ2664" s="207"/>
      <c r="BR2664" s="207"/>
      <c r="BS2664" s="207"/>
      <c r="BT2664" s="207"/>
      <c r="BU2664" s="207"/>
      <c r="BV2664" s="207"/>
      <c r="BW2664" s="207"/>
      <c r="BX2664" s="207"/>
      <c r="BY2664" s="207"/>
      <c r="BZ2664" s="207"/>
      <c r="CA2664" s="207"/>
      <c r="CB2664" s="207"/>
      <c r="CC2664" s="207"/>
      <c r="CD2664" s="207"/>
      <c r="CE2664" s="207"/>
      <c r="CF2664" s="207"/>
      <c r="CG2664" s="207"/>
      <c r="CH2664" s="207"/>
      <c r="CI2664" s="207"/>
      <c r="CJ2664" s="207"/>
      <c r="CK2664" s="207"/>
      <c r="CL2664" s="207"/>
      <c r="CM2664" s="207"/>
      <c r="CN2664" s="207"/>
      <c r="CO2664" s="207"/>
      <c r="CP2664" s="207"/>
      <c r="CQ2664" s="207"/>
      <c r="CR2664" s="207"/>
      <c r="CS2664" s="207"/>
      <c r="CT2664" s="207"/>
      <c r="CU2664" s="207"/>
      <c r="CV2664" s="207"/>
      <c r="CW2664" s="207"/>
      <c r="CX2664" s="207"/>
      <c r="CY2664" s="207"/>
      <c r="CZ2664" s="207"/>
      <c r="DA2664" s="207"/>
      <c r="DB2664" s="207"/>
      <c r="DC2664" s="207"/>
      <c r="DD2664" s="207"/>
      <c r="DE2664" s="207"/>
      <c r="DF2664" s="207"/>
      <c r="DG2664" s="207"/>
      <c r="DH2664" s="207"/>
      <c r="DI2664" s="207"/>
      <c r="DJ2664" s="207"/>
      <c r="DK2664" s="207"/>
      <c r="DL2664" s="207"/>
      <c r="DM2664" s="207"/>
      <c r="DN2664" s="207"/>
      <c r="DO2664" s="207"/>
      <c r="DP2664" s="207"/>
      <c r="DQ2664" s="207"/>
      <c r="DR2664" s="207"/>
      <c r="DS2664" s="207"/>
      <c r="DT2664" s="207"/>
      <c r="DU2664" s="207"/>
      <c r="DV2664" s="207"/>
      <c r="DW2664" s="207"/>
      <c r="DX2664" s="207"/>
    </row>
    <row r="2665" spans="68:128">
      <c r="BP2665" s="207"/>
      <c r="BQ2665" s="207"/>
      <c r="BR2665" s="207"/>
      <c r="BS2665" s="207"/>
      <c r="BT2665" s="207"/>
      <c r="BU2665" s="207"/>
      <c r="BV2665" s="207"/>
      <c r="BW2665" s="207"/>
      <c r="BX2665" s="207"/>
      <c r="BY2665" s="207"/>
      <c r="BZ2665" s="207"/>
      <c r="CA2665" s="207"/>
      <c r="CB2665" s="207"/>
      <c r="CC2665" s="207"/>
      <c r="CD2665" s="207"/>
      <c r="CE2665" s="207"/>
      <c r="CF2665" s="207"/>
      <c r="CG2665" s="207"/>
      <c r="CH2665" s="207"/>
      <c r="CI2665" s="207"/>
      <c r="CJ2665" s="207"/>
      <c r="CK2665" s="207"/>
      <c r="CL2665" s="207"/>
      <c r="CM2665" s="207"/>
      <c r="CN2665" s="207"/>
      <c r="CO2665" s="207"/>
      <c r="CP2665" s="207"/>
      <c r="CQ2665" s="207"/>
      <c r="CR2665" s="207"/>
      <c r="CS2665" s="207"/>
      <c r="CT2665" s="207"/>
      <c r="CU2665" s="207"/>
      <c r="CV2665" s="207"/>
      <c r="CW2665" s="207"/>
      <c r="CX2665" s="207"/>
      <c r="CY2665" s="207"/>
      <c r="CZ2665" s="207"/>
      <c r="DA2665" s="207"/>
      <c r="DB2665" s="207"/>
      <c r="DC2665" s="207"/>
      <c r="DD2665" s="207"/>
      <c r="DE2665" s="207"/>
      <c r="DF2665" s="207"/>
      <c r="DG2665" s="207"/>
      <c r="DH2665" s="207"/>
      <c r="DI2665" s="207"/>
      <c r="DJ2665" s="207"/>
      <c r="DK2665" s="207"/>
      <c r="DL2665" s="207"/>
      <c r="DM2665" s="207"/>
      <c r="DN2665" s="207"/>
      <c r="DO2665" s="207"/>
      <c r="DP2665" s="207"/>
      <c r="DQ2665" s="207"/>
      <c r="DR2665" s="207"/>
      <c r="DS2665" s="207"/>
      <c r="DT2665" s="207"/>
      <c r="DU2665" s="207"/>
      <c r="DV2665" s="207"/>
      <c r="DW2665" s="207"/>
      <c r="DX2665" s="207"/>
    </row>
    <row r="2666" spans="68:128">
      <c r="BP2666" s="207"/>
      <c r="BQ2666" s="207"/>
      <c r="BR2666" s="207"/>
      <c r="BS2666" s="207"/>
      <c r="BT2666" s="207"/>
      <c r="BU2666" s="207"/>
      <c r="BV2666" s="207"/>
      <c r="BW2666" s="207"/>
      <c r="BX2666" s="207"/>
      <c r="BY2666" s="207"/>
      <c r="BZ2666" s="207"/>
      <c r="CA2666" s="207"/>
      <c r="CB2666" s="207"/>
      <c r="CC2666" s="207"/>
      <c r="CD2666" s="207"/>
      <c r="CE2666" s="207"/>
      <c r="CF2666" s="207"/>
      <c r="CG2666" s="207"/>
      <c r="CH2666" s="207"/>
      <c r="CI2666" s="207"/>
      <c r="CJ2666" s="207"/>
      <c r="CK2666" s="207"/>
      <c r="CL2666" s="207"/>
      <c r="CM2666" s="207"/>
      <c r="CN2666" s="207"/>
      <c r="CO2666" s="207"/>
      <c r="CP2666" s="207"/>
      <c r="CQ2666" s="207"/>
      <c r="CR2666" s="207"/>
      <c r="CS2666" s="207"/>
      <c r="CT2666" s="207"/>
      <c r="CU2666" s="207"/>
      <c r="CV2666" s="207"/>
      <c r="CW2666" s="207"/>
      <c r="CX2666" s="207"/>
      <c r="CY2666" s="207"/>
      <c r="CZ2666" s="207"/>
      <c r="DA2666" s="207"/>
      <c r="DB2666" s="207"/>
      <c r="DC2666" s="207"/>
      <c r="DD2666" s="207"/>
      <c r="DE2666" s="207"/>
      <c r="DF2666" s="207"/>
      <c r="DG2666" s="207"/>
      <c r="DH2666" s="207"/>
      <c r="DI2666" s="207"/>
      <c r="DJ2666" s="207"/>
      <c r="DK2666" s="207"/>
      <c r="DL2666" s="207"/>
      <c r="DM2666" s="207"/>
      <c r="DN2666" s="207"/>
      <c r="DO2666" s="207"/>
      <c r="DP2666" s="207"/>
      <c r="DQ2666" s="207"/>
      <c r="DR2666" s="207"/>
      <c r="DS2666" s="207"/>
      <c r="DT2666" s="207"/>
      <c r="DU2666" s="207"/>
      <c r="DV2666" s="207"/>
      <c r="DW2666" s="207"/>
      <c r="DX2666" s="207"/>
    </row>
    <row r="2667" spans="68:128">
      <c r="BP2667" s="207"/>
      <c r="BQ2667" s="207"/>
      <c r="BR2667" s="207"/>
      <c r="BS2667" s="207"/>
      <c r="BT2667" s="207"/>
      <c r="BU2667" s="207"/>
      <c r="BV2667" s="207"/>
      <c r="BW2667" s="207"/>
      <c r="BX2667" s="207"/>
      <c r="BY2667" s="207"/>
      <c r="BZ2667" s="207"/>
      <c r="CA2667" s="207"/>
      <c r="CB2667" s="207"/>
      <c r="CC2667" s="207"/>
      <c r="CD2667" s="207"/>
      <c r="CE2667" s="207"/>
      <c r="CF2667" s="207"/>
      <c r="CG2667" s="207"/>
      <c r="CH2667" s="207"/>
      <c r="CI2667" s="207"/>
      <c r="CJ2667" s="207"/>
      <c r="CK2667" s="207"/>
      <c r="CL2667" s="207"/>
      <c r="CM2667" s="207"/>
      <c r="CN2667" s="207"/>
      <c r="CO2667" s="207"/>
      <c r="CP2667" s="207"/>
      <c r="CQ2667" s="207"/>
      <c r="CR2667" s="207"/>
      <c r="CS2667" s="207"/>
      <c r="CT2667" s="207"/>
      <c r="CU2667" s="207"/>
      <c r="CV2667" s="207"/>
      <c r="CW2667" s="207"/>
      <c r="CX2667" s="207"/>
      <c r="CY2667" s="207"/>
      <c r="CZ2667" s="207"/>
      <c r="DA2667" s="207"/>
      <c r="DB2667" s="207"/>
      <c r="DC2667" s="207"/>
      <c r="DD2667" s="207"/>
      <c r="DE2667" s="207"/>
      <c r="DF2667" s="207"/>
      <c r="DG2667" s="207"/>
      <c r="DH2667" s="207"/>
      <c r="DI2667" s="207"/>
      <c r="DJ2667" s="207"/>
      <c r="DK2667" s="207"/>
      <c r="DL2667" s="207"/>
      <c r="DM2667" s="207"/>
      <c r="DN2667" s="207"/>
      <c r="DO2667" s="207"/>
      <c r="DP2667" s="207"/>
      <c r="DQ2667" s="207"/>
      <c r="DR2667" s="207"/>
      <c r="DS2667" s="207"/>
      <c r="DT2667" s="207"/>
      <c r="DU2667" s="207"/>
      <c r="DV2667" s="207"/>
      <c r="DW2667" s="207"/>
      <c r="DX2667" s="207"/>
    </row>
    <row r="2668" spans="68:128">
      <c r="BP2668" s="207"/>
      <c r="BQ2668" s="207"/>
      <c r="BR2668" s="207"/>
      <c r="BS2668" s="207"/>
      <c r="BT2668" s="207"/>
      <c r="BU2668" s="207"/>
      <c r="BV2668" s="207"/>
      <c r="BW2668" s="207"/>
      <c r="BX2668" s="207"/>
      <c r="BY2668" s="207"/>
      <c r="BZ2668" s="207"/>
      <c r="CA2668" s="207"/>
      <c r="CB2668" s="207"/>
      <c r="CC2668" s="207"/>
      <c r="CD2668" s="207"/>
      <c r="CE2668" s="207"/>
      <c r="CF2668" s="207"/>
      <c r="CG2668" s="207"/>
      <c r="CH2668" s="207"/>
      <c r="CI2668" s="207"/>
      <c r="CJ2668" s="207"/>
      <c r="CK2668" s="207"/>
      <c r="CL2668" s="207"/>
      <c r="CM2668" s="207"/>
      <c r="CN2668" s="207"/>
      <c r="CO2668" s="207"/>
      <c r="CP2668" s="207"/>
      <c r="CQ2668" s="207"/>
      <c r="CR2668" s="207"/>
      <c r="CS2668" s="207"/>
      <c r="CT2668" s="207"/>
      <c r="CU2668" s="207"/>
      <c r="CV2668" s="207"/>
      <c r="CW2668" s="207"/>
      <c r="CX2668" s="207"/>
      <c r="CY2668" s="207"/>
      <c r="CZ2668" s="207"/>
      <c r="DA2668" s="207"/>
      <c r="DB2668" s="207"/>
      <c r="DC2668" s="207"/>
      <c r="DD2668" s="207"/>
      <c r="DE2668" s="207"/>
      <c r="DF2668" s="207"/>
      <c r="DG2668" s="207"/>
      <c r="DH2668" s="207"/>
      <c r="DI2668" s="207"/>
      <c r="DJ2668" s="207"/>
      <c r="DK2668" s="207"/>
      <c r="DL2668" s="207"/>
      <c r="DM2668" s="207"/>
      <c r="DN2668" s="207"/>
      <c r="DO2668" s="207"/>
      <c r="DP2668" s="207"/>
      <c r="DQ2668" s="207"/>
      <c r="DR2668" s="207"/>
      <c r="DS2668" s="207"/>
      <c r="DT2668" s="207"/>
      <c r="DU2668" s="207"/>
      <c r="DV2668" s="207"/>
      <c r="DW2668" s="207"/>
      <c r="DX2668" s="207"/>
    </row>
    <row r="2669" spans="68:128">
      <c r="BP2669" s="207"/>
      <c r="BQ2669" s="207"/>
      <c r="BR2669" s="207"/>
      <c r="BS2669" s="207"/>
      <c r="BT2669" s="207"/>
      <c r="BU2669" s="207"/>
      <c r="BV2669" s="207"/>
      <c r="BW2669" s="207"/>
      <c r="BX2669" s="207"/>
      <c r="BY2669" s="207"/>
      <c r="BZ2669" s="207"/>
      <c r="CA2669" s="207"/>
      <c r="CB2669" s="207"/>
      <c r="CC2669" s="207"/>
      <c r="CD2669" s="207"/>
      <c r="CE2669" s="207"/>
      <c r="CF2669" s="207"/>
      <c r="CG2669" s="207"/>
      <c r="CH2669" s="207"/>
      <c r="CI2669" s="207"/>
      <c r="CJ2669" s="207"/>
      <c r="CK2669" s="207"/>
      <c r="CL2669" s="207"/>
      <c r="CM2669" s="207"/>
      <c r="CN2669" s="207"/>
      <c r="CO2669" s="207"/>
      <c r="CP2669" s="207"/>
      <c r="CQ2669" s="207"/>
      <c r="CR2669" s="207"/>
      <c r="CS2669" s="207"/>
      <c r="CT2669" s="207"/>
      <c r="CU2669" s="207"/>
      <c r="CV2669" s="207"/>
      <c r="CW2669" s="207"/>
      <c r="CX2669" s="207"/>
      <c r="CY2669" s="207"/>
      <c r="CZ2669" s="207"/>
      <c r="DA2669" s="207"/>
      <c r="DB2669" s="207"/>
      <c r="DC2669" s="207"/>
      <c r="DD2669" s="207"/>
      <c r="DE2669" s="207"/>
      <c r="DF2669" s="207"/>
      <c r="DG2669" s="207"/>
      <c r="DH2669" s="207"/>
      <c r="DI2669" s="207"/>
      <c r="DJ2669" s="207"/>
      <c r="DK2669" s="207"/>
      <c r="DL2669" s="207"/>
      <c r="DM2669" s="207"/>
      <c r="DN2669" s="207"/>
      <c r="DO2669" s="207"/>
      <c r="DP2669" s="207"/>
      <c r="DQ2669" s="207"/>
      <c r="DR2669" s="207"/>
      <c r="DS2669" s="207"/>
      <c r="DT2669" s="207"/>
      <c r="DU2669" s="207"/>
      <c r="DV2669" s="207"/>
      <c r="DW2669" s="207"/>
      <c r="DX2669" s="207"/>
    </row>
    <row r="2670" spans="68:128">
      <c r="BP2670" s="207"/>
      <c r="BQ2670" s="207"/>
      <c r="BR2670" s="207"/>
      <c r="BS2670" s="207"/>
      <c r="BT2670" s="207"/>
      <c r="BU2670" s="207"/>
      <c r="BV2670" s="207"/>
      <c r="BW2670" s="207"/>
      <c r="BX2670" s="207"/>
      <c r="BY2670" s="207"/>
      <c r="BZ2670" s="207"/>
      <c r="CA2670" s="207"/>
      <c r="CB2670" s="207"/>
      <c r="CC2670" s="207"/>
      <c r="CD2670" s="207"/>
      <c r="CE2670" s="207"/>
      <c r="CF2670" s="207"/>
      <c r="CG2670" s="207"/>
      <c r="CH2670" s="207"/>
      <c r="CI2670" s="207"/>
      <c r="CJ2670" s="207"/>
      <c r="CK2670" s="207"/>
      <c r="CL2670" s="207"/>
      <c r="CM2670" s="207"/>
      <c r="CN2670" s="207"/>
      <c r="CO2670" s="207"/>
      <c r="CP2670" s="207"/>
      <c r="CQ2670" s="207"/>
      <c r="CR2670" s="207"/>
      <c r="CS2670" s="207"/>
      <c r="CT2670" s="207"/>
      <c r="CU2670" s="207"/>
      <c r="CV2670" s="207"/>
      <c r="CW2670" s="207"/>
      <c r="CX2670" s="207"/>
      <c r="CY2670" s="207"/>
      <c r="CZ2670" s="207"/>
      <c r="DA2670" s="207"/>
      <c r="DB2670" s="207"/>
      <c r="DC2670" s="207"/>
      <c r="DD2670" s="207"/>
      <c r="DE2670" s="207"/>
      <c r="DF2670" s="207"/>
      <c r="DG2670" s="207"/>
      <c r="DH2670" s="207"/>
      <c r="DI2670" s="207"/>
      <c r="DJ2670" s="207"/>
      <c r="DK2670" s="207"/>
      <c r="DL2670" s="207"/>
      <c r="DM2670" s="207"/>
      <c r="DN2670" s="207"/>
      <c r="DO2670" s="207"/>
      <c r="DP2670" s="207"/>
      <c r="DQ2670" s="207"/>
      <c r="DR2670" s="207"/>
      <c r="DS2670" s="207"/>
      <c r="DT2670" s="207"/>
      <c r="DU2670" s="207"/>
      <c r="DV2670" s="207"/>
      <c r="DW2670" s="207"/>
      <c r="DX2670" s="207"/>
    </row>
    <row r="2671" spans="68:128">
      <c r="BP2671" s="207"/>
      <c r="BQ2671" s="207"/>
      <c r="BR2671" s="207"/>
      <c r="BS2671" s="207"/>
      <c r="BT2671" s="207"/>
      <c r="BU2671" s="207"/>
      <c r="BV2671" s="207"/>
      <c r="BW2671" s="207"/>
      <c r="BX2671" s="207"/>
      <c r="BY2671" s="207"/>
      <c r="BZ2671" s="207"/>
      <c r="CA2671" s="207"/>
      <c r="CB2671" s="207"/>
      <c r="CC2671" s="207"/>
      <c r="CD2671" s="207"/>
      <c r="CE2671" s="207"/>
      <c r="CF2671" s="207"/>
      <c r="CG2671" s="207"/>
      <c r="CH2671" s="207"/>
      <c r="CI2671" s="207"/>
      <c r="CJ2671" s="207"/>
      <c r="CK2671" s="207"/>
      <c r="CL2671" s="207"/>
      <c r="CM2671" s="207"/>
      <c r="CN2671" s="207"/>
      <c r="CO2671" s="207"/>
      <c r="CP2671" s="207"/>
      <c r="CQ2671" s="207"/>
      <c r="CR2671" s="207"/>
      <c r="CS2671" s="207"/>
      <c r="CT2671" s="207"/>
      <c r="CU2671" s="207"/>
      <c r="CV2671" s="207"/>
      <c r="CW2671" s="207"/>
      <c r="CX2671" s="207"/>
      <c r="CY2671" s="207"/>
      <c r="CZ2671" s="207"/>
      <c r="DA2671" s="207"/>
      <c r="DB2671" s="207"/>
      <c r="DC2671" s="207"/>
      <c r="DD2671" s="207"/>
      <c r="DE2671" s="207"/>
      <c r="DF2671" s="207"/>
      <c r="DG2671" s="207"/>
      <c r="DH2671" s="207"/>
      <c r="DI2671" s="207"/>
      <c r="DJ2671" s="207"/>
      <c r="DK2671" s="207"/>
      <c r="DL2671" s="207"/>
      <c r="DM2671" s="207"/>
      <c r="DN2671" s="207"/>
      <c r="DO2671" s="207"/>
      <c r="DP2671" s="207"/>
      <c r="DQ2671" s="207"/>
      <c r="DR2671" s="207"/>
      <c r="DS2671" s="207"/>
      <c r="DT2671" s="207"/>
      <c r="DU2671" s="207"/>
      <c r="DV2671" s="207"/>
      <c r="DW2671" s="207"/>
      <c r="DX2671" s="207"/>
    </row>
    <row r="2672" spans="68:128">
      <c r="BP2672" s="207"/>
      <c r="BQ2672" s="207"/>
      <c r="BR2672" s="207"/>
      <c r="BS2672" s="207"/>
      <c r="BT2672" s="207"/>
      <c r="BU2672" s="207"/>
      <c r="BV2672" s="207"/>
      <c r="BW2672" s="207"/>
      <c r="BX2672" s="207"/>
      <c r="BY2672" s="207"/>
      <c r="BZ2672" s="207"/>
      <c r="CA2672" s="207"/>
      <c r="CB2672" s="207"/>
      <c r="CC2672" s="207"/>
      <c r="CD2672" s="207"/>
      <c r="CE2672" s="207"/>
      <c r="CF2672" s="207"/>
      <c r="CG2672" s="207"/>
      <c r="CH2672" s="207"/>
      <c r="CI2672" s="207"/>
      <c r="CJ2672" s="207"/>
      <c r="CK2672" s="207"/>
      <c r="CL2672" s="207"/>
      <c r="CM2672" s="207"/>
      <c r="CN2672" s="207"/>
      <c r="CO2672" s="207"/>
      <c r="CP2672" s="207"/>
      <c r="CQ2672" s="207"/>
      <c r="CR2672" s="207"/>
      <c r="CS2672" s="207"/>
      <c r="CT2672" s="207"/>
      <c r="CU2672" s="207"/>
      <c r="CV2672" s="207"/>
      <c r="CW2672" s="207"/>
      <c r="CX2672" s="207"/>
      <c r="CY2672" s="207"/>
      <c r="CZ2672" s="207"/>
      <c r="DA2672" s="207"/>
      <c r="DB2672" s="207"/>
      <c r="DC2672" s="207"/>
      <c r="DD2672" s="207"/>
      <c r="DE2672" s="207"/>
      <c r="DF2672" s="207"/>
      <c r="DG2672" s="207"/>
      <c r="DH2672" s="207"/>
      <c r="DI2672" s="207"/>
      <c r="DJ2672" s="207"/>
      <c r="DK2672" s="207"/>
      <c r="DL2672" s="207"/>
      <c r="DM2672" s="207"/>
      <c r="DN2672" s="207"/>
      <c r="DO2672" s="207"/>
      <c r="DP2672" s="207"/>
      <c r="DQ2672" s="207"/>
      <c r="DR2672" s="207"/>
      <c r="DS2672" s="207"/>
      <c r="DT2672" s="207"/>
      <c r="DU2672" s="207"/>
      <c r="DV2672" s="207"/>
      <c r="DW2672" s="207"/>
      <c r="DX2672" s="207"/>
    </row>
    <row r="2673" spans="68:128">
      <c r="BP2673" s="207"/>
      <c r="BQ2673" s="207"/>
      <c r="BR2673" s="207"/>
      <c r="BS2673" s="207"/>
      <c r="BT2673" s="207"/>
      <c r="BU2673" s="207"/>
      <c r="BV2673" s="207"/>
      <c r="BW2673" s="207"/>
      <c r="BX2673" s="207"/>
      <c r="BY2673" s="207"/>
      <c r="BZ2673" s="207"/>
      <c r="CA2673" s="207"/>
      <c r="CB2673" s="207"/>
      <c r="CC2673" s="207"/>
      <c r="CD2673" s="207"/>
      <c r="CE2673" s="207"/>
      <c r="CF2673" s="207"/>
      <c r="CG2673" s="207"/>
      <c r="CH2673" s="207"/>
      <c r="CI2673" s="207"/>
      <c r="CJ2673" s="207"/>
      <c r="CK2673" s="207"/>
      <c r="CL2673" s="207"/>
      <c r="CM2673" s="207"/>
      <c r="CN2673" s="207"/>
      <c r="CO2673" s="207"/>
      <c r="CP2673" s="207"/>
      <c r="CQ2673" s="207"/>
      <c r="CR2673" s="207"/>
      <c r="CS2673" s="207"/>
      <c r="CT2673" s="207"/>
      <c r="CU2673" s="207"/>
      <c r="CV2673" s="207"/>
      <c r="CW2673" s="207"/>
      <c r="CX2673" s="207"/>
      <c r="CY2673" s="207"/>
      <c r="CZ2673" s="207"/>
      <c r="DA2673" s="207"/>
      <c r="DB2673" s="207"/>
      <c r="DC2673" s="207"/>
      <c r="DD2673" s="207"/>
      <c r="DE2673" s="207"/>
      <c r="DF2673" s="207"/>
      <c r="DG2673" s="207"/>
      <c r="DH2673" s="207"/>
      <c r="DI2673" s="207"/>
      <c r="DJ2673" s="207"/>
      <c r="DK2673" s="207"/>
      <c r="DL2673" s="207"/>
      <c r="DM2673" s="207"/>
      <c r="DN2673" s="207"/>
      <c r="DO2673" s="207"/>
      <c r="DP2673" s="207"/>
      <c r="DQ2673" s="207"/>
      <c r="DR2673" s="207"/>
      <c r="DS2673" s="207"/>
      <c r="DT2673" s="207"/>
      <c r="DU2673" s="207"/>
      <c r="DV2673" s="207"/>
      <c r="DW2673" s="207"/>
      <c r="DX2673" s="207"/>
    </row>
    <row r="2674" spans="68:128">
      <c r="BP2674" s="207"/>
      <c r="BQ2674" s="207"/>
      <c r="BR2674" s="207"/>
      <c r="BS2674" s="207"/>
      <c r="BT2674" s="207"/>
      <c r="BU2674" s="207"/>
      <c r="BV2674" s="207"/>
      <c r="BW2674" s="207"/>
      <c r="BX2674" s="207"/>
      <c r="BY2674" s="207"/>
      <c r="BZ2674" s="207"/>
      <c r="CA2674" s="207"/>
      <c r="CB2674" s="207"/>
      <c r="CC2674" s="207"/>
      <c r="CD2674" s="207"/>
      <c r="CE2674" s="207"/>
      <c r="CF2674" s="207"/>
      <c r="CG2674" s="207"/>
      <c r="CH2674" s="207"/>
      <c r="CI2674" s="207"/>
      <c r="CJ2674" s="207"/>
      <c r="CK2674" s="207"/>
      <c r="CL2674" s="207"/>
      <c r="CM2674" s="207"/>
      <c r="CN2674" s="207"/>
      <c r="CO2674" s="207"/>
      <c r="CP2674" s="207"/>
      <c r="CQ2674" s="207"/>
      <c r="CR2674" s="207"/>
      <c r="CS2674" s="207"/>
      <c r="CT2674" s="207"/>
      <c r="CU2674" s="207"/>
      <c r="CV2674" s="207"/>
      <c r="CW2674" s="207"/>
      <c r="CX2674" s="207"/>
      <c r="CY2674" s="207"/>
      <c r="CZ2674" s="207"/>
      <c r="DA2674" s="207"/>
      <c r="DB2674" s="207"/>
      <c r="DC2674" s="207"/>
      <c r="DD2674" s="207"/>
      <c r="DE2674" s="207"/>
      <c r="DF2674" s="207"/>
      <c r="DG2674" s="207"/>
      <c r="DH2674" s="207"/>
      <c r="DI2674" s="207"/>
      <c r="DJ2674" s="207"/>
      <c r="DK2674" s="207"/>
      <c r="DL2674" s="207"/>
      <c r="DM2674" s="207"/>
      <c r="DN2674" s="207"/>
      <c r="DO2674" s="207"/>
      <c r="DP2674" s="207"/>
      <c r="DQ2674" s="207"/>
      <c r="DR2674" s="207"/>
      <c r="DS2674" s="207"/>
      <c r="DT2674" s="207"/>
      <c r="DU2674" s="207"/>
      <c r="DV2674" s="207"/>
      <c r="DW2674" s="207"/>
      <c r="DX2674" s="207"/>
    </row>
    <row r="2675" spans="68:128">
      <c r="BP2675" s="207"/>
      <c r="BQ2675" s="207"/>
      <c r="BR2675" s="207"/>
      <c r="BS2675" s="207"/>
      <c r="BT2675" s="207"/>
      <c r="BU2675" s="207"/>
      <c r="BV2675" s="207"/>
      <c r="BW2675" s="207"/>
      <c r="BX2675" s="207"/>
      <c r="BY2675" s="207"/>
      <c r="BZ2675" s="207"/>
      <c r="CA2675" s="207"/>
      <c r="CB2675" s="207"/>
      <c r="CC2675" s="207"/>
      <c r="CD2675" s="207"/>
      <c r="CE2675" s="207"/>
      <c r="CF2675" s="207"/>
      <c r="CG2675" s="207"/>
      <c r="CH2675" s="207"/>
      <c r="CI2675" s="207"/>
      <c r="CJ2675" s="207"/>
      <c r="CK2675" s="207"/>
      <c r="CL2675" s="207"/>
      <c r="CM2675" s="207"/>
      <c r="CN2675" s="207"/>
      <c r="CO2675" s="207"/>
      <c r="CP2675" s="207"/>
      <c r="CQ2675" s="207"/>
      <c r="CR2675" s="207"/>
      <c r="CS2675" s="207"/>
      <c r="CT2675" s="207"/>
      <c r="CU2675" s="207"/>
      <c r="CV2675" s="207"/>
      <c r="CW2675" s="207"/>
      <c r="CX2675" s="207"/>
      <c r="CY2675" s="207"/>
      <c r="CZ2675" s="207"/>
      <c r="DA2675" s="207"/>
      <c r="DB2675" s="207"/>
      <c r="DC2675" s="207"/>
      <c r="DD2675" s="207"/>
      <c r="DE2675" s="207"/>
      <c r="DF2675" s="207"/>
      <c r="DG2675" s="207"/>
      <c r="DH2675" s="207"/>
      <c r="DI2675" s="207"/>
      <c r="DJ2675" s="207"/>
      <c r="DK2675" s="207"/>
      <c r="DL2675" s="207"/>
      <c r="DM2675" s="207"/>
      <c r="DN2675" s="207"/>
      <c r="DO2675" s="207"/>
      <c r="DP2675" s="207"/>
      <c r="DQ2675" s="207"/>
      <c r="DR2675" s="207"/>
      <c r="DS2675" s="207"/>
      <c r="DT2675" s="207"/>
      <c r="DU2675" s="207"/>
      <c r="DV2675" s="207"/>
      <c r="DW2675" s="207"/>
      <c r="DX2675" s="207"/>
    </row>
    <row r="2676" spans="68:128">
      <c r="BP2676" s="207"/>
      <c r="BQ2676" s="207"/>
      <c r="BR2676" s="207"/>
      <c r="BS2676" s="207"/>
      <c r="BT2676" s="207"/>
      <c r="BU2676" s="207"/>
      <c r="BV2676" s="207"/>
      <c r="BW2676" s="207"/>
      <c r="BX2676" s="207"/>
      <c r="BY2676" s="207"/>
      <c r="BZ2676" s="207"/>
      <c r="CA2676" s="207"/>
      <c r="CB2676" s="207"/>
      <c r="CC2676" s="207"/>
      <c r="CD2676" s="207"/>
      <c r="CE2676" s="207"/>
      <c r="CF2676" s="207"/>
      <c r="CG2676" s="207"/>
      <c r="CH2676" s="207"/>
      <c r="CI2676" s="207"/>
      <c r="CJ2676" s="207"/>
      <c r="CK2676" s="207"/>
      <c r="CL2676" s="207"/>
      <c r="CM2676" s="207"/>
      <c r="CN2676" s="207"/>
      <c r="CO2676" s="207"/>
      <c r="CP2676" s="207"/>
      <c r="CQ2676" s="207"/>
      <c r="CR2676" s="207"/>
      <c r="CS2676" s="207"/>
      <c r="CT2676" s="207"/>
      <c r="CU2676" s="207"/>
      <c r="CV2676" s="207"/>
      <c r="CW2676" s="207"/>
      <c r="CX2676" s="207"/>
      <c r="CY2676" s="207"/>
      <c r="CZ2676" s="207"/>
      <c r="DA2676" s="207"/>
      <c r="DB2676" s="207"/>
      <c r="DC2676" s="207"/>
      <c r="DD2676" s="207"/>
      <c r="DE2676" s="207"/>
      <c r="DF2676" s="207"/>
      <c r="DG2676" s="207"/>
      <c r="DH2676" s="207"/>
      <c r="DI2676" s="207"/>
      <c r="DJ2676" s="207"/>
      <c r="DK2676" s="207"/>
      <c r="DL2676" s="207"/>
      <c r="DM2676" s="207"/>
      <c r="DN2676" s="207"/>
      <c r="DO2676" s="207"/>
      <c r="DP2676" s="207"/>
      <c r="DQ2676" s="207"/>
      <c r="DR2676" s="207"/>
      <c r="DS2676" s="207"/>
      <c r="DT2676" s="207"/>
      <c r="DU2676" s="207"/>
      <c r="DV2676" s="207"/>
      <c r="DW2676" s="207"/>
      <c r="DX2676" s="207"/>
    </row>
    <row r="2677" spans="68:128">
      <c r="BP2677" s="207"/>
      <c r="BQ2677" s="207"/>
      <c r="BR2677" s="207"/>
      <c r="BS2677" s="207"/>
      <c r="BT2677" s="207"/>
      <c r="BU2677" s="207"/>
      <c r="BV2677" s="207"/>
      <c r="BW2677" s="207"/>
      <c r="BX2677" s="207"/>
      <c r="BY2677" s="207"/>
      <c r="BZ2677" s="207"/>
      <c r="CA2677" s="207"/>
      <c r="CB2677" s="207"/>
      <c r="CC2677" s="207"/>
      <c r="CD2677" s="207"/>
      <c r="CE2677" s="207"/>
      <c r="CF2677" s="207"/>
      <c r="CG2677" s="207"/>
      <c r="CH2677" s="207"/>
      <c r="CI2677" s="207"/>
      <c r="CJ2677" s="207"/>
      <c r="CK2677" s="207"/>
      <c r="CL2677" s="207"/>
      <c r="CM2677" s="207"/>
      <c r="CN2677" s="207"/>
      <c r="CO2677" s="207"/>
      <c r="CP2677" s="207"/>
      <c r="CQ2677" s="207"/>
      <c r="CR2677" s="207"/>
      <c r="CS2677" s="207"/>
      <c r="CT2677" s="207"/>
      <c r="CU2677" s="207"/>
      <c r="CV2677" s="207"/>
      <c r="CW2677" s="207"/>
      <c r="CX2677" s="207"/>
      <c r="CY2677" s="207"/>
      <c r="CZ2677" s="207"/>
      <c r="DA2677" s="207"/>
      <c r="DB2677" s="207"/>
      <c r="DC2677" s="207"/>
      <c r="DD2677" s="207"/>
      <c r="DE2677" s="207"/>
      <c r="DF2677" s="207"/>
      <c r="DG2677" s="207"/>
      <c r="DH2677" s="207"/>
      <c r="DI2677" s="207"/>
      <c r="DJ2677" s="207"/>
      <c r="DK2677" s="207"/>
      <c r="DL2677" s="207"/>
      <c r="DM2677" s="207"/>
      <c r="DN2677" s="207"/>
      <c r="DO2677" s="207"/>
      <c r="DP2677" s="207"/>
      <c r="DQ2677" s="207"/>
      <c r="DR2677" s="207"/>
      <c r="DS2677" s="207"/>
      <c r="DT2677" s="207"/>
      <c r="DU2677" s="207"/>
      <c r="DV2677" s="207"/>
      <c r="DW2677" s="207"/>
      <c r="DX2677" s="207"/>
    </row>
    <row r="2678" spans="68:128">
      <c r="BP2678" s="207"/>
      <c r="BQ2678" s="207"/>
      <c r="BR2678" s="207"/>
      <c r="BS2678" s="207"/>
      <c r="BT2678" s="207"/>
      <c r="BU2678" s="207"/>
      <c r="BV2678" s="207"/>
      <c r="BW2678" s="207"/>
      <c r="BX2678" s="207"/>
      <c r="BY2678" s="207"/>
      <c r="BZ2678" s="207"/>
      <c r="CA2678" s="207"/>
      <c r="CB2678" s="207"/>
      <c r="CC2678" s="207"/>
      <c r="CD2678" s="207"/>
      <c r="CE2678" s="207"/>
      <c r="CF2678" s="207"/>
      <c r="CG2678" s="207"/>
      <c r="CH2678" s="207"/>
      <c r="CI2678" s="207"/>
      <c r="CJ2678" s="207"/>
      <c r="CK2678" s="207"/>
      <c r="CL2678" s="207"/>
      <c r="CM2678" s="207"/>
      <c r="CN2678" s="207"/>
      <c r="CO2678" s="207"/>
      <c r="CP2678" s="207"/>
      <c r="CQ2678" s="207"/>
      <c r="CR2678" s="207"/>
      <c r="CS2678" s="207"/>
      <c r="CT2678" s="207"/>
      <c r="CU2678" s="207"/>
      <c r="CV2678" s="207"/>
      <c r="CW2678" s="207"/>
      <c r="CX2678" s="207"/>
      <c r="CY2678" s="207"/>
      <c r="CZ2678" s="207"/>
      <c r="DA2678" s="207"/>
      <c r="DB2678" s="207"/>
      <c r="DC2678" s="207"/>
      <c r="DD2678" s="207"/>
      <c r="DE2678" s="207"/>
      <c r="DF2678" s="207"/>
      <c r="DG2678" s="207"/>
      <c r="DH2678" s="207"/>
      <c r="DI2678" s="207"/>
      <c r="DJ2678" s="207"/>
      <c r="DK2678" s="207"/>
      <c r="DL2678" s="207"/>
      <c r="DM2678" s="207"/>
      <c r="DN2678" s="207"/>
      <c r="DO2678" s="207"/>
      <c r="DP2678" s="207"/>
      <c r="DQ2678" s="207"/>
      <c r="DR2678" s="207"/>
      <c r="DS2678" s="207"/>
      <c r="DT2678" s="207"/>
      <c r="DU2678" s="207"/>
      <c r="DV2678" s="207"/>
      <c r="DW2678" s="207"/>
      <c r="DX2678" s="207"/>
    </row>
    <row r="2679" spans="68:128">
      <c r="BP2679" s="207"/>
      <c r="BQ2679" s="207"/>
      <c r="BR2679" s="207"/>
      <c r="BS2679" s="207"/>
      <c r="BT2679" s="207"/>
      <c r="BU2679" s="207"/>
      <c r="BV2679" s="207"/>
      <c r="BW2679" s="207"/>
      <c r="BX2679" s="207"/>
      <c r="BY2679" s="207"/>
      <c r="BZ2679" s="207"/>
      <c r="CA2679" s="207"/>
      <c r="CB2679" s="207"/>
      <c r="CC2679" s="207"/>
      <c r="CD2679" s="207"/>
      <c r="CE2679" s="207"/>
      <c r="CF2679" s="207"/>
      <c r="CG2679" s="207"/>
      <c r="CH2679" s="207"/>
      <c r="CI2679" s="207"/>
      <c r="CJ2679" s="207"/>
      <c r="CK2679" s="207"/>
      <c r="CL2679" s="207"/>
      <c r="CM2679" s="207"/>
      <c r="CN2679" s="207"/>
      <c r="CO2679" s="207"/>
      <c r="CP2679" s="207"/>
      <c r="CQ2679" s="207"/>
      <c r="CR2679" s="207"/>
      <c r="CS2679" s="207"/>
      <c r="CT2679" s="207"/>
      <c r="CU2679" s="207"/>
      <c r="CV2679" s="207"/>
      <c r="CW2679" s="207"/>
      <c r="CX2679" s="207"/>
      <c r="CY2679" s="207"/>
      <c r="CZ2679" s="207"/>
      <c r="DA2679" s="207"/>
      <c r="DB2679" s="207"/>
      <c r="DC2679" s="207"/>
      <c r="DD2679" s="207"/>
      <c r="DE2679" s="207"/>
      <c r="DF2679" s="207"/>
      <c r="DG2679" s="207"/>
      <c r="DH2679" s="207"/>
      <c r="DI2679" s="207"/>
      <c r="DJ2679" s="207"/>
      <c r="DK2679" s="207"/>
      <c r="DL2679" s="207"/>
      <c r="DM2679" s="207"/>
      <c r="DN2679" s="207"/>
      <c r="DO2679" s="207"/>
      <c r="DP2679" s="207"/>
      <c r="DQ2679" s="207"/>
      <c r="DR2679" s="207"/>
      <c r="DS2679" s="207"/>
      <c r="DT2679" s="207"/>
      <c r="DU2679" s="207"/>
      <c r="DV2679" s="207"/>
      <c r="DW2679" s="207"/>
      <c r="DX2679" s="207"/>
    </row>
    <row r="2680" spans="68:128">
      <c r="BP2680" s="207"/>
      <c r="BQ2680" s="207"/>
      <c r="BR2680" s="207"/>
      <c r="BS2680" s="207"/>
      <c r="BT2680" s="207"/>
      <c r="BU2680" s="207"/>
      <c r="BV2680" s="207"/>
      <c r="BW2680" s="207"/>
      <c r="BX2680" s="207"/>
      <c r="BY2680" s="207"/>
      <c r="BZ2680" s="207"/>
      <c r="CA2680" s="207"/>
      <c r="CB2680" s="207"/>
      <c r="CC2680" s="207"/>
      <c r="CD2680" s="207"/>
      <c r="CE2680" s="207"/>
      <c r="CF2680" s="207"/>
      <c r="CG2680" s="207"/>
      <c r="CH2680" s="207"/>
      <c r="CI2680" s="207"/>
      <c r="CJ2680" s="207"/>
      <c r="CK2680" s="207"/>
      <c r="CL2680" s="207"/>
      <c r="CM2680" s="207"/>
      <c r="CN2680" s="207"/>
      <c r="CO2680" s="207"/>
      <c r="CP2680" s="207"/>
      <c r="CQ2680" s="207"/>
      <c r="CR2680" s="207"/>
      <c r="CS2680" s="207"/>
      <c r="CT2680" s="207"/>
      <c r="CU2680" s="207"/>
      <c r="CV2680" s="207"/>
      <c r="CW2680" s="207"/>
      <c r="CX2680" s="207"/>
      <c r="CY2680" s="207"/>
      <c r="CZ2680" s="207"/>
      <c r="DA2680" s="207"/>
      <c r="DB2680" s="207"/>
      <c r="DC2680" s="207"/>
      <c r="DD2680" s="207"/>
      <c r="DE2680" s="207"/>
      <c r="DF2680" s="207"/>
      <c r="DG2680" s="207"/>
      <c r="DH2680" s="207"/>
      <c r="DI2680" s="207"/>
      <c r="DJ2680" s="207"/>
      <c r="DK2680" s="207"/>
      <c r="DL2680" s="207"/>
      <c r="DM2680" s="207"/>
      <c r="DN2680" s="207"/>
      <c r="DO2680" s="207"/>
      <c r="DP2680" s="207"/>
      <c r="DQ2680" s="207"/>
      <c r="DR2680" s="207"/>
      <c r="DS2680" s="207"/>
      <c r="DT2680" s="207"/>
      <c r="DU2680" s="207"/>
      <c r="DV2680" s="207"/>
      <c r="DW2680" s="207"/>
      <c r="DX2680" s="207"/>
    </row>
    <row r="2681" spans="68:128">
      <c r="BP2681" s="207"/>
      <c r="BQ2681" s="207"/>
      <c r="BR2681" s="207"/>
      <c r="BS2681" s="207"/>
      <c r="BT2681" s="207"/>
      <c r="BU2681" s="207"/>
      <c r="BV2681" s="207"/>
      <c r="BW2681" s="207"/>
      <c r="BX2681" s="207"/>
      <c r="BY2681" s="207"/>
      <c r="BZ2681" s="207"/>
      <c r="CA2681" s="207"/>
      <c r="CB2681" s="207"/>
      <c r="CC2681" s="207"/>
      <c r="CD2681" s="207"/>
      <c r="CE2681" s="207"/>
      <c r="CF2681" s="207"/>
      <c r="CG2681" s="207"/>
      <c r="CH2681" s="207"/>
      <c r="CI2681" s="207"/>
      <c r="CJ2681" s="207"/>
      <c r="CK2681" s="207"/>
      <c r="CL2681" s="207"/>
      <c r="CM2681" s="207"/>
      <c r="CN2681" s="207"/>
      <c r="CO2681" s="207"/>
      <c r="CP2681" s="207"/>
      <c r="CQ2681" s="207"/>
      <c r="CR2681" s="207"/>
      <c r="CS2681" s="207"/>
      <c r="CT2681" s="207"/>
      <c r="CU2681" s="207"/>
      <c r="CV2681" s="207"/>
      <c r="CW2681" s="207"/>
      <c r="CX2681" s="207"/>
      <c r="CY2681" s="207"/>
      <c r="CZ2681" s="207"/>
      <c r="DA2681" s="207"/>
      <c r="DB2681" s="207"/>
      <c r="DC2681" s="207"/>
      <c r="DD2681" s="207"/>
      <c r="DE2681" s="207"/>
      <c r="DF2681" s="207"/>
      <c r="DG2681" s="207"/>
      <c r="DH2681" s="207"/>
      <c r="DI2681" s="207"/>
      <c r="DJ2681" s="207"/>
      <c r="DK2681" s="207"/>
      <c r="DL2681" s="207"/>
      <c r="DM2681" s="207"/>
      <c r="DN2681" s="207"/>
      <c r="DO2681" s="207"/>
      <c r="DP2681" s="207"/>
      <c r="DQ2681" s="207"/>
      <c r="DR2681" s="207"/>
      <c r="DS2681" s="207"/>
      <c r="DT2681" s="207"/>
      <c r="DU2681" s="207"/>
      <c r="DV2681" s="207"/>
      <c r="DW2681" s="207"/>
      <c r="DX2681" s="207"/>
    </row>
    <row r="2682" spans="68:128">
      <c r="BP2682" s="207"/>
      <c r="BQ2682" s="207"/>
      <c r="BR2682" s="207"/>
      <c r="BS2682" s="207"/>
      <c r="BT2682" s="207"/>
      <c r="BU2682" s="207"/>
      <c r="BV2682" s="207"/>
      <c r="BW2682" s="207"/>
      <c r="BX2682" s="207"/>
      <c r="BY2682" s="207"/>
      <c r="BZ2682" s="207"/>
      <c r="CA2682" s="207"/>
      <c r="CB2682" s="207"/>
      <c r="CC2682" s="207"/>
      <c r="CD2682" s="207"/>
      <c r="CE2682" s="207"/>
      <c r="CF2682" s="207"/>
      <c r="CG2682" s="207"/>
      <c r="CH2682" s="207"/>
      <c r="CI2682" s="207"/>
      <c r="CJ2682" s="207"/>
      <c r="CK2682" s="207"/>
      <c r="CL2682" s="207"/>
      <c r="CM2682" s="207"/>
      <c r="CN2682" s="207"/>
      <c r="CO2682" s="207"/>
      <c r="CP2682" s="207"/>
      <c r="CQ2682" s="207"/>
      <c r="CR2682" s="207"/>
      <c r="CS2682" s="207"/>
      <c r="CT2682" s="207"/>
      <c r="CU2682" s="207"/>
      <c r="CV2682" s="207"/>
      <c r="CW2682" s="207"/>
      <c r="CX2682" s="207"/>
      <c r="CY2682" s="207"/>
      <c r="CZ2682" s="207"/>
      <c r="DA2682" s="207"/>
      <c r="DB2682" s="207"/>
      <c r="DC2682" s="207"/>
      <c r="DD2682" s="207"/>
      <c r="DE2682" s="207"/>
      <c r="DF2682" s="207"/>
      <c r="DG2682" s="207"/>
      <c r="DH2682" s="207"/>
      <c r="DI2682" s="207"/>
      <c r="DJ2682" s="207"/>
      <c r="DK2682" s="207"/>
      <c r="DL2682" s="207"/>
      <c r="DM2682" s="207"/>
      <c r="DN2682" s="207"/>
      <c r="DO2682" s="207"/>
      <c r="DP2682" s="207"/>
      <c r="DQ2682" s="207"/>
      <c r="DR2682" s="207"/>
      <c r="DS2682" s="207"/>
      <c r="DT2682" s="207"/>
      <c r="DU2682" s="207"/>
      <c r="DV2682" s="207"/>
      <c r="DW2682" s="207"/>
      <c r="DX2682" s="207"/>
    </row>
    <row r="2683" spans="68:128">
      <c r="BP2683" s="207"/>
      <c r="BQ2683" s="207"/>
      <c r="BR2683" s="207"/>
      <c r="BS2683" s="207"/>
      <c r="BT2683" s="207"/>
      <c r="BU2683" s="207"/>
      <c r="BV2683" s="207"/>
      <c r="BW2683" s="207"/>
      <c r="BX2683" s="207"/>
      <c r="BY2683" s="207"/>
      <c r="BZ2683" s="207"/>
      <c r="CA2683" s="207"/>
      <c r="CB2683" s="207"/>
      <c r="CC2683" s="207"/>
      <c r="CD2683" s="207"/>
      <c r="CE2683" s="207"/>
      <c r="CF2683" s="207"/>
      <c r="CG2683" s="207"/>
      <c r="CH2683" s="207"/>
      <c r="CI2683" s="207"/>
      <c r="CJ2683" s="207"/>
      <c r="CK2683" s="207"/>
      <c r="CL2683" s="207"/>
      <c r="CM2683" s="207"/>
      <c r="CN2683" s="207"/>
      <c r="CO2683" s="207"/>
      <c r="CP2683" s="207"/>
      <c r="CQ2683" s="207"/>
      <c r="CR2683" s="207"/>
      <c r="CS2683" s="207"/>
      <c r="CT2683" s="207"/>
      <c r="CU2683" s="207"/>
      <c r="CV2683" s="207"/>
      <c r="CW2683" s="207"/>
      <c r="CX2683" s="207"/>
      <c r="CY2683" s="207"/>
      <c r="CZ2683" s="207"/>
      <c r="DA2683" s="207"/>
      <c r="DB2683" s="207"/>
      <c r="DC2683" s="207"/>
      <c r="DD2683" s="207"/>
      <c r="DE2683" s="207"/>
      <c r="DF2683" s="207"/>
      <c r="DG2683" s="207"/>
      <c r="DH2683" s="207"/>
      <c r="DI2683" s="207"/>
      <c r="DJ2683" s="207"/>
      <c r="DK2683" s="207"/>
      <c r="DL2683" s="207"/>
      <c r="DM2683" s="207"/>
      <c r="DN2683" s="207"/>
      <c r="DO2683" s="207"/>
      <c r="DP2683" s="207"/>
      <c r="DQ2683" s="207"/>
      <c r="DR2683" s="207"/>
      <c r="DS2683" s="207"/>
      <c r="DT2683" s="207"/>
      <c r="DU2683" s="207"/>
      <c r="DV2683" s="207"/>
      <c r="DW2683" s="207"/>
      <c r="DX2683" s="207"/>
    </row>
    <row r="2684" spans="68:128">
      <c r="BP2684" s="207"/>
      <c r="BQ2684" s="207"/>
      <c r="BR2684" s="207"/>
      <c r="BS2684" s="207"/>
      <c r="BT2684" s="207"/>
      <c r="BU2684" s="207"/>
      <c r="BV2684" s="207"/>
      <c r="BW2684" s="207"/>
      <c r="BX2684" s="207"/>
      <c r="BY2684" s="207"/>
      <c r="BZ2684" s="207"/>
      <c r="CA2684" s="207"/>
      <c r="CB2684" s="207"/>
      <c r="CC2684" s="207"/>
      <c r="CD2684" s="207"/>
      <c r="CE2684" s="207"/>
      <c r="CF2684" s="207"/>
      <c r="CG2684" s="207"/>
      <c r="CH2684" s="207"/>
      <c r="CI2684" s="207"/>
      <c r="CJ2684" s="207"/>
      <c r="CK2684" s="207"/>
      <c r="CL2684" s="207"/>
      <c r="CM2684" s="207"/>
      <c r="CN2684" s="207"/>
      <c r="CO2684" s="207"/>
      <c r="CP2684" s="207"/>
      <c r="CQ2684" s="207"/>
      <c r="CR2684" s="207"/>
      <c r="CS2684" s="207"/>
      <c r="CT2684" s="207"/>
      <c r="CU2684" s="207"/>
      <c r="CV2684" s="207"/>
      <c r="CW2684" s="207"/>
      <c r="CX2684" s="207"/>
      <c r="CY2684" s="207"/>
      <c r="CZ2684" s="207"/>
      <c r="DA2684" s="207"/>
      <c r="DB2684" s="207"/>
      <c r="DC2684" s="207"/>
      <c r="DD2684" s="207"/>
      <c r="DE2684" s="207"/>
      <c r="DF2684" s="207"/>
      <c r="DG2684" s="207"/>
      <c r="DH2684" s="207"/>
      <c r="DI2684" s="207"/>
      <c r="DJ2684" s="207"/>
      <c r="DK2684" s="207"/>
      <c r="DL2684" s="207"/>
      <c r="DM2684" s="207"/>
      <c r="DN2684" s="207"/>
      <c r="DO2684" s="207"/>
      <c r="DP2684" s="207"/>
      <c r="DQ2684" s="207"/>
      <c r="DR2684" s="207"/>
      <c r="DS2684" s="207"/>
      <c r="DT2684" s="207"/>
      <c r="DU2684" s="207"/>
      <c r="DV2684" s="207"/>
      <c r="DW2684" s="207"/>
      <c r="DX2684" s="207"/>
    </row>
    <row r="2685" spans="68:128">
      <c r="BP2685" s="207"/>
      <c r="BQ2685" s="207"/>
      <c r="BR2685" s="207"/>
      <c r="BS2685" s="207"/>
      <c r="BT2685" s="207"/>
      <c r="BU2685" s="207"/>
      <c r="BV2685" s="207"/>
      <c r="BW2685" s="207"/>
      <c r="BX2685" s="207"/>
      <c r="BY2685" s="207"/>
      <c r="BZ2685" s="207"/>
      <c r="CA2685" s="207"/>
      <c r="CB2685" s="207"/>
      <c r="CC2685" s="207"/>
      <c r="CD2685" s="207"/>
      <c r="CE2685" s="207"/>
      <c r="CF2685" s="207"/>
      <c r="CG2685" s="207"/>
      <c r="CH2685" s="207"/>
      <c r="CI2685" s="207"/>
      <c r="CJ2685" s="207"/>
      <c r="CK2685" s="207"/>
      <c r="CL2685" s="207"/>
      <c r="CM2685" s="207"/>
      <c r="CN2685" s="207"/>
      <c r="CO2685" s="207"/>
      <c r="CP2685" s="207"/>
      <c r="CQ2685" s="207"/>
      <c r="CR2685" s="207"/>
      <c r="CS2685" s="207"/>
      <c r="CT2685" s="207"/>
      <c r="CU2685" s="207"/>
      <c r="CV2685" s="207"/>
      <c r="CW2685" s="207"/>
      <c r="CX2685" s="207"/>
      <c r="CY2685" s="207"/>
      <c r="CZ2685" s="207"/>
      <c r="DA2685" s="207"/>
      <c r="DB2685" s="207"/>
      <c r="DC2685" s="207"/>
      <c r="DD2685" s="207"/>
      <c r="DE2685" s="207"/>
      <c r="DF2685" s="207"/>
      <c r="DG2685" s="207"/>
      <c r="DH2685" s="207"/>
      <c r="DI2685" s="207"/>
      <c r="DJ2685" s="207"/>
      <c r="DK2685" s="207"/>
      <c r="DL2685" s="207"/>
      <c r="DM2685" s="207"/>
      <c r="DN2685" s="207"/>
      <c r="DO2685" s="207"/>
      <c r="DP2685" s="207"/>
      <c r="DQ2685" s="207"/>
      <c r="DR2685" s="207"/>
      <c r="DS2685" s="207"/>
      <c r="DT2685" s="207"/>
      <c r="DU2685" s="207"/>
      <c r="DV2685" s="207"/>
      <c r="DW2685" s="207"/>
      <c r="DX2685" s="207"/>
    </row>
    <row r="2686" spans="68:128">
      <c r="BP2686" s="207"/>
      <c r="BQ2686" s="207"/>
      <c r="BR2686" s="207"/>
      <c r="BS2686" s="207"/>
      <c r="BT2686" s="207"/>
      <c r="BU2686" s="207"/>
      <c r="BV2686" s="207"/>
      <c r="BW2686" s="207"/>
      <c r="BX2686" s="207"/>
      <c r="BY2686" s="207"/>
      <c r="BZ2686" s="207"/>
      <c r="CA2686" s="207"/>
      <c r="CB2686" s="207"/>
      <c r="CC2686" s="207"/>
      <c r="CD2686" s="207"/>
      <c r="CE2686" s="207"/>
      <c r="CF2686" s="207"/>
      <c r="CG2686" s="207"/>
      <c r="CH2686" s="207"/>
      <c r="CI2686" s="207"/>
      <c r="CJ2686" s="207"/>
      <c r="CK2686" s="207"/>
      <c r="CL2686" s="207"/>
      <c r="CM2686" s="207"/>
      <c r="CN2686" s="207"/>
      <c r="CO2686" s="207"/>
      <c r="CP2686" s="207"/>
      <c r="CQ2686" s="207"/>
      <c r="CR2686" s="207"/>
      <c r="CS2686" s="207"/>
      <c r="CT2686" s="207"/>
      <c r="CU2686" s="207"/>
      <c r="CV2686" s="207"/>
      <c r="CW2686" s="207"/>
      <c r="CX2686" s="207"/>
      <c r="CY2686" s="207"/>
      <c r="CZ2686" s="207"/>
      <c r="DA2686" s="207"/>
      <c r="DB2686" s="207"/>
      <c r="DC2686" s="207"/>
      <c r="DD2686" s="207"/>
      <c r="DE2686" s="207"/>
      <c r="DF2686" s="207"/>
      <c r="DG2686" s="207"/>
      <c r="DH2686" s="207"/>
      <c r="DI2686" s="207"/>
      <c r="DJ2686" s="207"/>
      <c r="DK2686" s="207"/>
      <c r="DL2686" s="207"/>
      <c r="DM2686" s="207"/>
      <c r="DN2686" s="207"/>
      <c r="DO2686" s="207"/>
      <c r="DP2686" s="207"/>
      <c r="DQ2686" s="207"/>
      <c r="DR2686" s="207"/>
      <c r="DS2686" s="207"/>
      <c r="DT2686" s="207"/>
      <c r="DU2686" s="207"/>
      <c r="DV2686" s="207"/>
      <c r="DW2686" s="207"/>
      <c r="DX2686" s="207"/>
    </row>
    <row r="2687" spans="68:128">
      <c r="BP2687" s="207"/>
      <c r="BQ2687" s="207"/>
      <c r="BR2687" s="207"/>
      <c r="BS2687" s="207"/>
      <c r="BT2687" s="207"/>
      <c r="BU2687" s="207"/>
      <c r="BV2687" s="207"/>
      <c r="BW2687" s="207"/>
      <c r="BX2687" s="207"/>
      <c r="BY2687" s="207"/>
      <c r="BZ2687" s="207"/>
      <c r="CA2687" s="207"/>
      <c r="CB2687" s="207"/>
      <c r="CC2687" s="207"/>
      <c r="CD2687" s="207"/>
      <c r="CE2687" s="207"/>
      <c r="CF2687" s="207"/>
      <c r="CG2687" s="207"/>
      <c r="CH2687" s="207"/>
      <c r="CI2687" s="207"/>
      <c r="CJ2687" s="207"/>
      <c r="CK2687" s="207"/>
      <c r="CL2687" s="207"/>
      <c r="CM2687" s="207"/>
      <c r="CN2687" s="207"/>
      <c r="CO2687" s="207"/>
      <c r="CP2687" s="207"/>
      <c r="CQ2687" s="207"/>
      <c r="CR2687" s="207"/>
      <c r="CS2687" s="207"/>
      <c r="CT2687" s="207"/>
      <c r="CU2687" s="207"/>
      <c r="CV2687" s="207"/>
      <c r="CW2687" s="207"/>
      <c r="CX2687" s="207"/>
      <c r="CY2687" s="207"/>
      <c r="CZ2687" s="207"/>
      <c r="DA2687" s="207"/>
      <c r="DB2687" s="207"/>
      <c r="DC2687" s="207"/>
      <c r="DD2687" s="207"/>
      <c r="DE2687" s="207"/>
      <c r="DF2687" s="207"/>
      <c r="DG2687" s="207"/>
      <c r="DH2687" s="207"/>
      <c r="DI2687" s="207"/>
      <c r="DJ2687" s="207"/>
      <c r="DK2687" s="207"/>
      <c r="DL2687" s="207"/>
      <c r="DM2687" s="207"/>
      <c r="DN2687" s="207"/>
      <c r="DO2687" s="207"/>
      <c r="DP2687" s="207"/>
      <c r="DQ2687" s="207"/>
      <c r="DR2687" s="207"/>
      <c r="DS2687" s="207"/>
      <c r="DT2687" s="207"/>
      <c r="DU2687" s="207"/>
      <c r="DV2687" s="207"/>
      <c r="DW2687" s="207"/>
      <c r="DX2687" s="207"/>
    </row>
    <row r="2688" spans="68:128">
      <c r="BP2688" s="207"/>
      <c r="BQ2688" s="207"/>
      <c r="BR2688" s="207"/>
      <c r="BS2688" s="207"/>
      <c r="BT2688" s="207"/>
      <c r="BU2688" s="207"/>
      <c r="BV2688" s="207"/>
      <c r="BW2688" s="207"/>
      <c r="BX2688" s="207"/>
      <c r="BY2688" s="207"/>
      <c r="BZ2688" s="207"/>
      <c r="CA2688" s="207"/>
      <c r="CB2688" s="207"/>
      <c r="CC2688" s="207"/>
      <c r="CD2688" s="207"/>
      <c r="CE2688" s="207"/>
      <c r="CF2688" s="207"/>
      <c r="CG2688" s="207"/>
      <c r="CH2688" s="207"/>
      <c r="CI2688" s="207"/>
      <c r="CJ2688" s="207"/>
      <c r="CK2688" s="207"/>
      <c r="CL2688" s="207"/>
      <c r="CM2688" s="207"/>
      <c r="CN2688" s="207"/>
      <c r="CO2688" s="207"/>
      <c r="CP2688" s="207"/>
      <c r="CQ2688" s="207"/>
      <c r="CR2688" s="207"/>
      <c r="CS2688" s="207"/>
      <c r="CT2688" s="207"/>
      <c r="CU2688" s="207"/>
      <c r="CV2688" s="207"/>
      <c r="CW2688" s="207"/>
      <c r="CX2688" s="207"/>
      <c r="CY2688" s="207"/>
      <c r="CZ2688" s="207"/>
      <c r="DA2688" s="207"/>
      <c r="DB2688" s="207"/>
      <c r="DC2688" s="207"/>
      <c r="DD2688" s="207"/>
      <c r="DE2688" s="207"/>
      <c r="DF2688" s="207"/>
      <c r="DG2688" s="207"/>
      <c r="DH2688" s="207"/>
      <c r="DI2688" s="207"/>
      <c r="DJ2688" s="207"/>
      <c r="DK2688" s="207"/>
      <c r="DL2688" s="207"/>
      <c r="DM2688" s="207"/>
      <c r="DN2688" s="207"/>
      <c r="DO2688" s="207"/>
      <c r="DP2688" s="207"/>
      <c r="DQ2688" s="207"/>
      <c r="DR2688" s="207"/>
      <c r="DS2688" s="207"/>
      <c r="DT2688" s="207"/>
      <c r="DU2688" s="207"/>
      <c r="DV2688" s="207"/>
      <c r="DW2688" s="207"/>
      <c r="DX2688" s="207"/>
    </row>
    <row r="2689" spans="68:128">
      <c r="BP2689" s="207"/>
      <c r="BQ2689" s="207"/>
      <c r="BR2689" s="207"/>
      <c r="BS2689" s="207"/>
      <c r="BT2689" s="207"/>
      <c r="BU2689" s="207"/>
      <c r="BV2689" s="207"/>
      <c r="BW2689" s="207"/>
      <c r="BX2689" s="207"/>
      <c r="BY2689" s="207"/>
      <c r="BZ2689" s="207"/>
      <c r="CA2689" s="207"/>
      <c r="CB2689" s="207"/>
      <c r="CC2689" s="207"/>
      <c r="CD2689" s="207"/>
      <c r="CE2689" s="207"/>
      <c r="CF2689" s="207"/>
      <c r="CG2689" s="207"/>
      <c r="CH2689" s="207"/>
      <c r="CI2689" s="207"/>
      <c r="CJ2689" s="207"/>
      <c r="CK2689" s="207"/>
      <c r="CL2689" s="207"/>
      <c r="CM2689" s="207"/>
      <c r="CN2689" s="207"/>
      <c r="CO2689" s="207"/>
      <c r="CP2689" s="207"/>
      <c r="CQ2689" s="207"/>
      <c r="CR2689" s="207"/>
      <c r="CS2689" s="207"/>
      <c r="CT2689" s="207"/>
      <c r="CU2689" s="207"/>
      <c r="CV2689" s="207"/>
      <c r="CW2689" s="207"/>
      <c r="CX2689" s="207"/>
      <c r="CY2689" s="207"/>
      <c r="CZ2689" s="207"/>
      <c r="DA2689" s="207"/>
      <c r="DB2689" s="207"/>
      <c r="DC2689" s="207"/>
      <c r="DD2689" s="207"/>
      <c r="DE2689" s="207"/>
      <c r="DF2689" s="207"/>
      <c r="DG2689" s="207"/>
      <c r="DH2689" s="207"/>
      <c r="DI2689" s="207"/>
      <c r="DJ2689" s="207"/>
      <c r="DK2689" s="207"/>
      <c r="DL2689" s="207"/>
      <c r="DM2689" s="207"/>
      <c r="DN2689" s="207"/>
      <c r="DO2689" s="207"/>
      <c r="DP2689" s="207"/>
      <c r="DQ2689" s="207"/>
      <c r="DR2689" s="207"/>
      <c r="DS2689" s="207"/>
      <c r="DT2689" s="207"/>
      <c r="DU2689" s="207"/>
      <c r="DV2689" s="207"/>
      <c r="DW2689" s="207"/>
      <c r="DX2689" s="207"/>
    </row>
    <row r="2690" spans="68:128">
      <c r="BP2690" s="207"/>
      <c r="BQ2690" s="207"/>
      <c r="BR2690" s="207"/>
      <c r="BS2690" s="207"/>
      <c r="BT2690" s="207"/>
      <c r="BU2690" s="207"/>
      <c r="BV2690" s="207"/>
      <c r="BW2690" s="207"/>
      <c r="BX2690" s="207"/>
      <c r="BY2690" s="207"/>
      <c r="BZ2690" s="207"/>
      <c r="CA2690" s="207"/>
      <c r="CB2690" s="207"/>
      <c r="CC2690" s="207"/>
      <c r="CD2690" s="207"/>
      <c r="CE2690" s="207"/>
      <c r="CF2690" s="207"/>
      <c r="CG2690" s="207"/>
      <c r="CH2690" s="207"/>
      <c r="CI2690" s="207"/>
      <c r="CJ2690" s="207"/>
      <c r="CK2690" s="207"/>
      <c r="CL2690" s="207"/>
      <c r="CM2690" s="207"/>
      <c r="CN2690" s="207"/>
      <c r="CO2690" s="207"/>
      <c r="CP2690" s="207"/>
      <c r="CQ2690" s="207"/>
      <c r="CR2690" s="207"/>
      <c r="CS2690" s="207"/>
      <c r="CT2690" s="207"/>
      <c r="CU2690" s="207"/>
      <c r="CV2690" s="207"/>
      <c r="CW2690" s="207"/>
      <c r="CX2690" s="207"/>
      <c r="CY2690" s="207"/>
      <c r="CZ2690" s="207"/>
      <c r="DA2690" s="207"/>
      <c r="DB2690" s="207"/>
      <c r="DC2690" s="207"/>
      <c r="DD2690" s="207"/>
      <c r="DE2690" s="207"/>
      <c r="DF2690" s="207"/>
      <c r="DG2690" s="207"/>
      <c r="DH2690" s="207"/>
      <c r="DI2690" s="207"/>
      <c r="DJ2690" s="207"/>
      <c r="DK2690" s="207"/>
      <c r="DL2690" s="207"/>
      <c r="DM2690" s="207"/>
      <c r="DN2690" s="207"/>
      <c r="DO2690" s="207"/>
      <c r="DP2690" s="207"/>
      <c r="DQ2690" s="207"/>
      <c r="DR2690" s="207"/>
      <c r="DS2690" s="207"/>
      <c r="DT2690" s="207"/>
      <c r="DU2690" s="207"/>
      <c r="DV2690" s="207"/>
      <c r="DW2690" s="207"/>
      <c r="DX2690" s="207"/>
    </row>
    <row r="2691" spans="68:128">
      <c r="BP2691" s="207"/>
      <c r="BQ2691" s="207"/>
      <c r="BR2691" s="207"/>
      <c r="BS2691" s="207"/>
      <c r="BT2691" s="207"/>
      <c r="BU2691" s="207"/>
      <c r="BV2691" s="207"/>
      <c r="BW2691" s="207"/>
      <c r="BX2691" s="207"/>
      <c r="BY2691" s="207"/>
      <c r="BZ2691" s="207"/>
      <c r="CA2691" s="207"/>
      <c r="CB2691" s="207"/>
      <c r="CC2691" s="207"/>
      <c r="CD2691" s="207"/>
      <c r="CE2691" s="207"/>
      <c r="CF2691" s="207"/>
      <c r="CG2691" s="207"/>
      <c r="CH2691" s="207"/>
      <c r="CI2691" s="207"/>
      <c r="CJ2691" s="207"/>
      <c r="CK2691" s="207"/>
      <c r="CL2691" s="207"/>
      <c r="CM2691" s="207"/>
      <c r="CN2691" s="207"/>
      <c r="CO2691" s="207"/>
      <c r="CP2691" s="207"/>
      <c r="CQ2691" s="207"/>
      <c r="CR2691" s="207"/>
      <c r="CS2691" s="207"/>
      <c r="CT2691" s="207"/>
      <c r="CU2691" s="207"/>
      <c r="CV2691" s="207"/>
      <c r="CW2691" s="207"/>
      <c r="CX2691" s="207"/>
      <c r="CY2691" s="207"/>
      <c r="CZ2691" s="207"/>
      <c r="DA2691" s="207"/>
      <c r="DB2691" s="207"/>
      <c r="DC2691" s="207"/>
      <c r="DD2691" s="207"/>
      <c r="DE2691" s="207"/>
      <c r="DF2691" s="207"/>
      <c r="DG2691" s="207"/>
      <c r="DH2691" s="207"/>
      <c r="DI2691" s="207"/>
      <c r="DJ2691" s="207"/>
      <c r="DK2691" s="207"/>
      <c r="DL2691" s="207"/>
      <c r="DM2691" s="207"/>
      <c r="DN2691" s="207"/>
      <c r="DO2691" s="207"/>
      <c r="DP2691" s="207"/>
      <c r="DQ2691" s="207"/>
      <c r="DR2691" s="207"/>
      <c r="DS2691" s="207"/>
      <c r="DT2691" s="207"/>
      <c r="DU2691" s="207"/>
      <c r="DV2691" s="207"/>
      <c r="DW2691" s="207"/>
      <c r="DX2691" s="207"/>
    </row>
    <row r="2692" spans="68:128">
      <c r="BP2692" s="207"/>
      <c r="BQ2692" s="207"/>
      <c r="BR2692" s="207"/>
      <c r="BS2692" s="207"/>
      <c r="BT2692" s="207"/>
      <c r="BU2692" s="207"/>
      <c r="BV2692" s="207"/>
      <c r="BW2692" s="207"/>
      <c r="BX2692" s="207"/>
      <c r="BY2692" s="207"/>
      <c r="BZ2692" s="207"/>
      <c r="CA2692" s="207"/>
      <c r="CB2692" s="207"/>
      <c r="CC2692" s="207"/>
      <c r="CD2692" s="207"/>
      <c r="CE2692" s="207"/>
      <c r="CF2692" s="207"/>
      <c r="CG2692" s="207"/>
      <c r="CH2692" s="207"/>
      <c r="CI2692" s="207"/>
      <c r="CJ2692" s="207"/>
      <c r="CK2692" s="207"/>
      <c r="CL2692" s="207"/>
      <c r="CM2692" s="207"/>
      <c r="CN2692" s="207"/>
      <c r="CO2692" s="207"/>
      <c r="CP2692" s="207"/>
      <c r="CQ2692" s="207"/>
      <c r="CR2692" s="207"/>
      <c r="CS2692" s="207"/>
      <c r="CT2692" s="207"/>
      <c r="CU2692" s="207"/>
      <c r="CV2692" s="207"/>
      <c r="CW2692" s="207"/>
      <c r="CX2692" s="207"/>
      <c r="CY2692" s="207"/>
      <c r="CZ2692" s="207"/>
      <c r="DA2692" s="207"/>
      <c r="DB2692" s="207"/>
      <c r="DC2692" s="207"/>
      <c r="DD2692" s="207"/>
      <c r="DE2692" s="207"/>
      <c r="DF2692" s="207"/>
      <c r="DG2692" s="207"/>
      <c r="DH2692" s="207"/>
      <c r="DI2692" s="207"/>
      <c r="DJ2692" s="207"/>
      <c r="DK2692" s="207"/>
      <c r="DL2692" s="207"/>
      <c r="DM2692" s="207"/>
      <c r="DN2692" s="207"/>
      <c r="DO2692" s="207"/>
      <c r="DP2692" s="207"/>
      <c r="DQ2692" s="207"/>
      <c r="DR2692" s="207"/>
      <c r="DS2692" s="207"/>
      <c r="DT2692" s="207"/>
      <c r="DU2692" s="207"/>
      <c r="DV2692" s="207"/>
      <c r="DW2692" s="207"/>
      <c r="DX2692" s="207"/>
    </row>
    <row r="2693" spans="68:128">
      <c r="BP2693" s="207"/>
      <c r="BQ2693" s="207"/>
      <c r="BR2693" s="207"/>
      <c r="BS2693" s="207"/>
      <c r="BT2693" s="207"/>
      <c r="BU2693" s="207"/>
      <c r="BV2693" s="207"/>
      <c r="BW2693" s="207"/>
      <c r="BX2693" s="207"/>
      <c r="BY2693" s="207"/>
      <c r="BZ2693" s="207"/>
      <c r="CA2693" s="207"/>
      <c r="CB2693" s="207"/>
      <c r="CC2693" s="207"/>
      <c r="CD2693" s="207"/>
      <c r="CE2693" s="207"/>
      <c r="CF2693" s="207"/>
      <c r="CG2693" s="207"/>
      <c r="CH2693" s="207"/>
      <c r="CI2693" s="207"/>
      <c r="CJ2693" s="207"/>
      <c r="CK2693" s="207"/>
      <c r="CL2693" s="207"/>
      <c r="CM2693" s="207"/>
      <c r="CN2693" s="207"/>
      <c r="CO2693" s="207"/>
      <c r="CP2693" s="207"/>
      <c r="CQ2693" s="207"/>
      <c r="CR2693" s="207"/>
      <c r="CS2693" s="207"/>
      <c r="CT2693" s="207"/>
      <c r="CU2693" s="207"/>
      <c r="CV2693" s="207"/>
      <c r="CW2693" s="207"/>
      <c r="CX2693" s="207"/>
      <c r="CY2693" s="207"/>
      <c r="CZ2693" s="207"/>
      <c r="DA2693" s="207"/>
      <c r="DB2693" s="207"/>
      <c r="DC2693" s="207"/>
      <c r="DD2693" s="207"/>
      <c r="DE2693" s="207"/>
      <c r="DF2693" s="207"/>
      <c r="DG2693" s="207"/>
      <c r="DH2693" s="207"/>
      <c r="DI2693" s="207"/>
      <c r="DJ2693" s="207"/>
      <c r="DK2693" s="207"/>
      <c r="DL2693" s="207"/>
      <c r="DM2693" s="207"/>
      <c r="DN2693" s="207"/>
      <c r="DO2693" s="207"/>
      <c r="DP2693" s="207"/>
      <c r="DQ2693" s="207"/>
      <c r="DR2693" s="207"/>
      <c r="DS2693" s="207"/>
      <c r="DT2693" s="207"/>
      <c r="DU2693" s="207"/>
      <c r="DV2693" s="207"/>
      <c r="DW2693" s="207"/>
      <c r="DX2693" s="207"/>
    </row>
    <row r="2694" spans="68:128">
      <c r="BP2694" s="207"/>
      <c r="BQ2694" s="207"/>
      <c r="BR2694" s="207"/>
      <c r="BS2694" s="207"/>
      <c r="BT2694" s="207"/>
      <c r="BU2694" s="207"/>
      <c r="BV2694" s="207"/>
      <c r="BW2694" s="207"/>
      <c r="BX2694" s="207"/>
      <c r="BY2694" s="207"/>
      <c r="BZ2694" s="207"/>
      <c r="CA2694" s="207"/>
      <c r="CB2694" s="207"/>
      <c r="CC2694" s="207"/>
      <c r="CD2694" s="207"/>
      <c r="CE2694" s="207"/>
      <c r="CF2694" s="207"/>
      <c r="CG2694" s="207"/>
      <c r="CH2694" s="207"/>
      <c r="CI2694" s="207"/>
      <c r="CJ2694" s="207"/>
      <c r="CK2694" s="207"/>
      <c r="CL2694" s="207"/>
      <c r="CM2694" s="207"/>
      <c r="CN2694" s="207"/>
      <c r="CO2694" s="207"/>
      <c r="CP2694" s="207"/>
      <c r="CQ2694" s="207"/>
      <c r="CR2694" s="207"/>
      <c r="CS2694" s="207"/>
      <c r="CT2694" s="207"/>
      <c r="CU2694" s="207"/>
      <c r="CV2694" s="207"/>
      <c r="CW2694" s="207"/>
      <c r="CX2694" s="207"/>
      <c r="CY2694" s="207"/>
      <c r="CZ2694" s="207"/>
      <c r="DA2694" s="207"/>
      <c r="DB2694" s="207"/>
      <c r="DC2694" s="207"/>
      <c r="DD2694" s="207"/>
      <c r="DE2694" s="207"/>
      <c r="DF2694" s="207"/>
      <c r="DG2694" s="207"/>
      <c r="DH2694" s="207"/>
      <c r="DI2694" s="207"/>
      <c r="DJ2694" s="207"/>
      <c r="DK2694" s="207"/>
      <c r="DL2694" s="207"/>
      <c r="DM2694" s="207"/>
      <c r="DN2694" s="207"/>
      <c r="DO2694" s="207"/>
      <c r="DP2694" s="207"/>
      <c r="DQ2694" s="207"/>
      <c r="DR2694" s="207"/>
      <c r="DS2694" s="207"/>
      <c r="DT2694" s="207"/>
      <c r="DU2694" s="207"/>
      <c r="DV2694" s="207"/>
      <c r="DW2694" s="207"/>
      <c r="DX2694" s="207"/>
    </row>
    <row r="2695" spans="68:128">
      <c r="BP2695" s="207"/>
      <c r="BQ2695" s="207"/>
      <c r="BR2695" s="207"/>
      <c r="BS2695" s="207"/>
      <c r="BT2695" s="207"/>
      <c r="BU2695" s="207"/>
      <c r="BV2695" s="207"/>
      <c r="BW2695" s="207"/>
      <c r="BX2695" s="207"/>
      <c r="BY2695" s="207"/>
      <c r="BZ2695" s="207"/>
      <c r="CA2695" s="207"/>
      <c r="CB2695" s="207"/>
      <c r="CC2695" s="207"/>
      <c r="CD2695" s="207"/>
      <c r="CE2695" s="207"/>
      <c r="CF2695" s="207"/>
      <c r="CG2695" s="207"/>
      <c r="CH2695" s="207"/>
      <c r="CI2695" s="207"/>
      <c r="CJ2695" s="207"/>
      <c r="CK2695" s="207"/>
      <c r="CL2695" s="207"/>
      <c r="CM2695" s="207"/>
      <c r="CN2695" s="207"/>
      <c r="CO2695" s="207"/>
      <c r="CP2695" s="207"/>
      <c r="CQ2695" s="207"/>
      <c r="CR2695" s="207"/>
      <c r="CS2695" s="207"/>
      <c r="CT2695" s="207"/>
      <c r="CU2695" s="207"/>
      <c r="CV2695" s="207"/>
      <c r="CW2695" s="207"/>
      <c r="CX2695" s="207"/>
      <c r="CY2695" s="207"/>
      <c r="CZ2695" s="207"/>
      <c r="DA2695" s="207"/>
      <c r="DB2695" s="207"/>
      <c r="DC2695" s="207"/>
      <c r="DD2695" s="207"/>
      <c r="DE2695" s="207"/>
      <c r="DF2695" s="207"/>
      <c r="DG2695" s="207"/>
      <c r="DH2695" s="207"/>
      <c r="DI2695" s="207"/>
      <c r="DJ2695" s="207"/>
      <c r="DK2695" s="207"/>
      <c r="DL2695" s="207"/>
      <c r="DM2695" s="207"/>
      <c r="DN2695" s="207"/>
      <c r="DO2695" s="207"/>
      <c r="DP2695" s="207"/>
      <c r="DQ2695" s="207"/>
      <c r="DR2695" s="207"/>
      <c r="DS2695" s="207"/>
      <c r="DT2695" s="207"/>
      <c r="DU2695" s="207"/>
      <c r="DV2695" s="207"/>
      <c r="DW2695" s="207"/>
      <c r="DX2695" s="207"/>
    </row>
    <row r="2696" spans="68:128">
      <c r="BP2696" s="207"/>
      <c r="BQ2696" s="207"/>
      <c r="BR2696" s="207"/>
      <c r="BS2696" s="207"/>
      <c r="BT2696" s="207"/>
      <c r="BU2696" s="207"/>
      <c r="BV2696" s="207"/>
      <c r="BW2696" s="207"/>
      <c r="BX2696" s="207"/>
      <c r="BY2696" s="207"/>
      <c r="BZ2696" s="207"/>
      <c r="CA2696" s="207"/>
      <c r="CB2696" s="207"/>
      <c r="CC2696" s="207"/>
      <c r="CD2696" s="207"/>
      <c r="CE2696" s="207"/>
      <c r="CF2696" s="207"/>
      <c r="CG2696" s="207"/>
      <c r="CH2696" s="207"/>
      <c r="CI2696" s="207"/>
      <c r="CJ2696" s="207"/>
      <c r="CK2696" s="207"/>
      <c r="CL2696" s="207"/>
      <c r="CM2696" s="207"/>
      <c r="CN2696" s="207"/>
      <c r="CO2696" s="207"/>
      <c r="CP2696" s="207"/>
      <c r="CQ2696" s="207"/>
      <c r="CR2696" s="207"/>
      <c r="CS2696" s="207"/>
      <c r="CT2696" s="207"/>
      <c r="CU2696" s="207"/>
      <c r="CV2696" s="207"/>
      <c r="CW2696" s="207"/>
      <c r="CX2696" s="207"/>
      <c r="CY2696" s="207"/>
      <c r="CZ2696" s="207"/>
      <c r="DA2696" s="207"/>
      <c r="DB2696" s="207"/>
      <c r="DC2696" s="207"/>
      <c r="DD2696" s="207"/>
      <c r="DE2696" s="207"/>
      <c r="DF2696" s="207"/>
      <c r="DG2696" s="207"/>
      <c r="DH2696" s="207"/>
      <c r="DI2696" s="207"/>
      <c r="DJ2696" s="207"/>
      <c r="DK2696" s="207"/>
      <c r="DL2696" s="207"/>
      <c r="DM2696" s="207"/>
      <c r="DN2696" s="207"/>
      <c r="DO2696" s="207"/>
      <c r="DP2696" s="207"/>
      <c r="DQ2696" s="207"/>
      <c r="DR2696" s="207"/>
      <c r="DS2696" s="207"/>
      <c r="DT2696" s="207"/>
      <c r="DU2696" s="207"/>
      <c r="DV2696" s="207"/>
      <c r="DW2696" s="207"/>
      <c r="DX2696" s="207"/>
    </row>
    <row r="2697" spans="68:128">
      <c r="BP2697" s="207"/>
      <c r="BQ2697" s="207"/>
      <c r="BR2697" s="207"/>
      <c r="BS2697" s="207"/>
      <c r="BT2697" s="207"/>
      <c r="BU2697" s="207"/>
      <c r="BV2697" s="207"/>
      <c r="BW2697" s="207"/>
      <c r="BX2697" s="207"/>
      <c r="BY2697" s="207"/>
      <c r="BZ2697" s="207"/>
      <c r="CA2697" s="207"/>
      <c r="CB2697" s="207"/>
      <c r="CC2697" s="207"/>
      <c r="CD2697" s="207"/>
      <c r="CE2697" s="207"/>
      <c r="CF2697" s="207"/>
      <c r="CG2697" s="207"/>
      <c r="CH2697" s="207"/>
      <c r="CI2697" s="207"/>
      <c r="CJ2697" s="207"/>
      <c r="CK2697" s="207"/>
      <c r="CL2697" s="207"/>
      <c r="CM2697" s="207"/>
      <c r="CN2697" s="207"/>
      <c r="CO2697" s="207"/>
      <c r="CP2697" s="207"/>
      <c r="CQ2697" s="207"/>
      <c r="CR2697" s="207"/>
      <c r="CS2697" s="207"/>
      <c r="CT2697" s="207"/>
      <c r="CU2697" s="207"/>
      <c r="CV2697" s="207"/>
      <c r="CW2697" s="207"/>
      <c r="CX2697" s="207"/>
      <c r="CY2697" s="207"/>
      <c r="CZ2697" s="207"/>
      <c r="DA2697" s="207"/>
      <c r="DB2697" s="207"/>
      <c r="DC2697" s="207"/>
      <c r="DD2697" s="207"/>
      <c r="DE2697" s="207"/>
      <c r="DF2697" s="207"/>
      <c r="DG2697" s="207"/>
      <c r="DH2697" s="207"/>
      <c r="DI2697" s="207"/>
      <c r="DJ2697" s="207"/>
      <c r="DK2697" s="207"/>
      <c r="DL2697" s="207"/>
      <c r="DM2697" s="207"/>
      <c r="DN2697" s="207"/>
      <c r="DO2697" s="207"/>
      <c r="DP2697" s="207"/>
      <c r="DQ2697" s="207"/>
      <c r="DR2697" s="207"/>
      <c r="DS2697" s="207"/>
      <c r="DT2697" s="207"/>
      <c r="DU2697" s="207"/>
      <c r="DV2697" s="207"/>
      <c r="DW2697" s="207"/>
      <c r="DX2697" s="207"/>
    </row>
    <row r="2698" spans="68:128">
      <c r="BP2698" s="207"/>
      <c r="BQ2698" s="207"/>
      <c r="BR2698" s="207"/>
      <c r="BS2698" s="207"/>
      <c r="BT2698" s="207"/>
      <c r="BU2698" s="207"/>
      <c r="BV2698" s="207"/>
      <c r="BW2698" s="207"/>
      <c r="BX2698" s="207"/>
      <c r="BY2698" s="207"/>
      <c r="BZ2698" s="207"/>
      <c r="CA2698" s="207"/>
      <c r="CB2698" s="207"/>
      <c r="CC2698" s="207"/>
      <c r="CD2698" s="207"/>
      <c r="CE2698" s="207"/>
      <c r="CF2698" s="207"/>
      <c r="CG2698" s="207"/>
      <c r="CH2698" s="207"/>
      <c r="CI2698" s="207"/>
      <c r="CJ2698" s="207"/>
      <c r="CK2698" s="207"/>
      <c r="CL2698" s="207"/>
      <c r="CM2698" s="207"/>
      <c r="CN2698" s="207"/>
      <c r="CO2698" s="207"/>
      <c r="CP2698" s="207"/>
      <c r="CQ2698" s="207"/>
      <c r="CR2698" s="207"/>
      <c r="CS2698" s="207"/>
      <c r="CT2698" s="207"/>
      <c r="CU2698" s="207"/>
      <c r="CV2698" s="207"/>
      <c r="CW2698" s="207"/>
      <c r="CX2698" s="207"/>
      <c r="CY2698" s="207"/>
      <c r="CZ2698" s="207"/>
      <c r="DA2698" s="207"/>
      <c r="DB2698" s="207"/>
      <c r="DC2698" s="207"/>
      <c r="DD2698" s="207"/>
      <c r="DE2698" s="207"/>
      <c r="DF2698" s="207"/>
      <c r="DG2698" s="207"/>
      <c r="DH2698" s="207"/>
      <c r="DI2698" s="207"/>
      <c r="DJ2698" s="207"/>
      <c r="DK2698" s="207"/>
      <c r="DL2698" s="207"/>
      <c r="DM2698" s="207"/>
      <c r="DN2698" s="207"/>
      <c r="DO2698" s="207"/>
      <c r="DP2698" s="207"/>
      <c r="DQ2698" s="207"/>
      <c r="DR2698" s="207"/>
      <c r="DS2698" s="207"/>
      <c r="DT2698" s="207"/>
      <c r="DU2698" s="207"/>
      <c r="DV2698" s="207"/>
      <c r="DW2698" s="207"/>
      <c r="DX2698" s="207"/>
    </row>
    <row r="2699" spans="68:128">
      <c r="BP2699" s="207"/>
      <c r="BQ2699" s="207"/>
      <c r="BR2699" s="207"/>
      <c r="BS2699" s="207"/>
      <c r="BT2699" s="207"/>
      <c r="BU2699" s="207"/>
      <c r="BV2699" s="207"/>
      <c r="BW2699" s="207"/>
      <c r="BX2699" s="207"/>
      <c r="BY2699" s="207"/>
      <c r="BZ2699" s="207"/>
      <c r="CA2699" s="207"/>
      <c r="CB2699" s="207"/>
      <c r="CC2699" s="207"/>
      <c r="CD2699" s="207"/>
      <c r="CE2699" s="207"/>
      <c r="CF2699" s="207"/>
      <c r="CG2699" s="207"/>
      <c r="CH2699" s="207"/>
      <c r="CI2699" s="207"/>
      <c r="CJ2699" s="207"/>
      <c r="CK2699" s="207"/>
      <c r="CL2699" s="207"/>
      <c r="CM2699" s="207"/>
      <c r="CN2699" s="207"/>
      <c r="CO2699" s="207"/>
      <c r="CP2699" s="207"/>
      <c r="CQ2699" s="207"/>
      <c r="CR2699" s="207"/>
      <c r="CS2699" s="207"/>
      <c r="CT2699" s="207"/>
      <c r="CU2699" s="207"/>
      <c r="CV2699" s="207"/>
      <c r="CW2699" s="207"/>
      <c r="CX2699" s="207"/>
      <c r="CY2699" s="207"/>
      <c r="CZ2699" s="207"/>
      <c r="DA2699" s="207"/>
      <c r="DB2699" s="207"/>
      <c r="DC2699" s="207"/>
      <c r="DD2699" s="207"/>
      <c r="DE2699" s="207"/>
      <c r="DF2699" s="207"/>
      <c r="DG2699" s="207"/>
      <c r="DH2699" s="207"/>
      <c r="DI2699" s="207"/>
      <c r="DJ2699" s="207"/>
      <c r="DK2699" s="207"/>
      <c r="DL2699" s="207"/>
      <c r="DM2699" s="207"/>
      <c r="DN2699" s="207"/>
      <c r="DO2699" s="207"/>
      <c r="DP2699" s="207"/>
      <c r="DQ2699" s="207"/>
      <c r="DR2699" s="207"/>
      <c r="DS2699" s="207"/>
      <c r="DT2699" s="207"/>
      <c r="DU2699" s="207"/>
      <c r="DV2699" s="207"/>
      <c r="DW2699" s="207"/>
      <c r="DX2699" s="207"/>
    </row>
    <row r="2700" spans="68:128">
      <c r="BP2700" s="207"/>
      <c r="BQ2700" s="207"/>
      <c r="BR2700" s="207"/>
      <c r="BS2700" s="207"/>
      <c r="BT2700" s="207"/>
      <c r="BU2700" s="207"/>
      <c r="BV2700" s="207"/>
      <c r="BW2700" s="207"/>
      <c r="BX2700" s="207"/>
      <c r="BY2700" s="207"/>
      <c r="BZ2700" s="207"/>
      <c r="CA2700" s="207"/>
      <c r="CB2700" s="207"/>
      <c r="CC2700" s="207"/>
      <c r="CD2700" s="207"/>
      <c r="CE2700" s="207"/>
      <c r="CF2700" s="207"/>
      <c r="CG2700" s="207"/>
      <c r="CH2700" s="207"/>
      <c r="CI2700" s="207"/>
      <c r="CJ2700" s="207"/>
      <c r="CK2700" s="207"/>
      <c r="CL2700" s="207"/>
      <c r="CM2700" s="207"/>
      <c r="CN2700" s="207"/>
      <c r="CO2700" s="207"/>
      <c r="CP2700" s="207"/>
      <c r="CQ2700" s="207"/>
      <c r="CR2700" s="207"/>
      <c r="CS2700" s="207"/>
      <c r="CT2700" s="207"/>
      <c r="CU2700" s="207"/>
      <c r="CV2700" s="207"/>
      <c r="CW2700" s="207"/>
      <c r="CX2700" s="207"/>
      <c r="CY2700" s="207"/>
      <c r="CZ2700" s="207"/>
      <c r="DA2700" s="207"/>
      <c r="DB2700" s="207"/>
      <c r="DC2700" s="207"/>
      <c r="DD2700" s="207"/>
      <c r="DE2700" s="207"/>
      <c r="DF2700" s="207"/>
      <c r="DG2700" s="207"/>
      <c r="DH2700" s="207"/>
      <c r="DI2700" s="207"/>
      <c r="DJ2700" s="207"/>
      <c r="DK2700" s="207"/>
      <c r="DL2700" s="207"/>
      <c r="DM2700" s="207"/>
      <c r="DN2700" s="207"/>
      <c r="DO2700" s="207"/>
      <c r="DP2700" s="207"/>
      <c r="DQ2700" s="207"/>
      <c r="DR2700" s="207"/>
      <c r="DS2700" s="207"/>
      <c r="DT2700" s="207"/>
      <c r="DU2700" s="207"/>
      <c r="DV2700" s="207"/>
      <c r="DW2700" s="207"/>
      <c r="DX2700" s="207"/>
    </row>
    <row r="2701" spans="68:128">
      <c r="BP2701" s="207"/>
      <c r="BQ2701" s="207"/>
      <c r="BR2701" s="207"/>
      <c r="BS2701" s="207"/>
      <c r="BT2701" s="207"/>
      <c r="BU2701" s="207"/>
      <c r="BV2701" s="207"/>
      <c r="BW2701" s="207"/>
      <c r="BX2701" s="207"/>
      <c r="BY2701" s="207"/>
      <c r="BZ2701" s="207"/>
      <c r="CA2701" s="207"/>
      <c r="CB2701" s="207"/>
      <c r="CC2701" s="207"/>
      <c r="CD2701" s="207"/>
      <c r="CE2701" s="207"/>
      <c r="CF2701" s="207"/>
      <c r="CG2701" s="207"/>
      <c r="CH2701" s="207"/>
      <c r="CI2701" s="207"/>
      <c r="CJ2701" s="207"/>
      <c r="CK2701" s="207"/>
      <c r="CL2701" s="207"/>
      <c r="CM2701" s="207"/>
      <c r="CN2701" s="207"/>
      <c r="CO2701" s="207"/>
      <c r="CP2701" s="207"/>
      <c r="CQ2701" s="207"/>
      <c r="CR2701" s="207"/>
      <c r="CS2701" s="207"/>
      <c r="CT2701" s="207"/>
      <c r="CU2701" s="207"/>
      <c r="CV2701" s="207"/>
      <c r="CW2701" s="207"/>
      <c r="CX2701" s="207"/>
      <c r="CY2701" s="207"/>
      <c r="CZ2701" s="207"/>
      <c r="DA2701" s="207"/>
      <c r="DB2701" s="207"/>
      <c r="DC2701" s="207"/>
      <c r="DD2701" s="207"/>
      <c r="DE2701" s="207"/>
      <c r="DF2701" s="207"/>
      <c r="DG2701" s="207"/>
      <c r="DH2701" s="207"/>
      <c r="DI2701" s="207"/>
      <c r="DJ2701" s="207"/>
      <c r="DK2701" s="207"/>
      <c r="DL2701" s="207"/>
      <c r="DM2701" s="207"/>
      <c r="DN2701" s="207"/>
      <c r="DO2701" s="207"/>
      <c r="DP2701" s="207"/>
      <c r="DQ2701" s="207"/>
      <c r="DR2701" s="207"/>
      <c r="DS2701" s="207"/>
      <c r="DT2701" s="207"/>
      <c r="DU2701" s="207"/>
      <c r="DV2701" s="207"/>
      <c r="DW2701" s="207"/>
      <c r="DX2701" s="207"/>
    </row>
    <row r="2702" spans="68:128">
      <c r="BP2702" s="207"/>
      <c r="BQ2702" s="207"/>
      <c r="BR2702" s="207"/>
      <c r="BS2702" s="207"/>
      <c r="BT2702" s="207"/>
      <c r="BU2702" s="207"/>
      <c r="BV2702" s="207"/>
      <c r="BW2702" s="207"/>
      <c r="BX2702" s="207"/>
      <c r="BY2702" s="207"/>
      <c r="BZ2702" s="207"/>
      <c r="CA2702" s="207"/>
      <c r="CB2702" s="207"/>
      <c r="CC2702" s="207"/>
      <c r="CD2702" s="207"/>
      <c r="CE2702" s="207"/>
      <c r="CF2702" s="207"/>
      <c r="CG2702" s="207"/>
      <c r="CH2702" s="207"/>
      <c r="CI2702" s="207"/>
      <c r="CJ2702" s="207"/>
      <c r="CK2702" s="207"/>
      <c r="CL2702" s="207"/>
      <c r="CM2702" s="207"/>
      <c r="CN2702" s="207"/>
      <c r="CO2702" s="207"/>
      <c r="CP2702" s="207"/>
      <c r="CQ2702" s="207"/>
      <c r="CR2702" s="207"/>
      <c r="CS2702" s="207"/>
      <c r="CT2702" s="207"/>
      <c r="CU2702" s="207"/>
      <c r="CV2702" s="207"/>
      <c r="CW2702" s="207"/>
      <c r="CX2702" s="207"/>
      <c r="CY2702" s="207"/>
      <c r="CZ2702" s="207"/>
      <c r="DA2702" s="207"/>
      <c r="DB2702" s="207"/>
      <c r="DC2702" s="207"/>
      <c r="DD2702" s="207"/>
      <c r="DE2702" s="207"/>
      <c r="DF2702" s="207"/>
      <c r="DG2702" s="207"/>
      <c r="DH2702" s="207"/>
      <c r="DI2702" s="207"/>
      <c r="DJ2702" s="207"/>
      <c r="DK2702" s="207"/>
      <c r="DL2702" s="207"/>
      <c r="DM2702" s="207"/>
      <c r="DN2702" s="207"/>
      <c r="DO2702" s="207"/>
      <c r="DP2702" s="207"/>
      <c r="DQ2702" s="207"/>
      <c r="DR2702" s="207"/>
      <c r="DS2702" s="207"/>
      <c r="DT2702" s="207"/>
      <c r="DU2702" s="207"/>
      <c r="DV2702" s="207"/>
      <c r="DW2702" s="207"/>
      <c r="DX2702" s="207"/>
    </row>
    <row r="2703" spans="68:128">
      <c r="BP2703" s="207"/>
      <c r="BQ2703" s="207"/>
      <c r="BR2703" s="207"/>
      <c r="BS2703" s="207"/>
      <c r="BT2703" s="207"/>
      <c r="BU2703" s="207"/>
      <c r="BV2703" s="207"/>
      <c r="BW2703" s="207"/>
      <c r="BX2703" s="207"/>
      <c r="BY2703" s="207"/>
      <c r="BZ2703" s="207"/>
      <c r="CA2703" s="207"/>
      <c r="CB2703" s="207"/>
      <c r="CC2703" s="207"/>
      <c r="CD2703" s="207"/>
      <c r="CE2703" s="207"/>
      <c r="CF2703" s="207"/>
      <c r="CG2703" s="207"/>
      <c r="CH2703" s="207"/>
      <c r="CI2703" s="207"/>
      <c r="CJ2703" s="207"/>
      <c r="CK2703" s="207"/>
      <c r="CL2703" s="207"/>
      <c r="CM2703" s="207"/>
      <c r="CN2703" s="207"/>
      <c r="CO2703" s="207"/>
      <c r="CP2703" s="207"/>
      <c r="CQ2703" s="207"/>
      <c r="CR2703" s="207"/>
      <c r="CS2703" s="207"/>
      <c r="CT2703" s="207"/>
      <c r="CU2703" s="207"/>
      <c r="CV2703" s="207"/>
      <c r="CW2703" s="207"/>
      <c r="CX2703" s="207"/>
      <c r="CY2703" s="207"/>
      <c r="CZ2703" s="207"/>
      <c r="DA2703" s="207"/>
      <c r="DB2703" s="207"/>
      <c r="DC2703" s="207"/>
      <c r="DD2703" s="207"/>
      <c r="DE2703" s="207"/>
      <c r="DF2703" s="207"/>
      <c r="DG2703" s="207"/>
      <c r="DH2703" s="207"/>
      <c r="DI2703" s="207"/>
      <c r="DJ2703" s="207"/>
      <c r="DK2703" s="207"/>
      <c r="DL2703" s="207"/>
      <c r="DM2703" s="207"/>
      <c r="DN2703" s="207"/>
      <c r="DO2703" s="207"/>
      <c r="DP2703" s="207"/>
      <c r="DQ2703" s="207"/>
      <c r="DR2703" s="207"/>
      <c r="DS2703" s="207"/>
      <c r="DT2703" s="207"/>
      <c r="DU2703" s="207"/>
      <c r="DV2703" s="207"/>
      <c r="DW2703" s="207"/>
      <c r="DX2703" s="207"/>
    </row>
    <row r="2704" spans="68:128">
      <c r="BP2704" s="207"/>
      <c r="BQ2704" s="207"/>
      <c r="BR2704" s="207"/>
      <c r="BS2704" s="207"/>
      <c r="BT2704" s="207"/>
      <c r="BU2704" s="207"/>
      <c r="BV2704" s="207"/>
      <c r="BW2704" s="207"/>
      <c r="BX2704" s="207"/>
      <c r="BY2704" s="207"/>
      <c r="BZ2704" s="207"/>
      <c r="CA2704" s="207"/>
      <c r="CB2704" s="207"/>
      <c r="CC2704" s="207"/>
      <c r="CD2704" s="207"/>
      <c r="CE2704" s="207"/>
      <c r="CF2704" s="207"/>
      <c r="CG2704" s="207"/>
      <c r="CH2704" s="207"/>
      <c r="CI2704" s="207"/>
      <c r="CJ2704" s="207"/>
      <c r="CK2704" s="207"/>
      <c r="CL2704" s="207"/>
      <c r="CM2704" s="207"/>
      <c r="CN2704" s="207"/>
      <c r="CO2704" s="207"/>
      <c r="CP2704" s="207"/>
      <c r="CQ2704" s="207"/>
      <c r="CR2704" s="207"/>
      <c r="CS2704" s="207"/>
      <c r="CT2704" s="207"/>
      <c r="CU2704" s="207"/>
      <c r="CV2704" s="207"/>
      <c r="CW2704" s="207"/>
      <c r="CX2704" s="207"/>
      <c r="CY2704" s="207"/>
      <c r="CZ2704" s="207"/>
      <c r="DA2704" s="207"/>
      <c r="DB2704" s="207"/>
      <c r="DC2704" s="207"/>
      <c r="DD2704" s="207"/>
      <c r="DE2704" s="207"/>
      <c r="DF2704" s="207"/>
      <c r="DG2704" s="207"/>
      <c r="DH2704" s="207"/>
      <c r="DI2704" s="207"/>
      <c r="DJ2704" s="207"/>
      <c r="DK2704" s="207"/>
      <c r="DL2704" s="207"/>
      <c r="DM2704" s="207"/>
      <c r="DN2704" s="207"/>
      <c r="DO2704" s="207"/>
      <c r="DP2704" s="207"/>
      <c r="DQ2704" s="207"/>
      <c r="DR2704" s="207"/>
      <c r="DS2704" s="207"/>
      <c r="DT2704" s="207"/>
      <c r="DU2704" s="207"/>
      <c r="DV2704" s="207"/>
      <c r="DW2704" s="207"/>
      <c r="DX2704" s="207"/>
    </row>
    <row r="2705" spans="68:128">
      <c r="BP2705" s="207"/>
      <c r="BQ2705" s="207"/>
      <c r="BR2705" s="207"/>
      <c r="BS2705" s="207"/>
      <c r="BT2705" s="207"/>
      <c r="BU2705" s="207"/>
      <c r="BV2705" s="207"/>
      <c r="BW2705" s="207"/>
      <c r="BX2705" s="207"/>
      <c r="BY2705" s="207"/>
      <c r="BZ2705" s="207"/>
      <c r="CA2705" s="207"/>
      <c r="CB2705" s="207"/>
      <c r="CC2705" s="207"/>
      <c r="CD2705" s="207"/>
      <c r="CE2705" s="207"/>
      <c r="CF2705" s="207"/>
      <c r="CG2705" s="207"/>
      <c r="CH2705" s="207"/>
      <c r="CI2705" s="207"/>
      <c r="CJ2705" s="207"/>
      <c r="CK2705" s="207"/>
      <c r="CL2705" s="207"/>
      <c r="CM2705" s="207"/>
      <c r="CN2705" s="207"/>
      <c r="CO2705" s="207"/>
      <c r="CP2705" s="207"/>
      <c r="CQ2705" s="207"/>
      <c r="CR2705" s="207"/>
      <c r="CS2705" s="207"/>
      <c r="CT2705" s="207"/>
      <c r="CU2705" s="207"/>
      <c r="CV2705" s="207"/>
      <c r="CW2705" s="207"/>
      <c r="CX2705" s="207"/>
      <c r="CY2705" s="207"/>
      <c r="CZ2705" s="207"/>
      <c r="DA2705" s="207"/>
      <c r="DB2705" s="207"/>
      <c r="DC2705" s="207"/>
      <c r="DD2705" s="207"/>
      <c r="DE2705" s="207"/>
      <c r="DF2705" s="207"/>
      <c r="DG2705" s="207"/>
      <c r="DH2705" s="207"/>
      <c r="DI2705" s="207"/>
      <c r="DJ2705" s="207"/>
      <c r="DK2705" s="207"/>
      <c r="DL2705" s="207"/>
      <c r="DM2705" s="207"/>
      <c r="DN2705" s="207"/>
      <c r="DO2705" s="207"/>
      <c r="DP2705" s="207"/>
      <c r="DQ2705" s="207"/>
      <c r="DR2705" s="207"/>
      <c r="DS2705" s="207"/>
      <c r="DT2705" s="207"/>
      <c r="DU2705" s="207"/>
      <c r="DV2705" s="207"/>
      <c r="DW2705" s="207"/>
      <c r="DX2705" s="207"/>
    </row>
    <row r="2706" spans="68:128">
      <c r="BP2706" s="207"/>
      <c r="BQ2706" s="207"/>
      <c r="BR2706" s="207"/>
      <c r="BS2706" s="207"/>
      <c r="BT2706" s="207"/>
      <c r="BU2706" s="207"/>
      <c r="BV2706" s="207"/>
      <c r="BW2706" s="207"/>
      <c r="BX2706" s="207"/>
      <c r="BY2706" s="207"/>
      <c r="BZ2706" s="207"/>
      <c r="CA2706" s="207"/>
      <c r="CB2706" s="207"/>
      <c r="CC2706" s="207"/>
      <c r="CD2706" s="207"/>
      <c r="CE2706" s="207"/>
      <c r="CF2706" s="207"/>
      <c r="CG2706" s="207"/>
      <c r="CH2706" s="207"/>
      <c r="CI2706" s="207"/>
      <c r="CJ2706" s="207"/>
      <c r="CK2706" s="207"/>
      <c r="CL2706" s="207"/>
      <c r="CM2706" s="207"/>
      <c r="CN2706" s="207"/>
      <c r="CO2706" s="207"/>
      <c r="CP2706" s="207"/>
      <c r="CQ2706" s="207"/>
      <c r="CR2706" s="207"/>
      <c r="CS2706" s="207"/>
      <c r="CT2706" s="207"/>
      <c r="CU2706" s="207"/>
      <c r="CV2706" s="207"/>
      <c r="CW2706" s="207"/>
      <c r="CX2706" s="207"/>
      <c r="CY2706" s="207"/>
      <c r="CZ2706" s="207"/>
      <c r="DA2706" s="207"/>
      <c r="DB2706" s="207"/>
      <c r="DC2706" s="207"/>
      <c r="DD2706" s="207"/>
      <c r="DE2706" s="207"/>
      <c r="DF2706" s="207"/>
      <c r="DG2706" s="207"/>
      <c r="DH2706" s="207"/>
      <c r="DI2706" s="207"/>
      <c r="DJ2706" s="207"/>
      <c r="DK2706" s="207"/>
      <c r="DL2706" s="207"/>
      <c r="DM2706" s="207"/>
      <c r="DN2706" s="207"/>
      <c r="DO2706" s="207"/>
      <c r="DP2706" s="207"/>
      <c r="DQ2706" s="207"/>
      <c r="DR2706" s="207"/>
      <c r="DS2706" s="207"/>
      <c r="DT2706" s="207"/>
      <c r="DU2706" s="207"/>
      <c r="DV2706" s="207"/>
      <c r="DW2706" s="207"/>
      <c r="DX2706" s="207"/>
    </row>
    <row r="2707" spans="68:128">
      <c r="BP2707" s="207"/>
      <c r="BQ2707" s="207"/>
      <c r="BR2707" s="207"/>
      <c r="BS2707" s="207"/>
      <c r="BT2707" s="207"/>
      <c r="BU2707" s="207"/>
      <c r="BV2707" s="207"/>
      <c r="BW2707" s="207"/>
      <c r="BX2707" s="207"/>
      <c r="BY2707" s="207"/>
      <c r="BZ2707" s="207"/>
      <c r="CA2707" s="207"/>
      <c r="CB2707" s="207"/>
      <c r="CC2707" s="207"/>
      <c r="CD2707" s="207"/>
      <c r="CE2707" s="207"/>
      <c r="CF2707" s="207"/>
      <c r="CG2707" s="207"/>
      <c r="CH2707" s="207"/>
      <c r="CI2707" s="207"/>
      <c r="CJ2707" s="207"/>
      <c r="CK2707" s="207"/>
      <c r="CL2707" s="207"/>
      <c r="CM2707" s="207"/>
      <c r="CN2707" s="207"/>
      <c r="CO2707" s="207"/>
      <c r="CP2707" s="207"/>
      <c r="CQ2707" s="207"/>
      <c r="CR2707" s="207"/>
      <c r="CS2707" s="207"/>
      <c r="CT2707" s="207"/>
      <c r="CU2707" s="207"/>
      <c r="CV2707" s="207"/>
      <c r="CW2707" s="207"/>
      <c r="CX2707" s="207"/>
      <c r="CY2707" s="207"/>
      <c r="CZ2707" s="207"/>
      <c r="DA2707" s="207"/>
      <c r="DB2707" s="207"/>
      <c r="DC2707" s="207"/>
      <c r="DD2707" s="207"/>
      <c r="DE2707" s="207"/>
      <c r="DF2707" s="207"/>
      <c r="DG2707" s="207"/>
      <c r="DH2707" s="207"/>
      <c r="DI2707" s="207"/>
      <c r="DJ2707" s="207"/>
      <c r="DK2707" s="207"/>
      <c r="DL2707" s="207"/>
      <c r="DM2707" s="207"/>
      <c r="DN2707" s="207"/>
      <c r="DO2707" s="207"/>
      <c r="DP2707" s="207"/>
      <c r="DQ2707" s="207"/>
      <c r="DR2707" s="207"/>
      <c r="DS2707" s="207"/>
      <c r="DT2707" s="207"/>
      <c r="DU2707" s="207"/>
      <c r="DV2707" s="207"/>
      <c r="DW2707" s="207"/>
      <c r="DX2707" s="207"/>
    </row>
    <row r="2708" spans="68:128">
      <c r="BP2708" s="207"/>
      <c r="BQ2708" s="207"/>
      <c r="BR2708" s="207"/>
      <c r="BS2708" s="207"/>
      <c r="BT2708" s="207"/>
      <c r="BU2708" s="207"/>
      <c r="BV2708" s="207"/>
      <c r="BW2708" s="207"/>
      <c r="BX2708" s="207"/>
      <c r="BY2708" s="207"/>
      <c r="BZ2708" s="207"/>
      <c r="CA2708" s="207"/>
      <c r="CB2708" s="207"/>
      <c r="CC2708" s="207"/>
      <c r="CD2708" s="207"/>
      <c r="CE2708" s="207"/>
      <c r="CF2708" s="207"/>
      <c r="CG2708" s="207"/>
      <c r="CH2708" s="207"/>
      <c r="CI2708" s="207"/>
      <c r="CJ2708" s="207"/>
      <c r="CK2708" s="207"/>
      <c r="CL2708" s="207"/>
      <c r="CM2708" s="207"/>
      <c r="CN2708" s="207"/>
      <c r="CO2708" s="207"/>
      <c r="CP2708" s="207"/>
      <c r="CQ2708" s="207"/>
      <c r="CR2708" s="207"/>
      <c r="CS2708" s="207"/>
      <c r="CT2708" s="207"/>
      <c r="CU2708" s="207"/>
      <c r="CV2708" s="207"/>
      <c r="CW2708" s="207"/>
      <c r="CX2708" s="207"/>
      <c r="CY2708" s="207"/>
      <c r="CZ2708" s="207"/>
      <c r="DA2708" s="207"/>
      <c r="DB2708" s="207"/>
      <c r="DC2708" s="207"/>
      <c r="DD2708" s="207"/>
      <c r="DE2708" s="207"/>
      <c r="DF2708" s="207"/>
      <c r="DG2708" s="207"/>
      <c r="DH2708" s="207"/>
      <c r="DI2708" s="207"/>
      <c r="DJ2708" s="207"/>
      <c r="DK2708" s="207"/>
      <c r="DL2708" s="207"/>
      <c r="DM2708" s="207"/>
      <c r="DN2708" s="207"/>
      <c r="DO2708" s="207"/>
      <c r="DP2708" s="207"/>
      <c r="DQ2708" s="207"/>
      <c r="DR2708" s="207"/>
      <c r="DS2708" s="207"/>
      <c r="DT2708" s="207"/>
      <c r="DU2708" s="207"/>
      <c r="DV2708" s="207"/>
      <c r="DW2708" s="207"/>
      <c r="DX2708" s="207"/>
    </row>
    <row r="2709" spans="68:128">
      <c r="BP2709" s="207"/>
      <c r="BQ2709" s="207"/>
      <c r="BR2709" s="207"/>
      <c r="BS2709" s="207"/>
      <c r="BT2709" s="207"/>
      <c r="BU2709" s="207"/>
      <c r="BV2709" s="207"/>
      <c r="BW2709" s="207"/>
      <c r="BX2709" s="207"/>
      <c r="BY2709" s="207"/>
      <c r="BZ2709" s="207"/>
      <c r="CA2709" s="207"/>
      <c r="CB2709" s="207"/>
      <c r="CC2709" s="207"/>
      <c r="CD2709" s="207"/>
      <c r="CE2709" s="207"/>
      <c r="CF2709" s="207"/>
      <c r="CG2709" s="207"/>
      <c r="CH2709" s="207"/>
      <c r="CI2709" s="207"/>
      <c r="CJ2709" s="207"/>
      <c r="CK2709" s="207"/>
      <c r="CL2709" s="207"/>
      <c r="CM2709" s="207"/>
      <c r="CN2709" s="207"/>
      <c r="CO2709" s="207"/>
      <c r="CP2709" s="207"/>
      <c r="CQ2709" s="207"/>
      <c r="CR2709" s="207"/>
      <c r="CS2709" s="207"/>
      <c r="CT2709" s="207"/>
      <c r="CU2709" s="207"/>
      <c r="CV2709" s="207"/>
      <c r="CW2709" s="207"/>
      <c r="CX2709" s="207"/>
      <c r="CY2709" s="207"/>
      <c r="CZ2709" s="207"/>
      <c r="DA2709" s="207"/>
      <c r="DB2709" s="207"/>
      <c r="DC2709" s="207"/>
      <c r="DD2709" s="207"/>
      <c r="DE2709" s="207"/>
      <c r="DF2709" s="207"/>
      <c r="DG2709" s="207"/>
      <c r="DH2709" s="207"/>
      <c r="DI2709" s="207"/>
      <c r="DJ2709" s="207"/>
      <c r="DK2709" s="207"/>
      <c r="DL2709" s="207"/>
      <c r="DM2709" s="207"/>
      <c r="DN2709" s="207"/>
      <c r="DO2709" s="207"/>
      <c r="DP2709" s="207"/>
      <c r="DQ2709" s="207"/>
      <c r="DR2709" s="207"/>
      <c r="DS2709" s="207"/>
      <c r="DT2709" s="207"/>
      <c r="DU2709" s="207"/>
      <c r="DV2709" s="207"/>
      <c r="DW2709" s="207"/>
      <c r="DX2709" s="207"/>
    </row>
    <row r="2710" spans="68:128">
      <c r="BP2710" s="207"/>
      <c r="BQ2710" s="207"/>
      <c r="BR2710" s="207"/>
      <c r="BS2710" s="207"/>
      <c r="BT2710" s="207"/>
      <c r="BU2710" s="207"/>
      <c r="BV2710" s="207"/>
      <c r="BW2710" s="207"/>
      <c r="BX2710" s="207"/>
      <c r="BY2710" s="207"/>
      <c r="BZ2710" s="207"/>
      <c r="CA2710" s="207"/>
      <c r="CB2710" s="207"/>
      <c r="CC2710" s="207"/>
      <c r="CD2710" s="207"/>
      <c r="CE2710" s="207"/>
      <c r="CF2710" s="207"/>
      <c r="CG2710" s="207"/>
      <c r="CH2710" s="207"/>
      <c r="CI2710" s="207"/>
      <c r="CJ2710" s="207"/>
      <c r="CK2710" s="207"/>
      <c r="CL2710" s="207"/>
      <c r="CM2710" s="207"/>
      <c r="CN2710" s="207"/>
      <c r="CO2710" s="207"/>
      <c r="CP2710" s="207"/>
      <c r="CQ2710" s="207"/>
      <c r="CR2710" s="207"/>
      <c r="CS2710" s="207"/>
      <c r="CT2710" s="207"/>
      <c r="CU2710" s="207"/>
      <c r="CV2710" s="207"/>
      <c r="CW2710" s="207"/>
      <c r="CX2710" s="207"/>
      <c r="CY2710" s="207"/>
      <c r="CZ2710" s="207"/>
      <c r="DA2710" s="207"/>
      <c r="DB2710" s="207"/>
      <c r="DC2710" s="207"/>
      <c r="DD2710" s="207"/>
      <c r="DE2710" s="207"/>
      <c r="DF2710" s="207"/>
      <c r="DG2710" s="207"/>
      <c r="DH2710" s="207"/>
      <c r="DI2710" s="207"/>
      <c r="DJ2710" s="207"/>
      <c r="DK2710" s="207"/>
      <c r="DL2710" s="207"/>
      <c r="DM2710" s="207"/>
      <c r="DN2710" s="207"/>
      <c r="DO2710" s="207"/>
      <c r="DP2710" s="207"/>
      <c r="DQ2710" s="207"/>
      <c r="DR2710" s="207"/>
      <c r="DS2710" s="207"/>
      <c r="DT2710" s="207"/>
      <c r="DU2710" s="207"/>
      <c r="DV2710" s="207"/>
      <c r="DW2710" s="207"/>
      <c r="DX2710" s="207"/>
    </row>
    <row r="2711" spans="68:128">
      <c r="BP2711" s="207"/>
      <c r="BQ2711" s="207"/>
      <c r="BR2711" s="207"/>
      <c r="BS2711" s="207"/>
      <c r="BT2711" s="207"/>
      <c r="BU2711" s="207"/>
      <c r="BV2711" s="207"/>
      <c r="BW2711" s="207"/>
      <c r="BX2711" s="207"/>
      <c r="BY2711" s="207"/>
      <c r="BZ2711" s="207"/>
      <c r="CA2711" s="207"/>
      <c r="CB2711" s="207"/>
      <c r="CC2711" s="207"/>
      <c r="CD2711" s="207"/>
      <c r="CE2711" s="207"/>
      <c r="CF2711" s="207"/>
      <c r="CG2711" s="207"/>
      <c r="CH2711" s="207"/>
      <c r="CI2711" s="207"/>
      <c r="CJ2711" s="207"/>
      <c r="CK2711" s="207"/>
      <c r="CL2711" s="207"/>
      <c r="CM2711" s="207"/>
      <c r="CN2711" s="207"/>
      <c r="CO2711" s="207"/>
      <c r="CP2711" s="207"/>
      <c r="CQ2711" s="207"/>
      <c r="CR2711" s="207"/>
      <c r="CS2711" s="207"/>
      <c r="CT2711" s="207"/>
      <c r="CU2711" s="207"/>
      <c r="CV2711" s="207"/>
      <c r="CW2711" s="207"/>
      <c r="CX2711" s="207"/>
      <c r="CY2711" s="207"/>
      <c r="CZ2711" s="207"/>
      <c r="DA2711" s="207"/>
      <c r="DB2711" s="207"/>
      <c r="DC2711" s="207"/>
      <c r="DD2711" s="207"/>
      <c r="DE2711" s="207"/>
      <c r="DF2711" s="207"/>
      <c r="DG2711" s="207"/>
      <c r="DH2711" s="207"/>
      <c r="DI2711" s="207"/>
      <c r="DJ2711" s="207"/>
      <c r="DK2711" s="207"/>
      <c r="DL2711" s="207"/>
      <c r="DM2711" s="207"/>
      <c r="DN2711" s="207"/>
      <c r="DO2711" s="207"/>
      <c r="DP2711" s="207"/>
      <c r="DQ2711" s="207"/>
      <c r="DR2711" s="207"/>
      <c r="DS2711" s="207"/>
      <c r="DT2711" s="207"/>
      <c r="DU2711" s="207"/>
      <c r="DV2711" s="207"/>
      <c r="DW2711" s="207"/>
      <c r="DX2711" s="207"/>
    </row>
    <row r="2712" spans="68:128">
      <c r="BP2712" s="207"/>
      <c r="BQ2712" s="207"/>
      <c r="BR2712" s="207"/>
      <c r="BS2712" s="207"/>
      <c r="BT2712" s="207"/>
      <c r="BU2712" s="207"/>
      <c r="BV2712" s="207"/>
      <c r="BW2712" s="207"/>
      <c r="BX2712" s="207"/>
      <c r="BY2712" s="207"/>
      <c r="BZ2712" s="207"/>
      <c r="CA2712" s="207"/>
      <c r="CB2712" s="207"/>
      <c r="CC2712" s="207"/>
      <c r="CD2712" s="207"/>
      <c r="CE2712" s="207"/>
      <c r="CF2712" s="207"/>
      <c r="CG2712" s="207"/>
      <c r="CH2712" s="207"/>
      <c r="CI2712" s="207"/>
      <c r="CJ2712" s="207"/>
      <c r="CK2712" s="207"/>
      <c r="CL2712" s="207"/>
      <c r="CM2712" s="207"/>
      <c r="CN2712" s="207"/>
      <c r="CO2712" s="207"/>
      <c r="CP2712" s="207"/>
      <c r="CQ2712" s="207"/>
      <c r="CR2712" s="207"/>
      <c r="CS2712" s="207"/>
      <c r="CT2712" s="207"/>
      <c r="CU2712" s="207"/>
      <c r="CV2712" s="207"/>
      <c r="CW2712" s="207"/>
      <c r="CX2712" s="207"/>
      <c r="CY2712" s="207"/>
      <c r="CZ2712" s="207"/>
      <c r="DA2712" s="207"/>
      <c r="DB2712" s="207"/>
      <c r="DC2712" s="207"/>
      <c r="DD2712" s="207"/>
      <c r="DE2712" s="207"/>
      <c r="DF2712" s="207"/>
      <c r="DG2712" s="207"/>
      <c r="DH2712" s="207"/>
      <c r="DI2712" s="207"/>
      <c r="DJ2712" s="207"/>
      <c r="DK2712" s="207"/>
      <c r="DL2712" s="207"/>
      <c r="DM2712" s="207"/>
      <c r="DN2712" s="207"/>
      <c r="DO2712" s="207"/>
      <c r="DP2712" s="207"/>
      <c r="DQ2712" s="207"/>
      <c r="DR2712" s="207"/>
      <c r="DS2712" s="207"/>
      <c r="DT2712" s="207"/>
      <c r="DU2712" s="207"/>
      <c r="DV2712" s="207"/>
      <c r="DW2712" s="207"/>
      <c r="DX2712" s="207"/>
    </row>
    <row r="2713" spans="68:128">
      <c r="BP2713" s="207"/>
      <c r="BQ2713" s="207"/>
      <c r="BR2713" s="207"/>
      <c r="BS2713" s="207"/>
      <c r="BT2713" s="207"/>
      <c r="BU2713" s="207"/>
      <c r="BV2713" s="207"/>
      <c r="BW2713" s="207"/>
      <c r="BX2713" s="207"/>
      <c r="BY2713" s="207"/>
      <c r="BZ2713" s="207"/>
      <c r="CA2713" s="207"/>
      <c r="CB2713" s="207"/>
      <c r="CC2713" s="207"/>
      <c r="CD2713" s="207"/>
      <c r="CE2713" s="207"/>
      <c r="CF2713" s="207"/>
      <c r="CG2713" s="207"/>
      <c r="CH2713" s="207"/>
      <c r="CI2713" s="207"/>
      <c r="CJ2713" s="207"/>
      <c r="CK2713" s="207"/>
      <c r="CL2713" s="207"/>
      <c r="CM2713" s="207"/>
      <c r="CN2713" s="207"/>
      <c r="CO2713" s="207"/>
      <c r="CP2713" s="207"/>
      <c r="CQ2713" s="207"/>
      <c r="CR2713" s="207"/>
      <c r="CS2713" s="207"/>
      <c r="CT2713" s="207"/>
      <c r="CU2713" s="207"/>
      <c r="CV2713" s="207"/>
      <c r="CW2713" s="207"/>
      <c r="CX2713" s="207"/>
      <c r="CY2713" s="207"/>
      <c r="CZ2713" s="207"/>
      <c r="DA2713" s="207"/>
      <c r="DB2713" s="207"/>
      <c r="DC2713" s="207"/>
      <c r="DD2713" s="207"/>
      <c r="DE2713" s="207"/>
      <c r="DF2713" s="207"/>
      <c r="DG2713" s="207"/>
      <c r="DH2713" s="207"/>
      <c r="DI2713" s="207"/>
      <c r="DJ2713" s="207"/>
      <c r="DK2713" s="207"/>
      <c r="DL2713" s="207"/>
      <c r="DM2713" s="207"/>
      <c r="DN2713" s="207"/>
      <c r="DO2713" s="207"/>
      <c r="DP2713" s="207"/>
      <c r="DQ2713" s="207"/>
      <c r="DR2713" s="207"/>
      <c r="DS2713" s="207"/>
      <c r="DT2713" s="207"/>
      <c r="DU2713" s="207"/>
      <c r="DV2713" s="207"/>
      <c r="DW2713" s="207"/>
      <c r="DX2713" s="207"/>
    </row>
    <row r="2714" spans="68:128">
      <c r="BP2714" s="207"/>
      <c r="BQ2714" s="207"/>
      <c r="BR2714" s="207"/>
      <c r="BS2714" s="207"/>
      <c r="BT2714" s="207"/>
      <c r="BU2714" s="207"/>
      <c r="BV2714" s="207"/>
      <c r="BW2714" s="207"/>
      <c r="BX2714" s="207"/>
      <c r="BY2714" s="207"/>
      <c r="BZ2714" s="207"/>
      <c r="CA2714" s="207"/>
      <c r="CB2714" s="207"/>
      <c r="CC2714" s="207"/>
      <c r="CD2714" s="207"/>
      <c r="CE2714" s="207"/>
      <c r="CF2714" s="207"/>
      <c r="CG2714" s="207"/>
      <c r="CH2714" s="207"/>
      <c r="CI2714" s="207"/>
      <c r="CJ2714" s="207"/>
      <c r="CK2714" s="207"/>
      <c r="CL2714" s="207"/>
      <c r="CM2714" s="207"/>
      <c r="CN2714" s="207"/>
      <c r="CO2714" s="207"/>
      <c r="CP2714" s="207"/>
      <c r="CQ2714" s="207"/>
      <c r="CR2714" s="207"/>
      <c r="CS2714" s="207"/>
      <c r="CT2714" s="207"/>
      <c r="CU2714" s="207"/>
      <c r="CV2714" s="207"/>
      <c r="CW2714" s="207"/>
      <c r="CX2714" s="207"/>
      <c r="CY2714" s="207"/>
      <c r="CZ2714" s="207"/>
      <c r="DA2714" s="207"/>
      <c r="DB2714" s="207"/>
      <c r="DC2714" s="207"/>
      <c r="DD2714" s="207"/>
      <c r="DE2714" s="207"/>
      <c r="DF2714" s="207"/>
      <c r="DG2714" s="207"/>
      <c r="DH2714" s="207"/>
      <c r="DI2714" s="207"/>
      <c r="DJ2714" s="207"/>
      <c r="DK2714" s="207"/>
      <c r="DL2714" s="207"/>
      <c r="DM2714" s="207"/>
      <c r="DN2714" s="207"/>
      <c r="DO2714" s="207"/>
      <c r="DP2714" s="207"/>
      <c r="DQ2714" s="207"/>
      <c r="DR2714" s="207"/>
      <c r="DS2714" s="207"/>
      <c r="DT2714" s="207"/>
      <c r="DU2714" s="207"/>
      <c r="DV2714" s="207"/>
      <c r="DW2714" s="207"/>
      <c r="DX2714" s="207"/>
    </row>
    <row r="2715" spans="68:128">
      <c r="BP2715" s="207"/>
      <c r="BQ2715" s="207"/>
      <c r="BR2715" s="207"/>
      <c r="BS2715" s="207"/>
      <c r="BT2715" s="207"/>
      <c r="BU2715" s="207"/>
      <c r="BV2715" s="207"/>
      <c r="BW2715" s="207"/>
      <c r="BX2715" s="207"/>
      <c r="BY2715" s="207"/>
      <c r="BZ2715" s="207"/>
      <c r="CA2715" s="207"/>
      <c r="CB2715" s="207"/>
      <c r="CC2715" s="207"/>
      <c r="CD2715" s="207"/>
      <c r="CE2715" s="207"/>
      <c r="CF2715" s="207"/>
      <c r="CG2715" s="207"/>
      <c r="CH2715" s="207"/>
      <c r="CI2715" s="207"/>
      <c r="CJ2715" s="207"/>
      <c r="CK2715" s="207"/>
      <c r="CL2715" s="207"/>
      <c r="CM2715" s="207"/>
      <c r="CN2715" s="207"/>
      <c r="CO2715" s="207"/>
      <c r="CP2715" s="207"/>
      <c r="CQ2715" s="207"/>
      <c r="CR2715" s="207"/>
      <c r="CS2715" s="207"/>
      <c r="CT2715" s="207"/>
      <c r="CU2715" s="207"/>
      <c r="CV2715" s="207"/>
      <c r="CW2715" s="207"/>
      <c r="CX2715" s="207"/>
      <c r="CY2715" s="207"/>
      <c r="CZ2715" s="207"/>
      <c r="DA2715" s="207"/>
      <c r="DB2715" s="207"/>
      <c r="DC2715" s="207"/>
      <c r="DD2715" s="207"/>
      <c r="DE2715" s="207"/>
      <c r="DF2715" s="207"/>
      <c r="DG2715" s="207"/>
      <c r="DH2715" s="207"/>
      <c r="DI2715" s="207"/>
      <c r="DJ2715" s="207"/>
      <c r="DK2715" s="207"/>
      <c r="DL2715" s="207"/>
      <c r="DM2715" s="207"/>
      <c r="DN2715" s="207"/>
      <c r="DO2715" s="207"/>
      <c r="DP2715" s="207"/>
      <c r="DQ2715" s="207"/>
      <c r="DR2715" s="207"/>
      <c r="DS2715" s="207"/>
      <c r="DT2715" s="207"/>
      <c r="DU2715" s="207"/>
      <c r="DV2715" s="207"/>
      <c r="DW2715" s="207"/>
      <c r="DX2715" s="207"/>
    </row>
    <row r="2716" spans="68:128">
      <c r="BP2716" s="207"/>
      <c r="BQ2716" s="207"/>
      <c r="BR2716" s="207"/>
      <c r="BS2716" s="207"/>
      <c r="BT2716" s="207"/>
      <c r="BU2716" s="207"/>
      <c r="BV2716" s="207"/>
      <c r="BW2716" s="207"/>
      <c r="BX2716" s="207"/>
      <c r="BY2716" s="207"/>
      <c r="BZ2716" s="207"/>
      <c r="CA2716" s="207"/>
      <c r="CB2716" s="207"/>
      <c r="CC2716" s="207"/>
      <c r="CD2716" s="207"/>
      <c r="CE2716" s="207"/>
      <c r="CF2716" s="207"/>
      <c r="CG2716" s="207"/>
      <c r="CH2716" s="207"/>
      <c r="CI2716" s="207"/>
      <c r="CJ2716" s="207"/>
      <c r="CK2716" s="207"/>
      <c r="CL2716" s="207"/>
      <c r="CM2716" s="207"/>
      <c r="CN2716" s="207"/>
      <c r="CO2716" s="207"/>
      <c r="CP2716" s="207"/>
      <c r="CQ2716" s="207"/>
      <c r="CR2716" s="207"/>
      <c r="CS2716" s="207"/>
      <c r="CT2716" s="207"/>
      <c r="CU2716" s="207"/>
      <c r="CV2716" s="207"/>
      <c r="CW2716" s="207"/>
      <c r="CX2716" s="207"/>
      <c r="CY2716" s="207"/>
      <c r="CZ2716" s="207"/>
      <c r="DA2716" s="207"/>
      <c r="DB2716" s="207"/>
      <c r="DC2716" s="207"/>
      <c r="DD2716" s="207"/>
      <c r="DE2716" s="207"/>
      <c r="DF2716" s="207"/>
      <c r="DG2716" s="207"/>
      <c r="DH2716" s="207"/>
      <c r="DI2716" s="207"/>
      <c r="DJ2716" s="207"/>
      <c r="DK2716" s="207"/>
      <c r="DL2716" s="207"/>
      <c r="DM2716" s="207"/>
      <c r="DN2716" s="207"/>
      <c r="DO2716" s="207"/>
      <c r="DP2716" s="207"/>
      <c r="DQ2716" s="207"/>
      <c r="DR2716" s="207"/>
      <c r="DS2716" s="207"/>
      <c r="DT2716" s="207"/>
      <c r="DU2716" s="207"/>
      <c r="DV2716" s="207"/>
      <c r="DW2716" s="207"/>
      <c r="DX2716" s="207"/>
    </row>
    <row r="2717" spans="68:128">
      <c r="BP2717" s="207"/>
      <c r="BQ2717" s="207"/>
      <c r="BR2717" s="207"/>
      <c r="BS2717" s="207"/>
      <c r="BT2717" s="207"/>
      <c r="BU2717" s="207"/>
      <c r="BV2717" s="207"/>
      <c r="BW2717" s="207"/>
      <c r="BX2717" s="207"/>
      <c r="BY2717" s="207"/>
      <c r="BZ2717" s="207"/>
      <c r="CA2717" s="207"/>
      <c r="CB2717" s="207"/>
      <c r="CC2717" s="207"/>
      <c r="CD2717" s="207"/>
      <c r="CE2717" s="207"/>
      <c r="CF2717" s="207"/>
      <c r="CG2717" s="207"/>
      <c r="CH2717" s="207"/>
      <c r="CI2717" s="207"/>
      <c r="CJ2717" s="207"/>
      <c r="CK2717" s="207"/>
      <c r="CL2717" s="207"/>
      <c r="CM2717" s="207"/>
      <c r="CN2717" s="207"/>
      <c r="CO2717" s="207"/>
      <c r="CP2717" s="207"/>
      <c r="CQ2717" s="207"/>
      <c r="CR2717" s="207"/>
      <c r="CS2717" s="207"/>
      <c r="CT2717" s="207"/>
      <c r="CU2717" s="207"/>
      <c r="CV2717" s="207"/>
      <c r="CW2717" s="207"/>
      <c r="CX2717" s="207"/>
      <c r="CY2717" s="207"/>
      <c r="CZ2717" s="207"/>
      <c r="DA2717" s="207"/>
      <c r="DB2717" s="207"/>
      <c r="DC2717" s="207"/>
      <c r="DD2717" s="207"/>
      <c r="DE2717" s="207"/>
      <c r="DF2717" s="207"/>
      <c r="DG2717" s="207"/>
      <c r="DH2717" s="207"/>
      <c r="DI2717" s="207"/>
      <c r="DJ2717" s="207"/>
      <c r="DK2717" s="207"/>
      <c r="DL2717" s="207"/>
      <c r="DM2717" s="207"/>
      <c r="DN2717" s="207"/>
      <c r="DO2717" s="207"/>
      <c r="DP2717" s="207"/>
      <c r="DQ2717" s="207"/>
      <c r="DR2717" s="207"/>
      <c r="DS2717" s="207"/>
      <c r="DT2717" s="207"/>
      <c r="DU2717" s="207"/>
      <c r="DV2717" s="207"/>
      <c r="DW2717" s="207"/>
      <c r="DX2717" s="207"/>
    </row>
    <row r="2718" spans="68:128">
      <c r="BP2718" s="207"/>
      <c r="BQ2718" s="207"/>
      <c r="BR2718" s="207"/>
      <c r="BS2718" s="207"/>
      <c r="BT2718" s="207"/>
      <c r="BU2718" s="207"/>
      <c r="BV2718" s="207"/>
      <c r="BW2718" s="207"/>
      <c r="BX2718" s="207"/>
      <c r="BY2718" s="207"/>
      <c r="BZ2718" s="207"/>
      <c r="CA2718" s="207"/>
      <c r="CB2718" s="207"/>
      <c r="CC2718" s="207"/>
      <c r="CD2718" s="207"/>
      <c r="CE2718" s="207"/>
      <c r="CF2718" s="207"/>
      <c r="CG2718" s="207"/>
      <c r="CH2718" s="207"/>
      <c r="CI2718" s="207"/>
      <c r="CJ2718" s="207"/>
      <c r="CK2718" s="207"/>
      <c r="CL2718" s="207"/>
      <c r="CM2718" s="207"/>
      <c r="CN2718" s="207"/>
      <c r="CO2718" s="207"/>
      <c r="CP2718" s="207"/>
      <c r="CQ2718" s="207"/>
      <c r="CR2718" s="207"/>
      <c r="CS2718" s="207"/>
      <c r="CT2718" s="207"/>
      <c r="CU2718" s="207"/>
      <c r="CV2718" s="207"/>
      <c r="CW2718" s="207"/>
      <c r="CX2718" s="207"/>
      <c r="CY2718" s="207"/>
      <c r="CZ2718" s="207"/>
      <c r="DA2718" s="207"/>
      <c r="DB2718" s="207"/>
      <c r="DC2718" s="207"/>
      <c r="DD2718" s="207"/>
      <c r="DE2718" s="207"/>
      <c r="DF2718" s="207"/>
      <c r="DG2718" s="207"/>
      <c r="DH2718" s="207"/>
      <c r="DI2718" s="207"/>
      <c r="DJ2718" s="207"/>
      <c r="DK2718" s="207"/>
      <c r="DL2718" s="207"/>
      <c r="DM2718" s="207"/>
      <c r="DN2718" s="207"/>
      <c r="DO2718" s="207"/>
      <c r="DP2718" s="207"/>
      <c r="DQ2718" s="207"/>
      <c r="DR2718" s="207"/>
      <c r="DS2718" s="207"/>
      <c r="DT2718" s="207"/>
      <c r="DU2718" s="207"/>
      <c r="DV2718" s="207"/>
      <c r="DW2718" s="207"/>
      <c r="DX2718" s="207"/>
    </row>
    <row r="2719" spans="68:128">
      <c r="BP2719" s="207"/>
      <c r="BQ2719" s="207"/>
      <c r="BR2719" s="207"/>
      <c r="BS2719" s="207"/>
      <c r="BT2719" s="207"/>
      <c r="BU2719" s="207"/>
      <c r="BV2719" s="207"/>
      <c r="BW2719" s="207"/>
      <c r="BX2719" s="207"/>
      <c r="BY2719" s="207"/>
      <c r="BZ2719" s="207"/>
      <c r="CA2719" s="207"/>
      <c r="CB2719" s="207"/>
      <c r="CC2719" s="207"/>
      <c r="CD2719" s="207"/>
      <c r="CE2719" s="207"/>
      <c r="CF2719" s="207"/>
      <c r="CG2719" s="207"/>
      <c r="CH2719" s="207"/>
      <c r="CI2719" s="207"/>
      <c r="CJ2719" s="207"/>
      <c r="CK2719" s="207"/>
      <c r="CL2719" s="207"/>
      <c r="CM2719" s="207"/>
      <c r="CN2719" s="207"/>
      <c r="CO2719" s="207"/>
      <c r="CP2719" s="207"/>
      <c r="CQ2719" s="207"/>
      <c r="CR2719" s="207"/>
      <c r="CS2719" s="207"/>
      <c r="CT2719" s="207"/>
      <c r="CU2719" s="207"/>
      <c r="CV2719" s="207"/>
      <c r="CW2719" s="207"/>
      <c r="CX2719" s="207"/>
      <c r="CY2719" s="207"/>
      <c r="CZ2719" s="207"/>
      <c r="DA2719" s="207"/>
      <c r="DB2719" s="207"/>
      <c r="DC2719" s="207"/>
      <c r="DD2719" s="207"/>
      <c r="DE2719" s="207"/>
      <c r="DF2719" s="207"/>
      <c r="DG2719" s="207"/>
      <c r="DH2719" s="207"/>
      <c r="DI2719" s="207"/>
      <c r="DJ2719" s="207"/>
      <c r="DK2719" s="207"/>
      <c r="DL2719" s="207"/>
      <c r="DM2719" s="207"/>
      <c r="DN2719" s="207"/>
      <c r="DO2719" s="207"/>
      <c r="DP2719" s="207"/>
      <c r="DQ2719" s="207"/>
      <c r="DR2719" s="207"/>
      <c r="DS2719" s="207"/>
      <c r="DT2719" s="207"/>
      <c r="DU2719" s="207"/>
      <c r="DV2719" s="207"/>
      <c r="DW2719" s="207"/>
      <c r="DX2719" s="207"/>
    </row>
    <row r="2720" spans="68:128">
      <c r="BP2720" s="207"/>
      <c r="BQ2720" s="207"/>
      <c r="BR2720" s="207"/>
      <c r="BS2720" s="207"/>
      <c r="BT2720" s="207"/>
      <c r="BU2720" s="207"/>
      <c r="BV2720" s="207"/>
      <c r="BW2720" s="207"/>
      <c r="BX2720" s="207"/>
      <c r="BY2720" s="207"/>
      <c r="BZ2720" s="207"/>
      <c r="CA2720" s="207"/>
      <c r="CB2720" s="207"/>
      <c r="CC2720" s="207"/>
      <c r="CD2720" s="207"/>
      <c r="CE2720" s="207"/>
      <c r="CF2720" s="207"/>
      <c r="CG2720" s="207"/>
      <c r="CH2720" s="207"/>
      <c r="CI2720" s="207"/>
      <c r="CJ2720" s="207"/>
      <c r="CK2720" s="207"/>
      <c r="CL2720" s="207"/>
      <c r="CM2720" s="207"/>
      <c r="CN2720" s="207"/>
      <c r="CO2720" s="207"/>
      <c r="CP2720" s="207"/>
      <c r="CQ2720" s="207"/>
      <c r="CR2720" s="207"/>
      <c r="CS2720" s="207"/>
      <c r="CT2720" s="207"/>
      <c r="CU2720" s="207"/>
      <c r="CV2720" s="207"/>
      <c r="CW2720" s="207"/>
      <c r="CX2720" s="207"/>
      <c r="CY2720" s="207"/>
      <c r="CZ2720" s="207"/>
      <c r="DA2720" s="207"/>
      <c r="DB2720" s="207"/>
      <c r="DC2720" s="207"/>
      <c r="DD2720" s="207"/>
      <c r="DE2720" s="207"/>
      <c r="DF2720" s="207"/>
      <c r="DG2720" s="207"/>
      <c r="DH2720" s="207"/>
      <c r="DI2720" s="207"/>
      <c r="DJ2720" s="207"/>
      <c r="DK2720" s="207"/>
      <c r="DL2720" s="207"/>
      <c r="DM2720" s="207"/>
      <c r="DN2720" s="207"/>
      <c r="DO2720" s="207"/>
      <c r="DP2720" s="207"/>
      <c r="DQ2720" s="207"/>
      <c r="DR2720" s="207"/>
      <c r="DS2720" s="207"/>
      <c r="DT2720" s="207"/>
      <c r="DU2720" s="207"/>
      <c r="DV2720" s="207"/>
      <c r="DW2720" s="207"/>
      <c r="DX2720" s="207"/>
    </row>
    <row r="2721" spans="68:128">
      <c r="BP2721" s="207"/>
      <c r="BQ2721" s="207"/>
      <c r="BR2721" s="207"/>
      <c r="BS2721" s="207"/>
      <c r="BT2721" s="207"/>
      <c r="BU2721" s="207"/>
      <c r="BV2721" s="207"/>
      <c r="BW2721" s="207"/>
      <c r="BX2721" s="207"/>
      <c r="BY2721" s="207"/>
      <c r="BZ2721" s="207"/>
      <c r="CA2721" s="207"/>
      <c r="CB2721" s="207"/>
      <c r="CC2721" s="207"/>
      <c r="CD2721" s="207"/>
      <c r="CE2721" s="207"/>
      <c r="CF2721" s="207"/>
      <c r="CG2721" s="207"/>
      <c r="CH2721" s="207"/>
      <c r="CI2721" s="207"/>
      <c r="CJ2721" s="207"/>
      <c r="CK2721" s="207"/>
      <c r="CL2721" s="207"/>
      <c r="CM2721" s="207"/>
      <c r="CN2721" s="207"/>
      <c r="CO2721" s="207"/>
      <c r="CP2721" s="207"/>
      <c r="CQ2721" s="207"/>
      <c r="CR2721" s="207"/>
      <c r="CS2721" s="207"/>
      <c r="CT2721" s="207"/>
      <c r="CU2721" s="207"/>
      <c r="CV2721" s="207"/>
      <c r="CW2721" s="207"/>
      <c r="CX2721" s="207"/>
      <c r="CY2721" s="207"/>
      <c r="CZ2721" s="207"/>
      <c r="DA2721" s="207"/>
      <c r="DB2721" s="207"/>
      <c r="DC2721" s="207"/>
      <c r="DD2721" s="207"/>
      <c r="DE2721" s="207"/>
      <c r="DF2721" s="207"/>
      <c r="DG2721" s="207"/>
      <c r="DH2721" s="207"/>
      <c r="DI2721" s="207"/>
      <c r="DJ2721" s="207"/>
      <c r="DK2721" s="207"/>
      <c r="DL2721" s="207"/>
      <c r="DM2721" s="207"/>
      <c r="DN2721" s="207"/>
      <c r="DO2721" s="207"/>
      <c r="DP2721" s="207"/>
      <c r="DQ2721" s="207"/>
      <c r="DR2721" s="207"/>
      <c r="DS2721" s="207"/>
      <c r="DT2721" s="207"/>
      <c r="DU2721" s="207"/>
      <c r="DV2721" s="207"/>
      <c r="DW2721" s="207"/>
      <c r="DX2721" s="207"/>
    </row>
    <row r="2722" spans="68:128">
      <c r="BP2722" s="207"/>
      <c r="BQ2722" s="207"/>
      <c r="BR2722" s="207"/>
      <c r="BS2722" s="207"/>
      <c r="BT2722" s="207"/>
      <c r="BU2722" s="207"/>
      <c r="BV2722" s="207"/>
      <c r="BW2722" s="207"/>
      <c r="BX2722" s="207"/>
      <c r="BY2722" s="207"/>
      <c r="BZ2722" s="207"/>
      <c r="CA2722" s="207"/>
      <c r="CB2722" s="207"/>
      <c r="CC2722" s="207"/>
      <c r="CD2722" s="207"/>
      <c r="CE2722" s="207"/>
      <c r="CF2722" s="207"/>
      <c r="CG2722" s="207"/>
      <c r="CH2722" s="207"/>
      <c r="CI2722" s="207"/>
      <c r="CJ2722" s="207"/>
      <c r="CK2722" s="207"/>
      <c r="CL2722" s="207"/>
      <c r="CM2722" s="207"/>
      <c r="CN2722" s="207"/>
      <c r="CO2722" s="207"/>
      <c r="CP2722" s="207"/>
      <c r="CQ2722" s="207"/>
      <c r="CR2722" s="207"/>
      <c r="CS2722" s="207"/>
      <c r="CT2722" s="207"/>
      <c r="CU2722" s="207"/>
      <c r="CV2722" s="207"/>
      <c r="CW2722" s="207"/>
      <c r="CX2722" s="207"/>
      <c r="CY2722" s="207"/>
      <c r="CZ2722" s="207"/>
      <c r="DA2722" s="207"/>
      <c r="DB2722" s="207"/>
      <c r="DC2722" s="207"/>
      <c r="DD2722" s="207"/>
      <c r="DE2722" s="207"/>
      <c r="DF2722" s="207"/>
      <c r="DG2722" s="207"/>
      <c r="DH2722" s="207"/>
      <c r="DI2722" s="207"/>
      <c r="DJ2722" s="207"/>
      <c r="DK2722" s="207"/>
      <c r="DL2722" s="207"/>
      <c r="DM2722" s="207"/>
      <c r="DN2722" s="207"/>
      <c r="DO2722" s="207"/>
      <c r="DP2722" s="207"/>
      <c r="DQ2722" s="207"/>
      <c r="DR2722" s="207"/>
      <c r="DS2722" s="207"/>
      <c r="DT2722" s="207"/>
      <c r="DU2722" s="207"/>
      <c r="DV2722" s="207"/>
      <c r="DW2722" s="207"/>
      <c r="DX2722" s="207"/>
    </row>
    <row r="2723" spans="68:128">
      <c r="BP2723" s="207"/>
      <c r="BQ2723" s="207"/>
      <c r="BR2723" s="207"/>
      <c r="BS2723" s="207"/>
      <c r="BT2723" s="207"/>
      <c r="BU2723" s="207"/>
      <c r="BV2723" s="207"/>
      <c r="BW2723" s="207"/>
      <c r="BX2723" s="207"/>
      <c r="BY2723" s="207"/>
      <c r="BZ2723" s="207"/>
      <c r="CA2723" s="207"/>
      <c r="CB2723" s="207"/>
      <c r="CC2723" s="207"/>
      <c r="CD2723" s="207"/>
      <c r="CE2723" s="207"/>
      <c r="CF2723" s="207"/>
      <c r="CG2723" s="207"/>
      <c r="CH2723" s="207"/>
      <c r="CI2723" s="207"/>
      <c r="CJ2723" s="207"/>
      <c r="CK2723" s="207"/>
      <c r="CL2723" s="207"/>
      <c r="CM2723" s="207"/>
      <c r="CN2723" s="207"/>
      <c r="CO2723" s="207"/>
      <c r="CP2723" s="207"/>
      <c r="CQ2723" s="207"/>
      <c r="CR2723" s="207"/>
      <c r="CS2723" s="207"/>
      <c r="CT2723" s="207"/>
      <c r="CU2723" s="207"/>
      <c r="CV2723" s="207"/>
      <c r="CW2723" s="207"/>
      <c r="CX2723" s="207"/>
      <c r="CY2723" s="207"/>
      <c r="CZ2723" s="207"/>
      <c r="DA2723" s="207"/>
      <c r="DB2723" s="207"/>
      <c r="DC2723" s="207"/>
      <c r="DD2723" s="207"/>
      <c r="DE2723" s="207"/>
      <c r="DF2723" s="207"/>
      <c r="DG2723" s="207"/>
      <c r="DH2723" s="207"/>
      <c r="DI2723" s="207"/>
      <c r="DJ2723" s="207"/>
      <c r="DK2723" s="207"/>
      <c r="DL2723" s="207"/>
      <c r="DM2723" s="207"/>
      <c r="DN2723" s="207"/>
      <c r="DO2723" s="207"/>
      <c r="DP2723" s="207"/>
      <c r="DQ2723" s="207"/>
      <c r="DR2723" s="207"/>
      <c r="DS2723" s="207"/>
      <c r="DT2723" s="207"/>
      <c r="DU2723" s="207"/>
      <c r="DV2723" s="207"/>
      <c r="DW2723" s="207"/>
      <c r="DX2723" s="207"/>
    </row>
    <row r="2724" spans="68:128">
      <c r="BP2724" s="207"/>
      <c r="BQ2724" s="207"/>
      <c r="BR2724" s="207"/>
      <c r="BS2724" s="207"/>
      <c r="BT2724" s="207"/>
      <c r="BU2724" s="207"/>
      <c r="BV2724" s="207"/>
      <c r="BW2724" s="207"/>
      <c r="BX2724" s="207"/>
      <c r="BY2724" s="207"/>
      <c r="BZ2724" s="207"/>
      <c r="CA2724" s="207"/>
      <c r="CB2724" s="207"/>
      <c r="CC2724" s="207"/>
      <c r="CD2724" s="207"/>
      <c r="CE2724" s="207"/>
      <c r="CF2724" s="207"/>
      <c r="CG2724" s="207"/>
      <c r="CH2724" s="207"/>
      <c r="CI2724" s="207"/>
      <c r="CJ2724" s="207"/>
      <c r="CK2724" s="207"/>
      <c r="CL2724" s="207"/>
      <c r="CM2724" s="207"/>
      <c r="CN2724" s="207"/>
      <c r="CO2724" s="207"/>
      <c r="CP2724" s="207"/>
      <c r="CQ2724" s="207"/>
      <c r="CR2724" s="207"/>
      <c r="CS2724" s="207"/>
      <c r="CT2724" s="207"/>
      <c r="CU2724" s="207"/>
      <c r="CV2724" s="207"/>
      <c r="CW2724" s="207"/>
      <c r="CX2724" s="207"/>
      <c r="CY2724" s="207"/>
      <c r="CZ2724" s="207"/>
      <c r="DA2724" s="207"/>
      <c r="DB2724" s="207"/>
      <c r="DC2724" s="207"/>
      <c r="DD2724" s="207"/>
      <c r="DE2724" s="207"/>
      <c r="DF2724" s="207"/>
      <c r="DG2724" s="207"/>
      <c r="DH2724" s="207"/>
      <c r="DI2724" s="207"/>
      <c r="DJ2724" s="207"/>
      <c r="DK2724" s="207"/>
      <c r="DL2724" s="207"/>
      <c r="DM2724" s="207"/>
      <c r="DN2724" s="207"/>
      <c r="DO2724" s="207"/>
      <c r="DP2724" s="207"/>
      <c r="DQ2724" s="207"/>
      <c r="DR2724" s="207"/>
      <c r="DS2724" s="207"/>
      <c r="DT2724" s="207"/>
      <c r="DU2724" s="207"/>
      <c r="DV2724" s="207"/>
      <c r="DW2724" s="207"/>
      <c r="DX2724" s="207"/>
    </row>
    <row r="2725" spans="68:128">
      <c r="BP2725" s="207"/>
      <c r="BQ2725" s="207"/>
      <c r="BR2725" s="207"/>
      <c r="BS2725" s="207"/>
      <c r="BT2725" s="207"/>
      <c r="BU2725" s="207"/>
      <c r="BV2725" s="207"/>
      <c r="BW2725" s="207"/>
      <c r="BX2725" s="207"/>
      <c r="BY2725" s="207"/>
      <c r="BZ2725" s="207"/>
      <c r="CA2725" s="207"/>
      <c r="CB2725" s="207"/>
      <c r="CC2725" s="207"/>
      <c r="CD2725" s="207"/>
      <c r="CE2725" s="207"/>
      <c r="CF2725" s="207"/>
      <c r="CG2725" s="207"/>
      <c r="CH2725" s="207"/>
      <c r="CI2725" s="207"/>
      <c r="CJ2725" s="207"/>
      <c r="CK2725" s="207"/>
      <c r="CL2725" s="207"/>
      <c r="CM2725" s="207"/>
      <c r="CN2725" s="207"/>
      <c r="CO2725" s="207"/>
      <c r="CP2725" s="207"/>
      <c r="CQ2725" s="207"/>
      <c r="CR2725" s="207"/>
      <c r="CS2725" s="207"/>
      <c r="CT2725" s="207"/>
      <c r="CU2725" s="207"/>
      <c r="CV2725" s="207"/>
      <c r="CW2725" s="207"/>
      <c r="CX2725" s="207"/>
      <c r="CY2725" s="207"/>
      <c r="CZ2725" s="207"/>
      <c r="DA2725" s="207"/>
      <c r="DB2725" s="207"/>
      <c r="DC2725" s="207"/>
      <c r="DD2725" s="207"/>
      <c r="DE2725" s="207"/>
      <c r="DF2725" s="207"/>
      <c r="DG2725" s="207"/>
      <c r="DH2725" s="207"/>
      <c r="DI2725" s="207"/>
      <c r="DJ2725" s="207"/>
      <c r="DK2725" s="207"/>
      <c r="DL2725" s="207"/>
      <c r="DM2725" s="207"/>
      <c r="DN2725" s="207"/>
      <c r="DO2725" s="207"/>
      <c r="DP2725" s="207"/>
      <c r="DQ2725" s="207"/>
      <c r="DR2725" s="207"/>
      <c r="DS2725" s="207"/>
      <c r="DT2725" s="207"/>
      <c r="DU2725" s="207"/>
      <c r="DV2725" s="207"/>
      <c r="DW2725" s="207"/>
      <c r="DX2725" s="207"/>
    </row>
    <row r="2726" spans="68:128">
      <c r="BP2726" s="207"/>
      <c r="BQ2726" s="207"/>
      <c r="BR2726" s="207"/>
      <c r="BS2726" s="207"/>
      <c r="BT2726" s="207"/>
      <c r="BU2726" s="207"/>
      <c r="BV2726" s="207"/>
      <c r="BW2726" s="207"/>
      <c r="BX2726" s="207"/>
      <c r="BY2726" s="207"/>
      <c r="BZ2726" s="207"/>
      <c r="CA2726" s="207"/>
      <c r="CB2726" s="207"/>
      <c r="CC2726" s="207"/>
      <c r="CD2726" s="207"/>
      <c r="CE2726" s="207"/>
      <c r="CF2726" s="207"/>
      <c r="CG2726" s="207"/>
      <c r="CH2726" s="207"/>
      <c r="CI2726" s="207"/>
      <c r="CJ2726" s="207"/>
      <c r="CK2726" s="207"/>
      <c r="CL2726" s="207"/>
      <c r="CM2726" s="207"/>
      <c r="CN2726" s="207"/>
      <c r="CO2726" s="207"/>
      <c r="CP2726" s="207"/>
      <c r="CQ2726" s="207"/>
      <c r="CR2726" s="207"/>
      <c r="CS2726" s="207"/>
      <c r="CT2726" s="207"/>
      <c r="CU2726" s="207"/>
      <c r="CV2726" s="207"/>
      <c r="CW2726" s="207"/>
      <c r="CX2726" s="207"/>
      <c r="CY2726" s="207"/>
      <c r="CZ2726" s="207"/>
      <c r="DA2726" s="207"/>
      <c r="DB2726" s="207"/>
      <c r="DC2726" s="207"/>
      <c r="DD2726" s="207"/>
      <c r="DE2726" s="207"/>
      <c r="DF2726" s="207"/>
      <c r="DG2726" s="207"/>
      <c r="DH2726" s="207"/>
      <c r="DI2726" s="207"/>
      <c r="DJ2726" s="207"/>
      <c r="DK2726" s="207"/>
      <c r="DL2726" s="207"/>
      <c r="DM2726" s="207"/>
      <c r="DN2726" s="207"/>
      <c r="DO2726" s="207"/>
      <c r="DP2726" s="207"/>
      <c r="DQ2726" s="207"/>
      <c r="DR2726" s="207"/>
      <c r="DS2726" s="207"/>
      <c r="DT2726" s="207"/>
      <c r="DU2726" s="207"/>
      <c r="DV2726" s="207"/>
      <c r="DW2726" s="207"/>
      <c r="DX2726" s="207"/>
    </row>
    <row r="2727" spans="68:128">
      <c r="BP2727" s="207"/>
      <c r="BQ2727" s="207"/>
      <c r="BR2727" s="207"/>
      <c r="BS2727" s="207"/>
      <c r="BT2727" s="207"/>
      <c r="BU2727" s="207"/>
      <c r="BV2727" s="207"/>
      <c r="BW2727" s="207"/>
      <c r="BX2727" s="207"/>
      <c r="BY2727" s="207"/>
      <c r="BZ2727" s="207"/>
      <c r="CA2727" s="207"/>
      <c r="CB2727" s="207"/>
      <c r="CC2727" s="207"/>
      <c r="CD2727" s="207"/>
      <c r="CE2727" s="207"/>
      <c r="CF2727" s="207"/>
      <c r="CG2727" s="207"/>
      <c r="CH2727" s="207"/>
      <c r="CI2727" s="207"/>
      <c r="CJ2727" s="207"/>
      <c r="CK2727" s="207"/>
      <c r="CL2727" s="207"/>
      <c r="CM2727" s="207"/>
      <c r="CN2727" s="207"/>
      <c r="CO2727" s="207"/>
      <c r="CP2727" s="207"/>
      <c r="CQ2727" s="207"/>
      <c r="CR2727" s="207"/>
      <c r="CS2727" s="207"/>
      <c r="CT2727" s="207"/>
      <c r="CU2727" s="207"/>
      <c r="CV2727" s="207"/>
      <c r="CW2727" s="207"/>
      <c r="CX2727" s="207"/>
      <c r="CY2727" s="207"/>
      <c r="CZ2727" s="207"/>
      <c r="DA2727" s="207"/>
      <c r="DB2727" s="207"/>
      <c r="DC2727" s="207"/>
      <c r="DD2727" s="207"/>
      <c r="DE2727" s="207"/>
      <c r="DF2727" s="207"/>
      <c r="DG2727" s="207"/>
      <c r="DH2727" s="207"/>
      <c r="DI2727" s="207"/>
      <c r="DJ2727" s="207"/>
      <c r="DK2727" s="207"/>
      <c r="DL2727" s="207"/>
      <c r="DM2727" s="207"/>
      <c r="DN2727" s="207"/>
      <c r="DO2727" s="207"/>
      <c r="DP2727" s="207"/>
      <c r="DQ2727" s="207"/>
      <c r="DR2727" s="207"/>
      <c r="DS2727" s="207"/>
      <c r="DT2727" s="207"/>
      <c r="DU2727" s="207"/>
      <c r="DV2727" s="207"/>
      <c r="DW2727" s="207"/>
      <c r="DX2727" s="207"/>
    </row>
    <row r="2728" spans="68:128">
      <c r="BP2728" s="207"/>
      <c r="BQ2728" s="207"/>
      <c r="BR2728" s="207"/>
      <c r="BS2728" s="207"/>
      <c r="BT2728" s="207"/>
      <c r="BU2728" s="207"/>
      <c r="BV2728" s="207"/>
      <c r="BW2728" s="207"/>
      <c r="BX2728" s="207"/>
      <c r="BY2728" s="207"/>
      <c r="BZ2728" s="207"/>
      <c r="CA2728" s="207"/>
      <c r="CB2728" s="207"/>
      <c r="CC2728" s="207"/>
      <c r="CD2728" s="207"/>
      <c r="CE2728" s="207"/>
      <c r="CF2728" s="207"/>
      <c r="CG2728" s="207"/>
      <c r="CH2728" s="207"/>
      <c r="CI2728" s="207"/>
      <c r="CJ2728" s="207"/>
      <c r="CK2728" s="207"/>
      <c r="CL2728" s="207"/>
      <c r="CM2728" s="207"/>
      <c r="CN2728" s="207"/>
      <c r="CO2728" s="207"/>
      <c r="CP2728" s="207"/>
      <c r="CQ2728" s="207"/>
      <c r="CR2728" s="207"/>
      <c r="CS2728" s="207"/>
      <c r="CT2728" s="207"/>
      <c r="CU2728" s="207"/>
      <c r="CV2728" s="207"/>
      <c r="CW2728" s="207"/>
      <c r="CX2728" s="207"/>
      <c r="CY2728" s="207"/>
      <c r="CZ2728" s="207"/>
      <c r="DA2728" s="207"/>
      <c r="DB2728" s="207"/>
      <c r="DC2728" s="207"/>
      <c r="DD2728" s="207"/>
      <c r="DE2728" s="207"/>
      <c r="DF2728" s="207"/>
      <c r="DG2728" s="207"/>
      <c r="DH2728" s="207"/>
      <c r="DI2728" s="207"/>
      <c r="DJ2728" s="207"/>
      <c r="DK2728" s="207"/>
      <c r="DL2728" s="207"/>
      <c r="DM2728" s="207"/>
      <c r="DN2728" s="207"/>
      <c r="DO2728" s="207"/>
      <c r="DP2728" s="207"/>
      <c r="DQ2728" s="207"/>
      <c r="DR2728" s="207"/>
      <c r="DS2728" s="207"/>
      <c r="DT2728" s="207"/>
      <c r="DU2728" s="207"/>
      <c r="DV2728" s="207"/>
      <c r="DW2728" s="207"/>
      <c r="DX2728" s="207"/>
    </row>
    <row r="2729" spans="68:128">
      <c r="BP2729" s="207"/>
      <c r="BQ2729" s="207"/>
      <c r="BR2729" s="207"/>
      <c r="BS2729" s="207"/>
      <c r="BT2729" s="207"/>
      <c r="BU2729" s="207"/>
      <c r="BV2729" s="207"/>
      <c r="BW2729" s="207"/>
      <c r="BX2729" s="207"/>
      <c r="BY2729" s="207"/>
      <c r="BZ2729" s="207"/>
      <c r="CA2729" s="207"/>
      <c r="CB2729" s="207"/>
      <c r="CC2729" s="207"/>
      <c r="CD2729" s="207"/>
      <c r="CE2729" s="207"/>
      <c r="CF2729" s="207"/>
      <c r="CG2729" s="207"/>
      <c r="CH2729" s="207"/>
      <c r="CI2729" s="207"/>
      <c r="CJ2729" s="207"/>
      <c r="CK2729" s="207"/>
      <c r="CL2729" s="207"/>
      <c r="CM2729" s="207"/>
      <c r="CN2729" s="207"/>
      <c r="CO2729" s="207"/>
      <c r="CP2729" s="207"/>
      <c r="CQ2729" s="207"/>
      <c r="CR2729" s="207"/>
      <c r="CS2729" s="207"/>
      <c r="CT2729" s="207"/>
      <c r="CU2729" s="207"/>
      <c r="CV2729" s="207"/>
      <c r="CW2729" s="207"/>
      <c r="CX2729" s="207"/>
      <c r="CY2729" s="207"/>
      <c r="CZ2729" s="207"/>
      <c r="DA2729" s="207"/>
      <c r="DB2729" s="207"/>
      <c r="DC2729" s="207"/>
      <c r="DD2729" s="207"/>
      <c r="DE2729" s="207"/>
      <c r="DF2729" s="207"/>
      <c r="DG2729" s="207"/>
      <c r="DH2729" s="207"/>
      <c r="DI2729" s="207"/>
      <c r="DJ2729" s="207"/>
      <c r="DK2729" s="207"/>
      <c r="DL2729" s="207"/>
      <c r="DM2729" s="207"/>
      <c r="DN2729" s="207"/>
      <c r="DO2729" s="207"/>
      <c r="DP2729" s="207"/>
      <c r="DQ2729" s="207"/>
      <c r="DR2729" s="207"/>
      <c r="DS2729" s="207"/>
      <c r="DT2729" s="207"/>
      <c r="DU2729" s="207"/>
      <c r="DV2729" s="207"/>
      <c r="DW2729" s="207"/>
      <c r="DX2729" s="207"/>
    </row>
    <row r="2730" spans="68:128">
      <c r="BP2730" s="207"/>
      <c r="BQ2730" s="207"/>
      <c r="BR2730" s="207"/>
      <c r="BS2730" s="207"/>
      <c r="BT2730" s="207"/>
      <c r="BU2730" s="207"/>
      <c r="BV2730" s="207"/>
      <c r="BW2730" s="207"/>
      <c r="BX2730" s="207"/>
      <c r="BY2730" s="207"/>
      <c r="BZ2730" s="207"/>
      <c r="CA2730" s="207"/>
      <c r="CB2730" s="207"/>
      <c r="CC2730" s="207"/>
      <c r="CD2730" s="207"/>
      <c r="CE2730" s="207"/>
      <c r="CF2730" s="207"/>
      <c r="CG2730" s="207"/>
      <c r="CH2730" s="207"/>
      <c r="CI2730" s="207"/>
      <c r="CJ2730" s="207"/>
      <c r="CK2730" s="207"/>
      <c r="CL2730" s="207"/>
      <c r="CM2730" s="207"/>
      <c r="CN2730" s="207"/>
      <c r="CO2730" s="207"/>
      <c r="CP2730" s="207"/>
      <c r="CQ2730" s="207"/>
      <c r="CR2730" s="207"/>
      <c r="CS2730" s="207"/>
      <c r="CT2730" s="207"/>
      <c r="CU2730" s="207"/>
      <c r="CV2730" s="207"/>
      <c r="CW2730" s="207"/>
      <c r="CX2730" s="207"/>
      <c r="CY2730" s="207"/>
      <c r="CZ2730" s="207"/>
      <c r="DA2730" s="207"/>
      <c r="DB2730" s="207"/>
      <c r="DC2730" s="207"/>
      <c r="DD2730" s="207"/>
      <c r="DE2730" s="207"/>
      <c r="DF2730" s="207"/>
      <c r="DG2730" s="207"/>
      <c r="DH2730" s="207"/>
      <c r="DI2730" s="207"/>
      <c r="DJ2730" s="207"/>
      <c r="DK2730" s="207"/>
      <c r="DL2730" s="207"/>
      <c r="DM2730" s="207"/>
      <c r="DN2730" s="207"/>
      <c r="DO2730" s="207"/>
      <c r="DP2730" s="207"/>
      <c r="DQ2730" s="207"/>
      <c r="DR2730" s="207"/>
      <c r="DS2730" s="207"/>
      <c r="DT2730" s="207"/>
      <c r="DU2730" s="207"/>
      <c r="DV2730" s="207"/>
      <c r="DW2730" s="207"/>
      <c r="DX2730" s="207"/>
    </row>
    <row r="2731" spans="68:128">
      <c r="BP2731" s="207"/>
      <c r="BQ2731" s="207"/>
      <c r="BR2731" s="207"/>
      <c r="BS2731" s="207"/>
      <c r="BT2731" s="207"/>
      <c r="BU2731" s="207"/>
      <c r="BV2731" s="207"/>
      <c r="BW2731" s="207"/>
      <c r="BX2731" s="207"/>
      <c r="BY2731" s="207"/>
      <c r="BZ2731" s="207"/>
      <c r="CA2731" s="207"/>
      <c r="CB2731" s="207"/>
      <c r="CC2731" s="207"/>
      <c r="CD2731" s="207"/>
      <c r="CE2731" s="207"/>
      <c r="CF2731" s="207"/>
      <c r="CG2731" s="207"/>
      <c r="CH2731" s="207"/>
      <c r="CI2731" s="207"/>
      <c r="CJ2731" s="207"/>
      <c r="CK2731" s="207"/>
      <c r="CL2731" s="207"/>
      <c r="CM2731" s="207"/>
      <c r="CN2731" s="207"/>
      <c r="CO2731" s="207"/>
      <c r="CP2731" s="207"/>
      <c r="CQ2731" s="207"/>
      <c r="CR2731" s="207"/>
      <c r="CS2731" s="207"/>
      <c r="CT2731" s="207"/>
      <c r="CU2731" s="207"/>
      <c r="CV2731" s="207"/>
      <c r="CW2731" s="207"/>
      <c r="CX2731" s="207"/>
      <c r="CY2731" s="207"/>
      <c r="CZ2731" s="207"/>
      <c r="DA2731" s="207"/>
      <c r="DB2731" s="207"/>
      <c r="DC2731" s="207"/>
      <c r="DD2731" s="207"/>
      <c r="DE2731" s="207"/>
      <c r="DF2731" s="207"/>
      <c r="DG2731" s="207"/>
      <c r="DH2731" s="207"/>
      <c r="DI2731" s="207"/>
      <c r="DJ2731" s="207"/>
      <c r="DK2731" s="207"/>
      <c r="DL2731" s="207"/>
      <c r="DM2731" s="207"/>
      <c r="DN2731" s="207"/>
      <c r="DO2731" s="207"/>
      <c r="DP2731" s="207"/>
      <c r="DQ2731" s="207"/>
      <c r="DR2731" s="207"/>
      <c r="DS2731" s="207"/>
      <c r="DT2731" s="207"/>
      <c r="DU2731" s="207"/>
      <c r="DV2731" s="207"/>
      <c r="DW2731" s="207"/>
      <c r="DX2731" s="207"/>
    </row>
    <row r="2732" spans="68:128">
      <c r="BP2732" s="207"/>
      <c r="BQ2732" s="207"/>
      <c r="BR2732" s="207"/>
      <c r="BS2732" s="207"/>
      <c r="BT2732" s="207"/>
      <c r="BU2732" s="207"/>
      <c r="BV2732" s="207"/>
      <c r="BW2732" s="207"/>
      <c r="BX2732" s="207"/>
      <c r="BY2732" s="207"/>
      <c r="BZ2732" s="207"/>
      <c r="CA2732" s="207"/>
      <c r="CB2732" s="207"/>
      <c r="CC2732" s="207"/>
      <c r="CD2732" s="207"/>
      <c r="CE2732" s="207"/>
      <c r="CF2732" s="207"/>
      <c r="CG2732" s="207"/>
      <c r="CH2732" s="207"/>
      <c r="CI2732" s="207"/>
      <c r="CJ2732" s="207"/>
      <c r="CK2732" s="207"/>
      <c r="CL2732" s="207"/>
      <c r="CM2732" s="207"/>
      <c r="CN2732" s="207"/>
      <c r="CO2732" s="207"/>
      <c r="CP2732" s="207"/>
      <c r="CQ2732" s="207"/>
      <c r="CR2732" s="207"/>
      <c r="CS2732" s="207"/>
      <c r="CT2732" s="207"/>
      <c r="CU2732" s="207"/>
      <c r="CV2732" s="207"/>
      <c r="CW2732" s="207"/>
      <c r="CX2732" s="207"/>
      <c r="CY2732" s="207"/>
      <c r="CZ2732" s="207"/>
      <c r="DA2732" s="207"/>
      <c r="DB2732" s="207"/>
      <c r="DC2732" s="207"/>
      <c r="DD2732" s="207"/>
      <c r="DE2732" s="207"/>
      <c r="DF2732" s="207"/>
      <c r="DG2732" s="207"/>
      <c r="DH2732" s="207"/>
      <c r="DI2732" s="207"/>
      <c r="DJ2732" s="207"/>
      <c r="DK2732" s="207"/>
      <c r="DL2732" s="207"/>
      <c r="DM2732" s="207"/>
      <c r="DN2732" s="207"/>
      <c r="DO2732" s="207"/>
      <c r="DP2732" s="207"/>
      <c r="DQ2732" s="207"/>
      <c r="DR2732" s="207"/>
      <c r="DS2732" s="207"/>
      <c r="DT2732" s="207"/>
      <c r="DU2732" s="207"/>
      <c r="DV2732" s="207"/>
      <c r="DW2732" s="207"/>
      <c r="DX2732" s="207"/>
    </row>
    <row r="2733" spans="68:128">
      <c r="BP2733" s="207"/>
      <c r="BQ2733" s="207"/>
      <c r="BR2733" s="207"/>
      <c r="BS2733" s="207"/>
      <c r="BT2733" s="207"/>
      <c r="BU2733" s="207"/>
      <c r="BV2733" s="207"/>
      <c r="BW2733" s="207"/>
      <c r="BX2733" s="207"/>
      <c r="BY2733" s="207"/>
      <c r="BZ2733" s="207"/>
      <c r="CA2733" s="207"/>
      <c r="CB2733" s="207"/>
      <c r="CC2733" s="207"/>
      <c r="CD2733" s="207"/>
      <c r="CE2733" s="207"/>
      <c r="CF2733" s="207"/>
      <c r="CG2733" s="207"/>
      <c r="CH2733" s="207"/>
      <c r="CI2733" s="207"/>
      <c r="CJ2733" s="207"/>
      <c r="CK2733" s="207"/>
      <c r="CL2733" s="207"/>
      <c r="CM2733" s="207"/>
      <c r="CN2733" s="207"/>
      <c r="CO2733" s="207"/>
      <c r="CP2733" s="207"/>
      <c r="CQ2733" s="207"/>
      <c r="CR2733" s="207"/>
      <c r="CS2733" s="207"/>
      <c r="CT2733" s="207"/>
      <c r="CU2733" s="207"/>
      <c r="CV2733" s="207"/>
      <c r="CW2733" s="207"/>
      <c r="CX2733" s="207"/>
      <c r="CY2733" s="207"/>
      <c r="CZ2733" s="207"/>
      <c r="DA2733" s="207"/>
      <c r="DB2733" s="207"/>
      <c r="DC2733" s="207"/>
      <c r="DD2733" s="207"/>
      <c r="DE2733" s="207"/>
      <c r="DF2733" s="207"/>
      <c r="DG2733" s="207"/>
      <c r="DH2733" s="207"/>
      <c r="DI2733" s="207"/>
      <c r="DJ2733" s="207"/>
      <c r="DK2733" s="207"/>
      <c r="DL2733" s="207"/>
      <c r="DM2733" s="207"/>
      <c r="DN2733" s="207"/>
      <c r="DO2733" s="207"/>
      <c r="DP2733" s="207"/>
      <c r="DQ2733" s="207"/>
      <c r="DR2733" s="207"/>
      <c r="DS2733" s="207"/>
      <c r="DT2733" s="207"/>
      <c r="DU2733" s="207"/>
      <c r="DV2733" s="207"/>
      <c r="DW2733" s="207"/>
      <c r="DX2733" s="207"/>
    </row>
    <row r="2734" spans="68:128">
      <c r="BP2734" s="207"/>
      <c r="BQ2734" s="207"/>
      <c r="BR2734" s="207"/>
      <c r="BS2734" s="207"/>
      <c r="BT2734" s="207"/>
      <c r="BU2734" s="207"/>
      <c r="BV2734" s="207"/>
      <c r="BW2734" s="207"/>
      <c r="BX2734" s="207"/>
      <c r="BY2734" s="207"/>
      <c r="BZ2734" s="207"/>
      <c r="CA2734" s="207"/>
      <c r="CB2734" s="207"/>
      <c r="CC2734" s="207"/>
      <c r="CD2734" s="207"/>
      <c r="CE2734" s="207"/>
      <c r="CF2734" s="207"/>
      <c r="CG2734" s="207"/>
      <c r="CH2734" s="207"/>
      <c r="CI2734" s="207"/>
      <c r="CJ2734" s="207"/>
      <c r="CK2734" s="207"/>
      <c r="CL2734" s="207"/>
      <c r="CM2734" s="207"/>
      <c r="CN2734" s="207"/>
      <c r="CO2734" s="207"/>
      <c r="CP2734" s="207"/>
      <c r="CQ2734" s="207"/>
      <c r="CR2734" s="207"/>
      <c r="CS2734" s="207"/>
      <c r="CT2734" s="207"/>
      <c r="CU2734" s="207"/>
      <c r="CV2734" s="207"/>
      <c r="CW2734" s="207"/>
      <c r="CX2734" s="207"/>
      <c r="CY2734" s="207"/>
      <c r="CZ2734" s="207"/>
      <c r="DA2734" s="207"/>
      <c r="DB2734" s="207"/>
      <c r="DC2734" s="207"/>
      <c r="DD2734" s="207"/>
      <c r="DE2734" s="207"/>
      <c r="DF2734" s="207"/>
      <c r="DG2734" s="207"/>
      <c r="DH2734" s="207"/>
      <c r="DI2734" s="207"/>
      <c r="DJ2734" s="207"/>
      <c r="DK2734" s="207"/>
      <c r="DL2734" s="207"/>
      <c r="DM2734" s="207"/>
      <c r="DN2734" s="207"/>
      <c r="DO2734" s="207"/>
      <c r="DP2734" s="207"/>
      <c r="DQ2734" s="207"/>
      <c r="DR2734" s="207"/>
      <c r="DS2734" s="207"/>
      <c r="DT2734" s="207"/>
      <c r="DU2734" s="207"/>
      <c r="DV2734" s="207"/>
      <c r="DW2734" s="207"/>
      <c r="DX2734" s="207"/>
    </row>
    <row r="2735" spans="68:128">
      <c r="BP2735" s="207"/>
      <c r="BQ2735" s="207"/>
      <c r="BR2735" s="207"/>
      <c r="BS2735" s="207"/>
      <c r="BT2735" s="207"/>
      <c r="BU2735" s="207"/>
      <c r="BV2735" s="207"/>
      <c r="BW2735" s="207"/>
      <c r="BX2735" s="207"/>
      <c r="BY2735" s="207"/>
      <c r="BZ2735" s="207"/>
      <c r="CA2735" s="207"/>
      <c r="CB2735" s="207"/>
      <c r="CC2735" s="207"/>
      <c r="CD2735" s="207"/>
      <c r="CE2735" s="207"/>
      <c r="CF2735" s="207"/>
      <c r="CG2735" s="207"/>
      <c r="CH2735" s="207"/>
      <c r="CI2735" s="207"/>
      <c r="CJ2735" s="207"/>
      <c r="CK2735" s="207"/>
      <c r="CL2735" s="207"/>
      <c r="CM2735" s="207"/>
      <c r="CN2735" s="207"/>
      <c r="CO2735" s="207"/>
      <c r="CP2735" s="207"/>
      <c r="CQ2735" s="207"/>
      <c r="CR2735" s="207"/>
      <c r="CS2735" s="207"/>
      <c r="CT2735" s="207"/>
      <c r="CU2735" s="207"/>
      <c r="CV2735" s="207"/>
      <c r="CW2735" s="207"/>
      <c r="CX2735" s="207"/>
      <c r="CY2735" s="207"/>
      <c r="CZ2735" s="207"/>
      <c r="DA2735" s="207"/>
      <c r="DB2735" s="207"/>
      <c r="DC2735" s="207"/>
      <c r="DD2735" s="207"/>
      <c r="DE2735" s="207"/>
      <c r="DF2735" s="207"/>
      <c r="DG2735" s="207"/>
      <c r="DH2735" s="207"/>
      <c r="DI2735" s="207"/>
      <c r="DJ2735" s="207"/>
      <c r="DK2735" s="207"/>
      <c r="DL2735" s="207"/>
      <c r="DM2735" s="207"/>
      <c r="DN2735" s="207"/>
      <c r="DO2735" s="207"/>
      <c r="DP2735" s="207"/>
      <c r="DQ2735" s="207"/>
      <c r="DR2735" s="207"/>
      <c r="DS2735" s="207"/>
      <c r="DT2735" s="207"/>
      <c r="DU2735" s="207"/>
      <c r="DV2735" s="207"/>
      <c r="DW2735" s="207"/>
      <c r="DX2735" s="207"/>
    </row>
    <row r="2736" spans="68:128">
      <c r="BP2736" s="207"/>
      <c r="BQ2736" s="207"/>
      <c r="BR2736" s="207"/>
      <c r="BS2736" s="207"/>
      <c r="BT2736" s="207"/>
      <c r="BU2736" s="207"/>
      <c r="BV2736" s="207"/>
      <c r="BW2736" s="207"/>
      <c r="BX2736" s="207"/>
      <c r="BY2736" s="207"/>
      <c r="BZ2736" s="207"/>
      <c r="CA2736" s="207"/>
      <c r="CB2736" s="207"/>
      <c r="CC2736" s="207"/>
      <c r="CD2736" s="207"/>
      <c r="CE2736" s="207"/>
      <c r="CF2736" s="207"/>
      <c r="CG2736" s="207"/>
      <c r="CH2736" s="207"/>
      <c r="CI2736" s="207"/>
      <c r="CJ2736" s="207"/>
      <c r="CK2736" s="207"/>
      <c r="CL2736" s="207"/>
      <c r="CM2736" s="207"/>
      <c r="CN2736" s="207"/>
      <c r="CO2736" s="207"/>
      <c r="CP2736" s="207"/>
      <c r="CQ2736" s="207"/>
      <c r="CR2736" s="207"/>
      <c r="CS2736" s="207"/>
      <c r="CT2736" s="207"/>
      <c r="CU2736" s="207"/>
      <c r="CV2736" s="207"/>
      <c r="CW2736" s="207"/>
      <c r="CX2736" s="207"/>
      <c r="CY2736" s="207"/>
      <c r="CZ2736" s="207"/>
      <c r="DA2736" s="207"/>
      <c r="DB2736" s="207"/>
      <c r="DC2736" s="207"/>
      <c r="DD2736" s="207"/>
      <c r="DE2736" s="207"/>
      <c r="DF2736" s="207"/>
      <c r="DG2736" s="207"/>
      <c r="DH2736" s="207"/>
      <c r="DI2736" s="207"/>
      <c r="DJ2736" s="207"/>
      <c r="DK2736" s="207"/>
      <c r="DL2736" s="207"/>
      <c r="DM2736" s="207"/>
      <c r="DN2736" s="207"/>
      <c r="DO2736" s="207"/>
      <c r="DP2736" s="207"/>
      <c r="DQ2736" s="207"/>
      <c r="DR2736" s="207"/>
      <c r="DS2736" s="207"/>
      <c r="DT2736" s="207"/>
      <c r="DU2736" s="207"/>
      <c r="DV2736" s="207"/>
      <c r="DW2736" s="207"/>
      <c r="DX2736" s="207"/>
    </row>
    <row r="2737" spans="68:128">
      <c r="BP2737" s="207"/>
      <c r="BQ2737" s="207"/>
      <c r="BR2737" s="207"/>
      <c r="BS2737" s="207"/>
      <c r="BT2737" s="207"/>
      <c r="BU2737" s="207"/>
      <c r="BV2737" s="207"/>
      <c r="BW2737" s="207"/>
      <c r="BX2737" s="207"/>
      <c r="BY2737" s="207"/>
      <c r="BZ2737" s="207"/>
      <c r="CA2737" s="207"/>
      <c r="CB2737" s="207"/>
      <c r="CC2737" s="207"/>
      <c r="CD2737" s="207"/>
      <c r="CE2737" s="207"/>
      <c r="CF2737" s="207"/>
      <c r="CG2737" s="207"/>
      <c r="CH2737" s="207"/>
      <c r="CI2737" s="207"/>
      <c r="CJ2737" s="207"/>
      <c r="CK2737" s="207"/>
      <c r="CL2737" s="207"/>
      <c r="CM2737" s="207"/>
      <c r="CN2737" s="207"/>
      <c r="CO2737" s="207"/>
      <c r="CP2737" s="207"/>
      <c r="CQ2737" s="207"/>
      <c r="CR2737" s="207"/>
      <c r="CS2737" s="207"/>
      <c r="CT2737" s="207"/>
      <c r="CU2737" s="207"/>
      <c r="CV2737" s="207"/>
      <c r="CW2737" s="207"/>
      <c r="CX2737" s="207"/>
      <c r="CY2737" s="207"/>
      <c r="CZ2737" s="207"/>
      <c r="DA2737" s="207"/>
      <c r="DB2737" s="207"/>
      <c r="DC2737" s="207"/>
      <c r="DD2737" s="207"/>
      <c r="DE2737" s="207"/>
      <c r="DF2737" s="207"/>
      <c r="DG2737" s="207"/>
      <c r="DH2737" s="207"/>
      <c r="DI2737" s="207"/>
      <c r="DJ2737" s="207"/>
      <c r="DK2737" s="207"/>
      <c r="DL2737" s="207"/>
      <c r="DM2737" s="207"/>
      <c r="DN2737" s="207"/>
      <c r="DO2737" s="207"/>
      <c r="DP2737" s="207"/>
      <c r="DQ2737" s="207"/>
      <c r="DR2737" s="207"/>
      <c r="DS2737" s="207"/>
      <c r="DT2737" s="207"/>
      <c r="DU2737" s="207"/>
      <c r="DV2737" s="207"/>
      <c r="DW2737" s="207"/>
      <c r="DX2737" s="207"/>
    </row>
    <row r="2738" spans="68:128">
      <c r="BP2738" s="207"/>
      <c r="BQ2738" s="207"/>
      <c r="BR2738" s="207"/>
      <c r="BS2738" s="207"/>
      <c r="BT2738" s="207"/>
      <c r="BU2738" s="207"/>
      <c r="BV2738" s="207"/>
      <c r="BW2738" s="207"/>
      <c r="BX2738" s="207"/>
      <c r="BY2738" s="207"/>
      <c r="BZ2738" s="207"/>
      <c r="CA2738" s="207"/>
      <c r="CB2738" s="207"/>
      <c r="CC2738" s="207"/>
      <c r="CD2738" s="207"/>
      <c r="CE2738" s="207"/>
      <c r="CF2738" s="207"/>
      <c r="CG2738" s="207"/>
      <c r="CH2738" s="207"/>
      <c r="CI2738" s="207"/>
      <c r="CJ2738" s="207"/>
      <c r="CK2738" s="207"/>
      <c r="CL2738" s="207"/>
      <c r="CM2738" s="207"/>
      <c r="CN2738" s="207"/>
      <c r="CO2738" s="207"/>
      <c r="CP2738" s="207"/>
      <c r="CQ2738" s="207"/>
      <c r="CR2738" s="207"/>
      <c r="CS2738" s="207"/>
      <c r="CT2738" s="207"/>
      <c r="CU2738" s="207"/>
      <c r="CV2738" s="207"/>
      <c r="CW2738" s="207"/>
      <c r="CX2738" s="207"/>
      <c r="CY2738" s="207"/>
      <c r="CZ2738" s="207"/>
      <c r="DA2738" s="207"/>
      <c r="DB2738" s="207"/>
      <c r="DC2738" s="207"/>
      <c r="DD2738" s="207"/>
      <c r="DE2738" s="207"/>
      <c r="DF2738" s="207"/>
      <c r="DG2738" s="207"/>
      <c r="DH2738" s="207"/>
      <c r="DI2738" s="207"/>
      <c r="DJ2738" s="207"/>
      <c r="DK2738" s="207"/>
      <c r="DL2738" s="207"/>
      <c r="DM2738" s="207"/>
      <c r="DN2738" s="207"/>
      <c r="DO2738" s="207"/>
      <c r="DP2738" s="207"/>
      <c r="DQ2738" s="207"/>
      <c r="DR2738" s="207"/>
      <c r="DS2738" s="207"/>
      <c r="DT2738" s="207"/>
      <c r="DU2738" s="207"/>
      <c r="DV2738" s="207"/>
      <c r="DW2738" s="207"/>
      <c r="DX2738" s="207"/>
    </row>
    <row r="2739" spans="68:128">
      <c r="BP2739" s="207"/>
      <c r="BQ2739" s="207"/>
      <c r="BR2739" s="207"/>
      <c r="BS2739" s="207"/>
      <c r="BT2739" s="207"/>
      <c r="BU2739" s="207"/>
      <c r="BV2739" s="207"/>
      <c r="BW2739" s="207"/>
      <c r="BX2739" s="207"/>
      <c r="BY2739" s="207"/>
      <c r="BZ2739" s="207"/>
      <c r="CA2739" s="207"/>
      <c r="CB2739" s="207"/>
      <c r="CC2739" s="207"/>
      <c r="CD2739" s="207"/>
      <c r="CE2739" s="207"/>
      <c r="CF2739" s="207"/>
      <c r="CG2739" s="207"/>
      <c r="CH2739" s="207"/>
      <c r="CI2739" s="207"/>
      <c r="CJ2739" s="207"/>
      <c r="CK2739" s="207"/>
      <c r="CL2739" s="207"/>
      <c r="CM2739" s="207"/>
      <c r="CN2739" s="207"/>
      <c r="CO2739" s="207"/>
      <c r="CP2739" s="207"/>
      <c r="CQ2739" s="207"/>
      <c r="CR2739" s="207"/>
      <c r="CS2739" s="207"/>
      <c r="CT2739" s="207"/>
      <c r="CU2739" s="207"/>
      <c r="CV2739" s="207"/>
      <c r="CW2739" s="207"/>
      <c r="CX2739" s="207"/>
      <c r="CY2739" s="207"/>
      <c r="CZ2739" s="207"/>
      <c r="DA2739" s="207"/>
      <c r="DB2739" s="207"/>
      <c r="DC2739" s="207"/>
      <c r="DD2739" s="207"/>
      <c r="DE2739" s="207"/>
      <c r="DF2739" s="207"/>
      <c r="DG2739" s="207"/>
      <c r="DH2739" s="207"/>
      <c r="DI2739" s="207"/>
      <c r="DJ2739" s="207"/>
      <c r="DK2739" s="207"/>
      <c r="DL2739" s="207"/>
      <c r="DM2739" s="207"/>
      <c r="DN2739" s="207"/>
      <c r="DO2739" s="207"/>
      <c r="DP2739" s="207"/>
      <c r="DQ2739" s="207"/>
      <c r="DR2739" s="207"/>
      <c r="DS2739" s="207"/>
      <c r="DT2739" s="207"/>
      <c r="DU2739" s="207"/>
      <c r="DV2739" s="207"/>
      <c r="DW2739" s="207"/>
      <c r="DX2739" s="207"/>
    </row>
    <row r="2740" spans="68:128">
      <c r="BP2740" s="207"/>
      <c r="BQ2740" s="207"/>
      <c r="BR2740" s="207"/>
      <c r="BS2740" s="207"/>
      <c r="BT2740" s="207"/>
      <c r="BU2740" s="207"/>
      <c r="BV2740" s="207"/>
      <c r="BW2740" s="207"/>
      <c r="BX2740" s="207"/>
      <c r="BY2740" s="207"/>
      <c r="BZ2740" s="207"/>
      <c r="CA2740" s="207"/>
      <c r="CB2740" s="207"/>
      <c r="CC2740" s="207"/>
      <c r="CD2740" s="207"/>
      <c r="CE2740" s="207"/>
      <c r="CF2740" s="207"/>
      <c r="CG2740" s="207"/>
      <c r="CH2740" s="207"/>
      <c r="CI2740" s="207"/>
      <c r="CJ2740" s="207"/>
      <c r="CK2740" s="207"/>
      <c r="CL2740" s="207"/>
      <c r="CM2740" s="207"/>
      <c r="CN2740" s="207"/>
      <c r="CO2740" s="207"/>
      <c r="CP2740" s="207"/>
      <c r="CQ2740" s="207"/>
      <c r="CR2740" s="207"/>
      <c r="CS2740" s="207"/>
      <c r="CT2740" s="207"/>
      <c r="CU2740" s="207"/>
      <c r="CV2740" s="207"/>
      <c r="CW2740" s="207"/>
      <c r="CX2740" s="207"/>
      <c r="CY2740" s="207"/>
      <c r="CZ2740" s="207"/>
      <c r="DA2740" s="207"/>
      <c r="DB2740" s="207"/>
      <c r="DC2740" s="207"/>
      <c r="DD2740" s="207"/>
      <c r="DE2740" s="207"/>
      <c r="DF2740" s="207"/>
      <c r="DG2740" s="207"/>
      <c r="DH2740" s="207"/>
      <c r="DI2740" s="207"/>
      <c r="DJ2740" s="207"/>
      <c r="DK2740" s="207"/>
      <c r="DL2740" s="207"/>
      <c r="DM2740" s="207"/>
      <c r="DN2740" s="207"/>
      <c r="DO2740" s="207"/>
      <c r="DP2740" s="207"/>
      <c r="DQ2740" s="207"/>
      <c r="DR2740" s="207"/>
      <c r="DS2740" s="207"/>
      <c r="DT2740" s="207"/>
      <c r="DU2740" s="207"/>
      <c r="DV2740" s="207"/>
      <c r="DW2740" s="207"/>
      <c r="DX2740" s="207"/>
    </row>
    <row r="2741" spans="68:128">
      <c r="BP2741" s="207"/>
      <c r="BQ2741" s="207"/>
      <c r="BR2741" s="207"/>
      <c r="BS2741" s="207"/>
      <c r="BT2741" s="207"/>
      <c r="BU2741" s="207"/>
      <c r="BV2741" s="207"/>
      <c r="BW2741" s="207"/>
      <c r="BX2741" s="207"/>
      <c r="BY2741" s="207"/>
      <c r="BZ2741" s="207"/>
      <c r="CA2741" s="207"/>
      <c r="CB2741" s="207"/>
      <c r="CC2741" s="207"/>
      <c r="CD2741" s="207"/>
      <c r="CE2741" s="207"/>
      <c r="CF2741" s="207"/>
      <c r="CG2741" s="207"/>
      <c r="CH2741" s="207"/>
      <c r="CI2741" s="207"/>
      <c r="CJ2741" s="207"/>
      <c r="CK2741" s="207"/>
      <c r="CL2741" s="207"/>
      <c r="CM2741" s="207"/>
      <c r="CN2741" s="207"/>
      <c r="CO2741" s="207"/>
      <c r="CP2741" s="207"/>
      <c r="CQ2741" s="207"/>
      <c r="CR2741" s="207"/>
      <c r="CS2741" s="207"/>
      <c r="CT2741" s="207"/>
      <c r="CU2741" s="207"/>
      <c r="CV2741" s="207"/>
      <c r="CW2741" s="207"/>
      <c r="CX2741" s="207"/>
      <c r="CY2741" s="207"/>
      <c r="CZ2741" s="207"/>
      <c r="DA2741" s="207"/>
      <c r="DB2741" s="207"/>
      <c r="DC2741" s="207"/>
      <c r="DD2741" s="207"/>
      <c r="DE2741" s="207"/>
      <c r="DF2741" s="207"/>
      <c r="DG2741" s="207"/>
      <c r="DH2741" s="207"/>
      <c r="DI2741" s="207"/>
      <c r="DJ2741" s="207"/>
      <c r="DK2741" s="207"/>
      <c r="DL2741" s="207"/>
      <c r="DM2741" s="207"/>
      <c r="DN2741" s="207"/>
      <c r="DO2741" s="207"/>
      <c r="DP2741" s="207"/>
      <c r="DQ2741" s="207"/>
      <c r="DR2741" s="207"/>
      <c r="DS2741" s="207"/>
      <c r="DT2741" s="207"/>
      <c r="DU2741" s="207"/>
      <c r="DV2741" s="207"/>
      <c r="DW2741" s="207"/>
      <c r="DX2741" s="207"/>
    </row>
    <row r="2742" spans="68:128">
      <c r="BP2742" s="207"/>
      <c r="BQ2742" s="207"/>
      <c r="BR2742" s="207"/>
      <c r="BS2742" s="207"/>
      <c r="BT2742" s="207"/>
      <c r="BU2742" s="207"/>
      <c r="BV2742" s="207"/>
      <c r="BW2742" s="207"/>
      <c r="BX2742" s="207"/>
      <c r="BY2742" s="207"/>
      <c r="BZ2742" s="207"/>
      <c r="CA2742" s="207"/>
      <c r="CB2742" s="207"/>
      <c r="CC2742" s="207"/>
      <c r="CD2742" s="207"/>
      <c r="CE2742" s="207"/>
      <c r="CF2742" s="207"/>
      <c r="CG2742" s="207"/>
      <c r="CH2742" s="207"/>
      <c r="CI2742" s="207"/>
      <c r="CJ2742" s="207"/>
      <c r="CK2742" s="207"/>
      <c r="CL2742" s="207"/>
      <c r="CM2742" s="207"/>
      <c r="CN2742" s="207"/>
      <c r="CO2742" s="207"/>
      <c r="CP2742" s="207"/>
      <c r="CQ2742" s="207"/>
      <c r="CR2742" s="207"/>
      <c r="CS2742" s="207"/>
      <c r="CT2742" s="207"/>
      <c r="CU2742" s="207"/>
      <c r="CV2742" s="207"/>
      <c r="CW2742" s="207"/>
      <c r="CX2742" s="207"/>
      <c r="CY2742" s="207"/>
      <c r="CZ2742" s="207"/>
      <c r="DA2742" s="207"/>
      <c r="DB2742" s="207"/>
      <c r="DC2742" s="207"/>
      <c r="DD2742" s="207"/>
      <c r="DE2742" s="207"/>
      <c r="DF2742" s="207"/>
      <c r="DG2742" s="207"/>
      <c r="DH2742" s="207"/>
      <c r="DI2742" s="207"/>
      <c r="DJ2742" s="207"/>
      <c r="DK2742" s="207"/>
      <c r="DL2742" s="207"/>
      <c r="DM2742" s="207"/>
      <c r="DN2742" s="207"/>
      <c r="DO2742" s="207"/>
      <c r="DP2742" s="207"/>
      <c r="DQ2742" s="207"/>
      <c r="DR2742" s="207"/>
      <c r="DS2742" s="207"/>
      <c r="DT2742" s="207"/>
      <c r="DU2742" s="207"/>
      <c r="DV2742" s="207"/>
      <c r="DW2742" s="207"/>
      <c r="DX2742" s="207"/>
    </row>
    <row r="2743" spans="68:128">
      <c r="BP2743" s="207"/>
      <c r="BQ2743" s="207"/>
      <c r="BR2743" s="207"/>
      <c r="BS2743" s="207"/>
      <c r="BT2743" s="207"/>
      <c r="BU2743" s="207"/>
      <c r="BV2743" s="207"/>
      <c r="BW2743" s="207"/>
      <c r="BX2743" s="207"/>
      <c r="BY2743" s="207"/>
      <c r="BZ2743" s="207"/>
      <c r="CA2743" s="207"/>
      <c r="CB2743" s="207"/>
      <c r="CC2743" s="207"/>
      <c r="CD2743" s="207"/>
      <c r="CE2743" s="207"/>
      <c r="CF2743" s="207"/>
      <c r="CG2743" s="207"/>
      <c r="CH2743" s="207"/>
      <c r="CI2743" s="207"/>
      <c r="CJ2743" s="207"/>
      <c r="CK2743" s="207"/>
      <c r="CL2743" s="207"/>
      <c r="CM2743" s="207"/>
      <c r="CN2743" s="207"/>
      <c r="CO2743" s="207"/>
      <c r="CP2743" s="207"/>
      <c r="CQ2743" s="207"/>
      <c r="CR2743" s="207"/>
      <c r="CS2743" s="207"/>
      <c r="CT2743" s="207"/>
      <c r="CU2743" s="207"/>
      <c r="CV2743" s="207"/>
      <c r="CW2743" s="207"/>
      <c r="CX2743" s="207"/>
      <c r="CY2743" s="207"/>
      <c r="CZ2743" s="207"/>
      <c r="DA2743" s="207"/>
      <c r="DB2743" s="207"/>
      <c r="DC2743" s="207"/>
      <c r="DD2743" s="207"/>
      <c r="DE2743" s="207"/>
      <c r="DF2743" s="207"/>
      <c r="DG2743" s="207"/>
      <c r="DH2743" s="207"/>
      <c r="DI2743" s="207"/>
      <c r="DJ2743" s="207"/>
      <c r="DK2743" s="207"/>
      <c r="DL2743" s="207"/>
      <c r="DM2743" s="207"/>
      <c r="DN2743" s="207"/>
      <c r="DO2743" s="207"/>
      <c r="DP2743" s="207"/>
      <c r="DQ2743" s="207"/>
      <c r="DR2743" s="207"/>
      <c r="DS2743" s="207"/>
      <c r="DT2743" s="207"/>
      <c r="DU2743" s="207"/>
      <c r="DV2743" s="207"/>
      <c r="DW2743" s="207"/>
      <c r="DX2743" s="207"/>
    </row>
    <row r="2744" spans="68:128">
      <c r="BP2744" s="207"/>
      <c r="BQ2744" s="207"/>
      <c r="BR2744" s="207"/>
      <c r="BS2744" s="207"/>
      <c r="BT2744" s="207"/>
      <c r="BU2744" s="207"/>
      <c r="BV2744" s="207"/>
      <c r="BW2744" s="207"/>
      <c r="BX2744" s="207"/>
      <c r="BY2744" s="207"/>
      <c r="BZ2744" s="207"/>
      <c r="CA2744" s="207"/>
      <c r="CB2744" s="207"/>
      <c r="CC2744" s="207"/>
      <c r="CD2744" s="207"/>
      <c r="CE2744" s="207"/>
      <c r="CF2744" s="207"/>
      <c r="CG2744" s="207"/>
      <c r="CH2744" s="207"/>
      <c r="CI2744" s="207"/>
      <c r="CJ2744" s="207"/>
      <c r="CK2744" s="207"/>
      <c r="CL2744" s="207"/>
      <c r="CM2744" s="207"/>
      <c r="CN2744" s="207"/>
      <c r="CO2744" s="207"/>
      <c r="CP2744" s="207"/>
      <c r="CQ2744" s="207"/>
      <c r="CR2744" s="207"/>
      <c r="CS2744" s="207"/>
      <c r="CT2744" s="207"/>
      <c r="CU2744" s="207"/>
      <c r="CV2744" s="207"/>
      <c r="CW2744" s="207"/>
      <c r="CX2744" s="207"/>
      <c r="CY2744" s="207"/>
      <c r="CZ2744" s="207"/>
      <c r="DA2744" s="207"/>
      <c r="DB2744" s="207"/>
      <c r="DC2744" s="207"/>
      <c r="DD2744" s="207"/>
      <c r="DE2744" s="207"/>
      <c r="DF2744" s="207"/>
      <c r="DG2744" s="207"/>
      <c r="DH2744" s="207"/>
      <c r="DI2744" s="207"/>
      <c r="DJ2744" s="207"/>
      <c r="DK2744" s="207"/>
      <c r="DL2744" s="207"/>
      <c r="DM2744" s="207"/>
      <c r="DN2744" s="207"/>
      <c r="DO2744" s="207"/>
      <c r="DP2744" s="207"/>
      <c r="DQ2744" s="207"/>
      <c r="DR2744" s="207"/>
      <c r="DS2744" s="207"/>
      <c r="DT2744" s="207"/>
      <c r="DU2744" s="207"/>
      <c r="DV2744" s="207"/>
      <c r="DW2744" s="207"/>
      <c r="DX2744" s="207"/>
    </row>
    <row r="2745" spans="68:128">
      <c r="BP2745" s="207"/>
      <c r="BQ2745" s="207"/>
      <c r="BR2745" s="207"/>
      <c r="BS2745" s="207"/>
      <c r="BT2745" s="207"/>
      <c r="BU2745" s="207"/>
      <c r="BV2745" s="207"/>
      <c r="BW2745" s="207"/>
      <c r="BX2745" s="207"/>
      <c r="BY2745" s="207"/>
      <c r="BZ2745" s="207"/>
      <c r="CA2745" s="207"/>
      <c r="CB2745" s="207"/>
      <c r="CC2745" s="207"/>
      <c r="CD2745" s="207"/>
      <c r="CE2745" s="207"/>
      <c r="CF2745" s="207"/>
      <c r="CG2745" s="207"/>
      <c r="CH2745" s="207"/>
      <c r="CI2745" s="207"/>
      <c r="CJ2745" s="207"/>
      <c r="CK2745" s="207"/>
      <c r="CL2745" s="207"/>
      <c r="CM2745" s="207"/>
      <c r="CN2745" s="207"/>
      <c r="CO2745" s="207"/>
      <c r="CP2745" s="207"/>
      <c r="CQ2745" s="207"/>
      <c r="CR2745" s="207"/>
      <c r="CS2745" s="207"/>
      <c r="CT2745" s="207"/>
      <c r="CU2745" s="207"/>
      <c r="CV2745" s="207"/>
      <c r="CW2745" s="207"/>
      <c r="CX2745" s="207"/>
      <c r="CY2745" s="207"/>
      <c r="CZ2745" s="207"/>
      <c r="DA2745" s="207"/>
      <c r="DB2745" s="207"/>
      <c r="DC2745" s="207"/>
      <c r="DD2745" s="207"/>
      <c r="DE2745" s="207"/>
      <c r="DF2745" s="207"/>
      <c r="DG2745" s="207"/>
      <c r="DH2745" s="207"/>
      <c r="DI2745" s="207"/>
      <c r="DJ2745" s="207"/>
      <c r="DK2745" s="207"/>
      <c r="DL2745" s="207"/>
      <c r="DM2745" s="207"/>
      <c r="DN2745" s="207"/>
      <c r="DO2745" s="207"/>
      <c r="DP2745" s="207"/>
      <c r="DQ2745" s="207"/>
      <c r="DR2745" s="207"/>
      <c r="DS2745" s="207"/>
      <c r="DT2745" s="207"/>
      <c r="DU2745" s="207"/>
      <c r="DV2745" s="207"/>
      <c r="DW2745" s="207"/>
      <c r="DX2745" s="207"/>
    </row>
    <row r="2746" spans="68:128">
      <c r="BP2746" s="207"/>
      <c r="BQ2746" s="207"/>
      <c r="BR2746" s="207"/>
      <c r="BS2746" s="207"/>
      <c r="BT2746" s="207"/>
      <c r="BU2746" s="207"/>
      <c r="BV2746" s="207"/>
      <c r="BW2746" s="207"/>
      <c r="BX2746" s="207"/>
      <c r="BY2746" s="207"/>
      <c r="BZ2746" s="207"/>
      <c r="CA2746" s="207"/>
      <c r="CB2746" s="207"/>
      <c r="CC2746" s="207"/>
      <c r="CD2746" s="207"/>
      <c r="CE2746" s="207"/>
      <c r="CF2746" s="207"/>
      <c r="CG2746" s="207"/>
      <c r="CH2746" s="207"/>
      <c r="CI2746" s="207"/>
      <c r="CJ2746" s="207"/>
      <c r="CK2746" s="207"/>
      <c r="CL2746" s="207"/>
      <c r="CM2746" s="207"/>
      <c r="CN2746" s="207"/>
      <c r="CO2746" s="207"/>
      <c r="CP2746" s="207"/>
      <c r="CQ2746" s="207"/>
      <c r="CR2746" s="207"/>
      <c r="CS2746" s="207"/>
      <c r="CT2746" s="207"/>
      <c r="CU2746" s="207"/>
      <c r="CV2746" s="207"/>
      <c r="CW2746" s="207"/>
      <c r="CX2746" s="207"/>
      <c r="CY2746" s="207"/>
      <c r="CZ2746" s="207"/>
      <c r="DA2746" s="207"/>
      <c r="DB2746" s="207"/>
      <c r="DC2746" s="207"/>
      <c r="DD2746" s="207"/>
      <c r="DE2746" s="207"/>
      <c r="DF2746" s="207"/>
      <c r="DG2746" s="207"/>
      <c r="DH2746" s="207"/>
      <c r="DI2746" s="207"/>
      <c r="DJ2746" s="207"/>
      <c r="DK2746" s="207"/>
      <c r="DL2746" s="207"/>
      <c r="DM2746" s="207"/>
      <c r="DN2746" s="207"/>
      <c r="DO2746" s="207"/>
      <c r="DP2746" s="207"/>
      <c r="DQ2746" s="207"/>
      <c r="DR2746" s="207"/>
      <c r="DS2746" s="207"/>
      <c r="DT2746" s="207"/>
      <c r="DU2746" s="207"/>
      <c r="DV2746" s="207"/>
      <c r="DW2746" s="207"/>
      <c r="DX2746" s="207"/>
    </row>
    <row r="2747" spans="68:128">
      <c r="BP2747" s="207"/>
      <c r="BQ2747" s="207"/>
      <c r="BR2747" s="207"/>
      <c r="BS2747" s="207"/>
      <c r="BT2747" s="207"/>
      <c r="BU2747" s="207"/>
      <c r="BV2747" s="207"/>
      <c r="BW2747" s="207"/>
      <c r="BX2747" s="207"/>
      <c r="BY2747" s="207"/>
      <c r="BZ2747" s="207"/>
      <c r="CA2747" s="207"/>
      <c r="CB2747" s="207"/>
      <c r="CC2747" s="207"/>
      <c r="CD2747" s="207"/>
      <c r="CE2747" s="207"/>
      <c r="CF2747" s="207"/>
      <c r="CG2747" s="207"/>
      <c r="CH2747" s="207"/>
      <c r="CI2747" s="207"/>
      <c r="CJ2747" s="207"/>
      <c r="CK2747" s="207"/>
      <c r="CL2747" s="207"/>
      <c r="CM2747" s="207"/>
      <c r="CN2747" s="207"/>
      <c r="CO2747" s="207"/>
      <c r="CP2747" s="207"/>
      <c r="CQ2747" s="207"/>
      <c r="CR2747" s="207"/>
      <c r="CS2747" s="207"/>
      <c r="CT2747" s="207"/>
      <c r="CU2747" s="207"/>
      <c r="CV2747" s="207"/>
      <c r="CW2747" s="207"/>
      <c r="CX2747" s="207"/>
      <c r="CY2747" s="207"/>
      <c r="CZ2747" s="207"/>
      <c r="DA2747" s="207"/>
      <c r="DB2747" s="207"/>
      <c r="DC2747" s="207"/>
      <c r="DD2747" s="207"/>
      <c r="DE2747" s="207"/>
      <c r="DF2747" s="207"/>
      <c r="DG2747" s="207"/>
      <c r="DH2747" s="207"/>
      <c r="DI2747" s="207"/>
      <c r="DJ2747" s="207"/>
      <c r="DK2747" s="207"/>
      <c r="DL2747" s="207"/>
      <c r="DM2747" s="207"/>
      <c r="DN2747" s="207"/>
      <c r="DO2747" s="207"/>
      <c r="DP2747" s="207"/>
      <c r="DQ2747" s="207"/>
      <c r="DR2747" s="207"/>
      <c r="DS2747" s="207"/>
      <c r="DT2747" s="207"/>
      <c r="DU2747" s="207"/>
      <c r="DV2747" s="207"/>
      <c r="DW2747" s="207"/>
      <c r="DX2747" s="207"/>
    </row>
    <row r="2748" spans="68:128">
      <c r="BP2748" s="207"/>
      <c r="BQ2748" s="207"/>
      <c r="BR2748" s="207"/>
      <c r="BS2748" s="207"/>
      <c r="BT2748" s="207"/>
      <c r="BU2748" s="207"/>
      <c r="BV2748" s="207"/>
      <c r="BW2748" s="207"/>
      <c r="BX2748" s="207"/>
      <c r="BY2748" s="207"/>
      <c r="BZ2748" s="207"/>
      <c r="CA2748" s="207"/>
      <c r="CB2748" s="207"/>
      <c r="CC2748" s="207"/>
      <c r="CD2748" s="207"/>
      <c r="CE2748" s="207"/>
      <c r="CF2748" s="207"/>
      <c r="CG2748" s="207"/>
      <c r="CH2748" s="207"/>
      <c r="CI2748" s="207"/>
      <c r="CJ2748" s="207"/>
      <c r="CK2748" s="207"/>
      <c r="CL2748" s="207"/>
      <c r="CM2748" s="207"/>
      <c r="CN2748" s="207"/>
      <c r="CO2748" s="207"/>
      <c r="CP2748" s="207"/>
      <c r="CQ2748" s="207"/>
      <c r="CR2748" s="207"/>
      <c r="CS2748" s="207"/>
      <c r="CT2748" s="207"/>
      <c r="CU2748" s="207"/>
      <c r="CV2748" s="207"/>
      <c r="CW2748" s="207"/>
      <c r="CX2748" s="207"/>
      <c r="CY2748" s="207"/>
      <c r="CZ2748" s="207"/>
      <c r="DA2748" s="207"/>
      <c r="DB2748" s="207"/>
      <c r="DC2748" s="207"/>
      <c r="DD2748" s="207"/>
      <c r="DE2748" s="207"/>
      <c r="DF2748" s="207"/>
      <c r="DG2748" s="207"/>
      <c r="DH2748" s="207"/>
      <c r="DI2748" s="207"/>
      <c r="DJ2748" s="207"/>
      <c r="DK2748" s="207"/>
      <c r="DL2748" s="207"/>
      <c r="DM2748" s="207"/>
      <c r="DN2748" s="207"/>
      <c r="DO2748" s="207"/>
      <c r="DP2748" s="207"/>
      <c r="DQ2748" s="207"/>
      <c r="DR2748" s="207"/>
      <c r="DS2748" s="207"/>
      <c r="DT2748" s="207"/>
      <c r="DU2748" s="207"/>
      <c r="DV2748" s="207"/>
      <c r="DW2748" s="207"/>
      <c r="DX2748" s="207"/>
    </row>
    <row r="2749" spans="68:128">
      <c r="BP2749" s="207"/>
      <c r="BQ2749" s="207"/>
      <c r="BR2749" s="207"/>
      <c r="BS2749" s="207"/>
      <c r="BT2749" s="207"/>
      <c r="BU2749" s="207"/>
      <c r="BV2749" s="207"/>
      <c r="BW2749" s="207"/>
      <c r="BX2749" s="207"/>
      <c r="BY2749" s="207"/>
      <c r="BZ2749" s="207"/>
      <c r="CA2749" s="207"/>
      <c r="CB2749" s="207"/>
      <c r="CC2749" s="207"/>
      <c r="CD2749" s="207"/>
      <c r="CE2749" s="207"/>
      <c r="CF2749" s="207"/>
      <c r="CG2749" s="207"/>
      <c r="CH2749" s="207"/>
      <c r="CI2749" s="207"/>
      <c r="CJ2749" s="207"/>
      <c r="CK2749" s="207"/>
      <c r="CL2749" s="207"/>
      <c r="CM2749" s="207"/>
      <c r="CN2749" s="207"/>
      <c r="CO2749" s="207"/>
      <c r="CP2749" s="207"/>
      <c r="CQ2749" s="207"/>
      <c r="CR2749" s="207"/>
      <c r="CS2749" s="207"/>
      <c r="CT2749" s="207"/>
      <c r="CU2749" s="207"/>
      <c r="CV2749" s="207"/>
      <c r="CW2749" s="207"/>
      <c r="CX2749" s="207"/>
      <c r="CY2749" s="207"/>
      <c r="CZ2749" s="207"/>
      <c r="DA2749" s="207"/>
      <c r="DB2749" s="207"/>
      <c r="DC2749" s="207"/>
      <c r="DD2749" s="207"/>
      <c r="DE2749" s="207"/>
      <c r="DF2749" s="207"/>
      <c r="DG2749" s="207"/>
      <c r="DH2749" s="207"/>
      <c r="DI2749" s="207"/>
      <c r="DJ2749" s="207"/>
      <c r="DK2749" s="207"/>
      <c r="DL2749" s="207"/>
      <c r="DM2749" s="207"/>
      <c r="DN2749" s="207"/>
      <c r="DO2749" s="207"/>
      <c r="DP2749" s="207"/>
      <c r="DQ2749" s="207"/>
      <c r="DR2749" s="207"/>
      <c r="DS2749" s="207"/>
      <c r="DT2749" s="207"/>
      <c r="DU2749" s="207"/>
      <c r="DV2749" s="207"/>
      <c r="DW2749" s="207"/>
      <c r="DX2749" s="207"/>
    </row>
    <row r="2750" spans="68:128">
      <c r="BP2750" s="207"/>
      <c r="BQ2750" s="207"/>
      <c r="BR2750" s="207"/>
      <c r="BS2750" s="207"/>
      <c r="BT2750" s="207"/>
      <c r="BU2750" s="207"/>
      <c r="BV2750" s="207"/>
      <c r="BW2750" s="207"/>
      <c r="BX2750" s="207"/>
      <c r="BY2750" s="207"/>
      <c r="BZ2750" s="207"/>
      <c r="CA2750" s="207"/>
      <c r="CB2750" s="207"/>
      <c r="CC2750" s="207"/>
      <c r="CD2750" s="207"/>
      <c r="CE2750" s="207"/>
      <c r="CF2750" s="207"/>
      <c r="CG2750" s="207"/>
      <c r="CH2750" s="207"/>
      <c r="CI2750" s="207"/>
      <c r="CJ2750" s="207"/>
      <c r="CK2750" s="207"/>
      <c r="CL2750" s="207"/>
      <c r="CM2750" s="207"/>
      <c r="CN2750" s="207"/>
      <c r="CO2750" s="207"/>
      <c r="CP2750" s="207"/>
      <c r="CQ2750" s="207"/>
      <c r="CR2750" s="207"/>
      <c r="CS2750" s="207"/>
      <c r="CT2750" s="207"/>
      <c r="CU2750" s="207"/>
      <c r="CV2750" s="207"/>
      <c r="CW2750" s="207"/>
      <c r="CX2750" s="207"/>
      <c r="CY2750" s="207"/>
      <c r="CZ2750" s="207"/>
      <c r="DA2750" s="207"/>
      <c r="DB2750" s="207"/>
      <c r="DC2750" s="207"/>
      <c r="DD2750" s="207"/>
      <c r="DE2750" s="207"/>
      <c r="DF2750" s="207"/>
      <c r="DG2750" s="207"/>
      <c r="DH2750" s="207"/>
      <c r="DI2750" s="207"/>
      <c r="DJ2750" s="207"/>
      <c r="DK2750" s="207"/>
      <c r="DL2750" s="207"/>
      <c r="DM2750" s="207"/>
      <c r="DN2750" s="207"/>
      <c r="DO2750" s="207"/>
      <c r="DP2750" s="207"/>
      <c r="DQ2750" s="207"/>
      <c r="DR2750" s="207"/>
      <c r="DS2750" s="207"/>
      <c r="DT2750" s="207"/>
      <c r="DU2750" s="207"/>
      <c r="DV2750" s="207"/>
      <c r="DW2750" s="207"/>
      <c r="DX2750" s="207"/>
    </row>
    <row r="2751" spans="68:128">
      <c r="BP2751" s="207"/>
      <c r="BQ2751" s="207"/>
      <c r="BR2751" s="207"/>
      <c r="BS2751" s="207"/>
      <c r="BT2751" s="207"/>
      <c r="BU2751" s="207"/>
      <c r="BV2751" s="207"/>
      <c r="BW2751" s="207"/>
      <c r="BX2751" s="207"/>
      <c r="BY2751" s="207"/>
      <c r="BZ2751" s="207"/>
      <c r="CA2751" s="207"/>
      <c r="CB2751" s="207"/>
      <c r="CC2751" s="207"/>
      <c r="CD2751" s="207"/>
      <c r="CE2751" s="207"/>
      <c r="CF2751" s="207"/>
      <c r="CG2751" s="207"/>
      <c r="CH2751" s="207"/>
      <c r="CI2751" s="207"/>
      <c r="CJ2751" s="207"/>
      <c r="CK2751" s="207"/>
      <c r="CL2751" s="207"/>
      <c r="CM2751" s="207"/>
      <c r="CN2751" s="207"/>
      <c r="CO2751" s="207"/>
      <c r="CP2751" s="207"/>
      <c r="CQ2751" s="207"/>
      <c r="CR2751" s="207"/>
      <c r="CS2751" s="207"/>
      <c r="CT2751" s="207"/>
      <c r="CU2751" s="207"/>
      <c r="CV2751" s="207"/>
      <c r="CW2751" s="207"/>
      <c r="CX2751" s="207"/>
      <c r="CY2751" s="207"/>
      <c r="CZ2751" s="207"/>
      <c r="DA2751" s="207"/>
      <c r="DB2751" s="207"/>
      <c r="DC2751" s="207"/>
      <c r="DD2751" s="207"/>
      <c r="DE2751" s="207"/>
      <c r="DF2751" s="207"/>
      <c r="DG2751" s="207"/>
      <c r="DH2751" s="207"/>
      <c r="DI2751" s="207"/>
      <c r="DJ2751" s="207"/>
      <c r="DK2751" s="207"/>
      <c r="DL2751" s="207"/>
      <c r="DM2751" s="207"/>
      <c r="DN2751" s="207"/>
      <c r="DO2751" s="207"/>
      <c r="DP2751" s="207"/>
      <c r="DQ2751" s="207"/>
      <c r="DR2751" s="207"/>
      <c r="DS2751" s="207"/>
      <c r="DT2751" s="207"/>
      <c r="DU2751" s="207"/>
      <c r="DV2751" s="207"/>
      <c r="DW2751" s="207"/>
      <c r="DX2751" s="207"/>
    </row>
    <row r="2752" spans="68:128">
      <c r="BP2752" s="207"/>
      <c r="BQ2752" s="207"/>
      <c r="BR2752" s="207"/>
      <c r="BS2752" s="207"/>
      <c r="BT2752" s="207"/>
      <c r="BU2752" s="207"/>
      <c r="BV2752" s="207"/>
      <c r="BW2752" s="207"/>
      <c r="BX2752" s="207"/>
      <c r="BY2752" s="207"/>
      <c r="BZ2752" s="207"/>
      <c r="CA2752" s="207"/>
      <c r="CB2752" s="207"/>
      <c r="CC2752" s="207"/>
      <c r="CD2752" s="207"/>
      <c r="CE2752" s="207"/>
      <c r="CF2752" s="207"/>
      <c r="CG2752" s="207"/>
      <c r="CH2752" s="207"/>
      <c r="CI2752" s="207"/>
      <c r="CJ2752" s="207"/>
      <c r="CK2752" s="207"/>
      <c r="CL2752" s="207"/>
      <c r="CM2752" s="207"/>
      <c r="CN2752" s="207"/>
      <c r="CO2752" s="207"/>
      <c r="CP2752" s="207"/>
      <c r="CQ2752" s="207"/>
      <c r="CR2752" s="207"/>
      <c r="CS2752" s="207"/>
      <c r="CT2752" s="207"/>
      <c r="CU2752" s="207"/>
      <c r="CV2752" s="207"/>
      <c r="CW2752" s="207"/>
      <c r="CX2752" s="207"/>
      <c r="CY2752" s="207"/>
      <c r="CZ2752" s="207"/>
      <c r="DA2752" s="207"/>
      <c r="DB2752" s="207"/>
      <c r="DC2752" s="207"/>
      <c r="DD2752" s="207"/>
      <c r="DE2752" s="207"/>
      <c r="DF2752" s="207"/>
      <c r="DG2752" s="207"/>
      <c r="DH2752" s="207"/>
      <c r="DI2752" s="207"/>
      <c r="DJ2752" s="207"/>
      <c r="DK2752" s="207"/>
      <c r="DL2752" s="207"/>
      <c r="DM2752" s="207"/>
      <c r="DN2752" s="207"/>
      <c r="DO2752" s="207"/>
      <c r="DP2752" s="207"/>
      <c r="DQ2752" s="207"/>
      <c r="DR2752" s="207"/>
      <c r="DS2752" s="207"/>
      <c r="DT2752" s="207"/>
      <c r="DU2752" s="207"/>
      <c r="DV2752" s="207"/>
      <c r="DW2752" s="207"/>
      <c r="DX2752" s="207"/>
    </row>
    <row r="2753" spans="68:128">
      <c r="BP2753" s="207"/>
      <c r="BQ2753" s="207"/>
      <c r="BR2753" s="207"/>
      <c r="BS2753" s="207"/>
      <c r="BT2753" s="207"/>
      <c r="BU2753" s="207"/>
      <c r="BV2753" s="207"/>
      <c r="BW2753" s="207"/>
      <c r="BX2753" s="207"/>
      <c r="BY2753" s="207"/>
      <c r="BZ2753" s="207"/>
      <c r="CA2753" s="207"/>
      <c r="CB2753" s="207"/>
      <c r="CC2753" s="207"/>
      <c r="CD2753" s="207"/>
      <c r="CE2753" s="207"/>
      <c r="CF2753" s="207"/>
      <c r="CG2753" s="207"/>
      <c r="CH2753" s="207"/>
      <c r="CI2753" s="207"/>
      <c r="CJ2753" s="207"/>
      <c r="CK2753" s="207"/>
      <c r="CL2753" s="207"/>
      <c r="CM2753" s="207"/>
      <c r="CN2753" s="207"/>
      <c r="CO2753" s="207"/>
      <c r="CP2753" s="207"/>
      <c r="CQ2753" s="207"/>
      <c r="CR2753" s="207"/>
      <c r="CS2753" s="207"/>
      <c r="CT2753" s="207"/>
      <c r="CU2753" s="207"/>
      <c r="CV2753" s="207"/>
      <c r="CW2753" s="207"/>
      <c r="CX2753" s="207"/>
      <c r="CY2753" s="207"/>
      <c r="CZ2753" s="207"/>
      <c r="DA2753" s="207"/>
      <c r="DB2753" s="207"/>
      <c r="DC2753" s="207"/>
      <c r="DD2753" s="207"/>
      <c r="DE2753" s="207"/>
      <c r="DF2753" s="207"/>
      <c r="DG2753" s="207"/>
      <c r="DH2753" s="207"/>
      <c r="DI2753" s="207"/>
      <c r="DJ2753" s="207"/>
      <c r="DK2753" s="207"/>
      <c r="DL2753" s="207"/>
      <c r="DM2753" s="207"/>
      <c r="DN2753" s="207"/>
      <c r="DO2753" s="207"/>
      <c r="DP2753" s="207"/>
      <c r="DQ2753" s="207"/>
      <c r="DR2753" s="207"/>
      <c r="DS2753" s="207"/>
      <c r="DT2753" s="207"/>
      <c r="DU2753" s="207"/>
      <c r="DV2753" s="207"/>
      <c r="DW2753" s="207"/>
      <c r="DX2753" s="207"/>
    </row>
    <row r="2754" spans="68:128">
      <c r="BP2754" s="207"/>
      <c r="BQ2754" s="207"/>
      <c r="BR2754" s="207"/>
      <c r="BS2754" s="207"/>
      <c r="BT2754" s="207"/>
      <c r="BU2754" s="207"/>
      <c r="BV2754" s="207"/>
      <c r="BW2754" s="207"/>
      <c r="BX2754" s="207"/>
      <c r="BY2754" s="207"/>
      <c r="BZ2754" s="207"/>
      <c r="CA2754" s="207"/>
      <c r="CB2754" s="207"/>
      <c r="CC2754" s="207"/>
      <c r="CD2754" s="207"/>
      <c r="CE2754" s="207"/>
      <c r="CF2754" s="207"/>
      <c r="CG2754" s="207"/>
      <c r="CH2754" s="207"/>
      <c r="CI2754" s="207"/>
      <c r="CJ2754" s="207"/>
      <c r="CK2754" s="207"/>
      <c r="CL2754" s="207"/>
      <c r="CM2754" s="207"/>
      <c r="CN2754" s="207"/>
      <c r="CO2754" s="207"/>
      <c r="CP2754" s="207"/>
      <c r="CQ2754" s="207"/>
      <c r="CR2754" s="207"/>
      <c r="CS2754" s="207"/>
      <c r="CT2754" s="207"/>
      <c r="CU2754" s="207"/>
      <c r="CV2754" s="207"/>
      <c r="CW2754" s="207"/>
      <c r="CX2754" s="207"/>
      <c r="CY2754" s="207"/>
      <c r="CZ2754" s="207"/>
      <c r="DA2754" s="207"/>
      <c r="DB2754" s="207"/>
      <c r="DC2754" s="207"/>
      <c r="DD2754" s="207"/>
      <c r="DE2754" s="207"/>
      <c r="DF2754" s="207"/>
      <c r="DG2754" s="207"/>
      <c r="DH2754" s="207"/>
      <c r="DI2754" s="207"/>
      <c r="DJ2754" s="207"/>
      <c r="DK2754" s="207"/>
      <c r="DL2754" s="207"/>
      <c r="DM2754" s="207"/>
      <c r="DN2754" s="207"/>
      <c r="DO2754" s="207"/>
      <c r="DP2754" s="207"/>
      <c r="DQ2754" s="207"/>
      <c r="DR2754" s="207"/>
      <c r="DS2754" s="207"/>
      <c r="DT2754" s="207"/>
      <c r="DU2754" s="207"/>
      <c r="DV2754" s="207"/>
      <c r="DW2754" s="207"/>
      <c r="DX2754" s="207"/>
    </row>
    <row r="2755" spans="68:128">
      <c r="BP2755" s="207"/>
      <c r="BQ2755" s="207"/>
      <c r="BR2755" s="207"/>
      <c r="BS2755" s="207"/>
      <c r="BT2755" s="207"/>
      <c r="BU2755" s="207"/>
      <c r="BV2755" s="207"/>
      <c r="BW2755" s="207"/>
      <c r="BX2755" s="207"/>
      <c r="BY2755" s="207"/>
      <c r="BZ2755" s="207"/>
      <c r="CA2755" s="207"/>
      <c r="CB2755" s="207"/>
      <c r="CC2755" s="207"/>
      <c r="CD2755" s="207"/>
      <c r="CE2755" s="207"/>
      <c r="CF2755" s="207"/>
      <c r="CG2755" s="207"/>
      <c r="CH2755" s="207"/>
      <c r="CI2755" s="207"/>
      <c r="CJ2755" s="207"/>
      <c r="CK2755" s="207"/>
      <c r="CL2755" s="207"/>
      <c r="CM2755" s="207"/>
      <c r="CN2755" s="207"/>
      <c r="CO2755" s="207"/>
      <c r="CP2755" s="207"/>
      <c r="CQ2755" s="207"/>
      <c r="CR2755" s="207"/>
      <c r="CS2755" s="207"/>
      <c r="CT2755" s="207"/>
      <c r="CU2755" s="207"/>
      <c r="CV2755" s="207"/>
      <c r="CW2755" s="207"/>
      <c r="CX2755" s="207"/>
      <c r="CY2755" s="207"/>
      <c r="CZ2755" s="207"/>
      <c r="DA2755" s="207"/>
      <c r="DB2755" s="207"/>
      <c r="DC2755" s="207"/>
      <c r="DD2755" s="207"/>
      <c r="DE2755" s="207"/>
      <c r="DF2755" s="207"/>
      <c r="DG2755" s="207"/>
      <c r="DH2755" s="207"/>
      <c r="DI2755" s="207"/>
      <c r="DJ2755" s="207"/>
      <c r="DK2755" s="207"/>
      <c r="DL2755" s="207"/>
      <c r="DM2755" s="207"/>
      <c r="DN2755" s="207"/>
      <c r="DO2755" s="207"/>
      <c r="DP2755" s="207"/>
      <c r="DQ2755" s="207"/>
      <c r="DR2755" s="207"/>
      <c r="DS2755" s="207"/>
      <c r="DT2755" s="207"/>
      <c r="DU2755" s="207"/>
      <c r="DV2755" s="207"/>
      <c r="DW2755" s="207"/>
      <c r="DX2755" s="207"/>
    </row>
    <row r="2756" spans="68:128">
      <c r="BP2756" s="207"/>
      <c r="BQ2756" s="207"/>
      <c r="BR2756" s="207"/>
      <c r="BS2756" s="207"/>
      <c r="BT2756" s="207"/>
      <c r="BU2756" s="207"/>
      <c r="BV2756" s="207"/>
      <c r="BW2756" s="207"/>
      <c r="BX2756" s="207"/>
      <c r="BY2756" s="207"/>
      <c r="BZ2756" s="207"/>
      <c r="CA2756" s="207"/>
      <c r="CB2756" s="207"/>
      <c r="CC2756" s="207"/>
      <c r="CD2756" s="207"/>
      <c r="CE2756" s="207"/>
      <c r="CF2756" s="207"/>
      <c r="CG2756" s="207"/>
      <c r="CH2756" s="207"/>
      <c r="CI2756" s="207"/>
      <c r="CJ2756" s="207"/>
      <c r="CK2756" s="207"/>
      <c r="CL2756" s="207"/>
      <c r="CM2756" s="207"/>
      <c r="CN2756" s="207"/>
      <c r="CO2756" s="207"/>
      <c r="CP2756" s="207"/>
      <c r="CQ2756" s="207"/>
      <c r="CR2756" s="207"/>
      <c r="CS2756" s="207"/>
      <c r="CT2756" s="207"/>
      <c r="CU2756" s="207"/>
      <c r="CV2756" s="207"/>
      <c r="CW2756" s="207"/>
      <c r="CX2756" s="207"/>
      <c r="CY2756" s="207"/>
      <c r="CZ2756" s="207"/>
      <c r="DA2756" s="207"/>
      <c r="DB2756" s="207"/>
      <c r="DC2756" s="207"/>
      <c r="DD2756" s="207"/>
      <c r="DE2756" s="207"/>
      <c r="DF2756" s="207"/>
      <c r="DG2756" s="207"/>
      <c r="DH2756" s="207"/>
      <c r="DI2756" s="207"/>
      <c r="DJ2756" s="207"/>
      <c r="DK2756" s="207"/>
      <c r="DL2756" s="207"/>
      <c r="DM2756" s="207"/>
      <c r="DN2756" s="207"/>
      <c r="DO2756" s="207"/>
      <c r="DP2756" s="207"/>
      <c r="DQ2756" s="207"/>
      <c r="DR2756" s="207"/>
      <c r="DS2756" s="207"/>
      <c r="DT2756" s="207"/>
      <c r="DU2756" s="207"/>
      <c r="DV2756" s="207"/>
      <c r="DW2756" s="207"/>
      <c r="DX2756" s="207"/>
    </row>
    <row r="2757" spans="68:128">
      <c r="BP2757" s="207"/>
      <c r="BQ2757" s="207"/>
      <c r="BR2757" s="207"/>
      <c r="BS2757" s="207"/>
      <c r="BT2757" s="207"/>
      <c r="BU2757" s="207"/>
      <c r="BV2757" s="207"/>
      <c r="BW2757" s="207"/>
      <c r="BX2757" s="207"/>
      <c r="BY2757" s="207"/>
      <c r="BZ2757" s="207"/>
      <c r="CA2757" s="207"/>
      <c r="CB2757" s="207"/>
      <c r="CC2757" s="207"/>
      <c r="CD2757" s="207"/>
      <c r="CE2757" s="207"/>
      <c r="CF2757" s="207"/>
      <c r="CG2757" s="207"/>
      <c r="CH2757" s="207"/>
      <c r="CI2757" s="207"/>
      <c r="CJ2757" s="207"/>
      <c r="CK2757" s="207"/>
      <c r="CL2757" s="207"/>
      <c r="CM2757" s="207"/>
      <c r="CN2757" s="207"/>
      <c r="CO2757" s="207"/>
      <c r="CP2757" s="207"/>
      <c r="CQ2757" s="207"/>
      <c r="CR2757" s="207"/>
      <c r="CS2757" s="207"/>
      <c r="CT2757" s="207"/>
      <c r="CU2757" s="207"/>
      <c r="CV2757" s="207"/>
      <c r="CW2757" s="207"/>
      <c r="CX2757" s="207"/>
      <c r="CY2757" s="207"/>
      <c r="CZ2757" s="207"/>
      <c r="DA2757" s="207"/>
      <c r="DB2757" s="207"/>
      <c r="DC2757" s="207"/>
      <c r="DD2757" s="207"/>
      <c r="DE2757" s="207"/>
      <c r="DF2757" s="207"/>
      <c r="DG2757" s="207"/>
      <c r="DH2757" s="207"/>
      <c r="DI2757" s="207"/>
      <c r="DJ2757" s="207"/>
      <c r="DK2757" s="207"/>
      <c r="DL2757" s="207"/>
      <c r="DM2757" s="207"/>
      <c r="DN2757" s="207"/>
      <c r="DO2757" s="207"/>
      <c r="DP2757" s="207"/>
      <c r="DQ2757" s="207"/>
      <c r="DR2757" s="207"/>
      <c r="DS2757" s="207"/>
      <c r="DT2757" s="207"/>
      <c r="DU2757" s="207"/>
      <c r="DV2757" s="207"/>
      <c r="DW2757" s="207"/>
      <c r="DX2757" s="207"/>
    </row>
    <row r="2758" spans="68:128">
      <c r="BP2758" s="207"/>
      <c r="BQ2758" s="207"/>
      <c r="BR2758" s="207"/>
      <c r="BS2758" s="207"/>
      <c r="BT2758" s="207"/>
      <c r="BU2758" s="207"/>
      <c r="BV2758" s="207"/>
      <c r="BW2758" s="207"/>
      <c r="BX2758" s="207"/>
      <c r="BY2758" s="207"/>
      <c r="BZ2758" s="207"/>
      <c r="CA2758" s="207"/>
      <c r="CB2758" s="207"/>
      <c r="CC2758" s="207"/>
      <c r="CD2758" s="207"/>
      <c r="CE2758" s="207"/>
      <c r="CF2758" s="207"/>
      <c r="CG2758" s="207"/>
      <c r="CH2758" s="207"/>
      <c r="CI2758" s="207"/>
      <c r="CJ2758" s="207"/>
      <c r="CK2758" s="207"/>
      <c r="CL2758" s="207"/>
      <c r="CM2758" s="207"/>
      <c r="CN2758" s="207"/>
      <c r="CO2758" s="207"/>
      <c r="CP2758" s="207"/>
      <c r="CQ2758" s="207"/>
      <c r="CR2758" s="207"/>
      <c r="CS2758" s="207"/>
      <c r="CT2758" s="207"/>
      <c r="CU2758" s="207"/>
      <c r="CV2758" s="207"/>
      <c r="CW2758" s="207"/>
      <c r="CX2758" s="207"/>
      <c r="CY2758" s="207"/>
      <c r="CZ2758" s="207"/>
      <c r="DA2758" s="207"/>
      <c r="DB2758" s="207"/>
      <c r="DC2758" s="207"/>
      <c r="DD2758" s="207"/>
      <c r="DE2758" s="207"/>
      <c r="DF2758" s="207"/>
      <c r="DG2758" s="207"/>
      <c r="DH2758" s="207"/>
      <c r="DI2758" s="207"/>
      <c r="DJ2758" s="207"/>
      <c r="DK2758" s="207"/>
      <c r="DL2758" s="207"/>
      <c r="DM2758" s="207"/>
      <c r="DN2758" s="207"/>
      <c r="DO2758" s="207"/>
      <c r="DP2758" s="207"/>
      <c r="DQ2758" s="207"/>
      <c r="DR2758" s="207"/>
      <c r="DS2758" s="207"/>
      <c r="DT2758" s="207"/>
      <c r="DU2758" s="207"/>
      <c r="DV2758" s="207"/>
      <c r="DW2758" s="207"/>
      <c r="DX2758" s="207"/>
    </row>
    <row r="2759" spans="68:128">
      <c r="BP2759" s="207"/>
      <c r="BQ2759" s="207"/>
      <c r="BR2759" s="207"/>
      <c r="BS2759" s="207"/>
      <c r="BT2759" s="207"/>
      <c r="BU2759" s="207"/>
      <c r="BV2759" s="207"/>
      <c r="BW2759" s="207"/>
      <c r="BX2759" s="207"/>
      <c r="BY2759" s="207"/>
      <c r="BZ2759" s="207"/>
      <c r="CA2759" s="207"/>
      <c r="CB2759" s="207"/>
      <c r="CC2759" s="207"/>
      <c r="CD2759" s="207"/>
      <c r="CE2759" s="207"/>
      <c r="CF2759" s="207"/>
      <c r="CG2759" s="207"/>
      <c r="CH2759" s="207"/>
      <c r="CI2759" s="207"/>
      <c r="CJ2759" s="207"/>
      <c r="CK2759" s="207"/>
      <c r="CL2759" s="207"/>
      <c r="CM2759" s="207"/>
      <c r="CN2759" s="207"/>
      <c r="CO2759" s="207"/>
      <c r="CP2759" s="207"/>
      <c r="CQ2759" s="207"/>
      <c r="CR2759" s="207"/>
      <c r="CS2759" s="207"/>
      <c r="CT2759" s="207"/>
      <c r="CU2759" s="207"/>
      <c r="CV2759" s="207"/>
      <c r="CW2759" s="207"/>
      <c r="CX2759" s="207"/>
      <c r="CY2759" s="207"/>
      <c r="CZ2759" s="207"/>
      <c r="DA2759" s="207"/>
      <c r="DB2759" s="207"/>
      <c r="DC2759" s="207"/>
      <c r="DD2759" s="207"/>
      <c r="DE2759" s="207"/>
      <c r="DF2759" s="207"/>
      <c r="DG2759" s="207"/>
      <c r="DH2759" s="207"/>
      <c r="DI2759" s="207"/>
      <c r="DJ2759" s="207"/>
      <c r="DK2759" s="207"/>
      <c r="DL2759" s="207"/>
      <c r="DM2759" s="207"/>
      <c r="DN2759" s="207"/>
      <c r="DO2759" s="207"/>
      <c r="DP2759" s="207"/>
      <c r="DQ2759" s="207"/>
      <c r="DR2759" s="207"/>
      <c r="DS2759" s="207"/>
      <c r="DT2759" s="207"/>
      <c r="DU2759" s="207"/>
      <c r="DV2759" s="207"/>
      <c r="DW2759" s="207"/>
      <c r="DX2759" s="207"/>
    </row>
    <row r="2760" spans="68:128">
      <c r="BP2760" s="207"/>
      <c r="BQ2760" s="207"/>
      <c r="BR2760" s="207"/>
      <c r="BS2760" s="207"/>
      <c r="BT2760" s="207"/>
      <c r="BU2760" s="207"/>
      <c r="BV2760" s="207"/>
      <c r="BW2760" s="207"/>
      <c r="BX2760" s="207"/>
      <c r="BY2760" s="207"/>
      <c r="BZ2760" s="207"/>
      <c r="CA2760" s="207"/>
      <c r="CB2760" s="207"/>
      <c r="CC2760" s="207"/>
      <c r="CD2760" s="207"/>
      <c r="CE2760" s="207"/>
      <c r="CF2760" s="207"/>
      <c r="CG2760" s="207"/>
      <c r="CH2760" s="207"/>
      <c r="CI2760" s="207"/>
      <c r="CJ2760" s="207"/>
      <c r="CK2760" s="207"/>
      <c r="CL2760" s="207"/>
      <c r="CM2760" s="207"/>
      <c r="CN2760" s="207"/>
      <c r="CO2760" s="207"/>
      <c r="CP2760" s="207"/>
      <c r="CQ2760" s="207"/>
      <c r="CR2760" s="207"/>
      <c r="CS2760" s="207"/>
      <c r="CT2760" s="207"/>
      <c r="CU2760" s="207"/>
      <c r="CV2760" s="207"/>
      <c r="CW2760" s="207"/>
      <c r="CX2760" s="207"/>
      <c r="CY2760" s="207"/>
      <c r="CZ2760" s="207"/>
      <c r="DA2760" s="207"/>
      <c r="DB2760" s="207"/>
      <c r="DC2760" s="207"/>
      <c r="DD2760" s="207"/>
      <c r="DE2760" s="207"/>
      <c r="DF2760" s="207"/>
      <c r="DG2760" s="207"/>
      <c r="DH2760" s="207"/>
      <c r="DI2760" s="207"/>
      <c r="DJ2760" s="207"/>
      <c r="DK2760" s="207"/>
      <c r="DL2760" s="207"/>
      <c r="DM2760" s="207"/>
      <c r="DN2760" s="207"/>
      <c r="DO2760" s="207"/>
      <c r="DP2760" s="207"/>
      <c r="DQ2760" s="207"/>
      <c r="DR2760" s="207"/>
      <c r="DS2760" s="207"/>
      <c r="DT2760" s="207"/>
      <c r="DU2760" s="207"/>
      <c r="DV2760" s="207"/>
      <c r="DW2760" s="207"/>
      <c r="DX2760" s="207"/>
    </row>
    <row r="2761" spans="68:128">
      <c r="BP2761" s="207"/>
      <c r="BQ2761" s="207"/>
      <c r="BR2761" s="207"/>
      <c r="BS2761" s="207"/>
      <c r="BT2761" s="207"/>
      <c r="BU2761" s="207"/>
      <c r="BV2761" s="207"/>
      <c r="BW2761" s="207"/>
      <c r="BX2761" s="207"/>
      <c r="BY2761" s="207"/>
      <c r="BZ2761" s="207"/>
      <c r="CA2761" s="207"/>
      <c r="CB2761" s="207"/>
      <c r="CC2761" s="207"/>
      <c r="CD2761" s="207"/>
      <c r="CE2761" s="207"/>
      <c r="CF2761" s="207"/>
      <c r="CG2761" s="207"/>
      <c r="CH2761" s="207"/>
      <c r="CI2761" s="207"/>
      <c r="CJ2761" s="207"/>
      <c r="CK2761" s="207"/>
      <c r="CL2761" s="207"/>
      <c r="CM2761" s="207"/>
      <c r="CN2761" s="207"/>
      <c r="CO2761" s="207"/>
      <c r="CP2761" s="207"/>
      <c r="CQ2761" s="207"/>
      <c r="CR2761" s="207"/>
      <c r="CS2761" s="207"/>
      <c r="CT2761" s="207"/>
      <c r="CU2761" s="207"/>
      <c r="CV2761" s="207"/>
      <c r="CW2761" s="207"/>
      <c r="CX2761" s="207"/>
      <c r="CY2761" s="207"/>
      <c r="CZ2761" s="207"/>
      <c r="DA2761" s="207"/>
      <c r="DB2761" s="207"/>
      <c r="DC2761" s="207"/>
      <c r="DD2761" s="207"/>
      <c r="DE2761" s="207"/>
      <c r="DF2761" s="207"/>
      <c r="DG2761" s="207"/>
      <c r="DH2761" s="207"/>
      <c r="DI2761" s="207"/>
      <c r="DJ2761" s="207"/>
      <c r="DK2761" s="207"/>
      <c r="DL2761" s="207"/>
      <c r="DM2761" s="207"/>
      <c r="DN2761" s="207"/>
      <c r="DO2761" s="207"/>
      <c r="DP2761" s="207"/>
      <c r="DQ2761" s="207"/>
      <c r="DR2761" s="207"/>
      <c r="DS2761" s="207"/>
      <c r="DT2761" s="207"/>
      <c r="DU2761" s="207"/>
      <c r="DV2761" s="207"/>
      <c r="DW2761" s="207"/>
      <c r="DX2761" s="207"/>
    </row>
    <row r="2762" spans="68:128">
      <c r="BP2762" s="207"/>
      <c r="BQ2762" s="207"/>
      <c r="BR2762" s="207"/>
      <c r="BS2762" s="207"/>
      <c r="BT2762" s="207"/>
      <c r="BU2762" s="207"/>
      <c r="BV2762" s="207"/>
      <c r="BW2762" s="207"/>
      <c r="BX2762" s="207"/>
      <c r="BY2762" s="207"/>
      <c r="BZ2762" s="207"/>
      <c r="CA2762" s="207"/>
      <c r="CB2762" s="207"/>
      <c r="CC2762" s="207"/>
      <c r="CD2762" s="207"/>
      <c r="CE2762" s="207"/>
      <c r="CF2762" s="207"/>
      <c r="CG2762" s="207"/>
      <c r="CH2762" s="207"/>
      <c r="CI2762" s="207"/>
      <c r="CJ2762" s="207"/>
      <c r="CK2762" s="207"/>
      <c r="CL2762" s="207"/>
      <c r="CM2762" s="207"/>
      <c r="CN2762" s="207"/>
      <c r="CO2762" s="207"/>
      <c r="CP2762" s="207"/>
      <c r="CQ2762" s="207"/>
      <c r="CR2762" s="207"/>
      <c r="CS2762" s="207"/>
      <c r="CT2762" s="207"/>
      <c r="CU2762" s="207"/>
      <c r="CV2762" s="207"/>
      <c r="CW2762" s="207"/>
      <c r="CX2762" s="207"/>
      <c r="CY2762" s="207"/>
      <c r="CZ2762" s="207"/>
      <c r="DA2762" s="207"/>
      <c r="DB2762" s="207"/>
      <c r="DC2762" s="207"/>
      <c r="DD2762" s="207"/>
      <c r="DE2762" s="207"/>
      <c r="DF2762" s="207"/>
      <c r="DG2762" s="207"/>
      <c r="DH2762" s="207"/>
      <c r="DI2762" s="207"/>
      <c r="DJ2762" s="207"/>
      <c r="DK2762" s="207"/>
      <c r="DL2762" s="207"/>
      <c r="DM2762" s="207"/>
      <c r="DN2762" s="207"/>
      <c r="DO2762" s="207"/>
      <c r="DP2762" s="207"/>
      <c r="DQ2762" s="207"/>
      <c r="DR2762" s="207"/>
      <c r="DS2762" s="207"/>
      <c r="DT2762" s="207"/>
      <c r="DU2762" s="207"/>
      <c r="DV2762" s="207"/>
      <c r="DW2762" s="207"/>
      <c r="DX2762" s="207"/>
    </row>
    <row r="2763" spans="68:128">
      <c r="BP2763" s="207"/>
      <c r="BQ2763" s="207"/>
      <c r="BR2763" s="207"/>
      <c r="BS2763" s="207"/>
      <c r="BT2763" s="207"/>
      <c r="BU2763" s="207"/>
      <c r="BV2763" s="207"/>
      <c r="BW2763" s="207"/>
      <c r="BX2763" s="207"/>
      <c r="BY2763" s="207"/>
      <c r="BZ2763" s="207"/>
      <c r="CA2763" s="207"/>
      <c r="CB2763" s="207"/>
      <c r="CC2763" s="207"/>
      <c r="CD2763" s="207"/>
      <c r="CE2763" s="207"/>
      <c r="CF2763" s="207"/>
      <c r="CG2763" s="207"/>
      <c r="CH2763" s="207"/>
      <c r="CI2763" s="207"/>
      <c r="CJ2763" s="207"/>
      <c r="CK2763" s="207"/>
      <c r="CL2763" s="207"/>
      <c r="CM2763" s="207"/>
      <c r="CN2763" s="207"/>
      <c r="CO2763" s="207"/>
      <c r="CP2763" s="207"/>
      <c r="CQ2763" s="207"/>
      <c r="CR2763" s="207"/>
      <c r="CS2763" s="207"/>
      <c r="CT2763" s="207"/>
      <c r="CU2763" s="207"/>
      <c r="CV2763" s="207"/>
      <c r="CW2763" s="207"/>
      <c r="CX2763" s="207"/>
      <c r="CY2763" s="207"/>
      <c r="CZ2763" s="207"/>
      <c r="DA2763" s="207"/>
      <c r="DB2763" s="207"/>
      <c r="DC2763" s="207"/>
      <c r="DD2763" s="207"/>
      <c r="DE2763" s="207"/>
      <c r="DF2763" s="207"/>
      <c r="DG2763" s="207"/>
      <c r="DH2763" s="207"/>
      <c r="DI2763" s="207"/>
      <c r="DJ2763" s="207"/>
      <c r="DK2763" s="207"/>
      <c r="DL2763" s="207"/>
      <c r="DM2763" s="207"/>
      <c r="DN2763" s="207"/>
      <c r="DO2763" s="207"/>
      <c r="DP2763" s="207"/>
      <c r="DQ2763" s="207"/>
      <c r="DR2763" s="207"/>
      <c r="DS2763" s="207"/>
      <c r="DT2763" s="207"/>
      <c r="DU2763" s="207"/>
      <c r="DV2763" s="207"/>
      <c r="DW2763" s="207"/>
      <c r="DX2763" s="207"/>
    </row>
    <row r="2764" spans="68:128">
      <c r="BP2764" s="207"/>
      <c r="BQ2764" s="207"/>
      <c r="BR2764" s="207"/>
      <c r="BS2764" s="207"/>
      <c r="BT2764" s="207"/>
      <c r="BU2764" s="207"/>
      <c r="BV2764" s="207"/>
      <c r="BW2764" s="207"/>
      <c r="BX2764" s="207"/>
      <c r="BY2764" s="207"/>
      <c r="BZ2764" s="207"/>
      <c r="CA2764" s="207"/>
      <c r="CB2764" s="207"/>
      <c r="CC2764" s="207"/>
      <c r="CD2764" s="207"/>
      <c r="CE2764" s="207"/>
      <c r="CF2764" s="207"/>
      <c r="CG2764" s="207"/>
      <c r="CH2764" s="207"/>
      <c r="CI2764" s="207"/>
      <c r="CJ2764" s="207"/>
      <c r="CK2764" s="207"/>
      <c r="CL2764" s="207"/>
      <c r="CM2764" s="207"/>
      <c r="CN2764" s="207"/>
      <c r="CO2764" s="207"/>
      <c r="CP2764" s="207"/>
      <c r="CQ2764" s="207"/>
      <c r="CR2764" s="207"/>
      <c r="CS2764" s="207"/>
      <c r="CT2764" s="207"/>
      <c r="CU2764" s="207"/>
      <c r="CV2764" s="207"/>
      <c r="CW2764" s="207"/>
      <c r="CX2764" s="207"/>
      <c r="CY2764" s="207"/>
      <c r="CZ2764" s="207"/>
      <c r="DA2764" s="207"/>
      <c r="DB2764" s="207"/>
      <c r="DC2764" s="207"/>
      <c r="DD2764" s="207"/>
      <c r="DE2764" s="207"/>
      <c r="DF2764" s="207"/>
      <c r="DG2764" s="207"/>
      <c r="DH2764" s="207"/>
      <c r="DI2764" s="207"/>
      <c r="DJ2764" s="207"/>
      <c r="DK2764" s="207"/>
      <c r="DL2764" s="207"/>
      <c r="DM2764" s="207"/>
      <c r="DN2764" s="207"/>
      <c r="DO2764" s="207"/>
      <c r="DP2764" s="207"/>
      <c r="DQ2764" s="207"/>
      <c r="DR2764" s="207"/>
      <c r="DS2764" s="207"/>
      <c r="DT2764" s="207"/>
      <c r="DU2764" s="207"/>
      <c r="DV2764" s="207"/>
      <c r="DW2764" s="207"/>
      <c r="DX2764" s="207"/>
    </row>
    <row r="2765" spans="68:128">
      <c r="BP2765" s="207"/>
      <c r="BQ2765" s="207"/>
      <c r="BR2765" s="207"/>
      <c r="BS2765" s="207"/>
      <c r="BT2765" s="207"/>
      <c r="BU2765" s="207"/>
      <c r="BV2765" s="207"/>
      <c r="BW2765" s="207"/>
      <c r="BX2765" s="207"/>
      <c r="BY2765" s="207"/>
      <c r="BZ2765" s="207"/>
      <c r="CA2765" s="207"/>
      <c r="CB2765" s="207"/>
      <c r="CC2765" s="207"/>
      <c r="CD2765" s="207"/>
      <c r="CE2765" s="207"/>
      <c r="CF2765" s="207"/>
      <c r="CG2765" s="207"/>
      <c r="CH2765" s="207"/>
      <c r="CI2765" s="207"/>
      <c r="CJ2765" s="207"/>
      <c r="CK2765" s="207"/>
      <c r="CL2765" s="207"/>
      <c r="CM2765" s="207"/>
      <c r="CN2765" s="207"/>
      <c r="CO2765" s="207"/>
      <c r="CP2765" s="207"/>
      <c r="CQ2765" s="207"/>
      <c r="CR2765" s="207"/>
      <c r="CS2765" s="207"/>
      <c r="CT2765" s="207"/>
      <c r="CU2765" s="207"/>
      <c r="CV2765" s="207"/>
      <c r="CW2765" s="207"/>
      <c r="CX2765" s="207"/>
      <c r="CY2765" s="207"/>
      <c r="CZ2765" s="207"/>
      <c r="DA2765" s="207"/>
      <c r="DB2765" s="207"/>
      <c r="DC2765" s="207"/>
      <c r="DD2765" s="207"/>
      <c r="DE2765" s="207"/>
      <c r="DF2765" s="207"/>
      <c r="DG2765" s="207"/>
      <c r="DH2765" s="207"/>
      <c r="DI2765" s="207"/>
      <c r="DJ2765" s="207"/>
      <c r="DK2765" s="207"/>
      <c r="DL2765" s="207"/>
      <c r="DM2765" s="207"/>
      <c r="DN2765" s="207"/>
      <c r="DO2765" s="207"/>
      <c r="DP2765" s="207"/>
      <c r="DQ2765" s="207"/>
      <c r="DR2765" s="207"/>
      <c r="DS2765" s="207"/>
      <c r="DT2765" s="207"/>
      <c r="DU2765" s="207"/>
      <c r="DV2765" s="207"/>
      <c r="DW2765" s="207"/>
      <c r="DX2765" s="207"/>
    </row>
    <row r="2766" spans="68:128">
      <c r="BP2766" s="207"/>
      <c r="BQ2766" s="207"/>
      <c r="BR2766" s="207"/>
      <c r="BS2766" s="207"/>
      <c r="BT2766" s="207"/>
      <c r="BU2766" s="207"/>
      <c r="BV2766" s="207"/>
      <c r="BW2766" s="207"/>
      <c r="BX2766" s="207"/>
      <c r="BY2766" s="207"/>
      <c r="BZ2766" s="207"/>
      <c r="CA2766" s="207"/>
      <c r="CB2766" s="207"/>
      <c r="CC2766" s="207"/>
      <c r="CD2766" s="207"/>
      <c r="CE2766" s="207"/>
      <c r="CF2766" s="207"/>
      <c r="CG2766" s="207"/>
      <c r="CH2766" s="207"/>
      <c r="CI2766" s="207"/>
      <c r="CJ2766" s="207"/>
      <c r="CK2766" s="207"/>
      <c r="CL2766" s="207"/>
      <c r="CM2766" s="207"/>
      <c r="CN2766" s="207"/>
      <c r="CO2766" s="207"/>
      <c r="CP2766" s="207"/>
      <c r="CQ2766" s="207"/>
      <c r="CR2766" s="207"/>
      <c r="CS2766" s="207"/>
      <c r="CT2766" s="207"/>
      <c r="CU2766" s="207"/>
      <c r="CV2766" s="207"/>
      <c r="CW2766" s="207"/>
      <c r="CX2766" s="207"/>
      <c r="CY2766" s="207"/>
      <c r="CZ2766" s="207"/>
      <c r="DA2766" s="207"/>
      <c r="DB2766" s="207"/>
      <c r="DC2766" s="207"/>
      <c r="DD2766" s="207"/>
      <c r="DE2766" s="207"/>
      <c r="DF2766" s="207"/>
      <c r="DG2766" s="207"/>
      <c r="DH2766" s="207"/>
      <c r="DI2766" s="207"/>
      <c r="DJ2766" s="207"/>
      <c r="DK2766" s="207"/>
      <c r="DL2766" s="207"/>
      <c r="DM2766" s="207"/>
      <c r="DN2766" s="207"/>
      <c r="DO2766" s="207"/>
      <c r="DP2766" s="207"/>
      <c r="DQ2766" s="207"/>
      <c r="DR2766" s="207"/>
      <c r="DS2766" s="207"/>
      <c r="DT2766" s="207"/>
      <c r="DU2766" s="207"/>
      <c r="DV2766" s="207"/>
      <c r="DW2766" s="207"/>
      <c r="DX2766" s="207"/>
    </row>
    <row r="2767" spans="68:128">
      <c r="BP2767" s="207"/>
      <c r="BQ2767" s="207"/>
      <c r="BR2767" s="207"/>
      <c r="BS2767" s="207"/>
      <c r="BT2767" s="207"/>
      <c r="BU2767" s="207"/>
      <c r="BV2767" s="207"/>
      <c r="BW2767" s="207"/>
      <c r="BX2767" s="207"/>
      <c r="BY2767" s="207"/>
      <c r="BZ2767" s="207"/>
      <c r="CA2767" s="207"/>
      <c r="CB2767" s="207"/>
      <c r="CC2767" s="207"/>
      <c r="CD2767" s="207"/>
      <c r="CE2767" s="207"/>
      <c r="CF2767" s="207"/>
      <c r="CG2767" s="207"/>
      <c r="CH2767" s="207"/>
      <c r="CI2767" s="207"/>
      <c r="CJ2767" s="207"/>
      <c r="CK2767" s="207"/>
      <c r="CL2767" s="207"/>
      <c r="CM2767" s="207"/>
      <c r="CN2767" s="207"/>
      <c r="CO2767" s="207"/>
      <c r="CP2767" s="207"/>
      <c r="CQ2767" s="207"/>
      <c r="CR2767" s="207"/>
      <c r="CS2767" s="207"/>
      <c r="CT2767" s="207"/>
      <c r="CU2767" s="207"/>
      <c r="CV2767" s="207"/>
      <c r="CW2767" s="207"/>
      <c r="CX2767" s="207"/>
      <c r="CY2767" s="207"/>
      <c r="CZ2767" s="207"/>
      <c r="DA2767" s="207"/>
      <c r="DB2767" s="207"/>
      <c r="DC2767" s="207"/>
      <c r="DD2767" s="207"/>
      <c r="DE2767" s="207"/>
      <c r="DF2767" s="207"/>
      <c r="DG2767" s="207"/>
      <c r="DH2767" s="207"/>
      <c r="DI2767" s="207"/>
      <c r="DJ2767" s="207"/>
      <c r="DK2767" s="207"/>
      <c r="DL2767" s="207"/>
      <c r="DM2767" s="207"/>
      <c r="DN2767" s="207"/>
      <c r="DO2767" s="207"/>
      <c r="DP2767" s="207"/>
      <c r="DQ2767" s="207"/>
      <c r="DR2767" s="207"/>
      <c r="DS2767" s="207"/>
      <c r="DT2767" s="207"/>
      <c r="DU2767" s="207"/>
      <c r="DV2767" s="207"/>
      <c r="DW2767" s="207"/>
      <c r="DX2767" s="207"/>
    </row>
    <row r="2768" spans="68:128">
      <c r="BP2768" s="207"/>
      <c r="BQ2768" s="207"/>
      <c r="BR2768" s="207"/>
      <c r="BS2768" s="207"/>
      <c r="BT2768" s="207"/>
      <c r="BU2768" s="207"/>
      <c r="BV2768" s="207"/>
      <c r="BW2768" s="207"/>
      <c r="BX2768" s="207"/>
      <c r="BY2768" s="207"/>
      <c r="BZ2768" s="207"/>
      <c r="CA2768" s="207"/>
      <c r="CB2768" s="207"/>
      <c r="CC2768" s="207"/>
      <c r="CD2768" s="207"/>
      <c r="CE2768" s="207"/>
      <c r="CF2768" s="207"/>
      <c r="CG2768" s="207"/>
      <c r="CH2768" s="207"/>
      <c r="CI2768" s="207"/>
      <c r="CJ2768" s="207"/>
      <c r="CK2768" s="207"/>
      <c r="CL2768" s="207"/>
      <c r="CM2768" s="207"/>
      <c r="CN2768" s="207"/>
      <c r="CO2768" s="207"/>
      <c r="CP2768" s="207"/>
      <c r="CQ2768" s="207"/>
      <c r="CR2768" s="207"/>
      <c r="CS2768" s="207"/>
      <c r="CT2768" s="207"/>
      <c r="CU2768" s="207"/>
      <c r="CV2768" s="207"/>
      <c r="CW2768" s="207"/>
      <c r="CX2768" s="207"/>
      <c r="CY2768" s="207"/>
      <c r="CZ2768" s="207"/>
      <c r="DA2768" s="207"/>
      <c r="DB2768" s="207"/>
      <c r="DC2768" s="207"/>
      <c r="DD2768" s="207"/>
      <c r="DE2768" s="207"/>
      <c r="DF2768" s="207"/>
      <c r="DG2768" s="207"/>
      <c r="DH2768" s="207"/>
      <c r="DI2768" s="207"/>
      <c r="DJ2768" s="207"/>
      <c r="DK2768" s="207"/>
      <c r="DL2768" s="207"/>
      <c r="DM2768" s="207"/>
      <c r="DN2768" s="207"/>
      <c r="DO2768" s="207"/>
      <c r="DP2768" s="207"/>
      <c r="DQ2768" s="207"/>
      <c r="DR2768" s="207"/>
      <c r="DS2768" s="207"/>
      <c r="DT2768" s="207"/>
      <c r="DU2768" s="207"/>
      <c r="DV2768" s="207"/>
      <c r="DW2768" s="207"/>
      <c r="DX2768" s="207"/>
    </row>
    <row r="2769" spans="68:128">
      <c r="BP2769" s="207"/>
      <c r="BQ2769" s="207"/>
      <c r="BR2769" s="207"/>
      <c r="BS2769" s="207"/>
      <c r="BT2769" s="207"/>
      <c r="BU2769" s="207"/>
      <c r="BV2769" s="207"/>
      <c r="BW2769" s="207"/>
      <c r="BX2769" s="207"/>
      <c r="BY2769" s="207"/>
      <c r="BZ2769" s="207"/>
      <c r="CA2769" s="207"/>
      <c r="CB2769" s="207"/>
      <c r="CC2769" s="207"/>
      <c r="CD2769" s="207"/>
      <c r="CE2769" s="207"/>
      <c r="CF2769" s="207"/>
      <c r="CG2769" s="207"/>
      <c r="CH2769" s="207"/>
      <c r="CI2769" s="207"/>
      <c r="CJ2769" s="207"/>
      <c r="CK2769" s="207"/>
      <c r="CL2769" s="207"/>
      <c r="CM2769" s="207"/>
      <c r="CN2769" s="207"/>
      <c r="CO2769" s="207"/>
      <c r="CP2769" s="207"/>
      <c r="CQ2769" s="207"/>
      <c r="CR2769" s="207"/>
      <c r="CS2769" s="207"/>
      <c r="CT2769" s="207"/>
      <c r="CU2769" s="207"/>
      <c r="CV2769" s="207"/>
      <c r="CW2769" s="207"/>
      <c r="CX2769" s="207"/>
      <c r="CY2769" s="207"/>
      <c r="CZ2769" s="207"/>
      <c r="DA2769" s="207"/>
      <c r="DB2769" s="207"/>
      <c r="DC2769" s="207"/>
      <c r="DD2769" s="207"/>
      <c r="DE2769" s="207"/>
      <c r="DF2769" s="207"/>
      <c r="DG2769" s="207"/>
      <c r="DH2769" s="207"/>
      <c r="DI2769" s="207"/>
      <c r="DJ2769" s="207"/>
      <c r="DK2769" s="207"/>
      <c r="DL2769" s="207"/>
      <c r="DM2769" s="207"/>
      <c r="DN2769" s="207"/>
      <c r="DO2769" s="207"/>
      <c r="DP2769" s="207"/>
      <c r="DQ2769" s="207"/>
      <c r="DR2769" s="207"/>
      <c r="DS2769" s="207"/>
      <c r="DT2769" s="207"/>
      <c r="DU2769" s="207"/>
      <c r="DV2769" s="207"/>
      <c r="DW2769" s="207"/>
      <c r="DX2769" s="207"/>
    </row>
    <row r="2770" spans="68:128">
      <c r="BP2770" s="207"/>
      <c r="BQ2770" s="207"/>
      <c r="BR2770" s="207"/>
      <c r="BS2770" s="207"/>
      <c r="BT2770" s="207"/>
      <c r="BU2770" s="207"/>
      <c r="BV2770" s="207"/>
      <c r="BW2770" s="207"/>
      <c r="BX2770" s="207"/>
      <c r="BY2770" s="207"/>
      <c r="BZ2770" s="207"/>
      <c r="CA2770" s="207"/>
      <c r="CB2770" s="207"/>
      <c r="CC2770" s="207"/>
      <c r="CD2770" s="207"/>
      <c r="CE2770" s="207"/>
      <c r="CF2770" s="207"/>
      <c r="CG2770" s="207"/>
      <c r="CH2770" s="207"/>
      <c r="CI2770" s="207"/>
      <c r="CJ2770" s="207"/>
      <c r="CK2770" s="207"/>
      <c r="CL2770" s="207"/>
      <c r="CM2770" s="207"/>
      <c r="CN2770" s="207"/>
      <c r="CO2770" s="207"/>
      <c r="CP2770" s="207"/>
      <c r="CQ2770" s="207"/>
      <c r="CR2770" s="207"/>
      <c r="CS2770" s="207"/>
      <c r="CT2770" s="207"/>
      <c r="CU2770" s="207"/>
      <c r="CV2770" s="207"/>
      <c r="CW2770" s="207"/>
      <c r="CX2770" s="207"/>
      <c r="CY2770" s="207"/>
      <c r="CZ2770" s="207"/>
      <c r="DA2770" s="207"/>
      <c r="DB2770" s="207"/>
      <c r="DC2770" s="207"/>
      <c r="DD2770" s="207"/>
      <c r="DE2770" s="207"/>
      <c r="DF2770" s="207"/>
      <c r="DG2770" s="207"/>
      <c r="DH2770" s="207"/>
      <c r="DI2770" s="207"/>
      <c r="DJ2770" s="207"/>
      <c r="DK2770" s="207"/>
      <c r="DL2770" s="207"/>
      <c r="DM2770" s="207"/>
      <c r="DN2770" s="207"/>
      <c r="DO2770" s="207"/>
      <c r="DP2770" s="207"/>
      <c r="DQ2770" s="207"/>
      <c r="DR2770" s="207"/>
      <c r="DS2770" s="207"/>
      <c r="DT2770" s="207"/>
      <c r="DU2770" s="207"/>
      <c r="DV2770" s="207"/>
      <c r="DW2770" s="207"/>
      <c r="DX2770" s="207"/>
    </row>
    <row r="2771" spans="68:128">
      <c r="BP2771" s="207"/>
      <c r="BQ2771" s="207"/>
      <c r="BR2771" s="207"/>
      <c r="BS2771" s="207"/>
      <c r="BT2771" s="207"/>
      <c r="BU2771" s="207"/>
      <c r="BV2771" s="207"/>
      <c r="BW2771" s="207"/>
      <c r="BX2771" s="207"/>
      <c r="BY2771" s="207"/>
      <c r="BZ2771" s="207"/>
      <c r="CA2771" s="207"/>
      <c r="CB2771" s="207"/>
      <c r="CC2771" s="207"/>
      <c r="CD2771" s="207"/>
      <c r="CE2771" s="207"/>
      <c r="CF2771" s="207"/>
      <c r="CG2771" s="207"/>
      <c r="CH2771" s="207"/>
      <c r="CI2771" s="207"/>
      <c r="CJ2771" s="207"/>
      <c r="CK2771" s="207"/>
      <c r="CL2771" s="207"/>
      <c r="CM2771" s="207"/>
      <c r="CN2771" s="207"/>
      <c r="CO2771" s="207"/>
      <c r="CP2771" s="207"/>
      <c r="CQ2771" s="207"/>
      <c r="CR2771" s="207"/>
      <c r="CS2771" s="207"/>
      <c r="CT2771" s="207"/>
      <c r="CU2771" s="207"/>
      <c r="CV2771" s="207"/>
      <c r="CW2771" s="207"/>
      <c r="CX2771" s="207"/>
      <c r="CY2771" s="207"/>
      <c r="CZ2771" s="207"/>
      <c r="DA2771" s="207"/>
      <c r="DB2771" s="207"/>
      <c r="DC2771" s="207"/>
      <c r="DD2771" s="207"/>
      <c r="DE2771" s="207"/>
      <c r="DF2771" s="207"/>
      <c r="DG2771" s="207"/>
      <c r="DH2771" s="207"/>
      <c r="DI2771" s="207"/>
      <c r="DJ2771" s="207"/>
      <c r="DK2771" s="207"/>
      <c r="DL2771" s="207"/>
      <c r="DM2771" s="207"/>
      <c r="DN2771" s="207"/>
      <c r="DO2771" s="207"/>
      <c r="DP2771" s="207"/>
      <c r="DQ2771" s="207"/>
      <c r="DR2771" s="207"/>
      <c r="DS2771" s="207"/>
      <c r="DT2771" s="207"/>
      <c r="DU2771" s="207"/>
      <c r="DV2771" s="207"/>
      <c r="DW2771" s="207"/>
      <c r="DX2771" s="207"/>
    </row>
    <row r="2772" spans="68:128">
      <c r="BP2772" s="207"/>
      <c r="BQ2772" s="207"/>
      <c r="BR2772" s="207"/>
      <c r="BS2772" s="207"/>
      <c r="BT2772" s="207"/>
      <c r="BU2772" s="207"/>
      <c r="BV2772" s="207"/>
      <c r="BW2772" s="207"/>
      <c r="BX2772" s="207"/>
      <c r="BY2772" s="207"/>
      <c r="BZ2772" s="207"/>
      <c r="CA2772" s="207"/>
      <c r="CB2772" s="207"/>
      <c r="CC2772" s="207"/>
      <c r="CD2772" s="207"/>
      <c r="CE2772" s="207"/>
      <c r="CF2772" s="207"/>
      <c r="CG2772" s="207"/>
      <c r="CH2772" s="207"/>
      <c r="CI2772" s="207"/>
      <c r="CJ2772" s="207"/>
      <c r="CK2772" s="207"/>
      <c r="CL2772" s="207"/>
      <c r="CM2772" s="207"/>
      <c r="CN2772" s="207"/>
      <c r="CO2772" s="207"/>
      <c r="CP2772" s="207"/>
      <c r="CQ2772" s="207"/>
      <c r="CR2772" s="207"/>
      <c r="CS2772" s="207"/>
      <c r="CT2772" s="207"/>
      <c r="CU2772" s="207"/>
      <c r="CV2772" s="207"/>
      <c r="CW2772" s="207"/>
      <c r="CX2772" s="207"/>
      <c r="CY2772" s="207"/>
      <c r="CZ2772" s="207"/>
      <c r="DA2772" s="207"/>
      <c r="DB2772" s="207"/>
      <c r="DC2772" s="207"/>
      <c r="DD2772" s="207"/>
      <c r="DE2772" s="207"/>
      <c r="DF2772" s="207"/>
      <c r="DG2772" s="207"/>
      <c r="DH2772" s="207"/>
      <c r="DI2772" s="207"/>
      <c r="DJ2772" s="207"/>
      <c r="DK2772" s="207"/>
      <c r="DL2772" s="207"/>
      <c r="DM2772" s="207"/>
      <c r="DN2772" s="207"/>
      <c r="DO2772" s="207"/>
      <c r="DP2772" s="207"/>
      <c r="DQ2772" s="207"/>
      <c r="DR2772" s="207"/>
      <c r="DS2772" s="207"/>
      <c r="DT2772" s="207"/>
      <c r="DU2772" s="207"/>
      <c r="DV2772" s="207"/>
      <c r="DW2772" s="207"/>
      <c r="DX2772" s="207"/>
    </row>
    <row r="2773" spans="68:128">
      <c r="BP2773" s="207"/>
      <c r="BQ2773" s="207"/>
      <c r="BR2773" s="207"/>
      <c r="BS2773" s="207"/>
      <c r="BT2773" s="207"/>
      <c r="BU2773" s="207"/>
      <c r="BV2773" s="207"/>
      <c r="BW2773" s="207"/>
      <c r="BX2773" s="207"/>
      <c r="BY2773" s="207"/>
      <c r="BZ2773" s="207"/>
      <c r="CA2773" s="207"/>
      <c r="CB2773" s="207"/>
      <c r="CC2773" s="207"/>
      <c r="CD2773" s="207"/>
      <c r="CE2773" s="207"/>
      <c r="CF2773" s="207"/>
      <c r="CG2773" s="207"/>
      <c r="CH2773" s="207"/>
      <c r="CI2773" s="207"/>
      <c r="CJ2773" s="207"/>
      <c r="CK2773" s="207"/>
      <c r="CL2773" s="207"/>
      <c r="CM2773" s="207"/>
      <c r="CN2773" s="207"/>
      <c r="CO2773" s="207"/>
      <c r="CP2773" s="207"/>
      <c r="CQ2773" s="207"/>
      <c r="CR2773" s="207"/>
      <c r="CS2773" s="207"/>
      <c r="CT2773" s="207"/>
      <c r="CU2773" s="207"/>
      <c r="CV2773" s="207"/>
      <c r="CW2773" s="207"/>
      <c r="CX2773" s="207"/>
      <c r="CY2773" s="207"/>
      <c r="CZ2773" s="207"/>
      <c r="DA2773" s="207"/>
      <c r="DB2773" s="207"/>
      <c r="DC2773" s="207"/>
      <c r="DD2773" s="207"/>
      <c r="DE2773" s="207"/>
      <c r="DF2773" s="207"/>
      <c r="DG2773" s="207"/>
      <c r="DH2773" s="207"/>
      <c r="DI2773" s="207"/>
      <c r="DJ2773" s="207"/>
      <c r="DK2773" s="207"/>
      <c r="DL2773" s="207"/>
      <c r="DM2773" s="207"/>
      <c r="DN2773" s="207"/>
      <c r="DO2773" s="207"/>
      <c r="DP2773" s="207"/>
      <c r="DQ2773" s="207"/>
      <c r="DR2773" s="207"/>
      <c r="DS2773" s="207"/>
      <c r="DT2773" s="207"/>
      <c r="DU2773" s="207"/>
      <c r="DV2773" s="207"/>
      <c r="DW2773" s="207"/>
      <c r="DX2773" s="207"/>
    </row>
    <row r="2774" spans="68:128">
      <c r="BP2774" s="207"/>
      <c r="BQ2774" s="207"/>
      <c r="BR2774" s="207"/>
      <c r="BS2774" s="207"/>
      <c r="BT2774" s="207"/>
      <c r="BU2774" s="207"/>
      <c r="BV2774" s="207"/>
      <c r="BW2774" s="207"/>
      <c r="BX2774" s="207"/>
      <c r="BY2774" s="207"/>
      <c r="BZ2774" s="207"/>
      <c r="CA2774" s="207"/>
      <c r="CB2774" s="207"/>
      <c r="CC2774" s="207"/>
      <c r="CD2774" s="207"/>
      <c r="CE2774" s="207"/>
      <c r="CF2774" s="207"/>
      <c r="CG2774" s="207"/>
      <c r="CH2774" s="207"/>
      <c r="CI2774" s="207"/>
      <c r="CJ2774" s="207"/>
      <c r="CK2774" s="207"/>
      <c r="CL2774" s="207"/>
      <c r="CM2774" s="207"/>
      <c r="CN2774" s="207"/>
      <c r="CO2774" s="207"/>
      <c r="CP2774" s="207"/>
      <c r="CQ2774" s="207"/>
      <c r="CR2774" s="207"/>
      <c r="CS2774" s="207"/>
      <c r="CT2774" s="207"/>
      <c r="CU2774" s="207"/>
      <c r="CV2774" s="207"/>
      <c r="CW2774" s="207"/>
      <c r="CX2774" s="207"/>
      <c r="CY2774" s="207"/>
      <c r="CZ2774" s="207"/>
      <c r="DA2774" s="207"/>
      <c r="DB2774" s="207"/>
      <c r="DC2774" s="207"/>
      <c r="DD2774" s="207"/>
      <c r="DE2774" s="207"/>
      <c r="DF2774" s="207"/>
      <c r="DG2774" s="207"/>
      <c r="DH2774" s="207"/>
      <c r="DI2774" s="207"/>
      <c r="DJ2774" s="207"/>
      <c r="DK2774" s="207"/>
      <c r="DL2774" s="207"/>
      <c r="DM2774" s="207"/>
      <c r="DN2774" s="207"/>
      <c r="DO2774" s="207"/>
      <c r="DP2774" s="207"/>
      <c r="DQ2774" s="207"/>
      <c r="DR2774" s="207"/>
      <c r="DS2774" s="207"/>
      <c r="DT2774" s="207"/>
      <c r="DU2774" s="207"/>
      <c r="DV2774" s="207"/>
      <c r="DW2774" s="207"/>
      <c r="DX2774" s="207"/>
    </row>
    <row r="2775" spans="68:128">
      <c r="BP2775" s="207"/>
      <c r="BQ2775" s="207"/>
      <c r="BR2775" s="207"/>
      <c r="BS2775" s="207"/>
      <c r="BT2775" s="207"/>
      <c r="BU2775" s="207"/>
      <c r="BV2775" s="207"/>
      <c r="BW2775" s="207"/>
      <c r="BX2775" s="207"/>
      <c r="BY2775" s="207"/>
      <c r="BZ2775" s="207"/>
      <c r="CA2775" s="207"/>
      <c r="CB2775" s="207"/>
      <c r="CC2775" s="207"/>
      <c r="CD2775" s="207"/>
      <c r="CE2775" s="207"/>
      <c r="CF2775" s="207"/>
      <c r="CG2775" s="207"/>
      <c r="CH2775" s="207"/>
      <c r="CI2775" s="207"/>
      <c r="CJ2775" s="207"/>
      <c r="CK2775" s="207"/>
      <c r="CL2775" s="207"/>
      <c r="CM2775" s="207"/>
      <c r="CN2775" s="207"/>
      <c r="CO2775" s="207"/>
      <c r="CP2775" s="207"/>
      <c r="CQ2775" s="207"/>
      <c r="CR2775" s="207"/>
      <c r="CS2775" s="207"/>
      <c r="CT2775" s="207"/>
      <c r="CU2775" s="207"/>
      <c r="CV2775" s="207"/>
      <c r="CW2775" s="207"/>
      <c r="CX2775" s="207"/>
      <c r="CY2775" s="207"/>
      <c r="CZ2775" s="207"/>
      <c r="DA2775" s="207"/>
      <c r="DB2775" s="207"/>
      <c r="DC2775" s="207"/>
      <c r="DD2775" s="207"/>
      <c r="DE2775" s="207"/>
      <c r="DF2775" s="207"/>
      <c r="DG2775" s="207"/>
      <c r="DH2775" s="207"/>
      <c r="DI2775" s="207"/>
      <c r="DJ2775" s="207"/>
      <c r="DK2775" s="207"/>
      <c r="DL2775" s="207"/>
      <c r="DM2775" s="207"/>
      <c r="DN2775" s="207"/>
      <c r="DO2775" s="207"/>
      <c r="DP2775" s="207"/>
      <c r="DQ2775" s="207"/>
      <c r="DR2775" s="207"/>
      <c r="DS2775" s="207"/>
      <c r="DT2775" s="207"/>
      <c r="DU2775" s="207"/>
      <c r="DV2775" s="207"/>
      <c r="DW2775" s="207"/>
      <c r="DX2775" s="207"/>
    </row>
    <row r="2776" spans="68:128">
      <c r="BP2776" s="207"/>
      <c r="BQ2776" s="207"/>
      <c r="BR2776" s="207"/>
      <c r="BS2776" s="207"/>
      <c r="BT2776" s="207"/>
      <c r="BU2776" s="207"/>
      <c r="BV2776" s="207"/>
      <c r="BW2776" s="207"/>
      <c r="BX2776" s="207"/>
      <c r="BY2776" s="207"/>
      <c r="BZ2776" s="207"/>
      <c r="CA2776" s="207"/>
      <c r="CB2776" s="207"/>
      <c r="CC2776" s="207"/>
      <c r="CD2776" s="207"/>
      <c r="CE2776" s="207"/>
      <c r="CF2776" s="207"/>
      <c r="CG2776" s="207"/>
      <c r="CH2776" s="207"/>
      <c r="CI2776" s="207"/>
      <c r="CJ2776" s="207"/>
      <c r="CK2776" s="207"/>
      <c r="CL2776" s="207"/>
      <c r="CM2776" s="207"/>
      <c r="CN2776" s="207"/>
      <c r="CO2776" s="207"/>
      <c r="CP2776" s="207"/>
      <c r="CQ2776" s="207"/>
      <c r="CR2776" s="207"/>
      <c r="CS2776" s="207"/>
      <c r="CT2776" s="207"/>
      <c r="CU2776" s="207"/>
      <c r="CV2776" s="207"/>
      <c r="CW2776" s="207"/>
      <c r="CX2776" s="207"/>
      <c r="CY2776" s="207"/>
      <c r="CZ2776" s="207"/>
      <c r="DA2776" s="207"/>
      <c r="DB2776" s="207"/>
      <c r="DC2776" s="207"/>
      <c r="DD2776" s="207"/>
      <c r="DE2776" s="207"/>
      <c r="DF2776" s="207"/>
      <c r="DG2776" s="207"/>
      <c r="DH2776" s="207"/>
      <c r="DI2776" s="207"/>
      <c r="DJ2776" s="207"/>
      <c r="DK2776" s="207"/>
      <c r="DL2776" s="207"/>
      <c r="DM2776" s="207"/>
      <c r="DN2776" s="207"/>
      <c r="DO2776" s="207"/>
      <c r="DP2776" s="207"/>
      <c r="DQ2776" s="207"/>
      <c r="DR2776" s="207"/>
      <c r="DS2776" s="207"/>
      <c r="DT2776" s="207"/>
      <c r="DU2776" s="207"/>
      <c r="DV2776" s="207"/>
      <c r="DW2776" s="207"/>
      <c r="DX2776" s="207"/>
    </row>
    <row r="2777" spans="68:128">
      <c r="BP2777" s="207"/>
      <c r="BQ2777" s="207"/>
      <c r="BR2777" s="207"/>
      <c r="BS2777" s="207"/>
      <c r="BT2777" s="207"/>
      <c r="BU2777" s="207"/>
      <c r="BV2777" s="207"/>
      <c r="BW2777" s="207"/>
      <c r="BX2777" s="207"/>
      <c r="BY2777" s="207"/>
      <c r="BZ2777" s="207"/>
      <c r="CA2777" s="207"/>
      <c r="CB2777" s="207"/>
      <c r="CC2777" s="207"/>
      <c r="CD2777" s="207"/>
      <c r="CE2777" s="207"/>
      <c r="CF2777" s="207"/>
      <c r="CG2777" s="207"/>
      <c r="CH2777" s="207"/>
      <c r="CI2777" s="207"/>
      <c r="CJ2777" s="207"/>
      <c r="CK2777" s="207"/>
      <c r="CL2777" s="207"/>
      <c r="CM2777" s="207"/>
      <c r="CN2777" s="207"/>
      <c r="CO2777" s="207"/>
      <c r="CP2777" s="207"/>
      <c r="CQ2777" s="207"/>
      <c r="CR2777" s="207"/>
      <c r="CS2777" s="207"/>
      <c r="CT2777" s="207"/>
      <c r="CU2777" s="207"/>
      <c r="CV2777" s="207"/>
      <c r="CW2777" s="207"/>
      <c r="CX2777" s="207"/>
      <c r="CY2777" s="207"/>
      <c r="CZ2777" s="207"/>
      <c r="DA2777" s="207"/>
      <c r="DB2777" s="207"/>
      <c r="DC2777" s="207"/>
      <c r="DD2777" s="207"/>
      <c r="DE2777" s="207"/>
      <c r="DF2777" s="207"/>
      <c r="DG2777" s="207"/>
      <c r="DH2777" s="207"/>
      <c r="DI2777" s="207"/>
      <c r="DJ2777" s="207"/>
      <c r="DK2777" s="207"/>
      <c r="DL2777" s="207"/>
      <c r="DM2777" s="207"/>
      <c r="DN2777" s="207"/>
      <c r="DO2777" s="207"/>
      <c r="DP2777" s="207"/>
      <c r="DQ2777" s="207"/>
      <c r="DR2777" s="207"/>
      <c r="DS2777" s="207"/>
      <c r="DT2777" s="207"/>
      <c r="DU2777" s="207"/>
      <c r="DV2777" s="207"/>
      <c r="DW2777" s="207"/>
      <c r="DX2777" s="207"/>
    </row>
    <row r="2778" spans="68:128">
      <c r="BP2778" s="207"/>
      <c r="BQ2778" s="207"/>
      <c r="BR2778" s="207"/>
      <c r="BS2778" s="207"/>
      <c r="BT2778" s="207"/>
      <c r="BU2778" s="207"/>
      <c r="BV2778" s="207"/>
      <c r="BW2778" s="207"/>
      <c r="BX2778" s="207"/>
      <c r="BY2778" s="207"/>
      <c r="BZ2778" s="207"/>
      <c r="CA2778" s="207"/>
      <c r="CB2778" s="207"/>
      <c r="CC2778" s="207"/>
      <c r="CD2778" s="207"/>
      <c r="CE2778" s="207"/>
      <c r="CF2778" s="207"/>
      <c r="CG2778" s="207"/>
      <c r="CH2778" s="207"/>
      <c r="CI2778" s="207"/>
      <c r="CJ2778" s="207"/>
      <c r="CK2778" s="207"/>
      <c r="CL2778" s="207"/>
      <c r="CM2778" s="207"/>
      <c r="CN2778" s="207"/>
      <c r="CO2778" s="207"/>
      <c r="CP2778" s="207"/>
      <c r="CQ2778" s="207"/>
      <c r="CR2778" s="207"/>
      <c r="CS2778" s="207"/>
      <c r="CT2778" s="207"/>
      <c r="CU2778" s="207"/>
      <c r="CV2778" s="207"/>
      <c r="CW2778" s="207"/>
      <c r="CX2778" s="207"/>
      <c r="CY2778" s="207"/>
      <c r="CZ2778" s="207"/>
      <c r="DA2778" s="207"/>
      <c r="DB2778" s="207"/>
      <c r="DC2778" s="207"/>
      <c r="DD2778" s="207"/>
      <c r="DE2778" s="207"/>
      <c r="DF2778" s="207"/>
      <c r="DG2778" s="207"/>
      <c r="DH2778" s="207"/>
      <c r="DI2778" s="207"/>
      <c r="DJ2778" s="207"/>
      <c r="DK2778" s="207"/>
      <c r="DL2778" s="207"/>
      <c r="DM2778" s="207"/>
      <c r="DN2778" s="207"/>
      <c r="DO2778" s="207"/>
      <c r="DP2778" s="207"/>
      <c r="DQ2778" s="207"/>
      <c r="DR2778" s="207"/>
      <c r="DS2778" s="207"/>
      <c r="DT2778" s="207"/>
      <c r="DU2778" s="207"/>
      <c r="DV2778" s="207"/>
      <c r="DW2778" s="207"/>
      <c r="DX2778" s="207"/>
    </row>
    <row r="2779" spans="68:128">
      <c r="BP2779" s="207"/>
      <c r="BQ2779" s="207"/>
      <c r="BR2779" s="207"/>
      <c r="BS2779" s="207"/>
      <c r="BT2779" s="207"/>
      <c r="BU2779" s="207"/>
      <c r="BV2779" s="207"/>
      <c r="BW2779" s="207"/>
      <c r="BX2779" s="207"/>
      <c r="BY2779" s="207"/>
      <c r="BZ2779" s="207"/>
      <c r="CA2779" s="207"/>
      <c r="CB2779" s="207"/>
      <c r="CC2779" s="207"/>
      <c r="CD2779" s="207"/>
      <c r="CE2779" s="207"/>
      <c r="CF2779" s="207"/>
      <c r="CG2779" s="207"/>
      <c r="CH2779" s="207"/>
      <c r="CI2779" s="207"/>
      <c r="CJ2779" s="207"/>
      <c r="CK2779" s="207"/>
      <c r="CL2779" s="207"/>
      <c r="CM2779" s="207"/>
      <c r="CN2779" s="207"/>
      <c r="CO2779" s="207"/>
      <c r="CP2779" s="207"/>
      <c r="CQ2779" s="207"/>
      <c r="CR2779" s="207"/>
      <c r="CS2779" s="207"/>
      <c r="CT2779" s="207"/>
      <c r="CU2779" s="207"/>
      <c r="CV2779" s="207"/>
      <c r="CW2779" s="207"/>
      <c r="CX2779" s="207"/>
      <c r="CY2779" s="207"/>
      <c r="CZ2779" s="207"/>
      <c r="DA2779" s="207"/>
      <c r="DB2779" s="207"/>
      <c r="DC2779" s="207"/>
      <c r="DD2779" s="207"/>
      <c r="DE2779" s="207"/>
      <c r="DF2779" s="207"/>
      <c r="DG2779" s="207"/>
      <c r="DH2779" s="207"/>
      <c r="DI2779" s="207"/>
      <c r="DJ2779" s="207"/>
      <c r="DK2779" s="207"/>
      <c r="DL2779" s="207"/>
      <c r="DM2779" s="207"/>
      <c r="DN2779" s="207"/>
      <c r="DO2779" s="207"/>
      <c r="DP2779" s="207"/>
      <c r="DQ2779" s="207"/>
      <c r="DR2779" s="207"/>
      <c r="DS2779" s="207"/>
      <c r="DT2779" s="207"/>
      <c r="DU2779" s="207"/>
      <c r="DV2779" s="207"/>
      <c r="DW2779" s="207"/>
      <c r="DX2779" s="207"/>
    </row>
    <row r="2780" spans="68:128">
      <c r="BP2780" s="207"/>
      <c r="BQ2780" s="207"/>
      <c r="BR2780" s="207"/>
      <c r="BS2780" s="207"/>
      <c r="BT2780" s="207"/>
      <c r="BU2780" s="207"/>
      <c r="BV2780" s="207"/>
      <c r="BW2780" s="207"/>
      <c r="BX2780" s="207"/>
      <c r="BY2780" s="207"/>
      <c r="BZ2780" s="207"/>
      <c r="CA2780" s="207"/>
      <c r="CB2780" s="207"/>
      <c r="CC2780" s="207"/>
      <c r="CD2780" s="207"/>
      <c r="CE2780" s="207"/>
      <c r="CF2780" s="207"/>
      <c r="CG2780" s="207"/>
      <c r="CH2780" s="207"/>
      <c r="CI2780" s="207"/>
      <c r="CJ2780" s="207"/>
      <c r="CK2780" s="207"/>
      <c r="CL2780" s="207"/>
      <c r="CM2780" s="207"/>
      <c r="CN2780" s="207"/>
      <c r="CO2780" s="207"/>
      <c r="CP2780" s="207"/>
      <c r="CQ2780" s="207"/>
      <c r="CR2780" s="207"/>
      <c r="CS2780" s="207"/>
      <c r="CT2780" s="207"/>
      <c r="CU2780" s="207"/>
      <c r="CV2780" s="207"/>
      <c r="CW2780" s="207"/>
      <c r="CX2780" s="207"/>
      <c r="CY2780" s="207"/>
      <c r="CZ2780" s="207"/>
      <c r="DA2780" s="207"/>
      <c r="DB2780" s="207"/>
      <c r="DC2780" s="207"/>
      <c r="DD2780" s="207"/>
      <c r="DE2780" s="207"/>
      <c r="DF2780" s="207"/>
      <c r="DG2780" s="207"/>
      <c r="DH2780" s="207"/>
      <c r="DI2780" s="207"/>
      <c r="DJ2780" s="207"/>
      <c r="DK2780" s="207"/>
      <c r="DL2780" s="207"/>
      <c r="DM2780" s="207"/>
      <c r="DN2780" s="207"/>
      <c r="DO2780" s="207"/>
      <c r="DP2780" s="207"/>
      <c r="DQ2780" s="207"/>
      <c r="DR2780" s="207"/>
      <c r="DS2780" s="207"/>
      <c r="DT2780" s="207"/>
      <c r="DU2780" s="207"/>
      <c r="DV2780" s="207"/>
      <c r="DW2780" s="207"/>
      <c r="DX2780" s="207"/>
    </row>
    <row r="2781" spans="68:128">
      <c r="BP2781" s="207"/>
      <c r="BQ2781" s="207"/>
      <c r="BR2781" s="207"/>
      <c r="BS2781" s="207"/>
      <c r="BT2781" s="207"/>
      <c r="BU2781" s="207"/>
      <c r="BV2781" s="207"/>
      <c r="BW2781" s="207"/>
      <c r="BX2781" s="207"/>
      <c r="BY2781" s="207"/>
      <c r="BZ2781" s="207"/>
      <c r="CA2781" s="207"/>
      <c r="CB2781" s="207"/>
      <c r="CC2781" s="207"/>
      <c r="CD2781" s="207"/>
      <c r="CE2781" s="207"/>
      <c r="CF2781" s="207"/>
      <c r="CG2781" s="207"/>
      <c r="CH2781" s="207"/>
      <c r="CI2781" s="207"/>
      <c r="CJ2781" s="207"/>
      <c r="CK2781" s="207"/>
      <c r="CL2781" s="207"/>
      <c r="CM2781" s="207"/>
      <c r="CN2781" s="207"/>
      <c r="CO2781" s="207"/>
      <c r="CP2781" s="207"/>
      <c r="CQ2781" s="207"/>
      <c r="CR2781" s="207"/>
      <c r="CS2781" s="207"/>
      <c r="CT2781" s="207"/>
      <c r="CU2781" s="207"/>
      <c r="CV2781" s="207"/>
      <c r="CW2781" s="207"/>
      <c r="CX2781" s="207"/>
      <c r="CY2781" s="207"/>
      <c r="CZ2781" s="207"/>
      <c r="DA2781" s="207"/>
      <c r="DB2781" s="207"/>
      <c r="DC2781" s="207"/>
      <c r="DD2781" s="207"/>
      <c r="DE2781" s="207"/>
      <c r="DF2781" s="207"/>
      <c r="DG2781" s="207"/>
      <c r="DH2781" s="207"/>
      <c r="DI2781" s="207"/>
      <c r="DJ2781" s="207"/>
      <c r="DK2781" s="207"/>
      <c r="DL2781" s="207"/>
      <c r="DM2781" s="207"/>
      <c r="DN2781" s="207"/>
      <c r="DO2781" s="207"/>
      <c r="DP2781" s="207"/>
      <c r="DQ2781" s="207"/>
      <c r="DR2781" s="207"/>
      <c r="DS2781" s="207"/>
      <c r="DT2781" s="207"/>
      <c r="DU2781" s="207"/>
      <c r="DV2781" s="207"/>
      <c r="DW2781" s="207"/>
      <c r="DX2781" s="207"/>
    </row>
    <row r="2782" spans="68:128">
      <c r="BP2782" s="207"/>
      <c r="BQ2782" s="207"/>
      <c r="BR2782" s="207"/>
      <c r="BS2782" s="207"/>
      <c r="BT2782" s="207"/>
      <c r="BU2782" s="207"/>
      <c r="BV2782" s="207"/>
      <c r="BW2782" s="207"/>
      <c r="BX2782" s="207"/>
      <c r="BY2782" s="207"/>
      <c r="BZ2782" s="207"/>
      <c r="CA2782" s="207"/>
      <c r="CB2782" s="207"/>
      <c r="CC2782" s="207"/>
      <c r="CD2782" s="207"/>
      <c r="CE2782" s="207"/>
      <c r="CF2782" s="207"/>
      <c r="CG2782" s="207"/>
      <c r="CH2782" s="207"/>
      <c r="CI2782" s="207"/>
      <c r="CJ2782" s="207"/>
      <c r="CK2782" s="207"/>
      <c r="CL2782" s="207"/>
      <c r="CM2782" s="207"/>
      <c r="CN2782" s="207"/>
      <c r="CO2782" s="207"/>
      <c r="CP2782" s="207"/>
      <c r="CQ2782" s="207"/>
      <c r="CR2782" s="207"/>
      <c r="CS2782" s="207"/>
      <c r="CT2782" s="207"/>
      <c r="CU2782" s="207"/>
      <c r="CV2782" s="207"/>
      <c r="CW2782" s="207"/>
      <c r="CX2782" s="207"/>
      <c r="CY2782" s="207"/>
      <c r="CZ2782" s="207"/>
      <c r="DA2782" s="207"/>
      <c r="DB2782" s="207"/>
      <c r="DC2782" s="207"/>
      <c r="DD2782" s="207"/>
      <c r="DE2782" s="207"/>
      <c r="DF2782" s="207"/>
      <c r="DG2782" s="207"/>
      <c r="DH2782" s="207"/>
      <c r="DI2782" s="207"/>
      <c r="DJ2782" s="207"/>
      <c r="DK2782" s="207"/>
      <c r="DL2782" s="207"/>
      <c r="DM2782" s="207"/>
      <c r="DN2782" s="207"/>
      <c r="DO2782" s="207"/>
      <c r="DP2782" s="207"/>
      <c r="DQ2782" s="207"/>
      <c r="DR2782" s="207"/>
      <c r="DS2782" s="207"/>
      <c r="DT2782" s="207"/>
      <c r="DU2782" s="207"/>
      <c r="DV2782" s="207"/>
      <c r="DW2782" s="207"/>
      <c r="DX2782" s="207"/>
    </row>
    <row r="2783" spans="68:128">
      <c r="BP2783" s="207"/>
      <c r="BQ2783" s="207"/>
      <c r="BR2783" s="207"/>
      <c r="BS2783" s="207"/>
      <c r="BT2783" s="207"/>
      <c r="BU2783" s="207"/>
      <c r="BV2783" s="207"/>
      <c r="BW2783" s="207"/>
      <c r="BX2783" s="207"/>
      <c r="BY2783" s="207"/>
      <c r="BZ2783" s="207"/>
      <c r="CA2783" s="207"/>
      <c r="CB2783" s="207"/>
      <c r="CC2783" s="207"/>
      <c r="CD2783" s="207"/>
      <c r="CE2783" s="207"/>
      <c r="CF2783" s="207"/>
      <c r="CG2783" s="207"/>
      <c r="CH2783" s="207"/>
      <c r="CI2783" s="207"/>
      <c r="CJ2783" s="207"/>
      <c r="CK2783" s="207"/>
      <c r="CL2783" s="207"/>
      <c r="CM2783" s="207"/>
      <c r="CN2783" s="207"/>
      <c r="CO2783" s="207"/>
      <c r="CP2783" s="207"/>
      <c r="CQ2783" s="207"/>
      <c r="CR2783" s="207"/>
      <c r="CS2783" s="207"/>
      <c r="CT2783" s="207"/>
      <c r="CU2783" s="207"/>
      <c r="CV2783" s="207"/>
      <c r="CW2783" s="207"/>
      <c r="CX2783" s="207"/>
      <c r="CY2783" s="207"/>
      <c r="CZ2783" s="207"/>
      <c r="DA2783" s="207"/>
      <c r="DB2783" s="207"/>
      <c r="DC2783" s="207"/>
      <c r="DD2783" s="207"/>
      <c r="DE2783" s="207"/>
      <c r="DF2783" s="207"/>
      <c r="DG2783" s="207"/>
      <c r="DH2783" s="207"/>
      <c r="DI2783" s="207"/>
      <c r="DJ2783" s="207"/>
      <c r="DK2783" s="207"/>
      <c r="DL2783" s="207"/>
      <c r="DM2783" s="207"/>
      <c r="DN2783" s="207"/>
      <c r="DO2783" s="207"/>
      <c r="DP2783" s="207"/>
      <c r="DQ2783" s="207"/>
      <c r="DR2783" s="207"/>
      <c r="DS2783" s="207"/>
      <c r="DT2783" s="207"/>
      <c r="DU2783" s="207"/>
      <c r="DV2783" s="207"/>
      <c r="DW2783" s="207"/>
      <c r="DX2783" s="207"/>
    </row>
    <row r="2784" spans="68:128">
      <c r="BP2784" s="207"/>
      <c r="BQ2784" s="207"/>
      <c r="BR2784" s="207"/>
      <c r="BS2784" s="207"/>
      <c r="BT2784" s="207"/>
      <c r="BU2784" s="207"/>
      <c r="BV2784" s="207"/>
      <c r="BW2784" s="207"/>
      <c r="BX2784" s="207"/>
      <c r="BY2784" s="207"/>
      <c r="BZ2784" s="207"/>
      <c r="CA2784" s="207"/>
      <c r="CB2784" s="207"/>
      <c r="CC2784" s="207"/>
      <c r="CD2784" s="207"/>
      <c r="CE2784" s="207"/>
      <c r="CF2784" s="207"/>
      <c r="CG2784" s="207"/>
      <c r="CH2784" s="207"/>
      <c r="CI2784" s="207"/>
      <c r="CJ2784" s="207"/>
      <c r="CK2784" s="207"/>
      <c r="CL2784" s="207"/>
      <c r="CM2784" s="207"/>
      <c r="CN2784" s="207"/>
      <c r="CO2784" s="207"/>
      <c r="CP2784" s="207"/>
      <c r="CQ2784" s="207"/>
      <c r="CR2784" s="207"/>
      <c r="CS2784" s="207"/>
      <c r="CT2784" s="207"/>
      <c r="CU2784" s="207"/>
      <c r="CV2784" s="207"/>
      <c r="CW2784" s="207"/>
      <c r="CX2784" s="207"/>
      <c r="CY2784" s="207"/>
      <c r="CZ2784" s="207"/>
      <c r="DA2784" s="207"/>
      <c r="DB2784" s="207"/>
      <c r="DC2784" s="207"/>
      <c r="DD2784" s="207"/>
      <c r="DE2784" s="207"/>
      <c r="DF2784" s="207"/>
      <c r="DG2784" s="207"/>
      <c r="DH2784" s="207"/>
      <c r="DI2784" s="207"/>
      <c r="DJ2784" s="207"/>
      <c r="DK2784" s="207"/>
      <c r="DL2784" s="207"/>
      <c r="DM2784" s="207"/>
      <c r="DN2784" s="207"/>
      <c r="DO2784" s="207"/>
      <c r="DP2784" s="207"/>
      <c r="DQ2784" s="207"/>
      <c r="DR2784" s="207"/>
      <c r="DS2784" s="207"/>
      <c r="DT2784" s="207"/>
      <c r="DU2784" s="207"/>
      <c r="DV2784" s="207"/>
      <c r="DW2784" s="207"/>
      <c r="DX2784" s="207"/>
    </row>
    <row r="2785" spans="68:128">
      <c r="BP2785" s="207"/>
      <c r="BQ2785" s="207"/>
      <c r="BR2785" s="207"/>
      <c r="BS2785" s="207"/>
      <c r="BT2785" s="207"/>
      <c r="BU2785" s="207"/>
      <c r="BV2785" s="207"/>
      <c r="BW2785" s="207"/>
      <c r="BX2785" s="207"/>
      <c r="BY2785" s="207"/>
      <c r="BZ2785" s="207"/>
      <c r="CA2785" s="207"/>
      <c r="CB2785" s="207"/>
      <c r="CC2785" s="207"/>
      <c r="CD2785" s="207"/>
      <c r="CE2785" s="207"/>
      <c r="CF2785" s="207"/>
      <c r="CG2785" s="207"/>
      <c r="CH2785" s="207"/>
      <c r="CI2785" s="207"/>
      <c r="CJ2785" s="207"/>
      <c r="CK2785" s="207"/>
      <c r="CL2785" s="207"/>
      <c r="CM2785" s="207"/>
      <c r="CN2785" s="207"/>
      <c r="CO2785" s="207"/>
      <c r="CP2785" s="207"/>
      <c r="CQ2785" s="207"/>
      <c r="CR2785" s="207"/>
      <c r="CS2785" s="207"/>
      <c r="CT2785" s="207"/>
      <c r="CU2785" s="207"/>
      <c r="CV2785" s="207"/>
      <c r="CW2785" s="207"/>
      <c r="CX2785" s="207"/>
      <c r="CY2785" s="207"/>
      <c r="CZ2785" s="207"/>
      <c r="DA2785" s="207"/>
      <c r="DB2785" s="207"/>
      <c r="DC2785" s="207"/>
      <c r="DD2785" s="207"/>
      <c r="DE2785" s="207"/>
      <c r="DF2785" s="207"/>
      <c r="DG2785" s="207"/>
      <c r="DH2785" s="207"/>
      <c r="DI2785" s="207"/>
      <c r="DJ2785" s="207"/>
      <c r="DK2785" s="207"/>
      <c r="DL2785" s="207"/>
      <c r="DM2785" s="207"/>
      <c r="DN2785" s="207"/>
      <c r="DO2785" s="207"/>
      <c r="DP2785" s="207"/>
      <c r="DQ2785" s="207"/>
      <c r="DR2785" s="207"/>
      <c r="DS2785" s="207"/>
      <c r="DT2785" s="207"/>
      <c r="DU2785" s="207"/>
      <c r="DV2785" s="207"/>
      <c r="DW2785" s="207"/>
      <c r="DX2785" s="207"/>
    </row>
    <row r="2786" spans="68:128">
      <c r="BP2786" s="207"/>
      <c r="BQ2786" s="207"/>
      <c r="BR2786" s="207"/>
      <c r="BS2786" s="207"/>
      <c r="BT2786" s="207"/>
      <c r="BU2786" s="207"/>
      <c r="BV2786" s="207"/>
      <c r="BW2786" s="207"/>
      <c r="BX2786" s="207"/>
      <c r="BY2786" s="207"/>
      <c r="BZ2786" s="207"/>
      <c r="CA2786" s="207"/>
      <c r="CB2786" s="207"/>
      <c r="CC2786" s="207"/>
      <c r="CD2786" s="207"/>
      <c r="CE2786" s="207"/>
      <c r="CF2786" s="207"/>
      <c r="CG2786" s="207"/>
      <c r="CH2786" s="207"/>
      <c r="CI2786" s="207"/>
      <c r="CJ2786" s="207"/>
      <c r="CK2786" s="207"/>
      <c r="CL2786" s="207"/>
      <c r="CM2786" s="207"/>
      <c r="CN2786" s="207"/>
      <c r="CO2786" s="207"/>
      <c r="CP2786" s="207"/>
      <c r="CQ2786" s="207"/>
      <c r="CR2786" s="207"/>
      <c r="CS2786" s="207"/>
      <c r="CT2786" s="207"/>
      <c r="CU2786" s="207"/>
      <c r="CV2786" s="207"/>
      <c r="CW2786" s="207"/>
      <c r="CX2786" s="207"/>
      <c r="CY2786" s="207"/>
      <c r="CZ2786" s="207"/>
      <c r="DA2786" s="207"/>
      <c r="DB2786" s="207"/>
      <c r="DC2786" s="207"/>
      <c r="DD2786" s="207"/>
      <c r="DE2786" s="207"/>
      <c r="DF2786" s="207"/>
      <c r="DG2786" s="207"/>
      <c r="DH2786" s="207"/>
      <c r="DI2786" s="207"/>
      <c r="DJ2786" s="207"/>
      <c r="DK2786" s="207"/>
      <c r="DL2786" s="207"/>
      <c r="DM2786" s="207"/>
      <c r="DN2786" s="207"/>
      <c r="DO2786" s="207"/>
      <c r="DP2786" s="207"/>
      <c r="DQ2786" s="207"/>
      <c r="DR2786" s="207"/>
      <c r="DS2786" s="207"/>
      <c r="DT2786" s="207"/>
      <c r="DU2786" s="207"/>
      <c r="DV2786" s="207"/>
      <c r="DW2786" s="207"/>
      <c r="DX2786" s="207"/>
    </row>
    <row r="2787" spans="68:128">
      <c r="BP2787" s="207"/>
      <c r="BQ2787" s="207"/>
      <c r="BR2787" s="207"/>
      <c r="BS2787" s="207"/>
      <c r="BT2787" s="207"/>
      <c r="BU2787" s="207"/>
      <c r="BV2787" s="207"/>
      <c r="BW2787" s="207"/>
      <c r="BX2787" s="207"/>
      <c r="BY2787" s="207"/>
      <c r="BZ2787" s="207"/>
      <c r="CA2787" s="207"/>
      <c r="CB2787" s="207"/>
      <c r="CC2787" s="207"/>
      <c r="CD2787" s="207"/>
      <c r="CE2787" s="207"/>
      <c r="CF2787" s="207"/>
      <c r="CG2787" s="207"/>
      <c r="CH2787" s="207"/>
      <c r="CI2787" s="207"/>
      <c r="CJ2787" s="207"/>
      <c r="CK2787" s="207"/>
      <c r="CL2787" s="207"/>
      <c r="CM2787" s="207"/>
      <c r="CN2787" s="207"/>
      <c r="CO2787" s="207"/>
      <c r="CP2787" s="207"/>
      <c r="CQ2787" s="207"/>
      <c r="CR2787" s="207"/>
      <c r="CS2787" s="207"/>
      <c r="CT2787" s="207"/>
      <c r="CU2787" s="207"/>
      <c r="CV2787" s="207"/>
      <c r="CW2787" s="207"/>
      <c r="CX2787" s="207"/>
      <c r="CY2787" s="207"/>
      <c r="CZ2787" s="207"/>
      <c r="DA2787" s="207"/>
      <c r="DB2787" s="207"/>
      <c r="DC2787" s="207"/>
      <c r="DD2787" s="207"/>
      <c r="DE2787" s="207"/>
      <c r="DF2787" s="207"/>
      <c r="DG2787" s="207"/>
      <c r="DH2787" s="207"/>
      <c r="DI2787" s="207"/>
      <c r="DJ2787" s="207"/>
      <c r="DK2787" s="207"/>
      <c r="DL2787" s="207"/>
      <c r="DM2787" s="207"/>
      <c r="DN2787" s="207"/>
      <c r="DO2787" s="207"/>
      <c r="DP2787" s="207"/>
      <c r="DQ2787" s="207"/>
      <c r="DR2787" s="207"/>
      <c r="DS2787" s="207"/>
      <c r="DT2787" s="207"/>
      <c r="DU2787" s="207"/>
      <c r="DV2787" s="207"/>
      <c r="DW2787" s="207"/>
      <c r="DX2787" s="207"/>
    </row>
    <row r="2788" spans="68:128">
      <c r="BP2788" s="207"/>
      <c r="BQ2788" s="207"/>
      <c r="BR2788" s="207"/>
      <c r="BS2788" s="207"/>
      <c r="BT2788" s="207"/>
      <c r="BU2788" s="207"/>
      <c r="BV2788" s="207"/>
      <c r="BW2788" s="207"/>
      <c r="BX2788" s="207"/>
      <c r="BY2788" s="207"/>
      <c r="BZ2788" s="207"/>
      <c r="CA2788" s="207"/>
      <c r="CB2788" s="207"/>
      <c r="CC2788" s="207"/>
      <c r="CD2788" s="207"/>
      <c r="CE2788" s="207"/>
      <c r="CF2788" s="207"/>
      <c r="CG2788" s="207"/>
      <c r="CH2788" s="207"/>
      <c r="CI2788" s="207"/>
      <c r="CJ2788" s="207"/>
      <c r="CK2788" s="207"/>
      <c r="CL2788" s="207"/>
      <c r="CM2788" s="207"/>
      <c r="CN2788" s="207"/>
      <c r="CO2788" s="207"/>
      <c r="CP2788" s="207"/>
      <c r="CQ2788" s="207"/>
      <c r="CR2788" s="207"/>
      <c r="CS2788" s="207"/>
      <c r="CT2788" s="207"/>
      <c r="CU2788" s="207"/>
      <c r="CV2788" s="207"/>
      <c r="CW2788" s="207"/>
      <c r="CX2788" s="207"/>
      <c r="CY2788" s="207"/>
      <c r="CZ2788" s="207"/>
      <c r="DA2788" s="207"/>
      <c r="DB2788" s="207"/>
      <c r="DC2788" s="207"/>
      <c r="DD2788" s="207"/>
      <c r="DE2788" s="207"/>
      <c r="DF2788" s="207"/>
      <c r="DG2788" s="207"/>
      <c r="DH2788" s="207"/>
      <c r="DI2788" s="207"/>
      <c r="DJ2788" s="207"/>
      <c r="DK2788" s="207"/>
      <c r="DL2788" s="207"/>
      <c r="DM2788" s="207"/>
      <c r="DN2788" s="207"/>
      <c r="DO2788" s="207"/>
      <c r="DP2788" s="207"/>
      <c r="DQ2788" s="207"/>
      <c r="DR2788" s="207"/>
      <c r="DS2788" s="207"/>
      <c r="DT2788" s="207"/>
      <c r="DU2788" s="207"/>
      <c r="DV2788" s="207"/>
      <c r="DW2788" s="207"/>
      <c r="DX2788" s="207"/>
    </row>
    <row r="2789" spans="68:128">
      <c r="BP2789" s="207"/>
      <c r="BQ2789" s="207"/>
      <c r="BR2789" s="207"/>
      <c r="BS2789" s="207"/>
      <c r="BT2789" s="207"/>
      <c r="BU2789" s="207"/>
      <c r="BV2789" s="207"/>
      <c r="BW2789" s="207"/>
      <c r="BX2789" s="207"/>
      <c r="BY2789" s="207"/>
      <c r="BZ2789" s="207"/>
      <c r="CA2789" s="207"/>
      <c r="CB2789" s="207"/>
      <c r="CC2789" s="207"/>
      <c r="CD2789" s="207"/>
      <c r="CE2789" s="207"/>
      <c r="CF2789" s="207"/>
      <c r="CG2789" s="207"/>
      <c r="CH2789" s="207"/>
      <c r="CI2789" s="207"/>
      <c r="CJ2789" s="207"/>
      <c r="CK2789" s="207"/>
      <c r="CL2789" s="207"/>
      <c r="CM2789" s="207"/>
      <c r="CN2789" s="207"/>
      <c r="CO2789" s="207"/>
      <c r="CP2789" s="207"/>
      <c r="CQ2789" s="207"/>
      <c r="CR2789" s="207"/>
      <c r="CS2789" s="207"/>
      <c r="CT2789" s="207"/>
      <c r="CU2789" s="207"/>
      <c r="CV2789" s="207"/>
      <c r="CW2789" s="207"/>
      <c r="CX2789" s="207"/>
      <c r="CY2789" s="207"/>
      <c r="CZ2789" s="207"/>
      <c r="DA2789" s="207"/>
      <c r="DB2789" s="207"/>
      <c r="DC2789" s="207"/>
      <c r="DD2789" s="207"/>
      <c r="DE2789" s="207"/>
      <c r="DF2789" s="207"/>
      <c r="DG2789" s="207"/>
      <c r="DH2789" s="207"/>
      <c r="DI2789" s="207"/>
      <c r="DJ2789" s="207"/>
      <c r="DK2789" s="207"/>
      <c r="DL2789" s="207"/>
      <c r="DM2789" s="207"/>
      <c r="DN2789" s="207"/>
      <c r="DO2789" s="207"/>
      <c r="DP2789" s="207"/>
      <c r="DQ2789" s="207"/>
      <c r="DR2789" s="207"/>
      <c r="DS2789" s="207"/>
      <c r="DT2789" s="207"/>
      <c r="DU2789" s="207"/>
      <c r="DV2789" s="207"/>
      <c r="DW2789" s="207"/>
      <c r="DX2789" s="207"/>
    </row>
    <row r="2790" spans="68:128">
      <c r="BP2790" s="207"/>
      <c r="BQ2790" s="207"/>
      <c r="BR2790" s="207"/>
      <c r="BS2790" s="207"/>
      <c r="BT2790" s="207"/>
      <c r="BU2790" s="207"/>
      <c r="BV2790" s="207"/>
      <c r="BW2790" s="207"/>
      <c r="BX2790" s="207"/>
      <c r="BY2790" s="207"/>
      <c r="BZ2790" s="207"/>
      <c r="CA2790" s="207"/>
      <c r="CB2790" s="207"/>
      <c r="CC2790" s="207"/>
      <c r="CD2790" s="207"/>
      <c r="CE2790" s="207"/>
      <c r="CF2790" s="207"/>
      <c r="CG2790" s="207"/>
      <c r="CH2790" s="207"/>
      <c r="CI2790" s="207"/>
      <c r="CJ2790" s="207"/>
      <c r="CK2790" s="207"/>
      <c r="CL2790" s="207"/>
      <c r="CM2790" s="207"/>
      <c r="CN2790" s="207"/>
      <c r="CO2790" s="207"/>
      <c r="CP2790" s="207"/>
      <c r="CQ2790" s="207"/>
      <c r="CR2790" s="207"/>
      <c r="CS2790" s="207"/>
      <c r="CT2790" s="207"/>
      <c r="CU2790" s="207"/>
      <c r="CV2790" s="207"/>
      <c r="CW2790" s="207"/>
      <c r="CX2790" s="207"/>
      <c r="CY2790" s="207"/>
      <c r="CZ2790" s="207"/>
      <c r="DA2790" s="207"/>
      <c r="DB2790" s="207"/>
      <c r="DC2790" s="207"/>
      <c r="DD2790" s="207"/>
      <c r="DE2790" s="207"/>
      <c r="DF2790" s="207"/>
      <c r="DG2790" s="207"/>
      <c r="DH2790" s="207"/>
      <c r="DI2790" s="207"/>
      <c r="DJ2790" s="207"/>
      <c r="DK2790" s="207"/>
      <c r="DL2790" s="207"/>
      <c r="DM2790" s="207"/>
      <c r="DN2790" s="207"/>
      <c r="DO2790" s="207"/>
      <c r="DP2790" s="207"/>
      <c r="DQ2790" s="207"/>
      <c r="DR2790" s="207"/>
      <c r="DS2790" s="207"/>
      <c r="DT2790" s="207"/>
      <c r="DU2790" s="207"/>
      <c r="DV2790" s="207"/>
      <c r="DW2790" s="207"/>
      <c r="DX2790" s="207"/>
    </row>
    <row r="2791" spans="68:128">
      <c r="BP2791" s="207"/>
      <c r="BQ2791" s="207"/>
      <c r="BR2791" s="207"/>
      <c r="BS2791" s="207"/>
      <c r="BT2791" s="207"/>
      <c r="BU2791" s="207"/>
      <c r="BV2791" s="207"/>
      <c r="BW2791" s="207"/>
      <c r="BX2791" s="207"/>
      <c r="BY2791" s="207"/>
      <c r="BZ2791" s="207"/>
      <c r="CA2791" s="207"/>
      <c r="CB2791" s="207"/>
      <c r="CC2791" s="207"/>
      <c r="CD2791" s="207"/>
      <c r="CE2791" s="207"/>
      <c r="CF2791" s="207"/>
      <c r="CG2791" s="207"/>
      <c r="CH2791" s="207"/>
      <c r="CI2791" s="207"/>
      <c r="CJ2791" s="207"/>
      <c r="CK2791" s="207"/>
      <c r="CL2791" s="207"/>
      <c r="CM2791" s="207"/>
      <c r="CN2791" s="207"/>
      <c r="CO2791" s="207"/>
      <c r="CP2791" s="207"/>
      <c r="CQ2791" s="207"/>
      <c r="CR2791" s="207"/>
      <c r="CS2791" s="207"/>
      <c r="CT2791" s="207"/>
      <c r="CU2791" s="207"/>
      <c r="CV2791" s="207"/>
      <c r="CW2791" s="207"/>
      <c r="CX2791" s="207"/>
      <c r="CY2791" s="207"/>
      <c r="CZ2791" s="207"/>
      <c r="DA2791" s="207"/>
      <c r="DB2791" s="207"/>
      <c r="DC2791" s="207"/>
      <c r="DD2791" s="207"/>
      <c r="DE2791" s="207"/>
      <c r="DF2791" s="207"/>
      <c r="DG2791" s="207"/>
      <c r="DH2791" s="207"/>
      <c r="DI2791" s="207"/>
      <c r="DJ2791" s="207"/>
      <c r="DK2791" s="207"/>
      <c r="DL2791" s="207"/>
      <c r="DM2791" s="207"/>
      <c r="DN2791" s="207"/>
      <c r="DO2791" s="207"/>
      <c r="DP2791" s="207"/>
      <c r="DQ2791" s="207"/>
      <c r="DR2791" s="207"/>
      <c r="DS2791" s="207"/>
      <c r="DT2791" s="207"/>
      <c r="DU2791" s="207"/>
      <c r="DV2791" s="207"/>
      <c r="DW2791" s="207"/>
      <c r="DX2791" s="207"/>
    </row>
    <row r="2792" spans="68:128">
      <c r="BP2792" s="207"/>
      <c r="BQ2792" s="207"/>
      <c r="BR2792" s="207"/>
      <c r="BS2792" s="207"/>
      <c r="BT2792" s="207"/>
      <c r="BU2792" s="207"/>
      <c r="BV2792" s="207"/>
      <c r="BW2792" s="207"/>
      <c r="BX2792" s="207"/>
      <c r="BY2792" s="207"/>
      <c r="BZ2792" s="207"/>
      <c r="CA2792" s="207"/>
      <c r="CB2792" s="207"/>
      <c r="CC2792" s="207"/>
      <c r="CD2792" s="207"/>
      <c r="CE2792" s="207"/>
      <c r="CF2792" s="207"/>
      <c r="CG2792" s="207"/>
      <c r="CH2792" s="207"/>
      <c r="CI2792" s="207"/>
      <c r="CJ2792" s="207"/>
      <c r="CK2792" s="207"/>
      <c r="CL2792" s="207"/>
      <c r="CM2792" s="207"/>
      <c r="CN2792" s="207"/>
      <c r="CO2792" s="207"/>
      <c r="CP2792" s="207"/>
      <c r="CQ2792" s="207"/>
      <c r="CR2792" s="207"/>
      <c r="CS2792" s="207"/>
      <c r="CT2792" s="207"/>
      <c r="CU2792" s="207"/>
      <c r="CV2792" s="207"/>
      <c r="CW2792" s="207"/>
      <c r="CX2792" s="207"/>
      <c r="CY2792" s="207"/>
      <c r="CZ2792" s="207"/>
      <c r="DA2792" s="207"/>
      <c r="DB2792" s="207"/>
      <c r="DC2792" s="207"/>
      <c r="DD2792" s="207"/>
      <c r="DE2792" s="207"/>
      <c r="DF2792" s="207"/>
      <c r="DG2792" s="207"/>
      <c r="DH2792" s="207"/>
      <c r="DI2792" s="207"/>
      <c r="DJ2792" s="207"/>
      <c r="DK2792" s="207"/>
      <c r="DL2792" s="207"/>
      <c r="DM2792" s="207"/>
      <c r="DN2792" s="207"/>
      <c r="DO2792" s="207"/>
      <c r="DP2792" s="207"/>
      <c r="DQ2792" s="207"/>
      <c r="DR2792" s="207"/>
      <c r="DS2792" s="207"/>
      <c r="DT2792" s="207"/>
      <c r="DU2792" s="207"/>
      <c r="DV2792" s="207"/>
      <c r="DW2792" s="207"/>
      <c r="DX2792" s="207"/>
    </row>
    <row r="2793" spans="68:128">
      <c r="BP2793" s="207"/>
      <c r="BQ2793" s="207"/>
      <c r="BR2793" s="207"/>
      <c r="BS2793" s="207"/>
      <c r="BT2793" s="207"/>
      <c r="BU2793" s="207"/>
      <c r="BV2793" s="207"/>
      <c r="BW2793" s="207"/>
      <c r="BX2793" s="207"/>
      <c r="BY2793" s="207"/>
      <c r="BZ2793" s="207"/>
      <c r="CA2793" s="207"/>
      <c r="CB2793" s="207"/>
      <c r="CC2793" s="207"/>
      <c r="CD2793" s="207"/>
      <c r="CE2793" s="207"/>
      <c r="CF2793" s="207"/>
      <c r="CG2793" s="207"/>
      <c r="CH2793" s="207"/>
      <c r="CI2793" s="207"/>
      <c r="CJ2793" s="207"/>
      <c r="CK2793" s="207"/>
      <c r="CL2793" s="207"/>
      <c r="CM2793" s="207"/>
      <c r="CN2793" s="207"/>
      <c r="CO2793" s="207"/>
      <c r="CP2793" s="207"/>
      <c r="CQ2793" s="207"/>
      <c r="CR2793" s="207"/>
      <c r="CS2793" s="207"/>
      <c r="CT2793" s="207"/>
      <c r="CU2793" s="207"/>
      <c r="CV2793" s="207"/>
      <c r="CW2793" s="207"/>
      <c r="CX2793" s="207"/>
      <c r="CY2793" s="207"/>
      <c r="CZ2793" s="207"/>
      <c r="DA2793" s="207"/>
      <c r="DB2793" s="207"/>
      <c r="DC2793" s="207"/>
      <c r="DD2793" s="207"/>
      <c r="DE2793" s="207"/>
      <c r="DF2793" s="207"/>
      <c r="DG2793" s="207"/>
      <c r="DH2793" s="207"/>
      <c r="DI2793" s="207"/>
      <c r="DJ2793" s="207"/>
      <c r="DK2793" s="207"/>
      <c r="DL2793" s="207"/>
      <c r="DM2793" s="207"/>
      <c r="DN2793" s="207"/>
      <c r="DO2793" s="207"/>
      <c r="DP2793" s="207"/>
      <c r="DQ2793" s="207"/>
      <c r="DR2793" s="207"/>
      <c r="DS2793" s="207"/>
      <c r="DT2793" s="207"/>
      <c r="DU2793" s="207"/>
      <c r="DV2793" s="207"/>
      <c r="DW2793" s="207"/>
      <c r="DX2793" s="207"/>
    </row>
    <row r="2794" spans="68:128">
      <c r="BP2794" s="207"/>
      <c r="BQ2794" s="207"/>
      <c r="BR2794" s="207"/>
      <c r="BS2794" s="207"/>
      <c r="BT2794" s="207"/>
      <c r="BU2794" s="207"/>
      <c r="BV2794" s="207"/>
      <c r="BW2794" s="207"/>
      <c r="BX2794" s="207"/>
      <c r="BY2794" s="207"/>
      <c r="BZ2794" s="207"/>
      <c r="CA2794" s="207"/>
      <c r="CB2794" s="207"/>
      <c r="CC2794" s="207"/>
      <c r="CD2794" s="207"/>
      <c r="CE2794" s="207"/>
      <c r="CF2794" s="207"/>
      <c r="CG2794" s="207"/>
      <c r="CH2794" s="207"/>
      <c r="CI2794" s="207"/>
      <c r="CJ2794" s="207"/>
      <c r="CK2794" s="207"/>
      <c r="CL2794" s="207"/>
      <c r="CM2794" s="207"/>
      <c r="CN2794" s="207"/>
      <c r="CO2794" s="207"/>
      <c r="CP2794" s="207"/>
      <c r="CQ2794" s="207"/>
      <c r="CR2794" s="207"/>
      <c r="CS2794" s="207"/>
      <c r="CT2794" s="207"/>
      <c r="CU2794" s="207"/>
      <c r="CV2794" s="207"/>
      <c r="CW2794" s="207"/>
      <c r="CX2794" s="207"/>
      <c r="CY2794" s="207"/>
      <c r="CZ2794" s="207"/>
      <c r="DA2794" s="207"/>
      <c r="DB2794" s="207"/>
      <c r="DC2794" s="207"/>
      <c r="DD2794" s="207"/>
      <c r="DE2794" s="207"/>
      <c r="DF2794" s="207"/>
      <c r="DG2794" s="207"/>
      <c r="DH2794" s="207"/>
      <c r="DI2794" s="207"/>
      <c r="DJ2794" s="207"/>
      <c r="DK2794" s="207"/>
      <c r="DL2794" s="207"/>
      <c r="DM2794" s="207"/>
      <c r="DN2794" s="207"/>
      <c r="DO2794" s="207"/>
      <c r="DP2794" s="207"/>
      <c r="DQ2794" s="207"/>
      <c r="DR2794" s="207"/>
      <c r="DS2794" s="207"/>
      <c r="DT2794" s="207"/>
      <c r="DU2794" s="207"/>
      <c r="DV2794" s="207"/>
      <c r="DW2794" s="207"/>
      <c r="DX2794" s="207"/>
    </row>
    <row r="2795" spans="68:128">
      <c r="BP2795" s="207"/>
      <c r="BQ2795" s="207"/>
      <c r="BR2795" s="207"/>
      <c r="BS2795" s="207"/>
      <c r="BT2795" s="207"/>
      <c r="BU2795" s="207"/>
      <c r="BV2795" s="207"/>
      <c r="BW2795" s="207"/>
      <c r="BX2795" s="207"/>
      <c r="BY2795" s="207"/>
      <c r="BZ2795" s="207"/>
      <c r="CA2795" s="207"/>
      <c r="CB2795" s="207"/>
      <c r="CC2795" s="207"/>
      <c r="CD2795" s="207"/>
      <c r="CE2795" s="207"/>
      <c r="CF2795" s="207"/>
      <c r="CG2795" s="207"/>
      <c r="CH2795" s="207"/>
      <c r="CI2795" s="207"/>
      <c r="CJ2795" s="207"/>
      <c r="CK2795" s="207"/>
      <c r="CL2795" s="207"/>
      <c r="CM2795" s="207"/>
      <c r="CN2795" s="207"/>
      <c r="CO2795" s="207"/>
      <c r="CP2795" s="207"/>
      <c r="CQ2795" s="207"/>
      <c r="CR2795" s="207"/>
      <c r="CS2795" s="207"/>
      <c r="CT2795" s="207"/>
      <c r="CU2795" s="207"/>
      <c r="CV2795" s="207"/>
      <c r="CW2795" s="207"/>
      <c r="CX2795" s="207"/>
      <c r="CY2795" s="207"/>
      <c r="CZ2795" s="207"/>
      <c r="DA2795" s="207"/>
      <c r="DB2795" s="207"/>
      <c r="DC2795" s="207"/>
      <c r="DD2795" s="207"/>
      <c r="DE2795" s="207"/>
      <c r="DF2795" s="207"/>
      <c r="DG2795" s="207"/>
      <c r="DH2795" s="207"/>
      <c r="DI2795" s="207"/>
      <c r="DJ2795" s="207"/>
      <c r="DK2795" s="207"/>
      <c r="DL2795" s="207"/>
      <c r="DM2795" s="207"/>
      <c r="DN2795" s="207"/>
      <c r="DO2795" s="207"/>
      <c r="DP2795" s="207"/>
      <c r="DQ2795" s="207"/>
      <c r="DR2795" s="207"/>
      <c r="DS2795" s="207"/>
      <c r="DT2795" s="207"/>
      <c r="DU2795" s="207"/>
      <c r="DV2795" s="207"/>
      <c r="DW2795" s="207"/>
      <c r="DX2795" s="207"/>
    </row>
    <row r="2796" spans="68:128">
      <c r="BP2796" s="207"/>
      <c r="BQ2796" s="207"/>
      <c r="BR2796" s="207"/>
      <c r="BS2796" s="207"/>
      <c r="BT2796" s="207"/>
      <c r="BU2796" s="207"/>
      <c r="BV2796" s="207"/>
      <c r="BW2796" s="207"/>
      <c r="BX2796" s="207"/>
      <c r="BY2796" s="207"/>
      <c r="BZ2796" s="207"/>
      <c r="CA2796" s="207"/>
      <c r="CB2796" s="207"/>
      <c r="CC2796" s="207"/>
      <c r="CD2796" s="207"/>
      <c r="CE2796" s="207"/>
      <c r="CF2796" s="207"/>
      <c r="CG2796" s="207"/>
      <c r="CH2796" s="207"/>
      <c r="CI2796" s="207"/>
      <c r="CJ2796" s="207"/>
      <c r="CK2796" s="207"/>
      <c r="CL2796" s="207"/>
      <c r="CM2796" s="207"/>
      <c r="CN2796" s="207"/>
      <c r="CO2796" s="207"/>
      <c r="CP2796" s="207"/>
      <c r="CQ2796" s="207"/>
      <c r="CR2796" s="207"/>
      <c r="CS2796" s="207"/>
      <c r="CT2796" s="207"/>
      <c r="CU2796" s="207"/>
      <c r="CV2796" s="207"/>
      <c r="CW2796" s="207"/>
      <c r="CX2796" s="207"/>
      <c r="CY2796" s="207"/>
      <c r="CZ2796" s="207"/>
      <c r="DA2796" s="207"/>
      <c r="DB2796" s="207"/>
      <c r="DC2796" s="207"/>
      <c r="DD2796" s="207"/>
      <c r="DE2796" s="207"/>
      <c r="DF2796" s="207"/>
      <c r="DG2796" s="207"/>
      <c r="DH2796" s="207"/>
      <c r="DI2796" s="207"/>
      <c r="DJ2796" s="207"/>
      <c r="DK2796" s="207"/>
      <c r="DL2796" s="207"/>
      <c r="DM2796" s="207"/>
      <c r="DN2796" s="207"/>
      <c r="DO2796" s="207"/>
      <c r="DP2796" s="207"/>
      <c r="DQ2796" s="207"/>
      <c r="DR2796" s="207"/>
      <c r="DS2796" s="207"/>
      <c r="DT2796" s="207"/>
      <c r="DU2796" s="207"/>
      <c r="DV2796" s="207"/>
      <c r="DW2796" s="207"/>
      <c r="DX2796" s="207"/>
    </row>
    <row r="2797" spans="68:128">
      <c r="BP2797" s="207"/>
      <c r="BQ2797" s="207"/>
      <c r="BR2797" s="207"/>
      <c r="BS2797" s="207"/>
      <c r="BT2797" s="207"/>
      <c r="BU2797" s="207"/>
      <c r="BV2797" s="207"/>
      <c r="BW2797" s="207"/>
      <c r="BX2797" s="207"/>
      <c r="BY2797" s="207"/>
      <c r="BZ2797" s="207"/>
      <c r="CA2797" s="207"/>
      <c r="CB2797" s="207"/>
      <c r="CC2797" s="207"/>
      <c r="CD2797" s="207"/>
      <c r="CE2797" s="207"/>
      <c r="CF2797" s="207"/>
      <c r="CG2797" s="207"/>
      <c r="CH2797" s="207"/>
      <c r="CI2797" s="207"/>
      <c r="CJ2797" s="207"/>
      <c r="CK2797" s="207"/>
      <c r="CL2797" s="207"/>
      <c r="CM2797" s="207"/>
      <c r="CN2797" s="207"/>
      <c r="CO2797" s="207"/>
      <c r="CP2797" s="207"/>
      <c r="CQ2797" s="207"/>
      <c r="CR2797" s="207"/>
      <c r="CS2797" s="207"/>
      <c r="CT2797" s="207"/>
      <c r="CU2797" s="207"/>
      <c r="CV2797" s="207"/>
      <c r="CW2797" s="207"/>
      <c r="CX2797" s="207"/>
      <c r="CY2797" s="207"/>
      <c r="CZ2797" s="207"/>
      <c r="DA2797" s="207"/>
      <c r="DB2797" s="207"/>
      <c r="DC2797" s="207"/>
      <c r="DD2797" s="207"/>
      <c r="DE2797" s="207"/>
      <c r="DF2797" s="207"/>
      <c r="DG2797" s="207"/>
      <c r="DH2797" s="207"/>
      <c r="DI2797" s="207"/>
      <c r="DJ2797" s="207"/>
      <c r="DK2797" s="207"/>
      <c r="DL2797" s="207"/>
      <c r="DM2797" s="207"/>
      <c r="DN2797" s="207"/>
      <c r="DO2797" s="207"/>
      <c r="DP2797" s="207"/>
      <c r="DQ2797" s="207"/>
      <c r="DR2797" s="207"/>
      <c r="DS2797" s="207"/>
      <c r="DT2797" s="207"/>
      <c r="DU2797" s="207"/>
      <c r="DV2797" s="207"/>
      <c r="DW2797" s="207"/>
      <c r="DX2797" s="207"/>
    </row>
    <row r="2798" spans="68:128">
      <c r="BP2798" s="207"/>
      <c r="BQ2798" s="207"/>
      <c r="BR2798" s="207"/>
      <c r="BS2798" s="207"/>
      <c r="BT2798" s="207"/>
      <c r="BU2798" s="207"/>
      <c r="BV2798" s="207"/>
      <c r="BW2798" s="207"/>
      <c r="BX2798" s="207"/>
      <c r="BY2798" s="207"/>
      <c r="BZ2798" s="207"/>
      <c r="CA2798" s="207"/>
      <c r="CB2798" s="207"/>
      <c r="CC2798" s="207"/>
      <c r="CD2798" s="207"/>
      <c r="CE2798" s="207"/>
      <c r="CF2798" s="207"/>
      <c r="CG2798" s="207"/>
      <c r="CH2798" s="207"/>
      <c r="CI2798" s="207"/>
      <c r="CJ2798" s="207"/>
      <c r="CK2798" s="207"/>
      <c r="CL2798" s="207"/>
      <c r="CM2798" s="207"/>
      <c r="CN2798" s="207"/>
      <c r="CO2798" s="207"/>
      <c r="CP2798" s="207"/>
      <c r="CQ2798" s="207"/>
      <c r="CR2798" s="207"/>
      <c r="CS2798" s="207"/>
      <c r="CT2798" s="207"/>
      <c r="CU2798" s="207"/>
      <c r="CV2798" s="207"/>
      <c r="CW2798" s="207"/>
      <c r="CX2798" s="207"/>
      <c r="CY2798" s="207"/>
      <c r="CZ2798" s="207"/>
      <c r="DA2798" s="207"/>
      <c r="DB2798" s="207"/>
      <c r="DC2798" s="207"/>
      <c r="DD2798" s="207"/>
      <c r="DE2798" s="207"/>
      <c r="DF2798" s="207"/>
      <c r="DG2798" s="207"/>
      <c r="DH2798" s="207"/>
      <c r="DI2798" s="207"/>
      <c r="DJ2798" s="207"/>
      <c r="DK2798" s="207"/>
      <c r="DL2798" s="207"/>
      <c r="DM2798" s="207"/>
      <c r="DN2798" s="207"/>
      <c r="DO2798" s="207"/>
      <c r="DP2798" s="207"/>
      <c r="DQ2798" s="207"/>
      <c r="DR2798" s="207"/>
      <c r="DS2798" s="207"/>
      <c r="DT2798" s="207"/>
      <c r="DU2798" s="207"/>
      <c r="DV2798" s="207"/>
      <c r="DW2798" s="207"/>
      <c r="DX2798" s="207"/>
    </row>
    <row r="2799" spans="68:128">
      <c r="BP2799" s="207"/>
      <c r="BQ2799" s="207"/>
      <c r="BR2799" s="207"/>
      <c r="BS2799" s="207"/>
      <c r="BT2799" s="207"/>
      <c r="BU2799" s="207"/>
      <c r="BV2799" s="207"/>
      <c r="BW2799" s="207"/>
      <c r="BX2799" s="207"/>
      <c r="BY2799" s="207"/>
      <c r="BZ2799" s="207"/>
      <c r="CA2799" s="207"/>
      <c r="CB2799" s="207"/>
      <c r="CC2799" s="207"/>
      <c r="CD2799" s="207"/>
      <c r="CE2799" s="207"/>
      <c r="CF2799" s="207"/>
      <c r="CG2799" s="207"/>
      <c r="CH2799" s="207"/>
      <c r="CI2799" s="207"/>
      <c r="CJ2799" s="207"/>
      <c r="CK2799" s="207"/>
      <c r="CL2799" s="207"/>
      <c r="CM2799" s="207"/>
      <c r="CN2799" s="207"/>
      <c r="CO2799" s="207"/>
      <c r="CP2799" s="207"/>
      <c r="CQ2799" s="207"/>
      <c r="CR2799" s="207"/>
      <c r="CS2799" s="207"/>
      <c r="CT2799" s="207"/>
      <c r="CU2799" s="207"/>
      <c r="CV2799" s="207"/>
      <c r="CW2799" s="207"/>
      <c r="CX2799" s="207"/>
      <c r="CY2799" s="207"/>
      <c r="CZ2799" s="207"/>
      <c r="DA2799" s="207"/>
      <c r="DB2799" s="207"/>
      <c r="DC2799" s="207"/>
      <c r="DD2799" s="207"/>
      <c r="DE2799" s="207"/>
      <c r="DF2799" s="207"/>
      <c r="DG2799" s="207"/>
      <c r="DH2799" s="207"/>
      <c r="DI2799" s="207"/>
      <c r="DJ2799" s="207"/>
      <c r="DK2799" s="207"/>
      <c r="DL2799" s="207"/>
      <c r="DM2799" s="207"/>
      <c r="DN2799" s="207"/>
      <c r="DO2799" s="207"/>
      <c r="DP2799" s="207"/>
      <c r="DQ2799" s="207"/>
      <c r="DR2799" s="207"/>
      <c r="DS2799" s="207"/>
      <c r="DT2799" s="207"/>
      <c r="DU2799" s="207"/>
      <c r="DV2799" s="207"/>
      <c r="DW2799" s="207"/>
      <c r="DX2799" s="207"/>
    </row>
    <row r="2800" spans="68:128">
      <c r="BP2800" s="207"/>
      <c r="BQ2800" s="207"/>
      <c r="BR2800" s="207"/>
      <c r="BS2800" s="207"/>
      <c r="BT2800" s="207"/>
      <c r="BU2800" s="207"/>
      <c r="BV2800" s="207"/>
      <c r="BW2800" s="207"/>
      <c r="BX2800" s="207"/>
      <c r="BY2800" s="207"/>
      <c r="BZ2800" s="207"/>
      <c r="CA2800" s="207"/>
      <c r="CB2800" s="207"/>
      <c r="CC2800" s="207"/>
      <c r="CD2800" s="207"/>
      <c r="CE2800" s="207"/>
      <c r="CF2800" s="207"/>
      <c r="CG2800" s="207"/>
      <c r="CH2800" s="207"/>
      <c r="CI2800" s="207"/>
      <c r="CJ2800" s="207"/>
      <c r="CK2800" s="207"/>
      <c r="CL2800" s="207"/>
      <c r="CM2800" s="207"/>
      <c r="CN2800" s="207"/>
      <c r="CO2800" s="207"/>
      <c r="CP2800" s="207"/>
      <c r="CQ2800" s="207"/>
      <c r="CR2800" s="207"/>
      <c r="CS2800" s="207"/>
      <c r="CT2800" s="207"/>
      <c r="CU2800" s="207"/>
      <c r="CV2800" s="207"/>
      <c r="CW2800" s="207"/>
      <c r="CX2800" s="207"/>
      <c r="CY2800" s="207"/>
      <c r="CZ2800" s="207"/>
      <c r="DA2800" s="207"/>
      <c r="DB2800" s="207"/>
      <c r="DC2800" s="207"/>
      <c r="DD2800" s="207"/>
      <c r="DE2800" s="207"/>
      <c r="DF2800" s="207"/>
      <c r="DG2800" s="207"/>
      <c r="DH2800" s="207"/>
      <c r="DI2800" s="207"/>
      <c r="DJ2800" s="207"/>
      <c r="DK2800" s="207"/>
      <c r="DL2800" s="207"/>
      <c r="DM2800" s="207"/>
      <c r="DN2800" s="207"/>
      <c r="DO2800" s="207"/>
      <c r="DP2800" s="207"/>
      <c r="DQ2800" s="207"/>
      <c r="DR2800" s="207"/>
      <c r="DS2800" s="207"/>
      <c r="DT2800" s="207"/>
      <c r="DU2800" s="207"/>
      <c r="DV2800" s="207"/>
      <c r="DW2800" s="207"/>
      <c r="DX2800" s="207"/>
    </row>
    <row r="2801" spans="68:128">
      <c r="BP2801" s="207"/>
      <c r="BQ2801" s="207"/>
      <c r="BR2801" s="207"/>
      <c r="BS2801" s="207"/>
      <c r="BT2801" s="207"/>
      <c r="BU2801" s="207"/>
      <c r="BV2801" s="207"/>
      <c r="BW2801" s="207"/>
      <c r="BX2801" s="207"/>
      <c r="BY2801" s="207"/>
      <c r="BZ2801" s="207"/>
      <c r="CA2801" s="207"/>
      <c r="CB2801" s="207"/>
      <c r="CC2801" s="207"/>
      <c r="CD2801" s="207"/>
      <c r="CE2801" s="207"/>
      <c r="CF2801" s="207"/>
      <c r="CG2801" s="207"/>
      <c r="CH2801" s="207"/>
      <c r="CI2801" s="207"/>
      <c r="CJ2801" s="207"/>
      <c r="CK2801" s="207"/>
      <c r="CL2801" s="207"/>
      <c r="CM2801" s="207"/>
      <c r="CN2801" s="207"/>
      <c r="CO2801" s="207"/>
      <c r="CP2801" s="207"/>
      <c r="CQ2801" s="207"/>
      <c r="CR2801" s="207"/>
      <c r="CS2801" s="207"/>
      <c r="CT2801" s="207"/>
      <c r="CU2801" s="207"/>
      <c r="CV2801" s="207"/>
      <c r="CW2801" s="207"/>
      <c r="CX2801" s="207"/>
      <c r="CY2801" s="207"/>
      <c r="CZ2801" s="207"/>
      <c r="DA2801" s="207"/>
      <c r="DB2801" s="207"/>
      <c r="DC2801" s="207"/>
      <c r="DD2801" s="207"/>
      <c r="DE2801" s="207"/>
      <c r="DF2801" s="207"/>
      <c r="DG2801" s="207"/>
      <c r="DH2801" s="207"/>
      <c r="DI2801" s="207"/>
      <c r="DJ2801" s="207"/>
      <c r="DK2801" s="207"/>
      <c r="DL2801" s="207"/>
      <c r="DM2801" s="207"/>
      <c r="DN2801" s="207"/>
      <c r="DO2801" s="207"/>
      <c r="DP2801" s="207"/>
      <c r="DQ2801" s="207"/>
      <c r="DR2801" s="207"/>
      <c r="DS2801" s="207"/>
      <c r="DT2801" s="207"/>
      <c r="DU2801" s="207"/>
      <c r="DV2801" s="207"/>
      <c r="DW2801" s="207"/>
      <c r="DX2801" s="207"/>
    </row>
    <row r="2802" spans="68:128">
      <c r="BP2802" s="207"/>
      <c r="BQ2802" s="207"/>
      <c r="BR2802" s="207"/>
      <c r="BS2802" s="207"/>
      <c r="BT2802" s="207"/>
      <c r="BU2802" s="207"/>
      <c r="BV2802" s="207"/>
      <c r="BW2802" s="207"/>
      <c r="BX2802" s="207"/>
      <c r="BY2802" s="207"/>
      <c r="BZ2802" s="207"/>
      <c r="CA2802" s="207"/>
      <c r="CB2802" s="207"/>
      <c r="CC2802" s="207"/>
      <c r="CD2802" s="207"/>
      <c r="CE2802" s="207"/>
      <c r="CF2802" s="207"/>
      <c r="CG2802" s="207"/>
      <c r="CH2802" s="207"/>
      <c r="CI2802" s="207"/>
      <c r="CJ2802" s="207"/>
      <c r="CK2802" s="207"/>
      <c r="CL2802" s="207"/>
      <c r="CM2802" s="207"/>
      <c r="CN2802" s="207"/>
      <c r="CO2802" s="207"/>
      <c r="CP2802" s="207"/>
      <c r="CQ2802" s="207"/>
      <c r="CR2802" s="207"/>
      <c r="CS2802" s="207"/>
      <c r="CT2802" s="207"/>
      <c r="CU2802" s="207"/>
      <c r="CV2802" s="207"/>
      <c r="CW2802" s="207"/>
      <c r="CX2802" s="207"/>
      <c r="CY2802" s="207"/>
      <c r="CZ2802" s="207"/>
      <c r="DA2802" s="207"/>
      <c r="DB2802" s="207"/>
      <c r="DC2802" s="207"/>
      <c r="DD2802" s="207"/>
      <c r="DE2802" s="207"/>
      <c r="DF2802" s="207"/>
      <c r="DG2802" s="207"/>
      <c r="DH2802" s="207"/>
      <c r="DI2802" s="207"/>
      <c r="DJ2802" s="207"/>
      <c r="DK2802" s="207"/>
      <c r="DL2802" s="207"/>
      <c r="DM2802" s="207"/>
      <c r="DN2802" s="207"/>
      <c r="DO2802" s="207"/>
      <c r="DP2802" s="207"/>
      <c r="DQ2802" s="207"/>
      <c r="DR2802" s="207"/>
      <c r="DS2802" s="207"/>
      <c r="DT2802" s="207"/>
      <c r="DU2802" s="207"/>
      <c r="DV2802" s="207"/>
      <c r="DW2802" s="207"/>
      <c r="DX2802" s="207"/>
    </row>
    <row r="2803" spans="68:128">
      <c r="BP2803" s="207"/>
      <c r="BQ2803" s="207"/>
      <c r="BR2803" s="207"/>
      <c r="BS2803" s="207"/>
      <c r="BT2803" s="207"/>
      <c r="BU2803" s="207"/>
      <c r="BV2803" s="207"/>
      <c r="BW2803" s="207"/>
      <c r="BX2803" s="207"/>
      <c r="BY2803" s="207"/>
      <c r="BZ2803" s="207"/>
      <c r="CA2803" s="207"/>
      <c r="CB2803" s="207"/>
      <c r="CC2803" s="207"/>
      <c r="CD2803" s="207"/>
      <c r="CE2803" s="207"/>
      <c r="CF2803" s="207"/>
      <c r="CG2803" s="207"/>
      <c r="CH2803" s="207"/>
      <c r="CI2803" s="207"/>
      <c r="CJ2803" s="207"/>
      <c r="CK2803" s="207"/>
      <c r="CL2803" s="207"/>
      <c r="CM2803" s="207"/>
      <c r="CN2803" s="207"/>
      <c r="CO2803" s="207"/>
      <c r="CP2803" s="207"/>
      <c r="CQ2803" s="207"/>
      <c r="CR2803" s="207"/>
      <c r="CS2803" s="207"/>
      <c r="CT2803" s="207"/>
      <c r="CU2803" s="207"/>
      <c r="CV2803" s="207"/>
      <c r="CW2803" s="207"/>
      <c r="CX2803" s="207"/>
      <c r="CY2803" s="207"/>
      <c r="CZ2803" s="207"/>
      <c r="DA2803" s="207"/>
      <c r="DB2803" s="207"/>
      <c r="DC2803" s="207"/>
      <c r="DD2803" s="207"/>
      <c r="DE2803" s="207"/>
      <c r="DF2803" s="207"/>
      <c r="DG2803" s="207"/>
      <c r="DH2803" s="207"/>
      <c r="DI2803" s="207"/>
      <c r="DJ2803" s="207"/>
      <c r="DK2803" s="207"/>
      <c r="DL2803" s="207"/>
      <c r="DM2803" s="207"/>
      <c r="DN2803" s="207"/>
      <c r="DO2803" s="207"/>
      <c r="DP2803" s="207"/>
      <c r="DQ2803" s="207"/>
      <c r="DR2803" s="207"/>
      <c r="DS2803" s="207"/>
      <c r="DT2803" s="207"/>
      <c r="DU2803" s="207"/>
      <c r="DV2803" s="207"/>
      <c r="DW2803" s="207"/>
      <c r="DX2803" s="207"/>
    </row>
    <row r="2804" spans="68:128">
      <c r="BP2804" s="207"/>
      <c r="BQ2804" s="207"/>
      <c r="BR2804" s="207"/>
      <c r="BS2804" s="207"/>
      <c r="BT2804" s="207"/>
      <c r="BU2804" s="207"/>
      <c r="BV2804" s="207"/>
      <c r="BW2804" s="207"/>
      <c r="BX2804" s="207"/>
      <c r="BY2804" s="207"/>
      <c r="BZ2804" s="207"/>
      <c r="CA2804" s="207"/>
      <c r="CB2804" s="207"/>
      <c r="CC2804" s="207"/>
      <c r="CD2804" s="207"/>
      <c r="CE2804" s="207"/>
      <c r="CF2804" s="207"/>
      <c r="CG2804" s="207"/>
      <c r="CH2804" s="207"/>
      <c r="CI2804" s="207"/>
      <c r="CJ2804" s="207"/>
      <c r="CK2804" s="207"/>
      <c r="CL2804" s="207"/>
      <c r="CM2804" s="207"/>
      <c r="CN2804" s="207"/>
      <c r="CO2804" s="207"/>
      <c r="CP2804" s="207"/>
      <c r="CQ2804" s="207"/>
      <c r="CR2804" s="207"/>
      <c r="CS2804" s="207"/>
      <c r="CT2804" s="207"/>
      <c r="CU2804" s="207"/>
      <c r="CV2804" s="207"/>
      <c r="CW2804" s="207"/>
      <c r="CX2804" s="207"/>
      <c r="CY2804" s="207"/>
      <c r="CZ2804" s="207"/>
      <c r="DA2804" s="207"/>
      <c r="DB2804" s="207"/>
      <c r="DC2804" s="207"/>
      <c r="DD2804" s="207"/>
      <c r="DE2804" s="207"/>
      <c r="DF2804" s="207"/>
      <c r="DG2804" s="207"/>
      <c r="DH2804" s="207"/>
      <c r="DI2804" s="207"/>
      <c r="DJ2804" s="207"/>
      <c r="DK2804" s="207"/>
      <c r="DL2804" s="207"/>
      <c r="DM2804" s="207"/>
      <c r="DN2804" s="207"/>
      <c r="DO2804" s="207"/>
      <c r="DP2804" s="207"/>
      <c r="DQ2804" s="207"/>
      <c r="DR2804" s="207"/>
      <c r="DS2804" s="207"/>
      <c r="DT2804" s="207"/>
      <c r="DU2804" s="207"/>
      <c r="DV2804" s="207"/>
      <c r="DW2804" s="207"/>
      <c r="DX2804" s="207"/>
    </row>
    <row r="2805" spans="68:128">
      <c r="BP2805" s="207"/>
      <c r="BQ2805" s="207"/>
      <c r="BR2805" s="207"/>
      <c r="BS2805" s="207"/>
      <c r="BT2805" s="207"/>
      <c r="BU2805" s="207"/>
      <c r="BV2805" s="207"/>
      <c r="BW2805" s="207"/>
      <c r="BX2805" s="207"/>
      <c r="BY2805" s="207"/>
      <c r="BZ2805" s="207"/>
      <c r="CA2805" s="207"/>
      <c r="CB2805" s="207"/>
      <c r="CC2805" s="207"/>
      <c r="CD2805" s="207"/>
      <c r="CE2805" s="207"/>
      <c r="CF2805" s="207"/>
      <c r="CG2805" s="207"/>
      <c r="CH2805" s="207"/>
      <c r="CI2805" s="207"/>
      <c r="CJ2805" s="207"/>
      <c r="CK2805" s="207"/>
      <c r="CL2805" s="207"/>
      <c r="CM2805" s="207"/>
      <c r="CN2805" s="207"/>
      <c r="CO2805" s="207"/>
      <c r="CP2805" s="207"/>
      <c r="CQ2805" s="207"/>
      <c r="CR2805" s="207"/>
      <c r="CS2805" s="207"/>
      <c r="CT2805" s="207"/>
      <c r="CU2805" s="207"/>
      <c r="CV2805" s="207"/>
      <c r="CW2805" s="207"/>
      <c r="CX2805" s="207"/>
      <c r="CY2805" s="207"/>
      <c r="CZ2805" s="207"/>
      <c r="DA2805" s="207"/>
      <c r="DB2805" s="207"/>
      <c r="DC2805" s="207"/>
      <c r="DD2805" s="207"/>
      <c r="DE2805" s="207"/>
      <c r="DF2805" s="207"/>
      <c r="DG2805" s="207"/>
      <c r="DH2805" s="207"/>
      <c r="DI2805" s="207"/>
      <c r="DJ2805" s="207"/>
      <c r="DK2805" s="207"/>
      <c r="DL2805" s="207"/>
      <c r="DM2805" s="207"/>
      <c r="DN2805" s="207"/>
      <c r="DO2805" s="207"/>
      <c r="DP2805" s="207"/>
      <c r="DQ2805" s="207"/>
      <c r="DR2805" s="207"/>
      <c r="DS2805" s="207"/>
      <c r="DT2805" s="207"/>
      <c r="DU2805" s="207"/>
      <c r="DV2805" s="207"/>
      <c r="DW2805" s="207"/>
      <c r="DX2805" s="207"/>
    </row>
    <row r="2806" spans="68:128">
      <c r="BP2806" s="207"/>
      <c r="BQ2806" s="207"/>
      <c r="BR2806" s="207"/>
      <c r="BS2806" s="207"/>
      <c r="BT2806" s="207"/>
      <c r="BU2806" s="207"/>
      <c r="BV2806" s="207"/>
      <c r="BW2806" s="207"/>
      <c r="BX2806" s="207"/>
      <c r="BY2806" s="207"/>
      <c r="BZ2806" s="207"/>
      <c r="CA2806" s="207"/>
      <c r="CB2806" s="207"/>
      <c r="CC2806" s="207"/>
      <c r="CD2806" s="207"/>
      <c r="CE2806" s="207"/>
      <c r="CF2806" s="207"/>
      <c r="CG2806" s="207"/>
      <c r="CH2806" s="207"/>
      <c r="CI2806" s="207"/>
      <c r="CJ2806" s="207"/>
      <c r="CK2806" s="207"/>
      <c r="CL2806" s="207"/>
      <c r="CM2806" s="207"/>
      <c r="CN2806" s="207"/>
      <c r="CO2806" s="207"/>
      <c r="CP2806" s="207"/>
      <c r="CQ2806" s="207"/>
      <c r="CR2806" s="207"/>
      <c r="CS2806" s="207"/>
      <c r="CT2806" s="207"/>
      <c r="CU2806" s="207"/>
      <c r="CV2806" s="207"/>
      <c r="CW2806" s="207"/>
      <c r="CX2806" s="207"/>
      <c r="CY2806" s="207"/>
      <c r="CZ2806" s="207"/>
      <c r="DA2806" s="207"/>
      <c r="DB2806" s="207"/>
      <c r="DC2806" s="207"/>
      <c r="DD2806" s="207"/>
      <c r="DE2806" s="207"/>
      <c r="DF2806" s="207"/>
      <c r="DG2806" s="207"/>
      <c r="DH2806" s="207"/>
      <c r="DI2806" s="207"/>
      <c r="DJ2806" s="207"/>
      <c r="DK2806" s="207"/>
      <c r="DL2806" s="207"/>
      <c r="DM2806" s="207"/>
      <c r="DN2806" s="207"/>
      <c r="DO2806" s="207"/>
      <c r="DP2806" s="207"/>
      <c r="DQ2806" s="207"/>
      <c r="DR2806" s="207"/>
      <c r="DS2806" s="207"/>
      <c r="DT2806" s="207"/>
      <c r="DU2806" s="207"/>
      <c r="DV2806" s="207"/>
      <c r="DW2806" s="207"/>
      <c r="DX2806" s="207"/>
    </row>
    <row r="2807" spans="68:128">
      <c r="BP2807" s="207"/>
      <c r="BQ2807" s="207"/>
      <c r="BR2807" s="207"/>
      <c r="BS2807" s="207"/>
      <c r="BT2807" s="207"/>
      <c r="BU2807" s="207"/>
      <c r="BV2807" s="207"/>
      <c r="BW2807" s="207"/>
      <c r="BX2807" s="207"/>
      <c r="BY2807" s="207"/>
      <c r="BZ2807" s="207"/>
      <c r="CA2807" s="207"/>
      <c r="CB2807" s="207"/>
      <c r="CC2807" s="207"/>
      <c r="CD2807" s="207"/>
      <c r="CE2807" s="207"/>
      <c r="CF2807" s="207"/>
      <c r="CG2807" s="207"/>
      <c r="CH2807" s="207"/>
      <c r="CI2807" s="207"/>
      <c r="CJ2807" s="207"/>
      <c r="CK2807" s="207"/>
      <c r="CL2807" s="207"/>
      <c r="CM2807" s="207"/>
      <c r="CN2807" s="207"/>
      <c r="CO2807" s="207"/>
      <c r="CP2807" s="207"/>
      <c r="CQ2807" s="207"/>
      <c r="CR2807" s="207"/>
      <c r="CS2807" s="207"/>
      <c r="CT2807" s="207"/>
      <c r="CU2807" s="207"/>
      <c r="CV2807" s="207"/>
      <c r="CW2807" s="207"/>
      <c r="CX2807" s="207"/>
      <c r="CY2807" s="207"/>
      <c r="CZ2807" s="207"/>
      <c r="DA2807" s="207"/>
      <c r="DB2807" s="207"/>
      <c r="DC2807" s="207"/>
      <c r="DD2807" s="207"/>
      <c r="DE2807" s="207"/>
      <c r="DF2807" s="207"/>
      <c r="DG2807" s="207"/>
      <c r="DH2807" s="207"/>
      <c r="DI2807" s="207"/>
      <c r="DJ2807" s="207"/>
      <c r="DK2807" s="207"/>
      <c r="DL2807" s="207"/>
      <c r="DM2807" s="207"/>
      <c r="DN2807" s="207"/>
      <c r="DO2807" s="207"/>
      <c r="DP2807" s="207"/>
      <c r="DQ2807" s="207"/>
      <c r="DR2807" s="207"/>
      <c r="DS2807" s="207"/>
      <c r="DT2807" s="207"/>
      <c r="DU2807" s="207"/>
      <c r="DV2807" s="207"/>
      <c r="DW2807" s="207"/>
      <c r="DX2807" s="207"/>
    </row>
    <row r="2808" spans="68:128">
      <c r="BP2808" s="207"/>
      <c r="BQ2808" s="207"/>
      <c r="BR2808" s="207"/>
      <c r="BS2808" s="207"/>
      <c r="BT2808" s="207"/>
      <c r="BU2808" s="207"/>
      <c r="BV2808" s="207"/>
      <c r="BW2808" s="207"/>
      <c r="BX2808" s="207"/>
      <c r="BY2808" s="207"/>
      <c r="BZ2808" s="207"/>
      <c r="CA2808" s="207"/>
      <c r="CB2808" s="207"/>
      <c r="CC2808" s="207"/>
      <c r="CD2808" s="207"/>
      <c r="CE2808" s="207"/>
      <c r="CF2808" s="207"/>
      <c r="CG2808" s="207"/>
      <c r="CH2808" s="207"/>
      <c r="CI2808" s="207"/>
      <c r="CJ2808" s="207"/>
      <c r="CK2808" s="207"/>
      <c r="CL2808" s="207"/>
      <c r="CM2808" s="207"/>
      <c r="CN2808" s="207"/>
      <c r="CO2808" s="207"/>
      <c r="CP2808" s="207"/>
      <c r="CQ2808" s="207"/>
      <c r="CR2808" s="207"/>
      <c r="CS2808" s="207"/>
      <c r="CT2808" s="207"/>
      <c r="CU2808" s="207"/>
      <c r="CV2808" s="207"/>
      <c r="CW2808" s="207"/>
      <c r="CX2808" s="207"/>
      <c r="CY2808" s="207"/>
      <c r="CZ2808" s="207"/>
      <c r="DA2808" s="207"/>
      <c r="DB2808" s="207"/>
      <c r="DC2808" s="207"/>
      <c r="DD2808" s="207"/>
      <c r="DE2808" s="207"/>
      <c r="DF2808" s="207"/>
      <c r="DG2808" s="207"/>
      <c r="DH2808" s="207"/>
      <c r="DI2808" s="207"/>
      <c r="DJ2808" s="207"/>
      <c r="DK2808" s="207"/>
      <c r="DL2808" s="207"/>
      <c r="DM2808" s="207"/>
      <c r="DN2808" s="207"/>
      <c r="DO2808" s="207"/>
      <c r="DP2808" s="207"/>
      <c r="DQ2808" s="207"/>
      <c r="DR2808" s="207"/>
      <c r="DS2808" s="207"/>
      <c r="DT2808" s="207"/>
      <c r="DU2808" s="207"/>
      <c r="DV2808" s="207"/>
      <c r="DW2808" s="207"/>
      <c r="DX2808" s="207"/>
    </row>
    <row r="2809" spans="68:128">
      <c r="BP2809" s="207"/>
      <c r="BQ2809" s="207"/>
      <c r="BR2809" s="207"/>
      <c r="BS2809" s="207"/>
      <c r="BT2809" s="207"/>
      <c r="BU2809" s="207"/>
      <c r="BV2809" s="207"/>
      <c r="BW2809" s="207"/>
      <c r="BX2809" s="207"/>
      <c r="BY2809" s="207"/>
      <c r="BZ2809" s="207"/>
      <c r="CA2809" s="207"/>
      <c r="CB2809" s="207"/>
      <c r="CC2809" s="207"/>
      <c r="CD2809" s="207"/>
      <c r="CE2809" s="207"/>
      <c r="CF2809" s="207"/>
      <c r="CG2809" s="207"/>
      <c r="CH2809" s="207"/>
      <c r="CI2809" s="207"/>
      <c r="CJ2809" s="207"/>
      <c r="CK2809" s="207"/>
      <c r="CL2809" s="207"/>
      <c r="CM2809" s="207"/>
      <c r="CN2809" s="207"/>
      <c r="CO2809" s="207"/>
      <c r="CP2809" s="207"/>
      <c r="CQ2809" s="207"/>
      <c r="CR2809" s="207"/>
      <c r="CS2809" s="207"/>
      <c r="CT2809" s="207"/>
      <c r="CU2809" s="207"/>
      <c r="CV2809" s="207"/>
      <c r="CW2809" s="207"/>
      <c r="CX2809" s="207"/>
      <c r="CY2809" s="207"/>
      <c r="CZ2809" s="207"/>
      <c r="DA2809" s="207"/>
      <c r="DB2809" s="207"/>
      <c r="DC2809" s="207"/>
      <c r="DD2809" s="207"/>
      <c r="DE2809" s="207"/>
      <c r="DF2809" s="207"/>
      <c r="DG2809" s="207"/>
      <c r="DH2809" s="207"/>
      <c r="DI2809" s="207"/>
      <c r="DJ2809" s="207"/>
      <c r="DK2809" s="207"/>
      <c r="DL2809" s="207"/>
      <c r="DM2809" s="207"/>
      <c r="DN2809" s="207"/>
      <c r="DO2809" s="207"/>
      <c r="DP2809" s="207"/>
      <c r="DQ2809" s="207"/>
      <c r="DR2809" s="207"/>
      <c r="DS2809" s="207"/>
      <c r="DT2809" s="207"/>
      <c r="DU2809" s="207"/>
      <c r="DV2809" s="207"/>
      <c r="DW2809" s="207"/>
      <c r="DX2809" s="207"/>
    </row>
    <row r="2810" spans="68:128">
      <c r="BP2810" s="207"/>
      <c r="BQ2810" s="207"/>
      <c r="BR2810" s="207"/>
      <c r="BS2810" s="207"/>
      <c r="BT2810" s="207"/>
      <c r="BU2810" s="207"/>
      <c r="BV2810" s="207"/>
      <c r="BW2810" s="207"/>
      <c r="BX2810" s="207"/>
      <c r="BY2810" s="207"/>
      <c r="BZ2810" s="207"/>
      <c r="CA2810" s="207"/>
      <c r="CB2810" s="207"/>
      <c r="CC2810" s="207"/>
      <c r="CD2810" s="207"/>
      <c r="CE2810" s="207"/>
      <c r="CF2810" s="207"/>
      <c r="CG2810" s="207"/>
      <c r="CH2810" s="207"/>
      <c r="CI2810" s="207"/>
      <c r="CJ2810" s="207"/>
      <c r="CK2810" s="207"/>
      <c r="CL2810" s="207"/>
      <c r="CM2810" s="207"/>
      <c r="CN2810" s="207"/>
      <c r="CO2810" s="207"/>
      <c r="CP2810" s="207"/>
      <c r="CQ2810" s="207"/>
      <c r="CR2810" s="207"/>
      <c r="CS2810" s="207"/>
      <c r="CT2810" s="207"/>
      <c r="CU2810" s="207"/>
      <c r="CV2810" s="207"/>
      <c r="CW2810" s="207"/>
      <c r="CX2810" s="207"/>
      <c r="CY2810" s="207"/>
      <c r="CZ2810" s="207"/>
      <c r="DA2810" s="207"/>
      <c r="DB2810" s="207"/>
      <c r="DC2810" s="207"/>
      <c r="DD2810" s="207"/>
      <c r="DE2810" s="207"/>
      <c r="DF2810" s="207"/>
      <c r="DG2810" s="207"/>
      <c r="DH2810" s="207"/>
      <c r="DI2810" s="207"/>
      <c r="DJ2810" s="207"/>
      <c r="DK2810" s="207"/>
      <c r="DL2810" s="207"/>
      <c r="DM2810" s="207"/>
      <c r="DN2810" s="207"/>
      <c r="DO2810" s="207"/>
      <c r="DP2810" s="207"/>
      <c r="DQ2810" s="207"/>
      <c r="DR2810" s="207"/>
      <c r="DS2810" s="207"/>
      <c r="DT2810" s="207"/>
      <c r="DU2810" s="207"/>
      <c r="DV2810" s="207"/>
      <c r="DW2810" s="207"/>
      <c r="DX2810" s="207"/>
    </row>
    <row r="2811" spans="68:128">
      <c r="BP2811" s="207"/>
      <c r="BQ2811" s="207"/>
      <c r="BR2811" s="207"/>
      <c r="BS2811" s="207"/>
      <c r="BT2811" s="207"/>
      <c r="BU2811" s="207"/>
      <c r="BV2811" s="207"/>
      <c r="BW2811" s="207"/>
      <c r="BX2811" s="207"/>
      <c r="BY2811" s="207"/>
      <c r="BZ2811" s="207"/>
      <c r="CA2811" s="207"/>
      <c r="CB2811" s="207"/>
      <c r="CC2811" s="207"/>
      <c r="CD2811" s="207"/>
      <c r="CE2811" s="207"/>
      <c r="CF2811" s="207"/>
      <c r="CG2811" s="207"/>
      <c r="CH2811" s="207"/>
      <c r="CI2811" s="207"/>
      <c r="CJ2811" s="207"/>
      <c r="CK2811" s="207"/>
      <c r="CL2811" s="207"/>
      <c r="CM2811" s="207"/>
      <c r="CN2811" s="207"/>
      <c r="CO2811" s="207"/>
      <c r="CP2811" s="207"/>
      <c r="CQ2811" s="207"/>
      <c r="CR2811" s="207"/>
      <c r="CS2811" s="207"/>
      <c r="CT2811" s="207"/>
      <c r="CU2811" s="207"/>
      <c r="CV2811" s="207"/>
      <c r="CW2811" s="207"/>
      <c r="CX2811" s="207"/>
      <c r="CY2811" s="207"/>
      <c r="CZ2811" s="207"/>
      <c r="DA2811" s="207"/>
      <c r="DB2811" s="207"/>
      <c r="DC2811" s="207"/>
      <c r="DD2811" s="207"/>
      <c r="DE2811" s="207"/>
      <c r="DF2811" s="207"/>
      <c r="DG2811" s="207"/>
      <c r="DH2811" s="207"/>
      <c r="DI2811" s="207"/>
      <c r="DJ2811" s="207"/>
      <c r="DK2811" s="207"/>
      <c r="DL2811" s="207"/>
      <c r="DM2811" s="207"/>
      <c r="DN2811" s="207"/>
      <c r="DO2811" s="207"/>
      <c r="DP2811" s="207"/>
      <c r="DQ2811" s="207"/>
      <c r="DR2811" s="207"/>
      <c r="DS2811" s="207"/>
      <c r="DT2811" s="207"/>
      <c r="DU2811" s="207"/>
      <c r="DV2811" s="207"/>
      <c r="DW2811" s="207"/>
      <c r="DX2811" s="207"/>
    </row>
    <row r="2812" spans="68:128">
      <c r="BP2812" s="207"/>
      <c r="BQ2812" s="207"/>
      <c r="BR2812" s="207"/>
      <c r="BS2812" s="207"/>
      <c r="BT2812" s="207"/>
      <c r="BU2812" s="207"/>
      <c r="BV2812" s="207"/>
      <c r="BW2812" s="207"/>
      <c r="BX2812" s="207"/>
      <c r="BY2812" s="207"/>
      <c r="BZ2812" s="207"/>
      <c r="CA2812" s="207"/>
      <c r="CB2812" s="207"/>
      <c r="CC2812" s="207"/>
      <c r="CD2812" s="207"/>
      <c r="CE2812" s="207"/>
      <c r="CF2812" s="207"/>
      <c r="CG2812" s="207"/>
      <c r="CH2812" s="207"/>
      <c r="CI2812" s="207"/>
      <c r="CJ2812" s="207"/>
      <c r="CK2812" s="207"/>
      <c r="CL2812" s="207"/>
      <c r="CM2812" s="207"/>
      <c r="CN2812" s="207"/>
      <c r="CO2812" s="207"/>
      <c r="CP2812" s="207"/>
      <c r="CQ2812" s="207"/>
      <c r="CR2812" s="207"/>
      <c r="CS2812" s="207"/>
      <c r="CT2812" s="207"/>
      <c r="CU2812" s="207"/>
      <c r="CV2812" s="207"/>
      <c r="CW2812" s="207"/>
      <c r="CX2812" s="207"/>
      <c r="CY2812" s="207"/>
      <c r="CZ2812" s="207"/>
      <c r="DA2812" s="207"/>
      <c r="DB2812" s="207"/>
      <c r="DC2812" s="207"/>
      <c r="DD2812" s="207"/>
      <c r="DE2812" s="207"/>
      <c r="DF2812" s="207"/>
      <c r="DG2812" s="207"/>
      <c r="DH2812" s="207"/>
      <c r="DI2812" s="207"/>
      <c r="DJ2812" s="207"/>
      <c r="DK2812" s="207"/>
      <c r="DL2812" s="207"/>
      <c r="DM2812" s="207"/>
      <c r="DN2812" s="207"/>
      <c r="DO2812" s="207"/>
      <c r="DP2812" s="207"/>
      <c r="DQ2812" s="207"/>
      <c r="DR2812" s="207"/>
      <c r="DS2812" s="207"/>
      <c r="DT2812" s="207"/>
      <c r="DU2812" s="207"/>
      <c r="DV2812" s="207"/>
      <c r="DW2812" s="207"/>
      <c r="DX2812" s="207"/>
    </row>
    <row r="2813" spans="68:128">
      <c r="BP2813" s="207"/>
      <c r="BQ2813" s="207"/>
      <c r="BR2813" s="207"/>
      <c r="BS2813" s="207"/>
      <c r="BT2813" s="207"/>
      <c r="BU2813" s="207"/>
      <c r="BV2813" s="207"/>
      <c r="BW2813" s="207"/>
      <c r="BX2813" s="207"/>
      <c r="BY2813" s="207"/>
      <c r="BZ2813" s="207"/>
      <c r="CA2813" s="207"/>
      <c r="CB2813" s="207"/>
      <c r="CC2813" s="207"/>
      <c r="CD2813" s="207"/>
      <c r="CE2813" s="207"/>
      <c r="CF2813" s="207"/>
      <c r="CG2813" s="207"/>
      <c r="CH2813" s="207"/>
      <c r="CI2813" s="207"/>
      <c r="CJ2813" s="207"/>
      <c r="CK2813" s="207"/>
      <c r="CL2813" s="207"/>
      <c r="CM2813" s="207"/>
      <c r="CN2813" s="207"/>
      <c r="CO2813" s="207"/>
      <c r="CP2813" s="207"/>
      <c r="CQ2813" s="207"/>
      <c r="CR2813" s="207"/>
      <c r="CS2813" s="207"/>
      <c r="CT2813" s="207"/>
      <c r="CU2813" s="207"/>
      <c r="CV2813" s="207"/>
      <c r="CW2813" s="207"/>
      <c r="CX2813" s="207"/>
      <c r="CY2813" s="207"/>
      <c r="CZ2813" s="207"/>
      <c r="DA2813" s="207"/>
      <c r="DB2813" s="207"/>
      <c r="DC2813" s="207"/>
      <c r="DD2813" s="207"/>
      <c r="DE2813" s="207"/>
      <c r="DF2813" s="207"/>
      <c r="DG2813" s="207"/>
      <c r="DH2813" s="207"/>
      <c r="DI2813" s="207"/>
      <c r="DJ2813" s="207"/>
      <c r="DK2813" s="207"/>
      <c r="DL2813" s="207"/>
      <c r="DM2813" s="207"/>
      <c r="DN2813" s="207"/>
      <c r="DO2813" s="207"/>
      <c r="DP2813" s="207"/>
      <c r="DQ2813" s="207"/>
      <c r="DR2813" s="207"/>
      <c r="DS2813" s="207"/>
      <c r="DT2813" s="207"/>
      <c r="DU2813" s="207"/>
      <c r="DV2813" s="207"/>
      <c r="DW2813" s="207"/>
      <c r="DX2813" s="207"/>
    </row>
    <row r="2814" spans="68:128">
      <c r="BP2814" s="207"/>
      <c r="BQ2814" s="207"/>
      <c r="BR2814" s="207"/>
      <c r="BS2814" s="207"/>
      <c r="BT2814" s="207"/>
      <c r="BU2814" s="207"/>
      <c r="BV2814" s="207"/>
      <c r="BW2814" s="207"/>
      <c r="BX2814" s="207"/>
      <c r="BY2814" s="207"/>
      <c r="BZ2814" s="207"/>
      <c r="CA2814" s="207"/>
      <c r="CB2814" s="207"/>
      <c r="CC2814" s="207"/>
      <c r="CD2814" s="207"/>
      <c r="CE2814" s="207"/>
      <c r="CF2814" s="207"/>
      <c r="CG2814" s="207"/>
      <c r="CH2814" s="207"/>
      <c r="CI2814" s="207"/>
      <c r="CJ2814" s="207"/>
      <c r="CK2814" s="207"/>
      <c r="CL2814" s="207"/>
      <c r="CM2814" s="207"/>
      <c r="CN2814" s="207"/>
      <c r="CO2814" s="207"/>
      <c r="CP2814" s="207"/>
      <c r="CQ2814" s="207"/>
      <c r="CR2814" s="207"/>
      <c r="CS2814" s="207"/>
      <c r="CT2814" s="207"/>
      <c r="CU2814" s="207"/>
      <c r="CV2814" s="207"/>
      <c r="CW2814" s="207"/>
      <c r="CX2814" s="207"/>
      <c r="CY2814" s="207"/>
      <c r="CZ2814" s="207"/>
      <c r="DA2814" s="207"/>
      <c r="DB2814" s="207"/>
      <c r="DC2814" s="207"/>
      <c r="DD2814" s="207"/>
      <c r="DE2814" s="207"/>
      <c r="DF2814" s="207"/>
      <c r="DG2814" s="207"/>
      <c r="DH2814" s="207"/>
      <c r="DI2814" s="207"/>
      <c r="DJ2814" s="207"/>
      <c r="DK2814" s="207"/>
      <c r="DL2814" s="207"/>
      <c r="DM2814" s="207"/>
      <c r="DN2814" s="207"/>
      <c r="DO2814" s="207"/>
      <c r="DP2814" s="207"/>
      <c r="DQ2814" s="207"/>
      <c r="DR2814" s="207"/>
      <c r="DS2814" s="207"/>
      <c r="DT2814" s="207"/>
      <c r="DU2814" s="207"/>
      <c r="DV2814" s="207"/>
      <c r="DW2814" s="207"/>
      <c r="DX2814" s="207"/>
    </row>
    <row r="2815" spans="68:128">
      <c r="BP2815" s="207"/>
      <c r="BQ2815" s="207"/>
      <c r="BR2815" s="207"/>
      <c r="BS2815" s="207"/>
      <c r="BT2815" s="207"/>
      <c r="BU2815" s="207"/>
      <c r="BV2815" s="207"/>
      <c r="BW2815" s="207"/>
      <c r="BX2815" s="207"/>
      <c r="BY2815" s="207"/>
      <c r="BZ2815" s="207"/>
      <c r="CA2815" s="207"/>
      <c r="CB2815" s="207"/>
      <c r="CC2815" s="207"/>
      <c r="CD2815" s="207"/>
      <c r="CE2815" s="207"/>
      <c r="CF2815" s="207"/>
      <c r="CG2815" s="207"/>
      <c r="CH2815" s="207"/>
      <c r="CI2815" s="207"/>
      <c r="CJ2815" s="207"/>
      <c r="CK2815" s="207"/>
      <c r="CL2815" s="207"/>
      <c r="CM2815" s="207"/>
      <c r="CN2815" s="207"/>
      <c r="CO2815" s="207"/>
      <c r="CP2815" s="207"/>
      <c r="CQ2815" s="207"/>
      <c r="CR2815" s="207"/>
      <c r="CS2815" s="207"/>
      <c r="CT2815" s="207"/>
      <c r="CU2815" s="207"/>
      <c r="CV2815" s="207"/>
      <c r="CW2815" s="207"/>
      <c r="CX2815" s="207"/>
      <c r="CY2815" s="207"/>
      <c r="CZ2815" s="207"/>
      <c r="DA2815" s="207"/>
      <c r="DB2815" s="207"/>
      <c r="DC2815" s="207"/>
      <c r="DD2815" s="207"/>
      <c r="DE2815" s="207"/>
      <c r="DF2815" s="207"/>
      <c r="DG2815" s="207"/>
      <c r="DH2815" s="207"/>
      <c r="DI2815" s="207"/>
      <c r="DJ2815" s="207"/>
      <c r="DK2815" s="207"/>
      <c r="DL2815" s="207"/>
      <c r="DM2815" s="207"/>
      <c r="DN2815" s="207"/>
      <c r="DO2815" s="207"/>
      <c r="DP2815" s="207"/>
      <c r="DQ2815" s="207"/>
      <c r="DR2815" s="207"/>
      <c r="DS2815" s="207"/>
      <c r="DT2815" s="207"/>
      <c r="DU2815" s="207"/>
      <c r="DV2815" s="207"/>
      <c r="DW2815" s="207"/>
      <c r="DX2815" s="207"/>
    </row>
    <row r="2816" spans="68:128">
      <c r="BP2816" s="207"/>
      <c r="BQ2816" s="207"/>
      <c r="BR2816" s="207"/>
      <c r="BS2816" s="207"/>
      <c r="BT2816" s="207"/>
      <c r="BU2816" s="207"/>
      <c r="BV2816" s="207"/>
      <c r="BW2816" s="207"/>
      <c r="BX2816" s="207"/>
      <c r="BY2816" s="207"/>
      <c r="BZ2816" s="207"/>
      <c r="CA2816" s="207"/>
      <c r="CB2816" s="207"/>
      <c r="CC2816" s="207"/>
      <c r="CD2816" s="207"/>
      <c r="CE2816" s="207"/>
      <c r="CF2816" s="207"/>
      <c r="CG2816" s="207"/>
      <c r="CH2816" s="207"/>
      <c r="CI2816" s="207"/>
      <c r="CJ2816" s="207"/>
      <c r="CK2816" s="207"/>
      <c r="CL2816" s="207"/>
      <c r="CM2816" s="207"/>
      <c r="CN2816" s="207"/>
      <c r="CO2816" s="207"/>
      <c r="CP2816" s="207"/>
      <c r="CQ2816" s="207"/>
      <c r="CR2816" s="207"/>
      <c r="CS2816" s="207"/>
      <c r="CT2816" s="207"/>
      <c r="CU2816" s="207"/>
      <c r="CV2816" s="207"/>
      <c r="CW2816" s="207"/>
      <c r="CX2816" s="207"/>
      <c r="CY2816" s="207"/>
      <c r="CZ2816" s="207"/>
      <c r="DA2816" s="207"/>
      <c r="DB2816" s="207"/>
      <c r="DC2816" s="207"/>
      <c r="DD2816" s="207"/>
      <c r="DE2816" s="207"/>
      <c r="DF2816" s="207"/>
      <c r="DG2816" s="207"/>
      <c r="DH2816" s="207"/>
      <c r="DI2816" s="207"/>
      <c r="DJ2816" s="207"/>
      <c r="DK2816" s="207"/>
      <c r="DL2816" s="207"/>
      <c r="DM2816" s="207"/>
      <c r="DN2816" s="207"/>
      <c r="DO2816" s="207"/>
      <c r="DP2816" s="207"/>
      <c r="DQ2816" s="207"/>
      <c r="DR2816" s="207"/>
      <c r="DS2816" s="207"/>
      <c r="DT2816" s="207"/>
      <c r="DU2816" s="207"/>
      <c r="DV2816" s="207"/>
      <c r="DW2816" s="207"/>
      <c r="DX2816" s="207"/>
    </row>
    <row r="2817" spans="68:128">
      <c r="BP2817" s="207"/>
      <c r="BQ2817" s="207"/>
      <c r="BR2817" s="207"/>
      <c r="BS2817" s="207"/>
      <c r="BT2817" s="207"/>
      <c r="BU2817" s="207"/>
      <c r="BV2817" s="207"/>
      <c r="BW2817" s="207"/>
      <c r="BX2817" s="207"/>
      <c r="BY2817" s="207"/>
      <c r="BZ2817" s="207"/>
      <c r="CA2817" s="207"/>
      <c r="CB2817" s="207"/>
      <c r="CC2817" s="207"/>
      <c r="CD2817" s="207"/>
      <c r="CE2817" s="207"/>
      <c r="CF2817" s="207"/>
      <c r="CG2817" s="207"/>
      <c r="CH2817" s="207"/>
      <c r="CI2817" s="207"/>
      <c r="CJ2817" s="207"/>
      <c r="CK2817" s="207"/>
      <c r="CL2817" s="207"/>
      <c r="CM2817" s="207"/>
      <c r="CN2817" s="207"/>
      <c r="CO2817" s="207"/>
      <c r="CP2817" s="207"/>
      <c r="CQ2817" s="207"/>
      <c r="CR2817" s="207"/>
      <c r="CS2817" s="207"/>
      <c r="CT2817" s="207"/>
      <c r="CU2817" s="207"/>
      <c r="CV2817" s="207"/>
      <c r="CW2817" s="207"/>
      <c r="CX2817" s="207"/>
      <c r="CY2817" s="207"/>
      <c r="CZ2817" s="207"/>
      <c r="DA2817" s="207"/>
      <c r="DB2817" s="207"/>
      <c r="DC2817" s="207"/>
      <c r="DD2817" s="207"/>
      <c r="DE2817" s="207"/>
      <c r="DF2817" s="207"/>
      <c r="DG2817" s="207"/>
      <c r="DH2817" s="207"/>
      <c r="DI2817" s="207"/>
      <c r="DJ2817" s="207"/>
      <c r="DK2817" s="207"/>
      <c r="DL2817" s="207"/>
      <c r="DM2817" s="207"/>
      <c r="DN2817" s="207"/>
      <c r="DO2817" s="207"/>
      <c r="DP2817" s="207"/>
      <c r="DQ2817" s="207"/>
      <c r="DR2817" s="207"/>
      <c r="DS2817" s="207"/>
      <c r="DT2817" s="207"/>
      <c r="DU2817" s="207"/>
      <c r="DV2817" s="207"/>
      <c r="DW2817" s="207"/>
      <c r="DX2817" s="207"/>
    </row>
    <row r="2818" spans="68:128">
      <c r="BP2818" s="207"/>
      <c r="BQ2818" s="207"/>
      <c r="BR2818" s="207"/>
      <c r="BS2818" s="207"/>
      <c r="BT2818" s="207"/>
      <c r="BU2818" s="207"/>
      <c r="BV2818" s="207"/>
      <c r="BW2818" s="207"/>
      <c r="BX2818" s="207"/>
      <c r="BY2818" s="207"/>
      <c r="BZ2818" s="207"/>
      <c r="CA2818" s="207"/>
      <c r="CB2818" s="207"/>
      <c r="CC2818" s="207"/>
      <c r="CD2818" s="207"/>
      <c r="CE2818" s="207"/>
      <c r="CF2818" s="207"/>
      <c r="CG2818" s="207"/>
      <c r="CH2818" s="207"/>
      <c r="CI2818" s="207"/>
      <c r="CJ2818" s="207"/>
      <c r="CK2818" s="207"/>
      <c r="CL2818" s="207"/>
      <c r="CM2818" s="207"/>
      <c r="CN2818" s="207"/>
      <c r="CO2818" s="207"/>
      <c r="CP2818" s="207"/>
      <c r="CQ2818" s="207"/>
      <c r="CR2818" s="207"/>
      <c r="CS2818" s="207"/>
      <c r="CT2818" s="207"/>
      <c r="CU2818" s="207"/>
      <c r="CV2818" s="207"/>
      <c r="CW2818" s="207"/>
      <c r="CX2818" s="207"/>
      <c r="CY2818" s="207"/>
      <c r="CZ2818" s="207"/>
      <c r="DA2818" s="207"/>
      <c r="DB2818" s="207"/>
      <c r="DC2818" s="207"/>
      <c r="DD2818" s="207"/>
      <c r="DE2818" s="207"/>
      <c r="DF2818" s="207"/>
      <c r="DG2818" s="207"/>
      <c r="DH2818" s="207"/>
      <c r="DI2818" s="207"/>
      <c r="DJ2818" s="207"/>
      <c r="DK2818" s="207"/>
      <c r="DL2818" s="207"/>
      <c r="DM2818" s="207"/>
      <c r="DN2818" s="207"/>
      <c r="DO2818" s="207"/>
      <c r="DP2818" s="207"/>
      <c r="DQ2818" s="207"/>
      <c r="DR2818" s="207"/>
      <c r="DS2818" s="207"/>
      <c r="DT2818" s="207"/>
      <c r="DU2818" s="207"/>
      <c r="DV2818" s="207"/>
      <c r="DW2818" s="207"/>
      <c r="DX2818" s="207"/>
    </row>
    <row r="2819" spans="68:128">
      <c r="BP2819" s="207"/>
      <c r="BQ2819" s="207"/>
      <c r="BR2819" s="207"/>
      <c r="BS2819" s="207"/>
      <c r="BT2819" s="207"/>
      <c r="BU2819" s="207"/>
      <c r="BV2819" s="207"/>
      <c r="BW2819" s="207"/>
      <c r="BX2819" s="207"/>
      <c r="BY2819" s="207"/>
      <c r="BZ2819" s="207"/>
      <c r="CA2819" s="207"/>
      <c r="CB2819" s="207"/>
      <c r="CC2819" s="207"/>
      <c r="CD2819" s="207"/>
      <c r="CE2819" s="207"/>
      <c r="CF2819" s="207"/>
      <c r="CG2819" s="207"/>
      <c r="CH2819" s="207"/>
      <c r="CI2819" s="207"/>
      <c r="CJ2819" s="207"/>
      <c r="CK2819" s="207"/>
      <c r="CL2819" s="207"/>
      <c r="CM2819" s="207"/>
      <c r="CN2819" s="207"/>
      <c r="CO2819" s="207"/>
      <c r="CP2819" s="207"/>
      <c r="CQ2819" s="207"/>
      <c r="CR2819" s="207"/>
      <c r="CS2819" s="207"/>
      <c r="CT2819" s="207"/>
      <c r="CU2819" s="207"/>
      <c r="CV2819" s="207"/>
      <c r="CW2819" s="207"/>
      <c r="CX2819" s="207"/>
      <c r="CY2819" s="207"/>
      <c r="CZ2819" s="207"/>
      <c r="DA2819" s="207"/>
      <c r="DB2819" s="207"/>
      <c r="DC2819" s="207"/>
      <c r="DD2819" s="207"/>
      <c r="DE2819" s="207"/>
      <c r="DF2819" s="207"/>
      <c r="DG2819" s="207"/>
      <c r="DH2819" s="207"/>
      <c r="DI2819" s="207"/>
      <c r="DJ2819" s="207"/>
      <c r="DK2819" s="207"/>
      <c r="DL2819" s="207"/>
      <c r="DM2819" s="207"/>
      <c r="DN2819" s="207"/>
      <c r="DO2819" s="207"/>
      <c r="DP2819" s="207"/>
      <c r="DQ2819" s="207"/>
      <c r="DR2819" s="207"/>
      <c r="DS2819" s="207"/>
      <c r="DT2819" s="207"/>
      <c r="DU2819" s="207"/>
      <c r="DV2819" s="207"/>
      <c r="DW2819" s="207"/>
      <c r="DX2819" s="207"/>
    </row>
    <row r="2820" spans="68:128">
      <c r="BP2820" s="207"/>
      <c r="BQ2820" s="207"/>
      <c r="BR2820" s="207"/>
      <c r="BS2820" s="207"/>
      <c r="BT2820" s="207"/>
      <c r="BU2820" s="207"/>
      <c r="BV2820" s="207"/>
      <c r="BW2820" s="207"/>
      <c r="BX2820" s="207"/>
      <c r="BY2820" s="207"/>
      <c r="BZ2820" s="207"/>
      <c r="CA2820" s="207"/>
      <c r="CB2820" s="207"/>
      <c r="CC2820" s="207"/>
      <c r="CD2820" s="207"/>
      <c r="CE2820" s="207"/>
      <c r="CF2820" s="207"/>
      <c r="CG2820" s="207"/>
      <c r="CH2820" s="207"/>
      <c r="CI2820" s="207"/>
      <c r="CJ2820" s="207"/>
      <c r="CK2820" s="207"/>
      <c r="CL2820" s="207"/>
      <c r="CM2820" s="207"/>
      <c r="CN2820" s="207"/>
      <c r="CO2820" s="207"/>
      <c r="CP2820" s="207"/>
      <c r="CQ2820" s="207"/>
      <c r="CR2820" s="207"/>
      <c r="CS2820" s="207"/>
      <c r="CT2820" s="207"/>
      <c r="CU2820" s="207"/>
      <c r="CV2820" s="207"/>
      <c r="CW2820" s="207"/>
      <c r="CX2820" s="207"/>
      <c r="CY2820" s="207"/>
      <c r="CZ2820" s="207"/>
      <c r="DA2820" s="207"/>
      <c r="DB2820" s="207"/>
      <c r="DC2820" s="207"/>
      <c r="DD2820" s="207"/>
      <c r="DE2820" s="207"/>
      <c r="DF2820" s="207"/>
      <c r="DG2820" s="207"/>
      <c r="DH2820" s="207"/>
      <c r="DI2820" s="207"/>
      <c r="DJ2820" s="207"/>
      <c r="DK2820" s="207"/>
      <c r="DL2820" s="207"/>
      <c r="DM2820" s="207"/>
      <c r="DN2820" s="207"/>
      <c r="DO2820" s="207"/>
      <c r="DP2820" s="207"/>
      <c r="DQ2820" s="207"/>
      <c r="DR2820" s="207"/>
      <c r="DS2820" s="207"/>
      <c r="DT2820" s="207"/>
      <c r="DU2820" s="207"/>
      <c r="DV2820" s="207"/>
      <c r="DW2820" s="207"/>
      <c r="DX2820" s="207"/>
    </row>
    <row r="2821" spans="68:128">
      <c r="BP2821" s="207"/>
      <c r="BQ2821" s="207"/>
      <c r="BR2821" s="207"/>
      <c r="BS2821" s="207"/>
      <c r="BT2821" s="207"/>
      <c r="BU2821" s="207"/>
      <c r="BV2821" s="207"/>
      <c r="BW2821" s="207"/>
      <c r="BX2821" s="207"/>
      <c r="BY2821" s="207"/>
      <c r="BZ2821" s="207"/>
      <c r="CA2821" s="207"/>
      <c r="CB2821" s="207"/>
      <c r="CC2821" s="207"/>
      <c r="CD2821" s="207"/>
      <c r="CE2821" s="207"/>
      <c r="CF2821" s="207"/>
      <c r="CG2821" s="207"/>
      <c r="CH2821" s="207"/>
      <c r="CI2821" s="207"/>
      <c r="CJ2821" s="207"/>
      <c r="CK2821" s="207"/>
      <c r="CL2821" s="207"/>
      <c r="CM2821" s="207"/>
      <c r="CN2821" s="207"/>
      <c r="CO2821" s="207"/>
      <c r="CP2821" s="207"/>
      <c r="CQ2821" s="207"/>
      <c r="CR2821" s="207"/>
      <c r="CS2821" s="207"/>
      <c r="CT2821" s="207"/>
      <c r="CU2821" s="207"/>
      <c r="CV2821" s="207"/>
      <c r="CW2821" s="207"/>
      <c r="CX2821" s="207"/>
      <c r="CY2821" s="207"/>
      <c r="CZ2821" s="207"/>
      <c r="DA2821" s="207"/>
      <c r="DB2821" s="207"/>
      <c r="DC2821" s="207"/>
      <c r="DD2821" s="207"/>
      <c r="DE2821" s="207"/>
      <c r="DF2821" s="207"/>
      <c r="DG2821" s="207"/>
      <c r="DH2821" s="207"/>
      <c r="DI2821" s="207"/>
      <c r="DJ2821" s="207"/>
      <c r="DK2821" s="207"/>
      <c r="DL2821" s="207"/>
      <c r="DM2821" s="207"/>
      <c r="DN2821" s="207"/>
      <c r="DO2821" s="207"/>
      <c r="DP2821" s="207"/>
      <c r="DQ2821" s="207"/>
      <c r="DR2821" s="207"/>
      <c r="DS2821" s="207"/>
      <c r="DT2821" s="207"/>
      <c r="DU2821" s="207"/>
      <c r="DV2821" s="207"/>
      <c r="DW2821" s="207"/>
      <c r="DX2821" s="207"/>
    </row>
    <row r="2822" spans="68:128">
      <c r="BP2822" s="207"/>
      <c r="BQ2822" s="207"/>
      <c r="BR2822" s="207"/>
      <c r="BS2822" s="207"/>
      <c r="BT2822" s="207"/>
      <c r="BU2822" s="207"/>
      <c r="BV2822" s="207"/>
      <c r="BW2822" s="207"/>
      <c r="BX2822" s="207"/>
      <c r="BY2822" s="207"/>
      <c r="BZ2822" s="207"/>
      <c r="CA2822" s="207"/>
      <c r="CB2822" s="207"/>
      <c r="CC2822" s="207"/>
      <c r="CD2822" s="207"/>
      <c r="CE2822" s="207"/>
      <c r="CF2822" s="207"/>
      <c r="CG2822" s="207"/>
      <c r="CH2822" s="207"/>
      <c r="CI2822" s="207"/>
      <c r="CJ2822" s="207"/>
      <c r="CK2822" s="207"/>
      <c r="CL2822" s="207"/>
      <c r="CM2822" s="207"/>
      <c r="CN2822" s="207"/>
      <c r="CO2822" s="207"/>
      <c r="CP2822" s="207"/>
      <c r="CQ2822" s="207"/>
      <c r="CR2822" s="207"/>
      <c r="CS2822" s="207"/>
      <c r="CT2822" s="207"/>
      <c r="CU2822" s="207"/>
      <c r="CV2822" s="207"/>
      <c r="CW2822" s="207"/>
      <c r="CX2822" s="207"/>
      <c r="CY2822" s="207"/>
      <c r="CZ2822" s="207"/>
      <c r="DA2822" s="207"/>
      <c r="DB2822" s="207"/>
      <c r="DC2822" s="207"/>
      <c r="DD2822" s="207"/>
      <c r="DE2822" s="207"/>
      <c r="DF2822" s="207"/>
      <c r="DG2822" s="207"/>
      <c r="DH2822" s="207"/>
      <c r="DI2822" s="207"/>
      <c r="DJ2822" s="207"/>
      <c r="DK2822" s="207"/>
      <c r="DL2822" s="207"/>
      <c r="DM2822" s="207"/>
      <c r="DN2822" s="207"/>
      <c r="DO2822" s="207"/>
      <c r="DP2822" s="207"/>
      <c r="DQ2822" s="207"/>
      <c r="DR2822" s="207"/>
      <c r="DS2822" s="207"/>
      <c r="DT2822" s="207"/>
      <c r="DU2822" s="207"/>
      <c r="DV2822" s="207"/>
      <c r="DW2822" s="207"/>
      <c r="DX2822" s="207"/>
    </row>
    <row r="2823" spans="68:128">
      <c r="BP2823" s="207"/>
      <c r="BQ2823" s="207"/>
      <c r="BR2823" s="207"/>
      <c r="BS2823" s="207"/>
      <c r="BT2823" s="207"/>
      <c r="BU2823" s="207"/>
      <c r="BV2823" s="207"/>
      <c r="BW2823" s="207"/>
      <c r="BX2823" s="207"/>
      <c r="BY2823" s="207"/>
      <c r="BZ2823" s="207"/>
      <c r="CA2823" s="207"/>
      <c r="CB2823" s="207"/>
      <c r="CC2823" s="207"/>
      <c r="CD2823" s="207"/>
      <c r="CE2823" s="207"/>
      <c r="CF2823" s="207"/>
      <c r="CG2823" s="207"/>
      <c r="CH2823" s="207"/>
      <c r="CI2823" s="207"/>
      <c r="CJ2823" s="207"/>
      <c r="CK2823" s="207"/>
      <c r="CL2823" s="207"/>
      <c r="CM2823" s="207"/>
      <c r="CN2823" s="207"/>
      <c r="CO2823" s="207"/>
      <c r="CP2823" s="207"/>
      <c r="CQ2823" s="207"/>
      <c r="CR2823" s="207"/>
      <c r="CS2823" s="207"/>
      <c r="CT2823" s="207"/>
      <c r="CU2823" s="207"/>
      <c r="CV2823" s="207"/>
      <c r="CW2823" s="207"/>
      <c r="CX2823" s="207"/>
      <c r="CY2823" s="207"/>
      <c r="CZ2823" s="207"/>
      <c r="DA2823" s="207"/>
      <c r="DB2823" s="207"/>
      <c r="DC2823" s="207"/>
      <c r="DD2823" s="207"/>
      <c r="DE2823" s="207"/>
      <c r="DF2823" s="207"/>
      <c r="DG2823" s="207"/>
      <c r="DH2823" s="207"/>
      <c r="DI2823" s="207"/>
      <c r="DJ2823" s="207"/>
      <c r="DK2823" s="207"/>
      <c r="DL2823" s="207"/>
      <c r="DM2823" s="207"/>
      <c r="DN2823" s="207"/>
      <c r="DO2823" s="207"/>
      <c r="DP2823" s="207"/>
      <c r="DQ2823" s="207"/>
      <c r="DR2823" s="207"/>
      <c r="DS2823" s="207"/>
      <c r="DT2823" s="207"/>
      <c r="DU2823" s="207"/>
      <c r="DV2823" s="207"/>
      <c r="DW2823" s="207"/>
      <c r="DX2823" s="207"/>
    </row>
    <row r="2824" spans="68:128">
      <c r="BP2824" s="207"/>
      <c r="BQ2824" s="207"/>
      <c r="BR2824" s="207"/>
      <c r="BS2824" s="207"/>
      <c r="BT2824" s="207"/>
      <c r="BU2824" s="207"/>
      <c r="BV2824" s="207"/>
      <c r="BW2824" s="207"/>
      <c r="BX2824" s="207"/>
      <c r="BY2824" s="207"/>
      <c r="BZ2824" s="207"/>
      <c r="CA2824" s="207"/>
      <c r="CB2824" s="207"/>
      <c r="CC2824" s="207"/>
      <c r="CD2824" s="207"/>
      <c r="CE2824" s="207"/>
      <c r="CF2824" s="207"/>
      <c r="CG2824" s="207"/>
      <c r="CH2824" s="207"/>
      <c r="CI2824" s="207"/>
      <c r="CJ2824" s="207"/>
      <c r="CK2824" s="207"/>
      <c r="CL2824" s="207"/>
      <c r="CM2824" s="207"/>
      <c r="CN2824" s="207"/>
      <c r="CO2824" s="207"/>
      <c r="CP2824" s="207"/>
      <c r="CQ2824" s="207"/>
      <c r="CR2824" s="207"/>
      <c r="CS2824" s="207"/>
      <c r="CT2824" s="207"/>
      <c r="CU2824" s="207"/>
      <c r="CV2824" s="207"/>
      <c r="CW2824" s="207"/>
      <c r="CX2824" s="207"/>
      <c r="CY2824" s="207"/>
      <c r="CZ2824" s="207"/>
      <c r="DA2824" s="207"/>
      <c r="DB2824" s="207"/>
      <c r="DC2824" s="207"/>
      <c r="DD2824" s="207"/>
      <c r="DE2824" s="207"/>
      <c r="DF2824" s="207"/>
      <c r="DG2824" s="207"/>
      <c r="DH2824" s="207"/>
      <c r="DI2824" s="207"/>
      <c r="DJ2824" s="207"/>
      <c r="DK2824" s="207"/>
      <c r="DL2824" s="207"/>
      <c r="DM2824" s="207"/>
      <c r="DN2824" s="207"/>
      <c r="DO2824" s="207"/>
      <c r="DP2824" s="207"/>
      <c r="DQ2824" s="207"/>
      <c r="DR2824" s="207"/>
      <c r="DS2824" s="207"/>
      <c r="DT2824" s="207"/>
      <c r="DU2824" s="207"/>
      <c r="DV2824" s="207"/>
      <c r="DW2824" s="207"/>
      <c r="DX2824" s="207"/>
    </row>
    <row r="2825" spans="68:128">
      <c r="BP2825" s="207"/>
      <c r="BQ2825" s="207"/>
      <c r="BR2825" s="207"/>
      <c r="BS2825" s="207"/>
      <c r="BT2825" s="207"/>
      <c r="BU2825" s="207"/>
      <c r="BV2825" s="207"/>
      <c r="BW2825" s="207"/>
      <c r="BX2825" s="207"/>
      <c r="BY2825" s="207"/>
      <c r="BZ2825" s="207"/>
      <c r="CA2825" s="207"/>
      <c r="CB2825" s="207"/>
      <c r="CC2825" s="207"/>
      <c r="CD2825" s="207"/>
      <c r="CE2825" s="207"/>
      <c r="CF2825" s="207"/>
      <c r="CG2825" s="207"/>
      <c r="CH2825" s="207"/>
      <c r="CI2825" s="207"/>
      <c r="CJ2825" s="207"/>
      <c r="CK2825" s="207"/>
      <c r="CL2825" s="207"/>
      <c r="CM2825" s="207"/>
      <c r="CN2825" s="207"/>
      <c r="CO2825" s="207"/>
      <c r="CP2825" s="207"/>
      <c r="CQ2825" s="207"/>
      <c r="CR2825" s="207"/>
      <c r="CS2825" s="207"/>
      <c r="CT2825" s="207"/>
      <c r="CU2825" s="207"/>
      <c r="CV2825" s="207"/>
      <c r="CW2825" s="207"/>
      <c r="CX2825" s="207"/>
      <c r="CY2825" s="207"/>
      <c r="CZ2825" s="207"/>
      <c r="DA2825" s="207"/>
      <c r="DB2825" s="207"/>
      <c r="DC2825" s="207"/>
      <c r="DD2825" s="207"/>
      <c r="DE2825" s="207"/>
      <c r="DF2825" s="207"/>
      <c r="DG2825" s="207"/>
      <c r="DH2825" s="207"/>
      <c r="DI2825" s="207"/>
      <c r="DJ2825" s="207"/>
      <c r="DK2825" s="207"/>
      <c r="DL2825" s="207"/>
      <c r="DM2825" s="207"/>
      <c r="DN2825" s="207"/>
      <c r="DO2825" s="207"/>
      <c r="DP2825" s="207"/>
      <c r="DQ2825" s="207"/>
      <c r="DR2825" s="207"/>
      <c r="DS2825" s="207"/>
      <c r="DT2825" s="207"/>
      <c r="DU2825" s="207"/>
      <c r="DV2825" s="207"/>
      <c r="DW2825" s="207"/>
      <c r="DX2825" s="207"/>
    </row>
    <row r="2826" spans="68:128">
      <c r="BP2826" s="207"/>
      <c r="BQ2826" s="207"/>
      <c r="BR2826" s="207"/>
      <c r="BS2826" s="207"/>
      <c r="BT2826" s="207"/>
      <c r="BU2826" s="207"/>
      <c r="BV2826" s="207"/>
      <c r="BW2826" s="207"/>
      <c r="BX2826" s="207"/>
      <c r="BY2826" s="207"/>
      <c r="BZ2826" s="207"/>
      <c r="CA2826" s="207"/>
      <c r="CB2826" s="207"/>
      <c r="CC2826" s="207"/>
      <c r="CD2826" s="207"/>
      <c r="CE2826" s="207"/>
      <c r="CF2826" s="207"/>
      <c r="CG2826" s="207"/>
      <c r="CH2826" s="207"/>
      <c r="CI2826" s="207"/>
      <c r="CJ2826" s="207"/>
      <c r="CK2826" s="207"/>
      <c r="CL2826" s="207"/>
      <c r="CM2826" s="207"/>
      <c r="CN2826" s="207"/>
      <c r="CO2826" s="207"/>
      <c r="CP2826" s="207"/>
      <c r="CQ2826" s="207"/>
      <c r="CR2826" s="207"/>
      <c r="CS2826" s="207"/>
      <c r="CT2826" s="207"/>
      <c r="CU2826" s="207"/>
      <c r="CV2826" s="207"/>
      <c r="CW2826" s="207"/>
      <c r="CX2826" s="207"/>
      <c r="CY2826" s="207"/>
      <c r="CZ2826" s="207"/>
      <c r="DA2826" s="207"/>
      <c r="DB2826" s="207"/>
      <c r="DC2826" s="207"/>
      <c r="DD2826" s="207"/>
      <c r="DE2826" s="207"/>
      <c r="DF2826" s="207"/>
      <c r="DG2826" s="207"/>
      <c r="DH2826" s="207"/>
      <c r="DI2826" s="207"/>
      <c r="DJ2826" s="207"/>
      <c r="DK2826" s="207"/>
      <c r="DL2826" s="207"/>
      <c r="DM2826" s="207"/>
      <c r="DN2826" s="207"/>
      <c r="DO2826" s="207"/>
      <c r="DP2826" s="207"/>
      <c r="DQ2826" s="207"/>
      <c r="DR2826" s="207"/>
      <c r="DS2826" s="207"/>
      <c r="DT2826" s="207"/>
      <c r="DU2826" s="207"/>
      <c r="DV2826" s="207"/>
      <c r="DW2826" s="207"/>
      <c r="DX2826" s="207"/>
    </row>
    <row r="2827" spans="68:128">
      <c r="BP2827" s="207"/>
      <c r="BQ2827" s="207"/>
      <c r="BR2827" s="207"/>
      <c r="BS2827" s="207"/>
      <c r="BT2827" s="207"/>
      <c r="BU2827" s="207"/>
      <c r="BV2827" s="207"/>
      <c r="BW2827" s="207"/>
      <c r="BX2827" s="207"/>
      <c r="BY2827" s="207"/>
      <c r="BZ2827" s="207"/>
      <c r="CA2827" s="207"/>
      <c r="CB2827" s="207"/>
      <c r="CC2827" s="207"/>
      <c r="CD2827" s="207"/>
      <c r="CE2827" s="207"/>
      <c r="CF2827" s="207"/>
      <c r="CG2827" s="207"/>
      <c r="CH2827" s="207"/>
      <c r="CI2827" s="207"/>
      <c r="CJ2827" s="207"/>
      <c r="CK2827" s="207"/>
      <c r="CL2827" s="207"/>
      <c r="CM2827" s="207"/>
      <c r="CN2827" s="207"/>
      <c r="CO2827" s="207"/>
      <c r="CP2827" s="207"/>
      <c r="CQ2827" s="207"/>
      <c r="CR2827" s="207"/>
      <c r="CS2827" s="207"/>
      <c r="CT2827" s="207"/>
      <c r="CU2827" s="207"/>
      <c r="CV2827" s="207"/>
      <c r="CW2827" s="207"/>
      <c r="CX2827" s="207"/>
      <c r="CY2827" s="207"/>
      <c r="CZ2827" s="207"/>
      <c r="DA2827" s="207"/>
      <c r="DB2827" s="207"/>
      <c r="DC2827" s="207"/>
      <c r="DD2827" s="207"/>
      <c r="DE2827" s="207"/>
      <c r="DF2827" s="207"/>
      <c r="DG2827" s="207"/>
      <c r="DH2827" s="207"/>
      <c r="DI2827" s="207"/>
      <c r="DJ2827" s="207"/>
      <c r="DK2827" s="207"/>
      <c r="DL2827" s="207"/>
      <c r="DM2827" s="207"/>
      <c r="DN2827" s="207"/>
      <c r="DO2827" s="207"/>
      <c r="DP2827" s="207"/>
      <c r="DQ2827" s="207"/>
      <c r="DR2827" s="207"/>
      <c r="DS2827" s="207"/>
      <c r="DT2827" s="207"/>
      <c r="DU2827" s="207"/>
      <c r="DV2827" s="207"/>
      <c r="DW2827" s="207"/>
      <c r="DX2827" s="207"/>
    </row>
    <row r="2828" spans="68:128">
      <c r="BP2828" s="207"/>
      <c r="BQ2828" s="207"/>
      <c r="BR2828" s="207"/>
      <c r="BS2828" s="207"/>
      <c r="BT2828" s="207"/>
      <c r="BU2828" s="207"/>
      <c r="BV2828" s="207"/>
      <c r="BW2828" s="207"/>
      <c r="BX2828" s="207"/>
      <c r="BY2828" s="207"/>
      <c r="BZ2828" s="207"/>
      <c r="CA2828" s="207"/>
      <c r="CB2828" s="207"/>
      <c r="CC2828" s="207"/>
      <c r="CD2828" s="207"/>
      <c r="CE2828" s="207"/>
      <c r="CF2828" s="207"/>
      <c r="CG2828" s="207"/>
      <c r="CH2828" s="207"/>
      <c r="CI2828" s="207"/>
      <c r="CJ2828" s="207"/>
      <c r="CK2828" s="207"/>
      <c r="CL2828" s="207"/>
      <c r="CM2828" s="207"/>
      <c r="CN2828" s="207"/>
      <c r="CO2828" s="207"/>
      <c r="CP2828" s="207"/>
      <c r="CQ2828" s="207"/>
      <c r="CR2828" s="207"/>
      <c r="CS2828" s="207"/>
      <c r="CT2828" s="207"/>
      <c r="CU2828" s="207"/>
      <c r="CV2828" s="207"/>
      <c r="CW2828" s="207"/>
      <c r="CX2828" s="207"/>
      <c r="CY2828" s="207"/>
      <c r="CZ2828" s="207"/>
      <c r="DA2828" s="207"/>
      <c r="DB2828" s="207"/>
      <c r="DC2828" s="207"/>
      <c r="DD2828" s="207"/>
      <c r="DE2828" s="207"/>
      <c r="DF2828" s="207"/>
      <c r="DG2828" s="207"/>
      <c r="DH2828" s="207"/>
      <c r="DI2828" s="207"/>
      <c r="DJ2828" s="207"/>
      <c r="DK2828" s="207"/>
      <c r="DL2828" s="207"/>
      <c r="DM2828" s="207"/>
      <c r="DN2828" s="207"/>
      <c r="DO2828" s="207"/>
      <c r="DP2828" s="207"/>
      <c r="DQ2828" s="207"/>
      <c r="DR2828" s="207"/>
      <c r="DS2828" s="207"/>
      <c r="DT2828" s="207"/>
      <c r="DU2828" s="207"/>
      <c r="DV2828" s="207"/>
      <c r="DW2828" s="207"/>
      <c r="DX2828" s="207"/>
    </row>
    <row r="2829" spans="68:128">
      <c r="BP2829" s="207"/>
      <c r="BQ2829" s="207"/>
      <c r="BR2829" s="207"/>
      <c r="BS2829" s="207"/>
      <c r="BT2829" s="207"/>
      <c r="BU2829" s="207"/>
      <c r="BV2829" s="207"/>
      <c r="BW2829" s="207"/>
      <c r="BX2829" s="207"/>
      <c r="BY2829" s="207"/>
      <c r="BZ2829" s="207"/>
      <c r="CA2829" s="207"/>
      <c r="CB2829" s="207"/>
      <c r="CC2829" s="207"/>
      <c r="CD2829" s="207"/>
      <c r="CE2829" s="207"/>
      <c r="CF2829" s="207"/>
      <c r="CG2829" s="207"/>
      <c r="CH2829" s="207"/>
      <c r="CI2829" s="207"/>
      <c r="CJ2829" s="207"/>
      <c r="CK2829" s="207"/>
      <c r="CL2829" s="207"/>
      <c r="CM2829" s="207"/>
      <c r="CN2829" s="207"/>
      <c r="CO2829" s="207"/>
      <c r="CP2829" s="207"/>
      <c r="CQ2829" s="207"/>
      <c r="CR2829" s="207"/>
      <c r="CS2829" s="207"/>
      <c r="CT2829" s="207"/>
      <c r="CU2829" s="207"/>
      <c r="CV2829" s="207"/>
      <c r="CW2829" s="207"/>
      <c r="CX2829" s="207"/>
      <c r="CY2829" s="207"/>
      <c r="CZ2829" s="207"/>
      <c r="DA2829" s="207"/>
      <c r="DB2829" s="207"/>
      <c r="DC2829" s="207"/>
      <c r="DD2829" s="207"/>
      <c r="DE2829" s="207"/>
      <c r="DF2829" s="207"/>
      <c r="DG2829" s="207"/>
      <c r="DH2829" s="207"/>
      <c r="DI2829" s="207"/>
      <c r="DJ2829" s="207"/>
      <c r="DK2829" s="207"/>
      <c r="DL2829" s="207"/>
      <c r="DM2829" s="207"/>
      <c r="DN2829" s="207"/>
      <c r="DO2829" s="207"/>
      <c r="DP2829" s="207"/>
      <c r="DQ2829" s="207"/>
      <c r="DR2829" s="207"/>
      <c r="DS2829" s="207"/>
      <c r="DT2829" s="207"/>
      <c r="DU2829" s="207"/>
      <c r="DV2829" s="207"/>
      <c r="DW2829" s="207"/>
      <c r="DX2829" s="207"/>
    </row>
    <row r="2830" spans="68:128">
      <c r="BP2830" s="207"/>
      <c r="BQ2830" s="207"/>
      <c r="BR2830" s="207"/>
      <c r="BS2830" s="207"/>
      <c r="BT2830" s="207"/>
      <c r="BU2830" s="207"/>
      <c r="BV2830" s="207"/>
      <c r="BW2830" s="207"/>
      <c r="BX2830" s="207"/>
      <c r="BY2830" s="207"/>
      <c r="BZ2830" s="207"/>
      <c r="CA2830" s="207"/>
      <c r="CB2830" s="207"/>
      <c r="CC2830" s="207"/>
      <c r="CD2830" s="207"/>
      <c r="CE2830" s="207"/>
      <c r="CF2830" s="207"/>
      <c r="CG2830" s="207"/>
      <c r="CH2830" s="207"/>
      <c r="CI2830" s="207"/>
      <c r="CJ2830" s="207"/>
      <c r="CK2830" s="207"/>
      <c r="CL2830" s="207"/>
      <c r="CM2830" s="207"/>
      <c r="CN2830" s="207"/>
      <c r="CO2830" s="207"/>
      <c r="CP2830" s="207"/>
      <c r="CQ2830" s="207"/>
      <c r="CR2830" s="207"/>
      <c r="CS2830" s="207"/>
      <c r="CT2830" s="207"/>
      <c r="CU2830" s="207"/>
      <c r="CV2830" s="207"/>
      <c r="CW2830" s="207"/>
      <c r="CX2830" s="207"/>
      <c r="CY2830" s="207"/>
      <c r="CZ2830" s="207"/>
      <c r="DA2830" s="207"/>
      <c r="DB2830" s="207"/>
      <c r="DC2830" s="207"/>
      <c r="DD2830" s="207"/>
      <c r="DE2830" s="207"/>
      <c r="DF2830" s="207"/>
      <c r="DG2830" s="207"/>
      <c r="DH2830" s="207"/>
      <c r="DI2830" s="207"/>
      <c r="DJ2830" s="207"/>
      <c r="DK2830" s="207"/>
      <c r="DL2830" s="207"/>
      <c r="DM2830" s="207"/>
      <c r="DN2830" s="207"/>
      <c r="DO2830" s="207"/>
      <c r="DP2830" s="207"/>
      <c r="DQ2830" s="207"/>
      <c r="DR2830" s="207"/>
      <c r="DS2830" s="207"/>
      <c r="DT2830" s="207"/>
      <c r="DU2830" s="207"/>
      <c r="DV2830" s="207"/>
      <c r="DW2830" s="207"/>
      <c r="DX2830" s="207"/>
    </row>
    <row r="2831" spans="68:128">
      <c r="BP2831" s="207"/>
      <c r="BQ2831" s="207"/>
      <c r="BR2831" s="207"/>
      <c r="BS2831" s="207"/>
      <c r="BT2831" s="207"/>
      <c r="BU2831" s="207"/>
      <c r="BV2831" s="207"/>
      <c r="BW2831" s="207"/>
      <c r="BX2831" s="207"/>
      <c r="BY2831" s="207"/>
      <c r="BZ2831" s="207"/>
      <c r="CA2831" s="207"/>
      <c r="CB2831" s="207"/>
      <c r="CC2831" s="207"/>
      <c r="CD2831" s="207"/>
      <c r="CE2831" s="207"/>
      <c r="CF2831" s="207"/>
      <c r="CG2831" s="207"/>
      <c r="CH2831" s="207"/>
      <c r="CI2831" s="207"/>
      <c r="CJ2831" s="207"/>
      <c r="CK2831" s="207"/>
      <c r="CL2831" s="207"/>
      <c r="CM2831" s="207"/>
      <c r="CN2831" s="207"/>
      <c r="CO2831" s="207"/>
      <c r="CP2831" s="207"/>
      <c r="CQ2831" s="207"/>
      <c r="CR2831" s="207"/>
      <c r="CS2831" s="207"/>
      <c r="CT2831" s="207"/>
      <c r="CU2831" s="207"/>
      <c r="CV2831" s="207"/>
      <c r="CW2831" s="207"/>
      <c r="CX2831" s="207"/>
      <c r="CY2831" s="207"/>
      <c r="CZ2831" s="207"/>
      <c r="DA2831" s="207"/>
      <c r="DB2831" s="207"/>
      <c r="DC2831" s="207"/>
      <c r="DD2831" s="207"/>
      <c r="DE2831" s="207"/>
      <c r="DF2831" s="207"/>
      <c r="DG2831" s="207"/>
      <c r="DH2831" s="207"/>
      <c r="DI2831" s="207"/>
      <c r="DJ2831" s="207"/>
      <c r="DK2831" s="207"/>
      <c r="DL2831" s="207"/>
      <c r="DM2831" s="207"/>
      <c r="DN2831" s="207"/>
      <c r="DO2831" s="207"/>
      <c r="DP2831" s="207"/>
      <c r="DQ2831" s="207"/>
      <c r="DR2831" s="207"/>
      <c r="DS2831" s="207"/>
      <c r="DT2831" s="207"/>
      <c r="DU2831" s="207"/>
      <c r="DV2831" s="207"/>
      <c r="DW2831" s="207"/>
      <c r="DX2831" s="207"/>
    </row>
    <row r="2832" spans="68:128">
      <c r="BP2832" s="207"/>
      <c r="BQ2832" s="207"/>
      <c r="BR2832" s="207"/>
      <c r="BS2832" s="207"/>
      <c r="BT2832" s="207"/>
      <c r="BU2832" s="207"/>
      <c r="BV2832" s="207"/>
      <c r="BW2832" s="207"/>
      <c r="BX2832" s="207"/>
      <c r="BY2832" s="207"/>
      <c r="BZ2832" s="207"/>
      <c r="CA2832" s="207"/>
      <c r="CB2832" s="207"/>
      <c r="CC2832" s="207"/>
      <c r="CD2832" s="207"/>
      <c r="CE2832" s="207"/>
      <c r="CF2832" s="207"/>
      <c r="CG2832" s="207"/>
      <c r="CH2832" s="207"/>
      <c r="CI2832" s="207"/>
      <c r="CJ2832" s="207"/>
      <c r="CK2832" s="207"/>
      <c r="CL2832" s="207"/>
      <c r="CM2832" s="207"/>
      <c r="CN2832" s="207"/>
      <c r="CO2832" s="207"/>
      <c r="CP2832" s="207"/>
      <c r="CQ2832" s="207"/>
      <c r="CR2832" s="207"/>
      <c r="CS2832" s="207"/>
      <c r="CT2832" s="207"/>
      <c r="CU2832" s="207"/>
      <c r="CV2832" s="207"/>
      <c r="CW2832" s="207"/>
      <c r="CX2832" s="207"/>
      <c r="CY2832" s="207"/>
      <c r="CZ2832" s="207"/>
      <c r="DA2832" s="207"/>
      <c r="DB2832" s="207"/>
      <c r="DC2832" s="207"/>
      <c r="DD2832" s="207"/>
      <c r="DE2832" s="207"/>
      <c r="DF2832" s="207"/>
      <c r="DG2832" s="207"/>
      <c r="DH2832" s="207"/>
      <c r="DI2832" s="207"/>
      <c r="DJ2832" s="207"/>
      <c r="DK2832" s="207"/>
      <c r="DL2832" s="207"/>
      <c r="DM2832" s="207"/>
      <c r="DN2832" s="207"/>
      <c r="DO2832" s="207"/>
      <c r="DP2832" s="207"/>
      <c r="DQ2832" s="207"/>
      <c r="DR2832" s="207"/>
      <c r="DS2832" s="207"/>
      <c r="DT2832" s="207"/>
      <c r="DU2832" s="207"/>
      <c r="DV2832" s="207"/>
      <c r="DW2832" s="207"/>
      <c r="DX2832" s="207"/>
    </row>
    <row r="2833" spans="68:128">
      <c r="BP2833" s="207"/>
      <c r="BQ2833" s="207"/>
      <c r="BR2833" s="207"/>
      <c r="BS2833" s="207"/>
      <c r="BT2833" s="207"/>
      <c r="BU2833" s="207"/>
      <c r="BV2833" s="207"/>
      <c r="BW2833" s="207"/>
      <c r="BX2833" s="207"/>
      <c r="BY2833" s="207"/>
      <c r="BZ2833" s="207"/>
      <c r="CA2833" s="207"/>
      <c r="CB2833" s="207"/>
      <c r="CC2833" s="207"/>
      <c r="CD2833" s="207"/>
      <c r="CE2833" s="207"/>
      <c r="CF2833" s="207"/>
      <c r="CG2833" s="207"/>
      <c r="CH2833" s="207"/>
      <c r="CI2833" s="207"/>
      <c r="CJ2833" s="207"/>
      <c r="CK2833" s="207"/>
      <c r="CL2833" s="207"/>
      <c r="CM2833" s="207"/>
      <c r="CN2833" s="207"/>
      <c r="CO2833" s="207"/>
      <c r="CP2833" s="207"/>
      <c r="CQ2833" s="207"/>
      <c r="CR2833" s="207"/>
      <c r="CS2833" s="207"/>
      <c r="CT2833" s="207"/>
      <c r="CU2833" s="207"/>
      <c r="CV2833" s="207"/>
      <c r="CW2833" s="207"/>
      <c r="CX2833" s="207"/>
      <c r="CY2833" s="207"/>
      <c r="CZ2833" s="207"/>
      <c r="DA2833" s="207"/>
      <c r="DB2833" s="207"/>
      <c r="DC2833" s="207"/>
      <c r="DD2833" s="207"/>
      <c r="DE2833" s="207"/>
      <c r="DF2833" s="207"/>
      <c r="DG2833" s="207"/>
      <c r="DH2833" s="207"/>
      <c r="DI2833" s="207"/>
      <c r="DJ2833" s="207"/>
      <c r="DK2833" s="207"/>
      <c r="DL2833" s="207"/>
      <c r="DM2833" s="207"/>
      <c r="DN2833" s="207"/>
      <c r="DO2833" s="207"/>
      <c r="DP2833" s="207"/>
      <c r="DQ2833" s="207"/>
      <c r="DR2833" s="207"/>
      <c r="DS2833" s="207"/>
      <c r="DT2833" s="207"/>
      <c r="DU2833" s="207"/>
      <c r="DV2833" s="207"/>
      <c r="DW2833" s="207"/>
      <c r="DX2833" s="207"/>
    </row>
    <row r="2834" spans="68:128">
      <c r="BP2834" s="207"/>
      <c r="BQ2834" s="207"/>
      <c r="BR2834" s="207"/>
      <c r="BS2834" s="207"/>
      <c r="BT2834" s="207"/>
      <c r="BU2834" s="207"/>
      <c r="BV2834" s="207"/>
      <c r="BW2834" s="207"/>
      <c r="BX2834" s="207"/>
      <c r="BY2834" s="207"/>
      <c r="BZ2834" s="207"/>
      <c r="CA2834" s="207"/>
      <c r="CB2834" s="207"/>
      <c r="CC2834" s="207"/>
      <c r="CD2834" s="207"/>
      <c r="CE2834" s="207"/>
      <c r="CF2834" s="207"/>
      <c r="CG2834" s="207"/>
      <c r="CH2834" s="207"/>
      <c r="CI2834" s="207"/>
      <c r="CJ2834" s="207"/>
      <c r="CK2834" s="207"/>
      <c r="CL2834" s="207"/>
      <c r="CM2834" s="207"/>
      <c r="CN2834" s="207"/>
      <c r="CO2834" s="207"/>
      <c r="CP2834" s="207"/>
      <c r="CQ2834" s="207"/>
      <c r="CR2834" s="207"/>
      <c r="CS2834" s="207"/>
      <c r="CT2834" s="207"/>
      <c r="CU2834" s="207"/>
      <c r="CV2834" s="207"/>
      <c r="CW2834" s="207"/>
      <c r="CX2834" s="207"/>
      <c r="CY2834" s="207"/>
      <c r="CZ2834" s="207"/>
      <c r="DA2834" s="207"/>
      <c r="DB2834" s="207"/>
      <c r="DC2834" s="207"/>
      <c r="DD2834" s="207"/>
      <c r="DE2834" s="207"/>
      <c r="DF2834" s="207"/>
      <c r="DG2834" s="207"/>
      <c r="DH2834" s="207"/>
      <c r="DI2834" s="207"/>
      <c r="DJ2834" s="207"/>
      <c r="DK2834" s="207"/>
      <c r="DL2834" s="207"/>
      <c r="DM2834" s="207"/>
      <c r="DN2834" s="207"/>
      <c r="DO2834" s="207"/>
      <c r="DP2834" s="207"/>
      <c r="DQ2834" s="207"/>
      <c r="DR2834" s="207"/>
      <c r="DS2834" s="207"/>
      <c r="DT2834" s="207"/>
      <c r="DU2834" s="207"/>
      <c r="DV2834" s="207"/>
      <c r="DW2834" s="207"/>
      <c r="DX2834" s="207"/>
    </row>
    <row r="2835" spans="68:128">
      <c r="BP2835" s="207"/>
      <c r="BQ2835" s="207"/>
      <c r="BR2835" s="207"/>
      <c r="BS2835" s="207"/>
      <c r="BT2835" s="207"/>
      <c r="BU2835" s="207"/>
      <c r="BV2835" s="207"/>
      <c r="BW2835" s="207"/>
      <c r="BX2835" s="207"/>
      <c r="BY2835" s="207"/>
      <c r="BZ2835" s="207"/>
      <c r="CA2835" s="207"/>
      <c r="CB2835" s="207"/>
      <c r="CC2835" s="207"/>
      <c r="CD2835" s="207"/>
      <c r="CE2835" s="207"/>
      <c r="CF2835" s="207"/>
      <c r="CG2835" s="207"/>
      <c r="CH2835" s="207"/>
      <c r="CI2835" s="207"/>
      <c r="CJ2835" s="207"/>
      <c r="CK2835" s="207"/>
      <c r="CL2835" s="207"/>
      <c r="CM2835" s="207"/>
      <c r="CN2835" s="207"/>
      <c r="CO2835" s="207"/>
      <c r="CP2835" s="207"/>
      <c r="CQ2835" s="207"/>
      <c r="CR2835" s="207"/>
      <c r="CS2835" s="207"/>
      <c r="CT2835" s="207"/>
      <c r="CU2835" s="207"/>
      <c r="CV2835" s="207"/>
      <c r="CW2835" s="207"/>
      <c r="CX2835" s="207"/>
      <c r="CY2835" s="207"/>
      <c r="CZ2835" s="207"/>
      <c r="DA2835" s="207"/>
      <c r="DB2835" s="207"/>
      <c r="DC2835" s="207"/>
      <c r="DD2835" s="207"/>
      <c r="DE2835" s="207"/>
      <c r="DF2835" s="207"/>
      <c r="DG2835" s="207"/>
      <c r="DH2835" s="207"/>
      <c r="DI2835" s="207"/>
      <c r="DJ2835" s="207"/>
      <c r="DK2835" s="207"/>
      <c r="DL2835" s="207"/>
      <c r="DM2835" s="207"/>
      <c r="DN2835" s="207"/>
      <c r="DO2835" s="207"/>
      <c r="DP2835" s="207"/>
      <c r="DQ2835" s="207"/>
      <c r="DR2835" s="207"/>
      <c r="DS2835" s="207"/>
      <c r="DT2835" s="207"/>
      <c r="DU2835" s="207"/>
      <c r="DV2835" s="207"/>
      <c r="DW2835" s="207"/>
      <c r="DX2835" s="207"/>
    </row>
    <row r="2836" spans="68:128">
      <c r="BP2836" s="207"/>
      <c r="BQ2836" s="207"/>
      <c r="BR2836" s="207"/>
      <c r="BS2836" s="207"/>
      <c r="BT2836" s="207"/>
      <c r="BU2836" s="207"/>
      <c r="BV2836" s="207"/>
      <c r="BW2836" s="207"/>
      <c r="BX2836" s="207"/>
      <c r="BY2836" s="207"/>
      <c r="BZ2836" s="207"/>
      <c r="CA2836" s="207"/>
      <c r="CB2836" s="207"/>
      <c r="CC2836" s="207"/>
      <c r="CD2836" s="207"/>
      <c r="CE2836" s="207"/>
      <c r="CF2836" s="207"/>
      <c r="CG2836" s="207"/>
      <c r="CH2836" s="207"/>
      <c r="CI2836" s="207"/>
      <c r="CJ2836" s="207"/>
      <c r="CK2836" s="207"/>
      <c r="CL2836" s="207"/>
      <c r="CM2836" s="207"/>
      <c r="CN2836" s="207"/>
      <c r="CO2836" s="207"/>
      <c r="CP2836" s="207"/>
      <c r="CQ2836" s="207"/>
      <c r="CR2836" s="207"/>
      <c r="CS2836" s="207"/>
      <c r="CT2836" s="207"/>
      <c r="CU2836" s="207"/>
      <c r="CV2836" s="207"/>
      <c r="CW2836" s="207"/>
      <c r="CX2836" s="207"/>
      <c r="CY2836" s="207"/>
      <c r="CZ2836" s="207"/>
      <c r="DA2836" s="207"/>
      <c r="DB2836" s="207"/>
      <c r="DC2836" s="207"/>
      <c r="DD2836" s="207"/>
      <c r="DE2836" s="207"/>
      <c r="DF2836" s="207"/>
      <c r="DG2836" s="207"/>
      <c r="DH2836" s="207"/>
      <c r="DI2836" s="207"/>
      <c r="DJ2836" s="207"/>
      <c r="DK2836" s="207"/>
      <c r="DL2836" s="207"/>
      <c r="DM2836" s="207"/>
      <c r="DN2836" s="207"/>
      <c r="DO2836" s="207"/>
      <c r="DP2836" s="207"/>
      <c r="DQ2836" s="207"/>
      <c r="DR2836" s="207"/>
      <c r="DS2836" s="207"/>
      <c r="DT2836" s="207"/>
      <c r="DU2836" s="207"/>
      <c r="DV2836" s="207"/>
      <c r="DW2836" s="207"/>
      <c r="DX2836" s="207"/>
    </row>
    <row r="2837" spans="68:128">
      <c r="BP2837" s="207"/>
      <c r="BQ2837" s="207"/>
      <c r="BR2837" s="207"/>
      <c r="BS2837" s="207"/>
      <c r="BT2837" s="207"/>
      <c r="BU2837" s="207"/>
      <c r="BV2837" s="207"/>
      <c r="BW2837" s="207"/>
      <c r="BX2837" s="207"/>
      <c r="BY2837" s="207"/>
      <c r="BZ2837" s="207"/>
      <c r="CA2837" s="207"/>
      <c r="CB2837" s="207"/>
      <c r="CC2837" s="207"/>
      <c r="CD2837" s="207"/>
      <c r="CE2837" s="207"/>
      <c r="CF2837" s="207"/>
      <c r="CG2837" s="207"/>
      <c r="CH2837" s="207"/>
      <c r="CI2837" s="207"/>
      <c r="CJ2837" s="207"/>
      <c r="CK2837" s="207"/>
      <c r="CL2837" s="207"/>
      <c r="CM2837" s="207"/>
      <c r="CN2837" s="207"/>
      <c r="CO2837" s="207"/>
      <c r="CP2837" s="207"/>
      <c r="CQ2837" s="207"/>
      <c r="CR2837" s="207"/>
      <c r="CS2837" s="207"/>
      <c r="CT2837" s="207"/>
      <c r="CU2837" s="207"/>
      <c r="CV2837" s="207"/>
      <c r="CW2837" s="207"/>
      <c r="CX2837" s="207"/>
      <c r="CY2837" s="207"/>
      <c r="CZ2837" s="207"/>
      <c r="DA2837" s="207"/>
      <c r="DB2837" s="207"/>
      <c r="DC2837" s="207"/>
      <c r="DD2837" s="207"/>
      <c r="DE2837" s="207"/>
      <c r="DF2837" s="207"/>
      <c r="DG2837" s="207"/>
      <c r="DH2837" s="207"/>
      <c r="DI2837" s="207"/>
      <c r="DJ2837" s="207"/>
      <c r="DK2837" s="207"/>
      <c r="DL2837" s="207"/>
      <c r="DM2837" s="207"/>
      <c r="DN2837" s="207"/>
      <c r="DO2837" s="207"/>
      <c r="DP2837" s="207"/>
      <c r="DQ2837" s="207"/>
      <c r="DR2837" s="207"/>
      <c r="DS2837" s="207"/>
      <c r="DT2837" s="207"/>
      <c r="DU2837" s="207"/>
      <c r="DV2837" s="207"/>
      <c r="DW2837" s="207"/>
      <c r="DX2837" s="207"/>
    </row>
    <row r="2838" spans="68:128">
      <c r="BP2838" s="207"/>
      <c r="BQ2838" s="207"/>
      <c r="BR2838" s="207"/>
      <c r="BS2838" s="207"/>
      <c r="BT2838" s="207"/>
      <c r="BU2838" s="207"/>
      <c r="BV2838" s="207"/>
      <c r="BW2838" s="207"/>
      <c r="BX2838" s="207"/>
      <c r="BY2838" s="207"/>
      <c r="BZ2838" s="207"/>
      <c r="CA2838" s="207"/>
      <c r="CB2838" s="207"/>
      <c r="CC2838" s="207"/>
      <c r="CD2838" s="207"/>
      <c r="CE2838" s="207"/>
      <c r="CF2838" s="207"/>
      <c r="CG2838" s="207"/>
      <c r="CH2838" s="207"/>
      <c r="CI2838" s="207"/>
      <c r="CJ2838" s="207"/>
      <c r="CK2838" s="207"/>
      <c r="CL2838" s="207"/>
      <c r="CM2838" s="207"/>
      <c r="CN2838" s="207"/>
      <c r="CO2838" s="207"/>
      <c r="CP2838" s="207"/>
      <c r="CQ2838" s="207"/>
      <c r="CR2838" s="207"/>
      <c r="CS2838" s="207"/>
      <c r="CT2838" s="207"/>
      <c r="CU2838" s="207"/>
      <c r="CV2838" s="207"/>
      <c r="CW2838" s="207"/>
      <c r="CX2838" s="207"/>
      <c r="CY2838" s="207"/>
      <c r="CZ2838" s="207"/>
      <c r="DA2838" s="207"/>
      <c r="DB2838" s="207"/>
      <c r="DC2838" s="207"/>
      <c r="DD2838" s="207"/>
      <c r="DE2838" s="207"/>
      <c r="DF2838" s="207"/>
      <c r="DG2838" s="207"/>
      <c r="DH2838" s="207"/>
      <c r="DI2838" s="207"/>
      <c r="DJ2838" s="207"/>
      <c r="DK2838" s="207"/>
      <c r="DL2838" s="207"/>
      <c r="DM2838" s="207"/>
      <c r="DN2838" s="207"/>
      <c r="DO2838" s="207"/>
      <c r="DP2838" s="207"/>
      <c r="DQ2838" s="207"/>
      <c r="DR2838" s="207"/>
      <c r="DS2838" s="207"/>
      <c r="DT2838" s="207"/>
      <c r="DU2838" s="207"/>
      <c r="DV2838" s="207"/>
      <c r="DW2838" s="207"/>
      <c r="DX2838" s="207"/>
    </row>
    <row r="2839" spans="68:128">
      <c r="BP2839" s="207"/>
      <c r="BQ2839" s="207"/>
      <c r="BR2839" s="207"/>
      <c r="BS2839" s="207"/>
      <c r="BT2839" s="207"/>
      <c r="BU2839" s="207"/>
      <c r="BV2839" s="207"/>
      <c r="BW2839" s="207"/>
      <c r="BX2839" s="207"/>
      <c r="BY2839" s="207"/>
      <c r="BZ2839" s="207"/>
      <c r="CA2839" s="207"/>
      <c r="CB2839" s="207"/>
      <c r="CC2839" s="207"/>
      <c r="CD2839" s="207"/>
      <c r="CE2839" s="207"/>
      <c r="CF2839" s="207"/>
      <c r="CG2839" s="207"/>
      <c r="CH2839" s="207"/>
      <c r="CI2839" s="207"/>
      <c r="CJ2839" s="207"/>
      <c r="CK2839" s="207"/>
      <c r="CL2839" s="207"/>
      <c r="CM2839" s="207"/>
      <c r="CN2839" s="207"/>
      <c r="CO2839" s="207"/>
      <c r="CP2839" s="207"/>
      <c r="CQ2839" s="207"/>
      <c r="CR2839" s="207"/>
      <c r="CS2839" s="207"/>
      <c r="CT2839" s="207"/>
      <c r="CU2839" s="207"/>
      <c r="CV2839" s="207"/>
      <c r="CW2839" s="207"/>
      <c r="CX2839" s="207"/>
      <c r="CY2839" s="207"/>
      <c r="CZ2839" s="207"/>
      <c r="DA2839" s="207"/>
      <c r="DB2839" s="207"/>
      <c r="DC2839" s="207"/>
      <c r="DD2839" s="207"/>
      <c r="DE2839" s="207"/>
      <c r="DF2839" s="207"/>
      <c r="DG2839" s="207"/>
      <c r="DH2839" s="207"/>
      <c r="DI2839" s="207"/>
      <c r="DJ2839" s="207"/>
      <c r="DK2839" s="207"/>
      <c r="DL2839" s="207"/>
      <c r="DM2839" s="207"/>
      <c r="DN2839" s="207"/>
      <c r="DO2839" s="207"/>
      <c r="DP2839" s="207"/>
      <c r="DQ2839" s="207"/>
      <c r="DR2839" s="207"/>
      <c r="DS2839" s="207"/>
      <c r="DT2839" s="207"/>
      <c r="DU2839" s="207"/>
      <c r="DV2839" s="207"/>
      <c r="DW2839" s="207"/>
      <c r="DX2839" s="207"/>
    </row>
    <row r="2840" spans="68:128">
      <c r="BP2840" s="207"/>
      <c r="BQ2840" s="207"/>
      <c r="BR2840" s="207"/>
      <c r="BS2840" s="207"/>
      <c r="BT2840" s="207"/>
      <c r="BU2840" s="207"/>
      <c r="BV2840" s="207"/>
      <c r="BW2840" s="207"/>
      <c r="BX2840" s="207"/>
      <c r="BY2840" s="207"/>
      <c r="BZ2840" s="207"/>
      <c r="CA2840" s="207"/>
      <c r="CB2840" s="207"/>
      <c r="CC2840" s="207"/>
      <c r="CD2840" s="207"/>
      <c r="CE2840" s="207"/>
      <c r="CF2840" s="207"/>
      <c r="CG2840" s="207"/>
      <c r="CH2840" s="207"/>
      <c r="CI2840" s="207"/>
      <c r="CJ2840" s="207"/>
      <c r="CK2840" s="207"/>
      <c r="CL2840" s="207"/>
      <c r="CM2840" s="207"/>
      <c r="CN2840" s="207"/>
      <c r="CO2840" s="207"/>
      <c r="CP2840" s="207"/>
      <c r="CQ2840" s="207"/>
      <c r="CR2840" s="207"/>
      <c r="CS2840" s="207"/>
      <c r="CT2840" s="207"/>
      <c r="CU2840" s="207"/>
      <c r="CV2840" s="207"/>
      <c r="CW2840" s="207"/>
      <c r="CX2840" s="207"/>
      <c r="CY2840" s="207"/>
      <c r="CZ2840" s="207"/>
      <c r="DA2840" s="207"/>
      <c r="DB2840" s="207"/>
      <c r="DC2840" s="207"/>
      <c r="DD2840" s="207"/>
      <c r="DE2840" s="207"/>
      <c r="DF2840" s="207"/>
      <c r="DG2840" s="207"/>
      <c r="DH2840" s="207"/>
      <c r="DI2840" s="207"/>
      <c r="DJ2840" s="207"/>
      <c r="DK2840" s="207"/>
      <c r="DL2840" s="207"/>
      <c r="DM2840" s="207"/>
      <c r="DN2840" s="207"/>
      <c r="DO2840" s="207"/>
      <c r="DP2840" s="207"/>
      <c r="DQ2840" s="207"/>
      <c r="DR2840" s="207"/>
      <c r="DS2840" s="207"/>
      <c r="DT2840" s="207"/>
      <c r="DU2840" s="207"/>
      <c r="DV2840" s="207"/>
      <c r="DW2840" s="207"/>
      <c r="DX2840" s="207"/>
    </row>
    <row r="2841" spans="68:128">
      <c r="BP2841" s="207"/>
      <c r="BQ2841" s="207"/>
      <c r="BR2841" s="207"/>
      <c r="BS2841" s="207"/>
      <c r="BT2841" s="207"/>
      <c r="BU2841" s="207"/>
      <c r="BV2841" s="207"/>
      <c r="BW2841" s="207"/>
      <c r="BX2841" s="207"/>
      <c r="BY2841" s="207"/>
      <c r="BZ2841" s="207"/>
      <c r="CA2841" s="207"/>
      <c r="CB2841" s="207"/>
      <c r="CC2841" s="207"/>
      <c r="CD2841" s="207"/>
      <c r="CE2841" s="207"/>
      <c r="CF2841" s="207"/>
      <c r="CG2841" s="207"/>
      <c r="CH2841" s="207"/>
      <c r="CI2841" s="207"/>
      <c r="CJ2841" s="207"/>
      <c r="CK2841" s="207"/>
      <c r="CL2841" s="207"/>
      <c r="CM2841" s="207"/>
      <c r="CN2841" s="207"/>
      <c r="CO2841" s="207"/>
      <c r="CP2841" s="207"/>
      <c r="CQ2841" s="207"/>
      <c r="CR2841" s="207"/>
      <c r="CS2841" s="207"/>
      <c r="CT2841" s="207"/>
      <c r="CU2841" s="207"/>
      <c r="CV2841" s="207"/>
      <c r="CW2841" s="207"/>
      <c r="CX2841" s="207"/>
      <c r="CY2841" s="207"/>
      <c r="CZ2841" s="207"/>
      <c r="DA2841" s="207"/>
      <c r="DB2841" s="207"/>
      <c r="DC2841" s="207"/>
      <c r="DD2841" s="207"/>
      <c r="DE2841" s="207"/>
      <c r="DF2841" s="207"/>
      <c r="DG2841" s="207"/>
      <c r="DH2841" s="207"/>
      <c r="DI2841" s="207"/>
      <c r="DJ2841" s="207"/>
      <c r="DK2841" s="207"/>
      <c r="DL2841" s="207"/>
      <c r="DM2841" s="207"/>
      <c r="DN2841" s="207"/>
      <c r="DO2841" s="207"/>
      <c r="DP2841" s="207"/>
      <c r="DQ2841" s="207"/>
      <c r="DR2841" s="207"/>
      <c r="DS2841" s="207"/>
      <c r="DT2841" s="207"/>
      <c r="DU2841" s="207"/>
      <c r="DV2841" s="207"/>
      <c r="DW2841" s="207"/>
      <c r="DX2841" s="207"/>
    </row>
    <row r="2842" spans="68:128">
      <c r="BP2842" s="207"/>
      <c r="BQ2842" s="207"/>
      <c r="BR2842" s="207"/>
      <c r="BS2842" s="207"/>
      <c r="BT2842" s="207"/>
      <c r="BU2842" s="207"/>
      <c r="BV2842" s="207"/>
      <c r="BW2842" s="207"/>
      <c r="BX2842" s="207"/>
      <c r="BY2842" s="207"/>
      <c r="BZ2842" s="207"/>
      <c r="CA2842" s="207"/>
      <c r="CB2842" s="207"/>
      <c r="CC2842" s="207"/>
      <c r="CD2842" s="207"/>
      <c r="CE2842" s="207"/>
      <c r="CF2842" s="207"/>
      <c r="CG2842" s="207"/>
      <c r="CH2842" s="207"/>
      <c r="CI2842" s="207"/>
      <c r="CJ2842" s="207"/>
      <c r="CK2842" s="207"/>
      <c r="CL2842" s="207"/>
      <c r="CM2842" s="207"/>
      <c r="CN2842" s="207"/>
      <c r="CO2842" s="207"/>
      <c r="CP2842" s="207"/>
      <c r="CQ2842" s="207"/>
      <c r="CR2842" s="207"/>
      <c r="CS2842" s="207"/>
      <c r="CT2842" s="207"/>
      <c r="CU2842" s="207"/>
      <c r="CV2842" s="207"/>
      <c r="CW2842" s="207"/>
      <c r="CX2842" s="207"/>
      <c r="CY2842" s="207"/>
      <c r="CZ2842" s="207"/>
      <c r="DA2842" s="207"/>
      <c r="DB2842" s="207"/>
      <c r="DC2842" s="207"/>
      <c r="DD2842" s="207"/>
      <c r="DE2842" s="207"/>
      <c r="DF2842" s="207"/>
      <c r="DG2842" s="207"/>
      <c r="DH2842" s="207"/>
      <c r="DI2842" s="207"/>
      <c r="DJ2842" s="207"/>
      <c r="DK2842" s="207"/>
      <c r="DL2842" s="207"/>
      <c r="DM2842" s="207"/>
      <c r="DN2842" s="207"/>
      <c r="DO2842" s="207"/>
      <c r="DP2842" s="207"/>
      <c r="DQ2842" s="207"/>
      <c r="DR2842" s="207"/>
      <c r="DS2842" s="207"/>
      <c r="DT2842" s="207"/>
      <c r="DU2842" s="207"/>
      <c r="DV2842" s="207"/>
      <c r="DW2842" s="207"/>
      <c r="DX2842" s="207"/>
    </row>
    <row r="2843" spans="68:128">
      <c r="BP2843" s="207"/>
      <c r="BQ2843" s="207"/>
      <c r="BR2843" s="207"/>
      <c r="BS2843" s="207"/>
      <c r="BT2843" s="207"/>
      <c r="BU2843" s="207"/>
      <c r="BV2843" s="207"/>
      <c r="BW2843" s="207"/>
      <c r="BX2843" s="207"/>
      <c r="BY2843" s="207"/>
      <c r="BZ2843" s="207"/>
      <c r="CA2843" s="207"/>
      <c r="CB2843" s="207"/>
      <c r="CC2843" s="207"/>
      <c r="CD2843" s="207"/>
      <c r="CE2843" s="207"/>
      <c r="CF2843" s="207"/>
      <c r="CG2843" s="207"/>
      <c r="CH2843" s="207"/>
      <c r="CI2843" s="207"/>
      <c r="CJ2843" s="207"/>
      <c r="CK2843" s="207"/>
      <c r="CL2843" s="207"/>
      <c r="CM2843" s="207"/>
      <c r="CN2843" s="207"/>
      <c r="CO2843" s="207"/>
      <c r="CP2843" s="207"/>
      <c r="CQ2843" s="207"/>
      <c r="CR2843" s="207"/>
      <c r="CS2843" s="207"/>
      <c r="CT2843" s="207"/>
      <c r="CU2843" s="207"/>
      <c r="CV2843" s="207"/>
      <c r="CW2843" s="207"/>
      <c r="CX2843" s="207"/>
      <c r="CY2843" s="207"/>
      <c r="CZ2843" s="207"/>
      <c r="DA2843" s="207"/>
      <c r="DB2843" s="207"/>
      <c r="DC2843" s="207"/>
      <c r="DD2843" s="207"/>
      <c r="DE2843" s="207"/>
      <c r="DF2843" s="207"/>
      <c r="DG2843" s="207"/>
      <c r="DH2843" s="207"/>
      <c r="DI2843" s="207"/>
      <c r="DJ2843" s="207"/>
      <c r="DK2843" s="207"/>
      <c r="DL2843" s="207"/>
      <c r="DM2843" s="207"/>
      <c r="DN2843" s="207"/>
      <c r="DO2843" s="207"/>
      <c r="DP2843" s="207"/>
      <c r="DQ2843" s="207"/>
      <c r="DR2843" s="207"/>
      <c r="DS2843" s="207"/>
      <c r="DT2843" s="207"/>
      <c r="DU2843" s="207"/>
      <c r="DV2843" s="207"/>
      <c r="DW2843" s="207"/>
      <c r="DX2843" s="207"/>
    </row>
    <row r="2844" spans="68:128">
      <c r="BP2844" s="207"/>
      <c r="BQ2844" s="207"/>
      <c r="BR2844" s="207"/>
      <c r="BS2844" s="207"/>
      <c r="BT2844" s="207"/>
      <c r="BU2844" s="207"/>
      <c r="BV2844" s="207"/>
      <c r="BW2844" s="207"/>
      <c r="BX2844" s="207"/>
      <c r="BY2844" s="207"/>
      <c r="BZ2844" s="207"/>
      <c r="CA2844" s="207"/>
      <c r="CB2844" s="207"/>
      <c r="CC2844" s="207"/>
      <c r="CD2844" s="207"/>
      <c r="CE2844" s="207"/>
      <c r="CF2844" s="207"/>
      <c r="CG2844" s="207"/>
      <c r="CH2844" s="207"/>
      <c r="CI2844" s="207"/>
      <c r="CJ2844" s="207"/>
      <c r="CK2844" s="207"/>
      <c r="CL2844" s="207"/>
      <c r="CM2844" s="207"/>
      <c r="CN2844" s="207"/>
      <c r="CO2844" s="207"/>
      <c r="CP2844" s="207"/>
      <c r="CQ2844" s="207"/>
      <c r="CR2844" s="207"/>
      <c r="CS2844" s="207"/>
      <c r="CT2844" s="207"/>
      <c r="CU2844" s="207"/>
      <c r="CV2844" s="207"/>
      <c r="CW2844" s="207"/>
      <c r="CX2844" s="207"/>
      <c r="CY2844" s="207"/>
      <c r="CZ2844" s="207"/>
      <c r="DA2844" s="207"/>
      <c r="DB2844" s="207"/>
      <c r="DC2844" s="207"/>
      <c r="DD2844" s="207"/>
      <c r="DE2844" s="207"/>
      <c r="DF2844" s="207"/>
      <c r="DG2844" s="207"/>
      <c r="DH2844" s="207"/>
      <c r="DI2844" s="207"/>
      <c r="DJ2844" s="207"/>
      <c r="DK2844" s="207"/>
      <c r="DL2844" s="207"/>
      <c r="DM2844" s="207"/>
      <c r="DN2844" s="207"/>
      <c r="DO2844" s="207"/>
      <c r="DP2844" s="207"/>
      <c r="DQ2844" s="207"/>
      <c r="DR2844" s="207"/>
      <c r="DS2844" s="207"/>
      <c r="DT2844" s="207"/>
      <c r="DU2844" s="207"/>
      <c r="DV2844" s="207"/>
      <c r="DW2844" s="207"/>
      <c r="DX2844" s="207"/>
    </row>
    <row r="2845" spans="68:128">
      <c r="BP2845" s="207"/>
      <c r="BQ2845" s="207"/>
      <c r="BR2845" s="207"/>
      <c r="BS2845" s="207"/>
      <c r="BT2845" s="207"/>
      <c r="BU2845" s="207"/>
      <c r="BV2845" s="207"/>
      <c r="BW2845" s="207"/>
      <c r="BX2845" s="207"/>
      <c r="BY2845" s="207"/>
      <c r="BZ2845" s="207"/>
      <c r="CA2845" s="207"/>
      <c r="CB2845" s="207"/>
      <c r="CC2845" s="207"/>
      <c r="CD2845" s="207"/>
      <c r="CE2845" s="207"/>
      <c r="CF2845" s="207"/>
      <c r="CG2845" s="207"/>
      <c r="CH2845" s="207"/>
      <c r="CI2845" s="207"/>
      <c r="CJ2845" s="207"/>
      <c r="CK2845" s="207"/>
      <c r="CL2845" s="207"/>
      <c r="CM2845" s="207"/>
      <c r="CN2845" s="207"/>
      <c r="CO2845" s="207"/>
      <c r="CP2845" s="207"/>
      <c r="CQ2845" s="207"/>
      <c r="CR2845" s="207"/>
      <c r="CS2845" s="207"/>
      <c r="CT2845" s="207"/>
      <c r="CU2845" s="207"/>
      <c r="CV2845" s="207"/>
      <c r="CW2845" s="207"/>
      <c r="CX2845" s="207"/>
      <c r="CY2845" s="207"/>
      <c r="CZ2845" s="207"/>
      <c r="DA2845" s="207"/>
      <c r="DB2845" s="207"/>
      <c r="DC2845" s="207"/>
      <c r="DD2845" s="207"/>
      <c r="DE2845" s="207"/>
      <c r="DF2845" s="207"/>
      <c r="DG2845" s="207"/>
      <c r="DH2845" s="207"/>
      <c r="DI2845" s="207"/>
      <c r="DJ2845" s="207"/>
      <c r="DK2845" s="207"/>
      <c r="DL2845" s="207"/>
      <c r="DM2845" s="207"/>
      <c r="DN2845" s="207"/>
      <c r="DO2845" s="207"/>
      <c r="DP2845" s="207"/>
      <c r="DQ2845" s="207"/>
      <c r="DR2845" s="207"/>
      <c r="DS2845" s="207"/>
      <c r="DT2845" s="207"/>
      <c r="DU2845" s="207"/>
      <c r="DV2845" s="207"/>
      <c r="DW2845" s="207"/>
      <c r="DX2845" s="207"/>
    </row>
    <row r="2846" spans="68:128">
      <c r="BP2846" s="207"/>
      <c r="BQ2846" s="207"/>
      <c r="BR2846" s="207"/>
      <c r="BS2846" s="207"/>
      <c r="BT2846" s="207"/>
      <c r="BU2846" s="207"/>
      <c r="BV2846" s="207"/>
      <c r="BW2846" s="207"/>
      <c r="BX2846" s="207"/>
      <c r="BY2846" s="207"/>
      <c r="BZ2846" s="207"/>
      <c r="CA2846" s="207"/>
      <c r="CB2846" s="207"/>
      <c r="CC2846" s="207"/>
      <c r="CD2846" s="207"/>
      <c r="CE2846" s="207"/>
      <c r="CF2846" s="207"/>
      <c r="CG2846" s="207"/>
      <c r="CH2846" s="207"/>
      <c r="CI2846" s="207"/>
      <c r="CJ2846" s="207"/>
      <c r="CK2846" s="207"/>
      <c r="CL2846" s="207"/>
      <c r="CM2846" s="207"/>
      <c r="CN2846" s="207"/>
      <c r="CO2846" s="207"/>
      <c r="CP2846" s="207"/>
      <c r="CQ2846" s="207"/>
      <c r="CR2846" s="207"/>
      <c r="CS2846" s="207"/>
      <c r="CT2846" s="207"/>
      <c r="CU2846" s="207"/>
      <c r="CV2846" s="207"/>
      <c r="CW2846" s="207"/>
      <c r="CX2846" s="207"/>
      <c r="CY2846" s="207"/>
      <c r="CZ2846" s="207"/>
      <c r="DA2846" s="207"/>
      <c r="DB2846" s="207"/>
      <c r="DC2846" s="207"/>
      <c r="DD2846" s="207"/>
      <c r="DE2846" s="207"/>
      <c r="DF2846" s="207"/>
      <c r="DG2846" s="207"/>
      <c r="DH2846" s="207"/>
      <c r="DI2846" s="207"/>
      <c r="DJ2846" s="207"/>
      <c r="DK2846" s="207"/>
      <c r="DL2846" s="207"/>
      <c r="DM2846" s="207"/>
      <c r="DN2846" s="207"/>
      <c r="DO2846" s="207"/>
      <c r="DP2846" s="207"/>
      <c r="DQ2846" s="207"/>
      <c r="DR2846" s="207"/>
      <c r="DS2846" s="207"/>
      <c r="DT2846" s="207"/>
      <c r="DU2846" s="207"/>
      <c r="DV2846" s="207"/>
      <c r="DW2846" s="207"/>
      <c r="DX2846" s="207"/>
    </row>
    <row r="2847" spans="68:128">
      <c r="BP2847" s="207"/>
      <c r="BQ2847" s="207"/>
      <c r="BR2847" s="207"/>
      <c r="BS2847" s="207"/>
      <c r="BT2847" s="207"/>
      <c r="BU2847" s="207"/>
      <c r="BV2847" s="207"/>
      <c r="BW2847" s="207"/>
      <c r="BX2847" s="207"/>
      <c r="BY2847" s="207"/>
      <c r="BZ2847" s="207"/>
      <c r="CA2847" s="207"/>
      <c r="CB2847" s="207"/>
      <c r="CC2847" s="207"/>
      <c r="CD2847" s="207"/>
      <c r="CE2847" s="207"/>
      <c r="CF2847" s="207"/>
      <c r="CG2847" s="207"/>
      <c r="CH2847" s="207"/>
      <c r="CI2847" s="207"/>
      <c r="CJ2847" s="207"/>
      <c r="CK2847" s="207"/>
      <c r="CL2847" s="207"/>
      <c r="CM2847" s="207"/>
      <c r="CN2847" s="207"/>
      <c r="CO2847" s="207"/>
      <c r="CP2847" s="207"/>
      <c r="CQ2847" s="207"/>
      <c r="CR2847" s="207"/>
      <c r="CS2847" s="207"/>
      <c r="CT2847" s="207"/>
      <c r="CU2847" s="207"/>
      <c r="CV2847" s="207"/>
      <c r="CW2847" s="207"/>
      <c r="CX2847" s="207"/>
      <c r="CY2847" s="207"/>
      <c r="CZ2847" s="207"/>
      <c r="DA2847" s="207"/>
      <c r="DB2847" s="207"/>
      <c r="DC2847" s="207"/>
      <c r="DD2847" s="207"/>
      <c r="DE2847" s="207"/>
      <c r="DF2847" s="207"/>
      <c r="DG2847" s="207"/>
      <c r="DH2847" s="207"/>
      <c r="DI2847" s="207"/>
      <c r="DJ2847" s="207"/>
      <c r="DK2847" s="207"/>
      <c r="DL2847" s="207"/>
      <c r="DM2847" s="207"/>
      <c r="DN2847" s="207"/>
      <c r="DO2847" s="207"/>
      <c r="DP2847" s="207"/>
      <c r="DQ2847" s="207"/>
      <c r="DR2847" s="207"/>
      <c r="DS2847" s="207"/>
      <c r="DT2847" s="207"/>
      <c r="DU2847" s="207"/>
      <c r="DV2847" s="207"/>
      <c r="DW2847" s="207"/>
      <c r="DX2847" s="207"/>
    </row>
    <row r="2848" spans="68:128">
      <c r="BP2848" s="207"/>
      <c r="BQ2848" s="207"/>
      <c r="BR2848" s="207"/>
      <c r="BS2848" s="207"/>
      <c r="BT2848" s="207"/>
      <c r="BU2848" s="207"/>
      <c r="BV2848" s="207"/>
      <c r="BW2848" s="207"/>
      <c r="BX2848" s="207"/>
      <c r="BY2848" s="207"/>
      <c r="BZ2848" s="207"/>
      <c r="CA2848" s="207"/>
      <c r="CB2848" s="207"/>
      <c r="CC2848" s="207"/>
      <c r="CD2848" s="207"/>
      <c r="CE2848" s="207"/>
      <c r="CF2848" s="207"/>
      <c r="CG2848" s="207"/>
      <c r="CH2848" s="207"/>
      <c r="CI2848" s="207"/>
      <c r="CJ2848" s="207"/>
      <c r="CK2848" s="207"/>
      <c r="CL2848" s="207"/>
      <c r="CM2848" s="207"/>
      <c r="CN2848" s="207"/>
      <c r="CO2848" s="207"/>
      <c r="CP2848" s="207"/>
      <c r="CQ2848" s="207"/>
      <c r="CR2848" s="207"/>
      <c r="CS2848" s="207"/>
      <c r="CT2848" s="207"/>
      <c r="CU2848" s="207"/>
      <c r="CV2848" s="207"/>
      <c r="CW2848" s="207"/>
      <c r="CX2848" s="207"/>
      <c r="CY2848" s="207"/>
      <c r="CZ2848" s="207"/>
      <c r="DA2848" s="207"/>
      <c r="DB2848" s="207"/>
      <c r="DC2848" s="207"/>
      <c r="DD2848" s="207"/>
      <c r="DE2848" s="207"/>
      <c r="DF2848" s="207"/>
      <c r="DG2848" s="207"/>
      <c r="DH2848" s="207"/>
      <c r="DI2848" s="207"/>
      <c r="DJ2848" s="207"/>
      <c r="DK2848" s="207"/>
      <c r="DL2848" s="207"/>
      <c r="DM2848" s="207"/>
      <c r="DN2848" s="207"/>
      <c r="DO2848" s="207"/>
      <c r="DP2848" s="207"/>
      <c r="DQ2848" s="207"/>
      <c r="DR2848" s="207"/>
      <c r="DS2848" s="207"/>
      <c r="DT2848" s="207"/>
      <c r="DU2848" s="207"/>
      <c r="DV2848" s="207"/>
      <c r="DW2848" s="207"/>
      <c r="DX2848" s="207"/>
    </row>
    <row r="2849" spans="68:128">
      <c r="BP2849" s="207"/>
      <c r="BQ2849" s="207"/>
      <c r="BR2849" s="207"/>
      <c r="BS2849" s="207"/>
      <c r="BT2849" s="207"/>
      <c r="BU2849" s="207"/>
      <c r="BV2849" s="207"/>
      <c r="BW2849" s="207"/>
      <c r="BX2849" s="207"/>
      <c r="BY2849" s="207"/>
      <c r="BZ2849" s="207"/>
      <c r="CA2849" s="207"/>
      <c r="CB2849" s="207"/>
      <c r="CC2849" s="207"/>
      <c r="CD2849" s="207"/>
      <c r="CE2849" s="207"/>
      <c r="CF2849" s="207"/>
      <c r="CG2849" s="207"/>
      <c r="CH2849" s="207"/>
      <c r="CI2849" s="207"/>
      <c r="CJ2849" s="207"/>
      <c r="CK2849" s="207"/>
      <c r="CL2849" s="207"/>
      <c r="CM2849" s="207"/>
      <c r="CN2849" s="207"/>
      <c r="CO2849" s="207"/>
      <c r="CP2849" s="207"/>
      <c r="CQ2849" s="207"/>
      <c r="CR2849" s="207"/>
      <c r="CS2849" s="207"/>
      <c r="CT2849" s="207"/>
      <c r="CU2849" s="207"/>
      <c r="CV2849" s="207"/>
      <c r="CW2849" s="207"/>
      <c r="CX2849" s="207"/>
      <c r="CY2849" s="207"/>
      <c r="CZ2849" s="207"/>
      <c r="DA2849" s="207"/>
      <c r="DB2849" s="207"/>
      <c r="DC2849" s="207"/>
      <c r="DD2849" s="207"/>
      <c r="DE2849" s="207"/>
      <c r="DF2849" s="207"/>
      <c r="DG2849" s="207"/>
      <c r="DH2849" s="207"/>
      <c r="DI2849" s="207"/>
      <c r="DJ2849" s="207"/>
      <c r="DK2849" s="207"/>
      <c r="DL2849" s="207"/>
      <c r="DM2849" s="207"/>
      <c r="DN2849" s="207"/>
      <c r="DO2849" s="207"/>
      <c r="DP2849" s="207"/>
      <c r="DQ2849" s="207"/>
      <c r="DR2849" s="207"/>
      <c r="DS2849" s="207"/>
      <c r="DT2849" s="207"/>
      <c r="DU2849" s="207"/>
      <c r="DV2849" s="207"/>
      <c r="DW2849" s="207"/>
      <c r="DX2849" s="207"/>
    </row>
    <row r="2850" spans="68:128">
      <c r="BP2850" s="207"/>
      <c r="BQ2850" s="207"/>
      <c r="BR2850" s="207"/>
      <c r="BS2850" s="207"/>
      <c r="BT2850" s="207"/>
      <c r="BU2850" s="207"/>
      <c r="BV2850" s="207"/>
      <c r="BW2850" s="207"/>
      <c r="BX2850" s="207"/>
      <c r="BY2850" s="207"/>
      <c r="BZ2850" s="207"/>
      <c r="CA2850" s="207"/>
      <c r="CB2850" s="207"/>
      <c r="CC2850" s="207"/>
      <c r="CD2850" s="207"/>
      <c r="CE2850" s="207"/>
      <c r="CF2850" s="207"/>
      <c r="CG2850" s="207"/>
      <c r="CH2850" s="207"/>
      <c r="CI2850" s="207"/>
      <c r="CJ2850" s="207"/>
      <c r="CK2850" s="207"/>
      <c r="CL2850" s="207"/>
      <c r="CM2850" s="207"/>
      <c r="CN2850" s="207"/>
      <c r="CO2850" s="207"/>
      <c r="CP2850" s="207"/>
      <c r="CQ2850" s="207"/>
      <c r="CR2850" s="207"/>
      <c r="CS2850" s="207"/>
      <c r="CT2850" s="207"/>
      <c r="CU2850" s="207"/>
      <c r="CV2850" s="207"/>
      <c r="CW2850" s="207"/>
      <c r="CX2850" s="207"/>
      <c r="CY2850" s="207"/>
      <c r="CZ2850" s="207"/>
      <c r="DA2850" s="207"/>
      <c r="DB2850" s="207"/>
      <c r="DC2850" s="207"/>
      <c r="DD2850" s="207"/>
      <c r="DE2850" s="207"/>
      <c r="DF2850" s="207"/>
      <c r="DG2850" s="207"/>
      <c r="DH2850" s="207"/>
      <c r="DI2850" s="207"/>
      <c r="DJ2850" s="207"/>
      <c r="DK2850" s="207"/>
      <c r="DL2850" s="207"/>
      <c r="DM2850" s="207"/>
      <c r="DN2850" s="207"/>
      <c r="DO2850" s="207"/>
      <c r="DP2850" s="207"/>
      <c r="DQ2850" s="207"/>
      <c r="DR2850" s="207"/>
      <c r="DS2850" s="207"/>
      <c r="DT2850" s="207"/>
      <c r="DU2850" s="207"/>
      <c r="DV2850" s="207"/>
      <c r="DW2850" s="207"/>
      <c r="DX2850" s="207"/>
    </row>
    <row r="2851" spans="68:128">
      <c r="BP2851" s="207"/>
      <c r="BQ2851" s="207"/>
      <c r="BR2851" s="207"/>
      <c r="BS2851" s="207"/>
      <c r="BT2851" s="207"/>
      <c r="BU2851" s="207"/>
      <c r="BV2851" s="207"/>
      <c r="BW2851" s="207"/>
      <c r="BX2851" s="207"/>
      <c r="BY2851" s="207"/>
      <c r="BZ2851" s="207"/>
      <c r="CA2851" s="207"/>
      <c r="CB2851" s="207"/>
      <c r="CC2851" s="207"/>
      <c r="CD2851" s="207"/>
      <c r="CE2851" s="207"/>
      <c r="CF2851" s="207"/>
      <c r="CG2851" s="207"/>
      <c r="CH2851" s="207"/>
      <c r="CI2851" s="207"/>
      <c r="CJ2851" s="207"/>
      <c r="CK2851" s="207"/>
      <c r="CL2851" s="207"/>
      <c r="CM2851" s="207"/>
      <c r="CN2851" s="207"/>
      <c r="CO2851" s="207"/>
      <c r="CP2851" s="207"/>
      <c r="CQ2851" s="207"/>
      <c r="CR2851" s="207"/>
      <c r="CS2851" s="207"/>
      <c r="CT2851" s="207"/>
      <c r="CU2851" s="207"/>
      <c r="CV2851" s="207"/>
      <c r="CW2851" s="207"/>
      <c r="CX2851" s="207"/>
      <c r="CY2851" s="207"/>
      <c r="CZ2851" s="207"/>
      <c r="DA2851" s="207"/>
      <c r="DB2851" s="207"/>
      <c r="DC2851" s="207"/>
      <c r="DD2851" s="207"/>
      <c r="DE2851" s="207"/>
      <c r="DF2851" s="207"/>
      <c r="DG2851" s="207"/>
      <c r="DH2851" s="207"/>
      <c r="DI2851" s="207"/>
      <c r="DJ2851" s="207"/>
      <c r="DK2851" s="207"/>
      <c r="DL2851" s="207"/>
      <c r="DM2851" s="207"/>
      <c r="DN2851" s="207"/>
      <c r="DO2851" s="207"/>
      <c r="DP2851" s="207"/>
      <c r="DQ2851" s="207"/>
      <c r="DR2851" s="207"/>
      <c r="DS2851" s="207"/>
      <c r="DT2851" s="207"/>
      <c r="DU2851" s="207"/>
      <c r="DV2851" s="207"/>
      <c r="DW2851" s="207"/>
      <c r="DX2851" s="207"/>
    </row>
    <row r="2852" spans="68:128">
      <c r="BP2852" s="207"/>
      <c r="BQ2852" s="207"/>
      <c r="BR2852" s="207"/>
      <c r="BS2852" s="207"/>
      <c r="BT2852" s="207"/>
      <c r="BU2852" s="207"/>
      <c r="BV2852" s="207"/>
      <c r="BW2852" s="207"/>
      <c r="BX2852" s="207"/>
      <c r="BY2852" s="207"/>
      <c r="BZ2852" s="207"/>
      <c r="CA2852" s="207"/>
      <c r="CB2852" s="207"/>
      <c r="CC2852" s="207"/>
      <c r="CD2852" s="207"/>
      <c r="CE2852" s="207"/>
      <c r="CF2852" s="207"/>
      <c r="CG2852" s="207"/>
      <c r="CH2852" s="207"/>
      <c r="CI2852" s="207"/>
      <c r="CJ2852" s="207"/>
      <c r="CK2852" s="207"/>
      <c r="CL2852" s="207"/>
      <c r="CM2852" s="207"/>
      <c r="CN2852" s="207"/>
      <c r="CO2852" s="207"/>
      <c r="CP2852" s="207"/>
      <c r="CQ2852" s="207"/>
      <c r="CR2852" s="207"/>
      <c r="CS2852" s="207"/>
      <c r="CT2852" s="207"/>
      <c r="CU2852" s="207"/>
      <c r="CV2852" s="207"/>
      <c r="CW2852" s="207"/>
      <c r="CX2852" s="207"/>
      <c r="CY2852" s="207"/>
      <c r="CZ2852" s="207"/>
      <c r="DA2852" s="207"/>
      <c r="DB2852" s="207"/>
      <c r="DC2852" s="207"/>
      <c r="DD2852" s="207"/>
      <c r="DE2852" s="207"/>
      <c r="DF2852" s="207"/>
      <c r="DG2852" s="207"/>
      <c r="DH2852" s="207"/>
      <c r="DI2852" s="207"/>
      <c r="DJ2852" s="207"/>
      <c r="DK2852" s="207"/>
      <c r="DL2852" s="207"/>
      <c r="DM2852" s="207"/>
      <c r="DN2852" s="207"/>
      <c r="DO2852" s="207"/>
      <c r="DP2852" s="207"/>
      <c r="DQ2852" s="207"/>
      <c r="DR2852" s="207"/>
      <c r="DS2852" s="207"/>
      <c r="DT2852" s="207"/>
      <c r="DU2852" s="207"/>
      <c r="DV2852" s="207"/>
      <c r="DW2852" s="207"/>
      <c r="DX2852" s="207"/>
    </row>
    <row r="2853" spans="68:128">
      <c r="BP2853" s="207"/>
      <c r="BQ2853" s="207"/>
      <c r="BR2853" s="207"/>
      <c r="BS2853" s="207"/>
      <c r="BT2853" s="207"/>
      <c r="BU2853" s="207"/>
      <c r="BV2853" s="207"/>
      <c r="BW2853" s="207"/>
      <c r="BX2853" s="207"/>
      <c r="BY2853" s="207"/>
      <c r="BZ2853" s="207"/>
      <c r="CA2853" s="207"/>
      <c r="CB2853" s="207"/>
      <c r="CC2853" s="207"/>
      <c r="CD2853" s="207"/>
      <c r="CE2853" s="207"/>
      <c r="CF2853" s="207"/>
      <c r="CG2853" s="207"/>
      <c r="CH2853" s="207"/>
      <c r="CI2853" s="207"/>
      <c r="CJ2853" s="207"/>
      <c r="CK2853" s="207"/>
      <c r="CL2853" s="207"/>
      <c r="CM2853" s="207"/>
      <c r="CN2853" s="207"/>
      <c r="CO2853" s="207"/>
      <c r="CP2853" s="207"/>
      <c r="CQ2853" s="207"/>
      <c r="CR2853" s="207"/>
      <c r="CS2853" s="207"/>
      <c r="CT2853" s="207"/>
      <c r="CU2853" s="207"/>
      <c r="CV2853" s="207"/>
      <c r="CW2853" s="207"/>
      <c r="CX2853" s="207"/>
      <c r="CY2853" s="207"/>
      <c r="CZ2853" s="207"/>
      <c r="DA2853" s="207"/>
      <c r="DB2853" s="207"/>
      <c r="DC2853" s="207"/>
      <c r="DD2853" s="207"/>
      <c r="DE2853" s="207"/>
      <c r="DF2853" s="207"/>
      <c r="DG2853" s="207"/>
      <c r="DH2853" s="207"/>
      <c r="DI2853" s="207"/>
      <c r="DJ2853" s="207"/>
      <c r="DK2853" s="207"/>
      <c r="DL2853" s="207"/>
      <c r="DM2853" s="207"/>
      <c r="DN2853" s="207"/>
      <c r="DO2853" s="207"/>
      <c r="DP2853" s="207"/>
      <c r="DQ2853" s="207"/>
      <c r="DR2853" s="207"/>
      <c r="DS2853" s="207"/>
      <c r="DT2853" s="207"/>
      <c r="DU2853" s="207"/>
      <c r="DV2853" s="207"/>
      <c r="DW2853" s="207"/>
      <c r="DX2853" s="207"/>
    </row>
    <row r="2854" spans="68:128">
      <c r="BP2854" s="207"/>
      <c r="BQ2854" s="207"/>
      <c r="BR2854" s="207"/>
      <c r="BS2854" s="207"/>
      <c r="BT2854" s="207"/>
      <c r="BU2854" s="207"/>
      <c r="BV2854" s="207"/>
      <c r="BW2854" s="207"/>
      <c r="BX2854" s="207"/>
      <c r="BY2854" s="207"/>
      <c r="BZ2854" s="207"/>
      <c r="CA2854" s="207"/>
      <c r="CB2854" s="207"/>
      <c r="CC2854" s="207"/>
      <c r="CD2854" s="207"/>
      <c r="CE2854" s="207"/>
      <c r="CF2854" s="207"/>
      <c r="CG2854" s="207"/>
      <c r="CH2854" s="207"/>
      <c r="CI2854" s="207"/>
      <c r="CJ2854" s="207"/>
      <c r="CK2854" s="207"/>
      <c r="CL2854" s="207"/>
      <c r="CM2854" s="207"/>
      <c r="CN2854" s="207"/>
      <c r="CO2854" s="207"/>
      <c r="CP2854" s="207"/>
      <c r="CQ2854" s="207"/>
      <c r="CR2854" s="207"/>
      <c r="CS2854" s="207"/>
      <c r="CT2854" s="207"/>
      <c r="CU2854" s="207"/>
      <c r="CV2854" s="207"/>
      <c r="CW2854" s="207"/>
      <c r="CX2854" s="207"/>
      <c r="CY2854" s="207"/>
      <c r="CZ2854" s="207"/>
      <c r="DA2854" s="207"/>
      <c r="DB2854" s="207"/>
      <c r="DC2854" s="207"/>
      <c r="DD2854" s="207"/>
      <c r="DE2854" s="207"/>
      <c r="DF2854" s="207"/>
      <c r="DG2854" s="207"/>
      <c r="DH2854" s="207"/>
      <c r="DI2854" s="207"/>
      <c r="DJ2854" s="207"/>
      <c r="DK2854" s="207"/>
      <c r="DL2854" s="207"/>
      <c r="DM2854" s="207"/>
      <c r="DN2854" s="207"/>
      <c r="DO2854" s="207"/>
      <c r="DP2854" s="207"/>
      <c r="DQ2854" s="207"/>
      <c r="DR2854" s="207"/>
      <c r="DS2854" s="207"/>
      <c r="DT2854" s="207"/>
      <c r="DU2854" s="207"/>
      <c r="DV2854" s="207"/>
      <c r="DW2854" s="207"/>
      <c r="DX2854" s="207"/>
    </row>
    <row r="2855" spans="68:128">
      <c r="BP2855" s="207"/>
      <c r="BQ2855" s="207"/>
      <c r="BR2855" s="207"/>
      <c r="BS2855" s="207"/>
      <c r="BT2855" s="207"/>
      <c r="BU2855" s="207"/>
      <c r="BV2855" s="207"/>
      <c r="BW2855" s="207"/>
      <c r="BX2855" s="207"/>
      <c r="BY2855" s="207"/>
      <c r="BZ2855" s="207"/>
      <c r="CA2855" s="207"/>
      <c r="CB2855" s="207"/>
      <c r="CC2855" s="207"/>
      <c r="CD2855" s="207"/>
      <c r="CE2855" s="207"/>
      <c r="CF2855" s="207"/>
      <c r="CG2855" s="207"/>
      <c r="CH2855" s="207"/>
      <c r="CI2855" s="207"/>
      <c r="CJ2855" s="207"/>
      <c r="CK2855" s="207"/>
      <c r="CL2855" s="207"/>
      <c r="CM2855" s="207"/>
      <c r="CN2855" s="207"/>
      <c r="CO2855" s="207"/>
      <c r="CP2855" s="207"/>
      <c r="CQ2855" s="207"/>
      <c r="CR2855" s="207"/>
      <c r="CS2855" s="207"/>
      <c r="CT2855" s="207"/>
      <c r="CU2855" s="207"/>
      <c r="CV2855" s="207"/>
      <c r="CW2855" s="207"/>
      <c r="CX2855" s="207"/>
      <c r="CY2855" s="207"/>
      <c r="CZ2855" s="207"/>
      <c r="DA2855" s="207"/>
      <c r="DB2855" s="207"/>
      <c r="DC2855" s="207"/>
      <c r="DD2855" s="207"/>
      <c r="DE2855" s="207"/>
      <c r="DF2855" s="207"/>
      <c r="DG2855" s="207"/>
      <c r="DH2855" s="207"/>
      <c r="DI2855" s="207"/>
      <c r="DJ2855" s="207"/>
      <c r="DK2855" s="207"/>
      <c r="DL2855" s="207"/>
      <c r="DM2855" s="207"/>
      <c r="DN2855" s="207"/>
      <c r="DO2855" s="207"/>
      <c r="DP2855" s="207"/>
      <c r="DQ2855" s="207"/>
      <c r="DR2855" s="207"/>
      <c r="DS2855" s="207"/>
      <c r="DT2855" s="207"/>
      <c r="DU2855" s="207"/>
      <c r="DV2855" s="207"/>
      <c r="DW2855" s="207"/>
      <c r="DX2855" s="207"/>
    </row>
    <row r="2856" spans="68:128">
      <c r="BP2856" s="207"/>
      <c r="BQ2856" s="207"/>
      <c r="BR2856" s="207"/>
      <c r="BS2856" s="207"/>
      <c r="BT2856" s="207"/>
      <c r="BU2856" s="207"/>
      <c r="BV2856" s="207"/>
      <c r="BW2856" s="207"/>
      <c r="BX2856" s="207"/>
      <c r="BY2856" s="207"/>
      <c r="BZ2856" s="207"/>
      <c r="CA2856" s="207"/>
      <c r="CB2856" s="207"/>
      <c r="CC2856" s="207"/>
      <c r="CD2856" s="207"/>
      <c r="CE2856" s="207"/>
      <c r="CF2856" s="207"/>
      <c r="CG2856" s="207"/>
      <c r="CH2856" s="207"/>
      <c r="CI2856" s="207"/>
      <c r="CJ2856" s="207"/>
      <c r="CK2856" s="207"/>
      <c r="CL2856" s="207"/>
      <c r="CM2856" s="207"/>
      <c r="CN2856" s="207"/>
      <c r="CO2856" s="207"/>
      <c r="CP2856" s="207"/>
      <c r="CQ2856" s="207"/>
      <c r="CR2856" s="207"/>
      <c r="CS2856" s="207"/>
      <c r="CT2856" s="207"/>
      <c r="CU2856" s="207"/>
      <c r="CV2856" s="207"/>
      <c r="CW2856" s="207"/>
      <c r="CX2856" s="207"/>
      <c r="CY2856" s="207"/>
      <c r="CZ2856" s="207"/>
      <c r="DA2856" s="207"/>
      <c r="DB2856" s="207"/>
      <c r="DC2856" s="207"/>
      <c r="DD2856" s="207"/>
      <c r="DE2856" s="207"/>
      <c r="DF2856" s="207"/>
      <c r="DG2856" s="207"/>
      <c r="DH2856" s="207"/>
      <c r="DI2856" s="207"/>
      <c r="DJ2856" s="207"/>
      <c r="DK2856" s="207"/>
      <c r="DL2856" s="207"/>
      <c r="DM2856" s="207"/>
      <c r="DN2856" s="207"/>
      <c r="DO2856" s="207"/>
      <c r="DP2856" s="207"/>
      <c r="DQ2856" s="207"/>
      <c r="DR2856" s="207"/>
      <c r="DS2856" s="207"/>
      <c r="DT2856" s="207"/>
      <c r="DU2856" s="207"/>
      <c r="DV2856" s="207"/>
      <c r="DW2856" s="207"/>
      <c r="DX2856" s="207"/>
    </row>
    <row r="2857" spans="68:128">
      <c r="BP2857" s="207"/>
      <c r="BQ2857" s="207"/>
      <c r="BR2857" s="207"/>
      <c r="BS2857" s="207"/>
      <c r="BT2857" s="207"/>
      <c r="BU2857" s="207"/>
      <c r="BV2857" s="207"/>
      <c r="BW2857" s="207"/>
      <c r="BX2857" s="207"/>
      <c r="BY2857" s="207"/>
      <c r="BZ2857" s="207"/>
      <c r="CA2857" s="207"/>
      <c r="CB2857" s="207"/>
      <c r="CC2857" s="207"/>
      <c r="CD2857" s="207"/>
      <c r="CE2857" s="207"/>
      <c r="CF2857" s="207"/>
      <c r="CG2857" s="207"/>
      <c r="CH2857" s="207"/>
      <c r="CI2857" s="207"/>
      <c r="CJ2857" s="207"/>
      <c r="CK2857" s="207"/>
      <c r="CL2857" s="207"/>
      <c r="CM2857" s="207"/>
      <c r="CN2857" s="207"/>
      <c r="CO2857" s="207"/>
      <c r="CP2857" s="207"/>
      <c r="CQ2857" s="207"/>
      <c r="CR2857" s="207"/>
      <c r="CS2857" s="207"/>
      <c r="CT2857" s="207"/>
      <c r="CU2857" s="207"/>
      <c r="CV2857" s="207"/>
      <c r="CW2857" s="207"/>
      <c r="CX2857" s="207"/>
      <c r="CY2857" s="207"/>
      <c r="CZ2857" s="207"/>
      <c r="DA2857" s="207"/>
      <c r="DB2857" s="207"/>
      <c r="DC2857" s="207"/>
      <c r="DD2857" s="207"/>
      <c r="DE2857" s="207"/>
      <c r="DF2857" s="207"/>
      <c r="DG2857" s="207"/>
      <c r="DH2857" s="207"/>
      <c r="DI2857" s="207"/>
      <c r="DJ2857" s="207"/>
      <c r="DK2857" s="207"/>
      <c r="DL2857" s="207"/>
      <c r="DM2857" s="207"/>
      <c r="DN2857" s="207"/>
      <c r="DO2857" s="207"/>
      <c r="DP2857" s="207"/>
      <c r="DQ2857" s="207"/>
      <c r="DR2857" s="207"/>
      <c r="DS2857" s="207"/>
      <c r="DT2857" s="207"/>
      <c r="DU2857" s="207"/>
      <c r="DV2857" s="207"/>
      <c r="DW2857" s="207"/>
      <c r="DX2857" s="207"/>
    </row>
    <row r="2858" spans="68:128">
      <c r="BP2858" s="207"/>
      <c r="BQ2858" s="207"/>
      <c r="BR2858" s="207"/>
      <c r="BS2858" s="207"/>
      <c r="BT2858" s="207"/>
      <c r="BU2858" s="207"/>
      <c r="BV2858" s="207"/>
      <c r="BW2858" s="207"/>
      <c r="BX2858" s="207"/>
      <c r="BY2858" s="207"/>
      <c r="BZ2858" s="207"/>
      <c r="CA2858" s="207"/>
      <c r="CB2858" s="207"/>
      <c r="CC2858" s="207"/>
      <c r="CD2858" s="207"/>
      <c r="CE2858" s="207"/>
      <c r="CF2858" s="207"/>
      <c r="CG2858" s="207"/>
      <c r="CH2858" s="207"/>
      <c r="CI2858" s="207"/>
      <c r="CJ2858" s="207"/>
      <c r="CK2858" s="207"/>
      <c r="CL2858" s="207"/>
      <c r="CM2858" s="207"/>
      <c r="CN2858" s="207"/>
      <c r="CO2858" s="207"/>
      <c r="CP2858" s="207"/>
      <c r="CQ2858" s="207"/>
      <c r="CR2858" s="207"/>
      <c r="CS2858" s="207"/>
      <c r="CT2858" s="207"/>
      <c r="CU2858" s="207"/>
      <c r="CV2858" s="207"/>
      <c r="CW2858" s="207"/>
      <c r="CX2858" s="207"/>
      <c r="CY2858" s="207"/>
      <c r="CZ2858" s="207"/>
      <c r="DA2858" s="207"/>
      <c r="DB2858" s="207"/>
      <c r="DC2858" s="207"/>
      <c r="DD2858" s="207"/>
      <c r="DE2858" s="207"/>
      <c r="DF2858" s="207"/>
      <c r="DG2858" s="207"/>
      <c r="DH2858" s="207"/>
      <c r="DI2858" s="207"/>
      <c r="DJ2858" s="207"/>
      <c r="DK2858" s="207"/>
      <c r="DL2858" s="207"/>
      <c r="DM2858" s="207"/>
      <c r="DN2858" s="207"/>
      <c r="DO2858" s="207"/>
      <c r="DP2858" s="207"/>
      <c r="DQ2858" s="207"/>
      <c r="DR2858" s="207"/>
      <c r="DS2858" s="207"/>
      <c r="DT2858" s="207"/>
      <c r="DU2858" s="207"/>
      <c r="DV2858" s="207"/>
      <c r="DW2858" s="207"/>
      <c r="DX2858" s="207"/>
    </row>
    <row r="2859" spans="68:128">
      <c r="BP2859" s="207"/>
      <c r="BQ2859" s="207"/>
      <c r="BR2859" s="207"/>
      <c r="BS2859" s="207"/>
      <c r="BT2859" s="207"/>
      <c r="BU2859" s="207"/>
      <c r="BV2859" s="207"/>
      <c r="BW2859" s="207"/>
      <c r="BX2859" s="207"/>
      <c r="BY2859" s="207"/>
      <c r="BZ2859" s="207"/>
      <c r="CA2859" s="207"/>
      <c r="CB2859" s="207"/>
      <c r="CC2859" s="207"/>
      <c r="CD2859" s="207"/>
      <c r="CE2859" s="207"/>
      <c r="CF2859" s="207"/>
      <c r="CG2859" s="207"/>
      <c r="CH2859" s="207"/>
      <c r="CI2859" s="207"/>
      <c r="CJ2859" s="207"/>
      <c r="CK2859" s="207"/>
      <c r="CL2859" s="207"/>
      <c r="CM2859" s="207"/>
      <c r="CN2859" s="207"/>
      <c r="CO2859" s="207"/>
      <c r="CP2859" s="207"/>
      <c r="CQ2859" s="207"/>
      <c r="CR2859" s="207"/>
      <c r="CS2859" s="207"/>
      <c r="CT2859" s="207"/>
      <c r="CU2859" s="207"/>
      <c r="CV2859" s="207"/>
      <c r="CW2859" s="207"/>
      <c r="CX2859" s="207"/>
      <c r="CY2859" s="207"/>
      <c r="CZ2859" s="207"/>
      <c r="DA2859" s="207"/>
      <c r="DB2859" s="207"/>
      <c r="DC2859" s="207"/>
      <c r="DD2859" s="207"/>
      <c r="DE2859" s="207"/>
      <c r="DF2859" s="207"/>
      <c r="DG2859" s="207"/>
      <c r="DH2859" s="207"/>
      <c r="DI2859" s="207"/>
      <c r="DJ2859" s="207"/>
      <c r="DK2859" s="207"/>
      <c r="DL2859" s="207"/>
      <c r="DM2859" s="207"/>
      <c r="DN2859" s="207"/>
      <c r="DO2859" s="207"/>
      <c r="DP2859" s="207"/>
      <c r="DQ2859" s="207"/>
      <c r="DR2859" s="207"/>
      <c r="DS2859" s="207"/>
      <c r="DT2859" s="207"/>
      <c r="DU2859" s="207"/>
      <c r="DV2859" s="207"/>
      <c r="DW2859" s="207"/>
      <c r="DX2859" s="207"/>
    </row>
    <row r="2860" spans="68:128">
      <c r="BP2860" s="207"/>
      <c r="BQ2860" s="207"/>
      <c r="BR2860" s="207"/>
      <c r="BS2860" s="207"/>
      <c r="BT2860" s="207"/>
      <c r="BU2860" s="207"/>
      <c r="BV2860" s="207"/>
      <c r="BW2860" s="207"/>
      <c r="BX2860" s="207"/>
      <c r="BY2860" s="207"/>
      <c r="BZ2860" s="207"/>
      <c r="CA2860" s="207"/>
      <c r="CB2860" s="207"/>
      <c r="CC2860" s="207"/>
      <c r="CD2860" s="207"/>
      <c r="CE2860" s="207"/>
      <c r="CF2860" s="207"/>
      <c r="CG2860" s="207"/>
      <c r="CH2860" s="207"/>
      <c r="CI2860" s="207"/>
      <c r="CJ2860" s="207"/>
      <c r="CK2860" s="207"/>
      <c r="CL2860" s="207"/>
      <c r="CM2860" s="207"/>
      <c r="CN2860" s="207"/>
      <c r="CO2860" s="207"/>
      <c r="CP2860" s="207"/>
      <c r="CQ2860" s="207"/>
      <c r="CR2860" s="207"/>
      <c r="CS2860" s="207"/>
      <c r="CT2860" s="207"/>
      <c r="CU2860" s="207"/>
      <c r="CV2860" s="207"/>
      <c r="CW2860" s="207"/>
      <c r="CX2860" s="207"/>
      <c r="CY2860" s="207"/>
      <c r="CZ2860" s="207"/>
      <c r="DA2860" s="207"/>
      <c r="DB2860" s="207"/>
      <c r="DC2860" s="207"/>
      <c r="DD2860" s="207"/>
      <c r="DE2860" s="207"/>
      <c r="DF2860" s="207"/>
      <c r="DG2860" s="207"/>
      <c r="DH2860" s="207"/>
      <c r="DI2860" s="207"/>
      <c r="DJ2860" s="207"/>
      <c r="DK2860" s="207"/>
      <c r="DL2860" s="207"/>
      <c r="DM2860" s="207"/>
      <c r="DN2860" s="207"/>
      <c r="DO2860" s="207"/>
      <c r="DP2860" s="207"/>
      <c r="DQ2860" s="207"/>
      <c r="DR2860" s="207"/>
      <c r="DS2860" s="207"/>
      <c r="DT2860" s="207"/>
      <c r="DU2860" s="207"/>
      <c r="DV2860" s="207"/>
      <c r="DW2860" s="207"/>
      <c r="DX2860" s="207"/>
    </row>
    <row r="2861" spans="68:128">
      <c r="BP2861" s="207"/>
      <c r="BQ2861" s="207"/>
      <c r="BR2861" s="207"/>
      <c r="BS2861" s="207"/>
      <c r="BT2861" s="207"/>
      <c r="BU2861" s="207"/>
      <c r="BV2861" s="207"/>
      <c r="BW2861" s="207"/>
      <c r="BX2861" s="207"/>
      <c r="BY2861" s="207"/>
      <c r="BZ2861" s="207"/>
      <c r="CA2861" s="207"/>
      <c r="CB2861" s="207"/>
      <c r="CC2861" s="207"/>
      <c r="CD2861" s="207"/>
      <c r="CE2861" s="207"/>
      <c r="CF2861" s="207"/>
      <c r="CG2861" s="207"/>
      <c r="CH2861" s="207"/>
      <c r="CI2861" s="207"/>
      <c r="CJ2861" s="207"/>
      <c r="CK2861" s="207"/>
      <c r="CL2861" s="207"/>
      <c r="CM2861" s="207"/>
      <c r="CN2861" s="207"/>
      <c r="CO2861" s="207"/>
      <c r="CP2861" s="207"/>
      <c r="CQ2861" s="207"/>
      <c r="CR2861" s="207"/>
      <c r="CS2861" s="207"/>
      <c r="CT2861" s="207"/>
      <c r="CU2861" s="207"/>
      <c r="CV2861" s="207"/>
      <c r="CW2861" s="207"/>
      <c r="CX2861" s="207"/>
      <c r="CY2861" s="207"/>
      <c r="CZ2861" s="207"/>
      <c r="DA2861" s="207"/>
      <c r="DB2861" s="207"/>
      <c r="DC2861" s="207"/>
      <c r="DD2861" s="207"/>
      <c r="DE2861" s="207"/>
      <c r="DF2861" s="207"/>
      <c r="DG2861" s="207"/>
      <c r="DH2861" s="207"/>
      <c r="DI2861" s="207"/>
      <c r="DJ2861" s="207"/>
      <c r="DK2861" s="207"/>
      <c r="DL2861" s="207"/>
      <c r="DM2861" s="207"/>
      <c r="DN2861" s="207"/>
      <c r="DO2861" s="207"/>
      <c r="DP2861" s="207"/>
      <c r="DQ2861" s="207"/>
      <c r="DR2861" s="207"/>
      <c r="DS2861" s="207"/>
      <c r="DT2861" s="207"/>
      <c r="DU2861" s="207"/>
      <c r="DV2861" s="207"/>
      <c r="DW2861" s="207"/>
      <c r="DX2861" s="207"/>
    </row>
    <row r="2862" spans="68:128">
      <c r="BP2862" s="207"/>
      <c r="BQ2862" s="207"/>
      <c r="BR2862" s="207"/>
      <c r="BS2862" s="207"/>
      <c r="BT2862" s="207"/>
      <c r="BU2862" s="207"/>
      <c r="BV2862" s="207"/>
      <c r="BW2862" s="207"/>
      <c r="BX2862" s="207"/>
      <c r="BY2862" s="207"/>
      <c r="BZ2862" s="207"/>
      <c r="CA2862" s="207"/>
      <c r="CB2862" s="207"/>
      <c r="CC2862" s="207"/>
      <c r="CD2862" s="207"/>
      <c r="CE2862" s="207"/>
      <c r="CF2862" s="207"/>
      <c r="CG2862" s="207"/>
      <c r="CH2862" s="207"/>
      <c r="CI2862" s="207"/>
      <c r="CJ2862" s="207"/>
      <c r="CK2862" s="207"/>
      <c r="CL2862" s="207"/>
      <c r="CM2862" s="207"/>
      <c r="CN2862" s="207"/>
      <c r="CO2862" s="207"/>
      <c r="CP2862" s="207"/>
      <c r="CQ2862" s="207"/>
      <c r="CR2862" s="207"/>
      <c r="CS2862" s="207"/>
      <c r="CT2862" s="207"/>
      <c r="CU2862" s="207"/>
      <c r="CV2862" s="207"/>
      <c r="CW2862" s="207"/>
      <c r="CX2862" s="207"/>
      <c r="CY2862" s="207"/>
      <c r="CZ2862" s="207"/>
      <c r="DA2862" s="207"/>
      <c r="DB2862" s="207"/>
      <c r="DC2862" s="207"/>
      <c r="DD2862" s="207"/>
      <c r="DE2862" s="207"/>
      <c r="DF2862" s="207"/>
      <c r="DG2862" s="207"/>
      <c r="DH2862" s="207"/>
      <c r="DI2862" s="207"/>
      <c r="DJ2862" s="207"/>
      <c r="DK2862" s="207"/>
      <c r="DL2862" s="207"/>
      <c r="DM2862" s="207"/>
      <c r="DN2862" s="207"/>
      <c r="DO2862" s="207"/>
      <c r="DP2862" s="207"/>
      <c r="DQ2862" s="207"/>
      <c r="DR2862" s="207"/>
      <c r="DS2862" s="207"/>
      <c r="DT2862" s="207"/>
      <c r="DU2862" s="207"/>
      <c r="DV2862" s="207"/>
      <c r="DW2862" s="207"/>
      <c r="DX2862" s="207"/>
    </row>
    <row r="2863" spans="68:128">
      <c r="BP2863" s="207"/>
      <c r="BQ2863" s="207"/>
      <c r="BR2863" s="207"/>
      <c r="BS2863" s="207"/>
      <c r="BT2863" s="207"/>
      <c r="BU2863" s="207"/>
      <c r="BV2863" s="207"/>
      <c r="BW2863" s="207"/>
      <c r="BX2863" s="207"/>
      <c r="BY2863" s="207"/>
      <c r="BZ2863" s="207"/>
      <c r="CA2863" s="207"/>
      <c r="CB2863" s="207"/>
      <c r="CC2863" s="207"/>
      <c r="CD2863" s="207"/>
      <c r="CE2863" s="207"/>
      <c r="CF2863" s="207"/>
      <c r="CG2863" s="207"/>
      <c r="CH2863" s="207"/>
      <c r="CI2863" s="207"/>
      <c r="CJ2863" s="207"/>
      <c r="CK2863" s="207"/>
      <c r="CL2863" s="207"/>
      <c r="CM2863" s="207"/>
      <c r="CN2863" s="207"/>
      <c r="CO2863" s="207"/>
      <c r="CP2863" s="207"/>
      <c r="CQ2863" s="207"/>
      <c r="CR2863" s="207"/>
      <c r="CS2863" s="207"/>
      <c r="CT2863" s="207"/>
      <c r="CU2863" s="207"/>
      <c r="CV2863" s="207"/>
      <c r="CW2863" s="207"/>
      <c r="CX2863" s="207"/>
      <c r="CY2863" s="207"/>
      <c r="CZ2863" s="207"/>
      <c r="DA2863" s="207"/>
      <c r="DB2863" s="207"/>
      <c r="DC2863" s="207"/>
      <c r="DD2863" s="207"/>
      <c r="DE2863" s="207"/>
      <c r="DF2863" s="207"/>
      <c r="DG2863" s="207"/>
      <c r="DH2863" s="207"/>
      <c r="DI2863" s="207"/>
      <c r="DJ2863" s="207"/>
      <c r="DK2863" s="207"/>
      <c r="DL2863" s="207"/>
      <c r="DM2863" s="207"/>
      <c r="DN2863" s="207"/>
      <c r="DO2863" s="207"/>
      <c r="DP2863" s="207"/>
      <c r="DQ2863" s="207"/>
      <c r="DR2863" s="207"/>
      <c r="DS2863" s="207"/>
      <c r="DT2863" s="207"/>
      <c r="DU2863" s="207"/>
      <c r="DV2863" s="207"/>
      <c r="DW2863" s="207"/>
      <c r="DX2863" s="207"/>
    </row>
    <row r="2864" spans="68:128">
      <c r="BP2864" s="207"/>
      <c r="BQ2864" s="207"/>
      <c r="BR2864" s="207"/>
      <c r="BS2864" s="207"/>
      <c r="BT2864" s="207"/>
      <c r="BU2864" s="207"/>
      <c r="BV2864" s="207"/>
      <c r="BW2864" s="207"/>
      <c r="BX2864" s="207"/>
      <c r="BY2864" s="207"/>
      <c r="BZ2864" s="207"/>
      <c r="CA2864" s="207"/>
      <c r="CB2864" s="207"/>
      <c r="CC2864" s="207"/>
      <c r="CD2864" s="207"/>
      <c r="CE2864" s="207"/>
      <c r="CF2864" s="207"/>
      <c r="CG2864" s="207"/>
      <c r="CH2864" s="207"/>
      <c r="CI2864" s="207"/>
      <c r="CJ2864" s="207"/>
      <c r="CK2864" s="207"/>
      <c r="CL2864" s="207"/>
      <c r="CM2864" s="207"/>
      <c r="CN2864" s="207"/>
      <c r="CO2864" s="207"/>
      <c r="CP2864" s="207"/>
      <c r="CQ2864" s="207"/>
      <c r="CR2864" s="207"/>
      <c r="CS2864" s="207"/>
      <c r="CT2864" s="207"/>
      <c r="CU2864" s="207"/>
      <c r="CV2864" s="207"/>
      <c r="CW2864" s="207"/>
      <c r="CX2864" s="207"/>
      <c r="CY2864" s="207"/>
      <c r="CZ2864" s="207"/>
      <c r="DA2864" s="207"/>
      <c r="DB2864" s="207"/>
      <c r="DC2864" s="207"/>
      <c r="DD2864" s="207"/>
      <c r="DE2864" s="207"/>
      <c r="DF2864" s="207"/>
      <c r="DG2864" s="207"/>
      <c r="DH2864" s="207"/>
      <c r="DI2864" s="207"/>
      <c r="DJ2864" s="207"/>
      <c r="DK2864" s="207"/>
      <c r="DL2864" s="207"/>
      <c r="DM2864" s="207"/>
      <c r="DN2864" s="207"/>
      <c r="DO2864" s="207"/>
      <c r="DP2864" s="207"/>
      <c r="DQ2864" s="207"/>
      <c r="DR2864" s="207"/>
      <c r="DS2864" s="207"/>
      <c r="DT2864" s="207"/>
      <c r="DU2864" s="207"/>
      <c r="DV2864" s="207"/>
      <c r="DW2864" s="207"/>
      <c r="DX2864" s="207"/>
    </row>
    <row r="2865" spans="68:128">
      <c r="BP2865" s="207"/>
      <c r="BQ2865" s="207"/>
      <c r="BR2865" s="207"/>
      <c r="BS2865" s="207"/>
      <c r="BT2865" s="207"/>
      <c r="BU2865" s="207"/>
      <c r="BV2865" s="207"/>
      <c r="BW2865" s="207"/>
      <c r="BX2865" s="207"/>
      <c r="BY2865" s="207"/>
      <c r="BZ2865" s="207"/>
      <c r="CA2865" s="207"/>
      <c r="CB2865" s="207"/>
      <c r="CC2865" s="207"/>
      <c r="CD2865" s="207"/>
      <c r="CE2865" s="207"/>
      <c r="CF2865" s="207"/>
      <c r="CG2865" s="207"/>
      <c r="CH2865" s="207"/>
      <c r="CI2865" s="207"/>
      <c r="CJ2865" s="207"/>
      <c r="CK2865" s="207"/>
      <c r="CL2865" s="207"/>
      <c r="CM2865" s="207"/>
      <c r="CN2865" s="207"/>
      <c r="CO2865" s="207"/>
      <c r="CP2865" s="207"/>
      <c r="CQ2865" s="207"/>
      <c r="CR2865" s="207"/>
      <c r="CS2865" s="207"/>
      <c r="CT2865" s="207"/>
      <c r="CU2865" s="207"/>
      <c r="CV2865" s="207"/>
      <c r="CW2865" s="207"/>
      <c r="CX2865" s="207"/>
      <c r="CY2865" s="207"/>
      <c r="CZ2865" s="207"/>
      <c r="DA2865" s="207"/>
      <c r="DB2865" s="207"/>
      <c r="DC2865" s="207"/>
      <c r="DD2865" s="207"/>
      <c r="DE2865" s="207"/>
      <c r="DF2865" s="207"/>
      <c r="DG2865" s="207"/>
      <c r="DH2865" s="207"/>
      <c r="DI2865" s="207"/>
      <c r="DJ2865" s="207"/>
      <c r="DK2865" s="207"/>
      <c r="DL2865" s="207"/>
      <c r="DM2865" s="207"/>
      <c r="DN2865" s="207"/>
      <c r="DO2865" s="207"/>
      <c r="DP2865" s="207"/>
      <c r="DQ2865" s="207"/>
      <c r="DR2865" s="207"/>
      <c r="DS2865" s="207"/>
      <c r="DT2865" s="207"/>
      <c r="DU2865" s="207"/>
      <c r="DV2865" s="207"/>
      <c r="DW2865" s="207"/>
      <c r="DX2865" s="207"/>
    </row>
    <row r="2866" spans="68:128">
      <c r="BP2866" s="207"/>
      <c r="BQ2866" s="207"/>
      <c r="BR2866" s="207"/>
      <c r="BS2866" s="207"/>
      <c r="BT2866" s="207"/>
      <c r="BU2866" s="207"/>
      <c r="BV2866" s="207"/>
      <c r="BW2866" s="207"/>
      <c r="BX2866" s="207"/>
      <c r="BY2866" s="207"/>
      <c r="BZ2866" s="207"/>
      <c r="CA2866" s="207"/>
      <c r="CB2866" s="207"/>
      <c r="CC2866" s="207"/>
      <c r="CD2866" s="207"/>
      <c r="CE2866" s="207"/>
      <c r="CF2866" s="207"/>
      <c r="CG2866" s="207"/>
      <c r="CH2866" s="207"/>
      <c r="CI2866" s="207"/>
      <c r="CJ2866" s="207"/>
      <c r="CK2866" s="207"/>
      <c r="CL2866" s="207"/>
      <c r="CM2866" s="207"/>
      <c r="CN2866" s="207"/>
      <c r="CO2866" s="207"/>
      <c r="CP2866" s="207"/>
      <c r="CQ2866" s="207"/>
      <c r="CR2866" s="207"/>
      <c r="CS2866" s="207"/>
      <c r="CT2866" s="207"/>
      <c r="CU2866" s="207"/>
      <c r="CV2866" s="207"/>
      <c r="CW2866" s="207"/>
      <c r="CX2866" s="207"/>
      <c r="CY2866" s="207"/>
      <c r="CZ2866" s="207"/>
      <c r="DA2866" s="207"/>
      <c r="DB2866" s="207"/>
      <c r="DC2866" s="207"/>
      <c r="DD2866" s="207"/>
      <c r="DE2866" s="207"/>
      <c r="DF2866" s="207"/>
      <c r="DG2866" s="207"/>
      <c r="DH2866" s="207"/>
      <c r="DI2866" s="207"/>
      <c r="DJ2866" s="207"/>
      <c r="DK2866" s="207"/>
      <c r="DL2866" s="207"/>
      <c r="DM2866" s="207"/>
      <c r="DN2866" s="207"/>
      <c r="DO2866" s="207"/>
      <c r="DP2866" s="207"/>
      <c r="DQ2866" s="207"/>
      <c r="DR2866" s="207"/>
      <c r="DS2866" s="207"/>
      <c r="DT2866" s="207"/>
      <c r="DU2866" s="207"/>
      <c r="DV2866" s="207"/>
      <c r="DW2866" s="207"/>
      <c r="DX2866" s="207"/>
    </row>
    <row r="2867" spans="68:128">
      <c r="BP2867" s="207"/>
      <c r="BQ2867" s="207"/>
      <c r="BR2867" s="207"/>
      <c r="BS2867" s="207"/>
      <c r="BT2867" s="207"/>
      <c r="BU2867" s="207"/>
      <c r="BV2867" s="207"/>
      <c r="BW2867" s="207"/>
      <c r="BX2867" s="207"/>
      <c r="BY2867" s="207"/>
      <c r="BZ2867" s="207"/>
      <c r="CA2867" s="207"/>
      <c r="CB2867" s="207"/>
      <c r="CC2867" s="207"/>
      <c r="CD2867" s="207"/>
      <c r="CE2867" s="207"/>
      <c r="CF2867" s="207"/>
      <c r="CG2867" s="207"/>
      <c r="CH2867" s="207"/>
      <c r="CI2867" s="207"/>
      <c r="CJ2867" s="207"/>
      <c r="CK2867" s="207"/>
      <c r="CL2867" s="207"/>
      <c r="CM2867" s="207"/>
      <c r="CN2867" s="207"/>
      <c r="CO2867" s="207"/>
      <c r="CP2867" s="207"/>
      <c r="CQ2867" s="207"/>
      <c r="CR2867" s="207"/>
      <c r="CS2867" s="207"/>
      <c r="CT2867" s="207"/>
      <c r="CU2867" s="207"/>
      <c r="CV2867" s="207"/>
      <c r="CW2867" s="207"/>
      <c r="CX2867" s="207"/>
      <c r="CY2867" s="207"/>
      <c r="CZ2867" s="207"/>
      <c r="DA2867" s="207"/>
      <c r="DB2867" s="207"/>
      <c r="DC2867" s="207"/>
      <c r="DD2867" s="207"/>
      <c r="DE2867" s="207"/>
      <c r="DF2867" s="207"/>
      <c r="DG2867" s="207"/>
      <c r="DH2867" s="207"/>
      <c r="DI2867" s="207"/>
      <c r="DJ2867" s="207"/>
      <c r="DK2867" s="207"/>
      <c r="DL2867" s="207"/>
      <c r="DM2867" s="207"/>
      <c r="DN2867" s="207"/>
      <c r="DO2867" s="207"/>
      <c r="DP2867" s="207"/>
      <c r="DQ2867" s="207"/>
      <c r="DR2867" s="207"/>
      <c r="DS2867" s="207"/>
      <c r="DT2867" s="207"/>
      <c r="DU2867" s="207"/>
      <c r="DV2867" s="207"/>
      <c r="DW2867" s="207"/>
      <c r="DX2867" s="207"/>
    </row>
    <row r="2868" spans="68:128">
      <c r="BP2868" s="207"/>
      <c r="BQ2868" s="207"/>
      <c r="BR2868" s="207"/>
      <c r="BS2868" s="207"/>
      <c r="BT2868" s="207"/>
      <c r="BU2868" s="207"/>
      <c r="BV2868" s="207"/>
      <c r="BW2868" s="207"/>
      <c r="BX2868" s="207"/>
      <c r="BY2868" s="207"/>
      <c r="BZ2868" s="207"/>
      <c r="CA2868" s="207"/>
      <c r="CB2868" s="207"/>
      <c r="CC2868" s="207"/>
      <c r="CD2868" s="207"/>
      <c r="CE2868" s="207"/>
      <c r="CF2868" s="207"/>
      <c r="CG2868" s="207"/>
      <c r="CH2868" s="207"/>
      <c r="CI2868" s="207"/>
      <c r="CJ2868" s="207"/>
      <c r="CK2868" s="207"/>
      <c r="CL2868" s="207"/>
      <c r="CM2868" s="207"/>
      <c r="CN2868" s="207"/>
      <c r="CO2868" s="207"/>
      <c r="CP2868" s="207"/>
      <c r="CQ2868" s="207"/>
      <c r="CR2868" s="207"/>
      <c r="CS2868" s="207"/>
      <c r="CT2868" s="207"/>
      <c r="CU2868" s="207"/>
      <c r="CV2868" s="207"/>
      <c r="CW2868" s="207"/>
      <c r="CX2868" s="207"/>
      <c r="CY2868" s="207"/>
      <c r="CZ2868" s="207"/>
      <c r="DA2868" s="207"/>
      <c r="DB2868" s="207"/>
      <c r="DC2868" s="207"/>
      <c r="DD2868" s="207"/>
      <c r="DE2868" s="207"/>
      <c r="DF2868" s="207"/>
      <c r="DG2868" s="207"/>
      <c r="DH2868" s="207"/>
      <c r="DI2868" s="207"/>
      <c r="DJ2868" s="207"/>
      <c r="DK2868" s="207"/>
      <c r="DL2868" s="207"/>
      <c r="DM2868" s="207"/>
      <c r="DN2868" s="207"/>
      <c r="DO2868" s="207"/>
      <c r="DP2868" s="207"/>
      <c r="DQ2868" s="207"/>
      <c r="DR2868" s="207"/>
      <c r="DS2868" s="207"/>
      <c r="DT2868" s="207"/>
      <c r="DU2868" s="207"/>
      <c r="DV2868" s="207"/>
      <c r="DW2868" s="207"/>
      <c r="DX2868" s="207"/>
    </row>
    <row r="2869" spans="68:128">
      <c r="BP2869" s="207"/>
      <c r="BQ2869" s="207"/>
      <c r="BR2869" s="207"/>
      <c r="BS2869" s="207"/>
      <c r="BT2869" s="207"/>
      <c r="BU2869" s="207"/>
      <c r="BV2869" s="207"/>
      <c r="BW2869" s="207"/>
      <c r="BX2869" s="207"/>
      <c r="BY2869" s="207"/>
      <c r="BZ2869" s="207"/>
      <c r="CA2869" s="207"/>
      <c r="CB2869" s="207"/>
      <c r="CC2869" s="207"/>
      <c r="CD2869" s="207"/>
      <c r="CE2869" s="207"/>
      <c r="CF2869" s="207"/>
      <c r="CG2869" s="207"/>
      <c r="CH2869" s="207"/>
      <c r="CI2869" s="207"/>
      <c r="CJ2869" s="207"/>
      <c r="CK2869" s="207"/>
      <c r="CL2869" s="207"/>
      <c r="CM2869" s="207"/>
      <c r="CN2869" s="207"/>
      <c r="CO2869" s="207"/>
      <c r="CP2869" s="207"/>
      <c r="CQ2869" s="207"/>
      <c r="CR2869" s="207"/>
      <c r="CS2869" s="207"/>
      <c r="CT2869" s="207"/>
      <c r="CU2869" s="207"/>
      <c r="CV2869" s="207"/>
      <c r="CW2869" s="207"/>
      <c r="CX2869" s="207"/>
      <c r="CY2869" s="207"/>
      <c r="CZ2869" s="207"/>
      <c r="DA2869" s="207"/>
      <c r="DB2869" s="207"/>
      <c r="DC2869" s="207"/>
      <c r="DD2869" s="207"/>
      <c r="DE2869" s="207"/>
      <c r="DF2869" s="207"/>
      <c r="DG2869" s="207"/>
      <c r="DH2869" s="207"/>
      <c r="DI2869" s="207"/>
      <c r="DJ2869" s="207"/>
      <c r="DK2869" s="207"/>
      <c r="DL2869" s="207"/>
      <c r="DM2869" s="207"/>
      <c r="DN2869" s="207"/>
      <c r="DO2869" s="207"/>
      <c r="DP2869" s="207"/>
      <c r="DQ2869" s="207"/>
      <c r="DR2869" s="207"/>
      <c r="DS2869" s="207"/>
      <c r="DT2869" s="207"/>
      <c r="DU2869" s="207"/>
      <c r="DV2869" s="207"/>
      <c r="DW2869" s="207"/>
      <c r="DX2869" s="207"/>
    </row>
    <row r="2870" spans="68:128">
      <c r="BP2870" s="207"/>
      <c r="BQ2870" s="207"/>
      <c r="BR2870" s="207"/>
      <c r="BS2870" s="207"/>
      <c r="BT2870" s="207"/>
      <c r="BU2870" s="207"/>
      <c r="BV2870" s="207"/>
      <c r="BW2870" s="207"/>
      <c r="BX2870" s="207"/>
      <c r="BY2870" s="207"/>
      <c r="BZ2870" s="207"/>
      <c r="CA2870" s="207"/>
      <c r="CB2870" s="207"/>
      <c r="CC2870" s="207"/>
      <c r="CD2870" s="207"/>
      <c r="CE2870" s="207"/>
      <c r="CF2870" s="207"/>
      <c r="CG2870" s="207"/>
      <c r="CH2870" s="207"/>
      <c r="CI2870" s="207"/>
      <c r="CJ2870" s="207"/>
      <c r="CK2870" s="207"/>
      <c r="CL2870" s="207"/>
      <c r="CM2870" s="207"/>
      <c r="CN2870" s="207"/>
      <c r="CO2870" s="207"/>
      <c r="CP2870" s="207"/>
      <c r="CQ2870" s="207"/>
      <c r="CR2870" s="207"/>
      <c r="CS2870" s="207"/>
      <c r="CT2870" s="207"/>
      <c r="CU2870" s="207"/>
      <c r="CV2870" s="207"/>
      <c r="CW2870" s="207"/>
      <c r="CX2870" s="207"/>
      <c r="CY2870" s="207"/>
      <c r="CZ2870" s="207"/>
      <c r="DA2870" s="207"/>
      <c r="DB2870" s="207"/>
      <c r="DC2870" s="207"/>
      <c r="DD2870" s="207"/>
      <c r="DE2870" s="207"/>
      <c r="DF2870" s="207"/>
      <c r="DG2870" s="207"/>
      <c r="DH2870" s="207"/>
      <c r="DI2870" s="207"/>
      <c r="DJ2870" s="207"/>
      <c r="DK2870" s="207"/>
      <c r="DL2870" s="207"/>
      <c r="DM2870" s="207"/>
      <c r="DN2870" s="207"/>
      <c r="DO2870" s="207"/>
      <c r="DP2870" s="207"/>
      <c r="DQ2870" s="207"/>
      <c r="DR2870" s="207"/>
      <c r="DS2870" s="207"/>
      <c r="DT2870" s="207"/>
      <c r="DU2870" s="207"/>
      <c r="DV2870" s="207"/>
      <c r="DW2870" s="207"/>
      <c r="DX2870" s="207"/>
    </row>
    <row r="2871" spans="68:128">
      <c r="BP2871" s="207"/>
      <c r="BQ2871" s="207"/>
      <c r="BR2871" s="207"/>
      <c r="BS2871" s="207"/>
      <c r="BT2871" s="207"/>
      <c r="BU2871" s="207"/>
      <c r="BV2871" s="207"/>
      <c r="BW2871" s="207"/>
      <c r="BX2871" s="207"/>
      <c r="BY2871" s="207"/>
      <c r="BZ2871" s="207"/>
      <c r="CA2871" s="207"/>
      <c r="CB2871" s="207"/>
      <c r="CC2871" s="207"/>
      <c r="CD2871" s="207"/>
      <c r="CE2871" s="207"/>
      <c r="CF2871" s="207"/>
      <c r="CG2871" s="207"/>
      <c r="CH2871" s="207"/>
      <c r="CI2871" s="207"/>
      <c r="CJ2871" s="207"/>
      <c r="CK2871" s="207"/>
      <c r="CL2871" s="207"/>
      <c r="CM2871" s="207"/>
      <c r="CN2871" s="207"/>
      <c r="CO2871" s="207"/>
      <c r="CP2871" s="207"/>
      <c r="CQ2871" s="207"/>
      <c r="CR2871" s="207"/>
      <c r="CS2871" s="207"/>
      <c r="CT2871" s="207"/>
      <c r="CU2871" s="207"/>
      <c r="CV2871" s="207"/>
      <c r="CW2871" s="207"/>
      <c r="CX2871" s="207"/>
      <c r="CY2871" s="207"/>
      <c r="CZ2871" s="207"/>
      <c r="DA2871" s="207"/>
      <c r="DB2871" s="207"/>
      <c r="DC2871" s="207"/>
      <c r="DD2871" s="207"/>
      <c r="DE2871" s="207"/>
      <c r="DF2871" s="207"/>
      <c r="DG2871" s="207"/>
      <c r="DH2871" s="207"/>
      <c r="DI2871" s="207"/>
      <c r="DJ2871" s="207"/>
      <c r="DK2871" s="207"/>
      <c r="DL2871" s="207"/>
      <c r="DM2871" s="207"/>
      <c r="DN2871" s="207"/>
      <c r="DO2871" s="207"/>
      <c r="DP2871" s="207"/>
      <c r="DQ2871" s="207"/>
      <c r="DR2871" s="207"/>
      <c r="DS2871" s="207"/>
      <c r="DT2871" s="207"/>
      <c r="DU2871" s="207"/>
      <c r="DV2871" s="207"/>
      <c r="DW2871" s="207"/>
      <c r="DX2871" s="207"/>
    </row>
    <row r="2872" spans="68:128">
      <c r="BP2872" s="207"/>
      <c r="BQ2872" s="207"/>
      <c r="BR2872" s="207"/>
      <c r="BS2872" s="207"/>
      <c r="BT2872" s="207"/>
      <c r="BU2872" s="207"/>
      <c r="BV2872" s="207"/>
      <c r="BW2872" s="207"/>
      <c r="BX2872" s="207"/>
      <c r="BY2872" s="207"/>
      <c r="BZ2872" s="207"/>
      <c r="CA2872" s="207"/>
      <c r="CB2872" s="207"/>
      <c r="CC2872" s="207"/>
      <c r="CD2872" s="207"/>
      <c r="CE2872" s="207"/>
      <c r="CF2872" s="207"/>
      <c r="CG2872" s="207"/>
      <c r="CH2872" s="207"/>
      <c r="CI2872" s="207"/>
      <c r="CJ2872" s="207"/>
      <c r="CK2872" s="207"/>
      <c r="CL2872" s="207"/>
      <c r="CM2872" s="207"/>
      <c r="CN2872" s="207"/>
      <c r="CO2872" s="207"/>
      <c r="CP2872" s="207"/>
      <c r="CQ2872" s="207"/>
      <c r="CR2872" s="207"/>
      <c r="CS2872" s="207"/>
      <c r="CT2872" s="207"/>
      <c r="CU2872" s="207"/>
      <c r="CV2872" s="207"/>
      <c r="CW2872" s="207"/>
      <c r="CX2872" s="207"/>
      <c r="CY2872" s="207"/>
      <c r="CZ2872" s="207"/>
      <c r="DA2872" s="207"/>
      <c r="DB2872" s="207"/>
      <c r="DC2872" s="207"/>
      <c r="DD2872" s="207"/>
      <c r="DE2872" s="207"/>
      <c r="DF2872" s="207"/>
      <c r="DG2872" s="207"/>
      <c r="DH2872" s="207"/>
      <c r="DI2872" s="207"/>
      <c r="DJ2872" s="207"/>
      <c r="DK2872" s="207"/>
      <c r="DL2872" s="207"/>
      <c r="DM2872" s="207"/>
      <c r="DN2872" s="207"/>
      <c r="DO2872" s="207"/>
      <c r="DP2872" s="207"/>
      <c r="DQ2872" s="207"/>
      <c r="DR2872" s="207"/>
      <c r="DS2872" s="207"/>
      <c r="DT2872" s="207"/>
      <c r="DU2872" s="207"/>
      <c r="DV2872" s="207"/>
      <c r="DW2872" s="207"/>
      <c r="DX2872" s="207"/>
    </row>
    <row r="2873" spans="68:128">
      <c r="BP2873" s="207"/>
      <c r="BQ2873" s="207"/>
      <c r="BR2873" s="207"/>
      <c r="BS2873" s="207"/>
      <c r="BT2873" s="207"/>
      <c r="BU2873" s="207"/>
      <c r="BV2873" s="207"/>
      <c r="BW2873" s="207"/>
      <c r="BX2873" s="207"/>
      <c r="BY2873" s="207"/>
      <c r="BZ2873" s="207"/>
      <c r="CA2873" s="207"/>
      <c r="CB2873" s="207"/>
      <c r="CC2873" s="207"/>
      <c r="CD2873" s="207"/>
      <c r="CE2873" s="207"/>
      <c r="CF2873" s="207"/>
      <c r="CG2873" s="207"/>
      <c r="CH2873" s="207"/>
      <c r="CI2873" s="207"/>
      <c r="CJ2873" s="207"/>
      <c r="CK2873" s="207"/>
      <c r="CL2873" s="207"/>
      <c r="CM2873" s="207"/>
      <c r="CN2873" s="207"/>
      <c r="CO2873" s="207"/>
      <c r="CP2873" s="207"/>
      <c r="CQ2873" s="207"/>
      <c r="CR2873" s="207"/>
      <c r="CS2873" s="207"/>
      <c r="CT2873" s="207"/>
      <c r="CU2873" s="207"/>
      <c r="CV2873" s="207"/>
      <c r="CW2873" s="207"/>
      <c r="CX2873" s="207"/>
      <c r="CY2873" s="207"/>
      <c r="CZ2873" s="207"/>
      <c r="DA2873" s="207"/>
      <c r="DB2873" s="207"/>
      <c r="DC2873" s="207"/>
      <c r="DD2873" s="207"/>
      <c r="DE2873" s="207"/>
      <c r="DF2873" s="207"/>
      <c r="DG2873" s="207"/>
      <c r="DH2873" s="207"/>
      <c r="DI2873" s="207"/>
      <c r="DJ2873" s="207"/>
      <c r="DK2873" s="207"/>
      <c r="DL2873" s="207"/>
      <c r="DM2873" s="207"/>
      <c r="DN2873" s="207"/>
      <c r="DO2873" s="207"/>
      <c r="DP2873" s="207"/>
      <c r="DQ2873" s="207"/>
      <c r="DR2873" s="207"/>
      <c r="DS2873" s="207"/>
      <c r="DT2873" s="207"/>
      <c r="DU2873" s="207"/>
      <c r="DV2873" s="207"/>
      <c r="DW2873" s="207"/>
      <c r="DX2873" s="207"/>
    </row>
    <row r="2874" spans="68:128">
      <c r="BP2874" s="207"/>
      <c r="BQ2874" s="207"/>
      <c r="BR2874" s="207"/>
      <c r="BS2874" s="207"/>
      <c r="BT2874" s="207"/>
      <c r="BU2874" s="207"/>
      <c r="BV2874" s="207"/>
      <c r="BW2874" s="207"/>
      <c r="BX2874" s="207"/>
      <c r="BY2874" s="207"/>
      <c r="BZ2874" s="207"/>
      <c r="CA2874" s="207"/>
      <c r="CB2874" s="207"/>
      <c r="CC2874" s="207"/>
      <c r="CD2874" s="207"/>
      <c r="CE2874" s="207"/>
      <c r="CF2874" s="207"/>
      <c r="CG2874" s="207"/>
      <c r="CH2874" s="207"/>
      <c r="CI2874" s="207"/>
      <c r="CJ2874" s="207"/>
      <c r="CK2874" s="207"/>
      <c r="CL2874" s="207"/>
      <c r="CM2874" s="207"/>
      <c r="CN2874" s="207"/>
      <c r="CO2874" s="207"/>
      <c r="CP2874" s="207"/>
      <c r="CQ2874" s="207"/>
      <c r="CR2874" s="207"/>
      <c r="CS2874" s="207"/>
      <c r="CT2874" s="207"/>
      <c r="CU2874" s="207"/>
      <c r="CV2874" s="207"/>
      <c r="CW2874" s="207"/>
      <c r="CX2874" s="207"/>
      <c r="CY2874" s="207"/>
      <c r="CZ2874" s="207"/>
      <c r="DA2874" s="207"/>
      <c r="DB2874" s="207"/>
      <c r="DC2874" s="207"/>
      <c r="DD2874" s="207"/>
      <c r="DE2874" s="207"/>
      <c r="DF2874" s="207"/>
      <c r="DG2874" s="207"/>
      <c r="DH2874" s="207"/>
      <c r="DI2874" s="207"/>
      <c r="DJ2874" s="207"/>
      <c r="DK2874" s="207"/>
      <c r="DL2874" s="207"/>
      <c r="DM2874" s="207"/>
      <c r="DN2874" s="207"/>
      <c r="DO2874" s="207"/>
      <c r="DP2874" s="207"/>
      <c r="DQ2874" s="207"/>
      <c r="DR2874" s="207"/>
      <c r="DS2874" s="207"/>
      <c r="DT2874" s="207"/>
      <c r="DU2874" s="207"/>
      <c r="DV2874" s="207"/>
      <c r="DW2874" s="207"/>
      <c r="DX2874" s="207"/>
    </row>
    <row r="2875" spans="68:128">
      <c r="BP2875" s="207"/>
      <c r="BQ2875" s="207"/>
      <c r="BR2875" s="207"/>
      <c r="BS2875" s="207"/>
      <c r="BT2875" s="207"/>
      <c r="BU2875" s="207"/>
      <c r="BV2875" s="207"/>
      <c r="BW2875" s="207"/>
      <c r="BX2875" s="207"/>
      <c r="BY2875" s="207"/>
      <c r="BZ2875" s="207"/>
      <c r="CA2875" s="207"/>
      <c r="CB2875" s="207"/>
      <c r="CC2875" s="207"/>
      <c r="CD2875" s="207"/>
      <c r="CE2875" s="207"/>
      <c r="CF2875" s="207"/>
      <c r="CG2875" s="207"/>
      <c r="CH2875" s="207"/>
      <c r="CI2875" s="207"/>
      <c r="CJ2875" s="207"/>
      <c r="CK2875" s="207"/>
      <c r="CL2875" s="207"/>
      <c r="CM2875" s="207"/>
      <c r="CN2875" s="207"/>
      <c r="CO2875" s="207"/>
      <c r="CP2875" s="207"/>
      <c r="CQ2875" s="207"/>
      <c r="CR2875" s="207"/>
      <c r="CS2875" s="207"/>
      <c r="CT2875" s="207"/>
      <c r="CU2875" s="207"/>
      <c r="CV2875" s="207"/>
      <c r="CW2875" s="207"/>
      <c r="CX2875" s="207"/>
      <c r="CY2875" s="207"/>
      <c r="CZ2875" s="207"/>
      <c r="DA2875" s="207"/>
      <c r="DB2875" s="207"/>
      <c r="DC2875" s="207"/>
      <c r="DD2875" s="207"/>
      <c r="DE2875" s="207"/>
      <c r="DF2875" s="207"/>
      <c r="DG2875" s="207"/>
      <c r="DH2875" s="207"/>
      <c r="DI2875" s="207"/>
      <c r="DJ2875" s="207"/>
      <c r="DK2875" s="207"/>
      <c r="DL2875" s="207"/>
      <c r="DM2875" s="207"/>
      <c r="DN2875" s="207"/>
      <c r="DO2875" s="207"/>
      <c r="DP2875" s="207"/>
      <c r="DQ2875" s="207"/>
      <c r="DR2875" s="207"/>
      <c r="DS2875" s="207"/>
      <c r="DT2875" s="207"/>
      <c r="DU2875" s="207"/>
      <c r="DV2875" s="207"/>
      <c r="DW2875" s="207"/>
      <c r="DX2875" s="207"/>
    </row>
    <row r="2876" spans="68:128">
      <c r="BP2876" s="207"/>
      <c r="BQ2876" s="207"/>
      <c r="BR2876" s="207"/>
      <c r="BS2876" s="207"/>
      <c r="BT2876" s="207"/>
      <c r="BU2876" s="207"/>
      <c r="BV2876" s="207"/>
      <c r="BW2876" s="207"/>
      <c r="BX2876" s="207"/>
      <c r="BY2876" s="207"/>
      <c r="BZ2876" s="207"/>
      <c r="CA2876" s="207"/>
      <c r="CB2876" s="207"/>
      <c r="CC2876" s="207"/>
      <c r="CD2876" s="207"/>
      <c r="CE2876" s="207"/>
      <c r="CF2876" s="207"/>
      <c r="CG2876" s="207"/>
      <c r="CH2876" s="207"/>
      <c r="CI2876" s="207"/>
      <c r="CJ2876" s="207"/>
      <c r="CK2876" s="207"/>
      <c r="CL2876" s="207"/>
      <c r="CM2876" s="207"/>
      <c r="CN2876" s="207"/>
      <c r="CO2876" s="207"/>
      <c r="CP2876" s="207"/>
      <c r="CQ2876" s="207"/>
      <c r="CR2876" s="207"/>
      <c r="CS2876" s="207"/>
      <c r="CT2876" s="207"/>
      <c r="CU2876" s="207"/>
      <c r="CV2876" s="207"/>
      <c r="CW2876" s="207"/>
      <c r="CX2876" s="207"/>
      <c r="CY2876" s="207"/>
      <c r="CZ2876" s="207"/>
      <c r="DA2876" s="207"/>
      <c r="DB2876" s="207"/>
      <c r="DC2876" s="207"/>
      <c r="DD2876" s="207"/>
      <c r="DE2876" s="207"/>
      <c r="DF2876" s="207"/>
      <c r="DG2876" s="207"/>
      <c r="DH2876" s="207"/>
      <c r="DI2876" s="207"/>
      <c r="DJ2876" s="207"/>
      <c r="DK2876" s="207"/>
      <c r="DL2876" s="207"/>
      <c r="DM2876" s="207"/>
      <c r="DN2876" s="207"/>
      <c r="DO2876" s="207"/>
      <c r="DP2876" s="207"/>
      <c r="DQ2876" s="207"/>
      <c r="DR2876" s="207"/>
      <c r="DS2876" s="207"/>
      <c r="DT2876" s="207"/>
      <c r="DU2876" s="207"/>
      <c r="DV2876" s="207"/>
      <c r="DW2876" s="207"/>
      <c r="DX2876" s="207"/>
    </row>
    <row r="2877" spans="68:128">
      <c r="BP2877" s="207"/>
      <c r="BQ2877" s="207"/>
      <c r="BR2877" s="207"/>
      <c r="BS2877" s="207"/>
      <c r="BT2877" s="207"/>
      <c r="BU2877" s="207"/>
      <c r="BV2877" s="207"/>
      <c r="BW2877" s="207"/>
      <c r="BX2877" s="207"/>
      <c r="BY2877" s="207"/>
      <c r="BZ2877" s="207"/>
      <c r="CA2877" s="207"/>
      <c r="CB2877" s="207"/>
      <c r="CC2877" s="207"/>
      <c r="CD2877" s="207"/>
      <c r="CE2877" s="207"/>
      <c r="CF2877" s="207"/>
      <c r="CG2877" s="207"/>
      <c r="CH2877" s="207"/>
      <c r="CI2877" s="207"/>
      <c r="CJ2877" s="207"/>
      <c r="CK2877" s="207"/>
      <c r="CL2877" s="207"/>
      <c r="CM2877" s="207"/>
      <c r="CN2877" s="207"/>
      <c r="CO2877" s="207"/>
      <c r="CP2877" s="207"/>
      <c r="CQ2877" s="207"/>
      <c r="CR2877" s="207"/>
      <c r="CS2877" s="207"/>
      <c r="CT2877" s="207"/>
      <c r="CU2877" s="207"/>
      <c r="CV2877" s="207"/>
      <c r="CW2877" s="207"/>
      <c r="CX2877" s="207"/>
      <c r="CY2877" s="207"/>
      <c r="CZ2877" s="207"/>
      <c r="DA2877" s="207"/>
      <c r="DB2877" s="207"/>
      <c r="DC2877" s="207"/>
      <c r="DD2877" s="207"/>
      <c r="DE2877" s="207"/>
      <c r="DF2877" s="207"/>
      <c r="DG2877" s="207"/>
      <c r="DH2877" s="207"/>
      <c r="DI2877" s="207"/>
      <c r="DJ2877" s="207"/>
      <c r="DK2877" s="207"/>
      <c r="DL2877" s="207"/>
      <c r="DM2877" s="207"/>
      <c r="DN2877" s="207"/>
      <c r="DO2877" s="207"/>
      <c r="DP2877" s="207"/>
      <c r="DQ2877" s="207"/>
      <c r="DR2877" s="207"/>
      <c r="DS2877" s="207"/>
      <c r="DT2877" s="207"/>
      <c r="DU2877" s="207"/>
      <c r="DV2877" s="207"/>
      <c r="DW2877" s="207"/>
      <c r="DX2877" s="207"/>
    </row>
    <row r="2878" spans="68:128">
      <c r="BP2878" s="207"/>
      <c r="BQ2878" s="207"/>
      <c r="BR2878" s="207"/>
      <c r="BS2878" s="207"/>
      <c r="BT2878" s="207"/>
      <c r="BU2878" s="207"/>
      <c r="BV2878" s="207"/>
      <c r="BW2878" s="207"/>
      <c r="BX2878" s="207"/>
      <c r="BY2878" s="207"/>
      <c r="BZ2878" s="207"/>
      <c r="CA2878" s="207"/>
      <c r="CB2878" s="207"/>
      <c r="CC2878" s="207"/>
      <c r="CD2878" s="207"/>
      <c r="CE2878" s="207"/>
      <c r="CF2878" s="207"/>
      <c r="CG2878" s="207"/>
      <c r="CH2878" s="207"/>
      <c r="CI2878" s="207"/>
      <c r="CJ2878" s="207"/>
      <c r="CK2878" s="207"/>
      <c r="CL2878" s="207"/>
      <c r="CM2878" s="207"/>
      <c r="CN2878" s="207"/>
      <c r="CO2878" s="207"/>
      <c r="CP2878" s="207"/>
      <c r="CQ2878" s="207"/>
      <c r="CR2878" s="207"/>
      <c r="CS2878" s="207"/>
      <c r="CT2878" s="207"/>
      <c r="CU2878" s="207"/>
      <c r="CV2878" s="207"/>
      <c r="CW2878" s="207"/>
      <c r="CX2878" s="207"/>
      <c r="CY2878" s="207"/>
      <c r="CZ2878" s="207"/>
      <c r="DA2878" s="207"/>
      <c r="DB2878" s="207"/>
      <c r="DC2878" s="207"/>
      <c r="DD2878" s="207"/>
      <c r="DE2878" s="207"/>
      <c r="DF2878" s="207"/>
      <c r="DG2878" s="207"/>
      <c r="DH2878" s="207"/>
      <c r="DI2878" s="207"/>
      <c r="DJ2878" s="207"/>
      <c r="DK2878" s="207"/>
      <c r="DL2878" s="207"/>
      <c r="DM2878" s="207"/>
      <c r="DN2878" s="207"/>
      <c r="DO2878" s="207"/>
      <c r="DP2878" s="207"/>
      <c r="DQ2878" s="207"/>
      <c r="DR2878" s="207"/>
      <c r="DS2878" s="207"/>
      <c r="DT2878" s="207"/>
      <c r="DU2878" s="207"/>
      <c r="DV2878" s="207"/>
      <c r="DW2878" s="207"/>
      <c r="DX2878" s="207"/>
    </row>
    <row r="2879" spans="68:128">
      <c r="BP2879" s="207"/>
      <c r="BQ2879" s="207"/>
      <c r="BR2879" s="207"/>
      <c r="BS2879" s="207"/>
      <c r="BT2879" s="207"/>
      <c r="BU2879" s="207"/>
      <c r="BV2879" s="207"/>
      <c r="BW2879" s="207"/>
      <c r="BX2879" s="207"/>
      <c r="BY2879" s="207"/>
      <c r="BZ2879" s="207"/>
      <c r="CA2879" s="207"/>
      <c r="CB2879" s="207"/>
      <c r="CC2879" s="207"/>
      <c r="CD2879" s="207"/>
      <c r="CE2879" s="207"/>
      <c r="CF2879" s="207"/>
      <c r="CG2879" s="207"/>
      <c r="CH2879" s="207"/>
      <c r="CI2879" s="207"/>
      <c r="CJ2879" s="207"/>
      <c r="CK2879" s="207"/>
      <c r="CL2879" s="207"/>
      <c r="CM2879" s="207"/>
      <c r="CN2879" s="207"/>
      <c r="CO2879" s="207"/>
      <c r="CP2879" s="207"/>
      <c r="CQ2879" s="207"/>
      <c r="CR2879" s="207"/>
      <c r="CS2879" s="207"/>
      <c r="CT2879" s="207"/>
      <c r="CU2879" s="207"/>
      <c r="CV2879" s="207"/>
      <c r="CW2879" s="207"/>
      <c r="CX2879" s="207"/>
      <c r="CY2879" s="207"/>
      <c r="CZ2879" s="207"/>
      <c r="DA2879" s="207"/>
      <c r="DB2879" s="207"/>
      <c r="DC2879" s="207"/>
      <c r="DD2879" s="207"/>
      <c r="DE2879" s="207"/>
      <c r="DF2879" s="207"/>
      <c r="DG2879" s="207"/>
      <c r="DH2879" s="207"/>
      <c r="DI2879" s="207"/>
      <c r="DJ2879" s="207"/>
      <c r="DK2879" s="207"/>
      <c r="DL2879" s="207"/>
      <c r="DM2879" s="207"/>
      <c r="DN2879" s="207"/>
      <c r="DO2879" s="207"/>
      <c r="DP2879" s="207"/>
      <c r="DQ2879" s="207"/>
      <c r="DR2879" s="207"/>
      <c r="DS2879" s="207"/>
      <c r="DT2879" s="207"/>
      <c r="DU2879" s="207"/>
      <c r="DV2879" s="207"/>
      <c r="DW2879" s="207"/>
      <c r="DX2879" s="207"/>
    </row>
    <row r="2880" spans="68:128">
      <c r="BP2880" s="207"/>
      <c r="BQ2880" s="207"/>
      <c r="BR2880" s="207"/>
      <c r="BS2880" s="207"/>
      <c r="BT2880" s="207"/>
      <c r="BU2880" s="207"/>
      <c r="BV2880" s="207"/>
      <c r="BW2880" s="207"/>
      <c r="BX2880" s="207"/>
      <c r="BY2880" s="207"/>
      <c r="BZ2880" s="207"/>
      <c r="CA2880" s="207"/>
      <c r="CB2880" s="207"/>
      <c r="CC2880" s="207"/>
      <c r="CD2880" s="207"/>
      <c r="CE2880" s="207"/>
      <c r="CF2880" s="207"/>
      <c r="CG2880" s="207"/>
      <c r="CH2880" s="207"/>
      <c r="CI2880" s="207"/>
      <c r="CJ2880" s="207"/>
      <c r="CK2880" s="207"/>
      <c r="CL2880" s="207"/>
      <c r="CM2880" s="207"/>
      <c r="CN2880" s="207"/>
      <c r="CO2880" s="207"/>
      <c r="CP2880" s="207"/>
      <c r="CQ2880" s="207"/>
      <c r="CR2880" s="207"/>
      <c r="CS2880" s="207"/>
      <c r="CT2880" s="207"/>
      <c r="CU2880" s="207"/>
      <c r="CV2880" s="207"/>
      <c r="CW2880" s="207"/>
      <c r="CX2880" s="207"/>
      <c r="CY2880" s="207"/>
      <c r="CZ2880" s="207"/>
      <c r="DA2880" s="207"/>
      <c r="DB2880" s="207"/>
      <c r="DC2880" s="207"/>
      <c r="DD2880" s="207"/>
      <c r="DE2880" s="207"/>
      <c r="DF2880" s="207"/>
      <c r="DG2880" s="207"/>
      <c r="DH2880" s="207"/>
      <c r="DI2880" s="207"/>
      <c r="DJ2880" s="207"/>
      <c r="DK2880" s="207"/>
      <c r="DL2880" s="207"/>
      <c r="DM2880" s="207"/>
      <c r="DN2880" s="207"/>
      <c r="DO2880" s="207"/>
      <c r="DP2880" s="207"/>
      <c r="DQ2880" s="207"/>
      <c r="DR2880" s="207"/>
      <c r="DS2880" s="207"/>
      <c r="DT2880" s="207"/>
      <c r="DU2880" s="207"/>
      <c r="DV2880" s="207"/>
      <c r="DW2880" s="207"/>
      <c r="DX2880" s="207"/>
    </row>
    <row r="2881" spans="68:128">
      <c r="BP2881" s="207"/>
      <c r="BQ2881" s="207"/>
      <c r="BR2881" s="207"/>
      <c r="BS2881" s="207"/>
      <c r="BT2881" s="207"/>
      <c r="BU2881" s="207"/>
      <c r="BV2881" s="207"/>
      <c r="BW2881" s="207"/>
      <c r="BX2881" s="207"/>
      <c r="BY2881" s="207"/>
      <c r="BZ2881" s="207"/>
      <c r="CA2881" s="207"/>
      <c r="CB2881" s="207"/>
      <c r="CC2881" s="207"/>
      <c r="CD2881" s="207"/>
      <c r="CE2881" s="207"/>
      <c r="CF2881" s="207"/>
      <c r="CG2881" s="207"/>
      <c r="CH2881" s="207"/>
      <c r="CI2881" s="207"/>
      <c r="CJ2881" s="207"/>
      <c r="CK2881" s="207"/>
      <c r="CL2881" s="207"/>
      <c r="CM2881" s="207"/>
      <c r="CN2881" s="207"/>
      <c r="CO2881" s="207"/>
      <c r="CP2881" s="207"/>
      <c r="CQ2881" s="207"/>
      <c r="CR2881" s="207"/>
      <c r="CS2881" s="207"/>
      <c r="CT2881" s="207"/>
      <c r="CU2881" s="207"/>
      <c r="CV2881" s="207"/>
      <c r="CW2881" s="207"/>
      <c r="CX2881" s="207"/>
      <c r="CY2881" s="207"/>
      <c r="CZ2881" s="207"/>
      <c r="DA2881" s="207"/>
      <c r="DB2881" s="207"/>
      <c r="DC2881" s="207"/>
      <c r="DD2881" s="207"/>
      <c r="DE2881" s="207"/>
      <c r="DF2881" s="207"/>
      <c r="DG2881" s="207"/>
      <c r="DH2881" s="207"/>
      <c r="DI2881" s="207"/>
      <c r="DJ2881" s="207"/>
      <c r="DK2881" s="207"/>
      <c r="DL2881" s="207"/>
      <c r="DM2881" s="207"/>
      <c r="DN2881" s="207"/>
      <c r="DO2881" s="207"/>
      <c r="DP2881" s="207"/>
      <c r="DQ2881" s="207"/>
      <c r="DR2881" s="207"/>
      <c r="DS2881" s="207"/>
      <c r="DT2881" s="207"/>
      <c r="DU2881" s="207"/>
      <c r="DV2881" s="207"/>
      <c r="DW2881" s="207"/>
      <c r="DX2881" s="207"/>
    </row>
    <row r="2882" spans="68:128">
      <c r="BP2882" s="207"/>
      <c r="BQ2882" s="207"/>
      <c r="BR2882" s="207"/>
      <c r="BS2882" s="207"/>
      <c r="BT2882" s="207"/>
      <c r="BU2882" s="207"/>
      <c r="BV2882" s="207"/>
      <c r="BW2882" s="207"/>
      <c r="BX2882" s="207"/>
      <c r="BY2882" s="207"/>
      <c r="BZ2882" s="207"/>
      <c r="CA2882" s="207"/>
      <c r="CB2882" s="207"/>
      <c r="CC2882" s="207"/>
      <c r="CD2882" s="207"/>
      <c r="CE2882" s="207"/>
      <c r="CF2882" s="207"/>
      <c r="CG2882" s="207"/>
      <c r="CH2882" s="207"/>
      <c r="CI2882" s="207"/>
      <c r="CJ2882" s="207"/>
      <c r="CK2882" s="207"/>
      <c r="CL2882" s="207"/>
      <c r="CM2882" s="207"/>
      <c r="CN2882" s="207"/>
      <c r="CO2882" s="207"/>
      <c r="CP2882" s="207"/>
      <c r="CQ2882" s="207"/>
      <c r="CR2882" s="207"/>
      <c r="CS2882" s="207"/>
      <c r="CT2882" s="207"/>
      <c r="CU2882" s="207"/>
      <c r="CV2882" s="207"/>
      <c r="CW2882" s="207"/>
      <c r="CX2882" s="207"/>
      <c r="CY2882" s="207"/>
      <c r="CZ2882" s="207"/>
      <c r="DA2882" s="207"/>
      <c r="DB2882" s="207"/>
      <c r="DC2882" s="207"/>
      <c r="DD2882" s="207"/>
      <c r="DE2882" s="207"/>
      <c r="DF2882" s="207"/>
      <c r="DG2882" s="207"/>
      <c r="DH2882" s="207"/>
      <c r="DI2882" s="207"/>
      <c r="DJ2882" s="207"/>
      <c r="DK2882" s="207"/>
      <c r="DL2882" s="207"/>
      <c r="DM2882" s="207"/>
      <c r="DN2882" s="207"/>
      <c r="DO2882" s="207"/>
      <c r="DP2882" s="207"/>
      <c r="DQ2882" s="207"/>
      <c r="DR2882" s="207"/>
      <c r="DS2882" s="207"/>
      <c r="DT2882" s="207"/>
      <c r="DU2882" s="207"/>
      <c r="DV2882" s="207"/>
      <c r="DW2882" s="207"/>
      <c r="DX2882" s="207"/>
    </row>
    <row r="2883" spans="68:128">
      <c r="BP2883" s="207"/>
      <c r="BQ2883" s="207"/>
      <c r="BR2883" s="207"/>
      <c r="BS2883" s="207"/>
      <c r="BT2883" s="207"/>
      <c r="BU2883" s="207"/>
      <c r="BV2883" s="207"/>
      <c r="BW2883" s="207"/>
      <c r="BX2883" s="207"/>
      <c r="BY2883" s="207"/>
      <c r="BZ2883" s="207"/>
      <c r="CA2883" s="207"/>
      <c r="CB2883" s="207"/>
      <c r="CC2883" s="207"/>
      <c r="CD2883" s="207"/>
      <c r="CE2883" s="207"/>
      <c r="CF2883" s="207"/>
      <c r="CG2883" s="207"/>
      <c r="CH2883" s="207"/>
      <c r="CI2883" s="207"/>
      <c r="CJ2883" s="207"/>
      <c r="CK2883" s="207"/>
      <c r="CL2883" s="207"/>
      <c r="CM2883" s="207"/>
      <c r="CN2883" s="207"/>
      <c r="CO2883" s="207"/>
      <c r="CP2883" s="207"/>
      <c r="CQ2883" s="207"/>
      <c r="CR2883" s="207"/>
      <c r="CS2883" s="207"/>
      <c r="CT2883" s="207"/>
      <c r="CU2883" s="207"/>
      <c r="CV2883" s="207"/>
      <c r="CW2883" s="207"/>
      <c r="CX2883" s="207"/>
      <c r="CY2883" s="207"/>
      <c r="CZ2883" s="207"/>
      <c r="DA2883" s="207"/>
      <c r="DB2883" s="207"/>
      <c r="DC2883" s="207"/>
      <c r="DD2883" s="207"/>
      <c r="DE2883" s="207"/>
      <c r="DF2883" s="207"/>
      <c r="DG2883" s="207"/>
      <c r="DH2883" s="207"/>
      <c r="DI2883" s="207"/>
      <c r="DJ2883" s="207"/>
      <c r="DK2883" s="207"/>
      <c r="DL2883" s="207"/>
      <c r="DM2883" s="207"/>
      <c r="DN2883" s="207"/>
      <c r="DO2883" s="207"/>
      <c r="DP2883" s="207"/>
      <c r="DQ2883" s="207"/>
      <c r="DR2883" s="207"/>
      <c r="DS2883" s="207"/>
      <c r="DT2883" s="207"/>
      <c r="DU2883" s="207"/>
      <c r="DV2883" s="207"/>
      <c r="DW2883" s="207"/>
      <c r="DX2883" s="207"/>
    </row>
    <row r="2884" spans="68:128">
      <c r="BP2884" s="207"/>
      <c r="BQ2884" s="207"/>
      <c r="BR2884" s="207"/>
      <c r="BS2884" s="207"/>
      <c r="BT2884" s="207"/>
      <c r="BU2884" s="207"/>
      <c r="BV2884" s="207"/>
      <c r="BW2884" s="207"/>
      <c r="BX2884" s="207"/>
      <c r="BY2884" s="207"/>
      <c r="BZ2884" s="207"/>
      <c r="CA2884" s="207"/>
      <c r="CB2884" s="207"/>
      <c r="CC2884" s="207"/>
      <c r="CD2884" s="207"/>
      <c r="CE2884" s="207"/>
      <c r="CF2884" s="207"/>
      <c r="CG2884" s="207"/>
      <c r="CH2884" s="207"/>
      <c r="CI2884" s="207"/>
      <c r="CJ2884" s="207"/>
      <c r="CK2884" s="207"/>
      <c r="CL2884" s="207"/>
      <c r="CM2884" s="207"/>
      <c r="CN2884" s="207"/>
      <c r="CO2884" s="207"/>
      <c r="CP2884" s="207"/>
      <c r="CQ2884" s="207"/>
      <c r="CR2884" s="207"/>
      <c r="CS2884" s="207"/>
      <c r="CT2884" s="207"/>
      <c r="CU2884" s="207"/>
      <c r="CV2884" s="207"/>
      <c r="CW2884" s="207"/>
      <c r="CX2884" s="207"/>
      <c r="CY2884" s="207"/>
      <c r="CZ2884" s="207"/>
      <c r="DA2884" s="207"/>
      <c r="DB2884" s="207"/>
      <c r="DC2884" s="207"/>
      <c r="DD2884" s="207"/>
      <c r="DE2884" s="207"/>
      <c r="DF2884" s="207"/>
      <c r="DG2884" s="207"/>
      <c r="DH2884" s="207"/>
      <c r="DI2884" s="207"/>
      <c r="DJ2884" s="207"/>
      <c r="DK2884" s="207"/>
      <c r="DL2884" s="207"/>
      <c r="DM2884" s="207"/>
      <c r="DN2884" s="207"/>
      <c r="DO2884" s="207"/>
      <c r="DP2884" s="207"/>
      <c r="DQ2884" s="207"/>
      <c r="DR2884" s="207"/>
      <c r="DS2884" s="207"/>
      <c r="DT2884" s="207"/>
      <c r="DU2884" s="207"/>
      <c r="DV2884" s="207"/>
      <c r="DW2884" s="207"/>
      <c r="DX2884" s="207"/>
    </row>
    <row r="2885" spans="68:128">
      <c r="BP2885" s="207"/>
      <c r="BQ2885" s="207"/>
      <c r="BR2885" s="207"/>
      <c r="BS2885" s="207"/>
      <c r="BT2885" s="207"/>
      <c r="BU2885" s="207"/>
      <c r="BV2885" s="207"/>
      <c r="BW2885" s="207"/>
      <c r="BX2885" s="207"/>
      <c r="BY2885" s="207"/>
      <c r="BZ2885" s="207"/>
      <c r="CA2885" s="207"/>
      <c r="CB2885" s="207"/>
      <c r="CC2885" s="207"/>
      <c r="CD2885" s="207"/>
      <c r="CE2885" s="207"/>
      <c r="CF2885" s="207"/>
      <c r="CG2885" s="207"/>
      <c r="CH2885" s="207"/>
      <c r="CI2885" s="207"/>
      <c r="CJ2885" s="207"/>
      <c r="CK2885" s="207"/>
      <c r="CL2885" s="207"/>
      <c r="CM2885" s="207"/>
      <c r="CN2885" s="207"/>
      <c r="CO2885" s="207"/>
      <c r="CP2885" s="207"/>
      <c r="CQ2885" s="207"/>
      <c r="CR2885" s="207"/>
      <c r="CS2885" s="207"/>
      <c r="CT2885" s="207"/>
      <c r="CU2885" s="207"/>
      <c r="CV2885" s="207"/>
      <c r="CW2885" s="207"/>
      <c r="CX2885" s="207"/>
      <c r="CY2885" s="207"/>
      <c r="CZ2885" s="207"/>
      <c r="DA2885" s="207"/>
      <c r="DB2885" s="207"/>
      <c r="DC2885" s="207"/>
      <c r="DD2885" s="207"/>
      <c r="DE2885" s="207"/>
      <c r="DF2885" s="207"/>
      <c r="DG2885" s="207"/>
      <c r="DH2885" s="207"/>
      <c r="DI2885" s="207"/>
      <c r="DJ2885" s="207"/>
      <c r="DK2885" s="207"/>
      <c r="DL2885" s="207"/>
      <c r="DM2885" s="207"/>
      <c r="DN2885" s="207"/>
      <c r="DO2885" s="207"/>
      <c r="DP2885" s="207"/>
      <c r="DQ2885" s="207"/>
      <c r="DR2885" s="207"/>
      <c r="DS2885" s="207"/>
      <c r="DT2885" s="207"/>
      <c r="DU2885" s="207"/>
      <c r="DV2885" s="207"/>
      <c r="DW2885" s="207"/>
      <c r="DX2885" s="207"/>
    </row>
    <row r="2886" spans="68:128">
      <c r="BP2886" s="207"/>
      <c r="BQ2886" s="207"/>
      <c r="BR2886" s="207"/>
      <c r="BS2886" s="207"/>
      <c r="BT2886" s="207"/>
      <c r="BU2886" s="207"/>
      <c r="BV2886" s="207"/>
      <c r="BW2886" s="207"/>
      <c r="BX2886" s="207"/>
      <c r="BY2886" s="207"/>
      <c r="BZ2886" s="207"/>
      <c r="CA2886" s="207"/>
      <c r="CB2886" s="207"/>
      <c r="CC2886" s="207"/>
      <c r="CD2886" s="207"/>
      <c r="CE2886" s="207"/>
      <c r="CF2886" s="207"/>
      <c r="CG2886" s="207"/>
      <c r="CH2886" s="207"/>
      <c r="CI2886" s="207"/>
      <c r="CJ2886" s="207"/>
      <c r="CK2886" s="207"/>
      <c r="CL2886" s="207"/>
      <c r="CM2886" s="207"/>
      <c r="CN2886" s="207"/>
      <c r="CO2886" s="207"/>
      <c r="CP2886" s="207"/>
      <c r="CQ2886" s="207"/>
      <c r="CR2886" s="207"/>
      <c r="CS2886" s="207"/>
      <c r="CT2886" s="207"/>
      <c r="CU2886" s="207"/>
      <c r="CV2886" s="207"/>
      <c r="CW2886" s="207"/>
      <c r="CX2886" s="207"/>
      <c r="CY2886" s="207"/>
      <c r="CZ2886" s="207"/>
      <c r="DA2886" s="207"/>
      <c r="DB2886" s="207"/>
      <c r="DC2886" s="207"/>
      <c r="DD2886" s="207"/>
      <c r="DE2886" s="207"/>
      <c r="DF2886" s="207"/>
      <c r="DG2886" s="207"/>
      <c r="DH2886" s="207"/>
      <c r="DI2886" s="207"/>
      <c r="DJ2886" s="207"/>
      <c r="DK2886" s="207"/>
      <c r="DL2886" s="207"/>
      <c r="DM2886" s="207"/>
      <c r="DN2886" s="207"/>
      <c r="DO2886" s="207"/>
      <c r="DP2886" s="207"/>
      <c r="DQ2886" s="207"/>
      <c r="DR2886" s="207"/>
      <c r="DS2886" s="207"/>
      <c r="DT2886" s="207"/>
      <c r="DU2886" s="207"/>
      <c r="DV2886" s="207"/>
      <c r="DW2886" s="207"/>
      <c r="DX2886" s="207"/>
    </row>
    <row r="2887" spans="68:128">
      <c r="BP2887" s="207"/>
      <c r="BQ2887" s="207"/>
      <c r="BR2887" s="207"/>
      <c r="BS2887" s="207"/>
      <c r="BT2887" s="207"/>
      <c r="BU2887" s="207"/>
      <c r="BV2887" s="207"/>
      <c r="BW2887" s="207"/>
      <c r="BX2887" s="207"/>
      <c r="BY2887" s="207"/>
      <c r="BZ2887" s="207"/>
      <c r="CA2887" s="207"/>
      <c r="CB2887" s="207"/>
      <c r="CC2887" s="207"/>
      <c r="CD2887" s="207"/>
      <c r="CE2887" s="207"/>
      <c r="CF2887" s="207"/>
      <c r="CG2887" s="207"/>
      <c r="CH2887" s="207"/>
      <c r="CI2887" s="207"/>
      <c r="CJ2887" s="207"/>
      <c r="CK2887" s="207"/>
      <c r="CL2887" s="207"/>
      <c r="CM2887" s="207"/>
      <c r="CN2887" s="207"/>
      <c r="CO2887" s="207"/>
      <c r="CP2887" s="207"/>
      <c r="CQ2887" s="207"/>
      <c r="CR2887" s="207"/>
      <c r="CS2887" s="207"/>
      <c r="CT2887" s="207"/>
      <c r="CU2887" s="207"/>
      <c r="CV2887" s="207"/>
      <c r="CW2887" s="207"/>
      <c r="CX2887" s="207"/>
      <c r="CY2887" s="207"/>
      <c r="CZ2887" s="207"/>
      <c r="DA2887" s="207"/>
      <c r="DB2887" s="207"/>
      <c r="DC2887" s="207"/>
      <c r="DD2887" s="207"/>
      <c r="DE2887" s="207"/>
      <c r="DF2887" s="207"/>
      <c r="DG2887" s="207"/>
      <c r="DH2887" s="207"/>
      <c r="DI2887" s="207"/>
      <c r="DJ2887" s="207"/>
      <c r="DK2887" s="207"/>
      <c r="DL2887" s="207"/>
      <c r="DM2887" s="207"/>
      <c r="DN2887" s="207"/>
      <c r="DO2887" s="207"/>
      <c r="DP2887" s="207"/>
      <c r="DQ2887" s="207"/>
      <c r="DR2887" s="207"/>
      <c r="DS2887" s="207"/>
      <c r="DT2887" s="207"/>
      <c r="DU2887" s="207"/>
      <c r="DV2887" s="207"/>
      <c r="DW2887" s="207"/>
      <c r="DX2887" s="207"/>
    </row>
    <row r="2888" spans="68:128">
      <c r="BP2888" s="207"/>
      <c r="BQ2888" s="207"/>
      <c r="BR2888" s="207"/>
      <c r="BS2888" s="207"/>
      <c r="BT2888" s="207"/>
      <c r="BU2888" s="207"/>
      <c r="BV2888" s="207"/>
      <c r="BW2888" s="207"/>
      <c r="BX2888" s="207"/>
      <c r="BY2888" s="207"/>
      <c r="BZ2888" s="207"/>
      <c r="CA2888" s="207"/>
      <c r="CB2888" s="207"/>
      <c r="CC2888" s="207"/>
      <c r="CD2888" s="207"/>
      <c r="CE2888" s="207"/>
      <c r="CF2888" s="207"/>
      <c r="CG2888" s="207"/>
      <c r="CH2888" s="207"/>
      <c r="CI2888" s="207"/>
      <c r="CJ2888" s="207"/>
      <c r="CK2888" s="207"/>
      <c r="CL2888" s="207"/>
      <c r="CM2888" s="207"/>
      <c r="CN2888" s="207"/>
      <c r="CO2888" s="207"/>
      <c r="CP2888" s="207"/>
      <c r="CQ2888" s="207"/>
      <c r="CR2888" s="207"/>
      <c r="CS2888" s="207"/>
      <c r="CT2888" s="207"/>
      <c r="CU2888" s="207"/>
      <c r="CV2888" s="207"/>
      <c r="CW2888" s="207"/>
      <c r="CX2888" s="207"/>
      <c r="CY2888" s="207"/>
      <c r="CZ2888" s="207"/>
      <c r="DA2888" s="207"/>
      <c r="DB2888" s="207"/>
      <c r="DC2888" s="207"/>
      <c r="DD2888" s="207"/>
      <c r="DE2888" s="207"/>
      <c r="DF2888" s="207"/>
      <c r="DG2888" s="207"/>
      <c r="DH2888" s="207"/>
      <c r="DI2888" s="207"/>
      <c r="DJ2888" s="207"/>
      <c r="DK2888" s="207"/>
      <c r="DL2888" s="207"/>
      <c r="DM2888" s="207"/>
      <c r="DN2888" s="207"/>
      <c r="DO2888" s="207"/>
      <c r="DP2888" s="207"/>
      <c r="DQ2888" s="207"/>
      <c r="DR2888" s="207"/>
      <c r="DS2888" s="207"/>
      <c r="DT2888" s="207"/>
      <c r="DU2888" s="207"/>
      <c r="DV2888" s="207"/>
      <c r="DW2888" s="207"/>
      <c r="DX2888" s="207"/>
    </row>
    <row r="2889" spans="68:128">
      <c r="BP2889" s="207"/>
      <c r="BQ2889" s="207"/>
      <c r="BR2889" s="207"/>
      <c r="BS2889" s="207"/>
      <c r="BT2889" s="207"/>
      <c r="BU2889" s="207"/>
      <c r="BV2889" s="207"/>
      <c r="BW2889" s="207"/>
      <c r="BX2889" s="207"/>
      <c r="BY2889" s="207"/>
      <c r="BZ2889" s="207"/>
      <c r="CA2889" s="207"/>
      <c r="CB2889" s="207"/>
      <c r="CC2889" s="207"/>
      <c r="CD2889" s="207"/>
      <c r="CE2889" s="207"/>
      <c r="CF2889" s="207"/>
      <c r="CG2889" s="207"/>
      <c r="CH2889" s="207"/>
      <c r="CI2889" s="207"/>
      <c r="CJ2889" s="207"/>
      <c r="CK2889" s="207"/>
      <c r="CL2889" s="207"/>
      <c r="CM2889" s="207"/>
      <c r="CN2889" s="207"/>
      <c r="CO2889" s="207"/>
      <c r="CP2889" s="207"/>
      <c r="CQ2889" s="207"/>
      <c r="CR2889" s="207"/>
      <c r="CS2889" s="207"/>
      <c r="CT2889" s="207"/>
      <c r="CU2889" s="207"/>
      <c r="CV2889" s="207"/>
      <c r="CW2889" s="207"/>
      <c r="CX2889" s="207"/>
      <c r="CY2889" s="207"/>
      <c r="CZ2889" s="207"/>
      <c r="DA2889" s="207"/>
      <c r="DB2889" s="207"/>
      <c r="DC2889" s="207"/>
      <c r="DD2889" s="207"/>
      <c r="DE2889" s="207"/>
      <c r="DF2889" s="207"/>
      <c r="DG2889" s="207"/>
      <c r="DH2889" s="207"/>
      <c r="DI2889" s="207"/>
      <c r="DJ2889" s="207"/>
      <c r="DK2889" s="207"/>
      <c r="DL2889" s="207"/>
      <c r="DM2889" s="207"/>
      <c r="DN2889" s="207"/>
      <c r="DO2889" s="207"/>
      <c r="DP2889" s="207"/>
      <c r="DQ2889" s="207"/>
      <c r="DR2889" s="207"/>
      <c r="DS2889" s="207"/>
      <c r="DT2889" s="207"/>
      <c r="DU2889" s="207"/>
      <c r="DV2889" s="207"/>
      <c r="DW2889" s="207"/>
      <c r="DX2889" s="207"/>
    </row>
    <row r="2890" spans="68:128">
      <c r="BP2890" s="207"/>
      <c r="BQ2890" s="207"/>
      <c r="BR2890" s="207"/>
      <c r="BS2890" s="207"/>
      <c r="BT2890" s="207"/>
      <c r="BU2890" s="207"/>
      <c r="BV2890" s="207"/>
      <c r="BW2890" s="207"/>
      <c r="BX2890" s="207"/>
      <c r="BY2890" s="207"/>
      <c r="BZ2890" s="207"/>
      <c r="CA2890" s="207"/>
      <c r="CB2890" s="207"/>
      <c r="CC2890" s="207"/>
      <c r="CD2890" s="207"/>
      <c r="CE2890" s="207"/>
      <c r="CF2890" s="207"/>
      <c r="CG2890" s="207"/>
      <c r="CH2890" s="207"/>
      <c r="CI2890" s="207"/>
      <c r="CJ2890" s="207"/>
      <c r="CK2890" s="207"/>
      <c r="CL2890" s="207"/>
      <c r="CM2890" s="207"/>
      <c r="CN2890" s="207"/>
      <c r="CO2890" s="207"/>
      <c r="CP2890" s="207"/>
      <c r="CQ2890" s="207"/>
      <c r="CR2890" s="207"/>
      <c r="CS2890" s="207"/>
      <c r="CT2890" s="207"/>
      <c r="CU2890" s="207"/>
      <c r="CV2890" s="207"/>
      <c r="CW2890" s="207"/>
      <c r="CX2890" s="207"/>
      <c r="CY2890" s="207"/>
      <c r="CZ2890" s="207"/>
      <c r="DA2890" s="207"/>
      <c r="DB2890" s="207"/>
      <c r="DC2890" s="207"/>
      <c r="DD2890" s="207"/>
      <c r="DE2890" s="207"/>
      <c r="DF2890" s="207"/>
      <c r="DG2890" s="207"/>
      <c r="DH2890" s="207"/>
      <c r="DI2890" s="207"/>
      <c r="DJ2890" s="207"/>
      <c r="DK2890" s="207"/>
      <c r="DL2890" s="207"/>
      <c r="DM2890" s="207"/>
      <c r="DN2890" s="207"/>
      <c r="DO2890" s="207"/>
      <c r="DP2890" s="207"/>
      <c r="DQ2890" s="207"/>
      <c r="DR2890" s="207"/>
      <c r="DS2890" s="207"/>
      <c r="DT2890" s="207"/>
      <c r="DU2890" s="207"/>
      <c r="DV2890" s="207"/>
      <c r="DW2890" s="207"/>
      <c r="DX2890" s="207"/>
    </row>
    <row r="2891" spans="68:128">
      <c r="BP2891" s="207"/>
      <c r="BQ2891" s="207"/>
      <c r="BR2891" s="207"/>
      <c r="BS2891" s="207"/>
      <c r="BT2891" s="207"/>
      <c r="BU2891" s="207"/>
      <c r="BV2891" s="207"/>
      <c r="BW2891" s="207"/>
      <c r="BX2891" s="207"/>
      <c r="BY2891" s="207"/>
      <c r="BZ2891" s="207"/>
      <c r="CA2891" s="207"/>
      <c r="CB2891" s="207"/>
      <c r="CC2891" s="207"/>
      <c r="CD2891" s="207"/>
      <c r="CE2891" s="207"/>
      <c r="CF2891" s="207"/>
      <c r="CG2891" s="207"/>
      <c r="CH2891" s="207"/>
      <c r="CI2891" s="207"/>
      <c r="CJ2891" s="207"/>
      <c r="CK2891" s="207"/>
      <c r="CL2891" s="207"/>
      <c r="CM2891" s="207"/>
      <c r="CN2891" s="207"/>
      <c r="CO2891" s="207"/>
      <c r="CP2891" s="207"/>
      <c r="CQ2891" s="207"/>
      <c r="CR2891" s="207"/>
      <c r="CS2891" s="207"/>
      <c r="CT2891" s="207"/>
      <c r="CU2891" s="207"/>
      <c r="CV2891" s="207"/>
      <c r="CW2891" s="207"/>
      <c r="CX2891" s="207"/>
      <c r="CY2891" s="207"/>
      <c r="CZ2891" s="207"/>
      <c r="DA2891" s="207"/>
      <c r="DB2891" s="207"/>
      <c r="DC2891" s="207"/>
      <c r="DD2891" s="207"/>
      <c r="DE2891" s="207"/>
      <c r="DF2891" s="207"/>
      <c r="DG2891" s="207"/>
      <c r="DH2891" s="207"/>
      <c r="DI2891" s="207"/>
      <c r="DJ2891" s="207"/>
      <c r="DK2891" s="207"/>
      <c r="DL2891" s="207"/>
      <c r="DM2891" s="207"/>
      <c r="DN2891" s="207"/>
      <c r="DO2891" s="207"/>
      <c r="DP2891" s="207"/>
      <c r="DQ2891" s="207"/>
      <c r="DR2891" s="207"/>
      <c r="DS2891" s="207"/>
      <c r="DT2891" s="207"/>
      <c r="DU2891" s="207"/>
      <c r="DV2891" s="207"/>
      <c r="DW2891" s="207"/>
      <c r="DX2891" s="207"/>
    </row>
    <row r="2892" spans="68:128">
      <c r="BP2892" s="207"/>
      <c r="BQ2892" s="207"/>
      <c r="BR2892" s="207"/>
      <c r="BS2892" s="207"/>
      <c r="BT2892" s="207"/>
      <c r="BU2892" s="207"/>
      <c r="BV2892" s="207"/>
      <c r="BW2892" s="207"/>
      <c r="BX2892" s="207"/>
      <c r="BY2892" s="207"/>
      <c r="BZ2892" s="207"/>
      <c r="CA2892" s="207"/>
      <c r="CB2892" s="207"/>
      <c r="CC2892" s="207"/>
      <c r="CD2892" s="207"/>
      <c r="CE2892" s="207"/>
      <c r="CF2892" s="207"/>
      <c r="CG2892" s="207"/>
      <c r="CH2892" s="207"/>
      <c r="CI2892" s="207"/>
      <c r="CJ2892" s="207"/>
      <c r="CK2892" s="207"/>
      <c r="CL2892" s="207"/>
      <c r="CM2892" s="207"/>
      <c r="CN2892" s="207"/>
      <c r="CO2892" s="207"/>
      <c r="CP2892" s="207"/>
      <c r="CQ2892" s="207"/>
      <c r="CR2892" s="207"/>
      <c r="CS2892" s="207"/>
      <c r="CT2892" s="207"/>
      <c r="CU2892" s="207"/>
      <c r="CV2892" s="207"/>
      <c r="CW2892" s="207"/>
      <c r="CX2892" s="207"/>
      <c r="CY2892" s="207"/>
      <c r="CZ2892" s="207"/>
      <c r="DA2892" s="207"/>
      <c r="DB2892" s="207"/>
      <c r="DC2892" s="207"/>
      <c r="DD2892" s="207"/>
      <c r="DE2892" s="207"/>
      <c r="DF2892" s="207"/>
      <c r="DG2892" s="207"/>
      <c r="DH2892" s="207"/>
      <c r="DI2892" s="207"/>
      <c r="DJ2892" s="207"/>
      <c r="DK2892" s="207"/>
      <c r="DL2892" s="207"/>
      <c r="DM2892" s="207"/>
      <c r="DN2892" s="207"/>
      <c r="DO2892" s="207"/>
      <c r="DP2892" s="207"/>
      <c r="DQ2892" s="207"/>
      <c r="DR2892" s="207"/>
      <c r="DS2892" s="207"/>
      <c r="DT2892" s="207"/>
      <c r="DU2892" s="207"/>
      <c r="DV2892" s="207"/>
      <c r="DW2892" s="207"/>
      <c r="DX2892" s="207"/>
    </row>
    <row r="2893" spans="68:128">
      <c r="BP2893" s="207"/>
      <c r="BQ2893" s="207"/>
      <c r="BR2893" s="207"/>
      <c r="BS2893" s="207"/>
      <c r="BT2893" s="207"/>
      <c r="BU2893" s="207"/>
      <c r="BV2893" s="207"/>
      <c r="BW2893" s="207"/>
      <c r="BX2893" s="207"/>
      <c r="BY2893" s="207"/>
      <c r="BZ2893" s="207"/>
      <c r="CA2893" s="207"/>
      <c r="CB2893" s="207"/>
      <c r="CC2893" s="207"/>
      <c r="CD2893" s="207"/>
      <c r="CE2893" s="207"/>
      <c r="CF2893" s="207"/>
      <c r="CG2893" s="207"/>
      <c r="CH2893" s="207"/>
      <c r="CI2893" s="207"/>
      <c r="CJ2893" s="207"/>
      <c r="CK2893" s="207"/>
      <c r="CL2893" s="207"/>
      <c r="CM2893" s="207"/>
      <c r="CN2893" s="207"/>
      <c r="CO2893" s="207"/>
      <c r="CP2893" s="207"/>
      <c r="CQ2893" s="207"/>
      <c r="CR2893" s="207"/>
      <c r="CS2893" s="207"/>
      <c r="CT2893" s="207"/>
      <c r="CU2893" s="207"/>
      <c r="CV2893" s="207"/>
      <c r="CW2893" s="207"/>
      <c r="CX2893" s="207"/>
      <c r="CY2893" s="207"/>
      <c r="CZ2893" s="207"/>
      <c r="DA2893" s="207"/>
      <c r="DB2893" s="207"/>
      <c r="DC2893" s="207"/>
      <c r="DD2893" s="207"/>
      <c r="DE2893" s="207"/>
      <c r="DF2893" s="207"/>
      <c r="DG2893" s="207"/>
      <c r="DH2893" s="207"/>
      <c r="DI2893" s="207"/>
      <c r="DJ2893" s="207"/>
      <c r="DK2893" s="207"/>
      <c r="DL2893" s="207"/>
      <c r="DM2893" s="207"/>
      <c r="DN2893" s="207"/>
      <c r="DO2893" s="207"/>
      <c r="DP2893" s="207"/>
      <c r="DQ2893" s="207"/>
      <c r="DR2893" s="207"/>
      <c r="DS2893" s="207"/>
      <c r="DT2893" s="207"/>
      <c r="DU2893" s="207"/>
      <c r="DV2893" s="207"/>
      <c r="DW2893" s="207"/>
      <c r="DX2893" s="207"/>
    </row>
    <row r="2894" spans="68:128">
      <c r="BP2894" s="207"/>
      <c r="BQ2894" s="207"/>
      <c r="BR2894" s="207"/>
      <c r="BS2894" s="207"/>
      <c r="BT2894" s="207"/>
      <c r="BU2894" s="207"/>
      <c r="BV2894" s="207"/>
      <c r="BW2894" s="207"/>
      <c r="BX2894" s="207"/>
      <c r="BY2894" s="207"/>
      <c r="BZ2894" s="207"/>
      <c r="CA2894" s="207"/>
      <c r="CB2894" s="207"/>
      <c r="CC2894" s="207"/>
      <c r="CD2894" s="207"/>
      <c r="CE2894" s="207"/>
      <c r="CF2894" s="207"/>
      <c r="CG2894" s="207"/>
      <c r="CH2894" s="207"/>
      <c r="CI2894" s="207"/>
      <c r="CJ2894" s="207"/>
      <c r="CK2894" s="207"/>
      <c r="CL2894" s="207"/>
      <c r="CM2894" s="207"/>
      <c r="CN2894" s="207"/>
      <c r="CO2894" s="207"/>
      <c r="CP2894" s="207"/>
      <c r="CQ2894" s="207"/>
      <c r="CR2894" s="207"/>
      <c r="CS2894" s="207"/>
      <c r="CT2894" s="207"/>
      <c r="CU2894" s="207"/>
      <c r="CV2894" s="207"/>
      <c r="CW2894" s="207"/>
      <c r="CX2894" s="207"/>
      <c r="CY2894" s="207"/>
      <c r="CZ2894" s="207"/>
      <c r="DA2894" s="207"/>
      <c r="DB2894" s="207"/>
      <c r="DC2894" s="207"/>
      <c r="DD2894" s="207"/>
      <c r="DE2894" s="207"/>
      <c r="DF2894" s="207"/>
      <c r="DG2894" s="207"/>
      <c r="DH2894" s="207"/>
      <c r="DI2894" s="207"/>
      <c r="DJ2894" s="207"/>
      <c r="DK2894" s="207"/>
      <c r="DL2894" s="207"/>
      <c r="DM2894" s="207"/>
      <c r="DN2894" s="207"/>
      <c r="DO2894" s="207"/>
      <c r="DP2894" s="207"/>
      <c r="DQ2894" s="207"/>
      <c r="DR2894" s="207"/>
      <c r="DS2894" s="207"/>
      <c r="DT2894" s="207"/>
      <c r="DU2894" s="207"/>
      <c r="DV2894" s="207"/>
      <c r="DW2894" s="207"/>
      <c r="DX2894" s="207"/>
    </row>
    <row r="2895" spans="68:128">
      <c r="BP2895" s="207"/>
      <c r="BQ2895" s="207"/>
      <c r="BR2895" s="207"/>
      <c r="BS2895" s="207"/>
      <c r="BT2895" s="207"/>
      <c r="BU2895" s="207"/>
      <c r="BV2895" s="207"/>
      <c r="BW2895" s="207"/>
      <c r="BX2895" s="207"/>
      <c r="BY2895" s="207"/>
      <c r="BZ2895" s="207"/>
      <c r="CA2895" s="207"/>
      <c r="CB2895" s="207"/>
      <c r="CC2895" s="207"/>
      <c r="CD2895" s="207"/>
      <c r="CE2895" s="207"/>
      <c r="CF2895" s="207"/>
      <c r="CG2895" s="207"/>
      <c r="CH2895" s="207"/>
      <c r="CI2895" s="207"/>
      <c r="CJ2895" s="207"/>
      <c r="CK2895" s="207"/>
      <c r="CL2895" s="207"/>
      <c r="CM2895" s="207"/>
      <c r="CN2895" s="207"/>
      <c r="CO2895" s="207"/>
      <c r="CP2895" s="207"/>
      <c r="CQ2895" s="207"/>
      <c r="CR2895" s="207"/>
      <c r="CS2895" s="207"/>
      <c r="CT2895" s="207"/>
      <c r="CU2895" s="207"/>
      <c r="CV2895" s="207"/>
      <c r="CW2895" s="207"/>
      <c r="CX2895" s="207"/>
      <c r="CY2895" s="207"/>
      <c r="CZ2895" s="207"/>
      <c r="DA2895" s="207"/>
      <c r="DB2895" s="207"/>
      <c r="DC2895" s="207"/>
      <c r="DD2895" s="207"/>
      <c r="DE2895" s="207"/>
      <c r="DF2895" s="207"/>
      <c r="DG2895" s="207"/>
      <c r="DH2895" s="207"/>
      <c r="DI2895" s="207"/>
      <c r="DJ2895" s="207"/>
      <c r="DK2895" s="207"/>
      <c r="DL2895" s="207"/>
      <c r="DM2895" s="207"/>
      <c r="DN2895" s="207"/>
      <c r="DO2895" s="207"/>
      <c r="DP2895" s="207"/>
      <c r="DQ2895" s="207"/>
      <c r="DR2895" s="207"/>
      <c r="DS2895" s="207"/>
      <c r="DT2895" s="207"/>
      <c r="DU2895" s="207"/>
      <c r="DV2895" s="207"/>
      <c r="DW2895" s="207"/>
      <c r="DX2895" s="207"/>
    </row>
    <row r="2896" spans="68:128">
      <c r="BP2896" s="207"/>
      <c r="BQ2896" s="207"/>
      <c r="BR2896" s="207"/>
      <c r="BS2896" s="207"/>
      <c r="BT2896" s="207"/>
      <c r="BU2896" s="207"/>
      <c r="BV2896" s="207"/>
      <c r="BW2896" s="207"/>
      <c r="BX2896" s="207"/>
      <c r="BY2896" s="207"/>
      <c r="BZ2896" s="207"/>
      <c r="CA2896" s="207"/>
      <c r="CB2896" s="207"/>
      <c r="CC2896" s="207"/>
      <c r="CD2896" s="207"/>
      <c r="CE2896" s="207"/>
      <c r="CF2896" s="207"/>
      <c r="CG2896" s="207"/>
      <c r="CH2896" s="207"/>
      <c r="CI2896" s="207"/>
      <c r="CJ2896" s="207"/>
      <c r="CK2896" s="207"/>
      <c r="CL2896" s="207"/>
      <c r="CM2896" s="207"/>
      <c r="CN2896" s="207"/>
      <c r="CO2896" s="207"/>
      <c r="CP2896" s="207"/>
      <c r="CQ2896" s="207"/>
      <c r="CR2896" s="207"/>
      <c r="CS2896" s="207"/>
      <c r="CT2896" s="207"/>
      <c r="CU2896" s="207"/>
      <c r="CV2896" s="207"/>
      <c r="CW2896" s="207"/>
      <c r="CX2896" s="207"/>
      <c r="CY2896" s="207"/>
      <c r="CZ2896" s="207"/>
      <c r="DA2896" s="207"/>
      <c r="DB2896" s="207"/>
      <c r="DC2896" s="207"/>
      <c r="DD2896" s="207"/>
      <c r="DE2896" s="207"/>
      <c r="DF2896" s="207"/>
      <c r="DG2896" s="207"/>
      <c r="DH2896" s="207"/>
      <c r="DI2896" s="207"/>
      <c r="DJ2896" s="207"/>
      <c r="DK2896" s="207"/>
      <c r="DL2896" s="207"/>
      <c r="DM2896" s="207"/>
      <c r="DN2896" s="207"/>
      <c r="DO2896" s="207"/>
      <c r="DP2896" s="207"/>
      <c r="DQ2896" s="207"/>
      <c r="DR2896" s="207"/>
      <c r="DS2896" s="207"/>
      <c r="DT2896" s="207"/>
      <c r="DU2896" s="207"/>
      <c r="DV2896" s="207"/>
      <c r="DW2896" s="207"/>
      <c r="DX2896" s="207"/>
    </row>
    <row r="2897" spans="68:128">
      <c r="BP2897" s="207"/>
      <c r="BQ2897" s="207"/>
      <c r="BR2897" s="207"/>
      <c r="BS2897" s="207"/>
      <c r="BT2897" s="207"/>
      <c r="BU2897" s="207"/>
      <c r="BV2897" s="207"/>
      <c r="BW2897" s="207"/>
      <c r="BX2897" s="207"/>
      <c r="BY2897" s="207"/>
      <c r="BZ2897" s="207"/>
      <c r="CA2897" s="207"/>
      <c r="CB2897" s="207"/>
      <c r="CC2897" s="207"/>
      <c r="CD2897" s="207"/>
      <c r="CE2897" s="207"/>
      <c r="CF2897" s="207"/>
      <c r="CG2897" s="207"/>
      <c r="CH2897" s="207"/>
      <c r="CI2897" s="207"/>
      <c r="CJ2897" s="207"/>
      <c r="CK2897" s="207"/>
      <c r="CL2897" s="207"/>
      <c r="CM2897" s="207"/>
      <c r="CN2897" s="207"/>
      <c r="CO2897" s="207"/>
      <c r="CP2897" s="207"/>
      <c r="CQ2897" s="207"/>
      <c r="CR2897" s="207"/>
      <c r="CS2897" s="207"/>
      <c r="CT2897" s="207"/>
      <c r="CU2897" s="207"/>
      <c r="CV2897" s="207"/>
      <c r="CW2897" s="207"/>
      <c r="CX2897" s="207"/>
      <c r="CY2897" s="207"/>
      <c r="CZ2897" s="207"/>
      <c r="DA2897" s="207"/>
      <c r="DB2897" s="207"/>
      <c r="DC2897" s="207"/>
      <c r="DD2897" s="207"/>
      <c r="DE2897" s="207"/>
      <c r="DF2897" s="207"/>
      <c r="DG2897" s="207"/>
      <c r="DH2897" s="207"/>
      <c r="DI2897" s="207"/>
      <c r="DJ2897" s="207"/>
      <c r="DK2897" s="207"/>
      <c r="DL2897" s="207"/>
      <c r="DM2897" s="207"/>
      <c r="DN2897" s="207"/>
      <c r="DO2897" s="207"/>
      <c r="DP2897" s="207"/>
      <c r="DQ2897" s="207"/>
      <c r="DR2897" s="207"/>
      <c r="DS2897" s="207"/>
      <c r="DT2897" s="207"/>
      <c r="DU2897" s="207"/>
      <c r="DV2897" s="207"/>
      <c r="DW2897" s="207"/>
      <c r="DX2897" s="207"/>
    </row>
    <row r="2898" spans="68:128">
      <c r="BP2898" s="207"/>
      <c r="BQ2898" s="207"/>
      <c r="BR2898" s="207"/>
      <c r="BS2898" s="207"/>
      <c r="BT2898" s="207"/>
      <c r="BU2898" s="207"/>
      <c r="BV2898" s="207"/>
      <c r="BW2898" s="207"/>
      <c r="BX2898" s="207"/>
      <c r="BY2898" s="207"/>
      <c r="BZ2898" s="207"/>
      <c r="CA2898" s="207"/>
      <c r="CB2898" s="207"/>
      <c r="CC2898" s="207"/>
      <c r="CD2898" s="207"/>
      <c r="CE2898" s="207"/>
      <c r="CF2898" s="207"/>
      <c r="CG2898" s="207"/>
      <c r="CH2898" s="207"/>
      <c r="CI2898" s="207"/>
      <c r="CJ2898" s="207"/>
      <c r="CK2898" s="207"/>
      <c r="CL2898" s="207"/>
      <c r="CM2898" s="207"/>
      <c r="CN2898" s="207"/>
      <c r="CO2898" s="207"/>
      <c r="CP2898" s="207"/>
      <c r="CQ2898" s="207"/>
      <c r="CR2898" s="207"/>
      <c r="CS2898" s="207"/>
      <c r="CT2898" s="207"/>
      <c r="CU2898" s="207"/>
      <c r="CV2898" s="207"/>
      <c r="CW2898" s="207"/>
      <c r="CX2898" s="207"/>
      <c r="CY2898" s="207"/>
      <c r="CZ2898" s="207"/>
      <c r="DA2898" s="207"/>
      <c r="DB2898" s="207"/>
      <c r="DC2898" s="207"/>
      <c r="DD2898" s="207"/>
      <c r="DE2898" s="207"/>
      <c r="DF2898" s="207"/>
      <c r="DG2898" s="207"/>
      <c r="DH2898" s="207"/>
      <c r="DI2898" s="207"/>
      <c r="DJ2898" s="207"/>
      <c r="DK2898" s="207"/>
      <c r="DL2898" s="207"/>
      <c r="DM2898" s="207"/>
      <c r="DN2898" s="207"/>
      <c r="DO2898" s="207"/>
      <c r="DP2898" s="207"/>
      <c r="DQ2898" s="207"/>
      <c r="DR2898" s="207"/>
      <c r="DS2898" s="207"/>
      <c r="DT2898" s="207"/>
      <c r="DU2898" s="207"/>
      <c r="DV2898" s="207"/>
      <c r="DW2898" s="207"/>
      <c r="DX2898" s="207"/>
    </row>
    <row r="2899" spans="68:128">
      <c r="BP2899" s="207"/>
      <c r="BQ2899" s="207"/>
      <c r="BR2899" s="207"/>
      <c r="BS2899" s="207"/>
      <c r="BT2899" s="207"/>
      <c r="BU2899" s="207"/>
      <c r="BV2899" s="207"/>
      <c r="BW2899" s="207"/>
      <c r="BX2899" s="207"/>
      <c r="BY2899" s="207"/>
      <c r="BZ2899" s="207"/>
      <c r="CA2899" s="207"/>
      <c r="CB2899" s="207"/>
      <c r="CC2899" s="207"/>
      <c r="CD2899" s="207"/>
      <c r="CE2899" s="207"/>
      <c r="CF2899" s="207"/>
      <c r="CG2899" s="207"/>
      <c r="CH2899" s="207"/>
      <c r="CI2899" s="207"/>
      <c r="CJ2899" s="207"/>
      <c r="CK2899" s="207"/>
      <c r="CL2899" s="207"/>
      <c r="CM2899" s="207"/>
      <c r="CN2899" s="207"/>
      <c r="CO2899" s="207"/>
      <c r="CP2899" s="207"/>
      <c r="CQ2899" s="207"/>
      <c r="CR2899" s="207"/>
      <c r="CS2899" s="207"/>
      <c r="CT2899" s="207"/>
      <c r="CU2899" s="207"/>
      <c r="CV2899" s="207"/>
      <c r="CW2899" s="207"/>
      <c r="CX2899" s="207"/>
      <c r="CY2899" s="207"/>
      <c r="CZ2899" s="207"/>
      <c r="DA2899" s="207"/>
      <c r="DB2899" s="207"/>
      <c r="DC2899" s="207"/>
      <c r="DD2899" s="207"/>
      <c r="DE2899" s="207"/>
      <c r="DF2899" s="207"/>
      <c r="DG2899" s="207"/>
      <c r="DH2899" s="207"/>
      <c r="DI2899" s="207"/>
      <c r="DJ2899" s="207"/>
      <c r="DK2899" s="207"/>
      <c r="DL2899" s="207"/>
      <c r="DM2899" s="207"/>
      <c r="DN2899" s="207"/>
      <c r="DO2899" s="207"/>
      <c r="DP2899" s="207"/>
      <c r="DQ2899" s="207"/>
      <c r="DR2899" s="207"/>
      <c r="DS2899" s="207"/>
      <c r="DT2899" s="207"/>
      <c r="DU2899" s="207"/>
      <c r="DV2899" s="207"/>
      <c r="DW2899" s="207"/>
      <c r="DX2899" s="207"/>
    </row>
    <row r="2900" spans="68:128">
      <c r="BP2900" s="207"/>
      <c r="BQ2900" s="207"/>
      <c r="BR2900" s="207"/>
      <c r="BS2900" s="207"/>
      <c r="BT2900" s="207"/>
      <c r="BU2900" s="207"/>
      <c r="BV2900" s="207"/>
      <c r="BW2900" s="207"/>
      <c r="BX2900" s="207"/>
      <c r="BY2900" s="207"/>
      <c r="BZ2900" s="207"/>
      <c r="CA2900" s="207"/>
      <c r="CB2900" s="207"/>
      <c r="CC2900" s="207"/>
      <c r="CD2900" s="207"/>
      <c r="CE2900" s="207"/>
      <c r="CF2900" s="207"/>
      <c r="CG2900" s="207"/>
      <c r="CH2900" s="207"/>
      <c r="CI2900" s="207"/>
      <c r="CJ2900" s="207"/>
      <c r="CK2900" s="207"/>
      <c r="CL2900" s="207"/>
      <c r="CM2900" s="207"/>
      <c r="CN2900" s="207"/>
      <c r="CO2900" s="207"/>
      <c r="CP2900" s="207"/>
      <c r="CQ2900" s="207"/>
      <c r="CR2900" s="207"/>
      <c r="CS2900" s="207"/>
      <c r="CT2900" s="207"/>
      <c r="CU2900" s="207"/>
      <c r="CV2900" s="207"/>
      <c r="CW2900" s="207"/>
      <c r="CX2900" s="207"/>
      <c r="CY2900" s="207"/>
      <c r="CZ2900" s="207"/>
      <c r="DA2900" s="207"/>
      <c r="DB2900" s="207"/>
      <c r="DC2900" s="207"/>
      <c r="DD2900" s="207"/>
      <c r="DE2900" s="207"/>
      <c r="DF2900" s="207"/>
      <c r="DG2900" s="207"/>
      <c r="DH2900" s="207"/>
      <c r="DI2900" s="207"/>
      <c r="DJ2900" s="207"/>
      <c r="DK2900" s="207"/>
      <c r="DL2900" s="207"/>
      <c r="DM2900" s="207"/>
      <c r="DN2900" s="207"/>
      <c r="DO2900" s="207"/>
      <c r="DP2900" s="207"/>
      <c r="DQ2900" s="207"/>
      <c r="DR2900" s="207"/>
      <c r="DS2900" s="207"/>
      <c r="DT2900" s="207"/>
      <c r="DU2900" s="207"/>
      <c r="DV2900" s="207"/>
      <c r="DW2900" s="207"/>
      <c r="DX2900" s="207"/>
    </row>
    <row r="2901" spans="68:128">
      <c r="BP2901" s="207"/>
      <c r="BQ2901" s="207"/>
      <c r="BR2901" s="207"/>
      <c r="BS2901" s="207"/>
      <c r="BT2901" s="207"/>
      <c r="BU2901" s="207"/>
      <c r="BV2901" s="207"/>
      <c r="BW2901" s="207"/>
      <c r="BX2901" s="207"/>
      <c r="BY2901" s="207"/>
      <c r="BZ2901" s="207"/>
      <c r="CA2901" s="207"/>
      <c r="CB2901" s="207"/>
      <c r="CC2901" s="207"/>
      <c r="CD2901" s="207"/>
      <c r="CE2901" s="207"/>
      <c r="CF2901" s="207"/>
      <c r="CG2901" s="207"/>
      <c r="CH2901" s="207"/>
      <c r="CI2901" s="207"/>
      <c r="CJ2901" s="207"/>
      <c r="CK2901" s="207"/>
      <c r="CL2901" s="207"/>
      <c r="CM2901" s="207"/>
      <c r="CN2901" s="207"/>
      <c r="CO2901" s="207"/>
      <c r="CP2901" s="207"/>
      <c r="CQ2901" s="207"/>
      <c r="CR2901" s="207"/>
      <c r="CS2901" s="207"/>
      <c r="CT2901" s="207"/>
      <c r="CU2901" s="207"/>
      <c r="CV2901" s="207"/>
      <c r="CW2901" s="207"/>
      <c r="CX2901" s="207"/>
      <c r="CY2901" s="207"/>
      <c r="CZ2901" s="207"/>
      <c r="DA2901" s="207"/>
      <c r="DB2901" s="207"/>
      <c r="DC2901" s="207"/>
      <c r="DD2901" s="207"/>
      <c r="DE2901" s="207"/>
      <c r="DF2901" s="207"/>
      <c r="DG2901" s="207"/>
      <c r="DH2901" s="207"/>
      <c r="DI2901" s="207"/>
      <c r="DJ2901" s="207"/>
      <c r="DK2901" s="207"/>
      <c r="DL2901" s="207"/>
      <c r="DM2901" s="207"/>
      <c r="DN2901" s="207"/>
      <c r="DO2901" s="207"/>
      <c r="DP2901" s="207"/>
      <c r="DQ2901" s="207"/>
      <c r="DR2901" s="207"/>
      <c r="DS2901" s="207"/>
      <c r="DT2901" s="207"/>
      <c r="DU2901" s="207"/>
      <c r="DV2901" s="207"/>
      <c r="DW2901" s="207"/>
      <c r="DX2901" s="207"/>
    </row>
    <row r="2902" spans="68:128">
      <c r="BP2902" s="207"/>
      <c r="BQ2902" s="207"/>
      <c r="BR2902" s="207"/>
      <c r="BS2902" s="207"/>
      <c r="BT2902" s="207"/>
      <c r="BU2902" s="207"/>
      <c r="BV2902" s="207"/>
      <c r="BW2902" s="207"/>
      <c r="BX2902" s="207"/>
      <c r="BY2902" s="207"/>
      <c r="BZ2902" s="207"/>
      <c r="CA2902" s="207"/>
      <c r="CB2902" s="207"/>
      <c r="CC2902" s="207"/>
      <c r="CD2902" s="207"/>
      <c r="CE2902" s="207"/>
      <c r="CF2902" s="207"/>
      <c r="CG2902" s="207"/>
      <c r="CH2902" s="207"/>
      <c r="CI2902" s="207"/>
      <c r="CJ2902" s="207"/>
      <c r="CK2902" s="207"/>
      <c r="CL2902" s="207"/>
      <c r="CM2902" s="207"/>
      <c r="CN2902" s="207"/>
      <c r="CO2902" s="207"/>
      <c r="CP2902" s="207"/>
      <c r="CQ2902" s="207"/>
      <c r="CR2902" s="207"/>
      <c r="CS2902" s="207"/>
      <c r="CT2902" s="207"/>
      <c r="CU2902" s="207"/>
      <c r="CV2902" s="207"/>
      <c r="CW2902" s="207"/>
      <c r="CX2902" s="207"/>
      <c r="CY2902" s="207"/>
      <c r="CZ2902" s="207"/>
      <c r="DA2902" s="207"/>
      <c r="DB2902" s="207"/>
      <c r="DC2902" s="207"/>
      <c r="DD2902" s="207"/>
      <c r="DE2902" s="207"/>
      <c r="DF2902" s="207"/>
      <c r="DG2902" s="207"/>
      <c r="DH2902" s="207"/>
      <c r="DI2902" s="207"/>
      <c r="DJ2902" s="207"/>
      <c r="DK2902" s="207"/>
      <c r="DL2902" s="207"/>
      <c r="DM2902" s="207"/>
      <c r="DN2902" s="207"/>
      <c r="DO2902" s="207"/>
      <c r="DP2902" s="207"/>
      <c r="DQ2902" s="207"/>
      <c r="DR2902" s="207"/>
      <c r="DS2902" s="207"/>
      <c r="DT2902" s="207"/>
      <c r="DU2902" s="207"/>
      <c r="DV2902" s="207"/>
      <c r="DW2902" s="207"/>
      <c r="DX2902" s="207"/>
    </row>
    <row r="2903" spans="68:128">
      <c r="BP2903" s="207"/>
      <c r="BQ2903" s="207"/>
      <c r="BR2903" s="207"/>
      <c r="BS2903" s="207"/>
      <c r="BT2903" s="207"/>
      <c r="BU2903" s="207"/>
      <c r="BV2903" s="207"/>
      <c r="BW2903" s="207"/>
      <c r="BX2903" s="207"/>
      <c r="BY2903" s="207"/>
      <c r="BZ2903" s="207"/>
      <c r="CA2903" s="207"/>
      <c r="CB2903" s="207"/>
      <c r="CC2903" s="207"/>
      <c r="CD2903" s="207"/>
      <c r="CE2903" s="207"/>
      <c r="CF2903" s="207"/>
      <c r="CG2903" s="207"/>
      <c r="CH2903" s="207"/>
      <c r="CI2903" s="207"/>
      <c r="CJ2903" s="207"/>
      <c r="CK2903" s="207"/>
      <c r="CL2903" s="207"/>
      <c r="CM2903" s="207"/>
      <c r="CN2903" s="207"/>
      <c r="CO2903" s="207"/>
      <c r="CP2903" s="207"/>
      <c r="CQ2903" s="207"/>
      <c r="CR2903" s="207"/>
      <c r="CS2903" s="207"/>
      <c r="CT2903" s="207"/>
      <c r="CU2903" s="207"/>
      <c r="CV2903" s="207"/>
      <c r="CW2903" s="207"/>
      <c r="CX2903" s="207"/>
      <c r="CY2903" s="207"/>
      <c r="CZ2903" s="207"/>
      <c r="DA2903" s="207"/>
      <c r="DB2903" s="207"/>
      <c r="DC2903" s="207"/>
      <c r="DD2903" s="207"/>
      <c r="DE2903" s="207"/>
      <c r="DF2903" s="207"/>
      <c r="DG2903" s="207"/>
      <c r="DH2903" s="207"/>
      <c r="DI2903" s="207"/>
      <c r="DJ2903" s="207"/>
      <c r="DK2903" s="207"/>
      <c r="DL2903" s="207"/>
      <c r="DM2903" s="207"/>
      <c r="DN2903" s="207"/>
      <c r="DO2903" s="207"/>
      <c r="DP2903" s="207"/>
      <c r="DQ2903" s="207"/>
      <c r="DR2903" s="207"/>
      <c r="DS2903" s="207"/>
      <c r="DT2903" s="207"/>
      <c r="DU2903" s="207"/>
      <c r="DV2903" s="207"/>
      <c r="DW2903" s="207"/>
      <c r="DX2903" s="207"/>
    </row>
    <row r="2904" spans="68:128">
      <c r="BP2904" s="207"/>
      <c r="BQ2904" s="207"/>
      <c r="BR2904" s="207"/>
      <c r="BS2904" s="207"/>
      <c r="BT2904" s="207"/>
      <c r="BU2904" s="207"/>
      <c r="BV2904" s="207"/>
      <c r="BW2904" s="207"/>
      <c r="BX2904" s="207"/>
      <c r="BY2904" s="207"/>
      <c r="BZ2904" s="207"/>
      <c r="CA2904" s="207"/>
      <c r="CB2904" s="207"/>
      <c r="CC2904" s="207"/>
      <c r="CD2904" s="207"/>
      <c r="CE2904" s="207"/>
      <c r="CF2904" s="207"/>
      <c r="CG2904" s="207"/>
      <c r="CH2904" s="207"/>
      <c r="CI2904" s="207"/>
      <c r="CJ2904" s="207"/>
      <c r="CK2904" s="207"/>
      <c r="CL2904" s="207"/>
      <c r="CM2904" s="207"/>
      <c r="CN2904" s="207"/>
      <c r="CO2904" s="207"/>
      <c r="CP2904" s="207"/>
      <c r="CQ2904" s="207"/>
      <c r="CR2904" s="207"/>
      <c r="CS2904" s="207"/>
      <c r="CT2904" s="207"/>
      <c r="CU2904" s="207"/>
      <c r="CV2904" s="207"/>
      <c r="CW2904" s="207"/>
      <c r="CX2904" s="207"/>
      <c r="CY2904" s="207"/>
      <c r="CZ2904" s="207"/>
      <c r="DA2904" s="207"/>
      <c r="DB2904" s="207"/>
      <c r="DC2904" s="207"/>
      <c r="DD2904" s="207"/>
      <c r="DE2904" s="207"/>
      <c r="DF2904" s="207"/>
      <c r="DG2904" s="207"/>
      <c r="DH2904" s="207"/>
      <c r="DI2904" s="207"/>
      <c r="DJ2904" s="207"/>
      <c r="DK2904" s="207"/>
      <c r="DL2904" s="207"/>
      <c r="DM2904" s="207"/>
      <c r="DN2904" s="207"/>
      <c r="DO2904" s="207"/>
      <c r="DP2904" s="207"/>
      <c r="DQ2904" s="207"/>
      <c r="DR2904" s="207"/>
      <c r="DS2904" s="207"/>
      <c r="DT2904" s="207"/>
      <c r="DU2904" s="207"/>
      <c r="DV2904" s="207"/>
      <c r="DW2904" s="207"/>
      <c r="DX2904" s="207"/>
    </row>
    <row r="2905" spans="68:128">
      <c r="BP2905" s="207"/>
      <c r="BQ2905" s="207"/>
      <c r="BR2905" s="207"/>
      <c r="BS2905" s="207"/>
      <c r="BT2905" s="207"/>
      <c r="BU2905" s="207"/>
      <c r="BV2905" s="207"/>
      <c r="BW2905" s="207"/>
      <c r="BX2905" s="207"/>
      <c r="BY2905" s="207"/>
      <c r="BZ2905" s="207"/>
      <c r="CA2905" s="207"/>
      <c r="CB2905" s="207"/>
      <c r="CC2905" s="207"/>
      <c r="CD2905" s="207"/>
      <c r="CE2905" s="207"/>
      <c r="CF2905" s="207"/>
      <c r="CG2905" s="207"/>
      <c r="CH2905" s="207"/>
      <c r="CI2905" s="207"/>
      <c r="CJ2905" s="207"/>
      <c r="CK2905" s="207"/>
      <c r="CL2905" s="207"/>
      <c r="CM2905" s="207"/>
      <c r="CN2905" s="207"/>
      <c r="CO2905" s="207"/>
      <c r="CP2905" s="207"/>
      <c r="CQ2905" s="207"/>
      <c r="CR2905" s="207"/>
      <c r="CS2905" s="207"/>
      <c r="CT2905" s="207"/>
      <c r="CU2905" s="207"/>
      <c r="CV2905" s="207"/>
      <c r="CW2905" s="207"/>
      <c r="CX2905" s="207"/>
      <c r="CY2905" s="207"/>
      <c r="CZ2905" s="207"/>
      <c r="DA2905" s="207"/>
      <c r="DB2905" s="207"/>
      <c r="DC2905" s="207"/>
      <c r="DD2905" s="207"/>
      <c r="DE2905" s="207"/>
      <c r="DF2905" s="207"/>
      <c r="DG2905" s="207"/>
      <c r="DH2905" s="207"/>
      <c r="DI2905" s="207"/>
      <c r="DJ2905" s="207"/>
      <c r="DK2905" s="207"/>
      <c r="DL2905" s="207"/>
      <c r="DM2905" s="207"/>
      <c r="DN2905" s="207"/>
      <c r="DO2905" s="207"/>
      <c r="DP2905" s="207"/>
      <c r="DQ2905" s="207"/>
      <c r="DR2905" s="207"/>
      <c r="DS2905" s="207"/>
      <c r="DT2905" s="207"/>
      <c r="DU2905" s="207"/>
      <c r="DV2905" s="207"/>
      <c r="DW2905" s="207"/>
      <c r="DX2905" s="207"/>
    </row>
    <row r="2906" spans="68:128">
      <c r="BP2906" s="207"/>
      <c r="BQ2906" s="207"/>
      <c r="BR2906" s="207"/>
      <c r="BS2906" s="207"/>
      <c r="BT2906" s="207"/>
      <c r="BU2906" s="207"/>
      <c r="BV2906" s="207"/>
      <c r="BW2906" s="207"/>
      <c r="BX2906" s="207"/>
      <c r="BY2906" s="207"/>
      <c r="BZ2906" s="207"/>
      <c r="CA2906" s="207"/>
      <c r="CB2906" s="207"/>
      <c r="CC2906" s="207"/>
      <c r="CD2906" s="207"/>
      <c r="CE2906" s="207"/>
      <c r="CF2906" s="207"/>
      <c r="CG2906" s="207"/>
      <c r="CH2906" s="207"/>
      <c r="CI2906" s="207"/>
      <c r="CJ2906" s="207"/>
      <c r="CK2906" s="207"/>
      <c r="CL2906" s="207"/>
      <c r="CM2906" s="207"/>
      <c r="CN2906" s="207"/>
      <c r="CO2906" s="207"/>
      <c r="CP2906" s="207"/>
      <c r="CQ2906" s="207"/>
      <c r="CR2906" s="207"/>
      <c r="CS2906" s="207"/>
      <c r="CT2906" s="207"/>
      <c r="CU2906" s="207"/>
      <c r="CV2906" s="207"/>
      <c r="CW2906" s="207"/>
      <c r="CX2906" s="207"/>
      <c r="CY2906" s="207"/>
      <c r="CZ2906" s="207"/>
      <c r="DA2906" s="207"/>
      <c r="DB2906" s="207"/>
      <c r="DC2906" s="207"/>
      <c r="DD2906" s="207"/>
      <c r="DE2906" s="207"/>
      <c r="DF2906" s="207"/>
      <c r="DG2906" s="207"/>
      <c r="DH2906" s="207"/>
      <c r="DI2906" s="207"/>
      <c r="DJ2906" s="207"/>
      <c r="DK2906" s="207"/>
      <c r="DL2906" s="207"/>
      <c r="DM2906" s="207"/>
      <c r="DN2906" s="207"/>
      <c r="DO2906" s="207"/>
      <c r="DP2906" s="207"/>
      <c r="DQ2906" s="207"/>
      <c r="DR2906" s="207"/>
      <c r="DS2906" s="207"/>
      <c r="DT2906" s="207"/>
      <c r="DU2906" s="207"/>
      <c r="DV2906" s="207"/>
      <c r="DW2906" s="207"/>
      <c r="DX2906" s="207"/>
    </row>
    <row r="2907" spans="68:128">
      <c r="BP2907" s="207"/>
      <c r="BQ2907" s="207"/>
      <c r="BR2907" s="207"/>
      <c r="BS2907" s="207"/>
      <c r="BT2907" s="207"/>
      <c r="BU2907" s="207"/>
      <c r="BV2907" s="207"/>
      <c r="BW2907" s="207"/>
      <c r="BX2907" s="207"/>
      <c r="BY2907" s="207"/>
      <c r="BZ2907" s="207"/>
      <c r="CA2907" s="207"/>
      <c r="CB2907" s="207"/>
      <c r="CC2907" s="207"/>
      <c r="CD2907" s="207"/>
      <c r="CE2907" s="207"/>
      <c r="CF2907" s="207"/>
      <c r="CG2907" s="207"/>
      <c r="CH2907" s="207"/>
      <c r="CI2907" s="207"/>
      <c r="CJ2907" s="207"/>
      <c r="CK2907" s="207"/>
      <c r="CL2907" s="207"/>
      <c r="CM2907" s="207"/>
      <c r="CN2907" s="207"/>
      <c r="CO2907" s="207"/>
      <c r="CP2907" s="207"/>
      <c r="CQ2907" s="207"/>
      <c r="CR2907" s="207"/>
      <c r="CS2907" s="207"/>
      <c r="CT2907" s="207"/>
      <c r="CU2907" s="207"/>
      <c r="CV2907" s="207"/>
      <c r="CW2907" s="207"/>
      <c r="CX2907" s="207"/>
      <c r="CY2907" s="207"/>
      <c r="CZ2907" s="207"/>
      <c r="DA2907" s="207"/>
      <c r="DB2907" s="207"/>
      <c r="DC2907" s="207"/>
      <c r="DD2907" s="207"/>
      <c r="DE2907" s="207"/>
      <c r="DF2907" s="207"/>
      <c r="DG2907" s="207"/>
      <c r="DH2907" s="207"/>
      <c r="DI2907" s="207"/>
      <c r="DJ2907" s="207"/>
      <c r="DK2907" s="207"/>
      <c r="DL2907" s="207"/>
      <c r="DM2907" s="207"/>
      <c r="DN2907" s="207"/>
      <c r="DO2907" s="207"/>
      <c r="DP2907" s="207"/>
      <c r="DQ2907" s="207"/>
      <c r="DR2907" s="207"/>
      <c r="DS2907" s="207"/>
      <c r="DT2907" s="207"/>
      <c r="DU2907" s="207"/>
      <c r="DV2907" s="207"/>
      <c r="DW2907" s="207"/>
      <c r="DX2907" s="207"/>
    </row>
    <row r="2908" spans="68:128">
      <c r="BP2908" s="207"/>
      <c r="BQ2908" s="207"/>
      <c r="BR2908" s="207"/>
      <c r="BS2908" s="207"/>
      <c r="BT2908" s="207"/>
      <c r="BU2908" s="207"/>
      <c r="BV2908" s="207"/>
      <c r="BW2908" s="207"/>
      <c r="BX2908" s="207"/>
      <c r="BY2908" s="207"/>
      <c r="BZ2908" s="207"/>
      <c r="CA2908" s="207"/>
      <c r="CB2908" s="207"/>
      <c r="CC2908" s="207"/>
      <c r="CD2908" s="207"/>
      <c r="CE2908" s="207"/>
      <c r="CF2908" s="207"/>
      <c r="CG2908" s="207"/>
      <c r="CH2908" s="207"/>
      <c r="CI2908" s="207"/>
      <c r="CJ2908" s="207"/>
      <c r="CK2908" s="207"/>
      <c r="CL2908" s="207"/>
      <c r="CM2908" s="207"/>
      <c r="CN2908" s="207"/>
      <c r="CO2908" s="207"/>
      <c r="CP2908" s="207"/>
      <c r="CQ2908" s="207"/>
      <c r="CR2908" s="207"/>
      <c r="CS2908" s="207"/>
      <c r="CT2908" s="207"/>
      <c r="CU2908" s="207"/>
      <c r="CV2908" s="207"/>
      <c r="CW2908" s="207"/>
      <c r="CX2908" s="207"/>
      <c r="CY2908" s="207"/>
      <c r="CZ2908" s="207"/>
      <c r="DA2908" s="207"/>
      <c r="DB2908" s="207"/>
      <c r="DC2908" s="207"/>
      <c r="DD2908" s="207"/>
      <c r="DE2908" s="207"/>
      <c r="DF2908" s="207"/>
      <c r="DG2908" s="207"/>
      <c r="DH2908" s="207"/>
      <c r="DI2908" s="207"/>
      <c r="DJ2908" s="207"/>
      <c r="DK2908" s="207"/>
      <c r="DL2908" s="207"/>
      <c r="DM2908" s="207"/>
      <c r="DN2908" s="207"/>
      <c r="DO2908" s="207"/>
      <c r="DP2908" s="207"/>
      <c r="DQ2908" s="207"/>
      <c r="DR2908" s="207"/>
      <c r="DS2908" s="207"/>
      <c r="DT2908" s="207"/>
      <c r="DU2908" s="207"/>
      <c r="DV2908" s="207"/>
      <c r="DW2908" s="207"/>
      <c r="DX2908" s="207"/>
    </row>
    <row r="2909" spans="68:128">
      <c r="BP2909" s="207"/>
      <c r="BQ2909" s="207"/>
      <c r="BR2909" s="207"/>
      <c r="BS2909" s="207"/>
      <c r="BT2909" s="207"/>
      <c r="BU2909" s="207"/>
      <c r="BV2909" s="207"/>
      <c r="BW2909" s="207"/>
      <c r="BX2909" s="207"/>
      <c r="BY2909" s="207"/>
      <c r="BZ2909" s="207"/>
      <c r="CA2909" s="207"/>
      <c r="CB2909" s="207"/>
      <c r="CC2909" s="207"/>
      <c r="CD2909" s="207"/>
      <c r="CE2909" s="207"/>
      <c r="CF2909" s="207"/>
      <c r="CG2909" s="207"/>
      <c r="CH2909" s="207"/>
      <c r="CI2909" s="207"/>
      <c r="CJ2909" s="207"/>
      <c r="CK2909" s="207"/>
      <c r="CL2909" s="207"/>
      <c r="CM2909" s="207"/>
      <c r="CN2909" s="207"/>
      <c r="CO2909" s="207"/>
      <c r="CP2909" s="207"/>
      <c r="CQ2909" s="207"/>
      <c r="CR2909" s="207"/>
      <c r="CS2909" s="207"/>
      <c r="CT2909" s="207"/>
      <c r="CU2909" s="207"/>
      <c r="CV2909" s="207"/>
      <c r="CW2909" s="207"/>
      <c r="CX2909" s="207"/>
      <c r="CY2909" s="207"/>
      <c r="CZ2909" s="207"/>
      <c r="DA2909" s="207"/>
      <c r="DB2909" s="207"/>
      <c r="DC2909" s="207"/>
      <c r="DD2909" s="207"/>
      <c r="DE2909" s="207"/>
      <c r="DF2909" s="207"/>
      <c r="DG2909" s="207"/>
      <c r="DH2909" s="207"/>
      <c r="DI2909" s="207"/>
      <c r="DJ2909" s="207"/>
      <c r="DK2909" s="207"/>
      <c r="DL2909" s="207"/>
      <c r="DM2909" s="207"/>
      <c r="DN2909" s="207"/>
      <c r="DO2909" s="207"/>
      <c r="DP2909" s="207"/>
      <c r="DQ2909" s="207"/>
      <c r="DR2909" s="207"/>
      <c r="DS2909" s="207"/>
      <c r="DT2909" s="207"/>
      <c r="DU2909" s="207"/>
      <c r="DV2909" s="207"/>
      <c r="DW2909" s="207"/>
      <c r="DX2909" s="207"/>
    </row>
    <row r="2910" spans="68:128">
      <c r="BP2910" s="207"/>
      <c r="BQ2910" s="207"/>
      <c r="BR2910" s="207"/>
      <c r="BS2910" s="207"/>
      <c r="BT2910" s="207"/>
      <c r="BU2910" s="207"/>
      <c r="BV2910" s="207"/>
      <c r="BW2910" s="207"/>
      <c r="BX2910" s="207"/>
      <c r="BY2910" s="207"/>
      <c r="BZ2910" s="207"/>
      <c r="CA2910" s="207"/>
      <c r="CB2910" s="207"/>
      <c r="CC2910" s="207"/>
      <c r="CD2910" s="207"/>
      <c r="CE2910" s="207"/>
      <c r="CF2910" s="207"/>
      <c r="CG2910" s="207"/>
      <c r="CH2910" s="207"/>
      <c r="CI2910" s="207"/>
      <c r="CJ2910" s="207"/>
      <c r="CK2910" s="207"/>
      <c r="CL2910" s="207"/>
      <c r="CM2910" s="207"/>
      <c r="CN2910" s="207"/>
      <c r="CO2910" s="207"/>
      <c r="CP2910" s="207"/>
      <c r="CQ2910" s="207"/>
      <c r="CR2910" s="207"/>
      <c r="CS2910" s="207"/>
      <c r="CT2910" s="207"/>
      <c r="CU2910" s="207"/>
      <c r="CV2910" s="207"/>
      <c r="CW2910" s="207"/>
      <c r="CX2910" s="207"/>
      <c r="CY2910" s="207"/>
      <c r="CZ2910" s="207"/>
      <c r="DA2910" s="207"/>
      <c r="DB2910" s="207"/>
      <c r="DC2910" s="207"/>
      <c r="DD2910" s="207"/>
      <c r="DE2910" s="207"/>
      <c r="DF2910" s="207"/>
      <c r="DG2910" s="207"/>
      <c r="DH2910" s="207"/>
      <c r="DI2910" s="207"/>
      <c r="DJ2910" s="207"/>
      <c r="DK2910" s="207"/>
      <c r="DL2910" s="207"/>
      <c r="DM2910" s="207"/>
      <c r="DN2910" s="207"/>
      <c r="DO2910" s="207"/>
      <c r="DP2910" s="207"/>
      <c r="DQ2910" s="207"/>
      <c r="DR2910" s="207"/>
      <c r="DS2910" s="207"/>
      <c r="DT2910" s="207"/>
      <c r="DU2910" s="207"/>
      <c r="DV2910" s="207"/>
      <c r="DW2910" s="207"/>
      <c r="DX2910" s="207"/>
    </row>
    <row r="2911" spans="68:128">
      <c r="BP2911" s="207"/>
      <c r="BQ2911" s="207"/>
      <c r="BR2911" s="207"/>
      <c r="BS2911" s="207"/>
      <c r="BT2911" s="207"/>
      <c r="BU2911" s="207"/>
      <c r="BV2911" s="207"/>
      <c r="BW2911" s="207"/>
      <c r="BX2911" s="207"/>
      <c r="BY2911" s="207"/>
      <c r="BZ2911" s="207"/>
      <c r="CA2911" s="207"/>
      <c r="CB2911" s="207"/>
      <c r="CC2911" s="207"/>
      <c r="CD2911" s="207"/>
      <c r="CE2911" s="207"/>
      <c r="CF2911" s="207"/>
      <c r="CG2911" s="207"/>
      <c r="CH2911" s="207"/>
      <c r="CI2911" s="207"/>
      <c r="CJ2911" s="207"/>
      <c r="CK2911" s="207"/>
      <c r="CL2911" s="207"/>
      <c r="CM2911" s="207"/>
      <c r="CN2911" s="207"/>
      <c r="CO2911" s="207"/>
      <c r="CP2911" s="207"/>
      <c r="CQ2911" s="207"/>
      <c r="CR2911" s="207"/>
      <c r="CS2911" s="207"/>
      <c r="CT2911" s="207"/>
      <c r="CU2911" s="207"/>
      <c r="CV2911" s="207"/>
      <c r="CW2911" s="207"/>
      <c r="CX2911" s="207"/>
      <c r="CY2911" s="207"/>
      <c r="CZ2911" s="207"/>
      <c r="DA2911" s="207"/>
      <c r="DB2911" s="207"/>
      <c r="DC2911" s="207"/>
      <c r="DD2911" s="207"/>
      <c r="DE2911" s="207"/>
      <c r="DF2911" s="207"/>
      <c r="DG2911" s="207"/>
      <c r="DH2911" s="207"/>
      <c r="DI2911" s="207"/>
      <c r="DJ2911" s="207"/>
      <c r="DK2911" s="207"/>
      <c r="DL2911" s="207"/>
      <c r="DM2911" s="207"/>
      <c r="DN2911" s="207"/>
      <c r="DO2911" s="207"/>
      <c r="DP2911" s="207"/>
      <c r="DQ2911" s="207"/>
      <c r="DR2911" s="207"/>
      <c r="DS2911" s="207"/>
      <c r="DT2911" s="207"/>
      <c r="DU2911" s="207"/>
      <c r="DV2911" s="207"/>
      <c r="DW2911" s="207"/>
      <c r="DX2911" s="207"/>
    </row>
    <row r="2912" spans="68:128">
      <c r="BP2912" s="207"/>
      <c r="BQ2912" s="207"/>
      <c r="BR2912" s="207"/>
      <c r="BS2912" s="207"/>
      <c r="BT2912" s="207"/>
      <c r="BU2912" s="207"/>
      <c r="BV2912" s="207"/>
      <c r="BW2912" s="207"/>
      <c r="BX2912" s="207"/>
      <c r="BY2912" s="207"/>
      <c r="BZ2912" s="207"/>
      <c r="CA2912" s="207"/>
      <c r="CB2912" s="207"/>
      <c r="CC2912" s="207"/>
      <c r="CD2912" s="207"/>
      <c r="CE2912" s="207"/>
      <c r="CF2912" s="207"/>
      <c r="CG2912" s="207"/>
      <c r="CH2912" s="207"/>
      <c r="CI2912" s="207"/>
      <c r="CJ2912" s="207"/>
      <c r="CK2912" s="207"/>
      <c r="CL2912" s="207"/>
      <c r="CM2912" s="207"/>
      <c r="CN2912" s="207"/>
      <c r="CO2912" s="207"/>
      <c r="CP2912" s="207"/>
      <c r="CQ2912" s="207"/>
      <c r="CR2912" s="207"/>
      <c r="CS2912" s="207"/>
      <c r="CT2912" s="207"/>
      <c r="CU2912" s="207"/>
      <c r="CV2912" s="207"/>
      <c r="CW2912" s="207"/>
      <c r="CX2912" s="207"/>
      <c r="CY2912" s="207"/>
      <c r="CZ2912" s="207"/>
      <c r="DA2912" s="207"/>
      <c r="DB2912" s="207"/>
      <c r="DC2912" s="207"/>
      <c r="DD2912" s="207"/>
      <c r="DE2912" s="207"/>
      <c r="DF2912" s="207"/>
      <c r="DG2912" s="207"/>
      <c r="DH2912" s="207"/>
      <c r="DI2912" s="207"/>
      <c r="DJ2912" s="207"/>
      <c r="DK2912" s="207"/>
      <c r="DL2912" s="207"/>
      <c r="DM2912" s="207"/>
      <c r="DN2912" s="207"/>
      <c r="DO2912" s="207"/>
      <c r="DP2912" s="207"/>
      <c r="DQ2912" s="207"/>
      <c r="DR2912" s="207"/>
      <c r="DS2912" s="207"/>
      <c r="DT2912" s="207"/>
      <c r="DU2912" s="207"/>
      <c r="DV2912" s="207"/>
      <c r="DW2912" s="207"/>
      <c r="DX2912" s="207"/>
    </row>
    <row r="2913" spans="68:128">
      <c r="BP2913" s="207"/>
      <c r="BQ2913" s="207"/>
      <c r="BR2913" s="207"/>
      <c r="BS2913" s="207"/>
      <c r="BT2913" s="207"/>
      <c r="BU2913" s="207"/>
      <c r="BV2913" s="207"/>
      <c r="BW2913" s="207"/>
      <c r="BX2913" s="207"/>
      <c r="BY2913" s="207"/>
      <c r="BZ2913" s="207"/>
      <c r="CA2913" s="207"/>
      <c r="CB2913" s="207"/>
      <c r="CC2913" s="207"/>
      <c r="CD2913" s="207"/>
      <c r="CE2913" s="207"/>
      <c r="CF2913" s="207"/>
      <c r="CG2913" s="207"/>
      <c r="CH2913" s="207"/>
      <c r="CI2913" s="207"/>
      <c r="CJ2913" s="207"/>
      <c r="CK2913" s="207"/>
      <c r="CL2913" s="207"/>
      <c r="CM2913" s="207"/>
      <c r="CN2913" s="207"/>
      <c r="CO2913" s="207"/>
      <c r="CP2913" s="207"/>
      <c r="CQ2913" s="207"/>
      <c r="CR2913" s="207"/>
      <c r="CS2913" s="207"/>
      <c r="CT2913" s="207"/>
      <c r="CU2913" s="207"/>
      <c r="CV2913" s="207"/>
      <c r="CW2913" s="207"/>
      <c r="CX2913" s="207"/>
      <c r="CY2913" s="207"/>
      <c r="CZ2913" s="207"/>
      <c r="DA2913" s="207"/>
      <c r="DB2913" s="207"/>
      <c r="DC2913" s="207"/>
      <c r="DD2913" s="207"/>
      <c r="DE2913" s="207"/>
      <c r="DF2913" s="207"/>
      <c r="DG2913" s="207"/>
      <c r="DH2913" s="207"/>
      <c r="DI2913" s="207"/>
      <c r="DJ2913" s="207"/>
      <c r="DK2913" s="207"/>
      <c r="DL2913" s="207"/>
      <c r="DM2913" s="207"/>
      <c r="DN2913" s="207"/>
      <c r="DO2913" s="207"/>
      <c r="DP2913" s="207"/>
      <c r="DQ2913" s="207"/>
      <c r="DR2913" s="207"/>
      <c r="DS2913" s="207"/>
      <c r="DT2913" s="207"/>
      <c r="DU2913" s="207"/>
      <c r="DV2913" s="207"/>
      <c r="DW2913" s="207"/>
      <c r="DX2913" s="207"/>
    </row>
    <row r="2914" spans="68:128">
      <c r="BP2914" s="207"/>
      <c r="BQ2914" s="207"/>
      <c r="BR2914" s="207"/>
      <c r="BS2914" s="207"/>
      <c r="BT2914" s="207"/>
      <c r="BU2914" s="207"/>
      <c r="BV2914" s="207"/>
      <c r="BW2914" s="207"/>
      <c r="BX2914" s="207"/>
      <c r="BY2914" s="207"/>
      <c r="BZ2914" s="207"/>
      <c r="CA2914" s="207"/>
      <c r="CB2914" s="207"/>
      <c r="CC2914" s="207"/>
      <c r="CD2914" s="207"/>
      <c r="CE2914" s="207"/>
      <c r="CF2914" s="207"/>
      <c r="CG2914" s="207"/>
      <c r="CH2914" s="207"/>
      <c r="CI2914" s="207"/>
      <c r="CJ2914" s="207"/>
      <c r="CK2914" s="207"/>
      <c r="CL2914" s="207"/>
      <c r="CM2914" s="207"/>
      <c r="CN2914" s="207"/>
      <c r="CO2914" s="207"/>
      <c r="CP2914" s="207"/>
      <c r="CQ2914" s="207"/>
      <c r="CR2914" s="207"/>
      <c r="CS2914" s="207"/>
      <c r="CT2914" s="207"/>
      <c r="CU2914" s="207"/>
      <c r="CV2914" s="207"/>
      <c r="CW2914" s="207"/>
      <c r="CX2914" s="207"/>
      <c r="CY2914" s="207"/>
      <c r="CZ2914" s="207"/>
      <c r="DA2914" s="207"/>
      <c r="DB2914" s="207"/>
      <c r="DC2914" s="207"/>
      <c r="DD2914" s="207"/>
      <c r="DE2914" s="207"/>
      <c r="DF2914" s="207"/>
      <c r="DG2914" s="207"/>
      <c r="DH2914" s="207"/>
      <c r="DI2914" s="207"/>
      <c r="DJ2914" s="207"/>
      <c r="DK2914" s="207"/>
      <c r="DL2914" s="207"/>
      <c r="DM2914" s="207"/>
      <c r="DN2914" s="207"/>
      <c r="DO2914" s="207"/>
      <c r="DP2914" s="207"/>
      <c r="DQ2914" s="207"/>
      <c r="DR2914" s="207"/>
      <c r="DS2914" s="207"/>
      <c r="DT2914" s="207"/>
      <c r="DU2914" s="207"/>
      <c r="DV2914" s="207"/>
      <c r="DW2914" s="207"/>
      <c r="DX2914" s="207"/>
    </row>
    <row r="2915" spans="68:128">
      <c r="BP2915" s="207"/>
      <c r="BQ2915" s="207"/>
      <c r="BR2915" s="207"/>
      <c r="BS2915" s="207"/>
      <c r="BT2915" s="207"/>
      <c r="BU2915" s="207"/>
      <c r="BV2915" s="207"/>
      <c r="BW2915" s="207"/>
      <c r="BX2915" s="207"/>
      <c r="BY2915" s="207"/>
      <c r="BZ2915" s="207"/>
      <c r="CA2915" s="207"/>
      <c r="CB2915" s="207"/>
      <c r="CC2915" s="207"/>
      <c r="CD2915" s="207"/>
      <c r="CE2915" s="207"/>
      <c r="CF2915" s="207"/>
      <c r="CG2915" s="207"/>
      <c r="CH2915" s="207"/>
      <c r="CI2915" s="207"/>
      <c r="CJ2915" s="207"/>
      <c r="CK2915" s="207"/>
      <c r="CL2915" s="207"/>
      <c r="CM2915" s="207"/>
      <c r="CN2915" s="207"/>
      <c r="CO2915" s="207"/>
      <c r="CP2915" s="207"/>
      <c r="CQ2915" s="207"/>
      <c r="CR2915" s="207"/>
      <c r="CS2915" s="207"/>
      <c r="CT2915" s="207"/>
      <c r="CU2915" s="207"/>
      <c r="CV2915" s="207"/>
      <c r="CW2915" s="207"/>
      <c r="CX2915" s="207"/>
      <c r="CY2915" s="207"/>
      <c r="CZ2915" s="207"/>
      <c r="DA2915" s="207"/>
      <c r="DB2915" s="207"/>
      <c r="DC2915" s="207"/>
      <c r="DD2915" s="207"/>
      <c r="DE2915" s="207"/>
      <c r="DF2915" s="207"/>
      <c r="DG2915" s="207"/>
      <c r="DH2915" s="207"/>
      <c r="DI2915" s="207"/>
      <c r="DJ2915" s="207"/>
      <c r="DK2915" s="207"/>
      <c r="DL2915" s="207"/>
      <c r="DM2915" s="207"/>
      <c r="DN2915" s="207"/>
      <c r="DO2915" s="207"/>
      <c r="DP2915" s="207"/>
      <c r="DQ2915" s="207"/>
      <c r="DR2915" s="207"/>
      <c r="DS2915" s="207"/>
      <c r="DT2915" s="207"/>
      <c r="DU2915" s="207"/>
      <c r="DV2915" s="207"/>
      <c r="DW2915" s="207"/>
      <c r="DX2915" s="207"/>
    </row>
    <row r="2916" spans="68:128">
      <c r="BP2916" s="207"/>
      <c r="BQ2916" s="207"/>
      <c r="BR2916" s="207"/>
      <c r="BS2916" s="207"/>
      <c r="BT2916" s="207"/>
      <c r="BU2916" s="207"/>
      <c r="BV2916" s="207"/>
      <c r="BW2916" s="207"/>
      <c r="BX2916" s="207"/>
      <c r="BY2916" s="207"/>
      <c r="BZ2916" s="207"/>
      <c r="CA2916" s="207"/>
      <c r="CB2916" s="207"/>
      <c r="CC2916" s="207"/>
      <c r="CD2916" s="207"/>
      <c r="CE2916" s="207"/>
      <c r="CF2916" s="207"/>
      <c r="CG2916" s="207"/>
      <c r="CH2916" s="207"/>
      <c r="CI2916" s="207"/>
      <c r="CJ2916" s="207"/>
      <c r="CK2916" s="207"/>
      <c r="CL2916" s="207"/>
      <c r="CM2916" s="207"/>
      <c r="CN2916" s="207"/>
      <c r="CO2916" s="207"/>
      <c r="CP2916" s="207"/>
      <c r="CQ2916" s="207"/>
      <c r="CR2916" s="207"/>
      <c r="CS2916" s="207"/>
      <c r="CT2916" s="207"/>
      <c r="CU2916" s="207"/>
      <c r="CV2916" s="207"/>
      <c r="CW2916" s="207"/>
      <c r="CX2916" s="207"/>
      <c r="CY2916" s="207"/>
      <c r="CZ2916" s="207"/>
      <c r="DA2916" s="207"/>
      <c r="DB2916" s="207"/>
      <c r="DC2916" s="207"/>
      <c r="DD2916" s="207"/>
      <c r="DE2916" s="207"/>
      <c r="DF2916" s="207"/>
      <c r="DG2916" s="207"/>
      <c r="DH2916" s="207"/>
      <c r="DI2916" s="207"/>
      <c r="DJ2916" s="207"/>
      <c r="DK2916" s="207"/>
      <c r="DL2916" s="207"/>
      <c r="DM2916" s="207"/>
      <c r="DN2916" s="207"/>
      <c r="DO2916" s="207"/>
      <c r="DP2916" s="207"/>
      <c r="DQ2916" s="207"/>
      <c r="DR2916" s="207"/>
      <c r="DS2916" s="207"/>
      <c r="DT2916" s="207"/>
      <c r="DU2916" s="207"/>
      <c r="DV2916" s="207"/>
      <c r="DW2916" s="207"/>
      <c r="DX2916" s="207"/>
    </row>
    <row r="2917" spans="68:128">
      <c r="BP2917" s="207"/>
      <c r="BQ2917" s="207"/>
      <c r="BR2917" s="207"/>
      <c r="BS2917" s="207"/>
      <c r="BT2917" s="207"/>
      <c r="BU2917" s="207"/>
      <c r="BV2917" s="207"/>
      <c r="BW2917" s="207"/>
      <c r="BX2917" s="207"/>
      <c r="BY2917" s="207"/>
      <c r="BZ2917" s="207"/>
      <c r="CA2917" s="207"/>
      <c r="CB2917" s="207"/>
      <c r="CC2917" s="207"/>
      <c r="CD2917" s="207"/>
      <c r="CE2917" s="207"/>
      <c r="CF2917" s="207"/>
      <c r="CG2917" s="207"/>
      <c r="CH2917" s="207"/>
      <c r="CI2917" s="207"/>
      <c r="CJ2917" s="207"/>
      <c r="CK2917" s="207"/>
      <c r="CL2917" s="207"/>
      <c r="CM2917" s="207"/>
      <c r="CN2917" s="207"/>
      <c r="CO2917" s="207"/>
      <c r="CP2917" s="207"/>
      <c r="CQ2917" s="207"/>
      <c r="CR2917" s="207"/>
      <c r="CS2917" s="207"/>
      <c r="CT2917" s="207"/>
      <c r="CU2917" s="207"/>
      <c r="CV2917" s="207"/>
      <c r="CW2917" s="207"/>
      <c r="CX2917" s="207"/>
      <c r="CY2917" s="207"/>
      <c r="CZ2917" s="207"/>
      <c r="DA2917" s="207"/>
      <c r="DB2917" s="207"/>
      <c r="DC2917" s="207"/>
      <c r="DD2917" s="207"/>
      <c r="DE2917" s="207"/>
      <c r="DF2917" s="207"/>
      <c r="DG2917" s="207"/>
      <c r="DH2917" s="207"/>
      <c r="DI2917" s="207"/>
      <c r="DJ2917" s="207"/>
      <c r="DK2917" s="207"/>
      <c r="DL2917" s="207"/>
      <c r="DM2917" s="207"/>
      <c r="DN2917" s="207"/>
      <c r="DO2917" s="207"/>
      <c r="DP2917" s="207"/>
      <c r="DQ2917" s="207"/>
      <c r="DR2917" s="207"/>
      <c r="DS2917" s="207"/>
      <c r="DT2917" s="207"/>
      <c r="DU2917" s="207"/>
      <c r="DV2917" s="207"/>
      <c r="DW2917" s="207"/>
      <c r="DX2917" s="207"/>
    </row>
    <row r="2918" spans="68:128">
      <c r="BP2918" s="207"/>
      <c r="BQ2918" s="207"/>
      <c r="BR2918" s="207"/>
      <c r="BS2918" s="207"/>
      <c r="BT2918" s="207"/>
      <c r="BU2918" s="207"/>
      <c r="BV2918" s="207"/>
      <c r="BW2918" s="207"/>
      <c r="BX2918" s="207"/>
      <c r="BY2918" s="207"/>
      <c r="BZ2918" s="207"/>
      <c r="CA2918" s="207"/>
      <c r="CB2918" s="207"/>
      <c r="CC2918" s="207"/>
      <c r="CD2918" s="207"/>
      <c r="CE2918" s="207"/>
      <c r="CF2918" s="207"/>
      <c r="CG2918" s="207"/>
      <c r="CH2918" s="207"/>
      <c r="CI2918" s="207"/>
      <c r="CJ2918" s="207"/>
      <c r="CK2918" s="207"/>
      <c r="CL2918" s="207"/>
      <c r="CM2918" s="207"/>
      <c r="CN2918" s="207"/>
      <c r="CO2918" s="207"/>
      <c r="CP2918" s="207"/>
      <c r="CQ2918" s="207"/>
      <c r="CR2918" s="207"/>
      <c r="CS2918" s="207"/>
      <c r="CT2918" s="207"/>
      <c r="CU2918" s="207"/>
      <c r="CV2918" s="207"/>
      <c r="CW2918" s="207"/>
      <c r="CX2918" s="207"/>
      <c r="CY2918" s="207"/>
      <c r="CZ2918" s="207"/>
      <c r="DA2918" s="207"/>
      <c r="DB2918" s="207"/>
      <c r="DC2918" s="207"/>
      <c r="DD2918" s="207"/>
      <c r="DE2918" s="207"/>
      <c r="DF2918" s="207"/>
      <c r="DG2918" s="207"/>
      <c r="DH2918" s="207"/>
      <c r="DI2918" s="207"/>
      <c r="DJ2918" s="207"/>
      <c r="DK2918" s="207"/>
      <c r="DL2918" s="207"/>
      <c r="DM2918" s="207"/>
      <c r="DN2918" s="207"/>
      <c r="DO2918" s="207"/>
      <c r="DP2918" s="207"/>
      <c r="DQ2918" s="207"/>
      <c r="DR2918" s="207"/>
      <c r="DS2918" s="207"/>
      <c r="DT2918" s="207"/>
      <c r="DU2918" s="207"/>
      <c r="DV2918" s="207"/>
      <c r="DW2918" s="207"/>
      <c r="DX2918" s="207"/>
    </row>
    <row r="2919" spans="68:128">
      <c r="BP2919" s="207"/>
      <c r="BQ2919" s="207"/>
      <c r="BR2919" s="207"/>
      <c r="BS2919" s="207"/>
      <c r="BT2919" s="207"/>
      <c r="BU2919" s="207"/>
      <c r="BV2919" s="207"/>
      <c r="BW2919" s="207"/>
      <c r="BX2919" s="207"/>
      <c r="BY2919" s="207"/>
      <c r="BZ2919" s="207"/>
      <c r="CA2919" s="207"/>
      <c r="CB2919" s="207"/>
      <c r="CC2919" s="207"/>
      <c r="CD2919" s="207"/>
      <c r="CE2919" s="207"/>
      <c r="CF2919" s="207"/>
      <c r="CG2919" s="207"/>
      <c r="CH2919" s="207"/>
      <c r="CI2919" s="207"/>
      <c r="CJ2919" s="207"/>
      <c r="CK2919" s="207"/>
      <c r="CL2919" s="207"/>
      <c r="CM2919" s="207"/>
      <c r="CN2919" s="207"/>
      <c r="CO2919" s="207"/>
      <c r="CP2919" s="207"/>
      <c r="CQ2919" s="207"/>
      <c r="CR2919" s="207"/>
      <c r="CS2919" s="207"/>
      <c r="CT2919" s="207"/>
      <c r="CU2919" s="207"/>
      <c r="CV2919" s="207"/>
      <c r="CW2919" s="207"/>
      <c r="CX2919" s="207"/>
      <c r="CY2919" s="207"/>
      <c r="CZ2919" s="207"/>
      <c r="DA2919" s="207"/>
      <c r="DB2919" s="207"/>
      <c r="DC2919" s="207"/>
      <c r="DD2919" s="207"/>
      <c r="DE2919" s="207"/>
      <c r="DF2919" s="207"/>
      <c r="DG2919" s="207"/>
      <c r="DH2919" s="207"/>
      <c r="DI2919" s="207"/>
      <c r="DJ2919" s="207"/>
      <c r="DK2919" s="207"/>
      <c r="DL2919" s="207"/>
      <c r="DM2919" s="207"/>
      <c r="DN2919" s="207"/>
      <c r="DO2919" s="207"/>
      <c r="DP2919" s="207"/>
      <c r="DQ2919" s="207"/>
      <c r="DR2919" s="207"/>
      <c r="DS2919" s="207"/>
      <c r="DT2919" s="207"/>
      <c r="DU2919" s="207"/>
      <c r="DV2919" s="207"/>
      <c r="DW2919" s="207"/>
      <c r="DX2919" s="207"/>
    </row>
    <row r="2920" spans="68:128">
      <c r="BP2920" s="207"/>
      <c r="BQ2920" s="207"/>
      <c r="BR2920" s="207"/>
      <c r="BS2920" s="207"/>
      <c r="BT2920" s="207"/>
      <c r="BU2920" s="207"/>
      <c r="BV2920" s="207"/>
      <c r="BW2920" s="207"/>
      <c r="BX2920" s="207"/>
      <c r="BY2920" s="207"/>
      <c r="BZ2920" s="207"/>
      <c r="CA2920" s="207"/>
      <c r="CB2920" s="207"/>
      <c r="CC2920" s="207"/>
      <c r="CD2920" s="207"/>
      <c r="CE2920" s="207"/>
      <c r="CF2920" s="207"/>
      <c r="CG2920" s="207"/>
      <c r="CH2920" s="207"/>
      <c r="CI2920" s="207"/>
      <c r="CJ2920" s="207"/>
      <c r="CK2920" s="207"/>
      <c r="CL2920" s="207"/>
      <c r="CM2920" s="207"/>
      <c r="CN2920" s="207"/>
      <c r="CO2920" s="207"/>
      <c r="CP2920" s="207"/>
      <c r="CQ2920" s="207"/>
      <c r="CR2920" s="207"/>
      <c r="CS2920" s="207"/>
      <c r="CT2920" s="207"/>
      <c r="CU2920" s="207"/>
      <c r="CV2920" s="207"/>
      <c r="CW2920" s="207"/>
      <c r="CX2920" s="207"/>
      <c r="CY2920" s="207"/>
      <c r="CZ2920" s="207"/>
      <c r="DA2920" s="207"/>
      <c r="DB2920" s="207"/>
      <c r="DC2920" s="207"/>
      <c r="DD2920" s="207"/>
      <c r="DE2920" s="207"/>
      <c r="DF2920" s="207"/>
      <c r="DG2920" s="207"/>
      <c r="DH2920" s="207"/>
      <c r="DI2920" s="207"/>
      <c r="DJ2920" s="207"/>
      <c r="DK2920" s="207"/>
      <c r="DL2920" s="207"/>
      <c r="DM2920" s="207"/>
      <c r="DN2920" s="207"/>
      <c r="DO2920" s="207"/>
      <c r="DP2920" s="207"/>
      <c r="DQ2920" s="207"/>
      <c r="DR2920" s="207"/>
      <c r="DS2920" s="207"/>
      <c r="DT2920" s="207"/>
      <c r="DU2920" s="207"/>
      <c r="DV2920" s="207"/>
      <c r="DW2920" s="207"/>
      <c r="DX2920" s="207"/>
    </row>
    <row r="2921" spans="68:128">
      <c r="BP2921" s="207"/>
      <c r="BQ2921" s="207"/>
      <c r="BR2921" s="207"/>
      <c r="BS2921" s="207"/>
      <c r="BT2921" s="207"/>
      <c r="BU2921" s="207"/>
      <c r="BV2921" s="207"/>
      <c r="BW2921" s="207"/>
      <c r="BX2921" s="207"/>
      <c r="BY2921" s="207"/>
      <c r="BZ2921" s="207"/>
      <c r="CA2921" s="207"/>
      <c r="CB2921" s="207"/>
      <c r="CC2921" s="207"/>
      <c r="CD2921" s="207"/>
      <c r="CE2921" s="207"/>
      <c r="CF2921" s="207"/>
      <c r="CG2921" s="207"/>
      <c r="CH2921" s="207"/>
      <c r="CI2921" s="207"/>
      <c r="CJ2921" s="207"/>
      <c r="CK2921" s="207"/>
      <c r="CL2921" s="207"/>
      <c r="CM2921" s="207"/>
      <c r="CN2921" s="207"/>
      <c r="CO2921" s="207"/>
      <c r="CP2921" s="207"/>
      <c r="CQ2921" s="207"/>
      <c r="CR2921" s="207"/>
      <c r="CS2921" s="207"/>
      <c r="CT2921" s="207"/>
      <c r="CU2921" s="207"/>
      <c r="CV2921" s="207"/>
      <c r="CW2921" s="207"/>
      <c r="CX2921" s="207"/>
      <c r="CY2921" s="207"/>
      <c r="CZ2921" s="207"/>
      <c r="DA2921" s="207"/>
      <c r="DB2921" s="207"/>
      <c r="DC2921" s="207"/>
      <c r="DD2921" s="207"/>
      <c r="DE2921" s="207"/>
      <c r="DF2921" s="207"/>
      <c r="DG2921" s="207"/>
      <c r="DH2921" s="207"/>
      <c r="DI2921" s="207"/>
      <c r="DJ2921" s="207"/>
      <c r="DK2921" s="207"/>
      <c r="DL2921" s="207"/>
      <c r="DM2921" s="207"/>
      <c r="DN2921" s="207"/>
      <c r="DO2921" s="207"/>
      <c r="DP2921" s="207"/>
      <c r="DQ2921" s="207"/>
      <c r="DR2921" s="207"/>
      <c r="DS2921" s="207"/>
      <c r="DT2921" s="207"/>
      <c r="DU2921" s="207"/>
      <c r="DV2921" s="207"/>
      <c r="DW2921" s="207"/>
      <c r="DX2921" s="207"/>
    </row>
    <row r="2922" spans="68:128">
      <c r="BP2922" s="207"/>
      <c r="BQ2922" s="207"/>
      <c r="BR2922" s="207"/>
      <c r="BS2922" s="207"/>
      <c r="BT2922" s="207"/>
      <c r="BU2922" s="207"/>
      <c r="BV2922" s="207"/>
      <c r="BW2922" s="207"/>
      <c r="BX2922" s="207"/>
      <c r="BY2922" s="207"/>
      <c r="BZ2922" s="207"/>
      <c r="CA2922" s="207"/>
      <c r="CB2922" s="207"/>
      <c r="CC2922" s="207"/>
      <c r="CD2922" s="207"/>
      <c r="CE2922" s="207"/>
      <c r="CF2922" s="207"/>
      <c r="CG2922" s="207"/>
      <c r="CH2922" s="207"/>
      <c r="CI2922" s="207"/>
      <c r="CJ2922" s="207"/>
      <c r="CK2922" s="207"/>
      <c r="CL2922" s="207"/>
      <c r="CM2922" s="207"/>
      <c r="CN2922" s="207"/>
      <c r="CO2922" s="207"/>
      <c r="CP2922" s="207"/>
      <c r="CQ2922" s="207"/>
      <c r="CR2922" s="207"/>
      <c r="CS2922" s="207"/>
      <c r="CT2922" s="207"/>
      <c r="CU2922" s="207"/>
      <c r="CV2922" s="207"/>
      <c r="CW2922" s="207"/>
      <c r="CX2922" s="207"/>
      <c r="CY2922" s="207"/>
      <c r="CZ2922" s="207"/>
      <c r="DA2922" s="207"/>
      <c r="DB2922" s="207"/>
      <c r="DC2922" s="207"/>
      <c r="DD2922" s="207"/>
      <c r="DE2922" s="207"/>
      <c r="DF2922" s="207"/>
      <c r="DG2922" s="207"/>
      <c r="DH2922" s="207"/>
      <c r="DI2922" s="207"/>
      <c r="DJ2922" s="207"/>
      <c r="DK2922" s="207"/>
      <c r="DL2922" s="207"/>
      <c r="DM2922" s="207"/>
      <c r="DN2922" s="207"/>
      <c r="DO2922" s="207"/>
      <c r="DP2922" s="207"/>
      <c r="DQ2922" s="207"/>
      <c r="DR2922" s="207"/>
      <c r="DS2922" s="207"/>
      <c r="DT2922" s="207"/>
      <c r="DU2922" s="207"/>
      <c r="DV2922" s="207"/>
      <c r="DW2922" s="207"/>
      <c r="DX2922" s="207"/>
    </row>
    <row r="2923" spans="68:128">
      <c r="BP2923" s="207"/>
      <c r="BQ2923" s="207"/>
      <c r="BR2923" s="207"/>
      <c r="BS2923" s="207"/>
      <c r="BT2923" s="207"/>
      <c r="BU2923" s="207"/>
      <c r="BV2923" s="207"/>
      <c r="BW2923" s="207"/>
      <c r="BX2923" s="207"/>
      <c r="BY2923" s="207"/>
      <c r="BZ2923" s="207"/>
      <c r="CA2923" s="207"/>
      <c r="CB2923" s="207"/>
      <c r="CC2923" s="207"/>
      <c r="CD2923" s="207"/>
      <c r="CE2923" s="207"/>
      <c r="CF2923" s="207"/>
      <c r="CG2923" s="207"/>
      <c r="CH2923" s="207"/>
      <c r="CI2923" s="207"/>
      <c r="CJ2923" s="207"/>
      <c r="CK2923" s="207"/>
      <c r="CL2923" s="207"/>
      <c r="CM2923" s="207"/>
      <c r="CN2923" s="207"/>
      <c r="CO2923" s="207"/>
      <c r="CP2923" s="207"/>
      <c r="CQ2923" s="207"/>
      <c r="CR2923" s="207"/>
      <c r="CS2923" s="207"/>
      <c r="CT2923" s="207"/>
      <c r="CU2923" s="207"/>
      <c r="CV2923" s="207"/>
      <c r="CW2923" s="207"/>
      <c r="CX2923" s="207"/>
      <c r="CY2923" s="207"/>
      <c r="CZ2923" s="207"/>
      <c r="DA2923" s="207"/>
      <c r="DB2923" s="207"/>
      <c r="DC2923" s="207"/>
      <c r="DD2923" s="207"/>
      <c r="DE2923" s="207"/>
      <c r="DF2923" s="207"/>
      <c r="DG2923" s="207"/>
      <c r="DH2923" s="207"/>
      <c r="DI2923" s="207"/>
      <c r="DJ2923" s="207"/>
      <c r="DK2923" s="207"/>
      <c r="DL2923" s="207"/>
      <c r="DM2923" s="207"/>
      <c r="DN2923" s="207"/>
      <c r="DO2923" s="207"/>
      <c r="DP2923" s="207"/>
      <c r="DQ2923" s="207"/>
      <c r="DR2923" s="207"/>
      <c r="DS2923" s="207"/>
      <c r="DT2923" s="207"/>
      <c r="DU2923" s="207"/>
      <c r="DV2923" s="207"/>
      <c r="DW2923" s="207"/>
      <c r="DX2923" s="207"/>
    </row>
    <row r="2924" spans="68:128">
      <c r="BP2924" s="207"/>
      <c r="BQ2924" s="207"/>
      <c r="BR2924" s="207"/>
      <c r="BS2924" s="207"/>
      <c r="BT2924" s="207"/>
      <c r="BU2924" s="207"/>
      <c r="BV2924" s="207"/>
      <c r="BW2924" s="207"/>
      <c r="BX2924" s="207"/>
      <c r="BY2924" s="207"/>
      <c r="BZ2924" s="207"/>
      <c r="CA2924" s="207"/>
      <c r="CB2924" s="207"/>
      <c r="CC2924" s="207"/>
      <c r="CD2924" s="207"/>
      <c r="CE2924" s="207"/>
      <c r="CF2924" s="207"/>
      <c r="CG2924" s="207"/>
      <c r="CH2924" s="207"/>
      <c r="CI2924" s="207"/>
      <c r="CJ2924" s="207"/>
      <c r="CK2924" s="207"/>
      <c r="CL2924" s="207"/>
      <c r="CM2924" s="207"/>
      <c r="CN2924" s="207"/>
      <c r="CO2924" s="207"/>
      <c r="CP2924" s="207"/>
      <c r="CQ2924" s="207"/>
      <c r="CR2924" s="207"/>
      <c r="CS2924" s="207"/>
      <c r="CT2924" s="207"/>
      <c r="CU2924" s="207"/>
      <c r="CV2924" s="207"/>
      <c r="CW2924" s="207"/>
      <c r="CX2924" s="207"/>
      <c r="CY2924" s="207"/>
      <c r="CZ2924" s="207"/>
      <c r="DA2924" s="207"/>
      <c r="DB2924" s="207"/>
      <c r="DC2924" s="207"/>
      <c r="DD2924" s="207"/>
      <c r="DE2924" s="207"/>
      <c r="DF2924" s="207"/>
      <c r="DG2924" s="207"/>
      <c r="DH2924" s="207"/>
      <c r="DI2924" s="207"/>
      <c r="DJ2924" s="207"/>
      <c r="DK2924" s="207"/>
      <c r="DL2924" s="207"/>
      <c r="DM2924" s="207"/>
      <c r="DN2924" s="207"/>
      <c r="DO2924" s="207"/>
      <c r="DP2924" s="207"/>
      <c r="DQ2924" s="207"/>
      <c r="DR2924" s="207"/>
      <c r="DS2924" s="207"/>
      <c r="DT2924" s="207"/>
      <c r="DU2924" s="207"/>
      <c r="DV2924" s="207"/>
      <c r="DW2924" s="207"/>
      <c r="DX2924" s="207"/>
    </row>
    <row r="2925" spans="68:128">
      <c r="BP2925" s="207"/>
      <c r="BQ2925" s="207"/>
      <c r="BR2925" s="207"/>
      <c r="BS2925" s="207"/>
      <c r="BT2925" s="207"/>
      <c r="BU2925" s="207"/>
      <c r="BV2925" s="207"/>
      <c r="BW2925" s="207"/>
      <c r="BX2925" s="207"/>
      <c r="BY2925" s="207"/>
      <c r="BZ2925" s="207"/>
      <c r="CA2925" s="207"/>
      <c r="CB2925" s="207"/>
      <c r="CC2925" s="207"/>
      <c r="CD2925" s="207"/>
      <c r="CE2925" s="207"/>
      <c r="CF2925" s="207"/>
      <c r="CG2925" s="207"/>
      <c r="CH2925" s="207"/>
      <c r="CI2925" s="207"/>
      <c r="CJ2925" s="207"/>
      <c r="CK2925" s="207"/>
      <c r="CL2925" s="207"/>
      <c r="CM2925" s="207"/>
      <c r="CN2925" s="207"/>
      <c r="CO2925" s="207"/>
      <c r="CP2925" s="207"/>
      <c r="CQ2925" s="207"/>
      <c r="CR2925" s="207"/>
      <c r="CS2925" s="207"/>
      <c r="CT2925" s="207"/>
      <c r="CU2925" s="207"/>
      <c r="CV2925" s="207"/>
      <c r="CW2925" s="207"/>
      <c r="CX2925" s="207"/>
      <c r="CY2925" s="207"/>
      <c r="CZ2925" s="207"/>
      <c r="DA2925" s="207"/>
      <c r="DB2925" s="207"/>
      <c r="DC2925" s="207"/>
      <c r="DD2925" s="207"/>
      <c r="DE2925" s="207"/>
      <c r="DF2925" s="207"/>
      <c r="DG2925" s="207"/>
      <c r="DH2925" s="207"/>
      <c r="DI2925" s="207"/>
      <c r="DJ2925" s="207"/>
      <c r="DK2925" s="207"/>
      <c r="DL2925" s="207"/>
      <c r="DM2925" s="207"/>
      <c r="DN2925" s="207"/>
      <c r="DO2925" s="207"/>
      <c r="DP2925" s="207"/>
      <c r="DQ2925" s="207"/>
      <c r="DR2925" s="207"/>
      <c r="DS2925" s="207"/>
      <c r="DT2925" s="207"/>
      <c r="DU2925" s="207"/>
      <c r="DV2925" s="207"/>
      <c r="DW2925" s="207"/>
      <c r="DX2925" s="207"/>
    </row>
    <row r="2926" spans="68:128">
      <c r="BP2926" s="207"/>
      <c r="BQ2926" s="207"/>
      <c r="BR2926" s="207"/>
      <c r="BS2926" s="207"/>
      <c r="BT2926" s="207"/>
      <c r="BU2926" s="207"/>
      <c r="BV2926" s="207"/>
      <c r="BW2926" s="207"/>
      <c r="BX2926" s="207"/>
      <c r="BY2926" s="207"/>
      <c r="BZ2926" s="207"/>
      <c r="CA2926" s="207"/>
      <c r="CB2926" s="207"/>
      <c r="CC2926" s="207"/>
      <c r="CD2926" s="207"/>
      <c r="CE2926" s="207"/>
      <c r="CF2926" s="207"/>
      <c r="CG2926" s="207"/>
      <c r="CH2926" s="207"/>
      <c r="CI2926" s="207"/>
      <c r="CJ2926" s="207"/>
      <c r="CK2926" s="207"/>
      <c r="CL2926" s="207"/>
      <c r="CM2926" s="207"/>
      <c r="CN2926" s="207"/>
      <c r="CO2926" s="207"/>
      <c r="CP2926" s="207"/>
      <c r="CQ2926" s="207"/>
      <c r="CR2926" s="207"/>
      <c r="CS2926" s="207"/>
      <c r="CT2926" s="207"/>
      <c r="CU2926" s="207"/>
      <c r="CV2926" s="207"/>
      <c r="CW2926" s="207"/>
      <c r="CX2926" s="207"/>
      <c r="CY2926" s="207"/>
      <c r="CZ2926" s="207"/>
      <c r="DA2926" s="207"/>
      <c r="DB2926" s="207"/>
      <c r="DC2926" s="207"/>
      <c r="DD2926" s="207"/>
      <c r="DE2926" s="207"/>
      <c r="DF2926" s="207"/>
      <c r="DG2926" s="207"/>
      <c r="DH2926" s="207"/>
      <c r="DI2926" s="207"/>
      <c r="DJ2926" s="207"/>
      <c r="DK2926" s="207"/>
      <c r="DL2926" s="207"/>
      <c r="DM2926" s="207"/>
      <c r="DN2926" s="207"/>
      <c r="DO2926" s="207"/>
      <c r="DP2926" s="207"/>
      <c r="DQ2926" s="207"/>
      <c r="DR2926" s="207"/>
      <c r="DS2926" s="207"/>
      <c r="DT2926" s="207"/>
      <c r="DU2926" s="207"/>
      <c r="DV2926" s="207"/>
      <c r="DW2926" s="207"/>
      <c r="DX2926" s="207"/>
    </row>
    <row r="2927" spans="68:128">
      <c r="BP2927" s="207"/>
      <c r="BQ2927" s="207"/>
      <c r="BR2927" s="207"/>
      <c r="BS2927" s="207"/>
      <c r="BT2927" s="207"/>
      <c r="BU2927" s="207"/>
      <c r="BV2927" s="207"/>
      <c r="BW2927" s="207"/>
      <c r="BX2927" s="207"/>
      <c r="BY2927" s="207"/>
      <c r="BZ2927" s="207"/>
      <c r="CA2927" s="207"/>
      <c r="CB2927" s="207"/>
      <c r="CC2927" s="207"/>
      <c r="CD2927" s="207"/>
      <c r="CE2927" s="207"/>
      <c r="CF2927" s="207"/>
      <c r="CG2927" s="207"/>
      <c r="CH2927" s="207"/>
      <c r="CI2927" s="207"/>
      <c r="CJ2927" s="207"/>
      <c r="CK2927" s="207"/>
      <c r="CL2927" s="207"/>
      <c r="CM2927" s="207"/>
      <c r="CN2927" s="207"/>
      <c r="CO2927" s="207"/>
      <c r="CP2927" s="207"/>
      <c r="CQ2927" s="207"/>
      <c r="CR2927" s="207"/>
      <c r="CS2927" s="207"/>
      <c r="CT2927" s="207"/>
      <c r="CU2927" s="207"/>
      <c r="CV2927" s="207"/>
      <c r="CW2927" s="207"/>
      <c r="CX2927" s="207"/>
      <c r="CY2927" s="207"/>
      <c r="CZ2927" s="207"/>
      <c r="DA2927" s="207"/>
      <c r="DB2927" s="207"/>
      <c r="DC2927" s="207"/>
      <c r="DD2927" s="207"/>
      <c r="DE2927" s="207"/>
      <c r="DF2927" s="207"/>
      <c r="DG2927" s="207"/>
      <c r="DH2927" s="207"/>
      <c r="DI2927" s="207"/>
      <c r="DJ2927" s="207"/>
      <c r="DK2927" s="207"/>
      <c r="DL2927" s="207"/>
      <c r="DM2927" s="207"/>
      <c r="DN2927" s="207"/>
      <c r="DO2927" s="207"/>
      <c r="DP2927" s="207"/>
      <c r="DQ2927" s="207"/>
      <c r="DR2927" s="207"/>
      <c r="DS2927" s="207"/>
      <c r="DT2927" s="207"/>
      <c r="DU2927" s="207"/>
      <c r="DV2927" s="207"/>
      <c r="DW2927" s="207"/>
      <c r="DX2927" s="207"/>
    </row>
    <row r="2928" spans="68:128">
      <c r="BP2928" s="207"/>
      <c r="BQ2928" s="207"/>
      <c r="BR2928" s="207"/>
      <c r="BS2928" s="207"/>
      <c r="BT2928" s="207"/>
      <c r="BU2928" s="207"/>
      <c r="BV2928" s="207"/>
      <c r="BW2928" s="207"/>
      <c r="BX2928" s="207"/>
      <c r="BY2928" s="207"/>
      <c r="BZ2928" s="207"/>
      <c r="CA2928" s="207"/>
      <c r="CB2928" s="207"/>
      <c r="CC2928" s="207"/>
      <c r="CD2928" s="207"/>
      <c r="CE2928" s="207"/>
      <c r="CF2928" s="207"/>
      <c r="CG2928" s="207"/>
      <c r="CH2928" s="207"/>
      <c r="CI2928" s="207"/>
      <c r="CJ2928" s="207"/>
      <c r="CK2928" s="207"/>
      <c r="CL2928" s="207"/>
      <c r="CM2928" s="207"/>
      <c r="CN2928" s="207"/>
      <c r="CO2928" s="207"/>
      <c r="CP2928" s="207"/>
      <c r="CQ2928" s="207"/>
      <c r="CR2928" s="207"/>
      <c r="CS2928" s="207"/>
      <c r="CT2928" s="207"/>
      <c r="CU2928" s="207"/>
      <c r="CV2928" s="207"/>
      <c r="CW2928" s="207"/>
      <c r="CX2928" s="207"/>
      <c r="CY2928" s="207"/>
      <c r="CZ2928" s="207"/>
      <c r="DA2928" s="207"/>
      <c r="DB2928" s="207"/>
      <c r="DC2928" s="207"/>
      <c r="DD2928" s="207"/>
      <c r="DE2928" s="207"/>
      <c r="DF2928" s="207"/>
      <c r="DG2928" s="207"/>
      <c r="DH2928" s="207"/>
      <c r="DI2928" s="207"/>
      <c r="DJ2928" s="207"/>
      <c r="DK2928" s="207"/>
      <c r="DL2928" s="207"/>
      <c r="DM2928" s="207"/>
      <c r="DN2928" s="207"/>
      <c r="DO2928" s="207"/>
      <c r="DP2928" s="207"/>
      <c r="DQ2928" s="207"/>
      <c r="DR2928" s="207"/>
      <c r="DS2928" s="207"/>
      <c r="DT2928" s="207"/>
      <c r="DU2928" s="207"/>
      <c r="DV2928" s="207"/>
      <c r="DW2928" s="207"/>
      <c r="DX2928" s="207"/>
    </row>
    <row r="2929" spans="68:128">
      <c r="BP2929" s="207"/>
      <c r="BQ2929" s="207"/>
      <c r="BR2929" s="207"/>
      <c r="BS2929" s="207"/>
      <c r="BT2929" s="207"/>
      <c r="BU2929" s="207"/>
      <c r="BV2929" s="207"/>
      <c r="BW2929" s="207"/>
      <c r="BX2929" s="207"/>
      <c r="BY2929" s="207"/>
      <c r="BZ2929" s="207"/>
      <c r="CA2929" s="207"/>
      <c r="CB2929" s="207"/>
      <c r="CC2929" s="207"/>
      <c r="CD2929" s="207"/>
      <c r="CE2929" s="207"/>
      <c r="CF2929" s="207"/>
      <c r="CG2929" s="207"/>
      <c r="CH2929" s="207"/>
      <c r="CI2929" s="207"/>
      <c r="CJ2929" s="207"/>
      <c r="CK2929" s="207"/>
      <c r="CL2929" s="207"/>
      <c r="CM2929" s="207"/>
      <c r="CN2929" s="207"/>
      <c r="CO2929" s="207"/>
      <c r="CP2929" s="207"/>
      <c r="CQ2929" s="207"/>
      <c r="CR2929" s="207"/>
      <c r="CS2929" s="207"/>
      <c r="CT2929" s="207"/>
      <c r="CU2929" s="207"/>
      <c r="CV2929" s="207"/>
      <c r="CW2929" s="207"/>
      <c r="CX2929" s="207"/>
      <c r="CY2929" s="207"/>
      <c r="CZ2929" s="207"/>
      <c r="DA2929" s="207"/>
      <c r="DB2929" s="207"/>
      <c r="DC2929" s="207"/>
      <c r="DD2929" s="207"/>
      <c r="DE2929" s="207"/>
      <c r="DF2929" s="207"/>
      <c r="DG2929" s="207"/>
      <c r="DH2929" s="207"/>
      <c r="DI2929" s="207"/>
      <c r="DJ2929" s="207"/>
      <c r="DK2929" s="207"/>
      <c r="DL2929" s="207"/>
      <c r="DM2929" s="207"/>
      <c r="DN2929" s="207"/>
      <c r="DO2929" s="207"/>
      <c r="DP2929" s="207"/>
      <c r="DQ2929" s="207"/>
      <c r="DR2929" s="207"/>
      <c r="DS2929" s="207"/>
      <c r="DT2929" s="207"/>
      <c r="DU2929" s="207"/>
      <c r="DV2929" s="207"/>
      <c r="DW2929" s="207"/>
      <c r="DX2929" s="207"/>
    </row>
    <row r="2930" spans="68:128">
      <c r="BP2930" s="207"/>
      <c r="BQ2930" s="207"/>
      <c r="BR2930" s="207"/>
      <c r="BS2930" s="207"/>
      <c r="BT2930" s="207"/>
      <c r="BU2930" s="207"/>
      <c r="BV2930" s="207"/>
      <c r="BW2930" s="207"/>
      <c r="BX2930" s="207"/>
      <c r="BY2930" s="207"/>
      <c r="BZ2930" s="207"/>
      <c r="CA2930" s="207"/>
      <c r="CB2930" s="207"/>
      <c r="CC2930" s="207"/>
      <c r="CD2930" s="207"/>
      <c r="CE2930" s="207"/>
      <c r="CF2930" s="207"/>
      <c r="CG2930" s="207"/>
      <c r="CH2930" s="207"/>
      <c r="CI2930" s="207"/>
      <c r="CJ2930" s="207"/>
      <c r="CK2930" s="207"/>
      <c r="CL2930" s="207"/>
      <c r="CM2930" s="207"/>
      <c r="CN2930" s="207"/>
      <c r="CO2930" s="207"/>
      <c r="CP2930" s="207"/>
      <c r="CQ2930" s="207"/>
      <c r="CR2930" s="207"/>
      <c r="CS2930" s="207"/>
      <c r="CT2930" s="207"/>
      <c r="CU2930" s="207"/>
      <c r="CV2930" s="207"/>
      <c r="CW2930" s="207"/>
      <c r="CX2930" s="207"/>
      <c r="CY2930" s="207"/>
      <c r="CZ2930" s="207"/>
      <c r="DA2930" s="207"/>
      <c r="DB2930" s="207"/>
      <c r="DC2930" s="207"/>
      <c r="DD2930" s="207"/>
      <c r="DE2930" s="207"/>
      <c r="DF2930" s="207"/>
      <c r="DG2930" s="207"/>
      <c r="DH2930" s="207"/>
      <c r="DI2930" s="207"/>
      <c r="DJ2930" s="207"/>
      <c r="DK2930" s="207"/>
      <c r="DL2930" s="207"/>
      <c r="DM2930" s="207"/>
      <c r="DN2930" s="207"/>
      <c r="DO2930" s="207"/>
      <c r="DP2930" s="207"/>
      <c r="DQ2930" s="207"/>
      <c r="DR2930" s="207"/>
      <c r="DS2930" s="207"/>
      <c r="DT2930" s="207"/>
      <c r="DU2930" s="207"/>
      <c r="DV2930" s="207"/>
      <c r="DW2930" s="207"/>
      <c r="DX2930" s="207"/>
    </row>
    <row r="2931" spans="68:128">
      <c r="BP2931" s="207"/>
      <c r="BQ2931" s="207"/>
      <c r="BR2931" s="207"/>
      <c r="BS2931" s="207"/>
      <c r="BT2931" s="207"/>
      <c r="BU2931" s="207"/>
      <c r="BV2931" s="207"/>
      <c r="BW2931" s="207"/>
      <c r="BX2931" s="207"/>
      <c r="BY2931" s="207"/>
      <c r="BZ2931" s="207"/>
      <c r="CA2931" s="207"/>
      <c r="CB2931" s="207"/>
      <c r="CC2931" s="207"/>
      <c r="CD2931" s="207"/>
      <c r="CE2931" s="207"/>
      <c r="CF2931" s="207"/>
      <c r="CG2931" s="207"/>
      <c r="CH2931" s="207"/>
      <c r="CI2931" s="207"/>
      <c r="CJ2931" s="207"/>
      <c r="CK2931" s="207"/>
      <c r="CL2931" s="207"/>
      <c r="CM2931" s="207"/>
      <c r="CN2931" s="207"/>
      <c r="CO2931" s="207"/>
      <c r="CP2931" s="207"/>
      <c r="CQ2931" s="207"/>
      <c r="CR2931" s="207"/>
      <c r="CS2931" s="207"/>
      <c r="CT2931" s="207"/>
      <c r="CU2931" s="207"/>
      <c r="CV2931" s="207"/>
      <c r="CW2931" s="207"/>
      <c r="CX2931" s="207"/>
      <c r="CY2931" s="207"/>
      <c r="CZ2931" s="207"/>
      <c r="DA2931" s="207"/>
      <c r="DB2931" s="207"/>
      <c r="DC2931" s="207"/>
      <c r="DD2931" s="207"/>
      <c r="DE2931" s="207"/>
      <c r="DF2931" s="207"/>
      <c r="DG2931" s="207"/>
      <c r="DH2931" s="207"/>
      <c r="DI2931" s="207"/>
      <c r="DJ2931" s="207"/>
      <c r="DK2931" s="207"/>
      <c r="DL2931" s="207"/>
      <c r="DM2931" s="207"/>
      <c r="DN2931" s="207"/>
      <c r="DO2931" s="207"/>
      <c r="DP2931" s="207"/>
      <c r="DQ2931" s="207"/>
      <c r="DR2931" s="207"/>
      <c r="DS2931" s="207"/>
      <c r="DT2931" s="207"/>
      <c r="DU2931" s="207"/>
      <c r="DV2931" s="207"/>
      <c r="DW2931" s="207"/>
      <c r="DX2931" s="207"/>
    </row>
    <row r="2932" spans="68:128">
      <c r="BP2932" s="207"/>
      <c r="BQ2932" s="207"/>
      <c r="BR2932" s="207"/>
      <c r="BS2932" s="207"/>
      <c r="BT2932" s="207"/>
      <c r="BU2932" s="207"/>
      <c r="BV2932" s="207"/>
      <c r="BW2932" s="207"/>
      <c r="BX2932" s="207"/>
      <c r="BY2932" s="207"/>
      <c r="BZ2932" s="207"/>
      <c r="CA2932" s="207"/>
      <c r="CB2932" s="207"/>
      <c r="CC2932" s="207"/>
      <c r="CD2932" s="207"/>
      <c r="CE2932" s="207"/>
      <c r="CF2932" s="207"/>
      <c r="CG2932" s="207"/>
      <c r="CH2932" s="207"/>
      <c r="CI2932" s="207"/>
      <c r="CJ2932" s="207"/>
      <c r="CK2932" s="207"/>
      <c r="CL2932" s="207"/>
      <c r="CM2932" s="207"/>
      <c r="CN2932" s="207"/>
      <c r="CO2932" s="207"/>
      <c r="CP2932" s="207"/>
      <c r="CQ2932" s="207"/>
      <c r="CR2932" s="207"/>
      <c r="CS2932" s="207"/>
      <c r="CT2932" s="207"/>
      <c r="CU2932" s="207"/>
      <c r="CV2932" s="207"/>
      <c r="CW2932" s="207"/>
      <c r="CX2932" s="207"/>
      <c r="CY2932" s="207"/>
      <c r="CZ2932" s="207"/>
      <c r="DA2932" s="207"/>
      <c r="DB2932" s="207"/>
      <c r="DC2932" s="207"/>
      <c r="DD2932" s="207"/>
      <c r="DE2932" s="207"/>
      <c r="DF2932" s="207"/>
      <c r="DG2932" s="207"/>
      <c r="DH2932" s="207"/>
      <c r="DI2932" s="207"/>
      <c r="DJ2932" s="207"/>
      <c r="DK2932" s="207"/>
      <c r="DL2932" s="207"/>
      <c r="DM2932" s="207"/>
      <c r="DN2932" s="207"/>
      <c r="DO2932" s="207"/>
      <c r="DP2932" s="207"/>
      <c r="DQ2932" s="207"/>
      <c r="DR2932" s="207"/>
      <c r="DS2932" s="207"/>
      <c r="DT2932" s="207"/>
      <c r="DU2932" s="207"/>
      <c r="DV2932" s="207"/>
      <c r="DW2932" s="207"/>
      <c r="DX2932" s="207"/>
    </row>
    <row r="2933" spans="68:128">
      <c r="BP2933" s="207"/>
      <c r="BQ2933" s="207"/>
      <c r="BR2933" s="207"/>
      <c r="BS2933" s="207"/>
      <c r="BT2933" s="207"/>
      <c r="BU2933" s="207"/>
      <c r="BV2933" s="207"/>
      <c r="BW2933" s="207"/>
      <c r="BX2933" s="207"/>
      <c r="BY2933" s="207"/>
      <c r="BZ2933" s="207"/>
      <c r="CA2933" s="207"/>
      <c r="CB2933" s="207"/>
      <c r="CC2933" s="207"/>
      <c r="CD2933" s="207"/>
      <c r="CE2933" s="207"/>
      <c r="CF2933" s="207"/>
      <c r="CG2933" s="207"/>
      <c r="CH2933" s="207"/>
      <c r="CI2933" s="207"/>
      <c r="CJ2933" s="207"/>
      <c r="CK2933" s="207"/>
      <c r="CL2933" s="207"/>
      <c r="CM2933" s="207"/>
      <c r="CN2933" s="207"/>
      <c r="CO2933" s="207"/>
      <c r="CP2933" s="207"/>
      <c r="CQ2933" s="207"/>
      <c r="CR2933" s="207"/>
      <c r="CS2933" s="207"/>
      <c r="CT2933" s="207"/>
      <c r="CU2933" s="207"/>
      <c r="CV2933" s="207"/>
      <c r="CW2933" s="207"/>
      <c r="CX2933" s="207"/>
      <c r="CY2933" s="207"/>
      <c r="CZ2933" s="207"/>
      <c r="DA2933" s="207"/>
      <c r="DB2933" s="207"/>
      <c r="DC2933" s="207"/>
      <c r="DD2933" s="207"/>
      <c r="DE2933" s="207"/>
      <c r="DF2933" s="207"/>
      <c r="DG2933" s="207"/>
      <c r="DH2933" s="207"/>
      <c r="DI2933" s="207"/>
      <c r="DJ2933" s="207"/>
      <c r="DK2933" s="207"/>
      <c r="DL2933" s="207"/>
      <c r="DM2933" s="207"/>
      <c r="DN2933" s="207"/>
      <c r="DO2933" s="207"/>
      <c r="DP2933" s="207"/>
      <c r="DQ2933" s="207"/>
      <c r="DR2933" s="207"/>
      <c r="DS2933" s="207"/>
      <c r="DT2933" s="207"/>
      <c r="DU2933" s="207"/>
      <c r="DV2933" s="207"/>
      <c r="DW2933" s="207"/>
      <c r="DX2933" s="207"/>
    </row>
    <row r="2934" spans="68:128">
      <c r="BP2934" s="207"/>
      <c r="BQ2934" s="207"/>
      <c r="BR2934" s="207"/>
      <c r="BS2934" s="207"/>
      <c r="BT2934" s="207"/>
      <c r="BU2934" s="207"/>
      <c r="BV2934" s="207"/>
      <c r="BW2934" s="207"/>
      <c r="BX2934" s="207"/>
      <c r="BY2934" s="207"/>
      <c r="BZ2934" s="207"/>
      <c r="CA2934" s="207"/>
      <c r="CB2934" s="207"/>
      <c r="CC2934" s="207"/>
      <c r="CD2934" s="207"/>
      <c r="CE2934" s="207"/>
      <c r="CF2934" s="207"/>
      <c r="CG2934" s="207"/>
      <c r="CH2934" s="207"/>
      <c r="CI2934" s="207"/>
      <c r="CJ2934" s="207"/>
      <c r="CK2934" s="207"/>
      <c r="CL2934" s="207"/>
      <c r="CM2934" s="207"/>
      <c r="CN2934" s="207"/>
      <c r="CO2934" s="207"/>
      <c r="CP2934" s="207"/>
      <c r="CQ2934" s="207"/>
      <c r="CR2934" s="207"/>
      <c r="CS2934" s="207"/>
      <c r="CT2934" s="207"/>
      <c r="CU2934" s="207"/>
      <c r="CV2934" s="207"/>
      <c r="CW2934" s="207"/>
      <c r="CX2934" s="207"/>
      <c r="CY2934" s="207"/>
      <c r="CZ2934" s="207"/>
      <c r="DA2934" s="207"/>
      <c r="DB2934" s="207"/>
      <c r="DC2934" s="207"/>
      <c r="DD2934" s="207"/>
      <c r="DE2934" s="207"/>
      <c r="DF2934" s="207"/>
      <c r="DG2934" s="207"/>
      <c r="DH2934" s="207"/>
      <c r="DI2934" s="207"/>
      <c r="DJ2934" s="207"/>
      <c r="DK2934" s="207"/>
      <c r="DL2934" s="207"/>
      <c r="DM2934" s="207"/>
      <c r="DN2934" s="207"/>
      <c r="DO2934" s="207"/>
      <c r="DP2934" s="207"/>
      <c r="DQ2934" s="207"/>
      <c r="DR2934" s="207"/>
      <c r="DS2934" s="207"/>
      <c r="DT2934" s="207"/>
      <c r="DU2934" s="207"/>
      <c r="DV2934" s="207"/>
      <c r="DW2934" s="207"/>
      <c r="DX2934" s="207"/>
    </row>
    <row r="2935" spans="68:128">
      <c r="BP2935" s="207"/>
      <c r="BQ2935" s="207"/>
      <c r="BR2935" s="207"/>
      <c r="BS2935" s="207"/>
      <c r="BT2935" s="207"/>
      <c r="BU2935" s="207"/>
      <c r="BV2935" s="207"/>
      <c r="BW2935" s="207"/>
      <c r="BX2935" s="207"/>
      <c r="BY2935" s="207"/>
      <c r="BZ2935" s="207"/>
      <c r="CA2935" s="207"/>
      <c r="CB2935" s="207"/>
      <c r="CC2935" s="207"/>
      <c r="CD2935" s="207"/>
      <c r="CE2935" s="207"/>
      <c r="CF2935" s="207"/>
      <c r="CG2935" s="207"/>
      <c r="CH2935" s="207"/>
      <c r="CI2935" s="207"/>
      <c r="CJ2935" s="207"/>
      <c r="CK2935" s="207"/>
      <c r="CL2935" s="207"/>
      <c r="CM2935" s="207"/>
      <c r="CN2935" s="207"/>
      <c r="CO2935" s="207"/>
      <c r="CP2935" s="207"/>
      <c r="CQ2935" s="207"/>
      <c r="CR2935" s="207"/>
      <c r="CS2935" s="207"/>
      <c r="CT2935" s="207"/>
      <c r="CU2935" s="207"/>
      <c r="CV2935" s="207"/>
      <c r="CW2935" s="207"/>
      <c r="CX2935" s="207"/>
      <c r="CY2935" s="207"/>
      <c r="CZ2935" s="207"/>
      <c r="DA2935" s="207"/>
      <c r="DB2935" s="207"/>
      <c r="DC2935" s="207"/>
      <c r="DD2935" s="207"/>
      <c r="DE2935" s="207"/>
      <c r="DF2935" s="207"/>
      <c r="DG2935" s="207"/>
      <c r="DH2935" s="207"/>
      <c r="DI2935" s="207"/>
      <c r="DJ2935" s="207"/>
      <c r="DK2935" s="207"/>
      <c r="DL2935" s="207"/>
      <c r="DM2935" s="207"/>
      <c r="DN2935" s="207"/>
      <c r="DO2935" s="207"/>
      <c r="DP2935" s="207"/>
      <c r="DQ2935" s="207"/>
      <c r="DR2935" s="207"/>
      <c r="DS2935" s="207"/>
      <c r="DT2935" s="207"/>
      <c r="DU2935" s="207"/>
      <c r="DV2935" s="207"/>
      <c r="DW2935" s="207"/>
      <c r="DX2935" s="207"/>
    </row>
    <row r="2936" spans="68:128">
      <c r="BP2936" s="207"/>
      <c r="BQ2936" s="207"/>
      <c r="BR2936" s="207"/>
      <c r="BS2936" s="207"/>
      <c r="BT2936" s="207"/>
      <c r="BU2936" s="207"/>
      <c r="BV2936" s="207"/>
      <c r="BW2936" s="207"/>
      <c r="BX2936" s="207"/>
      <c r="BY2936" s="207"/>
      <c r="BZ2936" s="207"/>
      <c r="CA2936" s="207"/>
      <c r="CB2936" s="207"/>
      <c r="CC2936" s="207"/>
      <c r="CD2936" s="207"/>
      <c r="CE2936" s="207"/>
      <c r="CF2936" s="207"/>
      <c r="CG2936" s="207"/>
      <c r="CH2936" s="207"/>
      <c r="CI2936" s="207"/>
      <c r="CJ2936" s="207"/>
      <c r="CK2936" s="207"/>
      <c r="CL2936" s="207"/>
      <c r="CM2936" s="207"/>
      <c r="CN2936" s="207"/>
      <c r="CO2936" s="207"/>
      <c r="CP2936" s="207"/>
      <c r="CQ2936" s="207"/>
      <c r="CR2936" s="207"/>
      <c r="CS2936" s="207"/>
      <c r="CT2936" s="207"/>
      <c r="CU2936" s="207"/>
      <c r="CV2936" s="207"/>
      <c r="CW2936" s="207"/>
      <c r="CX2936" s="207"/>
      <c r="CY2936" s="207"/>
      <c r="CZ2936" s="207"/>
      <c r="DA2936" s="207"/>
      <c r="DB2936" s="207"/>
      <c r="DC2936" s="207"/>
      <c r="DD2936" s="207"/>
      <c r="DE2936" s="207"/>
      <c r="DF2936" s="207"/>
      <c r="DG2936" s="207"/>
      <c r="DH2936" s="207"/>
      <c r="DI2936" s="207"/>
      <c r="DJ2936" s="207"/>
      <c r="DK2936" s="207"/>
      <c r="DL2936" s="207"/>
      <c r="DM2936" s="207"/>
      <c r="DN2936" s="207"/>
      <c r="DO2936" s="207"/>
      <c r="DP2936" s="207"/>
      <c r="DQ2936" s="207"/>
      <c r="DR2936" s="207"/>
      <c r="DS2936" s="207"/>
      <c r="DT2936" s="207"/>
      <c r="DU2936" s="207"/>
      <c r="DV2936" s="207"/>
      <c r="DW2936" s="207"/>
      <c r="DX2936" s="207"/>
    </row>
    <row r="2937" spans="68:128">
      <c r="BP2937" s="207"/>
      <c r="BQ2937" s="207"/>
      <c r="BR2937" s="207"/>
      <c r="BS2937" s="207"/>
      <c r="BT2937" s="207"/>
      <c r="BU2937" s="207"/>
      <c r="BV2937" s="207"/>
      <c r="BW2937" s="207"/>
      <c r="BX2937" s="207"/>
      <c r="BY2937" s="207"/>
      <c r="BZ2937" s="207"/>
      <c r="CA2937" s="207"/>
      <c r="CB2937" s="207"/>
      <c r="CC2937" s="207"/>
      <c r="CD2937" s="207"/>
      <c r="CE2937" s="207"/>
      <c r="CF2937" s="207"/>
      <c r="CG2937" s="207"/>
      <c r="CH2937" s="207"/>
      <c r="CI2937" s="207"/>
      <c r="CJ2937" s="207"/>
      <c r="CK2937" s="207"/>
      <c r="CL2937" s="207"/>
      <c r="CM2937" s="207"/>
      <c r="CN2937" s="207"/>
      <c r="CO2937" s="207"/>
      <c r="CP2937" s="207"/>
      <c r="CQ2937" s="207"/>
      <c r="CR2937" s="207"/>
      <c r="CS2937" s="207"/>
      <c r="CT2937" s="207"/>
      <c r="CU2937" s="207"/>
      <c r="CV2937" s="207"/>
      <c r="CW2937" s="207"/>
      <c r="CX2937" s="207"/>
      <c r="CY2937" s="207"/>
      <c r="CZ2937" s="207"/>
      <c r="DA2937" s="207"/>
      <c r="DB2937" s="207"/>
      <c r="DC2937" s="207"/>
      <c r="DD2937" s="207"/>
      <c r="DE2937" s="207"/>
      <c r="DF2937" s="207"/>
      <c r="DG2937" s="207"/>
      <c r="DH2937" s="207"/>
      <c r="DI2937" s="207"/>
      <c r="DJ2937" s="207"/>
      <c r="DK2937" s="207"/>
      <c r="DL2937" s="207"/>
      <c r="DM2937" s="207"/>
      <c r="DN2937" s="207"/>
      <c r="DO2937" s="207"/>
      <c r="DP2937" s="207"/>
      <c r="DQ2937" s="207"/>
      <c r="DR2937" s="207"/>
      <c r="DS2937" s="207"/>
      <c r="DT2937" s="207"/>
      <c r="DU2937" s="207"/>
      <c r="DV2937" s="207"/>
      <c r="DW2937" s="207"/>
      <c r="DX2937" s="207"/>
    </row>
    <row r="2938" spans="68:128">
      <c r="BP2938" s="207"/>
      <c r="BQ2938" s="207"/>
      <c r="BR2938" s="207"/>
      <c r="BS2938" s="207"/>
      <c r="BT2938" s="207"/>
      <c r="BU2938" s="207"/>
      <c r="BV2938" s="207"/>
      <c r="BW2938" s="207"/>
      <c r="BX2938" s="207"/>
      <c r="BY2938" s="207"/>
      <c r="BZ2938" s="207"/>
      <c r="CA2938" s="207"/>
      <c r="CB2938" s="207"/>
      <c r="CC2938" s="207"/>
      <c r="CD2938" s="207"/>
      <c r="CE2938" s="207"/>
      <c r="CF2938" s="207"/>
      <c r="CG2938" s="207"/>
      <c r="CH2938" s="207"/>
      <c r="CI2938" s="207"/>
      <c r="CJ2938" s="207"/>
      <c r="CK2938" s="207"/>
      <c r="CL2938" s="207"/>
      <c r="CM2938" s="207"/>
      <c r="CN2938" s="207"/>
      <c r="CO2938" s="207"/>
      <c r="CP2938" s="207"/>
      <c r="CQ2938" s="207"/>
      <c r="CR2938" s="207"/>
      <c r="CS2938" s="207"/>
      <c r="CT2938" s="207"/>
      <c r="CU2938" s="207"/>
      <c r="CV2938" s="207"/>
      <c r="CW2938" s="207"/>
      <c r="CX2938" s="207"/>
      <c r="CY2938" s="207"/>
      <c r="CZ2938" s="207"/>
      <c r="DA2938" s="207"/>
      <c r="DB2938" s="207"/>
      <c r="DC2938" s="207"/>
      <c r="DD2938" s="207"/>
      <c r="DE2938" s="207"/>
      <c r="DF2938" s="207"/>
      <c r="DG2938" s="207"/>
      <c r="DH2938" s="207"/>
      <c r="DI2938" s="207"/>
      <c r="DJ2938" s="207"/>
      <c r="DK2938" s="207"/>
      <c r="DL2938" s="207"/>
      <c r="DM2938" s="207"/>
      <c r="DN2938" s="207"/>
      <c r="DO2938" s="207"/>
      <c r="DP2938" s="207"/>
      <c r="DQ2938" s="207"/>
      <c r="DR2938" s="207"/>
      <c r="DS2938" s="207"/>
      <c r="DT2938" s="207"/>
      <c r="DU2938" s="207"/>
      <c r="DV2938" s="207"/>
      <c r="DW2938" s="207"/>
      <c r="DX2938" s="207"/>
    </row>
    <row r="2939" spans="68:128">
      <c r="BP2939" s="207"/>
      <c r="BQ2939" s="207"/>
      <c r="BR2939" s="207"/>
      <c r="BS2939" s="207"/>
      <c r="BT2939" s="207"/>
      <c r="BU2939" s="207"/>
      <c r="BV2939" s="207"/>
      <c r="BW2939" s="207"/>
      <c r="BX2939" s="207"/>
      <c r="BY2939" s="207"/>
      <c r="BZ2939" s="207"/>
      <c r="CA2939" s="207"/>
      <c r="CB2939" s="207"/>
      <c r="CC2939" s="207"/>
      <c r="CD2939" s="207"/>
      <c r="CE2939" s="207"/>
      <c r="CF2939" s="207"/>
      <c r="CG2939" s="207"/>
      <c r="CH2939" s="207"/>
      <c r="CI2939" s="207"/>
      <c r="CJ2939" s="207"/>
      <c r="CK2939" s="207"/>
      <c r="CL2939" s="207"/>
      <c r="CM2939" s="207"/>
      <c r="CN2939" s="207"/>
      <c r="CO2939" s="207"/>
      <c r="CP2939" s="207"/>
      <c r="CQ2939" s="207"/>
      <c r="CR2939" s="207"/>
      <c r="CS2939" s="207"/>
      <c r="CT2939" s="207"/>
      <c r="CU2939" s="207"/>
      <c r="CV2939" s="207"/>
      <c r="CW2939" s="207"/>
      <c r="CX2939" s="207"/>
      <c r="CY2939" s="207"/>
      <c r="CZ2939" s="207"/>
      <c r="DA2939" s="207"/>
      <c r="DB2939" s="207"/>
      <c r="DC2939" s="207"/>
      <c r="DD2939" s="207"/>
      <c r="DE2939" s="207"/>
      <c r="DF2939" s="207"/>
      <c r="DG2939" s="207"/>
      <c r="DH2939" s="207"/>
      <c r="DI2939" s="207"/>
      <c r="DJ2939" s="207"/>
      <c r="DK2939" s="207"/>
      <c r="DL2939" s="207"/>
      <c r="DM2939" s="207"/>
      <c r="DN2939" s="207"/>
      <c r="DO2939" s="207"/>
      <c r="DP2939" s="207"/>
      <c r="DQ2939" s="207"/>
      <c r="DR2939" s="207"/>
      <c r="DS2939" s="207"/>
      <c r="DT2939" s="207"/>
      <c r="DU2939" s="207"/>
      <c r="DV2939" s="207"/>
      <c r="DW2939" s="207"/>
      <c r="DX2939" s="207"/>
    </row>
    <row r="2940" spans="68:128">
      <c r="BP2940" s="207"/>
      <c r="BQ2940" s="207"/>
      <c r="BR2940" s="207"/>
      <c r="BS2940" s="207"/>
      <c r="BT2940" s="207"/>
      <c r="BU2940" s="207"/>
      <c r="BV2940" s="207"/>
      <c r="BW2940" s="207"/>
      <c r="BX2940" s="207"/>
      <c r="BY2940" s="207"/>
      <c r="BZ2940" s="207"/>
      <c r="CA2940" s="207"/>
      <c r="CB2940" s="207"/>
      <c r="CC2940" s="207"/>
      <c r="CD2940" s="207"/>
      <c r="CE2940" s="207"/>
      <c r="CF2940" s="207"/>
      <c r="CG2940" s="207"/>
      <c r="CH2940" s="207"/>
      <c r="CI2940" s="207"/>
      <c r="CJ2940" s="207"/>
      <c r="CK2940" s="207"/>
      <c r="CL2940" s="207"/>
      <c r="CM2940" s="207"/>
      <c r="CN2940" s="207"/>
      <c r="CO2940" s="207"/>
      <c r="CP2940" s="207"/>
      <c r="CQ2940" s="207"/>
      <c r="CR2940" s="207"/>
      <c r="CS2940" s="207"/>
      <c r="CT2940" s="207"/>
      <c r="CU2940" s="207"/>
      <c r="CV2940" s="207"/>
      <c r="CW2940" s="207"/>
      <c r="CX2940" s="207"/>
      <c r="CY2940" s="207"/>
      <c r="CZ2940" s="207"/>
      <c r="DA2940" s="207"/>
      <c r="DB2940" s="207"/>
      <c r="DC2940" s="207"/>
      <c r="DD2940" s="207"/>
      <c r="DE2940" s="207"/>
      <c r="DF2940" s="207"/>
      <c r="DG2940" s="207"/>
      <c r="DH2940" s="207"/>
      <c r="DI2940" s="207"/>
      <c r="DJ2940" s="207"/>
      <c r="DK2940" s="207"/>
      <c r="DL2940" s="207"/>
      <c r="DM2940" s="207"/>
      <c r="DN2940" s="207"/>
      <c r="DO2940" s="207"/>
      <c r="DP2940" s="207"/>
      <c r="DQ2940" s="207"/>
      <c r="DR2940" s="207"/>
      <c r="DS2940" s="207"/>
      <c r="DT2940" s="207"/>
      <c r="DU2940" s="207"/>
      <c r="DV2940" s="207"/>
      <c r="DW2940" s="207"/>
      <c r="DX2940" s="207"/>
    </row>
    <row r="2941" spans="68:128">
      <c r="BP2941" s="207"/>
      <c r="BQ2941" s="207"/>
      <c r="BR2941" s="207"/>
      <c r="BS2941" s="207"/>
      <c r="BT2941" s="207"/>
      <c r="BU2941" s="207"/>
      <c r="BV2941" s="207"/>
      <c r="BW2941" s="207"/>
      <c r="BX2941" s="207"/>
      <c r="BY2941" s="207"/>
      <c r="BZ2941" s="207"/>
      <c r="CA2941" s="207"/>
      <c r="CB2941" s="207"/>
      <c r="CC2941" s="207"/>
      <c r="CD2941" s="207"/>
      <c r="CE2941" s="207"/>
      <c r="CF2941" s="207"/>
      <c r="CG2941" s="207"/>
      <c r="CH2941" s="207"/>
      <c r="CI2941" s="207"/>
      <c r="CJ2941" s="207"/>
      <c r="CK2941" s="207"/>
      <c r="CL2941" s="207"/>
      <c r="CM2941" s="207"/>
      <c r="CN2941" s="207"/>
      <c r="CO2941" s="207"/>
      <c r="CP2941" s="207"/>
      <c r="CQ2941" s="207"/>
      <c r="CR2941" s="207"/>
      <c r="CS2941" s="207"/>
      <c r="CT2941" s="207"/>
      <c r="CU2941" s="207"/>
      <c r="CV2941" s="207"/>
      <c r="CW2941" s="207"/>
      <c r="CX2941" s="207"/>
      <c r="CY2941" s="207"/>
      <c r="CZ2941" s="207"/>
      <c r="DA2941" s="207"/>
      <c r="DB2941" s="207"/>
      <c r="DC2941" s="207"/>
      <c r="DD2941" s="207"/>
      <c r="DE2941" s="207"/>
      <c r="DF2941" s="207"/>
      <c r="DG2941" s="207"/>
      <c r="DH2941" s="207"/>
      <c r="DI2941" s="207"/>
      <c r="DJ2941" s="207"/>
      <c r="DK2941" s="207"/>
      <c r="DL2941" s="207"/>
      <c r="DM2941" s="207"/>
      <c r="DN2941" s="207"/>
      <c r="DO2941" s="207"/>
      <c r="DP2941" s="207"/>
      <c r="DQ2941" s="207"/>
      <c r="DR2941" s="207"/>
      <c r="DS2941" s="207"/>
      <c r="DT2941" s="207"/>
      <c r="DU2941" s="207"/>
      <c r="DV2941" s="207"/>
      <c r="DW2941" s="207"/>
      <c r="DX2941" s="207"/>
    </row>
    <row r="2942" spans="68:128">
      <c r="BP2942" s="207"/>
      <c r="BQ2942" s="207"/>
      <c r="BR2942" s="207"/>
      <c r="BS2942" s="207"/>
      <c r="BT2942" s="207"/>
      <c r="BU2942" s="207"/>
      <c r="BV2942" s="207"/>
      <c r="BW2942" s="207"/>
      <c r="BX2942" s="207"/>
      <c r="BY2942" s="207"/>
      <c r="BZ2942" s="207"/>
      <c r="CA2942" s="207"/>
      <c r="CB2942" s="207"/>
      <c r="CC2942" s="207"/>
      <c r="CD2942" s="207"/>
      <c r="CE2942" s="207"/>
      <c r="CF2942" s="207"/>
      <c r="CG2942" s="207"/>
      <c r="CH2942" s="207"/>
      <c r="CI2942" s="207"/>
      <c r="CJ2942" s="207"/>
      <c r="CK2942" s="207"/>
      <c r="CL2942" s="207"/>
      <c r="CM2942" s="207"/>
      <c r="CN2942" s="207"/>
      <c r="CO2942" s="207"/>
      <c r="CP2942" s="207"/>
      <c r="CQ2942" s="207"/>
      <c r="CR2942" s="207"/>
      <c r="CS2942" s="207"/>
      <c r="CT2942" s="207"/>
      <c r="CU2942" s="207"/>
      <c r="CV2942" s="207"/>
      <c r="CW2942" s="207"/>
      <c r="CX2942" s="207"/>
      <c r="CY2942" s="207"/>
      <c r="CZ2942" s="207"/>
      <c r="DA2942" s="207"/>
      <c r="DB2942" s="207"/>
      <c r="DC2942" s="207"/>
      <c r="DD2942" s="207"/>
      <c r="DE2942" s="207"/>
      <c r="DF2942" s="207"/>
      <c r="DG2942" s="207"/>
      <c r="DH2942" s="207"/>
      <c r="DI2942" s="207"/>
      <c r="DJ2942" s="207"/>
      <c r="DK2942" s="207"/>
      <c r="DL2942" s="207"/>
      <c r="DM2942" s="207"/>
      <c r="DN2942" s="207"/>
      <c r="DO2942" s="207"/>
      <c r="DP2942" s="207"/>
      <c r="DQ2942" s="207"/>
      <c r="DR2942" s="207"/>
      <c r="DS2942" s="207"/>
      <c r="DT2942" s="207"/>
      <c r="DU2942" s="207"/>
      <c r="DV2942" s="207"/>
      <c r="DW2942" s="207"/>
      <c r="DX2942" s="207"/>
    </row>
    <row r="2943" spans="68:128">
      <c r="BP2943" s="207"/>
      <c r="BQ2943" s="207"/>
      <c r="BR2943" s="207"/>
      <c r="BS2943" s="207"/>
      <c r="BT2943" s="207"/>
      <c r="BU2943" s="207"/>
      <c r="BV2943" s="207"/>
      <c r="BW2943" s="207"/>
      <c r="BX2943" s="207"/>
      <c r="BY2943" s="207"/>
      <c r="BZ2943" s="207"/>
      <c r="CA2943" s="207"/>
      <c r="CB2943" s="207"/>
      <c r="CC2943" s="207"/>
      <c r="CD2943" s="207"/>
      <c r="CE2943" s="207"/>
      <c r="CF2943" s="207"/>
      <c r="CG2943" s="207"/>
      <c r="CH2943" s="207"/>
      <c r="CI2943" s="207"/>
      <c r="CJ2943" s="207"/>
      <c r="CK2943" s="207"/>
      <c r="CL2943" s="207"/>
      <c r="CM2943" s="207"/>
      <c r="CN2943" s="207"/>
      <c r="CO2943" s="207"/>
      <c r="CP2943" s="207"/>
      <c r="CQ2943" s="207"/>
      <c r="CR2943" s="207"/>
      <c r="CS2943" s="207"/>
      <c r="CT2943" s="207"/>
      <c r="CU2943" s="207"/>
      <c r="CV2943" s="207"/>
      <c r="CW2943" s="207"/>
      <c r="CX2943" s="207"/>
      <c r="CY2943" s="207"/>
      <c r="CZ2943" s="207"/>
      <c r="DA2943" s="207"/>
      <c r="DB2943" s="207"/>
      <c r="DC2943" s="207"/>
      <c r="DD2943" s="207"/>
      <c r="DE2943" s="207"/>
      <c r="DF2943" s="207"/>
      <c r="DG2943" s="207"/>
      <c r="DH2943" s="207"/>
      <c r="DI2943" s="207"/>
      <c r="DJ2943" s="207"/>
      <c r="DK2943" s="207"/>
      <c r="DL2943" s="207"/>
      <c r="DM2943" s="207"/>
      <c r="DN2943" s="207"/>
      <c r="DO2943" s="207"/>
      <c r="DP2943" s="207"/>
      <c r="DQ2943" s="207"/>
      <c r="DR2943" s="207"/>
      <c r="DS2943" s="207"/>
      <c r="DT2943" s="207"/>
      <c r="DU2943" s="207"/>
      <c r="DV2943" s="207"/>
      <c r="DW2943" s="207"/>
      <c r="DX2943" s="207"/>
    </row>
    <row r="2944" spans="68:128">
      <c r="BP2944" s="207"/>
      <c r="BQ2944" s="207"/>
      <c r="BR2944" s="207"/>
      <c r="BS2944" s="207"/>
      <c r="BT2944" s="207"/>
      <c r="BU2944" s="207"/>
      <c r="BV2944" s="207"/>
      <c r="BW2944" s="207"/>
      <c r="BX2944" s="207"/>
      <c r="BY2944" s="207"/>
      <c r="BZ2944" s="207"/>
      <c r="CA2944" s="207"/>
      <c r="CB2944" s="207"/>
      <c r="CC2944" s="207"/>
      <c r="CD2944" s="207"/>
      <c r="CE2944" s="207"/>
      <c r="CF2944" s="207"/>
      <c r="CG2944" s="207"/>
      <c r="CH2944" s="207"/>
      <c r="CI2944" s="207"/>
      <c r="CJ2944" s="207"/>
      <c r="CK2944" s="207"/>
      <c r="CL2944" s="207"/>
      <c r="CM2944" s="207"/>
      <c r="CN2944" s="207"/>
      <c r="CO2944" s="207"/>
      <c r="CP2944" s="207"/>
      <c r="CQ2944" s="207"/>
      <c r="CR2944" s="207"/>
      <c r="CS2944" s="207"/>
      <c r="CT2944" s="207"/>
      <c r="CU2944" s="207"/>
      <c r="CV2944" s="207"/>
      <c r="CW2944" s="207"/>
      <c r="CX2944" s="207"/>
      <c r="CY2944" s="207"/>
      <c r="CZ2944" s="207"/>
      <c r="DA2944" s="207"/>
      <c r="DB2944" s="207"/>
      <c r="DC2944" s="207"/>
      <c r="DD2944" s="207"/>
      <c r="DE2944" s="207"/>
      <c r="DF2944" s="207"/>
      <c r="DG2944" s="207"/>
      <c r="DH2944" s="207"/>
      <c r="DI2944" s="207"/>
      <c r="DJ2944" s="207"/>
      <c r="DK2944" s="207"/>
      <c r="DL2944" s="207"/>
      <c r="DM2944" s="207"/>
      <c r="DN2944" s="207"/>
      <c r="DO2944" s="207"/>
      <c r="DP2944" s="207"/>
      <c r="DQ2944" s="207"/>
      <c r="DR2944" s="207"/>
      <c r="DS2944" s="207"/>
      <c r="DT2944" s="207"/>
      <c r="DU2944" s="207"/>
      <c r="DV2944" s="207"/>
      <c r="DW2944" s="207"/>
      <c r="DX2944" s="207"/>
    </row>
    <row r="2945" spans="68:128">
      <c r="BP2945" s="207"/>
      <c r="BQ2945" s="207"/>
      <c r="BR2945" s="207"/>
      <c r="BS2945" s="207"/>
      <c r="BT2945" s="207"/>
      <c r="BU2945" s="207"/>
      <c r="BV2945" s="207"/>
      <c r="BW2945" s="207"/>
      <c r="BX2945" s="207"/>
      <c r="BY2945" s="207"/>
      <c r="BZ2945" s="207"/>
      <c r="CA2945" s="207"/>
      <c r="CB2945" s="207"/>
      <c r="CC2945" s="207"/>
      <c r="CD2945" s="207"/>
      <c r="CE2945" s="207"/>
      <c r="CF2945" s="207"/>
      <c r="CG2945" s="207"/>
      <c r="CH2945" s="207"/>
      <c r="CI2945" s="207"/>
      <c r="CJ2945" s="207"/>
      <c r="CK2945" s="207"/>
      <c r="CL2945" s="207"/>
      <c r="CM2945" s="207"/>
      <c r="CN2945" s="207"/>
      <c r="CO2945" s="207"/>
      <c r="CP2945" s="207"/>
      <c r="CQ2945" s="207"/>
      <c r="CR2945" s="207"/>
      <c r="CS2945" s="207"/>
      <c r="CT2945" s="207"/>
      <c r="CU2945" s="207"/>
      <c r="CV2945" s="207"/>
      <c r="CW2945" s="207"/>
      <c r="CX2945" s="207"/>
      <c r="CY2945" s="207"/>
      <c r="CZ2945" s="207"/>
      <c r="DA2945" s="207"/>
      <c r="DB2945" s="207"/>
      <c r="DC2945" s="207"/>
      <c r="DD2945" s="207"/>
      <c r="DE2945" s="207"/>
      <c r="DF2945" s="207"/>
      <c r="DG2945" s="207"/>
      <c r="DH2945" s="207"/>
      <c r="DI2945" s="207"/>
      <c r="DJ2945" s="207"/>
      <c r="DK2945" s="207"/>
      <c r="DL2945" s="207"/>
      <c r="DM2945" s="207"/>
      <c r="DN2945" s="207"/>
      <c r="DO2945" s="207"/>
      <c r="DP2945" s="207"/>
      <c r="DQ2945" s="207"/>
      <c r="DR2945" s="207"/>
      <c r="DS2945" s="207"/>
      <c r="DT2945" s="207"/>
      <c r="DU2945" s="207"/>
      <c r="DV2945" s="207"/>
      <c r="DW2945" s="207"/>
      <c r="DX2945" s="207"/>
    </row>
    <row r="2946" spans="68:128">
      <c r="BP2946" s="207"/>
      <c r="BQ2946" s="207"/>
      <c r="BR2946" s="207"/>
      <c r="BS2946" s="207"/>
      <c r="BT2946" s="207"/>
      <c r="BU2946" s="207"/>
      <c r="BV2946" s="207"/>
      <c r="BW2946" s="207"/>
      <c r="BX2946" s="207"/>
      <c r="BY2946" s="207"/>
      <c r="BZ2946" s="207"/>
      <c r="CA2946" s="207"/>
      <c r="CB2946" s="207"/>
      <c r="CC2946" s="207"/>
      <c r="CD2946" s="207"/>
      <c r="CE2946" s="207"/>
      <c r="CF2946" s="207"/>
      <c r="CG2946" s="207"/>
      <c r="CH2946" s="207"/>
      <c r="CI2946" s="207"/>
      <c r="CJ2946" s="207"/>
      <c r="CK2946" s="207"/>
      <c r="CL2946" s="207"/>
      <c r="CM2946" s="207"/>
      <c r="CN2946" s="207"/>
      <c r="CO2946" s="207"/>
      <c r="CP2946" s="207"/>
      <c r="CQ2946" s="207"/>
      <c r="CR2946" s="207"/>
      <c r="CS2946" s="207"/>
      <c r="CT2946" s="207"/>
      <c r="CU2946" s="207"/>
      <c r="CV2946" s="207"/>
      <c r="CW2946" s="207"/>
      <c r="CX2946" s="207"/>
      <c r="CY2946" s="207"/>
      <c r="CZ2946" s="207"/>
      <c r="DA2946" s="207"/>
      <c r="DB2946" s="207"/>
      <c r="DC2946" s="207"/>
      <c r="DD2946" s="207"/>
      <c r="DE2946" s="207"/>
      <c r="DF2946" s="207"/>
      <c r="DG2946" s="207"/>
      <c r="DH2946" s="207"/>
      <c r="DI2946" s="207"/>
      <c r="DJ2946" s="207"/>
      <c r="DK2946" s="207"/>
      <c r="DL2946" s="207"/>
      <c r="DM2946" s="207"/>
      <c r="DN2946" s="207"/>
      <c r="DO2946" s="207"/>
      <c r="DP2946" s="207"/>
      <c r="DQ2946" s="207"/>
      <c r="DR2946" s="207"/>
      <c r="DS2946" s="207"/>
      <c r="DT2946" s="207"/>
      <c r="DU2946" s="207"/>
      <c r="DV2946" s="207"/>
      <c r="DW2946" s="207"/>
      <c r="DX2946" s="207"/>
    </row>
    <row r="2947" spans="68:128">
      <c r="BP2947" s="207"/>
      <c r="BQ2947" s="207"/>
      <c r="BR2947" s="207"/>
      <c r="BS2947" s="207"/>
      <c r="BT2947" s="207"/>
      <c r="BU2947" s="207"/>
      <c r="BV2947" s="207"/>
      <c r="BW2947" s="207"/>
      <c r="BX2947" s="207"/>
      <c r="BY2947" s="207"/>
      <c r="BZ2947" s="207"/>
      <c r="CA2947" s="207"/>
      <c r="CB2947" s="207"/>
      <c r="CC2947" s="207"/>
      <c r="CD2947" s="207"/>
      <c r="CE2947" s="207"/>
      <c r="CF2947" s="207"/>
      <c r="CG2947" s="207"/>
      <c r="CH2947" s="207"/>
      <c r="CI2947" s="207"/>
      <c r="CJ2947" s="207"/>
      <c r="CK2947" s="207"/>
      <c r="CL2947" s="207"/>
      <c r="CM2947" s="207"/>
      <c r="CN2947" s="207"/>
      <c r="CO2947" s="207"/>
      <c r="CP2947" s="207"/>
      <c r="CQ2947" s="207"/>
      <c r="CR2947" s="207"/>
      <c r="CS2947" s="207"/>
      <c r="CT2947" s="207"/>
      <c r="CU2947" s="207"/>
      <c r="CV2947" s="207"/>
      <c r="CW2947" s="207"/>
      <c r="CX2947" s="207"/>
      <c r="CY2947" s="207"/>
      <c r="CZ2947" s="207"/>
      <c r="DA2947" s="207"/>
      <c r="DB2947" s="207"/>
      <c r="DC2947" s="207"/>
      <c r="DD2947" s="207"/>
      <c r="DE2947" s="207"/>
      <c r="DF2947" s="207"/>
      <c r="DG2947" s="207"/>
      <c r="DH2947" s="207"/>
      <c r="DI2947" s="207"/>
      <c r="DJ2947" s="207"/>
      <c r="DK2947" s="207"/>
      <c r="DL2947" s="207"/>
      <c r="DM2947" s="207"/>
      <c r="DN2947" s="207"/>
      <c r="DO2947" s="207"/>
      <c r="DP2947" s="207"/>
      <c r="DQ2947" s="207"/>
      <c r="DR2947" s="207"/>
      <c r="DS2947" s="207"/>
      <c r="DT2947" s="207"/>
      <c r="DU2947" s="207"/>
      <c r="DV2947" s="207"/>
      <c r="DW2947" s="207"/>
      <c r="DX2947" s="207"/>
    </row>
    <row r="2948" spans="68:128">
      <c r="BP2948" s="207"/>
      <c r="BQ2948" s="207"/>
      <c r="BR2948" s="207"/>
      <c r="BS2948" s="207"/>
      <c r="BT2948" s="207"/>
      <c r="BU2948" s="207"/>
      <c r="BV2948" s="207"/>
      <c r="BW2948" s="207"/>
      <c r="BX2948" s="207"/>
      <c r="BY2948" s="207"/>
      <c r="BZ2948" s="207"/>
      <c r="CA2948" s="207"/>
      <c r="CB2948" s="207"/>
      <c r="CC2948" s="207"/>
      <c r="CD2948" s="207"/>
      <c r="CE2948" s="207"/>
      <c r="CF2948" s="207"/>
      <c r="CG2948" s="207"/>
      <c r="CH2948" s="207"/>
      <c r="CI2948" s="207"/>
      <c r="CJ2948" s="207"/>
      <c r="CK2948" s="207"/>
      <c r="CL2948" s="207"/>
      <c r="CM2948" s="207"/>
      <c r="CN2948" s="207"/>
      <c r="CO2948" s="207"/>
      <c r="CP2948" s="207"/>
      <c r="CQ2948" s="207"/>
      <c r="CR2948" s="207"/>
      <c r="CS2948" s="207"/>
      <c r="CT2948" s="207"/>
      <c r="CU2948" s="207"/>
      <c r="CV2948" s="207"/>
      <c r="CW2948" s="207"/>
      <c r="CX2948" s="207"/>
      <c r="CY2948" s="207"/>
      <c r="CZ2948" s="207"/>
      <c r="DA2948" s="207"/>
      <c r="DB2948" s="207"/>
      <c r="DC2948" s="207"/>
      <c r="DD2948" s="207"/>
      <c r="DE2948" s="207"/>
      <c r="DF2948" s="207"/>
      <c r="DG2948" s="207"/>
      <c r="DH2948" s="207"/>
      <c r="DI2948" s="207"/>
      <c r="DJ2948" s="207"/>
      <c r="DK2948" s="207"/>
      <c r="DL2948" s="207"/>
      <c r="DM2948" s="207"/>
      <c r="DN2948" s="207"/>
      <c r="DO2948" s="207"/>
      <c r="DP2948" s="207"/>
      <c r="DQ2948" s="207"/>
      <c r="DR2948" s="207"/>
      <c r="DS2948" s="207"/>
      <c r="DT2948" s="207"/>
      <c r="DU2948" s="207"/>
      <c r="DV2948" s="207"/>
      <c r="DW2948" s="207"/>
      <c r="DX2948" s="207"/>
    </row>
    <row r="2949" spans="68:128">
      <c r="BP2949" s="207"/>
      <c r="BQ2949" s="207"/>
      <c r="BR2949" s="207"/>
      <c r="BS2949" s="207"/>
      <c r="BT2949" s="207"/>
      <c r="BU2949" s="207"/>
      <c r="BV2949" s="207"/>
      <c r="BW2949" s="207"/>
      <c r="BX2949" s="207"/>
      <c r="BY2949" s="207"/>
      <c r="BZ2949" s="207"/>
      <c r="CA2949" s="207"/>
      <c r="CB2949" s="207"/>
      <c r="CC2949" s="207"/>
      <c r="CD2949" s="207"/>
      <c r="CE2949" s="207"/>
      <c r="CF2949" s="207"/>
      <c r="CG2949" s="207"/>
      <c r="CH2949" s="207"/>
      <c r="CI2949" s="207"/>
      <c r="CJ2949" s="207"/>
      <c r="CK2949" s="207"/>
      <c r="CL2949" s="207"/>
      <c r="CM2949" s="207"/>
      <c r="CN2949" s="207"/>
      <c r="CO2949" s="207"/>
      <c r="CP2949" s="207"/>
      <c r="CQ2949" s="207"/>
      <c r="CR2949" s="207"/>
      <c r="CS2949" s="207"/>
      <c r="CT2949" s="207"/>
      <c r="CU2949" s="207"/>
      <c r="CV2949" s="207"/>
      <c r="CW2949" s="207"/>
      <c r="CX2949" s="207"/>
      <c r="CY2949" s="207"/>
      <c r="CZ2949" s="207"/>
      <c r="DA2949" s="207"/>
      <c r="DB2949" s="207"/>
      <c r="DC2949" s="207"/>
      <c r="DD2949" s="207"/>
      <c r="DE2949" s="207"/>
      <c r="DF2949" s="207"/>
      <c r="DG2949" s="207"/>
      <c r="DH2949" s="207"/>
      <c r="DI2949" s="207"/>
      <c r="DJ2949" s="207"/>
      <c r="DK2949" s="207"/>
      <c r="DL2949" s="207"/>
      <c r="DM2949" s="207"/>
      <c r="DN2949" s="207"/>
      <c r="DO2949" s="207"/>
      <c r="DP2949" s="207"/>
      <c r="DQ2949" s="207"/>
      <c r="DR2949" s="207"/>
      <c r="DS2949" s="207"/>
      <c r="DT2949" s="207"/>
      <c r="DU2949" s="207"/>
      <c r="DV2949" s="207"/>
      <c r="DW2949" s="207"/>
      <c r="DX2949" s="207"/>
    </row>
    <row r="2950" spans="68:128">
      <c r="BP2950" s="207"/>
      <c r="BQ2950" s="207"/>
      <c r="BR2950" s="207"/>
      <c r="BS2950" s="207"/>
      <c r="BT2950" s="207"/>
      <c r="BU2950" s="207"/>
      <c r="BV2950" s="207"/>
      <c r="BW2950" s="207"/>
      <c r="BX2950" s="207"/>
      <c r="BY2950" s="207"/>
      <c r="BZ2950" s="207"/>
      <c r="CA2950" s="207"/>
      <c r="CB2950" s="207"/>
      <c r="CC2950" s="207"/>
      <c r="CD2950" s="207"/>
      <c r="CE2950" s="207"/>
      <c r="CF2950" s="207"/>
      <c r="CG2950" s="207"/>
      <c r="CH2950" s="207"/>
      <c r="CI2950" s="207"/>
      <c r="CJ2950" s="207"/>
      <c r="CK2950" s="207"/>
      <c r="CL2950" s="207"/>
      <c r="CM2950" s="207"/>
      <c r="CN2950" s="207"/>
      <c r="CO2950" s="207"/>
      <c r="CP2950" s="207"/>
      <c r="CQ2950" s="207"/>
      <c r="CR2950" s="207"/>
      <c r="CS2950" s="207"/>
      <c r="CT2950" s="207"/>
      <c r="CU2950" s="207"/>
      <c r="CV2950" s="207"/>
      <c r="CW2950" s="207"/>
      <c r="CX2950" s="207"/>
      <c r="CY2950" s="207"/>
      <c r="CZ2950" s="207"/>
      <c r="DA2950" s="207"/>
      <c r="DB2950" s="207"/>
      <c r="DC2950" s="207"/>
      <c r="DD2950" s="207"/>
      <c r="DE2950" s="207"/>
      <c r="DF2950" s="207"/>
      <c r="DG2950" s="207"/>
      <c r="DH2950" s="207"/>
      <c r="DI2950" s="207"/>
      <c r="DJ2950" s="207"/>
      <c r="DK2950" s="207"/>
      <c r="DL2950" s="207"/>
      <c r="DM2950" s="207"/>
      <c r="DN2950" s="207"/>
      <c r="DO2950" s="207"/>
      <c r="DP2950" s="207"/>
      <c r="DQ2950" s="207"/>
      <c r="DR2950" s="207"/>
      <c r="DS2950" s="207"/>
      <c r="DT2950" s="207"/>
      <c r="DU2950" s="207"/>
      <c r="DV2950" s="207"/>
      <c r="DW2950" s="207"/>
      <c r="DX2950" s="207"/>
    </row>
    <row r="2951" spans="68:128">
      <c r="BP2951" s="207"/>
      <c r="BQ2951" s="207"/>
      <c r="BR2951" s="207"/>
      <c r="BS2951" s="207"/>
      <c r="BT2951" s="207"/>
      <c r="BU2951" s="207"/>
      <c r="BV2951" s="207"/>
      <c r="BW2951" s="207"/>
      <c r="BX2951" s="207"/>
      <c r="BY2951" s="207"/>
      <c r="BZ2951" s="207"/>
      <c r="CA2951" s="207"/>
      <c r="CB2951" s="207"/>
      <c r="CC2951" s="207"/>
      <c r="CD2951" s="207"/>
      <c r="CE2951" s="207"/>
      <c r="CF2951" s="207"/>
      <c r="CG2951" s="207"/>
      <c r="CH2951" s="207"/>
      <c r="CI2951" s="207"/>
      <c r="CJ2951" s="207"/>
      <c r="CK2951" s="207"/>
      <c r="CL2951" s="207"/>
      <c r="CM2951" s="207"/>
      <c r="CN2951" s="207"/>
      <c r="CO2951" s="207"/>
      <c r="CP2951" s="207"/>
      <c r="CQ2951" s="207"/>
      <c r="CR2951" s="207"/>
      <c r="CS2951" s="207"/>
      <c r="CT2951" s="207"/>
      <c r="CU2951" s="207"/>
      <c r="CV2951" s="207"/>
      <c r="CW2951" s="207"/>
      <c r="CX2951" s="207"/>
      <c r="CY2951" s="207"/>
      <c r="CZ2951" s="207"/>
      <c r="DA2951" s="207"/>
      <c r="DB2951" s="207"/>
      <c r="DC2951" s="207"/>
      <c r="DD2951" s="207"/>
      <c r="DE2951" s="207"/>
      <c r="DF2951" s="207"/>
      <c r="DG2951" s="207"/>
      <c r="DH2951" s="207"/>
      <c r="DI2951" s="207"/>
      <c r="DJ2951" s="207"/>
      <c r="DK2951" s="207"/>
      <c r="DL2951" s="207"/>
      <c r="DM2951" s="207"/>
      <c r="DN2951" s="207"/>
      <c r="DO2951" s="207"/>
      <c r="DP2951" s="207"/>
      <c r="DQ2951" s="207"/>
      <c r="DR2951" s="207"/>
      <c r="DS2951" s="207"/>
      <c r="DT2951" s="207"/>
      <c r="DU2951" s="207"/>
      <c r="DV2951" s="207"/>
      <c r="DW2951" s="207"/>
      <c r="DX2951" s="207"/>
    </row>
    <row r="2952" spans="68:128">
      <c r="BP2952" s="207"/>
      <c r="BQ2952" s="207"/>
      <c r="BR2952" s="207"/>
      <c r="BS2952" s="207"/>
      <c r="BT2952" s="207"/>
      <c r="BU2952" s="207"/>
      <c r="BV2952" s="207"/>
      <c r="BW2952" s="207"/>
      <c r="BX2952" s="207"/>
      <c r="BY2952" s="207"/>
      <c r="BZ2952" s="207"/>
      <c r="CA2952" s="207"/>
      <c r="CB2952" s="207"/>
      <c r="CC2952" s="207"/>
      <c r="CD2952" s="207"/>
      <c r="CE2952" s="207"/>
      <c r="CF2952" s="207"/>
      <c r="CG2952" s="207"/>
      <c r="CH2952" s="207"/>
      <c r="CI2952" s="207"/>
      <c r="CJ2952" s="207"/>
      <c r="CK2952" s="207"/>
      <c r="CL2952" s="207"/>
      <c r="CM2952" s="207"/>
      <c r="CN2952" s="207"/>
      <c r="CO2952" s="207"/>
      <c r="CP2952" s="207"/>
      <c r="CQ2952" s="207"/>
      <c r="CR2952" s="207"/>
      <c r="CS2952" s="207"/>
      <c r="CT2952" s="207"/>
      <c r="CU2952" s="207"/>
      <c r="CV2952" s="207"/>
      <c r="CW2952" s="207"/>
      <c r="CX2952" s="207"/>
      <c r="CY2952" s="207"/>
      <c r="CZ2952" s="207"/>
      <c r="DA2952" s="207"/>
      <c r="DB2952" s="207"/>
      <c r="DC2952" s="207"/>
      <c r="DD2952" s="207"/>
      <c r="DE2952" s="207"/>
      <c r="DF2952" s="207"/>
      <c r="DG2952" s="207"/>
      <c r="DH2952" s="207"/>
      <c r="DI2952" s="207"/>
      <c r="DJ2952" s="207"/>
      <c r="DK2952" s="207"/>
      <c r="DL2952" s="207"/>
      <c r="DM2952" s="207"/>
      <c r="DN2952" s="207"/>
      <c r="DO2952" s="207"/>
      <c r="DP2952" s="207"/>
      <c r="DQ2952" s="207"/>
      <c r="DR2952" s="207"/>
      <c r="DS2952" s="207"/>
      <c r="DT2952" s="207"/>
      <c r="DU2952" s="207"/>
      <c r="DV2952" s="207"/>
      <c r="DW2952" s="207"/>
      <c r="DX2952" s="207"/>
    </row>
    <row r="2953" spans="68:128">
      <c r="BP2953" s="207"/>
      <c r="BQ2953" s="207"/>
      <c r="BR2953" s="207"/>
      <c r="BS2953" s="207"/>
      <c r="BT2953" s="207"/>
      <c r="BU2953" s="207"/>
      <c r="BV2953" s="207"/>
      <c r="BW2953" s="207"/>
      <c r="BX2953" s="207"/>
      <c r="BY2953" s="207"/>
      <c r="BZ2953" s="207"/>
      <c r="CA2953" s="207"/>
      <c r="CB2953" s="207"/>
      <c r="CC2953" s="207"/>
      <c r="CD2953" s="207"/>
      <c r="CE2953" s="207"/>
      <c r="CF2953" s="207"/>
      <c r="CG2953" s="207"/>
      <c r="CH2953" s="207"/>
      <c r="CI2953" s="207"/>
      <c r="CJ2953" s="207"/>
      <c r="CK2953" s="207"/>
      <c r="CL2953" s="207"/>
      <c r="CM2953" s="207"/>
      <c r="CN2953" s="207"/>
      <c r="CO2953" s="207"/>
      <c r="CP2953" s="207"/>
      <c r="CQ2953" s="207"/>
      <c r="CR2953" s="207"/>
      <c r="CS2953" s="207"/>
      <c r="CT2953" s="207"/>
      <c r="CU2953" s="207"/>
      <c r="CV2953" s="207"/>
      <c r="CW2953" s="207"/>
      <c r="CX2953" s="207"/>
      <c r="CY2953" s="207"/>
      <c r="CZ2953" s="207"/>
      <c r="DA2953" s="207"/>
      <c r="DB2953" s="207"/>
      <c r="DC2953" s="207"/>
      <c r="DD2953" s="207"/>
      <c r="DE2953" s="207"/>
      <c r="DF2953" s="207"/>
      <c r="DG2953" s="207"/>
      <c r="DH2953" s="207"/>
      <c r="DI2953" s="207"/>
      <c r="DJ2953" s="207"/>
      <c r="DK2953" s="207"/>
      <c r="DL2953" s="207"/>
      <c r="DM2953" s="207"/>
      <c r="DN2953" s="207"/>
      <c r="DO2953" s="207"/>
      <c r="DP2953" s="207"/>
      <c r="DQ2953" s="207"/>
      <c r="DR2953" s="207"/>
      <c r="DS2953" s="207"/>
      <c r="DT2953" s="207"/>
      <c r="DU2953" s="207"/>
      <c r="DV2953" s="207"/>
      <c r="DW2953" s="207"/>
      <c r="DX2953" s="207"/>
    </row>
    <row r="2954" spans="68:128">
      <c r="BP2954" s="207"/>
      <c r="BQ2954" s="207"/>
      <c r="BR2954" s="207"/>
      <c r="BS2954" s="207"/>
      <c r="BT2954" s="207"/>
      <c r="BU2954" s="207"/>
      <c r="BV2954" s="207"/>
      <c r="BW2954" s="207"/>
      <c r="BX2954" s="207"/>
      <c r="BY2954" s="207"/>
      <c r="BZ2954" s="207"/>
      <c r="CA2954" s="207"/>
      <c r="CB2954" s="207"/>
      <c r="CC2954" s="207"/>
      <c r="CD2954" s="207"/>
      <c r="CE2954" s="207"/>
      <c r="CF2954" s="207"/>
      <c r="CG2954" s="207"/>
      <c r="CH2954" s="207"/>
      <c r="CI2954" s="207"/>
      <c r="CJ2954" s="207"/>
      <c r="CK2954" s="207"/>
      <c r="CL2954" s="207"/>
      <c r="CM2954" s="207"/>
      <c r="CN2954" s="207"/>
      <c r="CO2954" s="207"/>
      <c r="CP2954" s="207"/>
      <c r="CQ2954" s="207"/>
      <c r="CR2954" s="207"/>
      <c r="CS2954" s="207"/>
      <c r="CT2954" s="207"/>
      <c r="CU2954" s="207"/>
      <c r="CV2954" s="207"/>
      <c r="CW2954" s="207"/>
      <c r="CX2954" s="207"/>
      <c r="CY2954" s="207"/>
      <c r="CZ2954" s="207"/>
      <c r="DA2954" s="207"/>
      <c r="DB2954" s="207"/>
      <c r="DC2954" s="207"/>
      <c r="DD2954" s="207"/>
      <c r="DE2954" s="207"/>
      <c r="DF2954" s="207"/>
      <c r="DG2954" s="207"/>
      <c r="DH2954" s="207"/>
      <c r="DI2954" s="207"/>
      <c r="DJ2954" s="207"/>
      <c r="DK2954" s="207"/>
      <c r="DL2954" s="207"/>
      <c r="DM2954" s="207"/>
      <c r="DN2954" s="207"/>
      <c r="DO2954" s="207"/>
      <c r="DP2954" s="207"/>
      <c r="DQ2954" s="207"/>
      <c r="DR2954" s="207"/>
      <c r="DS2954" s="207"/>
      <c r="DT2954" s="207"/>
      <c r="DU2954" s="207"/>
      <c r="DV2954" s="207"/>
      <c r="DW2954" s="207"/>
      <c r="DX2954" s="207"/>
    </row>
    <row r="2955" spans="68:128">
      <c r="BP2955" s="207"/>
      <c r="BQ2955" s="207"/>
      <c r="BR2955" s="207"/>
      <c r="BS2955" s="207"/>
      <c r="BT2955" s="207"/>
      <c r="BU2955" s="207"/>
      <c r="BV2955" s="207"/>
      <c r="BW2955" s="207"/>
      <c r="BX2955" s="207"/>
      <c r="BY2955" s="207"/>
      <c r="BZ2955" s="207"/>
      <c r="CA2955" s="207"/>
      <c r="CB2955" s="207"/>
      <c r="CC2955" s="207"/>
      <c r="CD2955" s="207"/>
      <c r="CE2955" s="207"/>
      <c r="CF2955" s="207"/>
      <c r="CG2955" s="207"/>
      <c r="CH2955" s="207"/>
      <c r="CI2955" s="207"/>
      <c r="CJ2955" s="207"/>
      <c r="CK2955" s="207"/>
      <c r="CL2955" s="207"/>
      <c r="CM2955" s="207"/>
      <c r="CN2955" s="207"/>
      <c r="CO2955" s="207"/>
      <c r="CP2955" s="207"/>
      <c r="CQ2955" s="207"/>
      <c r="CR2955" s="207"/>
      <c r="CS2955" s="207"/>
      <c r="CT2955" s="207"/>
      <c r="CU2955" s="207"/>
      <c r="CV2955" s="207"/>
      <c r="CW2955" s="207"/>
      <c r="CX2955" s="207"/>
      <c r="CY2955" s="207"/>
      <c r="CZ2955" s="207"/>
      <c r="DA2955" s="207"/>
      <c r="DB2955" s="207"/>
      <c r="DC2955" s="207"/>
      <c r="DD2955" s="207"/>
      <c r="DE2955" s="207"/>
      <c r="DF2955" s="207"/>
      <c r="DG2955" s="207"/>
      <c r="DH2955" s="207"/>
      <c r="DI2955" s="207"/>
      <c r="DJ2955" s="207"/>
      <c r="DK2955" s="207"/>
      <c r="DL2955" s="207"/>
      <c r="DM2955" s="207"/>
      <c r="DN2955" s="207"/>
      <c r="DO2955" s="207"/>
      <c r="DP2955" s="207"/>
      <c r="DQ2955" s="207"/>
      <c r="DR2955" s="207"/>
      <c r="DS2955" s="207"/>
      <c r="DT2955" s="207"/>
      <c r="DU2955" s="207"/>
      <c r="DV2955" s="207"/>
      <c r="DW2955" s="207"/>
      <c r="DX2955" s="207"/>
    </row>
    <row r="2956" spans="68:128">
      <c r="BP2956" s="207"/>
      <c r="BQ2956" s="207"/>
      <c r="BR2956" s="207"/>
      <c r="BS2956" s="207"/>
      <c r="BT2956" s="207"/>
      <c r="BU2956" s="207"/>
      <c r="BV2956" s="207"/>
      <c r="BW2956" s="207"/>
      <c r="BX2956" s="207"/>
      <c r="BY2956" s="207"/>
      <c r="BZ2956" s="207"/>
      <c r="CA2956" s="207"/>
      <c r="CB2956" s="207"/>
      <c r="CC2956" s="207"/>
      <c r="CD2956" s="207"/>
      <c r="CE2956" s="207"/>
      <c r="CF2956" s="207"/>
      <c r="CG2956" s="207"/>
      <c r="CH2956" s="207"/>
      <c r="CI2956" s="207"/>
      <c r="CJ2956" s="207"/>
      <c r="CK2956" s="207"/>
      <c r="CL2956" s="207"/>
      <c r="CM2956" s="207"/>
      <c r="CN2956" s="207"/>
      <c r="CO2956" s="207"/>
      <c r="CP2956" s="207"/>
      <c r="CQ2956" s="207"/>
      <c r="CR2956" s="207"/>
      <c r="CS2956" s="207"/>
      <c r="CT2956" s="207"/>
      <c r="CU2956" s="207"/>
      <c r="CV2956" s="207"/>
      <c r="CW2956" s="207"/>
      <c r="CX2956" s="207"/>
      <c r="CY2956" s="207"/>
      <c r="CZ2956" s="207"/>
      <c r="DA2956" s="207"/>
      <c r="DB2956" s="207"/>
      <c r="DC2956" s="207"/>
      <c r="DD2956" s="207"/>
      <c r="DE2956" s="207"/>
      <c r="DF2956" s="207"/>
      <c r="DG2956" s="207"/>
      <c r="DH2956" s="207"/>
      <c r="DI2956" s="207"/>
      <c r="DJ2956" s="207"/>
      <c r="DK2956" s="207"/>
      <c r="DL2956" s="207"/>
      <c r="DM2956" s="207"/>
      <c r="DN2956" s="207"/>
      <c r="DO2956" s="207"/>
      <c r="DP2956" s="207"/>
      <c r="DQ2956" s="207"/>
      <c r="DR2956" s="207"/>
      <c r="DS2956" s="207"/>
      <c r="DT2956" s="207"/>
      <c r="DU2956" s="207"/>
      <c r="DV2956" s="207"/>
      <c r="DW2956" s="207"/>
      <c r="DX2956" s="207"/>
    </row>
    <row r="2957" spans="68:128">
      <c r="BP2957" s="207"/>
      <c r="BQ2957" s="207"/>
      <c r="BR2957" s="207"/>
      <c r="BS2957" s="207"/>
      <c r="BT2957" s="207"/>
      <c r="BU2957" s="207"/>
      <c r="BV2957" s="207"/>
      <c r="BW2957" s="207"/>
      <c r="BX2957" s="207"/>
      <c r="BY2957" s="207"/>
      <c r="BZ2957" s="207"/>
      <c r="CA2957" s="207"/>
      <c r="CB2957" s="207"/>
      <c r="CC2957" s="207"/>
      <c r="CD2957" s="207"/>
      <c r="CE2957" s="207"/>
      <c r="CF2957" s="207"/>
      <c r="CG2957" s="207"/>
      <c r="CH2957" s="207"/>
      <c r="CI2957" s="207"/>
      <c r="CJ2957" s="207"/>
      <c r="CK2957" s="207"/>
      <c r="CL2957" s="207"/>
      <c r="CM2957" s="207"/>
      <c r="CN2957" s="207"/>
      <c r="CO2957" s="207"/>
      <c r="CP2957" s="207"/>
      <c r="CQ2957" s="207"/>
      <c r="CR2957" s="207"/>
      <c r="CS2957" s="207"/>
      <c r="CT2957" s="207"/>
      <c r="CU2957" s="207"/>
      <c r="CV2957" s="207"/>
      <c r="CW2957" s="207"/>
      <c r="CX2957" s="207"/>
      <c r="CY2957" s="207"/>
      <c r="CZ2957" s="207"/>
      <c r="DA2957" s="207"/>
      <c r="DB2957" s="207"/>
      <c r="DC2957" s="207"/>
      <c r="DD2957" s="207"/>
      <c r="DE2957" s="207"/>
      <c r="DF2957" s="207"/>
      <c r="DG2957" s="207"/>
      <c r="DH2957" s="207"/>
      <c r="DI2957" s="207"/>
      <c r="DJ2957" s="207"/>
      <c r="DK2957" s="207"/>
      <c r="DL2957" s="207"/>
      <c r="DM2957" s="207"/>
      <c r="DN2957" s="207"/>
      <c r="DO2957" s="207"/>
      <c r="DP2957" s="207"/>
      <c r="DQ2957" s="207"/>
      <c r="DR2957" s="207"/>
      <c r="DS2957" s="207"/>
      <c r="DT2957" s="207"/>
      <c r="DU2957" s="207"/>
      <c r="DV2957" s="207"/>
      <c r="DW2957" s="207"/>
      <c r="DX2957" s="207"/>
    </row>
    <row r="2958" spans="68:128">
      <c r="BP2958" s="207"/>
      <c r="BQ2958" s="207"/>
      <c r="BR2958" s="207"/>
      <c r="BS2958" s="207"/>
      <c r="BT2958" s="207"/>
      <c r="BU2958" s="207"/>
      <c r="BV2958" s="207"/>
      <c r="BW2958" s="207"/>
      <c r="BX2958" s="207"/>
      <c r="BY2958" s="207"/>
      <c r="BZ2958" s="207"/>
      <c r="CA2958" s="207"/>
      <c r="CB2958" s="207"/>
      <c r="CC2958" s="207"/>
      <c r="CD2958" s="207"/>
      <c r="CE2958" s="207"/>
      <c r="CF2958" s="207"/>
      <c r="CG2958" s="207"/>
      <c r="CH2958" s="207"/>
      <c r="CI2958" s="207"/>
      <c r="CJ2958" s="207"/>
      <c r="CK2958" s="207"/>
      <c r="CL2958" s="207"/>
      <c r="CM2958" s="207"/>
      <c r="CN2958" s="207"/>
      <c r="CO2958" s="207"/>
      <c r="CP2958" s="207"/>
      <c r="CQ2958" s="207"/>
      <c r="CR2958" s="207"/>
      <c r="CS2958" s="207"/>
      <c r="CT2958" s="207"/>
      <c r="CU2958" s="207"/>
      <c r="CV2958" s="207"/>
      <c r="CW2958" s="207"/>
      <c r="CX2958" s="207"/>
      <c r="CY2958" s="207"/>
      <c r="CZ2958" s="207"/>
      <c r="DA2958" s="207"/>
      <c r="DB2958" s="207"/>
      <c r="DC2958" s="207"/>
      <c r="DD2958" s="207"/>
      <c r="DE2958" s="207"/>
      <c r="DF2958" s="207"/>
      <c r="DG2958" s="207"/>
      <c r="DH2958" s="207"/>
      <c r="DI2958" s="207"/>
      <c r="DJ2958" s="207"/>
      <c r="DK2958" s="207"/>
      <c r="DL2958" s="207"/>
      <c r="DM2958" s="207"/>
      <c r="DN2958" s="207"/>
      <c r="DO2958" s="207"/>
      <c r="DP2958" s="207"/>
      <c r="DQ2958" s="207"/>
      <c r="DR2958" s="207"/>
      <c r="DS2958" s="207"/>
      <c r="DT2958" s="207"/>
      <c r="DU2958" s="207"/>
      <c r="DV2958" s="207"/>
      <c r="DW2958" s="207"/>
      <c r="DX2958" s="207"/>
    </row>
    <row r="2959" spans="68:128">
      <c r="BP2959" s="207"/>
      <c r="BQ2959" s="207"/>
      <c r="BR2959" s="207"/>
      <c r="BS2959" s="207"/>
      <c r="BT2959" s="207"/>
      <c r="BU2959" s="207"/>
      <c r="BV2959" s="207"/>
      <c r="BW2959" s="207"/>
      <c r="BX2959" s="207"/>
      <c r="BY2959" s="207"/>
      <c r="BZ2959" s="207"/>
      <c r="CA2959" s="207"/>
      <c r="CB2959" s="207"/>
      <c r="CC2959" s="207"/>
      <c r="CD2959" s="207"/>
      <c r="CE2959" s="207"/>
      <c r="CF2959" s="207"/>
      <c r="CG2959" s="207"/>
      <c r="CH2959" s="207"/>
      <c r="CI2959" s="207"/>
      <c r="CJ2959" s="207"/>
      <c r="CK2959" s="207"/>
      <c r="CL2959" s="207"/>
      <c r="CM2959" s="207"/>
      <c r="CN2959" s="207"/>
      <c r="CO2959" s="207"/>
      <c r="CP2959" s="207"/>
      <c r="CQ2959" s="207"/>
      <c r="CR2959" s="207"/>
      <c r="CS2959" s="207"/>
      <c r="CT2959" s="207"/>
      <c r="CU2959" s="207"/>
      <c r="CV2959" s="207"/>
      <c r="CW2959" s="207"/>
      <c r="CX2959" s="207"/>
      <c r="CY2959" s="207"/>
      <c r="CZ2959" s="207"/>
      <c r="DA2959" s="207"/>
      <c r="DB2959" s="207"/>
      <c r="DC2959" s="207"/>
      <c r="DD2959" s="207"/>
      <c r="DE2959" s="207"/>
      <c r="DF2959" s="207"/>
      <c r="DG2959" s="207"/>
      <c r="DH2959" s="207"/>
      <c r="DI2959" s="207"/>
      <c r="DJ2959" s="207"/>
      <c r="DK2959" s="207"/>
      <c r="DL2959" s="207"/>
      <c r="DM2959" s="207"/>
      <c r="DN2959" s="207"/>
      <c r="DO2959" s="207"/>
      <c r="DP2959" s="207"/>
      <c r="DQ2959" s="207"/>
      <c r="DR2959" s="207"/>
      <c r="DS2959" s="207"/>
      <c r="DT2959" s="207"/>
      <c r="DU2959" s="207"/>
      <c r="DV2959" s="207"/>
      <c r="DW2959" s="207"/>
      <c r="DX2959" s="207"/>
    </row>
    <row r="2960" spans="68:128">
      <c r="BP2960" s="207"/>
      <c r="BQ2960" s="207"/>
      <c r="BR2960" s="207"/>
      <c r="BS2960" s="207"/>
      <c r="BT2960" s="207"/>
      <c r="BU2960" s="207"/>
      <c r="BV2960" s="207"/>
      <c r="BW2960" s="207"/>
      <c r="BX2960" s="207"/>
      <c r="BY2960" s="207"/>
      <c r="BZ2960" s="207"/>
      <c r="CA2960" s="207"/>
      <c r="CB2960" s="207"/>
      <c r="CC2960" s="207"/>
      <c r="CD2960" s="207"/>
      <c r="CE2960" s="207"/>
      <c r="CF2960" s="207"/>
      <c r="CG2960" s="207"/>
      <c r="CH2960" s="207"/>
      <c r="CI2960" s="207"/>
      <c r="CJ2960" s="207"/>
      <c r="CK2960" s="207"/>
      <c r="CL2960" s="207"/>
      <c r="CM2960" s="207"/>
      <c r="CN2960" s="207"/>
      <c r="CO2960" s="207"/>
      <c r="CP2960" s="207"/>
      <c r="CQ2960" s="207"/>
      <c r="CR2960" s="207"/>
      <c r="CS2960" s="207"/>
      <c r="CT2960" s="207"/>
      <c r="CU2960" s="207"/>
      <c r="CV2960" s="207"/>
      <c r="CW2960" s="207"/>
      <c r="CX2960" s="207"/>
      <c r="CY2960" s="207"/>
      <c r="CZ2960" s="207"/>
      <c r="DA2960" s="207"/>
      <c r="DB2960" s="207"/>
      <c r="DC2960" s="207"/>
      <c r="DD2960" s="207"/>
      <c r="DE2960" s="207"/>
      <c r="DF2960" s="207"/>
      <c r="DG2960" s="207"/>
      <c r="DH2960" s="207"/>
      <c r="DI2960" s="207"/>
      <c r="DJ2960" s="207"/>
      <c r="DK2960" s="207"/>
      <c r="DL2960" s="207"/>
      <c r="DM2960" s="207"/>
      <c r="DN2960" s="207"/>
      <c r="DO2960" s="207"/>
      <c r="DP2960" s="207"/>
      <c r="DQ2960" s="207"/>
      <c r="DR2960" s="207"/>
      <c r="DS2960" s="207"/>
      <c r="DT2960" s="207"/>
      <c r="DU2960" s="207"/>
      <c r="DV2960" s="207"/>
      <c r="DW2960" s="207"/>
      <c r="DX2960" s="207"/>
    </row>
    <row r="2961" spans="68:128">
      <c r="BP2961" s="207"/>
      <c r="BQ2961" s="207"/>
      <c r="BR2961" s="207"/>
      <c r="BS2961" s="207"/>
      <c r="BT2961" s="207"/>
      <c r="BU2961" s="207"/>
      <c r="BV2961" s="207"/>
      <c r="BW2961" s="207"/>
      <c r="BX2961" s="207"/>
      <c r="BY2961" s="207"/>
      <c r="BZ2961" s="207"/>
      <c r="CA2961" s="207"/>
      <c r="CB2961" s="207"/>
      <c r="CC2961" s="207"/>
      <c r="CD2961" s="207"/>
      <c r="CE2961" s="207"/>
      <c r="CF2961" s="207"/>
      <c r="CG2961" s="207"/>
      <c r="CH2961" s="207"/>
      <c r="CI2961" s="207"/>
      <c r="CJ2961" s="207"/>
      <c r="CK2961" s="207"/>
      <c r="CL2961" s="207"/>
      <c r="CM2961" s="207"/>
      <c r="CN2961" s="207"/>
      <c r="CO2961" s="207"/>
      <c r="CP2961" s="207"/>
      <c r="CQ2961" s="207"/>
      <c r="CR2961" s="207"/>
      <c r="CS2961" s="207"/>
      <c r="CT2961" s="207"/>
      <c r="CU2961" s="207"/>
      <c r="CV2961" s="207"/>
      <c r="CW2961" s="207"/>
      <c r="CX2961" s="207"/>
      <c r="CY2961" s="207"/>
      <c r="CZ2961" s="207"/>
      <c r="DA2961" s="207"/>
      <c r="DB2961" s="207"/>
      <c r="DC2961" s="207"/>
      <c r="DD2961" s="207"/>
      <c r="DE2961" s="207"/>
      <c r="DF2961" s="207"/>
      <c r="DG2961" s="207"/>
      <c r="DH2961" s="207"/>
      <c r="DI2961" s="207"/>
      <c r="DJ2961" s="207"/>
      <c r="DK2961" s="207"/>
      <c r="DL2961" s="207"/>
      <c r="DM2961" s="207"/>
      <c r="DN2961" s="207"/>
      <c r="DO2961" s="207"/>
      <c r="DP2961" s="207"/>
      <c r="DQ2961" s="207"/>
      <c r="DR2961" s="207"/>
      <c r="DS2961" s="207"/>
      <c r="DT2961" s="207"/>
      <c r="DU2961" s="207"/>
      <c r="DV2961" s="207"/>
      <c r="DW2961" s="207"/>
      <c r="DX2961" s="207"/>
    </row>
    <row r="2962" spans="68:128">
      <c r="BP2962" s="207"/>
      <c r="BQ2962" s="207"/>
      <c r="BR2962" s="207"/>
      <c r="BS2962" s="207"/>
      <c r="BT2962" s="207"/>
      <c r="BU2962" s="207"/>
      <c r="BV2962" s="207"/>
      <c r="BW2962" s="207"/>
      <c r="BX2962" s="207"/>
      <c r="BY2962" s="207"/>
      <c r="BZ2962" s="207"/>
      <c r="CA2962" s="207"/>
      <c r="CB2962" s="207"/>
      <c r="CC2962" s="207"/>
      <c r="CD2962" s="207"/>
      <c r="CE2962" s="207"/>
      <c r="CF2962" s="207"/>
      <c r="CG2962" s="207"/>
      <c r="CH2962" s="207"/>
      <c r="CI2962" s="207"/>
      <c r="CJ2962" s="207"/>
      <c r="CK2962" s="207"/>
      <c r="CL2962" s="207"/>
      <c r="CM2962" s="207"/>
      <c r="CN2962" s="207"/>
      <c r="CO2962" s="207"/>
      <c r="CP2962" s="207"/>
      <c r="CQ2962" s="207"/>
      <c r="CR2962" s="207"/>
      <c r="CS2962" s="207"/>
      <c r="CT2962" s="207"/>
      <c r="CU2962" s="207"/>
      <c r="CV2962" s="207"/>
      <c r="CW2962" s="207"/>
      <c r="CX2962" s="207"/>
      <c r="CY2962" s="207"/>
      <c r="CZ2962" s="207"/>
      <c r="DA2962" s="207"/>
      <c r="DB2962" s="207"/>
      <c r="DC2962" s="207"/>
      <c r="DD2962" s="207"/>
      <c r="DE2962" s="207"/>
      <c r="DF2962" s="207"/>
      <c r="DG2962" s="207"/>
      <c r="DH2962" s="207"/>
      <c r="DI2962" s="207"/>
      <c r="DJ2962" s="207"/>
      <c r="DK2962" s="207"/>
      <c r="DL2962" s="207"/>
      <c r="DM2962" s="207"/>
      <c r="DN2962" s="207"/>
      <c r="DO2962" s="207"/>
      <c r="DP2962" s="207"/>
      <c r="DQ2962" s="207"/>
      <c r="DR2962" s="207"/>
      <c r="DS2962" s="207"/>
      <c r="DT2962" s="207"/>
      <c r="DU2962" s="207"/>
      <c r="DV2962" s="207"/>
      <c r="DW2962" s="207"/>
      <c r="DX2962" s="207"/>
    </row>
    <row r="2963" spans="68:128">
      <c r="BP2963" s="207"/>
      <c r="BQ2963" s="207"/>
      <c r="BR2963" s="207"/>
      <c r="BS2963" s="207"/>
      <c r="BT2963" s="207"/>
      <c r="BU2963" s="207"/>
      <c r="BV2963" s="207"/>
      <c r="BW2963" s="207"/>
      <c r="BX2963" s="207"/>
      <c r="BY2963" s="207"/>
      <c r="BZ2963" s="207"/>
      <c r="CA2963" s="207"/>
      <c r="CB2963" s="207"/>
      <c r="CC2963" s="207"/>
      <c r="CD2963" s="207"/>
      <c r="CE2963" s="207"/>
      <c r="CF2963" s="207"/>
      <c r="CG2963" s="207"/>
      <c r="CH2963" s="207"/>
      <c r="CI2963" s="207"/>
      <c r="CJ2963" s="207"/>
      <c r="CK2963" s="207"/>
      <c r="CL2963" s="207"/>
      <c r="CM2963" s="207"/>
      <c r="CN2963" s="207"/>
      <c r="CO2963" s="207"/>
      <c r="CP2963" s="207"/>
      <c r="CQ2963" s="207"/>
      <c r="CR2963" s="207"/>
      <c r="CS2963" s="207"/>
      <c r="CT2963" s="207"/>
      <c r="CU2963" s="207"/>
      <c r="CV2963" s="207"/>
      <c r="CW2963" s="207"/>
      <c r="CX2963" s="207"/>
      <c r="CY2963" s="207"/>
      <c r="CZ2963" s="207"/>
      <c r="DA2963" s="207"/>
      <c r="DB2963" s="207"/>
      <c r="DC2963" s="207"/>
      <c r="DD2963" s="207"/>
      <c r="DE2963" s="207"/>
      <c r="DF2963" s="207"/>
      <c r="DG2963" s="207"/>
      <c r="DH2963" s="207"/>
      <c r="DI2963" s="207"/>
      <c r="DJ2963" s="207"/>
      <c r="DK2963" s="207"/>
      <c r="DL2963" s="207"/>
      <c r="DM2963" s="207"/>
      <c r="DN2963" s="207"/>
      <c r="DO2963" s="207"/>
      <c r="DP2963" s="207"/>
      <c r="DQ2963" s="207"/>
      <c r="DR2963" s="207"/>
      <c r="DS2963" s="207"/>
      <c r="DT2963" s="207"/>
      <c r="DU2963" s="207"/>
      <c r="DV2963" s="207"/>
      <c r="DW2963" s="207"/>
      <c r="DX2963" s="207"/>
    </row>
    <row r="2964" spans="68:128">
      <c r="BP2964" s="207"/>
      <c r="BQ2964" s="207"/>
      <c r="BR2964" s="207"/>
      <c r="BS2964" s="207"/>
      <c r="BT2964" s="207"/>
      <c r="BU2964" s="207"/>
      <c r="BV2964" s="207"/>
      <c r="BW2964" s="207"/>
      <c r="BX2964" s="207"/>
      <c r="BY2964" s="207"/>
      <c r="BZ2964" s="207"/>
      <c r="CA2964" s="207"/>
      <c r="CB2964" s="207"/>
      <c r="CC2964" s="207"/>
      <c r="CD2964" s="207"/>
      <c r="CE2964" s="207"/>
      <c r="CF2964" s="207"/>
      <c r="CG2964" s="207"/>
      <c r="CH2964" s="207"/>
      <c r="CI2964" s="207"/>
      <c r="CJ2964" s="207"/>
      <c r="CK2964" s="207"/>
      <c r="CL2964" s="207"/>
      <c r="CM2964" s="207"/>
      <c r="CN2964" s="207"/>
      <c r="CO2964" s="207"/>
      <c r="CP2964" s="207"/>
      <c r="CQ2964" s="207"/>
      <c r="CR2964" s="207"/>
      <c r="CS2964" s="207"/>
      <c r="CT2964" s="207"/>
      <c r="CU2964" s="207"/>
      <c r="CV2964" s="207"/>
      <c r="CW2964" s="207"/>
      <c r="CX2964" s="207"/>
      <c r="CY2964" s="207"/>
      <c r="CZ2964" s="207"/>
      <c r="DA2964" s="207"/>
      <c r="DB2964" s="207"/>
      <c r="DC2964" s="207"/>
      <c r="DD2964" s="207"/>
      <c r="DE2964" s="207"/>
      <c r="DF2964" s="207"/>
      <c r="DG2964" s="207"/>
      <c r="DH2964" s="207"/>
      <c r="DI2964" s="207"/>
      <c r="DJ2964" s="207"/>
      <c r="DK2964" s="207"/>
      <c r="DL2964" s="207"/>
      <c r="DM2964" s="207"/>
      <c r="DN2964" s="207"/>
      <c r="DO2964" s="207"/>
      <c r="DP2964" s="207"/>
      <c r="DQ2964" s="207"/>
      <c r="DR2964" s="207"/>
      <c r="DS2964" s="207"/>
      <c r="DT2964" s="207"/>
      <c r="DU2964" s="207"/>
      <c r="DV2964" s="207"/>
      <c r="DW2964" s="207"/>
      <c r="DX2964" s="207"/>
    </row>
    <row r="2965" spans="68:128">
      <c r="BP2965" s="207"/>
      <c r="BQ2965" s="207"/>
      <c r="BR2965" s="207"/>
      <c r="BS2965" s="207"/>
      <c r="BT2965" s="207"/>
      <c r="BU2965" s="207"/>
      <c r="BV2965" s="207"/>
      <c r="BW2965" s="207"/>
      <c r="BX2965" s="207"/>
      <c r="BY2965" s="207"/>
      <c r="BZ2965" s="207"/>
      <c r="CA2965" s="207"/>
      <c r="CB2965" s="207"/>
      <c r="CC2965" s="207"/>
      <c r="CD2965" s="207"/>
      <c r="CE2965" s="207"/>
      <c r="CF2965" s="207"/>
      <c r="CG2965" s="207"/>
      <c r="CH2965" s="207"/>
      <c r="CI2965" s="207"/>
      <c r="CJ2965" s="207"/>
      <c r="CK2965" s="207"/>
      <c r="CL2965" s="207"/>
      <c r="CM2965" s="207"/>
      <c r="CN2965" s="207"/>
      <c r="CO2965" s="207"/>
      <c r="CP2965" s="207"/>
      <c r="CQ2965" s="207"/>
      <c r="CR2965" s="207"/>
      <c r="CS2965" s="207"/>
      <c r="CT2965" s="207"/>
      <c r="CU2965" s="207"/>
      <c r="CV2965" s="207"/>
      <c r="CW2965" s="207"/>
      <c r="CX2965" s="207"/>
      <c r="CY2965" s="207"/>
      <c r="CZ2965" s="207"/>
      <c r="DA2965" s="207"/>
      <c r="DB2965" s="207"/>
      <c r="DC2965" s="207"/>
      <c r="DD2965" s="207"/>
      <c r="DE2965" s="207"/>
      <c r="DF2965" s="207"/>
      <c r="DG2965" s="207"/>
      <c r="DH2965" s="207"/>
      <c r="DI2965" s="207"/>
      <c r="DJ2965" s="207"/>
      <c r="DK2965" s="207"/>
      <c r="DL2965" s="207"/>
      <c r="DM2965" s="207"/>
      <c r="DN2965" s="207"/>
      <c r="DO2965" s="207"/>
      <c r="DP2965" s="207"/>
      <c r="DQ2965" s="207"/>
      <c r="DR2965" s="207"/>
      <c r="DS2965" s="207"/>
      <c r="DT2965" s="207"/>
      <c r="DU2965" s="207"/>
      <c r="DV2965" s="207"/>
      <c r="DW2965" s="207"/>
      <c r="DX2965" s="207"/>
    </row>
    <row r="2966" spans="68:128">
      <c r="BP2966" s="207"/>
      <c r="BQ2966" s="207"/>
      <c r="BR2966" s="207"/>
      <c r="BS2966" s="207"/>
      <c r="BT2966" s="207"/>
      <c r="BU2966" s="207"/>
      <c r="BV2966" s="207"/>
      <c r="BW2966" s="207"/>
      <c r="BX2966" s="207"/>
      <c r="BY2966" s="207"/>
      <c r="BZ2966" s="207"/>
      <c r="CA2966" s="207"/>
      <c r="CB2966" s="207"/>
      <c r="CC2966" s="207"/>
      <c r="CD2966" s="207"/>
      <c r="CE2966" s="207"/>
      <c r="CF2966" s="207"/>
      <c r="CG2966" s="207"/>
      <c r="CH2966" s="207"/>
      <c r="CI2966" s="207"/>
      <c r="CJ2966" s="207"/>
      <c r="CK2966" s="207"/>
      <c r="CL2966" s="207"/>
      <c r="CM2966" s="207"/>
      <c r="CN2966" s="207"/>
      <c r="CO2966" s="207"/>
      <c r="CP2966" s="207"/>
      <c r="CQ2966" s="207"/>
      <c r="CR2966" s="207"/>
      <c r="CS2966" s="207"/>
      <c r="CT2966" s="207"/>
      <c r="CU2966" s="207"/>
      <c r="CV2966" s="207"/>
      <c r="CW2966" s="207"/>
      <c r="CX2966" s="207"/>
      <c r="CY2966" s="207"/>
      <c r="CZ2966" s="207"/>
      <c r="DA2966" s="207"/>
      <c r="DB2966" s="207"/>
      <c r="DC2966" s="207"/>
      <c r="DD2966" s="207"/>
      <c r="DE2966" s="207"/>
      <c r="DF2966" s="207"/>
      <c r="DG2966" s="207"/>
      <c r="DH2966" s="207"/>
      <c r="DI2966" s="207"/>
      <c r="DJ2966" s="207"/>
      <c r="DK2966" s="207"/>
      <c r="DL2966" s="207"/>
      <c r="DM2966" s="207"/>
      <c r="DN2966" s="207"/>
      <c r="DO2966" s="207"/>
      <c r="DP2966" s="207"/>
      <c r="DQ2966" s="207"/>
      <c r="DR2966" s="207"/>
      <c r="DS2966" s="207"/>
      <c r="DT2966" s="207"/>
      <c r="DU2966" s="207"/>
      <c r="DV2966" s="207"/>
      <c r="DW2966" s="207"/>
      <c r="DX2966" s="207"/>
    </row>
    <row r="2967" spans="68:128">
      <c r="BP2967" s="207"/>
      <c r="BQ2967" s="207"/>
      <c r="BR2967" s="207"/>
      <c r="BS2967" s="207"/>
      <c r="BT2967" s="207"/>
      <c r="BU2967" s="207"/>
      <c r="BV2967" s="207"/>
      <c r="BW2967" s="207"/>
      <c r="BX2967" s="207"/>
      <c r="BY2967" s="207"/>
      <c r="BZ2967" s="207"/>
      <c r="CA2967" s="207"/>
      <c r="CB2967" s="207"/>
      <c r="CC2967" s="207"/>
      <c r="CD2967" s="207"/>
      <c r="CE2967" s="207"/>
      <c r="CF2967" s="207"/>
      <c r="CG2967" s="207"/>
      <c r="CH2967" s="207"/>
      <c r="CI2967" s="207"/>
      <c r="CJ2967" s="207"/>
      <c r="CK2967" s="207"/>
      <c r="CL2967" s="207"/>
      <c r="CM2967" s="207"/>
      <c r="CN2967" s="207"/>
      <c r="CO2967" s="207"/>
      <c r="CP2967" s="207"/>
      <c r="CQ2967" s="207"/>
      <c r="CR2967" s="207"/>
      <c r="CS2967" s="207"/>
      <c r="CT2967" s="207"/>
      <c r="CU2967" s="207"/>
      <c r="CV2967" s="207"/>
      <c r="CW2967" s="207"/>
      <c r="CX2967" s="207"/>
      <c r="CY2967" s="207"/>
      <c r="CZ2967" s="207"/>
      <c r="DA2967" s="207"/>
      <c r="DB2967" s="207"/>
      <c r="DC2967" s="207"/>
      <c r="DD2967" s="207"/>
      <c r="DE2967" s="207"/>
      <c r="DF2967" s="207"/>
      <c r="DG2967" s="207"/>
      <c r="DH2967" s="207"/>
      <c r="DI2967" s="207"/>
      <c r="DJ2967" s="207"/>
      <c r="DK2967" s="207"/>
      <c r="DL2967" s="207"/>
      <c r="DM2967" s="207"/>
      <c r="DN2967" s="207"/>
      <c r="DO2967" s="207"/>
      <c r="DP2967" s="207"/>
      <c r="DQ2967" s="207"/>
      <c r="DR2967" s="207"/>
      <c r="DS2967" s="207"/>
      <c r="DT2967" s="207"/>
      <c r="DU2967" s="207"/>
      <c r="DV2967" s="207"/>
      <c r="DW2967" s="207"/>
      <c r="DX2967" s="207"/>
    </row>
    <row r="2968" spans="68:128">
      <c r="BP2968" s="207"/>
      <c r="BQ2968" s="207"/>
      <c r="BR2968" s="207"/>
      <c r="BS2968" s="207"/>
      <c r="BT2968" s="207"/>
      <c r="BU2968" s="207"/>
      <c r="BV2968" s="207"/>
      <c r="BW2968" s="207"/>
      <c r="BX2968" s="207"/>
      <c r="BY2968" s="207"/>
      <c r="BZ2968" s="207"/>
      <c r="CA2968" s="207"/>
      <c r="CB2968" s="207"/>
      <c r="CC2968" s="207"/>
      <c r="CD2968" s="207"/>
      <c r="CE2968" s="207"/>
      <c r="CF2968" s="207"/>
      <c r="CG2968" s="207"/>
      <c r="CH2968" s="207"/>
      <c r="CI2968" s="207"/>
      <c r="CJ2968" s="207"/>
      <c r="CK2968" s="207"/>
      <c r="CL2968" s="207"/>
      <c r="CM2968" s="207"/>
      <c r="CN2968" s="207"/>
      <c r="CO2968" s="207"/>
      <c r="CP2968" s="207"/>
      <c r="CQ2968" s="207"/>
      <c r="CR2968" s="207"/>
      <c r="CS2968" s="207"/>
      <c r="CT2968" s="207"/>
      <c r="CU2968" s="207"/>
      <c r="CV2968" s="207"/>
      <c r="CW2968" s="207"/>
      <c r="CX2968" s="207"/>
      <c r="CY2968" s="207"/>
      <c r="CZ2968" s="207"/>
      <c r="DA2968" s="207"/>
      <c r="DB2968" s="207"/>
      <c r="DC2968" s="207"/>
      <c r="DD2968" s="207"/>
      <c r="DE2968" s="207"/>
      <c r="DF2968" s="207"/>
      <c r="DG2968" s="207"/>
      <c r="DH2968" s="207"/>
      <c r="DI2968" s="207"/>
      <c r="DJ2968" s="207"/>
      <c r="DK2968" s="207"/>
      <c r="DL2968" s="207"/>
      <c r="DM2968" s="207"/>
      <c r="DN2968" s="207"/>
      <c r="DO2968" s="207"/>
      <c r="DP2968" s="207"/>
      <c r="DQ2968" s="207"/>
      <c r="DR2968" s="207"/>
      <c r="DS2968" s="207"/>
      <c r="DT2968" s="207"/>
      <c r="DU2968" s="207"/>
      <c r="DV2968" s="207"/>
      <c r="DW2968" s="207"/>
      <c r="DX2968" s="207"/>
    </row>
    <row r="2969" spans="68:128">
      <c r="BP2969" s="207"/>
      <c r="BQ2969" s="207"/>
      <c r="BR2969" s="207"/>
      <c r="BS2969" s="207"/>
      <c r="BT2969" s="207"/>
      <c r="BU2969" s="207"/>
      <c r="BV2969" s="207"/>
      <c r="BW2969" s="207"/>
      <c r="BX2969" s="207"/>
      <c r="BY2969" s="207"/>
      <c r="BZ2969" s="207"/>
      <c r="CA2969" s="207"/>
      <c r="CB2969" s="207"/>
      <c r="CC2969" s="207"/>
      <c r="CD2969" s="207"/>
      <c r="CE2969" s="207"/>
      <c r="CF2969" s="207"/>
      <c r="CG2969" s="207"/>
      <c r="CH2969" s="207"/>
      <c r="CI2969" s="207"/>
      <c r="CJ2969" s="207"/>
      <c r="CK2969" s="207"/>
      <c r="CL2969" s="207"/>
      <c r="CM2969" s="207"/>
      <c r="CN2969" s="207"/>
      <c r="CO2969" s="207"/>
      <c r="CP2969" s="207"/>
      <c r="CQ2969" s="207"/>
      <c r="CR2969" s="207"/>
      <c r="CS2969" s="207"/>
      <c r="CT2969" s="207"/>
      <c r="CU2969" s="207"/>
      <c r="CV2969" s="207"/>
      <c r="CW2969" s="207"/>
      <c r="CX2969" s="207"/>
      <c r="CY2969" s="207"/>
      <c r="CZ2969" s="207"/>
      <c r="DA2969" s="207"/>
      <c r="DB2969" s="207"/>
      <c r="DC2969" s="207"/>
      <c r="DD2969" s="207"/>
      <c r="DE2969" s="207"/>
      <c r="DF2969" s="207"/>
      <c r="DG2969" s="207"/>
      <c r="DH2969" s="207"/>
      <c r="DI2969" s="207"/>
      <c r="DJ2969" s="207"/>
      <c r="DK2969" s="207"/>
      <c r="DL2969" s="207"/>
      <c r="DM2969" s="207"/>
      <c r="DN2969" s="207"/>
      <c r="DO2969" s="207"/>
      <c r="DP2969" s="207"/>
      <c r="DQ2969" s="207"/>
      <c r="DR2969" s="207"/>
      <c r="DS2969" s="207"/>
      <c r="DT2969" s="207"/>
      <c r="DU2969" s="207"/>
      <c r="DV2969" s="207"/>
      <c r="DW2969" s="207"/>
      <c r="DX2969" s="207"/>
    </row>
    <row r="2970" spans="68:128">
      <c r="BP2970" s="207"/>
      <c r="BQ2970" s="207"/>
      <c r="BR2970" s="207"/>
      <c r="BS2970" s="207"/>
      <c r="BT2970" s="207"/>
      <c r="BU2970" s="207"/>
      <c r="BV2970" s="207"/>
      <c r="BW2970" s="207"/>
      <c r="BX2970" s="207"/>
      <c r="BY2970" s="207"/>
      <c r="BZ2970" s="207"/>
      <c r="CA2970" s="207"/>
      <c r="CB2970" s="207"/>
      <c r="CC2970" s="207"/>
      <c r="CD2970" s="207"/>
      <c r="CE2970" s="207"/>
      <c r="CF2970" s="207"/>
      <c r="CG2970" s="207"/>
      <c r="CH2970" s="207"/>
      <c r="CI2970" s="207"/>
      <c r="CJ2970" s="207"/>
      <c r="CK2970" s="207"/>
      <c r="CL2970" s="207"/>
      <c r="CM2970" s="207"/>
      <c r="CN2970" s="207"/>
      <c r="CO2970" s="207"/>
      <c r="CP2970" s="207"/>
      <c r="CQ2970" s="207"/>
      <c r="CR2970" s="207"/>
      <c r="CS2970" s="207"/>
      <c r="CT2970" s="207"/>
      <c r="CU2970" s="207"/>
      <c r="CV2970" s="207"/>
      <c r="CW2970" s="207"/>
      <c r="CX2970" s="207"/>
      <c r="CY2970" s="207"/>
      <c r="CZ2970" s="207"/>
      <c r="DA2970" s="207"/>
      <c r="DB2970" s="207"/>
      <c r="DC2970" s="207"/>
      <c r="DD2970" s="207"/>
      <c r="DE2970" s="207"/>
      <c r="DF2970" s="207"/>
      <c r="DG2970" s="207"/>
      <c r="DH2970" s="207"/>
      <c r="DI2970" s="207"/>
      <c r="DJ2970" s="207"/>
      <c r="DK2970" s="207"/>
      <c r="DL2970" s="207"/>
      <c r="DM2970" s="207"/>
      <c r="DN2970" s="207"/>
      <c r="DO2970" s="207"/>
      <c r="DP2970" s="207"/>
      <c r="DQ2970" s="207"/>
      <c r="DR2970" s="207"/>
      <c r="DS2970" s="207"/>
      <c r="DT2970" s="207"/>
      <c r="DU2970" s="207"/>
      <c r="DV2970" s="207"/>
      <c r="DW2970" s="207"/>
      <c r="DX2970" s="207"/>
    </row>
    <row r="2971" spans="68:128">
      <c r="BP2971" s="207"/>
      <c r="BQ2971" s="207"/>
      <c r="BR2971" s="207"/>
      <c r="BS2971" s="207"/>
      <c r="BT2971" s="207"/>
      <c r="BU2971" s="207"/>
      <c r="BV2971" s="207"/>
      <c r="BW2971" s="207"/>
      <c r="BX2971" s="207"/>
      <c r="BY2971" s="207"/>
      <c r="BZ2971" s="207"/>
      <c r="CA2971" s="207"/>
      <c r="CB2971" s="207"/>
      <c r="CC2971" s="207"/>
      <c r="CD2971" s="207"/>
      <c r="CE2971" s="207"/>
      <c r="CF2971" s="207"/>
      <c r="CG2971" s="207"/>
      <c r="CH2971" s="207"/>
      <c r="CI2971" s="207"/>
      <c r="CJ2971" s="207"/>
      <c r="CK2971" s="207"/>
      <c r="CL2971" s="207"/>
      <c r="CM2971" s="207"/>
      <c r="CN2971" s="207"/>
      <c r="CO2971" s="207"/>
      <c r="CP2971" s="207"/>
      <c r="CQ2971" s="207"/>
      <c r="CR2971" s="207"/>
      <c r="CS2971" s="207"/>
      <c r="CT2971" s="207"/>
      <c r="CU2971" s="207"/>
      <c r="CV2971" s="207"/>
      <c r="CW2971" s="207"/>
      <c r="CX2971" s="207"/>
      <c r="CY2971" s="207"/>
      <c r="CZ2971" s="207"/>
      <c r="DA2971" s="207"/>
      <c r="DB2971" s="207"/>
      <c r="DC2971" s="207"/>
      <c r="DD2971" s="207"/>
      <c r="DE2971" s="207"/>
      <c r="DF2971" s="207"/>
      <c r="DG2971" s="207"/>
      <c r="DH2971" s="207"/>
      <c r="DI2971" s="207"/>
      <c r="DJ2971" s="207"/>
      <c r="DK2971" s="207"/>
      <c r="DL2971" s="207"/>
      <c r="DM2971" s="207"/>
      <c r="DN2971" s="207"/>
      <c r="DO2971" s="207"/>
      <c r="DP2971" s="207"/>
      <c r="DQ2971" s="207"/>
      <c r="DR2971" s="207"/>
      <c r="DS2971" s="207"/>
      <c r="DT2971" s="207"/>
      <c r="DU2971" s="207"/>
      <c r="DV2971" s="207"/>
      <c r="DW2971" s="207"/>
      <c r="DX2971" s="207"/>
    </row>
    <row r="2972" spans="68:128">
      <c r="BP2972" s="207"/>
      <c r="BQ2972" s="207"/>
      <c r="BR2972" s="207"/>
      <c r="BS2972" s="207"/>
      <c r="BT2972" s="207"/>
      <c r="BU2972" s="207"/>
      <c r="BV2972" s="207"/>
      <c r="BW2972" s="207"/>
      <c r="BX2972" s="207"/>
      <c r="BY2972" s="207"/>
      <c r="BZ2972" s="207"/>
      <c r="CA2972" s="207"/>
      <c r="CB2972" s="207"/>
      <c r="CC2972" s="207"/>
      <c r="CD2972" s="207"/>
      <c r="CE2972" s="207"/>
      <c r="CF2972" s="207"/>
      <c r="CG2972" s="207"/>
      <c r="CH2972" s="207"/>
      <c r="CI2972" s="207"/>
      <c r="CJ2972" s="207"/>
      <c r="CK2972" s="207"/>
      <c r="CL2972" s="207"/>
      <c r="CM2972" s="207"/>
      <c r="CN2972" s="207"/>
      <c r="CO2972" s="207"/>
      <c r="CP2972" s="207"/>
      <c r="CQ2972" s="207"/>
      <c r="CR2972" s="207"/>
      <c r="CS2972" s="207"/>
      <c r="CT2972" s="207"/>
      <c r="CU2972" s="207"/>
      <c r="CV2972" s="207"/>
      <c r="CW2972" s="207"/>
      <c r="CX2972" s="207"/>
      <c r="CY2972" s="207"/>
      <c r="CZ2972" s="207"/>
      <c r="DA2972" s="207"/>
      <c r="DB2972" s="207"/>
      <c r="DC2972" s="207"/>
      <c r="DD2972" s="207"/>
      <c r="DE2972" s="207"/>
      <c r="DF2972" s="207"/>
      <c r="DG2972" s="207"/>
      <c r="DH2972" s="207"/>
      <c r="DI2972" s="207"/>
      <c r="DJ2972" s="207"/>
      <c r="DK2972" s="207"/>
      <c r="DL2972" s="207"/>
      <c r="DM2972" s="207"/>
      <c r="DN2972" s="207"/>
      <c r="DO2972" s="207"/>
      <c r="DP2972" s="207"/>
      <c r="DQ2972" s="207"/>
      <c r="DR2972" s="207"/>
      <c r="DS2972" s="207"/>
      <c r="DT2972" s="207"/>
      <c r="DU2972" s="207"/>
      <c r="DV2972" s="207"/>
      <c r="DW2972" s="207"/>
      <c r="DX2972" s="207"/>
    </row>
    <row r="2973" spans="68:128">
      <c r="BP2973" s="207"/>
      <c r="BQ2973" s="207"/>
      <c r="BR2973" s="207"/>
      <c r="BS2973" s="207"/>
      <c r="BT2973" s="207"/>
      <c r="BU2973" s="207"/>
      <c r="BV2973" s="207"/>
      <c r="BW2973" s="207"/>
      <c r="BX2973" s="207"/>
      <c r="BY2973" s="207"/>
      <c r="BZ2973" s="207"/>
      <c r="CA2973" s="207"/>
      <c r="CB2973" s="207"/>
      <c r="CC2973" s="207"/>
      <c r="CD2973" s="207"/>
      <c r="CE2973" s="207"/>
      <c r="CF2973" s="207"/>
      <c r="CG2973" s="207"/>
      <c r="CH2973" s="207"/>
      <c r="CI2973" s="207"/>
      <c r="CJ2973" s="207"/>
      <c r="CK2973" s="207"/>
      <c r="CL2973" s="207"/>
      <c r="CM2973" s="207"/>
      <c r="CN2973" s="207"/>
      <c r="CO2973" s="207"/>
      <c r="CP2973" s="207"/>
      <c r="CQ2973" s="207"/>
      <c r="CR2973" s="207"/>
      <c r="CS2973" s="207"/>
      <c r="CT2973" s="207"/>
      <c r="CU2973" s="207"/>
      <c r="CV2973" s="207"/>
      <c r="CW2973" s="207"/>
      <c r="CX2973" s="207"/>
      <c r="CY2973" s="207"/>
      <c r="CZ2973" s="207"/>
      <c r="DA2973" s="207"/>
      <c r="DB2973" s="207"/>
      <c r="DC2973" s="207"/>
      <c r="DD2973" s="207"/>
      <c r="DE2973" s="207"/>
      <c r="DF2973" s="207"/>
      <c r="DG2973" s="207"/>
      <c r="DH2973" s="207"/>
      <c r="DI2973" s="207"/>
      <c r="DJ2973" s="207"/>
      <c r="DK2973" s="207"/>
      <c r="DL2973" s="207"/>
      <c r="DM2973" s="207"/>
      <c r="DN2973" s="207"/>
      <c r="DO2973" s="207"/>
      <c r="DP2973" s="207"/>
      <c r="DQ2973" s="207"/>
      <c r="DR2973" s="207"/>
      <c r="DS2973" s="207"/>
      <c r="DT2973" s="207"/>
      <c r="DU2973" s="207"/>
      <c r="DV2973" s="207"/>
      <c r="DW2973" s="207"/>
      <c r="DX2973" s="207"/>
    </row>
    <row r="2974" spans="68:128">
      <c r="BP2974" s="207"/>
      <c r="BQ2974" s="207"/>
      <c r="BR2974" s="207"/>
      <c r="BS2974" s="207"/>
      <c r="BT2974" s="207"/>
      <c r="BU2974" s="207"/>
      <c r="BV2974" s="207"/>
      <c r="BW2974" s="207"/>
      <c r="BX2974" s="207"/>
      <c r="BY2974" s="207"/>
      <c r="BZ2974" s="207"/>
      <c r="CA2974" s="207"/>
      <c r="CB2974" s="207"/>
      <c r="CC2974" s="207"/>
      <c r="CD2974" s="207"/>
      <c r="CE2974" s="207"/>
      <c r="CF2974" s="207"/>
      <c r="CG2974" s="207"/>
      <c r="CH2974" s="207"/>
      <c r="CI2974" s="207"/>
      <c r="CJ2974" s="207"/>
      <c r="CK2974" s="207"/>
      <c r="CL2974" s="207"/>
      <c r="CM2974" s="207"/>
      <c r="CN2974" s="207"/>
      <c r="CO2974" s="207"/>
      <c r="CP2974" s="207"/>
      <c r="CQ2974" s="207"/>
      <c r="CR2974" s="207"/>
      <c r="CS2974" s="207"/>
      <c r="CT2974" s="207"/>
      <c r="CU2974" s="207"/>
      <c r="CV2974" s="207"/>
      <c r="CW2974" s="207"/>
      <c r="CX2974" s="207"/>
      <c r="CY2974" s="207"/>
      <c r="CZ2974" s="207"/>
      <c r="DA2974" s="207"/>
      <c r="DB2974" s="207"/>
      <c r="DC2974" s="207"/>
      <c r="DD2974" s="207"/>
      <c r="DE2974" s="207"/>
      <c r="DF2974" s="207"/>
      <c r="DG2974" s="207"/>
      <c r="DH2974" s="207"/>
      <c r="DI2974" s="207"/>
      <c r="DJ2974" s="207"/>
      <c r="DK2974" s="207"/>
      <c r="DL2974" s="207"/>
      <c r="DM2974" s="207"/>
      <c r="DN2974" s="207"/>
      <c r="DO2974" s="207"/>
      <c r="DP2974" s="207"/>
      <c r="DQ2974" s="207"/>
      <c r="DR2974" s="207"/>
      <c r="DS2974" s="207"/>
      <c r="DT2974" s="207"/>
      <c r="DU2974" s="207"/>
      <c r="DV2974" s="207"/>
      <c r="DW2974" s="207"/>
      <c r="DX2974" s="207"/>
    </row>
    <row r="2975" spans="68:128">
      <c r="BP2975" s="207"/>
      <c r="BQ2975" s="207"/>
      <c r="BR2975" s="207"/>
      <c r="BS2975" s="207"/>
      <c r="BT2975" s="207"/>
      <c r="BU2975" s="207"/>
      <c r="BV2975" s="207"/>
      <c r="BW2975" s="207"/>
      <c r="BX2975" s="207"/>
      <c r="BY2975" s="207"/>
      <c r="BZ2975" s="207"/>
      <c r="CA2975" s="207"/>
      <c r="CB2975" s="207"/>
      <c r="CC2975" s="207"/>
      <c r="CD2975" s="207"/>
      <c r="CE2975" s="207"/>
      <c r="CF2975" s="207"/>
      <c r="CG2975" s="207"/>
      <c r="CH2975" s="207"/>
      <c r="CI2975" s="207"/>
      <c r="CJ2975" s="207"/>
      <c r="CK2975" s="207"/>
      <c r="CL2975" s="207"/>
      <c r="CM2975" s="207"/>
      <c r="CN2975" s="207"/>
      <c r="CO2975" s="207"/>
      <c r="CP2975" s="207"/>
      <c r="CQ2975" s="207"/>
      <c r="CR2975" s="207"/>
      <c r="CS2975" s="207"/>
      <c r="CT2975" s="207"/>
      <c r="CU2975" s="207"/>
      <c r="CV2975" s="207"/>
      <c r="CW2975" s="207"/>
      <c r="CX2975" s="207"/>
      <c r="CY2975" s="207"/>
      <c r="CZ2975" s="207"/>
      <c r="DA2975" s="207"/>
      <c r="DB2975" s="207"/>
      <c r="DC2975" s="207"/>
      <c r="DD2975" s="207"/>
      <c r="DE2975" s="207"/>
      <c r="DF2975" s="207"/>
      <c r="DG2975" s="207"/>
      <c r="DH2975" s="207"/>
      <c r="DI2975" s="207"/>
      <c r="DJ2975" s="207"/>
      <c r="DK2975" s="207"/>
      <c r="DL2975" s="207"/>
      <c r="DM2975" s="207"/>
      <c r="DN2975" s="207"/>
      <c r="DO2975" s="207"/>
      <c r="DP2975" s="207"/>
      <c r="DQ2975" s="207"/>
      <c r="DR2975" s="207"/>
      <c r="DS2975" s="207"/>
      <c r="DT2975" s="207"/>
      <c r="DU2975" s="207"/>
      <c r="DV2975" s="207"/>
      <c r="DW2975" s="207"/>
      <c r="DX2975" s="207"/>
    </row>
    <row r="2976" spans="68:128">
      <c r="BP2976" s="207"/>
      <c r="BQ2976" s="207"/>
      <c r="BR2976" s="207"/>
      <c r="BS2976" s="207"/>
      <c r="BT2976" s="207"/>
      <c r="BU2976" s="207"/>
      <c r="BV2976" s="207"/>
      <c r="BW2976" s="207"/>
      <c r="BX2976" s="207"/>
      <c r="BY2976" s="207"/>
      <c r="BZ2976" s="207"/>
      <c r="CA2976" s="207"/>
      <c r="CB2976" s="207"/>
      <c r="CC2976" s="207"/>
      <c r="CD2976" s="207"/>
      <c r="CE2976" s="207"/>
      <c r="CF2976" s="207"/>
      <c r="CG2976" s="207"/>
      <c r="CH2976" s="207"/>
      <c r="CI2976" s="207"/>
      <c r="CJ2976" s="207"/>
      <c r="CK2976" s="207"/>
      <c r="CL2976" s="207"/>
      <c r="CM2976" s="207"/>
      <c r="CN2976" s="207"/>
      <c r="CO2976" s="207"/>
      <c r="CP2976" s="207"/>
      <c r="CQ2976" s="207"/>
      <c r="CR2976" s="207"/>
      <c r="CS2976" s="207"/>
      <c r="CT2976" s="207"/>
      <c r="CU2976" s="207"/>
      <c r="CV2976" s="207"/>
      <c r="CW2976" s="207"/>
      <c r="CX2976" s="207"/>
      <c r="CY2976" s="207"/>
      <c r="CZ2976" s="207"/>
      <c r="DA2976" s="207"/>
      <c r="DB2976" s="207"/>
      <c r="DC2976" s="207"/>
      <c r="DD2976" s="207"/>
      <c r="DE2976" s="207"/>
      <c r="DF2976" s="207"/>
      <c r="DG2976" s="207"/>
      <c r="DH2976" s="207"/>
      <c r="DI2976" s="207"/>
      <c r="DJ2976" s="207"/>
      <c r="DK2976" s="207"/>
      <c r="DL2976" s="207"/>
      <c r="DM2976" s="207"/>
      <c r="DN2976" s="207"/>
      <c r="DO2976" s="207"/>
      <c r="DP2976" s="207"/>
      <c r="DQ2976" s="207"/>
      <c r="DR2976" s="207"/>
      <c r="DS2976" s="207"/>
      <c r="DT2976" s="207"/>
      <c r="DU2976" s="207"/>
      <c r="DV2976" s="207"/>
      <c r="DW2976" s="207"/>
      <c r="DX2976" s="207"/>
    </row>
    <row r="2977" spans="68:128">
      <c r="BP2977" s="207"/>
      <c r="BQ2977" s="207"/>
      <c r="BR2977" s="207"/>
      <c r="BS2977" s="207"/>
      <c r="BT2977" s="207"/>
      <c r="BU2977" s="207"/>
      <c r="BV2977" s="207"/>
      <c r="BW2977" s="207"/>
      <c r="BX2977" s="207"/>
      <c r="BY2977" s="207"/>
      <c r="BZ2977" s="207"/>
      <c r="CA2977" s="207"/>
      <c r="CB2977" s="207"/>
      <c r="CC2977" s="207"/>
      <c r="CD2977" s="207"/>
      <c r="CE2977" s="207"/>
      <c r="CF2977" s="207"/>
      <c r="CG2977" s="207"/>
      <c r="CH2977" s="207"/>
      <c r="CI2977" s="207"/>
      <c r="CJ2977" s="207"/>
      <c r="CK2977" s="207"/>
      <c r="CL2977" s="207"/>
      <c r="CM2977" s="207"/>
      <c r="CN2977" s="207"/>
      <c r="CO2977" s="207"/>
      <c r="CP2977" s="207"/>
      <c r="CQ2977" s="207"/>
      <c r="CR2977" s="207"/>
      <c r="CS2977" s="207"/>
      <c r="CT2977" s="207"/>
      <c r="CU2977" s="207"/>
      <c r="CV2977" s="207"/>
      <c r="CW2977" s="207"/>
      <c r="CX2977" s="207"/>
      <c r="CY2977" s="207"/>
      <c r="CZ2977" s="207"/>
      <c r="DA2977" s="207"/>
      <c r="DB2977" s="207"/>
      <c r="DC2977" s="207"/>
      <c r="DD2977" s="207"/>
      <c r="DE2977" s="207"/>
      <c r="DF2977" s="207"/>
      <c r="DG2977" s="207"/>
      <c r="DH2977" s="207"/>
      <c r="DI2977" s="207"/>
      <c r="DJ2977" s="207"/>
      <c r="DK2977" s="207"/>
      <c r="DL2977" s="207"/>
      <c r="DM2977" s="207"/>
      <c r="DN2977" s="207"/>
      <c r="DO2977" s="207"/>
      <c r="DP2977" s="207"/>
      <c r="DQ2977" s="207"/>
      <c r="DR2977" s="207"/>
      <c r="DS2977" s="207"/>
      <c r="DT2977" s="207"/>
      <c r="DU2977" s="207"/>
      <c r="DV2977" s="207"/>
      <c r="DW2977" s="207"/>
      <c r="DX2977" s="207"/>
    </row>
    <row r="2978" spans="68:128">
      <c r="BP2978" s="207"/>
      <c r="BQ2978" s="207"/>
      <c r="BR2978" s="207"/>
      <c r="BS2978" s="207"/>
      <c r="BT2978" s="207"/>
      <c r="BU2978" s="207"/>
      <c r="BV2978" s="207"/>
      <c r="BW2978" s="207"/>
      <c r="BX2978" s="207"/>
      <c r="BY2978" s="207"/>
      <c r="BZ2978" s="207"/>
      <c r="CA2978" s="207"/>
      <c r="CB2978" s="207"/>
      <c r="CC2978" s="207"/>
      <c r="CD2978" s="207"/>
      <c r="CE2978" s="207"/>
      <c r="CF2978" s="207"/>
      <c r="CG2978" s="207"/>
      <c r="CH2978" s="207"/>
      <c r="CI2978" s="207"/>
      <c r="CJ2978" s="207"/>
      <c r="CK2978" s="207"/>
      <c r="CL2978" s="207"/>
      <c r="CM2978" s="207"/>
      <c r="CN2978" s="207"/>
      <c r="CO2978" s="207"/>
      <c r="CP2978" s="207"/>
      <c r="CQ2978" s="207"/>
      <c r="CR2978" s="207"/>
      <c r="CS2978" s="207"/>
      <c r="CT2978" s="207"/>
      <c r="CU2978" s="207"/>
      <c r="CV2978" s="207"/>
      <c r="CW2978" s="207"/>
      <c r="CX2978" s="207"/>
      <c r="CY2978" s="207"/>
      <c r="CZ2978" s="207"/>
      <c r="DA2978" s="207"/>
      <c r="DB2978" s="207"/>
      <c r="DC2978" s="207"/>
      <c r="DD2978" s="207"/>
      <c r="DE2978" s="207"/>
      <c r="DF2978" s="207"/>
      <c r="DG2978" s="207"/>
      <c r="DH2978" s="207"/>
      <c r="DI2978" s="207"/>
      <c r="DJ2978" s="207"/>
      <c r="DK2978" s="207"/>
      <c r="DL2978" s="207"/>
      <c r="DM2978" s="207"/>
      <c r="DN2978" s="207"/>
      <c r="DO2978" s="207"/>
      <c r="DP2978" s="207"/>
      <c r="DQ2978" s="207"/>
      <c r="DR2978" s="207"/>
      <c r="DS2978" s="207"/>
      <c r="DT2978" s="207"/>
      <c r="DU2978" s="207"/>
      <c r="DV2978" s="207"/>
      <c r="DW2978" s="207"/>
      <c r="DX2978" s="207"/>
    </row>
    <row r="2979" spans="68:128">
      <c r="BP2979" s="207"/>
      <c r="BQ2979" s="207"/>
      <c r="BR2979" s="207"/>
      <c r="BS2979" s="207"/>
      <c r="BT2979" s="207"/>
      <c r="BU2979" s="207"/>
      <c r="BV2979" s="207"/>
      <c r="BW2979" s="207"/>
      <c r="BX2979" s="207"/>
      <c r="BY2979" s="207"/>
      <c r="BZ2979" s="207"/>
      <c r="CA2979" s="207"/>
      <c r="CB2979" s="207"/>
      <c r="CC2979" s="207"/>
      <c r="CD2979" s="207"/>
      <c r="CE2979" s="207"/>
      <c r="CF2979" s="207"/>
      <c r="CG2979" s="207"/>
      <c r="CH2979" s="207"/>
      <c r="CI2979" s="207"/>
      <c r="CJ2979" s="207"/>
      <c r="CK2979" s="207"/>
      <c r="CL2979" s="207"/>
      <c r="CM2979" s="207"/>
      <c r="CN2979" s="207"/>
      <c r="CO2979" s="207"/>
      <c r="CP2979" s="207"/>
      <c r="CQ2979" s="207"/>
      <c r="CR2979" s="207"/>
      <c r="CS2979" s="207"/>
      <c r="CT2979" s="207"/>
      <c r="CU2979" s="207"/>
      <c r="CV2979" s="207"/>
      <c r="CW2979" s="207"/>
      <c r="CX2979" s="207"/>
      <c r="CY2979" s="207"/>
      <c r="CZ2979" s="207"/>
      <c r="DA2979" s="207"/>
      <c r="DB2979" s="207"/>
      <c r="DC2979" s="207"/>
      <c r="DD2979" s="207"/>
      <c r="DE2979" s="207"/>
      <c r="DF2979" s="207"/>
      <c r="DG2979" s="207"/>
      <c r="DH2979" s="207"/>
      <c r="DI2979" s="207"/>
      <c r="DJ2979" s="207"/>
      <c r="DK2979" s="207"/>
      <c r="DL2979" s="207"/>
      <c r="DM2979" s="207"/>
      <c r="DN2979" s="207"/>
      <c r="DO2979" s="207"/>
      <c r="DP2979" s="207"/>
      <c r="DQ2979" s="207"/>
      <c r="DR2979" s="207"/>
      <c r="DS2979" s="207"/>
      <c r="DT2979" s="207"/>
      <c r="DU2979" s="207"/>
      <c r="DV2979" s="207"/>
      <c r="DW2979" s="207"/>
      <c r="DX2979" s="207"/>
    </row>
    <row r="2980" spans="68:128">
      <c r="BP2980" s="207"/>
      <c r="BQ2980" s="207"/>
      <c r="BR2980" s="207"/>
      <c r="BS2980" s="207"/>
      <c r="BT2980" s="207"/>
      <c r="BU2980" s="207"/>
      <c r="BV2980" s="207"/>
      <c r="BW2980" s="207"/>
      <c r="BX2980" s="207"/>
      <c r="BY2980" s="207"/>
      <c r="BZ2980" s="207"/>
      <c r="CA2980" s="207"/>
      <c r="CB2980" s="207"/>
      <c r="CC2980" s="207"/>
      <c r="CD2980" s="207"/>
      <c r="CE2980" s="207"/>
      <c r="CF2980" s="207"/>
      <c r="CG2980" s="207"/>
      <c r="CH2980" s="207"/>
      <c r="CI2980" s="207"/>
      <c r="CJ2980" s="207"/>
      <c r="CK2980" s="207"/>
      <c r="CL2980" s="207"/>
      <c r="CM2980" s="207"/>
      <c r="CN2980" s="207"/>
      <c r="CO2980" s="207"/>
      <c r="CP2980" s="207"/>
      <c r="CQ2980" s="207"/>
      <c r="CR2980" s="207"/>
      <c r="CS2980" s="207"/>
      <c r="CT2980" s="207"/>
      <c r="CU2980" s="207"/>
      <c r="CV2980" s="207"/>
      <c r="CW2980" s="207"/>
      <c r="CX2980" s="207"/>
      <c r="CY2980" s="207"/>
      <c r="CZ2980" s="207"/>
      <c r="DA2980" s="207"/>
      <c r="DB2980" s="207"/>
      <c r="DC2980" s="207"/>
      <c r="DD2980" s="207"/>
      <c r="DE2980" s="207"/>
      <c r="DF2980" s="207"/>
      <c r="DG2980" s="207"/>
      <c r="DH2980" s="207"/>
      <c r="DI2980" s="207"/>
      <c r="DJ2980" s="207"/>
      <c r="DK2980" s="207"/>
      <c r="DL2980" s="207"/>
      <c r="DM2980" s="207"/>
      <c r="DN2980" s="207"/>
      <c r="DO2980" s="207"/>
      <c r="DP2980" s="207"/>
      <c r="DQ2980" s="207"/>
      <c r="DR2980" s="207"/>
      <c r="DS2980" s="207"/>
      <c r="DT2980" s="207"/>
      <c r="DU2980" s="207"/>
      <c r="DV2980" s="207"/>
      <c r="DW2980" s="207"/>
      <c r="DX2980" s="207"/>
    </row>
    <row r="2981" spans="68:128">
      <c r="BP2981" s="207"/>
      <c r="BQ2981" s="207"/>
      <c r="BR2981" s="207"/>
      <c r="BS2981" s="207"/>
      <c r="BT2981" s="207"/>
      <c r="BU2981" s="207"/>
      <c r="BV2981" s="207"/>
      <c r="BW2981" s="207"/>
      <c r="BX2981" s="207"/>
      <c r="BY2981" s="207"/>
      <c r="BZ2981" s="207"/>
      <c r="CA2981" s="207"/>
      <c r="CB2981" s="207"/>
      <c r="CC2981" s="207"/>
      <c r="CD2981" s="207"/>
      <c r="CE2981" s="207"/>
      <c r="CF2981" s="207"/>
      <c r="CG2981" s="207"/>
      <c r="CH2981" s="207"/>
      <c r="CI2981" s="207"/>
      <c r="CJ2981" s="207"/>
      <c r="CK2981" s="207"/>
      <c r="CL2981" s="207"/>
      <c r="CM2981" s="207"/>
      <c r="CN2981" s="207"/>
      <c r="CO2981" s="207"/>
      <c r="CP2981" s="207"/>
      <c r="CQ2981" s="207"/>
      <c r="CR2981" s="207"/>
      <c r="CS2981" s="207"/>
      <c r="CT2981" s="207"/>
      <c r="CU2981" s="207"/>
      <c r="CV2981" s="207"/>
      <c r="CW2981" s="207"/>
      <c r="CX2981" s="207"/>
      <c r="CY2981" s="207"/>
      <c r="CZ2981" s="207"/>
      <c r="DA2981" s="207"/>
      <c r="DB2981" s="207"/>
      <c r="DC2981" s="207"/>
      <c r="DD2981" s="207"/>
      <c r="DE2981" s="207"/>
      <c r="DF2981" s="207"/>
      <c r="DG2981" s="207"/>
      <c r="DH2981" s="207"/>
      <c r="DI2981" s="207"/>
      <c r="DJ2981" s="207"/>
      <c r="DK2981" s="207"/>
      <c r="DL2981" s="207"/>
      <c r="DM2981" s="207"/>
      <c r="DN2981" s="207"/>
      <c r="DO2981" s="207"/>
      <c r="DP2981" s="207"/>
      <c r="DQ2981" s="207"/>
      <c r="DR2981" s="207"/>
      <c r="DS2981" s="207"/>
      <c r="DT2981" s="207"/>
      <c r="DU2981" s="207"/>
      <c r="DV2981" s="207"/>
      <c r="DW2981" s="207"/>
      <c r="DX2981" s="207"/>
    </row>
    <row r="2982" spans="68:128">
      <c r="BP2982" s="207"/>
      <c r="BQ2982" s="207"/>
      <c r="BR2982" s="207"/>
      <c r="BS2982" s="207"/>
      <c r="BT2982" s="207"/>
      <c r="BU2982" s="207"/>
      <c r="BV2982" s="207"/>
      <c r="BW2982" s="207"/>
      <c r="BX2982" s="207"/>
      <c r="BY2982" s="207"/>
      <c r="BZ2982" s="207"/>
      <c r="CA2982" s="207"/>
      <c r="CB2982" s="207"/>
      <c r="CC2982" s="207"/>
      <c r="CD2982" s="207"/>
      <c r="CE2982" s="207"/>
      <c r="CF2982" s="207"/>
      <c r="CG2982" s="207"/>
      <c r="CH2982" s="207"/>
      <c r="CI2982" s="207"/>
      <c r="CJ2982" s="207"/>
      <c r="CK2982" s="207"/>
      <c r="CL2982" s="207"/>
      <c r="CM2982" s="207"/>
      <c r="CN2982" s="207"/>
      <c r="CO2982" s="207"/>
      <c r="CP2982" s="207"/>
      <c r="CQ2982" s="207"/>
      <c r="CR2982" s="207"/>
      <c r="CS2982" s="207"/>
      <c r="CT2982" s="207"/>
      <c r="CU2982" s="207"/>
      <c r="CV2982" s="207"/>
      <c r="CW2982" s="207"/>
      <c r="CX2982" s="207"/>
      <c r="CY2982" s="207"/>
      <c r="CZ2982" s="207"/>
      <c r="DA2982" s="207"/>
      <c r="DB2982" s="207"/>
      <c r="DC2982" s="207"/>
      <c r="DD2982" s="207"/>
      <c r="DE2982" s="207"/>
      <c r="DF2982" s="207"/>
      <c r="DG2982" s="207"/>
      <c r="DH2982" s="207"/>
      <c r="DI2982" s="207"/>
      <c r="DJ2982" s="207"/>
      <c r="DK2982" s="207"/>
      <c r="DL2982" s="207"/>
      <c r="DM2982" s="207"/>
      <c r="DN2982" s="207"/>
      <c r="DO2982" s="207"/>
      <c r="DP2982" s="207"/>
      <c r="DQ2982" s="207"/>
      <c r="DR2982" s="207"/>
      <c r="DS2982" s="207"/>
      <c r="DT2982" s="207"/>
      <c r="DU2982" s="207"/>
      <c r="DV2982" s="207"/>
      <c r="DW2982" s="207"/>
      <c r="DX2982" s="207"/>
    </row>
    <row r="2983" spans="68:128">
      <c r="BP2983" s="207"/>
      <c r="BQ2983" s="207"/>
      <c r="BR2983" s="207"/>
      <c r="BS2983" s="207"/>
      <c r="BT2983" s="207"/>
      <c r="BU2983" s="207"/>
      <c r="BV2983" s="207"/>
      <c r="BW2983" s="207"/>
      <c r="BX2983" s="207"/>
      <c r="BY2983" s="207"/>
      <c r="BZ2983" s="207"/>
      <c r="CA2983" s="207"/>
      <c r="CB2983" s="207"/>
      <c r="CC2983" s="207"/>
      <c r="CD2983" s="207"/>
      <c r="CE2983" s="207"/>
      <c r="CF2983" s="207"/>
      <c r="CG2983" s="207"/>
      <c r="CH2983" s="207"/>
      <c r="CI2983" s="207"/>
      <c r="CJ2983" s="207"/>
      <c r="CK2983" s="207"/>
      <c r="CL2983" s="207"/>
      <c r="CM2983" s="207"/>
      <c r="CN2983" s="207"/>
      <c r="CO2983" s="207"/>
      <c r="CP2983" s="207"/>
      <c r="CQ2983" s="207"/>
      <c r="CR2983" s="207"/>
      <c r="CS2983" s="207"/>
      <c r="CT2983" s="207"/>
      <c r="CU2983" s="207"/>
      <c r="CV2983" s="207"/>
      <c r="CW2983" s="207"/>
      <c r="CX2983" s="207"/>
      <c r="CY2983" s="207"/>
      <c r="CZ2983" s="207"/>
      <c r="DA2983" s="207"/>
      <c r="DB2983" s="207"/>
      <c r="DC2983" s="207"/>
      <c r="DD2983" s="207"/>
      <c r="DE2983" s="207"/>
      <c r="DF2983" s="207"/>
      <c r="DG2983" s="207"/>
      <c r="DH2983" s="207"/>
      <c r="DI2983" s="207"/>
      <c r="DJ2983" s="207"/>
      <c r="DK2983" s="207"/>
      <c r="DL2983" s="207"/>
      <c r="DM2983" s="207"/>
      <c r="DN2983" s="207"/>
      <c r="DO2983" s="207"/>
      <c r="DP2983" s="207"/>
      <c r="DQ2983" s="207"/>
      <c r="DR2983" s="207"/>
      <c r="DS2983" s="207"/>
      <c r="DT2983" s="207"/>
      <c r="DU2983" s="207"/>
      <c r="DV2983" s="207"/>
      <c r="DW2983" s="207"/>
      <c r="DX2983" s="207"/>
    </row>
    <row r="2984" spans="68:128">
      <c r="BP2984" s="207"/>
      <c r="BQ2984" s="207"/>
      <c r="BR2984" s="207"/>
      <c r="BS2984" s="207"/>
      <c r="BT2984" s="207"/>
      <c r="BU2984" s="207"/>
      <c r="BV2984" s="207"/>
      <c r="BW2984" s="207"/>
      <c r="BX2984" s="207"/>
      <c r="BY2984" s="207"/>
      <c r="BZ2984" s="207"/>
      <c r="CA2984" s="207"/>
      <c r="CB2984" s="207"/>
      <c r="CC2984" s="207"/>
      <c r="CD2984" s="207"/>
      <c r="CE2984" s="207"/>
      <c r="CF2984" s="207"/>
      <c r="CG2984" s="207"/>
      <c r="CH2984" s="207"/>
      <c r="CI2984" s="207"/>
      <c r="CJ2984" s="207"/>
      <c r="CK2984" s="207"/>
      <c r="CL2984" s="207"/>
      <c r="CM2984" s="207"/>
      <c r="CN2984" s="207"/>
      <c r="CO2984" s="207"/>
      <c r="CP2984" s="207"/>
      <c r="CQ2984" s="207"/>
      <c r="CR2984" s="207"/>
      <c r="CS2984" s="207"/>
      <c r="CT2984" s="207"/>
      <c r="CU2984" s="207"/>
      <c r="CV2984" s="207"/>
      <c r="CW2984" s="207"/>
      <c r="CX2984" s="207"/>
      <c r="CY2984" s="207"/>
      <c r="CZ2984" s="207"/>
      <c r="DA2984" s="207"/>
      <c r="DB2984" s="207"/>
      <c r="DC2984" s="207"/>
      <c r="DD2984" s="207"/>
      <c r="DE2984" s="207"/>
      <c r="DF2984" s="207"/>
      <c r="DG2984" s="207"/>
      <c r="DH2984" s="207"/>
      <c r="DI2984" s="207"/>
      <c r="DJ2984" s="207"/>
      <c r="DK2984" s="207"/>
      <c r="DL2984" s="207"/>
      <c r="DM2984" s="207"/>
      <c r="DN2984" s="207"/>
      <c r="DO2984" s="207"/>
      <c r="DP2984" s="207"/>
      <c r="DQ2984" s="207"/>
      <c r="DR2984" s="207"/>
      <c r="DS2984" s="207"/>
      <c r="DT2984" s="207"/>
      <c r="DU2984" s="207"/>
      <c r="DV2984" s="207"/>
      <c r="DW2984" s="207"/>
      <c r="DX2984" s="207"/>
    </row>
    <row r="2985" spans="68:128">
      <c r="BP2985" s="207"/>
      <c r="BQ2985" s="207"/>
      <c r="BR2985" s="207"/>
      <c r="BS2985" s="207"/>
      <c r="BT2985" s="207"/>
      <c r="BU2985" s="207"/>
      <c r="BV2985" s="207"/>
      <c r="BW2985" s="207"/>
      <c r="BX2985" s="207"/>
      <c r="BY2985" s="207"/>
      <c r="BZ2985" s="207"/>
      <c r="CA2985" s="207"/>
      <c r="CB2985" s="207"/>
      <c r="CC2985" s="207"/>
      <c r="CD2985" s="207"/>
      <c r="CE2985" s="207"/>
      <c r="CF2985" s="207"/>
      <c r="CG2985" s="207"/>
      <c r="CH2985" s="207"/>
      <c r="CI2985" s="207"/>
      <c r="CJ2985" s="207"/>
      <c r="CK2985" s="207"/>
      <c r="CL2985" s="207"/>
      <c r="CM2985" s="207"/>
      <c r="CN2985" s="207"/>
      <c r="CO2985" s="207"/>
      <c r="CP2985" s="207"/>
      <c r="CQ2985" s="207"/>
      <c r="CR2985" s="207"/>
      <c r="CS2985" s="207"/>
      <c r="CT2985" s="207"/>
      <c r="CU2985" s="207"/>
      <c r="CV2985" s="207"/>
      <c r="CW2985" s="207"/>
      <c r="CX2985" s="207"/>
      <c r="CY2985" s="207"/>
      <c r="CZ2985" s="207"/>
      <c r="DA2985" s="207"/>
      <c r="DB2985" s="207"/>
      <c r="DC2985" s="207"/>
      <c r="DD2985" s="207"/>
      <c r="DE2985" s="207"/>
      <c r="DF2985" s="207"/>
      <c r="DG2985" s="207"/>
      <c r="DH2985" s="207"/>
      <c r="DI2985" s="207"/>
      <c r="DJ2985" s="207"/>
      <c r="DK2985" s="207"/>
      <c r="DL2985" s="207"/>
      <c r="DM2985" s="207"/>
      <c r="DN2985" s="207"/>
      <c r="DO2985" s="207"/>
      <c r="DP2985" s="207"/>
      <c r="DQ2985" s="207"/>
      <c r="DR2985" s="207"/>
      <c r="DS2985" s="207"/>
      <c r="DT2985" s="207"/>
      <c r="DU2985" s="207"/>
      <c r="DV2985" s="207"/>
      <c r="DW2985" s="207"/>
      <c r="DX2985" s="207"/>
    </row>
    <row r="2986" spans="68:128">
      <c r="BP2986" s="207"/>
      <c r="BQ2986" s="207"/>
      <c r="BR2986" s="207"/>
      <c r="BS2986" s="207"/>
      <c r="BT2986" s="207"/>
      <c r="BU2986" s="207"/>
      <c r="BV2986" s="207"/>
      <c r="BW2986" s="207"/>
      <c r="BX2986" s="207"/>
      <c r="BY2986" s="207"/>
      <c r="BZ2986" s="207"/>
      <c r="CA2986" s="207"/>
      <c r="CB2986" s="207"/>
      <c r="CC2986" s="207"/>
      <c r="CD2986" s="207"/>
      <c r="CE2986" s="207"/>
      <c r="CF2986" s="207"/>
      <c r="CG2986" s="207"/>
      <c r="CH2986" s="207"/>
      <c r="CI2986" s="207"/>
      <c r="CJ2986" s="207"/>
      <c r="CK2986" s="207"/>
      <c r="CL2986" s="207"/>
      <c r="CM2986" s="207"/>
      <c r="CN2986" s="207"/>
      <c r="CO2986" s="207"/>
      <c r="CP2986" s="207"/>
      <c r="CQ2986" s="207"/>
      <c r="CR2986" s="207"/>
      <c r="CS2986" s="207"/>
      <c r="CT2986" s="207"/>
      <c r="CU2986" s="207"/>
      <c r="CV2986" s="207"/>
      <c r="CW2986" s="207"/>
      <c r="CX2986" s="207"/>
      <c r="CY2986" s="207"/>
      <c r="CZ2986" s="207"/>
      <c r="DA2986" s="207"/>
      <c r="DB2986" s="207"/>
      <c r="DC2986" s="207"/>
      <c r="DD2986" s="207"/>
      <c r="DE2986" s="207"/>
      <c r="DF2986" s="207"/>
      <c r="DG2986" s="207"/>
      <c r="DH2986" s="207"/>
      <c r="DI2986" s="207"/>
      <c r="DJ2986" s="207"/>
      <c r="DK2986" s="207"/>
      <c r="DL2986" s="207"/>
      <c r="DM2986" s="207"/>
      <c r="DN2986" s="207"/>
      <c r="DO2986" s="207"/>
      <c r="DP2986" s="207"/>
      <c r="DQ2986" s="207"/>
      <c r="DR2986" s="207"/>
      <c r="DS2986" s="207"/>
      <c r="DT2986" s="207"/>
      <c r="DU2986" s="207"/>
      <c r="DV2986" s="207"/>
      <c r="DW2986" s="207"/>
      <c r="DX2986" s="207"/>
    </row>
    <row r="2987" spans="68:128">
      <c r="BP2987" s="207"/>
      <c r="BQ2987" s="207"/>
      <c r="BR2987" s="207"/>
      <c r="BS2987" s="207"/>
      <c r="BT2987" s="207"/>
      <c r="BU2987" s="207"/>
      <c r="BV2987" s="207"/>
      <c r="BW2987" s="207"/>
      <c r="BX2987" s="207"/>
      <c r="BY2987" s="207"/>
      <c r="BZ2987" s="207"/>
      <c r="CA2987" s="207"/>
      <c r="CB2987" s="207"/>
      <c r="CC2987" s="207"/>
      <c r="CD2987" s="207"/>
      <c r="CE2987" s="207"/>
      <c r="CF2987" s="207"/>
      <c r="CG2987" s="207"/>
      <c r="CH2987" s="207"/>
      <c r="CI2987" s="207"/>
      <c r="CJ2987" s="207"/>
      <c r="CK2987" s="207"/>
      <c r="CL2987" s="207"/>
      <c r="CM2987" s="207"/>
      <c r="CN2987" s="207"/>
      <c r="CO2987" s="207"/>
      <c r="CP2987" s="207"/>
      <c r="CQ2987" s="207"/>
      <c r="CR2987" s="207"/>
      <c r="CS2987" s="207"/>
      <c r="CT2987" s="207"/>
      <c r="CU2987" s="207"/>
      <c r="CV2987" s="207"/>
      <c r="CW2987" s="207"/>
      <c r="CX2987" s="207"/>
      <c r="CY2987" s="207"/>
      <c r="CZ2987" s="207"/>
      <c r="DA2987" s="207"/>
      <c r="DB2987" s="207"/>
      <c r="DC2987" s="207"/>
      <c r="DD2987" s="207"/>
      <c r="DE2987" s="207"/>
      <c r="DF2987" s="207"/>
      <c r="DG2987" s="207"/>
      <c r="DH2987" s="207"/>
      <c r="DI2987" s="207"/>
      <c r="DJ2987" s="207"/>
      <c r="DK2987" s="207"/>
      <c r="DL2987" s="207"/>
      <c r="DM2987" s="207"/>
      <c r="DN2987" s="207"/>
      <c r="DO2987" s="207"/>
      <c r="DP2987" s="207"/>
      <c r="DQ2987" s="207"/>
      <c r="DR2987" s="207"/>
      <c r="DS2987" s="207"/>
      <c r="DT2987" s="207"/>
      <c r="DU2987" s="207"/>
      <c r="DV2987" s="207"/>
      <c r="DW2987" s="207"/>
      <c r="DX2987" s="207"/>
    </row>
    <row r="2988" spans="68:128">
      <c r="BP2988" s="207"/>
      <c r="BQ2988" s="207"/>
      <c r="BR2988" s="207"/>
      <c r="BS2988" s="207"/>
      <c r="BT2988" s="207"/>
      <c r="BU2988" s="207"/>
      <c r="BV2988" s="207"/>
      <c r="BW2988" s="207"/>
      <c r="BX2988" s="207"/>
      <c r="BY2988" s="207"/>
      <c r="BZ2988" s="207"/>
      <c r="CA2988" s="207"/>
      <c r="CB2988" s="207"/>
      <c r="CC2988" s="207"/>
      <c r="CD2988" s="207"/>
      <c r="CE2988" s="207"/>
      <c r="CF2988" s="207"/>
      <c r="CG2988" s="207"/>
      <c r="CH2988" s="207"/>
      <c r="CI2988" s="207"/>
      <c r="CJ2988" s="207"/>
      <c r="CK2988" s="207"/>
      <c r="CL2988" s="207"/>
      <c r="CM2988" s="207"/>
      <c r="CN2988" s="207"/>
      <c r="CO2988" s="207"/>
      <c r="CP2988" s="207"/>
      <c r="CQ2988" s="207"/>
      <c r="CR2988" s="207"/>
      <c r="CS2988" s="207"/>
      <c r="CT2988" s="207"/>
      <c r="CU2988" s="207"/>
      <c r="CV2988" s="207"/>
      <c r="CW2988" s="207"/>
      <c r="CX2988" s="207"/>
      <c r="CY2988" s="207"/>
      <c r="CZ2988" s="207"/>
      <c r="DA2988" s="207"/>
      <c r="DB2988" s="207"/>
      <c r="DC2988" s="207"/>
      <c r="DD2988" s="207"/>
      <c r="DE2988" s="207"/>
      <c r="DF2988" s="207"/>
      <c r="DG2988" s="207"/>
      <c r="DH2988" s="207"/>
      <c r="DI2988" s="207"/>
      <c r="DJ2988" s="207"/>
      <c r="DK2988" s="207"/>
      <c r="DL2988" s="207"/>
      <c r="DM2988" s="207"/>
      <c r="DN2988" s="207"/>
      <c r="DO2988" s="207"/>
      <c r="DP2988" s="207"/>
      <c r="DQ2988" s="207"/>
      <c r="DR2988" s="207"/>
      <c r="DS2988" s="207"/>
      <c r="DT2988" s="207"/>
      <c r="DU2988" s="207"/>
      <c r="DV2988" s="207"/>
      <c r="DW2988" s="207"/>
      <c r="DX2988" s="207"/>
    </row>
    <row r="2989" spans="68:128">
      <c r="BP2989" s="207"/>
      <c r="BQ2989" s="207"/>
      <c r="BR2989" s="207"/>
      <c r="BS2989" s="207"/>
      <c r="BT2989" s="207"/>
      <c r="BU2989" s="207"/>
      <c r="BV2989" s="207"/>
      <c r="BW2989" s="207"/>
      <c r="BX2989" s="207"/>
      <c r="BY2989" s="207"/>
      <c r="BZ2989" s="207"/>
      <c r="CA2989" s="207"/>
      <c r="CB2989" s="207"/>
      <c r="CC2989" s="207"/>
      <c r="CD2989" s="207"/>
      <c r="CE2989" s="207"/>
      <c r="CF2989" s="207"/>
      <c r="CG2989" s="207"/>
      <c r="CH2989" s="207"/>
      <c r="CI2989" s="207"/>
      <c r="CJ2989" s="207"/>
      <c r="CK2989" s="207"/>
      <c r="CL2989" s="207"/>
      <c r="CM2989" s="207"/>
      <c r="CN2989" s="207"/>
      <c r="CO2989" s="207"/>
      <c r="CP2989" s="207"/>
      <c r="CQ2989" s="207"/>
      <c r="CR2989" s="207"/>
      <c r="CS2989" s="207"/>
      <c r="CT2989" s="207"/>
      <c r="CU2989" s="207"/>
      <c r="CV2989" s="207"/>
      <c r="CW2989" s="207"/>
      <c r="CX2989" s="207"/>
      <c r="CY2989" s="207"/>
      <c r="CZ2989" s="207"/>
      <c r="DA2989" s="207"/>
      <c r="DB2989" s="207"/>
      <c r="DC2989" s="207"/>
      <c r="DD2989" s="207"/>
      <c r="DE2989" s="207"/>
      <c r="DF2989" s="207"/>
      <c r="DG2989" s="207"/>
      <c r="DH2989" s="207"/>
      <c r="DI2989" s="207"/>
      <c r="DJ2989" s="207"/>
      <c r="DK2989" s="207"/>
      <c r="DL2989" s="207"/>
      <c r="DM2989" s="207"/>
      <c r="DN2989" s="207"/>
      <c r="DO2989" s="207"/>
      <c r="DP2989" s="207"/>
      <c r="DQ2989" s="207"/>
      <c r="DR2989" s="207"/>
      <c r="DS2989" s="207"/>
      <c r="DT2989" s="207"/>
      <c r="DU2989" s="207"/>
      <c r="DV2989" s="207"/>
      <c r="DW2989" s="207"/>
      <c r="DX2989" s="207"/>
    </row>
    <row r="2990" spans="68:128">
      <c r="BP2990" s="207"/>
      <c r="BQ2990" s="207"/>
      <c r="BR2990" s="207"/>
      <c r="BS2990" s="207"/>
      <c r="BT2990" s="207"/>
      <c r="BU2990" s="207"/>
      <c r="BV2990" s="207"/>
      <c r="BW2990" s="207"/>
      <c r="BX2990" s="207"/>
      <c r="BY2990" s="207"/>
      <c r="BZ2990" s="207"/>
      <c r="CA2990" s="207"/>
      <c r="CB2990" s="207"/>
      <c r="CC2990" s="207"/>
      <c r="CD2990" s="207"/>
      <c r="CE2990" s="207"/>
      <c r="CF2990" s="207"/>
      <c r="CG2990" s="207"/>
      <c r="CH2990" s="207"/>
      <c r="CI2990" s="207"/>
      <c r="CJ2990" s="207"/>
      <c r="CK2990" s="207"/>
      <c r="CL2990" s="207"/>
      <c r="CM2990" s="207"/>
      <c r="CN2990" s="207"/>
      <c r="CO2990" s="207"/>
      <c r="CP2990" s="207"/>
      <c r="CQ2990" s="207"/>
      <c r="CR2990" s="207"/>
      <c r="CS2990" s="207"/>
      <c r="CT2990" s="207"/>
      <c r="CU2990" s="207"/>
      <c r="CV2990" s="207"/>
      <c r="CW2990" s="207"/>
      <c r="CX2990" s="207"/>
      <c r="CY2990" s="207"/>
      <c r="CZ2990" s="207"/>
      <c r="DA2990" s="207"/>
      <c r="DB2990" s="207"/>
      <c r="DC2990" s="207"/>
      <c r="DD2990" s="207"/>
      <c r="DE2990" s="207"/>
      <c r="DF2990" s="207"/>
      <c r="DG2990" s="207"/>
      <c r="DH2990" s="207"/>
      <c r="DI2990" s="207"/>
      <c r="DJ2990" s="207"/>
      <c r="DK2990" s="207"/>
      <c r="DL2990" s="207"/>
      <c r="DM2990" s="207"/>
      <c r="DN2990" s="207"/>
      <c r="DO2990" s="207"/>
      <c r="DP2990" s="207"/>
      <c r="DQ2990" s="207"/>
      <c r="DR2990" s="207"/>
      <c r="DS2990" s="207"/>
      <c r="DT2990" s="207"/>
      <c r="DU2990" s="207"/>
      <c r="DV2990" s="207"/>
      <c r="DW2990" s="207"/>
      <c r="DX2990" s="207"/>
    </row>
    <row r="2991" spans="68:128">
      <c r="BP2991" s="207"/>
      <c r="BQ2991" s="207"/>
      <c r="BR2991" s="207"/>
      <c r="BS2991" s="207"/>
      <c r="BT2991" s="207"/>
      <c r="BU2991" s="207"/>
      <c r="BV2991" s="207"/>
      <c r="BW2991" s="207"/>
      <c r="BX2991" s="207"/>
      <c r="BY2991" s="207"/>
      <c r="BZ2991" s="207"/>
      <c r="CA2991" s="207"/>
      <c r="CB2991" s="207"/>
      <c r="CC2991" s="207"/>
      <c r="CD2991" s="207"/>
      <c r="CE2991" s="207"/>
      <c r="CF2991" s="207"/>
      <c r="CG2991" s="207"/>
      <c r="CH2991" s="207"/>
      <c r="CI2991" s="207"/>
      <c r="CJ2991" s="207"/>
      <c r="CK2991" s="207"/>
      <c r="CL2991" s="207"/>
      <c r="CM2991" s="207"/>
      <c r="CN2991" s="207"/>
      <c r="CO2991" s="207"/>
      <c r="CP2991" s="207"/>
      <c r="CQ2991" s="207"/>
      <c r="CR2991" s="207"/>
      <c r="CS2991" s="207"/>
      <c r="CT2991" s="207"/>
      <c r="CU2991" s="207"/>
      <c r="CV2991" s="207"/>
      <c r="CW2991" s="207"/>
      <c r="CX2991" s="207"/>
      <c r="CY2991" s="207"/>
      <c r="CZ2991" s="207"/>
      <c r="DA2991" s="207"/>
      <c r="DB2991" s="207"/>
      <c r="DC2991" s="207"/>
      <c r="DD2991" s="207"/>
      <c r="DE2991" s="207"/>
      <c r="DF2991" s="207"/>
      <c r="DG2991" s="207"/>
      <c r="DH2991" s="207"/>
      <c r="DI2991" s="207"/>
      <c r="DJ2991" s="207"/>
      <c r="DK2991" s="207"/>
      <c r="DL2991" s="207"/>
      <c r="DM2991" s="207"/>
      <c r="DN2991" s="207"/>
      <c r="DO2991" s="207"/>
      <c r="DP2991" s="207"/>
      <c r="DQ2991" s="207"/>
      <c r="DR2991" s="207"/>
      <c r="DS2991" s="207"/>
      <c r="DT2991" s="207"/>
      <c r="DU2991" s="207"/>
      <c r="DV2991" s="207"/>
      <c r="DW2991" s="207"/>
      <c r="DX2991" s="207"/>
    </row>
    <row r="2992" spans="68:128">
      <c r="BP2992" s="207"/>
      <c r="BQ2992" s="207"/>
      <c r="BR2992" s="207"/>
      <c r="BS2992" s="207"/>
      <c r="BT2992" s="207"/>
      <c r="BU2992" s="207"/>
      <c r="BV2992" s="207"/>
      <c r="BW2992" s="207"/>
      <c r="BX2992" s="207"/>
      <c r="BY2992" s="207"/>
      <c r="BZ2992" s="207"/>
      <c r="CA2992" s="207"/>
      <c r="CB2992" s="207"/>
      <c r="CC2992" s="207"/>
      <c r="CD2992" s="207"/>
      <c r="CE2992" s="207"/>
      <c r="CF2992" s="207"/>
      <c r="CG2992" s="207"/>
      <c r="CH2992" s="207"/>
      <c r="CI2992" s="207"/>
      <c r="CJ2992" s="207"/>
      <c r="CK2992" s="207"/>
      <c r="CL2992" s="207"/>
      <c r="CM2992" s="207"/>
      <c r="CN2992" s="207"/>
      <c r="CO2992" s="207"/>
      <c r="CP2992" s="207"/>
      <c r="CQ2992" s="207"/>
      <c r="CR2992" s="207"/>
      <c r="CS2992" s="207"/>
      <c r="CT2992" s="207"/>
      <c r="CU2992" s="207"/>
      <c r="CV2992" s="207"/>
      <c r="CW2992" s="207"/>
      <c r="CX2992" s="207"/>
      <c r="CY2992" s="207"/>
      <c r="CZ2992" s="207"/>
      <c r="DA2992" s="207"/>
      <c r="DB2992" s="207"/>
      <c r="DC2992" s="207"/>
      <c r="DD2992" s="207"/>
      <c r="DE2992" s="207"/>
      <c r="DF2992" s="207"/>
      <c r="DG2992" s="207"/>
      <c r="DH2992" s="207"/>
      <c r="DI2992" s="207"/>
      <c r="DJ2992" s="207"/>
      <c r="DK2992" s="207"/>
      <c r="DL2992" s="207"/>
      <c r="DM2992" s="207"/>
      <c r="DN2992" s="207"/>
      <c r="DO2992" s="207"/>
      <c r="DP2992" s="207"/>
      <c r="DQ2992" s="207"/>
      <c r="DR2992" s="207"/>
      <c r="DS2992" s="207"/>
      <c r="DT2992" s="207"/>
      <c r="DU2992" s="207"/>
      <c r="DV2992" s="207"/>
      <c r="DW2992" s="207"/>
      <c r="DX2992" s="207"/>
    </row>
    <row r="2993" spans="68:128">
      <c r="BP2993" s="207"/>
      <c r="BQ2993" s="207"/>
      <c r="BR2993" s="207"/>
      <c r="BS2993" s="207"/>
      <c r="BT2993" s="207"/>
      <c r="BU2993" s="207"/>
      <c r="BV2993" s="207"/>
      <c r="BW2993" s="207"/>
      <c r="BX2993" s="207"/>
      <c r="BY2993" s="207"/>
      <c r="BZ2993" s="207"/>
      <c r="CA2993" s="207"/>
      <c r="CB2993" s="207"/>
      <c r="CC2993" s="207"/>
      <c r="CD2993" s="207"/>
      <c r="CE2993" s="207"/>
      <c r="CF2993" s="207"/>
      <c r="CG2993" s="207"/>
      <c r="CH2993" s="207"/>
      <c r="CI2993" s="207"/>
      <c r="CJ2993" s="207"/>
      <c r="CK2993" s="207"/>
      <c r="CL2993" s="207"/>
      <c r="CM2993" s="207"/>
      <c r="CN2993" s="207"/>
      <c r="CO2993" s="207"/>
      <c r="CP2993" s="207"/>
      <c r="CQ2993" s="207"/>
      <c r="CR2993" s="207"/>
      <c r="CS2993" s="207"/>
      <c r="CT2993" s="207"/>
      <c r="CU2993" s="207"/>
      <c r="CV2993" s="207"/>
      <c r="CW2993" s="207"/>
      <c r="CX2993" s="207"/>
      <c r="CY2993" s="207"/>
      <c r="CZ2993" s="207"/>
      <c r="DA2993" s="207"/>
      <c r="DB2993" s="207"/>
      <c r="DC2993" s="207"/>
      <c r="DD2993" s="207"/>
      <c r="DE2993" s="207"/>
      <c r="DF2993" s="207"/>
      <c r="DG2993" s="207"/>
      <c r="DH2993" s="207"/>
      <c r="DI2993" s="207"/>
      <c r="DJ2993" s="207"/>
      <c r="DK2993" s="207"/>
      <c r="DL2993" s="207"/>
      <c r="DM2993" s="207"/>
      <c r="DN2993" s="207"/>
      <c r="DO2993" s="207"/>
      <c r="DP2993" s="207"/>
      <c r="DQ2993" s="207"/>
      <c r="DR2993" s="207"/>
      <c r="DS2993" s="207"/>
      <c r="DT2993" s="207"/>
      <c r="DU2993" s="207"/>
      <c r="DV2993" s="207"/>
      <c r="DW2993" s="207"/>
      <c r="DX2993" s="207"/>
    </row>
    <row r="2994" spans="68:128">
      <c r="BP2994" s="207"/>
      <c r="BQ2994" s="207"/>
      <c r="BR2994" s="207"/>
      <c r="BS2994" s="207"/>
      <c r="BT2994" s="207"/>
      <c r="BU2994" s="207"/>
      <c r="BV2994" s="207"/>
      <c r="BW2994" s="207"/>
      <c r="BX2994" s="207"/>
      <c r="BY2994" s="207"/>
      <c r="BZ2994" s="207"/>
      <c r="CA2994" s="207"/>
      <c r="CB2994" s="207"/>
      <c r="CC2994" s="207"/>
      <c r="CD2994" s="207"/>
      <c r="CE2994" s="207"/>
      <c r="CF2994" s="207"/>
      <c r="CG2994" s="207"/>
      <c r="CH2994" s="207"/>
      <c r="CI2994" s="207"/>
      <c r="CJ2994" s="207"/>
      <c r="CK2994" s="207"/>
      <c r="CL2994" s="207"/>
      <c r="CM2994" s="207"/>
      <c r="CN2994" s="207"/>
      <c r="CO2994" s="207"/>
      <c r="CP2994" s="207"/>
      <c r="CQ2994" s="207"/>
      <c r="CR2994" s="207"/>
      <c r="CS2994" s="207"/>
      <c r="CT2994" s="207"/>
      <c r="CU2994" s="207"/>
      <c r="CV2994" s="207"/>
      <c r="CW2994" s="207"/>
      <c r="CX2994" s="207"/>
      <c r="CY2994" s="207"/>
      <c r="CZ2994" s="207"/>
      <c r="DA2994" s="207"/>
      <c r="DB2994" s="207"/>
      <c r="DC2994" s="207"/>
      <c r="DD2994" s="207"/>
      <c r="DE2994" s="207"/>
      <c r="DF2994" s="207"/>
      <c r="DG2994" s="207"/>
      <c r="DH2994" s="207"/>
      <c r="DI2994" s="207"/>
      <c r="DJ2994" s="207"/>
      <c r="DK2994" s="207"/>
      <c r="DL2994" s="207"/>
      <c r="DM2994" s="207"/>
      <c r="DN2994" s="207"/>
      <c r="DO2994" s="207"/>
      <c r="DP2994" s="207"/>
      <c r="DQ2994" s="207"/>
      <c r="DR2994" s="207"/>
      <c r="DS2994" s="207"/>
      <c r="DT2994" s="207"/>
      <c r="DU2994" s="207"/>
      <c r="DV2994" s="207"/>
      <c r="DW2994" s="207"/>
      <c r="DX2994" s="207"/>
    </row>
    <row r="2995" spans="68:128">
      <c r="BP2995" s="207"/>
      <c r="BQ2995" s="207"/>
      <c r="BR2995" s="207"/>
      <c r="BS2995" s="207"/>
      <c r="BT2995" s="207"/>
      <c r="BU2995" s="207"/>
      <c r="BV2995" s="207"/>
      <c r="BW2995" s="207"/>
      <c r="BX2995" s="207"/>
      <c r="BY2995" s="207"/>
      <c r="BZ2995" s="207"/>
      <c r="CA2995" s="207"/>
      <c r="CB2995" s="207"/>
      <c r="CC2995" s="207"/>
      <c r="CD2995" s="207"/>
      <c r="CE2995" s="207"/>
      <c r="CF2995" s="207"/>
      <c r="CG2995" s="207"/>
      <c r="CH2995" s="207"/>
      <c r="CI2995" s="207"/>
      <c r="CJ2995" s="207"/>
      <c r="CK2995" s="207"/>
      <c r="CL2995" s="207"/>
      <c r="CM2995" s="207"/>
      <c r="CN2995" s="207"/>
      <c r="CO2995" s="207"/>
      <c r="CP2995" s="207"/>
      <c r="CQ2995" s="207"/>
      <c r="CR2995" s="207"/>
      <c r="CS2995" s="207"/>
      <c r="CT2995" s="207"/>
      <c r="CU2995" s="207"/>
      <c r="CV2995" s="207"/>
      <c r="CW2995" s="207"/>
      <c r="CX2995" s="207"/>
      <c r="CY2995" s="207"/>
      <c r="CZ2995" s="207"/>
      <c r="DA2995" s="207"/>
      <c r="DB2995" s="207"/>
      <c r="DC2995" s="207"/>
      <c r="DD2995" s="207"/>
      <c r="DE2995" s="207"/>
      <c r="DF2995" s="207"/>
      <c r="DG2995" s="207"/>
      <c r="DH2995" s="207"/>
      <c r="DI2995" s="207"/>
      <c r="DJ2995" s="207"/>
      <c r="DK2995" s="207"/>
      <c r="DL2995" s="207"/>
      <c r="DM2995" s="207"/>
      <c r="DN2995" s="207"/>
      <c r="DO2995" s="207"/>
      <c r="DP2995" s="207"/>
      <c r="DQ2995" s="207"/>
      <c r="DR2995" s="207"/>
      <c r="DS2995" s="207"/>
      <c r="DT2995" s="207"/>
      <c r="DU2995" s="207"/>
      <c r="DV2995" s="207"/>
      <c r="DW2995" s="207"/>
      <c r="DX2995" s="207"/>
    </row>
    <row r="2996" spans="68:128">
      <c r="BP2996" s="207"/>
      <c r="BQ2996" s="207"/>
      <c r="BR2996" s="207"/>
      <c r="BS2996" s="207"/>
      <c r="BT2996" s="207"/>
      <c r="BU2996" s="207"/>
      <c r="BV2996" s="207"/>
      <c r="BW2996" s="207"/>
      <c r="BX2996" s="207"/>
      <c r="BY2996" s="207"/>
      <c r="BZ2996" s="207"/>
      <c r="CA2996" s="207"/>
      <c r="CB2996" s="207"/>
      <c r="CC2996" s="207"/>
      <c r="CD2996" s="207"/>
      <c r="CE2996" s="207"/>
      <c r="CF2996" s="207"/>
      <c r="CG2996" s="207"/>
      <c r="CH2996" s="207"/>
      <c r="CI2996" s="207"/>
      <c r="CJ2996" s="207"/>
      <c r="CK2996" s="207"/>
      <c r="CL2996" s="207"/>
      <c r="CM2996" s="207"/>
      <c r="CN2996" s="207"/>
      <c r="CO2996" s="207"/>
      <c r="CP2996" s="207"/>
      <c r="CQ2996" s="207"/>
      <c r="CR2996" s="207"/>
      <c r="CS2996" s="207"/>
      <c r="CT2996" s="207"/>
      <c r="CU2996" s="207"/>
      <c r="CV2996" s="207"/>
      <c r="CW2996" s="207"/>
      <c r="CX2996" s="207"/>
      <c r="CY2996" s="207"/>
      <c r="CZ2996" s="207"/>
      <c r="DA2996" s="207"/>
      <c r="DB2996" s="207"/>
      <c r="DC2996" s="207"/>
      <c r="DD2996" s="207"/>
      <c r="DE2996" s="207"/>
      <c r="DF2996" s="207"/>
      <c r="DG2996" s="207"/>
      <c r="DH2996" s="207"/>
      <c r="DI2996" s="207"/>
      <c r="DJ2996" s="207"/>
      <c r="DK2996" s="207"/>
      <c r="DL2996" s="207"/>
      <c r="DM2996" s="207"/>
      <c r="DN2996" s="207"/>
      <c r="DO2996" s="207"/>
      <c r="DP2996" s="207"/>
      <c r="DQ2996" s="207"/>
      <c r="DR2996" s="207"/>
      <c r="DS2996" s="207"/>
      <c r="DT2996" s="207"/>
      <c r="DU2996" s="207"/>
      <c r="DV2996" s="207"/>
      <c r="DW2996" s="207"/>
      <c r="DX2996" s="207"/>
    </row>
    <row r="2997" spans="68:128">
      <c r="BP2997" s="207"/>
      <c r="BQ2997" s="207"/>
      <c r="BR2997" s="207"/>
      <c r="BS2997" s="207"/>
      <c r="BT2997" s="207"/>
      <c r="BU2997" s="207"/>
      <c r="BV2997" s="207"/>
      <c r="BW2997" s="207"/>
      <c r="BX2997" s="207"/>
      <c r="BY2997" s="207"/>
      <c r="BZ2997" s="207"/>
      <c r="CA2997" s="207"/>
      <c r="CB2997" s="207"/>
      <c r="CC2997" s="207"/>
      <c r="CD2997" s="207"/>
      <c r="CE2997" s="207"/>
      <c r="CF2997" s="207"/>
      <c r="CG2997" s="207"/>
      <c r="CH2997" s="207"/>
      <c r="CI2997" s="207"/>
      <c r="CJ2997" s="207"/>
      <c r="CK2997" s="207"/>
      <c r="CL2997" s="207"/>
      <c r="CM2997" s="207"/>
      <c r="CN2997" s="207"/>
      <c r="CO2997" s="207"/>
      <c r="CP2997" s="207"/>
      <c r="CQ2997" s="207"/>
      <c r="CR2997" s="207"/>
      <c r="CS2997" s="207"/>
      <c r="CT2997" s="207"/>
      <c r="CU2997" s="207"/>
      <c r="CV2997" s="207"/>
      <c r="CW2997" s="207"/>
      <c r="CX2997" s="207"/>
      <c r="CY2997" s="207"/>
      <c r="CZ2997" s="207"/>
      <c r="DA2997" s="207"/>
      <c r="DB2997" s="207"/>
      <c r="DC2997" s="207"/>
      <c r="DD2997" s="207"/>
      <c r="DE2997" s="207"/>
      <c r="DF2997" s="207"/>
      <c r="DG2997" s="207"/>
      <c r="DH2997" s="207"/>
      <c r="DI2997" s="207"/>
      <c r="DJ2997" s="207"/>
      <c r="DK2997" s="207"/>
      <c r="DL2997" s="207"/>
      <c r="DM2997" s="207"/>
      <c r="DN2997" s="207"/>
      <c r="DO2997" s="207"/>
      <c r="DP2997" s="207"/>
      <c r="DQ2997" s="207"/>
      <c r="DR2997" s="207"/>
      <c r="DS2997" s="207"/>
      <c r="DT2997" s="207"/>
      <c r="DU2997" s="207"/>
      <c r="DV2997" s="207"/>
      <c r="DW2997" s="207"/>
      <c r="DX2997" s="207"/>
    </row>
    <row r="2998" spans="68:128">
      <c r="BP2998" s="207"/>
      <c r="BQ2998" s="207"/>
      <c r="BR2998" s="207"/>
      <c r="BS2998" s="207"/>
      <c r="BT2998" s="207"/>
      <c r="BU2998" s="207"/>
      <c r="BV2998" s="207"/>
      <c r="BW2998" s="207"/>
      <c r="BX2998" s="207"/>
      <c r="BY2998" s="207"/>
      <c r="BZ2998" s="207"/>
      <c r="CA2998" s="207"/>
      <c r="CB2998" s="207"/>
      <c r="CC2998" s="207"/>
      <c r="CD2998" s="207"/>
      <c r="CE2998" s="207"/>
      <c r="CF2998" s="207"/>
      <c r="CG2998" s="207"/>
      <c r="CH2998" s="207"/>
      <c r="CI2998" s="207"/>
      <c r="CJ2998" s="207"/>
      <c r="CK2998" s="207"/>
      <c r="CL2998" s="207"/>
      <c r="CM2998" s="207"/>
      <c r="CN2998" s="207"/>
      <c r="CO2998" s="207"/>
      <c r="CP2998" s="207"/>
      <c r="CQ2998" s="207"/>
      <c r="CR2998" s="207"/>
      <c r="CS2998" s="207"/>
      <c r="CT2998" s="207"/>
      <c r="CU2998" s="207"/>
      <c r="CV2998" s="207"/>
      <c r="CW2998" s="207"/>
      <c r="CX2998" s="207"/>
      <c r="CY2998" s="207"/>
      <c r="CZ2998" s="207"/>
      <c r="DA2998" s="207"/>
      <c r="DB2998" s="207"/>
      <c r="DC2998" s="207"/>
      <c r="DD2998" s="207"/>
      <c r="DE2998" s="207"/>
      <c r="DF2998" s="207"/>
      <c r="DG2998" s="207"/>
      <c r="DH2998" s="207"/>
      <c r="DI2998" s="207"/>
      <c r="DJ2998" s="207"/>
      <c r="DK2998" s="207"/>
      <c r="DL2998" s="207"/>
      <c r="DM2998" s="207"/>
      <c r="DN2998" s="207"/>
      <c r="DO2998" s="207"/>
      <c r="DP2998" s="207"/>
      <c r="DQ2998" s="207"/>
      <c r="DR2998" s="207"/>
      <c r="DS2998" s="207"/>
      <c r="DT2998" s="207"/>
      <c r="DU2998" s="207"/>
      <c r="DV2998" s="207"/>
      <c r="DW2998" s="207"/>
      <c r="DX2998" s="207"/>
    </row>
    <row r="2999" spans="68:128">
      <c r="BP2999" s="207"/>
      <c r="BQ2999" s="207"/>
      <c r="BR2999" s="207"/>
      <c r="BS2999" s="207"/>
      <c r="BT2999" s="207"/>
      <c r="BU2999" s="207"/>
      <c r="BV2999" s="207"/>
      <c r="BW2999" s="207"/>
      <c r="BX2999" s="207"/>
      <c r="BY2999" s="207"/>
      <c r="BZ2999" s="207"/>
      <c r="CA2999" s="207"/>
      <c r="CB2999" s="207"/>
      <c r="CC2999" s="207"/>
      <c r="CD2999" s="207"/>
      <c r="CE2999" s="207"/>
      <c r="CF2999" s="207"/>
      <c r="CG2999" s="207"/>
      <c r="CH2999" s="207"/>
      <c r="CI2999" s="207"/>
      <c r="CJ2999" s="207"/>
      <c r="CK2999" s="207"/>
      <c r="CL2999" s="207"/>
      <c r="CM2999" s="207"/>
      <c r="CN2999" s="207"/>
      <c r="CO2999" s="207"/>
      <c r="CP2999" s="207"/>
      <c r="CQ2999" s="207"/>
      <c r="CR2999" s="207"/>
      <c r="CS2999" s="207"/>
      <c r="CT2999" s="207"/>
      <c r="CU2999" s="207"/>
      <c r="CV2999" s="207"/>
      <c r="CW2999" s="207"/>
      <c r="CX2999" s="207"/>
      <c r="CY2999" s="207"/>
      <c r="CZ2999" s="207"/>
      <c r="DA2999" s="207"/>
      <c r="DB2999" s="207"/>
      <c r="DC2999" s="207"/>
      <c r="DD2999" s="207"/>
      <c r="DE2999" s="207"/>
      <c r="DF2999" s="207"/>
      <c r="DG2999" s="207"/>
      <c r="DH2999" s="207"/>
      <c r="DI2999" s="207"/>
      <c r="DJ2999" s="207"/>
      <c r="DK2999" s="207"/>
      <c r="DL2999" s="207"/>
      <c r="DM2999" s="207"/>
      <c r="DN2999" s="207"/>
      <c r="DO2999" s="207"/>
      <c r="DP2999" s="207"/>
      <c r="DQ2999" s="207"/>
      <c r="DR2999" s="207"/>
      <c r="DS2999" s="207"/>
      <c r="DT2999" s="207"/>
      <c r="DU2999" s="207"/>
      <c r="DV2999" s="207"/>
      <c r="DW2999" s="207"/>
      <c r="DX2999" s="207"/>
    </row>
    <row r="3000" spans="68:128">
      <c r="BP3000" s="207"/>
      <c r="BQ3000" s="207"/>
      <c r="BR3000" s="207"/>
      <c r="BS3000" s="207"/>
      <c r="BT3000" s="207"/>
      <c r="BU3000" s="207"/>
      <c r="BV3000" s="207"/>
      <c r="BW3000" s="207"/>
      <c r="BX3000" s="207"/>
      <c r="BY3000" s="207"/>
      <c r="BZ3000" s="207"/>
      <c r="CA3000" s="207"/>
      <c r="CB3000" s="207"/>
      <c r="CC3000" s="207"/>
      <c r="CD3000" s="207"/>
      <c r="CE3000" s="207"/>
      <c r="CF3000" s="207"/>
      <c r="CG3000" s="207"/>
      <c r="CH3000" s="207"/>
      <c r="CI3000" s="207"/>
      <c r="CJ3000" s="207"/>
      <c r="CK3000" s="207"/>
      <c r="CL3000" s="207"/>
      <c r="CM3000" s="207"/>
      <c r="CN3000" s="207"/>
      <c r="CO3000" s="207"/>
      <c r="CP3000" s="207"/>
      <c r="CQ3000" s="207"/>
      <c r="CR3000" s="207"/>
      <c r="CS3000" s="207"/>
      <c r="CT3000" s="207"/>
      <c r="CU3000" s="207"/>
      <c r="CV3000" s="207"/>
      <c r="CW3000" s="207"/>
      <c r="CX3000" s="207"/>
      <c r="CY3000" s="207"/>
      <c r="CZ3000" s="207"/>
      <c r="DA3000" s="207"/>
      <c r="DB3000" s="207"/>
      <c r="DC3000" s="207"/>
      <c r="DD3000" s="207"/>
      <c r="DE3000" s="207"/>
      <c r="DF3000" s="207"/>
      <c r="DG3000" s="207"/>
      <c r="DH3000" s="207"/>
      <c r="DI3000" s="207"/>
      <c r="DJ3000" s="207"/>
      <c r="DK3000" s="207"/>
      <c r="DL3000" s="207"/>
      <c r="DM3000" s="207"/>
      <c r="DN3000" s="207"/>
      <c r="DO3000" s="207"/>
      <c r="DP3000" s="207"/>
      <c r="DQ3000" s="207"/>
      <c r="DR3000" s="207"/>
      <c r="DS3000" s="207"/>
      <c r="DT3000" s="207"/>
      <c r="DU3000" s="207"/>
      <c r="DV3000" s="207"/>
      <c r="DW3000" s="207"/>
      <c r="DX3000" s="207"/>
    </row>
    <row r="3001" spans="68:128">
      <c r="BP3001" s="207"/>
      <c r="BQ3001" s="207"/>
      <c r="BR3001" s="207"/>
      <c r="BS3001" s="207"/>
      <c r="BT3001" s="207"/>
      <c r="BU3001" s="207"/>
      <c r="BV3001" s="207"/>
      <c r="BW3001" s="207"/>
      <c r="BX3001" s="207"/>
      <c r="BY3001" s="207"/>
      <c r="BZ3001" s="207"/>
      <c r="CA3001" s="207"/>
      <c r="CB3001" s="207"/>
      <c r="CC3001" s="207"/>
      <c r="CD3001" s="207"/>
      <c r="CE3001" s="207"/>
      <c r="CF3001" s="207"/>
      <c r="CG3001" s="207"/>
      <c r="CH3001" s="207"/>
      <c r="CI3001" s="207"/>
      <c r="CJ3001" s="207"/>
      <c r="CK3001" s="207"/>
      <c r="CL3001" s="207"/>
      <c r="CM3001" s="207"/>
      <c r="CN3001" s="207"/>
      <c r="CO3001" s="207"/>
      <c r="CP3001" s="207"/>
      <c r="CQ3001" s="207"/>
      <c r="CR3001" s="207"/>
      <c r="CS3001" s="207"/>
      <c r="CT3001" s="207"/>
      <c r="CU3001" s="207"/>
      <c r="CV3001" s="207"/>
      <c r="CW3001" s="207"/>
      <c r="CX3001" s="207"/>
      <c r="CY3001" s="207"/>
      <c r="CZ3001" s="207"/>
      <c r="DA3001" s="207"/>
      <c r="DB3001" s="207"/>
      <c r="DC3001" s="207"/>
      <c r="DD3001" s="207"/>
      <c r="DE3001" s="207"/>
      <c r="DF3001" s="207"/>
      <c r="DG3001" s="207"/>
      <c r="DH3001" s="207"/>
      <c r="DI3001" s="207"/>
      <c r="DJ3001" s="207"/>
      <c r="DK3001" s="207"/>
      <c r="DL3001" s="207"/>
      <c r="DM3001" s="207"/>
      <c r="DN3001" s="207"/>
      <c r="DO3001" s="207"/>
      <c r="DP3001" s="207"/>
      <c r="DQ3001" s="207"/>
      <c r="DR3001" s="207"/>
      <c r="DS3001" s="207"/>
      <c r="DT3001" s="207"/>
      <c r="DU3001" s="207"/>
      <c r="DV3001" s="207"/>
      <c r="DW3001" s="207"/>
      <c r="DX3001" s="207"/>
    </row>
    <row r="3002" spans="68:128">
      <c r="BP3002" s="207"/>
      <c r="BQ3002" s="207"/>
      <c r="BR3002" s="207"/>
      <c r="BS3002" s="207"/>
      <c r="BT3002" s="207"/>
      <c r="BU3002" s="207"/>
      <c r="BV3002" s="207"/>
      <c r="BW3002" s="207"/>
      <c r="BX3002" s="207"/>
      <c r="BY3002" s="207"/>
      <c r="BZ3002" s="207"/>
      <c r="CA3002" s="207"/>
      <c r="CB3002" s="207"/>
      <c r="CC3002" s="207"/>
      <c r="CD3002" s="207"/>
      <c r="CE3002" s="207"/>
      <c r="CF3002" s="207"/>
      <c r="CG3002" s="207"/>
      <c r="CH3002" s="207"/>
      <c r="CI3002" s="207"/>
      <c r="CJ3002" s="207"/>
      <c r="CK3002" s="207"/>
      <c r="CL3002" s="207"/>
      <c r="CM3002" s="207"/>
      <c r="CN3002" s="207"/>
      <c r="CO3002" s="207"/>
      <c r="CP3002" s="207"/>
      <c r="CQ3002" s="207"/>
      <c r="CR3002" s="207"/>
      <c r="CS3002" s="207"/>
      <c r="CT3002" s="207"/>
      <c r="CU3002" s="207"/>
      <c r="CV3002" s="207"/>
      <c r="CW3002" s="207"/>
      <c r="CX3002" s="207"/>
      <c r="CY3002" s="207"/>
      <c r="CZ3002" s="207"/>
      <c r="DA3002" s="207"/>
      <c r="DB3002" s="207"/>
      <c r="DC3002" s="207"/>
      <c r="DD3002" s="207"/>
      <c r="DE3002" s="207"/>
      <c r="DF3002" s="207"/>
      <c r="DG3002" s="207"/>
      <c r="DH3002" s="207"/>
      <c r="DI3002" s="207"/>
      <c r="DJ3002" s="207"/>
      <c r="DK3002" s="207"/>
      <c r="DL3002" s="207"/>
      <c r="DM3002" s="207"/>
      <c r="DN3002" s="207"/>
      <c r="DO3002" s="207"/>
      <c r="DP3002" s="207"/>
      <c r="DQ3002" s="207"/>
      <c r="DR3002" s="207"/>
      <c r="DS3002" s="207"/>
      <c r="DT3002" s="207"/>
      <c r="DU3002" s="207"/>
      <c r="DV3002" s="207"/>
      <c r="DW3002" s="207"/>
      <c r="DX3002" s="207"/>
    </row>
    <row r="3003" spans="68:128">
      <c r="BP3003" s="207"/>
      <c r="BQ3003" s="207"/>
      <c r="BR3003" s="207"/>
      <c r="BS3003" s="207"/>
      <c r="BT3003" s="207"/>
      <c r="BU3003" s="207"/>
      <c r="BV3003" s="207"/>
      <c r="BW3003" s="207"/>
      <c r="BX3003" s="207"/>
      <c r="BY3003" s="207"/>
      <c r="BZ3003" s="207"/>
      <c r="CA3003" s="207"/>
      <c r="CB3003" s="207"/>
      <c r="CC3003" s="207"/>
      <c r="CD3003" s="207"/>
      <c r="CE3003" s="207"/>
      <c r="CF3003" s="207"/>
      <c r="CG3003" s="207"/>
      <c r="CH3003" s="207"/>
      <c r="CI3003" s="207"/>
      <c r="CJ3003" s="207"/>
      <c r="CK3003" s="207"/>
      <c r="CL3003" s="207"/>
      <c r="CM3003" s="207"/>
      <c r="CN3003" s="207"/>
      <c r="CO3003" s="207"/>
      <c r="CP3003" s="207"/>
      <c r="CQ3003" s="207"/>
      <c r="CR3003" s="207"/>
      <c r="CS3003" s="207"/>
      <c r="CT3003" s="207"/>
      <c r="CU3003" s="207"/>
      <c r="CV3003" s="207"/>
      <c r="CW3003" s="207"/>
      <c r="CX3003" s="207"/>
      <c r="CY3003" s="207"/>
      <c r="CZ3003" s="207"/>
      <c r="DA3003" s="207"/>
      <c r="DB3003" s="207"/>
      <c r="DC3003" s="207"/>
      <c r="DD3003" s="207"/>
      <c r="DE3003" s="207"/>
      <c r="DF3003" s="207"/>
      <c r="DG3003" s="207"/>
      <c r="DH3003" s="207"/>
      <c r="DI3003" s="207"/>
      <c r="DJ3003" s="207"/>
      <c r="DK3003" s="207"/>
      <c r="DL3003" s="207"/>
      <c r="DM3003" s="207"/>
      <c r="DN3003" s="207"/>
      <c r="DO3003" s="207"/>
      <c r="DP3003" s="207"/>
      <c r="DQ3003" s="207"/>
      <c r="DR3003" s="207"/>
      <c r="DS3003" s="207"/>
      <c r="DT3003" s="207"/>
      <c r="DU3003" s="207"/>
      <c r="DV3003" s="207"/>
      <c r="DW3003" s="207"/>
      <c r="DX3003" s="207"/>
    </row>
    <row r="3004" spans="68:128">
      <c r="BP3004" s="207"/>
      <c r="BQ3004" s="207"/>
      <c r="BR3004" s="207"/>
      <c r="BS3004" s="207"/>
      <c r="BT3004" s="207"/>
      <c r="BU3004" s="207"/>
      <c r="BV3004" s="207"/>
      <c r="BW3004" s="207"/>
      <c r="BX3004" s="207"/>
      <c r="BY3004" s="207"/>
      <c r="BZ3004" s="207"/>
      <c r="CA3004" s="207"/>
      <c r="CB3004" s="207"/>
      <c r="CC3004" s="207"/>
      <c r="CD3004" s="207"/>
      <c r="CE3004" s="207"/>
      <c r="CF3004" s="207"/>
      <c r="CG3004" s="207"/>
      <c r="CH3004" s="207"/>
      <c r="CI3004" s="207"/>
      <c r="CJ3004" s="207"/>
      <c r="CK3004" s="207"/>
      <c r="CL3004" s="207"/>
      <c r="CM3004" s="207"/>
      <c r="CN3004" s="207"/>
      <c r="CO3004" s="207"/>
      <c r="CP3004" s="207"/>
      <c r="CQ3004" s="207"/>
      <c r="CR3004" s="207"/>
      <c r="CS3004" s="207"/>
      <c r="CT3004" s="207"/>
      <c r="CU3004" s="207"/>
      <c r="CV3004" s="207"/>
      <c r="CW3004" s="207"/>
      <c r="CX3004" s="207"/>
      <c r="CY3004" s="207"/>
      <c r="CZ3004" s="207"/>
      <c r="DA3004" s="207"/>
      <c r="DB3004" s="207"/>
      <c r="DC3004" s="207"/>
      <c r="DD3004" s="207"/>
      <c r="DE3004" s="207"/>
      <c r="DF3004" s="207"/>
      <c r="DG3004" s="207"/>
      <c r="DH3004" s="207"/>
      <c r="DI3004" s="207"/>
      <c r="DJ3004" s="207"/>
      <c r="DK3004" s="207"/>
      <c r="DL3004" s="207"/>
      <c r="DM3004" s="207"/>
      <c r="DN3004" s="207"/>
      <c r="DO3004" s="207"/>
      <c r="DP3004" s="207"/>
      <c r="DQ3004" s="207"/>
      <c r="DR3004" s="207"/>
      <c r="DS3004" s="207"/>
      <c r="DT3004" s="207"/>
      <c r="DU3004" s="207"/>
      <c r="DV3004" s="207"/>
      <c r="DW3004" s="207"/>
      <c r="DX3004" s="207"/>
    </row>
    <row r="3005" spans="68:128">
      <c r="BP3005" s="207"/>
      <c r="BQ3005" s="207"/>
      <c r="BR3005" s="207"/>
      <c r="BS3005" s="207"/>
      <c r="BT3005" s="207"/>
      <c r="BU3005" s="207"/>
      <c r="BV3005" s="207"/>
      <c r="BW3005" s="207"/>
      <c r="BX3005" s="207"/>
      <c r="BY3005" s="207"/>
      <c r="BZ3005" s="207"/>
      <c r="CA3005" s="207"/>
      <c r="CB3005" s="207"/>
      <c r="CC3005" s="207"/>
      <c r="CD3005" s="207"/>
      <c r="CE3005" s="207"/>
      <c r="CF3005" s="207"/>
      <c r="CG3005" s="207"/>
      <c r="CH3005" s="207"/>
      <c r="CI3005" s="207"/>
      <c r="CJ3005" s="207"/>
      <c r="CK3005" s="207"/>
      <c r="CL3005" s="207"/>
      <c r="CM3005" s="207"/>
      <c r="CN3005" s="207"/>
      <c r="CO3005" s="207"/>
      <c r="CP3005" s="207"/>
      <c r="CQ3005" s="207"/>
      <c r="CR3005" s="207"/>
      <c r="CS3005" s="207"/>
      <c r="CT3005" s="207"/>
      <c r="CU3005" s="207"/>
      <c r="CV3005" s="207"/>
      <c r="CW3005" s="207"/>
      <c r="CX3005" s="207"/>
      <c r="CY3005" s="207"/>
      <c r="CZ3005" s="207"/>
      <c r="DA3005" s="207"/>
      <c r="DB3005" s="207"/>
      <c r="DC3005" s="207"/>
      <c r="DD3005" s="207"/>
      <c r="DE3005" s="207"/>
      <c r="DF3005" s="207"/>
      <c r="DG3005" s="207"/>
      <c r="DH3005" s="207"/>
      <c r="DI3005" s="207"/>
      <c r="DJ3005" s="207"/>
      <c r="DK3005" s="207"/>
      <c r="DL3005" s="207"/>
      <c r="DM3005" s="207"/>
      <c r="DN3005" s="207"/>
      <c r="DO3005" s="207"/>
      <c r="DP3005" s="207"/>
      <c r="DQ3005" s="207"/>
      <c r="DR3005" s="207"/>
      <c r="DS3005" s="207"/>
      <c r="DT3005" s="207"/>
      <c r="DU3005" s="207"/>
      <c r="DV3005" s="207"/>
      <c r="DW3005" s="207"/>
      <c r="DX3005" s="207"/>
    </row>
    <row r="3006" spans="68:128">
      <c r="BP3006" s="207"/>
      <c r="BQ3006" s="207"/>
      <c r="BR3006" s="207"/>
      <c r="BS3006" s="207"/>
      <c r="BT3006" s="207"/>
      <c r="BU3006" s="207"/>
      <c r="BV3006" s="207"/>
      <c r="BW3006" s="207"/>
      <c r="BX3006" s="207"/>
      <c r="BY3006" s="207"/>
      <c r="BZ3006" s="207"/>
      <c r="CA3006" s="207"/>
      <c r="CB3006" s="207"/>
      <c r="CC3006" s="207"/>
      <c r="CD3006" s="207"/>
      <c r="CE3006" s="207"/>
      <c r="CF3006" s="207"/>
      <c r="CG3006" s="207"/>
      <c r="CH3006" s="207"/>
      <c r="CI3006" s="207"/>
      <c r="CJ3006" s="207"/>
      <c r="CK3006" s="207"/>
      <c r="CL3006" s="207"/>
      <c r="CM3006" s="207"/>
      <c r="CN3006" s="207"/>
      <c r="CO3006" s="207"/>
      <c r="CP3006" s="207"/>
      <c r="CQ3006" s="207"/>
      <c r="CR3006" s="207"/>
      <c r="CS3006" s="207"/>
      <c r="CT3006" s="207"/>
      <c r="CU3006" s="207"/>
      <c r="CV3006" s="207"/>
      <c r="CW3006" s="207"/>
      <c r="CX3006" s="207"/>
      <c r="CY3006" s="207"/>
      <c r="CZ3006" s="207"/>
      <c r="DA3006" s="207"/>
      <c r="DB3006" s="207"/>
      <c r="DC3006" s="207"/>
      <c r="DD3006" s="207"/>
      <c r="DE3006" s="207"/>
      <c r="DF3006" s="207"/>
      <c r="DG3006" s="207"/>
      <c r="DH3006" s="207"/>
      <c r="DI3006" s="207"/>
      <c r="DJ3006" s="207"/>
      <c r="DK3006" s="207"/>
      <c r="DL3006" s="207"/>
      <c r="DM3006" s="207"/>
      <c r="DN3006" s="207"/>
      <c r="DO3006" s="207"/>
      <c r="DP3006" s="207"/>
      <c r="DQ3006" s="207"/>
      <c r="DR3006" s="207"/>
      <c r="DS3006" s="207"/>
      <c r="DT3006" s="207"/>
      <c r="DU3006" s="207"/>
      <c r="DV3006" s="207"/>
      <c r="DW3006" s="207"/>
      <c r="DX3006" s="207"/>
    </row>
    <row r="3007" spans="68:128">
      <c r="BP3007" s="207"/>
      <c r="BQ3007" s="207"/>
      <c r="BR3007" s="207"/>
      <c r="BS3007" s="207"/>
      <c r="BT3007" s="207"/>
      <c r="BU3007" s="207"/>
      <c r="BV3007" s="207"/>
      <c r="BW3007" s="207"/>
      <c r="BX3007" s="207"/>
      <c r="BY3007" s="207"/>
      <c r="BZ3007" s="207"/>
      <c r="CA3007" s="207"/>
      <c r="CB3007" s="207"/>
      <c r="CC3007" s="207"/>
      <c r="CD3007" s="207"/>
      <c r="CE3007" s="207"/>
      <c r="CF3007" s="207"/>
      <c r="CG3007" s="207"/>
      <c r="CH3007" s="207"/>
      <c r="CI3007" s="207"/>
      <c r="CJ3007" s="207"/>
      <c r="CK3007" s="207"/>
      <c r="CL3007" s="207"/>
      <c r="CM3007" s="207"/>
      <c r="CN3007" s="207"/>
      <c r="CO3007" s="207"/>
      <c r="CP3007" s="207"/>
      <c r="CQ3007" s="207"/>
      <c r="CR3007" s="207"/>
      <c r="CS3007" s="207"/>
      <c r="CT3007" s="207"/>
      <c r="CU3007" s="207"/>
      <c r="CV3007" s="207"/>
      <c r="CW3007" s="207"/>
      <c r="CX3007" s="207"/>
      <c r="CY3007" s="207"/>
      <c r="CZ3007" s="207"/>
      <c r="DA3007" s="207"/>
      <c r="DB3007" s="207"/>
      <c r="DC3007" s="207"/>
      <c r="DD3007" s="207"/>
      <c r="DE3007" s="207"/>
      <c r="DF3007" s="207"/>
      <c r="DG3007" s="207"/>
      <c r="DH3007" s="207"/>
      <c r="DI3007" s="207"/>
      <c r="DJ3007" s="207"/>
      <c r="DK3007" s="207"/>
      <c r="DL3007" s="207"/>
      <c r="DM3007" s="207"/>
      <c r="DN3007" s="207"/>
      <c r="DO3007" s="207"/>
      <c r="DP3007" s="207"/>
      <c r="DQ3007" s="207"/>
      <c r="DR3007" s="207"/>
      <c r="DS3007" s="207"/>
      <c r="DT3007" s="207"/>
      <c r="DU3007" s="207"/>
      <c r="DV3007" s="207"/>
      <c r="DW3007" s="207"/>
      <c r="DX3007" s="207"/>
    </row>
    <row r="3008" spans="68:128">
      <c r="BP3008" s="207"/>
      <c r="BQ3008" s="207"/>
      <c r="BR3008" s="207"/>
      <c r="BS3008" s="207"/>
      <c r="BT3008" s="207"/>
      <c r="BU3008" s="207"/>
      <c r="BV3008" s="207"/>
      <c r="BW3008" s="207"/>
      <c r="BX3008" s="207"/>
      <c r="BY3008" s="207"/>
      <c r="BZ3008" s="207"/>
      <c r="CA3008" s="207"/>
      <c r="CB3008" s="207"/>
      <c r="CC3008" s="207"/>
      <c r="CD3008" s="207"/>
      <c r="CE3008" s="207"/>
      <c r="CF3008" s="207"/>
      <c r="CG3008" s="207"/>
      <c r="CH3008" s="207"/>
      <c r="CI3008" s="207"/>
      <c r="CJ3008" s="207"/>
      <c r="CK3008" s="207"/>
      <c r="CL3008" s="207"/>
      <c r="CM3008" s="207"/>
      <c r="CN3008" s="207"/>
      <c r="CO3008" s="207"/>
      <c r="CP3008" s="207"/>
      <c r="CQ3008" s="207"/>
      <c r="CR3008" s="207"/>
      <c r="CS3008" s="207"/>
      <c r="CT3008" s="207"/>
      <c r="CU3008" s="207"/>
      <c r="CV3008" s="207"/>
      <c r="CW3008" s="207"/>
      <c r="CX3008" s="207"/>
      <c r="CY3008" s="207"/>
      <c r="CZ3008" s="207"/>
      <c r="DA3008" s="207"/>
      <c r="DB3008" s="207"/>
      <c r="DC3008" s="207"/>
      <c r="DD3008" s="207"/>
      <c r="DE3008" s="207"/>
      <c r="DF3008" s="207"/>
      <c r="DG3008" s="207"/>
      <c r="DH3008" s="207"/>
      <c r="DI3008" s="207"/>
      <c r="DJ3008" s="207"/>
      <c r="DK3008" s="207"/>
      <c r="DL3008" s="207"/>
      <c r="DM3008" s="207"/>
      <c r="DN3008" s="207"/>
      <c r="DO3008" s="207"/>
      <c r="DP3008" s="207"/>
      <c r="DQ3008" s="207"/>
      <c r="DR3008" s="207"/>
      <c r="DS3008" s="207"/>
      <c r="DT3008" s="207"/>
      <c r="DU3008" s="207"/>
      <c r="DV3008" s="207"/>
      <c r="DW3008" s="207"/>
      <c r="DX3008" s="207"/>
    </row>
    <row r="3009" spans="68:128">
      <c r="BP3009" s="207"/>
      <c r="BQ3009" s="207"/>
      <c r="BR3009" s="207"/>
      <c r="BS3009" s="207"/>
      <c r="BT3009" s="207"/>
      <c r="BU3009" s="207"/>
      <c r="BV3009" s="207"/>
      <c r="BW3009" s="207"/>
      <c r="BX3009" s="207"/>
      <c r="BY3009" s="207"/>
      <c r="BZ3009" s="207"/>
      <c r="CA3009" s="207"/>
      <c r="CB3009" s="207"/>
      <c r="CC3009" s="207"/>
      <c r="CD3009" s="207"/>
      <c r="CE3009" s="207"/>
      <c r="CF3009" s="207"/>
      <c r="CG3009" s="207"/>
      <c r="CH3009" s="207"/>
      <c r="CI3009" s="207"/>
      <c r="CJ3009" s="207"/>
      <c r="CK3009" s="207"/>
      <c r="CL3009" s="207"/>
      <c r="CM3009" s="207"/>
      <c r="CN3009" s="207"/>
      <c r="CO3009" s="207"/>
      <c r="CP3009" s="207"/>
      <c r="CQ3009" s="207"/>
      <c r="CR3009" s="207"/>
      <c r="CS3009" s="207"/>
      <c r="CT3009" s="207"/>
      <c r="CU3009" s="207"/>
      <c r="CV3009" s="207"/>
      <c r="CW3009" s="207"/>
      <c r="CX3009" s="207"/>
      <c r="CY3009" s="207"/>
      <c r="CZ3009" s="207"/>
      <c r="DA3009" s="207"/>
      <c r="DB3009" s="207"/>
      <c r="DC3009" s="207"/>
      <c r="DD3009" s="207"/>
      <c r="DE3009" s="207"/>
      <c r="DF3009" s="207"/>
      <c r="DG3009" s="207"/>
      <c r="DH3009" s="207"/>
      <c r="DI3009" s="207"/>
      <c r="DJ3009" s="207"/>
      <c r="DK3009" s="207"/>
      <c r="DL3009" s="207"/>
      <c r="DM3009" s="207"/>
      <c r="DN3009" s="207"/>
      <c r="DO3009" s="207"/>
      <c r="DP3009" s="207"/>
      <c r="DQ3009" s="207"/>
      <c r="DR3009" s="207"/>
      <c r="DS3009" s="207"/>
      <c r="DT3009" s="207"/>
      <c r="DU3009" s="207"/>
      <c r="DV3009" s="207"/>
      <c r="DW3009" s="207"/>
      <c r="DX3009" s="207"/>
    </row>
    <row r="3010" spans="68:128">
      <c r="BP3010" s="207"/>
      <c r="BQ3010" s="207"/>
      <c r="BR3010" s="207"/>
      <c r="BS3010" s="207"/>
      <c r="BT3010" s="207"/>
      <c r="BU3010" s="207"/>
      <c r="BV3010" s="207"/>
      <c r="BW3010" s="207"/>
      <c r="BX3010" s="207"/>
      <c r="BY3010" s="207"/>
      <c r="BZ3010" s="207"/>
      <c r="CA3010" s="207"/>
      <c r="CB3010" s="207"/>
      <c r="CC3010" s="207"/>
      <c r="CD3010" s="207"/>
      <c r="CE3010" s="207"/>
      <c r="CF3010" s="207"/>
      <c r="CG3010" s="207"/>
      <c r="CH3010" s="207"/>
      <c r="CI3010" s="207"/>
      <c r="CJ3010" s="207"/>
      <c r="CK3010" s="207"/>
      <c r="CL3010" s="207"/>
      <c r="CM3010" s="207"/>
      <c r="CN3010" s="207"/>
      <c r="CO3010" s="207"/>
      <c r="CP3010" s="207"/>
      <c r="CQ3010" s="207"/>
      <c r="CR3010" s="207"/>
      <c r="CS3010" s="207"/>
      <c r="CT3010" s="207"/>
      <c r="CU3010" s="207"/>
      <c r="CV3010" s="207"/>
      <c r="CW3010" s="207"/>
      <c r="CX3010" s="207"/>
      <c r="CY3010" s="207"/>
      <c r="CZ3010" s="207"/>
      <c r="DA3010" s="207"/>
      <c r="DB3010" s="207"/>
      <c r="DC3010" s="207"/>
      <c r="DD3010" s="207"/>
      <c r="DE3010" s="207"/>
      <c r="DF3010" s="207"/>
      <c r="DG3010" s="207"/>
      <c r="DH3010" s="207"/>
      <c r="DI3010" s="207"/>
      <c r="DJ3010" s="207"/>
      <c r="DK3010" s="207"/>
      <c r="DL3010" s="207"/>
      <c r="DM3010" s="207"/>
      <c r="DN3010" s="207"/>
      <c r="DO3010" s="207"/>
      <c r="DP3010" s="207"/>
      <c r="DQ3010" s="207"/>
      <c r="DR3010" s="207"/>
      <c r="DS3010" s="207"/>
      <c r="DT3010" s="207"/>
      <c r="DU3010" s="207"/>
      <c r="DV3010" s="207"/>
      <c r="DW3010" s="207"/>
      <c r="DX3010" s="207"/>
    </row>
    <row r="3011" spans="68:128">
      <c r="BP3011" s="207"/>
      <c r="BQ3011" s="207"/>
      <c r="BR3011" s="207"/>
      <c r="BS3011" s="207"/>
      <c r="BT3011" s="207"/>
      <c r="BU3011" s="207"/>
      <c r="BV3011" s="207"/>
      <c r="BW3011" s="207"/>
      <c r="BX3011" s="207"/>
      <c r="BY3011" s="207"/>
      <c r="BZ3011" s="207"/>
      <c r="CA3011" s="207"/>
      <c r="CB3011" s="207"/>
      <c r="CC3011" s="207"/>
      <c r="CD3011" s="207"/>
      <c r="CE3011" s="207"/>
      <c r="CF3011" s="207"/>
      <c r="CG3011" s="207"/>
      <c r="CH3011" s="207"/>
      <c r="CI3011" s="207"/>
      <c r="CJ3011" s="207"/>
      <c r="CK3011" s="207"/>
      <c r="CL3011" s="207"/>
      <c r="CM3011" s="207"/>
      <c r="CN3011" s="207"/>
      <c r="CO3011" s="207"/>
      <c r="CP3011" s="207"/>
      <c r="CQ3011" s="207"/>
      <c r="CR3011" s="207"/>
      <c r="CS3011" s="207"/>
      <c r="CT3011" s="207"/>
      <c r="CU3011" s="207"/>
      <c r="CV3011" s="207"/>
      <c r="CW3011" s="207"/>
      <c r="CX3011" s="207"/>
      <c r="CY3011" s="207"/>
      <c r="CZ3011" s="207"/>
      <c r="DA3011" s="207"/>
      <c r="DB3011" s="207"/>
      <c r="DC3011" s="207"/>
      <c r="DD3011" s="207"/>
      <c r="DE3011" s="207"/>
      <c r="DF3011" s="207"/>
      <c r="DG3011" s="207"/>
      <c r="DH3011" s="207"/>
      <c r="DI3011" s="207"/>
      <c r="DJ3011" s="207"/>
      <c r="DK3011" s="207"/>
      <c r="DL3011" s="207"/>
      <c r="DM3011" s="207"/>
      <c r="DN3011" s="207"/>
      <c r="DO3011" s="207"/>
      <c r="DP3011" s="207"/>
      <c r="DQ3011" s="207"/>
      <c r="DR3011" s="207"/>
      <c r="DS3011" s="207"/>
      <c r="DT3011" s="207"/>
      <c r="DU3011" s="207"/>
      <c r="DV3011" s="207"/>
      <c r="DW3011" s="207"/>
      <c r="DX3011" s="207"/>
    </row>
    <row r="3012" spans="68:128">
      <c r="BP3012" s="207"/>
      <c r="BQ3012" s="207"/>
      <c r="BR3012" s="207"/>
      <c r="BS3012" s="207"/>
      <c r="BT3012" s="207"/>
      <c r="BU3012" s="207"/>
      <c r="BV3012" s="207"/>
      <c r="BW3012" s="207"/>
      <c r="BX3012" s="207"/>
      <c r="BY3012" s="207"/>
      <c r="BZ3012" s="207"/>
      <c r="CA3012" s="207"/>
      <c r="CB3012" s="207"/>
      <c r="CC3012" s="207"/>
      <c r="CD3012" s="207"/>
      <c r="CE3012" s="207"/>
      <c r="CF3012" s="207"/>
      <c r="CG3012" s="207"/>
      <c r="CH3012" s="207"/>
      <c r="CI3012" s="207"/>
      <c r="CJ3012" s="207"/>
      <c r="CK3012" s="207"/>
      <c r="CL3012" s="207"/>
      <c r="CM3012" s="207"/>
      <c r="CN3012" s="207"/>
      <c r="CO3012" s="207"/>
      <c r="CP3012" s="207"/>
      <c r="CQ3012" s="207"/>
      <c r="CR3012" s="207"/>
      <c r="CS3012" s="207"/>
      <c r="CT3012" s="207"/>
      <c r="CU3012" s="207"/>
      <c r="CV3012" s="207"/>
      <c r="CW3012" s="207"/>
      <c r="CX3012" s="207"/>
      <c r="CY3012" s="207"/>
      <c r="CZ3012" s="207"/>
      <c r="DA3012" s="207"/>
      <c r="DB3012" s="207"/>
      <c r="DC3012" s="207"/>
      <c r="DD3012" s="207"/>
      <c r="DE3012" s="207"/>
      <c r="DF3012" s="207"/>
      <c r="DG3012" s="207"/>
      <c r="DH3012" s="207"/>
      <c r="DI3012" s="207"/>
      <c r="DJ3012" s="207"/>
      <c r="DK3012" s="207"/>
      <c r="DL3012" s="207"/>
      <c r="DM3012" s="207"/>
      <c r="DN3012" s="207"/>
      <c r="DO3012" s="207"/>
      <c r="DP3012" s="207"/>
      <c r="DQ3012" s="207"/>
      <c r="DR3012" s="207"/>
      <c r="DS3012" s="207"/>
      <c r="DT3012" s="207"/>
      <c r="DU3012" s="207"/>
      <c r="DV3012" s="207"/>
      <c r="DW3012" s="207"/>
      <c r="DX3012" s="207"/>
    </row>
    <row r="3013" spans="68:128">
      <c r="BP3013" s="207"/>
      <c r="BQ3013" s="207"/>
      <c r="BR3013" s="207"/>
      <c r="BS3013" s="207"/>
      <c r="BT3013" s="207"/>
      <c r="BU3013" s="207"/>
      <c r="BV3013" s="207"/>
      <c r="BW3013" s="207"/>
      <c r="BX3013" s="207"/>
      <c r="BY3013" s="207"/>
      <c r="BZ3013" s="207"/>
      <c r="CA3013" s="207"/>
      <c r="CB3013" s="207"/>
      <c r="CC3013" s="207"/>
      <c r="CD3013" s="207"/>
      <c r="CE3013" s="207"/>
      <c r="CF3013" s="207"/>
      <c r="CG3013" s="207"/>
      <c r="CH3013" s="207"/>
      <c r="CI3013" s="207"/>
      <c r="CJ3013" s="207"/>
      <c r="CK3013" s="207"/>
      <c r="CL3013" s="207"/>
      <c r="CM3013" s="207"/>
      <c r="CN3013" s="207"/>
      <c r="CO3013" s="207"/>
      <c r="CP3013" s="207"/>
      <c r="CQ3013" s="207"/>
      <c r="CR3013" s="207"/>
      <c r="CS3013" s="207"/>
      <c r="CT3013" s="207"/>
      <c r="CU3013" s="207"/>
      <c r="CV3013" s="207"/>
      <c r="CW3013" s="207"/>
      <c r="CX3013" s="207"/>
      <c r="CY3013" s="207"/>
      <c r="CZ3013" s="207"/>
      <c r="DA3013" s="207"/>
      <c r="DB3013" s="207"/>
      <c r="DC3013" s="207"/>
      <c r="DD3013" s="207"/>
      <c r="DE3013" s="207"/>
      <c r="DF3013" s="207"/>
      <c r="DG3013" s="207"/>
      <c r="DH3013" s="207"/>
      <c r="DI3013" s="207"/>
      <c r="DJ3013" s="207"/>
      <c r="DK3013" s="207"/>
      <c r="DL3013" s="207"/>
      <c r="DM3013" s="207"/>
      <c r="DN3013" s="207"/>
      <c r="DO3013" s="207"/>
      <c r="DP3013" s="207"/>
      <c r="DQ3013" s="207"/>
      <c r="DR3013" s="207"/>
      <c r="DS3013" s="207"/>
      <c r="DT3013" s="207"/>
      <c r="DU3013" s="207"/>
      <c r="DV3013" s="207"/>
      <c r="DW3013" s="207"/>
      <c r="DX3013" s="207"/>
    </row>
    <row r="3014" spans="68:128">
      <c r="BP3014" s="207"/>
      <c r="BQ3014" s="207"/>
      <c r="BR3014" s="207"/>
      <c r="BS3014" s="207"/>
      <c r="BT3014" s="207"/>
      <c r="BU3014" s="207"/>
      <c r="BV3014" s="207"/>
      <c r="BW3014" s="207"/>
      <c r="BX3014" s="207"/>
      <c r="BY3014" s="207"/>
      <c r="BZ3014" s="207"/>
      <c r="CA3014" s="207"/>
      <c r="CB3014" s="207"/>
      <c r="CC3014" s="207"/>
      <c r="CD3014" s="207"/>
      <c r="CE3014" s="207"/>
      <c r="CF3014" s="207"/>
      <c r="CG3014" s="207"/>
      <c r="CH3014" s="207"/>
      <c r="CI3014" s="207"/>
      <c r="CJ3014" s="207"/>
      <c r="CK3014" s="207"/>
      <c r="CL3014" s="207"/>
      <c r="CM3014" s="207"/>
      <c r="CN3014" s="207"/>
      <c r="CO3014" s="207"/>
      <c r="CP3014" s="207"/>
      <c r="CQ3014" s="207"/>
      <c r="CR3014" s="207"/>
      <c r="CS3014" s="207"/>
      <c r="CT3014" s="207"/>
      <c r="CU3014" s="207"/>
      <c r="CV3014" s="207"/>
      <c r="CW3014" s="207"/>
      <c r="CX3014" s="207"/>
      <c r="CY3014" s="207"/>
      <c r="CZ3014" s="207"/>
      <c r="DA3014" s="207"/>
      <c r="DB3014" s="207"/>
      <c r="DC3014" s="207"/>
      <c r="DD3014" s="207"/>
      <c r="DE3014" s="207"/>
      <c r="DF3014" s="207"/>
      <c r="DG3014" s="207"/>
      <c r="DH3014" s="207"/>
      <c r="DI3014" s="207"/>
      <c r="DJ3014" s="207"/>
      <c r="DK3014" s="207"/>
      <c r="DL3014" s="207"/>
      <c r="DM3014" s="207"/>
      <c r="DN3014" s="207"/>
      <c r="DO3014" s="207"/>
      <c r="DP3014" s="207"/>
      <c r="DQ3014" s="207"/>
      <c r="DR3014" s="207"/>
      <c r="DS3014" s="207"/>
      <c r="DT3014" s="207"/>
      <c r="DU3014" s="207"/>
      <c r="DV3014" s="207"/>
      <c r="DW3014" s="207"/>
      <c r="DX3014" s="207"/>
    </row>
    <row r="3015" spans="68:128">
      <c r="BP3015" s="207"/>
      <c r="BQ3015" s="207"/>
      <c r="BR3015" s="207"/>
      <c r="BS3015" s="207"/>
      <c r="BT3015" s="207"/>
      <c r="BU3015" s="207"/>
      <c r="BV3015" s="207"/>
      <c r="BW3015" s="207"/>
      <c r="BX3015" s="207"/>
      <c r="BY3015" s="207"/>
      <c r="BZ3015" s="207"/>
      <c r="CA3015" s="207"/>
      <c r="CB3015" s="207"/>
      <c r="CC3015" s="207"/>
      <c r="CD3015" s="207"/>
      <c r="CE3015" s="207"/>
      <c r="CF3015" s="207"/>
      <c r="CG3015" s="207"/>
      <c r="CH3015" s="207"/>
      <c r="CI3015" s="207"/>
      <c r="CJ3015" s="207"/>
      <c r="CK3015" s="207"/>
      <c r="CL3015" s="207"/>
      <c r="CM3015" s="207"/>
      <c r="CN3015" s="207"/>
      <c r="CO3015" s="207"/>
      <c r="CP3015" s="207"/>
      <c r="CQ3015" s="207"/>
      <c r="CR3015" s="207"/>
      <c r="CS3015" s="207"/>
      <c r="CT3015" s="207"/>
      <c r="CU3015" s="207"/>
      <c r="CV3015" s="207"/>
      <c r="CW3015" s="207"/>
      <c r="CX3015" s="207"/>
      <c r="CY3015" s="207"/>
      <c r="CZ3015" s="207"/>
      <c r="DA3015" s="207"/>
      <c r="DB3015" s="207"/>
      <c r="DC3015" s="207"/>
      <c r="DD3015" s="207"/>
      <c r="DE3015" s="207"/>
      <c r="DF3015" s="207"/>
      <c r="DG3015" s="207"/>
      <c r="DH3015" s="207"/>
      <c r="DI3015" s="207"/>
      <c r="DJ3015" s="207"/>
      <c r="DK3015" s="207"/>
      <c r="DL3015" s="207"/>
      <c r="DM3015" s="207"/>
      <c r="DN3015" s="207"/>
      <c r="DO3015" s="207"/>
      <c r="DP3015" s="207"/>
      <c r="DQ3015" s="207"/>
      <c r="DR3015" s="207"/>
      <c r="DS3015" s="207"/>
      <c r="DT3015" s="207"/>
      <c r="DU3015" s="207"/>
      <c r="DV3015" s="207"/>
      <c r="DW3015" s="207"/>
      <c r="DX3015" s="207"/>
    </row>
    <row r="3016" spans="68:128">
      <c r="BP3016" s="207"/>
      <c r="BQ3016" s="207"/>
      <c r="BR3016" s="207"/>
      <c r="BS3016" s="207"/>
      <c r="BT3016" s="207"/>
      <c r="BU3016" s="207"/>
      <c r="BV3016" s="207"/>
      <c r="BW3016" s="207"/>
      <c r="BX3016" s="207"/>
      <c r="BY3016" s="207"/>
      <c r="BZ3016" s="207"/>
      <c r="CA3016" s="207"/>
      <c r="CB3016" s="207"/>
      <c r="CC3016" s="207"/>
      <c r="CD3016" s="207"/>
      <c r="CE3016" s="207"/>
      <c r="CF3016" s="207"/>
      <c r="CG3016" s="207"/>
      <c r="CH3016" s="207"/>
      <c r="CI3016" s="207"/>
      <c r="CJ3016" s="207"/>
      <c r="CK3016" s="207"/>
      <c r="CL3016" s="207"/>
      <c r="CM3016" s="207"/>
      <c r="CN3016" s="207"/>
      <c r="CO3016" s="207"/>
      <c r="CP3016" s="207"/>
      <c r="CQ3016" s="207"/>
      <c r="CR3016" s="207"/>
      <c r="CS3016" s="207"/>
      <c r="CT3016" s="207"/>
      <c r="CU3016" s="207"/>
      <c r="CV3016" s="207"/>
      <c r="CW3016" s="207"/>
      <c r="CX3016" s="207"/>
      <c r="CY3016" s="207"/>
      <c r="CZ3016" s="207"/>
      <c r="DA3016" s="207"/>
      <c r="DB3016" s="207"/>
      <c r="DC3016" s="207"/>
      <c r="DD3016" s="207"/>
      <c r="DE3016" s="207"/>
      <c r="DF3016" s="207"/>
      <c r="DG3016" s="207"/>
      <c r="DH3016" s="207"/>
      <c r="DI3016" s="207"/>
      <c r="DJ3016" s="207"/>
      <c r="DK3016" s="207"/>
      <c r="DL3016" s="207"/>
      <c r="DM3016" s="207"/>
      <c r="DN3016" s="207"/>
      <c r="DO3016" s="207"/>
      <c r="DP3016" s="207"/>
      <c r="DQ3016" s="207"/>
      <c r="DR3016" s="207"/>
      <c r="DS3016" s="207"/>
      <c r="DT3016" s="207"/>
      <c r="DU3016" s="207"/>
      <c r="DV3016" s="207"/>
      <c r="DW3016" s="207"/>
      <c r="DX3016" s="207"/>
    </row>
    <row r="3017" spans="68:128">
      <c r="BP3017" s="207"/>
      <c r="BQ3017" s="207"/>
      <c r="BR3017" s="207"/>
      <c r="BS3017" s="207"/>
      <c r="BT3017" s="207"/>
      <c r="BU3017" s="207"/>
      <c r="BV3017" s="207"/>
      <c r="BW3017" s="207"/>
      <c r="BX3017" s="207"/>
      <c r="BY3017" s="207"/>
      <c r="BZ3017" s="207"/>
      <c r="CA3017" s="207"/>
      <c r="CB3017" s="207"/>
      <c r="CC3017" s="207"/>
      <c r="CD3017" s="207"/>
      <c r="CE3017" s="207"/>
      <c r="CF3017" s="207"/>
      <c r="CG3017" s="207"/>
      <c r="CH3017" s="207"/>
      <c r="CI3017" s="207"/>
      <c r="CJ3017" s="207"/>
      <c r="CK3017" s="207"/>
      <c r="CL3017" s="207"/>
      <c r="CM3017" s="207"/>
      <c r="CN3017" s="207"/>
      <c r="CO3017" s="207"/>
      <c r="CP3017" s="207"/>
      <c r="CQ3017" s="207"/>
      <c r="CR3017" s="207"/>
      <c r="CS3017" s="207"/>
      <c r="CT3017" s="207"/>
      <c r="CU3017" s="207"/>
      <c r="CV3017" s="207"/>
      <c r="CW3017" s="207"/>
      <c r="CX3017" s="207"/>
      <c r="CY3017" s="207"/>
      <c r="CZ3017" s="207"/>
      <c r="DA3017" s="207"/>
      <c r="DB3017" s="207"/>
      <c r="DC3017" s="207"/>
      <c r="DD3017" s="207"/>
      <c r="DE3017" s="207"/>
      <c r="DF3017" s="207"/>
      <c r="DG3017" s="207"/>
      <c r="DH3017" s="207"/>
      <c r="DI3017" s="207"/>
      <c r="DJ3017" s="207"/>
      <c r="DK3017" s="207"/>
      <c r="DL3017" s="207"/>
      <c r="DM3017" s="207"/>
      <c r="DN3017" s="207"/>
      <c r="DO3017" s="207"/>
      <c r="DP3017" s="207"/>
      <c r="DQ3017" s="207"/>
      <c r="DR3017" s="207"/>
      <c r="DS3017" s="207"/>
      <c r="DT3017" s="207"/>
      <c r="DU3017" s="207"/>
      <c r="DV3017" s="207"/>
      <c r="DW3017" s="207"/>
      <c r="DX3017" s="207"/>
    </row>
    <row r="3018" spans="68:128">
      <c r="BP3018" s="207"/>
      <c r="BQ3018" s="207"/>
      <c r="BR3018" s="207"/>
      <c r="BS3018" s="207"/>
      <c r="BT3018" s="207"/>
      <c r="BU3018" s="207"/>
      <c r="BV3018" s="207"/>
      <c r="BW3018" s="207"/>
      <c r="BX3018" s="207"/>
      <c r="BY3018" s="207"/>
      <c r="BZ3018" s="207"/>
      <c r="CA3018" s="207"/>
      <c r="CB3018" s="207"/>
      <c r="CC3018" s="207"/>
      <c r="CD3018" s="207"/>
      <c r="CE3018" s="207"/>
      <c r="CF3018" s="207"/>
      <c r="CG3018" s="207"/>
      <c r="CH3018" s="207"/>
      <c r="CI3018" s="207"/>
      <c r="CJ3018" s="207"/>
      <c r="CK3018" s="207"/>
      <c r="CL3018" s="207"/>
      <c r="CM3018" s="207"/>
      <c r="CN3018" s="207"/>
      <c r="CO3018" s="207"/>
      <c r="CP3018" s="207"/>
      <c r="CQ3018" s="207"/>
      <c r="CR3018" s="207"/>
      <c r="CS3018" s="207"/>
      <c r="CT3018" s="207"/>
      <c r="CU3018" s="207"/>
      <c r="CV3018" s="207"/>
      <c r="CW3018" s="207"/>
      <c r="CX3018" s="207"/>
      <c r="CY3018" s="207"/>
      <c r="CZ3018" s="207"/>
      <c r="DA3018" s="207"/>
      <c r="DB3018" s="207"/>
      <c r="DC3018" s="207"/>
      <c r="DD3018" s="207"/>
      <c r="DE3018" s="207"/>
      <c r="DF3018" s="207"/>
      <c r="DG3018" s="207"/>
      <c r="DH3018" s="207"/>
      <c r="DI3018" s="207"/>
      <c r="DJ3018" s="207"/>
      <c r="DK3018" s="207"/>
      <c r="DL3018" s="207"/>
      <c r="DM3018" s="207"/>
      <c r="DN3018" s="207"/>
      <c r="DO3018" s="207"/>
      <c r="DP3018" s="207"/>
      <c r="DQ3018" s="207"/>
      <c r="DR3018" s="207"/>
      <c r="DS3018" s="207"/>
      <c r="DT3018" s="207"/>
      <c r="DU3018" s="207"/>
      <c r="DV3018" s="207"/>
      <c r="DW3018" s="207"/>
      <c r="DX3018" s="207"/>
    </row>
    <row r="3019" spans="68:128">
      <c r="BP3019" s="207"/>
      <c r="BQ3019" s="207"/>
      <c r="BR3019" s="207"/>
      <c r="BS3019" s="207"/>
      <c r="BT3019" s="207"/>
      <c r="BU3019" s="207"/>
      <c r="BV3019" s="207"/>
      <c r="BW3019" s="207"/>
      <c r="BX3019" s="207"/>
      <c r="BY3019" s="207"/>
      <c r="BZ3019" s="207"/>
      <c r="CA3019" s="207"/>
      <c r="CB3019" s="207"/>
      <c r="CC3019" s="207"/>
      <c r="CD3019" s="207"/>
      <c r="CE3019" s="207"/>
      <c r="CF3019" s="207"/>
      <c r="CG3019" s="207"/>
      <c r="CH3019" s="207"/>
      <c r="CI3019" s="207"/>
      <c r="CJ3019" s="207"/>
      <c r="CK3019" s="207"/>
      <c r="CL3019" s="207"/>
      <c r="CM3019" s="207"/>
      <c r="CN3019" s="207"/>
      <c r="CO3019" s="207"/>
      <c r="CP3019" s="207"/>
      <c r="CQ3019" s="207"/>
      <c r="CR3019" s="207"/>
      <c r="CS3019" s="207"/>
      <c r="CT3019" s="207"/>
      <c r="CU3019" s="207"/>
      <c r="CV3019" s="207"/>
      <c r="CW3019" s="207"/>
      <c r="CX3019" s="207"/>
      <c r="CY3019" s="207"/>
      <c r="CZ3019" s="207"/>
      <c r="DA3019" s="207"/>
      <c r="DB3019" s="207"/>
      <c r="DC3019" s="207"/>
      <c r="DD3019" s="207"/>
      <c r="DE3019" s="207"/>
      <c r="DF3019" s="207"/>
      <c r="DG3019" s="207"/>
      <c r="DH3019" s="207"/>
      <c r="DI3019" s="207"/>
      <c r="DJ3019" s="207"/>
      <c r="DK3019" s="207"/>
      <c r="DL3019" s="207"/>
      <c r="DM3019" s="207"/>
      <c r="DN3019" s="207"/>
      <c r="DO3019" s="207"/>
      <c r="DP3019" s="207"/>
      <c r="DQ3019" s="207"/>
      <c r="DR3019" s="207"/>
      <c r="DS3019" s="207"/>
      <c r="DT3019" s="207"/>
      <c r="DU3019" s="207"/>
      <c r="DV3019" s="207"/>
      <c r="DW3019" s="207"/>
      <c r="DX3019" s="207"/>
    </row>
    <row r="3020" spans="68:128">
      <c r="BP3020" s="207"/>
      <c r="BQ3020" s="207"/>
      <c r="BR3020" s="207"/>
      <c r="BS3020" s="207"/>
      <c r="BT3020" s="207"/>
      <c r="BU3020" s="207"/>
      <c r="BV3020" s="207"/>
      <c r="BW3020" s="207"/>
      <c r="BX3020" s="207"/>
      <c r="BY3020" s="207"/>
      <c r="BZ3020" s="207"/>
      <c r="CA3020" s="207"/>
      <c r="CB3020" s="207"/>
      <c r="CC3020" s="207"/>
      <c r="CD3020" s="207"/>
      <c r="CE3020" s="207"/>
      <c r="CF3020" s="207"/>
      <c r="CG3020" s="207"/>
      <c r="CH3020" s="207"/>
      <c r="CI3020" s="207"/>
      <c r="CJ3020" s="207"/>
      <c r="CK3020" s="207"/>
      <c r="CL3020" s="207"/>
      <c r="CM3020" s="207"/>
      <c r="CN3020" s="207"/>
      <c r="CO3020" s="207"/>
      <c r="CP3020" s="207"/>
      <c r="CQ3020" s="207"/>
      <c r="CR3020" s="207"/>
      <c r="CS3020" s="207"/>
      <c r="CT3020" s="207"/>
      <c r="CU3020" s="207"/>
      <c r="CV3020" s="207"/>
      <c r="CW3020" s="207"/>
      <c r="CX3020" s="207"/>
      <c r="CY3020" s="207"/>
      <c r="CZ3020" s="207"/>
      <c r="DA3020" s="207"/>
      <c r="DB3020" s="207"/>
      <c r="DC3020" s="207"/>
      <c r="DD3020" s="207"/>
      <c r="DE3020" s="207"/>
      <c r="DF3020" s="207"/>
      <c r="DG3020" s="207"/>
      <c r="DH3020" s="207"/>
      <c r="DI3020" s="207"/>
      <c r="DJ3020" s="207"/>
      <c r="DK3020" s="207"/>
      <c r="DL3020" s="207"/>
      <c r="DM3020" s="207"/>
      <c r="DN3020" s="207"/>
      <c r="DO3020" s="207"/>
      <c r="DP3020" s="207"/>
      <c r="DQ3020" s="207"/>
      <c r="DR3020" s="207"/>
      <c r="DS3020" s="207"/>
      <c r="DT3020" s="207"/>
      <c r="DU3020" s="207"/>
      <c r="DV3020" s="207"/>
      <c r="DW3020" s="207"/>
      <c r="DX3020" s="207"/>
    </row>
    <row r="3021" spans="68:128">
      <c r="BP3021" s="207"/>
      <c r="BQ3021" s="207"/>
      <c r="BR3021" s="207"/>
      <c r="BS3021" s="207"/>
      <c r="BT3021" s="207"/>
      <c r="BU3021" s="207"/>
      <c r="BV3021" s="207"/>
      <c r="BW3021" s="207"/>
      <c r="BX3021" s="207"/>
      <c r="BY3021" s="207"/>
      <c r="BZ3021" s="207"/>
      <c r="CA3021" s="207"/>
      <c r="CB3021" s="207"/>
      <c r="CC3021" s="207"/>
      <c r="CD3021" s="207"/>
      <c r="CE3021" s="207"/>
      <c r="CF3021" s="207"/>
      <c r="CG3021" s="207"/>
      <c r="CH3021" s="207"/>
      <c r="CI3021" s="207"/>
      <c r="CJ3021" s="207"/>
      <c r="CK3021" s="207"/>
      <c r="CL3021" s="207"/>
      <c r="CM3021" s="207"/>
      <c r="CN3021" s="207"/>
      <c r="CO3021" s="207"/>
      <c r="CP3021" s="207"/>
      <c r="CQ3021" s="207"/>
      <c r="CR3021" s="207"/>
      <c r="CS3021" s="207"/>
      <c r="CT3021" s="207"/>
      <c r="CU3021" s="207"/>
      <c r="CV3021" s="207"/>
      <c r="CW3021" s="207"/>
      <c r="CX3021" s="207"/>
      <c r="CY3021" s="207"/>
      <c r="CZ3021" s="207"/>
      <c r="DA3021" s="207"/>
      <c r="DB3021" s="207"/>
      <c r="DC3021" s="207"/>
      <c r="DD3021" s="207"/>
      <c r="DE3021" s="207"/>
      <c r="DF3021" s="207"/>
      <c r="DG3021" s="207"/>
      <c r="DH3021" s="207"/>
      <c r="DI3021" s="207"/>
      <c r="DJ3021" s="207"/>
      <c r="DK3021" s="207"/>
      <c r="DL3021" s="207"/>
      <c r="DM3021" s="207"/>
      <c r="DN3021" s="207"/>
      <c r="DO3021" s="207"/>
      <c r="DP3021" s="207"/>
      <c r="DQ3021" s="207"/>
      <c r="DR3021" s="207"/>
      <c r="DS3021" s="207"/>
      <c r="DT3021" s="207"/>
      <c r="DU3021" s="207"/>
      <c r="DV3021" s="207"/>
      <c r="DW3021" s="207"/>
      <c r="DX3021" s="207"/>
    </row>
    <row r="3022" spans="68:128">
      <c r="BP3022" s="207"/>
      <c r="BQ3022" s="207"/>
      <c r="BR3022" s="207"/>
      <c r="BS3022" s="207"/>
      <c r="BT3022" s="207"/>
      <c r="BU3022" s="207"/>
      <c r="BV3022" s="207"/>
      <c r="BW3022" s="207"/>
      <c r="BX3022" s="207"/>
      <c r="BY3022" s="207"/>
      <c r="BZ3022" s="207"/>
      <c r="CA3022" s="207"/>
      <c r="CB3022" s="207"/>
      <c r="CC3022" s="207"/>
      <c r="CD3022" s="207"/>
      <c r="CE3022" s="207"/>
      <c r="CF3022" s="207"/>
      <c r="CG3022" s="207"/>
      <c r="CH3022" s="207"/>
      <c r="CI3022" s="207"/>
      <c r="CJ3022" s="207"/>
      <c r="CK3022" s="207"/>
      <c r="CL3022" s="207"/>
      <c r="CM3022" s="207"/>
      <c r="CN3022" s="207"/>
      <c r="CO3022" s="207"/>
      <c r="CP3022" s="207"/>
      <c r="CQ3022" s="207"/>
      <c r="CR3022" s="207"/>
      <c r="CS3022" s="207"/>
      <c r="CT3022" s="207"/>
      <c r="CU3022" s="207"/>
      <c r="CV3022" s="207"/>
      <c r="CW3022" s="207"/>
      <c r="CX3022" s="207"/>
      <c r="CY3022" s="207"/>
      <c r="CZ3022" s="207"/>
      <c r="DA3022" s="207"/>
      <c r="DB3022" s="207"/>
      <c r="DC3022" s="207"/>
      <c r="DD3022" s="207"/>
      <c r="DE3022" s="207"/>
      <c r="DF3022" s="207"/>
      <c r="DG3022" s="207"/>
      <c r="DH3022" s="207"/>
      <c r="DI3022" s="207"/>
      <c r="DJ3022" s="207"/>
      <c r="DK3022" s="207"/>
      <c r="DL3022" s="207"/>
      <c r="DM3022" s="207"/>
      <c r="DN3022" s="207"/>
      <c r="DO3022" s="207"/>
      <c r="DP3022" s="207"/>
      <c r="DQ3022" s="207"/>
      <c r="DR3022" s="207"/>
      <c r="DS3022" s="207"/>
      <c r="DT3022" s="207"/>
      <c r="DU3022" s="207"/>
      <c r="DV3022" s="207"/>
      <c r="DW3022" s="207"/>
      <c r="DX3022" s="207"/>
    </row>
    <row r="3023" spans="68:128">
      <c r="BP3023" s="207"/>
      <c r="BQ3023" s="207"/>
      <c r="BR3023" s="207"/>
      <c r="BS3023" s="207"/>
      <c r="BT3023" s="207"/>
      <c r="BU3023" s="207"/>
      <c r="BV3023" s="207"/>
      <c r="BW3023" s="207"/>
      <c r="BX3023" s="207"/>
      <c r="BY3023" s="207"/>
      <c r="BZ3023" s="207"/>
      <c r="CA3023" s="207"/>
      <c r="CB3023" s="207"/>
      <c r="CC3023" s="207"/>
      <c r="CD3023" s="207"/>
      <c r="CE3023" s="207"/>
      <c r="CF3023" s="207"/>
      <c r="CG3023" s="207"/>
      <c r="CH3023" s="207"/>
      <c r="CI3023" s="207"/>
      <c r="CJ3023" s="207"/>
      <c r="CK3023" s="207"/>
      <c r="CL3023" s="207"/>
      <c r="CM3023" s="207"/>
      <c r="CN3023" s="207"/>
      <c r="CO3023" s="207"/>
      <c r="CP3023" s="207"/>
      <c r="CQ3023" s="207"/>
      <c r="CR3023" s="207"/>
      <c r="CS3023" s="207"/>
      <c r="CT3023" s="207"/>
      <c r="CU3023" s="207"/>
      <c r="CV3023" s="207"/>
      <c r="CW3023" s="207"/>
      <c r="CX3023" s="207"/>
      <c r="CY3023" s="207"/>
      <c r="CZ3023" s="207"/>
      <c r="DA3023" s="207"/>
      <c r="DB3023" s="207"/>
      <c r="DC3023" s="207"/>
      <c r="DD3023" s="207"/>
      <c r="DE3023" s="207"/>
      <c r="DF3023" s="207"/>
      <c r="DG3023" s="207"/>
      <c r="DH3023" s="207"/>
      <c r="DI3023" s="207"/>
      <c r="DJ3023" s="207"/>
      <c r="DK3023" s="207"/>
      <c r="DL3023" s="207"/>
      <c r="DM3023" s="207"/>
      <c r="DN3023" s="207"/>
      <c r="DO3023" s="207"/>
      <c r="DP3023" s="207"/>
      <c r="DQ3023" s="207"/>
      <c r="DR3023" s="207"/>
      <c r="DS3023" s="207"/>
      <c r="DT3023" s="207"/>
      <c r="DU3023" s="207"/>
      <c r="DV3023" s="207"/>
      <c r="DW3023" s="207"/>
      <c r="DX3023" s="207"/>
    </row>
    <row r="3024" spans="68:128">
      <c r="BP3024" s="207"/>
      <c r="BQ3024" s="207"/>
      <c r="BR3024" s="207"/>
      <c r="BS3024" s="207"/>
      <c r="BT3024" s="207"/>
      <c r="BU3024" s="207"/>
      <c r="BV3024" s="207"/>
      <c r="BW3024" s="207"/>
      <c r="BX3024" s="207"/>
      <c r="BY3024" s="207"/>
      <c r="BZ3024" s="207"/>
      <c r="CA3024" s="207"/>
      <c r="CB3024" s="207"/>
      <c r="CC3024" s="207"/>
      <c r="CD3024" s="207"/>
      <c r="CE3024" s="207"/>
      <c r="CF3024" s="207"/>
      <c r="CG3024" s="207"/>
      <c r="CH3024" s="207"/>
      <c r="CI3024" s="207"/>
      <c r="CJ3024" s="207"/>
      <c r="CK3024" s="207"/>
      <c r="CL3024" s="207"/>
      <c r="CM3024" s="207"/>
      <c r="CN3024" s="207"/>
      <c r="CO3024" s="207"/>
      <c r="CP3024" s="207"/>
      <c r="CQ3024" s="207"/>
      <c r="CR3024" s="207"/>
      <c r="CS3024" s="207"/>
      <c r="CT3024" s="207"/>
      <c r="CU3024" s="207"/>
      <c r="CV3024" s="207"/>
      <c r="CW3024" s="207"/>
      <c r="CX3024" s="207"/>
      <c r="CY3024" s="207"/>
      <c r="CZ3024" s="207"/>
      <c r="DA3024" s="207"/>
      <c r="DB3024" s="207"/>
      <c r="DC3024" s="207"/>
      <c r="DD3024" s="207"/>
      <c r="DE3024" s="207"/>
      <c r="DF3024" s="207"/>
      <c r="DG3024" s="207"/>
      <c r="DH3024" s="207"/>
      <c r="DI3024" s="207"/>
      <c r="DJ3024" s="207"/>
      <c r="DK3024" s="207"/>
      <c r="DL3024" s="207"/>
      <c r="DM3024" s="207"/>
      <c r="DN3024" s="207"/>
      <c r="DO3024" s="207"/>
      <c r="DP3024" s="207"/>
      <c r="DQ3024" s="207"/>
      <c r="DR3024" s="207"/>
      <c r="DS3024" s="207"/>
      <c r="DT3024" s="207"/>
      <c r="DU3024" s="207"/>
      <c r="DV3024" s="207"/>
      <c r="DW3024" s="207"/>
      <c r="DX3024" s="207"/>
    </row>
    <row r="3025" spans="68:128">
      <c r="BP3025" s="207"/>
      <c r="BQ3025" s="207"/>
      <c r="BR3025" s="207"/>
      <c r="BS3025" s="207"/>
      <c r="BT3025" s="207"/>
      <c r="BU3025" s="207"/>
      <c r="BV3025" s="207"/>
      <c r="BW3025" s="207"/>
      <c r="BX3025" s="207"/>
      <c r="BY3025" s="207"/>
      <c r="BZ3025" s="207"/>
      <c r="CA3025" s="207"/>
      <c r="CB3025" s="207"/>
      <c r="CC3025" s="207"/>
      <c r="CD3025" s="207"/>
      <c r="CE3025" s="207"/>
      <c r="CF3025" s="207"/>
      <c r="CG3025" s="207"/>
      <c r="CH3025" s="207"/>
      <c r="CI3025" s="207"/>
      <c r="CJ3025" s="207"/>
      <c r="CK3025" s="207"/>
      <c r="CL3025" s="207"/>
      <c r="CM3025" s="207"/>
      <c r="CN3025" s="207"/>
      <c r="CO3025" s="207"/>
      <c r="CP3025" s="207"/>
      <c r="CQ3025" s="207"/>
      <c r="CR3025" s="207"/>
      <c r="CS3025" s="207"/>
      <c r="CT3025" s="207"/>
      <c r="CU3025" s="207"/>
      <c r="CV3025" s="207"/>
      <c r="CW3025" s="207"/>
      <c r="CX3025" s="207"/>
      <c r="CY3025" s="207"/>
      <c r="CZ3025" s="207"/>
      <c r="DA3025" s="207"/>
      <c r="DB3025" s="207"/>
      <c r="DC3025" s="207"/>
      <c r="DD3025" s="207"/>
      <c r="DE3025" s="207"/>
      <c r="DF3025" s="207"/>
      <c r="DG3025" s="207"/>
      <c r="DH3025" s="207"/>
      <c r="DI3025" s="207"/>
      <c r="DJ3025" s="207"/>
      <c r="DK3025" s="207"/>
      <c r="DL3025" s="207"/>
      <c r="DM3025" s="207"/>
      <c r="DN3025" s="207"/>
      <c r="DO3025" s="207"/>
      <c r="DP3025" s="207"/>
      <c r="DQ3025" s="207"/>
      <c r="DR3025" s="207"/>
      <c r="DS3025" s="207"/>
      <c r="DT3025" s="207"/>
      <c r="DU3025" s="207"/>
      <c r="DV3025" s="207"/>
      <c r="DW3025" s="207"/>
      <c r="DX3025" s="207"/>
    </row>
    <row r="3026" spans="68:128">
      <c r="BP3026" s="207"/>
      <c r="BQ3026" s="207"/>
      <c r="BR3026" s="207"/>
      <c r="BS3026" s="207"/>
      <c r="BT3026" s="207"/>
      <c r="BU3026" s="207"/>
      <c r="BV3026" s="207"/>
      <c r="BW3026" s="207"/>
      <c r="BX3026" s="207"/>
      <c r="BY3026" s="207"/>
      <c r="BZ3026" s="207"/>
      <c r="CA3026" s="207"/>
      <c r="CB3026" s="207"/>
      <c r="CC3026" s="207"/>
      <c r="CD3026" s="207"/>
      <c r="CE3026" s="207"/>
      <c r="CF3026" s="207"/>
      <c r="CG3026" s="207"/>
      <c r="CH3026" s="207"/>
      <c r="CI3026" s="207"/>
      <c r="CJ3026" s="207"/>
      <c r="CK3026" s="207"/>
      <c r="CL3026" s="207"/>
      <c r="CM3026" s="207"/>
      <c r="CN3026" s="207"/>
      <c r="CO3026" s="207"/>
      <c r="CP3026" s="207"/>
      <c r="CQ3026" s="207"/>
      <c r="CR3026" s="207"/>
      <c r="CS3026" s="207"/>
      <c r="CT3026" s="207"/>
      <c r="CU3026" s="207"/>
      <c r="CV3026" s="207"/>
      <c r="CW3026" s="207"/>
      <c r="CX3026" s="207"/>
      <c r="CY3026" s="207"/>
      <c r="CZ3026" s="207"/>
      <c r="DA3026" s="207"/>
      <c r="DB3026" s="207"/>
      <c r="DC3026" s="207"/>
      <c r="DD3026" s="207"/>
      <c r="DE3026" s="207"/>
      <c r="DF3026" s="207"/>
      <c r="DG3026" s="207"/>
      <c r="DH3026" s="207"/>
      <c r="DI3026" s="207"/>
      <c r="DJ3026" s="207"/>
      <c r="DK3026" s="207"/>
      <c r="DL3026" s="207"/>
      <c r="DM3026" s="207"/>
      <c r="DN3026" s="207"/>
      <c r="DO3026" s="207"/>
      <c r="DP3026" s="207"/>
      <c r="DQ3026" s="207"/>
      <c r="DR3026" s="207"/>
      <c r="DS3026" s="207"/>
      <c r="DT3026" s="207"/>
      <c r="DU3026" s="207"/>
      <c r="DV3026" s="207"/>
      <c r="DW3026" s="207"/>
      <c r="DX3026" s="207"/>
    </row>
    <row r="3027" spans="68:128">
      <c r="BP3027" s="207"/>
      <c r="BQ3027" s="207"/>
      <c r="BR3027" s="207"/>
      <c r="BS3027" s="207"/>
      <c r="BT3027" s="207"/>
      <c r="BU3027" s="207"/>
      <c r="BV3027" s="207"/>
      <c r="BW3027" s="207"/>
      <c r="BX3027" s="207"/>
      <c r="BY3027" s="207"/>
      <c r="BZ3027" s="207"/>
      <c r="CA3027" s="207"/>
      <c r="CB3027" s="207"/>
      <c r="CC3027" s="207"/>
      <c r="CD3027" s="207"/>
      <c r="CE3027" s="207"/>
      <c r="CF3027" s="207"/>
      <c r="CG3027" s="207"/>
      <c r="CH3027" s="207"/>
      <c r="CI3027" s="207"/>
      <c r="CJ3027" s="207"/>
      <c r="CK3027" s="207"/>
      <c r="CL3027" s="207"/>
      <c r="CM3027" s="207"/>
      <c r="CN3027" s="207"/>
      <c r="CO3027" s="207"/>
      <c r="CP3027" s="207"/>
      <c r="CQ3027" s="207"/>
      <c r="CR3027" s="207"/>
      <c r="CS3027" s="207"/>
      <c r="CT3027" s="207"/>
      <c r="CU3027" s="207"/>
      <c r="CV3027" s="207"/>
      <c r="CW3027" s="207"/>
      <c r="CX3027" s="207"/>
      <c r="CY3027" s="207"/>
      <c r="CZ3027" s="207"/>
      <c r="DA3027" s="207"/>
      <c r="DB3027" s="207"/>
      <c r="DC3027" s="207"/>
      <c r="DD3027" s="207"/>
      <c r="DE3027" s="207"/>
      <c r="DF3027" s="207"/>
      <c r="DG3027" s="207"/>
      <c r="DH3027" s="207"/>
      <c r="DI3027" s="207"/>
      <c r="DJ3027" s="207"/>
      <c r="DK3027" s="207"/>
      <c r="DL3027" s="207"/>
      <c r="DM3027" s="207"/>
      <c r="DN3027" s="207"/>
      <c r="DO3027" s="207"/>
      <c r="DP3027" s="207"/>
      <c r="DQ3027" s="207"/>
      <c r="DR3027" s="207"/>
      <c r="DS3027" s="207"/>
      <c r="DT3027" s="207"/>
      <c r="DU3027" s="207"/>
      <c r="DV3027" s="207"/>
      <c r="DW3027" s="207"/>
      <c r="DX3027" s="207"/>
    </row>
    <row r="3028" spans="68:128">
      <c r="BP3028" s="207"/>
      <c r="BQ3028" s="207"/>
      <c r="BR3028" s="207"/>
      <c r="BS3028" s="207"/>
      <c r="BT3028" s="207"/>
      <c r="BU3028" s="207"/>
      <c r="BV3028" s="207"/>
      <c r="BW3028" s="207"/>
      <c r="BX3028" s="207"/>
      <c r="BY3028" s="207"/>
      <c r="BZ3028" s="207"/>
      <c r="CA3028" s="207"/>
      <c r="CB3028" s="207"/>
      <c r="CC3028" s="207"/>
      <c r="CD3028" s="207"/>
      <c r="CE3028" s="207"/>
      <c r="CF3028" s="207"/>
      <c r="CG3028" s="207"/>
      <c r="CH3028" s="207"/>
      <c r="CI3028" s="207"/>
      <c r="CJ3028" s="207"/>
      <c r="CK3028" s="207"/>
      <c r="CL3028" s="207"/>
      <c r="CM3028" s="207"/>
      <c r="CN3028" s="207"/>
      <c r="CO3028" s="207"/>
      <c r="CP3028" s="207"/>
      <c r="CQ3028" s="207"/>
      <c r="CR3028" s="207"/>
      <c r="CS3028" s="207"/>
      <c r="CT3028" s="207"/>
      <c r="CU3028" s="207"/>
      <c r="CV3028" s="207"/>
      <c r="CW3028" s="207"/>
      <c r="CX3028" s="207"/>
      <c r="CY3028" s="207"/>
      <c r="CZ3028" s="207"/>
      <c r="DA3028" s="207"/>
      <c r="DB3028" s="207"/>
      <c r="DC3028" s="207"/>
      <c r="DD3028" s="207"/>
      <c r="DE3028" s="207"/>
      <c r="DF3028" s="207"/>
      <c r="DG3028" s="207"/>
      <c r="DH3028" s="207"/>
      <c r="DI3028" s="207"/>
      <c r="DJ3028" s="207"/>
      <c r="DK3028" s="207"/>
      <c r="DL3028" s="207"/>
      <c r="DM3028" s="207"/>
      <c r="DN3028" s="207"/>
      <c r="DO3028" s="207"/>
      <c r="DP3028" s="207"/>
      <c r="DQ3028" s="207"/>
      <c r="DR3028" s="207"/>
      <c r="DS3028" s="207"/>
      <c r="DT3028" s="207"/>
      <c r="DU3028" s="207"/>
      <c r="DV3028" s="207"/>
      <c r="DW3028" s="207"/>
      <c r="DX3028" s="207"/>
    </row>
    <row r="3029" spans="68:128">
      <c r="BP3029" s="207"/>
      <c r="BQ3029" s="207"/>
      <c r="BR3029" s="207"/>
      <c r="BS3029" s="207"/>
      <c r="BT3029" s="207"/>
      <c r="BU3029" s="207"/>
      <c r="BV3029" s="207"/>
      <c r="BW3029" s="207"/>
      <c r="BX3029" s="207"/>
      <c r="BY3029" s="207"/>
      <c r="BZ3029" s="207"/>
      <c r="CA3029" s="207"/>
      <c r="CB3029" s="207"/>
      <c r="CC3029" s="207"/>
      <c r="CD3029" s="207"/>
      <c r="CE3029" s="207"/>
      <c r="CF3029" s="207"/>
      <c r="CG3029" s="207"/>
      <c r="CH3029" s="207"/>
      <c r="CI3029" s="207"/>
      <c r="CJ3029" s="207"/>
      <c r="CK3029" s="207"/>
      <c r="CL3029" s="207"/>
      <c r="CM3029" s="207"/>
      <c r="CN3029" s="207"/>
      <c r="CO3029" s="207"/>
      <c r="CP3029" s="207"/>
      <c r="CQ3029" s="207"/>
      <c r="CR3029" s="207"/>
      <c r="CS3029" s="207"/>
      <c r="CT3029" s="207"/>
      <c r="CU3029" s="207"/>
      <c r="CV3029" s="207"/>
      <c r="CW3029" s="207"/>
      <c r="CX3029" s="207"/>
      <c r="CY3029" s="207"/>
      <c r="CZ3029" s="207"/>
      <c r="DA3029" s="207"/>
      <c r="DB3029" s="207"/>
      <c r="DC3029" s="207"/>
      <c r="DD3029" s="207"/>
      <c r="DE3029" s="207"/>
      <c r="DF3029" s="207"/>
      <c r="DG3029" s="207"/>
      <c r="DH3029" s="207"/>
      <c r="DI3029" s="207"/>
      <c r="DJ3029" s="207"/>
      <c r="DK3029" s="207"/>
      <c r="DL3029" s="207"/>
      <c r="DM3029" s="207"/>
      <c r="DN3029" s="207"/>
      <c r="DO3029" s="207"/>
      <c r="DP3029" s="207"/>
      <c r="DQ3029" s="207"/>
      <c r="DR3029" s="207"/>
      <c r="DS3029" s="207"/>
      <c r="DT3029" s="207"/>
      <c r="DU3029" s="207"/>
      <c r="DV3029" s="207"/>
      <c r="DW3029" s="207"/>
      <c r="DX3029" s="207"/>
    </row>
    <row r="3030" spans="68:128">
      <c r="BP3030" s="207"/>
      <c r="BQ3030" s="207"/>
      <c r="BR3030" s="207"/>
      <c r="BS3030" s="207"/>
      <c r="BT3030" s="207"/>
      <c r="BU3030" s="207"/>
      <c r="BV3030" s="207"/>
      <c r="BW3030" s="207"/>
      <c r="BX3030" s="207"/>
      <c r="BY3030" s="207"/>
      <c r="BZ3030" s="207"/>
      <c r="CA3030" s="207"/>
      <c r="CB3030" s="207"/>
      <c r="CC3030" s="207"/>
      <c r="CD3030" s="207"/>
      <c r="CE3030" s="207"/>
      <c r="CF3030" s="207"/>
      <c r="CG3030" s="207"/>
      <c r="CH3030" s="207"/>
      <c r="CI3030" s="207"/>
      <c r="CJ3030" s="207"/>
      <c r="CK3030" s="207"/>
      <c r="CL3030" s="207"/>
      <c r="CM3030" s="207"/>
      <c r="CN3030" s="207"/>
      <c r="CO3030" s="207"/>
      <c r="CP3030" s="207"/>
      <c r="CQ3030" s="207"/>
      <c r="CR3030" s="207"/>
      <c r="CS3030" s="207"/>
      <c r="CT3030" s="207"/>
      <c r="CU3030" s="207"/>
      <c r="CV3030" s="207"/>
      <c r="CW3030" s="207"/>
      <c r="CX3030" s="207"/>
      <c r="CY3030" s="207"/>
      <c r="CZ3030" s="207"/>
      <c r="DA3030" s="207"/>
      <c r="DB3030" s="207"/>
      <c r="DC3030" s="207"/>
      <c r="DD3030" s="207"/>
      <c r="DE3030" s="207"/>
      <c r="DF3030" s="207"/>
      <c r="DG3030" s="207"/>
      <c r="DH3030" s="207"/>
      <c r="DI3030" s="207"/>
      <c r="DJ3030" s="207"/>
      <c r="DK3030" s="207"/>
      <c r="DL3030" s="207"/>
      <c r="DM3030" s="207"/>
      <c r="DN3030" s="207"/>
      <c r="DO3030" s="207"/>
      <c r="DP3030" s="207"/>
      <c r="DQ3030" s="207"/>
      <c r="DR3030" s="207"/>
      <c r="DS3030" s="207"/>
      <c r="DT3030" s="207"/>
      <c r="DU3030" s="207"/>
      <c r="DV3030" s="207"/>
      <c r="DW3030" s="207"/>
      <c r="DX3030" s="207"/>
    </row>
    <row r="3031" spans="68:128">
      <c r="BP3031" s="207"/>
      <c r="BQ3031" s="207"/>
      <c r="BR3031" s="207"/>
      <c r="BS3031" s="207"/>
      <c r="BT3031" s="207"/>
      <c r="BU3031" s="207"/>
      <c r="BV3031" s="207"/>
      <c r="BW3031" s="207"/>
      <c r="BX3031" s="207"/>
      <c r="BY3031" s="207"/>
      <c r="BZ3031" s="207"/>
      <c r="CA3031" s="207"/>
      <c r="CB3031" s="207"/>
      <c r="CC3031" s="207"/>
      <c r="CD3031" s="207"/>
      <c r="CE3031" s="207"/>
      <c r="CF3031" s="207"/>
      <c r="CG3031" s="207"/>
      <c r="CH3031" s="207"/>
      <c r="CI3031" s="207"/>
      <c r="CJ3031" s="207"/>
      <c r="CK3031" s="207"/>
      <c r="CL3031" s="207"/>
      <c r="CM3031" s="207"/>
      <c r="CN3031" s="207"/>
      <c r="CO3031" s="207"/>
      <c r="CP3031" s="207"/>
      <c r="CQ3031" s="207"/>
      <c r="CR3031" s="207"/>
      <c r="CS3031" s="207"/>
      <c r="CT3031" s="207"/>
      <c r="CU3031" s="207"/>
      <c r="CV3031" s="207"/>
      <c r="CW3031" s="207"/>
      <c r="CX3031" s="207"/>
      <c r="CY3031" s="207"/>
      <c r="CZ3031" s="207"/>
      <c r="DA3031" s="207"/>
      <c r="DB3031" s="207"/>
      <c r="DC3031" s="207"/>
      <c r="DD3031" s="207"/>
      <c r="DE3031" s="207"/>
      <c r="DF3031" s="207"/>
      <c r="DG3031" s="207"/>
      <c r="DH3031" s="207"/>
      <c r="DI3031" s="207"/>
      <c r="DJ3031" s="207"/>
      <c r="DK3031" s="207"/>
      <c r="DL3031" s="207"/>
      <c r="DM3031" s="207"/>
      <c r="DN3031" s="207"/>
      <c r="DO3031" s="207"/>
      <c r="DP3031" s="207"/>
      <c r="DQ3031" s="207"/>
      <c r="DR3031" s="207"/>
      <c r="DS3031" s="207"/>
      <c r="DT3031" s="207"/>
      <c r="DU3031" s="207"/>
      <c r="DV3031" s="207"/>
      <c r="DW3031" s="207"/>
      <c r="DX3031" s="207"/>
    </row>
    <row r="3032" spans="68:128">
      <c r="BP3032" s="207"/>
      <c r="BQ3032" s="207"/>
      <c r="BR3032" s="207"/>
      <c r="BS3032" s="207"/>
      <c r="BT3032" s="207"/>
      <c r="BU3032" s="207"/>
      <c r="BV3032" s="207"/>
      <c r="BW3032" s="207"/>
      <c r="BX3032" s="207"/>
      <c r="BY3032" s="207"/>
      <c r="BZ3032" s="207"/>
      <c r="CA3032" s="207"/>
      <c r="CB3032" s="207"/>
      <c r="CC3032" s="207"/>
      <c r="CD3032" s="207"/>
      <c r="CE3032" s="207"/>
      <c r="CF3032" s="207"/>
      <c r="CG3032" s="207"/>
      <c r="CH3032" s="207"/>
      <c r="CI3032" s="207"/>
      <c r="CJ3032" s="207"/>
      <c r="CK3032" s="207"/>
      <c r="CL3032" s="207"/>
      <c r="CM3032" s="207"/>
      <c r="CN3032" s="207"/>
      <c r="CO3032" s="207"/>
      <c r="CP3032" s="207"/>
      <c r="CQ3032" s="207"/>
      <c r="CR3032" s="207"/>
      <c r="CS3032" s="207"/>
      <c r="CT3032" s="207"/>
      <c r="CU3032" s="207"/>
      <c r="CV3032" s="207"/>
      <c r="CW3032" s="207"/>
      <c r="CX3032" s="207"/>
      <c r="CY3032" s="207"/>
      <c r="CZ3032" s="207"/>
      <c r="DA3032" s="207"/>
      <c r="DB3032" s="207"/>
      <c r="DC3032" s="207"/>
      <c r="DD3032" s="207"/>
      <c r="DE3032" s="207"/>
      <c r="DF3032" s="207"/>
      <c r="DG3032" s="207"/>
      <c r="DH3032" s="207"/>
      <c r="DI3032" s="207"/>
      <c r="DJ3032" s="207"/>
      <c r="DK3032" s="207"/>
      <c r="DL3032" s="207"/>
      <c r="DM3032" s="207"/>
      <c r="DN3032" s="207"/>
      <c r="DO3032" s="207"/>
      <c r="DP3032" s="207"/>
      <c r="DQ3032" s="207"/>
      <c r="DR3032" s="207"/>
      <c r="DS3032" s="207"/>
      <c r="DT3032" s="207"/>
      <c r="DU3032" s="207"/>
      <c r="DV3032" s="207"/>
      <c r="DW3032" s="207"/>
      <c r="DX3032" s="207"/>
    </row>
    <row r="3033" spans="68:128">
      <c r="BP3033" s="207"/>
      <c r="BQ3033" s="207"/>
      <c r="BR3033" s="207"/>
      <c r="BS3033" s="207"/>
      <c r="BT3033" s="207"/>
      <c r="BU3033" s="207"/>
      <c r="BV3033" s="207"/>
      <c r="BW3033" s="207"/>
      <c r="BX3033" s="207"/>
      <c r="BY3033" s="207"/>
      <c r="BZ3033" s="207"/>
      <c r="CA3033" s="207"/>
      <c r="CB3033" s="207"/>
      <c r="CC3033" s="207"/>
      <c r="CD3033" s="207"/>
      <c r="CE3033" s="207"/>
      <c r="CF3033" s="207"/>
      <c r="CG3033" s="207"/>
      <c r="CH3033" s="207"/>
      <c r="CI3033" s="207"/>
      <c r="CJ3033" s="207"/>
      <c r="CK3033" s="207"/>
      <c r="CL3033" s="207"/>
      <c r="CM3033" s="207"/>
      <c r="CN3033" s="207"/>
      <c r="CO3033" s="207"/>
      <c r="CP3033" s="207"/>
      <c r="CQ3033" s="207"/>
      <c r="CR3033" s="207"/>
      <c r="CS3033" s="207"/>
      <c r="CT3033" s="207"/>
      <c r="CU3033" s="207"/>
      <c r="CV3033" s="207"/>
      <c r="CW3033" s="207"/>
      <c r="CX3033" s="207"/>
      <c r="CY3033" s="207"/>
      <c r="CZ3033" s="207"/>
      <c r="DA3033" s="207"/>
      <c r="DB3033" s="207"/>
      <c r="DC3033" s="207"/>
      <c r="DD3033" s="207"/>
      <c r="DE3033" s="207"/>
      <c r="DF3033" s="207"/>
      <c r="DG3033" s="207"/>
      <c r="DH3033" s="207"/>
      <c r="DI3033" s="207"/>
      <c r="DJ3033" s="207"/>
      <c r="DK3033" s="207"/>
      <c r="DL3033" s="207"/>
      <c r="DM3033" s="207"/>
      <c r="DN3033" s="207"/>
      <c r="DO3033" s="207"/>
      <c r="DP3033" s="207"/>
      <c r="DQ3033" s="207"/>
      <c r="DR3033" s="207"/>
      <c r="DS3033" s="207"/>
      <c r="DT3033" s="207"/>
      <c r="DU3033" s="207"/>
      <c r="DV3033" s="207"/>
      <c r="DW3033" s="207"/>
      <c r="DX3033" s="207"/>
    </row>
    <row r="3034" spans="68:128">
      <c r="BP3034" s="207"/>
      <c r="BQ3034" s="207"/>
      <c r="BR3034" s="207"/>
      <c r="BS3034" s="207"/>
      <c r="BT3034" s="207"/>
      <c r="BU3034" s="207"/>
      <c r="BV3034" s="207"/>
      <c r="BW3034" s="207"/>
      <c r="BX3034" s="207"/>
      <c r="BY3034" s="207"/>
      <c r="BZ3034" s="207"/>
      <c r="CA3034" s="207"/>
      <c r="CB3034" s="207"/>
      <c r="CC3034" s="207"/>
      <c r="CD3034" s="207"/>
      <c r="CE3034" s="207"/>
      <c r="CF3034" s="207"/>
      <c r="CG3034" s="207"/>
      <c r="CH3034" s="207"/>
      <c r="CI3034" s="207"/>
      <c r="CJ3034" s="207"/>
      <c r="CK3034" s="207"/>
      <c r="CL3034" s="207"/>
      <c r="CM3034" s="207"/>
      <c r="CN3034" s="207"/>
      <c r="CO3034" s="207"/>
      <c r="CP3034" s="207"/>
      <c r="CQ3034" s="207"/>
      <c r="CR3034" s="207"/>
      <c r="CS3034" s="207"/>
      <c r="CT3034" s="207"/>
      <c r="CU3034" s="207"/>
      <c r="CV3034" s="207"/>
      <c r="CW3034" s="207"/>
      <c r="CX3034" s="207"/>
      <c r="CY3034" s="207"/>
      <c r="CZ3034" s="207"/>
      <c r="DA3034" s="207"/>
      <c r="DB3034" s="207"/>
      <c r="DC3034" s="207"/>
      <c r="DD3034" s="207"/>
      <c r="DE3034" s="207"/>
      <c r="DF3034" s="207"/>
      <c r="DG3034" s="207"/>
      <c r="DH3034" s="207"/>
      <c r="DI3034" s="207"/>
      <c r="DJ3034" s="207"/>
      <c r="DK3034" s="207"/>
      <c r="DL3034" s="207"/>
      <c r="DM3034" s="207"/>
      <c r="DN3034" s="207"/>
      <c r="DO3034" s="207"/>
      <c r="DP3034" s="207"/>
      <c r="DQ3034" s="207"/>
      <c r="DR3034" s="207"/>
      <c r="DS3034" s="207"/>
      <c r="DT3034" s="207"/>
      <c r="DU3034" s="207"/>
      <c r="DV3034" s="207"/>
      <c r="DW3034" s="207"/>
      <c r="DX3034" s="207"/>
    </row>
    <row r="3035" spans="68:128">
      <c r="BP3035" s="207"/>
      <c r="BQ3035" s="207"/>
      <c r="BR3035" s="207"/>
      <c r="BS3035" s="207"/>
      <c r="BT3035" s="207"/>
      <c r="BU3035" s="207"/>
      <c r="BV3035" s="207"/>
      <c r="BW3035" s="207"/>
      <c r="BX3035" s="207"/>
      <c r="BY3035" s="207"/>
      <c r="BZ3035" s="207"/>
      <c r="CA3035" s="207"/>
      <c r="CB3035" s="207"/>
      <c r="CC3035" s="207"/>
      <c r="CD3035" s="207"/>
      <c r="CE3035" s="207"/>
      <c r="CF3035" s="207"/>
      <c r="CG3035" s="207"/>
      <c r="CH3035" s="207"/>
      <c r="CI3035" s="207"/>
      <c r="CJ3035" s="207"/>
      <c r="CK3035" s="207"/>
      <c r="CL3035" s="207"/>
      <c r="CM3035" s="207"/>
      <c r="CN3035" s="207"/>
      <c r="CO3035" s="207"/>
      <c r="CP3035" s="207"/>
      <c r="CQ3035" s="207"/>
      <c r="CR3035" s="207"/>
      <c r="CS3035" s="207"/>
      <c r="CT3035" s="207"/>
      <c r="CU3035" s="207"/>
      <c r="CV3035" s="207"/>
      <c r="CW3035" s="207"/>
      <c r="CX3035" s="207"/>
      <c r="CY3035" s="207"/>
      <c r="CZ3035" s="207"/>
      <c r="DA3035" s="207"/>
      <c r="DB3035" s="207"/>
      <c r="DC3035" s="207"/>
      <c r="DD3035" s="207"/>
      <c r="DE3035" s="207"/>
      <c r="DF3035" s="207"/>
      <c r="DG3035" s="207"/>
      <c r="DH3035" s="207"/>
      <c r="DI3035" s="207"/>
      <c r="DJ3035" s="207"/>
      <c r="DK3035" s="207"/>
      <c r="DL3035" s="207"/>
      <c r="DM3035" s="207"/>
      <c r="DN3035" s="207"/>
      <c r="DO3035" s="207"/>
      <c r="DP3035" s="207"/>
      <c r="DQ3035" s="207"/>
      <c r="DR3035" s="207"/>
      <c r="DS3035" s="207"/>
      <c r="DT3035" s="207"/>
      <c r="DU3035" s="207"/>
      <c r="DV3035" s="207"/>
      <c r="DW3035" s="207"/>
      <c r="DX3035" s="207"/>
    </row>
    <row r="3036" spans="68:128">
      <c r="BP3036" s="207"/>
      <c r="BQ3036" s="207"/>
      <c r="BR3036" s="207"/>
      <c r="BS3036" s="207"/>
      <c r="BT3036" s="207"/>
      <c r="BU3036" s="207"/>
      <c r="BV3036" s="207"/>
      <c r="BW3036" s="207"/>
      <c r="BX3036" s="207"/>
      <c r="BY3036" s="207"/>
      <c r="BZ3036" s="207"/>
      <c r="CA3036" s="207"/>
      <c r="CB3036" s="207"/>
      <c r="CC3036" s="207"/>
      <c r="CD3036" s="207"/>
      <c r="CE3036" s="207"/>
      <c r="CF3036" s="207"/>
      <c r="CG3036" s="207"/>
      <c r="CH3036" s="207"/>
      <c r="CI3036" s="207"/>
      <c r="CJ3036" s="207"/>
      <c r="CK3036" s="207"/>
      <c r="CL3036" s="207"/>
      <c r="CM3036" s="207"/>
      <c r="CN3036" s="207"/>
      <c r="CO3036" s="207"/>
      <c r="CP3036" s="207"/>
      <c r="CQ3036" s="207"/>
      <c r="CR3036" s="207"/>
      <c r="CS3036" s="207"/>
      <c r="CT3036" s="207"/>
      <c r="CU3036" s="207"/>
      <c r="CV3036" s="207"/>
      <c r="CW3036" s="207"/>
      <c r="CX3036" s="207"/>
      <c r="CY3036" s="207"/>
      <c r="CZ3036" s="207"/>
      <c r="DA3036" s="207"/>
      <c r="DB3036" s="207"/>
      <c r="DC3036" s="207"/>
      <c r="DD3036" s="207"/>
      <c r="DE3036" s="207"/>
      <c r="DF3036" s="207"/>
      <c r="DG3036" s="207"/>
      <c r="DH3036" s="207"/>
      <c r="DI3036" s="207"/>
      <c r="DJ3036" s="207"/>
      <c r="DK3036" s="207"/>
      <c r="DL3036" s="207"/>
      <c r="DM3036" s="207"/>
      <c r="DN3036" s="207"/>
      <c r="DO3036" s="207"/>
      <c r="DP3036" s="207"/>
      <c r="DQ3036" s="207"/>
      <c r="DR3036" s="207"/>
      <c r="DS3036" s="207"/>
      <c r="DT3036" s="207"/>
      <c r="DU3036" s="207"/>
      <c r="DV3036" s="207"/>
      <c r="DW3036" s="207"/>
      <c r="DX3036" s="207"/>
    </row>
    <row r="3037" spans="68:128">
      <c r="BP3037" s="207"/>
      <c r="BQ3037" s="207"/>
      <c r="BR3037" s="207"/>
      <c r="BS3037" s="207"/>
      <c r="BT3037" s="207"/>
      <c r="BU3037" s="207"/>
      <c r="BV3037" s="207"/>
      <c r="BW3037" s="207"/>
      <c r="BX3037" s="207"/>
      <c r="BY3037" s="207"/>
      <c r="BZ3037" s="207"/>
      <c r="CA3037" s="207"/>
      <c r="CB3037" s="207"/>
      <c r="CC3037" s="207"/>
      <c r="CD3037" s="207"/>
      <c r="CE3037" s="207"/>
      <c r="CF3037" s="207"/>
      <c r="CG3037" s="207"/>
      <c r="CH3037" s="207"/>
      <c r="CI3037" s="207"/>
      <c r="CJ3037" s="207"/>
      <c r="CK3037" s="207"/>
      <c r="CL3037" s="207"/>
      <c r="CM3037" s="207"/>
      <c r="CN3037" s="207"/>
      <c r="CO3037" s="207"/>
      <c r="CP3037" s="207"/>
      <c r="CQ3037" s="207"/>
      <c r="CR3037" s="207"/>
      <c r="CS3037" s="207"/>
      <c r="CT3037" s="207"/>
      <c r="CU3037" s="207"/>
      <c r="CV3037" s="207"/>
      <c r="CW3037" s="207"/>
      <c r="CX3037" s="207"/>
      <c r="CY3037" s="207"/>
      <c r="CZ3037" s="207"/>
      <c r="DA3037" s="207"/>
      <c r="DB3037" s="207"/>
      <c r="DC3037" s="207"/>
      <c r="DD3037" s="207"/>
      <c r="DE3037" s="207"/>
      <c r="DF3037" s="207"/>
      <c r="DG3037" s="207"/>
      <c r="DH3037" s="207"/>
      <c r="DI3037" s="207"/>
      <c r="DJ3037" s="207"/>
      <c r="DK3037" s="207"/>
      <c r="DL3037" s="207"/>
      <c r="DM3037" s="207"/>
      <c r="DN3037" s="207"/>
      <c r="DO3037" s="207"/>
      <c r="DP3037" s="207"/>
      <c r="DQ3037" s="207"/>
      <c r="DR3037" s="207"/>
      <c r="DS3037" s="207"/>
      <c r="DT3037" s="207"/>
      <c r="DU3037" s="207"/>
      <c r="DV3037" s="207"/>
      <c r="DW3037" s="207"/>
      <c r="DX3037" s="207"/>
    </row>
    <row r="3038" spans="68:128">
      <c r="BP3038" s="207"/>
      <c r="BQ3038" s="207"/>
      <c r="BR3038" s="207"/>
      <c r="BS3038" s="207"/>
      <c r="BT3038" s="207"/>
      <c r="BU3038" s="207"/>
      <c r="BV3038" s="207"/>
      <c r="BW3038" s="207"/>
      <c r="BX3038" s="207"/>
      <c r="BY3038" s="207"/>
      <c r="BZ3038" s="207"/>
      <c r="CA3038" s="207"/>
      <c r="CB3038" s="207"/>
      <c r="CC3038" s="207"/>
      <c r="CD3038" s="207"/>
      <c r="CE3038" s="207"/>
      <c r="CF3038" s="207"/>
      <c r="CG3038" s="207"/>
      <c r="CH3038" s="207"/>
      <c r="CI3038" s="207"/>
      <c r="CJ3038" s="207"/>
      <c r="CK3038" s="207"/>
      <c r="CL3038" s="207"/>
      <c r="CM3038" s="207"/>
      <c r="CN3038" s="207"/>
      <c r="CO3038" s="207"/>
      <c r="CP3038" s="207"/>
      <c r="CQ3038" s="207"/>
      <c r="CR3038" s="207"/>
      <c r="CS3038" s="207"/>
      <c r="CT3038" s="207"/>
      <c r="CU3038" s="207"/>
      <c r="CV3038" s="207"/>
      <c r="CW3038" s="207"/>
      <c r="CX3038" s="207"/>
      <c r="CY3038" s="207"/>
      <c r="CZ3038" s="207"/>
      <c r="DA3038" s="207"/>
      <c r="DB3038" s="207"/>
      <c r="DC3038" s="207"/>
      <c r="DD3038" s="207"/>
      <c r="DE3038" s="207"/>
      <c r="DF3038" s="207"/>
      <c r="DG3038" s="207"/>
      <c r="DH3038" s="207"/>
      <c r="DI3038" s="207"/>
      <c r="DJ3038" s="207"/>
      <c r="DK3038" s="207"/>
      <c r="DL3038" s="207"/>
      <c r="DM3038" s="207"/>
      <c r="DN3038" s="207"/>
      <c r="DO3038" s="207"/>
      <c r="DP3038" s="207"/>
      <c r="DQ3038" s="207"/>
      <c r="DR3038" s="207"/>
      <c r="DS3038" s="207"/>
      <c r="DT3038" s="207"/>
      <c r="DU3038" s="207"/>
      <c r="DV3038" s="207"/>
      <c r="DW3038" s="207"/>
      <c r="DX3038" s="207"/>
    </row>
    <row r="3039" spans="68:128">
      <c r="BP3039" s="207"/>
      <c r="BQ3039" s="207"/>
      <c r="BR3039" s="207"/>
      <c r="BS3039" s="207"/>
      <c r="BT3039" s="207"/>
      <c r="BU3039" s="207"/>
      <c r="BV3039" s="207"/>
      <c r="BW3039" s="207"/>
      <c r="BX3039" s="207"/>
      <c r="BY3039" s="207"/>
      <c r="BZ3039" s="207"/>
      <c r="CA3039" s="207"/>
      <c r="CB3039" s="207"/>
      <c r="CC3039" s="207"/>
      <c r="CD3039" s="207"/>
      <c r="CE3039" s="207"/>
      <c r="CF3039" s="207"/>
      <c r="CG3039" s="207"/>
      <c r="CH3039" s="207"/>
      <c r="CI3039" s="207"/>
      <c r="CJ3039" s="207"/>
      <c r="CK3039" s="207"/>
      <c r="CL3039" s="207"/>
      <c r="CM3039" s="207"/>
      <c r="CN3039" s="207"/>
      <c r="CO3039" s="207"/>
      <c r="CP3039" s="207"/>
      <c r="CQ3039" s="207"/>
      <c r="CR3039" s="207"/>
      <c r="CS3039" s="207"/>
      <c r="CT3039" s="207"/>
      <c r="CU3039" s="207"/>
      <c r="CV3039" s="207"/>
      <c r="CW3039" s="207"/>
      <c r="CX3039" s="207"/>
      <c r="CY3039" s="207"/>
      <c r="CZ3039" s="207"/>
      <c r="DA3039" s="207"/>
      <c r="DB3039" s="207"/>
      <c r="DC3039" s="207"/>
      <c r="DD3039" s="207"/>
      <c r="DE3039" s="207"/>
      <c r="DF3039" s="207"/>
      <c r="DG3039" s="207"/>
      <c r="DH3039" s="207"/>
      <c r="DI3039" s="207"/>
      <c r="DJ3039" s="207"/>
      <c r="DK3039" s="207"/>
      <c r="DL3039" s="207"/>
      <c r="DM3039" s="207"/>
      <c r="DN3039" s="207"/>
      <c r="DO3039" s="207"/>
      <c r="DP3039" s="207"/>
      <c r="DQ3039" s="207"/>
      <c r="DR3039" s="207"/>
      <c r="DS3039" s="207"/>
      <c r="DT3039" s="207"/>
      <c r="DU3039" s="207"/>
      <c r="DV3039" s="207"/>
      <c r="DW3039" s="207"/>
      <c r="DX3039" s="207"/>
    </row>
    <row r="3040" spans="68:128">
      <c r="BP3040" s="207"/>
      <c r="BQ3040" s="207"/>
      <c r="BR3040" s="207"/>
      <c r="BS3040" s="207"/>
      <c r="BT3040" s="207"/>
      <c r="BU3040" s="207"/>
      <c r="BV3040" s="207"/>
      <c r="BW3040" s="207"/>
      <c r="BX3040" s="207"/>
      <c r="BY3040" s="207"/>
      <c r="BZ3040" s="207"/>
      <c r="CA3040" s="207"/>
      <c r="CB3040" s="207"/>
      <c r="CC3040" s="207"/>
      <c r="CD3040" s="207"/>
      <c r="CE3040" s="207"/>
      <c r="CF3040" s="207"/>
      <c r="CG3040" s="207"/>
      <c r="CH3040" s="207"/>
      <c r="CI3040" s="207"/>
      <c r="CJ3040" s="207"/>
      <c r="CK3040" s="207"/>
      <c r="CL3040" s="207"/>
      <c r="CM3040" s="207"/>
      <c r="CN3040" s="207"/>
      <c r="CO3040" s="207"/>
      <c r="CP3040" s="207"/>
      <c r="CQ3040" s="207"/>
      <c r="CR3040" s="207"/>
      <c r="CS3040" s="207"/>
      <c r="CT3040" s="207"/>
      <c r="CU3040" s="207"/>
      <c r="CV3040" s="207"/>
      <c r="CW3040" s="207"/>
      <c r="CX3040" s="207"/>
      <c r="CY3040" s="207"/>
      <c r="CZ3040" s="207"/>
      <c r="DA3040" s="207"/>
      <c r="DB3040" s="207"/>
      <c r="DC3040" s="207"/>
      <c r="DD3040" s="207"/>
      <c r="DE3040" s="207"/>
      <c r="DF3040" s="207"/>
      <c r="DG3040" s="207"/>
      <c r="DH3040" s="207"/>
      <c r="DI3040" s="207"/>
      <c r="DJ3040" s="207"/>
      <c r="DK3040" s="207"/>
      <c r="DL3040" s="207"/>
      <c r="DM3040" s="207"/>
      <c r="DN3040" s="207"/>
      <c r="DO3040" s="207"/>
      <c r="DP3040" s="207"/>
      <c r="DQ3040" s="207"/>
      <c r="DR3040" s="207"/>
      <c r="DS3040" s="207"/>
      <c r="DT3040" s="207"/>
      <c r="DU3040" s="207"/>
      <c r="DV3040" s="207"/>
      <c r="DW3040" s="207"/>
      <c r="DX3040" s="207"/>
    </row>
    <row r="3041" spans="68:128">
      <c r="BP3041" s="207"/>
      <c r="BQ3041" s="207"/>
      <c r="BR3041" s="207"/>
      <c r="BS3041" s="207"/>
      <c r="BT3041" s="207"/>
      <c r="BU3041" s="207"/>
      <c r="BV3041" s="207"/>
      <c r="BW3041" s="207"/>
      <c r="BX3041" s="207"/>
      <c r="BY3041" s="207"/>
      <c r="BZ3041" s="207"/>
      <c r="CA3041" s="207"/>
      <c r="CB3041" s="207"/>
      <c r="CC3041" s="207"/>
      <c r="CD3041" s="207"/>
      <c r="CE3041" s="207"/>
      <c r="CF3041" s="207"/>
      <c r="CG3041" s="207"/>
      <c r="CH3041" s="207"/>
      <c r="CI3041" s="207"/>
      <c r="CJ3041" s="207"/>
      <c r="CK3041" s="207"/>
      <c r="CL3041" s="207"/>
      <c r="CM3041" s="207"/>
      <c r="CN3041" s="207"/>
      <c r="CO3041" s="207"/>
      <c r="CP3041" s="207"/>
      <c r="CQ3041" s="207"/>
      <c r="CR3041" s="207"/>
      <c r="CS3041" s="207"/>
      <c r="CT3041" s="207"/>
      <c r="CU3041" s="207"/>
      <c r="CV3041" s="207"/>
      <c r="CW3041" s="207"/>
      <c r="CX3041" s="207"/>
      <c r="CY3041" s="207"/>
      <c r="CZ3041" s="207"/>
      <c r="DA3041" s="207"/>
      <c r="DB3041" s="207"/>
      <c r="DC3041" s="207"/>
      <c r="DD3041" s="207"/>
      <c r="DE3041" s="207"/>
      <c r="DF3041" s="207"/>
      <c r="DG3041" s="207"/>
      <c r="DH3041" s="207"/>
      <c r="DI3041" s="207"/>
      <c r="DJ3041" s="207"/>
      <c r="DK3041" s="207"/>
      <c r="DL3041" s="207"/>
      <c r="DM3041" s="207"/>
      <c r="DN3041" s="207"/>
      <c r="DO3041" s="207"/>
      <c r="DP3041" s="207"/>
      <c r="DQ3041" s="207"/>
      <c r="DR3041" s="207"/>
      <c r="DS3041" s="207"/>
      <c r="DT3041" s="207"/>
      <c r="DU3041" s="207"/>
      <c r="DV3041" s="207"/>
      <c r="DW3041" s="207"/>
      <c r="DX3041" s="207"/>
    </row>
    <row r="3042" spans="68:128">
      <c r="BP3042" s="207"/>
      <c r="BQ3042" s="207"/>
      <c r="BR3042" s="207"/>
      <c r="BS3042" s="207"/>
      <c r="BT3042" s="207"/>
      <c r="BU3042" s="207"/>
      <c r="BV3042" s="207"/>
      <c r="BW3042" s="207"/>
      <c r="BX3042" s="207"/>
      <c r="BY3042" s="207"/>
      <c r="BZ3042" s="207"/>
      <c r="CA3042" s="207"/>
      <c r="CB3042" s="207"/>
      <c r="CC3042" s="207"/>
      <c r="CD3042" s="207"/>
      <c r="CE3042" s="207"/>
      <c r="CF3042" s="207"/>
      <c r="CG3042" s="207"/>
      <c r="CH3042" s="207"/>
      <c r="CI3042" s="207"/>
      <c r="CJ3042" s="207"/>
      <c r="CK3042" s="207"/>
      <c r="CL3042" s="207"/>
      <c r="CM3042" s="207"/>
      <c r="CN3042" s="207"/>
      <c r="CO3042" s="207"/>
      <c r="CP3042" s="207"/>
      <c r="CQ3042" s="207"/>
      <c r="CR3042" s="207"/>
      <c r="CS3042" s="207"/>
      <c r="CT3042" s="207"/>
      <c r="CU3042" s="207"/>
      <c r="CV3042" s="207"/>
      <c r="CW3042" s="207"/>
      <c r="CX3042" s="207"/>
      <c r="CY3042" s="207"/>
      <c r="CZ3042" s="207"/>
      <c r="DA3042" s="207"/>
      <c r="DB3042" s="207"/>
      <c r="DC3042" s="207"/>
      <c r="DD3042" s="207"/>
      <c r="DE3042" s="207"/>
      <c r="DF3042" s="207"/>
      <c r="DG3042" s="207"/>
      <c r="DH3042" s="207"/>
      <c r="DI3042" s="207"/>
      <c r="DJ3042" s="207"/>
      <c r="DK3042" s="207"/>
      <c r="DL3042" s="207"/>
      <c r="DM3042" s="207"/>
      <c r="DN3042" s="207"/>
      <c r="DO3042" s="207"/>
      <c r="DP3042" s="207"/>
      <c r="DQ3042" s="207"/>
      <c r="DR3042" s="207"/>
      <c r="DS3042" s="207"/>
      <c r="DT3042" s="207"/>
      <c r="DU3042" s="207"/>
      <c r="DV3042" s="207"/>
      <c r="DW3042" s="207"/>
      <c r="DX3042" s="207"/>
    </row>
    <row r="3043" spans="68:128">
      <c r="BP3043" s="207"/>
      <c r="BQ3043" s="207"/>
      <c r="BR3043" s="207"/>
      <c r="BS3043" s="207"/>
      <c r="BT3043" s="207"/>
      <c r="BU3043" s="207"/>
      <c r="BV3043" s="207"/>
      <c r="BW3043" s="207"/>
      <c r="BX3043" s="207"/>
      <c r="BY3043" s="207"/>
      <c r="BZ3043" s="207"/>
      <c r="CA3043" s="207"/>
      <c r="CB3043" s="207"/>
      <c r="CC3043" s="207"/>
      <c r="CD3043" s="207"/>
      <c r="CE3043" s="207"/>
      <c r="CF3043" s="207"/>
      <c r="CG3043" s="207"/>
      <c r="CH3043" s="207"/>
      <c r="CI3043" s="207"/>
      <c r="CJ3043" s="207"/>
      <c r="CK3043" s="207"/>
      <c r="CL3043" s="207"/>
      <c r="CM3043" s="207"/>
      <c r="CN3043" s="207"/>
      <c r="CO3043" s="207"/>
      <c r="CP3043" s="207"/>
      <c r="CQ3043" s="207"/>
      <c r="CR3043" s="207"/>
      <c r="CS3043" s="207"/>
      <c r="CT3043" s="207"/>
      <c r="CU3043" s="207"/>
      <c r="CV3043" s="207"/>
      <c r="CW3043" s="207"/>
      <c r="CX3043" s="207"/>
      <c r="CY3043" s="207"/>
      <c r="CZ3043" s="207"/>
      <c r="DA3043" s="207"/>
      <c r="DB3043" s="207"/>
      <c r="DC3043" s="207"/>
      <c r="DD3043" s="207"/>
      <c r="DE3043" s="207"/>
      <c r="DF3043" s="207"/>
      <c r="DG3043" s="207"/>
      <c r="DH3043" s="207"/>
      <c r="DI3043" s="207"/>
      <c r="DJ3043" s="207"/>
      <c r="DK3043" s="207"/>
      <c r="DL3043" s="207"/>
      <c r="DM3043" s="207"/>
      <c r="DN3043" s="207"/>
      <c r="DO3043" s="207"/>
      <c r="DP3043" s="207"/>
      <c r="DQ3043" s="207"/>
      <c r="DR3043" s="207"/>
      <c r="DS3043" s="207"/>
      <c r="DT3043" s="207"/>
      <c r="DU3043" s="207"/>
      <c r="DV3043" s="207"/>
      <c r="DW3043" s="207"/>
      <c r="DX3043" s="207"/>
    </row>
    <row r="3044" spans="68:128">
      <c r="BP3044" s="207"/>
      <c r="BQ3044" s="207"/>
      <c r="BR3044" s="207"/>
      <c r="BS3044" s="207"/>
      <c r="BT3044" s="207"/>
      <c r="BU3044" s="207"/>
      <c r="BV3044" s="207"/>
      <c r="BW3044" s="207"/>
      <c r="BX3044" s="207"/>
      <c r="BY3044" s="207"/>
      <c r="BZ3044" s="207"/>
      <c r="CA3044" s="207"/>
      <c r="CB3044" s="207"/>
      <c r="CC3044" s="207"/>
      <c r="CD3044" s="207"/>
      <c r="CE3044" s="207"/>
      <c r="CF3044" s="207"/>
      <c r="CG3044" s="207"/>
      <c r="CH3044" s="207"/>
      <c r="CI3044" s="207"/>
      <c r="CJ3044" s="207"/>
      <c r="CK3044" s="207"/>
      <c r="CL3044" s="207"/>
      <c r="CM3044" s="207"/>
      <c r="CN3044" s="207"/>
      <c r="CO3044" s="207"/>
      <c r="CP3044" s="207"/>
      <c r="CQ3044" s="207"/>
      <c r="CR3044" s="207"/>
      <c r="CS3044" s="207"/>
      <c r="CT3044" s="207"/>
      <c r="CU3044" s="207"/>
      <c r="CV3044" s="207"/>
      <c r="CW3044" s="207"/>
      <c r="CX3044" s="207"/>
      <c r="CY3044" s="207"/>
      <c r="CZ3044" s="207"/>
      <c r="DA3044" s="207"/>
      <c r="DB3044" s="207"/>
      <c r="DC3044" s="207"/>
      <c r="DD3044" s="207"/>
      <c r="DE3044" s="207"/>
      <c r="DF3044" s="207"/>
      <c r="DG3044" s="207"/>
      <c r="DH3044" s="207"/>
      <c r="DI3044" s="207"/>
      <c r="DJ3044" s="207"/>
      <c r="DK3044" s="207"/>
      <c r="DL3044" s="207"/>
      <c r="DM3044" s="207"/>
      <c r="DN3044" s="207"/>
      <c r="DO3044" s="207"/>
      <c r="DP3044" s="207"/>
      <c r="DQ3044" s="207"/>
      <c r="DR3044" s="207"/>
      <c r="DS3044" s="207"/>
      <c r="DT3044" s="207"/>
      <c r="DU3044" s="207"/>
      <c r="DV3044" s="207"/>
      <c r="DW3044" s="207"/>
      <c r="DX3044" s="207"/>
    </row>
    <row r="3045" spans="68:128">
      <c r="BP3045" s="207"/>
      <c r="BQ3045" s="207"/>
      <c r="BR3045" s="207"/>
      <c r="BS3045" s="207"/>
      <c r="BT3045" s="207"/>
      <c r="BU3045" s="207"/>
      <c r="BV3045" s="207"/>
      <c r="BW3045" s="207"/>
      <c r="BX3045" s="207"/>
      <c r="BY3045" s="207"/>
      <c r="BZ3045" s="207"/>
      <c r="CA3045" s="207"/>
      <c r="CB3045" s="207"/>
      <c r="CC3045" s="207"/>
      <c r="CD3045" s="207"/>
      <c r="CE3045" s="207"/>
      <c r="CF3045" s="207"/>
      <c r="CG3045" s="207"/>
      <c r="CH3045" s="207"/>
      <c r="CI3045" s="207"/>
      <c r="CJ3045" s="207"/>
      <c r="CK3045" s="207"/>
      <c r="CL3045" s="207"/>
      <c r="CM3045" s="207"/>
      <c r="CN3045" s="207"/>
      <c r="CO3045" s="207"/>
      <c r="CP3045" s="207"/>
      <c r="CQ3045" s="207"/>
      <c r="CR3045" s="207"/>
      <c r="CS3045" s="207"/>
      <c r="CT3045" s="207"/>
      <c r="CU3045" s="207"/>
      <c r="CV3045" s="207"/>
      <c r="CW3045" s="207"/>
      <c r="CX3045" s="207"/>
      <c r="CY3045" s="207"/>
      <c r="CZ3045" s="207"/>
      <c r="DA3045" s="207"/>
      <c r="DB3045" s="207"/>
      <c r="DC3045" s="207"/>
      <c r="DD3045" s="207"/>
      <c r="DE3045" s="207"/>
      <c r="DF3045" s="207"/>
      <c r="DG3045" s="207"/>
      <c r="DH3045" s="207"/>
      <c r="DI3045" s="207"/>
      <c r="DJ3045" s="207"/>
      <c r="DK3045" s="207"/>
      <c r="DL3045" s="207"/>
      <c r="DM3045" s="207"/>
      <c r="DN3045" s="207"/>
      <c r="DO3045" s="207"/>
      <c r="DP3045" s="207"/>
      <c r="DQ3045" s="207"/>
      <c r="DR3045" s="207"/>
      <c r="DS3045" s="207"/>
      <c r="DT3045" s="207"/>
      <c r="DU3045" s="207"/>
      <c r="DV3045" s="207"/>
      <c r="DW3045" s="207"/>
      <c r="DX3045" s="207"/>
    </row>
    <row r="3046" spans="68:128">
      <c r="BP3046" s="207"/>
      <c r="BQ3046" s="207"/>
      <c r="BR3046" s="207"/>
      <c r="BS3046" s="207"/>
      <c r="BT3046" s="207"/>
      <c r="BU3046" s="207"/>
      <c r="BV3046" s="207"/>
      <c r="BW3046" s="207"/>
      <c r="BX3046" s="207"/>
      <c r="BY3046" s="207"/>
      <c r="BZ3046" s="207"/>
      <c r="CA3046" s="207"/>
      <c r="CB3046" s="207"/>
      <c r="CC3046" s="207"/>
      <c r="CD3046" s="207"/>
      <c r="CE3046" s="207"/>
      <c r="CF3046" s="207"/>
      <c r="CG3046" s="207"/>
      <c r="CH3046" s="207"/>
      <c r="CI3046" s="207"/>
      <c r="CJ3046" s="207"/>
      <c r="CK3046" s="207"/>
      <c r="CL3046" s="207"/>
      <c r="CM3046" s="207"/>
      <c r="CN3046" s="207"/>
      <c r="CO3046" s="207"/>
      <c r="CP3046" s="207"/>
      <c r="CQ3046" s="207"/>
      <c r="CR3046" s="207"/>
      <c r="CS3046" s="207"/>
      <c r="CT3046" s="207"/>
      <c r="CU3046" s="207"/>
      <c r="CV3046" s="207"/>
      <c r="CW3046" s="207"/>
      <c r="CX3046" s="207"/>
      <c r="CY3046" s="207"/>
      <c r="CZ3046" s="207"/>
      <c r="DA3046" s="207"/>
      <c r="DB3046" s="207"/>
      <c r="DC3046" s="207"/>
      <c r="DD3046" s="207"/>
      <c r="DE3046" s="207"/>
      <c r="DF3046" s="207"/>
      <c r="DG3046" s="207"/>
      <c r="DH3046" s="207"/>
      <c r="DI3046" s="207"/>
      <c r="DJ3046" s="207"/>
      <c r="DK3046" s="207"/>
      <c r="DL3046" s="207"/>
      <c r="DM3046" s="207"/>
      <c r="DN3046" s="207"/>
      <c r="DO3046" s="207"/>
      <c r="DP3046" s="207"/>
      <c r="DQ3046" s="207"/>
      <c r="DR3046" s="207"/>
      <c r="DS3046" s="207"/>
      <c r="DT3046" s="207"/>
      <c r="DU3046" s="207"/>
      <c r="DV3046" s="207"/>
      <c r="DW3046" s="207"/>
      <c r="DX3046" s="207"/>
    </row>
    <row r="3047" spans="68:128">
      <c r="BP3047" s="207"/>
      <c r="BQ3047" s="207"/>
      <c r="BR3047" s="207"/>
      <c r="BS3047" s="207"/>
      <c r="BT3047" s="207"/>
      <c r="BU3047" s="207"/>
      <c r="BV3047" s="207"/>
      <c r="BW3047" s="207"/>
      <c r="BX3047" s="207"/>
      <c r="BY3047" s="207"/>
      <c r="BZ3047" s="207"/>
      <c r="CA3047" s="207"/>
      <c r="CB3047" s="207"/>
      <c r="CC3047" s="207"/>
      <c r="CD3047" s="207"/>
      <c r="CE3047" s="207"/>
      <c r="CF3047" s="207"/>
      <c r="CG3047" s="207"/>
      <c r="CH3047" s="207"/>
      <c r="CI3047" s="207"/>
      <c r="CJ3047" s="207"/>
      <c r="CK3047" s="207"/>
      <c r="CL3047" s="207"/>
      <c r="CM3047" s="207"/>
      <c r="CN3047" s="207"/>
      <c r="CO3047" s="207"/>
      <c r="CP3047" s="207"/>
      <c r="CQ3047" s="207"/>
      <c r="CR3047" s="207"/>
      <c r="CS3047" s="207"/>
      <c r="CT3047" s="207"/>
      <c r="CU3047" s="207"/>
      <c r="CV3047" s="207"/>
      <c r="CW3047" s="207"/>
      <c r="CX3047" s="207"/>
      <c r="CY3047" s="207"/>
      <c r="CZ3047" s="207"/>
      <c r="DA3047" s="207"/>
      <c r="DB3047" s="207"/>
      <c r="DC3047" s="207"/>
      <c r="DD3047" s="207"/>
      <c r="DE3047" s="207"/>
      <c r="DF3047" s="207"/>
      <c r="DG3047" s="207"/>
      <c r="DH3047" s="207"/>
      <c r="DI3047" s="207"/>
      <c r="DJ3047" s="207"/>
      <c r="DK3047" s="207"/>
      <c r="DL3047" s="207"/>
      <c r="DM3047" s="207"/>
      <c r="DN3047" s="207"/>
      <c r="DO3047" s="207"/>
      <c r="DP3047" s="207"/>
      <c r="DQ3047" s="207"/>
      <c r="DR3047" s="207"/>
      <c r="DS3047" s="207"/>
      <c r="DT3047" s="207"/>
      <c r="DU3047" s="207"/>
      <c r="DV3047" s="207"/>
      <c r="DW3047" s="207"/>
      <c r="DX3047" s="207"/>
    </row>
    <row r="3048" spans="68:128">
      <c r="BP3048" s="207"/>
      <c r="BQ3048" s="207"/>
      <c r="BR3048" s="207"/>
      <c r="BS3048" s="207"/>
      <c r="BT3048" s="207"/>
      <c r="BU3048" s="207"/>
      <c r="BV3048" s="207"/>
      <c r="BW3048" s="207"/>
      <c r="BX3048" s="207"/>
      <c r="BY3048" s="207"/>
      <c r="BZ3048" s="207"/>
      <c r="CA3048" s="207"/>
      <c r="CB3048" s="207"/>
      <c r="CC3048" s="207"/>
      <c r="CD3048" s="207"/>
      <c r="CE3048" s="207"/>
      <c r="CF3048" s="207"/>
      <c r="CG3048" s="207"/>
      <c r="CH3048" s="207"/>
      <c r="CI3048" s="207"/>
      <c r="CJ3048" s="207"/>
      <c r="CK3048" s="207"/>
      <c r="CL3048" s="207"/>
      <c r="CM3048" s="207"/>
      <c r="CN3048" s="207"/>
      <c r="CO3048" s="207"/>
      <c r="CP3048" s="207"/>
      <c r="CQ3048" s="207"/>
      <c r="CR3048" s="207"/>
      <c r="CS3048" s="207"/>
      <c r="CT3048" s="207"/>
      <c r="CU3048" s="207"/>
      <c r="CV3048" s="207"/>
      <c r="CW3048" s="207"/>
      <c r="CX3048" s="207"/>
      <c r="CY3048" s="207"/>
      <c r="CZ3048" s="207"/>
      <c r="DA3048" s="207"/>
      <c r="DB3048" s="207"/>
      <c r="DC3048" s="207"/>
      <c r="DD3048" s="207"/>
      <c r="DE3048" s="207"/>
      <c r="DF3048" s="207"/>
      <c r="DG3048" s="207"/>
      <c r="DH3048" s="207"/>
      <c r="DI3048" s="207"/>
      <c r="DJ3048" s="207"/>
      <c r="DK3048" s="207"/>
      <c r="DL3048" s="207"/>
      <c r="DM3048" s="207"/>
      <c r="DN3048" s="207"/>
      <c r="DO3048" s="207"/>
      <c r="DP3048" s="207"/>
      <c r="DQ3048" s="207"/>
      <c r="DR3048" s="207"/>
      <c r="DS3048" s="207"/>
      <c r="DT3048" s="207"/>
      <c r="DU3048" s="207"/>
      <c r="DV3048" s="207"/>
      <c r="DW3048" s="207"/>
      <c r="DX3048" s="207"/>
    </row>
    <row r="3049" spans="68:128">
      <c r="BP3049" s="207"/>
      <c r="BQ3049" s="207"/>
      <c r="BR3049" s="207"/>
      <c r="BS3049" s="207"/>
      <c r="BT3049" s="207"/>
      <c r="BU3049" s="207"/>
      <c r="BV3049" s="207"/>
      <c r="BW3049" s="207"/>
      <c r="BX3049" s="207"/>
      <c r="BY3049" s="207"/>
      <c r="BZ3049" s="207"/>
      <c r="CA3049" s="207"/>
      <c r="CB3049" s="207"/>
      <c r="CC3049" s="207"/>
      <c r="CD3049" s="207"/>
      <c r="CE3049" s="207"/>
      <c r="CF3049" s="207"/>
      <c r="CG3049" s="207"/>
      <c r="CH3049" s="207"/>
      <c r="CI3049" s="207"/>
      <c r="CJ3049" s="207"/>
      <c r="CK3049" s="207"/>
      <c r="CL3049" s="207"/>
      <c r="CM3049" s="207"/>
      <c r="CN3049" s="207"/>
      <c r="CO3049" s="207"/>
      <c r="CP3049" s="207"/>
      <c r="CQ3049" s="207"/>
      <c r="CR3049" s="207"/>
      <c r="CS3049" s="207"/>
      <c r="CT3049" s="207"/>
      <c r="CU3049" s="207"/>
      <c r="CV3049" s="207"/>
      <c r="CW3049" s="207"/>
      <c r="CX3049" s="207"/>
      <c r="CY3049" s="207"/>
      <c r="CZ3049" s="207"/>
      <c r="DA3049" s="207"/>
      <c r="DB3049" s="207"/>
      <c r="DC3049" s="207"/>
      <c r="DD3049" s="207"/>
      <c r="DE3049" s="207"/>
      <c r="DF3049" s="207"/>
      <c r="DG3049" s="207"/>
      <c r="DH3049" s="207"/>
      <c r="DI3049" s="207"/>
      <c r="DJ3049" s="207"/>
      <c r="DK3049" s="207"/>
      <c r="DL3049" s="207"/>
      <c r="DM3049" s="207"/>
      <c r="DN3049" s="207"/>
      <c r="DO3049" s="207"/>
      <c r="DP3049" s="207"/>
      <c r="DQ3049" s="207"/>
      <c r="DR3049" s="207"/>
      <c r="DS3049" s="207"/>
      <c r="DT3049" s="207"/>
      <c r="DU3049" s="207"/>
      <c r="DV3049" s="207"/>
      <c r="DW3049" s="207"/>
      <c r="DX3049" s="207"/>
    </row>
    <row r="3050" spans="68:128">
      <c r="BP3050" s="207"/>
      <c r="BQ3050" s="207"/>
      <c r="BR3050" s="207"/>
      <c r="BS3050" s="207"/>
      <c r="BT3050" s="207"/>
      <c r="BU3050" s="207"/>
      <c r="BV3050" s="207"/>
      <c r="BW3050" s="207"/>
      <c r="BX3050" s="207"/>
      <c r="BY3050" s="207"/>
      <c r="BZ3050" s="207"/>
      <c r="CA3050" s="207"/>
      <c r="CB3050" s="207"/>
      <c r="CC3050" s="207"/>
      <c r="CD3050" s="207"/>
      <c r="CE3050" s="207"/>
      <c r="CF3050" s="207"/>
      <c r="CG3050" s="207"/>
      <c r="CH3050" s="207"/>
      <c r="CI3050" s="207"/>
      <c r="CJ3050" s="207"/>
      <c r="CK3050" s="207"/>
      <c r="CL3050" s="207"/>
      <c r="CM3050" s="207"/>
      <c r="CN3050" s="207"/>
      <c r="CO3050" s="207"/>
      <c r="CP3050" s="207"/>
      <c r="CQ3050" s="207"/>
      <c r="CR3050" s="207"/>
      <c r="CS3050" s="207"/>
      <c r="CT3050" s="207"/>
      <c r="CU3050" s="207"/>
      <c r="CV3050" s="207"/>
      <c r="CW3050" s="207"/>
      <c r="CX3050" s="207"/>
      <c r="CY3050" s="207"/>
      <c r="CZ3050" s="207"/>
      <c r="DA3050" s="207"/>
      <c r="DB3050" s="207"/>
      <c r="DC3050" s="207"/>
      <c r="DD3050" s="207"/>
      <c r="DE3050" s="207"/>
      <c r="DF3050" s="207"/>
      <c r="DG3050" s="207"/>
      <c r="DH3050" s="207"/>
      <c r="DI3050" s="207"/>
      <c r="DJ3050" s="207"/>
      <c r="DK3050" s="207"/>
      <c r="DL3050" s="207"/>
      <c r="DM3050" s="207"/>
      <c r="DN3050" s="207"/>
      <c r="DO3050" s="207"/>
      <c r="DP3050" s="207"/>
      <c r="DQ3050" s="207"/>
      <c r="DR3050" s="207"/>
      <c r="DS3050" s="207"/>
      <c r="DT3050" s="207"/>
      <c r="DU3050" s="207"/>
      <c r="DV3050" s="207"/>
      <c r="DW3050" s="207"/>
      <c r="DX3050" s="207"/>
    </row>
    <row r="3051" spans="68:128">
      <c r="BP3051" s="207"/>
      <c r="BQ3051" s="207"/>
      <c r="BR3051" s="207"/>
      <c r="BS3051" s="207"/>
      <c r="BT3051" s="207"/>
      <c r="BU3051" s="207"/>
      <c r="BV3051" s="207"/>
      <c r="BW3051" s="207"/>
      <c r="BX3051" s="207"/>
      <c r="BY3051" s="207"/>
      <c r="BZ3051" s="207"/>
      <c r="CA3051" s="207"/>
      <c r="CB3051" s="207"/>
      <c r="CC3051" s="207"/>
      <c r="CD3051" s="207"/>
      <c r="CE3051" s="207"/>
      <c r="CF3051" s="207"/>
      <c r="CG3051" s="207"/>
      <c r="CH3051" s="207"/>
      <c r="CI3051" s="207"/>
      <c r="CJ3051" s="207"/>
      <c r="CK3051" s="207"/>
      <c r="CL3051" s="207"/>
      <c r="CM3051" s="207"/>
      <c r="CN3051" s="207"/>
      <c r="CO3051" s="207"/>
      <c r="CP3051" s="207"/>
      <c r="CQ3051" s="207"/>
      <c r="CR3051" s="207"/>
      <c r="CS3051" s="207"/>
      <c r="CT3051" s="207"/>
      <c r="CU3051" s="207"/>
      <c r="CV3051" s="207"/>
      <c r="CW3051" s="207"/>
      <c r="CX3051" s="207"/>
      <c r="CY3051" s="207"/>
      <c r="CZ3051" s="207"/>
      <c r="DA3051" s="207"/>
      <c r="DB3051" s="207"/>
      <c r="DC3051" s="207"/>
      <c r="DD3051" s="207"/>
      <c r="DE3051" s="207"/>
      <c r="DF3051" s="207"/>
      <c r="DG3051" s="207"/>
      <c r="DH3051" s="207"/>
      <c r="DI3051" s="207"/>
      <c r="DJ3051" s="207"/>
      <c r="DK3051" s="207"/>
      <c r="DL3051" s="207"/>
      <c r="DM3051" s="207"/>
      <c r="DN3051" s="207"/>
      <c r="DO3051" s="207"/>
      <c r="DP3051" s="207"/>
      <c r="DQ3051" s="207"/>
      <c r="DR3051" s="207"/>
      <c r="DS3051" s="207"/>
      <c r="DT3051" s="207"/>
      <c r="DU3051" s="207"/>
      <c r="DV3051" s="207"/>
      <c r="DW3051" s="207"/>
      <c r="DX3051" s="207"/>
    </row>
    <row r="3052" spans="68:128">
      <c r="BP3052" s="207"/>
      <c r="BQ3052" s="207"/>
      <c r="BR3052" s="207"/>
      <c r="BS3052" s="207"/>
      <c r="BT3052" s="207"/>
      <c r="BU3052" s="207"/>
      <c r="BV3052" s="207"/>
      <c r="BW3052" s="207"/>
      <c r="BX3052" s="207"/>
      <c r="BY3052" s="207"/>
      <c r="BZ3052" s="207"/>
      <c r="CA3052" s="207"/>
      <c r="CB3052" s="207"/>
      <c r="CC3052" s="207"/>
      <c r="CD3052" s="207"/>
      <c r="CE3052" s="207"/>
      <c r="CF3052" s="207"/>
      <c r="CG3052" s="207"/>
      <c r="CH3052" s="207"/>
      <c r="CI3052" s="207"/>
      <c r="CJ3052" s="207"/>
      <c r="CK3052" s="207"/>
      <c r="CL3052" s="207"/>
      <c r="CM3052" s="207"/>
      <c r="CN3052" s="207"/>
      <c r="CO3052" s="207"/>
      <c r="CP3052" s="207"/>
      <c r="CQ3052" s="207"/>
      <c r="CR3052" s="207"/>
      <c r="CS3052" s="207"/>
      <c r="CT3052" s="207"/>
      <c r="CU3052" s="207"/>
      <c r="CV3052" s="207"/>
      <c r="CW3052" s="207"/>
      <c r="CX3052" s="207"/>
      <c r="CY3052" s="207"/>
      <c r="CZ3052" s="207"/>
      <c r="DA3052" s="207"/>
      <c r="DB3052" s="207"/>
      <c r="DC3052" s="207"/>
      <c r="DD3052" s="207"/>
      <c r="DE3052" s="207"/>
      <c r="DF3052" s="207"/>
      <c r="DG3052" s="207"/>
      <c r="DH3052" s="207"/>
      <c r="DI3052" s="207"/>
      <c r="DJ3052" s="207"/>
      <c r="DK3052" s="207"/>
      <c r="DL3052" s="207"/>
      <c r="DM3052" s="207"/>
      <c r="DN3052" s="207"/>
      <c r="DO3052" s="207"/>
      <c r="DP3052" s="207"/>
      <c r="DQ3052" s="207"/>
      <c r="DR3052" s="207"/>
      <c r="DS3052" s="207"/>
      <c r="DT3052" s="207"/>
      <c r="DU3052" s="207"/>
      <c r="DV3052" s="207"/>
      <c r="DW3052" s="207"/>
      <c r="DX3052" s="207"/>
    </row>
    <row r="3053" spans="68:128">
      <c r="BP3053" s="207"/>
      <c r="BQ3053" s="207"/>
      <c r="BR3053" s="207"/>
      <c r="BS3053" s="207"/>
      <c r="BT3053" s="207"/>
      <c r="BU3053" s="207"/>
      <c r="BV3053" s="207"/>
      <c r="BW3053" s="207"/>
      <c r="BX3053" s="207"/>
      <c r="BY3053" s="207"/>
      <c r="BZ3053" s="207"/>
      <c r="CA3053" s="207"/>
      <c r="CB3053" s="207"/>
      <c r="CC3053" s="207"/>
      <c r="CD3053" s="207"/>
      <c r="CE3053" s="207"/>
      <c r="CF3053" s="207"/>
      <c r="CG3053" s="207"/>
      <c r="CH3053" s="207"/>
      <c r="CI3053" s="207"/>
      <c r="CJ3053" s="207"/>
      <c r="CK3053" s="207"/>
      <c r="CL3053" s="207"/>
      <c r="CM3053" s="207"/>
      <c r="CN3053" s="207"/>
      <c r="CO3053" s="207"/>
      <c r="CP3053" s="207"/>
      <c r="CQ3053" s="207"/>
      <c r="CR3053" s="207"/>
      <c r="CS3053" s="207"/>
      <c r="CT3053" s="207"/>
      <c r="CU3053" s="207"/>
      <c r="CV3053" s="207"/>
      <c r="CW3053" s="207"/>
      <c r="CX3053" s="207"/>
      <c r="CY3053" s="207"/>
      <c r="CZ3053" s="207"/>
      <c r="DA3053" s="207"/>
      <c r="DB3053" s="207"/>
      <c r="DC3053" s="207"/>
      <c r="DD3053" s="207"/>
      <c r="DE3053" s="207"/>
      <c r="DF3053" s="207"/>
      <c r="DG3053" s="207"/>
      <c r="DH3053" s="207"/>
      <c r="DI3053" s="207"/>
      <c r="DJ3053" s="207"/>
      <c r="DK3053" s="207"/>
      <c r="DL3053" s="207"/>
      <c r="DM3053" s="207"/>
      <c r="DN3053" s="207"/>
      <c r="DO3053" s="207"/>
      <c r="DP3053" s="207"/>
      <c r="DQ3053" s="207"/>
      <c r="DR3053" s="207"/>
      <c r="DS3053" s="207"/>
      <c r="DT3053" s="207"/>
      <c r="DU3053" s="207"/>
      <c r="DV3053" s="207"/>
      <c r="DW3053" s="207"/>
      <c r="DX3053" s="207"/>
    </row>
    <row r="3054" spans="68:128">
      <c r="BP3054" s="207"/>
      <c r="BQ3054" s="207"/>
      <c r="BR3054" s="207"/>
      <c r="BS3054" s="207"/>
      <c r="BT3054" s="207"/>
      <c r="BU3054" s="207"/>
      <c r="BV3054" s="207"/>
      <c r="BW3054" s="207"/>
      <c r="BX3054" s="207"/>
      <c r="BY3054" s="207"/>
      <c r="BZ3054" s="207"/>
      <c r="CA3054" s="207"/>
      <c r="CB3054" s="207"/>
      <c r="CC3054" s="207"/>
      <c r="CD3054" s="207"/>
      <c r="CE3054" s="207"/>
      <c r="CF3054" s="207"/>
      <c r="CG3054" s="207"/>
      <c r="CH3054" s="207"/>
      <c r="CI3054" s="207"/>
      <c r="CJ3054" s="207"/>
      <c r="CK3054" s="207"/>
      <c r="CL3054" s="207"/>
      <c r="CM3054" s="207"/>
      <c r="CN3054" s="207"/>
      <c r="CO3054" s="207"/>
      <c r="CP3054" s="207"/>
      <c r="CQ3054" s="207"/>
      <c r="CR3054" s="207"/>
      <c r="CS3054" s="207"/>
      <c r="CT3054" s="207"/>
      <c r="CU3054" s="207"/>
      <c r="CV3054" s="207"/>
      <c r="CW3054" s="207"/>
      <c r="CX3054" s="207"/>
      <c r="CY3054" s="207"/>
      <c r="CZ3054" s="207"/>
      <c r="DA3054" s="207"/>
      <c r="DB3054" s="207"/>
      <c r="DC3054" s="207"/>
      <c r="DD3054" s="207"/>
      <c r="DE3054" s="207"/>
      <c r="DF3054" s="207"/>
      <c r="DG3054" s="207"/>
      <c r="DH3054" s="207"/>
      <c r="DI3054" s="207"/>
      <c r="DJ3054" s="207"/>
      <c r="DK3054" s="207"/>
      <c r="DL3054" s="207"/>
      <c r="DM3054" s="207"/>
      <c r="DN3054" s="207"/>
      <c r="DO3054" s="207"/>
      <c r="DP3054" s="207"/>
      <c r="DQ3054" s="207"/>
      <c r="DR3054" s="207"/>
      <c r="DS3054" s="207"/>
      <c r="DT3054" s="207"/>
      <c r="DU3054" s="207"/>
      <c r="DV3054" s="207"/>
      <c r="DW3054" s="207"/>
      <c r="DX3054" s="207"/>
    </row>
    <row r="3055" spans="68:128">
      <c r="BP3055" s="207"/>
      <c r="BQ3055" s="207"/>
      <c r="BR3055" s="207"/>
      <c r="BS3055" s="207"/>
      <c r="BT3055" s="207"/>
      <c r="BU3055" s="207"/>
      <c r="BV3055" s="207"/>
      <c r="BW3055" s="207"/>
      <c r="BX3055" s="207"/>
      <c r="BY3055" s="207"/>
      <c r="BZ3055" s="207"/>
      <c r="CA3055" s="207"/>
      <c r="CB3055" s="207"/>
      <c r="CC3055" s="207"/>
      <c r="CD3055" s="207"/>
      <c r="CE3055" s="207"/>
      <c r="CF3055" s="207"/>
      <c r="CG3055" s="207"/>
      <c r="CH3055" s="207"/>
      <c r="CI3055" s="207"/>
      <c r="CJ3055" s="207"/>
      <c r="CK3055" s="207"/>
      <c r="CL3055" s="207"/>
      <c r="CM3055" s="207"/>
      <c r="CN3055" s="207"/>
      <c r="CO3055" s="207"/>
      <c r="CP3055" s="207"/>
      <c r="CQ3055" s="207"/>
      <c r="CR3055" s="207"/>
      <c r="CS3055" s="207"/>
      <c r="CT3055" s="207"/>
      <c r="CU3055" s="207"/>
      <c r="CV3055" s="207"/>
      <c r="CW3055" s="207"/>
      <c r="CX3055" s="207"/>
      <c r="CY3055" s="207"/>
      <c r="CZ3055" s="207"/>
      <c r="DA3055" s="207"/>
      <c r="DB3055" s="207"/>
      <c r="DC3055" s="207"/>
      <c r="DD3055" s="207"/>
      <c r="DE3055" s="207"/>
      <c r="DF3055" s="207"/>
      <c r="DG3055" s="207"/>
      <c r="DH3055" s="207"/>
      <c r="DI3055" s="207"/>
      <c r="DJ3055" s="207"/>
      <c r="DK3055" s="207"/>
      <c r="DL3055" s="207"/>
      <c r="DM3055" s="207"/>
      <c r="DN3055" s="207"/>
      <c r="DO3055" s="207"/>
      <c r="DP3055" s="207"/>
      <c r="DQ3055" s="207"/>
      <c r="DR3055" s="207"/>
      <c r="DS3055" s="207"/>
      <c r="DT3055" s="207"/>
      <c r="DU3055" s="207"/>
      <c r="DV3055" s="207"/>
      <c r="DW3055" s="207"/>
      <c r="DX3055" s="207"/>
    </row>
    <row r="3056" spans="68:128">
      <c r="BP3056" s="207"/>
      <c r="BQ3056" s="207"/>
      <c r="BR3056" s="207"/>
      <c r="BS3056" s="207"/>
      <c r="BT3056" s="207"/>
      <c r="BU3056" s="207"/>
      <c r="BV3056" s="207"/>
      <c r="BW3056" s="207"/>
      <c r="BX3056" s="207"/>
      <c r="BY3056" s="207"/>
      <c r="BZ3056" s="207"/>
      <c r="CA3056" s="207"/>
      <c r="CB3056" s="207"/>
      <c r="CC3056" s="207"/>
      <c r="CD3056" s="207"/>
      <c r="CE3056" s="207"/>
      <c r="CF3056" s="207"/>
      <c r="CG3056" s="207"/>
      <c r="CH3056" s="207"/>
      <c r="CI3056" s="207"/>
      <c r="CJ3056" s="207"/>
      <c r="CK3056" s="207"/>
      <c r="CL3056" s="207"/>
      <c r="CM3056" s="207"/>
      <c r="CN3056" s="207"/>
      <c r="CO3056" s="207"/>
      <c r="CP3056" s="207"/>
      <c r="CQ3056" s="207"/>
      <c r="CR3056" s="207"/>
      <c r="CS3056" s="207"/>
      <c r="CT3056" s="207"/>
      <c r="CU3056" s="207"/>
      <c r="CV3056" s="207"/>
      <c r="CW3056" s="207"/>
      <c r="CX3056" s="207"/>
      <c r="CY3056" s="207"/>
      <c r="CZ3056" s="207"/>
      <c r="DA3056" s="207"/>
      <c r="DB3056" s="207"/>
      <c r="DC3056" s="207"/>
      <c r="DD3056" s="207"/>
      <c r="DE3056" s="207"/>
      <c r="DF3056" s="207"/>
      <c r="DG3056" s="207"/>
      <c r="DH3056" s="207"/>
      <c r="DI3056" s="207"/>
      <c r="DJ3056" s="207"/>
      <c r="DK3056" s="207"/>
      <c r="DL3056" s="207"/>
      <c r="DM3056" s="207"/>
      <c r="DN3056" s="207"/>
      <c r="DO3056" s="207"/>
      <c r="DP3056" s="207"/>
      <c r="DQ3056" s="207"/>
      <c r="DR3056" s="207"/>
      <c r="DS3056" s="207"/>
      <c r="DT3056" s="207"/>
      <c r="DU3056" s="207"/>
      <c r="DV3056" s="207"/>
      <c r="DW3056" s="207"/>
      <c r="DX3056" s="207"/>
    </row>
    <row r="3057" spans="68:128">
      <c r="BP3057" s="207"/>
      <c r="BQ3057" s="207"/>
      <c r="BR3057" s="207"/>
      <c r="BS3057" s="207"/>
      <c r="BT3057" s="207"/>
      <c r="BU3057" s="207"/>
      <c r="BV3057" s="207"/>
      <c r="BW3057" s="207"/>
      <c r="BX3057" s="207"/>
      <c r="BY3057" s="207"/>
      <c r="BZ3057" s="207"/>
      <c r="CA3057" s="207"/>
      <c r="CB3057" s="207"/>
      <c r="CC3057" s="207"/>
      <c r="CD3057" s="207"/>
      <c r="CE3057" s="207"/>
      <c r="CF3057" s="207"/>
      <c r="CG3057" s="207"/>
      <c r="CH3057" s="207"/>
      <c r="CI3057" s="207"/>
      <c r="CJ3057" s="207"/>
      <c r="CK3057" s="207"/>
      <c r="CL3057" s="207"/>
      <c r="CM3057" s="207"/>
      <c r="CN3057" s="207"/>
      <c r="CO3057" s="207"/>
      <c r="CP3057" s="207"/>
      <c r="CQ3057" s="207"/>
      <c r="CR3057" s="207"/>
      <c r="CS3057" s="207"/>
      <c r="CT3057" s="207"/>
      <c r="CU3057" s="207"/>
      <c r="CV3057" s="207"/>
      <c r="CW3057" s="207"/>
      <c r="CX3057" s="207"/>
      <c r="CY3057" s="207"/>
      <c r="CZ3057" s="207"/>
      <c r="DA3057" s="207"/>
      <c r="DB3057" s="207"/>
      <c r="DC3057" s="207"/>
      <c r="DD3057" s="207"/>
      <c r="DE3057" s="207"/>
      <c r="DF3057" s="207"/>
      <c r="DG3057" s="207"/>
      <c r="DH3057" s="207"/>
      <c r="DI3057" s="207"/>
      <c r="DJ3057" s="207"/>
      <c r="DK3057" s="207"/>
      <c r="DL3057" s="207"/>
      <c r="DM3057" s="207"/>
      <c r="DN3057" s="207"/>
      <c r="DO3057" s="207"/>
      <c r="DP3057" s="207"/>
      <c r="DQ3057" s="207"/>
      <c r="DR3057" s="207"/>
      <c r="DS3057" s="207"/>
      <c r="DT3057" s="207"/>
      <c r="DU3057" s="207"/>
      <c r="DV3057" s="207"/>
      <c r="DW3057" s="207"/>
      <c r="DX3057" s="207"/>
    </row>
    <row r="3058" spans="68:128">
      <c r="BP3058" s="207"/>
      <c r="BQ3058" s="207"/>
      <c r="BR3058" s="207"/>
      <c r="BS3058" s="207"/>
      <c r="BT3058" s="207"/>
      <c r="BU3058" s="207"/>
      <c r="BV3058" s="207"/>
      <c r="BW3058" s="207"/>
      <c r="BX3058" s="207"/>
      <c r="BY3058" s="207"/>
      <c r="BZ3058" s="207"/>
      <c r="CA3058" s="207"/>
      <c r="CB3058" s="207"/>
      <c r="CC3058" s="207"/>
      <c r="CD3058" s="207"/>
      <c r="CE3058" s="207"/>
      <c r="CF3058" s="207"/>
      <c r="CG3058" s="207"/>
      <c r="CH3058" s="207"/>
      <c r="CI3058" s="207"/>
      <c r="CJ3058" s="207"/>
      <c r="CK3058" s="207"/>
      <c r="CL3058" s="207"/>
      <c r="CM3058" s="207"/>
      <c r="CN3058" s="207"/>
      <c r="CO3058" s="207"/>
      <c r="CP3058" s="207"/>
      <c r="CQ3058" s="207"/>
      <c r="CR3058" s="207"/>
      <c r="CS3058" s="207"/>
      <c r="CT3058" s="207"/>
      <c r="CU3058" s="207"/>
      <c r="CV3058" s="207"/>
      <c r="CW3058" s="207"/>
      <c r="CX3058" s="207"/>
      <c r="CY3058" s="207"/>
      <c r="CZ3058" s="207"/>
      <c r="DA3058" s="207"/>
      <c r="DB3058" s="207"/>
      <c r="DC3058" s="207"/>
      <c r="DD3058" s="207"/>
      <c r="DE3058" s="207"/>
      <c r="DF3058" s="207"/>
      <c r="DG3058" s="207"/>
      <c r="DH3058" s="207"/>
      <c r="DI3058" s="207"/>
      <c r="DJ3058" s="207"/>
      <c r="DK3058" s="207"/>
      <c r="DL3058" s="207"/>
      <c r="DM3058" s="207"/>
      <c r="DN3058" s="207"/>
      <c r="DO3058" s="207"/>
      <c r="DP3058" s="207"/>
      <c r="DQ3058" s="207"/>
      <c r="DR3058" s="207"/>
      <c r="DS3058" s="207"/>
      <c r="DT3058" s="207"/>
      <c r="DU3058" s="207"/>
      <c r="DV3058" s="207"/>
      <c r="DW3058" s="207"/>
      <c r="DX3058" s="207"/>
    </row>
    <row r="3059" spans="68:128">
      <c r="BP3059" s="207"/>
      <c r="BQ3059" s="207"/>
      <c r="BR3059" s="207"/>
      <c r="BS3059" s="207"/>
      <c r="BT3059" s="207"/>
      <c r="BU3059" s="207"/>
      <c r="BV3059" s="207"/>
      <c r="BW3059" s="207"/>
      <c r="BX3059" s="207"/>
      <c r="BY3059" s="207"/>
      <c r="BZ3059" s="207"/>
      <c r="CA3059" s="207"/>
      <c r="CB3059" s="207"/>
      <c r="CC3059" s="207"/>
      <c r="CD3059" s="207"/>
      <c r="CE3059" s="207"/>
      <c r="CF3059" s="207"/>
      <c r="CG3059" s="207"/>
      <c r="CH3059" s="207"/>
      <c r="CI3059" s="207"/>
      <c r="CJ3059" s="207"/>
      <c r="CK3059" s="207"/>
      <c r="CL3059" s="207"/>
      <c r="CM3059" s="207"/>
      <c r="CN3059" s="207"/>
      <c r="CO3059" s="207"/>
      <c r="CP3059" s="207"/>
      <c r="CQ3059" s="207"/>
      <c r="CR3059" s="207"/>
      <c r="CS3059" s="207"/>
      <c r="CT3059" s="207"/>
      <c r="CU3059" s="207"/>
      <c r="CV3059" s="207"/>
      <c r="CW3059" s="207"/>
      <c r="CX3059" s="207"/>
      <c r="CY3059" s="207"/>
      <c r="CZ3059" s="207"/>
      <c r="DA3059" s="207"/>
      <c r="DB3059" s="207"/>
      <c r="DC3059" s="207"/>
      <c r="DD3059" s="207"/>
      <c r="DE3059" s="207"/>
      <c r="DF3059" s="207"/>
      <c r="DG3059" s="207"/>
      <c r="DH3059" s="207"/>
      <c r="DI3059" s="207"/>
      <c r="DJ3059" s="207"/>
      <c r="DK3059" s="207"/>
      <c r="DL3059" s="207"/>
      <c r="DM3059" s="207"/>
      <c r="DN3059" s="207"/>
      <c r="DO3059" s="207"/>
      <c r="DP3059" s="207"/>
      <c r="DQ3059" s="207"/>
      <c r="DR3059" s="207"/>
      <c r="DS3059" s="207"/>
      <c r="DT3059" s="207"/>
      <c r="DU3059" s="207"/>
      <c r="DV3059" s="207"/>
      <c r="DW3059" s="207"/>
      <c r="DX3059" s="207"/>
    </row>
    <row r="3060" spans="68:128">
      <c r="BP3060" s="207"/>
      <c r="BQ3060" s="207"/>
      <c r="BR3060" s="207"/>
      <c r="BS3060" s="207"/>
      <c r="BT3060" s="207"/>
      <c r="BU3060" s="207"/>
      <c r="BV3060" s="207"/>
      <c r="BW3060" s="207"/>
      <c r="BX3060" s="207"/>
      <c r="BY3060" s="207"/>
      <c r="BZ3060" s="207"/>
      <c r="CA3060" s="207"/>
      <c r="CB3060" s="207"/>
      <c r="CC3060" s="207"/>
      <c r="CD3060" s="207"/>
      <c r="CE3060" s="207"/>
      <c r="CF3060" s="207"/>
      <c r="CG3060" s="207"/>
      <c r="CH3060" s="207"/>
      <c r="CI3060" s="207"/>
      <c r="CJ3060" s="207"/>
      <c r="CK3060" s="207"/>
      <c r="CL3060" s="207"/>
      <c r="CM3060" s="207"/>
      <c r="CN3060" s="207"/>
      <c r="CO3060" s="207"/>
      <c r="CP3060" s="207"/>
      <c r="CQ3060" s="207"/>
      <c r="CR3060" s="207"/>
      <c r="CS3060" s="207"/>
      <c r="CT3060" s="207"/>
      <c r="CU3060" s="207"/>
      <c r="CV3060" s="207"/>
      <c r="CW3060" s="207"/>
      <c r="CX3060" s="207"/>
      <c r="CY3060" s="207"/>
      <c r="CZ3060" s="207"/>
      <c r="DA3060" s="207"/>
      <c r="DB3060" s="207"/>
      <c r="DC3060" s="207"/>
      <c r="DD3060" s="207"/>
      <c r="DE3060" s="207"/>
      <c r="DF3060" s="207"/>
      <c r="DG3060" s="207"/>
      <c r="DH3060" s="207"/>
      <c r="DI3060" s="207"/>
      <c r="DJ3060" s="207"/>
      <c r="DK3060" s="207"/>
      <c r="DL3060" s="207"/>
      <c r="DM3060" s="207"/>
      <c r="DN3060" s="207"/>
      <c r="DO3060" s="207"/>
      <c r="DP3060" s="207"/>
      <c r="DQ3060" s="207"/>
      <c r="DR3060" s="207"/>
      <c r="DS3060" s="207"/>
      <c r="DT3060" s="207"/>
      <c r="DU3060" s="207"/>
      <c r="DV3060" s="207"/>
      <c r="DW3060" s="207"/>
      <c r="DX3060" s="207"/>
    </row>
    <row r="3061" spans="68:128">
      <c r="BP3061" s="207"/>
      <c r="BQ3061" s="207"/>
      <c r="BR3061" s="207"/>
      <c r="BS3061" s="207"/>
      <c r="BT3061" s="207"/>
      <c r="BU3061" s="207"/>
      <c r="BV3061" s="207"/>
      <c r="BW3061" s="207"/>
      <c r="BX3061" s="207"/>
      <c r="BY3061" s="207"/>
      <c r="BZ3061" s="207"/>
      <c r="CA3061" s="207"/>
      <c r="CB3061" s="207"/>
      <c r="CC3061" s="207"/>
      <c r="CD3061" s="207"/>
      <c r="CE3061" s="207"/>
      <c r="CF3061" s="207"/>
      <c r="CG3061" s="207"/>
      <c r="CH3061" s="207"/>
      <c r="CI3061" s="207"/>
      <c r="CJ3061" s="207"/>
      <c r="CK3061" s="207"/>
      <c r="CL3061" s="207"/>
      <c r="CM3061" s="207"/>
      <c r="CN3061" s="207"/>
      <c r="CO3061" s="207"/>
      <c r="CP3061" s="207"/>
      <c r="CQ3061" s="207"/>
      <c r="CR3061" s="207"/>
      <c r="CS3061" s="207"/>
      <c r="CT3061" s="207"/>
      <c r="CU3061" s="207"/>
      <c r="CV3061" s="207"/>
      <c r="CW3061" s="207"/>
      <c r="CX3061" s="207"/>
      <c r="CY3061" s="207"/>
      <c r="CZ3061" s="207"/>
      <c r="DA3061" s="207"/>
      <c r="DB3061" s="207"/>
      <c r="DC3061" s="207"/>
      <c r="DD3061" s="207"/>
      <c r="DE3061" s="207"/>
      <c r="DF3061" s="207"/>
      <c r="DG3061" s="207"/>
      <c r="DH3061" s="207"/>
      <c r="DI3061" s="207"/>
      <c r="DJ3061" s="207"/>
      <c r="DK3061" s="207"/>
      <c r="DL3061" s="207"/>
      <c r="DM3061" s="207"/>
      <c r="DN3061" s="207"/>
      <c r="DO3061" s="207"/>
      <c r="DP3061" s="207"/>
      <c r="DQ3061" s="207"/>
      <c r="DR3061" s="207"/>
      <c r="DS3061" s="207"/>
      <c r="DT3061" s="207"/>
      <c r="DU3061" s="207"/>
      <c r="DV3061" s="207"/>
      <c r="DW3061" s="207"/>
      <c r="DX3061" s="207"/>
    </row>
    <row r="3062" spans="68:128">
      <c r="BP3062" s="207"/>
      <c r="BQ3062" s="207"/>
      <c r="BR3062" s="207"/>
      <c r="BS3062" s="207"/>
      <c r="BT3062" s="207"/>
      <c r="BU3062" s="207"/>
      <c r="BV3062" s="207"/>
      <c r="BW3062" s="207"/>
      <c r="BX3062" s="207"/>
      <c r="BY3062" s="207"/>
      <c r="BZ3062" s="207"/>
      <c r="CA3062" s="207"/>
      <c r="CB3062" s="207"/>
      <c r="CC3062" s="207"/>
      <c r="CD3062" s="207"/>
      <c r="CE3062" s="207"/>
      <c r="CF3062" s="207"/>
      <c r="CG3062" s="207"/>
      <c r="CH3062" s="207"/>
      <c r="CI3062" s="207"/>
      <c r="CJ3062" s="207"/>
      <c r="CK3062" s="207"/>
      <c r="CL3062" s="207"/>
      <c r="CM3062" s="207"/>
      <c r="CN3062" s="207"/>
      <c r="CO3062" s="207"/>
      <c r="CP3062" s="207"/>
      <c r="CQ3062" s="207"/>
      <c r="CR3062" s="207"/>
      <c r="CS3062" s="207"/>
      <c r="CT3062" s="207"/>
      <c r="CU3062" s="207"/>
      <c r="CV3062" s="207"/>
      <c r="CW3062" s="207"/>
      <c r="CX3062" s="207"/>
      <c r="CY3062" s="207"/>
      <c r="CZ3062" s="207"/>
      <c r="DA3062" s="207"/>
      <c r="DB3062" s="207"/>
      <c r="DC3062" s="207"/>
      <c r="DD3062" s="207"/>
      <c r="DE3062" s="207"/>
      <c r="DF3062" s="207"/>
      <c r="DG3062" s="207"/>
      <c r="DH3062" s="207"/>
      <c r="DI3062" s="207"/>
      <c r="DJ3062" s="207"/>
      <c r="DK3062" s="207"/>
      <c r="DL3062" s="207"/>
      <c r="DM3062" s="207"/>
      <c r="DN3062" s="207"/>
      <c r="DO3062" s="207"/>
      <c r="DP3062" s="207"/>
      <c r="DQ3062" s="207"/>
      <c r="DR3062" s="207"/>
      <c r="DS3062" s="207"/>
      <c r="DT3062" s="207"/>
      <c r="DU3062" s="207"/>
      <c r="DV3062" s="207"/>
      <c r="DW3062" s="207"/>
      <c r="DX3062" s="207"/>
    </row>
    <row r="3063" spans="68:128">
      <c r="BP3063" s="207"/>
      <c r="BQ3063" s="207"/>
      <c r="BR3063" s="207"/>
      <c r="BS3063" s="207"/>
      <c r="BT3063" s="207"/>
      <c r="BU3063" s="207"/>
      <c r="BV3063" s="207"/>
      <c r="BW3063" s="207"/>
      <c r="BX3063" s="207"/>
      <c r="BY3063" s="207"/>
      <c r="BZ3063" s="207"/>
      <c r="CA3063" s="207"/>
      <c r="CB3063" s="207"/>
      <c r="CC3063" s="207"/>
      <c r="CD3063" s="207"/>
      <c r="CE3063" s="207"/>
      <c r="CF3063" s="207"/>
      <c r="CG3063" s="207"/>
      <c r="CH3063" s="207"/>
      <c r="CI3063" s="207"/>
      <c r="CJ3063" s="207"/>
      <c r="CK3063" s="207"/>
      <c r="CL3063" s="207"/>
      <c r="CM3063" s="207"/>
      <c r="CN3063" s="207"/>
      <c r="CO3063" s="207"/>
      <c r="CP3063" s="207"/>
      <c r="CQ3063" s="207"/>
      <c r="CR3063" s="207"/>
      <c r="CS3063" s="207"/>
      <c r="CT3063" s="207"/>
      <c r="CU3063" s="207"/>
      <c r="CV3063" s="207"/>
      <c r="CW3063" s="207"/>
      <c r="CX3063" s="207"/>
      <c r="CY3063" s="207"/>
      <c r="CZ3063" s="207"/>
      <c r="DA3063" s="207"/>
      <c r="DB3063" s="207"/>
      <c r="DC3063" s="207"/>
      <c r="DD3063" s="207"/>
      <c r="DE3063" s="207"/>
      <c r="DF3063" s="207"/>
      <c r="DG3063" s="207"/>
      <c r="DH3063" s="207"/>
      <c r="DI3063" s="207"/>
      <c r="DJ3063" s="207"/>
      <c r="DK3063" s="207"/>
      <c r="DL3063" s="207"/>
      <c r="DM3063" s="207"/>
      <c r="DN3063" s="207"/>
      <c r="DO3063" s="207"/>
      <c r="DP3063" s="207"/>
      <c r="DQ3063" s="207"/>
      <c r="DR3063" s="207"/>
      <c r="DS3063" s="207"/>
      <c r="DT3063" s="207"/>
      <c r="DU3063" s="207"/>
      <c r="DV3063" s="207"/>
      <c r="DW3063" s="207"/>
      <c r="DX3063" s="207"/>
    </row>
    <row r="3064" spans="68:128">
      <c r="BP3064" s="207"/>
      <c r="BQ3064" s="207"/>
      <c r="BR3064" s="207"/>
      <c r="BS3064" s="207"/>
      <c r="BT3064" s="207"/>
      <c r="BU3064" s="207"/>
      <c r="BV3064" s="207"/>
      <c r="BW3064" s="207"/>
      <c r="BX3064" s="207"/>
      <c r="BY3064" s="207"/>
      <c r="BZ3064" s="207"/>
      <c r="CA3064" s="207"/>
      <c r="CB3064" s="207"/>
      <c r="CC3064" s="207"/>
      <c r="CD3064" s="207"/>
      <c r="CE3064" s="207"/>
      <c r="CF3064" s="207"/>
      <c r="CG3064" s="207"/>
      <c r="CH3064" s="207"/>
      <c r="CI3064" s="207"/>
      <c r="CJ3064" s="207"/>
      <c r="CK3064" s="207"/>
      <c r="CL3064" s="207"/>
      <c r="CM3064" s="207"/>
      <c r="CN3064" s="207"/>
      <c r="CO3064" s="207"/>
      <c r="CP3064" s="207"/>
      <c r="CQ3064" s="207"/>
      <c r="CR3064" s="207"/>
      <c r="CS3064" s="207"/>
      <c r="CT3064" s="207"/>
      <c r="CU3064" s="207"/>
      <c r="CV3064" s="207"/>
      <c r="CW3064" s="207"/>
      <c r="CX3064" s="207"/>
      <c r="CY3064" s="207"/>
      <c r="CZ3064" s="207"/>
      <c r="DA3064" s="207"/>
      <c r="DB3064" s="207"/>
      <c r="DC3064" s="207"/>
      <c r="DD3064" s="207"/>
      <c r="DE3064" s="207"/>
      <c r="DF3064" s="207"/>
      <c r="DG3064" s="207"/>
      <c r="DH3064" s="207"/>
      <c r="DI3064" s="207"/>
      <c r="DJ3064" s="207"/>
      <c r="DK3064" s="207"/>
      <c r="DL3064" s="207"/>
      <c r="DM3064" s="207"/>
      <c r="DN3064" s="207"/>
      <c r="DO3064" s="207"/>
      <c r="DP3064" s="207"/>
      <c r="DQ3064" s="207"/>
      <c r="DR3064" s="207"/>
      <c r="DS3064" s="207"/>
      <c r="DT3064" s="207"/>
      <c r="DU3064" s="207"/>
      <c r="DV3064" s="207"/>
      <c r="DW3064" s="207"/>
      <c r="DX3064" s="207"/>
    </row>
    <row r="3065" spans="68:128">
      <c r="BP3065" s="207"/>
      <c r="BQ3065" s="207"/>
      <c r="BR3065" s="207"/>
      <c r="BS3065" s="207"/>
      <c r="BT3065" s="207"/>
      <c r="BU3065" s="207"/>
      <c r="BV3065" s="207"/>
      <c r="BW3065" s="207"/>
      <c r="BX3065" s="207"/>
      <c r="BY3065" s="207"/>
      <c r="BZ3065" s="207"/>
      <c r="CA3065" s="207"/>
      <c r="CB3065" s="207"/>
      <c r="CC3065" s="207"/>
      <c r="CD3065" s="207"/>
      <c r="CE3065" s="207"/>
      <c r="CF3065" s="207"/>
      <c r="CG3065" s="207"/>
      <c r="CH3065" s="207"/>
      <c r="CI3065" s="207"/>
      <c r="CJ3065" s="207"/>
      <c r="CK3065" s="207"/>
      <c r="CL3065" s="207"/>
      <c r="CM3065" s="207"/>
      <c r="CN3065" s="207"/>
      <c r="CO3065" s="207"/>
      <c r="CP3065" s="207"/>
      <c r="CQ3065" s="207"/>
      <c r="CR3065" s="207"/>
      <c r="CS3065" s="207"/>
      <c r="CT3065" s="207"/>
      <c r="CU3065" s="207"/>
      <c r="CV3065" s="207"/>
      <c r="CW3065" s="207"/>
      <c r="CX3065" s="207"/>
      <c r="CY3065" s="207"/>
      <c r="CZ3065" s="207"/>
      <c r="DA3065" s="207"/>
      <c r="DB3065" s="207"/>
      <c r="DC3065" s="207"/>
      <c r="DD3065" s="207"/>
      <c r="DE3065" s="207"/>
      <c r="DF3065" s="207"/>
      <c r="DG3065" s="207"/>
      <c r="DH3065" s="207"/>
      <c r="DI3065" s="207"/>
      <c r="DJ3065" s="207"/>
      <c r="DK3065" s="207"/>
      <c r="DL3065" s="207"/>
      <c r="DM3065" s="207"/>
      <c r="DN3065" s="207"/>
      <c r="DO3065" s="207"/>
      <c r="DP3065" s="207"/>
      <c r="DQ3065" s="207"/>
      <c r="DR3065" s="207"/>
      <c r="DS3065" s="207"/>
      <c r="DT3065" s="207"/>
      <c r="DU3065" s="207"/>
      <c r="DV3065" s="207"/>
      <c r="DW3065" s="207"/>
      <c r="DX3065" s="207"/>
    </row>
    <row r="3066" spans="68:128">
      <c r="BP3066" s="207"/>
      <c r="BQ3066" s="207"/>
      <c r="BR3066" s="207"/>
      <c r="BS3066" s="207"/>
      <c r="BT3066" s="207"/>
      <c r="BU3066" s="207"/>
      <c r="BV3066" s="207"/>
      <c r="BW3066" s="207"/>
      <c r="BX3066" s="207"/>
      <c r="BY3066" s="207"/>
      <c r="BZ3066" s="207"/>
      <c r="CA3066" s="207"/>
      <c r="CB3066" s="207"/>
      <c r="CC3066" s="207"/>
      <c r="CD3066" s="207"/>
      <c r="CE3066" s="207"/>
      <c r="CF3066" s="207"/>
      <c r="CG3066" s="207"/>
      <c r="CH3066" s="207"/>
      <c r="CI3066" s="207"/>
      <c r="CJ3066" s="207"/>
      <c r="CK3066" s="207"/>
      <c r="CL3066" s="207"/>
      <c r="CM3066" s="207"/>
      <c r="CN3066" s="207"/>
      <c r="CO3066" s="207"/>
      <c r="CP3066" s="207"/>
      <c r="CQ3066" s="207"/>
      <c r="CR3066" s="207"/>
      <c r="CS3066" s="207"/>
      <c r="CT3066" s="207"/>
      <c r="CU3066" s="207"/>
      <c r="CV3066" s="207"/>
      <c r="CW3066" s="207"/>
      <c r="CX3066" s="207"/>
      <c r="CY3066" s="207"/>
      <c r="CZ3066" s="207"/>
      <c r="DA3066" s="207"/>
      <c r="DB3066" s="207"/>
      <c r="DC3066" s="207"/>
      <c r="DD3066" s="207"/>
      <c r="DE3066" s="207"/>
      <c r="DF3066" s="207"/>
      <c r="DG3066" s="207"/>
      <c r="DH3066" s="207"/>
      <c r="DI3066" s="207"/>
      <c r="DJ3066" s="207"/>
      <c r="DK3066" s="207"/>
      <c r="DL3066" s="207"/>
      <c r="DM3066" s="207"/>
      <c r="DN3066" s="207"/>
      <c r="DO3066" s="207"/>
      <c r="DP3066" s="207"/>
      <c r="DQ3066" s="207"/>
      <c r="DR3066" s="207"/>
      <c r="DS3066" s="207"/>
      <c r="DT3066" s="207"/>
      <c r="DU3066" s="207"/>
      <c r="DV3066" s="207"/>
      <c r="DW3066" s="207"/>
      <c r="DX3066" s="207"/>
    </row>
    <row r="3067" spans="68:128">
      <c r="BP3067" s="207"/>
      <c r="BQ3067" s="207"/>
      <c r="BR3067" s="207"/>
      <c r="BS3067" s="207"/>
      <c r="BT3067" s="207"/>
      <c r="BU3067" s="207"/>
      <c r="BV3067" s="207"/>
      <c r="BW3067" s="207"/>
      <c r="BX3067" s="207"/>
      <c r="BY3067" s="207"/>
      <c r="BZ3067" s="207"/>
      <c r="CA3067" s="207"/>
      <c r="CB3067" s="207"/>
      <c r="CC3067" s="207"/>
      <c r="CD3067" s="207"/>
      <c r="CE3067" s="207"/>
      <c r="CF3067" s="207"/>
      <c r="CG3067" s="207"/>
      <c r="CH3067" s="207"/>
      <c r="CI3067" s="207"/>
      <c r="CJ3067" s="207"/>
      <c r="CK3067" s="207"/>
      <c r="CL3067" s="207"/>
      <c r="CM3067" s="207"/>
      <c r="CN3067" s="207"/>
      <c r="CO3067" s="207"/>
      <c r="CP3067" s="207"/>
      <c r="CQ3067" s="207"/>
      <c r="CR3067" s="207"/>
      <c r="CS3067" s="207"/>
      <c r="CT3067" s="207"/>
      <c r="CU3067" s="207"/>
      <c r="CV3067" s="207"/>
      <c r="CW3067" s="207"/>
      <c r="CX3067" s="207"/>
      <c r="CY3067" s="207"/>
      <c r="CZ3067" s="207"/>
      <c r="DA3067" s="207"/>
      <c r="DB3067" s="207"/>
      <c r="DC3067" s="207"/>
      <c r="DD3067" s="207"/>
      <c r="DE3067" s="207"/>
      <c r="DF3067" s="207"/>
      <c r="DG3067" s="207"/>
      <c r="DH3067" s="207"/>
      <c r="DI3067" s="207"/>
      <c r="DJ3067" s="207"/>
      <c r="DK3067" s="207"/>
      <c r="DL3067" s="207"/>
      <c r="DM3067" s="207"/>
      <c r="DN3067" s="207"/>
      <c r="DO3067" s="207"/>
      <c r="DP3067" s="207"/>
      <c r="DQ3067" s="207"/>
      <c r="DR3067" s="207"/>
      <c r="DS3067" s="207"/>
      <c r="DT3067" s="207"/>
      <c r="DU3067" s="207"/>
      <c r="DV3067" s="207"/>
      <c r="DW3067" s="207"/>
      <c r="DX3067" s="207"/>
    </row>
    <row r="3068" spans="68:128">
      <c r="BP3068" s="207"/>
      <c r="BQ3068" s="207"/>
      <c r="BR3068" s="207"/>
      <c r="BS3068" s="207"/>
      <c r="BT3068" s="207"/>
      <c r="BU3068" s="207"/>
      <c r="BV3068" s="207"/>
      <c r="BW3068" s="207"/>
      <c r="BX3068" s="207"/>
      <c r="BY3068" s="207"/>
      <c r="BZ3068" s="207"/>
      <c r="CA3068" s="207"/>
      <c r="CB3068" s="207"/>
      <c r="CC3068" s="207"/>
      <c r="CD3068" s="207"/>
      <c r="CE3068" s="207"/>
      <c r="CF3068" s="207"/>
      <c r="CG3068" s="207"/>
      <c r="CH3068" s="207"/>
      <c r="CI3068" s="207"/>
      <c r="CJ3068" s="207"/>
      <c r="CK3068" s="207"/>
      <c r="CL3068" s="207"/>
      <c r="CM3068" s="207"/>
      <c r="CN3068" s="207"/>
      <c r="CO3068" s="207"/>
      <c r="CP3068" s="207"/>
      <c r="CQ3068" s="207"/>
      <c r="CR3068" s="207"/>
      <c r="CS3068" s="207"/>
      <c r="CT3068" s="207"/>
      <c r="CU3068" s="207"/>
      <c r="CV3068" s="207"/>
      <c r="CW3068" s="207"/>
      <c r="CX3068" s="207"/>
      <c r="CY3068" s="207"/>
      <c r="CZ3068" s="207"/>
      <c r="DA3068" s="207"/>
      <c r="DB3068" s="207"/>
      <c r="DC3068" s="207"/>
      <c r="DD3068" s="207"/>
      <c r="DE3068" s="207"/>
      <c r="DF3068" s="207"/>
      <c r="DG3068" s="207"/>
      <c r="DH3068" s="207"/>
      <c r="DI3068" s="207"/>
      <c r="DJ3068" s="207"/>
      <c r="DK3068" s="207"/>
      <c r="DL3068" s="207"/>
      <c r="DM3068" s="207"/>
      <c r="DN3068" s="207"/>
      <c r="DO3068" s="207"/>
      <c r="DP3068" s="207"/>
      <c r="DQ3068" s="207"/>
      <c r="DR3068" s="207"/>
      <c r="DS3068" s="207"/>
      <c r="DT3068" s="207"/>
      <c r="DU3068" s="207"/>
      <c r="DV3068" s="207"/>
      <c r="DW3068" s="207"/>
      <c r="DX3068" s="207"/>
    </row>
    <row r="3069" spans="68:128">
      <c r="BP3069" s="207"/>
      <c r="BQ3069" s="207"/>
      <c r="BR3069" s="207"/>
      <c r="BS3069" s="207"/>
      <c r="BT3069" s="207"/>
      <c r="BU3069" s="207"/>
      <c r="BV3069" s="207"/>
      <c r="BW3069" s="207"/>
      <c r="BX3069" s="207"/>
      <c r="BY3069" s="207"/>
      <c r="BZ3069" s="207"/>
      <c r="CA3069" s="207"/>
      <c r="CB3069" s="207"/>
      <c r="CC3069" s="207"/>
      <c r="CD3069" s="207"/>
      <c r="CE3069" s="207"/>
      <c r="CF3069" s="207"/>
      <c r="CG3069" s="207"/>
      <c r="CH3069" s="207"/>
      <c r="CI3069" s="207"/>
      <c r="CJ3069" s="207"/>
      <c r="CK3069" s="207"/>
      <c r="CL3069" s="207"/>
      <c r="CM3069" s="207"/>
      <c r="CN3069" s="207"/>
      <c r="CO3069" s="207"/>
      <c r="CP3069" s="207"/>
      <c r="CQ3069" s="207"/>
      <c r="CR3069" s="207"/>
      <c r="CS3069" s="207"/>
      <c r="CT3069" s="207"/>
      <c r="CU3069" s="207"/>
      <c r="CV3069" s="207"/>
      <c r="CW3069" s="207"/>
      <c r="CX3069" s="207"/>
      <c r="CY3069" s="207"/>
      <c r="CZ3069" s="207"/>
      <c r="DA3069" s="207"/>
      <c r="DB3069" s="207"/>
      <c r="DC3069" s="207"/>
      <c r="DD3069" s="207"/>
      <c r="DE3069" s="207"/>
      <c r="DF3069" s="207"/>
      <c r="DG3069" s="207"/>
      <c r="DH3069" s="207"/>
      <c r="DI3069" s="207"/>
      <c r="DJ3069" s="207"/>
      <c r="DK3069" s="207"/>
      <c r="DL3069" s="207"/>
      <c r="DM3069" s="207"/>
      <c r="DN3069" s="207"/>
      <c r="DO3069" s="207"/>
      <c r="DP3069" s="207"/>
      <c r="DQ3069" s="207"/>
      <c r="DR3069" s="207"/>
      <c r="DS3069" s="207"/>
      <c r="DT3069" s="207"/>
      <c r="DU3069" s="207"/>
      <c r="DV3069" s="207"/>
      <c r="DW3069" s="207"/>
      <c r="DX3069" s="207"/>
    </row>
    <row r="3070" spans="68:128">
      <c r="BP3070" s="207"/>
      <c r="BQ3070" s="207"/>
      <c r="BR3070" s="207"/>
      <c r="BS3070" s="207"/>
      <c r="BT3070" s="207"/>
      <c r="BU3070" s="207"/>
      <c r="BV3070" s="207"/>
      <c r="BW3070" s="207"/>
      <c r="BX3070" s="207"/>
      <c r="BY3070" s="207"/>
      <c r="BZ3070" s="207"/>
      <c r="CA3070" s="207"/>
      <c r="CB3070" s="207"/>
      <c r="CC3070" s="207"/>
      <c r="CD3070" s="207"/>
      <c r="CE3070" s="207"/>
      <c r="CF3070" s="207"/>
      <c r="CG3070" s="207"/>
      <c r="CH3070" s="207"/>
      <c r="CI3070" s="207"/>
      <c r="CJ3070" s="207"/>
      <c r="CK3070" s="207"/>
      <c r="CL3070" s="207"/>
      <c r="CM3070" s="207"/>
      <c r="CN3070" s="207"/>
      <c r="CO3070" s="207"/>
      <c r="CP3070" s="207"/>
      <c r="CQ3070" s="207"/>
      <c r="CR3070" s="207"/>
      <c r="CS3070" s="207"/>
      <c r="CT3070" s="207"/>
      <c r="CU3070" s="207"/>
      <c r="CV3070" s="207"/>
      <c r="CW3070" s="207"/>
      <c r="CX3070" s="207"/>
      <c r="CY3070" s="207"/>
      <c r="CZ3070" s="207"/>
      <c r="DA3070" s="207"/>
      <c r="DB3070" s="207"/>
      <c r="DC3070" s="207"/>
      <c r="DD3070" s="207"/>
      <c r="DE3070" s="207"/>
      <c r="DF3070" s="207"/>
      <c r="DG3070" s="207"/>
      <c r="DH3070" s="207"/>
      <c r="DI3070" s="207"/>
      <c r="DJ3070" s="207"/>
      <c r="DK3070" s="207"/>
      <c r="DL3070" s="207"/>
      <c r="DM3070" s="207"/>
      <c r="DN3070" s="207"/>
      <c r="DO3070" s="207"/>
      <c r="DP3070" s="207"/>
      <c r="DQ3070" s="207"/>
      <c r="DR3070" s="207"/>
      <c r="DS3070" s="207"/>
      <c r="DT3070" s="207"/>
      <c r="DU3070" s="207"/>
      <c r="DV3070" s="207"/>
      <c r="DW3070" s="207"/>
      <c r="DX3070" s="207"/>
    </row>
    <row r="3071" spans="68:128">
      <c r="BP3071" s="207"/>
      <c r="BQ3071" s="207"/>
      <c r="BR3071" s="207"/>
      <c r="BS3071" s="207"/>
      <c r="BT3071" s="207"/>
      <c r="BU3071" s="207"/>
      <c r="BV3071" s="207"/>
      <c r="BW3071" s="207"/>
      <c r="BX3071" s="207"/>
      <c r="BY3071" s="207"/>
      <c r="BZ3071" s="207"/>
      <c r="CA3071" s="207"/>
      <c r="CB3071" s="207"/>
      <c r="CC3071" s="207"/>
      <c r="CD3071" s="207"/>
      <c r="CE3071" s="207"/>
      <c r="CF3071" s="207"/>
      <c r="CG3071" s="207"/>
      <c r="CH3071" s="207"/>
      <c r="CI3071" s="207"/>
      <c r="CJ3071" s="207"/>
      <c r="CK3071" s="207"/>
      <c r="CL3071" s="207"/>
      <c r="CM3071" s="207"/>
      <c r="CN3071" s="207"/>
      <c r="CO3071" s="207"/>
      <c r="CP3071" s="207"/>
      <c r="CQ3071" s="207"/>
      <c r="CR3071" s="207"/>
      <c r="CS3071" s="207"/>
      <c r="CT3071" s="207"/>
      <c r="CU3071" s="207"/>
      <c r="CV3071" s="207"/>
      <c r="CW3071" s="207"/>
      <c r="CX3071" s="207"/>
      <c r="CY3071" s="207"/>
      <c r="CZ3071" s="207"/>
      <c r="DA3071" s="207"/>
      <c r="DB3071" s="207"/>
      <c r="DC3071" s="207"/>
      <c r="DD3071" s="207"/>
      <c r="DE3071" s="207"/>
      <c r="DF3071" s="207"/>
      <c r="DG3071" s="207"/>
      <c r="DH3071" s="207"/>
      <c r="DI3071" s="207"/>
      <c r="DJ3071" s="207"/>
      <c r="DK3071" s="207"/>
      <c r="DL3071" s="207"/>
      <c r="DM3071" s="207"/>
      <c r="DN3071" s="207"/>
      <c r="DO3071" s="207"/>
      <c r="DP3071" s="207"/>
      <c r="DQ3071" s="207"/>
      <c r="DR3071" s="207"/>
      <c r="DS3071" s="207"/>
      <c r="DT3071" s="207"/>
      <c r="DU3071" s="207"/>
      <c r="DV3071" s="207"/>
      <c r="DW3071" s="207"/>
      <c r="DX3071" s="207"/>
    </row>
    <row r="3072" spans="68:128">
      <c r="BP3072" s="207"/>
      <c r="BQ3072" s="207"/>
      <c r="BR3072" s="207"/>
      <c r="BS3072" s="207"/>
      <c r="BT3072" s="207"/>
      <c r="BU3072" s="207"/>
      <c r="BV3072" s="207"/>
      <c r="BW3072" s="207"/>
      <c r="BX3072" s="207"/>
      <c r="BY3072" s="207"/>
      <c r="BZ3072" s="207"/>
      <c r="CA3072" s="207"/>
      <c r="CB3072" s="207"/>
      <c r="CC3072" s="207"/>
      <c r="CD3072" s="207"/>
      <c r="CE3072" s="207"/>
      <c r="CF3072" s="207"/>
      <c r="CG3072" s="207"/>
      <c r="CH3072" s="207"/>
      <c r="CI3072" s="207"/>
      <c r="CJ3072" s="207"/>
      <c r="CK3072" s="207"/>
      <c r="CL3072" s="207"/>
      <c r="CM3072" s="207"/>
      <c r="CN3072" s="207"/>
      <c r="CO3072" s="207"/>
      <c r="CP3072" s="207"/>
      <c r="CQ3072" s="207"/>
      <c r="CR3072" s="207"/>
      <c r="CS3072" s="207"/>
      <c r="CT3072" s="207"/>
      <c r="CU3072" s="207"/>
      <c r="CV3072" s="207"/>
      <c r="CW3072" s="207"/>
      <c r="CX3072" s="207"/>
      <c r="CY3072" s="207"/>
      <c r="CZ3072" s="207"/>
      <c r="DA3072" s="207"/>
      <c r="DB3072" s="207"/>
      <c r="DC3072" s="207"/>
      <c r="DD3072" s="207"/>
      <c r="DE3072" s="207"/>
      <c r="DF3072" s="207"/>
      <c r="DG3072" s="207"/>
      <c r="DH3072" s="207"/>
      <c r="DI3072" s="207"/>
      <c r="DJ3072" s="207"/>
      <c r="DK3072" s="207"/>
      <c r="DL3072" s="207"/>
      <c r="DM3072" s="207"/>
      <c r="DN3072" s="207"/>
      <c r="DO3072" s="207"/>
      <c r="DP3072" s="207"/>
      <c r="DQ3072" s="207"/>
      <c r="DR3072" s="207"/>
      <c r="DS3072" s="207"/>
      <c r="DT3072" s="207"/>
      <c r="DU3072" s="207"/>
      <c r="DV3072" s="207"/>
      <c r="DW3072" s="207"/>
      <c r="DX3072" s="207"/>
    </row>
    <row r="3073" spans="68:128">
      <c r="BP3073" s="207"/>
      <c r="BQ3073" s="207"/>
      <c r="BR3073" s="207"/>
      <c r="BS3073" s="207"/>
      <c r="BT3073" s="207"/>
      <c r="BU3073" s="207"/>
      <c r="BV3073" s="207"/>
      <c r="BW3073" s="207"/>
      <c r="BX3073" s="207"/>
      <c r="BY3073" s="207"/>
      <c r="BZ3073" s="207"/>
      <c r="CA3073" s="207"/>
      <c r="CB3073" s="207"/>
      <c r="CC3073" s="207"/>
      <c r="CD3073" s="207"/>
      <c r="CE3073" s="207"/>
      <c r="CF3073" s="207"/>
      <c r="CG3073" s="207"/>
      <c r="CH3073" s="207"/>
      <c r="CI3073" s="207"/>
      <c r="CJ3073" s="207"/>
      <c r="CK3073" s="207"/>
      <c r="CL3073" s="207"/>
      <c r="CM3073" s="207"/>
      <c r="CN3073" s="207"/>
      <c r="CO3073" s="207"/>
      <c r="CP3073" s="207"/>
      <c r="CQ3073" s="207"/>
      <c r="CR3073" s="207"/>
      <c r="CS3073" s="207"/>
      <c r="CT3073" s="207"/>
      <c r="CU3073" s="207"/>
      <c r="CV3073" s="207"/>
      <c r="CW3073" s="207"/>
      <c r="CX3073" s="207"/>
      <c r="CY3073" s="207"/>
      <c r="CZ3073" s="207"/>
      <c r="DA3073" s="207"/>
      <c r="DB3073" s="207"/>
      <c r="DC3073" s="207"/>
      <c r="DD3073" s="207"/>
      <c r="DE3073" s="207"/>
      <c r="DF3073" s="207"/>
      <c r="DG3073" s="207"/>
      <c r="DH3073" s="207"/>
      <c r="DI3073" s="207"/>
      <c r="DJ3073" s="207"/>
      <c r="DK3073" s="207"/>
      <c r="DL3073" s="207"/>
      <c r="DM3073" s="207"/>
      <c r="DN3073" s="207"/>
      <c r="DO3073" s="207"/>
      <c r="DP3073" s="207"/>
      <c r="DQ3073" s="207"/>
      <c r="DR3073" s="207"/>
      <c r="DS3073" s="207"/>
      <c r="DT3073" s="207"/>
      <c r="DU3073" s="207"/>
      <c r="DV3073" s="207"/>
      <c r="DW3073" s="207"/>
      <c r="DX3073" s="207"/>
    </row>
    <row r="3074" spans="68:128">
      <c r="BP3074" s="207"/>
      <c r="BQ3074" s="207"/>
      <c r="BR3074" s="207"/>
      <c r="BS3074" s="207"/>
      <c r="BT3074" s="207"/>
      <c r="BU3074" s="207"/>
      <c r="BV3074" s="207"/>
      <c r="BW3074" s="207"/>
      <c r="BX3074" s="207"/>
      <c r="BY3074" s="207"/>
      <c r="BZ3074" s="207"/>
      <c r="CA3074" s="207"/>
      <c r="CB3074" s="207"/>
      <c r="CC3074" s="207"/>
      <c r="CD3074" s="207"/>
      <c r="CE3074" s="207"/>
      <c r="CF3074" s="207"/>
      <c r="CG3074" s="207"/>
      <c r="CH3074" s="207"/>
      <c r="CI3074" s="207"/>
      <c r="CJ3074" s="207"/>
      <c r="CK3074" s="207"/>
      <c r="CL3074" s="207"/>
      <c r="CM3074" s="207"/>
      <c r="CN3074" s="207"/>
      <c r="CO3074" s="207"/>
      <c r="CP3074" s="207"/>
      <c r="CQ3074" s="207"/>
      <c r="CR3074" s="207"/>
      <c r="CS3074" s="207"/>
      <c r="CT3074" s="207"/>
      <c r="CU3074" s="207"/>
      <c r="CV3074" s="207"/>
      <c r="CW3074" s="207"/>
      <c r="CX3074" s="207"/>
      <c r="CY3074" s="207"/>
      <c r="CZ3074" s="207"/>
      <c r="DA3074" s="207"/>
      <c r="DB3074" s="207"/>
      <c r="DC3074" s="207"/>
      <c r="DD3074" s="207"/>
      <c r="DE3074" s="207"/>
      <c r="DF3074" s="207"/>
      <c r="DG3074" s="207"/>
      <c r="DH3074" s="207"/>
      <c r="DI3074" s="207"/>
      <c r="DJ3074" s="207"/>
      <c r="DK3074" s="207"/>
      <c r="DL3074" s="207"/>
      <c r="DM3074" s="207"/>
      <c r="DN3074" s="207"/>
      <c r="DO3074" s="207"/>
      <c r="DP3074" s="207"/>
      <c r="DQ3074" s="207"/>
      <c r="DR3074" s="207"/>
      <c r="DS3074" s="207"/>
      <c r="DT3074" s="207"/>
      <c r="DU3074" s="207"/>
      <c r="DV3074" s="207"/>
      <c r="DW3074" s="207"/>
      <c r="DX3074" s="207"/>
    </row>
    <row r="3075" spans="68:128">
      <c r="BP3075" s="207"/>
      <c r="BQ3075" s="207"/>
      <c r="BR3075" s="207"/>
      <c r="BS3075" s="207"/>
      <c r="BT3075" s="207"/>
      <c r="BU3075" s="207"/>
      <c r="BV3075" s="207"/>
      <c r="BW3075" s="207"/>
      <c r="BX3075" s="207"/>
      <c r="BY3075" s="207"/>
      <c r="BZ3075" s="207"/>
      <c r="CA3075" s="207"/>
      <c r="CB3075" s="207"/>
      <c r="CC3075" s="207"/>
      <c r="CD3075" s="207"/>
      <c r="CE3075" s="207"/>
      <c r="CF3075" s="207"/>
      <c r="CG3075" s="207"/>
      <c r="CH3075" s="207"/>
      <c r="CI3075" s="207"/>
      <c r="CJ3075" s="207"/>
      <c r="CK3075" s="207"/>
      <c r="CL3075" s="207"/>
      <c r="CM3075" s="207"/>
      <c r="CN3075" s="207"/>
      <c r="CO3075" s="207"/>
      <c r="CP3075" s="207"/>
      <c r="CQ3075" s="207"/>
      <c r="CR3075" s="207"/>
      <c r="CS3075" s="207"/>
      <c r="CT3075" s="207"/>
      <c r="CU3075" s="207"/>
      <c r="CV3075" s="207"/>
      <c r="CW3075" s="207"/>
      <c r="CX3075" s="207"/>
      <c r="CY3075" s="207"/>
      <c r="CZ3075" s="207"/>
      <c r="DA3075" s="207"/>
      <c r="DB3075" s="207"/>
      <c r="DC3075" s="207"/>
      <c r="DD3075" s="207"/>
      <c r="DE3075" s="207"/>
      <c r="DF3075" s="207"/>
      <c r="DG3075" s="207"/>
      <c r="DH3075" s="207"/>
      <c r="DI3075" s="207"/>
      <c r="DJ3075" s="207"/>
      <c r="DK3075" s="207"/>
      <c r="DL3075" s="207"/>
      <c r="DM3075" s="207"/>
      <c r="DN3075" s="207"/>
      <c r="DO3075" s="207"/>
      <c r="DP3075" s="207"/>
      <c r="DQ3075" s="207"/>
      <c r="DR3075" s="207"/>
      <c r="DS3075" s="207"/>
      <c r="DT3075" s="207"/>
      <c r="DU3075" s="207"/>
      <c r="DV3075" s="207"/>
      <c r="DW3075" s="207"/>
      <c r="DX3075" s="207"/>
    </row>
    <row r="3076" spans="68:128">
      <c r="BP3076" s="207"/>
      <c r="BQ3076" s="207"/>
      <c r="BR3076" s="207"/>
      <c r="BS3076" s="207"/>
      <c r="BT3076" s="207"/>
      <c r="BU3076" s="207"/>
      <c r="BV3076" s="207"/>
      <c r="BW3076" s="207"/>
      <c r="BX3076" s="207"/>
      <c r="BY3076" s="207"/>
      <c r="BZ3076" s="207"/>
      <c r="CA3076" s="207"/>
      <c r="CB3076" s="207"/>
      <c r="CC3076" s="207"/>
      <c r="CD3076" s="207"/>
      <c r="CE3076" s="207"/>
      <c r="CF3076" s="207"/>
      <c r="CG3076" s="207"/>
      <c r="CH3076" s="207"/>
      <c r="CI3076" s="207"/>
      <c r="CJ3076" s="207"/>
      <c r="CK3076" s="207"/>
      <c r="CL3076" s="207"/>
      <c r="CM3076" s="207"/>
      <c r="CN3076" s="207"/>
      <c r="CO3076" s="207"/>
      <c r="CP3076" s="207"/>
      <c r="CQ3076" s="207"/>
      <c r="CR3076" s="207"/>
      <c r="CS3076" s="207"/>
      <c r="CT3076" s="207"/>
      <c r="CU3076" s="207"/>
      <c r="CV3076" s="207"/>
      <c r="CW3076" s="207"/>
      <c r="CX3076" s="207"/>
      <c r="CY3076" s="207"/>
      <c r="CZ3076" s="207"/>
      <c r="DA3076" s="207"/>
      <c r="DB3076" s="207"/>
      <c r="DC3076" s="207"/>
      <c r="DD3076" s="207"/>
      <c r="DE3076" s="207"/>
      <c r="DF3076" s="207"/>
      <c r="DG3076" s="207"/>
      <c r="DH3076" s="207"/>
      <c r="DI3076" s="207"/>
      <c r="DJ3076" s="207"/>
      <c r="DK3076" s="207"/>
      <c r="DL3076" s="207"/>
      <c r="DM3076" s="207"/>
      <c r="DN3076" s="207"/>
      <c r="DO3076" s="207"/>
      <c r="DP3076" s="207"/>
      <c r="DQ3076" s="207"/>
      <c r="DR3076" s="207"/>
      <c r="DS3076" s="207"/>
      <c r="DT3076" s="207"/>
      <c r="DU3076" s="207"/>
      <c r="DV3076" s="207"/>
      <c r="DW3076" s="207"/>
      <c r="DX3076" s="207"/>
    </row>
    <row r="3077" spans="68:128">
      <c r="BP3077" s="207"/>
      <c r="BQ3077" s="207"/>
      <c r="BR3077" s="207"/>
      <c r="BS3077" s="207"/>
      <c r="BT3077" s="207"/>
      <c r="BU3077" s="207"/>
      <c r="BV3077" s="207"/>
      <c r="BW3077" s="207"/>
      <c r="BX3077" s="207"/>
      <c r="BY3077" s="207"/>
      <c r="BZ3077" s="207"/>
      <c r="CA3077" s="207"/>
      <c r="CB3077" s="207"/>
      <c r="CC3077" s="207"/>
      <c r="CD3077" s="207"/>
      <c r="CE3077" s="207"/>
      <c r="CF3077" s="207"/>
      <c r="CG3077" s="207"/>
      <c r="CH3077" s="207"/>
      <c r="CI3077" s="207"/>
      <c r="CJ3077" s="207"/>
      <c r="CK3077" s="207"/>
      <c r="CL3077" s="207"/>
      <c r="CM3077" s="207"/>
      <c r="CN3077" s="207"/>
      <c r="CO3077" s="207"/>
      <c r="CP3077" s="207"/>
      <c r="CQ3077" s="207"/>
      <c r="CR3077" s="207"/>
      <c r="CS3077" s="207"/>
      <c r="CT3077" s="207"/>
      <c r="CU3077" s="207"/>
      <c r="CV3077" s="207"/>
      <c r="CW3077" s="207"/>
      <c r="CX3077" s="207"/>
      <c r="CY3077" s="207"/>
      <c r="CZ3077" s="207"/>
      <c r="DA3077" s="207"/>
      <c r="DB3077" s="207"/>
      <c r="DC3077" s="207"/>
      <c r="DD3077" s="207"/>
      <c r="DE3077" s="207"/>
      <c r="DF3077" s="207"/>
      <c r="DG3077" s="207"/>
      <c r="DH3077" s="207"/>
      <c r="DI3077" s="207"/>
      <c r="DJ3077" s="207"/>
      <c r="DK3077" s="207"/>
      <c r="DL3077" s="207"/>
      <c r="DM3077" s="207"/>
      <c r="DN3077" s="207"/>
      <c r="DO3077" s="207"/>
      <c r="DP3077" s="207"/>
      <c r="DQ3077" s="207"/>
      <c r="DR3077" s="207"/>
      <c r="DS3077" s="207"/>
      <c r="DT3077" s="207"/>
      <c r="DU3077" s="207"/>
      <c r="DV3077" s="207"/>
      <c r="DW3077" s="207"/>
      <c r="DX3077" s="207"/>
    </row>
    <row r="3078" spans="68:128">
      <c r="BP3078" s="207"/>
      <c r="BQ3078" s="207"/>
      <c r="BR3078" s="207"/>
      <c r="BS3078" s="207"/>
      <c r="BT3078" s="207"/>
      <c r="BU3078" s="207"/>
      <c r="BV3078" s="207"/>
      <c r="BW3078" s="207"/>
      <c r="BX3078" s="207"/>
      <c r="BY3078" s="207"/>
      <c r="BZ3078" s="207"/>
      <c r="CA3078" s="207"/>
      <c r="CB3078" s="207"/>
      <c r="CC3078" s="207"/>
      <c r="CD3078" s="207"/>
      <c r="CE3078" s="207"/>
      <c r="CF3078" s="207"/>
      <c r="CG3078" s="207"/>
      <c r="CH3078" s="207"/>
      <c r="CI3078" s="207"/>
      <c r="CJ3078" s="207"/>
      <c r="CK3078" s="207"/>
      <c r="CL3078" s="207"/>
      <c r="CM3078" s="207"/>
      <c r="CN3078" s="207"/>
      <c r="CO3078" s="207"/>
      <c r="CP3078" s="207"/>
      <c r="CQ3078" s="207"/>
      <c r="CR3078" s="207"/>
      <c r="CS3078" s="207"/>
      <c r="CT3078" s="207"/>
      <c r="CU3078" s="207"/>
      <c r="CV3078" s="207"/>
      <c r="CW3078" s="207"/>
      <c r="CX3078" s="207"/>
      <c r="CY3078" s="207"/>
      <c r="CZ3078" s="207"/>
      <c r="DA3078" s="207"/>
      <c r="DB3078" s="207"/>
      <c r="DC3078" s="207"/>
      <c r="DD3078" s="207"/>
      <c r="DE3078" s="207"/>
      <c r="DF3078" s="207"/>
      <c r="DG3078" s="207"/>
      <c r="DH3078" s="207"/>
      <c r="DI3078" s="207"/>
      <c r="DJ3078" s="207"/>
      <c r="DK3078" s="207"/>
      <c r="DL3078" s="207"/>
      <c r="DM3078" s="207"/>
      <c r="DN3078" s="207"/>
      <c r="DO3078" s="207"/>
      <c r="DP3078" s="207"/>
      <c r="DQ3078" s="207"/>
      <c r="DR3078" s="207"/>
      <c r="DS3078" s="207"/>
      <c r="DT3078" s="207"/>
      <c r="DU3078" s="207"/>
      <c r="DV3078" s="207"/>
      <c r="DW3078" s="207"/>
      <c r="DX3078" s="207"/>
    </row>
    <row r="3079" spans="68:128">
      <c r="BP3079" s="207"/>
      <c r="BQ3079" s="207"/>
      <c r="BR3079" s="207"/>
      <c r="BS3079" s="207"/>
      <c r="BT3079" s="207"/>
      <c r="BU3079" s="207"/>
      <c r="BV3079" s="207"/>
      <c r="BW3079" s="207"/>
      <c r="BX3079" s="207"/>
      <c r="BY3079" s="207"/>
      <c r="BZ3079" s="207"/>
      <c r="CA3079" s="207"/>
      <c r="CB3079" s="207"/>
      <c r="CC3079" s="207"/>
      <c r="CD3079" s="207"/>
      <c r="CE3079" s="207"/>
      <c r="CF3079" s="207"/>
      <c r="CG3079" s="207"/>
      <c r="CH3079" s="207"/>
      <c r="CI3079" s="207"/>
      <c r="CJ3079" s="207"/>
      <c r="CK3079" s="207"/>
      <c r="CL3079" s="207"/>
      <c r="CM3079" s="207"/>
      <c r="CN3079" s="207"/>
      <c r="CO3079" s="207"/>
      <c r="CP3079" s="207"/>
      <c r="CQ3079" s="207"/>
      <c r="CR3079" s="207"/>
      <c r="CS3079" s="207"/>
      <c r="CT3079" s="207"/>
      <c r="CU3079" s="207"/>
      <c r="CV3079" s="207"/>
      <c r="CW3079" s="207"/>
      <c r="CX3079" s="207"/>
      <c r="CY3079" s="207"/>
      <c r="CZ3079" s="207"/>
      <c r="DA3079" s="207"/>
      <c r="DB3079" s="207"/>
      <c r="DC3079" s="207"/>
      <c r="DD3079" s="207"/>
      <c r="DE3079" s="207"/>
      <c r="DF3079" s="207"/>
      <c r="DG3079" s="207"/>
      <c r="DH3079" s="207"/>
      <c r="DI3079" s="207"/>
      <c r="DJ3079" s="207"/>
      <c r="DK3079" s="207"/>
      <c r="DL3079" s="207"/>
      <c r="DM3079" s="207"/>
      <c r="DN3079" s="207"/>
      <c r="DO3079" s="207"/>
      <c r="DP3079" s="207"/>
      <c r="DQ3079" s="207"/>
      <c r="DR3079" s="207"/>
      <c r="DS3079" s="207"/>
      <c r="DT3079" s="207"/>
      <c r="DU3079" s="207"/>
      <c r="DV3079" s="207"/>
      <c r="DW3079" s="207"/>
      <c r="DX3079" s="207"/>
    </row>
    <row r="3080" spans="68:128">
      <c r="BP3080" s="207"/>
      <c r="BQ3080" s="207"/>
      <c r="BR3080" s="207"/>
      <c r="BS3080" s="207"/>
      <c r="BT3080" s="207"/>
      <c r="BU3080" s="207"/>
      <c r="BV3080" s="207"/>
      <c r="BW3080" s="207"/>
      <c r="BX3080" s="207"/>
      <c r="BY3080" s="207"/>
      <c r="BZ3080" s="207"/>
      <c r="CA3080" s="207"/>
      <c r="CB3080" s="207"/>
      <c r="CC3080" s="207"/>
      <c r="CD3080" s="207"/>
      <c r="CE3080" s="207"/>
      <c r="CF3080" s="207"/>
      <c r="CG3080" s="207"/>
      <c r="CH3080" s="207"/>
      <c r="CI3080" s="207"/>
      <c r="CJ3080" s="207"/>
      <c r="CK3080" s="207"/>
      <c r="CL3080" s="207"/>
      <c r="CM3080" s="207"/>
      <c r="CN3080" s="207"/>
      <c r="CO3080" s="207"/>
      <c r="CP3080" s="207"/>
      <c r="CQ3080" s="207"/>
      <c r="CR3080" s="207"/>
      <c r="CS3080" s="207"/>
      <c r="CT3080" s="207"/>
      <c r="CU3080" s="207"/>
      <c r="CV3080" s="207"/>
      <c r="CW3080" s="207"/>
      <c r="CX3080" s="207"/>
      <c r="CY3080" s="207"/>
      <c r="CZ3080" s="207"/>
      <c r="DA3080" s="207"/>
      <c r="DB3080" s="207"/>
      <c r="DC3080" s="207"/>
      <c r="DD3080" s="207"/>
      <c r="DE3080" s="207"/>
      <c r="DF3080" s="207"/>
      <c r="DG3080" s="207"/>
      <c r="DH3080" s="207"/>
      <c r="DI3080" s="207"/>
      <c r="DJ3080" s="207"/>
      <c r="DK3080" s="207"/>
      <c r="DL3080" s="207"/>
      <c r="DM3080" s="207"/>
      <c r="DN3080" s="207"/>
      <c r="DO3080" s="207"/>
      <c r="DP3080" s="207"/>
      <c r="DQ3080" s="207"/>
      <c r="DR3080" s="207"/>
      <c r="DS3080" s="207"/>
      <c r="DT3080" s="207"/>
      <c r="DU3080" s="207"/>
      <c r="DV3080" s="207"/>
      <c r="DW3080" s="207"/>
      <c r="DX3080" s="207"/>
    </row>
    <row r="3081" spans="68:128">
      <c r="BP3081" s="207"/>
      <c r="BQ3081" s="207"/>
      <c r="BR3081" s="207"/>
      <c r="BS3081" s="207"/>
      <c r="BT3081" s="207"/>
      <c r="BU3081" s="207"/>
      <c r="BV3081" s="207"/>
      <c r="BW3081" s="207"/>
      <c r="BX3081" s="207"/>
      <c r="BY3081" s="207"/>
      <c r="BZ3081" s="207"/>
      <c r="CA3081" s="207"/>
      <c r="CB3081" s="207"/>
      <c r="CC3081" s="207"/>
      <c r="CD3081" s="207"/>
      <c r="CE3081" s="207"/>
      <c r="CF3081" s="207"/>
      <c r="CG3081" s="207"/>
      <c r="CH3081" s="207"/>
      <c r="CI3081" s="207"/>
      <c r="CJ3081" s="207"/>
      <c r="CK3081" s="207"/>
      <c r="CL3081" s="207"/>
      <c r="CM3081" s="207"/>
      <c r="CN3081" s="207"/>
      <c r="CO3081" s="207"/>
      <c r="CP3081" s="207"/>
      <c r="CQ3081" s="207"/>
      <c r="CR3081" s="207"/>
      <c r="CS3081" s="207"/>
      <c r="CT3081" s="207"/>
      <c r="CU3081" s="207"/>
      <c r="CV3081" s="207"/>
      <c r="CW3081" s="207"/>
      <c r="CX3081" s="207"/>
      <c r="CY3081" s="207"/>
      <c r="CZ3081" s="207"/>
      <c r="DA3081" s="207"/>
      <c r="DB3081" s="207"/>
      <c r="DC3081" s="207"/>
      <c r="DD3081" s="207"/>
      <c r="DE3081" s="207"/>
      <c r="DF3081" s="207"/>
      <c r="DG3081" s="207"/>
      <c r="DH3081" s="207"/>
      <c r="DI3081" s="207"/>
      <c r="DJ3081" s="207"/>
      <c r="DK3081" s="207"/>
      <c r="DL3081" s="207"/>
      <c r="DM3081" s="207"/>
      <c r="DN3081" s="207"/>
      <c r="DO3081" s="207"/>
      <c r="DP3081" s="207"/>
      <c r="DQ3081" s="207"/>
      <c r="DR3081" s="207"/>
      <c r="DS3081" s="207"/>
      <c r="DT3081" s="207"/>
      <c r="DU3081" s="207"/>
      <c r="DV3081" s="207"/>
      <c r="DW3081" s="207"/>
      <c r="DX3081" s="207"/>
    </row>
    <row r="3082" spans="68:128">
      <c r="BP3082" s="207"/>
      <c r="BQ3082" s="207"/>
      <c r="BR3082" s="207"/>
      <c r="BS3082" s="207"/>
      <c r="BT3082" s="207"/>
      <c r="BU3082" s="207"/>
      <c r="BV3082" s="207"/>
      <c r="BW3082" s="207"/>
      <c r="BX3082" s="207"/>
      <c r="BY3082" s="207"/>
      <c r="BZ3082" s="207"/>
      <c r="CA3082" s="207"/>
      <c r="CB3082" s="207"/>
      <c r="CC3082" s="207"/>
      <c r="CD3082" s="207"/>
      <c r="CE3082" s="207"/>
      <c r="CF3082" s="207"/>
      <c r="CG3082" s="207"/>
      <c r="CH3082" s="207"/>
      <c r="CI3082" s="207"/>
      <c r="CJ3082" s="207"/>
      <c r="CK3082" s="207"/>
      <c r="CL3082" s="207"/>
      <c r="CM3082" s="207"/>
      <c r="CN3082" s="207"/>
      <c r="CO3082" s="207"/>
      <c r="CP3082" s="207"/>
      <c r="CQ3082" s="207"/>
      <c r="CR3082" s="207"/>
      <c r="CS3082" s="207"/>
      <c r="CT3082" s="207"/>
      <c r="CU3082" s="207"/>
      <c r="CV3082" s="207"/>
      <c r="CW3082" s="207"/>
      <c r="CX3082" s="207"/>
      <c r="CY3082" s="207"/>
      <c r="CZ3082" s="207"/>
      <c r="DA3082" s="207"/>
      <c r="DB3082" s="207"/>
      <c r="DC3082" s="207"/>
      <c r="DD3082" s="207"/>
      <c r="DE3082" s="207"/>
      <c r="DF3082" s="207"/>
      <c r="DG3082" s="207"/>
      <c r="DH3082" s="207"/>
      <c r="DI3082" s="207"/>
      <c r="DJ3082" s="207"/>
      <c r="DK3082" s="207"/>
      <c r="DL3082" s="207"/>
      <c r="DM3082" s="207"/>
      <c r="DN3082" s="207"/>
      <c r="DO3082" s="207"/>
      <c r="DP3082" s="207"/>
      <c r="DQ3082" s="207"/>
      <c r="DR3082" s="207"/>
      <c r="DS3082" s="207"/>
      <c r="DT3082" s="207"/>
      <c r="DU3082" s="207"/>
      <c r="DV3082" s="207"/>
      <c r="DW3082" s="207"/>
      <c r="DX3082" s="207"/>
    </row>
    <row r="3083" spans="68:128">
      <c r="BP3083" s="207"/>
      <c r="BQ3083" s="207"/>
      <c r="BR3083" s="207"/>
      <c r="BS3083" s="207"/>
      <c r="BT3083" s="207"/>
      <c r="BU3083" s="207"/>
      <c r="BV3083" s="207"/>
      <c r="BW3083" s="207"/>
      <c r="BX3083" s="207"/>
      <c r="BY3083" s="207"/>
      <c r="BZ3083" s="207"/>
      <c r="CA3083" s="207"/>
      <c r="CB3083" s="207"/>
      <c r="CC3083" s="207"/>
      <c r="CD3083" s="207"/>
      <c r="CE3083" s="207"/>
      <c r="CF3083" s="207"/>
      <c r="CG3083" s="207"/>
      <c r="CH3083" s="207"/>
      <c r="CI3083" s="207"/>
      <c r="CJ3083" s="207"/>
      <c r="CK3083" s="207"/>
      <c r="CL3083" s="207"/>
      <c r="CM3083" s="207"/>
      <c r="CN3083" s="207"/>
      <c r="CO3083" s="207"/>
      <c r="CP3083" s="207"/>
      <c r="CQ3083" s="207"/>
      <c r="CR3083" s="207"/>
      <c r="CS3083" s="207"/>
      <c r="CT3083" s="207"/>
      <c r="CU3083" s="207"/>
      <c r="CV3083" s="207"/>
      <c r="CW3083" s="207"/>
      <c r="CX3083" s="207"/>
      <c r="CY3083" s="207"/>
      <c r="CZ3083" s="207"/>
      <c r="DA3083" s="207"/>
      <c r="DB3083" s="207"/>
      <c r="DC3083" s="207"/>
      <c r="DD3083" s="207"/>
      <c r="DE3083" s="207"/>
      <c r="DF3083" s="207"/>
      <c r="DG3083" s="207"/>
      <c r="DH3083" s="207"/>
      <c r="DI3083" s="207"/>
      <c r="DJ3083" s="207"/>
      <c r="DK3083" s="207"/>
      <c r="DL3083" s="207"/>
      <c r="DM3083" s="207"/>
      <c r="DN3083" s="207"/>
      <c r="DO3083" s="207"/>
      <c r="DP3083" s="207"/>
      <c r="DQ3083" s="207"/>
      <c r="DR3083" s="207"/>
      <c r="DS3083" s="207"/>
      <c r="DT3083" s="207"/>
      <c r="DU3083" s="207"/>
      <c r="DV3083" s="207"/>
      <c r="DW3083" s="207"/>
      <c r="DX3083" s="207"/>
    </row>
    <row r="3084" spans="68:128">
      <c r="BP3084" s="207"/>
      <c r="BQ3084" s="207"/>
      <c r="BR3084" s="207"/>
      <c r="BS3084" s="207"/>
      <c r="BT3084" s="207"/>
      <c r="BU3084" s="207"/>
      <c r="BV3084" s="207"/>
      <c r="BW3084" s="207"/>
      <c r="BX3084" s="207"/>
      <c r="BY3084" s="207"/>
      <c r="BZ3084" s="207"/>
      <c r="CA3084" s="207"/>
      <c r="CB3084" s="207"/>
      <c r="CC3084" s="207"/>
      <c r="CD3084" s="207"/>
      <c r="CE3084" s="207"/>
      <c r="CF3084" s="207"/>
      <c r="CG3084" s="207"/>
      <c r="CH3084" s="207"/>
      <c r="CI3084" s="207"/>
      <c r="CJ3084" s="207"/>
      <c r="CK3084" s="207"/>
      <c r="CL3084" s="207"/>
      <c r="CM3084" s="207"/>
      <c r="CN3084" s="207"/>
      <c r="CO3084" s="207"/>
      <c r="CP3084" s="207"/>
      <c r="CQ3084" s="207"/>
      <c r="CR3084" s="207"/>
      <c r="CS3084" s="207"/>
      <c r="CT3084" s="207"/>
      <c r="CU3084" s="207"/>
      <c r="CV3084" s="207"/>
      <c r="CW3084" s="207"/>
      <c r="CX3084" s="207"/>
      <c r="CY3084" s="207"/>
      <c r="CZ3084" s="207"/>
      <c r="DA3084" s="207"/>
      <c r="DB3084" s="207"/>
      <c r="DC3084" s="207"/>
      <c r="DD3084" s="207"/>
      <c r="DE3084" s="207"/>
      <c r="DF3084" s="207"/>
      <c r="DG3084" s="207"/>
      <c r="DH3084" s="207"/>
      <c r="DI3084" s="207"/>
      <c r="DJ3084" s="207"/>
      <c r="DK3084" s="207"/>
      <c r="DL3084" s="207"/>
      <c r="DM3084" s="207"/>
      <c r="DN3084" s="207"/>
      <c r="DO3084" s="207"/>
      <c r="DP3084" s="207"/>
      <c r="DQ3084" s="207"/>
      <c r="DR3084" s="207"/>
      <c r="DS3084" s="207"/>
      <c r="DT3084" s="207"/>
      <c r="DU3084" s="207"/>
      <c r="DV3084" s="207"/>
      <c r="DW3084" s="207"/>
      <c r="DX3084" s="207"/>
    </row>
    <row r="3085" spans="68:128">
      <c r="BP3085" s="207"/>
      <c r="BQ3085" s="207"/>
      <c r="BR3085" s="207"/>
      <c r="BS3085" s="207"/>
      <c r="BT3085" s="207"/>
      <c r="BU3085" s="207"/>
      <c r="BV3085" s="207"/>
      <c r="BW3085" s="207"/>
      <c r="BX3085" s="207"/>
      <c r="BY3085" s="207"/>
      <c r="BZ3085" s="207"/>
      <c r="CA3085" s="207"/>
      <c r="CB3085" s="207"/>
      <c r="CC3085" s="207"/>
      <c r="CD3085" s="207"/>
      <c r="CE3085" s="207"/>
      <c r="CF3085" s="207"/>
      <c r="CG3085" s="207"/>
      <c r="CH3085" s="207"/>
      <c r="CI3085" s="207"/>
      <c r="CJ3085" s="207"/>
      <c r="CK3085" s="207"/>
      <c r="CL3085" s="207"/>
      <c r="CM3085" s="207"/>
      <c r="CN3085" s="207"/>
      <c r="CO3085" s="207"/>
      <c r="CP3085" s="207"/>
      <c r="CQ3085" s="207"/>
      <c r="CR3085" s="207"/>
      <c r="CS3085" s="207"/>
      <c r="CT3085" s="207"/>
      <c r="CU3085" s="207"/>
      <c r="CV3085" s="207"/>
      <c r="CW3085" s="207"/>
      <c r="CX3085" s="207"/>
      <c r="CY3085" s="207"/>
      <c r="CZ3085" s="207"/>
      <c r="DA3085" s="207"/>
      <c r="DB3085" s="207"/>
      <c r="DC3085" s="207"/>
      <c r="DD3085" s="207"/>
      <c r="DE3085" s="207"/>
      <c r="DF3085" s="207"/>
      <c r="DG3085" s="207"/>
      <c r="DH3085" s="207"/>
      <c r="DI3085" s="207"/>
      <c r="DJ3085" s="207"/>
      <c r="DK3085" s="207"/>
      <c r="DL3085" s="207"/>
      <c r="DM3085" s="207"/>
      <c r="DN3085" s="207"/>
      <c r="DO3085" s="207"/>
      <c r="DP3085" s="207"/>
      <c r="DQ3085" s="207"/>
      <c r="DR3085" s="207"/>
      <c r="DS3085" s="207"/>
      <c r="DT3085" s="207"/>
      <c r="DU3085" s="207"/>
      <c r="DV3085" s="207"/>
      <c r="DW3085" s="207"/>
      <c r="DX3085" s="207"/>
    </row>
    <row r="3086" spans="68:128">
      <c r="BP3086" s="207"/>
      <c r="BQ3086" s="207"/>
      <c r="BR3086" s="207"/>
      <c r="BS3086" s="207"/>
      <c r="BT3086" s="207"/>
      <c r="BU3086" s="207"/>
      <c r="BV3086" s="207"/>
      <c r="BW3086" s="207"/>
      <c r="BX3086" s="207"/>
      <c r="BY3086" s="207"/>
      <c r="BZ3086" s="207"/>
      <c r="CA3086" s="207"/>
      <c r="CB3086" s="207"/>
      <c r="CC3086" s="207"/>
      <c r="CD3086" s="207"/>
      <c r="CE3086" s="207"/>
      <c r="CF3086" s="207"/>
      <c r="CG3086" s="207"/>
      <c r="CH3086" s="207"/>
      <c r="CI3086" s="207"/>
      <c r="CJ3086" s="207"/>
      <c r="CK3086" s="207"/>
      <c r="CL3086" s="207"/>
      <c r="CM3086" s="207"/>
      <c r="CN3086" s="207"/>
      <c r="CO3086" s="207"/>
      <c r="CP3086" s="207"/>
      <c r="CQ3086" s="207"/>
      <c r="CR3086" s="207"/>
      <c r="CS3086" s="207"/>
      <c r="CT3086" s="207"/>
      <c r="CU3086" s="207"/>
      <c r="CV3086" s="207"/>
      <c r="CW3086" s="207"/>
      <c r="CX3086" s="207"/>
      <c r="CY3086" s="207"/>
      <c r="CZ3086" s="207"/>
      <c r="DA3086" s="207"/>
      <c r="DB3086" s="207"/>
      <c r="DC3086" s="207"/>
      <c r="DD3086" s="207"/>
      <c r="DE3086" s="207"/>
      <c r="DF3086" s="207"/>
      <c r="DG3086" s="207"/>
      <c r="DH3086" s="207"/>
      <c r="DI3086" s="207"/>
      <c r="DJ3086" s="207"/>
      <c r="DK3086" s="207"/>
      <c r="DL3086" s="207"/>
      <c r="DM3086" s="207"/>
      <c r="DN3086" s="207"/>
      <c r="DO3086" s="207"/>
      <c r="DP3086" s="207"/>
      <c r="DQ3086" s="207"/>
      <c r="DR3086" s="207"/>
      <c r="DS3086" s="207"/>
      <c r="DT3086" s="207"/>
      <c r="DU3086" s="207"/>
      <c r="DV3086" s="207"/>
      <c r="DW3086" s="207"/>
      <c r="DX3086" s="207"/>
    </row>
    <row r="3087" spans="68:128">
      <c r="BP3087" s="207"/>
      <c r="BQ3087" s="207"/>
      <c r="BR3087" s="207"/>
      <c r="BS3087" s="207"/>
      <c r="BT3087" s="207"/>
      <c r="BU3087" s="207"/>
      <c r="BV3087" s="207"/>
      <c r="BW3087" s="207"/>
      <c r="BX3087" s="207"/>
      <c r="BY3087" s="207"/>
      <c r="BZ3087" s="207"/>
      <c r="CA3087" s="207"/>
      <c r="CB3087" s="207"/>
      <c r="CC3087" s="207"/>
      <c r="CD3087" s="207"/>
      <c r="CE3087" s="207"/>
      <c r="CF3087" s="207"/>
      <c r="CG3087" s="207"/>
      <c r="CH3087" s="207"/>
      <c r="CI3087" s="207"/>
      <c r="CJ3087" s="207"/>
      <c r="CK3087" s="207"/>
      <c r="CL3087" s="207"/>
      <c r="CM3087" s="207"/>
      <c r="CN3087" s="207"/>
      <c r="CO3087" s="207"/>
      <c r="CP3087" s="207"/>
      <c r="CQ3087" s="207"/>
      <c r="CR3087" s="207"/>
      <c r="CS3087" s="207"/>
      <c r="CT3087" s="207"/>
      <c r="CU3087" s="207"/>
      <c r="CV3087" s="207"/>
      <c r="CW3087" s="207"/>
      <c r="CX3087" s="207"/>
      <c r="CY3087" s="207"/>
      <c r="CZ3087" s="207"/>
      <c r="DA3087" s="207"/>
      <c r="DB3087" s="207"/>
      <c r="DC3087" s="207"/>
      <c r="DD3087" s="207"/>
      <c r="DE3087" s="207"/>
      <c r="DF3087" s="207"/>
      <c r="DG3087" s="207"/>
      <c r="DH3087" s="207"/>
      <c r="DI3087" s="207"/>
      <c r="DJ3087" s="207"/>
      <c r="DK3087" s="207"/>
      <c r="DL3087" s="207"/>
      <c r="DM3087" s="207"/>
      <c r="DN3087" s="207"/>
      <c r="DO3087" s="207"/>
      <c r="DP3087" s="207"/>
      <c r="DQ3087" s="207"/>
      <c r="DR3087" s="207"/>
      <c r="DS3087" s="207"/>
      <c r="DT3087" s="207"/>
      <c r="DU3087" s="207"/>
      <c r="DV3087" s="207"/>
      <c r="DW3087" s="207"/>
      <c r="DX3087" s="207"/>
    </row>
    <row r="3088" spans="68:128">
      <c r="BP3088" s="207"/>
      <c r="BQ3088" s="207"/>
      <c r="BR3088" s="207"/>
      <c r="BS3088" s="207"/>
      <c r="BT3088" s="207"/>
      <c r="BU3088" s="207"/>
      <c r="BV3088" s="207"/>
      <c r="BW3088" s="207"/>
      <c r="BX3088" s="207"/>
      <c r="BY3088" s="207"/>
      <c r="BZ3088" s="207"/>
      <c r="CA3088" s="207"/>
      <c r="CB3088" s="207"/>
      <c r="CC3088" s="207"/>
      <c r="CD3088" s="207"/>
      <c r="CE3088" s="207"/>
      <c r="CF3088" s="207"/>
      <c r="CG3088" s="207"/>
      <c r="CH3088" s="207"/>
      <c r="CI3088" s="207"/>
      <c r="CJ3088" s="207"/>
      <c r="CK3088" s="207"/>
      <c r="CL3088" s="207"/>
      <c r="CM3088" s="207"/>
      <c r="CN3088" s="207"/>
      <c r="CO3088" s="207"/>
      <c r="CP3088" s="207"/>
      <c r="CQ3088" s="207"/>
      <c r="CR3088" s="207"/>
      <c r="CS3088" s="207"/>
      <c r="CT3088" s="207"/>
      <c r="CU3088" s="207"/>
      <c r="CV3088" s="207"/>
      <c r="CW3088" s="207"/>
      <c r="CX3088" s="207"/>
      <c r="CY3088" s="207"/>
      <c r="CZ3088" s="207"/>
      <c r="DA3088" s="207"/>
      <c r="DB3088" s="207"/>
      <c r="DC3088" s="207"/>
      <c r="DD3088" s="207"/>
      <c r="DE3088" s="207"/>
      <c r="DF3088" s="207"/>
      <c r="DG3088" s="207"/>
      <c r="DH3088" s="207"/>
      <c r="DI3088" s="207"/>
      <c r="DJ3088" s="207"/>
      <c r="DK3088" s="207"/>
      <c r="DL3088" s="207"/>
      <c r="DM3088" s="207"/>
      <c r="DN3088" s="207"/>
      <c r="DO3088" s="207"/>
      <c r="DP3088" s="207"/>
      <c r="DQ3088" s="207"/>
      <c r="DR3088" s="207"/>
      <c r="DS3088" s="207"/>
      <c r="DT3088" s="207"/>
      <c r="DU3088" s="207"/>
      <c r="DV3088" s="207"/>
      <c r="DW3088" s="207"/>
      <c r="DX3088" s="207"/>
    </row>
    <row r="3089" spans="68:128">
      <c r="BP3089" s="207"/>
      <c r="BQ3089" s="207"/>
      <c r="BR3089" s="207"/>
      <c r="BS3089" s="207"/>
      <c r="BT3089" s="207"/>
      <c r="BU3089" s="207"/>
      <c r="BV3089" s="207"/>
      <c r="BW3089" s="207"/>
      <c r="BX3089" s="207"/>
      <c r="BY3089" s="207"/>
      <c r="BZ3089" s="207"/>
      <c r="CA3089" s="207"/>
      <c r="CB3089" s="207"/>
      <c r="CC3089" s="207"/>
      <c r="CD3089" s="207"/>
      <c r="CE3089" s="207"/>
      <c r="CF3089" s="207"/>
      <c r="CG3089" s="207"/>
      <c r="CH3089" s="207"/>
      <c r="CI3089" s="207"/>
      <c r="CJ3089" s="207"/>
      <c r="CK3089" s="207"/>
      <c r="CL3089" s="207"/>
      <c r="CM3089" s="207"/>
      <c r="CN3089" s="207"/>
      <c r="CO3089" s="207"/>
      <c r="CP3089" s="207"/>
      <c r="CQ3089" s="207"/>
      <c r="CR3089" s="207"/>
      <c r="CS3089" s="207"/>
      <c r="CT3089" s="207"/>
      <c r="CU3089" s="207"/>
      <c r="CV3089" s="207"/>
      <c r="CW3089" s="207"/>
      <c r="CX3089" s="207"/>
      <c r="CY3089" s="207"/>
      <c r="CZ3089" s="207"/>
      <c r="DA3089" s="207"/>
      <c r="DB3089" s="207"/>
      <c r="DC3089" s="207"/>
      <c r="DD3089" s="207"/>
      <c r="DE3089" s="207"/>
      <c r="DF3089" s="207"/>
      <c r="DG3089" s="207"/>
      <c r="DH3089" s="207"/>
      <c r="DI3089" s="207"/>
      <c r="DJ3089" s="207"/>
      <c r="DK3089" s="207"/>
      <c r="DL3089" s="207"/>
      <c r="DM3089" s="207"/>
      <c r="DN3089" s="207"/>
      <c r="DO3089" s="207"/>
      <c r="DP3089" s="207"/>
      <c r="DQ3089" s="207"/>
      <c r="DR3089" s="207"/>
      <c r="DS3089" s="207"/>
      <c r="DT3089" s="207"/>
      <c r="DU3089" s="207"/>
      <c r="DV3089" s="207"/>
      <c r="DW3089" s="207"/>
      <c r="DX3089" s="207"/>
    </row>
    <row r="3090" spans="68:128">
      <c r="BP3090" s="207"/>
      <c r="BQ3090" s="207"/>
      <c r="BR3090" s="207"/>
      <c r="BS3090" s="207"/>
      <c r="BT3090" s="207"/>
      <c r="BU3090" s="207"/>
      <c r="BV3090" s="207"/>
      <c r="BW3090" s="207"/>
      <c r="BX3090" s="207"/>
      <c r="BY3090" s="207"/>
      <c r="BZ3090" s="207"/>
      <c r="CA3090" s="207"/>
      <c r="CB3090" s="207"/>
      <c r="CC3090" s="207"/>
      <c r="CD3090" s="207"/>
      <c r="CE3090" s="207"/>
      <c r="CF3090" s="207"/>
      <c r="CG3090" s="207"/>
      <c r="CH3090" s="207"/>
      <c r="CI3090" s="207"/>
      <c r="CJ3090" s="207"/>
      <c r="CK3090" s="207"/>
      <c r="CL3090" s="207"/>
      <c r="CM3090" s="207"/>
      <c r="CN3090" s="207"/>
      <c r="CO3090" s="207"/>
      <c r="CP3090" s="207"/>
      <c r="CQ3090" s="207"/>
      <c r="CR3090" s="207"/>
      <c r="CS3090" s="207"/>
      <c r="CT3090" s="207"/>
      <c r="CU3090" s="207"/>
      <c r="CV3090" s="207"/>
      <c r="CW3090" s="207"/>
      <c r="CX3090" s="207"/>
      <c r="CY3090" s="207"/>
      <c r="CZ3090" s="207"/>
      <c r="DA3090" s="207"/>
      <c r="DB3090" s="207"/>
      <c r="DC3090" s="207"/>
      <c r="DD3090" s="207"/>
      <c r="DE3090" s="207"/>
      <c r="DF3090" s="207"/>
      <c r="DG3090" s="207"/>
      <c r="DH3090" s="207"/>
      <c r="DI3090" s="207"/>
      <c r="DJ3090" s="207"/>
      <c r="DK3090" s="207"/>
      <c r="DL3090" s="207"/>
      <c r="DM3090" s="207"/>
      <c r="DN3090" s="207"/>
      <c r="DO3090" s="207"/>
      <c r="DP3090" s="207"/>
      <c r="DQ3090" s="207"/>
      <c r="DR3090" s="207"/>
      <c r="DS3090" s="207"/>
      <c r="DT3090" s="207"/>
      <c r="DU3090" s="207"/>
      <c r="DV3090" s="207"/>
      <c r="DW3090" s="207"/>
      <c r="DX3090" s="207"/>
    </row>
    <row r="3091" spans="68:128">
      <c r="BP3091" s="207"/>
      <c r="BQ3091" s="207"/>
      <c r="BR3091" s="207"/>
      <c r="BS3091" s="207"/>
      <c r="BT3091" s="207"/>
      <c r="BU3091" s="207"/>
      <c r="BV3091" s="207"/>
      <c r="BW3091" s="207"/>
      <c r="BX3091" s="207"/>
      <c r="BY3091" s="207"/>
      <c r="BZ3091" s="207"/>
      <c r="CA3091" s="207"/>
      <c r="CB3091" s="207"/>
      <c r="CC3091" s="207"/>
      <c r="CD3091" s="207"/>
      <c r="CE3091" s="207"/>
      <c r="CF3091" s="207"/>
      <c r="CG3091" s="207"/>
      <c r="CH3091" s="207"/>
      <c r="CI3091" s="207"/>
      <c r="CJ3091" s="207"/>
      <c r="CK3091" s="207"/>
      <c r="CL3091" s="207"/>
      <c r="CM3091" s="207"/>
      <c r="CN3091" s="207"/>
      <c r="CO3091" s="207"/>
      <c r="CP3091" s="207"/>
      <c r="CQ3091" s="207"/>
      <c r="CR3091" s="207"/>
      <c r="CS3091" s="207"/>
      <c r="CT3091" s="207"/>
      <c r="CU3091" s="207"/>
      <c r="CV3091" s="207"/>
      <c r="CW3091" s="207"/>
      <c r="CX3091" s="207"/>
      <c r="CY3091" s="207"/>
      <c r="CZ3091" s="207"/>
      <c r="DA3091" s="207"/>
      <c r="DB3091" s="207"/>
      <c r="DC3091" s="207"/>
      <c r="DD3091" s="207"/>
      <c r="DE3091" s="207"/>
      <c r="DF3091" s="207"/>
      <c r="DG3091" s="207"/>
      <c r="DH3091" s="207"/>
      <c r="DI3091" s="207"/>
      <c r="DJ3091" s="207"/>
      <c r="DK3091" s="207"/>
      <c r="DL3091" s="207"/>
      <c r="DM3091" s="207"/>
      <c r="DN3091" s="207"/>
      <c r="DO3091" s="207"/>
      <c r="DP3091" s="207"/>
      <c r="DQ3091" s="207"/>
      <c r="DR3091" s="207"/>
      <c r="DS3091" s="207"/>
      <c r="DT3091" s="207"/>
      <c r="DU3091" s="207"/>
      <c r="DV3091" s="207"/>
      <c r="DW3091" s="207"/>
      <c r="DX3091" s="207"/>
    </row>
    <row r="3092" spans="68:128">
      <c r="BP3092" s="207"/>
      <c r="BQ3092" s="207"/>
      <c r="BR3092" s="207"/>
      <c r="BS3092" s="207"/>
      <c r="BT3092" s="207"/>
      <c r="BU3092" s="207"/>
      <c r="BV3092" s="207"/>
      <c r="BW3092" s="207"/>
      <c r="BX3092" s="207"/>
      <c r="BY3092" s="207"/>
      <c r="BZ3092" s="207"/>
      <c r="CA3092" s="207"/>
      <c r="CB3092" s="207"/>
      <c r="CC3092" s="207"/>
      <c r="CD3092" s="207"/>
      <c r="CE3092" s="207"/>
      <c r="CF3092" s="207"/>
      <c r="CG3092" s="207"/>
      <c r="CH3092" s="207"/>
      <c r="CI3092" s="207"/>
      <c r="CJ3092" s="207"/>
      <c r="CK3092" s="207"/>
      <c r="CL3092" s="207"/>
      <c r="CM3092" s="207"/>
      <c r="CN3092" s="207"/>
      <c r="CO3092" s="207"/>
      <c r="CP3092" s="207"/>
      <c r="CQ3092" s="207"/>
      <c r="CR3092" s="207"/>
      <c r="CS3092" s="207"/>
      <c r="CT3092" s="207"/>
      <c r="CU3092" s="207"/>
      <c r="CV3092" s="207"/>
      <c r="CW3092" s="207"/>
      <c r="CX3092" s="207"/>
      <c r="CY3092" s="207"/>
      <c r="CZ3092" s="207"/>
      <c r="DA3092" s="207"/>
      <c r="DB3092" s="207"/>
      <c r="DC3092" s="207"/>
      <c r="DD3092" s="207"/>
      <c r="DE3092" s="207"/>
      <c r="DF3092" s="207"/>
      <c r="DG3092" s="207"/>
      <c r="DH3092" s="207"/>
      <c r="DI3092" s="207"/>
      <c r="DJ3092" s="207"/>
      <c r="DK3092" s="207"/>
      <c r="DL3092" s="207"/>
      <c r="DM3092" s="207"/>
      <c r="DN3092" s="207"/>
      <c r="DO3092" s="207"/>
      <c r="DP3092" s="207"/>
      <c r="DQ3092" s="207"/>
      <c r="DR3092" s="207"/>
      <c r="DS3092" s="207"/>
      <c r="DT3092" s="207"/>
      <c r="DU3092" s="207"/>
      <c r="DV3092" s="207"/>
      <c r="DW3092" s="207"/>
      <c r="DX3092" s="207"/>
    </row>
    <row r="3093" spans="68:128">
      <c r="BP3093" s="207"/>
      <c r="BQ3093" s="207"/>
      <c r="BR3093" s="207"/>
      <c r="BS3093" s="207"/>
      <c r="BT3093" s="207"/>
      <c r="BU3093" s="207"/>
      <c r="BV3093" s="207"/>
      <c r="BW3093" s="207"/>
      <c r="BX3093" s="207"/>
      <c r="BY3093" s="207"/>
      <c r="BZ3093" s="207"/>
      <c r="CA3093" s="207"/>
      <c r="CB3093" s="207"/>
      <c r="CC3093" s="207"/>
      <c r="CD3093" s="207"/>
      <c r="CE3093" s="207"/>
      <c r="CF3093" s="207"/>
      <c r="CG3093" s="207"/>
      <c r="CH3093" s="207"/>
      <c r="CI3093" s="207"/>
      <c r="CJ3093" s="207"/>
      <c r="CK3093" s="207"/>
      <c r="CL3093" s="207"/>
      <c r="CM3093" s="207"/>
      <c r="CN3093" s="207"/>
      <c r="CO3093" s="207"/>
      <c r="CP3093" s="207"/>
      <c r="CQ3093" s="207"/>
      <c r="CR3093" s="207"/>
      <c r="CS3093" s="207"/>
      <c r="CT3093" s="207"/>
      <c r="CU3093" s="207"/>
      <c r="CV3093" s="207"/>
      <c r="CW3093" s="207"/>
      <c r="CX3093" s="207"/>
      <c r="CY3093" s="207"/>
      <c r="CZ3093" s="207"/>
      <c r="DA3093" s="207"/>
      <c r="DB3093" s="207"/>
      <c r="DC3093" s="207"/>
      <c r="DD3093" s="207"/>
      <c r="DE3093" s="207"/>
      <c r="DF3093" s="207"/>
      <c r="DG3093" s="207"/>
      <c r="DH3093" s="207"/>
      <c r="DI3093" s="207"/>
      <c r="DJ3093" s="207"/>
      <c r="DK3093" s="207"/>
      <c r="DL3093" s="207"/>
      <c r="DM3093" s="207"/>
      <c r="DN3093" s="207"/>
      <c r="DO3093" s="207"/>
      <c r="DP3093" s="207"/>
      <c r="DQ3093" s="207"/>
      <c r="DR3093" s="207"/>
      <c r="DS3093" s="207"/>
      <c r="DT3093" s="207"/>
      <c r="DU3093" s="207"/>
      <c r="DV3093" s="207"/>
      <c r="DW3093" s="207"/>
      <c r="DX3093" s="207"/>
    </row>
    <row r="3094" spans="68:128">
      <c r="BP3094" s="207"/>
      <c r="BQ3094" s="207"/>
      <c r="BR3094" s="207"/>
      <c r="BS3094" s="207"/>
      <c r="BT3094" s="207"/>
      <c r="BU3094" s="207"/>
      <c r="BV3094" s="207"/>
      <c r="BW3094" s="207"/>
      <c r="BX3094" s="207"/>
      <c r="BY3094" s="207"/>
      <c r="BZ3094" s="207"/>
      <c r="CA3094" s="207"/>
      <c r="CB3094" s="207"/>
      <c r="CC3094" s="207"/>
      <c r="CD3094" s="207"/>
      <c r="CE3094" s="207"/>
      <c r="CF3094" s="207"/>
      <c r="CG3094" s="207"/>
      <c r="CH3094" s="207"/>
      <c r="CI3094" s="207"/>
      <c r="CJ3094" s="207"/>
      <c r="CK3094" s="207"/>
      <c r="CL3094" s="207"/>
      <c r="CM3094" s="207"/>
      <c r="CN3094" s="207"/>
      <c r="CO3094" s="207"/>
      <c r="CP3094" s="207"/>
      <c r="CQ3094" s="207"/>
      <c r="CR3094" s="207"/>
      <c r="CS3094" s="207"/>
      <c r="CT3094" s="207"/>
      <c r="CU3094" s="207"/>
      <c r="CV3094" s="207"/>
      <c r="CW3094" s="207"/>
      <c r="CX3094" s="207"/>
      <c r="CY3094" s="207"/>
      <c r="CZ3094" s="207"/>
      <c r="DA3094" s="207"/>
      <c r="DB3094" s="207"/>
      <c r="DC3094" s="207"/>
      <c r="DD3094" s="207"/>
      <c r="DE3094" s="207"/>
      <c r="DF3094" s="207"/>
      <c r="DG3094" s="207"/>
      <c r="DH3094" s="207"/>
      <c r="DI3094" s="207"/>
      <c r="DJ3094" s="207"/>
      <c r="DK3094" s="207"/>
      <c r="DL3094" s="207"/>
      <c r="DM3094" s="207"/>
      <c r="DN3094" s="207"/>
      <c r="DO3094" s="207"/>
      <c r="DP3094" s="207"/>
      <c r="DQ3094" s="207"/>
      <c r="DR3094" s="207"/>
      <c r="DS3094" s="207"/>
      <c r="DT3094" s="207"/>
      <c r="DU3094" s="207"/>
      <c r="DV3094" s="207"/>
      <c r="DW3094" s="207"/>
      <c r="DX3094" s="207"/>
    </row>
    <row r="3095" spans="68:128">
      <c r="BP3095" s="207"/>
      <c r="BQ3095" s="207"/>
      <c r="BR3095" s="207"/>
      <c r="BS3095" s="207"/>
      <c r="BT3095" s="207"/>
      <c r="BU3095" s="207"/>
      <c r="BV3095" s="207"/>
      <c r="BW3095" s="207"/>
      <c r="BX3095" s="207"/>
      <c r="BY3095" s="207"/>
      <c r="BZ3095" s="207"/>
      <c r="CA3095" s="207"/>
      <c r="CB3095" s="207"/>
      <c r="CC3095" s="207"/>
      <c r="CD3095" s="207"/>
      <c r="CE3095" s="207"/>
      <c r="CF3095" s="207"/>
      <c r="CG3095" s="207"/>
      <c r="CH3095" s="207"/>
      <c r="CI3095" s="207"/>
      <c r="CJ3095" s="207"/>
      <c r="CK3095" s="207"/>
      <c r="CL3095" s="207"/>
      <c r="CM3095" s="207"/>
      <c r="CN3095" s="207"/>
      <c r="CO3095" s="207"/>
      <c r="CP3095" s="207"/>
      <c r="CQ3095" s="207"/>
      <c r="CR3095" s="207"/>
      <c r="CS3095" s="207"/>
      <c r="CT3095" s="207"/>
      <c r="CU3095" s="207"/>
      <c r="CV3095" s="207"/>
      <c r="CW3095" s="207"/>
      <c r="CX3095" s="207"/>
      <c r="CY3095" s="207"/>
      <c r="CZ3095" s="207"/>
      <c r="DA3095" s="207"/>
      <c r="DB3095" s="207"/>
      <c r="DC3095" s="207"/>
      <c r="DD3095" s="207"/>
      <c r="DE3095" s="207"/>
      <c r="DF3095" s="207"/>
      <c r="DG3095" s="207"/>
      <c r="DH3095" s="207"/>
      <c r="DI3095" s="207"/>
      <c r="DJ3095" s="207"/>
      <c r="DK3095" s="207"/>
      <c r="DL3095" s="207"/>
      <c r="DM3095" s="207"/>
      <c r="DN3095" s="207"/>
      <c r="DO3095" s="207"/>
      <c r="DP3095" s="207"/>
      <c r="DQ3095" s="207"/>
      <c r="DR3095" s="207"/>
      <c r="DS3095" s="207"/>
      <c r="DT3095" s="207"/>
      <c r="DU3095" s="207"/>
      <c r="DV3095" s="207"/>
      <c r="DW3095" s="207"/>
      <c r="DX3095" s="207"/>
    </row>
    <row r="3096" spans="68:128">
      <c r="BP3096" s="207"/>
      <c r="BQ3096" s="207"/>
      <c r="BR3096" s="207"/>
      <c r="BS3096" s="207"/>
      <c r="BT3096" s="207"/>
      <c r="BU3096" s="207"/>
      <c r="BV3096" s="207"/>
      <c r="BW3096" s="207"/>
      <c r="BX3096" s="207"/>
      <c r="BY3096" s="207"/>
      <c r="BZ3096" s="207"/>
      <c r="CA3096" s="207"/>
      <c r="CB3096" s="207"/>
      <c r="CC3096" s="207"/>
      <c r="CD3096" s="207"/>
      <c r="CE3096" s="207"/>
      <c r="CF3096" s="207"/>
      <c r="CG3096" s="207"/>
      <c r="CH3096" s="207"/>
      <c r="CI3096" s="207"/>
      <c r="CJ3096" s="207"/>
      <c r="CK3096" s="207"/>
      <c r="CL3096" s="207"/>
      <c r="CM3096" s="207"/>
      <c r="CN3096" s="207"/>
      <c r="CO3096" s="207"/>
      <c r="CP3096" s="207"/>
      <c r="CQ3096" s="207"/>
      <c r="CR3096" s="207"/>
      <c r="CS3096" s="207"/>
      <c r="CT3096" s="207"/>
      <c r="CU3096" s="207"/>
      <c r="CV3096" s="207"/>
      <c r="CW3096" s="207"/>
      <c r="CX3096" s="207"/>
      <c r="CY3096" s="207"/>
      <c r="CZ3096" s="207"/>
      <c r="DA3096" s="207"/>
      <c r="DB3096" s="207"/>
      <c r="DC3096" s="207"/>
      <c r="DD3096" s="207"/>
      <c r="DE3096" s="207"/>
      <c r="DF3096" s="207"/>
      <c r="DG3096" s="207"/>
      <c r="DH3096" s="207"/>
      <c r="DI3096" s="207"/>
      <c r="DJ3096" s="207"/>
      <c r="DK3096" s="207"/>
      <c r="DL3096" s="207"/>
      <c r="DM3096" s="207"/>
      <c r="DN3096" s="207"/>
      <c r="DO3096" s="207"/>
      <c r="DP3096" s="207"/>
      <c r="DQ3096" s="207"/>
      <c r="DR3096" s="207"/>
      <c r="DS3096" s="207"/>
      <c r="DT3096" s="207"/>
      <c r="DU3096" s="207"/>
      <c r="DV3096" s="207"/>
      <c r="DW3096" s="207"/>
      <c r="DX3096" s="207"/>
    </row>
    <row r="3097" spans="68:128">
      <c r="BP3097" s="207"/>
      <c r="BQ3097" s="207"/>
      <c r="BR3097" s="207"/>
      <c r="BS3097" s="207"/>
      <c r="BT3097" s="207"/>
      <c r="BU3097" s="207"/>
      <c r="BV3097" s="207"/>
      <c r="BW3097" s="207"/>
      <c r="BX3097" s="207"/>
      <c r="BY3097" s="207"/>
      <c r="BZ3097" s="207"/>
      <c r="CA3097" s="207"/>
      <c r="CB3097" s="207"/>
      <c r="CC3097" s="207"/>
      <c r="CD3097" s="207"/>
      <c r="CE3097" s="207"/>
      <c r="CF3097" s="207"/>
      <c r="CG3097" s="207"/>
      <c r="CH3097" s="207"/>
      <c r="CI3097" s="207"/>
      <c r="CJ3097" s="207"/>
      <c r="CK3097" s="207"/>
      <c r="CL3097" s="207"/>
      <c r="CM3097" s="207"/>
      <c r="CN3097" s="207"/>
      <c r="CO3097" s="207"/>
      <c r="CP3097" s="207"/>
      <c r="CQ3097" s="207"/>
      <c r="CR3097" s="207"/>
      <c r="CS3097" s="207"/>
      <c r="CT3097" s="207"/>
      <c r="CU3097" s="207"/>
      <c r="CV3097" s="207"/>
      <c r="CW3097" s="207"/>
      <c r="CX3097" s="207"/>
      <c r="CY3097" s="207"/>
      <c r="CZ3097" s="207"/>
      <c r="DA3097" s="207"/>
      <c r="DB3097" s="207"/>
      <c r="DC3097" s="207"/>
      <c r="DD3097" s="207"/>
      <c r="DE3097" s="207"/>
      <c r="DF3097" s="207"/>
      <c r="DG3097" s="207"/>
      <c r="DH3097" s="207"/>
      <c r="DI3097" s="207"/>
      <c r="DJ3097" s="207"/>
      <c r="DK3097" s="207"/>
      <c r="DL3097" s="207"/>
      <c r="DM3097" s="207"/>
      <c r="DN3097" s="207"/>
      <c r="DO3097" s="207"/>
      <c r="DP3097" s="207"/>
      <c r="DQ3097" s="207"/>
      <c r="DR3097" s="207"/>
      <c r="DS3097" s="207"/>
      <c r="DT3097" s="207"/>
      <c r="DU3097" s="207"/>
      <c r="DV3097" s="207"/>
      <c r="DW3097" s="207"/>
      <c r="DX3097" s="207"/>
    </row>
    <row r="3098" spans="68:128">
      <c r="BP3098" s="207"/>
      <c r="BQ3098" s="207"/>
      <c r="BR3098" s="207"/>
      <c r="BS3098" s="207"/>
      <c r="BT3098" s="207"/>
      <c r="BU3098" s="207"/>
      <c r="BV3098" s="207"/>
      <c r="BW3098" s="207"/>
      <c r="BX3098" s="207"/>
      <c r="BY3098" s="207"/>
      <c r="BZ3098" s="207"/>
      <c r="CA3098" s="207"/>
      <c r="CB3098" s="207"/>
      <c r="CC3098" s="207"/>
      <c r="CD3098" s="207"/>
      <c r="CE3098" s="207"/>
      <c r="CF3098" s="207"/>
      <c r="CG3098" s="207"/>
      <c r="CH3098" s="207"/>
      <c r="CI3098" s="207"/>
      <c r="CJ3098" s="207"/>
      <c r="CK3098" s="207"/>
      <c r="CL3098" s="207"/>
      <c r="CM3098" s="207"/>
      <c r="CN3098" s="207"/>
      <c r="CO3098" s="207"/>
      <c r="CP3098" s="207"/>
      <c r="CQ3098" s="207"/>
      <c r="CR3098" s="207"/>
      <c r="CS3098" s="207"/>
      <c r="CT3098" s="207"/>
      <c r="CU3098" s="207"/>
      <c r="CV3098" s="207"/>
      <c r="CW3098" s="207"/>
      <c r="CX3098" s="207"/>
      <c r="CY3098" s="207"/>
      <c r="CZ3098" s="207"/>
      <c r="DA3098" s="207"/>
      <c r="DB3098" s="207"/>
      <c r="DC3098" s="207"/>
      <c r="DD3098" s="207"/>
      <c r="DE3098" s="207"/>
      <c r="DF3098" s="207"/>
      <c r="DG3098" s="207"/>
      <c r="DH3098" s="207"/>
      <c r="DI3098" s="207"/>
      <c r="DJ3098" s="207"/>
      <c r="DK3098" s="207"/>
      <c r="DL3098" s="207"/>
      <c r="DM3098" s="207"/>
      <c r="DN3098" s="207"/>
      <c r="DO3098" s="207"/>
      <c r="DP3098" s="207"/>
      <c r="DQ3098" s="207"/>
      <c r="DR3098" s="207"/>
      <c r="DS3098" s="207"/>
      <c r="DT3098" s="207"/>
      <c r="DU3098" s="207"/>
      <c r="DV3098" s="207"/>
      <c r="DW3098" s="207"/>
      <c r="DX3098" s="207"/>
    </row>
    <row r="3099" spans="68:128">
      <c r="BP3099" s="207"/>
      <c r="BQ3099" s="207"/>
      <c r="BR3099" s="207"/>
      <c r="BS3099" s="207"/>
      <c r="BT3099" s="207"/>
      <c r="BU3099" s="207"/>
      <c r="BV3099" s="207"/>
      <c r="BW3099" s="207"/>
      <c r="BX3099" s="207"/>
      <c r="BY3099" s="207"/>
      <c r="BZ3099" s="207"/>
      <c r="CA3099" s="207"/>
      <c r="CB3099" s="207"/>
      <c r="CC3099" s="207"/>
      <c r="CD3099" s="207"/>
      <c r="CE3099" s="207"/>
      <c r="CF3099" s="207"/>
      <c r="CG3099" s="207"/>
      <c r="CH3099" s="207"/>
      <c r="CI3099" s="207"/>
      <c r="CJ3099" s="207"/>
      <c r="CK3099" s="207"/>
      <c r="CL3099" s="207"/>
      <c r="CM3099" s="207"/>
      <c r="CN3099" s="207"/>
      <c r="CO3099" s="207"/>
      <c r="CP3099" s="207"/>
      <c r="CQ3099" s="207"/>
      <c r="CR3099" s="207"/>
      <c r="CS3099" s="207"/>
      <c r="CT3099" s="207"/>
      <c r="CU3099" s="207"/>
      <c r="CV3099" s="207"/>
      <c r="CW3099" s="207"/>
      <c r="CX3099" s="207"/>
      <c r="CY3099" s="207"/>
      <c r="CZ3099" s="207"/>
      <c r="DA3099" s="207"/>
      <c r="DB3099" s="207"/>
      <c r="DC3099" s="207"/>
      <c r="DD3099" s="207"/>
      <c r="DE3099" s="207"/>
      <c r="DF3099" s="207"/>
      <c r="DG3099" s="207"/>
      <c r="DH3099" s="207"/>
      <c r="DI3099" s="207"/>
      <c r="DJ3099" s="207"/>
      <c r="DK3099" s="207"/>
      <c r="DL3099" s="207"/>
      <c r="DM3099" s="207"/>
      <c r="DN3099" s="207"/>
      <c r="DO3099" s="207"/>
      <c r="DP3099" s="207"/>
      <c r="DQ3099" s="207"/>
      <c r="DR3099" s="207"/>
      <c r="DS3099" s="207"/>
      <c r="DT3099" s="207"/>
      <c r="DU3099" s="207"/>
      <c r="DV3099" s="207"/>
      <c r="DW3099" s="207"/>
      <c r="DX3099" s="207"/>
    </row>
    <row r="3100" spans="68:128">
      <c r="BP3100" s="207"/>
      <c r="BQ3100" s="207"/>
      <c r="BR3100" s="207"/>
      <c r="BS3100" s="207"/>
      <c r="BT3100" s="207"/>
      <c r="BU3100" s="207"/>
      <c r="BV3100" s="207"/>
      <c r="BW3100" s="207"/>
      <c r="BX3100" s="207"/>
      <c r="BY3100" s="207"/>
      <c r="BZ3100" s="207"/>
      <c r="CA3100" s="207"/>
      <c r="CB3100" s="207"/>
      <c r="CC3100" s="207"/>
      <c r="CD3100" s="207"/>
      <c r="CE3100" s="207"/>
      <c r="CF3100" s="207"/>
      <c r="CG3100" s="207"/>
      <c r="CH3100" s="207"/>
      <c r="CI3100" s="207"/>
      <c r="CJ3100" s="207"/>
      <c r="CK3100" s="207"/>
      <c r="CL3100" s="207"/>
      <c r="CM3100" s="207"/>
      <c r="CN3100" s="207"/>
      <c r="CO3100" s="207"/>
      <c r="CP3100" s="207"/>
      <c r="CQ3100" s="207"/>
      <c r="CR3100" s="207"/>
      <c r="CS3100" s="207"/>
      <c r="CT3100" s="207"/>
      <c r="CU3100" s="207"/>
      <c r="CV3100" s="207"/>
      <c r="CW3100" s="207"/>
      <c r="CX3100" s="207"/>
      <c r="CY3100" s="207"/>
      <c r="CZ3100" s="207"/>
      <c r="DA3100" s="207"/>
      <c r="DB3100" s="207"/>
      <c r="DC3100" s="207"/>
      <c r="DD3100" s="207"/>
      <c r="DE3100" s="207"/>
      <c r="DF3100" s="207"/>
      <c r="DG3100" s="207"/>
      <c r="DH3100" s="207"/>
      <c r="DI3100" s="207"/>
      <c r="DJ3100" s="207"/>
      <c r="DK3100" s="207"/>
      <c r="DL3100" s="207"/>
      <c r="DM3100" s="207"/>
      <c r="DN3100" s="207"/>
      <c r="DO3100" s="207"/>
      <c r="DP3100" s="207"/>
      <c r="DQ3100" s="207"/>
      <c r="DR3100" s="207"/>
      <c r="DS3100" s="207"/>
      <c r="DT3100" s="207"/>
      <c r="DU3100" s="207"/>
      <c r="DV3100" s="207"/>
      <c r="DW3100" s="207"/>
      <c r="DX3100" s="207"/>
    </row>
    <row r="3101" spans="68:128">
      <c r="BP3101" s="207"/>
      <c r="BQ3101" s="207"/>
      <c r="BR3101" s="207"/>
      <c r="BS3101" s="207"/>
      <c r="BT3101" s="207"/>
      <c r="BU3101" s="207"/>
      <c r="BV3101" s="207"/>
      <c r="BW3101" s="207"/>
      <c r="BX3101" s="207"/>
      <c r="BY3101" s="207"/>
      <c r="BZ3101" s="207"/>
      <c r="CA3101" s="207"/>
      <c r="CB3101" s="207"/>
      <c r="CC3101" s="207"/>
      <c r="CD3101" s="207"/>
      <c r="CE3101" s="207"/>
      <c r="CF3101" s="207"/>
      <c r="CG3101" s="207"/>
      <c r="CH3101" s="207"/>
      <c r="CI3101" s="207"/>
      <c r="CJ3101" s="207"/>
      <c r="CK3101" s="207"/>
      <c r="CL3101" s="207"/>
      <c r="CM3101" s="207"/>
      <c r="CN3101" s="207"/>
      <c r="CO3101" s="207"/>
      <c r="CP3101" s="207"/>
      <c r="CQ3101" s="207"/>
      <c r="CR3101" s="207"/>
      <c r="CS3101" s="207"/>
      <c r="CT3101" s="207"/>
      <c r="CU3101" s="207"/>
      <c r="CV3101" s="207"/>
      <c r="CW3101" s="207"/>
      <c r="CX3101" s="207"/>
      <c r="CY3101" s="207"/>
      <c r="CZ3101" s="207"/>
      <c r="DA3101" s="207"/>
      <c r="DB3101" s="207"/>
      <c r="DC3101" s="207"/>
      <c r="DD3101" s="207"/>
      <c r="DE3101" s="207"/>
      <c r="DF3101" s="207"/>
      <c r="DG3101" s="207"/>
      <c r="DH3101" s="207"/>
      <c r="DI3101" s="207"/>
      <c r="DJ3101" s="207"/>
      <c r="DK3101" s="207"/>
      <c r="DL3101" s="207"/>
      <c r="DM3101" s="207"/>
      <c r="DN3101" s="207"/>
      <c r="DO3101" s="207"/>
      <c r="DP3101" s="207"/>
      <c r="DQ3101" s="207"/>
      <c r="DR3101" s="207"/>
      <c r="DS3101" s="207"/>
      <c r="DT3101" s="207"/>
      <c r="DU3101" s="207"/>
      <c r="DV3101" s="207"/>
      <c r="DW3101" s="207"/>
      <c r="DX3101" s="207"/>
    </row>
    <row r="3102" spans="68:128">
      <c r="BP3102" s="207"/>
      <c r="BQ3102" s="207"/>
      <c r="BR3102" s="207"/>
      <c r="BS3102" s="207"/>
      <c r="BT3102" s="207"/>
      <c r="BU3102" s="207"/>
      <c r="BV3102" s="207"/>
      <c r="BW3102" s="207"/>
      <c r="BX3102" s="207"/>
      <c r="BY3102" s="207"/>
      <c r="BZ3102" s="207"/>
      <c r="CA3102" s="207"/>
      <c r="CB3102" s="207"/>
      <c r="CC3102" s="207"/>
      <c r="CD3102" s="207"/>
      <c r="CE3102" s="207"/>
      <c r="CF3102" s="207"/>
      <c r="CG3102" s="207"/>
      <c r="CH3102" s="207"/>
      <c r="CI3102" s="207"/>
      <c r="CJ3102" s="207"/>
      <c r="CK3102" s="207"/>
      <c r="CL3102" s="207"/>
      <c r="CM3102" s="207"/>
      <c r="CN3102" s="207"/>
      <c r="CO3102" s="207"/>
      <c r="CP3102" s="207"/>
      <c r="CQ3102" s="207"/>
      <c r="CR3102" s="207"/>
      <c r="CS3102" s="207"/>
      <c r="CT3102" s="207"/>
      <c r="CU3102" s="207"/>
      <c r="CV3102" s="207"/>
      <c r="CW3102" s="207"/>
      <c r="CX3102" s="207"/>
      <c r="CY3102" s="207"/>
      <c r="CZ3102" s="207"/>
      <c r="DA3102" s="207"/>
      <c r="DB3102" s="207"/>
      <c r="DC3102" s="207"/>
      <c r="DD3102" s="207"/>
      <c r="DE3102" s="207"/>
      <c r="DF3102" s="207"/>
      <c r="DG3102" s="207"/>
      <c r="DH3102" s="207"/>
      <c r="DI3102" s="207"/>
      <c r="DJ3102" s="207"/>
      <c r="DK3102" s="207"/>
      <c r="DL3102" s="207"/>
      <c r="DM3102" s="207"/>
      <c r="DN3102" s="207"/>
      <c r="DO3102" s="207"/>
      <c r="DP3102" s="207"/>
      <c r="DQ3102" s="207"/>
      <c r="DR3102" s="207"/>
      <c r="DS3102" s="207"/>
      <c r="DT3102" s="207"/>
      <c r="DU3102" s="207"/>
      <c r="DV3102" s="207"/>
      <c r="DW3102" s="207"/>
      <c r="DX3102" s="207"/>
    </row>
    <row r="3103" spans="68:128">
      <c r="BP3103" s="207"/>
      <c r="BQ3103" s="207"/>
      <c r="BR3103" s="207"/>
      <c r="BS3103" s="207"/>
      <c r="BT3103" s="207"/>
      <c r="BU3103" s="207"/>
      <c r="BV3103" s="207"/>
      <c r="BW3103" s="207"/>
      <c r="BX3103" s="207"/>
      <c r="BY3103" s="207"/>
      <c r="BZ3103" s="207"/>
      <c r="CA3103" s="207"/>
      <c r="CB3103" s="207"/>
      <c r="CC3103" s="207"/>
      <c r="CD3103" s="207"/>
      <c r="CE3103" s="207"/>
      <c r="CF3103" s="207"/>
      <c r="CG3103" s="207"/>
      <c r="CH3103" s="207"/>
      <c r="CI3103" s="207"/>
      <c r="CJ3103" s="207"/>
      <c r="CK3103" s="207"/>
      <c r="CL3103" s="207"/>
      <c r="CM3103" s="207"/>
      <c r="CN3103" s="207"/>
      <c r="CO3103" s="207"/>
      <c r="CP3103" s="207"/>
      <c r="CQ3103" s="207"/>
      <c r="CR3103" s="207"/>
      <c r="CS3103" s="207"/>
      <c r="CT3103" s="207"/>
      <c r="CU3103" s="207"/>
      <c r="CV3103" s="207"/>
      <c r="CW3103" s="207"/>
      <c r="CX3103" s="207"/>
      <c r="CY3103" s="207"/>
      <c r="CZ3103" s="207"/>
      <c r="DA3103" s="207"/>
      <c r="DB3103" s="207"/>
      <c r="DC3103" s="207"/>
      <c r="DD3103" s="207"/>
      <c r="DE3103" s="207"/>
      <c r="DF3103" s="207"/>
      <c r="DG3103" s="207"/>
      <c r="DH3103" s="207"/>
      <c r="DI3103" s="207"/>
      <c r="DJ3103" s="207"/>
      <c r="DK3103" s="207"/>
      <c r="DL3103" s="207"/>
      <c r="DM3103" s="207"/>
      <c r="DN3103" s="207"/>
      <c r="DO3103" s="207"/>
      <c r="DP3103" s="207"/>
      <c r="DQ3103" s="207"/>
      <c r="DR3103" s="207"/>
      <c r="DS3103" s="207"/>
      <c r="DT3103" s="207"/>
      <c r="DU3103" s="207"/>
      <c r="DV3103" s="207"/>
      <c r="DW3103" s="207"/>
      <c r="DX3103" s="207"/>
    </row>
    <row r="3104" spans="68:128">
      <c r="BP3104" s="207"/>
      <c r="BQ3104" s="207"/>
      <c r="BR3104" s="207"/>
      <c r="BS3104" s="207"/>
      <c r="BT3104" s="207"/>
      <c r="BU3104" s="207"/>
      <c r="BV3104" s="207"/>
      <c r="BW3104" s="207"/>
      <c r="BX3104" s="207"/>
      <c r="BY3104" s="207"/>
      <c r="BZ3104" s="207"/>
      <c r="CA3104" s="207"/>
      <c r="CB3104" s="207"/>
      <c r="CC3104" s="207"/>
      <c r="CD3104" s="207"/>
      <c r="CE3104" s="207"/>
      <c r="CF3104" s="207"/>
      <c r="CG3104" s="207"/>
      <c r="CH3104" s="207"/>
      <c r="CI3104" s="207"/>
      <c r="CJ3104" s="207"/>
      <c r="CK3104" s="207"/>
      <c r="CL3104" s="207"/>
      <c r="CM3104" s="207"/>
      <c r="CN3104" s="207"/>
      <c r="CO3104" s="207"/>
      <c r="CP3104" s="207"/>
      <c r="CQ3104" s="207"/>
      <c r="CR3104" s="207"/>
      <c r="CS3104" s="207"/>
      <c r="CT3104" s="207"/>
      <c r="CU3104" s="207"/>
      <c r="CV3104" s="207"/>
      <c r="CW3104" s="207"/>
      <c r="CX3104" s="207"/>
      <c r="CY3104" s="207"/>
      <c r="CZ3104" s="207"/>
      <c r="DA3104" s="207"/>
      <c r="DB3104" s="207"/>
      <c r="DC3104" s="207"/>
      <c r="DD3104" s="207"/>
      <c r="DE3104" s="207"/>
      <c r="DF3104" s="207"/>
      <c r="DG3104" s="207"/>
      <c r="DH3104" s="207"/>
      <c r="DI3104" s="207"/>
      <c r="DJ3104" s="207"/>
      <c r="DK3104" s="207"/>
      <c r="DL3104" s="207"/>
      <c r="DM3104" s="207"/>
      <c r="DN3104" s="207"/>
      <c r="DO3104" s="207"/>
      <c r="DP3104" s="207"/>
      <c r="DQ3104" s="207"/>
      <c r="DR3104" s="207"/>
      <c r="DS3104" s="207"/>
      <c r="DT3104" s="207"/>
      <c r="DU3104" s="207"/>
      <c r="DV3104" s="207"/>
      <c r="DW3104" s="207"/>
      <c r="DX3104" s="207"/>
    </row>
    <row r="3105" spans="68:128">
      <c r="BP3105" s="207"/>
      <c r="BQ3105" s="207"/>
      <c r="BR3105" s="207"/>
      <c r="BS3105" s="207"/>
      <c r="BT3105" s="207"/>
      <c r="BU3105" s="207"/>
      <c r="BV3105" s="207"/>
      <c r="BW3105" s="207"/>
      <c r="BX3105" s="207"/>
      <c r="BY3105" s="207"/>
      <c r="BZ3105" s="207"/>
      <c r="CA3105" s="207"/>
      <c r="CB3105" s="207"/>
      <c r="CC3105" s="207"/>
      <c r="CD3105" s="207"/>
      <c r="CE3105" s="207"/>
      <c r="CF3105" s="207"/>
      <c r="CG3105" s="207"/>
      <c r="CH3105" s="207"/>
      <c r="CI3105" s="207"/>
      <c r="CJ3105" s="207"/>
      <c r="CK3105" s="207"/>
      <c r="CL3105" s="207"/>
      <c r="CM3105" s="207"/>
      <c r="CN3105" s="207"/>
      <c r="CO3105" s="207"/>
      <c r="CP3105" s="207"/>
      <c r="CQ3105" s="207"/>
      <c r="CR3105" s="207"/>
      <c r="CS3105" s="207"/>
      <c r="CT3105" s="207"/>
      <c r="CU3105" s="207"/>
      <c r="CV3105" s="207"/>
      <c r="CW3105" s="207"/>
      <c r="CX3105" s="207"/>
      <c r="CY3105" s="207"/>
      <c r="CZ3105" s="207"/>
      <c r="DA3105" s="207"/>
      <c r="DB3105" s="207"/>
      <c r="DC3105" s="207"/>
      <c r="DD3105" s="207"/>
      <c r="DE3105" s="207"/>
      <c r="DF3105" s="207"/>
      <c r="DG3105" s="207"/>
      <c r="DH3105" s="207"/>
      <c r="DI3105" s="207"/>
      <c r="DJ3105" s="207"/>
      <c r="DK3105" s="207"/>
      <c r="DL3105" s="207"/>
      <c r="DM3105" s="207"/>
      <c r="DN3105" s="207"/>
      <c r="DO3105" s="207"/>
      <c r="DP3105" s="207"/>
      <c r="DQ3105" s="207"/>
      <c r="DR3105" s="207"/>
      <c r="DS3105" s="207"/>
      <c r="DT3105" s="207"/>
      <c r="DU3105" s="207"/>
      <c r="DV3105" s="207"/>
      <c r="DW3105" s="207"/>
      <c r="DX3105" s="207"/>
    </row>
    <row r="3106" spans="68:128">
      <c r="BP3106" s="207"/>
      <c r="BQ3106" s="207"/>
      <c r="BR3106" s="207"/>
      <c r="BS3106" s="207"/>
      <c r="BT3106" s="207"/>
      <c r="BU3106" s="207"/>
      <c r="BV3106" s="207"/>
      <c r="BW3106" s="207"/>
      <c r="BX3106" s="207"/>
      <c r="BY3106" s="207"/>
      <c r="BZ3106" s="207"/>
      <c r="CA3106" s="207"/>
      <c r="CB3106" s="207"/>
      <c r="CC3106" s="207"/>
      <c r="CD3106" s="207"/>
      <c r="CE3106" s="207"/>
      <c r="CF3106" s="207"/>
      <c r="CG3106" s="207"/>
      <c r="CH3106" s="207"/>
      <c r="CI3106" s="207"/>
      <c r="CJ3106" s="207"/>
      <c r="CK3106" s="207"/>
      <c r="CL3106" s="207"/>
      <c r="CM3106" s="207"/>
      <c r="CN3106" s="207"/>
      <c r="CO3106" s="207"/>
      <c r="CP3106" s="207"/>
      <c r="CQ3106" s="207"/>
      <c r="CR3106" s="207"/>
      <c r="CS3106" s="207"/>
      <c r="CT3106" s="207"/>
      <c r="CU3106" s="207"/>
      <c r="CV3106" s="207"/>
      <c r="CW3106" s="207"/>
      <c r="CX3106" s="207"/>
      <c r="CY3106" s="207"/>
      <c r="CZ3106" s="207"/>
      <c r="DA3106" s="207"/>
      <c r="DB3106" s="207"/>
      <c r="DC3106" s="207"/>
      <c r="DD3106" s="207"/>
      <c r="DE3106" s="207"/>
      <c r="DF3106" s="207"/>
      <c r="DG3106" s="207"/>
      <c r="DH3106" s="207"/>
      <c r="DI3106" s="207"/>
      <c r="DJ3106" s="207"/>
      <c r="DK3106" s="207"/>
      <c r="DL3106" s="207"/>
      <c r="DM3106" s="207"/>
      <c r="DN3106" s="207"/>
      <c r="DO3106" s="207"/>
      <c r="DP3106" s="207"/>
      <c r="DQ3106" s="207"/>
      <c r="DR3106" s="207"/>
      <c r="DS3106" s="207"/>
      <c r="DT3106" s="207"/>
      <c r="DU3106" s="207"/>
      <c r="DV3106" s="207"/>
      <c r="DW3106" s="207"/>
      <c r="DX3106" s="207"/>
    </row>
    <row r="3107" spans="68:128">
      <c r="BP3107" s="207"/>
      <c r="BQ3107" s="207"/>
      <c r="BR3107" s="207"/>
      <c r="BS3107" s="207"/>
      <c r="BT3107" s="207"/>
      <c r="BU3107" s="207"/>
      <c r="BV3107" s="207"/>
      <c r="BW3107" s="207"/>
      <c r="BX3107" s="207"/>
      <c r="BY3107" s="207"/>
      <c r="BZ3107" s="207"/>
      <c r="CA3107" s="207"/>
      <c r="CB3107" s="207"/>
      <c r="CC3107" s="207"/>
      <c r="CD3107" s="207"/>
      <c r="CE3107" s="207"/>
      <c r="CF3107" s="207"/>
      <c r="CG3107" s="207"/>
      <c r="CH3107" s="207"/>
      <c r="CI3107" s="207"/>
      <c r="CJ3107" s="207"/>
      <c r="CK3107" s="207"/>
      <c r="CL3107" s="207"/>
      <c r="CM3107" s="207"/>
      <c r="CN3107" s="207"/>
      <c r="CO3107" s="207"/>
      <c r="CP3107" s="207"/>
      <c r="CQ3107" s="207"/>
      <c r="CR3107" s="207"/>
      <c r="CS3107" s="207"/>
      <c r="CT3107" s="207"/>
      <c r="CU3107" s="207"/>
      <c r="CV3107" s="207"/>
      <c r="CW3107" s="207"/>
      <c r="CX3107" s="207"/>
      <c r="CY3107" s="207"/>
      <c r="CZ3107" s="207"/>
      <c r="DA3107" s="207"/>
      <c r="DB3107" s="207"/>
      <c r="DC3107" s="207"/>
      <c r="DD3107" s="207"/>
      <c r="DE3107" s="207"/>
      <c r="DF3107" s="207"/>
      <c r="DG3107" s="207"/>
      <c r="DH3107" s="207"/>
      <c r="DI3107" s="207"/>
      <c r="DJ3107" s="207"/>
      <c r="DK3107" s="207"/>
      <c r="DL3107" s="207"/>
      <c r="DM3107" s="207"/>
      <c r="DN3107" s="207"/>
      <c r="DO3107" s="207"/>
      <c r="DP3107" s="207"/>
      <c r="DQ3107" s="207"/>
      <c r="DR3107" s="207"/>
      <c r="DS3107" s="207"/>
      <c r="DT3107" s="207"/>
      <c r="DU3107" s="207"/>
      <c r="DV3107" s="207"/>
      <c r="DW3107" s="207"/>
      <c r="DX3107" s="207"/>
    </row>
    <row r="3108" spans="68:128">
      <c r="BP3108" s="207"/>
      <c r="BQ3108" s="207"/>
      <c r="BR3108" s="207"/>
      <c r="BS3108" s="207"/>
      <c r="BT3108" s="207"/>
      <c r="BU3108" s="207"/>
      <c r="BV3108" s="207"/>
      <c r="BW3108" s="207"/>
      <c r="BX3108" s="207"/>
      <c r="BY3108" s="207"/>
      <c r="BZ3108" s="207"/>
      <c r="CA3108" s="207"/>
      <c r="CB3108" s="207"/>
      <c r="CC3108" s="207"/>
      <c r="CD3108" s="207"/>
      <c r="CE3108" s="207"/>
      <c r="CF3108" s="207"/>
      <c r="CG3108" s="207"/>
      <c r="CH3108" s="207"/>
      <c r="CI3108" s="207"/>
      <c r="CJ3108" s="207"/>
      <c r="CK3108" s="207"/>
      <c r="CL3108" s="207"/>
      <c r="CM3108" s="207"/>
      <c r="CN3108" s="207"/>
      <c r="CO3108" s="207"/>
      <c r="CP3108" s="207"/>
      <c r="CQ3108" s="207"/>
      <c r="CR3108" s="207"/>
      <c r="CS3108" s="207"/>
      <c r="CT3108" s="207"/>
      <c r="CU3108" s="207"/>
      <c r="CV3108" s="207"/>
      <c r="CW3108" s="207"/>
      <c r="CX3108" s="207"/>
      <c r="CY3108" s="207"/>
      <c r="CZ3108" s="207"/>
      <c r="DA3108" s="207"/>
      <c r="DB3108" s="207"/>
      <c r="DC3108" s="207"/>
      <c r="DD3108" s="207"/>
      <c r="DE3108" s="207"/>
      <c r="DF3108" s="207"/>
      <c r="DG3108" s="207"/>
      <c r="DH3108" s="207"/>
      <c r="DI3108" s="207"/>
      <c r="DJ3108" s="207"/>
      <c r="DK3108" s="207"/>
      <c r="DL3108" s="207"/>
      <c r="DM3108" s="207"/>
      <c r="DN3108" s="207"/>
      <c r="DO3108" s="207"/>
      <c r="DP3108" s="207"/>
      <c r="DQ3108" s="207"/>
      <c r="DR3108" s="207"/>
      <c r="DS3108" s="207"/>
      <c r="DT3108" s="207"/>
      <c r="DU3108" s="207"/>
      <c r="DV3108" s="207"/>
      <c r="DW3108" s="207"/>
      <c r="DX3108" s="207"/>
    </row>
    <row r="3109" spans="68:128">
      <c r="BP3109" s="207"/>
      <c r="BQ3109" s="207"/>
      <c r="BR3109" s="207"/>
      <c r="BS3109" s="207"/>
      <c r="BT3109" s="207"/>
      <c r="BU3109" s="207"/>
      <c r="BV3109" s="207"/>
      <c r="BW3109" s="207"/>
      <c r="BX3109" s="207"/>
      <c r="BY3109" s="207"/>
      <c r="BZ3109" s="207"/>
      <c r="CA3109" s="207"/>
      <c r="CB3109" s="207"/>
      <c r="CC3109" s="207"/>
      <c r="CD3109" s="207"/>
      <c r="CE3109" s="207"/>
      <c r="CF3109" s="207"/>
      <c r="CG3109" s="207"/>
      <c r="CH3109" s="207"/>
      <c r="CI3109" s="207"/>
      <c r="CJ3109" s="207"/>
      <c r="CK3109" s="207"/>
      <c r="CL3109" s="207"/>
      <c r="CM3109" s="207"/>
      <c r="CN3109" s="207"/>
      <c r="CO3109" s="207"/>
      <c r="CP3109" s="207"/>
      <c r="CQ3109" s="207"/>
      <c r="CR3109" s="207"/>
      <c r="CS3109" s="207"/>
      <c r="CT3109" s="207"/>
      <c r="CU3109" s="207"/>
      <c r="CV3109" s="207"/>
      <c r="CW3109" s="207"/>
      <c r="CX3109" s="207"/>
      <c r="CY3109" s="207"/>
      <c r="CZ3109" s="207"/>
      <c r="DA3109" s="207"/>
      <c r="DB3109" s="207"/>
      <c r="DC3109" s="207"/>
      <c r="DD3109" s="207"/>
      <c r="DE3109" s="207"/>
      <c r="DF3109" s="207"/>
      <c r="DG3109" s="207"/>
      <c r="DH3109" s="207"/>
      <c r="DI3109" s="207"/>
      <c r="DJ3109" s="207"/>
      <c r="DK3109" s="207"/>
      <c r="DL3109" s="207"/>
      <c r="DM3109" s="207"/>
      <c r="DN3109" s="207"/>
      <c r="DO3109" s="207"/>
      <c r="DP3109" s="207"/>
      <c r="DQ3109" s="207"/>
      <c r="DR3109" s="207"/>
      <c r="DS3109" s="207"/>
      <c r="DT3109" s="207"/>
      <c r="DU3109" s="207"/>
      <c r="DV3109" s="207"/>
      <c r="DW3109" s="207"/>
      <c r="DX3109" s="207"/>
    </row>
    <row r="3110" spans="68:128">
      <c r="BP3110" s="207"/>
      <c r="BQ3110" s="207"/>
      <c r="BR3110" s="207"/>
      <c r="BS3110" s="207"/>
      <c r="BT3110" s="207"/>
      <c r="BU3110" s="207"/>
      <c r="BV3110" s="207"/>
      <c r="BW3110" s="207"/>
      <c r="BX3110" s="207"/>
      <c r="BY3110" s="207"/>
      <c r="BZ3110" s="207"/>
      <c r="CA3110" s="207"/>
      <c r="CB3110" s="207"/>
      <c r="CC3110" s="207"/>
      <c r="CD3110" s="207"/>
      <c r="CE3110" s="207"/>
      <c r="CF3110" s="207"/>
      <c r="CG3110" s="207"/>
      <c r="CH3110" s="207"/>
      <c r="CI3110" s="207"/>
      <c r="CJ3110" s="207"/>
      <c r="CK3110" s="207"/>
      <c r="CL3110" s="207"/>
      <c r="CM3110" s="207"/>
      <c r="CN3110" s="207"/>
      <c r="CO3110" s="207"/>
      <c r="CP3110" s="207"/>
      <c r="CQ3110" s="207"/>
      <c r="CR3110" s="207"/>
      <c r="CS3110" s="207"/>
      <c r="CT3110" s="207"/>
      <c r="CU3110" s="207"/>
      <c r="CV3110" s="207"/>
      <c r="CW3110" s="207"/>
      <c r="CX3110" s="207"/>
      <c r="CY3110" s="207"/>
      <c r="CZ3110" s="207"/>
      <c r="DA3110" s="207"/>
      <c r="DB3110" s="207"/>
      <c r="DC3110" s="207"/>
      <c r="DD3110" s="207"/>
      <c r="DE3110" s="207"/>
      <c r="DF3110" s="207"/>
      <c r="DG3110" s="207"/>
      <c r="DH3110" s="207"/>
      <c r="DI3110" s="207"/>
      <c r="DJ3110" s="207"/>
      <c r="DK3110" s="207"/>
      <c r="DL3110" s="207"/>
      <c r="DM3110" s="207"/>
      <c r="DN3110" s="207"/>
      <c r="DO3110" s="207"/>
      <c r="DP3110" s="207"/>
      <c r="DQ3110" s="207"/>
      <c r="DR3110" s="207"/>
      <c r="DS3110" s="207"/>
      <c r="DT3110" s="207"/>
      <c r="DU3110" s="207"/>
      <c r="DV3110" s="207"/>
      <c r="DW3110" s="207"/>
      <c r="DX3110" s="207"/>
    </row>
    <row r="3111" spans="68:128">
      <c r="BP3111" s="207"/>
      <c r="BQ3111" s="207"/>
      <c r="BR3111" s="207"/>
      <c r="BS3111" s="207"/>
      <c r="BT3111" s="207"/>
      <c r="BU3111" s="207"/>
      <c r="BV3111" s="207"/>
      <c r="BW3111" s="207"/>
      <c r="BX3111" s="207"/>
      <c r="BY3111" s="207"/>
      <c r="BZ3111" s="207"/>
      <c r="CA3111" s="207"/>
      <c r="CB3111" s="207"/>
      <c r="CC3111" s="207"/>
      <c r="CD3111" s="207"/>
      <c r="CE3111" s="207"/>
      <c r="CF3111" s="207"/>
      <c r="CG3111" s="207"/>
      <c r="CH3111" s="207"/>
      <c r="CI3111" s="207"/>
      <c r="CJ3111" s="207"/>
      <c r="CK3111" s="207"/>
      <c r="CL3111" s="207"/>
      <c r="CM3111" s="207"/>
      <c r="CN3111" s="207"/>
      <c r="CO3111" s="207"/>
      <c r="CP3111" s="207"/>
      <c r="CQ3111" s="207"/>
      <c r="CR3111" s="207"/>
      <c r="CS3111" s="207"/>
      <c r="CT3111" s="207"/>
      <c r="CU3111" s="207"/>
      <c r="CV3111" s="207"/>
      <c r="CW3111" s="207"/>
      <c r="CX3111" s="207"/>
      <c r="CY3111" s="207"/>
      <c r="CZ3111" s="207"/>
      <c r="DA3111" s="207"/>
      <c r="DB3111" s="207"/>
      <c r="DC3111" s="207"/>
      <c r="DD3111" s="207"/>
      <c r="DE3111" s="207"/>
      <c r="DF3111" s="207"/>
      <c r="DG3111" s="207"/>
      <c r="DH3111" s="207"/>
      <c r="DI3111" s="207"/>
      <c r="DJ3111" s="207"/>
      <c r="DK3111" s="207"/>
      <c r="DL3111" s="207"/>
      <c r="DM3111" s="207"/>
      <c r="DN3111" s="207"/>
      <c r="DO3111" s="207"/>
      <c r="DP3111" s="207"/>
      <c r="DQ3111" s="207"/>
      <c r="DR3111" s="207"/>
      <c r="DS3111" s="207"/>
      <c r="DT3111" s="207"/>
      <c r="DU3111" s="207"/>
      <c r="DV3111" s="207"/>
      <c r="DW3111" s="207"/>
      <c r="DX3111" s="207"/>
    </row>
    <row r="3112" spans="68:128">
      <c r="BP3112" s="207"/>
      <c r="BQ3112" s="207"/>
      <c r="BR3112" s="207"/>
      <c r="BS3112" s="207"/>
      <c r="BT3112" s="207"/>
      <c r="BU3112" s="207"/>
      <c r="BV3112" s="207"/>
      <c r="BW3112" s="207"/>
      <c r="BX3112" s="207"/>
      <c r="BY3112" s="207"/>
      <c r="BZ3112" s="207"/>
      <c r="CA3112" s="207"/>
      <c r="CB3112" s="207"/>
      <c r="CC3112" s="207"/>
      <c r="CD3112" s="207"/>
      <c r="CE3112" s="207"/>
      <c r="CF3112" s="207"/>
      <c r="CG3112" s="207"/>
      <c r="CH3112" s="207"/>
      <c r="CI3112" s="207"/>
      <c r="CJ3112" s="207"/>
      <c r="CK3112" s="207"/>
      <c r="CL3112" s="207"/>
      <c r="CM3112" s="207"/>
      <c r="CN3112" s="207"/>
      <c r="CO3112" s="207"/>
      <c r="CP3112" s="207"/>
      <c r="CQ3112" s="207"/>
      <c r="CR3112" s="207"/>
      <c r="CS3112" s="207"/>
      <c r="CT3112" s="207"/>
      <c r="CU3112" s="207"/>
      <c r="CV3112" s="207"/>
      <c r="CW3112" s="207"/>
      <c r="CX3112" s="207"/>
      <c r="CY3112" s="207"/>
      <c r="CZ3112" s="207"/>
      <c r="DA3112" s="207"/>
      <c r="DB3112" s="207"/>
      <c r="DC3112" s="207"/>
      <c r="DD3112" s="207"/>
      <c r="DE3112" s="207"/>
      <c r="DF3112" s="207"/>
      <c r="DG3112" s="207"/>
      <c r="DH3112" s="207"/>
      <c r="DI3112" s="207"/>
      <c r="DJ3112" s="207"/>
      <c r="DK3112" s="207"/>
      <c r="DL3112" s="207"/>
      <c r="DM3112" s="207"/>
      <c r="DN3112" s="207"/>
      <c r="DO3112" s="207"/>
      <c r="DP3112" s="207"/>
      <c r="DQ3112" s="207"/>
      <c r="DR3112" s="207"/>
      <c r="DS3112" s="207"/>
      <c r="DT3112" s="207"/>
      <c r="DU3112" s="207"/>
      <c r="DV3112" s="207"/>
      <c r="DW3112" s="207"/>
      <c r="DX3112" s="207"/>
    </row>
    <row r="3113" spans="68:128">
      <c r="BP3113" s="207"/>
      <c r="BQ3113" s="207"/>
      <c r="BR3113" s="207"/>
      <c r="BS3113" s="207"/>
      <c r="BT3113" s="207"/>
      <c r="BU3113" s="207"/>
      <c r="BV3113" s="207"/>
      <c r="BW3113" s="207"/>
      <c r="BX3113" s="207"/>
      <c r="BY3113" s="207"/>
      <c r="BZ3113" s="207"/>
      <c r="CA3113" s="207"/>
      <c r="CB3113" s="207"/>
      <c r="CC3113" s="207"/>
      <c r="CD3113" s="207"/>
      <c r="CE3113" s="207"/>
      <c r="CF3113" s="207"/>
      <c r="CG3113" s="207"/>
      <c r="CH3113" s="207"/>
      <c r="CI3113" s="207"/>
      <c r="CJ3113" s="207"/>
      <c r="CK3113" s="207"/>
      <c r="CL3113" s="207"/>
      <c r="CM3113" s="207"/>
      <c r="CN3113" s="207"/>
      <c r="CO3113" s="207"/>
      <c r="CP3113" s="207"/>
      <c r="CQ3113" s="207"/>
      <c r="CR3113" s="207"/>
      <c r="CS3113" s="207"/>
      <c r="CT3113" s="207"/>
      <c r="CU3113" s="207"/>
      <c r="CV3113" s="207"/>
      <c r="CW3113" s="207"/>
      <c r="CX3113" s="207"/>
      <c r="CY3113" s="207"/>
      <c r="CZ3113" s="207"/>
      <c r="DA3113" s="207"/>
      <c r="DB3113" s="207"/>
      <c r="DC3113" s="207"/>
      <c r="DD3113" s="207"/>
      <c r="DE3113" s="207"/>
      <c r="DF3113" s="207"/>
      <c r="DG3113" s="207"/>
      <c r="DH3113" s="207"/>
      <c r="DI3113" s="207"/>
      <c r="DJ3113" s="207"/>
      <c r="DK3113" s="207"/>
      <c r="DL3113" s="207"/>
      <c r="DM3113" s="207"/>
      <c r="DN3113" s="207"/>
      <c r="DO3113" s="207"/>
      <c r="DP3113" s="207"/>
      <c r="DQ3113" s="207"/>
      <c r="DR3113" s="207"/>
      <c r="DS3113" s="207"/>
      <c r="DT3113" s="207"/>
      <c r="DU3113" s="207"/>
      <c r="DV3113" s="207"/>
      <c r="DW3113" s="207"/>
      <c r="DX3113" s="207"/>
    </row>
    <row r="3114" spans="68:128">
      <c r="BP3114" s="207"/>
      <c r="BQ3114" s="207"/>
      <c r="BR3114" s="207"/>
      <c r="BS3114" s="207"/>
      <c r="BT3114" s="207"/>
      <c r="BU3114" s="207"/>
      <c r="BV3114" s="207"/>
      <c r="BW3114" s="207"/>
      <c r="BX3114" s="207"/>
      <c r="BY3114" s="207"/>
      <c r="BZ3114" s="207"/>
      <c r="CA3114" s="207"/>
      <c r="CB3114" s="207"/>
      <c r="CC3114" s="207"/>
      <c r="CD3114" s="207"/>
      <c r="CE3114" s="207"/>
      <c r="CF3114" s="207"/>
      <c r="CG3114" s="207"/>
      <c r="CH3114" s="207"/>
      <c r="CI3114" s="207"/>
      <c r="CJ3114" s="207"/>
      <c r="CK3114" s="207"/>
      <c r="CL3114" s="207"/>
      <c r="CM3114" s="207"/>
      <c r="CN3114" s="207"/>
      <c r="CO3114" s="207"/>
      <c r="CP3114" s="207"/>
      <c r="CQ3114" s="207"/>
      <c r="CR3114" s="207"/>
      <c r="CS3114" s="207"/>
      <c r="CT3114" s="207"/>
      <c r="CU3114" s="207"/>
      <c r="CV3114" s="207"/>
      <c r="CW3114" s="207"/>
      <c r="CX3114" s="207"/>
      <c r="CY3114" s="207"/>
      <c r="CZ3114" s="207"/>
      <c r="DA3114" s="207"/>
      <c r="DB3114" s="207"/>
      <c r="DC3114" s="207"/>
      <c r="DD3114" s="207"/>
      <c r="DE3114" s="207"/>
      <c r="DF3114" s="207"/>
      <c r="DG3114" s="207"/>
      <c r="DH3114" s="207"/>
      <c r="DI3114" s="207"/>
      <c r="DJ3114" s="207"/>
      <c r="DK3114" s="207"/>
      <c r="DL3114" s="207"/>
      <c r="DM3114" s="207"/>
      <c r="DN3114" s="207"/>
      <c r="DO3114" s="207"/>
      <c r="DP3114" s="207"/>
      <c r="DQ3114" s="207"/>
      <c r="DR3114" s="207"/>
      <c r="DS3114" s="207"/>
      <c r="DT3114" s="207"/>
      <c r="DU3114" s="207"/>
      <c r="DV3114" s="207"/>
      <c r="DW3114" s="207"/>
      <c r="DX3114" s="207"/>
    </row>
    <row r="3115" spans="68:128">
      <c r="BP3115" s="207"/>
      <c r="BQ3115" s="207"/>
      <c r="BR3115" s="207"/>
      <c r="BS3115" s="207"/>
      <c r="BT3115" s="207"/>
      <c r="BU3115" s="207"/>
      <c r="BV3115" s="207"/>
      <c r="BW3115" s="207"/>
      <c r="BX3115" s="207"/>
      <c r="BY3115" s="207"/>
      <c r="BZ3115" s="207"/>
      <c r="CA3115" s="207"/>
      <c r="CB3115" s="207"/>
      <c r="CC3115" s="207"/>
      <c r="CD3115" s="207"/>
      <c r="CE3115" s="207"/>
      <c r="CF3115" s="207"/>
      <c r="CG3115" s="207"/>
      <c r="CH3115" s="207"/>
      <c r="CI3115" s="207"/>
      <c r="CJ3115" s="207"/>
      <c r="CK3115" s="207"/>
      <c r="CL3115" s="207"/>
      <c r="CM3115" s="207"/>
      <c r="CN3115" s="207"/>
      <c r="CO3115" s="207"/>
      <c r="CP3115" s="207"/>
      <c r="CQ3115" s="207"/>
      <c r="CR3115" s="207"/>
      <c r="CS3115" s="207"/>
      <c r="CT3115" s="207"/>
      <c r="CU3115" s="207"/>
      <c r="CV3115" s="207"/>
      <c r="CW3115" s="207"/>
      <c r="CX3115" s="207"/>
      <c r="CY3115" s="207"/>
      <c r="CZ3115" s="207"/>
      <c r="DA3115" s="207"/>
      <c r="DB3115" s="207"/>
      <c r="DC3115" s="207"/>
      <c r="DD3115" s="207"/>
      <c r="DE3115" s="207"/>
      <c r="DF3115" s="207"/>
      <c r="DG3115" s="207"/>
      <c r="DH3115" s="207"/>
      <c r="DI3115" s="207"/>
      <c r="DJ3115" s="207"/>
      <c r="DK3115" s="207"/>
      <c r="DL3115" s="207"/>
      <c r="DM3115" s="207"/>
      <c r="DN3115" s="207"/>
      <c r="DO3115" s="207"/>
      <c r="DP3115" s="207"/>
      <c r="DQ3115" s="207"/>
      <c r="DR3115" s="207"/>
      <c r="DS3115" s="207"/>
      <c r="DT3115" s="207"/>
      <c r="DU3115" s="207"/>
      <c r="DV3115" s="207"/>
      <c r="DW3115" s="207"/>
      <c r="DX3115" s="207"/>
    </row>
    <row r="3116" spans="68:128">
      <c r="BP3116" s="207"/>
      <c r="BQ3116" s="207"/>
      <c r="BR3116" s="207"/>
      <c r="BS3116" s="207"/>
      <c r="BT3116" s="207"/>
      <c r="BU3116" s="207"/>
      <c r="BV3116" s="207"/>
      <c r="BW3116" s="207"/>
      <c r="BX3116" s="207"/>
      <c r="BY3116" s="207"/>
      <c r="BZ3116" s="207"/>
      <c r="CA3116" s="207"/>
      <c r="CB3116" s="207"/>
      <c r="CC3116" s="207"/>
      <c r="CD3116" s="207"/>
      <c r="CE3116" s="207"/>
      <c r="CF3116" s="207"/>
      <c r="CG3116" s="207"/>
      <c r="CH3116" s="207"/>
      <c r="CI3116" s="207"/>
      <c r="CJ3116" s="207"/>
      <c r="CK3116" s="207"/>
      <c r="CL3116" s="207"/>
      <c r="CM3116" s="207"/>
      <c r="CN3116" s="207"/>
      <c r="CO3116" s="207"/>
      <c r="CP3116" s="207"/>
      <c r="CQ3116" s="207"/>
      <c r="CR3116" s="207"/>
      <c r="CS3116" s="207"/>
      <c r="CT3116" s="207"/>
      <c r="CU3116" s="207"/>
      <c r="CV3116" s="207"/>
      <c r="CW3116" s="207"/>
      <c r="CX3116" s="207"/>
      <c r="CY3116" s="207"/>
      <c r="CZ3116" s="207"/>
      <c r="DA3116" s="207"/>
      <c r="DB3116" s="207"/>
      <c r="DC3116" s="207"/>
      <c r="DD3116" s="207"/>
      <c r="DE3116" s="207"/>
      <c r="DF3116" s="207"/>
      <c r="DG3116" s="207"/>
      <c r="DH3116" s="207"/>
      <c r="DI3116" s="207"/>
      <c r="DJ3116" s="207"/>
      <c r="DK3116" s="207"/>
      <c r="DL3116" s="207"/>
      <c r="DM3116" s="207"/>
      <c r="DN3116" s="207"/>
      <c r="DO3116" s="207"/>
      <c r="DP3116" s="207"/>
      <c r="DQ3116" s="207"/>
      <c r="DR3116" s="207"/>
      <c r="DS3116" s="207"/>
      <c r="DT3116" s="207"/>
      <c r="DU3116" s="207"/>
      <c r="DV3116" s="207"/>
      <c r="DW3116" s="207"/>
      <c r="DX3116" s="207"/>
    </row>
    <row r="3117" spans="68:128">
      <c r="BP3117" s="207"/>
      <c r="BQ3117" s="207"/>
      <c r="BR3117" s="207"/>
      <c r="BS3117" s="207"/>
      <c r="BT3117" s="207"/>
      <c r="BU3117" s="207"/>
      <c r="BV3117" s="207"/>
      <c r="BW3117" s="207"/>
      <c r="BX3117" s="207"/>
      <c r="BY3117" s="207"/>
      <c r="BZ3117" s="207"/>
      <c r="CA3117" s="207"/>
      <c r="CB3117" s="207"/>
      <c r="CC3117" s="207"/>
      <c r="CD3117" s="207"/>
      <c r="CE3117" s="207"/>
      <c r="CF3117" s="207"/>
      <c r="CG3117" s="207"/>
      <c r="CH3117" s="207"/>
      <c r="CI3117" s="207"/>
      <c r="CJ3117" s="207"/>
      <c r="CK3117" s="207"/>
      <c r="CL3117" s="207"/>
      <c r="CM3117" s="207"/>
      <c r="CN3117" s="207"/>
      <c r="CO3117" s="207"/>
      <c r="CP3117" s="207"/>
      <c r="CQ3117" s="207"/>
      <c r="CR3117" s="207"/>
      <c r="CS3117" s="207"/>
      <c r="CT3117" s="207"/>
      <c r="CU3117" s="207"/>
      <c r="CV3117" s="207"/>
      <c r="CW3117" s="207"/>
      <c r="CX3117" s="207"/>
      <c r="CY3117" s="207"/>
      <c r="CZ3117" s="207"/>
      <c r="DA3117" s="207"/>
      <c r="DB3117" s="207"/>
      <c r="DC3117" s="207"/>
      <c r="DD3117" s="207"/>
      <c r="DE3117" s="207"/>
      <c r="DF3117" s="207"/>
      <c r="DG3117" s="207"/>
      <c r="DH3117" s="207"/>
      <c r="DI3117" s="207"/>
      <c r="DJ3117" s="207"/>
      <c r="DK3117" s="207"/>
      <c r="DL3117" s="207"/>
      <c r="DM3117" s="207"/>
      <c r="DN3117" s="207"/>
      <c r="DO3117" s="207"/>
      <c r="DP3117" s="207"/>
      <c r="DQ3117" s="207"/>
      <c r="DR3117" s="207"/>
      <c r="DS3117" s="207"/>
      <c r="DT3117" s="207"/>
      <c r="DU3117" s="207"/>
      <c r="DV3117" s="207"/>
      <c r="DW3117" s="207"/>
      <c r="DX3117" s="207"/>
    </row>
    <row r="3118" spans="68:128">
      <c r="BP3118" s="207"/>
      <c r="BQ3118" s="207"/>
      <c r="BR3118" s="207"/>
      <c r="BS3118" s="207"/>
      <c r="BT3118" s="207"/>
      <c r="BU3118" s="207"/>
      <c r="BV3118" s="207"/>
      <c r="BW3118" s="207"/>
      <c r="BX3118" s="207"/>
      <c r="BY3118" s="207"/>
      <c r="BZ3118" s="207"/>
      <c r="CA3118" s="207"/>
      <c r="CB3118" s="207"/>
      <c r="CC3118" s="207"/>
      <c r="CD3118" s="207"/>
      <c r="CE3118" s="207"/>
      <c r="CF3118" s="207"/>
      <c r="CG3118" s="207"/>
      <c r="CH3118" s="207"/>
      <c r="CI3118" s="207"/>
      <c r="CJ3118" s="207"/>
      <c r="CK3118" s="207"/>
      <c r="CL3118" s="207"/>
      <c r="CM3118" s="207"/>
      <c r="CN3118" s="207"/>
      <c r="CO3118" s="207"/>
      <c r="CP3118" s="207"/>
      <c r="CQ3118" s="207"/>
      <c r="CR3118" s="207"/>
      <c r="CS3118" s="207"/>
      <c r="CT3118" s="207"/>
      <c r="CU3118" s="207"/>
      <c r="CV3118" s="207"/>
      <c r="CW3118" s="207"/>
      <c r="CX3118" s="207"/>
      <c r="CY3118" s="207"/>
      <c r="CZ3118" s="207"/>
      <c r="DA3118" s="207"/>
      <c r="DB3118" s="207"/>
      <c r="DC3118" s="207"/>
      <c r="DD3118" s="207"/>
      <c r="DE3118" s="207"/>
      <c r="DF3118" s="207"/>
      <c r="DG3118" s="207"/>
      <c r="DH3118" s="207"/>
      <c r="DI3118" s="207"/>
      <c r="DJ3118" s="207"/>
      <c r="DK3118" s="207"/>
      <c r="DL3118" s="207"/>
      <c r="DM3118" s="207"/>
      <c r="DN3118" s="207"/>
      <c r="DO3118" s="207"/>
      <c r="DP3118" s="207"/>
      <c r="DQ3118" s="207"/>
      <c r="DR3118" s="207"/>
      <c r="DS3118" s="207"/>
      <c r="DT3118" s="207"/>
      <c r="DU3118" s="207"/>
      <c r="DV3118" s="207"/>
      <c r="DW3118" s="207"/>
      <c r="DX3118" s="207"/>
    </row>
    <row r="3119" spans="68:128">
      <c r="BP3119" s="207"/>
      <c r="BQ3119" s="207"/>
      <c r="BR3119" s="207"/>
      <c r="BS3119" s="207"/>
      <c r="BT3119" s="207"/>
      <c r="BU3119" s="207"/>
      <c r="BV3119" s="207"/>
      <c r="BW3119" s="207"/>
      <c r="BX3119" s="207"/>
      <c r="BY3119" s="207"/>
      <c r="BZ3119" s="207"/>
      <c r="CA3119" s="207"/>
      <c r="CB3119" s="207"/>
      <c r="CC3119" s="207"/>
      <c r="CD3119" s="207"/>
      <c r="CE3119" s="207"/>
      <c r="CF3119" s="207"/>
      <c r="CG3119" s="207"/>
      <c r="CH3119" s="207"/>
      <c r="CI3119" s="207"/>
      <c r="CJ3119" s="207"/>
      <c r="CK3119" s="207"/>
      <c r="CL3119" s="207"/>
      <c r="CM3119" s="207"/>
      <c r="CN3119" s="207"/>
      <c r="CO3119" s="207"/>
      <c r="CP3119" s="207"/>
      <c r="CQ3119" s="207"/>
      <c r="CR3119" s="207"/>
      <c r="CS3119" s="207"/>
      <c r="CT3119" s="207"/>
      <c r="CU3119" s="207"/>
      <c r="CV3119" s="207"/>
      <c r="CW3119" s="207"/>
      <c r="CX3119" s="207"/>
      <c r="CY3119" s="207"/>
      <c r="CZ3119" s="207"/>
      <c r="DA3119" s="207"/>
      <c r="DB3119" s="207"/>
      <c r="DC3119" s="207"/>
      <c r="DD3119" s="207"/>
      <c r="DE3119" s="207"/>
      <c r="DF3119" s="207"/>
      <c r="DG3119" s="207"/>
      <c r="DH3119" s="207"/>
      <c r="DI3119" s="207"/>
      <c r="DJ3119" s="207"/>
      <c r="DK3119" s="207"/>
      <c r="DL3119" s="207"/>
      <c r="DM3119" s="207"/>
      <c r="DN3119" s="207"/>
      <c r="DO3119" s="207"/>
      <c r="DP3119" s="207"/>
      <c r="DQ3119" s="207"/>
      <c r="DR3119" s="207"/>
      <c r="DS3119" s="207"/>
      <c r="DT3119" s="207"/>
      <c r="DU3119" s="207"/>
      <c r="DV3119" s="207"/>
      <c r="DW3119" s="207"/>
      <c r="DX3119" s="207"/>
    </row>
    <row r="3120" spans="68:128">
      <c r="BP3120" s="207"/>
      <c r="BQ3120" s="207"/>
      <c r="BR3120" s="207"/>
      <c r="BS3120" s="207"/>
      <c r="BT3120" s="207"/>
      <c r="BU3120" s="207"/>
      <c r="BV3120" s="207"/>
      <c r="BW3120" s="207"/>
      <c r="BX3120" s="207"/>
      <c r="BY3120" s="207"/>
      <c r="BZ3120" s="207"/>
      <c r="CA3120" s="207"/>
      <c r="CB3120" s="207"/>
      <c r="CC3120" s="207"/>
      <c r="CD3120" s="207"/>
      <c r="CE3120" s="207"/>
      <c r="CF3120" s="207"/>
      <c r="CG3120" s="207"/>
      <c r="CH3120" s="207"/>
      <c r="CI3120" s="207"/>
      <c r="CJ3120" s="207"/>
      <c r="CK3120" s="207"/>
      <c r="CL3120" s="207"/>
      <c r="CM3120" s="207"/>
      <c r="CN3120" s="207"/>
      <c r="CO3120" s="207"/>
      <c r="CP3120" s="207"/>
      <c r="CQ3120" s="207"/>
      <c r="CR3120" s="207"/>
      <c r="CS3120" s="207"/>
      <c r="CT3120" s="207"/>
      <c r="CU3120" s="207"/>
      <c r="CV3120" s="207"/>
      <c r="CW3120" s="207"/>
      <c r="CX3120" s="207"/>
      <c r="CY3120" s="207"/>
      <c r="CZ3120" s="207"/>
      <c r="DA3120" s="207"/>
      <c r="DB3120" s="207"/>
      <c r="DC3120" s="207"/>
      <c r="DD3120" s="207"/>
      <c r="DE3120" s="207"/>
      <c r="DF3120" s="207"/>
      <c r="DG3120" s="207"/>
      <c r="DH3120" s="207"/>
      <c r="DI3120" s="207"/>
      <c r="DJ3120" s="207"/>
      <c r="DK3120" s="207"/>
      <c r="DL3120" s="207"/>
      <c r="DM3120" s="207"/>
      <c r="DN3120" s="207"/>
      <c r="DO3120" s="207"/>
      <c r="DP3120" s="207"/>
      <c r="DQ3120" s="207"/>
      <c r="DR3120" s="207"/>
      <c r="DS3120" s="207"/>
      <c r="DT3120" s="207"/>
      <c r="DU3120" s="207"/>
      <c r="DV3120" s="207"/>
      <c r="DW3120" s="207"/>
      <c r="DX3120" s="207"/>
    </row>
    <row r="3121" spans="68:128">
      <c r="BP3121" s="207"/>
      <c r="BQ3121" s="207"/>
      <c r="BR3121" s="207"/>
      <c r="BS3121" s="207"/>
      <c r="BT3121" s="207"/>
      <c r="BU3121" s="207"/>
      <c r="BV3121" s="207"/>
      <c r="BW3121" s="207"/>
      <c r="BX3121" s="207"/>
      <c r="BY3121" s="207"/>
      <c r="BZ3121" s="207"/>
      <c r="CA3121" s="207"/>
      <c r="CB3121" s="207"/>
      <c r="CC3121" s="207"/>
      <c r="CD3121" s="207"/>
      <c r="CE3121" s="207"/>
      <c r="CF3121" s="207"/>
      <c r="CG3121" s="207"/>
      <c r="CH3121" s="207"/>
      <c r="CI3121" s="207"/>
      <c r="CJ3121" s="207"/>
      <c r="CK3121" s="207"/>
      <c r="CL3121" s="207"/>
      <c r="CM3121" s="207"/>
      <c r="CN3121" s="207"/>
      <c r="CO3121" s="207"/>
      <c r="CP3121" s="207"/>
      <c r="CQ3121" s="207"/>
      <c r="CR3121" s="207"/>
      <c r="CS3121" s="207"/>
      <c r="CT3121" s="207"/>
      <c r="CU3121" s="207"/>
      <c r="CV3121" s="207"/>
      <c r="CW3121" s="207"/>
      <c r="CX3121" s="207"/>
      <c r="CY3121" s="207"/>
      <c r="CZ3121" s="207"/>
      <c r="DA3121" s="207"/>
      <c r="DB3121" s="207"/>
      <c r="DC3121" s="207"/>
      <c r="DD3121" s="207"/>
      <c r="DE3121" s="207"/>
      <c r="DF3121" s="207"/>
      <c r="DG3121" s="207"/>
      <c r="DH3121" s="207"/>
      <c r="DI3121" s="207"/>
      <c r="DJ3121" s="207"/>
      <c r="DK3121" s="207"/>
      <c r="DL3121" s="207"/>
      <c r="DM3121" s="207"/>
      <c r="DN3121" s="207"/>
      <c r="DO3121" s="207"/>
      <c r="DP3121" s="207"/>
      <c r="DQ3121" s="207"/>
      <c r="DR3121" s="207"/>
      <c r="DS3121" s="207"/>
      <c r="DT3121" s="207"/>
      <c r="DU3121" s="207"/>
      <c r="DV3121" s="207"/>
      <c r="DW3121" s="207"/>
      <c r="DX3121" s="207"/>
    </row>
    <row r="3122" spans="68:128">
      <c r="BP3122" s="207"/>
      <c r="BQ3122" s="207"/>
      <c r="BR3122" s="207"/>
      <c r="BS3122" s="207"/>
      <c r="BT3122" s="207"/>
      <c r="BU3122" s="207"/>
      <c r="BV3122" s="207"/>
      <c r="BW3122" s="207"/>
      <c r="BX3122" s="207"/>
      <c r="BY3122" s="207"/>
      <c r="BZ3122" s="207"/>
      <c r="CA3122" s="207"/>
      <c r="CB3122" s="207"/>
      <c r="CC3122" s="207"/>
      <c r="CD3122" s="207"/>
      <c r="CE3122" s="207"/>
      <c r="CF3122" s="207"/>
      <c r="CG3122" s="207"/>
      <c r="CH3122" s="207"/>
      <c r="CI3122" s="207"/>
      <c r="CJ3122" s="207"/>
      <c r="CK3122" s="207"/>
      <c r="CL3122" s="207"/>
      <c r="CM3122" s="207"/>
      <c r="CN3122" s="207"/>
      <c r="CO3122" s="207"/>
      <c r="CP3122" s="207"/>
      <c r="CQ3122" s="207"/>
      <c r="CR3122" s="207"/>
      <c r="CS3122" s="207"/>
      <c r="CT3122" s="207"/>
      <c r="CU3122" s="207"/>
      <c r="CV3122" s="207"/>
      <c r="CW3122" s="207"/>
      <c r="CX3122" s="207"/>
      <c r="CY3122" s="207"/>
      <c r="CZ3122" s="207"/>
      <c r="DA3122" s="207"/>
      <c r="DB3122" s="207"/>
      <c r="DC3122" s="207"/>
      <c r="DD3122" s="207"/>
      <c r="DE3122" s="207"/>
      <c r="DF3122" s="207"/>
      <c r="DG3122" s="207"/>
      <c r="DH3122" s="207"/>
      <c r="DI3122" s="207"/>
      <c r="DJ3122" s="207"/>
      <c r="DK3122" s="207"/>
      <c r="DL3122" s="207"/>
      <c r="DM3122" s="207"/>
      <c r="DN3122" s="207"/>
      <c r="DO3122" s="207"/>
      <c r="DP3122" s="207"/>
      <c r="DQ3122" s="207"/>
      <c r="DR3122" s="207"/>
      <c r="DS3122" s="207"/>
      <c r="DT3122" s="207"/>
      <c r="DU3122" s="207"/>
      <c r="DV3122" s="207"/>
      <c r="DW3122" s="207"/>
      <c r="DX3122" s="207"/>
    </row>
    <row r="3123" spans="68:128">
      <c r="BP3123" s="207"/>
      <c r="BQ3123" s="207"/>
      <c r="BR3123" s="207"/>
      <c r="BS3123" s="207"/>
      <c r="BT3123" s="207"/>
      <c r="BU3123" s="207"/>
      <c r="BV3123" s="207"/>
      <c r="BW3123" s="207"/>
      <c r="BX3123" s="207"/>
      <c r="BY3123" s="207"/>
      <c r="BZ3123" s="207"/>
      <c r="CA3123" s="207"/>
      <c r="CB3123" s="207"/>
      <c r="CC3123" s="207"/>
      <c r="CD3123" s="207"/>
      <c r="CE3123" s="207"/>
      <c r="CF3123" s="207"/>
      <c r="CG3123" s="207"/>
      <c r="CH3123" s="207"/>
      <c r="CI3123" s="207"/>
      <c r="CJ3123" s="207"/>
      <c r="CK3123" s="207"/>
      <c r="CL3123" s="207"/>
      <c r="CM3123" s="207"/>
      <c r="CN3123" s="207"/>
      <c r="CO3123" s="207"/>
      <c r="CP3123" s="207"/>
      <c r="CQ3123" s="207"/>
      <c r="CR3123" s="207"/>
      <c r="CS3123" s="207"/>
      <c r="CT3123" s="207"/>
      <c r="CU3123" s="207"/>
      <c r="CV3123" s="207"/>
      <c r="CW3123" s="207"/>
      <c r="CX3123" s="207"/>
      <c r="CY3123" s="207"/>
      <c r="CZ3123" s="207"/>
      <c r="DA3123" s="207"/>
      <c r="DB3123" s="207"/>
      <c r="DC3123" s="207"/>
      <c r="DD3123" s="207"/>
      <c r="DE3123" s="207"/>
      <c r="DF3123" s="207"/>
      <c r="DG3123" s="207"/>
      <c r="DH3123" s="207"/>
      <c r="DI3123" s="207"/>
      <c r="DJ3123" s="207"/>
      <c r="DK3123" s="207"/>
      <c r="DL3123" s="207"/>
      <c r="DM3123" s="207"/>
      <c r="DN3123" s="207"/>
      <c r="DO3123" s="207"/>
      <c r="DP3123" s="207"/>
      <c r="DQ3123" s="207"/>
      <c r="DR3123" s="207"/>
      <c r="DS3123" s="207"/>
      <c r="DT3123" s="207"/>
      <c r="DU3123" s="207"/>
      <c r="DV3123" s="207"/>
      <c r="DW3123" s="207"/>
      <c r="DX3123" s="207"/>
    </row>
    <row r="3124" spans="68:128">
      <c r="BP3124" s="207"/>
      <c r="BQ3124" s="207"/>
      <c r="BR3124" s="207"/>
      <c r="BS3124" s="207"/>
      <c r="BT3124" s="207"/>
      <c r="BU3124" s="207"/>
      <c r="BV3124" s="207"/>
      <c r="BW3124" s="207"/>
      <c r="BX3124" s="207"/>
      <c r="BY3124" s="207"/>
      <c r="BZ3124" s="207"/>
      <c r="CA3124" s="207"/>
      <c r="CB3124" s="207"/>
      <c r="CC3124" s="207"/>
      <c r="CD3124" s="207"/>
      <c r="CE3124" s="207"/>
      <c r="CF3124" s="207"/>
      <c r="CG3124" s="207"/>
      <c r="CH3124" s="207"/>
      <c r="CI3124" s="207"/>
      <c r="CJ3124" s="207"/>
      <c r="CK3124" s="207"/>
      <c r="CL3124" s="207"/>
      <c r="CM3124" s="207"/>
      <c r="CN3124" s="207"/>
      <c r="CO3124" s="207"/>
      <c r="CP3124" s="207"/>
      <c r="CQ3124" s="207"/>
      <c r="CR3124" s="207"/>
      <c r="CS3124" s="207"/>
      <c r="CT3124" s="207"/>
      <c r="CU3124" s="207"/>
      <c r="CV3124" s="207"/>
      <c r="CW3124" s="207"/>
      <c r="CX3124" s="207"/>
      <c r="CY3124" s="207"/>
      <c r="CZ3124" s="207"/>
      <c r="DA3124" s="207"/>
      <c r="DB3124" s="207"/>
      <c r="DC3124" s="207"/>
      <c r="DD3124" s="207"/>
      <c r="DE3124" s="207"/>
      <c r="DF3124" s="207"/>
      <c r="DG3124" s="207"/>
      <c r="DH3124" s="207"/>
      <c r="DI3124" s="207"/>
      <c r="DJ3124" s="207"/>
      <c r="DK3124" s="207"/>
      <c r="DL3124" s="207"/>
      <c r="DM3124" s="207"/>
      <c r="DN3124" s="207"/>
      <c r="DO3124" s="207"/>
      <c r="DP3124" s="207"/>
      <c r="DQ3124" s="207"/>
      <c r="DR3124" s="207"/>
      <c r="DS3124" s="207"/>
      <c r="DT3124" s="207"/>
      <c r="DU3124" s="207"/>
      <c r="DV3124" s="207"/>
      <c r="DW3124" s="207"/>
      <c r="DX3124" s="207"/>
    </row>
    <row r="3125" spans="68:128">
      <c r="BP3125" s="207"/>
      <c r="BQ3125" s="207"/>
      <c r="BR3125" s="207"/>
      <c r="BS3125" s="207"/>
      <c r="BT3125" s="207"/>
      <c r="BU3125" s="207"/>
      <c r="BV3125" s="207"/>
      <c r="BW3125" s="207"/>
      <c r="BX3125" s="207"/>
      <c r="BY3125" s="207"/>
      <c r="BZ3125" s="207"/>
      <c r="CA3125" s="207"/>
      <c r="CB3125" s="207"/>
      <c r="CC3125" s="207"/>
      <c r="CD3125" s="207"/>
      <c r="CE3125" s="207"/>
      <c r="CF3125" s="207"/>
      <c r="CG3125" s="207"/>
      <c r="CH3125" s="207"/>
      <c r="CI3125" s="207"/>
      <c r="CJ3125" s="207"/>
      <c r="CK3125" s="207"/>
      <c r="CL3125" s="207"/>
      <c r="CM3125" s="207"/>
      <c r="CN3125" s="207"/>
      <c r="CO3125" s="207"/>
      <c r="CP3125" s="207"/>
      <c r="CQ3125" s="207"/>
      <c r="CR3125" s="207"/>
      <c r="CS3125" s="207"/>
      <c r="CT3125" s="207"/>
      <c r="CU3125" s="207"/>
      <c r="CV3125" s="207"/>
      <c r="CW3125" s="207"/>
      <c r="CX3125" s="207"/>
      <c r="CY3125" s="207"/>
      <c r="CZ3125" s="207"/>
      <c r="DA3125" s="207"/>
      <c r="DB3125" s="207"/>
      <c r="DC3125" s="207"/>
      <c r="DD3125" s="207"/>
      <c r="DE3125" s="207"/>
      <c r="DF3125" s="207"/>
      <c r="DG3125" s="207"/>
      <c r="DH3125" s="207"/>
      <c r="DI3125" s="207"/>
      <c r="DJ3125" s="207"/>
      <c r="DK3125" s="207"/>
      <c r="DL3125" s="207"/>
      <c r="DM3125" s="207"/>
      <c r="DN3125" s="207"/>
      <c r="DO3125" s="207"/>
      <c r="DP3125" s="207"/>
      <c r="DQ3125" s="207"/>
      <c r="DR3125" s="207"/>
      <c r="DS3125" s="207"/>
      <c r="DT3125" s="207"/>
      <c r="DU3125" s="207"/>
      <c r="DV3125" s="207"/>
      <c r="DW3125" s="207"/>
      <c r="DX3125" s="207"/>
    </row>
    <row r="3126" spans="68:128">
      <c r="BP3126" s="207"/>
      <c r="BQ3126" s="207"/>
      <c r="BR3126" s="207"/>
      <c r="BS3126" s="207"/>
      <c r="BT3126" s="207"/>
      <c r="BU3126" s="207"/>
      <c r="BV3126" s="207"/>
      <c r="BW3126" s="207"/>
      <c r="BX3126" s="207"/>
      <c r="BY3126" s="207"/>
      <c r="BZ3126" s="207"/>
      <c r="CA3126" s="207"/>
      <c r="CB3126" s="207"/>
      <c r="CC3126" s="207"/>
      <c r="CD3126" s="207"/>
      <c r="CE3126" s="207"/>
      <c r="CF3126" s="207"/>
      <c r="CG3126" s="207"/>
      <c r="CH3126" s="207"/>
      <c r="CI3126" s="207"/>
      <c r="CJ3126" s="207"/>
      <c r="CK3126" s="207"/>
      <c r="CL3126" s="207"/>
      <c r="CM3126" s="207"/>
      <c r="CN3126" s="207"/>
      <c r="CO3126" s="207"/>
      <c r="CP3126" s="207"/>
      <c r="CQ3126" s="207"/>
      <c r="CR3126" s="207"/>
      <c r="CS3126" s="207"/>
      <c r="CT3126" s="207"/>
      <c r="CU3126" s="207"/>
      <c r="CV3126" s="207"/>
      <c r="CW3126" s="207"/>
      <c r="CX3126" s="207"/>
      <c r="CY3126" s="207"/>
      <c r="CZ3126" s="207"/>
      <c r="DA3126" s="207"/>
      <c r="DB3126" s="207"/>
      <c r="DC3126" s="207"/>
      <c r="DD3126" s="207"/>
      <c r="DE3126" s="207"/>
      <c r="DF3126" s="207"/>
      <c r="DG3126" s="207"/>
      <c r="DH3126" s="207"/>
      <c r="DI3126" s="207"/>
      <c r="DJ3126" s="207"/>
      <c r="DK3126" s="207"/>
      <c r="DL3126" s="207"/>
      <c r="DM3126" s="207"/>
      <c r="DN3126" s="207"/>
      <c r="DO3126" s="207"/>
      <c r="DP3126" s="207"/>
      <c r="DQ3126" s="207"/>
      <c r="DR3126" s="207"/>
      <c r="DS3126" s="207"/>
      <c r="DT3126" s="207"/>
      <c r="DU3126" s="207"/>
      <c r="DV3126" s="207"/>
      <c r="DW3126" s="207"/>
      <c r="DX3126" s="207"/>
    </row>
    <row r="3127" spans="68:128">
      <c r="BP3127" s="207"/>
      <c r="BQ3127" s="207"/>
      <c r="BR3127" s="207"/>
      <c r="BS3127" s="207"/>
      <c r="BT3127" s="207"/>
      <c r="BU3127" s="207"/>
      <c r="BV3127" s="207"/>
      <c r="BW3127" s="207"/>
      <c r="BX3127" s="207"/>
      <c r="BY3127" s="207"/>
      <c r="BZ3127" s="207"/>
      <c r="CA3127" s="207"/>
      <c r="CB3127" s="207"/>
      <c r="CC3127" s="207"/>
      <c r="CD3127" s="207"/>
      <c r="CE3127" s="207"/>
      <c r="CF3127" s="207"/>
      <c r="CG3127" s="207"/>
      <c r="CH3127" s="207"/>
      <c r="CI3127" s="207"/>
      <c r="CJ3127" s="207"/>
      <c r="CK3127" s="207"/>
      <c r="CL3127" s="207"/>
      <c r="CM3127" s="207"/>
      <c r="CN3127" s="207"/>
      <c r="CO3127" s="207"/>
      <c r="CP3127" s="207"/>
      <c r="CQ3127" s="207"/>
      <c r="CR3127" s="207"/>
      <c r="CS3127" s="207"/>
      <c r="CT3127" s="207"/>
      <c r="CU3127" s="207"/>
      <c r="CV3127" s="207"/>
      <c r="CW3127" s="207"/>
      <c r="CX3127" s="207"/>
      <c r="CY3127" s="207"/>
      <c r="CZ3127" s="207"/>
      <c r="DA3127" s="207"/>
      <c r="DB3127" s="207"/>
      <c r="DC3127" s="207"/>
      <c r="DD3127" s="207"/>
      <c r="DE3127" s="207"/>
      <c r="DF3127" s="207"/>
      <c r="DG3127" s="207"/>
      <c r="DH3127" s="207"/>
      <c r="DI3127" s="207"/>
      <c r="DJ3127" s="207"/>
      <c r="DK3127" s="207"/>
      <c r="DL3127" s="207"/>
      <c r="DM3127" s="207"/>
      <c r="DN3127" s="207"/>
      <c r="DO3127" s="207"/>
      <c r="DP3127" s="207"/>
      <c r="DQ3127" s="207"/>
      <c r="DR3127" s="207"/>
      <c r="DS3127" s="207"/>
      <c r="DT3127" s="207"/>
      <c r="DU3127" s="207"/>
      <c r="DV3127" s="207"/>
      <c r="DW3127" s="207"/>
      <c r="DX3127" s="207"/>
    </row>
    <row r="3128" spans="68:128">
      <c r="BP3128" s="207"/>
      <c r="BQ3128" s="207"/>
      <c r="BR3128" s="207"/>
      <c r="BS3128" s="207"/>
      <c r="BT3128" s="207"/>
      <c r="BU3128" s="207"/>
      <c r="BV3128" s="207"/>
      <c r="BW3128" s="207"/>
      <c r="BX3128" s="207"/>
      <c r="BY3128" s="207"/>
      <c r="BZ3128" s="207"/>
      <c r="CA3128" s="207"/>
      <c r="CB3128" s="207"/>
      <c r="CC3128" s="207"/>
      <c r="CD3128" s="207"/>
      <c r="CE3128" s="207"/>
      <c r="CF3128" s="207"/>
      <c r="CG3128" s="207"/>
      <c r="CH3128" s="207"/>
      <c r="CI3128" s="207"/>
      <c r="CJ3128" s="207"/>
      <c r="CK3128" s="207"/>
      <c r="CL3128" s="207"/>
      <c r="CM3128" s="207"/>
      <c r="CN3128" s="207"/>
      <c r="CO3128" s="207"/>
      <c r="CP3128" s="207"/>
      <c r="CQ3128" s="207"/>
      <c r="CR3128" s="207"/>
      <c r="CS3128" s="207"/>
      <c r="CT3128" s="207"/>
      <c r="CU3128" s="207"/>
      <c r="CV3128" s="207"/>
      <c r="CW3128" s="207"/>
      <c r="CX3128" s="207"/>
      <c r="CY3128" s="207"/>
      <c r="CZ3128" s="207"/>
      <c r="DA3128" s="207"/>
      <c r="DB3128" s="207"/>
      <c r="DC3128" s="207"/>
      <c r="DD3128" s="207"/>
      <c r="DE3128" s="207"/>
      <c r="DF3128" s="207"/>
      <c r="DG3128" s="207"/>
      <c r="DH3128" s="207"/>
      <c r="DI3128" s="207"/>
      <c r="DJ3128" s="207"/>
      <c r="DK3128" s="207"/>
      <c r="DL3128" s="207"/>
      <c r="DM3128" s="207"/>
      <c r="DN3128" s="207"/>
      <c r="DO3128" s="207"/>
      <c r="DP3128" s="207"/>
      <c r="DQ3128" s="207"/>
      <c r="DR3128" s="207"/>
      <c r="DS3128" s="207"/>
      <c r="DT3128" s="207"/>
      <c r="DU3128" s="207"/>
      <c r="DV3128" s="207"/>
      <c r="DW3128" s="207"/>
      <c r="DX3128" s="207"/>
    </row>
    <row r="3129" spans="68:128">
      <c r="BP3129" s="207"/>
      <c r="BQ3129" s="207"/>
      <c r="BR3129" s="207"/>
      <c r="BS3129" s="207"/>
      <c r="BT3129" s="207"/>
      <c r="BU3129" s="207"/>
      <c r="BV3129" s="207"/>
      <c r="BW3129" s="207"/>
      <c r="BX3129" s="207"/>
      <c r="BY3129" s="207"/>
      <c r="BZ3129" s="207"/>
      <c r="CA3129" s="207"/>
      <c r="CB3129" s="207"/>
      <c r="CC3129" s="207"/>
      <c r="CD3129" s="207"/>
      <c r="CE3129" s="207"/>
      <c r="CF3129" s="207"/>
      <c r="CG3129" s="207"/>
      <c r="CH3129" s="207"/>
      <c r="CI3129" s="207"/>
      <c r="CJ3129" s="207"/>
      <c r="CK3129" s="207"/>
      <c r="CL3129" s="207"/>
      <c r="CM3129" s="207"/>
      <c r="CN3129" s="207"/>
      <c r="CO3129" s="207"/>
      <c r="CP3129" s="207"/>
      <c r="CQ3129" s="207"/>
      <c r="CR3129" s="207"/>
      <c r="CS3129" s="207"/>
      <c r="CT3129" s="207"/>
      <c r="CU3129" s="207"/>
      <c r="CV3129" s="207"/>
      <c r="CW3129" s="207"/>
      <c r="CX3129" s="207"/>
      <c r="CY3129" s="207"/>
      <c r="CZ3129" s="207"/>
      <c r="DA3129" s="207"/>
      <c r="DB3129" s="207"/>
      <c r="DC3129" s="207"/>
      <c r="DD3129" s="207"/>
      <c r="DE3129" s="207"/>
      <c r="DF3129" s="207"/>
      <c r="DG3129" s="207"/>
      <c r="DH3129" s="207"/>
      <c r="DI3129" s="207"/>
      <c r="DJ3129" s="207"/>
      <c r="DK3129" s="207"/>
      <c r="DL3129" s="207"/>
      <c r="DM3129" s="207"/>
      <c r="DN3129" s="207"/>
      <c r="DO3129" s="207"/>
      <c r="DP3129" s="207"/>
      <c r="DQ3129" s="207"/>
      <c r="DR3129" s="207"/>
      <c r="DS3129" s="207"/>
      <c r="DT3129" s="207"/>
      <c r="DU3129" s="207"/>
      <c r="DV3129" s="207"/>
      <c r="DW3129" s="207"/>
      <c r="DX3129" s="207"/>
    </row>
    <row r="3130" spans="68:128">
      <c r="BP3130" s="207"/>
      <c r="BQ3130" s="207"/>
      <c r="BR3130" s="207"/>
      <c r="BS3130" s="207"/>
      <c r="BT3130" s="207"/>
      <c r="BU3130" s="207"/>
      <c r="BV3130" s="207"/>
      <c r="BW3130" s="207"/>
      <c r="BX3130" s="207"/>
      <c r="BY3130" s="207"/>
      <c r="BZ3130" s="207"/>
      <c r="CA3130" s="207"/>
      <c r="CB3130" s="207"/>
      <c r="CC3130" s="207"/>
      <c r="CD3130" s="207"/>
      <c r="CE3130" s="207"/>
      <c r="CF3130" s="207"/>
      <c r="CG3130" s="207"/>
      <c r="CH3130" s="207"/>
      <c r="CI3130" s="207"/>
      <c r="CJ3130" s="207"/>
      <c r="CK3130" s="207"/>
      <c r="CL3130" s="207"/>
      <c r="CM3130" s="207"/>
      <c r="CN3130" s="207"/>
      <c r="CO3130" s="207"/>
      <c r="CP3130" s="207"/>
      <c r="CQ3130" s="207"/>
      <c r="CR3130" s="207"/>
      <c r="CS3130" s="207"/>
      <c r="CT3130" s="207"/>
      <c r="CU3130" s="207"/>
      <c r="CV3130" s="207"/>
      <c r="CW3130" s="207"/>
      <c r="CX3130" s="207"/>
      <c r="CY3130" s="207"/>
      <c r="CZ3130" s="207"/>
      <c r="DA3130" s="207"/>
      <c r="DB3130" s="207"/>
      <c r="DC3130" s="207"/>
      <c r="DD3130" s="207"/>
      <c r="DE3130" s="207"/>
      <c r="DF3130" s="207"/>
      <c r="DG3130" s="207"/>
      <c r="DH3130" s="207"/>
      <c r="DI3130" s="207"/>
      <c r="DJ3130" s="207"/>
      <c r="DK3130" s="207"/>
      <c r="DL3130" s="207"/>
      <c r="DM3130" s="207"/>
      <c r="DN3130" s="207"/>
      <c r="DO3130" s="207"/>
      <c r="DP3130" s="207"/>
      <c r="DQ3130" s="207"/>
      <c r="DR3130" s="207"/>
      <c r="DS3130" s="207"/>
      <c r="DT3130" s="207"/>
      <c r="DU3130" s="207"/>
      <c r="DV3130" s="207"/>
      <c r="DW3130" s="207"/>
      <c r="DX3130" s="207"/>
    </row>
    <row r="3131" spans="68:128">
      <c r="BP3131" s="207"/>
      <c r="BQ3131" s="207"/>
      <c r="BR3131" s="207"/>
      <c r="BS3131" s="207"/>
      <c r="BT3131" s="207"/>
      <c r="BU3131" s="207"/>
      <c r="BV3131" s="207"/>
      <c r="BW3131" s="207"/>
      <c r="BX3131" s="207"/>
      <c r="BY3131" s="207"/>
      <c r="BZ3131" s="207"/>
      <c r="CA3131" s="207"/>
      <c r="CB3131" s="207"/>
      <c r="CC3131" s="207"/>
      <c r="CD3131" s="207"/>
      <c r="CE3131" s="207"/>
      <c r="CF3131" s="207"/>
      <c r="CG3131" s="207"/>
      <c r="CH3131" s="207"/>
      <c r="CI3131" s="207"/>
      <c r="CJ3131" s="207"/>
      <c r="CK3131" s="207"/>
      <c r="CL3131" s="207"/>
      <c r="CM3131" s="207"/>
      <c r="CN3131" s="207"/>
      <c r="CO3131" s="207"/>
      <c r="CP3131" s="207"/>
      <c r="CQ3131" s="207"/>
      <c r="CR3131" s="207"/>
      <c r="CS3131" s="207"/>
      <c r="CT3131" s="207"/>
      <c r="CU3131" s="207"/>
      <c r="CV3131" s="207"/>
      <c r="CW3131" s="207"/>
      <c r="CX3131" s="207"/>
      <c r="CY3131" s="207"/>
      <c r="CZ3131" s="207"/>
      <c r="DA3131" s="207"/>
      <c r="DB3131" s="207"/>
      <c r="DC3131" s="207"/>
      <c r="DD3131" s="207"/>
      <c r="DE3131" s="207"/>
      <c r="DF3131" s="207"/>
      <c r="DG3131" s="207"/>
      <c r="DH3131" s="207"/>
      <c r="DI3131" s="207"/>
      <c r="DJ3131" s="207"/>
      <c r="DK3131" s="207"/>
      <c r="DL3131" s="207"/>
      <c r="DM3131" s="207"/>
      <c r="DN3131" s="207"/>
      <c r="DO3131" s="207"/>
      <c r="DP3131" s="207"/>
      <c r="DQ3131" s="207"/>
      <c r="DR3131" s="207"/>
      <c r="DS3131" s="207"/>
      <c r="DT3131" s="207"/>
      <c r="DU3131" s="207"/>
      <c r="DV3131" s="207"/>
      <c r="DW3131" s="207"/>
      <c r="DX3131" s="207"/>
    </row>
    <row r="3132" spans="68:128">
      <c r="BP3132" s="207"/>
      <c r="BQ3132" s="207"/>
      <c r="BR3132" s="207"/>
      <c r="BS3132" s="207"/>
      <c r="BT3132" s="207"/>
      <c r="BU3132" s="207"/>
      <c r="BV3132" s="207"/>
      <c r="BW3132" s="207"/>
      <c r="BX3132" s="207"/>
      <c r="BY3132" s="207"/>
      <c r="BZ3132" s="207"/>
      <c r="CA3132" s="207"/>
      <c r="CB3132" s="207"/>
      <c r="CC3132" s="207"/>
      <c r="CD3132" s="207"/>
      <c r="CE3132" s="207"/>
      <c r="CF3132" s="207"/>
      <c r="CG3132" s="207"/>
      <c r="CH3132" s="207"/>
      <c r="CI3132" s="207"/>
      <c r="CJ3132" s="207"/>
      <c r="CK3132" s="207"/>
      <c r="CL3132" s="207"/>
      <c r="CM3132" s="207"/>
      <c r="CN3132" s="207"/>
      <c r="CO3132" s="207"/>
      <c r="CP3132" s="207"/>
      <c r="CQ3132" s="207"/>
      <c r="CR3132" s="207"/>
      <c r="CS3132" s="207"/>
      <c r="CT3132" s="207"/>
      <c r="CU3132" s="207"/>
      <c r="CV3132" s="207"/>
      <c r="CW3132" s="207"/>
      <c r="CX3132" s="207"/>
      <c r="CY3132" s="207"/>
      <c r="CZ3132" s="207"/>
      <c r="DA3132" s="207"/>
      <c r="DB3132" s="207"/>
      <c r="DC3132" s="207"/>
      <c r="DD3132" s="207"/>
      <c r="DE3132" s="207"/>
      <c r="DF3132" s="207"/>
      <c r="DG3132" s="207"/>
      <c r="DH3132" s="207"/>
      <c r="DI3132" s="207"/>
      <c r="DJ3132" s="207"/>
      <c r="DK3132" s="207"/>
      <c r="DL3132" s="207"/>
      <c r="DM3132" s="207"/>
      <c r="DN3132" s="207"/>
      <c r="DO3132" s="207"/>
      <c r="DP3132" s="207"/>
      <c r="DQ3132" s="207"/>
      <c r="DR3132" s="207"/>
      <c r="DS3132" s="207"/>
      <c r="DT3132" s="207"/>
      <c r="DU3132" s="207"/>
      <c r="DV3132" s="207"/>
      <c r="DW3132" s="207"/>
      <c r="DX3132" s="207"/>
    </row>
    <row r="3133" spans="68:128">
      <c r="BP3133" s="207"/>
      <c r="BQ3133" s="207"/>
      <c r="BR3133" s="207"/>
      <c r="BS3133" s="207"/>
      <c r="BT3133" s="207"/>
      <c r="BU3133" s="207"/>
      <c r="BV3133" s="207"/>
      <c r="BW3133" s="207"/>
      <c r="BX3133" s="207"/>
      <c r="BY3133" s="207"/>
      <c r="BZ3133" s="207"/>
      <c r="CA3133" s="207"/>
      <c r="CB3133" s="207"/>
      <c r="CC3133" s="207"/>
      <c r="CD3133" s="207"/>
      <c r="CE3133" s="207"/>
      <c r="CF3133" s="207"/>
      <c r="CG3133" s="207"/>
      <c r="CH3133" s="207"/>
      <c r="CI3133" s="207"/>
      <c r="CJ3133" s="207"/>
      <c r="CK3133" s="207"/>
      <c r="CL3133" s="207"/>
      <c r="CM3133" s="207"/>
      <c r="CN3133" s="207"/>
      <c r="CO3133" s="207"/>
      <c r="CP3133" s="207"/>
      <c r="CQ3133" s="207"/>
      <c r="CR3133" s="207"/>
      <c r="CS3133" s="207"/>
      <c r="CT3133" s="207"/>
      <c r="CU3133" s="207"/>
      <c r="CV3133" s="207"/>
      <c r="CW3133" s="207"/>
      <c r="CX3133" s="207"/>
      <c r="CY3133" s="207"/>
      <c r="CZ3133" s="207"/>
      <c r="DA3133" s="207"/>
      <c r="DB3133" s="207"/>
      <c r="DC3133" s="207"/>
      <c r="DD3133" s="207"/>
      <c r="DE3133" s="207"/>
      <c r="DF3133" s="207"/>
      <c r="DG3133" s="207"/>
      <c r="DH3133" s="207"/>
      <c r="DI3133" s="207"/>
      <c r="DJ3133" s="207"/>
      <c r="DK3133" s="207"/>
      <c r="DL3133" s="207"/>
      <c r="DM3133" s="207"/>
      <c r="DN3133" s="207"/>
      <c r="DO3133" s="207"/>
      <c r="DP3133" s="207"/>
      <c r="DQ3133" s="207"/>
      <c r="DR3133" s="207"/>
      <c r="DS3133" s="207"/>
      <c r="DT3133" s="207"/>
      <c r="DU3133" s="207"/>
      <c r="DV3133" s="207"/>
      <c r="DW3133" s="207"/>
      <c r="DX3133" s="207"/>
    </row>
    <row r="3134" spans="68:128">
      <c r="BP3134" s="207"/>
      <c r="BQ3134" s="207"/>
      <c r="BR3134" s="207"/>
      <c r="BS3134" s="207"/>
      <c r="BT3134" s="207"/>
      <c r="BU3134" s="207"/>
      <c r="BV3134" s="207"/>
      <c r="BW3134" s="207"/>
      <c r="BX3134" s="207"/>
      <c r="BY3134" s="207"/>
      <c r="BZ3134" s="207"/>
      <c r="CA3134" s="207"/>
      <c r="CB3134" s="207"/>
      <c r="CC3134" s="207"/>
      <c r="CD3134" s="207"/>
      <c r="CE3134" s="207"/>
      <c r="CF3134" s="207"/>
      <c r="CG3134" s="207"/>
      <c r="CH3134" s="207"/>
      <c r="CI3134" s="207"/>
      <c r="CJ3134" s="207"/>
      <c r="CK3134" s="207"/>
      <c r="CL3134" s="207"/>
      <c r="CM3134" s="207"/>
      <c r="CN3134" s="207"/>
      <c r="CO3134" s="207"/>
      <c r="CP3134" s="207"/>
      <c r="CQ3134" s="207"/>
      <c r="CR3134" s="207"/>
      <c r="CS3134" s="207"/>
      <c r="CT3134" s="207"/>
      <c r="CU3134" s="207"/>
      <c r="CV3134" s="207"/>
      <c r="CW3134" s="207"/>
      <c r="CX3134" s="207"/>
      <c r="CY3134" s="207"/>
      <c r="CZ3134" s="207"/>
      <c r="DA3134" s="207"/>
      <c r="DB3134" s="207"/>
      <c r="DC3134" s="207"/>
      <c r="DD3134" s="207"/>
      <c r="DE3134" s="207"/>
      <c r="DF3134" s="207"/>
      <c r="DG3134" s="207"/>
      <c r="DH3134" s="207"/>
      <c r="DI3134" s="207"/>
      <c r="DJ3134" s="207"/>
      <c r="DK3134" s="207"/>
      <c r="DL3134" s="207"/>
      <c r="DM3134" s="207"/>
      <c r="DN3134" s="207"/>
      <c r="DO3134" s="207"/>
      <c r="DP3134" s="207"/>
      <c r="DQ3134" s="207"/>
      <c r="DR3134" s="207"/>
      <c r="DS3134" s="207"/>
      <c r="DT3134" s="207"/>
      <c r="DU3134" s="207"/>
      <c r="DV3134" s="207"/>
      <c r="DW3134" s="207"/>
      <c r="DX3134" s="207"/>
    </row>
    <row r="3135" spans="68:128">
      <c r="BP3135" s="207"/>
      <c r="BQ3135" s="207"/>
      <c r="BR3135" s="207"/>
      <c r="BS3135" s="207"/>
      <c r="BT3135" s="207"/>
      <c r="BU3135" s="207"/>
      <c r="BV3135" s="207"/>
      <c r="BW3135" s="207"/>
      <c r="BX3135" s="207"/>
      <c r="BY3135" s="207"/>
      <c r="BZ3135" s="207"/>
      <c r="CA3135" s="207"/>
      <c r="CB3135" s="207"/>
      <c r="CC3135" s="207"/>
      <c r="CD3135" s="207"/>
      <c r="CE3135" s="207"/>
      <c r="CF3135" s="207"/>
      <c r="CG3135" s="207"/>
      <c r="CH3135" s="207"/>
      <c r="CI3135" s="207"/>
      <c r="CJ3135" s="207"/>
      <c r="CK3135" s="207"/>
      <c r="CL3135" s="207"/>
      <c r="CM3135" s="207"/>
      <c r="CN3135" s="207"/>
      <c r="CO3135" s="207"/>
      <c r="CP3135" s="207"/>
      <c r="CQ3135" s="207"/>
      <c r="CR3135" s="207"/>
      <c r="CS3135" s="207"/>
      <c r="CT3135" s="207"/>
      <c r="CU3135" s="207"/>
      <c r="CV3135" s="207"/>
      <c r="CW3135" s="207"/>
      <c r="CX3135" s="207"/>
      <c r="CY3135" s="207"/>
      <c r="CZ3135" s="207"/>
      <c r="DA3135" s="207"/>
      <c r="DB3135" s="207"/>
      <c r="DC3135" s="207"/>
      <c r="DD3135" s="207"/>
      <c r="DE3135" s="207"/>
      <c r="DF3135" s="207"/>
      <c r="DG3135" s="207"/>
      <c r="DH3135" s="207"/>
      <c r="DI3135" s="207"/>
      <c r="DJ3135" s="207"/>
      <c r="DK3135" s="207"/>
      <c r="DL3135" s="207"/>
      <c r="DM3135" s="207"/>
      <c r="DN3135" s="207"/>
      <c r="DO3135" s="207"/>
      <c r="DP3135" s="207"/>
      <c r="DQ3135" s="207"/>
      <c r="DR3135" s="207"/>
      <c r="DS3135" s="207"/>
      <c r="DT3135" s="207"/>
      <c r="DU3135" s="207"/>
      <c r="DV3135" s="207"/>
      <c r="DW3135" s="207"/>
      <c r="DX3135" s="207"/>
    </row>
    <row r="3136" spans="68:128">
      <c r="BP3136" s="207"/>
      <c r="BQ3136" s="207"/>
      <c r="BR3136" s="207"/>
      <c r="BS3136" s="207"/>
      <c r="BT3136" s="207"/>
      <c r="BU3136" s="207"/>
      <c r="BV3136" s="207"/>
      <c r="BW3136" s="207"/>
      <c r="BX3136" s="207"/>
      <c r="BY3136" s="207"/>
      <c r="BZ3136" s="207"/>
      <c r="CA3136" s="207"/>
      <c r="CB3136" s="207"/>
      <c r="CC3136" s="207"/>
      <c r="CD3136" s="207"/>
      <c r="CE3136" s="207"/>
      <c r="CF3136" s="207"/>
      <c r="CG3136" s="207"/>
      <c r="CH3136" s="207"/>
      <c r="CI3136" s="207"/>
      <c r="CJ3136" s="207"/>
      <c r="CK3136" s="207"/>
      <c r="CL3136" s="207"/>
      <c r="CM3136" s="207"/>
      <c r="CN3136" s="207"/>
      <c r="CO3136" s="207"/>
      <c r="CP3136" s="207"/>
      <c r="CQ3136" s="207"/>
      <c r="CR3136" s="207"/>
      <c r="CS3136" s="207"/>
      <c r="CT3136" s="207"/>
      <c r="CU3136" s="207"/>
      <c r="CV3136" s="207"/>
      <c r="CW3136" s="207"/>
      <c r="CX3136" s="207"/>
      <c r="CY3136" s="207"/>
      <c r="CZ3136" s="207"/>
      <c r="DA3136" s="207"/>
      <c r="DB3136" s="207"/>
      <c r="DC3136" s="207"/>
      <c r="DD3136" s="207"/>
      <c r="DE3136" s="207"/>
      <c r="DF3136" s="207"/>
      <c r="DG3136" s="207"/>
      <c r="DH3136" s="207"/>
      <c r="DI3136" s="207"/>
      <c r="DJ3136" s="207"/>
      <c r="DK3136" s="207"/>
      <c r="DL3136" s="207"/>
      <c r="DM3136" s="207"/>
      <c r="DN3136" s="207"/>
      <c r="DO3136" s="207"/>
      <c r="DP3136" s="207"/>
      <c r="DQ3136" s="207"/>
      <c r="DR3136" s="207"/>
      <c r="DS3136" s="207"/>
      <c r="DT3136" s="207"/>
      <c r="DU3136" s="207"/>
      <c r="DV3136" s="207"/>
      <c r="DW3136" s="207"/>
      <c r="DX3136" s="207"/>
    </row>
    <row r="3137" spans="16:128">
      <c r="BP3137" s="207"/>
      <c r="BQ3137" s="207"/>
      <c r="BR3137" s="207"/>
      <c r="BS3137" s="207"/>
      <c r="BT3137" s="207"/>
      <c r="BU3137" s="207"/>
      <c r="BV3137" s="207"/>
      <c r="BW3137" s="207"/>
      <c r="BX3137" s="207"/>
      <c r="BY3137" s="207"/>
      <c r="BZ3137" s="207"/>
      <c r="CA3137" s="207"/>
      <c r="CB3137" s="207"/>
      <c r="CC3137" s="207"/>
      <c r="CD3137" s="207"/>
      <c r="CE3137" s="207"/>
      <c r="CF3137" s="207"/>
      <c r="CG3137" s="207"/>
      <c r="CH3137" s="207"/>
      <c r="CI3137" s="207"/>
      <c r="CJ3137" s="207"/>
      <c r="CK3137" s="207"/>
      <c r="CL3137" s="207"/>
      <c r="CM3137" s="207"/>
      <c r="CN3137" s="207"/>
      <c r="CO3137" s="207"/>
      <c r="CP3137" s="207"/>
      <c r="CQ3137" s="207"/>
      <c r="CR3137" s="207"/>
      <c r="CS3137" s="207"/>
      <c r="CT3137" s="207"/>
      <c r="CU3137" s="207"/>
      <c r="CV3137" s="207"/>
      <c r="CW3137" s="207"/>
      <c r="CX3137" s="207"/>
      <c r="CY3137" s="207"/>
      <c r="CZ3137" s="207"/>
      <c r="DA3137" s="207"/>
      <c r="DB3137" s="207"/>
      <c r="DC3137" s="207"/>
      <c r="DD3137" s="207"/>
      <c r="DE3137" s="207"/>
      <c r="DF3137" s="207"/>
      <c r="DG3137" s="207"/>
      <c r="DH3137" s="207"/>
      <c r="DI3137" s="207"/>
      <c r="DJ3137" s="207"/>
      <c r="DK3137" s="207"/>
      <c r="DL3137" s="207"/>
      <c r="DM3137" s="207"/>
      <c r="DN3137" s="207"/>
      <c r="DO3137" s="207"/>
      <c r="DP3137" s="207"/>
      <c r="DQ3137" s="207"/>
      <c r="DR3137" s="207"/>
      <c r="DS3137" s="207"/>
      <c r="DT3137" s="207"/>
      <c r="DU3137" s="207"/>
      <c r="DV3137" s="207"/>
      <c r="DW3137" s="207"/>
      <c r="DX3137" s="207"/>
    </row>
    <row r="3138" spans="16:128">
      <c r="BP3138" s="207"/>
      <c r="BQ3138" s="207"/>
      <c r="BR3138" s="207"/>
      <c r="BS3138" s="207"/>
      <c r="BT3138" s="207"/>
      <c r="BU3138" s="207"/>
      <c r="BV3138" s="207"/>
      <c r="BW3138" s="207"/>
      <c r="BX3138" s="207"/>
      <c r="BY3138" s="207"/>
      <c r="BZ3138" s="207"/>
      <c r="CA3138" s="207"/>
      <c r="CB3138" s="207"/>
      <c r="CC3138" s="207"/>
      <c r="CD3138" s="207"/>
      <c r="CE3138" s="207"/>
      <c r="CF3138" s="207"/>
      <c r="CG3138" s="207"/>
      <c r="CH3138" s="207"/>
      <c r="CI3138" s="207"/>
      <c r="CJ3138" s="207"/>
      <c r="CK3138" s="207"/>
      <c r="CL3138" s="207"/>
      <c r="CM3138" s="207"/>
      <c r="CN3138" s="207"/>
      <c r="CO3138" s="207"/>
      <c r="CP3138" s="207"/>
      <c r="CQ3138" s="207"/>
      <c r="CR3138" s="207"/>
      <c r="CS3138" s="207"/>
      <c r="CT3138" s="207"/>
      <c r="CU3138" s="207"/>
      <c r="CV3138" s="207"/>
      <c r="CW3138" s="207"/>
      <c r="CX3138" s="207"/>
      <c r="CY3138" s="207"/>
      <c r="CZ3138" s="207"/>
      <c r="DA3138" s="207"/>
      <c r="DB3138" s="207"/>
      <c r="DC3138" s="207"/>
      <c r="DD3138" s="207"/>
      <c r="DE3138" s="207"/>
      <c r="DF3138" s="207"/>
      <c r="DG3138" s="207"/>
      <c r="DH3138" s="207"/>
      <c r="DI3138" s="207"/>
      <c r="DJ3138" s="207"/>
      <c r="DK3138" s="207"/>
      <c r="DL3138" s="207"/>
      <c r="DM3138" s="207"/>
      <c r="DN3138" s="207"/>
      <c r="DO3138" s="207"/>
      <c r="DP3138" s="207"/>
      <c r="DQ3138" s="207"/>
      <c r="DR3138" s="207"/>
      <c r="DS3138" s="207"/>
      <c r="DT3138" s="207"/>
      <c r="DU3138" s="207"/>
      <c r="DV3138" s="207"/>
      <c r="DW3138" s="207"/>
      <c r="DX3138" s="207"/>
    </row>
    <row r="3139" spans="16:128">
      <c r="BP3139" s="207"/>
      <c r="BQ3139" s="207"/>
      <c r="BR3139" s="207"/>
      <c r="BS3139" s="207"/>
      <c r="BT3139" s="207"/>
      <c r="BU3139" s="207"/>
      <c r="BV3139" s="207"/>
      <c r="BW3139" s="207"/>
      <c r="BX3139" s="207"/>
      <c r="BY3139" s="207"/>
      <c r="BZ3139" s="207"/>
      <c r="CA3139" s="207"/>
      <c r="CB3139" s="207"/>
      <c r="CC3139" s="207"/>
      <c r="CD3139" s="207"/>
      <c r="CE3139" s="207"/>
      <c r="CF3139" s="207"/>
      <c r="CG3139" s="207"/>
      <c r="CH3139" s="207"/>
      <c r="CI3139" s="207"/>
      <c r="CJ3139" s="207"/>
      <c r="CK3139" s="207"/>
      <c r="CL3139" s="207"/>
      <c r="CM3139" s="207"/>
      <c r="CN3139" s="207"/>
      <c r="CO3139" s="207"/>
      <c r="CP3139" s="207"/>
      <c r="CQ3139" s="207"/>
      <c r="CR3139" s="207"/>
      <c r="CS3139" s="207"/>
      <c r="CT3139" s="207"/>
      <c r="CU3139" s="207"/>
      <c r="CV3139" s="207"/>
      <c r="CW3139" s="207"/>
      <c r="CX3139" s="207"/>
      <c r="CY3139" s="207"/>
      <c r="CZ3139" s="207"/>
      <c r="DA3139" s="207"/>
      <c r="DB3139" s="207"/>
      <c r="DC3139" s="207"/>
      <c r="DD3139" s="207"/>
      <c r="DE3139" s="207"/>
      <c r="DF3139" s="207"/>
      <c r="DG3139" s="207"/>
      <c r="DH3139" s="207"/>
      <c r="DI3139" s="207"/>
      <c r="DJ3139" s="207"/>
      <c r="DK3139" s="207"/>
      <c r="DL3139" s="207"/>
      <c r="DM3139" s="207"/>
      <c r="DN3139" s="207"/>
      <c r="DO3139" s="207"/>
      <c r="DP3139" s="207"/>
      <c r="DQ3139" s="207"/>
      <c r="DR3139" s="207"/>
      <c r="DS3139" s="207"/>
      <c r="DT3139" s="207"/>
      <c r="DU3139" s="207"/>
      <c r="DV3139" s="207"/>
      <c r="DW3139" s="207"/>
      <c r="DX3139" s="207"/>
    </row>
    <row r="3140" spans="16:128">
      <c r="BP3140" s="207"/>
      <c r="BQ3140" s="207"/>
      <c r="BR3140" s="207"/>
      <c r="BS3140" s="207"/>
      <c r="BT3140" s="207"/>
      <c r="BU3140" s="207"/>
      <c r="BV3140" s="207"/>
      <c r="BW3140" s="207"/>
      <c r="BX3140" s="207"/>
      <c r="BY3140" s="207"/>
      <c r="BZ3140" s="207"/>
      <c r="CA3140" s="207"/>
      <c r="CB3140" s="207"/>
      <c r="CC3140" s="207"/>
      <c r="CD3140" s="207"/>
      <c r="CE3140" s="207"/>
      <c r="CF3140" s="207"/>
      <c r="CG3140" s="207"/>
      <c r="CH3140" s="207"/>
      <c r="CI3140" s="207"/>
      <c r="CJ3140" s="207"/>
      <c r="CK3140" s="207"/>
      <c r="CL3140" s="207"/>
      <c r="CM3140" s="207"/>
      <c r="CN3140" s="207"/>
      <c r="CO3140" s="207"/>
      <c r="CP3140" s="207"/>
      <c r="CQ3140" s="207"/>
      <c r="CR3140" s="207"/>
      <c r="CS3140" s="207"/>
      <c r="CT3140" s="207"/>
      <c r="CU3140" s="207"/>
      <c r="CV3140" s="207"/>
      <c r="CW3140" s="207"/>
      <c r="CX3140" s="207"/>
      <c r="CY3140" s="207"/>
      <c r="CZ3140" s="207"/>
      <c r="DA3140" s="207"/>
      <c r="DB3140" s="207"/>
      <c r="DC3140" s="207"/>
      <c r="DD3140" s="207"/>
      <c r="DE3140" s="207"/>
      <c r="DF3140" s="207"/>
      <c r="DG3140" s="207"/>
      <c r="DH3140" s="207"/>
      <c r="DI3140" s="207"/>
      <c r="DJ3140" s="207"/>
      <c r="DK3140" s="207"/>
      <c r="DL3140" s="207"/>
      <c r="DM3140" s="207"/>
      <c r="DN3140" s="207"/>
      <c r="DO3140" s="207"/>
      <c r="DP3140" s="207"/>
      <c r="DQ3140" s="207"/>
      <c r="DR3140" s="207"/>
      <c r="DS3140" s="207"/>
      <c r="DT3140" s="207"/>
      <c r="DU3140" s="207"/>
      <c r="DV3140" s="207"/>
      <c r="DW3140" s="207"/>
      <c r="DX3140" s="207"/>
    </row>
    <row r="3141" spans="16:128">
      <c r="BP3141" s="207"/>
      <c r="BQ3141" s="207"/>
      <c r="BR3141" s="207"/>
      <c r="BS3141" s="207"/>
      <c r="BT3141" s="207"/>
      <c r="BU3141" s="207"/>
      <c r="BV3141" s="207"/>
      <c r="BW3141" s="207"/>
      <c r="BX3141" s="207"/>
      <c r="BY3141" s="207"/>
      <c r="BZ3141" s="207"/>
      <c r="CA3141" s="207"/>
      <c r="CB3141" s="207"/>
      <c r="CC3141" s="207"/>
      <c r="CD3141" s="207"/>
      <c r="CE3141" s="207"/>
      <c r="CF3141" s="207"/>
      <c r="CG3141" s="207"/>
      <c r="CH3141" s="207"/>
      <c r="CI3141" s="207"/>
      <c r="CJ3141" s="207"/>
      <c r="CK3141" s="207"/>
      <c r="CL3141" s="207"/>
      <c r="CM3141" s="207"/>
      <c r="CN3141" s="207"/>
      <c r="CO3141" s="207"/>
      <c r="CP3141" s="207"/>
      <c r="CQ3141" s="207"/>
      <c r="CR3141" s="207"/>
      <c r="CS3141" s="207"/>
      <c r="CT3141" s="207"/>
      <c r="CU3141" s="207"/>
      <c r="CV3141" s="207"/>
      <c r="CW3141" s="207"/>
      <c r="CX3141" s="207"/>
      <c r="CY3141" s="207"/>
      <c r="CZ3141" s="207"/>
      <c r="DA3141" s="207"/>
      <c r="DB3141" s="207"/>
      <c r="DC3141" s="207"/>
      <c r="DD3141" s="207"/>
      <c r="DE3141" s="207"/>
      <c r="DF3141" s="207"/>
      <c r="DG3141" s="207"/>
      <c r="DH3141" s="207"/>
      <c r="DI3141" s="207"/>
      <c r="DJ3141" s="207"/>
      <c r="DK3141" s="207"/>
      <c r="DL3141" s="207"/>
      <c r="DM3141" s="207"/>
      <c r="DN3141" s="207"/>
      <c r="DO3141" s="207"/>
      <c r="DP3141" s="207"/>
      <c r="DQ3141" s="207"/>
      <c r="DR3141" s="207"/>
      <c r="DS3141" s="207"/>
      <c r="DT3141" s="207"/>
      <c r="DU3141" s="207"/>
      <c r="DV3141" s="207"/>
      <c r="DW3141" s="207"/>
      <c r="DX3141" s="207"/>
    </row>
    <row r="3142" spans="16:128">
      <c r="BP3142" s="207"/>
      <c r="BQ3142" s="207"/>
      <c r="BR3142" s="207"/>
      <c r="BS3142" s="207"/>
      <c r="BT3142" s="207"/>
      <c r="BU3142" s="207"/>
      <c r="BV3142" s="207"/>
      <c r="BW3142" s="207"/>
      <c r="BX3142" s="207"/>
      <c r="BY3142" s="207"/>
      <c r="BZ3142" s="207"/>
      <c r="CA3142" s="207"/>
      <c r="CB3142" s="207"/>
      <c r="CC3142" s="207"/>
      <c r="CD3142" s="207"/>
      <c r="CE3142" s="207"/>
      <c r="CF3142" s="207"/>
      <c r="CG3142" s="207"/>
      <c r="CH3142" s="207"/>
      <c r="CI3142" s="207"/>
      <c r="CJ3142" s="207"/>
      <c r="CK3142" s="207"/>
      <c r="CL3142" s="207"/>
      <c r="CM3142" s="207"/>
      <c r="CN3142" s="207"/>
      <c r="CO3142" s="207"/>
      <c r="CP3142" s="207"/>
      <c r="CQ3142" s="207"/>
      <c r="CR3142" s="207"/>
      <c r="CS3142" s="207"/>
      <c r="CT3142" s="207"/>
      <c r="CU3142" s="207"/>
      <c r="CV3142" s="207"/>
      <c r="CW3142" s="207"/>
      <c r="CX3142" s="207"/>
      <c r="CY3142" s="207"/>
      <c r="CZ3142" s="207"/>
      <c r="DA3142" s="207"/>
      <c r="DB3142" s="207"/>
      <c r="DC3142" s="207"/>
      <c r="DD3142" s="207"/>
      <c r="DE3142" s="207"/>
      <c r="DF3142" s="207"/>
      <c r="DG3142" s="207"/>
      <c r="DH3142" s="207"/>
      <c r="DI3142" s="207"/>
      <c r="DJ3142" s="207"/>
      <c r="DK3142" s="207"/>
      <c r="DL3142" s="207"/>
      <c r="DM3142" s="207"/>
      <c r="DN3142" s="207"/>
      <c r="DO3142" s="207"/>
      <c r="DP3142" s="207"/>
      <c r="DQ3142" s="207"/>
      <c r="DR3142" s="207"/>
      <c r="DS3142" s="207"/>
      <c r="DT3142" s="207"/>
      <c r="DU3142" s="207"/>
      <c r="DV3142" s="207"/>
      <c r="DW3142" s="207"/>
      <c r="DX3142" s="207"/>
    </row>
    <row r="3143" spans="16:128">
      <c r="BP3143" s="207"/>
      <c r="BQ3143" s="207"/>
      <c r="BR3143" s="207"/>
      <c r="BS3143" s="207"/>
      <c r="BT3143" s="207"/>
      <c r="BU3143" s="207"/>
      <c r="BV3143" s="207"/>
      <c r="BW3143" s="207"/>
      <c r="BX3143" s="207"/>
      <c r="BY3143" s="207"/>
      <c r="BZ3143" s="207"/>
      <c r="CA3143" s="207"/>
      <c r="CB3143" s="207"/>
      <c r="CC3143" s="207"/>
      <c r="CD3143" s="207"/>
      <c r="CE3143" s="207"/>
      <c r="CF3143" s="207"/>
      <c r="CG3143" s="207"/>
      <c r="CH3143" s="207"/>
      <c r="CI3143" s="207"/>
      <c r="CJ3143" s="207"/>
      <c r="CK3143" s="207"/>
      <c r="CL3143" s="207"/>
      <c r="CM3143" s="207"/>
      <c r="CN3143" s="207"/>
      <c r="CO3143" s="207"/>
      <c r="CP3143" s="207"/>
      <c r="CQ3143" s="207"/>
      <c r="CR3143" s="207"/>
      <c r="CS3143" s="207"/>
      <c r="CT3143" s="207"/>
      <c r="CU3143" s="207"/>
      <c r="CV3143" s="207"/>
      <c r="CW3143" s="207"/>
      <c r="CX3143" s="207"/>
      <c r="CY3143" s="207"/>
      <c r="CZ3143" s="207"/>
      <c r="DA3143" s="207"/>
      <c r="DB3143" s="207"/>
      <c r="DC3143" s="207"/>
      <c r="DD3143" s="207"/>
      <c r="DE3143" s="207"/>
      <c r="DF3143" s="207"/>
      <c r="DG3143" s="207"/>
      <c r="DH3143" s="207"/>
      <c r="DI3143" s="207"/>
      <c r="DJ3143" s="207"/>
      <c r="DK3143" s="207"/>
      <c r="DL3143" s="207"/>
      <c r="DM3143" s="207"/>
      <c r="DN3143" s="207"/>
      <c r="DO3143" s="207"/>
      <c r="DP3143" s="207"/>
      <c r="DQ3143" s="207"/>
      <c r="DR3143" s="207"/>
      <c r="DS3143" s="207"/>
      <c r="DT3143" s="207"/>
      <c r="DU3143" s="207"/>
      <c r="DV3143" s="207"/>
      <c r="DW3143" s="207"/>
      <c r="DX3143" s="207"/>
    </row>
    <row r="3144" spans="16:128">
      <c r="P3144" s="57"/>
      <c r="Q3144" s="57"/>
      <c r="R3144" s="57"/>
      <c r="S3144" s="213"/>
      <c r="T3144" s="202"/>
      <c r="BP3144" s="207"/>
      <c r="BQ3144" s="207"/>
      <c r="BR3144" s="207"/>
      <c r="BS3144" s="207"/>
      <c r="BT3144" s="207"/>
      <c r="BU3144" s="207"/>
      <c r="BV3144" s="207"/>
      <c r="BW3144" s="207"/>
      <c r="BX3144" s="207"/>
      <c r="BY3144" s="207"/>
      <c r="BZ3144" s="207"/>
      <c r="CA3144" s="207"/>
      <c r="CB3144" s="207"/>
      <c r="CC3144" s="207"/>
      <c r="CD3144" s="207"/>
      <c r="CE3144" s="207"/>
      <c r="CF3144" s="207"/>
      <c r="CG3144" s="207"/>
      <c r="CH3144" s="207"/>
      <c r="CI3144" s="207"/>
      <c r="CJ3144" s="207"/>
      <c r="CK3144" s="207"/>
      <c r="CL3144" s="207"/>
      <c r="CM3144" s="207"/>
      <c r="CN3144" s="207"/>
      <c r="CO3144" s="207"/>
      <c r="CP3144" s="207"/>
      <c r="CQ3144" s="207"/>
      <c r="CR3144" s="207"/>
      <c r="CS3144" s="207"/>
      <c r="CT3144" s="207"/>
      <c r="CU3144" s="207"/>
      <c r="CV3144" s="207"/>
      <c r="CW3144" s="207"/>
      <c r="CX3144" s="207"/>
      <c r="CY3144" s="207"/>
      <c r="CZ3144" s="207"/>
      <c r="DA3144" s="207"/>
      <c r="DB3144" s="207"/>
      <c r="DC3144" s="207"/>
      <c r="DD3144" s="207"/>
      <c r="DE3144" s="207"/>
      <c r="DF3144" s="207"/>
      <c r="DG3144" s="207"/>
      <c r="DH3144" s="207"/>
      <c r="DI3144" s="207"/>
      <c r="DJ3144" s="207"/>
      <c r="DK3144" s="207"/>
      <c r="DL3144" s="207"/>
      <c r="DM3144" s="207"/>
      <c r="DN3144" s="207"/>
      <c r="DO3144" s="207"/>
      <c r="DP3144" s="207"/>
      <c r="DQ3144" s="207"/>
      <c r="DR3144" s="207"/>
      <c r="DS3144" s="207"/>
      <c r="DT3144" s="207"/>
      <c r="DU3144" s="207"/>
      <c r="DV3144" s="207"/>
      <c r="DW3144" s="207"/>
      <c r="DX3144" s="207"/>
    </row>
    <row r="3145" spans="16:128">
      <c r="P3145" s="57"/>
      <c r="Q3145" s="57"/>
      <c r="R3145" s="57"/>
      <c r="S3145" s="213"/>
      <c r="T3145" s="202"/>
      <c r="BP3145" s="207"/>
      <c r="BQ3145" s="207"/>
      <c r="BR3145" s="207"/>
      <c r="BS3145" s="207"/>
      <c r="BT3145" s="207"/>
      <c r="BU3145" s="207"/>
      <c r="BV3145" s="207"/>
      <c r="BW3145" s="207"/>
      <c r="BX3145" s="207"/>
      <c r="BY3145" s="207"/>
      <c r="BZ3145" s="207"/>
      <c r="CA3145" s="207"/>
      <c r="CB3145" s="207"/>
      <c r="CC3145" s="207"/>
      <c r="CD3145" s="207"/>
      <c r="CE3145" s="207"/>
      <c r="CF3145" s="207"/>
      <c r="CG3145" s="207"/>
      <c r="CH3145" s="207"/>
      <c r="CI3145" s="207"/>
      <c r="CJ3145" s="207"/>
      <c r="CK3145" s="207"/>
      <c r="CL3145" s="207"/>
      <c r="CM3145" s="207"/>
      <c r="CN3145" s="207"/>
      <c r="CO3145" s="207"/>
      <c r="CP3145" s="207"/>
      <c r="CQ3145" s="207"/>
      <c r="CR3145" s="207"/>
      <c r="CS3145" s="207"/>
      <c r="CT3145" s="207"/>
      <c r="CU3145" s="207"/>
      <c r="CV3145" s="207"/>
      <c r="CW3145" s="207"/>
      <c r="CX3145" s="207"/>
      <c r="CY3145" s="207"/>
      <c r="CZ3145" s="207"/>
      <c r="DA3145" s="207"/>
      <c r="DB3145" s="207"/>
      <c r="DC3145" s="207"/>
      <c r="DD3145" s="207"/>
      <c r="DE3145" s="207"/>
      <c r="DF3145" s="207"/>
      <c r="DG3145" s="207"/>
      <c r="DH3145" s="207"/>
      <c r="DI3145" s="207"/>
      <c r="DJ3145" s="207"/>
      <c r="DK3145" s="207"/>
      <c r="DL3145" s="207"/>
      <c r="DM3145" s="207"/>
      <c r="DN3145" s="207"/>
      <c r="DO3145" s="207"/>
      <c r="DP3145" s="207"/>
      <c r="DQ3145" s="207"/>
      <c r="DR3145" s="207"/>
      <c r="DS3145" s="207"/>
      <c r="DT3145" s="207"/>
      <c r="DU3145" s="207"/>
      <c r="DV3145" s="207"/>
      <c r="DW3145" s="207"/>
      <c r="DX3145" s="207"/>
    </row>
    <row r="3146" spans="16:128">
      <c r="P3146" s="57"/>
      <c r="Q3146" s="57"/>
      <c r="R3146" s="57"/>
      <c r="S3146" s="213"/>
      <c r="T3146" s="202"/>
      <c r="BP3146" s="207"/>
      <c r="BQ3146" s="207"/>
      <c r="BR3146" s="207"/>
      <c r="BS3146" s="207"/>
      <c r="BT3146" s="207"/>
      <c r="BU3146" s="207"/>
      <c r="BV3146" s="207"/>
      <c r="BW3146" s="207"/>
      <c r="BX3146" s="207"/>
      <c r="BY3146" s="207"/>
      <c r="BZ3146" s="207"/>
      <c r="CA3146" s="207"/>
      <c r="CB3146" s="207"/>
      <c r="CC3146" s="207"/>
      <c r="CD3146" s="207"/>
      <c r="CE3146" s="207"/>
      <c r="CF3146" s="207"/>
      <c r="CG3146" s="207"/>
      <c r="CH3146" s="207"/>
      <c r="CI3146" s="207"/>
      <c r="CJ3146" s="207"/>
      <c r="CK3146" s="207"/>
      <c r="CL3146" s="207"/>
      <c r="CM3146" s="207"/>
      <c r="CN3146" s="207"/>
      <c r="CO3146" s="207"/>
      <c r="CP3146" s="207"/>
      <c r="CQ3146" s="207"/>
      <c r="CR3146" s="207"/>
      <c r="CS3146" s="207"/>
      <c r="CT3146" s="207"/>
      <c r="CU3146" s="207"/>
      <c r="CV3146" s="207"/>
      <c r="CW3146" s="207"/>
      <c r="CX3146" s="207"/>
      <c r="CY3146" s="207"/>
      <c r="CZ3146" s="207"/>
      <c r="DA3146" s="207"/>
      <c r="DB3146" s="207"/>
      <c r="DC3146" s="207"/>
      <c r="DD3146" s="207"/>
      <c r="DE3146" s="207"/>
      <c r="DF3146" s="207"/>
      <c r="DG3146" s="207"/>
      <c r="DH3146" s="207"/>
      <c r="DI3146" s="207"/>
      <c r="DJ3146" s="207"/>
      <c r="DK3146" s="207"/>
      <c r="DL3146" s="207"/>
      <c r="DM3146" s="207"/>
      <c r="DN3146" s="207"/>
      <c r="DO3146" s="207"/>
      <c r="DP3146" s="207"/>
      <c r="DQ3146" s="207"/>
      <c r="DR3146" s="207"/>
      <c r="DS3146" s="207"/>
      <c r="DT3146" s="207"/>
      <c r="DU3146" s="207"/>
      <c r="DV3146" s="207"/>
      <c r="DW3146" s="207"/>
      <c r="DX3146" s="207"/>
    </row>
    <row r="3147" spans="16:128">
      <c r="P3147" s="57"/>
      <c r="Q3147" s="57"/>
      <c r="R3147" s="57"/>
      <c r="S3147" s="213"/>
      <c r="T3147" s="202"/>
      <c r="BP3147" s="207"/>
      <c r="BQ3147" s="207"/>
      <c r="BR3147" s="207"/>
      <c r="BS3147" s="207"/>
      <c r="BT3147" s="207"/>
      <c r="BU3147" s="207"/>
      <c r="BV3147" s="207"/>
      <c r="BW3147" s="207"/>
      <c r="BX3147" s="207"/>
      <c r="BY3147" s="207"/>
      <c r="BZ3147" s="207"/>
      <c r="CA3147" s="207"/>
      <c r="CB3147" s="207"/>
      <c r="CC3147" s="207"/>
      <c r="CD3147" s="207"/>
      <c r="CE3147" s="207"/>
      <c r="CF3147" s="207"/>
      <c r="CG3147" s="207"/>
      <c r="CH3147" s="207"/>
      <c r="CI3147" s="207"/>
      <c r="CJ3147" s="207"/>
      <c r="CK3147" s="207"/>
      <c r="CL3147" s="207"/>
      <c r="CM3147" s="207"/>
      <c r="CN3147" s="207"/>
      <c r="CO3147" s="207"/>
      <c r="CP3147" s="207"/>
      <c r="CQ3147" s="207"/>
      <c r="CR3147" s="207"/>
      <c r="CS3147" s="207"/>
      <c r="CT3147" s="207"/>
      <c r="CU3147" s="207"/>
      <c r="CV3147" s="207"/>
      <c r="CW3147" s="207"/>
      <c r="CX3147" s="207"/>
      <c r="CY3147" s="207"/>
      <c r="CZ3147" s="207"/>
      <c r="DA3147" s="207"/>
      <c r="DB3147" s="207"/>
      <c r="DC3147" s="207"/>
      <c r="DD3147" s="207"/>
      <c r="DE3147" s="207"/>
      <c r="DF3147" s="207"/>
      <c r="DG3147" s="207"/>
      <c r="DH3147" s="207"/>
      <c r="DI3147" s="207"/>
      <c r="DJ3147" s="207"/>
      <c r="DK3147" s="207"/>
      <c r="DL3147" s="207"/>
      <c r="DM3147" s="207"/>
      <c r="DN3147" s="207"/>
      <c r="DO3147" s="207"/>
      <c r="DP3147" s="207"/>
      <c r="DQ3147" s="207"/>
      <c r="DR3147" s="207"/>
      <c r="DS3147" s="207"/>
      <c r="DT3147" s="207"/>
      <c r="DU3147" s="207"/>
      <c r="DV3147" s="207"/>
      <c r="DW3147" s="207"/>
      <c r="DX3147" s="207"/>
    </row>
    <row r="3148" spans="16:128">
      <c r="P3148" s="57"/>
      <c r="Q3148" s="57"/>
      <c r="R3148" s="57"/>
      <c r="S3148" s="213"/>
      <c r="T3148" s="202"/>
      <c r="BP3148" s="207"/>
      <c r="BQ3148" s="207"/>
      <c r="BR3148" s="207"/>
      <c r="BS3148" s="207"/>
      <c r="BT3148" s="207"/>
      <c r="BU3148" s="207"/>
      <c r="BV3148" s="207"/>
      <c r="BW3148" s="207"/>
      <c r="BX3148" s="207"/>
      <c r="BY3148" s="207"/>
      <c r="BZ3148" s="207"/>
      <c r="CA3148" s="207"/>
      <c r="CB3148" s="207"/>
      <c r="CC3148" s="207"/>
      <c r="CD3148" s="207"/>
      <c r="CE3148" s="207"/>
      <c r="CF3148" s="207"/>
      <c r="CG3148" s="207"/>
      <c r="CH3148" s="207"/>
      <c r="CI3148" s="207"/>
      <c r="CJ3148" s="207"/>
      <c r="CK3148" s="207"/>
      <c r="CL3148" s="207"/>
      <c r="CM3148" s="207"/>
      <c r="CN3148" s="207"/>
      <c r="CO3148" s="207"/>
      <c r="CP3148" s="207"/>
      <c r="CQ3148" s="207"/>
      <c r="CR3148" s="207"/>
      <c r="CS3148" s="207"/>
      <c r="CT3148" s="207"/>
      <c r="CU3148" s="207"/>
      <c r="CV3148" s="207"/>
      <c r="CW3148" s="207"/>
      <c r="CX3148" s="207"/>
      <c r="CY3148" s="207"/>
      <c r="CZ3148" s="207"/>
      <c r="DA3148" s="207"/>
      <c r="DB3148" s="207"/>
      <c r="DC3148" s="207"/>
      <c r="DD3148" s="207"/>
      <c r="DE3148" s="207"/>
      <c r="DF3148" s="207"/>
      <c r="DG3148" s="207"/>
      <c r="DH3148" s="207"/>
      <c r="DI3148" s="207"/>
      <c r="DJ3148" s="207"/>
      <c r="DK3148" s="207"/>
      <c r="DL3148" s="207"/>
      <c r="DM3148" s="207"/>
      <c r="DN3148" s="207"/>
      <c r="DO3148" s="207"/>
      <c r="DP3148" s="207"/>
      <c r="DQ3148" s="207"/>
      <c r="DR3148" s="207"/>
      <c r="DS3148" s="207"/>
      <c r="DT3148" s="207"/>
      <c r="DU3148" s="207"/>
      <c r="DV3148" s="207"/>
      <c r="DW3148" s="207"/>
      <c r="DX3148" s="207"/>
    </row>
    <row r="3149" spans="16:128">
      <c r="P3149" s="57"/>
      <c r="Q3149" s="57"/>
      <c r="R3149" s="57"/>
      <c r="S3149" s="213"/>
      <c r="T3149" s="202"/>
      <c r="BP3149" s="207"/>
      <c r="BQ3149" s="207"/>
      <c r="BR3149" s="207"/>
      <c r="BS3149" s="207"/>
      <c r="BT3149" s="207"/>
      <c r="BU3149" s="207"/>
      <c r="BV3149" s="207"/>
      <c r="BW3149" s="207"/>
      <c r="BX3149" s="207"/>
      <c r="BY3149" s="207"/>
      <c r="BZ3149" s="207"/>
      <c r="CA3149" s="207"/>
      <c r="CB3149" s="207"/>
      <c r="CC3149" s="207"/>
      <c r="CD3149" s="207"/>
      <c r="CE3149" s="207"/>
      <c r="CF3149" s="207"/>
      <c r="CG3149" s="207"/>
      <c r="CH3149" s="207"/>
      <c r="CI3149" s="207"/>
      <c r="CJ3149" s="207"/>
      <c r="CK3149" s="207"/>
      <c r="CL3149" s="207"/>
      <c r="CM3149" s="207"/>
      <c r="CN3149" s="207"/>
      <c r="CO3149" s="207"/>
      <c r="CP3149" s="207"/>
      <c r="CQ3149" s="207"/>
      <c r="CR3149" s="207"/>
      <c r="CS3149" s="207"/>
      <c r="CT3149" s="207"/>
      <c r="CU3149" s="207"/>
      <c r="CV3149" s="207"/>
      <c r="CW3149" s="207"/>
      <c r="CX3149" s="207"/>
      <c r="CY3149" s="207"/>
      <c r="CZ3149" s="207"/>
      <c r="DA3149" s="207"/>
      <c r="DB3149" s="207"/>
      <c r="DC3149" s="207"/>
      <c r="DD3149" s="207"/>
      <c r="DE3149" s="207"/>
      <c r="DF3149" s="207"/>
      <c r="DG3149" s="207"/>
      <c r="DH3149" s="207"/>
      <c r="DI3149" s="207"/>
      <c r="DJ3149" s="207"/>
      <c r="DK3149" s="207"/>
      <c r="DL3149" s="207"/>
      <c r="DM3149" s="207"/>
      <c r="DN3149" s="207"/>
      <c r="DO3149" s="207"/>
      <c r="DP3149" s="207"/>
      <c r="DQ3149" s="207"/>
      <c r="DR3149" s="207"/>
      <c r="DS3149" s="207"/>
      <c r="DT3149" s="207"/>
      <c r="DU3149" s="207"/>
      <c r="DV3149" s="207"/>
      <c r="DW3149" s="207"/>
      <c r="DX3149" s="207"/>
    </row>
    <row r="3150" spans="16:128">
      <c r="P3150" s="57"/>
      <c r="Q3150" s="57"/>
      <c r="R3150" s="57"/>
      <c r="S3150" s="213"/>
      <c r="T3150" s="202"/>
      <c r="BP3150" s="207"/>
      <c r="BQ3150" s="207"/>
      <c r="BR3150" s="207"/>
      <c r="BS3150" s="207"/>
      <c r="BT3150" s="207"/>
      <c r="BU3150" s="207"/>
      <c r="BV3150" s="207"/>
      <c r="BW3150" s="207"/>
      <c r="BX3150" s="207"/>
      <c r="BY3150" s="207"/>
      <c r="BZ3150" s="207"/>
      <c r="CA3150" s="207"/>
      <c r="CB3150" s="207"/>
      <c r="CC3150" s="207"/>
      <c r="CD3150" s="207"/>
      <c r="CE3150" s="207"/>
      <c r="CF3150" s="207"/>
      <c r="CG3150" s="207"/>
      <c r="CH3150" s="207"/>
      <c r="CI3150" s="207"/>
      <c r="CJ3150" s="207"/>
      <c r="CK3150" s="207"/>
      <c r="CL3150" s="207"/>
      <c r="CM3150" s="207"/>
      <c r="CN3150" s="207"/>
      <c r="CO3150" s="207"/>
      <c r="CP3150" s="207"/>
      <c r="CQ3150" s="207"/>
      <c r="CR3150" s="207"/>
      <c r="CS3150" s="207"/>
      <c r="CT3150" s="207"/>
      <c r="CU3150" s="207"/>
      <c r="CV3150" s="207"/>
      <c r="CW3150" s="207"/>
      <c r="CX3150" s="207"/>
      <c r="CY3150" s="207"/>
      <c r="CZ3150" s="207"/>
      <c r="DA3150" s="207"/>
      <c r="DB3150" s="207"/>
      <c r="DC3150" s="207"/>
      <c r="DD3150" s="207"/>
      <c r="DE3150" s="207"/>
      <c r="DF3150" s="207"/>
      <c r="DG3150" s="207"/>
      <c r="DH3150" s="207"/>
      <c r="DI3150" s="207"/>
      <c r="DJ3150" s="207"/>
      <c r="DK3150" s="207"/>
      <c r="DL3150" s="207"/>
      <c r="DM3150" s="207"/>
      <c r="DN3150" s="207"/>
      <c r="DO3150" s="207"/>
      <c r="DP3150" s="207"/>
      <c r="DQ3150" s="207"/>
      <c r="DR3150" s="207"/>
      <c r="DS3150" s="207"/>
      <c r="DT3150" s="207"/>
      <c r="DU3150" s="207"/>
      <c r="DV3150" s="207"/>
      <c r="DW3150" s="207"/>
      <c r="DX3150" s="207"/>
    </row>
    <row r="3151" spans="16:128">
      <c r="P3151" s="57"/>
      <c r="Q3151" s="57"/>
      <c r="R3151" s="57"/>
      <c r="S3151" s="213"/>
      <c r="T3151" s="202"/>
      <c r="BP3151" s="207"/>
      <c r="BQ3151" s="207"/>
      <c r="BR3151" s="207"/>
      <c r="BS3151" s="207"/>
      <c r="BT3151" s="207"/>
      <c r="BU3151" s="207"/>
      <c r="BV3151" s="207"/>
      <c r="BW3151" s="207"/>
      <c r="BX3151" s="207"/>
      <c r="BY3151" s="207"/>
      <c r="BZ3151" s="207"/>
      <c r="CA3151" s="207"/>
      <c r="CB3151" s="207"/>
      <c r="CC3151" s="207"/>
      <c r="CD3151" s="207"/>
      <c r="CE3151" s="207"/>
      <c r="CF3151" s="207"/>
      <c r="CG3151" s="207"/>
      <c r="CH3151" s="207"/>
      <c r="CI3151" s="207"/>
      <c r="CJ3151" s="207"/>
      <c r="CK3151" s="207"/>
      <c r="CL3151" s="207"/>
      <c r="CM3151" s="207"/>
      <c r="CN3151" s="207"/>
      <c r="CO3151" s="207"/>
      <c r="CP3151" s="207"/>
      <c r="CQ3151" s="207"/>
      <c r="CR3151" s="207"/>
      <c r="CS3151" s="207"/>
      <c r="CT3151" s="207"/>
      <c r="CU3151" s="207"/>
      <c r="CV3151" s="207"/>
      <c r="CW3151" s="207"/>
      <c r="CX3151" s="207"/>
      <c r="CY3151" s="207"/>
      <c r="CZ3151" s="207"/>
      <c r="DA3151" s="207"/>
      <c r="DB3151" s="207"/>
      <c r="DC3151" s="207"/>
      <c r="DD3151" s="207"/>
      <c r="DE3151" s="207"/>
      <c r="DF3151" s="207"/>
      <c r="DG3151" s="207"/>
      <c r="DH3151" s="207"/>
      <c r="DI3151" s="207"/>
      <c r="DJ3151" s="207"/>
      <c r="DK3151" s="207"/>
      <c r="DL3151" s="207"/>
      <c r="DM3151" s="207"/>
      <c r="DN3151" s="207"/>
      <c r="DO3151" s="207"/>
      <c r="DP3151" s="207"/>
      <c r="DQ3151" s="207"/>
      <c r="DR3151" s="207"/>
      <c r="DS3151" s="207"/>
      <c r="DT3151" s="207"/>
      <c r="DU3151" s="207"/>
      <c r="DV3151" s="207"/>
      <c r="DW3151" s="207"/>
      <c r="DX3151" s="207"/>
    </row>
    <row r="3152" spans="16:128">
      <c r="P3152" s="57"/>
      <c r="Q3152" s="57"/>
      <c r="R3152" s="57"/>
      <c r="S3152" s="213"/>
      <c r="T3152" s="202"/>
      <c r="BP3152" s="207"/>
      <c r="BQ3152" s="207"/>
      <c r="BR3152" s="207"/>
      <c r="BS3152" s="207"/>
      <c r="BT3152" s="207"/>
      <c r="BU3152" s="207"/>
      <c r="BV3152" s="207"/>
      <c r="BW3152" s="207"/>
      <c r="BX3152" s="207"/>
      <c r="BY3152" s="207"/>
      <c r="BZ3152" s="207"/>
      <c r="CA3152" s="207"/>
      <c r="CB3152" s="207"/>
      <c r="CC3152" s="207"/>
      <c r="CD3152" s="207"/>
      <c r="CE3152" s="207"/>
      <c r="CF3152" s="207"/>
      <c r="CG3152" s="207"/>
      <c r="CH3152" s="207"/>
      <c r="CI3152" s="207"/>
      <c r="CJ3152" s="207"/>
      <c r="CK3152" s="207"/>
      <c r="CL3152" s="207"/>
      <c r="CM3152" s="207"/>
      <c r="CN3152" s="207"/>
      <c r="CO3152" s="207"/>
      <c r="CP3152" s="207"/>
      <c r="CQ3152" s="207"/>
      <c r="CR3152" s="207"/>
      <c r="CS3152" s="207"/>
      <c r="CT3152" s="207"/>
      <c r="CU3152" s="207"/>
      <c r="CV3152" s="207"/>
      <c r="CW3152" s="207"/>
      <c r="CX3152" s="207"/>
      <c r="CY3152" s="207"/>
      <c r="CZ3152" s="207"/>
      <c r="DA3152" s="207"/>
      <c r="DB3152" s="207"/>
      <c r="DC3152" s="207"/>
      <c r="DD3152" s="207"/>
      <c r="DE3152" s="207"/>
      <c r="DF3152" s="207"/>
      <c r="DG3152" s="207"/>
      <c r="DH3152" s="207"/>
      <c r="DI3152" s="207"/>
      <c r="DJ3152" s="207"/>
      <c r="DK3152" s="207"/>
      <c r="DL3152" s="207"/>
      <c r="DM3152" s="207"/>
      <c r="DN3152" s="207"/>
      <c r="DO3152" s="207"/>
      <c r="DP3152" s="207"/>
      <c r="DQ3152" s="207"/>
      <c r="DR3152" s="207"/>
      <c r="DS3152" s="207"/>
      <c r="DT3152" s="207"/>
      <c r="DU3152" s="207"/>
      <c r="DV3152" s="207"/>
      <c r="DW3152" s="207"/>
      <c r="DX3152" s="207"/>
    </row>
    <row r="3153" spans="16:128">
      <c r="P3153" s="57"/>
      <c r="Q3153" s="57"/>
      <c r="R3153" s="57"/>
      <c r="S3153" s="213"/>
      <c r="T3153" s="202"/>
      <c r="BP3153" s="207"/>
      <c r="BQ3153" s="207"/>
      <c r="BR3153" s="207"/>
      <c r="BS3153" s="207"/>
      <c r="BT3153" s="207"/>
      <c r="BU3153" s="207"/>
      <c r="BV3153" s="207"/>
      <c r="BW3153" s="207"/>
      <c r="BX3153" s="207"/>
      <c r="BY3153" s="207"/>
      <c r="BZ3153" s="207"/>
      <c r="CA3153" s="207"/>
      <c r="CB3153" s="207"/>
      <c r="CC3153" s="207"/>
      <c r="CD3153" s="207"/>
      <c r="CE3153" s="207"/>
      <c r="CF3153" s="207"/>
      <c r="CG3153" s="207"/>
      <c r="CH3153" s="207"/>
      <c r="CI3153" s="207"/>
      <c r="CJ3153" s="207"/>
      <c r="CK3153" s="207"/>
      <c r="CL3153" s="207"/>
      <c r="CM3153" s="207"/>
      <c r="CN3153" s="207"/>
      <c r="CO3153" s="207"/>
      <c r="CP3153" s="207"/>
      <c r="CQ3153" s="207"/>
      <c r="CR3153" s="207"/>
      <c r="CS3153" s="207"/>
      <c r="CT3153" s="207"/>
      <c r="CU3153" s="207"/>
      <c r="CV3153" s="207"/>
      <c r="CW3153" s="207"/>
      <c r="CX3153" s="207"/>
      <c r="CY3153" s="207"/>
      <c r="CZ3153" s="207"/>
      <c r="DA3153" s="207"/>
      <c r="DB3153" s="207"/>
      <c r="DC3153" s="207"/>
      <c r="DD3153" s="207"/>
      <c r="DE3153" s="207"/>
      <c r="DF3153" s="207"/>
      <c r="DG3153" s="207"/>
      <c r="DH3153" s="207"/>
      <c r="DI3153" s="207"/>
      <c r="DJ3153" s="207"/>
      <c r="DK3153" s="207"/>
      <c r="DL3153" s="207"/>
      <c r="DM3153" s="207"/>
      <c r="DN3153" s="207"/>
      <c r="DO3153" s="207"/>
      <c r="DP3153" s="207"/>
      <c r="DQ3153" s="207"/>
      <c r="DR3153" s="207"/>
      <c r="DS3153" s="207"/>
      <c r="DT3153" s="207"/>
      <c r="DU3153" s="207"/>
      <c r="DV3153" s="207"/>
      <c r="DW3153" s="207"/>
      <c r="DX3153" s="207"/>
    </row>
    <row r="3154" spans="16:128">
      <c r="P3154" s="57"/>
      <c r="Q3154" s="57"/>
      <c r="R3154" s="57"/>
      <c r="S3154" s="213"/>
      <c r="T3154" s="202"/>
      <c r="BP3154" s="207"/>
      <c r="BQ3154" s="207"/>
      <c r="BR3154" s="207"/>
      <c r="BS3154" s="207"/>
      <c r="BT3154" s="207"/>
      <c r="BU3154" s="207"/>
      <c r="BV3154" s="207"/>
      <c r="BW3154" s="207"/>
      <c r="BX3154" s="207"/>
      <c r="BY3154" s="207"/>
      <c r="BZ3154" s="207"/>
      <c r="CA3154" s="207"/>
      <c r="CB3154" s="207"/>
      <c r="CC3154" s="207"/>
      <c r="CD3154" s="207"/>
      <c r="CE3154" s="207"/>
      <c r="CF3154" s="207"/>
      <c r="CG3154" s="207"/>
      <c r="CH3154" s="207"/>
      <c r="CI3154" s="207"/>
      <c r="CJ3154" s="207"/>
      <c r="CK3154" s="207"/>
      <c r="CL3154" s="207"/>
      <c r="CM3154" s="207"/>
      <c r="CN3154" s="207"/>
      <c r="CO3154" s="207"/>
      <c r="CP3154" s="207"/>
      <c r="CQ3154" s="207"/>
      <c r="CR3154" s="207"/>
      <c r="CS3154" s="207"/>
      <c r="CT3154" s="207"/>
      <c r="CU3154" s="207"/>
      <c r="CV3154" s="207"/>
      <c r="CW3154" s="207"/>
      <c r="CX3154" s="207"/>
      <c r="CY3154" s="207"/>
      <c r="CZ3154" s="207"/>
      <c r="DA3154" s="207"/>
      <c r="DB3154" s="207"/>
      <c r="DC3154" s="207"/>
      <c r="DD3154" s="207"/>
      <c r="DE3154" s="207"/>
      <c r="DF3154" s="207"/>
      <c r="DG3154" s="207"/>
      <c r="DH3154" s="207"/>
      <c r="DI3154" s="207"/>
      <c r="DJ3154" s="207"/>
      <c r="DK3154" s="207"/>
      <c r="DL3154" s="207"/>
      <c r="DM3154" s="207"/>
      <c r="DN3154" s="207"/>
      <c r="DO3154" s="207"/>
      <c r="DP3154" s="207"/>
      <c r="DQ3154" s="207"/>
      <c r="DR3154" s="207"/>
      <c r="DS3154" s="207"/>
      <c r="DT3154" s="207"/>
      <c r="DU3154" s="207"/>
      <c r="DV3154" s="207"/>
      <c r="DW3154" s="207"/>
      <c r="DX3154" s="207"/>
    </row>
    <row r="3155" spans="16:128">
      <c r="P3155" s="57"/>
      <c r="Q3155" s="57"/>
      <c r="R3155" s="57"/>
      <c r="S3155" s="213"/>
      <c r="T3155" s="202"/>
      <c r="BP3155" s="207"/>
      <c r="BQ3155" s="207"/>
      <c r="BR3155" s="207"/>
      <c r="BS3155" s="207"/>
      <c r="BT3155" s="207"/>
      <c r="BU3155" s="207"/>
      <c r="BV3155" s="207"/>
      <c r="BW3155" s="207"/>
      <c r="BX3155" s="207"/>
      <c r="BY3155" s="207"/>
      <c r="BZ3155" s="207"/>
      <c r="CA3155" s="207"/>
      <c r="CB3155" s="207"/>
      <c r="CC3155" s="207"/>
      <c r="CD3155" s="207"/>
      <c r="CE3155" s="207"/>
      <c r="CF3155" s="207"/>
      <c r="CG3155" s="207"/>
      <c r="CH3155" s="207"/>
      <c r="CI3155" s="207"/>
      <c r="CJ3155" s="207"/>
      <c r="CK3155" s="207"/>
      <c r="CL3155" s="207"/>
      <c r="CM3155" s="207"/>
      <c r="CN3155" s="207"/>
      <c r="CO3155" s="207"/>
      <c r="CP3155" s="207"/>
      <c r="CQ3155" s="207"/>
      <c r="CR3155" s="207"/>
      <c r="CS3155" s="207"/>
      <c r="CT3155" s="207"/>
      <c r="CU3155" s="207"/>
      <c r="CV3155" s="207"/>
      <c r="CW3155" s="207"/>
      <c r="CX3155" s="207"/>
      <c r="CY3155" s="207"/>
      <c r="CZ3155" s="207"/>
      <c r="DA3155" s="207"/>
      <c r="DB3155" s="207"/>
      <c r="DC3155" s="207"/>
      <c r="DD3155" s="207"/>
      <c r="DE3155" s="207"/>
      <c r="DF3155" s="207"/>
      <c r="DG3155" s="207"/>
      <c r="DH3155" s="207"/>
      <c r="DI3155" s="207"/>
      <c r="DJ3155" s="207"/>
      <c r="DK3155" s="207"/>
      <c r="DL3155" s="207"/>
      <c r="DM3155" s="207"/>
      <c r="DN3155" s="207"/>
      <c r="DO3155" s="207"/>
      <c r="DP3155" s="207"/>
      <c r="DQ3155" s="207"/>
      <c r="DR3155" s="207"/>
      <c r="DS3155" s="207"/>
      <c r="DT3155" s="207"/>
      <c r="DU3155" s="207"/>
      <c r="DV3155" s="207"/>
      <c r="DW3155" s="207"/>
      <c r="DX3155" s="207"/>
    </row>
    <row r="3156" spans="16:128">
      <c r="P3156" s="57"/>
      <c r="Q3156" s="57"/>
      <c r="R3156" s="57"/>
      <c r="S3156" s="213"/>
      <c r="T3156" s="202"/>
      <c r="BP3156" s="207"/>
      <c r="BQ3156" s="207"/>
      <c r="BR3156" s="207"/>
      <c r="BS3156" s="207"/>
      <c r="BT3156" s="207"/>
      <c r="BU3156" s="207"/>
      <c r="BV3156" s="207"/>
      <c r="BW3156" s="207"/>
      <c r="BX3156" s="207"/>
      <c r="BY3156" s="207"/>
      <c r="BZ3156" s="207"/>
      <c r="CA3156" s="207"/>
      <c r="CB3156" s="207"/>
      <c r="CC3156" s="207"/>
      <c r="CD3156" s="207"/>
      <c r="CE3156" s="207"/>
      <c r="CF3156" s="207"/>
      <c r="CG3156" s="207"/>
      <c r="CH3156" s="207"/>
      <c r="CI3156" s="207"/>
      <c r="CJ3156" s="207"/>
      <c r="CK3156" s="207"/>
      <c r="CL3156" s="207"/>
      <c r="CM3156" s="207"/>
      <c r="CN3156" s="207"/>
      <c r="CO3156" s="207"/>
      <c r="CP3156" s="207"/>
      <c r="CQ3156" s="207"/>
      <c r="CR3156" s="207"/>
      <c r="CS3156" s="207"/>
      <c r="CT3156" s="207"/>
      <c r="CU3156" s="207"/>
      <c r="CV3156" s="207"/>
      <c r="CW3156" s="207"/>
      <c r="CX3156" s="207"/>
      <c r="CY3156" s="207"/>
      <c r="CZ3156" s="207"/>
      <c r="DA3156" s="207"/>
      <c r="DB3156" s="207"/>
      <c r="DC3156" s="207"/>
      <c r="DD3156" s="207"/>
      <c r="DE3156" s="207"/>
      <c r="DF3156" s="207"/>
      <c r="DG3156" s="207"/>
      <c r="DH3156" s="207"/>
      <c r="DI3156" s="207"/>
      <c r="DJ3156" s="207"/>
      <c r="DK3156" s="207"/>
      <c r="DL3156" s="207"/>
      <c r="DM3156" s="207"/>
      <c r="DN3156" s="207"/>
      <c r="DO3156" s="207"/>
      <c r="DP3156" s="207"/>
      <c r="DQ3156" s="207"/>
      <c r="DR3156" s="207"/>
      <c r="DS3156" s="207"/>
      <c r="DT3156" s="207"/>
      <c r="DU3156" s="207"/>
      <c r="DV3156" s="207"/>
      <c r="DW3156" s="207"/>
      <c r="DX3156" s="207"/>
    </row>
    <row r="3157" spans="16:128">
      <c r="P3157" s="57"/>
      <c r="Q3157" s="57"/>
      <c r="R3157" s="57"/>
      <c r="S3157" s="213"/>
      <c r="T3157" s="202"/>
      <c r="BP3157" s="207"/>
      <c r="BQ3157" s="207"/>
      <c r="BR3157" s="207"/>
      <c r="BS3157" s="207"/>
      <c r="BT3157" s="207"/>
      <c r="BU3157" s="207"/>
      <c r="BV3157" s="207"/>
      <c r="BW3157" s="207"/>
      <c r="BX3157" s="207"/>
      <c r="BY3157" s="207"/>
      <c r="BZ3157" s="207"/>
      <c r="CA3157" s="207"/>
      <c r="CB3157" s="207"/>
      <c r="CC3157" s="207"/>
      <c r="CD3157" s="207"/>
      <c r="CE3157" s="207"/>
      <c r="CF3157" s="207"/>
      <c r="CG3157" s="207"/>
      <c r="CH3157" s="207"/>
      <c r="CI3157" s="207"/>
      <c r="CJ3157" s="207"/>
      <c r="CK3157" s="207"/>
      <c r="CL3157" s="207"/>
      <c r="CM3157" s="207"/>
      <c r="CN3157" s="207"/>
      <c r="CO3157" s="207"/>
      <c r="CP3157" s="207"/>
      <c r="CQ3157" s="207"/>
      <c r="CR3157" s="207"/>
      <c r="CS3157" s="207"/>
      <c r="CT3157" s="207"/>
      <c r="CU3157" s="207"/>
      <c r="CV3157" s="207"/>
      <c r="CW3157" s="207"/>
      <c r="CX3157" s="207"/>
      <c r="CY3157" s="207"/>
      <c r="CZ3157" s="207"/>
      <c r="DA3157" s="207"/>
      <c r="DB3157" s="207"/>
      <c r="DC3157" s="207"/>
      <c r="DD3157" s="207"/>
      <c r="DE3157" s="207"/>
      <c r="DF3157" s="207"/>
      <c r="DG3157" s="207"/>
      <c r="DH3157" s="207"/>
      <c r="DI3157" s="207"/>
      <c r="DJ3157" s="207"/>
      <c r="DK3157" s="207"/>
      <c r="DL3157" s="207"/>
      <c r="DM3157" s="207"/>
      <c r="DN3157" s="207"/>
      <c r="DO3157" s="207"/>
      <c r="DP3157" s="207"/>
      <c r="DQ3157" s="207"/>
      <c r="DR3157" s="207"/>
      <c r="DS3157" s="207"/>
      <c r="DT3157" s="207"/>
      <c r="DU3157" s="207"/>
      <c r="DV3157" s="207"/>
      <c r="DW3157" s="207"/>
      <c r="DX3157" s="207"/>
    </row>
    <row r="3158" spans="16:128">
      <c r="P3158" s="57"/>
      <c r="Q3158" s="57"/>
      <c r="R3158" s="57"/>
      <c r="S3158" s="213"/>
      <c r="T3158" s="202"/>
      <c r="BP3158" s="207"/>
      <c r="BQ3158" s="207"/>
      <c r="BR3158" s="207"/>
      <c r="BS3158" s="207"/>
      <c r="BT3158" s="207"/>
      <c r="BU3158" s="207"/>
      <c r="BV3158" s="207"/>
      <c r="BW3158" s="207"/>
      <c r="BX3158" s="207"/>
      <c r="BY3158" s="207"/>
      <c r="BZ3158" s="207"/>
      <c r="CA3158" s="207"/>
      <c r="CB3158" s="207"/>
      <c r="CC3158" s="207"/>
      <c r="CD3158" s="207"/>
      <c r="CE3158" s="207"/>
      <c r="CF3158" s="207"/>
      <c r="CG3158" s="207"/>
      <c r="CH3158" s="207"/>
      <c r="CI3158" s="207"/>
      <c r="CJ3158" s="207"/>
      <c r="CK3158" s="207"/>
      <c r="CL3158" s="207"/>
      <c r="CM3158" s="207"/>
      <c r="CN3158" s="207"/>
      <c r="CO3158" s="207"/>
      <c r="CP3158" s="207"/>
      <c r="CQ3158" s="207"/>
      <c r="CR3158" s="207"/>
      <c r="CS3158" s="207"/>
      <c r="CT3158" s="207"/>
      <c r="CU3158" s="207"/>
      <c r="CV3158" s="207"/>
      <c r="CW3158" s="207"/>
      <c r="CX3158" s="207"/>
      <c r="CY3158" s="207"/>
      <c r="CZ3158" s="207"/>
      <c r="DA3158" s="207"/>
      <c r="DB3158" s="207"/>
      <c r="DC3158" s="207"/>
      <c r="DD3158" s="207"/>
      <c r="DE3158" s="207"/>
      <c r="DF3158" s="207"/>
      <c r="DG3158" s="207"/>
      <c r="DH3158" s="207"/>
      <c r="DI3158" s="207"/>
      <c r="DJ3158" s="207"/>
      <c r="DK3158" s="207"/>
      <c r="DL3158" s="207"/>
      <c r="DM3158" s="207"/>
      <c r="DN3158" s="207"/>
      <c r="DO3158" s="207"/>
      <c r="DP3158" s="207"/>
      <c r="DQ3158" s="207"/>
      <c r="DR3158" s="207"/>
      <c r="DS3158" s="207"/>
      <c r="DT3158" s="207"/>
      <c r="DU3158" s="207"/>
      <c r="DV3158" s="207"/>
      <c r="DW3158" s="207"/>
      <c r="DX3158" s="207"/>
    </row>
    <row r="3159" spans="16:128">
      <c r="P3159" s="57"/>
      <c r="Q3159" s="57"/>
      <c r="R3159" s="57"/>
      <c r="S3159" s="213"/>
      <c r="T3159" s="202"/>
      <c r="BP3159" s="207"/>
      <c r="BQ3159" s="207"/>
      <c r="BR3159" s="207"/>
      <c r="BS3159" s="207"/>
      <c r="BT3159" s="207"/>
      <c r="BU3159" s="207"/>
      <c r="BV3159" s="207"/>
      <c r="BW3159" s="207"/>
      <c r="BX3159" s="207"/>
      <c r="BY3159" s="207"/>
      <c r="BZ3159" s="207"/>
      <c r="CA3159" s="207"/>
      <c r="CB3159" s="207"/>
      <c r="CC3159" s="207"/>
      <c r="CD3159" s="207"/>
      <c r="CE3159" s="207"/>
      <c r="CF3159" s="207"/>
      <c r="CG3159" s="207"/>
      <c r="CH3159" s="207"/>
      <c r="CI3159" s="207"/>
      <c r="CJ3159" s="207"/>
      <c r="CK3159" s="207"/>
      <c r="CL3159" s="207"/>
      <c r="CM3159" s="207"/>
      <c r="CN3159" s="207"/>
      <c r="CO3159" s="207"/>
      <c r="CP3159" s="207"/>
      <c r="CQ3159" s="207"/>
      <c r="CR3159" s="207"/>
      <c r="CS3159" s="207"/>
      <c r="CT3159" s="207"/>
      <c r="CU3159" s="207"/>
      <c r="CV3159" s="207"/>
      <c r="CW3159" s="207"/>
      <c r="CX3159" s="207"/>
      <c r="CY3159" s="207"/>
      <c r="CZ3159" s="207"/>
      <c r="DA3159" s="207"/>
      <c r="DB3159" s="207"/>
      <c r="DC3159" s="207"/>
      <c r="DD3159" s="207"/>
      <c r="DE3159" s="207"/>
      <c r="DF3159" s="207"/>
      <c r="DG3159" s="207"/>
      <c r="DH3159" s="207"/>
      <c r="DI3159" s="207"/>
      <c r="DJ3159" s="207"/>
      <c r="DK3159" s="207"/>
      <c r="DL3159" s="207"/>
      <c r="DM3159" s="207"/>
      <c r="DN3159" s="207"/>
      <c r="DO3159" s="207"/>
      <c r="DP3159" s="207"/>
      <c r="DQ3159" s="207"/>
      <c r="DR3159" s="207"/>
      <c r="DS3159" s="207"/>
      <c r="DT3159" s="207"/>
      <c r="DU3159" s="207"/>
      <c r="DV3159" s="207"/>
      <c r="DW3159" s="207"/>
      <c r="DX3159" s="207"/>
    </row>
    <row r="3160" spans="16:128">
      <c r="P3160" s="57"/>
      <c r="Q3160" s="57"/>
      <c r="R3160" s="57"/>
      <c r="S3160" s="213"/>
      <c r="T3160" s="202"/>
      <c r="BP3160" s="207"/>
      <c r="BQ3160" s="207"/>
      <c r="BR3160" s="207"/>
      <c r="BS3160" s="207"/>
      <c r="BT3160" s="207"/>
      <c r="BU3160" s="207"/>
      <c r="BV3160" s="207"/>
      <c r="BW3160" s="207"/>
      <c r="BX3160" s="207"/>
      <c r="BY3160" s="207"/>
      <c r="BZ3160" s="207"/>
      <c r="CA3160" s="207"/>
      <c r="CB3160" s="207"/>
      <c r="CC3160" s="207"/>
      <c r="CD3160" s="207"/>
      <c r="CE3160" s="207"/>
      <c r="CF3160" s="207"/>
      <c r="CG3160" s="207"/>
      <c r="CH3160" s="207"/>
      <c r="CI3160" s="207"/>
      <c r="CJ3160" s="207"/>
      <c r="CK3160" s="207"/>
      <c r="CL3160" s="207"/>
      <c r="CM3160" s="207"/>
      <c r="CN3160" s="207"/>
      <c r="CO3160" s="207"/>
      <c r="CP3160" s="207"/>
      <c r="CQ3160" s="207"/>
      <c r="CR3160" s="207"/>
      <c r="CS3160" s="207"/>
      <c r="CT3160" s="207"/>
      <c r="CU3160" s="207"/>
      <c r="CV3160" s="207"/>
      <c r="CW3160" s="207"/>
      <c r="CX3160" s="207"/>
      <c r="CY3160" s="207"/>
      <c r="CZ3160" s="207"/>
      <c r="DA3160" s="207"/>
      <c r="DB3160" s="207"/>
      <c r="DC3160" s="207"/>
      <c r="DD3160" s="207"/>
      <c r="DE3160" s="207"/>
      <c r="DF3160" s="207"/>
      <c r="DG3160" s="207"/>
      <c r="DH3160" s="207"/>
      <c r="DI3160" s="207"/>
      <c r="DJ3160" s="207"/>
      <c r="DK3160" s="207"/>
      <c r="DL3160" s="207"/>
      <c r="DM3160" s="207"/>
      <c r="DN3160" s="207"/>
      <c r="DO3160" s="207"/>
      <c r="DP3160" s="207"/>
      <c r="DQ3160" s="207"/>
      <c r="DR3160" s="207"/>
      <c r="DS3160" s="207"/>
      <c r="DT3160" s="207"/>
      <c r="DU3160" s="207"/>
      <c r="DV3160" s="207"/>
      <c r="DW3160" s="207"/>
      <c r="DX3160" s="207"/>
    </row>
    <row r="3161" spans="16:128">
      <c r="P3161" s="57"/>
      <c r="Q3161" s="57"/>
      <c r="R3161" s="57"/>
      <c r="S3161" s="213"/>
      <c r="T3161" s="202"/>
      <c r="BP3161" s="207"/>
      <c r="BQ3161" s="207"/>
      <c r="BR3161" s="207"/>
      <c r="BS3161" s="207"/>
      <c r="BT3161" s="207"/>
      <c r="BU3161" s="207"/>
      <c r="BV3161" s="207"/>
      <c r="BW3161" s="207"/>
      <c r="BX3161" s="207"/>
      <c r="BY3161" s="207"/>
      <c r="BZ3161" s="207"/>
      <c r="CA3161" s="207"/>
      <c r="CB3161" s="207"/>
      <c r="CC3161" s="207"/>
      <c r="CD3161" s="207"/>
      <c r="CE3161" s="207"/>
      <c r="CF3161" s="207"/>
      <c r="CG3161" s="207"/>
      <c r="CH3161" s="207"/>
      <c r="CI3161" s="207"/>
      <c r="CJ3161" s="207"/>
      <c r="CK3161" s="207"/>
      <c r="CL3161" s="207"/>
      <c r="CM3161" s="207"/>
      <c r="CN3161" s="207"/>
      <c r="CO3161" s="207"/>
      <c r="CP3161" s="207"/>
      <c r="CQ3161" s="207"/>
      <c r="CR3161" s="207"/>
      <c r="CS3161" s="207"/>
      <c r="CT3161" s="207"/>
      <c r="CU3161" s="207"/>
      <c r="CV3161" s="207"/>
      <c r="CW3161" s="207"/>
      <c r="CX3161" s="207"/>
      <c r="CY3161" s="207"/>
      <c r="CZ3161" s="207"/>
      <c r="DA3161" s="207"/>
      <c r="DB3161" s="207"/>
      <c r="DC3161" s="207"/>
      <c r="DD3161" s="207"/>
      <c r="DE3161" s="207"/>
      <c r="DF3161" s="207"/>
      <c r="DG3161" s="207"/>
      <c r="DH3161" s="207"/>
      <c r="DI3161" s="207"/>
      <c r="DJ3161" s="207"/>
      <c r="DK3161" s="207"/>
      <c r="DL3161" s="207"/>
      <c r="DM3161" s="207"/>
      <c r="DN3161" s="207"/>
      <c r="DO3161" s="207"/>
      <c r="DP3161" s="207"/>
      <c r="DQ3161" s="207"/>
      <c r="DR3161" s="207"/>
      <c r="DS3161" s="207"/>
      <c r="DT3161" s="207"/>
      <c r="DU3161" s="207"/>
      <c r="DV3161" s="207"/>
      <c r="DW3161" s="207"/>
      <c r="DX3161" s="207"/>
    </row>
    <row r="3162" spans="16:128">
      <c r="P3162" s="57"/>
      <c r="Q3162" s="57"/>
      <c r="R3162" s="57"/>
      <c r="S3162" s="213"/>
      <c r="T3162" s="202"/>
      <c r="BP3162" s="207"/>
      <c r="BQ3162" s="207"/>
      <c r="BR3162" s="207"/>
      <c r="BS3162" s="207"/>
      <c r="BT3162" s="207"/>
      <c r="BU3162" s="207"/>
      <c r="BV3162" s="207"/>
      <c r="BW3162" s="207"/>
      <c r="BX3162" s="207"/>
      <c r="BY3162" s="207"/>
      <c r="BZ3162" s="207"/>
      <c r="CA3162" s="207"/>
      <c r="CB3162" s="207"/>
      <c r="CC3162" s="207"/>
      <c r="CD3162" s="207"/>
      <c r="CE3162" s="207"/>
      <c r="CF3162" s="207"/>
      <c r="CG3162" s="207"/>
      <c r="CH3162" s="207"/>
      <c r="CI3162" s="207"/>
      <c r="CJ3162" s="207"/>
      <c r="CK3162" s="207"/>
      <c r="CL3162" s="207"/>
      <c r="CM3162" s="207"/>
      <c r="CN3162" s="207"/>
      <c r="CO3162" s="207"/>
      <c r="CP3162" s="207"/>
      <c r="CQ3162" s="207"/>
      <c r="CR3162" s="207"/>
      <c r="CS3162" s="207"/>
      <c r="CT3162" s="207"/>
      <c r="CU3162" s="207"/>
      <c r="CV3162" s="207"/>
      <c r="CW3162" s="207"/>
      <c r="CX3162" s="207"/>
      <c r="CY3162" s="207"/>
      <c r="CZ3162" s="207"/>
      <c r="DA3162" s="207"/>
      <c r="DB3162" s="207"/>
      <c r="DC3162" s="207"/>
      <c r="DD3162" s="207"/>
      <c r="DE3162" s="207"/>
      <c r="DF3162" s="207"/>
      <c r="DG3162" s="207"/>
      <c r="DH3162" s="207"/>
      <c r="DI3162" s="207"/>
      <c r="DJ3162" s="207"/>
      <c r="DK3162" s="207"/>
      <c r="DL3162" s="207"/>
      <c r="DM3162" s="207"/>
      <c r="DN3162" s="207"/>
      <c r="DO3162" s="207"/>
      <c r="DP3162" s="207"/>
      <c r="DQ3162" s="207"/>
      <c r="DR3162" s="207"/>
      <c r="DS3162" s="207"/>
      <c r="DT3162" s="207"/>
      <c r="DU3162" s="207"/>
      <c r="DV3162" s="207"/>
      <c r="DW3162" s="207"/>
      <c r="DX3162" s="207"/>
    </row>
    <row r="3163" spans="16:128">
      <c r="P3163" s="57"/>
      <c r="Q3163" s="57"/>
      <c r="R3163" s="57"/>
      <c r="S3163" s="213"/>
      <c r="T3163" s="202"/>
      <c r="BP3163" s="207"/>
      <c r="BQ3163" s="207"/>
      <c r="BR3163" s="207"/>
      <c r="BS3163" s="207"/>
      <c r="BT3163" s="207"/>
      <c r="BU3163" s="207"/>
      <c r="BV3163" s="207"/>
      <c r="BW3163" s="207"/>
      <c r="BX3163" s="207"/>
      <c r="BY3163" s="207"/>
      <c r="BZ3163" s="207"/>
      <c r="CA3163" s="207"/>
      <c r="CB3163" s="207"/>
      <c r="CC3163" s="207"/>
      <c r="CD3163" s="207"/>
      <c r="CE3163" s="207"/>
      <c r="CF3163" s="207"/>
      <c r="CG3163" s="207"/>
      <c r="CH3163" s="207"/>
      <c r="CI3163" s="207"/>
      <c r="CJ3163" s="207"/>
      <c r="CK3163" s="207"/>
      <c r="CL3163" s="207"/>
      <c r="CM3163" s="207"/>
      <c r="CN3163" s="207"/>
      <c r="CO3163" s="207"/>
      <c r="CP3163" s="207"/>
      <c r="CQ3163" s="207"/>
      <c r="CR3163" s="207"/>
      <c r="CS3163" s="207"/>
      <c r="CT3163" s="207"/>
      <c r="CU3163" s="207"/>
      <c r="CV3163" s="207"/>
      <c r="CW3163" s="207"/>
      <c r="CX3163" s="207"/>
      <c r="CY3163" s="207"/>
      <c r="CZ3163" s="207"/>
      <c r="DA3163" s="207"/>
      <c r="DB3163" s="207"/>
      <c r="DC3163" s="207"/>
      <c r="DD3163" s="207"/>
      <c r="DE3163" s="207"/>
      <c r="DF3163" s="207"/>
      <c r="DG3163" s="207"/>
      <c r="DH3163" s="207"/>
      <c r="DI3163" s="207"/>
      <c r="DJ3163" s="207"/>
      <c r="DK3163" s="207"/>
      <c r="DL3163" s="207"/>
      <c r="DM3163" s="207"/>
      <c r="DN3163" s="207"/>
      <c r="DO3163" s="207"/>
      <c r="DP3163" s="207"/>
      <c r="DQ3163" s="207"/>
      <c r="DR3163" s="207"/>
      <c r="DS3163" s="207"/>
      <c r="DT3163" s="207"/>
      <c r="DU3163" s="207"/>
      <c r="DV3163" s="207"/>
      <c r="DW3163" s="207"/>
      <c r="DX3163" s="207"/>
    </row>
    <row r="3164" spans="16:128">
      <c r="P3164" s="57"/>
      <c r="Q3164" s="57"/>
      <c r="R3164" s="57"/>
      <c r="S3164" s="213"/>
      <c r="T3164" s="202"/>
      <c r="BP3164" s="207"/>
      <c r="BQ3164" s="207"/>
      <c r="BR3164" s="207"/>
      <c r="BS3164" s="207"/>
      <c r="BT3164" s="207"/>
      <c r="BU3164" s="207"/>
      <c r="BV3164" s="207"/>
      <c r="BW3164" s="207"/>
      <c r="BX3164" s="207"/>
      <c r="BY3164" s="207"/>
      <c r="BZ3164" s="207"/>
      <c r="CA3164" s="207"/>
      <c r="CB3164" s="207"/>
      <c r="CC3164" s="207"/>
      <c r="CD3164" s="207"/>
      <c r="CE3164" s="207"/>
      <c r="CF3164" s="207"/>
      <c r="CG3164" s="207"/>
      <c r="CH3164" s="207"/>
      <c r="CI3164" s="207"/>
      <c r="CJ3164" s="207"/>
      <c r="CK3164" s="207"/>
      <c r="CL3164" s="207"/>
      <c r="CM3164" s="207"/>
      <c r="CN3164" s="207"/>
      <c r="CO3164" s="207"/>
      <c r="CP3164" s="207"/>
      <c r="CQ3164" s="207"/>
      <c r="CR3164" s="207"/>
      <c r="CS3164" s="207"/>
      <c r="CT3164" s="207"/>
      <c r="CU3164" s="207"/>
      <c r="CV3164" s="207"/>
      <c r="CW3164" s="207"/>
      <c r="CX3164" s="207"/>
      <c r="CY3164" s="207"/>
      <c r="CZ3164" s="207"/>
      <c r="DA3164" s="207"/>
      <c r="DB3164" s="207"/>
      <c r="DC3164" s="207"/>
      <c r="DD3164" s="207"/>
      <c r="DE3164" s="207"/>
      <c r="DF3164" s="207"/>
      <c r="DG3164" s="207"/>
      <c r="DH3164" s="207"/>
      <c r="DI3164" s="207"/>
      <c r="DJ3164" s="207"/>
      <c r="DK3164" s="207"/>
      <c r="DL3164" s="207"/>
      <c r="DM3164" s="207"/>
      <c r="DN3164" s="207"/>
      <c r="DO3164" s="207"/>
      <c r="DP3164" s="207"/>
      <c r="DQ3164" s="207"/>
      <c r="DR3164" s="207"/>
      <c r="DS3164" s="207"/>
      <c r="DT3164" s="207"/>
      <c r="DU3164" s="207"/>
      <c r="DV3164" s="207"/>
      <c r="DW3164" s="207"/>
      <c r="DX3164" s="207"/>
    </row>
    <row r="3165" spans="16:128">
      <c r="P3165" s="57"/>
      <c r="Q3165" s="57"/>
      <c r="R3165" s="57"/>
      <c r="S3165" s="213"/>
      <c r="T3165" s="202"/>
      <c r="BP3165" s="207"/>
      <c r="BQ3165" s="207"/>
      <c r="BR3165" s="207"/>
      <c r="BS3165" s="207"/>
      <c r="BT3165" s="207"/>
      <c r="BU3165" s="207"/>
      <c r="BV3165" s="207"/>
      <c r="BW3165" s="207"/>
      <c r="BX3165" s="207"/>
      <c r="BY3165" s="207"/>
      <c r="BZ3165" s="207"/>
      <c r="CA3165" s="207"/>
      <c r="CB3165" s="207"/>
      <c r="CC3165" s="207"/>
      <c r="CD3165" s="207"/>
      <c r="CE3165" s="207"/>
      <c r="CF3165" s="207"/>
      <c r="CG3165" s="207"/>
      <c r="CH3165" s="207"/>
      <c r="CI3165" s="207"/>
      <c r="CJ3165" s="207"/>
      <c r="CK3165" s="207"/>
      <c r="CL3165" s="207"/>
      <c r="CM3165" s="207"/>
      <c r="CN3165" s="207"/>
      <c r="CO3165" s="207"/>
      <c r="CP3165" s="207"/>
      <c r="CQ3165" s="207"/>
      <c r="CR3165" s="207"/>
      <c r="CS3165" s="207"/>
      <c r="CT3165" s="207"/>
      <c r="CU3165" s="207"/>
      <c r="CV3165" s="207"/>
      <c r="CW3165" s="207"/>
      <c r="CX3165" s="207"/>
      <c r="CY3165" s="207"/>
      <c r="CZ3165" s="207"/>
      <c r="DA3165" s="207"/>
      <c r="DB3165" s="207"/>
      <c r="DC3165" s="207"/>
      <c r="DD3165" s="207"/>
      <c r="DE3165" s="207"/>
      <c r="DF3165" s="207"/>
      <c r="DG3165" s="207"/>
      <c r="DH3165" s="207"/>
      <c r="DI3165" s="207"/>
      <c r="DJ3165" s="207"/>
      <c r="DK3165" s="207"/>
      <c r="DL3165" s="207"/>
      <c r="DM3165" s="207"/>
      <c r="DN3165" s="207"/>
      <c r="DO3165" s="207"/>
      <c r="DP3165" s="207"/>
      <c r="DQ3165" s="207"/>
      <c r="DR3165" s="207"/>
      <c r="DS3165" s="207"/>
      <c r="DT3165" s="207"/>
      <c r="DU3165" s="207"/>
      <c r="DV3165" s="207"/>
      <c r="DW3165" s="207"/>
      <c r="DX3165" s="207"/>
    </row>
    <row r="3166" spans="16:128">
      <c r="P3166" s="57"/>
      <c r="Q3166" s="57"/>
      <c r="R3166" s="57"/>
      <c r="S3166" s="213"/>
      <c r="T3166" s="202"/>
      <c r="BP3166" s="207"/>
      <c r="BQ3166" s="207"/>
      <c r="BR3166" s="207"/>
      <c r="BS3166" s="207"/>
      <c r="BT3166" s="207"/>
      <c r="BU3166" s="207"/>
      <c r="BV3166" s="207"/>
      <c r="BW3166" s="207"/>
      <c r="BX3166" s="207"/>
      <c r="BY3166" s="207"/>
      <c r="BZ3166" s="207"/>
      <c r="CA3166" s="207"/>
      <c r="CB3166" s="207"/>
      <c r="CC3166" s="207"/>
      <c r="CD3166" s="207"/>
      <c r="CE3166" s="207"/>
      <c r="CF3166" s="207"/>
      <c r="CG3166" s="207"/>
      <c r="CH3166" s="207"/>
      <c r="CI3166" s="207"/>
      <c r="CJ3166" s="207"/>
      <c r="CK3166" s="207"/>
      <c r="CL3166" s="207"/>
      <c r="CM3166" s="207"/>
      <c r="CN3166" s="207"/>
      <c r="CO3166" s="207"/>
      <c r="CP3166" s="207"/>
      <c r="CQ3166" s="207"/>
      <c r="CR3166" s="207"/>
      <c r="CS3166" s="207"/>
      <c r="CT3166" s="207"/>
      <c r="CU3166" s="207"/>
      <c r="CV3166" s="207"/>
      <c r="CW3166" s="207"/>
      <c r="CX3166" s="207"/>
      <c r="CY3166" s="207"/>
      <c r="CZ3166" s="207"/>
      <c r="DA3166" s="207"/>
      <c r="DB3166" s="207"/>
      <c r="DC3166" s="207"/>
      <c r="DD3166" s="207"/>
      <c r="DE3166" s="207"/>
      <c r="DF3166" s="207"/>
      <c r="DG3166" s="207"/>
      <c r="DH3166" s="207"/>
      <c r="DI3166" s="207"/>
      <c r="DJ3166" s="207"/>
      <c r="DK3166" s="207"/>
      <c r="DL3166" s="207"/>
      <c r="DM3166" s="207"/>
      <c r="DN3166" s="207"/>
      <c r="DO3166" s="207"/>
      <c r="DP3166" s="207"/>
      <c r="DQ3166" s="207"/>
      <c r="DR3166" s="207"/>
      <c r="DS3166" s="207"/>
      <c r="DT3166" s="207"/>
      <c r="DU3166" s="207"/>
      <c r="DV3166" s="207"/>
      <c r="DW3166" s="207"/>
      <c r="DX3166" s="207"/>
    </row>
    <row r="3167" spans="16:128">
      <c r="P3167" s="57"/>
      <c r="Q3167" s="57"/>
      <c r="R3167" s="57"/>
      <c r="S3167" s="213"/>
      <c r="T3167" s="202"/>
      <c r="BP3167" s="207"/>
      <c r="BQ3167" s="207"/>
      <c r="BR3167" s="207"/>
      <c r="BS3167" s="207"/>
      <c r="BT3167" s="207"/>
      <c r="BU3167" s="207"/>
      <c r="BV3167" s="207"/>
      <c r="BW3167" s="207"/>
      <c r="BX3167" s="207"/>
      <c r="BY3167" s="207"/>
      <c r="BZ3167" s="207"/>
      <c r="CA3167" s="207"/>
      <c r="CB3167" s="207"/>
      <c r="CC3167" s="207"/>
      <c r="CD3167" s="207"/>
      <c r="CE3167" s="207"/>
      <c r="CF3167" s="207"/>
      <c r="CG3167" s="207"/>
      <c r="CH3167" s="207"/>
      <c r="CI3167" s="207"/>
      <c r="CJ3167" s="207"/>
      <c r="CK3167" s="207"/>
      <c r="CL3167" s="207"/>
      <c r="CM3167" s="207"/>
      <c r="CN3167" s="207"/>
      <c r="CO3167" s="207"/>
      <c r="CP3167" s="207"/>
      <c r="CQ3167" s="207"/>
      <c r="CR3167" s="207"/>
      <c r="CS3167" s="207"/>
      <c r="CT3167" s="207"/>
      <c r="CU3167" s="207"/>
      <c r="CV3167" s="207"/>
      <c r="CW3167" s="207"/>
      <c r="CX3167" s="207"/>
      <c r="CY3167" s="207"/>
      <c r="CZ3167" s="207"/>
      <c r="DA3167" s="207"/>
      <c r="DB3167" s="207"/>
      <c r="DC3167" s="207"/>
      <c r="DD3167" s="207"/>
      <c r="DE3167" s="207"/>
      <c r="DF3167" s="207"/>
      <c r="DG3167" s="207"/>
      <c r="DH3167" s="207"/>
      <c r="DI3167" s="207"/>
      <c r="DJ3167" s="207"/>
      <c r="DK3167" s="207"/>
      <c r="DL3167" s="207"/>
      <c r="DM3167" s="207"/>
      <c r="DN3167" s="207"/>
      <c r="DO3167" s="207"/>
      <c r="DP3167" s="207"/>
      <c r="DQ3167" s="207"/>
      <c r="DR3167" s="207"/>
      <c r="DS3167" s="207"/>
      <c r="DT3167" s="207"/>
      <c r="DU3167" s="207"/>
      <c r="DV3167" s="207"/>
      <c r="DW3167" s="207"/>
      <c r="DX3167" s="207"/>
    </row>
    <row r="3168" spans="16:128">
      <c r="P3168" s="57"/>
      <c r="Q3168" s="57"/>
      <c r="R3168" s="57"/>
      <c r="S3168" s="213"/>
      <c r="T3168" s="202"/>
      <c r="BP3168" s="207"/>
      <c r="BQ3168" s="207"/>
      <c r="BR3168" s="207"/>
      <c r="BS3168" s="207"/>
      <c r="BT3168" s="207"/>
      <c r="BU3168" s="207"/>
      <c r="BV3168" s="207"/>
      <c r="BW3168" s="207"/>
      <c r="BX3168" s="207"/>
      <c r="BY3168" s="207"/>
      <c r="BZ3168" s="207"/>
      <c r="CA3168" s="207"/>
      <c r="CB3168" s="207"/>
      <c r="CC3168" s="207"/>
      <c r="CD3168" s="207"/>
      <c r="CE3168" s="207"/>
      <c r="CF3168" s="207"/>
      <c r="CG3168" s="207"/>
      <c r="CH3168" s="207"/>
      <c r="CI3168" s="207"/>
      <c r="CJ3168" s="207"/>
      <c r="CK3168" s="207"/>
      <c r="CL3168" s="207"/>
      <c r="CM3168" s="207"/>
      <c r="CN3168" s="207"/>
      <c r="CO3168" s="207"/>
      <c r="CP3168" s="207"/>
      <c r="CQ3168" s="207"/>
      <c r="CR3168" s="207"/>
      <c r="CS3168" s="207"/>
      <c r="CT3168" s="207"/>
      <c r="CU3168" s="207"/>
      <c r="CV3168" s="207"/>
      <c r="CW3168" s="207"/>
      <c r="CX3168" s="207"/>
      <c r="CY3168" s="207"/>
      <c r="CZ3168" s="207"/>
      <c r="DA3168" s="207"/>
      <c r="DB3168" s="207"/>
      <c r="DC3168" s="207"/>
      <c r="DD3168" s="207"/>
      <c r="DE3168" s="207"/>
      <c r="DF3168" s="207"/>
      <c r="DG3168" s="207"/>
      <c r="DH3168" s="207"/>
      <c r="DI3168" s="207"/>
      <c r="DJ3168" s="207"/>
      <c r="DK3168" s="207"/>
      <c r="DL3168" s="207"/>
      <c r="DM3168" s="207"/>
      <c r="DN3168" s="207"/>
      <c r="DO3168" s="207"/>
      <c r="DP3168" s="207"/>
      <c r="DQ3168" s="207"/>
      <c r="DR3168" s="207"/>
      <c r="DS3168" s="207"/>
      <c r="DT3168" s="207"/>
      <c r="DU3168" s="207"/>
      <c r="DV3168" s="207"/>
      <c r="DW3168" s="207"/>
      <c r="DX3168" s="207"/>
    </row>
    <row r="3169" spans="16:128">
      <c r="P3169" s="57"/>
      <c r="Q3169" s="57"/>
      <c r="R3169" s="57"/>
      <c r="S3169" s="213"/>
      <c r="T3169" s="202"/>
      <c r="BP3169" s="207"/>
      <c r="BQ3169" s="207"/>
      <c r="BR3169" s="207"/>
      <c r="BS3169" s="207"/>
      <c r="BT3169" s="207"/>
      <c r="BU3169" s="207"/>
      <c r="BV3169" s="207"/>
      <c r="BW3169" s="207"/>
      <c r="BX3169" s="207"/>
      <c r="BY3169" s="207"/>
      <c r="BZ3169" s="207"/>
      <c r="CA3169" s="207"/>
      <c r="CB3169" s="207"/>
      <c r="CC3169" s="207"/>
      <c r="CD3169" s="207"/>
      <c r="CE3169" s="207"/>
      <c r="CF3169" s="207"/>
      <c r="CG3169" s="207"/>
      <c r="CH3169" s="207"/>
      <c r="CI3169" s="207"/>
      <c r="CJ3169" s="207"/>
      <c r="CK3169" s="207"/>
      <c r="CL3169" s="207"/>
      <c r="CM3169" s="207"/>
      <c r="CN3169" s="207"/>
      <c r="CO3169" s="207"/>
      <c r="CP3169" s="207"/>
      <c r="CQ3169" s="207"/>
      <c r="CR3169" s="207"/>
      <c r="CS3169" s="207"/>
      <c r="CT3169" s="207"/>
      <c r="CU3169" s="207"/>
      <c r="CV3169" s="207"/>
      <c r="CW3169" s="207"/>
      <c r="CX3169" s="207"/>
      <c r="CY3169" s="207"/>
      <c r="CZ3169" s="207"/>
      <c r="DA3169" s="207"/>
      <c r="DB3169" s="207"/>
      <c r="DC3169" s="207"/>
      <c r="DD3169" s="207"/>
      <c r="DE3169" s="207"/>
      <c r="DF3169" s="207"/>
      <c r="DG3169" s="207"/>
      <c r="DH3169" s="207"/>
      <c r="DI3169" s="207"/>
      <c r="DJ3169" s="207"/>
      <c r="DK3169" s="207"/>
      <c r="DL3169" s="207"/>
      <c r="DM3169" s="207"/>
      <c r="DN3169" s="207"/>
      <c r="DO3169" s="207"/>
      <c r="DP3169" s="207"/>
      <c r="DQ3169" s="207"/>
      <c r="DR3169" s="207"/>
      <c r="DS3169" s="207"/>
      <c r="DT3169" s="207"/>
      <c r="DU3169" s="207"/>
      <c r="DV3169" s="207"/>
      <c r="DW3169" s="207"/>
      <c r="DX3169" s="207"/>
    </row>
    <row r="3170" spans="16:128">
      <c r="P3170" s="57"/>
      <c r="Q3170" s="57"/>
      <c r="R3170" s="57"/>
      <c r="S3170" s="213"/>
      <c r="T3170" s="202"/>
      <c r="BP3170" s="207"/>
      <c r="BQ3170" s="207"/>
      <c r="BR3170" s="207"/>
      <c r="BS3170" s="207"/>
      <c r="BT3170" s="207"/>
      <c r="BU3170" s="207"/>
      <c r="BV3170" s="207"/>
      <c r="BW3170" s="207"/>
      <c r="BX3170" s="207"/>
      <c r="BY3170" s="207"/>
      <c r="BZ3170" s="207"/>
      <c r="CA3170" s="207"/>
      <c r="CB3170" s="207"/>
      <c r="CC3170" s="207"/>
      <c r="CD3170" s="207"/>
      <c r="CE3170" s="207"/>
      <c r="CF3170" s="207"/>
      <c r="CG3170" s="207"/>
      <c r="CH3170" s="207"/>
      <c r="CI3170" s="207"/>
      <c r="CJ3170" s="207"/>
      <c r="CK3170" s="207"/>
      <c r="CL3170" s="207"/>
      <c r="CM3170" s="207"/>
      <c r="CN3170" s="207"/>
      <c r="CO3170" s="207"/>
      <c r="CP3170" s="207"/>
      <c r="CQ3170" s="207"/>
      <c r="CR3170" s="207"/>
      <c r="CS3170" s="207"/>
      <c r="CT3170" s="207"/>
      <c r="CU3170" s="207"/>
      <c r="CV3170" s="207"/>
      <c r="CW3170" s="207"/>
      <c r="CX3170" s="207"/>
      <c r="CY3170" s="207"/>
      <c r="CZ3170" s="207"/>
      <c r="DA3170" s="207"/>
      <c r="DB3170" s="207"/>
      <c r="DC3170" s="207"/>
      <c r="DD3170" s="207"/>
      <c r="DE3170" s="207"/>
      <c r="DF3170" s="207"/>
      <c r="DG3170" s="207"/>
      <c r="DH3170" s="207"/>
      <c r="DI3170" s="207"/>
      <c r="DJ3170" s="207"/>
      <c r="DK3170" s="207"/>
      <c r="DL3170" s="207"/>
      <c r="DM3170" s="207"/>
      <c r="DN3170" s="207"/>
      <c r="DO3170" s="207"/>
      <c r="DP3170" s="207"/>
      <c r="DQ3170" s="207"/>
      <c r="DR3170" s="207"/>
      <c r="DS3170" s="207"/>
      <c r="DT3170" s="207"/>
      <c r="DU3170" s="207"/>
      <c r="DV3170" s="207"/>
      <c r="DW3170" s="207"/>
      <c r="DX3170" s="207"/>
    </row>
    <row r="3171" spans="16:128">
      <c r="P3171" s="57"/>
      <c r="Q3171" s="57"/>
      <c r="R3171" s="57"/>
      <c r="S3171" s="213"/>
      <c r="T3171" s="202"/>
      <c r="BP3171" s="207"/>
      <c r="BQ3171" s="207"/>
      <c r="BR3171" s="207"/>
      <c r="BS3171" s="207"/>
      <c r="BT3171" s="207"/>
      <c r="BU3171" s="207"/>
      <c r="BV3171" s="207"/>
      <c r="BW3171" s="207"/>
      <c r="BX3171" s="207"/>
      <c r="BY3171" s="207"/>
      <c r="BZ3171" s="207"/>
      <c r="CA3171" s="207"/>
      <c r="CB3171" s="207"/>
      <c r="CC3171" s="207"/>
      <c r="CD3171" s="207"/>
      <c r="CE3171" s="207"/>
      <c r="CF3171" s="207"/>
      <c r="CG3171" s="207"/>
      <c r="CH3171" s="207"/>
      <c r="CI3171" s="207"/>
      <c r="CJ3171" s="207"/>
      <c r="CK3171" s="207"/>
      <c r="CL3171" s="207"/>
      <c r="CM3171" s="207"/>
      <c r="CN3171" s="207"/>
      <c r="CO3171" s="207"/>
      <c r="CP3171" s="207"/>
      <c r="CQ3171" s="207"/>
      <c r="CR3171" s="207"/>
      <c r="CS3171" s="207"/>
      <c r="CT3171" s="207"/>
      <c r="CU3171" s="207"/>
      <c r="CV3171" s="207"/>
      <c r="CW3171" s="207"/>
      <c r="CX3171" s="207"/>
      <c r="CY3171" s="207"/>
      <c r="CZ3171" s="207"/>
      <c r="DA3171" s="207"/>
      <c r="DB3171" s="207"/>
      <c r="DC3171" s="207"/>
      <c r="DD3171" s="207"/>
      <c r="DE3171" s="207"/>
      <c r="DF3171" s="207"/>
      <c r="DG3171" s="207"/>
      <c r="DH3171" s="207"/>
      <c r="DI3171" s="207"/>
      <c r="DJ3171" s="207"/>
      <c r="DK3171" s="207"/>
      <c r="DL3171" s="207"/>
      <c r="DM3171" s="207"/>
      <c r="DN3171" s="207"/>
      <c r="DO3171" s="207"/>
      <c r="DP3171" s="207"/>
      <c r="DQ3171" s="207"/>
      <c r="DR3171" s="207"/>
      <c r="DS3171" s="207"/>
      <c r="DT3171" s="207"/>
      <c r="DU3171" s="207"/>
      <c r="DV3171" s="207"/>
      <c r="DW3171" s="207"/>
      <c r="DX3171" s="207"/>
    </row>
    <row r="3172" spans="16:128">
      <c r="P3172" s="57"/>
      <c r="Q3172" s="57"/>
      <c r="R3172" s="57"/>
      <c r="S3172" s="213"/>
      <c r="T3172" s="202"/>
      <c r="BP3172" s="207"/>
      <c r="BQ3172" s="207"/>
      <c r="BR3172" s="207"/>
      <c r="BS3172" s="207"/>
      <c r="BT3172" s="207"/>
      <c r="BU3172" s="207"/>
      <c r="BV3172" s="207"/>
      <c r="BW3172" s="207"/>
      <c r="BX3172" s="207"/>
      <c r="BY3172" s="207"/>
      <c r="BZ3172" s="207"/>
      <c r="CA3172" s="207"/>
      <c r="CB3172" s="207"/>
      <c r="CC3172" s="207"/>
      <c r="CD3172" s="207"/>
      <c r="CE3172" s="207"/>
      <c r="CF3172" s="207"/>
      <c r="CG3172" s="207"/>
      <c r="CH3172" s="207"/>
      <c r="CI3172" s="207"/>
      <c r="CJ3172" s="207"/>
      <c r="CK3172" s="207"/>
      <c r="CL3172" s="207"/>
      <c r="CM3172" s="207"/>
      <c r="CN3172" s="207"/>
      <c r="CO3172" s="207"/>
      <c r="CP3172" s="207"/>
      <c r="CQ3172" s="207"/>
      <c r="CR3172" s="207"/>
      <c r="CS3172" s="207"/>
      <c r="CT3172" s="207"/>
      <c r="CU3172" s="207"/>
      <c r="CV3172" s="207"/>
      <c r="CW3172" s="207"/>
      <c r="CX3172" s="207"/>
      <c r="CY3172" s="207"/>
      <c r="CZ3172" s="207"/>
      <c r="DA3172" s="207"/>
      <c r="DB3172" s="207"/>
      <c r="DC3172" s="207"/>
      <c r="DD3172" s="207"/>
      <c r="DE3172" s="207"/>
      <c r="DF3172" s="207"/>
      <c r="DG3172" s="207"/>
      <c r="DH3172" s="207"/>
      <c r="DI3172" s="207"/>
      <c r="DJ3172" s="207"/>
      <c r="DK3172" s="207"/>
      <c r="DL3172" s="207"/>
      <c r="DM3172" s="207"/>
      <c r="DN3172" s="207"/>
      <c r="DO3172" s="207"/>
      <c r="DP3172" s="207"/>
      <c r="DQ3172" s="207"/>
      <c r="DR3172" s="207"/>
      <c r="DS3172" s="207"/>
      <c r="DT3172" s="207"/>
      <c r="DU3172" s="207"/>
      <c r="DV3172" s="207"/>
      <c r="DW3172" s="207"/>
      <c r="DX3172" s="207"/>
    </row>
    <row r="3173" spans="16:128">
      <c r="P3173" s="57"/>
      <c r="Q3173" s="57"/>
      <c r="R3173" s="57"/>
      <c r="S3173" s="213"/>
      <c r="T3173" s="202"/>
      <c r="BP3173" s="207"/>
      <c r="BQ3173" s="207"/>
      <c r="BR3173" s="207"/>
      <c r="BS3173" s="207"/>
      <c r="BT3173" s="207"/>
      <c r="BU3173" s="207"/>
      <c r="BV3173" s="207"/>
      <c r="BW3173" s="207"/>
      <c r="BX3173" s="207"/>
      <c r="BY3173" s="207"/>
      <c r="BZ3173" s="207"/>
      <c r="CA3173" s="207"/>
      <c r="CB3173" s="207"/>
      <c r="CC3173" s="207"/>
      <c r="CD3173" s="207"/>
      <c r="CE3173" s="207"/>
      <c r="CF3173" s="207"/>
      <c r="CG3173" s="207"/>
      <c r="CH3173" s="207"/>
      <c r="CI3173" s="207"/>
      <c r="CJ3173" s="207"/>
      <c r="CK3173" s="207"/>
      <c r="CL3173" s="207"/>
      <c r="CM3173" s="207"/>
      <c r="CN3173" s="207"/>
      <c r="CO3173" s="207"/>
      <c r="CP3173" s="207"/>
      <c r="CQ3173" s="207"/>
      <c r="CR3173" s="207"/>
      <c r="CS3173" s="207"/>
      <c r="CT3173" s="207"/>
      <c r="CU3173" s="207"/>
      <c r="CV3173" s="207"/>
      <c r="CW3173" s="207"/>
      <c r="CX3173" s="207"/>
      <c r="CY3173" s="207"/>
      <c r="CZ3173" s="207"/>
      <c r="DA3173" s="207"/>
      <c r="DB3173" s="207"/>
      <c r="DC3173" s="207"/>
      <c r="DD3173" s="207"/>
      <c r="DE3173" s="207"/>
      <c r="DF3173" s="207"/>
      <c r="DG3173" s="207"/>
      <c r="DH3173" s="207"/>
      <c r="DI3173" s="207"/>
      <c r="DJ3173" s="207"/>
      <c r="DK3173" s="207"/>
      <c r="DL3173" s="207"/>
      <c r="DM3173" s="207"/>
      <c r="DN3173" s="207"/>
      <c r="DO3173" s="207"/>
      <c r="DP3173" s="207"/>
      <c r="DQ3173" s="207"/>
      <c r="DR3173" s="207"/>
      <c r="DS3173" s="207"/>
      <c r="DT3173" s="207"/>
      <c r="DU3173" s="207"/>
      <c r="DV3173" s="207"/>
      <c r="DW3173" s="207"/>
      <c r="DX3173" s="207"/>
    </row>
    <row r="3174" spans="16:128">
      <c r="P3174" s="57"/>
      <c r="Q3174" s="57"/>
      <c r="R3174" s="57"/>
      <c r="S3174" s="213"/>
      <c r="T3174" s="202"/>
      <c r="BP3174" s="207"/>
      <c r="BQ3174" s="207"/>
      <c r="BR3174" s="207"/>
      <c r="BS3174" s="207"/>
      <c r="BT3174" s="207"/>
      <c r="BU3174" s="207"/>
      <c r="BV3174" s="207"/>
      <c r="BW3174" s="207"/>
      <c r="BX3174" s="207"/>
      <c r="BY3174" s="207"/>
      <c r="BZ3174" s="207"/>
      <c r="CA3174" s="207"/>
      <c r="CB3174" s="207"/>
      <c r="CC3174" s="207"/>
      <c r="CD3174" s="207"/>
      <c r="CE3174" s="207"/>
      <c r="CF3174" s="207"/>
      <c r="CG3174" s="207"/>
      <c r="CH3174" s="207"/>
      <c r="CI3174" s="207"/>
      <c r="CJ3174" s="207"/>
      <c r="CK3174" s="207"/>
      <c r="CL3174" s="207"/>
      <c r="CM3174" s="207"/>
      <c r="CN3174" s="207"/>
      <c r="CO3174" s="207"/>
      <c r="CP3174" s="207"/>
      <c r="CQ3174" s="207"/>
      <c r="CR3174" s="207"/>
      <c r="CS3174" s="207"/>
      <c r="CT3174" s="207"/>
      <c r="CU3174" s="207"/>
      <c r="CV3174" s="207"/>
      <c r="CW3174" s="207"/>
      <c r="CX3174" s="207"/>
      <c r="CY3174" s="207"/>
      <c r="CZ3174" s="207"/>
      <c r="DA3174" s="207"/>
      <c r="DB3174" s="207"/>
      <c r="DC3174" s="207"/>
      <c r="DD3174" s="207"/>
      <c r="DE3174" s="207"/>
      <c r="DF3174" s="207"/>
      <c r="DG3174" s="207"/>
      <c r="DH3174" s="207"/>
      <c r="DI3174" s="207"/>
      <c r="DJ3174" s="207"/>
      <c r="DK3174" s="207"/>
      <c r="DL3174" s="207"/>
      <c r="DM3174" s="207"/>
      <c r="DN3174" s="207"/>
      <c r="DO3174" s="207"/>
      <c r="DP3174" s="207"/>
      <c r="DQ3174" s="207"/>
      <c r="DR3174" s="207"/>
      <c r="DS3174" s="207"/>
      <c r="DT3174" s="207"/>
      <c r="DU3174" s="207"/>
      <c r="DV3174" s="207"/>
      <c r="DW3174" s="207"/>
      <c r="DX3174" s="207"/>
    </row>
    <row r="3175" spans="16:128">
      <c r="P3175" s="57"/>
      <c r="Q3175" s="57"/>
      <c r="R3175" s="57"/>
      <c r="S3175" s="213"/>
      <c r="T3175" s="202"/>
      <c r="BP3175" s="207"/>
      <c r="BQ3175" s="207"/>
      <c r="BR3175" s="207"/>
      <c r="BS3175" s="207"/>
      <c r="BT3175" s="207"/>
      <c r="BU3175" s="207"/>
      <c r="BV3175" s="207"/>
      <c r="BW3175" s="207"/>
      <c r="BX3175" s="207"/>
      <c r="BY3175" s="207"/>
      <c r="BZ3175" s="207"/>
      <c r="CA3175" s="207"/>
      <c r="CB3175" s="207"/>
      <c r="CC3175" s="207"/>
      <c r="CD3175" s="207"/>
      <c r="CE3175" s="207"/>
      <c r="CF3175" s="207"/>
      <c r="CG3175" s="207"/>
      <c r="CH3175" s="207"/>
      <c r="CI3175" s="207"/>
      <c r="CJ3175" s="207"/>
      <c r="CK3175" s="207"/>
      <c r="CL3175" s="207"/>
      <c r="CM3175" s="207"/>
      <c r="CN3175" s="207"/>
      <c r="CO3175" s="207"/>
      <c r="CP3175" s="207"/>
      <c r="CQ3175" s="207"/>
      <c r="CR3175" s="207"/>
      <c r="CS3175" s="207"/>
      <c r="CT3175" s="207"/>
      <c r="CU3175" s="207"/>
      <c r="CV3175" s="207"/>
      <c r="CW3175" s="207"/>
      <c r="CX3175" s="207"/>
      <c r="CY3175" s="207"/>
      <c r="CZ3175" s="207"/>
      <c r="DA3175" s="207"/>
      <c r="DB3175" s="207"/>
      <c r="DC3175" s="207"/>
      <c r="DD3175" s="207"/>
      <c r="DE3175" s="207"/>
      <c r="DF3175" s="207"/>
      <c r="DG3175" s="207"/>
      <c r="DH3175" s="207"/>
      <c r="DI3175" s="207"/>
      <c r="DJ3175" s="207"/>
      <c r="DK3175" s="207"/>
      <c r="DL3175" s="207"/>
      <c r="DM3175" s="207"/>
      <c r="DN3175" s="207"/>
      <c r="DO3175" s="207"/>
      <c r="DP3175" s="207"/>
      <c r="DQ3175" s="207"/>
      <c r="DR3175" s="207"/>
      <c r="DS3175" s="207"/>
      <c r="DT3175" s="207"/>
      <c r="DU3175" s="207"/>
      <c r="DV3175" s="207"/>
      <c r="DW3175" s="207"/>
      <c r="DX3175" s="207"/>
    </row>
    <row r="3176" spans="16:128">
      <c r="P3176" s="57"/>
      <c r="Q3176" s="57"/>
      <c r="R3176" s="57"/>
      <c r="S3176" s="213"/>
      <c r="T3176" s="202"/>
      <c r="BP3176" s="207"/>
      <c r="BQ3176" s="207"/>
      <c r="BR3176" s="207"/>
      <c r="BS3176" s="207"/>
      <c r="BT3176" s="207"/>
      <c r="BU3176" s="207"/>
      <c r="BV3176" s="207"/>
      <c r="BW3176" s="207"/>
      <c r="BX3176" s="207"/>
      <c r="BY3176" s="207"/>
      <c r="BZ3176" s="207"/>
      <c r="CA3176" s="207"/>
      <c r="CB3176" s="207"/>
      <c r="CC3176" s="207"/>
      <c r="CD3176" s="207"/>
      <c r="CE3176" s="207"/>
      <c r="CF3176" s="207"/>
      <c r="CG3176" s="207"/>
      <c r="CH3176" s="207"/>
      <c r="CI3176" s="207"/>
      <c r="CJ3176" s="207"/>
      <c r="CK3176" s="207"/>
      <c r="CL3176" s="207"/>
      <c r="CM3176" s="207"/>
      <c r="CN3176" s="207"/>
      <c r="CO3176" s="207"/>
      <c r="CP3176" s="207"/>
      <c r="CQ3176" s="207"/>
      <c r="CR3176" s="207"/>
      <c r="CS3176" s="207"/>
      <c r="CT3176" s="207"/>
      <c r="CU3176" s="207"/>
      <c r="CV3176" s="207"/>
      <c r="CW3176" s="207"/>
      <c r="CX3176" s="207"/>
      <c r="CY3176" s="207"/>
      <c r="CZ3176" s="207"/>
      <c r="DA3176" s="207"/>
      <c r="DB3176" s="207"/>
      <c r="DC3176" s="207"/>
      <c r="DD3176" s="207"/>
      <c r="DE3176" s="207"/>
      <c r="DF3176" s="207"/>
      <c r="DG3176" s="207"/>
      <c r="DH3176" s="207"/>
      <c r="DI3176" s="207"/>
      <c r="DJ3176" s="207"/>
      <c r="DK3176" s="207"/>
      <c r="DL3176" s="207"/>
      <c r="DM3176" s="207"/>
      <c r="DN3176" s="207"/>
      <c r="DO3176" s="207"/>
      <c r="DP3176" s="207"/>
      <c r="DQ3176" s="207"/>
      <c r="DR3176" s="207"/>
      <c r="DS3176" s="207"/>
      <c r="DT3176" s="207"/>
      <c r="DU3176" s="207"/>
      <c r="DV3176" s="207"/>
      <c r="DW3176" s="207"/>
      <c r="DX3176" s="207"/>
    </row>
    <row r="3177" spans="16:128">
      <c r="P3177" s="57"/>
      <c r="Q3177" s="57"/>
      <c r="R3177" s="57"/>
      <c r="S3177" s="213"/>
      <c r="T3177" s="202"/>
      <c r="BP3177" s="207"/>
      <c r="BQ3177" s="207"/>
      <c r="BR3177" s="207"/>
      <c r="BS3177" s="207"/>
      <c r="BT3177" s="207"/>
      <c r="BU3177" s="207"/>
      <c r="BV3177" s="207"/>
      <c r="BW3177" s="207"/>
      <c r="BX3177" s="207"/>
      <c r="BY3177" s="207"/>
      <c r="BZ3177" s="207"/>
      <c r="CA3177" s="207"/>
      <c r="CB3177" s="207"/>
      <c r="CC3177" s="207"/>
      <c r="CD3177" s="207"/>
      <c r="CE3177" s="207"/>
      <c r="CF3177" s="207"/>
      <c r="CG3177" s="207"/>
      <c r="CH3177" s="207"/>
      <c r="CI3177" s="207"/>
      <c r="CJ3177" s="207"/>
      <c r="CK3177" s="207"/>
      <c r="CL3177" s="207"/>
      <c r="CM3177" s="207"/>
      <c r="CN3177" s="207"/>
      <c r="CO3177" s="207"/>
      <c r="CP3177" s="207"/>
      <c r="CQ3177" s="207"/>
      <c r="CR3177" s="207"/>
      <c r="CS3177" s="207"/>
      <c r="CT3177" s="207"/>
      <c r="CU3177" s="207"/>
      <c r="CV3177" s="207"/>
      <c r="CW3177" s="207"/>
      <c r="CX3177" s="207"/>
      <c r="CY3177" s="207"/>
      <c r="CZ3177" s="207"/>
      <c r="DA3177" s="207"/>
      <c r="DB3177" s="207"/>
      <c r="DC3177" s="207"/>
      <c r="DD3177" s="207"/>
      <c r="DE3177" s="207"/>
      <c r="DF3177" s="207"/>
      <c r="DG3177" s="207"/>
      <c r="DH3177" s="207"/>
      <c r="DI3177" s="207"/>
      <c r="DJ3177" s="207"/>
      <c r="DK3177" s="207"/>
      <c r="DL3177" s="207"/>
      <c r="DM3177" s="207"/>
      <c r="DN3177" s="207"/>
      <c r="DO3177" s="207"/>
      <c r="DP3177" s="207"/>
      <c r="DQ3177" s="207"/>
      <c r="DR3177" s="207"/>
      <c r="DS3177" s="207"/>
      <c r="DT3177" s="207"/>
      <c r="DU3177" s="207"/>
      <c r="DV3177" s="207"/>
      <c r="DW3177" s="207"/>
      <c r="DX3177" s="207"/>
    </row>
    <row r="3178" spans="16:128">
      <c r="P3178" s="57"/>
      <c r="Q3178" s="57"/>
      <c r="R3178" s="57"/>
      <c r="S3178" s="213"/>
      <c r="T3178" s="202"/>
      <c r="BP3178" s="207"/>
      <c r="BQ3178" s="207"/>
      <c r="BR3178" s="207"/>
      <c r="BS3178" s="207"/>
      <c r="BT3178" s="207"/>
      <c r="BU3178" s="207"/>
      <c r="BV3178" s="207"/>
      <c r="BW3178" s="207"/>
      <c r="BX3178" s="207"/>
      <c r="BY3178" s="207"/>
      <c r="BZ3178" s="207"/>
      <c r="CA3178" s="207"/>
      <c r="CB3178" s="207"/>
      <c r="CC3178" s="207"/>
      <c r="CD3178" s="207"/>
      <c r="CE3178" s="207"/>
      <c r="CF3178" s="207"/>
      <c r="CG3178" s="207"/>
      <c r="CH3178" s="207"/>
      <c r="CI3178" s="207"/>
      <c r="CJ3178" s="207"/>
      <c r="CK3178" s="207"/>
      <c r="CL3178" s="207"/>
      <c r="CM3178" s="207"/>
      <c r="CN3178" s="207"/>
      <c r="CO3178" s="207"/>
      <c r="CP3178" s="207"/>
      <c r="CQ3178" s="207"/>
      <c r="CR3178" s="207"/>
      <c r="CS3178" s="207"/>
      <c r="CT3178" s="207"/>
      <c r="CU3178" s="207"/>
      <c r="CV3178" s="207"/>
      <c r="CW3178" s="207"/>
      <c r="CX3178" s="207"/>
      <c r="CY3178" s="207"/>
      <c r="CZ3178" s="207"/>
      <c r="DA3178" s="207"/>
      <c r="DB3178" s="207"/>
      <c r="DC3178" s="207"/>
      <c r="DD3178" s="207"/>
      <c r="DE3178" s="207"/>
      <c r="DF3178" s="207"/>
      <c r="DG3178" s="207"/>
      <c r="DH3178" s="207"/>
      <c r="DI3178" s="207"/>
      <c r="DJ3178" s="207"/>
      <c r="DK3178" s="207"/>
      <c r="DL3178" s="207"/>
      <c r="DM3178" s="207"/>
      <c r="DN3178" s="207"/>
      <c r="DO3178" s="207"/>
      <c r="DP3178" s="207"/>
      <c r="DQ3178" s="207"/>
      <c r="DR3178" s="207"/>
      <c r="DS3178" s="207"/>
      <c r="DT3178" s="207"/>
      <c r="DU3178" s="207"/>
      <c r="DV3178" s="207"/>
      <c r="DW3178" s="207"/>
      <c r="DX3178" s="207"/>
    </row>
    <row r="3179" spans="16:128">
      <c r="P3179" s="57"/>
      <c r="Q3179" s="57"/>
      <c r="R3179" s="57"/>
      <c r="S3179" s="213"/>
      <c r="T3179" s="202"/>
      <c r="BP3179" s="207"/>
      <c r="BQ3179" s="207"/>
      <c r="BR3179" s="207"/>
      <c r="BS3179" s="207"/>
      <c r="BT3179" s="207"/>
      <c r="BU3179" s="207"/>
      <c r="BV3179" s="207"/>
      <c r="BW3179" s="207"/>
      <c r="BX3179" s="207"/>
      <c r="BY3179" s="207"/>
      <c r="BZ3179" s="207"/>
      <c r="CA3179" s="207"/>
      <c r="CB3179" s="207"/>
      <c r="CC3179" s="207"/>
      <c r="CD3179" s="207"/>
      <c r="CE3179" s="207"/>
      <c r="CF3179" s="207"/>
      <c r="CG3179" s="207"/>
      <c r="CH3179" s="207"/>
      <c r="CI3179" s="207"/>
      <c r="CJ3179" s="207"/>
      <c r="CK3179" s="207"/>
      <c r="CL3179" s="207"/>
      <c r="CM3179" s="207"/>
      <c r="CN3179" s="207"/>
      <c r="CO3179" s="207"/>
      <c r="CP3179" s="207"/>
      <c r="CQ3179" s="207"/>
      <c r="CR3179" s="207"/>
      <c r="CS3179" s="207"/>
      <c r="CT3179" s="207"/>
      <c r="CU3179" s="207"/>
      <c r="CV3179" s="207"/>
      <c r="CW3179" s="207"/>
      <c r="CX3179" s="207"/>
      <c r="CY3179" s="207"/>
      <c r="CZ3179" s="207"/>
      <c r="DA3179" s="207"/>
      <c r="DB3179" s="207"/>
      <c r="DC3179" s="207"/>
      <c r="DD3179" s="207"/>
      <c r="DE3179" s="207"/>
      <c r="DF3179" s="207"/>
      <c r="DG3179" s="207"/>
      <c r="DH3179" s="207"/>
      <c r="DI3179" s="207"/>
      <c r="DJ3179" s="207"/>
      <c r="DK3179" s="207"/>
      <c r="DL3179" s="207"/>
      <c r="DM3179" s="207"/>
      <c r="DN3179" s="207"/>
      <c r="DO3179" s="207"/>
      <c r="DP3179" s="207"/>
      <c r="DQ3179" s="207"/>
      <c r="DR3179" s="207"/>
      <c r="DS3179" s="207"/>
      <c r="DT3179" s="207"/>
      <c r="DU3179" s="207"/>
      <c r="DV3179" s="207"/>
      <c r="DW3179" s="207"/>
      <c r="DX3179" s="207"/>
    </row>
    <row r="3180" spans="16:128">
      <c r="P3180" s="57"/>
      <c r="Q3180" s="57"/>
      <c r="R3180" s="57"/>
      <c r="S3180" s="213"/>
      <c r="T3180" s="202"/>
      <c r="BP3180" s="207"/>
      <c r="BQ3180" s="207"/>
      <c r="BR3180" s="207"/>
      <c r="BS3180" s="207"/>
      <c r="BT3180" s="207"/>
      <c r="BU3180" s="207"/>
      <c r="BV3180" s="207"/>
      <c r="BW3180" s="207"/>
      <c r="BX3180" s="207"/>
      <c r="BY3180" s="207"/>
      <c r="BZ3180" s="207"/>
      <c r="CA3180" s="207"/>
      <c r="CB3180" s="207"/>
      <c r="CC3180" s="207"/>
      <c r="CD3180" s="207"/>
      <c r="CE3180" s="207"/>
      <c r="CF3180" s="207"/>
      <c r="CG3180" s="207"/>
      <c r="CH3180" s="207"/>
      <c r="CI3180" s="207"/>
      <c r="CJ3180" s="207"/>
      <c r="CK3180" s="207"/>
      <c r="CL3180" s="207"/>
      <c r="CM3180" s="207"/>
      <c r="CN3180" s="207"/>
      <c r="CO3180" s="207"/>
      <c r="CP3180" s="207"/>
      <c r="CQ3180" s="207"/>
      <c r="CR3180" s="207"/>
      <c r="CS3180" s="207"/>
      <c r="CT3180" s="207"/>
      <c r="CU3180" s="207"/>
      <c r="CV3180" s="207"/>
      <c r="CW3180" s="207"/>
      <c r="CX3180" s="207"/>
      <c r="CY3180" s="207"/>
      <c r="CZ3180" s="207"/>
      <c r="DA3180" s="207"/>
      <c r="DB3180" s="207"/>
      <c r="DC3180" s="207"/>
      <c r="DD3180" s="207"/>
      <c r="DE3180" s="207"/>
      <c r="DF3180" s="207"/>
      <c r="DG3180" s="207"/>
      <c r="DH3180" s="207"/>
      <c r="DI3180" s="207"/>
      <c r="DJ3180" s="207"/>
      <c r="DK3180" s="207"/>
      <c r="DL3180" s="207"/>
      <c r="DM3180" s="207"/>
      <c r="DN3180" s="207"/>
      <c r="DO3180" s="207"/>
      <c r="DP3180" s="207"/>
      <c r="DQ3180" s="207"/>
      <c r="DR3180" s="207"/>
      <c r="DS3180" s="207"/>
      <c r="DT3180" s="207"/>
      <c r="DU3180" s="207"/>
      <c r="DV3180" s="207"/>
      <c r="DW3180" s="207"/>
      <c r="DX3180" s="207"/>
    </row>
    <row r="3181" spans="16:128">
      <c r="P3181" s="57"/>
      <c r="Q3181" s="57"/>
      <c r="R3181" s="57"/>
      <c r="S3181" s="213"/>
      <c r="T3181" s="202"/>
      <c r="BP3181" s="207"/>
      <c r="BQ3181" s="207"/>
      <c r="BR3181" s="207"/>
      <c r="BS3181" s="207"/>
      <c r="BT3181" s="207"/>
      <c r="BU3181" s="207"/>
      <c r="BV3181" s="207"/>
      <c r="BW3181" s="207"/>
      <c r="BX3181" s="207"/>
      <c r="BY3181" s="207"/>
      <c r="BZ3181" s="207"/>
      <c r="CA3181" s="207"/>
      <c r="CB3181" s="207"/>
      <c r="CC3181" s="207"/>
      <c r="CD3181" s="207"/>
      <c r="CE3181" s="207"/>
      <c r="CF3181" s="207"/>
      <c r="CG3181" s="207"/>
      <c r="CH3181" s="207"/>
      <c r="CI3181" s="207"/>
      <c r="CJ3181" s="207"/>
      <c r="CK3181" s="207"/>
      <c r="CL3181" s="207"/>
      <c r="CM3181" s="207"/>
      <c r="CN3181" s="207"/>
      <c r="CO3181" s="207"/>
      <c r="CP3181" s="207"/>
      <c r="CQ3181" s="207"/>
      <c r="CR3181" s="207"/>
      <c r="CS3181" s="207"/>
      <c r="CT3181" s="207"/>
      <c r="CU3181" s="207"/>
      <c r="CV3181" s="207"/>
      <c r="CW3181" s="207"/>
      <c r="CX3181" s="207"/>
      <c r="CY3181" s="207"/>
      <c r="CZ3181" s="207"/>
      <c r="DA3181" s="207"/>
      <c r="DB3181" s="207"/>
      <c r="DC3181" s="207"/>
      <c r="DD3181" s="207"/>
      <c r="DE3181" s="207"/>
      <c r="DF3181" s="207"/>
      <c r="DG3181" s="207"/>
      <c r="DH3181" s="207"/>
      <c r="DI3181" s="207"/>
      <c r="DJ3181" s="207"/>
      <c r="DK3181" s="207"/>
      <c r="DL3181" s="207"/>
      <c r="DM3181" s="207"/>
      <c r="DN3181" s="207"/>
      <c r="DO3181" s="207"/>
      <c r="DP3181" s="207"/>
      <c r="DQ3181" s="207"/>
      <c r="DR3181" s="207"/>
      <c r="DS3181" s="207"/>
      <c r="DT3181" s="207"/>
      <c r="DU3181" s="207"/>
      <c r="DV3181" s="207"/>
      <c r="DW3181" s="207"/>
      <c r="DX3181" s="207"/>
    </row>
    <row r="3182" spans="16:128">
      <c r="P3182" s="57"/>
      <c r="Q3182" s="57"/>
      <c r="R3182" s="57"/>
      <c r="S3182" s="213"/>
      <c r="T3182" s="202"/>
      <c r="BP3182" s="207"/>
      <c r="BQ3182" s="207"/>
      <c r="BR3182" s="207"/>
      <c r="BS3182" s="207"/>
      <c r="BT3182" s="207"/>
      <c r="BU3182" s="207"/>
      <c r="BV3182" s="207"/>
      <c r="BW3182" s="207"/>
      <c r="BX3182" s="207"/>
      <c r="BY3182" s="207"/>
      <c r="BZ3182" s="207"/>
      <c r="CA3182" s="207"/>
      <c r="CB3182" s="207"/>
      <c r="CC3182" s="207"/>
      <c r="CD3182" s="207"/>
      <c r="CE3182" s="207"/>
      <c r="CF3182" s="207"/>
      <c r="CG3182" s="207"/>
      <c r="CH3182" s="207"/>
      <c r="CI3182" s="207"/>
      <c r="CJ3182" s="207"/>
      <c r="CK3182" s="207"/>
      <c r="CL3182" s="207"/>
      <c r="CM3182" s="207"/>
      <c r="CN3182" s="207"/>
      <c r="CO3182" s="207"/>
      <c r="CP3182" s="207"/>
      <c r="CQ3182" s="207"/>
      <c r="CR3182" s="207"/>
      <c r="CS3182" s="207"/>
      <c r="CT3182" s="207"/>
      <c r="CU3182" s="207"/>
      <c r="CV3182" s="207"/>
      <c r="CW3182" s="207"/>
      <c r="CX3182" s="207"/>
      <c r="CY3182" s="207"/>
      <c r="CZ3182" s="207"/>
      <c r="DA3182" s="207"/>
      <c r="DB3182" s="207"/>
      <c r="DC3182" s="207"/>
      <c r="DD3182" s="207"/>
      <c r="DE3182" s="207"/>
      <c r="DF3182" s="207"/>
      <c r="DG3182" s="207"/>
      <c r="DH3182" s="207"/>
      <c r="DI3182" s="207"/>
      <c r="DJ3182" s="207"/>
      <c r="DK3182" s="207"/>
      <c r="DL3182" s="207"/>
      <c r="DM3182" s="207"/>
      <c r="DN3182" s="207"/>
      <c r="DO3182" s="207"/>
      <c r="DP3182" s="207"/>
      <c r="DQ3182" s="207"/>
      <c r="DR3182" s="207"/>
      <c r="DS3182" s="207"/>
      <c r="DT3182" s="207"/>
      <c r="DU3182" s="207"/>
      <c r="DV3182" s="207"/>
      <c r="DW3182" s="207"/>
      <c r="DX3182" s="207"/>
    </row>
    <row r="3183" spans="16:128">
      <c r="P3183" s="57"/>
      <c r="Q3183" s="57"/>
      <c r="R3183" s="57"/>
      <c r="S3183" s="213"/>
      <c r="T3183" s="202"/>
      <c r="BP3183" s="207"/>
      <c r="BQ3183" s="207"/>
      <c r="BR3183" s="207"/>
      <c r="BS3183" s="207"/>
      <c r="BT3183" s="207"/>
      <c r="BU3183" s="207"/>
      <c r="BV3183" s="207"/>
      <c r="BW3183" s="207"/>
      <c r="BX3183" s="207"/>
      <c r="BY3183" s="207"/>
      <c r="BZ3183" s="207"/>
      <c r="CA3183" s="207"/>
      <c r="CB3183" s="207"/>
      <c r="CC3183" s="207"/>
      <c r="CD3183" s="207"/>
      <c r="CE3183" s="207"/>
      <c r="CF3183" s="207"/>
      <c r="CG3183" s="207"/>
      <c r="CH3183" s="207"/>
      <c r="CI3183" s="207"/>
      <c r="CJ3183" s="207"/>
      <c r="CK3183" s="207"/>
      <c r="CL3183" s="207"/>
      <c r="CM3183" s="207"/>
      <c r="CN3183" s="207"/>
      <c r="CO3183" s="207"/>
      <c r="CP3183" s="207"/>
      <c r="CQ3183" s="207"/>
      <c r="CR3183" s="207"/>
      <c r="CS3183" s="207"/>
      <c r="CT3183" s="207"/>
      <c r="CU3183" s="207"/>
      <c r="CV3183" s="207"/>
      <c r="CW3183" s="207"/>
      <c r="CX3183" s="207"/>
      <c r="CY3183" s="207"/>
      <c r="CZ3183" s="207"/>
      <c r="DA3183" s="207"/>
      <c r="DB3183" s="207"/>
      <c r="DC3183" s="207"/>
      <c r="DD3183" s="207"/>
      <c r="DE3183" s="207"/>
      <c r="DF3183" s="207"/>
      <c r="DG3183" s="207"/>
      <c r="DH3183" s="207"/>
      <c r="DI3183" s="207"/>
      <c r="DJ3183" s="207"/>
      <c r="DK3183" s="207"/>
      <c r="DL3183" s="207"/>
      <c r="DM3183" s="207"/>
      <c r="DN3183" s="207"/>
      <c r="DO3183" s="207"/>
      <c r="DP3183" s="207"/>
      <c r="DQ3183" s="207"/>
      <c r="DR3183" s="207"/>
      <c r="DS3183" s="207"/>
      <c r="DT3183" s="207"/>
      <c r="DU3183" s="207"/>
      <c r="DV3183" s="207"/>
      <c r="DW3183" s="207"/>
      <c r="DX3183" s="207"/>
    </row>
    <row r="3184" spans="16:128">
      <c r="P3184" s="57"/>
      <c r="Q3184" s="57"/>
      <c r="R3184" s="57"/>
      <c r="S3184" s="213"/>
      <c r="T3184" s="202"/>
      <c r="BP3184" s="207"/>
      <c r="BQ3184" s="207"/>
      <c r="BR3184" s="207"/>
      <c r="BS3184" s="207"/>
      <c r="BT3184" s="207"/>
      <c r="BU3184" s="207"/>
      <c r="BV3184" s="207"/>
      <c r="BW3184" s="207"/>
      <c r="BX3184" s="207"/>
      <c r="BY3184" s="207"/>
      <c r="BZ3184" s="207"/>
      <c r="CA3184" s="207"/>
      <c r="CB3184" s="207"/>
      <c r="CC3184" s="207"/>
      <c r="CD3184" s="207"/>
      <c r="CE3184" s="207"/>
      <c r="CF3184" s="207"/>
      <c r="CG3184" s="207"/>
      <c r="CH3184" s="207"/>
      <c r="CI3184" s="207"/>
      <c r="CJ3184" s="207"/>
      <c r="CK3184" s="207"/>
      <c r="CL3184" s="207"/>
      <c r="CM3184" s="207"/>
      <c r="CN3184" s="207"/>
      <c r="CO3184" s="207"/>
      <c r="CP3184" s="207"/>
      <c r="CQ3184" s="207"/>
      <c r="CR3184" s="207"/>
      <c r="CS3184" s="207"/>
      <c r="CT3184" s="207"/>
      <c r="CU3184" s="207"/>
      <c r="CV3184" s="207"/>
      <c r="CW3184" s="207"/>
      <c r="CX3184" s="207"/>
      <c r="CY3184" s="207"/>
      <c r="CZ3184" s="207"/>
      <c r="DA3184" s="207"/>
      <c r="DB3184" s="207"/>
      <c r="DC3184" s="207"/>
      <c r="DD3184" s="207"/>
      <c r="DE3184" s="207"/>
      <c r="DF3184" s="207"/>
      <c r="DG3184" s="207"/>
      <c r="DH3184" s="207"/>
      <c r="DI3184" s="207"/>
      <c r="DJ3184" s="207"/>
      <c r="DK3184" s="207"/>
      <c r="DL3184" s="207"/>
      <c r="DM3184" s="207"/>
      <c r="DN3184" s="207"/>
      <c r="DO3184" s="207"/>
      <c r="DP3184" s="207"/>
      <c r="DQ3184" s="207"/>
      <c r="DR3184" s="207"/>
      <c r="DS3184" s="207"/>
      <c r="DT3184" s="207"/>
      <c r="DU3184" s="207"/>
      <c r="DV3184" s="207"/>
      <c r="DW3184" s="207"/>
      <c r="DX3184" s="207"/>
    </row>
    <row r="3185" spans="16:128">
      <c r="P3185" s="57"/>
      <c r="Q3185" s="57"/>
      <c r="R3185" s="57"/>
      <c r="S3185" s="213"/>
      <c r="T3185" s="202"/>
      <c r="BP3185" s="207"/>
      <c r="BQ3185" s="207"/>
      <c r="BR3185" s="207"/>
      <c r="BS3185" s="207"/>
      <c r="BT3185" s="207"/>
      <c r="BU3185" s="207"/>
      <c r="BV3185" s="207"/>
      <c r="BW3185" s="207"/>
      <c r="BX3185" s="207"/>
      <c r="BY3185" s="207"/>
      <c r="BZ3185" s="207"/>
      <c r="CA3185" s="207"/>
      <c r="CB3185" s="207"/>
      <c r="CC3185" s="207"/>
      <c r="CD3185" s="207"/>
      <c r="CE3185" s="207"/>
      <c r="CF3185" s="207"/>
      <c r="CG3185" s="207"/>
      <c r="CH3185" s="207"/>
      <c r="CI3185" s="207"/>
      <c r="CJ3185" s="207"/>
      <c r="CK3185" s="207"/>
      <c r="CL3185" s="207"/>
      <c r="CM3185" s="207"/>
      <c r="CN3185" s="207"/>
      <c r="CO3185" s="207"/>
      <c r="CP3185" s="207"/>
      <c r="CQ3185" s="207"/>
      <c r="CR3185" s="207"/>
      <c r="CS3185" s="207"/>
      <c r="CT3185" s="207"/>
      <c r="CU3185" s="207"/>
      <c r="CV3185" s="207"/>
      <c r="CW3185" s="207"/>
      <c r="CX3185" s="207"/>
      <c r="CY3185" s="207"/>
      <c r="CZ3185" s="207"/>
      <c r="DA3185" s="207"/>
      <c r="DB3185" s="207"/>
      <c r="DC3185" s="207"/>
      <c r="DD3185" s="207"/>
      <c r="DE3185" s="207"/>
      <c r="DF3185" s="207"/>
      <c r="DG3185" s="207"/>
      <c r="DH3185" s="207"/>
      <c r="DI3185" s="207"/>
      <c r="DJ3185" s="207"/>
      <c r="DK3185" s="207"/>
      <c r="DL3185" s="207"/>
      <c r="DM3185" s="207"/>
      <c r="DN3185" s="207"/>
      <c r="DO3185" s="207"/>
      <c r="DP3185" s="207"/>
      <c r="DQ3185" s="207"/>
      <c r="DR3185" s="207"/>
      <c r="DS3185" s="207"/>
      <c r="DT3185" s="207"/>
      <c r="DU3185" s="207"/>
      <c r="DV3185" s="207"/>
      <c r="DW3185" s="207"/>
      <c r="DX3185" s="207"/>
    </row>
    <row r="3186" spans="16:128">
      <c r="P3186" s="57"/>
      <c r="Q3186" s="57"/>
      <c r="R3186" s="57"/>
      <c r="S3186" s="213"/>
      <c r="T3186" s="202"/>
      <c r="BP3186" s="207"/>
      <c r="BQ3186" s="207"/>
      <c r="BR3186" s="207"/>
      <c r="BS3186" s="207"/>
      <c r="BT3186" s="207"/>
      <c r="BU3186" s="207"/>
      <c r="BV3186" s="207"/>
      <c r="BW3186" s="207"/>
      <c r="BX3186" s="207"/>
      <c r="BY3186" s="207"/>
      <c r="BZ3186" s="207"/>
      <c r="CA3186" s="207"/>
      <c r="CB3186" s="207"/>
      <c r="CC3186" s="207"/>
      <c r="CD3186" s="207"/>
      <c r="CE3186" s="207"/>
      <c r="CF3186" s="207"/>
      <c r="CG3186" s="207"/>
      <c r="CH3186" s="207"/>
      <c r="CI3186" s="207"/>
      <c r="CJ3186" s="207"/>
      <c r="CK3186" s="207"/>
      <c r="CL3186" s="207"/>
      <c r="CM3186" s="207"/>
      <c r="CN3186" s="207"/>
      <c r="CO3186" s="207"/>
      <c r="CP3186" s="207"/>
      <c r="CQ3186" s="207"/>
      <c r="CR3186" s="207"/>
      <c r="CS3186" s="207"/>
      <c r="CT3186" s="207"/>
      <c r="CU3186" s="207"/>
      <c r="CV3186" s="207"/>
      <c r="CW3186" s="207"/>
      <c r="CX3186" s="207"/>
      <c r="CY3186" s="207"/>
      <c r="CZ3186" s="207"/>
      <c r="DA3186" s="207"/>
      <c r="DB3186" s="207"/>
      <c r="DC3186" s="207"/>
      <c r="DD3186" s="207"/>
      <c r="DE3186" s="207"/>
      <c r="DF3186" s="207"/>
      <c r="DG3186" s="207"/>
      <c r="DH3186" s="207"/>
      <c r="DI3186" s="207"/>
      <c r="DJ3186" s="207"/>
      <c r="DK3186" s="207"/>
      <c r="DL3186" s="207"/>
      <c r="DM3186" s="207"/>
      <c r="DN3186" s="207"/>
      <c r="DO3186" s="207"/>
      <c r="DP3186" s="207"/>
      <c r="DQ3186" s="207"/>
      <c r="DR3186" s="207"/>
      <c r="DS3186" s="207"/>
      <c r="DT3186" s="207"/>
      <c r="DU3186" s="207"/>
      <c r="DV3186" s="207"/>
      <c r="DW3186" s="207"/>
      <c r="DX3186" s="207"/>
    </row>
    <row r="3187" spans="16:128">
      <c r="P3187" s="57"/>
      <c r="Q3187" s="57"/>
      <c r="R3187" s="57"/>
      <c r="S3187" s="213"/>
      <c r="T3187" s="202"/>
      <c r="BP3187" s="207"/>
      <c r="BQ3187" s="207"/>
      <c r="BR3187" s="207"/>
      <c r="BS3187" s="207"/>
      <c r="BT3187" s="207"/>
      <c r="BU3187" s="207"/>
      <c r="BV3187" s="207"/>
      <c r="BW3187" s="207"/>
      <c r="BX3187" s="207"/>
      <c r="BY3187" s="207"/>
      <c r="BZ3187" s="207"/>
      <c r="CA3187" s="207"/>
      <c r="CB3187" s="207"/>
      <c r="CC3187" s="207"/>
      <c r="CD3187" s="207"/>
      <c r="CE3187" s="207"/>
      <c r="CF3187" s="207"/>
      <c r="CG3187" s="207"/>
      <c r="CH3187" s="207"/>
      <c r="CI3187" s="207"/>
      <c r="CJ3187" s="207"/>
      <c r="CK3187" s="207"/>
      <c r="CL3187" s="207"/>
      <c r="CM3187" s="207"/>
      <c r="CN3187" s="207"/>
      <c r="CO3187" s="207"/>
      <c r="CP3187" s="207"/>
      <c r="CQ3187" s="207"/>
      <c r="CR3187" s="207"/>
      <c r="CS3187" s="207"/>
      <c r="CT3187" s="207"/>
      <c r="CU3187" s="207"/>
      <c r="CV3187" s="207"/>
      <c r="CW3187" s="207"/>
      <c r="CX3187" s="207"/>
      <c r="CY3187" s="207"/>
      <c r="CZ3187" s="207"/>
      <c r="DA3187" s="207"/>
      <c r="DB3187" s="207"/>
      <c r="DC3187" s="207"/>
      <c r="DD3187" s="207"/>
      <c r="DE3187" s="207"/>
      <c r="DF3187" s="207"/>
      <c r="DG3187" s="207"/>
      <c r="DH3187" s="207"/>
      <c r="DI3187" s="207"/>
      <c r="DJ3187" s="207"/>
      <c r="DK3187" s="207"/>
      <c r="DL3187" s="207"/>
      <c r="DM3187" s="207"/>
      <c r="DN3187" s="207"/>
      <c r="DO3187" s="207"/>
      <c r="DP3187" s="207"/>
      <c r="DQ3187" s="207"/>
      <c r="DR3187" s="207"/>
      <c r="DS3187" s="207"/>
      <c r="DT3187" s="207"/>
      <c r="DU3187" s="207"/>
      <c r="DV3187" s="207"/>
      <c r="DW3187" s="207"/>
      <c r="DX3187" s="207"/>
    </row>
    <row r="3188" spans="16:128">
      <c r="P3188" s="57"/>
      <c r="Q3188" s="57"/>
      <c r="R3188" s="57"/>
      <c r="S3188" s="213"/>
      <c r="T3188" s="202"/>
      <c r="BP3188" s="207"/>
      <c r="BQ3188" s="207"/>
      <c r="BR3188" s="207"/>
      <c r="BS3188" s="207"/>
      <c r="BT3188" s="207"/>
      <c r="BU3188" s="207"/>
      <c r="BV3188" s="207"/>
      <c r="BW3188" s="207"/>
      <c r="BX3188" s="207"/>
      <c r="BY3188" s="207"/>
      <c r="BZ3188" s="207"/>
      <c r="CA3188" s="207"/>
      <c r="CB3188" s="207"/>
      <c r="CC3188" s="207"/>
      <c r="CD3188" s="207"/>
      <c r="CE3188" s="207"/>
      <c r="CF3188" s="207"/>
      <c r="CG3188" s="207"/>
      <c r="CH3188" s="207"/>
      <c r="CI3188" s="207"/>
      <c r="CJ3188" s="207"/>
      <c r="CK3188" s="207"/>
      <c r="CL3188" s="207"/>
      <c r="CM3188" s="207"/>
      <c r="CN3188" s="207"/>
      <c r="CO3188" s="207"/>
      <c r="CP3188" s="207"/>
      <c r="CQ3188" s="207"/>
      <c r="CR3188" s="207"/>
      <c r="CS3188" s="207"/>
      <c r="CT3188" s="207"/>
      <c r="CU3188" s="207"/>
      <c r="CV3188" s="207"/>
      <c r="CW3188" s="207"/>
      <c r="CX3188" s="207"/>
      <c r="CY3188" s="207"/>
      <c r="CZ3188" s="207"/>
      <c r="DA3188" s="207"/>
      <c r="DB3188" s="207"/>
      <c r="DC3188" s="207"/>
      <c r="DD3188" s="207"/>
      <c r="DE3188" s="207"/>
      <c r="DF3188" s="207"/>
      <c r="DG3188" s="207"/>
      <c r="DH3188" s="207"/>
      <c r="DI3188" s="207"/>
      <c r="DJ3188" s="207"/>
      <c r="DK3188" s="207"/>
      <c r="DL3188" s="207"/>
      <c r="DM3188" s="207"/>
      <c r="DN3188" s="207"/>
      <c r="DO3188" s="207"/>
      <c r="DP3188" s="207"/>
      <c r="DQ3188" s="207"/>
      <c r="DR3188" s="207"/>
      <c r="DS3188" s="207"/>
      <c r="DT3188" s="207"/>
      <c r="DU3188" s="207"/>
      <c r="DV3188" s="207"/>
      <c r="DW3188" s="207"/>
      <c r="DX3188" s="207"/>
    </row>
    <row r="3189" spans="16:128">
      <c r="P3189" s="57"/>
      <c r="Q3189" s="57"/>
      <c r="R3189" s="57"/>
      <c r="S3189" s="213"/>
      <c r="T3189" s="202"/>
      <c r="BP3189" s="207"/>
      <c r="BQ3189" s="207"/>
      <c r="BR3189" s="207"/>
      <c r="BS3189" s="207"/>
      <c r="BT3189" s="207"/>
      <c r="BU3189" s="207"/>
      <c r="BV3189" s="207"/>
      <c r="BW3189" s="207"/>
      <c r="BX3189" s="207"/>
      <c r="BY3189" s="207"/>
      <c r="BZ3189" s="207"/>
      <c r="CA3189" s="207"/>
      <c r="CB3189" s="207"/>
      <c r="CC3189" s="207"/>
      <c r="CD3189" s="207"/>
      <c r="CE3189" s="207"/>
      <c r="CF3189" s="207"/>
      <c r="CG3189" s="207"/>
      <c r="CH3189" s="207"/>
      <c r="CI3189" s="207"/>
      <c r="CJ3189" s="207"/>
      <c r="CK3189" s="207"/>
      <c r="CL3189" s="207"/>
      <c r="CM3189" s="207"/>
      <c r="CN3189" s="207"/>
      <c r="CO3189" s="207"/>
      <c r="CP3189" s="207"/>
      <c r="CQ3189" s="207"/>
      <c r="CR3189" s="207"/>
      <c r="CS3189" s="207"/>
      <c r="CT3189" s="207"/>
      <c r="CU3189" s="207"/>
      <c r="CV3189" s="207"/>
      <c r="CW3189" s="207"/>
      <c r="CX3189" s="207"/>
      <c r="CY3189" s="207"/>
      <c r="CZ3189" s="207"/>
      <c r="DA3189" s="207"/>
      <c r="DB3189" s="207"/>
      <c r="DC3189" s="207"/>
      <c r="DD3189" s="207"/>
      <c r="DE3189" s="207"/>
      <c r="DF3189" s="207"/>
      <c r="DG3189" s="207"/>
      <c r="DH3189" s="207"/>
      <c r="DI3189" s="207"/>
      <c r="DJ3189" s="207"/>
      <c r="DK3189" s="207"/>
      <c r="DL3189" s="207"/>
      <c r="DM3189" s="207"/>
      <c r="DN3189" s="207"/>
      <c r="DO3189" s="207"/>
      <c r="DP3189" s="207"/>
      <c r="DQ3189" s="207"/>
      <c r="DR3189" s="207"/>
      <c r="DS3189" s="207"/>
      <c r="DT3189" s="207"/>
      <c r="DU3189" s="207"/>
      <c r="DV3189" s="207"/>
      <c r="DW3189" s="207"/>
      <c r="DX3189" s="207"/>
    </row>
    <row r="3190" spans="16:128">
      <c r="P3190" s="57"/>
      <c r="Q3190" s="57"/>
      <c r="R3190" s="57"/>
      <c r="S3190" s="213"/>
      <c r="T3190" s="202"/>
      <c r="BP3190" s="207"/>
      <c r="BQ3190" s="207"/>
      <c r="BR3190" s="207"/>
      <c r="BS3190" s="207"/>
      <c r="BT3190" s="207"/>
      <c r="BU3190" s="207"/>
      <c r="BV3190" s="207"/>
      <c r="BW3190" s="207"/>
      <c r="BX3190" s="207"/>
      <c r="BY3190" s="207"/>
      <c r="BZ3190" s="207"/>
      <c r="CA3190" s="207"/>
      <c r="CB3190" s="207"/>
      <c r="CC3190" s="207"/>
      <c r="CD3190" s="207"/>
      <c r="CE3190" s="207"/>
      <c r="CF3190" s="207"/>
      <c r="CG3190" s="207"/>
      <c r="CH3190" s="207"/>
      <c r="CI3190" s="207"/>
      <c r="CJ3190" s="207"/>
      <c r="CK3190" s="207"/>
      <c r="CL3190" s="207"/>
      <c r="CM3190" s="207"/>
      <c r="CN3190" s="207"/>
      <c r="CO3190" s="207"/>
      <c r="CP3190" s="207"/>
      <c r="CQ3190" s="207"/>
      <c r="CR3190" s="207"/>
      <c r="CS3190" s="207"/>
      <c r="CT3190" s="207"/>
      <c r="CU3190" s="207"/>
      <c r="CV3190" s="207"/>
      <c r="CW3190" s="207"/>
      <c r="CX3190" s="207"/>
      <c r="CY3190" s="207"/>
      <c r="CZ3190" s="207"/>
      <c r="DA3190" s="207"/>
      <c r="DB3190" s="207"/>
      <c r="DC3190" s="207"/>
      <c r="DD3190" s="207"/>
      <c r="DE3190" s="207"/>
      <c r="DF3190" s="207"/>
      <c r="DG3190" s="207"/>
      <c r="DH3190" s="207"/>
      <c r="DI3190" s="207"/>
      <c r="DJ3190" s="207"/>
      <c r="DK3190" s="207"/>
      <c r="DL3190" s="207"/>
      <c r="DM3190" s="207"/>
      <c r="DN3190" s="207"/>
      <c r="DO3190" s="207"/>
      <c r="DP3190" s="207"/>
      <c r="DQ3190" s="207"/>
      <c r="DR3190" s="207"/>
      <c r="DS3190" s="207"/>
      <c r="DT3190" s="207"/>
      <c r="DU3190" s="207"/>
      <c r="DV3190" s="207"/>
      <c r="DW3190" s="207"/>
      <c r="DX3190" s="207"/>
    </row>
    <row r="3191" spans="16:128">
      <c r="P3191" s="57"/>
      <c r="Q3191" s="57"/>
      <c r="R3191" s="57"/>
      <c r="S3191" s="213"/>
      <c r="T3191" s="202"/>
      <c r="BP3191" s="207"/>
      <c r="BQ3191" s="207"/>
      <c r="BR3191" s="207"/>
      <c r="BS3191" s="207"/>
      <c r="BT3191" s="207"/>
      <c r="BU3191" s="207"/>
      <c r="BV3191" s="207"/>
      <c r="BW3191" s="207"/>
      <c r="BX3191" s="207"/>
      <c r="BY3191" s="207"/>
      <c r="BZ3191" s="207"/>
      <c r="CA3191" s="207"/>
      <c r="CB3191" s="207"/>
      <c r="CC3191" s="207"/>
      <c r="CD3191" s="207"/>
      <c r="CE3191" s="207"/>
      <c r="CF3191" s="207"/>
      <c r="CG3191" s="207"/>
      <c r="CH3191" s="207"/>
      <c r="CI3191" s="207"/>
      <c r="CJ3191" s="207"/>
      <c r="CK3191" s="207"/>
      <c r="CL3191" s="207"/>
      <c r="CM3191" s="207"/>
      <c r="CN3191" s="207"/>
      <c r="CO3191" s="207"/>
      <c r="CP3191" s="207"/>
      <c r="CQ3191" s="207"/>
      <c r="CR3191" s="207"/>
      <c r="CS3191" s="207"/>
      <c r="CT3191" s="207"/>
      <c r="CU3191" s="207"/>
      <c r="CV3191" s="207"/>
      <c r="CW3191" s="207"/>
      <c r="CX3191" s="207"/>
      <c r="CY3191" s="207"/>
      <c r="CZ3191" s="207"/>
      <c r="DA3191" s="207"/>
      <c r="DB3191" s="207"/>
      <c r="DC3191" s="207"/>
      <c r="DD3191" s="207"/>
      <c r="DE3191" s="207"/>
      <c r="DF3191" s="207"/>
      <c r="DG3191" s="207"/>
      <c r="DH3191" s="207"/>
      <c r="DI3191" s="207"/>
      <c r="DJ3191" s="207"/>
      <c r="DK3191" s="207"/>
      <c r="DL3191" s="207"/>
      <c r="DM3191" s="207"/>
      <c r="DN3191" s="207"/>
      <c r="DO3191" s="207"/>
      <c r="DP3191" s="207"/>
      <c r="DQ3191" s="207"/>
      <c r="DR3191" s="207"/>
      <c r="DS3191" s="207"/>
      <c r="DT3191" s="207"/>
      <c r="DU3191" s="207"/>
      <c r="DV3191" s="207"/>
      <c r="DW3191" s="207"/>
      <c r="DX3191" s="207"/>
    </row>
    <row r="3192" spans="16:128">
      <c r="P3192" s="57"/>
      <c r="Q3192" s="57"/>
      <c r="R3192" s="57"/>
      <c r="S3192" s="213"/>
      <c r="T3192" s="202"/>
      <c r="BP3192" s="207"/>
      <c r="BQ3192" s="207"/>
      <c r="BR3192" s="207"/>
      <c r="BS3192" s="207"/>
      <c r="BT3192" s="207"/>
      <c r="BU3192" s="207"/>
      <c r="BV3192" s="207"/>
      <c r="BW3192" s="207"/>
      <c r="BX3192" s="207"/>
      <c r="BY3192" s="207"/>
      <c r="BZ3192" s="207"/>
      <c r="CA3192" s="207"/>
      <c r="CB3192" s="207"/>
      <c r="CC3192" s="207"/>
      <c r="CD3192" s="207"/>
      <c r="CE3192" s="207"/>
      <c r="CF3192" s="207"/>
      <c r="CG3192" s="207"/>
      <c r="CH3192" s="207"/>
      <c r="CI3192" s="207"/>
      <c r="CJ3192" s="207"/>
      <c r="CK3192" s="207"/>
      <c r="CL3192" s="207"/>
      <c r="CM3192" s="207"/>
      <c r="CN3192" s="207"/>
      <c r="CO3192" s="207"/>
      <c r="CP3192" s="207"/>
      <c r="CQ3192" s="207"/>
      <c r="CR3192" s="207"/>
      <c r="CS3192" s="207"/>
      <c r="CT3192" s="207"/>
      <c r="CU3192" s="207"/>
      <c r="CV3192" s="207"/>
      <c r="CW3192" s="207"/>
      <c r="CX3192" s="207"/>
      <c r="CY3192" s="207"/>
      <c r="CZ3192" s="207"/>
      <c r="DA3192" s="207"/>
      <c r="DB3192" s="207"/>
      <c r="DC3192" s="207"/>
      <c r="DD3192" s="207"/>
      <c r="DE3192" s="207"/>
      <c r="DF3192" s="207"/>
      <c r="DG3192" s="207"/>
      <c r="DH3192" s="207"/>
      <c r="DI3192" s="207"/>
      <c r="DJ3192" s="207"/>
      <c r="DK3192" s="207"/>
      <c r="DL3192" s="207"/>
      <c r="DM3192" s="207"/>
      <c r="DN3192" s="207"/>
      <c r="DO3192" s="207"/>
      <c r="DP3192" s="207"/>
      <c r="DQ3192" s="207"/>
      <c r="DR3192" s="207"/>
      <c r="DS3192" s="207"/>
      <c r="DT3192" s="207"/>
      <c r="DU3192" s="207"/>
      <c r="DV3192" s="207"/>
      <c r="DW3192" s="207"/>
      <c r="DX3192" s="207"/>
    </row>
    <row r="3193" spans="16:128">
      <c r="P3193" s="57"/>
      <c r="Q3193" s="57"/>
      <c r="R3193" s="57"/>
      <c r="S3193" s="213"/>
      <c r="T3193" s="202"/>
      <c r="BP3193" s="207"/>
      <c r="BQ3193" s="207"/>
      <c r="BR3193" s="207"/>
      <c r="BS3193" s="207"/>
      <c r="BT3193" s="207"/>
      <c r="BU3193" s="207"/>
      <c r="BV3193" s="207"/>
      <c r="BW3193" s="207"/>
      <c r="BX3193" s="207"/>
      <c r="BY3193" s="207"/>
      <c r="BZ3193" s="207"/>
      <c r="CA3193" s="207"/>
      <c r="CB3193" s="207"/>
      <c r="CC3193" s="207"/>
      <c r="CD3193" s="207"/>
      <c r="CE3193" s="207"/>
      <c r="CF3193" s="207"/>
      <c r="CG3193" s="207"/>
      <c r="CH3193" s="207"/>
      <c r="CI3193" s="207"/>
      <c r="CJ3193" s="207"/>
      <c r="CK3193" s="207"/>
      <c r="CL3193" s="207"/>
      <c r="CM3193" s="207"/>
      <c r="CN3193" s="207"/>
      <c r="CO3193" s="207"/>
      <c r="CP3193" s="207"/>
      <c r="CQ3193" s="207"/>
      <c r="CR3193" s="207"/>
      <c r="CS3193" s="207"/>
      <c r="CT3193" s="207"/>
      <c r="CU3193" s="207"/>
      <c r="CV3193" s="207"/>
      <c r="CW3193" s="207"/>
      <c r="CX3193" s="207"/>
      <c r="CY3193" s="207"/>
      <c r="CZ3193" s="207"/>
      <c r="DA3193" s="207"/>
      <c r="DB3193" s="207"/>
      <c r="DC3193" s="207"/>
      <c r="DD3193" s="207"/>
      <c r="DE3193" s="207"/>
      <c r="DF3193" s="207"/>
      <c r="DG3193" s="207"/>
      <c r="DH3193" s="207"/>
      <c r="DI3193" s="207"/>
      <c r="DJ3193" s="207"/>
      <c r="DK3193" s="207"/>
      <c r="DL3193" s="207"/>
      <c r="DM3193" s="207"/>
      <c r="DN3193" s="207"/>
      <c r="DO3193" s="207"/>
      <c r="DP3193" s="207"/>
      <c r="DQ3193" s="207"/>
      <c r="DR3193" s="207"/>
      <c r="DS3193" s="207"/>
      <c r="DT3193" s="207"/>
      <c r="DU3193" s="207"/>
      <c r="DV3193" s="207"/>
      <c r="DW3193" s="207"/>
      <c r="DX3193" s="207"/>
    </row>
    <row r="3194" spans="16:128">
      <c r="P3194" s="57"/>
      <c r="Q3194" s="57"/>
      <c r="R3194" s="57"/>
      <c r="S3194" s="213"/>
      <c r="T3194" s="202"/>
      <c r="BP3194" s="207"/>
      <c r="BQ3194" s="207"/>
      <c r="BR3194" s="207"/>
      <c r="BS3194" s="207"/>
      <c r="BT3194" s="207"/>
      <c r="BU3194" s="207"/>
      <c r="BV3194" s="207"/>
      <c r="BW3194" s="207"/>
      <c r="BX3194" s="207"/>
      <c r="BY3194" s="207"/>
      <c r="BZ3194" s="207"/>
      <c r="CA3194" s="207"/>
      <c r="CB3194" s="207"/>
      <c r="CC3194" s="207"/>
      <c r="CD3194" s="207"/>
      <c r="CE3194" s="207"/>
      <c r="CF3194" s="207"/>
      <c r="CG3194" s="207"/>
      <c r="CH3194" s="207"/>
      <c r="CI3194" s="207"/>
      <c r="CJ3194" s="207"/>
      <c r="CK3194" s="207"/>
      <c r="CL3194" s="207"/>
      <c r="CM3194" s="207"/>
      <c r="CN3194" s="207"/>
      <c r="CO3194" s="207"/>
      <c r="CP3194" s="207"/>
      <c r="CQ3194" s="207"/>
      <c r="CR3194" s="207"/>
      <c r="CS3194" s="207"/>
      <c r="CT3194" s="207"/>
      <c r="CU3194" s="207"/>
      <c r="CV3194" s="207"/>
      <c r="CW3194" s="207"/>
      <c r="CX3194" s="207"/>
      <c r="CY3194" s="207"/>
      <c r="CZ3194" s="207"/>
      <c r="DA3194" s="207"/>
      <c r="DB3194" s="207"/>
      <c r="DC3194" s="207"/>
      <c r="DD3194" s="207"/>
      <c r="DE3194" s="207"/>
      <c r="DF3194" s="207"/>
      <c r="DG3194" s="207"/>
      <c r="DH3194" s="207"/>
      <c r="DI3194" s="207"/>
      <c r="DJ3194" s="207"/>
      <c r="DK3194" s="207"/>
      <c r="DL3194" s="207"/>
      <c r="DM3194" s="207"/>
      <c r="DN3194" s="207"/>
      <c r="DO3194" s="207"/>
      <c r="DP3194" s="207"/>
      <c r="DQ3194" s="207"/>
      <c r="DR3194" s="207"/>
      <c r="DS3194" s="207"/>
      <c r="DT3194" s="207"/>
      <c r="DU3194" s="207"/>
      <c r="DV3194" s="207"/>
      <c r="DW3194" s="207"/>
      <c r="DX3194" s="207"/>
    </row>
    <row r="3195" spans="16:128">
      <c r="P3195" s="57"/>
      <c r="Q3195" s="57"/>
      <c r="R3195" s="57"/>
      <c r="S3195" s="213"/>
      <c r="T3195" s="202"/>
      <c r="BP3195" s="207"/>
      <c r="BQ3195" s="207"/>
      <c r="BR3195" s="207"/>
      <c r="BS3195" s="207"/>
      <c r="BT3195" s="207"/>
      <c r="BU3195" s="207"/>
      <c r="BV3195" s="207"/>
      <c r="BW3195" s="207"/>
      <c r="BX3195" s="207"/>
      <c r="BY3195" s="207"/>
      <c r="BZ3195" s="207"/>
      <c r="CA3195" s="207"/>
      <c r="CB3195" s="207"/>
      <c r="CC3195" s="207"/>
      <c r="CD3195" s="207"/>
      <c r="CE3195" s="207"/>
      <c r="CF3195" s="207"/>
      <c r="CG3195" s="207"/>
      <c r="CH3195" s="207"/>
      <c r="CI3195" s="207"/>
      <c r="CJ3195" s="207"/>
      <c r="CK3195" s="207"/>
      <c r="CL3195" s="207"/>
      <c r="CM3195" s="207"/>
      <c r="CN3195" s="207"/>
      <c r="CO3195" s="207"/>
      <c r="CP3195" s="207"/>
      <c r="CQ3195" s="207"/>
      <c r="CR3195" s="207"/>
      <c r="CS3195" s="207"/>
      <c r="CT3195" s="207"/>
      <c r="CU3195" s="207"/>
      <c r="CV3195" s="207"/>
      <c r="CW3195" s="207"/>
      <c r="CX3195" s="207"/>
      <c r="CY3195" s="207"/>
      <c r="CZ3195" s="207"/>
      <c r="DA3195" s="207"/>
      <c r="DB3195" s="207"/>
      <c r="DC3195" s="207"/>
      <c r="DD3195" s="207"/>
      <c r="DE3195" s="207"/>
      <c r="DF3195" s="207"/>
      <c r="DG3195" s="207"/>
      <c r="DH3195" s="207"/>
      <c r="DI3195" s="207"/>
      <c r="DJ3195" s="207"/>
      <c r="DK3195" s="207"/>
      <c r="DL3195" s="207"/>
      <c r="DM3195" s="207"/>
      <c r="DN3195" s="207"/>
      <c r="DO3195" s="207"/>
      <c r="DP3195" s="207"/>
      <c r="DQ3195" s="207"/>
      <c r="DR3195" s="207"/>
      <c r="DS3195" s="207"/>
      <c r="DT3195" s="207"/>
      <c r="DU3195" s="207"/>
      <c r="DV3195" s="207"/>
      <c r="DW3195" s="207"/>
      <c r="DX3195" s="207"/>
    </row>
    <row r="3196" spans="16:128">
      <c r="P3196" s="57"/>
      <c r="Q3196" s="57"/>
      <c r="R3196" s="57"/>
      <c r="S3196" s="213"/>
      <c r="T3196" s="202"/>
      <c r="BP3196" s="207"/>
      <c r="BQ3196" s="207"/>
      <c r="BR3196" s="207"/>
      <c r="BS3196" s="207"/>
      <c r="BT3196" s="207"/>
      <c r="BU3196" s="207"/>
      <c r="BV3196" s="207"/>
      <c r="BW3196" s="207"/>
      <c r="BX3196" s="207"/>
      <c r="BY3196" s="207"/>
      <c r="BZ3196" s="207"/>
      <c r="CA3196" s="207"/>
      <c r="CB3196" s="207"/>
      <c r="CC3196" s="207"/>
      <c r="CD3196" s="207"/>
      <c r="CE3196" s="207"/>
      <c r="CF3196" s="207"/>
      <c r="CG3196" s="207"/>
      <c r="CH3196" s="207"/>
      <c r="CI3196" s="207"/>
      <c r="CJ3196" s="207"/>
      <c r="CK3196" s="207"/>
      <c r="CL3196" s="207"/>
      <c r="CM3196" s="207"/>
      <c r="CN3196" s="207"/>
      <c r="CO3196" s="207"/>
      <c r="CP3196" s="207"/>
      <c r="CQ3196" s="207"/>
      <c r="CR3196" s="207"/>
      <c r="CS3196" s="207"/>
      <c r="CT3196" s="207"/>
      <c r="CU3196" s="207"/>
      <c r="CV3196" s="207"/>
      <c r="CW3196" s="207"/>
      <c r="CX3196" s="207"/>
      <c r="CY3196" s="207"/>
      <c r="CZ3196" s="207"/>
      <c r="DA3196" s="207"/>
      <c r="DB3196" s="207"/>
      <c r="DC3196" s="207"/>
      <c r="DD3196" s="207"/>
      <c r="DE3196" s="207"/>
      <c r="DF3196" s="207"/>
      <c r="DG3196" s="207"/>
      <c r="DH3196" s="207"/>
      <c r="DI3196" s="207"/>
      <c r="DJ3196" s="207"/>
      <c r="DK3196" s="207"/>
      <c r="DL3196" s="207"/>
      <c r="DM3196" s="207"/>
      <c r="DN3196" s="207"/>
      <c r="DO3196" s="207"/>
      <c r="DP3196" s="207"/>
      <c r="DQ3196" s="207"/>
      <c r="DR3196" s="207"/>
      <c r="DS3196" s="207"/>
      <c r="DT3196" s="207"/>
      <c r="DU3196" s="207"/>
      <c r="DV3196" s="207"/>
      <c r="DW3196" s="207"/>
      <c r="DX3196" s="207"/>
    </row>
    <row r="3197" spans="16:128">
      <c r="P3197" s="57"/>
      <c r="Q3197" s="57"/>
      <c r="R3197" s="57"/>
      <c r="S3197" s="213"/>
      <c r="T3197" s="202"/>
      <c r="BP3197" s="207"/>
      <c r="BQ3197" s="207"/>
      <c r="BR3197" s="207"/>
      <c r="BS3197" s="207"/>
      <c r="BT3197" s="207"/>
      <c r="BU3197" s="207"/>
      <c r="BV3197" s="207"/>
      <c r="BW3197" s="207"/>
      <c r="BX3197" s="207"/>
      <c r="BY3197" s="207"/>
      <c r="BZ3197" s="207"/>
      <c r="CA3197" s="207"/>
      <c r="CB3197" s="207"/>
      <c r="CC3197" s="207"/>
      <c r="CD3197" s="207"/>
      <c r="CE3197" s="207"/>
      <c r="CF3197" s="207"/>
      <c r="CG3197" s="207"/>
      <c r="CH3197" s="207"/>
      <c r="CI3197" s="207"/>
      <c r="CJ3197" s="207"/>
      <c r="CK3197" s="207"/>
      <c r="CL3197" s="207"/>
      <c r="CM3197" s="207"/>
      <c r="CN3197" s="207"/>
      <c r="CO3197" s="207"/>
      <c r="CP3197" s="207"/>
      <c r="CQ3197" s="207"/>
      <c r="CR3197" s="207"/>
      <c r="CS3197" s="207"/>
      <c r="CT3197" s="207"/>
      <c r="CU3197" s="207"/>
      <c r="CV3197" s="207"/>
      <c r="CW3197" s="207"/>
      <c r="CX3197" s="207"/>
      <c r="CY3197" s="207"/>
      <c r="CZ3197" s="207"/>
      <c r="DA3197" s="207"/>
      <c r="DB3197" s="207"/>
      <c r="DC3197" s="207"/>
      <c r="DD3197" s="207"/>
      <c r="DE3197" s="207"/>
      <c r="DF3197" s="207"/>
      <c r="DG3197" s="207"/>
      <c r="DH3197" s="207"/>
      <c r="DI3197" s="207"/>
      <c r="DJ3197" s="207"/>
      <c r="DK3197" s="207"/>
      <c r="DL3197" s="207"/>
      <c r="DM3197" s="207"/>
      <c r="DN3197" s="207"/>
      <c r="DO3197" s="207"/>
      <c r="DP3197" s="207"/>
      <c r="DQ3197" s="207"/>
      <c r="DR3197" s="207"/>
      <c r="DS3197" s="207"/>
      <c r="DT3197" s="207"/>
      <c r="DU3197" s="207"/>
      <c r="DV3197" s="207"/>
      <c r="DW3197" s="207"/>
      <c r="DX3197" s="207"/>
    </row>
    <row r="3198" spans="16:128">
      <c r="P3198" s="57"/>
      <c r="Q3198" s="57"/>
      <c r="R3198" s="57"/>
      <c r="S3198" s="213"/>
      <c r="T3198" s="202"/>
      <c r="BP3198" s="207"/>
      <c r="BQ3198" s="207"/>
      <c r="BR3198" s="207"/>
      <c r="BS3198" s="207"/>
      <c r="BT3198" s="207"/>
      <c r="BU3198" s="207"/>
      <c r="BV3198" s="207"/>
      <c r="BW3198" s="207"/>
      <c r="BX3198" s="207"/>
      <c r="BY3198" s="207"/>
      <c r="BZ3198" s="207"/>
      <c r="CA3198" s="207"/>
      <c r="CB3198" s="207"/>
      <c r="CC3198" s="207"/>
      <c r="CD3198" s="207"/>
      <c r="CE3198" s="207"/>
      <c r="CF3198" s="207"/>
      <c r="CG3198" s="207"/>
      <c r="CH3198" s="207"/>
      <c r="CI3198" s="207"/>
      <c r="CJ3198" s="207"/>
      <c r="CK3198" s="207"/>
      <c r="CL3198" s="207"/>
      <c r="CM3198" s="207"/>
      <c r="CN3198" s="207"/>
      <c r="CO3198" s="207"/>
      <c r="CP3198" s="207"/>
      <c r="CQ3198" s="207"/>
      <c r="CR3198" s="207"/>
      <c r="CS3198" s="207"/>
      <c r="CT3198" s="207"/>
      <c r="CU3198" s="207"/>
      <c r="CV3198" s="207"/>
      <c r="CW3198" s="207"/>
      <c r="CX3198" s="207"/>
      <c r="CY3198" s="207"/>
      <c r="CZ3198" s="207"/>
      <c r="DA3198" s="207"/>
      <c r="DB3198" s="207"/>
      <c r="DC3198" s="207"/>
      <c r="DD3198" s="207"/>
      <c r="DE3198" s="207"/>
      <c r="DF3198" s="207"/>
      <c r="DG3198" s="207"/>
      <c r="DH3198" s="207"/>
      <c r="DI3198" s="207"/>
      <c r="DJ3198" s="207"/>
      <c r="DK3198" s="207"/>
      <c r="DL3198" s="207"/>
      <c r="DM3198" s="207"/>
      <c r="DN3198" s="207"/>
      <c r="DO3198" s="207"/>
      <c r="DP3198" s="207"/>
      <c r="DQ3198" s="207"/>
      <c r="DR3198" s="207"/>
      <c r="DS3198" s="207"/>
      <c r="DT3198" s="207"/>
      <c r="DU3198" s="207"/>
      <c r="DV3198" s="207"/>
      <c r="DW3198" s="207"/>
      <c r="DX3198" s="207"/>
    </row>
    <row r="3199" spans="16:128">
      <c r="P3199" s="57"/>
      <c r="Q3199" s="57"/>
      <c r="R3199" s="57"/>
      <c r="S3199" s="213"/>
      <c r="T3199" s="202"/>
      <c r="BP3199" s="207"/>
      <c r="BQ3199" s="207"/>
      <c r="BR3199" s="207"/>
      <c r="BS3199" s="207"/>
      <c r="BT3199" s="207"/>
      <c r="BU3199" s="207"/>
      <c r="BV3199" s="207"/>
      <c r="BW3199" s="207"/>
      <c r="BX3199" s="207"/>
      <c r="BY3199" s="207"/>
      <c r="BZ3199" s="207"/>
      <c r="CA3199" s="207"/>
      <c r="CB3199" s="207"/>
      <c r="CC3199" s="207"/>
      <c r="CD3199" s="207"/>
      <c r="CE3199" s="207"/>
      <c r="CF3199" s="207"/>
      <c r="CG3199" s="207"/>
      <c r="CH3199" s="207"/>
      <c r="CI3199" s="207"/>
      <c r="CJ3199" s="207"/>
      <c r="CK3199" s="207"/>
      <c r="CL3199" s="207"/>
      <c r="CM3199" s="207"/>
      <c r="CN3199" s="207"/>
      <c r="CO3199" s="207"/>
      <c r="CP3199" s="207"/>
      <c r="CQ3199" s="207"/>
      <c r="CR3199" s="207"/>
      <c r="CS3199" s="207"/>
      <c r="CT3199" s="207"/>
      <c r="CU3199" s="207"/>
      <c r="CV3199" s="207"/>
      <c r="CW3199" s="207"/>
      <c r="CX3199" s="207"/>
      <c r="CY3199" s="207"/>
      <c r="CZ3199" s="207"/>
      <c r="DA3199" s="207"/>
      <c r="DB3199" s="207"/>
      <c r="DC3199" s="207"/>
      <c r="DD3199" s="207"/>
      <c r="DE3199" s="207"/>
      <c r="DF3199" s="207"/>
      <c r="DG3199" s="207"/>
      <c r="DH3199" s="207"/>
      <c r="DI3199" s="207"/>
      <c r="DJ3199" s="207"/>
      <c r="DK3199" s="207"/>
      <c r="DL3199" s="207"/>
      <c r="DM3199" s="207"/>
      <c r="DN3199" s="207"/>
      <c r="DO3199" s="207"/>
      <c r="DP3199" s="207"/>
      <c r="DQ3199" s="207"/>
      <c r="DR3199" s="207"/>
      <c r="DS3199" s="207"/>
      <c r="DT3199" s="207"/>
      <c r="DU3199" s="207"/>
      <c r="DV3199" s="207"/>
      <c r="DW3199" s="207"/>
      <c r="DX3199" s="207"/>
    </row>
    <row r="3200" spans="16:128">
      <c r="P3200" s="57"/>
      <c r="Q3200" s="57"/>
      <c r="R3200" s="57"/>
      <c r="S3200" s="213"/>
      <c r="T3200" s="202"/>
      <c r="BP3200" s="207"/>
      <c r="BQ3200" s="207"/>
      <c r="BR3200" s="207"/>
      <c r="BS3200" s="207"/>
      <c r="BT3200" s="207"/>
      <c r="BU3200" s="207"/>
      <c r="BV3200" s="207"/>
      <c r="BW3200" s="207"/>
      <c r="BX3200" s="207"/>
      <c r="BY3200" s="207"/>
      <c r="BZ3200" s="207"/>
      <c r="CA3200" s="207"/>
      <c r="CB3200" s="207"/>
      <c r="CC3200" s="207"/>
      <c r="CD3200" s="207"/>
      <c r="CE3200" s="207"/>
      <c r="CF3200" s="207"/>
      <c r="CG3200" s="207"/>
      <c r="CH3200" s="207"/>
      <c r="CI3200" s="207"/>
      <c r="CJ3200" s="207"/>
      <c r="CK3200" s="207"/>
      <c r="CL3200" s="207"/>
      <c r="CM3200" s="207"/>
      <c r="CN3200" s="207"/>
      <c r="CO3200" s="207"/>
      <c r="CP3200" s="207"/>
      <c r="CQ3200" s="207"/>
      <c r="CR3200" s="207"/>
      <c r="CS3200" s="207"/>
      <c r="CT3200" s="207"/>
      <c r="CU3200" s="207"/>
      <c r="CV3200" s="207"/>
      <c r="CW3200" s="207"/>
      <c r="CX3200" s="207"/>
      <c r="CY3200" s="207"/>
      <c r="CZ3200" s="207"/>
      <c r="DA3200" s="207"/>
      <c r="DB3200" s="207"/>
      <c r="DC3200" s="207"/>
      <c r="DD3200" s="207"/>
      <c r="DE3200" s="207"/>
      <c r="DF3200" s="207"/>
      <c r="DG3200" s="207"/>
      <c r="DH3200" s="207"/>
      <c r="DI3200" s="207"/>
      <c r="DJ3200" s="207"/>
      <c r="DK3200" s="207"/>
      <c r="DL3200" s="207"/>
      <c r="DM3200" s="207"/>
      <c r="DN3200" s="207"/>
      <c r="DO3200" s="207"/>
      <c r="DP3200" s="207"/>
      <c r="DQ3200" s="207"/>
      <c r="DR3200" s="207"/>
      <c r="DS3200" s="207"/>
      <c r="DT3200" s="207"/>
      <c r="DU3200" s="207"/>
      <c r="DV3200" s="207"/>
      <c r="DW3200" s="207"/>
      <c r="DX3200" s="207"/>
    </row>
    <row r="3201" spans="16:128">
      <c r="P3201" s="57"/>
      <c r="Q3201" s="57"/>
      <c r="R3201" s="57"/>
      <c r="S3201" s="213"/>
      <c r="T3201" s="202"/>
      <c r="BP3201" s="207"/>
      <c r="BQ3201" s="207"/>
      <c r="BR3201" s="207"/>
      <c r="BS3201" s="207"/>
      <c r="BT3201" s="207"/>
      <c r="BU3201" s="207"/>
      <c r="BV3201" s="207"/>
      <c r="BW3201" s="207"/>
      <c r="BX3201" s="207"/>
      <c r="BY3201" s="207"/>
      <c r="BZ3201" s="207"/>
      <c r="CA3201" s="207"/>
      <c r="CB3201" s="207"/>
      <c r="CC3201" s="207"/>
      <c r="CD3201" s="207"/>
      <c r="CE3201" s="207"/>
      <c r="CF3201" s="207"/>
      <c r="CG3201" s="207"/>
      <c r="CH3201" s="207"/>
      <c r="CI3201" s="207"/>
      <c r="CJ3201" s="207"/>
      <c r="CK3201" s="207"/>
      <c r="CL3201" s="207"/>
      <c r="CM3201" s="207"/>
      <c r="CN3201" s="207"/>
      <c r="CO3201" s="207"/>
      <c r="CP3201" s="207"/>
      <c r="CQ3201" s="207"/>
      <c r="CR3201" s="207"/>
      <c r="CS3201" s="207"/>
      <c r="CT3201" s="207"/>
      <c r="CU3201" s="207"/>
      <c r="CV3201" s="207"/>
      <c r="CW3201" s="207"/>
      <c r="CX3201" s="207"/>
      <c r="CY3201" s="207"/>
      <c r="CZ3201" s="207"/>
      <c r="DA3201" s="207"/>
      <c r="DB3201" s="207"/>
      <c r="DC3201" s="207"/>
      <c r="DD3201" s="207"/>
      <c r="DE3201" s="207"/>
      <c r="DF3201" s="207"/>
      <c r="DG3201" s="207"/>
      <c r="DH3201" s="207"/>
      <c r="DI3201" s="207"/>
      <c r="DJ3201" s="207"/>
      <c r="DK3201" s="207"/>
      <c r="DL3201" s="207"/>
      <c r="DM3201" s="207"/>
      <c r="DN3201" s="207"/>
      <c r="DO3201" s="207"/>
      <c r="DP3201" s="207"/>
      <c r="DQ3201" s="207"/>
      <c r="DR3201" s="207"/>
      <c r="DS3201" s="207"/>
      <c r="DT3201" s="207"/>
      <c r="DU3201" s="207"/>
      <c r="DV3201" s="207"/>
      <c r="DW3201" s="207"/>
      <c r="DX3201" s="207"/>
    </row>
    <row r="3202" spans="16:128">
      <c r="P3202" s="57"/>
      <c r="Q3202" s="57"/>
      <c r="R3202" s="57"/>
      <c r="S3202" s="213"/>
      <c r="T3202" s="202"/>
      <c r="BP3202" s="207"/>
      <c r="BQ3202" s="207"/>
      <c r="BR3202" s="207"/>
      <c r="BS3202" s="207"/>
      <c r="BT3202" s="207"/>
      <c r="BU3202" s="207"/>
      <c r="BV3202" s="207"/>
      <c r="BW3202" s="207"/>
      <c r="BX3202" s="207"/>
      <c r="BY3202" s="207"/>
      <c r="BZ3202" s="207"/>
      <c r="CA3202" s="207"/>
      <c r="CB3202" s="207"/>
      <c r="CC3202" s="207"/>
      <c r="CD3202" s="207"/>
      <c r="CE3202" s="207"/>
      <c r="CF3202" s="207"/>
      <c r="CG3202" s="207"/>
      <c r="CH3202" s="207"/>
      <c r="CI3202" s="207"/>
      <c r="CJ3202" s="207"/>
      <c r="CK3202" s="207"/>
      <c r="CL3202" s="207"/>
      <c r="CM3202" s="207"/>
      <c r="CN3202" s="207"/>
      <c r="CO3202" s="207"/>
      <c r="CP3202" s="207"/>
      <c r="CQ3202" s="207"/>
      <c r="CR3202" s="207"/>
      <c r="CS3202" s="207"/>
      <c r="CT3202" s="207"/>
      <c r="CU3202" s="207"/>
      <c r="CV3202" s="207"/>
      <c r="CW3202" s="207"/>
      <c r="CX3202" s="207"/>
      <c r="CY3202" s="207"/>
      <c r="CZ3202" s="207"/>
      <c r="DA3202" s="207"/>
      <c r="DB3202" s="207"/>
      <c r="DC3202" s="207"/>
      <c r="DD3202" s="207"/>
      <c r="DE3202" s="207"/>
      <c r="DF3202" s="207"/>
      <c r="DG3202" s="207"/>
      <c r="DH3202" s="207"/>
      <c r="DI3202" s="207"/>
      <c r="DJ3202" s="207"/>
      <c r="DK3202" s="207"/>
      <c r="DL3202" s="207"/>
      <c r="DM3202" s="207"/>
      <c r="DN3202" s="207"/>
      <c r="DO3202" s="207"/>
      <c r="DP3202" s="207"/>
      <c r="DQ3202" s="207"/>
      <c r="DR3202" s="207"/>
      <c r="DS3202" s="207"/>
      <c r="DT3202" s="207"/>
      <c r="DU3202" s="207"/>
      <c r="DV3202" s="207"/>
      <c r="DW3202" s="207"/>
      <c r="DX3202" s="207"/>
    </row>
    <row r="3203" spans="16:128">
      <c r="P3203" s="57"/>
      <c r="Q3203" s="57"/>
      <c r="R3203" s="57"/>
      <c r="S3203" s="213"/>
      <c r="T3203" s="202"/>
      <c r="BP3203" s="207"/>
      <c r="BQ3203" s="207"/>
      <c r="BR3203" s="207"/>
      <c r="BS3203" s="207"/>
      <c r="BT3203" s="207"/>
      <c r="BU3203" s="207"/>
      <c r="BV3203" s="207"/>
      <c r="BW3203" s="207"/>
      <c r="BX3203" s="207"/>
      <c r="BY3203" s="207"/>
      <c r="BZ3203" s="207"/>
      <c r="CA3203" s="207"/>
      <c r="CB3203" s="207"/>
      <c r="CC3203" s="207"/>
      <c r="CD3203" s="207"/>
      <c r="CE3203" s="207"/>
      <c r="CF3203" s="207"/>
      <c r="CG3203" s="207"/>
      <c r="CH3203" s="207"/>
      <c r="CI3203" s="207"/>
      <c r="CJ3203" s="207"/>
      <c r="CK3203" s="207"/>
      <c r="CL3203" s="207"/>
      <c r="CM3203" s="207"/>
      <c r="CN3203" s="207"/>
      <c r="CO3203" s="207"/>
      <c r="CP3203" s="207"/>
      <c r="CQ3203" s="207"/>
      <c r="CR3203" s="207"/>
      <c r="CS3203" s="207"/>
      <c r="CT3203" s="207"/>
      <c r="CU3203" s="207"/>
      <c r="CV3203" s="207"/>
      <c r="CW3203" s="207"/>
      <c r="CX3203" s="207"/>
      <c r="CY3203" s="207"/>
      <c r="CZ3203" s="207"/>
      <c r="DA3203" s="207"/>
      <c r="DB3203" s="207"/>
      <c r="DC3203" s="207"/>
      <c r="DD3203" s="207"/>
      <c r="DE3203" s="207"/>
      <c r="DF3203" s="207"/>
      <c r="DG3203" s="207"/>
      <c r="DH3203" s="207"/>
      <c r="DI3203" s="207"/>
      <c r="DJ3203" s="207"/>
      <c r="DK3203" s="207"/>
      <c r="DL3203" s="207"/>
      <c r="DM3203" s="207"/>
      <c r="DN3203" s="207"/>
      <c r="DO3203" s="207"/>
      <c r="DP3203" s="207"/>
      <c r="DQ3203" s="207"/>
      <c r="DR3203" s="207"/>
      <c r="DS3203" s="207"/>
      <c r="DT3203" s="207"/>
      <c r="DU3203" s="207"/>
      <c r="DV3203" s="207"/>
      <c r="DW3203" s="207"/>
      <c r="DX3203" s="207"/>
    </row>
    <row r="3204" spans="16:128">
      <c r="P3204" s="57"/>
      <c r="Q3204" s="57"/>
      <c r="R3204" s="57"/>
      <c r="S3204" s="213"/>
      <c r="T3204" s="202"/>
      <c r="BP3204" s="207"/>
      <c r="BQ3204" s="207"/>
      <c r="BR3204" s="207"/>
      <c r="BS3204" s="207"/>
      <c r="BT3204" s="207"/>
      <c r="BU3204" s="207"/>
      <c r="BV3204" s="207"/>
      <c r="BW3204" s="207"/>
      <c r="BX3204" s="207"/>
      <c r="BY3204" s="207"/>
      <c r="BZ3204" s="207"/>
      <c r="CA3204" s="207"/>
      <c r="CB3204" s="207"/>
      <c r="CC3204" s="207"/>
      <c r="CD3204" s="207"/>
      <c r="CE3204" s="207"/>
      <c r="CF3204" s="207"/>
      <c r="CG3204" s="207"/>
      <c r="CH3204" s="207"/>
      <c r="CI3204" s="207"/>
      <c r="CJ3204" s="207"/>
      <c r="CK3204" s="207"/>
      <c r="CL3204" s="207"/>
      <c r="CM3204" s="207"/>
      <c r="CN3204" s="207"/>
      <c r="CO3204" s="207"/>
      <c r="CP3204" s="207"/>
      <c r="CQ3204" s="207"/>
      <c r="CR3204" s="207"/>
      <c r="CS3204" s="207"/>
      <c r="CT3204" s="207"/>
      <c r="CU3204" s="207"/>
      <c r="CV3204" s="207"/>
      <c r="CW3204" s="207"/>
      <c r="CX3204" s="207"/>
      <c r="CY3204" s="207"/>
      <c r="CZ3204" s="207"/>
      <c r="DA3204" s="207"/>
      <c r="DB3204" s="207"/>
      <c r="DC3204" s="207"/>
      <c r="DD3204" s="207"/>
      <c r="DE3204" s="207"/>
      <c r="DF3204" s="207"/>
      <c r="DG3204" s="207"/>
      <c r="DH3204" s="207"/>
      <c r="DI3204" s="207"/>
      <c r="DJ3204" s="207"/>
      <c r="DK3204" s="207"/>
      <c r="DL3204" s="207"/>
      <c r="DM3204" s="207"/>
      <c r="DN3204" s="207"/>
      <c r="DO3204" s="207"/>
      <c r="DP3204" s="207"/>
      <c r="DQ3204" s="207"/>
      <c r="DR3204" s="207"/>
      <c r="DS3204" s="207"/>
      <c r="DT3204" s="207"/>
      <c r="DU3204" s="207"/>
      <c r="DV3204" s="207"/>
      <c r="DW3204" s="207"/>
      <c r="DX3204" s="207"/>
    </row>
    <row r="3205" spans="16:128">
      <c r="P3205" s="57"/>
      <c r="Q3205" s="57"/>
      <c r="R3205" s="57"/>
      <c r="S3205" s="213"/>
      <c r="T3205" s="202"/>
      <c r="BP3205" s="207"/>
      <c r="BQ3205" s="207"/>
      <c r="BR3205" s="207"/>
      <c r="BS3205" s="207"/>
      <c r="BT3205" s="207"/>
      <c r="BU3205" s="207"/>
      <c r="BV3205" s="207"/>
      <c r="BW3205" s="207"/>
      <c r="BX3205" s="207"/>
      <c r="BY3205" s="207"/>
      <c r="BZ3205" s="207"/>
      <c r="CA3205" s="207"/>
      <c r="CB3205" s="207"/>
      <c r="CC3205" s="207"/>
      <c r="CD3205" s="207"/>
      <c r="CE3205" s="207"/>
      <c r="CF3205" s="207"/>
      <c r="CG3205" s="207"/>
      <c r="CH3205" s="207"/>
      <c r="CI3205" s="207"/>
      <c r="CJ3205" s="207"/>
      <c r="CK3205" s="207"/>
      <c r="CL3205" s="207"/>
      <c r="CM3205" s="207"/>
      <c r="CN3205" s="207"/>
      <c r="CO3205" s="207"/>
      <c r="CP3205" s="207"/>
      <c r="CQ3205" s="207"/>
      <c r="CR3205" s="207"/>
      <c r="CS3205" s="207"/>
      <c r="CT3205" s="207"/>
      <c r="CU3205" s="207"/>
      <c r="CV3205" s="207"/>
      <c r="CW3205" s="207"/>
      <c r="CX3205" s="207"/>
      <c r="CY3205" s="207"/>
      <c r="CZ3205" s="207"/>
      <c r="DA3205" s="207"/>
      <c r="DB3205" s="207"/>
      <c r="DC3205" s="207"/>
      <c r="DD3205" s="207"/>
      <c r="DE3205" s="207"/>
      <c r="DF3205" s="207"/>
      <c r="DG3205" s="207"/>
      <c r="DH3205" s="207"/>
      <c r="DI3205" s="207"/>
      <c r="DJ3205" s="207"/>
      <c r="DK3205" s="207"/>
      <c r="DL3205" s="207"/>
      <c r="DM3205" s="207"/>
      <c r="DN3205" s="207"/>
      <c r="DO3205" s="207"/>
      <c r="DP3205" s="207"/>
      <c r="DQ3205" s="207"/>
      <c r="DR3205" s="207"/>
      <c r="DS3205" s="207"/>
      <c r="DT3205" s="207"/>
      <c r="DU3205" s="207"/>
      <c r="DV3205" s="207"/>
      <c r="DW3205" s="207"/>
      <c r="DX3205" s="207"/>
    </row>
    <row r="3206" spans="16:128">
      <c r="P3206" s="57"/>
      <c r="Q3206" s="57"/>
      <c r="R3206" s="57"/>
      <c r="S3206" s="213"/>
      <c r="T3206" s="202"/>
      <c r="BP3206" s="207"/>
      <c r="BQ3206" s="207"/>
      <c r="BR3206" s="207"/>
      <c r="BS3206" s="207"/>
      <c r="BT3206" s="207"/>
      <c r="BU3206" s="207"/>
      <c r="BV3206" s="207"/>
      <c r="BW3206" s="207"/>
      <c r="BX3206" s="207"/>
      <c r="BY3206" s="207"/>
      <c r="BZ3206" s="207"/>
      <c r="CA3206" s="207"/>
      <c r="CB3206" s="207"/>
      <c r="CC3206" s="207"/>
      <c r="CD3206" s="207"/>
      <c r="CE3206" s="207"/>
      <c r="CF3206" s="207"/>
      <c r="CG3206" s="207"/>
      <c r="CH3206" s="207"/>
      <c r="CI3206" s="207"/>
      <c r="CJ3206" s="207"/>
      <c r="CK3206" s="207"/>
      <c r="CL3206" s="207"/>
      <c r="CM3206" s="207"/>
      <c r="CN3206" s="207"/>
      <c r="CO3206" s="207"/>
      <c r="CP3206" s="207"/>
      <c r="CQ3206" s="207"/>
      <c r="CR3206" s="207"/>
      <c r="CS3206" s="207"/>
      <c r="CT3206" s="207"/>
      <c r="CU3206" s="207"/>
      <c r="CV3206" s="207"/>
      <c r="CW3206" s="207"/>
      <c r="CX3206" s="207"/>
      <c r="CY3206" s="207"/>
      <c r="CZ3206" s="207"/>
      <c r="DA3206" s="207"/>
      <c r="DB3206" s="207"/>
      <c r="DC3206" s="207"/>
      <c r="DD3206" s="207"/>
      <c r="DE3206" s="207"/>
      <c r="DF3206" s="207"/>
      <c r="DG3206" s="207"/>
      <c r="DH3206" s="207"/>
      <c r="DI3206" s="207"/>
      <c r="DJ3206" s="207"/>
      <c r="DK3206" s="207"/>
      <c r="DL3206" s="207"/>
      <c r="DM3206" s="207"/>
      <c r="DN3206" s="207"/>
      <c r="DO3206" s="207"/>
      <c r="DP3206" s="207"/>
      <c r="DQ3206" s="207"/>
      <c r="DR3206" s="207"/>
      <c r="DS3206" s="207"/>
      <c r="DT3206" s="207"/>
      <c r="DU3206" s="207"/>
      <c r="DV3206" s="207"/>
      <c r="DW3206" s="207"/>
      <c r="DX3206" s="207"/>
    </row>
    <row r="3207" spans="16:128">
      <c r="P3207" s="57"/>
      <c r="Q3207" s="57"/>
      <c r="R3207" s="57"/>
      <c r="S3207" s="213"/>
      <c r="T3207" s="202"/>
      <c r="BP3207" s="207"/>
      <c r="BQ3207" s="207"/>
      <c r="BR3207" s="207"/>
      <c r="BS3207" s="207"/>
      <c r="BT3207" s="207"/>
      <c r="BU3207" s="207"/>
      <c r="BV3207" s="207"/>
      <c r="BW3207" s="207"/>
      <c r="BX3207" s="207"/>
      <c r="BY3207" s="207"/>
      <c r="BZ3207" s="207"/>
      <c r="CA3207" s="207"/>
      <c r="CB3207" s="207"/>
      <c r="CC3207" s="207"/>
      <c r="CD3207" s="207"/>
      <c r="CE3207" s="207"/>
      <c r="CF3207" s="207"/>
      <c r="CG3207" s="207"/>
      <c r="CH3207" s="207"/>
      <c r="CI3207" s="207"/>
      <c r="CJ3207" s="207"/>
      <c r="CK3207" s="207"/>
      <c r="CL3207" s="207"/>
      <c r="CM3207" s="207"/>
      <c r="CN3207" s="207"/>
      <c r="CO3207" s="207"/>
      <c r="CP3207" s="207"/>
      <c r="CQ3207" s="207"/>
      <c r="CR3207" s="207"/>
      <c r="CS3207" s="207"/>
      <c r="CT3207" s="207"/>
      <c r="CU3207" s="207"/>
      <c r="CV3207" s="207"/>
      <c r="CW3207" s="207"/>
      <c r="CX3207" s="207"/>
      <c r="CY3207" s="207"/>
      <c r="CZ3207" s="207"/>
      <c r="DA3207" s="207"/>
      <c r="DB3207" s="207"/>
      <c r="DC3207" s="207"/>
      <c r="DD3207" s="207"/>
      <c r="DE3207" s="207"/>
      <c r="DF3207" s="207"/>
      <c r="DG3207" s="207"/>
      <c r="DH3207" s="207"/>
      <c r="DI3207" s="207"/>
      <c r="DJ3207" s="207"/>
      <c r="DK3207" s="207"/>
      <c r="DL3207" s="207"/>
      <c r="DM3207" s="207"/>
      <c r="DN3207" s="207"/>
      <c r="DO3207" s="207"/>
      <c r="DP3207" s="207"/>
      <c r="DQ3207" s="207"/>
      <c r="DR3207" s="207"/>
      <c r="DS3207" s="207"/>
      <c r="DT3207" s="207"/>
      <c r="DU3207" s="207"/>
      <c r="DV3207" s="207"/>
      <c r="DW3207" s="207"/>
      <c r="DX3207" s="207"/>
    </row>
    <row r="3208" spans="16:128">
      <c r="P3208" s="57"/>
      <c r="Q3208" s="57"/>
      <c r="R3208" s="57"/>
      <c r="S3208" s="213"/>
      <c r="T3208" s="202"/>
      <c r="BP3208" s="207"/>
      <c r="BQ3208" s="207"/>
      <c r="BR3208" s="207"/>
      <c r="BS3208" s="207"/>
      <c r="BT3208" s="207"/>
      <c r="BU3208" s="207"/>
      <c r="BV3208" s="207"/>
      <c r="BW3208" s="207"/>
      <c r="BX3208" s="207"/>
      <c r="BY3208" s="207"/>
      <c r="BZ3208" s="207"/>
      <c r="CA3208" s="207"/>
      <c r="CB3208" s="207"/>
      <c r="CC3208" s="207"/>
      <c r="CD3208" s="207"/>
      <c r="CE3208" s="207"/>
      <c r="CF3208" s="207"/>
      <c r="CG3208" s="207"/>
      <c r="CH3208" s="207"/>
      <c r="CI3208" s="207"/>
      <c r="CJ3208" s="207"/>
      <c r="CK3208" s="207"/>
      <c r="CL3208" s="207"/>
      <c r="CM3208" s="207"/>
      <c r="CN3208" s="207"/>
      <c r="CO3208" s="207"/>
      <c r="CP3208" s="207"/>
      <c r="CQ3208" s="207"/>
      <c r="CR3208" s="207"/>
      <c r="CS3208" s="207"/>
      <c r="CT3208" s="207"/>
      <c r="CU3208" s="207"/>
      <c r="CV3208" s="207"/>
      <c r="CW3208" s="207"/>
      <c r="CX3208" s="207"/>
      <c r="CY3208" s="207"/>
      <c r="CZ3208" s="207"/>
      <c r="DA3208" s="207"/>
      <c r="DB3208" s="207"/>
      <c r="DC3208" s="207"/>
      <c r="DD3208" s="207"/>
      <c r="DE3208" s="207"/>
      <c r="DF3208" s="207"/>
      <c r="DG3208" s="207"/>
      <c r="DH3208" s="207"/>
      <c r="DI3208" s="207"/>
      <c r="DJ3208" s="207"/>
      <c r="DK3208" s="207"/>
      <c r="DL3208" s="207"/>
      <c r="DM3208" s="207"/>
      <c r="DN3208" s="207"/>
      <c r="DO3208" s="207"/>
      <c r="DP3208" s="207"/>
      <c r="DQ3208" s="207"/>
      <c r="DR3208" s="207"/>
      <c r="DS3208" s="207"/>
      <c r="DT3208" s="207"/>
      <c r="DU3208" s="207"/>
      <c r="DV3208" s="207"/>
      <c r="DW3208" s="207"/>
      <c r="DX3208" s="207"/>
    </row>
    <row r="3209" spans="16:128">
      <c r="P3209" s="57"/>
      <c r="Q3209" s="57"/>
      <c r="R3209" s="57"/>
      <c r="S3209" s="213"/>
      <c r="T3209" s="202"/>
      <c r="BP3209" s="207"/>
      <c r="BQ3209" s="207"/>
      <c r="BR3209" s="207"/>
      <c r="BS3209" s="207"/>
      <c r="BT3209" s="207"/>
      <c r="BU3209" s="207"/>
      <c r="BV3209" s="207"/>
      <c r="BW3209" s="207"/>
      <c r="BX3209" s="207"/>
      <c r="BY3209" s="207"/>
      <c r="BZ3209" s="207"/>
      <c r="CA3209" s="207"/>
      <c r="CB3209" s="207"/>
      <c r="CC3209" s="207"/>
      <c r="CD3209" s="207"/>
      <c r="CE3209" s="207"/>
      <c r="CF3209" s="207"/>
      <c r="CG3209" s="207"/>
      <c r="CH3209" s="207"/>
      <c r="CI3209" s="207"/>
      <c r="CJ3209" s="207"/>
      <c r="CK3209" s="207"/>
      <c r="CL3209" s="207"/>
      <c r="CM3209" s="207"/>
      <c r="CN3209" s="207"/>
      <c r="CO3209" s="207"/>
      <c r="CP3209" s="207"/>
      <c r="CQ3209" s="207"/>
      <c r="CR3209" s="207"/>
      <c r="CS3209" s="207"/>
      <c r="CT3209" s="207"/>
      <c r="CU3209" s="207"/>
      <c r="CV3209" s="207"/>
      <c r="CW3209" s="207"/>
      <c r="CX3209" s="207"/>
      <c r="CY3209" s="207"/>
      <c r="CZ3209" s="207"/>
      <c r="DA3209" s="207"/>
      <c r="DB3209" s="207"/>
      <c r="DC3209" s="207"/>
      <c r="DD3209" s="207"/>
      <c r="DE3209" s="207"/>
      <c r="DF3209" s="207"/>
      <c r="DG3209" s="207"/>
      <c r="DH3209" s="207"/>
      <c r="DI3209" s="207"/>
      <c r="DJ3209" s="207"/>
      <c r="DK3209" s="207"/>
      <c r="DL3209" s="207"/>
      <c r="DM3209" s="207"/>
      <c r="DN3209" s="207"/>
      <c r="DO3209" s="207"/>
      <c r="DP3209" s="207"/>
      <c r="DQ3209" s="207"/>
      <c r="DR3209" s="207"/>
      <c r="DS3209" s="207"/>
      <c r="DT3209" s="207"/>
      <c r="DU3209" s="207"/>
      <c r="DV3209" s="207"/>
      <c r="DW3209" s="207"/>
      <c r="DX3209" s="207"/>
    </row>
    <row r="3210" spans="16:128">
      <c r="P3210" s="57"/>
      <c r="Q3210" s="57"/>
      <c r="R3210" s="57"/>
      <c r="S3210" s="213"/>
      <c r="T3210" s="202"/>
      <c r="BP3210" s="207"/>
      <c r="BQ3210" s="207"/>
      <c r="BR3210" s="207"/>
      <c r="BS3210" s="207"/>
      <c r="BT3210" s="207"/>
      <c r="BU3210" s="207"/>
      <c r="BV3210" s="207"/>
      <c r="BW3210" s="207"/>
      <c r="BX3210" s="207"/>
      <c r="BY3210" s="207"/>
      <c r="BZ3210" s="207"/>
      <c r="CA3210" s="207"/>
      <c r="CB3210" s="207"/>
      <c r="CC3210" s="207"/>
      <c r="CD3210" s="207"/>
      <c r="CE3210" s="207"/>
      <c r="CF3210" s="207"/>
      <c r="CG3210" s="207"/>
      <c r="CH3210" s="207"/>
      <c r="CI3210" s="207"/>
      <c r="CJ3210" s="207"/>
      <c r="CK3210" s="207"/>
      <c r="CL3210" s="207"/>
      <c r="CM3210" s="207"/>
      <c r="CN3210" s="207"/>
      <c r="CO3210" s="207"/>
      <c r="CP3210" s="207"/>
      <c r="CQ3210" s="207"/>
      <c r="CR3210" s="207"/>
      <c r="CS3210" s="207"/>
      <c r="CT3210" s="207"/>
      <c r="CU3210" s="207"/>
      <c r="CV3210" s="207"/>
      <c r="CW3210" s="207"/>
      <c r="CX3210" s="207"/>
      <c r="CY3210" s="207"/>
      <c r="CZ3210" s="207"/>
      <c r="DA3210" s="207"/>
      <c r="DB3210" s="207"/>
      <c r="DC3210" s="207"/>
      <c r="DD3210" s="207"/>
      <c r="DE3210" s="207"/>
      <c r="DF3210" s="207"/>
      <c r="DG3210" s="207"/>
      <c r="DH3210" s="207"/>
      <c r="DI3210" s="207"/>
      <c r="DJ3210" s="207"/>
      <c r="DK3210" s="207"/>
      <c r="DL3210" s="207"/>
      <c r="DM3210" s="207"/>
      <c r="DN3210" s="207"/>
      <c r="DO3210" s="207"/>
      <c r="DP3210" s="207"/>
      <c r="DQ3210" s="207"/>
      <c r="DR3210" s="207"/>
      <c r="DS3210" s="207"/>
      <c r="DT3210" s="207"/>
      <c r="DU3210" s="207"/>
      <c r="DV3210" s="207"/>
      <c r="DW3210" s="207"/>
      <c r="DX3210" s="207"/>
    </row>
    <row r="3211" spans="16:128">
      <c r="P3211" s="57"/>
      <c r="Q3211" s="57"/>
      <c r="R3211" s="57"/>
      <c r="S3211" s="213"/>
      <c r="T3211" s="202"/>
      <c r="BP3211" s="207"/>
      <c r="BQ3211" s="207"/>
      <c r="BR3211" s="207"/>
      <c r="BS3211" s="207"/>
      <c r="BT3211" s="207"/>
      <c r="BU3211" s="207"/>
      <c r="BV3211" s="207"/>
      <c r="BW3211" s="207"/>
      <c r="BX3211" s="207"/>
      <c r="BY3211" s="207"/>
      <c r="BZ3211" s="207"/>
      <c r="CA3211" s="207"/>
      <c r="CB3211" s="207"/>
      <c r="CC3211" s="207"/>
      <c r="CD3211" s="207"/>
      <c r="CE3211" s="207"/>
      <c r="CF3211" s="207"/>
      <c r="CG3211" s="207"/>
      <c r="CH3211" s="207"/>
      <c r="CI3211" s="207"/>
      <c r="CJ3211" s="207"/>
      <c r="CK3211" s="207"/>
      <c r="CL3211" s="207"/>
      <c r="CM3211" s="207"/>
      <c r="CN3211" s="207"/>
      <c r="CO3211" s="207"/>
      <c r="CP3211" s="207"/>
      <c r="CQ3211" s="207"/>
      <c r="CR3211" s="207"/>
      <c r="CS3211" s="207"/>
      <c r="CT3211" s="207"/>
      <c r="CU3211" s="207"/>
      <c r="CV3211" s="207"/>
      <c r="CW3211" s="207"/>
      <c r="CX3211" s="207"/>
      <c r="CY3211" s="207"/>
      <c r="CZ3211" s="207"/>
      <c r="DA3211" s="207"/>
      <c r="DB3211" s="207"/>
      <c r="DC3211" s="207"/>
      <c r="DD3211" s="207"/>
      <c r="DE3211" s="207"/>
      <c r="DF3211" s="207"/>
      <c r="DG3211" s="207"/>
      <c r="DH3211" s="207"/>
      <c r="DI3211" s="207"/>
      <c r="DJ3211" s="207"/>
      <c r="DK3211" s="207"/>
      <c r="DL3211" s="207"/>
      <c r="DM3211" s="207"/>
      <c r="DN3211" s="207"/>
      <c r="DO3211" s="207"/>
      <c r="DP3211" s="207"/>
      <c r="DQ3211" s="207"/>
      <c r="DR3211" s="207"/>
      <c r="DS3211" s="207"/>
      <c r="DT3211" s="207"/>
      <c r="DU3211" s="207"/>
      <c r="DV3211" s="207"/>
      <c r="DW3211" s="207"/>
      <c r="DX3211" s="207"/>
    </row>
    <row r="3212" spans="16:128">
      <c r="P3212" s="57"/>
      <c r="Q3212" s="57"/>
      <c r="R3212" s="57"/>
      <c r="S3212" s="213"/>
      <c r="T3212" s="202"/>
      <c r="BP3212" s="207"/>
      <c r="BQ3212" s="207"/>
      <c r="BR3212" s="207"/>
      <c r="BS3212" s="207"/>
      <c r="BT3212" s="207"/>
      <c r="BU3212" s="207"/>
      <c r="BV3212" s="207"/>
      <c r="BW3212" s="207"/>
      <c r="BX3212" s="207"/>
      <c r="BY3212" s="207"/>
      <c r="BZ3212" s="207"/>
      <c r="CA3212" s="207"/>
      <c r="CB3212" s="207"/>
      <c r="CC3212" s="207"/>
      <c r="CD3212" s="207"/>
      <c r="CE3212" s="207"/>
      <c r="CF3212" s="207"/>
      <c r="CG3212" s="207"/>
      <c r="CH3212" s="207"/>
      <c r="CI3212" s="207"/>
      <c r="CJ3212" s="207"/>
      <c r="CK3212" s="207"/>
      <c r="CL3212" s="207"/>
      <c r="CM3212" s="207"/>
      <c r="CN3212" s="207"/>
      <c r="CO3212" s="207"/>
      <c r="CP3212" s="207"/>
      <c r="CQ3212" s="207"/>
      <c r="CR3212" s="207"/>
      <c r="CS3212" s="207"/>
      <c r="CT3212" s="207"/>
      <c r="CU3212" s="207"/>
      <c r="CV3212" s="207"/>
      <c r="CW3212" s="207"/>
      <c r="CX3212" s="207"/>
      <c r="CY3212" s="207"/>
      <c r="CZ3212" s="207"/>
      <c r="DA3212" s="207"/>
      <c r="DB3212" s="207"/>
      <c r="DC3212" s="207"/>
      <c r="DD3212" s="207"/>
      <c r="DE3212" s="207"/>
      <c r="DF3212" s="207"/>
      <c r="DG3212" s="207"/>
      <c r="DH3212" s="207"/>
      <c r="DI3212" s="207"/>
      <c r="DJ3212" s="207"/>
      <c r="DK3212" s="207"/>
      <c r="DL3212" s="207"/>
      <c r="DM3212" s="207"/>
      <c r="DN3212" s="207"/>
      <c r="DO3212" s="207"/>
      <c r="DP3212" s="207"/>
      <c r="DQ3212" s="207"/>
      <c r="DR3212" s="207"/>
      <c r="DS3212" s="207"/>
      <c r="DT3212" s="207"/>
      <c r="DU3212" s="207"/>
      <c r="DV3212" s="207"/>
      <c r="DW3212" s="207"/>
      <c r="DX3212" s="207"/>
    </row>
    <row r="3213" spans="16:128">
      <c r="P3213" s="57"/>
      <c r="Q3213" s="57"/>
      <c r="R3213" s="57"/>
      <c r="S3213" s="213"/>
      <c r="T3213" s="202"/>
      <c r="BP3213" s="207"/>
      <c r="BQ3213" s="207"/>
      <c r="BR3213" s="207"/>
      <c r="BS3213" s="207"/>
      <c r="BT3213" s="207"/>
      <c r="BU3213" s="207"/>
      <c r="BV3213" s="207"/>
      <c r="BW3213" s="207"/>
      <c r="BX3213" s="207"/>
      <c r="BY3213" s="207"/>
      <c r="BZ3213" s="207"/>
      <c r="CA3213" s="207"/>
      <c r="CB3213" s="207"/>
      <c r="CC3213" s="207"/>
      <c r="CD3213" s="207"/>
      <c r="CE3213" s="207"/>
      <c r="CF3213" s="207"/>
      <c r="CG3213" s="207"/>
      <c r="CH3213" s="207"/>
      <c r="CI3213" s="207"/>
      <c r="CJ3213" s="207"/>
      <c r="CK3213" s="207"/>
      <c r="CL3213" s="207"/>
      <c r="CM3213" s="207"/>
      <c r="CN3213" s="207"/>
      <c r="CO3213" s="207"/>
      <c r="CP3213" s="207"/>
      <c r="CQ3213" s="207"/>
      <c r="CR3213" s="207"/>
      <c r="CS3213" s="207"/>
      <c r="CT3213" s="207"/>
      <c r="CU3213" s="207"/>
      <c r="CV3213" s="207"/>
      <c r="CW3213" s="207"/>
      <c r="CX3213" s="207"/>
      <c r="CY3213" s="207"/>
      <c r="CZ3213" s="207"/>
      <c r="DA3213" s="207"/>
      <c r="DB3213" s="207"/>
      <c r="DC3213" s="207"/>
      <c r="DD3213" s="207"/>
      <c r="DE3213" s="207"/>
      <c r="DF3213" s="207"/>
      <c r="DG3213" s="207"/>
      <c r="DH3213" s="207"/>
      <c r="DI3213" s="207"/>
      <c r="DJ3213" s="207"/>
      <c r="DK3213" s="207"/>
      <c r="DL3213" s="207"/>
      <c r="DM3213" s="207"/>
      <c r="DN3213" s="207"/>
      <c r="DO3213" s="207"/>
      <c r="DP3213" s="207"/>
      <c r="DQ3213" s="207"/>
      <c r="DR3213" s="207"/>
      <c r="DS3213" s="207"/>
      <c r="DT3213" s="207"/>
      <c r="DU3213" s="207"/>
      <c r="DV3213" s="207"/>
      <c r="DW3213" s="207"/>
      <c r="DX3213" s="207"/>
    </row>
    <row r="3214" spans="16:128">
      <c r="P3214" s="57"/>
      <c r="Q3214" s="57"/>
      <c r="R3214" s="57"/>
      <c r="S3214" s="213"/>
      <c r="T3214" s="202"/>
      <c r="BP3214" s="207"/>
      <c r="BQ3214" s="207"/>
      <c r="BR3214" s="207"/>
      <c r="BS3214" s="207"/>
      <c r="BT3214" s="207"/>
      <c r="BU3214" s="207"/>
      <c r="BV3214" s="207"/>
      <c r="BW3214" s="207"/>
      <c r="BX3214" s="207"/>
      <c r="BY3214" s="207"/>
      <c r="BZ3214" s="207"/>
      <c r="CA3214" s="207"/>
      <c r="CB3214" s="207"/>
      <c r="CC3214" s="207"/>
      <c r="CD3214" s="207"/>
      <c r="CE3214" s="207"/>
      <c r="CF3214" s="207"/>
      <c r="CG3214" s="207"/>
      <c r="CH3214" s="207"/>
      <c r="CI3214" s="207"/>
      <c r="CJ3214" s="207"/>
      <c r="CK3214" s="207"/>
      <c r="CL3214" s="207"/>
      <c r="CM3214" s="207"/>
      <c r="CN3214" s="207"/>
      <c r="CO3214" s="207"/>
      <c r="CP3214" s="207"/>
      <c r="CQ3214" s="207"/>
      <c r="CR3214" s="207"/>
      <c r="CS3214" s="207"/>
      <c r="CT3214" s="207"/>
      <c r="CU3214" s="207"/>
      <c r="CV3214" s="207"/>
      <c r="CW3214" s="207"/>
      <c r="CX3214" s="207"/>
      <c r="CY3214" s="207"/>
      <c r="CZ3214" s="207"/>
      <c r="DA3214" s="207"/>
      <c r="DB3214" s="207"/>
      <c r="DC3214" s="207"/>
      <c r="DD3214" s="207"/>
      <c r="DE3214" s="207"/>
      <c r="DF3214" s="207"/>
      <c r="DG3214" s="207"/>
      <c r="DH3214" s="207"/>
      <c r="DI3214" s="207"/>
      <c r="DJ3214" s="207"/>
      <c r="DK3214" s="207"/>
      <c r="DL3214" s="207"/>
      <c r="DM3214" s="207"/>
      <c r="DN3214" s="207"/>
      <c r="DO3214" s="207"/>
      <c r="DP3214" s="207"/>
      <c r="DQ3214" s="207"/>
      <c r="DR3214" s="207"/>
      <c r="DS3214" s="207"/>
      <c r="DT3214" s="207"/>
      <c r="DU3214" s="207"/>
      <c r="DV3214" s="207"/>
      <c r="DW3214" s="207"/>
      <c r="DX3214" s="207"/>
    </row>
    <row r="3215" spans="16:128">
      <c r="P3215" s="57"/>
      <c r="Q3215" s="57"/>
      <c r="R3215" s="57"/>
      <c r="S3215" s="213"/>
      <c r="T3215" s="202"/>
      <c r="BP3215" s="207"/>
      <c r="BQ3215" s="207"/>
      <c r="BR3215" s="207"/>
      <c r="BS3215" s="207"/>
      <c r="BT3215" s="207"/>
      <c r="BU3215" s="207"/>
      <c r="BV3215" s="207"/>
      <c r="BW3215" s="207"/>
      <c r="BX3215" s="207"/>
      <c r="BY3215" s="207"/>
      <c r="BZ3215" s="207"/>
      <c r="CA3215" s="207"/>
      <c r="CB3215" s="207"/>
      <c r="CC3215" s="207"/>
      <c r="CD3215" s="207"/>
      <c r="CE3215" s="207"/>
      <c r="CF3215" s="207"/>
      <c r="CG3215" s="207"/>
      <c r="CH3215" s="207"/>
      <c r="CI3215" s="207"/>
      <c r="CJ3215" s="207"/>
      <c r="CK3215" s="207"/>
      <c r="CL3215" s="207"/>
      <c r="CM3215" s="207"/>
      <c r="CN3215" s="207"/>
      <c r="CO3215" s="207"/>
      <c r="CP3215" s="207"/>
      <c r="CQ3215" s="207"/>
      <c r="CR3215" s="207"/>
      <c r="CS3215" s="207"/>
      <c r="CT3215" s="207"/>
      <c r="CU3215" s="207"/>
      <c r="CV3215" s="207"/>
      <c r="CW3215" s="207"/>
      <c r="CX3215" s="207"/>
      <c r="CY3215" s="207"/>
      <c r="CZ3215" s="207"/>
      <c r="DA3215" s="207"/>
      <c r="DB3215" s="207"/>
      <c r="DC3215" s="207"/>
      <c r="DD3215" s="207"/>
      <c r="DE3215" s="207"/>
      <c r="DF3215" s="207"/>
      <c r="DG3215" s="207"/>
      <c r="DH3215" s="207"/>
      <c r="DI3215" s="207"/>
      <c r="DJ3215" s="207"/>
      <c r="DK3215" s="207"/>
      <c r="DL3215" s="207"/>
      <c r="DM3215" s="207"/>
      <c r="DN3215" s="207"/>
      <c r="DO3215" s="207"/>
      <c r="DP3215" s="207"/>
      <c r="DQ3215" s="207"/>
      <c r="DR3215" s="207"/>
      <c r="DS3215" s="207"/>
      <c r="DT3215" s="207"/>
      <c r="DU3215" s="207"/>
      <c r="DV3215" s="207"/>
      <c r="DW3215" s="207"/>
      <c r="DX3215" s="207"/>
    </row>
    <row r="3216" spans="16:128">
      <c r="P3216" s="57"/>
      <c r="Q3216" s="57"/>
      <c r="R3216" s="57"/>
      <c r="S3216" s="213"/>
      <c r="T3216" s="202"/>
      <c r="BP3216" s="207"/>
      <c r="BQ3216" s="207"/>
      <c r="BR3216" s="207"/>
      <c r="BS3216" s="207"/>
      <c r="BT3216" s="207"/>
      <c r="BU3216" s="207"/>
      <c r="BV3216" s="207"/>
      <c r="BW3216" s="207"/>
      <c r="BX3216" s="207"/>
      <c r="BY3216" s="207"/>
      <c r="BZ3216" s="207"/>
      <c r="CA3216" s="207"/>
      <c r="CB3216" s="207"/>
      <c r="CC3216" s="207"/>
      <c r="CD3216" s="207"/>
      <c r="CE3216" s="207"/>
      <c r="CF3216" s="207"/>
      <c r="CG3216" s="207"/>
      <c r="CH3216" s="207"/>
      <c r="CI3216" s="207"/>
      <c r="CJ3216" s="207"/>
      <c r="CK3216" s="207"/>
      <c r="CL3216" s="207"/>
      <c r="CM3216" s="207"/>
      <c r="CN3216" s="207"/>
      <c r="CO3216" s="207"/>
      <c r="CP3216" s="207"/>
      <c r="CQ3216" s="207"/>
      <c r="CR3216" s="207"/>
      <c r="CS3216" s="207"/>
      <c r="CT3216" s="207"/>
      <c r="CU3216" s="207"/>
      <c r="CV3216" s="207"/>
      <c r="CW3216" s="207"/>
      <c r="CX3216" s="207"/>
      <c r="CY3216" s="207"/>
      <c r="CZ3216" s="207"/>
      <c r="DA3216" s="207"/>
      <c r="DB3216" s="207"/>
      <c r="DC3216" s="207"/>
      <c r="DD3216" s="207"/>
      <c r="DE3216" s="207"/>
      <c r="DF3216" s="207"/>
      <c r="DG3216" s="207"/>
      <c r="DH3216" s="207"/>
      <c r="DI3216" s="207"/>
      <c r="DJ3216" s="207"/>
      <c r="DK3216" s="207"/>
      <c r="DL3216" s="207"/>
      <c r="DM3216" s="207"/>
      <c r="DN3216" s="207"/>
      <c r="DO3216" s="207"/>
      <c r="DP3216" s="207"/>
      <c r="DQ3216" s="207"/>
      <c r="DR3216" s="207"/>
      <c r="DS3216" s="207"/>
      <c r="DT3216" s="207"/>
      <c r="DU3216" s="207"/>
      <c r="DV3216" s="207"/>
      <c r="DW3216" s="207"/>
      <c r="DX3216" s="207"/>
    </row>
    <row r="3217" spans="16:128">
      <c r="P3217" s="57"/>
      <c r="Q3217" s="57"/>
      <c r="R3217" s="57"/>
      <c r="S3217" s="213"/>
      <c r="T3217" s="202"/>
      <c r="BP3217" s="207"/>
      <c r="BQ3217" s="207"/>
      <c r="BR3217" s="207"/>
      <c r="BS3217" s="207"/>
      <c r="BT3217" s="207"/>
      <c r="BU3217" s="207"/>
      <c r="BV3217" s="207"/>
      <c r="BW3217" s="207"/>
      <c r="BX3217" s="207"/>
      <c r="BY3217" s="207"/>
      <c r="BZ3217" s="207"/>
      <c r="CA3217" s="207"/>
      <c r="CB3217" s="207"/>
      <c r="CC3217" s="207"/>
      <c r="CD3217" s="207"/>
      <c r="CE3217" s="207"/>
      <c r="CF3217" s="207"/>
      <c r="CG3217" s="207"/>
      <c r="CH3217" s="207"/>
      <c r="CI3217" s="207"/>
      <c r="CJ3217" s="207"/>
      <c r="CK3217" s="207"/>
      <c r="CL3217" s="207"/>
      <c r="CM3217" s="207"/>
      <c r="CN3217" s="207"/>
      <c r="CO3217" s="207"/>
      <c r="CP3217" s="207"/>
      <c r="CQ3217" s="207"/>
      <c r="CR3217" s="207"/>
      <c r="CS3217" s="207"/>
      <c r="CT3217" s="207"/>
      <c r="CU3217" s="207"/>
      <c r="CV3217" s="207"/>
      <c r="CW3217" s="207"/>
      <c r="CX3217" s="207"/>
      <c r="CY3217" s="207"/>
      <c r="CZ3217" s="207"/>
      <c r="DA3217" s="207"/>
      <c r="DB3217" s="207"/>
      <c r="DC3217" s="207"/>
      <c r="DD3217" s="207"/>
      <c r="DE3217" s="207"/>
      <c r="DF3217" s="207"/>
      <c r="DG3217" s="207"/>
      <c r="DH3217" s="207"/>
      <c r="DI3217" s="207"/>
      <c r="DJ3217" s="207"/>
      <c r="DK3217" s="207"/>
      <c r="DL3217" s="207"/>
      <c r="DM3217" s="207"/>
      <c r="DN3217" s="207"/>
      <c r="DO3217" s="207"/>
      <c r="DP3217" s="207"/>
      <c r="DQ3217" s="207"/>
      <c r="DR3217" s="207"/>
      <c r="DS3217" s="207"/>
      <c r="DT3217" s="207"/>
      <c r="DU3217" s="207"/>
      <c r="DV3217" s="207"/>
      <c r="DW3217" s="207"/>
      <c r="DX3217" s="207"/>
    </row>
    <row r="3218" spans="16:128">
      <c r="P3218" s="57"/>
      <c r="Q3218" s="57"/>
      <c r="R3218" s="57"/>
      <c r="S3218" s="213"/>
      <c r="T3218" s="202"/>
      <c r="BP3218" s="207"/>
      <c r="BQ3218" s="207"/>
      <c r="BR3218" s="207"/>
      <c r="BS3218" s="207"/>
      <c r="BT3218" s="207"/>
      <c r="BU3218" s="207"/>
      <c r="BV3218" s="207"/>
      <c r="BW3218" s="207"/>
      <c r="BX3218" s="207"/>
      <c r="BY3218" s="207"/>
      <c r="BZ3218" s="207"/>
      <c r="CA3218" s="207"/>
      <c r="CB3218" s="207"/>
      <c r="CC3218" s="207"/>
      <c r="CD3218" s="207"/>
      <c r="CE3218" s="207"/>
      <c r="CF3218" s="207"/>
      <c r="CG3218" s="207"/>
      <c r="CH3218" s="207"/>
      <c r="CI3218" s="207"/>
      <c r="CJ3218" s="207"/>
      <c r="CK3218" s="207"/>
      <c r="CL3218" s="207"/>
      <c r="CM3218" s="207"/>
      <c r="CN3218" s="207"/>
      <c r="CO3218" s="207"/>
      <c r="CP3218" s="207"/>
      <c r="CQ3218" s="207"/>
      <c r="CR3218" s="207"/>
      <c r="CS3218" s="207"/>
      <c r="CT3218" s="207"/>
      <c r="CU3218" s="207"/>
      <c r="CV3218" s="207"/>
      <c r="CW3218" s="207"/>
      <c r="CX3218" s="207"/>
      <c r="CY3218" s="207"/>
      <c r="CZ3218" s="207"/>
      <c r="DA3218" s="207"/>
      <c r="DB3218" s="207"/>
      <c r="DC3218" s="207"/>
      <c r="DD3218" s="207"/>
      <c r="DE3218" s="207"/>
      <c r="DF3218" s="207"/>
      <c r="DG3218" s="207"/>
      <c r="DH3218" s="207"/>
      <c r="DI3218" s="207"/>
      <c r="DJ3218" s="207"/>
      <c r="DK3218" s="207"/>
      <c r="DL3218" s="207"/>
      <c r="DM3218" s="207"/>
      <c r="DN3218" s="207"/>
      <c r="DO3218" s="207"/>
      <c r="DP3218" s="207"/>
      <c r="DQ3218" s="207"/>
      <c r="DR3218" s="207"/>
      <c r="DS3218" s="207"/>
      <c r="DT3218" s="207"/>
      <c r="DU3218" s="207"/>
      <c r="DV3218" s="207"/>
      <c r="DW3218" s="207"/>
      <c r="DX3218" s="207"/>
    </row>
    <row r="3219" spans="16:128">
      <c r="P3219" s="57"/>
      <c r="Q3219" s="57"/>
      <c r="R3219" s="57"/>
      <c r="S3219" s="213"/>
      <c r="T3219" s="202"/>
      <c r="BP3219" s="207"/>
      <c r="BQ3219" s="207"/>
      <c r="BR3219" s="207"/>
      <c r="BS3219" s="207"/>
      <c r="BT3219" s="207"/>
      <c r="BU3219" s="207"/>
      <c r="BV3219" s="207"/>
      <c r="BW3219" s="207"/>
      <c r="BX3219" s="207"/>
      <c r="BY3219" s="207"/>
      <c r="BZ3219" s="207"/>
      <c r="CA3219" s="207"/>
      <c r="CB3219" s="207"/>
      <c r="CC3219" s="207"/>
      <c r="CD3219" s="207"/>
      <c r="CE3219" s="207"/>
      <c r="CF3219" s="207"/>
      <c r="CG3219" s="207"/>
      <c r="CH3219" s="207"/>
      <c r="CI3219" s="207"/>
      <c r="CJ3219" s="207"/>
      <c r="CK3219" s="207"/>
      <c r="CL3219" s="207"/>
      <c r="CM3219" s="207"/>
      <c r="CN3219" s="207"/>
      <c r="CO3219" s="207"/>
      <c r="CP3219" s="207"/>
      <c r="CQ3219" s="207"/>
      <c r="CR3219" s="207"/>
      <c r="CS3219" s="207"/>
      <c r="CT3219" s="207"/>
      <c r="CU3219" s="207"/>
      <c r="CV3219" s="207"/>
      <c r="CW3219" s="207"/>
      <c r="CX3219" s="207"/>
      <c r="CY3219" s="207"/>
      <c r="CZ3219" s="207"/>
      <c r="DA3219" s="207"/>
      <c r="DB3219" s="207"/>
      <c r="DC3219" s="207"/>
      <c r="DD3219" s="207"/>
      <c r="DE3219" s="207"/>
      <c r="DF3219" s="207"/>
      <c r="DG3219" s="207"/>
      <c r="DH3219" s="207"/>
      <c r="DI3219" s="207"/>
      <c r="DJ3219" s="207"/>
      <c r="DK3219" s="207"/>
      <c r="DL3219" s="207"/>
      <c r="DM3219" s="207"/>
      <c r="DN3219" s="207"/>
      <c r="DO3219" s="207"/>
      <c r="DP3219" s="207"/>
      <c r="DQ3219" s="207"/>
      <c r="DR3219" s="207"/>
      <c r="DS3219" s="207"/>
      <c r="DT3219" s="207"/>
      <c r="DU3219" s="207"/>
      <c r="DV3219" s="207"/>
      <c r="DW3219" s="207"/>
      <c r="DX3219" s="207"/>
    </row>
    <row r="3220" spans="16:128">
      <c r="P3220" s="57"/>
      <c r="Q3220" s="57"/>
      <c r="R3220" s="57"/>
      <c r="S3220" s="213"/>
      <c r="T3220" s="202"/>
      <c r="BP3220" s="207"/>
      <c r="BQ3220" s="207"/>
      <c r="BR3220" s="207"/>
      <c r="BS3220" s="207"/>
      <c r="BT3220" s="207"/>
      <c r="BU3220" s="207"/>
      <c r="BV3220" s="207"/>
      <c r="BW3220" s="207"/>
      <c r="BX3220" s="207"/>
      <c r="BY3220" s="207"/>
      <c r="BZ3220" s="207"/>
      <c r="CA3220" s="207"/>
      <c r="CB3220" s="207"/>
      <c r="CC3220" s="207"/>
      <c r="CD3220" s="207"/>
      <c r="CE3220" s="207"/>
      <c r="CF3220" s="207"/>
      <c r="CG3220" s="207"/>
      <c r="CH3220" s="207"/>
      <c r="CI3220" s="207"/>
      <c r="CJ3220" s="207"/>
      <c r="CK3220" s="207"/>
      <c r="CL3220" s="207"/>
      <c r="CM3220" s="207"/>
      <c r="CN3220" s="207"/>
      <c r="CO3220" s="207"/>
      <c r="CP3220" s="207"/>
      <c r="CQ3220" s="207"/>
      <c r="CR3220" s="207"/>
      <c r="CS3220" s="207"/>
      <c r="CT3220" s="207"/>
      <c r="CU3220" s="207"/>
      <c r="CV3220" s="207"/>
      <c r="CW3220" s="207"/>
      <c r="CX3220" s="207"/>
      <c r="CY3220" s="207"/>
      <c r="CZ3220" s="207"/>
      <c r="DA3220" s="207"/>
      <c r="DB3220" s="207"/>
      <c r="DC3220" s="207"/>
      <c r="DD3220" s="207"/>
      <c r="DE3220" s="207"/>
      <c r="DF3220" s="207"/>
      <c r="DG3220" s="207"/>
      <c r="DH3220" s="207"/>
      <c r="DI3220" s="207"/>
      <c r="DJ3220" s="207"/>
      <c r="DK3220" s="207"/>
      <c r="DL3220" s="207"/>
      <c r="DM3220" s="207"/>
      <c r="DN3220" s="207"/>
      <c r="DO3220" s="207"/>
      <c r="DP3220" s="207"/>
      <c r="DQ3220" s="207"/>
      <c r="DR3220" s="207"/>
      <c r="DS3220" s="207"/>
      <c r="DT3220" s="207"/>
      <c r="DU3220" s="207"/>
      <c r="DV3220" s="207"/>
      <c r="DW3220" s="207"/>
      <c r="DX3220" s="207"/>
    </row>
    <row r="3221" spans="16:128">
      <c r="P3221" s="57"/>
      <c r="Q3221" s="57"/>
      <c r="R3221" s="57"/>
      <c r="S3221" s="213"/>
      <c r="T3221" s="202"/>
      <c r="BP3221" s="207"/>
      <c r="BQ3221" s="207"/>
      <c r="BR3221" s="207"/>
      <c r="BS3221" s="207"/>
      <c r="BT3221" s="207"/>
      <c r="BU3221" s="207"/>
      <c r="BV3221" s="207"/>
      <c r="BW3221" s="207"/>
      <c r="BX3221" s="207"/>
      <c r="BY3221" s="207"/>
      <c r="BZ3221" s="207"/>
      <c r="CA3221" s="207"/>
      <c r="CB3221" s="207"/>
      <c r="CC3221" s="207"/>
      <c r="CD3221" s="207"/>
      <c r="CE3221" s="207"/>
      <c r="CF3221" s="207"/>
      <c r="CG3221" s="207"/>
      <c r="CH3221" s="207"/>
      <c r="CI3221" s="207"/>
      <c r="CJ3221" s="207"/>
      <c r="CK3221" s="207"/>
      <c r="CL3221" s="207"/>
      <c r="CM3221" s="207"/>
      <c r="CN3221" s="207"/>
      <c r="CO3221" s="207"/>
      <c r="CP3221" s="207"/>
      <c r="CQ3221" s="207"/>
      <c r="CR3221" s="207"/>
      <c r="CS3221" s="207"/>
      <c r="CT3221" s="207"/>
      <c r="CU3221" s="207"/>
      <c r="CV3221" s="207"/>
      <c r="CW3221" s="207"/>
      <c r="CX3221" s="207"/>
      <c r="CY3221" s="207"/>
      <c r="CZ3221" s="207"/>
      <c r="DA3221" s="207"/>
      <c r="DB3221" s="207"/>
      <c r="DC3221" s="207"/>
      <c r="DD3221" s="207"/>
      <c r="DE3221" s="207"/>
      <c r="DF3221" s="207"/>
      <c r="DG3221" s="207"/>
      <c r="DH3221" s="207"/>
      <c r="DI3221" s="207"/>
      <c r="DJ3221" s="207"/>
      <c r="DK3221" s="207"/>
      <c r="DL3221" s="207"/>
      <c r="DM3221" s="207"/>
      <c r="DN3221" s="207"/>
      <c r="DO3221" s="207"/>
      <c r="DP3221" s="207"/>
      <c r="DQ3221" s="207"/>
      <c r="DR3221" s="207"/>
      <c r="DS3221" s="207"/>
      <c r="DT3221" s="207"/>
      <c r="DU3221" s="207"/>
      <c r="DV3221" s="207"/>
      <c r="DW3221" s="207"/>
      <c r="DX3221" s="207"/>
    </row>
    <row r="3222" spans="16:128">
      <c r="P3222" s="57"/>
      <c r="Q3222" s="57"/>
      <c r="R3222" s="57"/>
      <c r="S3222" s="213"/>
      <c r="T3222" s="202"/>
      <c r="BP3222" s="207"/>
      <c r="BQ3222" s="207"/>
      <c r="BR3222" s="207"/>
      <c r="BS3222" s="207"/>
      <c r="BT3222" s="207"/>
      <c r="BU3222" s="207"/>
      <c r="BV3222" s="207"/>
      <c r="BW3222" s="207"/>
      <c r="BX3222" s="207"/>
      <c r="BY3222" s="207"/>
      <c r="BZ3222" s="207"/>
      <c r="CA3222" s="207"/>
      <c r="CB3222" s="207"/>
      <c r="CC3222" s="207"/>
      <c r="CD3222" s="207"/>
      <c r="CE3222" s="207"/>
      <c r="CF3222" s="207"/>
      <c r="CG3222" s="207"/>
      <c r="CH3222" s="207"/>
      <c r="CI3222" s="207"/>
      <c r="CJ3222" s="207"/>
      <c r="CK3222" s="207"/>
      <c r="CL3222" s="207"/>
      <c r="CM3222" s="207"/>
      <c r="CN3222" s="207"/>
      <c r="CO3222" s="207"/>
      <c r="CP3222" s="207"/>
      <c r="CQ3222" s="207"/>
      <c r="CR3222" s="207"/>
      <c r="CS3222" s="207"/>
      <c r="CT3222" s="207"/>
      <c r="CU3222" s="207"/>
      <c r="CV3222" s="207"/>
      <c r="CW3222" s="207"/>
      <c r="CX3222" s="207"/>
      <c r="CY3222" s="207"/>
      <c r="CZ3222" s="207"/>
      <c r="DA3222" s="207"/>
      <c r="DB3222" s="207"/>
      <c r="DC3222" s="207"/>
      <c r="DD3222" s="207"/>
      <c r="DE3222" s="207"/>
      <c r="DF3222" s="207"/>
      <c r="DG3222" s="207"/>
      <c r="DH3222" s="207"/>
      <c r="DI3222" s="207"/>
      <c r="DJ3222" s="207"/>
      <c r="DK3222" s="207"/>
      <c r="DL3222" s="207"/>
      <c r="DM3222" s="207"/>
      <c r="DN3222" s="207"/>
      <c r="DO3222" s="207"/>
      <c r="DP3222" s="207"/>
      <c r="DQ3222" s="207"/>
      <c r="DR3222" s="207"/>
      <c r="DS3222" s="207"/>
      <c r="DT3222" s="207"/>
      <c r="DU3222" s="207"/>
      <c r="DV3222" s="207"/>
      <c r="DW3222" s="207"/>
      <c r="DX3222" s="207"/>
    </row>
    <row r="3223" spans="16:128">
      <c r="P3223" s="57"/>
      <c r="Q3223" s="57"/>
      <c r="R3223" s="57"/>
      <c r="S3223" s="213"/>
      <c r="T3223" s="202"/>
      <c r="BP3223" s="207"/>
      <c r="BQ3223" s="207"/>
      <c r="BR3223" s="207"/>
      <c r="BS3223" s="207"/>
      <c r="BT3223" s="207"/>
      <c r="BU3223" s="207"/>
      <c r="BV3223" s="207"/>
      <c r="BW3223" s="207"/>
      <c r="BX3223" s="207"/>
      <c r="BY3223" s="207"/>
      <c r="BZ3223" s="207"/>
      <c r="CA3223" s="207"/>
      <c r="CB3223" s="207"/>
      <c r="CC3223" s="207"/>
      <c r="CD3223" s="207"/>
      <c r="CE3223" s="207"/>
      <c r="CF3223" s="207"/>
      <c r="CG3223" s="207"/>
      <c r="CH3223" s="207"/>
      <c r="CI3223" s="207"/>
      <c r="CJ3223" s="207"/>
      <c r="CK3223" s="207"/>
      <c r="CL3223" s="207"/>
      <c r="CM3223" s="207"/>
      <c r="CN3223" s="207"/>
      <c r="CO3223" s="207"/>
      <c r="CP3223" s="207"/>
      <c r="CQ3223" s="207"/>
      <c r="CR3223" s="207"/>
      <c r="CS3223" s="207"/>
      <c r="CT3223" s="207"/>
      <c r="CU3223" s="207"/>
      <c r="CV3223" s="207"/>
      <c r="CW3223" s="207"/>
      <c r="CX3223" s="207"/>
      <c r="CY3223" s="207"/>
      <c r="CZ3223" s="207"/>
      <c r="DA3223" s="207"/>
      <c r="DB3223" s="207"/>
      <c r="DC3223" s="207"/>
      <c r="DD3223" s="207"/>
      <c r="DE3223" s="207"/>
      <c r="DF3223" s="207"/>
      <c r="DG3223" s="207"/>
      <c r="DH3223" s="207"/>
      <c r="DI3223" s="207"/>
      <c r="DJ3223" s="207"/>
      <c r="DK3223" s="207"/>
      <c r="DL3223" s="207"/>
      <c r="DM3223" s="207"/>
      <c r="DN3223" s="207"/>
      <c r="DO3223" s="207"/>
      <c r="DP3223" s="207"/>
      <c r="DQ3223" s="207"/>
      <c r="DR3223" s="207"/>
      <c r="DS3223" s="207"/>
      <c r="DT3223" s="207"/>
      <c r="DU3223" s="207"/>
      <c r="DV3223" s="207"/>
      <c r="DW3223" s="207"/>
      <c r="DX3223" s="207"/>
    </row>
    <row r="3224" spans="16:128">
      <c r="P3224" s="57"/>
      <c r="Q3224" s="57"/>
      <c r="R3224" s="57"/>
      <c r="S3224" s="213"/>
      <c r="T3224" s="202"/>
      <c r="BP3224" s="207"/>
      <c r="BQ3224" s="207"/>
      <c r="BR3224" s="207"/>
      <c r="BS3224" s="207"/>
      <c r="BT3224" s="207"/>
      <c r="BU3224" s="207"/>
      <c r="BV3224" s="207"/>
      <c r="BW3224" s="207"/>
      <c r="BX3224" s="207"/>
      <c r="BY3224" s="207"/>
      <c r="BZ3224" s="207"/>
      <c r="CA3224" s="207"/>
      <c r="CB3224" s="207"/>
      <c r="CC3224" s="207"/>
      <c r="CD3224" s="207"/>
      <c r="CE3224" s="207"/>
      <c r="CF3224" s="207"/>
      <c r="CG3224" s="207"/>
      <c r="CH3224" s="207"/>
      <c r="CI3224" s="207"/>
      <c r="CJ3224" s="207"/>
      <c r="CK3224" s="207"/>
      <c r="CL3224" s="207"/>
      <c r="CM3224" s="207"/>
      <c r="CN3224" s="207"/>
      <c r="CO3224" s="207"/>
      <c r="CP3224" s="207"/>
      <c r="CQ3224" s="207"/>
      <c r="CR3224" s="207"/>
      <c r="CS3224" s="207"/>
      <c r="CT3224" s="207"/>
      <c r="CU3224" s="207"/>
      <c r="CV3224" s="207"/>
      <c r="CW3224" s="207"/>
      <c r="CX3224" s="207"/>
      <c r="CY3224" s="207"/>
      <c r="CZ3224" s="207"/>
      <c r="DA3224" s="207"/>
      <c r="DB3224" s="207"/>
      <c r="DC3224" s="207"/>
      <c r="DD3224" s="207"/>
      <c r="DE3224" s="207"/>
      <c r="DF3224" s="207"/>
      <c r="DG3224" s="207"/>
      <c r="DH3224" s="207"/>
      <c r="DI3224" s="207"/>
      <c r="DJ3224" s="207"/>
      <c r="DK3224" s="207"/>
      <c r="DL3224" s="207"/>
      <c r="DM3224" s="207"/>
      <c r="DN3224" s="207"/>
      <c r="DO3224" s="207"/>
      <c r="DP3224" s="207"/>
      <c r="DQ3224" s="207"/>
      <c r="DR3224" s="207"/>
      <c r="DS3224" s="207"/>
      <c r="DT3224" s="207"/>
      <c r="DU3224" s="207"/>
      <c r="DV3224" s="207"/>
      <c r="DW3224" s="207"/>
      <c r="DX3224" s="207"/>
    </row>
    <row r="3225" spans="16:128">
      <c r="P3225" s="57"/>
      <c r="Q3225" s="57"/>
      <c r="R3225" s="57"/>
      <c r="S3225" s="213"/>
      <c r="T3225" s="202"/>
      <c r="BP3225" s="207"/>
      <c r="BQ3225" s="207"/>
      <c r="BR3225" s="207"/>
      <c r="BS3225" s="207"/>
      <c r="BT3225" s="207"/>
      <c r="BU3225" s="207"/>
      <c r="BV3225" s="207"/>
      <c r="BW3225" s="207"/>
      <c r="BX3225" s="207"/>
      <c r="BY3225" s="207"/>
      <c r="BZ3225" s="207"/>
      <c r="CA3225" s="207"/>
      <c r="CB3225" s="207"/>
      <c r="CC3225" s="207"/>
      <c r="CD3225" s="207"/>
      <c r="CE3225" s="207"/>
      <c r="CF3225" s="207"/>
      <c r="CG3225" s="207"/>
      <c r="CH3225" s="207"/>
      <c r="CI3225" s="207"/>
      <c r="CJ3225" s="207"/>
      <c r="CK3225" s="207"/>
      <c r="CL3225" s="207"/>
      <c r="CM3225" s="207"/>
      <c r="CN3225" s="207"/>
      <c r="CO3225" s="207"/>
      <c r="CP3225" s="207"/>
      <c r="CQ3225" s="207"/>
      <c r="CR3225" s="207"/>
      <c r="CS3225" s="207"/>
      <c r="CT3225" s="207"/>
      <c r="CU3225" s="207"/>
      <c r="CV3225" s="207"/>
      <c r="CW3225" s="207"/>
      <c r="CX3225" s="207"/>
      <c r="CY3225" s="207"/>
      <c r="CZ3225" s="207"/>
      <c r="DA3225" s="207"/>
      <c r="DB3225" s="207"/>
      <c r="DC3225" s="207"/>
      <c r="DD3225" s="207"/>
      <c r="DE3225" s="207"/>
      <c r="DF3225" s="207"/>
      <c r="DG3225" s="207"/>
      <c r="DH3225" s="207"/>
      <c r="DI3225" s="207"/>
      <c r="DJ3225" s="207"/>
      <c r="DK3225" s="207"/>
      <c r="DL3225" s="207"/>
      <c r="DM3225" s="207"/>
      <c r="DN3225" s="207"/>
      <c r="DO3225" s="207"/>
      <c r="DP3225" s="207"/>
      <c r="DQ3225" s="207"/>
      <c r="DR3225" s="207"/>
      <c r="DS3225" s="207"/>
      <c r="DT3225" s="207"/>
      <c r="DU3225" s="207"/>
      <c r="DV3225" s="207"/>
      <c r="DW3225" s="207"/>
      <c r="DX3225" s="207"/>
    </row>
    <row r="3226" spans="16:128">
      <c r="P3226" s="57"/>
      <c r="Q3226" s="57"/>
      <c r="R3226" s="57"/>
      <c r="S3226" s="213"/>
      <c r="T3226" s="202"/>
      <c r="BP3226" s="207"/>
      <c r="BQ3226" s="207"/>
      <c r="BR3226" s="207"/>
      <c r="BS3226" s="207"/>
      <c r="BT3226" s="207"/>
      <c r="BU3226" s="207"/>
      <c r="BV3226" s="207"/>
      <c r="BW3226" s="207"/>
      <c r="BX3226" s="207"/>
      <c r="BY3226" s="207"/>
      <c r="BZ3226" s="207"/>
      <c r="CA3226" s="207"/>
      <c r="CB3226" s="207"/>
      <c r="CC3226" s="207"/>
      <c r="CD3226" s="207"/>
      <c r="CE3226" s="207"/>
      <c r="CF3226" s="207"/>
      <c r="CG3226" s="207"/>
      <c r="CH3226" s="207"/>
      <c r="CI3226" s="207"/>
      <c r="CJ3226" s="207"/>
      <c r="CK3226" s="207"/>
      <c r="CL3226" s="207"/>
      <c r="CM3226" s="207"/>
      <c r="CN3226" s="207"/>
      <c r="CO3226" s="207"/>
      <c r="CP3226" s="207"/>
      <c r="CQ3226" s="207"/>
      <c r="CR3226" s="207"/>
      <c r="CS3226" s="207"/>
      <c r="CT3226" s="207"/>
      <c r="CU3226" s="207"/>
      <c r="CV3226" s="207"/>
      <c r="CW3226" s="207"/>
      <c r="CX3226" s="207"/>
      <c r="CY3226" s="207"/>
      <c r="CZ3226" s="207"/>
      <c r="DA3226" s="207"/>
      <c r="DB3226" s="207"/>
      <c r="DC3226" s="207"/>
      <c r="DD3226" s="207"/>
      <c r="DE3226" s="207"/>
      <c r="DF3226" s="207"/>
      <c r="DG3226" s="207"/>
      <c r="DH3226" s="207"/>
      <c r="DI3226" s="207"/>
      <c r="DJ3226" s="207"/>
      <c r="DK3226" s="207"/>
      <c r="DL3226" s="207"/>
      <c r="DM3226" s="207"/>
      <c r="DN3226" s="207"/>
      <c r="DO3226" s="207"/>
      <c r="DP3226" s="207"/>
      <c r="DQ3226" s="207"/>
      <c r="DR3226" s="207"/>
      <c r="DS3226" s="207"/>
      <c r="DT3226" s="207"/>
      <c r="DU3226" s="207"/>
      <c r="DV3226" s="207"/>
      <c r="DW3226" s="207"/>
      <c r="DX3226" s="207"/>
    </row>
    <row r="3227" spans="16:128">
      <c r="P3227" s="57"/>
      <c r="Q3227" s="57"/>
      <c r="R3227" s="57"/>
      <c r="S3227" s="213"/>
      <c r="T3227" s="202"/>
      <c r="BP3227" s="207"/>
      <c r="BQ3227" s="207"/>
      <c r="BR3227" s="207"/>
      <c r="BS3227" s="207"/>
      <c r="BT3227" s="207"/>
      <c r="BU3227" s="207"/>
      <c r="BV3227" s="207"/>
      <c r="BW3227" s="207"/>
      <c r="BX3227" s="207"/>
      <c r="BY3227" s="207"/>
      <c r="BZ3227" s="207"/>
      <c r="CA3227" s="207"/>
      <c r="CB3227" s="207"/>
      <c r="CC3227" s="207"/>
      <c r="CD3227" s="207"/>
      <c r="CE3227" s="207"/>
      <c r="CF3227" s="207"/>
      <c r="CG3227" s="207"/>
      <c r="CH3227" s="207"/>
      <c r="CI3227" s="207"/>
      <c r="CJ3227" s="207"/>
      <c r="CK3227" s="207"/>
      <c r="CL3227" s="207"/>
      <c r="CM3227" s="207"/>
      <c r="CN3227" s="207"/>
      <c r="CO3227" s="207"/>
      <c r="CP3227" s="207"/>
      <c r="CQ3227" s="207"/>
      <c r="CR3227" s="207"/>
      <c r="CS3227" s="207"/>
      <c r="CT3227" s="207"/>
      <c r="CU3227" s="207"/>
      <c r="CV3227" s="207"/>
      <c r="CW3227" s="207"/>
      <c r="CX3227" s="207"/>
      <c r="CY3227" s="207"/>
      <c r="CZ3227" s="207"/>
      <c r="DA3227" s="207"/>
      <c r="DB3227" s="207"/>
      <c r="DC3227" s="207"/>
      <c r="DD3227" s="207"/>
      <c r="DE3227" s="207"/>
      <c r="DF3227" s="207"/>
      <c r="DG3227" s="207"/>
      <c r="DH3227" s="207"/>
      <c r="DI3227" s="207"/>
      <c r="DJ3227" s="207"/>
      <c r="DK3227" s="207"/>
      <c r="DL3227" s="207"/>
      <c r="DM3227" s="207"/>
      <c r="DN3227" s="207"/>
      <c r="DO3227" s="207"/>
      <c r="DP3227" s="207"/>
      <c r="DQ3227" s="207"/>
      <c r="DR3227" s="207"/>
      <c r="DS3227" s="207"/>
      <c r="DT3227" s="207"/>
      <c r="DU3227" s="207"/>
      <c r="DV3227" s="207"/>
      <c r="DW3227" s="207"/>
      <c r="DX3227" s="207"/>
    </row>
    <row r="3228" spans="16:128">
      <c r="P3228" s="57"/>
      <c r="Q3228" s="57"/>
      <c r="R3228" s="57"/>
      <c r="S3228" s="213"/>
      <c r="T3228" s="202"/>
      <c r="BP3228" s="207"/>
      <c r="BQ3228" s="207"/>
      <c r="BR3228" s="207"/>
      <c r="BS3228" s="207"/>
      <c r="BT3228" s="207"/>
      <c r="BU3228" s="207"/>
      <c r="BV3228" s="207"/>
      <c r="BW3228" s="207"/>
      <c r="BX3228" s="207"/>
      <c r="BY3228" s="207"/>
      <c r="BZ3228" s="207"/>
      <c r="CA3228" s="207"/>
      <c r="CB3228" s="207"/>
      <c r="CC3228" s="207"/>
      <c r="CD3228" s="207"/>
      <c r="CE3228" s="207"/>
      <c r="CF3228" s="207"/>
      <c r="CG3228" s="207"/>
      <c r="CH3228" s="207"/>
      <c r="CI3228" s="207"/>
      <c r="CJ3228" s="207"/>
      <c r="CK3228" s="207"/>
      <c r="CL3228" s="207"/>
      <c r="CM3228" s="207"/>
      <c r="CN3228" s="207"/>
      <c r="CO3228" s="207"/>
      <c r="CP3228" s="207"/>
      <c r="CQ3228" s="207"/>
      <c r="CR3228" s="207"/>
      <c r="CS3228" s="207"/>
      <c r="CT3228" s="207"/>
      <c r="CU3228" s="207"/>
      <c r="CV3228" s="207"/>
      <c r="CW3228" s="207"/>
      <c r="CX3228" s="207"/>
      <c r="CY3228" s="207"/>
      <c r="CZ3228" s="207"/>
      <c r="DA3228" s="207"/>
      <c r="DB3228" s="207"/>
      <c r="DC3228" s="207"/>
      <c r="DD3228" s="207"/>
      <c r="DE3228" s="207"/>
      <c r="DF3228" s="207"/>
      <c r="DG3228" s="207"/>
      <c r="DH3228" s="207"/>
      <c r="DI3228" s="207"/>
      <c r="DJ3228" s="207"/>
      <c r="DK3228" s="207"/>
      <c r="DL3228" s="207"/>
      <c r="DM3228" s="207"/>
      <c r="DN3228" s="207"/>
      <c r="DO3228" s="207"/>
      <c r="DP3228" s="207"/>
      <c r="DQ3228" s="207"/>
      <c r="DR3228" s="207"/>
      <c r="DS3228" s="207"/>
      <c r="DT3228" s="207"/>
      <c r="DU3228" s="207"/>
      <c r="DV3228" s="207"/>
      <c r="DW3228" s="207"/>
      <c r="DX3228" s="207"/>
    </row>
    <row r="3229" spans="16:128">
      <c r="P3229" s="57"/>
      <c r="Q3229" s="57"/>
      <c r="R3229" s="57"/>
      <c r="S3229" s="213"/>
      <c r="T3229" s="202"/>
      <c r="BP3229" s="207"/>
      <c r="BQ3229" s="207"/>
      <c r="BR3229" s="207"/>
      <c r="BS3229" s="207"/>
      <c r="BT3229" s="207"/>
      <c r="BU3229" s="207"/>
      <c r="BV3229" s="207"/>
      <c r="BW3229" s="207"/>
      <c r="BX3229" s="207"/>
      <c r="BY3229" s="207"/>
      <c r="BZ3229" s="207"/>
      <c r="CA3229" s="207"/>
      <c r="CB3229" s="207"/>
      <c r="CC3229" s="207"/>
      <c r="CD3229" s="207"/>
      <c r="CE3229" s="207"/>
      <c r="CF3229" s="207"/>
      <c r="CG3229" s="207"/>
      <c r="CH3229" s="207"/>
      <c r="CI3229" s="207"/>
      <c r="CJ3229" s="207"/>
      <c r="CK3229" s="207"/>
      <c r="CL3229" s="207"/>
      <c r="CM3229" s="207"/>
      <c r="CN3229" s="207"/>
      <c r="CO3229" s="207"/>
      <c r="CP3229" s="207"/>
      <c r="CQ3229" s="207"/>
      <c r="CR3229" s="207"/>
      <c r="CS3229" s="207"/>
      <c r="CT3229" s="207"/>
      <c r="CU3229" s="207"/>
      <c r="CV3229" s="207"/>
      <c r="CW3229" s="207"/>
      <c r="CX3229" s="207"/>
      <c r="CY3229" s="207"/>
      <c r="CZ3229" s="207"/>
      <c r="DA3229" s="207"/>
      <c r="DB3229" s="207"/>
      <c r="DC3229" s="207"/>
      <c r="DD3229" s="207"/>
      <c r="DE3229" s="207"/>
      <c r="DF3229" s="207"/>
      <c r="DG3229" s="207"/>
      <c r="DH3229" s="207"/>
      <c r="DI3229" s="207"/>
      <c r="DJ3229" s="207"/>
      <c r="DK3229" s="207"/>
      <c r="DL3229" s="207"/>
      <c r="DM3229" s="207"/>
      <c r="DN3229" s="207"/>
      <c r="DO3229" s="207"/>
      <c r="DP3229" s="207"/>
      <c r="DQ3229" s="207"/>
      <c r="DR3229" s="207"/>
      <c r="DS3229" s="207"/>
      <c r="DT3229" s="207"/>
      <c r="DU3229" s="207"/>
      <c r="DV3229" s="207"/>
      <c r="DW3229" s="207"/>
      <c r="DX3229" s="207"/>
    </row>
    <row r="3230" spans="16:128">
      <c r="P3230" s="57"/>
      <c r="Q3230" s="57"/>
      <c r="R3230" s="57"/>
      <c r="S3230" s="213"/>
      <c r="T3230" s="202"/>
      <c r="BP3230" s="207"/>
      <c r="BQ3230" s="207"/>
      <c r="BR3230" s="207"/>
      <c r="BS3230" s="207"/>
      <c r="BT3230" s="207"/>
      <c r="BU3230" s="207"/>
      <c r="BV3230" s="207"/>
      <c r="BW3230" s="207"/>
      <c r="BX3230" s="207"/>
      <c r="BY3230" s="207"/>
      <c r="BZ3230" s="207"/>
      <c r="CA3230" s="207"/>
      <c r="CB3230" s="207"/>
      <c r="CC3230" s="207"/>
      <c r="CD3230" s="207"/>
      <c r="CE3230" s="207"/>
      <c r="CF3230" s="207"/>
      <c r="CG3230" s="207"/>
      <c r="CH3230" s="207"/>
      <c r="CI3230" s="207"/>
      <c r="CJ3230" s="207"/>
      <c r="CK3230" s="207"/>
      <c r="CL3230" s="207"/>
      <c r="CM3230" s="207"/>
      <c r="CN3230" s="207"/>
      <c r="CO3230" s="207"/>
      <c r="CP3230" s="207"/>
      <c r="CQ3230" s="207"/>
      <c r="CR3230" s="207"/>
      <c r="CS3230" s="207"/>
      <c r="CT3230" s="207"/>
      <c r="CU3230" s="207"/>
      <c r="CV3230" s="207"/>
      <c r="CW3230" s="207"/>
      <c r="CX3230" s="207"/>
      <c r="CY3230" s="207"/>
      <c r="CZ3230" s="207"/>
      <c r="DA3230" s="207"/>
      <c r="DB3230" s="207"/>
      <c r="DC3230" s="207"/>
      <c r="DD3230" s="207"/>
      <c r="DE3230" s="207"/>
      <c r="DF3230" s="207"/>
      <c r="DG3230" s="207"/>
      <c r="DH3230" s="207"/>
      <c r="DI3230" s="207"/>
      <c r="DJ3230" s="207"/>
      <c r="DK3230" s="207"/>
      <c r="DL3230" s="207"/>
      <c r="DM3230" s="207"/>
      <c r="DN3230" s="207"/>
      <c r="DO3230" s="207"/>
      <c r="DP3230" s="207"/>
      <c r="DQ3230" s="207"/>
      <c r="DR3230" s="207"/>
      <c r="DS3230" s="207"/>
      <c r="DT3230" s="207"/>
      <c r="DU3230" s="207"/>
      <c r="DV3230" s="207"/>
      <c r="DW3230" s="207"/>
      <c r="DX3230" s="207"/>
    </row>
    <row r="3231" spans="16:128">
      <c r="P3231" s="57"/>
      <c r="Q3231" s="57"/>
      <c r="R3231" s="57"/>
      <c r="S3231" s="213"/>
      <c r="T3231" s="202"/>
      <c r="BP3231" s="207"/>
      <c r="BQ3231" s="207"/>
      <c r="BR3231" s="207"/>
      <c r="BS3231" s="207"/>
      <c r="BT3231" s="207"/>
      <c r="BU3231" s="207"/>
      <c r="BV3231" s="207"/>
      <c r="BW3231" s="207"/>
      <c r="BX3231" s="207"/>
      <c r="BY3231" s="207"/>
      <c r="BZ3231" s="207"/>
      <c r="CA3231" s="207"/>
      <c r="CB3231" s="207"/>
      <c r="CC3231" s="207"/>
      <c r="CD3231" s="207"/>
      <c r="CE3231" s="207"/>
      <c r="CF3231" s="207"/>
      <c r="CG3231" s="207"/>
      <c r="CH3231" s="207"/>
      <c r="CI3231" s="207"/>
      <c r="CJ3231" s="207"/>
      <c r="CK3231" s="207"/>
      <c r="CL3231" s="207"/>
      <c r="CM3231" s="207"/>
      <c r="CN3231" s="207"/>
      <c r="CO3231" s="207"/>
      <c r="CP3231" s="207"/>
      <c r="CQ3231" s="207"/>
      <c r="CR3231" s="207"/>
      <c r="CS3231" s="207"/>
      <c r="CT3231" s="207"/>
      <c r="CU3231" s="207"/>
      <c r="CV3231" s="207"/>
      <c r="CW3231" s="207"/>
      <c r="CX3231" s="207"/>
      <c r="CY3231" s="207"/>
      <c r="CZ3231" s="207"/>
      <c r="DA3231" s="207"/>
      <c r="DB3231" s="207"/>
      <c r="DC3231" s="207"/>
      <c r="DD3231" s="207"/>
      <c r="DE3231" s="207"/>
      <c r="DF3231" s="207"/>
      <c r="DG3231" s="207"/>
      <c r="DH3231" s="207"/>
      <c r="DI3231" s="207"/>
      <c r="DJ3231" s="207"/>
      <c r="DK3231" s="207"/>
      <c r="DL3231" s="207"/>
      <c r="DM3231" s="207"/>
      <c r="DN3231" s="207"/>
      <c r="DO3231" s="207"/>
      <c r="DP3231" s="207"/>
      <c r="DQ3231" s="207"/>
      <c r="DR3231" s="207"/>
      <c r="DS3231" s="207"/>
      <c r="DT3231" s="207"/>
      <c r="DU3231" s="207"/>
      <c r="DV3231" s="207"/>
      <c r="DW3231" s="207"/>
      <c r="DX3231" s="207"/>
    </row>
    <row r="3232" spans="16:128">
      <c r="P3232" s="57"/>
      <c r="Q3232" s="57"/>
      <c r="R3232" s="57"/>
      <c r="S3232" s="213"/>
      <c r="T3232" s="202"/>
      <c r="BP3232" s="207"/>
      <c r="BQ3232" s="207"/>
      <c r="BR3232" s="207"/>
      <c r="BS3232" s="207"/>
      <c r="BT3232" s="207"/>
      <c r="BU3232" s="207"/>
      <c r="BV3232" s="207"/>
      <c r="BW3232" s="207"/>
      <c r="BX3232" s="207"/>
      <c r="BY3232" s="207"/>
      <c r="BZ3232" s="207"/>
      <c r="CA3232" s="207"/>
      <c r="CB3232" s="207"/>
      <c r="CC3232" s="207"/>
      <c r="CD3232" s="207"/>
      <c r="CE3232" s="207"/>
      <c r="CF3232" s="207"/>
      <c r="CG3232" s="207"/>
      <c r="CH3232" s="207"/>
      <c r="CI3232" s="207"/>
      <c r="CJ3232" s="207"/>
      <c r="CK3232" s="207"/>
      <c r="CL3232" s="207"/>
      <c r="CM3232" s="207"/>
      <c r="CN3232" s="207"/>
      <c r="CO3232" s="207"/>
      <c r="CP3232" s="207"/>
      <c r="CQ3232" s="207"/>
      <c r="CR3232" s="207"/>
      <c r="CS3232" s="207"/>
      <c r="CT3232" s="207"/>
      <c r="CU3232" s="207"/>
      <c r="CV3232" s="207"/>
      <c r="CW3232" s="207"/>
      <c r="CX3232" s="207"/>
      <c r="CY3232" s="207"/>
      <c r="CZ3232" s="207"/>
      <c r="DA3232" s="207"/>
      <c r="DB3232" s="207"/>
      <c r="DC3232" s="207"/>
      <c r="DD3232" s="207"/>
      <c r="DE3232" s="207"/>
      <c r="DF3232" s="207"/>
      <c r="DG3232" s="207"/>
      <c r="DH3232" s="207"/>
      <c r="DI3232" s="207"/>
      <c r="DJ3232" s="207"/>
      <c r="DK3232" s="207"/>
      <c r="DL3232" s="207"/>
      <c r="DM3232" s="207"/>
      <c r="DN3232" s="207"/>
      <c r="DO3232" s="207"/>
      <c r="DP3232" s="207"/>
      <c r="DQ3232" s="207"/>
      <c r="DR3232" s="207"/>
      <c r="DS3232" s="207"/>
      <c r="DT3232" s="207"/>
      <c r="DU3232" s="207"/>
      <c r="DV3232" s="207"/>
      <c r="DW3232" s="207"/>
      <c r="DX3232" s="207"/>
    </row>
    <row r="3233" spans="16:128">
      <c r="P3233" s="57"/>
      <c r="Q3233" s="57"/>
      <c r="R3233" s="57"/>
      <c r="S3233" s="213"/>
      <c r="T3233" s="202"/>
      <c r="BP3233" s="207"/>
      <c r="BQ3233" s="207"/>
      <c r="BR3233" s="207"/>
      <c r="BS3233" s="207"/>
      <c r="BT3233" s="207"/>
      <c r="BU3233" s="207"/>
      <c r="BV3233" s="207"/>
      <c r="BW3233" s="207"/>
      <c r="BX3233" s="207"/>
      <c r="BY3233" s="207"/>
      <c r="BZ3233" s="207"/>
      <c r="CA3233" s="207"/>
      <c r="CB3233" s="207"/>
      <c r="CC3233" s="207"/>
      <c r="CD3233" s="207"/>
      <c r="CE3233" s="207"/>
      <c r="CF3233" s="207"/>
      <c r="CG3233" s="207"/>
      <c r="CH3233" s="207"/>
      <c r="CI3233" s="207"/>
      <c r="CJ3233" s="207"/>
      <c r="CK3233" s="207"/>
      <c r="CL3233" s="207"/>
      <c r="CM3233" s="207"/>
      <c r="CN3233" s="207"/>
      <c r="CO3233" s="207"/>
      <c r="CP3233" s="207"/>
      <c r="CQ3233" s="207"/>
      <c r="CR3233" s="207"/>
      <c r="CS3233" s="207"/>
      <c r="CT3233" s="207"/>
      <c r="CU3233" s="207"/>
      <c r="CV3233" s="207"/>
      <c r="CW3233" s="207"/>
      <c r="CX3233" s="207"/>
      <c r="CY3233" s="207"/>
      <c r="CZ3233" s="207"/>
      <c r="DA3233" s="207"/>
      <c r="DB3233" s="207"/>
      <c r="DC3233" s="207"/>
      <c r="DD3233" s="207"/>
      <c r="DE3233" s="207"/>
      <c r="DF3233" s="207"/>
      <c r="DG3233" s="207"/>
      <c r="DH3233" s="207"/>
      <c r="DI3233" s="207"/>
      <c r="DJ3233" s="207"/>
      <c r="DK3233" s="207"/>
      <c r="DL3233" s="207"/>
      <c r="DM3233" s="207"/>
      <c r="DN3233" s="207"/>
      <c r="DO3233" s="207"/>
      <c r="DP3233" s="207"/>
      <c r="DQ3233" s="207"/>
      <c r="DR3233" s="207"/>
      <c r="DS3233" s="207"/>
      <c r="DT3233" s="207"/>
      <c r="DU3233" s="207"/>
      <c r="DV3233" s="207"/>
      <c r="DW3233" s="207"/>
      <c r="DX3233" s="207"/>
    </row>
    <row r="3234" spans="16:128">
      <c r="P3234" s="57"/>
      <c r="Q3234" s="57"/>
      <c r="R3234" s="57"/>
      <c r="S3234" s="213"/>
      <c r="T3234" s="202"/>
      <c r="BP3234" s="207"/>
      <c r="BQ3234" s="207"/>
      <c r="BR3234" s="207"/>
      <c r="BS3234" s="207"/>
      <c r="BT3234" s="207"/>
      <c r="BU3234" s="207"/>
      <c r="BV3234" s="207"/>
      <c r="BW3234" s="207"/>
      <c r="BX3234" s="207"/>
      <c r="BY3234" s="207"/>
      <c r="BZ3234" s="207"/>
      <c r="CA3234" s="207"/>
      <c r="CB3234" s="207"/>
      <c r="CC3234" s="207"/>
      <c r="CD3234" s="207"/>
      <c r="CE3234" s="207"/>
      <c r="CF3234" s="207"/>
      <c r="CG3234" s="207"/>
      <c r="CH3234" s="207"/>
      <c r="CI3234" s="207"/>
      <c r="CJ3234" s="207"/>
      <c r="CK3234" s="207"/>
      <c r="CL3234" s="207"/>
      <c r="CM3234" s="207"/>
      <c r="CN3234" s="207"/>
      <c r="CO3234" s="207"/>
      <c r="CP3234" s="207"/>
      <c r="CQ3234" s="207"/>
      <c r="CR3234" s="207"/>
      <c r="CS3234" s="207"/>
      <c r="CT3234" s="207"/>
      <c r="CU3234" s="207"/>
      <c r="CV3234" s="207"/>
      <c r="CW3234" s="207"/>
      <c r="CX3234" s="207"/>
      <c r="CY3234" s="207"/>
      <c r="CZ3234" s="207"/>
      <c r="DA3234" s="207"/>
      <c r="DB3234" s="207"/>
      <c r="DC3234" s="207"/>
      <c r="DD3234" s="207"/>
      <c r="DE3234" s="207"/>
      <c r="DF3234" s="207"/>
      <c r="DG3234" s="207"/>
      <c r="DH3234" s="207"/>
      <c r="DI3234" s="207"/>
      <c r="DJ3234" s="207"/>
      <c r="DK3234" s="207"/>
      <c r="DL3234" s="207"/>
      <c r="DM3234" s="207"/>
      <c r="DN3234" s="207"/>
      <c r="DO3234" s="207"/>
      <c r="DP3234" s="207"/>
      <c r="DQ3234" s="207"/>
      <c r="DR3234" s="207"/>
      <c r="DS3234" s="207"/>
      <c r="DT3234" s="207"/>
      <c r="DU3234" s="207"/>
      <c r="DV3234" s="207"/>
      <c r="DW3234" s="207"/>
      <c r="DX3234" s="207"/>
    </row>
    <row r="3235" spans="16:128">
      <c r="P3235" s="57"/>
      <c r="Q3235" s="57"/>
      <c r="R3235" s="57"/>
      <c r="S3235" s="213"/>
      <c r="T3235" s="202"/>
      <c r="BP3235" s="207"/>
      <c r="BQ3235" s="207"/>
      <c r="BR3235" s="207"/>
      <c r="BS3235" s="207"/>
      <c r="BT3235" s="207"/>
      <c r="BU3235" s="207"/>
      <c r="BV3235" s="207"/>
      <c r="BW3235" s="207"/>
      <c r="BX3235" s="207"/>
      <c r="BY3235" s="207"/>
      <c r="BZ3235" s="207"/>
      <c r="CA3235" s="207"/>
      <c r="CB3235" s="207"/>
      <c r="CC3235" s="207"/>
      <c r="CD3235" s="207"/>
      <c r="CE3235" s="207"/>
      <c r="CF3235" s="207"/>
      <c r="CG3235" s="207"/>
      <c r="CH3235" s="207"/>
      <c r="CI3235" s="207"/>
      <c r="CJ3235" s="207"/>
      <c r="CK3235" s="207"/>
      <c r="CL3235" s="207"/>
      <c r="CM3235" s="207"/>
      <c r="CN3235" s="207"/>
      <c r="CO3235" s="207"/>
      <c r="CP3235" s="207"/>
      <c r="CQ3235" s="207"/>
      <c r="CR3235" s="207"/>
      <c r="CS3235" s="207"/>
      <c r="CT3235" s="207"/>
      <c r="CU3235" s="207"/>
      <c r="CV3235" s="207"/>
      <c r="CW3235" s="207"/>
      <c r="CX3235" s="207"/>
      <c r="CY3235" s="207"/>
      <c r="CZ3235" s="207"/>
      <c r="DA3235" s="207"/>
      <c r="DB3235" s="207"/>
      <c r="DC3235" s="207"/>
      <c r="DD3235" s="207"/>
      <c r="DE3235" s="207"/>
      <c r="DF3235" s="207"/>
      <c r="DG3235" s="207"/>
      <c r="DH3235" s="207"/>
      <c r="DI3235" s="207"/>
      <c r="DJ3235" s="207"/>
      <c r="DK3235" s="207"/>
      <c r="DL3235" s="207"/>
      <c r="DM3235" s="207"/>
      <c r="DN3235" s="207"/>
      <c r="DO3235" s="207"/>
      <c r="DP3235" s="207"/>
      <c r="DQ3235" s="207"/>
      <c r="DR3235" s="207"/>
      <c r="DS3235" s="207"/>
      <c r="DT3235" s="207"/>
      <c r="DU3235" s="207"/>
      <c r="DV3235" s="207"/>
      <c r="DW3235" s="207"/>
      <c r="DX3235" s="207"/>
    </row>
    <row r="3236" spans="16:128">
      <c r="P3236" s="57"/>
      <c r="Q3236" s="57"/>
      <c r="R3236" s="57"/>
      <c r="S3236" s="213"/>
      <c r="T3236" s="202"/>
      <c r="BP3236" s="207"/>
      <c r="BQ3236" s="207"/>
      <c r="BR3236" s="207"/>
      <c r="BS3236" s="207"/>
      <c r="BT3236" s="207"/>
      <c r="BU3236" s="207"/>
      <c r="BV3236" s="207"/>
      <c r="BW3236" s="207"/>
      <c r="BX3236" s="207"/>
      <c r="BY3236" s="207"/>
      <c r="BZ3236" s="207"/>
      <c r="CA3236" s="207"/>
      <c r="CB3236" s="207"/>
      <c r="CC3236" s="207"/>
      <c r="CD3236" s="207"/>
      <c r="CE3236" s="207"/>
      <c r="CF3236" s="207"/>
      <c r="CG3236" s="207"/>
      <c r="CH3236" s="207"/>
      <c r="CI3236" s="207"/>
      <c r="CJ3236" s="207"/>
      <c r="CK3236" s="207"/>
      <c r="CL3236" s="207"/>
      <c r="CM3236" s="207"/>
      <c r="CN3236" s="207"/>
      <c r="CO3236" s="207"/>
      <c r="CP3236" s="207"/>
      <c r="CQ3236" s="207"/>
      <c r="CR3236" s="207"/>
      <c r="CS3236" s="207"/>
      <c r="CT3236" s="207"/>
      <c r="CU3236" s="207"/>
      <c r="CV3236" s="207"/>
      <c r="CW3236" s="207"/>
      <c r="CX3236" s="207"/>
      <c r="CY3236" s="207"/>
      <c r="CZ3236" s="207"/>
      <c r="DA3236" s="207"/>
      <c r="DB3236" s="207"/>
      <c r="DC3236" s="207"/>
      <c r="DD3236" s="207"/>
      <c r="DE3236" s="207"/>
      <c r="DF3236" s="207"/>
      <c r="DG3236" s="207"/>
      <c r="DH3236" s="207"/>
      <c r="DI3236" s="207"/>
      <c r="DJ3236" s="207"/>
      <c r="DK3236" s="207"/>
      <c r="DL3236" s="207"/>
      <c r="DM3236" s="207"/>
      <c r="DN3236" s="207"/>
      <c r="DO3236" s="207"/>
      <c r="DP3236" s="207"/>
      <c r="DQ3236" s="207"/>
      <c r="DR3236" s="207"/>
      <c r="DS3236" s="207"/>
      <c r="DT3236" s="207"/>
      <c r="DU3236" s="207"/>
      <c r="DV3236" s="207"/>
      <c r="DW3236" s="207"/>
      <c r="DX3236" s="207"/>
    </row>
    <row r="3237" spans="16:128">
      <c r="P3237" s="57"/>
      <c r="Q3237" s="57"/>
      <c r="R3237" s="57"/>
      <c r="S3237" s="213"/>
      <c r="T3237" s="202"/>
      <c r="BP3237" s="207"/>
      <c r="BQ3237" s="207"/>
      <c r="BR3237" s="207"/>
      <c r="BS3237" s="207"/>
      <c r="BT3237" s="207"/>
      <c r="BU3237" s="207"/>
      <c r="BV3237" s="207"/>
      <c r="BW3237" s="207"/>
      <c r="BX3237" s="207"/>
      <c r="BY3237" s="207"/>
      <c r="BZ3237" s="207"/>
      <c r="CA3237" s="207"/>
      <c r="CB3237" s="207"/>
      <c r="CC3237" s="207"/>
      <c r="CD3237" s="207"/>
      <c r="CE3237" s="207"/>
      <c r="CF3237" s="207"/>
      <c r="CG3237" s="207"/>
      <c r="CH3237" s="207"/>
      <c r="CI3237" s="207"/>
      <c r="CJ3237" s="207"/>
      <c r="CK3237" s="207"/>
      <c r="CL3237" s="207"/>
      <c r="CM3237" s="207"/>
      <c r="CN3237" s="207"/>
      <c r="CO3237" s="207"/>
      <c r="CP3237" s="207"/>
      <c r="CQ3237" s="207"/>
      <c r="CR3237" s="207"/>
      <c r="CS3237" s="207"/>
      <c r="CT3237" s="207"/>
      <c r="CU3237" s="207"/>
      <c r="CV3237" s="207"/>
      <c r="CW3237" s="207"/>
      <c r="CX3237" s="207"/>
      <c r="CY3237" s="207"/>
      <c r="CZ3237" s="207"/>
      <c r="DA3237" s="207"/>
      <c r="DB3237" s="207"/>
      <c r="DC3237" s="207"/>
      <c r="DD3237" s="207"/>
      <c r="DE3237" s="207"/>
      <c r="DF3237" s="207"/>
      <c r="DG3237" s="207"/>
      <c r="DH3237" s="207"/>
      <c r="DI3237" s="207"/>
      <c r="DJ3237" s="207"/>
      <c r="DK3237" s="207"/>
      <c r="DL3237" s="207"/>
      <c r="DM3237" s="207"/>
      <c r="DN3237" s="207"/>
      <c r="DO3237" s="207"/>
      <c r="DP3237" s="207"/>
      <c r="DQ3237" s="207"/>
      <c r="DR3237" s="207"/>
      <c r="DS3237" s="207"/>
      <c r="DT3237" s="207"/>
      <c r="DU3237" s="207"/>
      <c r="DV3237" s="207"/>
      <c r="DW3237" s="207"/>
      <c r="DX3237" s="207"/>
    </row>
    <row r="3238" spans="16:128">
      <c r="P3238" s="57"/>
      <c r="Q3238" s="57"/>
      <c r="R3238" s="57"/>
      <c r="S3238" s="213"/>
      <c r="T3238" s="202"/>
      <c r="BP3238" s="207"/>
      <c r="BQ3238" s="207"/>
      <c r="BR3238" s="207"/>
      <c r="BS3238" s="207"/>
      <c r="BT3238" s="207"/>
      <c r="BU3238" s="207"/>
      <c r="BV3238" s="207"/>
      <c r="BW3238" s="207"/>
      <c r="BX3238" s="207"/>
      <c r="BY3238" s="207"/>
      <c r="BZ3238" s="207"/>
      <c r="CA3238" s="207"/>
      <c r="CB3238" s="207"/>
      <c r="CC3238" s="207"/>
      <c r="CD3238" s="207"/>
      <c r="CE3238" s="207"/>
      <c r="CF3238" s="207"/>
      <c r="CG3238" s="207"/>
      <c r="CH3238" s="207"/>
      <c r="CI3238" s="207"/>
      <c r="CJ3238" s="207"/>
      <c r="CK3238" s="207"/>
      <c r="CL3238" s="207"/>
      <c r="CM3238" s="207"/>
      <c r="CN3238" s="207"/>
      <c r="CO3238" s="207"/>
      <c r="CP3238" s="207"/>
      <c r="CQ3238" s="207"/>
      <c r="CR3238" s="207"/>
      <c r="CS3238" s="207"/>
      <c r="CT3238" s="207"/>
      <c r="CU3238" s="207"/>
      <c r="CV3238" s="207"/>
      <c r="CW3238" s="207"/>
      <c r="CX3238" s="207"/>
      <c r="CY3238" s="207"/>
      <c r="CZ3238" s="207"/>
      <c r="DA3238" s="207"/>
      <c r="DB3238" s="207"/>
      <c r="DC3238" s="207"/>
      <c r="DD3238" s="207"/>
      <c r="DE3238" s="207"/>
      <c r="DF3238" s="207"/>
      <c r="DG3238" s="207"/>
      <c r="DH3238" s="207"/>
      <c r="DI3238" s="207"/>
      <c r="DJ3238" s="207"/>
      <c r="DK3238" s="207"/>
      <c r="DL3238" s="207"/>
      <c r="DM3238" s="207"/>
      <c r="DN3238" s="207"/>
      <c r="DO3238" s="207"/>
      <c r="DP3238" s="207"/>
      <c r="DQ3238" s="207"/>
      <c r="DR3238" s="207"/>
      <c r="DS3238" s="207"/>
      <c r="DT3238" s="207"/>
      <c r="DU3238" s="207"/>
      <c r="DV3238" s="207"/>
      <c r="DW3238" s="207"/>
      <c r="DX3238" s="207"/>
    </row>
    <row r="3239" spans="16:128">
      <c r="P3239" s="57"/>
      <c r="Q3239" s="57"/>
      <c r="R3239" s="57"/>
      <c r="S3239" s="213"/>
      <c r="T3239" s="202"/>
      <c r="BP3239" s="207"/>
      <c r="BQ3239" s="207"/>
      <c r="BR3239" s="207"/>
      <c r="BS3239" s="207"/>
      <c r="BT3239" s="207"/>
      <c r="BU3239" s="207"/>
      <c r="BV3239" s="207"/>
      <c r="BW3239" s="207"/>
      <c r="BX3239" s="207"/>
      <c r="BY3239" s="207"/>
      <c r="BZ3239" s="207"/>
      <c r="CA3239" s="207"/>
      <c r="CB3239" s="207"/>
      <c r="CC3239" s="207"/>
      <c r="CD3239" s="207"/>
      <c r="CE3239" s="207"/>
      <c r="CF3239" s="207"/>
      <c r="CG3239" s="207"/>
      <c r="CH3239" s="207"/>
      <c r="CI3239" s="207"/>
      <c r="CJ3239" s="207"/>
      <c r="CK3239" s="207"/>
      <c r="CL3239" s="207"/>
      <c r="CM3239" s="207"/>
      <c r="CN3239" s="207"/>
      <c r="CO3239" s="207"/>
      <c r="CP3239" s="207"/>
      <c r="CQ3239" s="207"/>
      <c r="CR3239" s="207"/>
      <c r="CS3239" s="207"/>
      <c r="CT3239" s="207"/>
      <c r="CU3239" s="207"/>
      <c r="CV3239" s="207"/>
      <c r="CW3239" s="207"/>
      <c r="CX3239" s="207"/>
      <c r="CY3239" s="207"/>
      <c r="CZ3239" s="207"/>
      <c r="DA3239" s="207"/>
      <c r="DB3239" s="207"/>
      <c r="DC3239" s="207"/>
      <c r="DD3239" s="207"/>
      <c r="DE3239" s="207"/>
      <c r="DF3239" s="207"/>
      <c r="DG3239" s="207"/>
      <c r="DH3239" s="207"/>
      <c r="DI3239" s="207"/>
      <c r="DJ3239" s="207"/>
      <c r="DK3239" s="207"/>
      <c r="DL3239" s="207"/>
      <c r="DM3239" s="207"/>
      <c r="DN3239" s="207"/>
      <c r="DO3239" s="207"/>
      <c r="DP3239" s="207"/>
      <c r="DQ3239" s="207"/>
      <c r="DR3239" s="207"/>
      <c r="DS3239" s="207"/>
      <c r="DT3239" s="207"/>
      <c r="DU3239" s="207"/>
      <c r="DV3239" s="207"/>
      <c r="DW3239" s="207"/>
      <c r="DX3239" s="207"/>
    </row>
    <row r="3240" spans="16:128">
      <c r="P3240" s="57"/>
      <c r="Q3240" s="57"/>
      <c r="R3240" s="57"/>
      <c r="S3240" s="213"/>
      <c r="T3240" s="202"/>
      <c r="BP3240" s="207"/>
      <c r="BQ3240" s="207"/>
      <c r="BR3240" s="207"/>
      <c r="BS3240" s="207"/>
      <c r="BT3240" s="207"/>
      <c r="BU3240" s="207"/>
      <c r="BV3240" s="207"/>
      <c r="BW3240" s="207"/>
      <c r="BX3240" s="207"/>
      <c r="BY3240" s="207"/>
      <c r="BZ3240" s="207"/>
      <c r="CA3240" s="207"/>
      <c r="CB3240" s="207"/>
      <c r="CC3240" s="207"/>
      <c r="CD3240" s="207"/>
      <c r="CE3240" s="207"/>
      <c r="CF3240" s="207"/>
      <c r="CG3240" s="207"/>
      <c r="CH3240" s="207"/>
      <c r="CI3240" s="207"/>
      <c r="CJ3240" s="207"/>
      <c r="CK3240" s="207"/>
      <c r="CL3240" s="207"/>
      <c r="CM3240" s="207"/>
      <c r="CN3240" s="207"/>
      <c r="CO3240" s="207"/>
      <c r="CP3240" s="207"/>
      <c r="CQ3240" s="207"/>
      <c r="CR3240" s="207"/>
      <c r="CS3240" s="207"/>
      <c r="CT3240" s="207"/>
      <c r="CU3240" s="207"/>
      <c r="CV3240" s="207"/>
      <c r="CW3240" s="207"/>
      <c r="CX3240" s="207"/>
      <c r="CY3240" s="207"/>
      <c r="CZ3240" s="207"/>
      <c r="DA3240" s="207"/>
      <c r="DB3240" s="207"/>
      <c r="DC3240" s="207"/>
      <c r="DD3240" s="207"/>
      <c r="DE3240" s="207"/>
      <c r="DF3240" s="207"/>
      <c r="DG3240" s="207"/>
      <c r="DH3240" s="207"/>
      <c r="DI3240" s="207"/>
      <c r="DJ3240" s="207"/>
      <c r="DK3240" s="207"/>
      <c r="DL3240" s="207"/>
      <c r="DM3240" s="207"/>
      <c r="DN3240" s="207"/>
      <c r="DO3240" s="207"/>
      <c r="DP3240" s="207"/>
      <c r="DQ3240" s="207"/>
      <c r="DR3240" s="207"/>
      <c r="DS3240" s="207"/>
      <c r="DT3240" s="207"/>
      <c r="DU3240" s="207"/>
      <c r="DV3240" s="207"/>
      <c r="DW3240" s="207"/>
      <c r="DX3240" s="207"/>
    </row>
    <row r="3241" spans="16:128">
      <c r="P3241" s="57"/>
      <c r="Q3241" s="57"/>
      <c r="R3241" s="57"/>
      <c r="S3241" s="213"/>
      <c r="T3241" s="202"/>
      <c r="BP3241" s="207"/>
      <c r="BQ3241" s="207"/>
      <c r="BR3241" s="207"/>
      <c r="BS3241" s="207"/>
      <c r="BT3241" s="207"/>
      <c r="BU3241" s="207"/>
      <c r="BV3241" s="207"/>
      <c r="BW3241" s="207"/>
      <c r="BX3241" s="207"/>
      <c r="BY3241" s="207"/>
      <c r="BZ3241" s="207"/>
      <c r="CA3241" s="207"/>
      <c r="CB3241" s="207"/>
      <c r="CC3241" s="207"/>
      <c r="CD3241" s="207"/>
      <c r="CE3241" s="207"/>
      <c r="CF3241" s="207"/>
      <c r="CG3241" s="207"/>
      <c r="CH3241" s="207"/>
      <c r="CI3241" s="207"/>
      <c r="CJ3241" s="207"/>
      <c r="CK3241" s="207"/>
      <c r="CL3241" s="207"/>
      <c r="CM3241" s="207"/>
      <c r="CN3241" s="207"/>
      <c r="CO3241" s="207"/>
      <c r="CP3241" s="207"/>
      <c r="CQ3241" s="207"/>
      <c r="CR3241" s="207"/>
      <c r="CS3241" s="207"/>
      <c r="CT3241" s="207"/>
      <c r="CU3241" s="207"/>
      <c r="CV3241" s="207"/>
      <c r="CW3241" s="207"/>
      <c r="CX3241" s="207"/>
      <c r="CY3241" s="207"/>
      <c r="CZ3241" s="207"/>
      <c r="DA3241" s="207"/>
      <c r="DB3241" s="207"/>
      <c r="DC3241" s="207"/>
      <c r="DD3241" s="207"/>
      <c r="DE3241" s="207"/>
      <c r="DF3241" s="207"/>
      <c r="DG3241" s="207"/>
      <c r="DH3241" s="207"/>
      <c r="DI3241" s="207"/>
      <c r="DJ3241" s="207"/>
      <c r="DK3241" s="207"/>
      <c r="DL3241" s="207"/>
      <c r="DM3241" s="207"/>
      <c r="DN3241" s="207"/>
      <c r="DO3241" s="207"/>
      <c r="DP3241" s="207"/>
      <c r="DQ3241" s="207"/>
      <c r="DR3241" s="207"/>
      <c r="DS3241" s="207"/>
      <c r="DT3241" s="207"/>
      <c r="DU3241" s="207"/>
      <c r="DV3241" s="207"/>
      <c r="DW3241" s="207"/>
      <c r="DX3241" s="207"/>
    </row>
    <row r="3242" spans="16:128">
      <c r="P3242" s="57"/>
      <c r="Q3242" s="57"/>
      <c r="R3242" s="57"/>
      <c r="S3242" s="213"/>
      <c r="T3242" s="202"/>
      <c r="BP3242" s="207"/>
      <c r="BQ3242" s="207"/>
      <c r="BR3242" s="207"/>
      <c r="BS3242" s="207"/>
      <c r="BT3242" s="207"/>
      <c r="BU3242" s="207"/>
      <c r="BV3242" s="207"/>
      <c r="BW3242" s="207"/>
      <c r="BX3242" s="207"/>
      <c r="BY3242" s="207"/>
      <c r="BZ3242" s="207"/>
      <c r="CA3242" s="207"/>
      <c r="CB3242" s="207"/>
      <c r="CC3242" s="207"/>
      <c r="CD3242" s="207"/>
      <c r="CE3242" s="207"/>
      <c r="CF3242" s="207"/>
      <c r="CG3242" s="207"/>
      <c r="CH3242" s="207"/>
      <c r="CI3242" s="207"/>
      <c r="CJ3242" s="207"/>
      <c r="CK3242" s="207"/>
      <c r="CL3242" s="207"/>
      <c r="CM3242" s="207"/>
      <c r="CN3242" s="207"/>
      <c r="CO3242" s="207"/>
      <c r="CP3242" s="207"/>
      <c r="CQ3242" s="207"/>
      <c r="CR3242" s="207"/>
      <c r="CS3242" s="207"/>
      <c r="CT3242" s="207"/>
      <c r="CU3242" s="207"/>
      <c r="CV3242" s="207"/>
      <c r="CW3242" s="207"/>
      <c r="CX3242" s="207"/>
      <c r="CY3242" s="207"/>
      <c r="CZ3242" s="207"/>
      <c r="DA3242" s="207"/>
      <c r="DB3242" s="207"/>
      <c r="DC3242" s="207"/>
      <c r="DD3242" s="207"/>
      <c r="DE3242" s="207"/>
      <c r="DF3242" s="207"/>
      <c r="DG3242" s="207"/>
      <c r="DH3242" s="207"/>
      <c r="DI3242" s="207"/>
      <c r="DJ3242" s="207"/>
      <c r="DK3242" s="207"/>
      <c r="DL3242" s="207"/>
      <c r="DM3242" s="207"/>
      <c r="DN3242" s="207"/>
      <c r="DO3242" s="207"/>
      <c r="DP3242" s="207"/>
      <c r="DQ3242" s="207"/>
      <c r="DR3242" s="207"/>
      <c r="DS3242" s="207"/>
      <c r="DT3242" s="207"/>
      <c r="DU3242" s="207"/>
      <c r="DV3242" s="207"/>
      <c r="DW3242" s="207"/>
      <c r="DX3242" s="207"/>
    </row>
    <row r="3243" spans="16:128">
      <c r="P3243" s="57"/>
      <c r="Q3243" s="57"/>
      <c r="R3243" s="57"/>
      <c r="S3243" s="213"/>
      <c r="T3243" s="202"/>
      <c r="BP3243" s="207"/>
      <c r="BQ3243" s="207"/>
      <c r="BR3243" s="207"/>
      <c r="BS3243" s="207"/>
      <c r="BT3243" s="207"/>
      <c r="BU3243" s="207"/>
      <c r="BV3243" s="207"/>
      <c r="BW3243" s="207"/>
      <c r="BX3243" s="207"/>
      <c r="BY3243" s="207"/>
      <c r="BZ3243" s="207"/>
      <c r="CA3243" s="207"/>
      <c r="CB3243" s="207"/>
      <c r="CC3243" s="207"/>
      <c r="CD3243" s="207"/>
      <c r="CE3243" s="207"/>
      <c r="CF3243" s="207"/>
      <c r="CG3243" s="207"/>
      <c r="CH3243" s="207"/>
      <c r="CI3243" s="207"/>
      <c r="CJ3243" s="207"/>
      <c r="CK3243" s="207"/>
      <c r="CL3243" s="207"/>
      <c r="CM3243" s="207"/>
      <c r="CN3243" s="207"/>
      <c r="CO3243" s="207"/>
      <c r="CP3243" s="207"/>
      <c r="CQ3243" s="207"/>
      <c r="CR3243" s="207"/>
      <c r="CS3243" s="207"/>
      <c r="CT3243" s="207"/>
      <c r="CU3243" s="207"/>
      <c r="CV3243" s="207"/>
      <c r="CW3243" s="207"/>
      <c r="CX3243" s="207"/>
      <c r="CY3243" s="207"/>
      <c r="CZ3243" s="207"/>
      <c r="DA3243" s="207"/>
      <c r="DB3243" s="207"/>
      <c r="DC3243" s="207"/>
      <c r="DD3243" s="207"/>
      <c r="DE3243" s="207"/>
      <c r="DF3243" s="207"/>
      <c r="DG3243" s="207"/>
      <c r="DH3243" s="207"/>
      <c r="DI3243" s="207"/>
      <c r="DJ3243" s="207"/>
      <c r="DK3243" s="207"/>
      <c r="DL3243" s="207"/>
      <c r="DM3243" s="207"/>
      <c r="DN3243" s="207"/>
      <c r="DO3243" s="207"/>
      <c r="DP3243" s="207"/>
      <c r="DQ3243" s="207"/>
      <c r="DR3243" s="207"/>
      <c r="DS3243" s="207"/>
      <c r="DT3243" s="207"/>
      <c r="DU3243" s="207"/>
      <c r="DV3243" s="207"/>
      <c r="DW3243" s="207"/>
      <c r="DX3243" s="207"/>
    </row>
    <row r="3244" spans="16:128">
      <c r="P3244" s="57"/>
      <c r="Q3244" s="57"/>
      <c r="R3244" s="57"/>
      <c r="S3244" s="213"/>
      <c r="T3244" s="202"/>
      <c r="BP3244" s="207"/>
      <c r="BQ3244" s="207"/>
      <c r="BR3244" s="207"/>
      <c r="BS3244" s="207"/>
      <c r="BT3244" s="207"/>
      <c r="BU3244" s="207"/>
      <c r="BV3244" s="207"/>
      <c r="BW3244" s="207"/>
      <c r="BX3244" s="207"/>
      <c r="BY3244" s="207"/>
      <c r="BZ3244" s="207"/>
      <c r="CA3244" s="207"/>
      <c r="CB3244" s="207"/>
      <c r="CC3244" s="207"/>
      <c r="CD3244" s="207"/>
      <c r="CE3244" s="207"/>
      <c r="CF3244" s="207"/>
      <c r="CG3244" s="207"/>
      <c r="CH3244" s="207"/>
      <c r="CI3244" s="207"/>
      <c r="CJ3244" s="207"/>
      <c r="CK3244" s="207"/>
      <c r="CL3244" s="207"/>
      <c r="CM3244" s="207"/>
      <c r="CN3244" s="207"/>
      <c r="CO3244" s="207"/>
      <c r="CP3244" s="207"/>
      <c r="CQ3244" s="207"/>
      <c r="CR3244" s="207"/>
      <c r="CS3244" s="207"/>
      <c r="CT3244" s="207"/>
      <c r="CU3244" s="207"/>
      <c r="CV3244" s="207"/>
      <c r="CW3244" s="207"/>
      <c r="CX3244" s="207"/>
      <c r="CY3244" s="207"/>
      <c r="CZ3244" s="207"/>
      <c r="DA3244" s="207"/>
      <c r="DB3244" s="207"/>
      <c r="DC3244" s="207"/>
      <c r="DD3244" s="207"/>
      <c r="DE3244" s="207"/>
      <c r="DF3244" s="207"/>
      <c r="DG3244" s="207"/>
      <c r="DH3244" s="207"/>
      <c r="DI3244" s="207"/>
      <c r="DJ3244" s="207"/>
      <c r="DK3244" s="207"/>
      <c r="DL3244" s="207"/>
      <c r="DM3244" s="207"/>
      <c r="DN3244" s="207"/>
      <c r="DO3244" s="207"/>
      <c r="DP3244" s="207"/>
      <c r="DQ3244" s="207"/>
      <c r="DR3244" s="207"/>
      <c r="DS3244" s="207"/>
      <c r="DT3244" s="207"/>
      <c r="DU3244" s="207"/>
      <c r="DV3244" s="207"/>
      <c r="DW3244" s="207"/>
      <c r="DX3244" s="207"/>
    </row>
    <row r="3245" spans="16:128">
      <c r="P3245" s="57"/>
      <c r="Q3245" s="57"/>
      <c r="R3245" s="57"/>
      <c r="S3245" s="213"/>
      <c r="T3245" s="202"/>
      <c r="BP3245" s="207"/>
      <c r="BQ3245" s="207"/>
      <c r="BR3245" s="207"/>
      <c r="BS3245" s="207"/>
      <c r="BT3245" s="207"/>
      <c r="BU3245" s="207"/>
      <c r="BV3245" s="207"/>
      <c r="BW3245" s="207"/>
      <c r="BX3245" s="207"/>
      <c r="BY3245" s="207"/>
      <c r="BZ3245" s="207"/>
      <c r="CA3245" s="207"/>
      <c r="CB3245" s="207"/>
      <c r="CC3245" s="207"/>
      <c r="CD3245" s="207"/>
      <c r="CE3245" s="207"/>
      <c r="CF3245" s="207"/>
      <c r="CG3245" s="207"/>
      <c r="CH3245" s="207"/>
      <c r="CI3245" s="207"/>
      <c r="CJ3245" s="207"/>
      <c r="CK3245" s="207"/>
      <c r="CL3245" s="207"/>
      <c r="CM3245" s="207"/>
      <c r="CN3245" s="207"/>
      <c r="CO3245" s="207"/>
      <c r="CP3245" s="207"/>
      <c r="CQ3245" s="207"/>
      <c r="CR3245" s="207"/>
      <c r="CS3245" s="207"/>
      <c r="CT3245" s="207"/>
      <c r="CU3245" s="207"/>
      <c r="CV3245" s="207"/>
      <c r="CW3245" s="207"/>
      <c r="CX3245" s="207"/>
      <c r="CY3245" s="207"/>
      <c r="CZ3245" s="207"/>
      <c r="DA3245" s="207"/>
      <c r="DB3245" s="207"/>
      <c r="DC3245" s="207"/>
      <c r="DD3245" s="207"/>
      <c r="DE3245" s="207"/>
      <c r="DF3245" s="207"/>
      <c r="DG3245" s="207"/>
      <c r="DH3245" s="207"/>
      <c r="DI3245" s="207"/>
      <c r="DJ3245" s="207"/>
      <c r="DK3245" s="207"/>
      <c r="DL3245" s="207"/>
      <c r="DM3245" s="207"/>
      <c r="DN3245" s="207"/>
      <c r="DO3245" s="207"/>
      <c r="DP3245" s="207"/>
      <c r="DQ3245" s="207"/>
      <c r="DR3245" s="207"/>
      <c r="DS3245" s="207"/>
      <c r="DT3245" s="207"/>
      <c r="DU3245" s="207"/>
      <c r="DV3245" s="207"/>
      <c r="DW3245" s="207"/>
      <c r="DX3245" s="207"/>
    </row>
    <row r="3246" spans="16:128">
      <c r="P3246" s="57"/>
      <c r="Q3246" s="57"/>
      <c r="R3246" s="57"/>
      <c r="S3246" s="213"/>
      <c r="T3246" s="202"/>
      <c r="BP3246" s="207"/>
      <c r="BQ3246" s="207"/>
      <c r="BR3246" s="207"/>
      <c r="BS3246" s="207"/>
      <c r="BT3246" s="207"/>
      <c r="BU3246" s="207"/>
      <c r="BV3246" s="207"/>
      <c r="BW3246" s="207"/>
      <c r="BX3246" s="207"/>
      <c r="BY3246" s="207"/>
      <c r="BZ3246" s="207"/>
      <c r="CA3246" s="207"/>
      <c r="CB3246" s="207"/>
      <c r="CC3246" s="207"/>
      <c r="CD3246" s="207"/>
      <c r="CE3246" s="207"/>
      <c r="CF3246" s="207"/>
      <c r="CG3246" s="207"/>
      <c r="CH3246" s="207"/>
      <c r="CI3246" s="207"/>
      <c r="CJ3246" s="207"/>
      <c r="CK3246" s="207"/>
      <c r="CL3246" s="207"/>
      <c r="CM3246" s="207"/>
      <c r="CN3246" s="207"/>
      <c r="CO3246" s="207"/>
      <c r="CP3246" s="207"/>
      <c r="CQ3246" s="207"/>
      <c r="CR3246" s="207"/>
      <c r="CS3246" s="207"/>
      <c r="CT3246" s="207"/>
      <c r="CU3246" s="207"/>
      <c r="CV3246" s="207"/>
      <c r="CW3246" s="207"/>
      <c r="CX3246" s="207"/>
      <c r="CY3246" s="207"/>
      <c r="CZ3246" s="207"/>
      <c r="DA3246" s="207"/>
      <c r="DB3246" s="207"/>
      <c r="DC3246" s="207"/>
      <c r="DD3246" s="207"/>
      <c r="DE3246" s="207"/>
      <c r="DF3246" s="207"/>
      <c r="DG3246" s="207"/>
      <c r="DH3246" s="207"/>
      <c r="DI3246" s="207"/>
      <c r="DJ3246" s="207"/>
      <c r="DK3246" s="207"/>
      <c r="DL3246" s="207"/>
      <c r="DM3246" s="207"/>
      <c r="DN3246" s="207"/>
      <c r="DO3246" s="207"/>
      <c r="DP3246" s="207"/>
      <c r="DQ3246" s="207"/>
      <c r="DR3246" s="207"/>
      <c r="DS3246" s="207"/>
      <c r="DT3246" s="207"/>
      <c r="DU3246" s="207"/>
      <c r="DV3246" s="207"/>
      <c r="DW3246" s="207"/>
      <c r="DX3246" s="207"/>
    </row>
    <row r="3247" spans="16:128">
      <c r="P3247" s="57"/>
      <c r="Q3247" s="57"/>
      <c r="R3247" s="57"/>
      <c r="S3247" s="213"/>
      <c r="T3247" s="202"/>
      <c r="BP3247" s="207"/>
      <c r="BQ3247" s="207"/>
      <c r="BR3247" s="207"/>
      <c r="BS3247" s="207"/>
      <c r="BT3247" s="207"/>
      <c r="BU3247" s="207"/>
      <c r="BV3247" s="207"/>
      <c r="BW3247" s="207"/>
      <c r="BX3247" s="207"/>
      <c r="BY3247" s="207"/>
      <c r="BZ3247" s="207"/>
      <c r="CA3247" s="207"/>
      <c r="CB3247" s="207"/>
      <c r="CC3247" s="207"/>
      <c r="CD3247" s="207"/>
      <c r="CE3247" s="207"/>
      <c r="CF3247" s="207"/>
      <c r="CG3247" s="207"/>
      <c r="CH3247" s="207"/>
      <c r="CI3247" s="207"/>
      <c r="CJ3247" s="207"/>
      <c r="CK3247" s="207"/>
      <c r="CL3247" s="207"/>
      <c r="CM3247" s="207"/>
      <c r="CN3247" s="207"/>
      <c r="CO3247" s="207"/>
      <c r="CP3247" s="207"/>
      <c r="CQ3247" s="207"/>
      <c r="CR3247" s="207"/>
      <c r="CS3247" s="207"/>
      <c r="CT3247" s="207"/>
      <c r="CU3247" s="207"/>
      <c r="CV3247" s="207"/>
      <c r="CW3247" s="207"/>
      <c r="CX3247" s="207"/>
      <c r="CY3247" s="207"/>
      <c r="CZ3247" s="207"/>
      <c r="DA3247" s="207"/>
      <c r="DB3247" s="207"/>
      <c r="DC3247" s="207"/>
      <c r="DD3247" s="207"/>
      <c r="DE3247" s="207"/>
      <c r="DF3247" s="207"/>
      <c r="DG3247" s="207"/>
      <c r="DH3247" s="207"/>
      <c r="DI3247" s="207"/>
      <c r="DJ3247" s="207"/>
      <c r="DK3247" s="207"/>
      <c r="DL3247" s="207"/>
      <c r="DM3247" s="207"/>
      <c r="DN3247" s="207"/>
      <c r="DO3247" s="207"/>
      <c r="DP3247" s="207"/>
      <c r="DQ3247" s="207"/>
      <c r="DR3247" s="207"/>
      <c r="DS3247" s="207"/>
      <c r="DT3247" s="207"/>
      <c r="DU3247" s="207"/>
      <c r="DV3247" s="207"/>
      <c r="DW3247" s="207"/>
      <c r="DX3247" s="207"/>
    </row>
    <row r="3248" spans="16:128">
      <c r="P3248" s="57"/>
      <c r="Q3248" s="57"/>
      <c r="R3248" s="57"/>
      <c r="S3248" s="213"/>
      <c r="T3248" s="202"/>
      <c r="BP3248" s="207"/>
      <c r="BQ3248" s="207"/>
      <c r="BR3248" s="207"/>
      <c r="BS3248" s="207"/>
      <c r="BT3248" s="207"/>
      <c r="BU3248" s="207"/>
      <c r="BV3248" s="207"/>
      <c r="BW3248" s="207"/>
      <c r="BX3248" s="207"/>
      <c r="BY3248" s="207"/>
      <c r="BZ3248" s="207"/>
      <c r="CA3248" s="207"/>
      <c r="CB3248" s="207"/>
      <c r="CC3248" s="207"/>
      <c r="CD3248" s="207"/>
      <c r="CE3248" s="207"/>
      <c r="CF3248" s="207"/>
      <c r="CG3248" s="207"/>
      <c r="CH3248" s="207"/>
      <c r="CI3248" s="207"/>
      <c r="CJ3248" s="207"/>
      <c r="CK3248" s="207"/>
      <c r="CL3248" s="207"/>
      <c r="CM3248" s="207"/>
      <c r="CN3248" s="207"/>
      <c r="CO3248" s="207"/>
      <c r="CP3248" s="207"/>
      <c r="CQ3248" s="207"/>
      <c r="CR3248" s="207"/>
      <c r="CS3248" s="207"/>
      <c r="CT3248" s="207"/>
      <c r="CU3248" s="207"/>
      <c r="CV3248" s="207"/>
      <c r="CW3248" s="207"/>
      <c r="CX3248" s="207"/>
      <c r="CY3248" s="207"/>
      <c r="CZ3248" s="207"/>
      <c r="DA3248" s="207"/>
      <c r="DB3248" s="207"/>
      <c r="DC3248" s="207"/>
      <c r="DD3248" s="207"/>
      <c r="DE3248" s="207"/>
      <c r="DF3248" s="207"/>
      <c r="DG3248" s="207"/>
      <c r="DH3248" s="207"/>
      <c r="DI3248" s="207"/>
      <c r="DJ3248" s="207"/>
      <c r="DK3248" s="207"/>
      <c r="DL3248" s="207"/>
      <c r="DM3248" s="207"/>
      <c r="DN3248" s="207"/>
      <c r="DO3248" s="207"/>
      <c r="DP3248" s="207"/>
      <c r="DQ3248" s="207"/>
      <c r="DR3248" s="207"/>
      <c r="DS3248" s="207"/>
      <c r="DT3248" s="207"/>
      <c r="DU3248" s="207"/>
      <c r="DV3248" s="207"/>
      <c r="DW3248" s="207"/>
      <c r="DX3248" s="207"/>
    </row>
    <row r="3249" spans="16:128">
      <c r="P3249" s="57"/>
      <c r="Q3249" s="57"/>
      <c r="R3249" s="57"/>
      <c r="S3249" s="213"/>
      <c r="T3249" s="202"/>
      <c r="BP3249" s="207"/>
      <c r="BQ3249" s="207"/>
      <c r="BR3249" s="207"/>
      <c r="BS3249" s="207"/>
      <c r="BT3249" s="207"/>
      <c r="BU3249" s="207"/>
      <c r="BV3249" s="207"/>
      <c r="BW3249" s="207"/>
      <c r="BX3249" s="207"/>
      <c r="BY3249" s="207"/>
      <c r="BZ3249" s="207"/>
      <c r="CA3249" s="207"/>
      <c r="CB3249" s="207"/>
      <c r="CC3249" s="207"/>
      <c r="CD3249" s="207"/>
      <c r="CE3249" s="207"/>
      <c r="CF3249" s="207"/>
      <c r="CG3249" s="207"/>
      <c r="CH3249" s="207"/>
      <c r="CI3249" s="207"/>
      <c r="CJ3249" s="207"/>
      <c r="CK3249" s="207"/>
      <c r="CL3249" s="207"/>
      <c r="CM3249" s="207"/>
      <c r="CN3249" s="207"/>
      <c r="CO3249" s="207"/>
      <c r="CP3249" s="207"/>
      <c r="CQ3249" s="207"/>
      <c r="CR3249" s="207"/>
      <c r="CS3249" s="207"/>
      <c r="CT3249" s="207"/>
      <c r="CU3249" s="207"/>
      <c r="CV3249" s="207"/>
      <c r="CW3249" s="207"/>
      <c r="CX3249" s="207"/>
      <c r="CY3249" s="207"/>
      <c r="CZ3249" s="207"/>
      <c r="DA3249" s="207"/>
      <c r="DB3249" s="207"/>
      <c r="DC3249" s="207"/>
      <c r="DD3249" s="207"/>
      <c r="DE3249" s="207"/>
      <c r="DF3249" s="207"/>
      <c r="DG3249" s="207"/>
      <c r="DH3249" s="207"/>
      <c r="DI3249" s="207"/>
      <c r="DJ3249" s="207"/>
      <c r="DK3249" s="207"/>
      <c r="DL3249" s="207"/>
      <c r="DM3249" s="207"/>
      <c r="DN3249" s="207"/>
      <c r="DO3249" s="207"/>
      <c r="DP3249" s="207"/>
      <c r="DQ3249" s="207"/>
      <c r="DR3249" s="207"/>
      <c r="DS3249" s="207"/>
      <c r="DT3249" s="207"/>
      <c r="DU3249" s="207"/>
      <c r="DV3249" s="207"/>
      <c r="DW3249" s="207"/>
      <c r="DX3249" s="207"/>
    </row>
    <row r="3250" spans="16:128">
      <c r="P3250" s="57"/>
      <c r="Q3250" s="57"/>
      <c r="R3250" s="57"/>
      <c r="S3250" s="213"/>
      <c r="T3250" s="202"/>
      <c r="BP3250" s="207"/>
      <c r="BQ3250" s="207"/>
      <c r="BR3250" s="207"/>
      <c r="BS3250" s="207"/>
      <c r="BT3250" s="207"/>
      <c r="BU3250" s="207"/>
      <c r="BV3250" s="207"/>
      <c r="BW3250" s="207"/>
      <c r="BX3250" s="207"/>
      <c r="BY3250" s="207"/>
      <c r="BZ3250" s="207"/>
      <c r="CA3250" s="207"/>
      <c r="CB3250" s="207"/>
      <c r="CC3250" s="207"/>
      <c r="CD3250" s="207"/>
      <c r="CE3250" s="207"/>
      <c r="CF3250" s="207"/>
      <c r="CG3250" s="207"/>
      <c r="CH3250" s="207"/>
      <c r="CI3250" s="207"/>
      <c r="CJ3250" s="207"/>
      <c r="CK3250" s="207"/>
      <c r="CL3250" s="207"/>
      <c r="CM3250" s="207"/>
      <c r="CN3250" s="207"/>
      <c r="CO3250" s="207"/>
      <c r="CP3250" s="207"/>
      <c r="CQ3250" s="207"/>
      <c r="CR3250" s="207"/>
      <c r="CS3250" s="207"/>
      <c r="CT3250" s="207"/>
      <c r="CU3250" s="207"/>
      <c r="CV3250" s="207"/>
      <c r="CW3250" s="207"/>
      <c r="CX3250" s="207"/>
      <c r="CY3250" s="207"/>
      <c r="CZ3250" s="207"/>
      <c r="DA3250" s="207"/>
      <c r="DB3250" s="207"/>
      <c r="DC3250" s="207"/>
      <c r="DD3250" s="207"/>
      <c r="DE3250" s="207"/>
      <c r="DF3250" s="207"/>
      <c r="DG3250" s="207"/>
      <c r="DH3250" s="207"/>
      <c r="DI3250" s="207"/>
      <c r="DJ3250" s="207"/>
      <c r="DK3250" s="207"/>
      <c r="DL3250" s="207"/>
      <c r="DM3250" s="207"/>
      <c r="DN3250" s="207"/>
      <c r="DO3250" s="207"/>
      <c r="DP3250" s="207"/>
      <c r="DQ3250" s="207"/>
      <c r="DR3250" s="207"/>
      <c r="DS3250" s="207"/>
      <c r="DT3250" s="207"/>
      <c r="DU3250" s="207"/>
      <c r="DV3250" s="207"/>
      <c r="DW3250" s="207"/>
      <c r="DX3250" s="207"/>
    </row>
    <row r="3251" spans="16:128">
      <c r="P3251" s="57"/>
      <c r="Q3251" s="57"/>
      <c r="R3251" s="57"/>
      <c r="S3251" s="213"/>
      <c r="T3251" s="202"/>
      <c r="BP3251" s="207"/>
      <c r="BQ3251" s="207"/>
      <c r="BR3251" s="207"/>
      <c r="BS3251" s="207"/>
      <c r="BT3251" s="207"/>
      <c r="BU3251" s="207"/>
      <c r="BV3251" s="207"/>
      <c r="BW3251" s="207"/>
      <c r="BX3251" s="207"/>
      <c r="BY3251" s="207"/>
      <c r="BZ3251" s="207"/>
      <c r="CA3251" s="207"/>
      <c r="CB3251" s="207"/>
      <c r="CC3251" s="207"/>
      <c r="CD3251" s="207"/>
      <c r="CE3251" s="207"/>
      <c r="CF3251" s="207"/>
      <c r="CG3251" s="207"/>
      <c r="CH3251" s="207"/>
      <c r="CI3251" s="207"/>
      <c r="CJ3251" s="207"/>
      <c r="CK3251" s="207"/>
      <c r="CL3251" s="207"/>
      <c r="CM3251" s="207"/>
      <c r="CN3251" s="207"/>
      <c r="CO3251" s="207"/>
      <c r="CP3251" s="207"/>
      <c r="CQ3251" s="207"/>
      <c r="CR3251" s="207"/>
      <c r="CS3251" s="207"/>
      <c r="CT3251" s="207"/>
      <c r="CU3251" s="207"/>
      <c r="CV3251" s="207"/>
      <c r="CW3251" s="207"/>
      <c r="CX3251" s="207"/>
      <c r="CY3251" s="207"/>
      <c r="CZ3251" s="207"/>
      <c r="DA3251" s="207"/>
      <c r="DB3251" s="207"/>
      <c r="DC3251" s="207"/>
      <c r="DD3251" s="207"/>
      <c r="DE3251" s="207"/>
      <c r="DF3251" s="207"/>
      <c r="DG3251" s="207"/>
      <c r="DH3251" s="207"/>
      <c r="DI3251" s="207"/>
      <c r="DJ3251" s="207"/>
      <c r="DK3251" s="207"/>
      <c r="DL3251" s="207"/>
      <c r="DM3251" s="207"/>
      <c r="DN3251" s="207"/>
      <c r="DO3251" s="207"/>
      <c r="DP3251" s="207"/>
      <c r="DQ3251" s="207"/>
      <c r="DR3251" s="207"/>
      <c r="DS3251" s="207"/>
      <c r="DT3251" s="207"/>
      <c r="DU3251" s="207"/>
      <c r="DV3251" s="207"/>
      <c r="DW3251" s="207"/>
      <c r="DX3251" s="207"/>
    </row>
    <row r="3252" spans="16:128">
      <c r="P3252" s="57"/>
      <c r="Q3252" s="57"/>
      <c r="R3252" s="57"/>
      <c r="S3252" s="213"/>
      <c r="T3252" s="202"/>
      <c r="BP3252" s="207"/>
      <c r="BQ3252" s="207"/>
      <c r="BR3252" s="207"/>
      <c r="BS3252" s="207"/>
      <c r="BT3252" s="207"/>
      <c r="BU3252" s="207"/>
      <c r="BV3252" s="207"/>
      <c r="BW3252" s="207"/>
      <c r="BX3252" s="207"/>
      <c r="BY3252" s="207"/>
      <c r="BZ3252" s="207"/>
      <c r="CA3252" s="207"/>
      <c r="CB3252" s="207"/>
      <c r="CC3252" s="207"/>
      <c r="CD3252" s="207"/>
      <c r="CE3252" s="207"/>
      <c r="CF3252" s="207"/>
      <c r="CG3252" s="207"/>
      <c r="CH3252" s="207"/>
      <c r="CI3252" s="207"/>
      <c r="CJ3252" s="207"/>
      <c r="CK3252" s="207"/>
      <c r="CL3252" s="207"/>
      <c r="CM3252" s="207"/>
      <c r="CN3252" s="207"/>
      <c r="CO3252" s="207"/>
      <c r="CP3252" s="207"/>
      <c r="CQ3252" s="207"/>
      <c r="CR3252" s="207"/>
      <c r="CS3252" s="207"/>
      <c r="CT3252" s="207"/>
      <c r="CU3252" s="207"/>
      <c r="CV3252" s="207"/>
      <c r="CW3252" s="207"/>
      <c r="CX3252" s="207"/>
      <c r="CY3252" s="207"/>
      <c r="CZ3252" s="207"/>
      <c r="DA3252" s="207"/>
      <c r="DB3252" s="207"/>
      <c r="DC3252" s="207"/>
      <c r="DD3252" s="207"/>
      <c r="DE3252" s="207"/>
      <c r="DF3252" s="207"/>
      <c r="DG3252" s="207"/>
      <c r="DH3252" s="207"/>
      <c r="DI3252" s="207"/>
      <c r="DJ3252" s="207"/>
      <c r="DK3252" s="207"/>
      <c r="DL3252" s="207"/>
      <c r="DM3252" s="207"/>
      <c r="DN3252" s="207"/>
      <c r="DO3252" s="207"/>
      <c r="DP3252" s="207"/>
      <c r="DQ3252" s="207"/>
      <c r="DR3252" s="207"/>
      <c r="DS3252" s="207"/>
      <c r="DT3252" s="207"/>
      <c r="DU3252" s="207"/>
      <c r="DV3252" s="207"/>
      <c r="DW3252" s="207"/>
      <c r="DX3252" s="207"/>
    </row>
    <row r="3253" spans="16:128">
      <c r="P3253" s="57"/>
      <c r="Q3253" s="57"/>
      <c r="R3253" s="57"/>
      <c r="S3253" s="213"/>
      <c r="T3253" s="202"/>
      <c r="BP3253" s="207"/>
      <c r="BQ3253" s="207"/>
      <c r="BR3253" s="207"/>
      <c r="BS3253" s="207"/>
      <c r="BT3253" s="207"/>
      <c r="BU3253" s="207"/>
      <c r="BV3253" s="207"/>
      <c r="BW3253" s="207"/>
      <c r="BX3253" s="207"/>
      <c r="BY3253" s="207"/>
      <c r="BZ3253" s="207"/>
      <c r="CA3253" s="207"/>
      <c r="CB3253" s="207"/>
      <c r="CC3253" s="207"/>
      <c r="CD3253" s="207"/>
      <c r="CE3253" s="207"/>
      <c r="CF3253" s="207"/>
      <c r="CG3253" s="207"/>
      <c r="CH3253" s="207"/>
      <c r="CI3253" s="207"/>
      <c r="CJ3253" s="207"/>
      <c r="CK3253" s="207"/>
      <c r="CL3253" s="207"/>
      <c r="CM3253" s="207"/>
      <c r="CN3253" s="207"/>
      <c r="CO3253" s="207"/>
      <c r="CP3253" s="207"/>
      <c r="CQ3253" s="207"/>
      <c r="CR3253" s="207"/>
      <c r="CS3253" s="207"/>
      <c r="CT3253" s="207"/>
      <c r="CU3253" s="207"/>
      <c r="CV3253" s="207"/>
      <c r="CW3253" s="207"/>
      <c r="CX3253" s="207"/>
      <c r="CY3253" s="207"/>
      <c r="CZ3253" s="207"/>
      <c r="DA3253" s="207"/>
      <c r="DB3253" s="207"/>
      <c r="DC3253" s="207"/>
      <c r="DD3253" s="207"/>
      <c r="DE3253" s="207"/>
      <c r="DF3253" s="207"/>
      <c r="DG3253" s="207"/>
      <c r="DH3253" s="207"/>
      <c r="DI3253" s="207"/>
      <c r="DJ3253" s="207"/>
      <c r="DK3253" s="207"/>
      <c r="DL3253" s="207"/>
      <c r="DM3253" s="207"/>
      <c r="DN3253" s="207"/>
      <c r="DO3253" s="207"/>
      <c r="DP3253" s="207"/>
      <c r="DQ3253" s="207"/>
      <c r="DR3253" s="207"/>
      <c r="DS3253" s="207"/>
      <c r="DT3253" s="207"/>
      <c r="DU3253" s="207"/>
      <c r="DV3253" s="207"/>
      <c r="DW3253" s="207"/>
      <c r="DX3253" s="207"/>
    </row>
    <row r="3254" spans="16:128">
      <c r="P3254" s="57"/>
      <c r="Q3254" s="57"/>
      <c r="R3254" s="57"/>
      <c r="S3254" s="213"/>
      <c r="T3254" s="202"/>
      <c r="BP3254" s="207"/>
      <c r="BQ3254" s="207"/>
      <c r="BR3254" s="207"/>
      <c r="BS3254" s="207"/>
      <c r="BT3254" s="207"/>
      <c r="BU3254" s="207"/>
      <c r="BV3254" s="207"/>
      <c r="BW3254" s="207"/>
      <c r="BX3254" s="207"/>
      <c r="BY3254" s="207"/>
      <c r="BZ3254" s="207"/>
      <c r="CA3254" s="207"/>
      <c r="CB3254" s="207"/>
      <c r="CC3254" s="207"/>
      <c r="CD3254" s="207"/>
      <c r="CE3254" s="207"/>
      <c r="CF3254" s="207"/>
      <c r="CG3254" s="207"/>
      <c r="CH3254" s="207"/>
      <c r="CI3254" s="207"/>
      <c r="CJ3254" s="207"/>
      <c r="CK3254" s="207"/>
      <c r="CL3254" s="207"/>
      <c r="CM3254" s="207"/>
      <c r="CN3254" s="207"/>
      <c r="CO3254" s="207"/>
      <c r="CP3254" s="207"/>
      <c r="CQ3254" s="207"/>
      <c r="CR3254" s="207"/>
      <c r="CS3254" s="207"/>
      <c r="CT3254" s="207"/>
      <c r="CU3254" s="207"/>
      <c r="CV3254" s="207"/>
      <c r="CW3254" s="207"/>
      <c r="CX3254" s="207"/>
      <c r="CY3254" s="207"/>
      <c r="CZ3254" s="207"/>
      <c r="DA3254" s="207"/>
      <c r="DB3254" s="207"/>
      <c r="DC3254" s="207"/>
      <c r="DD3254" s="207"/>
      <c r="DE3254" s="207"/>
      <c r="DF3254" s="207"/>
      <c r="DG3254" s="207"/>
      <c r="DH3254" s="207"/>
      <c r="DI3254" s="207"/>
      <c r="DJ3254" s="207"/>
      <c r="DK3254" s="207"/>
      <c r="DL3254" s="207"/>
      <c r="DM3254" s="207"/>
      <c r="DN3254" s="207"/>
      <c r="DO3254" s="207"/>
      <c r="DP3254" s="207"/>
      <c r="DQ3254" s="207"/>
      <c r="DR3254" s="207"/>
      <c r="DS3254" s="207"/>
      <c r="DT3254" s="207"/>
      <c r="DU3254" s="207"/>
      <c r="DV3254" s="207"/>
      <c r="DW3254" s="207"/>
      <c r="DX3254" s="207"/>
    </row>
    <row r="3255" spans="16:128">
      <c r="P3255" s="57"/>
      <c r="Q3255" s="57"/>
      <c r="R3255" s="57"/>
      <c r="S3255" s="213"/>
      <c r="T3255" s="202"/>
      <c r="BP3255" s="207"/>
      <c r="BQ3255" s="207"/>
      <c r="BR3255" s="207"/>
      <c r="BS3255" s="207"/>
      <c r="BT3255" s="207"/>
      <c r="BU3255" s="207"/>
      <c r="BV3255" s="207"/>
      <c r="BW3255" s="207"/>
      <c r="BX3255" s="207"/>
      <c r="BY3255" s="207"/>
      <c r="BZ3255" s="207"/>
      <c r="CA3255" s="207"/>
      <c r="CB3255" s="207"/>
      <c r="CC3255" s="207"/>
      <c r="CD3255" s="207"/>
      <c r="CE3255" s="207"/>
      <c r="CF3255" s="207"/>
      <c r="CG3255" s="207"/>
      <c r="CH3255" s="207"/>
      <c r="CI3255" s="207"/>
      <c r="CJ3255" s="207"/>
      <c r="CK3255" s="207"/>
      <c r="CL3255" s="207"/>
      <c r="CM3255" s="207"/>
      <c r="CN3255" s="207"/>
      <c r="CO3255" s="207"/>
      <c r="CP3255" s="207"/>
      <c r="CQ3255" s="207"/>
      <c r="CR3255" s="207"/>
      <c r="CS3255" s="207"/>
      <c r="CT3255" s="207"/>
      <c r="CU3255" s="207"/>
      <c r="CV3255" s="207"/>
      <c r="CW3255" s="207"/>
      <c r="CX3255" s="207"/>
      <c r="CY3255" s="207"/>
      <c r="CZ3255" s="207"/>
      <c r="DA3255" s="207"/>
      <c r="DB3255" s="207"/>
      <c r="DC3255" s="207"/>
      <c r="DD3255" s="207"/>
      <c r="DE3255" s="207"/>
      <c r="DF3255" s="207"/>
      <c r="DG3255" s="207"/>
      <c r="DH3255" s="207"/>
      <c r="DI3255" s="207"/>
      <c r="DJ3255" s="207"/>
      <c r="DK3255" s="207"/>
      <c r="DL3255" s="207"/>
      <c r="DM3255" s="207"/>
      <c r="DN3255" s="207"/>
      <c r="DO3255" s="207"/>
      <c r="DP3255" s="207"/>
      <c r="DQ3255" s="207"/>
      <c r="DR3255" s="207"/>
      <c r="DS3255" s="207"/>
      <c r="DT3255" s="207"/>
      <c r="DU3255" s="207"/>
      <c r="DV3255" s="207"/>
      <c r="DW3255" s="207"/>
      <c r="DX3255" s="207"/>
    </row>
    <row r="3256" spans="16:128">
      <c r="P3256" s="57"/>
      <c r="Q3256" s="57"/>
      <c r="R3256" s="57"/>
      <c r="S3256" s="213"/>
      <c r="T3256" s="202"/>
      <c r="BP3256" s="207"/>
      <c r="BQ3256" s="207"/>
      <c r="BR3256" s="207"/>
      <c r="BS3256" s="207"/>
      <c r="BT3256" s="207"/>
      <c r="BU3256" s="207"/>
      <c r="BV3256" s="207"/>
      <c r="BW3256" s="207"/>
      <c r="BX3256" s="207"/>
      <c r="BY3256" s="207"/>
      <c r="BZ3256" s="207"/>
      <c r="CA3256" s="207"/>
      <c r="CB3256" s="207"/>
      <c r="CC3256" s="207"/>
      <c r="CD3256" s="207"/>
      <c r="CE3256" s="207"/>
      <c r="CF3256" s="207"/>
      <c r="CG3256" s="207"/>
      <c r="CH3256" s="207"/>
      <c r="CI3256" s="207"/>
      <c r="CJ3256" s="207"/>
      <c r="CK3256" s="207"/>
      <c r="CL3256" s="207"/>
      <c r="CM3256" s="207"/>
      <c r="CN3256" s="207"/>
      <c r="CO3256" s="207"/>
      <c r="CP3256" s="207"/>
      <c r="CQ3256" s="207"/>
      <c r="CR3256" s="207"/>
      <c r="CS3256" s="207"/>
      <c r="CT3256" s="207"/>
      <c r="CU3256" s="207"/>
      <c r="CV3256" s="207"/>
      <c r="CW3256" s="207"/>
      <c r="CX3256" s="207"/>
      <c r="CY3256" s="207"/>
      <c r="CZ3256" s="207"/>
      <c r="DA3256" s="207"/>
      <c r="DB3256" s="207"/>
      <c r="DC3256" s="207"/>
      <c r="DD3256" s="207"/>
      <c r="DE3256" s="207"/>
      <c r="DF3256" s="207"/>
      <c r="DG3256" s="207"/>
      <c r="DH3256" s="207"/>
      <c r="DI3256" s="207"/>
      <c r="DJ3256" s="207"/>
      <c r="DK3256" s="207"/>
      <c r="DL3256" s="207"/>
      <c r="DM3256" s="207"/>
      <c r="DN3256" s="207"/>
      <c r="DO3256" s="207"/>
      <c r="DP3256" s="207"/>
      <c r="DQ3256" s="207"/>
      <c r="DR3256" s="207"/>
      <c r="DS3256" s="207"/>
      <c r="DT3256" s="207"/>
      <c r="DU3256" s="207"/>
      <c r="DV3256" s="207"/>
      <c r="DW3256" s="207"/>
      <c r="DX3256" s="207"/>
    </row>
  </sheetData>
  <sheetProtection algorithmName="SHA-512" hashValue="0hiVdnnF0ucTYpgXUOxcWFAwWp6PVCSAUKNY5EJNvRdDE5Nkk5Zj10upMygy8iYpKW0ldOTTq1lQTlu4aIZRlw==" saltValue="tgCMHTjg5TIb5nZpjJuI5Q==" spinCount="100000" sheet="1" objects="1" scenarios="1"/>
  <phoneticPr fontId="90" type="noConversion"/>
  <pageMargins left="0.7" right="0.7" top="0.75" bottom="0.75" header="0.3" footer="0.3"/>
  <pageSetup orientation="portrait" r:id="rId1"/>
  <headerFooter>
    <oddHeader>&amp;LQCL - 0031&amp;CQC Lab Repack Database&amp;RVersion: 1</oddHeader>
    <oddFooter>&amp;LLast Modified: 02/24/2020</oddFooter>
  </headerFooter>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theme="5"/>
    <pageSetUpPr fitToPage="1"/>
  </sheetPr>
  <dimension ref="A1:Z121"/>
  <sheetViews>
    <sheetView showGridLines="0" workbookViewId="0">
      <selection activeCell="A6" sqref="A6"/>
    </sheetView>
  </sheetViews>
  <sheetFormatPr baseColWidth="10" defaultColWidth="9.5" defaultRowHeight="15"/>
  <cols>
    <col min="1" max="1" width="17.5" style="98" customWidth="1"/>
    <col min="2" max="2" width="9.5" style="98" customWidth="1"/>
    <col min="3" max="3" width="9.5" customWidth="1"/>
    <col min="4" max="4" width="11.5" customWidth="1"/>
    <col min="5" max="5" width="9.5" customWidth="1"/>
    <col min="6" max="6" width="10.5" style="30" customWidth="1"/>
    <col min="7" max="8" width="2.5" customWidth="1"/>
    <col min="9" max="9" width="11.5" customWidth="1"/>
    <col min="10" max="10" width="8.5" customWidth="1"/>
    <col min="11" max="11" width="9.5" customWidth="1"/>
    <col min="12" max="12" width="9" style="29" customWidth="1"/>
    <col min="13" max="13" width="8.5" style="29" customWidth="1"/>
    <col min="14" max="14" width="8.5" bestFit="1" customWidth="1"/>
    <col min="15" max="17" width="8.5" customWidth="1"/>
    <col min="18" max="24" width="14.5" customWidth="1"/>
    <col min="25" max="25" width="4.5" customWidth="1"/>
    <col min="26" max="26" width="3" bestFit="1" customWidth="1"/>
    <col min="27" max="27" width="3.5" bestFit="1" customWidth="1"/>
  </cols>
  <sheetData>
    <row r="1" spans="1:26" ht="19.5" customHeight="1">
      <c r="A1" s="96"/>
      <c r="C1" s="80"/>
      <c r="D1" s="81"/>
      <c r="E1" s="78" t="s">
        <v>428</v>
      </c>
      <c r="G1" s="29"/>
      <c r="H1" s="29"/>
      <c r="I1" s="83">
        <f ca="1">NOW()</f>
        <v>45971.587855439815</v>
      </c>
      <c r="Z1" s="32"/>
    </row>
    <row r="2" spans="1:26" ht="18.75" customHeight="1">
      <c r="A2" s="97" t="s">
        <v>429</v>
      </c>
      <c r="C2" s="80"/>
      <c r="D2" s="80"/>
      <c r="E2" s="80"/>
      <c r="F2" s="33"/>
      <c r="G2" s="31"/>
      <c r="H2" s="31"/>
      <c r="I2" s="31"/>
      <c r="J2" s="29"/>
      <c r="K2" s="29"/>
    </row>
    <row r="3" spans="1:26" ht="29.25" customHeight="1">
      <c r="C3" s="34" t="e">
        <f>Comps!#REF!</f>
        <v>#REF!</v>
      </c>
      <c r="D3" s="35"/>
      <c r="E3" s="35"/>
      <c r="G3" s="36"/>
      <c r="H3" s="37"/>
      <c r="I3" s="95"/>
      <c r="J3" s="95"/>
      <c r="K3" s="95"/>
    </row>
    <row r="4" spans="1:26" ht="23.25" customHeight="1">
      <c r="A4" s="99"/>
      <c r="B4" s="99"/>
      <c r="C4" s="29"/>
      <c r="D4" s="84"/>
      <c r="E4" s="29"/>
      <c r="G4" s="29"/>
      <c r="H4" s="29"/>
      <c r="I4" s="29"/>
      <c r="J4" s="29"/>
      <c r="K4" s="29"/>
    </row>
    <row r="5" spans="1:26" s="122" customFormat="1" ht="13">
      <c r="A5" s="38" t="e">
        <f>IF(formulas!D1=0,"",formulas!D1)</f>
        <v>#REF!</v>
      </c>
      <c r="B5" s="38" t="e">
        <f>IF(formulas!E1=0,"",formulas!E1)</f>
        <v>#REF!</v>
      </c>
      <c r="C5" s="38" t="e">
        <f>IF(formulas!F1=0,"",formulas!F1)</f>
        <v>#REF!</v>
      </c>
      <c r="D5" s="38" t="e">
        <f>IF(formulas!G1=0,"",formulas!G1)</f>
        <v>#REF!</v>
      </c>
      <c r="E5" s="38" t="e">
        <f>IF(formulas!H1=0,"",formulas!H1)</f>
        <v>#REF!</v>
      </c>
      <c r="F5" s="38" t="e">
        <f>IF(formulas!I1=0,"",formulas!I1)</f>
        <v>#REF!</v>
      </c>
      <c r="G5" s="38" t="e">
        <f>IF(formulas!J1=0,"",formulas!J1)</f>
        <v>#REF!</v>
      </c>
      <c r="H5" s="38" t="e">
        <f>IF(formulas!K1=0,"",formulas!K1)</f>
        <v>#REF!</v>
      </c>
      <c r="I5" s="38" t="e">
        <f>IF(formulas!L1=0,"",formulas!L1)</f>
        <v>#REF!</v>
      </c>
      <c r="J5" s="38" t="e">
        <f>IF(formulas!M1=0,"",formulas!M1)</f>
        <v>#REF!</v>
      </c>
      <c r="K5" s="38" t="e">
        <f>IF(formulas!N1=0,"",formulas!N1)</f>
        <v>#REF!</v>
      </c>
      <c r="L5" s="38" t="e">
        <f>IF(formulas!O1=0,"",formulas!O1)</f>
        <v>#REF!</v>
      </c>
      <c r="M5" s="38" t="e">
        <f>IF(formulas!P1=0,"",formulas!P1)</f>
        <v>#REF!</v>
      </c>
      <c r="N5" s="38" t="e">
        <f>IF(formulas!Q1=0,"",formulas!Q1)</f>
        <v>#REF!</v>
      </c>
      <c r="O5" s="38" t="e">
        <f>IF(formulas!R1=0,"",formulas!R1)</f>
        <v>#REF!</v>
      </c>
      <c r="P5" s="38" t="e">
        <f>IF(formulas!S1=0,"",formulas!S1)</f>
        <v>#REF!</v>
      </c>
      <c r="Q5" s="38" t="e">
        <f>IF(formulas!T1=0,"",formulas!T1)</f>
        <v>#REF!</v>
      </c>
    </row>
    <row r="6" spans="1:26" s="153" customFormat="1" ht="15.75" customHeight="1">
      <c r="A6" s="100" t="e">
        <f>IF(formulas!D2=0,"x",formulas!D2)</f>
        <v>#REF!</v>
      </c>
      <c r="B6" s="152" t="e">
        <f>IF(formulas!E2=0,"x",formulas!E2)</f>
        <v>#REF!</v>
      </c>
      <c r="C6" s="215" t="e">
        <f>IF(formulas!F2=0,"x",formulas!F2)</f>
        <v>#REF!</v>
      </c>
      <c r="D6" s="224" t="e">
        <f>IF(formulas!G2=0,"x",formulas!G2)</f>
        <v>#REF!</v>
      </c>
      <c r="E6" s="82" t="e">
        <f>IF($A6="x","x",formulas!H2)</f>
        <v>#REF!</v>
      </c>
      <c r="F6" s="101" t="e">
        <f>IF($A6="x","x",formulas!I2)</f>
        <v>#REF!</v>
      </c>
      <c r="G6" s="79" t="e">
        <f>IF($A6="x","x",formulas!J2)</f>
        <v>#REF!</v>
      </c>
      <c r="H6" s="82" t="e">
        <f>IF($A6="x","x",formulas!K2)</f>
        <v>#REF!</v>
      </c>
      <c r="I6" s="82" t="e">
        <f>IF($A6="x","x",formulas!L2)</f>
        <v>#REF!</v>
      </c>
      <c r="J6" s="82" t="e">
        <f>IF($A6="x","x",formulas!M2)</f>
        <v>#REF!</v>
      </c>
      <c r="K6" s="215" t="e">
        <f>IF($A6="x","x",formulas!N2)</f>
        <v>#REF!</v>
      </c>
      <c r="L6" s="82" t="e">
        <f>IF($A6="x","x",formulas!O2)</f>
        <v>#REF!</v>
      </c>
      <c r="M6" s="82" t="e">
        <f>IF($A6="x","x",formulas!P2)</f>
        <v>#REF!</v>
      </c>
      <c r="N6" s="94" t="e">
        <f>IF(formulas!Q2=0,"x",formulas!Q2)</f>
        <v>#REF!</v>
      </c>
      <c r="O6" s="39" t="e">
        <f>IF(formulas!R2=0,"x",formulas!R2)</f>
        <v>#REF!</v>
      </c>
      <c r="P6" s="39" t="e">
        <f>IF(formulas!S2=0,"x",formulas!S2)</f>
        <v>#REF!</v>
      </c>
      <c r="Q6" s="39" t="e">
        <f>IF(formulas!T2=0,"x",formulas!T2)</f>
        <v>#REF!</v>
      </c>
    </row>
    <row r="7" spans="1:26" s="153" customFormat="1" ht="15.75" customHeight="1">
      <c r="A7" s="100" t="e">
        <f>IF(formulas!D3=0,"x",formulas!D3)</f>
        <v>#REF!</v>
      </c>
      <c r="B7" s="152" t="e">
        <f>IF(formulas!E3=0,"x",formulas!E3)</f>
        <v>#REF!</v>
      </c>
      <c r="C7" s="79" t="e">
        <f>IF(formulas!F3=0,"x",formulas!F3)</f>
        <v>#REF!</v>
      </c>
      <c r="D7" s="79" t="e">
        <f>IF(formulas!G3=0,"x",formulas!G3)</f>
        <v>#REF!</v>
      </c>
      <c r="E7" s="215" t="e">
        <f>IF($A7="x","x",formulas!H3)</f>
        <v>#REF!</v>
      </c>
      <c r="F7" s="101" t="e">
        <f>IF($A7="x","x",formulas!I3)</f>
        <v>#REF!</v>
      </c>
      <c r="G7" s="79" t="e">
        <f>IF($A7="x","x",formulas!J3)</f>
        <v>#REF!</v>
      </c>
      <c r="H7" s="82" t="e">
        <f>IF($A7="x","x",formulas!K3)</f>
        <v>#REF!</v>
      </c>
      <c r="I7" s="82" t="e">
        <f>IF($A7="x","x",formulas!L3)</f>
        <v>#REF!</v>
      </c>
      <c r="J7" s="82" t="e">
        <f>IF($A7="x","x",formulas!M3)</f>
        <v>#REF!</v>
      </c>
      <c r="K7" s="215" t="e">
        <f>IF($A7="x","x",formulas!N3)</f>
        <v>#REF!</v>
      </c>
      <c r="L7" s="82" t="e">
        <f>IF($A7="x","x",formulas!O3)</f>
        <v>#REF!</v>
      </c>
      <c r="M7" s="82" t="e">
        <f>IF($A7="x","x",formulas!P3)</f>
        <v>#REF!</v>
      </c>
      <c r="N7" s="94" t="e">
        <f>IF(formulas!Q3=0,"x",formulas!Q3)</f>
        <v>#REF!</v>
      </c>
      <c r="O7" s="39" t="e">
        <f>IF(formulas!R3=0,"x",formulas!R3)</f>
        <v>#REF!</v>
      </c>
      <c r="P7" s="39" t="e">
        <f>IF(formulas!S3=0,"x",formulas!S3)</f>
        <v>#REF!</v>
      </c>
      <c r="Q7" s="39" t="e">
        <f>IF(formulas!T3=0,"x",formulas!T3)</f>
        <v>#REF!</v>
      </c>
    </row>
    <row r="8" spans="1:26" s="153" customFormat="1" ht="15.75" customHeight="1">
      <c r="A8" s="100" t="e">
        <f>IF(formulas!D4=0,"x",formulas!D4)</f>
        <v>#REF!</v>
      </c>
      <c r="B8" s="152" t="e">
        <f>IF(formulas!E4=0,"x",formulas!E4)</f>
        <v>#REF!</v>
      </c>
      <c r="C8" s="79" t="e">
        <f>IF(formulas!F4=0,"x",formulas!F4)</f>
        <v>#REF!</v>
      </c>
      <c r="D8" s="79" t="e">
        <f>IF(formulas!G4=0,"x",formulas!G4)</f>
        <v>#REF!</v>
      </c>
      <c r="E8" s="215" t="e">
        <f>IF($A8="x","x",formulas!H4)</f>
        <v>#REF!</v>
      </c>
      <c r="F8" s="85" t="e">
        <f>IF($A8="x","x",formulas!I4)</f>
        <v>#REF!</v>
      </c>
      <c r="G8" s="79" t="e">
        <f>IF($A8="x","x",formulas!J4)</f>
        <v>#REF!</v>
      </c>
      <c r="H8" s="82" t="e">
        <f>IF($A8="x","x",formulas!K4)</f>
        <v>#REF!</v>
      </c>
      <c r="I8" s="82" t="e">
        <f>IF($A8="x","x",formulas!L4)</f>
        <v>#REF!</v>
      </c>
      <c r="J8" s="82" t="e">
        <f>IF($A8="x","x",formulas!M4)</f>
        <v>#REF!</v>
      </c>
      <c r="K8" s="215" t="e">
        <f>IF($A8="x","x",formulas!N4)</f>
        <v>#REF!</v>
      </c>
      <c r="L8" s="82" t="e">
        <f>IF($A8="x","x",formulas!O4)</f>
        <v>#REF!</v>
      </c>
      <c r="M8" s="82" t="e">
        <f>IF($A8="x","x",formulas!P4)</f>
        <v>#REF!</v>
      </c>
      <c r="N8" s="94" t="e">
        <f>IF(formulas!Q4=0,"x",formulas!Q4)</f>
        <v>#REF!</v>
      </c>
      <c r="O8" s="39" t="e">
        <f>IF(formulas!R4=0,"x",formulas!R4)</f>
        <v>#REF!</v>
      </c>
      <c r="P8" s="39" t="e">
        <f>IF(formulas!S4=0,"x",formulas!S4)</f>
        <v>#REF!</v>
      </c>
      <c r="Q8" s="39" t="e">
        <f>IF(formulas!T4=0,"x",formulas!T4)</f>
        <v>#REF!</v>
      </c>
    </row>
    <row r="9" spans="1:26" s="153" customFormat="1" ht="15.75" customHeight="1">
      <c r="A9" s="100" t="e">
        <f>IF(formulas!D5=0,"x",formulas!D5)</f>
        <v>#REF!</v>
      </c>
      <c r="B9" s="152" t="e">
        <f>IF(formulas!E5=0,"x",formulas!E5)</f>
        <v>#REF!</v>
      </c>
      <c r="C9" s="79" t="e">
        <f>IF(formulas!F5=0,"x",formulas!F5)</f>
        <v>#REF!</v>
      </c>
      <c r="D9" s="79" t="e">
        <f>IF(formulas!G5=0,"x",formulas!G5)</f>
        <v>#REF!</v>
      </c>
      <c r="E9" s="215" t="e">
        <f>IF($A9="x","x",formulas!H5)</f>
        <v>#REF!</v>
      </c>
      <c r="F9" s="85" t="e">
        <f>IF($A9="x","x",formulas!I5)</f>
        <v>#REF!</v>
      </c>
      <c r="G9" s="79" t="e">
        <f>IF(formulas!J5=0,"x",formulas!J5)</f>
        <v>#REF!</v>
      </c>
      <c r="H9" s="82" t="e">
        <f>IF($A9="x","x",formulas!K5)</f>
        <v>#REF!</v>
      </c>
      <c r="I9" s="82" t="e">
        <f>IF($A9="x","x",formulas!L5)</f>
        <v>#REF!</v>
      </c>
      <c r="J9" s="82" t="e">
        <f>IF($A9="x","x",formulas!M5)</f>
        <v>#REF!</v>
      </c>
      <c r="K9" s="215" t="e">
        <f>IF($A9="x","x",formulas!N5)</f>
        <v>#REF!</v>
      </c>
      <c r="L9" s="82" t="e">
        <f>IF($A9="x","x",formulas!O5)</f>
        <v>#REF!</v>
      </c>
      <c r="M9" s="82" t="e">
        <f>IF($A9="x","x",formulas!P5)</f>
        <v>#REF!</v>
      </c>
      <c r="N9" s="94" t="e">
        <f>IF(formulas!Q5=0,"x",formulas!Q5)</f>
        <v>#REF!</v>
      </c>
      <c r="O9" s="39" t="e">
        <f>IF(formulas!R5=0,"x",formulas!R5)</f>
        <v>#REF!</v>
      </c>
      <c r="P9" s="39" t="e">
        <f>IF(formulas!S5=0,"x",formulas!S5)</f>
        <v>#REF!</v>
      </c>
      <c r="Q9" s="39" t="e">
        <f>IF(formulas!T5=0,"x",formulas!T5)</f>
        <v>#REF!</v>
      </c>
    </row>
    <row r="10" spans="1:26" s="40" customFormat="1" ht="15.75" customHeight="1">
      <c r="A10" s="100" t="e">
        <f>IF(formulas!D6=0,"x",formulas!D6)</f>
        <v>#REF!</v>
      </c>
      <c r="B10" s="123" t="e">
        <f>IF(formulas!E6=0,"x",formulas!E6)</f>
        <v>#REF!</v>
      </c>
      <c r="C10" s="79" t="e">
        <f>IF(formulas!F6=0,"x",formulas!F6)</f>
        <v>#REF!</v>
      </c>
      <c r="D10" s="79" t="e">
        <f>IF(formulas!G6=0,"x",formulas!G6)</f>
        <v>#REF!</v>
      </c>
      <c r="E10" s="215" t="e">
        <f>IF($A10="x","x",formulas!H6)</f>
        <v>#REF!</v>
      </c>
      <c r="F10" s="79" t="e">
        <f>IF($A10="x","x",formulas!I6)</f>
        <v>#REF!</v>
      </c>
      <c r="G10" s="79" t="e">
        <f>IF(formulas!J6=0,"x",formulas!J6)</f>
        <v>#REF!</v>
      </c>
      <c r="H10" s="82" t="e">
        <f>IF($A10="x","x",formulas!K6)</f>
        <v>#REF!</v>
      </c>
      <c r="I10" s="82" t="e">
        <f>IF($A10="x","x",formulas!L6)</f>
        <v>#REF!</v>
      </c>
      <c r="J10" s="82" t="e">
        <f>IF($A10="x","x",formulas!M6)</f>
        <v>#REF!</v>
      </c>
      <c r="K10" s="215" t="e">
        <f>IF($A10="x","x",formulas!N6)</f>
        <v>#REF!</v>
      </c>
      <c r="L10" s="82" t="e">
        <f>IF($A10="x","x",formulas!O6)</f>
        <v>#REF!</v>
      </c>
      <c r="M10" s="82" t="e">
        <f>IF(formulas!P6=0,"x",formulas!P6)</f>
        <v>#REF!</v>
      </c>
      <c r="N10" s="94" t="e">
        <f>IF(formulas!Q6=0,"x",formulas!Q6)</f>
        <v>#REF!</v>
      </c>
      <c r="O10" s="39" t="e">
        <f>IF(formulas!R6=0,"x",formulas!R6)</f>
        <v>#REF!</v>
      </c>
      <c r="P10" s="39" t="e">
        <f>IF(formulas!S6=0,"x",formulas!S6)</f>
        <v>#REF!</v>
      </c>
      <c r="Q10" s="39" t="e">
        <f>IF(formulas!T6=0,"x",formulas!T6)</f>
        <v>#REF!</v>
      </c>
    </row>
    <row r="11" spans="1:26" s="40" customFormat="1" ht="15.75" customHeight="1">
      <c r="A11" s="100" t="e">
        <f>IF(formulas!D7=0,"x",formulas!D7)</f>
        <v>#REF!</v>
      </c>
      <c r="B11" s="123" t="e">
        <f>IF(formulas!E7=0,"x",formulas!E7)</f>
        <v>#REF!</v>
      </c>
      <c r="C11" s="79" t="e">
        <f>IF(formulas!F7=0,"x",formulas!F7)</f>
        <v>#REF!</v>
      </c>
      <c r="D11" s="79" t="e">
        <f>IF(formulas!G7=0,"x",formulas!G7)</f>
        <v>#REF!</v>
      </c>
      <c r="E11" s="215" t="e">
        <f>IF($A11="x","x",formulas!H7)</f>
        <v>#REF!</v>
      </c>
      <c r="F11" s="79" t="e">
        <f>IF($A11="x","x",formulas!I7)</f>
        <v>#REF!</v>
      </c>
      <c r="G11" s="79" t="e">
        <f>IF(formulas!J7=0,"x",formulas!J7)</f>
        <v>#REF!</v>
      </c>
      <c r="H11" s="82" t="e">
        <f>IF($A11="x","x",formulas!K7)</f>
        <v>#REF!</v>
      </c>
      <c r="I11" s="82" t="e">
        <f>IF($A11="x","x",formulas!L7)</f>
        <v>#REF!</v>
      </c>
      <c r="J11" s="82" t="e">
        <f>IF($A11="x","x",formulas!M7)</f>
        <v>#REF!</v>
      </c>
      <c r="K11" s="215" t="e">
        <f>IF($A11="x","x",formulas!N7)</f>
        <v>#REF!</v>
      </c>
      <c r="L11" s="82" t="e">
        <f>IF($A11="x","x",formulas!O7)</f>
        <v>#REF!</v>
      </c>
      <c r="M11" s="82" t="e">
        <f>IF(formulas!P7=0,"x",formulas!P7)</f>
        <v>#REF!</v>
      </c>
      <c r="N11" s="94" t="e">
        <f>IF(formulas!Q7=0,"x",formulas!Q7)</f>
        <v>#REF!</v>
      </c>
      <c r="O11" s="39" t="e">
        <f>IF(formulas!R7=0,"x",formulas!R7)</f>
        <v>#REF!</v>
      </c>
      <c r="P11" s="39" t="e">
        <f>IF(formulas!S7=0,"x",formulas!S7)</f>
        <v>#REF!</v>
      </c>
      <c r="Q11" s="39" t="e">
        <f>IF(formulas!T7=0,"x",formulas!T7)</f>
        <v>#REF!</v>
      </c>
    </row>
    <row r="12" spans="1:26" s="40" customFormat="1" ht="15.75" customHeight="1">
      <c r="A12" s="100" t="e">
        <f>IF(formulas!D8=0,"x",formulas!D8)</f>
        <v>#REF!</v>
      </c>
      <c r="B12" s="123" t="e">
        <f>IF(formulas!E8=0,"x",formulas!E8)</f>
        <v>#REF!</v>
      </c>
      <c r="C12" s="79" t="e">
        <f>IF(formulas!F8=0,"x",formulas!F8)</f>
        <v>#REF!</v>
      </c>
      <c r="D12" s="79" t="e">
        <f>IF(formulas!G8=0,"x",formulas!G8)</f>
        <v>#REF!</v>
      </c>
      <c r="E12" s="215" t="e">
        <f>IF($A12="x","x",formulas!H8)</f>
        <v>#REF!</v>
      </c>
      <c r="F12" s="79" t="e">
        <f>IF($A12="x","x",formulas!I8)</f>
        <v>#REF!</v>
      </c>
      <c r="G12" s="79" t="e">
        <f>IF(formulas!J8=0,"x",formulas!J8)</f>
        <v>#REF!</v>
      </c>
      <c r="H12" s="82" t="e">
        <f>IF($A12="x","x",formulas!K8)</f>
        <v>#REF!</v>
      </c>
      <c r="I12" s="82" t="e">
        <f>IF($A12="x","x",formulas!L8)</f>
        <v>#REF!</v>
      </c>
      <c r="J12" s="82" t="e">
        <f>IF($A12="x","x",formulas!M8)</f>
        <v>#REF!</v>
      </c>
      <c r="K12" s="215" t="e">
        <f>IF($A12="x","x",formulas!N8)</f>
        <v>#REF!</v>
      </c>
      <c r="L12" s="82" t="e">
        <f>IF($A12="x","x",formulas!O8)</f>
        <v>#REF!</v>
      </c>
      <c r="M12" s="82" t="e">
        <f>IF(formulas!P8=0,"x",formulas!P8)</f>
        <v>#REF!</v>
      </c>
      <c r="N12" s="94" t="e">
        <f>IF(formulas!Q8=0,"x",formulas!Q8)</f>
        <v>#REF!</v>
      </c>
      <c r="O12" s="39" t="e">
        <f>IF(formulas!R8=0,"x",formulas!R8)</f>
        <v>#REF!</v>
      </c>
      <c r="P12" s="39" t="e">
        <f>IF(formulas!S8=0,"x",formulas!S8)</f>
        <v>#REF!</v>
      </c>
      <c r="Q12" s="39" t="e">
        <f>IF(formulas!T8=0,"x",formulas!T8)</f>
        <v>#REF!</v>
      </c>
    </row>
    <row r="13" spans="1:26" s="40" customFormat="1" ht="15.75" customHeight="1">
      <c r="A13" s="100" t="e">
        <f>IF(formulas!D9=0,"x",formulas!D9)</f>
        <v>#REF!</v>
      </c>
      <c r="B13" s="123" t="e">
        <f>IF(formulas!E9=0,"x",formulas!E9)</f>
        <v>#REF!</v>
      </c>
      <c r="C13" s="79" t="e">
        <f>IF(formulas!F9=0,"x",formulas!F9)</f>
        <v>#REF!</v>
      </c>
      <c r="D13" s="79" t="e">
        <f>IF(formulas!G9=0,"x",formulas!G9)</f>
        <v>#REF!</v>
      </c>
      <c r="E13" s="215" t="e">
        <f>IF($A13="x","x",formulas!H9)</f>
        <v>#REF!</v>
      </c>
      <c r="F13" s="79" t="e">
        <f>IF($A13="x","x",formulas!I9)</f>
        <v>#REF!</v>
      </c>
      <c r="G13" s="79" t="e">
        <f>IF(formulas!J9=0,"x",formulas!J9)</f>
        <v>#REF!</v>
      </c>
      <c r="H13" s="82" t="e">
        <f>IF($A13="x","x",formulas!K9)</f>
        <v>#REF!</v>
      </c>
      <c r="I13" s="82" t="e">
        <f>IF($A13="x","x",formulas!L9)</f>
        <v>#REF!</v>
      </c>
      <c r="J13" s="82" t="e">
        <f>IF($A13="x","x",formulas!M9)</f>
        <v>#REF!</v>
      </c>
      <c r="K13" s="215" t="e">
        <f>IF($A13="x","x",formulas!N9)</f>
        <v>#REF!</v>
      </c>
      <c r="L13" s="82" t="e">
        <f>IF($A13="x","x",formulas!O9)</f>
        <v>#REF!</v>
      </c>
      <c r="M13" s="82" t="e">
        <f>IF(formulas!P9=0,"x",formulas!P9)</f>
        <v>#REF!</v>
      </c>
      <c r="N13" s="94" t="e">
        <f>IF(formulas!Q9=0,"x",formulas!Q9)</f>
        <v>#REF!</v>
      </c>
      <c r="O13" s="39" t="e">
        <f>IF(formulas!R9=0,"x",formulas!R9)</f>
        <v>#REF!</v>
      </c>
      <c r="P13" s="39" t="e">
        <f>IF(formulas!S9=0,"x",formulas!S9)</f>
        <v>#REF!</v>
      </c>
      <c r="Q13" s="39" t="e">
        <f>IF(formulas!T9=0,"x",formulas!T9)</f>
        <v>#REF!</v>
      </c>
    </row>
    <row r="14" spans="1:26" s="40" customFormat="1" ht="15.75" customHeight="1">
      <c r="A14" s="100" t="e">
        <f>IF(formulas!D10=0,"x",formulas!D10)</f>
        <v>#REF!</v>
      </c>
      <c r="B14" s="123" t="e">
        <f>IF(formulas!E10=0,"x",formulas!E10)</f>
        <v>#REF!</v>
      </c>
      <c r="C14" s="79" t="e">
        <f>IF(formulas!F10=0,"x",formulas!F10)</f>
        <v>#REF!</v>
      </c>
      <c r="D14" s="79" t="e">
        <f>IF(formulas!G10=0,"x",formulas!G10)</f>
        <v>#REF!</v>
      </c>
      <c r="E14" s="215" t="e">
        <f>IF($A14="x","x",formulas!H10)</f>
        <v>#REF!</v>
      </c>
      <c r="F14" s="79" t="e">
        <f>IF($A14="x","x",formulas!I10)</f>
        <v>#REF!</v>
      </c>
      <c r="G14" s="79" t="e">
        <f>IF(formulas!J10=0,"x",formulas!J10)</f>
        <v>#REF!</v>
      </c>
      <c r="H14" s="82" t="e">
        <f>IF($A14="x","x",formulas!K10)</f>
        <v>#REF!</v>
      </c>
      <c r="I14" s="82" t="e">
        <f>IF($A14="x","x",formulas!L10)</f>
        <v>#REF!</v>
      </c>
      <c r="J14" s="82" t="e">
        <f>IF($A14="x","x",formulas!M10)</f>
        <v>#REF!</v>
      </c>
      <c r="K14" s="215" t="e">
        <f>IF($A14="x","x",formulas!N10)</f>
        <v>#REF!</v>
      </c>
      <c r="L14" s="82" t="e">
        <f>IF($A14="x","x",formulas!O10)</f>
        <v>#REF!</v>
      </c>
      <c r="M14" s="82" t="e">
        <f>IF(formulas!P10=0,"x",formulas!P10)</f>
        <v>#REF!</v>
      </c>
      <c r="N14" s="94" t="e">
        <f>IF(formulas!Q10=0,"x",formulas!Q10)</f>
        <v>#REF!</v>
      </c>
      <c r="O14" s="39" t="e">
        <f>IF(formulas!R10=0,"x",formulas!R10)</f>
        <v>#REF!</v>
      </c>
      <c r="P14" s="39" t="e">
        <f>IF(formulas!S10=0,"x",formulas!S10)</f>
        <v>#REF!</v>
      </c>
      <c r="Q14" s="39" t="e">
        <f>IF(formulas!T10=0,"x",formulas!T10)</f>
        <v>#REF!</v>
      </c>
    </row>
    <row r="15" spans="1:26" s="40" customFormat="1" ht="15.75" customHeight="1">
      <c r="A15" s="100" t="e">
        <f>IF(formulas!D11=0,"x",formulas!D11)</f>
        <v>#REF!</v>
      </c>
      <c r="B15" s="123" t="e">
        <f>IF(formulas!E11=0,"x",formulas!E11)</f>
        <v>#REF!</v>
      </c>
      <c r="C15" s="79" t="e">
        <f>IF(formulas!F11=0,"x",formulas!F11)</f>
        <v>#REF!</v>
      </c>
      <c r="D15" s="79" t="e">
        <f>IF(formulas!G11=0,"x",formulas!G11)</f>
        <v>#REF!</v>
      </c>
      <c r="E15" s="79" t="e">
        <f>IF($A15="x","x",formulas!H11)</f>
        <v>#REF!</v>
      </c>
      <c r="F15" s="79" t="e">
        <f>IF($A15="x","x",formulas!I11)</f>
        <v>#REF!</v>
      </c>
      <c r="G15" s="79" t="e">
        <f>IF(formulas!J11=0,"x",formulas!J11)</f>
        <v>#REF!</v>
      </c>
      <c r="H15" s="82" t="e">
        <f>IF($A15="x","x",formulas!K11)</f>
        <v>#REF!</v>
      </c>
      <c r="I15" s="82" t="e">
        <f>IF($A15="x","x",formulas!L11)</f>
        <v>#REF!</v>
      </c>
      <c r="J15" s="82" t="e">
        <f>IF($A15="x","x",formulas!M11)</f>
        <v>#REF!</v>
      </c>
      <c r="K15" s="215" t="e">
        <f>IF($A15="x","x",formulas!N11)</f>
        <v>#REF!</v>
      </c>
      <c r="L15" s="82" t="e">
        <f>IF($A15="x","x",formulas!O11)</f>
        <v>#REF!</v>
      </c>
      <c r="M15" s="82" t="e">
        <f>IF(formulas!P11=0,"x",formulas!P11)</f>
        <v>#REF!</v>
      </c>
      <c r="N15" s="94" t="e">
        <f>IF(formulas!Q11=0,"x",formulas!Q11)</f>
        <v>#REF!</v>
      </c>
      <c r="O15" s="39" t="e">
        <f>IF(formulas!R11=0,"x",formulas!R11)</f>
        <v>#REF!</v>
      </c>
      <c r="P15" s="39" t="e">
        <f>IF(formulas!S11=0,"x",formulas!S11)</f>
        <v>#REF!</v>
      </c>
      <c r="Q15" s="39" t="e">
        <f>IF(formulas!T11=0,"x",formulas!T11)</f>
        <v>#REF!</v>
      </c>
    </row>
    <row r="16" spans="1:26" s="40" customFormat="1" ht="15.75" customHeight="1">
      <c r="A16" s="100" t="e">
        <f>IF(formulas!D12=0,"x",formulas!D12)</f>
        <v>#REF!</v>
      </c>
      <c r="B16" s="123" t="e">
        <f>IF(formulas!E12=0,"x",formulas!E12)</f>
        <v>#REF!</v>
      </c>
      <c r="C16" s="79" t="e">
        <f>IF(formulas!F12=0,"x",formulas!F12)</f>
        <v>#REF!</v>
      </c>
      <c r="D16" s="79" t="e">
        <f>IF(formulas!G12=0,"x",formulas!G12)</f>
        <v>#REF!</v>
      </c>
      <c r="E16" s="79" t="e">
        <f>IF($A16="x","x",formulas!H12)</f>
        <v>#REF!</v>
      </c>
      <c r="F16" s="79" t="e">
        <f>IF($A16="x","x",formulas!I12)</f>
        <v>#REF!</v>
      </c>
      <c r="G16" s="79" t="e">
        <f>IF(formulas!J12=0,"x",formulas!J12)</f>
        <v>#REF!</v>
      </c>
      <c r="H16" s="82" t="e">
        <f>IF($A16="x","x",formulas!K12)</f>
        <v>#REF!</v>
      </c>
      <c r="I16" s="82" t="e">
        <f>IF($A16="x","x",formulas!L12)</f>
        <v>#REF!</v>
      </c>
      <c r="J16" s="82" t="e">
        <f>IF($A16="x","x",formulas!M12)</f>
        <v>#REF!</v>
      </c>
      <c r="K16" s="215" t="e">
        <f>IF($A16="x","x",formulas!N12)</f>
        <v>#REF!</v>
      </c>
      <c r="L16" s="82" t="e">
        <f>IF($A16="x","x",formulas!O12)</f>
        <v>#REF!</v>
      </c>
      <c r="M16" s="82" t="e">
        <f>IF(formulas!P12=0,"x",formulas!P12)</f>
        <v>#REF!</v>
      </c>
      <c r="N16" s="94" t="e">
        <f>IF(formulas!Q12=0,"x",formulas!Q12)</f>
        <v>#REF!</v>
      </c>
      <c r="O16" s="39" t="e">
        <f>IF(formulas!R12=0,"x",formulas!R12)</f>
        <v>#REF!</v>
      </c>
      <c r="P16" s="39" t="e">
        <f>IF(formulas!S12=0,"x",formulas!S12)</f>
        <v>#REF!</v>
      </c>
      <c r="Q16" s="39" t="e">
        <f>IF(formulas!T12=0,"x",formulas!T12)</f>
        <v>#REF!</v>
      </c>
    </row>
    <row r="17" spans="1:17" s="40" customFormat="1" ht="15.75" customHeight="1">
      <c r="A17" s="100" t="e">
        <f>IF(formulas!D13=0,"x",formulas!D13)</f>
        <v>#REF!</v>
      </c>
      <c r="B17" s="123" t="e">
        <f>IF(formulas!E13=0,"x",formulas!E13)</f>
        <v>#REF!</v>
      </c>
      <c r="C17" s="79" t="e">
        <f>IF(formulas!F13=0,"x",formulas!F13)</f>
        <v>#REF!</v>
      </c>
      <c r="D17" s="79" t="e">
        <f>IF(formulas!G13=0,"x",formulas!G13)</f>
        <v>#REF!</v>
      </c>
      <c r="E17" s="79" t="e">
        <f>IF($A17="x","x",formulas!H13)</f>
        <v>#REF!</v>
      </c>
      <c r="F17" s="79" t="e">
        <f>IF($A17="x","x",formulas!I13)</f>
        <v>#REF!</v>
      </c>
      <c r="G17" s="79" t="e">
        <f>IF(formulas!J13=0,"x",formulas!J13)</f>
        <v>#REF!</v>
      </c>
      <c r="H17" s="82" t="e">
        <f>IF($A17="x","x",formulas!K13)</f>
        <v>#REF!</v>
      </c>
      <c r="I17" s="82" t="e">
        <f>IF($A17="x","x",formulas!L13)</f>
        <v>#REF!</v>
      </c>
      <c r="J17" s="82" t="e">
        <f>IF($A17="x","x",formulas!M13)</f>
        <v>#REF!</v>
      </c>
      <c r="K17" s="215" t="e">
        <f>IF($A17="x","x",formulas!N13)</f>
        <v>#REF!</v>
      </c>
      <c r="L17" s="82" t="e">
        <f>IF($A17="x","x",formulas!O13)</f>
        <v>#REF!</v>
      </c>
      <c r="M17" s="82" t="e">
        <f>IF(formulas!P13=0,"x",formulas!P13)</f>
        <v>#REF!</v>
      </c>
      <c r="N17" s="94" t="e">
        <f>IF(formulas!Q13=0,"x",formulas!Q13)</f>
        <v>#REF!</v>
      </c>
      <c r="O17" s="39" t="e">
        <f>IF(formulas!R13=0,"x",formulas!R13)</f>
        <v>#REF!</v>
      </c>
      <c r="P17" s="39" t="e">
        <f>IF(formulas!S13=0,"x",formulas!S13)</f>
        <v>#REF!</v>
      </c>
      <c r="Q17" s="39" t="e">
        <f>IF(formulas!T13=0,"x",formulas!T13)</f>
        <v>#REF!</v>
      </c>
    </row>
    <row r="18" spans="1:17" s="40" customFormat="1" ht="15.75" customHeight="1">
      <c r="A18" s="100" t="e">
        <f>IF(formulas!D14=0,"x",formulas!D14)</f>
        <v>#REF!</v>
      </c>
      <c r="B18" s="123" t="e">
        <f>IF(formulas!E14=0,"x",formulas!E14)</f>
        <v>#REF!</v>
      </c>
      <c r="C18" s="79" t="e">
        <f>IF(formulas!F14=0,"x",formulas!F14)</f>
        <v>#REF!</v>
      </c>
      <c r="D18" s="79" t="e">
        <f>IF(formulas!G14=0,"x",formulas!G14)</f>
        <v>#REF!</v>
      </c>
      <c r="E18" s="79" t="e">
        <f>IF($A18="x","x",formulas!H14)</f>
        <v>#REF!</v>
      </c>
      <c r="F18" s="79" t="e">
        <f>IF($A18="x","x",formulas!I14)</f>
        <v>#REF!</v>
      </c>
      <c r="G18" s="79" t="e">
        <f>IF(formulas!J14=0,"x",formulas!J14)</f>
        <v>#REF!</v>
      </c>
      <c r="H18" s="82" t="e">
        <f>IF($A18="x","x",formulas!K14)</f>
        <v>#REF!</v>
      </c>
      <c r="I18" s="82" t="e">
        <f>IF($A18="x","x",formulas!L14)</f>
        <v>#REF!</v>
      </c>
      <c r="J18" s="82" t="e">
        <f>IF($A18="x","x",formulas!M14)</f>
        <v>#REF!</v>
      </c>
      <c r="K18" s="215" t="e">
        <f>IF($A18="x","x",formulas!N14)</f>
        <v>#REF!</v>
      </c>
      <c r="L18" s="82" t="e">
        <f>IF($A18="x","x",formulas!O14)</f>
        <v>#REF!</v>
      </c>
      <c r="M18" s="82" t="e">
        <f>IF(formulas!P14=0,"x",formulas!P14)</f>
        <v>#REF!</v>
      </c>
      <c r="N18" s="94" t="e">
        <f>IF(formulas!Q14=0,"x",formulas!Q14)</f>
        <v>#REF!</v>
      </c>
      <c r="O18" s="39" t="e">
        <f>IF(formulas!R14=0,"x",formulas!R14)</f>
        <v>#REF!</v>
      </c>
      <c r="P18" s="39" t="e">
        <f>IF(formulas!S14=0,"x",formulas!S14)</f>
        <v>#REF!</v>
      </c>
      <c r="Q18" s="39" t="e">
        <f>IF(formulas!T14=0,"x",formulas!T14)</f>
        <v>#REF!</v>
      </c>
    </row>
    <row r="19" spans="1:17" s="40" customFormat="1" ht="15.75" customHeight="1">
      <c r="A19" s="100" t="e">
        <f>IF(formulas!D15=0,"x",formulas!D15)</f>
        <v>#REF!</v>
      </c>
      <c r="B19" s="123" t="e">
        <f>IF(formulas!E15=0,"x",formulas!E15)</f>
        <v>#REF!</v>
      </c>
      <c r="C19" s="79" t="e">
        <f>IF(formulas!F15=0,"x",formulas!F15)</f>
        <v>#REF!</v>
      </c>
      <c r="D19" s="79" t="e">
        <f>IF(formulas!G15=0,"x",formulas!G15)</f>
        <v>#REF!</v>
      </c>
      <c r="E19" s="79" t="e">
        <f>IF($A19="x","x",formulas!H15)</f>
        <v>#REF!</v>
      </c>
      <c r="F19" s="79" t="e">
        <f>IF($A19="x","x",formulas!I15)</f>
        <v>#REF!</v>
      </c>
      <c r="G19" s="79" t="e">
        <f>IF(formulas!J15=0,"x",formulas!J15)</f>
        <v>#REF!</v>
      </c>
      <c r="H19" s="82" t="e">
        <f>IF($A19="x","x",formulas!K15)</f>
        <v>#REF!</v>
      </c>
      <c r="I19" s="82" t="e">
        <f>IF($A19="x","x",formulas!L15)</f>
        <v>#REF!</v>
      </c>
      <c r="J19" s="82" t="e">
        <f>IF($A19="x","x",formulas!M15)</f>
        <v>#REF!</v>
      </c>
      <c r="K19" s="215" t="e">
        <f>IF($A19="x","x",formulas!N15)</f>
        <v>#REF!</v>
      </c>
      <c r="L19" s="82" t="e">
        <f>IF($A19="x","x",formulas!O15)</f>
        <v>#REF!</v>
      </c>
      <c r="M19" s="82" t="e">
        <f>IF(formulas!P15=0,"x",formulas!P15)</f>
        <v>#REF!</v>
      </c>
      <c r="N19" s="94" t="e">
        <f>IF(formulas!Q15=0,"x",formulas!Q15)</f>
        <v>#REF!</v>
      </c>
      <c r="O19" s="39" t="e">
        <f>IF(formulas!R15=0,"x",formulas!R15)</f>
        <v>#REF!</v>
      </c>
      <c r="P19" s="39" t="e">
        <f>IF(formulas!S15=0,"x",formulas!S15)</f>
        <v>#REF!</v>
      </c>
      <c r="Q19" s="39" t="e">
        <f>IF(formulas!T15=0,"x",formulas!T15)</f>
        <v>#REF!</v>
      </c>
    </row>
    <row r="20" spans="1:17" s="40" customFormat="1" ht="15.75" customHeight="1">
      <c r="A20" s="100" t="e">
        <f>IF(formulas!D16=0,"x",formulas!D16)</f>
        <v>#REF!</v>
      </c>
      <c r="B20" s="123" t="e">
        <f>IF(formulas!E16=0,"x",formulas!E16)</f>
        <v>#REF!</v>
      </c>
      <c r="C20" s="79" t="e">
        <f>IF(formulas!F16=0,"x",formulas!F16)</f>
        <v>#REF!</v>
      </c>
      <c r="D20" s="79" t="e">
        <f>IF(formulas!G16=0,"x",formulas!G16)</f>
        <v>#REF!</v>
      </c>
      <c r="E20" s="79" t="e">
        <f>IF($A20="x","x",formulas!H16)</f>
        <v>#REF!</v>
      </c>
      <c r="F20" s="79" t="e">
        <f>IF($A20="x","x",formulas!I16)</f>
        <v>#REF!</v>
      </c>
      <c r="G20" s="79" t="e">
        <f>IF(formulas!J16=0,"x",formulas!J16)</f>
        <v>#REF!</v>
      </c>
      <c r="H20" s="82" t="e">
        <f>IF($A20="x","x",formulas!K16)</f>
        <v>#REF!</v>
      </c>
      <c r="I20" s="82" t="e">
        <f>IF($A20="x","x",formulas!L16)</f>
        <v>#REF!</v>
      </c>
      <c r="J20" s="82" t="e">
        <f>IF($A20="x","x",formulas!M16)</f>
        <v>#REF!</v>
      </c>
      <c r="K20" s="215" t="e">
        <f>IF($A20="x","x",formulas!N16)</f>
        <v>#REF!</v>
      </c>
      <c r="L20" s="82" t="e">
        <f>IF($A20="x","x",formulas!O16)</f>
        <v>#REF!</v>
      </c>
      <c r="M20" s="82" t="e">
        <f>IF(formulas!P16=0,"x",formulas!P16)</f>
        <v>#REF!</v>
      </c>
      <c r="N20" s="94" t="e">
        <f>IF(formulas!Q16=0,"x",formulas!Q16)</f>
        <v>#REF!</v>
      </c>
      <c r="O20" s="39" t="e">
        <f>IF(formulas!R16=0,"x",formulas!R16)</f>
        <v>#REF!</v>
      </c>
      <c r="P20" s="39" t="e">
        <f>IF(formulas!S16=0,"x",formulas!S16)</f>
        <v>#REF!</v>
      </c>
      <c r="Q20" s="39" t="e">
        <f>IF(formulas!T16=0,"x",formulas!T16)</f>
        <v>#REF!</v>
      </c>
    </row>
    <row r="21" spans="1:17" s="40" customFormat="1" ht="15.75" customHeight="1">
      <c r="A21" s="100" t="e">
        <f>IF(formulas!D17=0,"x",formulas!D17)</f>
        <v>#REF!</v>
      </c>
      <c r="B21" s="123" t="e">
        <f>IF(formulas!E17=0,"x",formulas!E17)</f>
        <v>#REF!</v>
      </c>
      <c r="C21" s="79" t="e">
        <f>IF(formulas!F17=0,"x",formulas!F17)</f>
        <v>#REF!</v>
      </c>
      <c r="D21" s="79" t="e">
        <f>IF(formulas!G17=0,"x",formulas!G17)</f>
        <v>#REF!</v>
      </c>
      <c r="E21" s="79" t="e">
        <f>IF($A21="x","x",formulas!H17)</f>
        <v>#REF!</v>
      </c>
      <c r="F21" s="79" t="e">
        <f>IF($A21="x","x",formulas!I17)</f>
        <v>#REF!</v>
      </c>
      <c r="G21" s="79" t="e">
        <f>IF(formulas!J17=0,"x",formulas!J17)</f>
        <v>#REF!</v>
      </c>
      <c r="H21" s="82" t="e">
        <f>IF($A21="x","x",formulas!K17)</f>
        <v>#REF!</v>
      </c>
      <c r="I21" s="82" t="e">
        <f>IF($A21="x","x",formulas!L17)</f>
        <v>#REF!</v>
      </c>
      <c r="J21" s="82" t="e">
        <f>IF($A21="x","x",formulas!M17)</f>
        <v>#REF!</v>
      </c>
      <c r="K21" s="215" t="e">
        <f>IF($A21="x","x",formulas!N17)</f>
        <v>#REF!</v>
      </c>
      <c r="L21" s="82" t="e">
        <f>IF($A21="x","x",formulas!O17)</f>
        <v>#REF!</v>
      </c>
      <c r="M21" s="82" t="e">
        <f>IF(formulas!P17=0,"x",formulas!P17)</f>
        <v>#REF!</v>
      </c>
      <c r="N21" s="94" t="e">
        <f>IF(formulas!Q17=0,"x",formulas!Q17)</f>
        <v>#REF!</v>
      </c>
      <c r="O21" s="39" t="e">
        <f>IF(formulas!R17=0,"x",formulas!R17)</f>
        <v>#REF!</v>
      </c>
      <c r="P21" s="39" t="e">
        <f>IF(formulas!S17=0,"x",formulas!S17)</f>
        <v>#REF!</v>
      </c>
      <c r="Q21" s="39" t="e">
        <f>IF(formulas!T17=0,"x",formulas!T17)</f>
        <v>#REF!</v>
      </c>
    </row>
    <row r="22" spans="1:17" s="40" customFormat="1" ht="15.75" customHeight="1">
      <c r="A22" s="100" t="e">
        <f>IF(formulas!D18=0,"x",formulas!D18)</f>
        <v>#REF!</v>
      </c>
      <c r="B22" s="123" t="e">
        <f>IF(formulas!E18=0,"x",formulas!E18)</f>
        <v>#REF!</v>
      </c>
      <c r="C22" s="79" t="e">
        <f>IF(formulas!F18=0,"x",formulas!F18)</f>
        <v>#REF!</v>
      </c>
      <c r="D22" s="79" t="e">
        <f>IF(formulas!G18=0,"x",formulas!G18)</f>
        <v>#REF!</v>
      </c>
      <c r="E22" s="79" t="e">
        <f>IF($A22="x","x",formulas!H18)</f>
        <v>#REF!</v>
      </c>
      <c r="F22" s="79" t="e">
        <f>IF($A22="x","x",formulas!I18)</f>
        <v>#REF!</v>
      </c>
      <c r="G22" s="79" t="e">
        <f>IF(formulas!J18=0,"x",formulas!J18)</f>
        <v>#REF!</v>
      </c>
      <c r="H22" s="82" t="e">
        <f>IF($A22="x","x",formulas!K18)</f>
        <v>#REF!</v>
      </c>
      <c r="I22" s="82" t="e">
        <f>IF($A22="x","x",formulas!L18)</f>
        <v>#REF!</v>
      </c>
      <c r="J22" s="82" t="e">
        <f>IF($A22="x","x",formulas!M18)</f>
        <v>#REF!</v>
      </c>
      <c r="K22" s="215" t="e">
        <f>IF($A22="x","x",formulas!N18)</f>
        <v>#REF!</v>
      </c>
      <c r="L22" s="82" t="e">
        <f>IF($A22="x","x",formulas!O18)</f>
        <v>#REF!</v>
      </c>
      <c r="M22" s="82" t="e">
        <f>IF(formulas!P18=0,"x",formulas!P18)</f>
        <v>#REF!</v>
      </c>
      <c r="N22" s="94" t="e">
        <f>IF(formulas!Q18=0,"x",formulas!Q18)</f>
        <v>#REF!</v>
      </c>
      <c r="O22" s="39" t="e">
        <f>IF(formulas!R18=0,"x",formulas!R18)</f>
        <v>#REF!</v>
      </c>
      <c r="P22" s="39" t="e">
        <f>IF(formulas!S18=0,"x",formulas!S18)</f>
        <v>#REF!</v>
      </c>
      <c r="Q22" s="39" t="e">
        <f>IF(formulas!T18=0,"x",formulas!T18)</f>
        <v>#REF!</v>
      </c>
    </row>
    <row r="23" spans="1:17" s="40" customFormat="1" ht="15.75" customHeight="1">
      <c r="A23" s="100" t="e">
        <f>IF(formulas!D19=0,"x",formulas!D19)</f>
        <v>#REF!</v>
      </c>
      <c r="B23" s="123" t="e">
        <f>IF(formulas!E19=0,"x",formulas!E19)</f>
        <v>#REF!</v>
      </c>
      <c r="C23" s="79" t="e">
        <f>IF(formulas!F19=0,"x",formulas!F19)</f>
        <v>#REF!</v>
      </c>
      <c r="D23" s="79" t="e">
        <f>IF(formulas!G19=0,"x",formulas!G19)</f>
        <v>#REF!</v>
      </c>
      <c r="E23" s="79" t="e">
        <f>IF($A23="x","x",formulas!H19)</f>
        <v>#REF!</v>
      </c>
      <c r="F23" s="79" t="e">
        <f>IF($A23="x","x",formulas!I19)</f>
        <v>#REF!</v>
      </c>
      <c r="G23" s="79" t="e">
        <f>IF(formulas!J19=0,"x",formulas!J19)</f>
        <v>#REF!</v>
      </c>
      <c r="H23" s="82" t="e">
        <f>IF($A23="x","x",formulas!K19)</f>
        <v>#REF!</v>
      </c>
      <c r="I23" s="82" t="e">
        <f>IF($A23="x","x",formulas!L19)</f>
        <v>#REF!</v>
      </c>
      <c r="J23" s="82" t="e">
        <f>IF($A23="x","x",formulas!M19)</f>
        <v>#REF!</v>
      </c>
      <c r="K23" s="215" t="e">
        <f>IF($A23="x","x",formulas!N19)</f>
        <v>#REF!</v>
      </c>
      <c r="L23" s="82" t="e">
        <f>IF($A23="x","x",formulas!O19)</f>
        <v>#REF!</v>
      </c>
      <c r="M23" s="82" t="e">
        <f>IF(formulas!P19=0,"x",formulas!P19)</f>
        <v>#REF!</v>
      </c>
      <c r="N23" s="94" t="e">
        <f>IF(formulas!Q19=0,"x",formulas!Q19)</f>
        <v>#REF!</v>
      </c>
      <c r="O23" s="39" t="e">
        <f>IF(formulas!R19=0,"x",formulas!R19)</f>
        <v>#REF!</v>
      </c>
      <c r="P23" s="39" t="e">
        <f>IF(formulas!S19=0,"x",formulas!S19)</f>
        <v>#REF!</v>
      </c>
      <c r="Q23" s="39" t="e">
        <f>IF(formulas!T19=0,"x",formulas!T19)</f>
        <v>#REF!</v>
      </c>
    </row>
    <row r="24" spans="1:17" s="40" customFormat="1" ht="15.75" customHeight="1">
      <c r="A24" s="100" t="e">
        <f>IF(formulas!D20=0,"x",formulas!D20)</f>
        <v>#REF!</v>
      </c>
      <c r="B24" s="123" t="e">
        <f>IF(formulas!E20=0,"x",formulas!E20)</f>
        <v>#REF!</v>
      </c>
      <c r="C24" s="79" t="e">
        <f>IF(formulas!F20=0,"x",formulas!F20)</f>
        <v>#REF!</v>
      </c>
      <c r="D24" s="79" t="e">
        <f>IF(formulas!G20=0,"x",formulas!G20)</f>
        <v>#REF!</v>
      </c>
      <c r="E24" s="79" t="e">
        <f>IF($A24="x","x",formulas!H20)</f>
        <v>#REF!</v>
      </c>
      <c r="F24" s="79" t="e">
        <f>IF($A24="x","x",formulas!I20)</f>
        <v>#REF!</v>
      </c>
      <c r="G24" s="79" t="e">
        <f>IF(formulas!J20=0,"x",formulas!J20)</f>
        <v>#REF!</v>
      </c>
      <c r="H24" s="82" t="e">
        <f>IF($A24="x","x",formulas!K20)</f>
        <v>#REF!</v>
      </c>
      <c r="I24" s="82" t="e">
        <f>IF($A24="x","x",formulas!L20)</f>
        <v>#REF!</v>
      </c>
      <c r="J24" s="82" t="e">
        <f>IF($A24="x","x",formulas!M20)</f>
        <v>#REF!</v>
      </c>
      <c r="K24" s="215" t="e">
        <f>IF($A24="x","x",formulas!N20)</f>
        <v>#REF!</v>
      </c>
      <c r="L24" s="82" t="e">
        <f>IF($A24="x","x",formulas!O20)</f>
        <v>#REF!</v>
      </c>
      <c r="M24" s="82" t="e">
        <f>IF(formulas!P20=0,"x",formulas!P20)</f>
        <v>#REF!</v>
      </c>
      <c r="N24" s="94" t="e">
        <f>IF(formulas!Q20=0,"x",formulas!Q20)</f>
        <v>#REF!</v>
      </c>
      <c r="O24" s="39" t="e">
        <f>IF(formulas!R20=0,"x",formulas!R20)</f>
        <v>#REF!</v>
      </c>
      <c r="P24" s="39" t="e">
        <f>IF(formulas!S20=0,"x",formulas!S20)</f>
        <v>#REF!</v>
      </c>
      <c r="Q24" s="39" t="e">
        <f>IF(formulas!T20=0,"x",formulas!T20)</f>
        <v>#REF!</v>
      </c>
    </row>
    <row r="25" spans="1:17" s="40" customFormat="1" ht="17.25" customHeight="1">
      <c r="A25" s="100" t="e">
        <f>IF(formulas!D21=0,"x",formulas!D21)</f>
        <v>#REF!</v>
      </c>
      <c r="B25" s="123" t="e">
        <f>IF(formulas!E21=0,"x",formulas!E21)</f>
        <v>#REF!</v>
      </c>
      <c r="C25" s="79" t="e">
        <f>IF(formulas!F21=0,"x",formulas!F21)</f>
        <v>#REF!</v>
      </c>
      <c r="D25" s="79" t="e">
        <f>IF(formulas!G21=0,"x",formulas!G21)</f>
        <v>#REF!</v>
      </c>
      <c r="E25" s="79" t="e">
        <f>IF($A25="x","x",formulas!H21)</f>
        <v>#REF!</v>
      </c>
      <c r="F25" s="79" t="e">
        <f>IF($A25="x","x",formulas!I21)</f>
        <v>#REF!</v>
      </c>
      <c r="G25" s="79" t="e">
        <f>IF(formulas!J21=0,"x",formulas!J21)</f>
        <v>#REF!</v>
      </c>
      <c r="H25" s="82" t="e">
        <f>IF($A25="x","x",formulas!K21)</f>
        <v>#REF!</v>
      </c>
      <c r="I25" s="82" t="e">
        <f>IF($A25="x","x",formulas!L21)</f>
        <v>#REF!</v>
      </c>
      <c r="J25" s="82" t="e">
        <f>IF($A25="x","x",formulas!M21)</f>
        <v>#REF!</v>
      </c>
      <c r="K25" s="215" t="e">
        <f>IF($A25="x","x",formulas!N21)</f>
        <v>#REF!</v>
      </c>
      <c r="L25" s="82" t="e">
        <f>IF($A25="x","x",formulas!O21)</f>
        <v>#REF!</v>
      </c>
      <c r="M25" s="82" t="e">
        <f>IF(formulas!P21=0,"x",formulas!P21)</f>
        <v>#REF!</v>
      </c>
      <c r="N25" s="94" t="e">
        <f>IF(formulas!Q21=0,"x",formulas!Q21)</f>
        <v>#REF!</v>
      </c>
      <c r="O25" s="39" t="e">
        <f>IF(formulas!R21=0,"x",formulas!R21)</f>
        <v>#REF!</v>
      </c>
      <c r="P25" s="39" t="e">
        <f>IF(formulas!S21=0,"x",formulas!S21)</f>
        <v>#REF!</v>
      </c>
      <c r="Q25" s="39" t="e">
        <f>IF(formulas!T21=0,"x",formulas!T21)</f>
        <v>#REF!</v>
      </c>
    </row>
    <row r="26" spans="1:17" s="40" customFormat="1" ht="15.75" customHeight="1">
      <c r="A26" s="100" t="e">
        <f>IF(formulas!D22=0,"x",formulas!D22)</f>
        <v>#REF!</v>
      </c>
      <c r="B26" s="123" t="e">
        <f>IF(formulas!E22=0,"x",formulas!E22)</f>
        <v>#REF!</v>
      </c>
      <c r="C26" s="79" t="e">
        <f>IF(formulas!F22=0,"x",formulas!F22)</f>
        <v>#REF!</v>
      </c>
      <c r="D26" s="79" t="e">
        <f>IF(formulas!G22=0,"x",formulas!G22)</f>
        <v>#REF!</v>
      </c>
      <c r="E26" s="79" t="e">
        <f>IF($A26="x","x",formulas!H22)</f>
        <v>#REF!</v>
      </c>
      <c r="F26" s="79" t="e">
        <f>IF($A26="x","x",formulas!I22)</f>
        <v>#REF!</v>
      </c>
      <c r="G26" s="79" t="e">
        <f>IF(formulas!J22=0,"x",formulas!J22)</f>
        <v>#REF!</v>
      </c>
      <c r="H26" s="82" t="e">
        <f>IF($A26="x","x",formulas!K22)</f>
        <v>#REF!</v>
      </c>
      <c r="I26" s="82" t="e">
        <f>IF($A26="x","x",formulas!L22)</f>
        <v>#REF!</v>
      </c>
      <c r="J26" s="82" t="e">
        <f>IF($A26="x","x",formulas!M22)</f>
        <v>#REF!</v>
      </c>
      <c r="K26" s="215" t="e">
        <f>IF($A26="x","x",formulas!N22)</f>
        <v>#REF!</v>
      </c>
      <c r="L26" s="82" t="e">
        <f>IF($A26="x","x",formulas!O22)</f>
        <v>#REF!</v>
      </c>
      <c r="M26" s="82" t="e">
        <f>IF(formulas!P22=0,"x",formulas!P22)</f>
        <v>#REF!</v>
      </c>
      <c r="N26" s="94" t="e">
        <f>IF(formulas!Q22=0,"x",formulas!Q22)</f>
        <v>#REF!</v>
      </c>
      <c r="O26" s="39" t="e">
        <f>IF(formulas!R22=0,"x",formulas!R22)</f>
        <v>#REF!</v>
      </c>
      <c r="P26" s="39" t="e">
        <f>IF(formulas!S22=0,"x",formulas!S22)</f>
        <v>#REF!</v>
      </c>
      <c r="Q26" s="39" t="e">
        <f>IF(formulas!T22=0,"x",formulas!T22)</f>
        <v>#REF!</v>
      </c>
    </row>
    <row r="27" spans="1:17" s="40" customFormat="1" ht="15.75" customHeight="1">
      <c r="A27" s="100" t="e">
        <f>IF(formulas!D23=0,"x",formulas!D23)</f>
        <v>#REF!</v>
      </c>
      <c r="B27" s="123" t="e">
        <f>IF(formulas!E23=0,"x",formulas!E23)</f>
        <v>#REF!</v>
      </c>
      <c r="C27" s="79" t="e">
        <f>IF(formulas!F23=0,"x",formulas!F23)</f>
        <v>#REF!</v>
      </c>
      <c r="D27" s="79" t="e">
        <f>IF(formulas!G23=0,"x",formulas!G23)</f>
        <v>#REF!</v>
      </c>
      <c r="E27" s="79" t="e">
        <f>IF($A27="x","x",formulas!H23)</f>
        <v>#REF!</v>
      </c>
      <c r="F27" s="79" t="e">
        <f>IF($A27="x","x",formulas!I23)</f>
        <v>#REF!</v>
      </c>
      <c r="G27" s="79" t="e">
        <f>IF(formulas!J23=0,"x",formulas!J23)</f>
        <v>#REF!</v>
      </c>
      <c r="H27" s="82" t="e">
        <f>IF($A27="x","x",formulas!K23)</f>
        <v>#REF!</v>
      </c>
      <c r="I27" s="82" t="e">
        <f>IF($A27="x","x",formulas!L23)</f>
        <v>#REF!</v>
      </c>
      <c r="J27" s="82" t="e">
        <f>IF($A27="x","x",formulas!M23)</f>
        <v>#REF!</v>
      </c>
      <c r="K27" s="215" t="e">
        <f>IF($A27="x","x",formulas!N23)</f>
        <v>#REF!</v>
      </c>
      <c r="L27" s="82" t="e">
        <f>IF($A27="x","x",formulas!O23)</f>
        <v>#REF!</v>
      </c>
      <c r="M27" s="82" t="e">
        <f>IF(formulas!P23=0,"x",formulas!P23)</f>
        <v>#REF!</v>
      </c>
      <c r="N27" s="94" t="e">
        <f>IF(formulas!Q23=0,"x",formulas!Q23)</f>
        <v>#REF!</v>
      </c>
      <c r="O27" s="39" t="e">
        <f>IF(formulas!R23=0,"x",formulas!R23)</f>
        <v>#REF!</v>
      </c>
      <c r="P27" s="39" t="e">
        <f>IF(formulas!S23=0,"x",formulas!S23)</f>
        <v>#REF!</v>
      </c>
      <c r="Q27" s="39" t="e">
        <f>IF(formulas!T23=0,"x",formulas!T23)</f>
        <v>#REF!</v>
      </c>
    </row>
    <row r="28" spans="1:17" s="40" customFormat="1" ht="15.75" customHeight="1">
      <c r="A28" s="100" t="e">
        <f>IF(formulas!D24=0,"x",formulas!D24)</f>
        <v>#REF!</v>
      </c>
      <c r="B28" s="123" t="e">
        <f>IF(formulas!E24=0,"x",formulas!E24)</f>
        <v>#REF!</v>
      </c>
      <c r="C28" s="79" t="e">
        <f>IF(formulas!F24=0,"x",formulas!F24)</f>
        <v>#REF!</v>
      </c>
      <c r="D28" s="79" t="e">
        <f>IF(formulas!G24=0,"x",formulas!G24)</f>
        <v>#REF!</v>
      </c>
      <c r="E28" s="79" t="e">
        <f>IF($A28="x","x",formulas!H24)</f>
        <v>#REF!</v>
      </c>
      <c r="F28" s="79" t="e">
        <f>IF($A28="x","x",formulas!I24)</f>
        <v>#REF!</v>
      </c>
      <c r="G28" s="79" t="e">
        <f>IF(formulas!J24=0,"x",formulas!J24)</f>
        <v>#REF!</v>
      </c>
      <c r="H28" s="82" t="e">
        <f>IF($A28="x","x",formulas!K24)</f>
        <v>#REF!</v>
      </c>
      <c r="I28" s="82" t="e">
        <f>IF($A28="x","x",formulas!L24)</f>
        <v>#REF!</v>
      </c>
      <c r="J28" s="82" t="e">
        <f>IF($A28="x","x",formulas!M24)</f>
        <v>#REF!</v>
      </c>
      <c r="K28" s="215" t="e">
        <f>IF($A28="x","x",formulas!N24)</f>
        <v>#REF!</v>
      </c>
      <c r="L28" s="82" t="e">
        <f>IF($A28="x","x",formulas!O24)</f>
        <v>#REF!</v>
      </c>
      <c r="M28" s="82" t="e">
        <f>IF(formulas!P24=0,"x",formulas!P24)</f>
        <v>#REF!</v>
      </c>
      <c r="N28" s="94" t="e">
        <f>IF(formulas!Q24=0,"x",formulas!Q24)</f>
        <v>#REF!</v>
      </c>
      <c r="O28" s="39" t="e">
        <f>IF(formulas!R24=0,"x",formulas!R24)</f>
        <v>#REF!</v>
      </c>
      <c r="P28" s="39" t="e">
        <f>IF(formulas!S24=0,"x",formulas!S24)</f>
        <v>#REF!</v>
      </c>
      <c r="Q28" s="39" t="e">
        <f>IF(formulas!T24=0,"x",formulas!T24)</f>
        <v>#REF!</v>
      </c>
    </row>
    <row r="29" spans="1:17" s="40" customFormat="1" ht="15.75" customHeight="1">
      <c r="A29" s="100" t="e">
        <f>IF(formulas!D25=0,"x",formulas!D25)</f>
        <v>#REF!</v>
      </c>
      <c r="B29" s="123" t="e">
        <f>IF(formulas!E25=0,"x",formulas!E25)</f>
        <v>#REF!</v>
      </c>
      <c r="C29" s="79" t="e">
        <f>IF(formulas!F25=0,"x",formulas!F25)</f>
        <v>#REF!</v>
      </c>
      <c r="D29" s="79" t="e">
        <f>IF(formulas!G25=0,"x",formulas!G25)</f>
        <v>#REF!</v>
      </c>
      <c r="E29" s="79" t="e">
        <f>IF($A29="x","x",formulas!H25)</f>
        <v>#REF!</v>
      </c>
      <c r="F29" s="79" t="e">
        <f>IF($A29="x","x",formulas!I25)</f>
        <v>#REF!</v>
      </c>
      <c r="G29" s="79" t="e">
        <f>IF(formulas!J25=0,"x",formulas!J25)</f>
        <v>#REF!</v>
      </c>
      <c r="H29" s="82" t="e">
        <f>IF($A29="x","x",formulas!K25)</f>
        <v>#REF!</v>
      </c>
      <c r="I29" s="82" t="e">
        <f>IF($A29="x","x",formulas!L25)</f>
        <v>#REF!</v>
      </c>
      <c r="J29" s="82" t="e">
        <f>IF($A29="x","x",formulas!M25)</f>
        <v>#REF!</v>
      </c>
      <c r="K29" s="215" t="e">
        <f>IF($A29="x","x",formulas!N25)</f>
        <v>#REF!</v>
      </c>
      <c r="L29" s="82" t="e">
        <f>IF($A29="x","x",formulas!O25)</f>
        <v>#REF!</v>
      </c>
      <c r="M29" s="82" t="e">
        <f>IF(formulas!P25=0,"x",formulas!P25)</f>
        <v>#REF!</v>
      </c>
      <c r="N29" s="94" t="e">
        <f>IF(formulas!Q25=0,"x",formulas!Q25)</f>
        <v>#REF!</v>
      </c>
      <c r="O29" s="39" t="e">
        <f>IF(formulas!R25=0,"x",formulas!R25)</f>
        <v>#REF!</v>
      </c>
      <c r="P29" s="39" t="e">
        <f>IF(formulas!S25=0,"x",formulas!S25)</f>
        <v>#REF!</v>
      </c>
      <c r="Q29" s="39" t="e">
        <f>IF(formulas!T25=0,"x",formulas!T25)</f>
        <v>#REF!</v>
      </c>
    </row>
    <row r="30" spans="1:17" s="40" customFormat="1" ht="15.75" customHeight="1">
      <c r="A30" s="100" t="e">
        <f>IF(formulas!D26=0,"x",formulas!D26)</f>
        <v>#REF!</v>
      </c>
      <c r="B30" s="123" t="e">
        <f>IF(formulas!E26=0,"x",formulas!E26)</f>
        <v>#REF!</v>
      </c>
      <c r="C30" s="79" t="e">
        <f>IF(formulas!F26=0,"x",formulas!F26)</f>
        <v>#REF!</v>
      </c>
      <c r="D30" s="79" t="e">
        <f>IF(formulas!G26=0,"x",formulas!G26)</f>
        <v>#REF!</v>
      </c>
      <c r="E30" s="79" t="e">
        <f>IF($A30="x","x",formulas!H26)</f>
        <v>#REF!</v>
      </c>
      <c r="F30" s="79" t="e">
        <f>IF($A30="x","x",formulas!I26)</f>
        <v>#REF!</v>
      </c>
      <c r="G30" s="79" t="e">
        <f>IF(formulas!J26=0,"x",formulas!J26)</f>
        <v>#REF!</v>
      </c>
      <c r="H30" s="82" t="e">
        <f>IF($A30="x","x",formulas!K26)</f>
        <v>#REF!</v>
      </c>
      <c r="I30" s="82" t="e">
        <f>IF($A30="x","x",formulas!L26)</f>
        <v>#REF!</v>
      </c>
      <c r="J30" s="82" t="e">
        <f>IF($A30="x","x",formulas!M26)</f>
        <v>#REF!</v>
      </c>
      <c r="K30" s="215" t="e">
        <f>IF($A30="x","x",formulas!N26)</f>
        <v>#REF!</v>
      </c>
      <c r="L30" s="82" t="e">
        <f>IF($A30="x","x",formulas!O26)</f>
        <v>#REF!</v>
      </c>
      <c r="M30" s="82" t="e">
        <f>IF(formulas!P26=0,"x",formulas!P26)</f>
        <v>#REF!</v>
      </c>
      <c r="N30" s="94" t="e">
        <f>IF(formulas!Q26=0,"x",formulas!Q26)</f>
        <v>#REF!</v>
      </c>
      <c r="O30" s="39" t="e">
        <f>IF(formulas!R26=0,"x",formulas!R26)</f>
        <v>#REF!</v>
      </c>
      <c r="P30" s="39" t="e">
        <f>IF(formulas!S26=0,"x",formulas!S26)</f>
        <v>#REF!</v>
      </c>
      <c r="Q30" s="39" t="e">
        <f>IF(formulas!T26=0,"x",formulas!T26)</f>
        <v>#REF!</v>
      </c>
    </row>
    <row r="31" spans="1:17" s="40" customFormat="1" ht="15.75" customHeight="1">
      <c r="A31" s="100" t="e">
        <f>IF(formulas!D27=0,"x",formulas!D27)</f>
        <v>#REF!</v>
      </c>
      <c r="B31" s="123" t="e">
        <f>IF(formulas!E27=0,"x",formulas!E27)</f>
        <v>#REF!</v>
      </c>
      <c r="C31" s="79" t="e">
        <f>IF(formulas!F27=0,"x",formulas!F27)</f>
        <v>#REF!</v>
      </c>
      <c r="D31" s="79" t="e">
        <f>IF(formulas!G27=0,"x",formulas!G27)</f>
        <v>#REF!</v>
      </c>
      <c r="E31" s="79" t="e">
        <f>IF($A31="x","x",formulas!H27)</f>
        <v>#REF!</v>
      </c>
      <c r="F31" s="79" t="e">
        <f>IF($A31="x","x",formulas!I27)</f>
        <v>#REF!</v>
      </c>
      <c r="G31" s="79" t="e">
        <f>IF(formulas!J27=0,"x",formulas!J27)</f>
        <v>#REF!</v>
      </c>
      <c r="H31" s="82" t="e">
        <f>IF($A31="x","x",formulas!K27)</f>
        <v>#REF!</v>
      </c>
      <c r="I31" s="82" t="e">
        <f>IF($A31="x","x",formulas!L27)</f>
        <v>#REF!</v>
      </c>
      <c r="J31" s="82" t="e">
        <f>IF($A31="x","x",formulas!M27)</f>
        <v>#REF!</v>
      </c>
      <c r="K31" s="215" t="e">
        <f>IF($A31="x","x",formulas!N27)</f>
        <v>#REF!</v>
      </c>
      <c r="L31" s="82" t="e">
        <f>IF($A31="x","x",formulas!O27)</f>
        <v>#REF!</v>
      </c>
      <c r="M31" s="82" t="e">
        <f>IF(formulas!P27=0,"x",formulas!P27)</f>
        <v>#REF!</v>
      </c>
      <c r="N31" s="94" t="e">
        <f>IF(formulas!Q27=0,"x",formulas!Q27)</f>
        <v>#REF!</v>
      </c>
      <c r="O31" s="39" t="e">
        <f>IF(formulas!R27=0,"x",formulas!R27)</f>
        <v>#REF!</v>
      </c>
      <c r="P31" s="39" t="e">
        <f>IF(formulas!S27=0,"x",formulas!S27)</f>
        <v>#REF!</v>
      </c>
      <c r="Q31" s="39" t="e">
        <f>IF(formulas!T27=0,"x",formulas!T27)</f>
        <v>#REF!</v>
      </c>
    </row>
    <row r="32" spans="1:17" s="40" customFormat="1" ht="15.75" customHeight="1">
      <c r="A32" s="100" t="e">
        <f>IF(formulas!D28=0,"x",formulas!D28)</f>
        <v>#REF!</v>
      </c>
      <c r="B32" s="123" t="e">
        <f>IF(formulas!E28=0,"x",formulas!E28)</f>
        <v>#REF!</v>
      </c>
      <c r="C32" s="79" t="e">
        <f>IF(formulas!F28=0,"x",formulas!F28)</f>
        <v>#REF!</v>
      </c>
      <c r="D32" s="79" t="e">
        <f>IF(formulas!G28=0,"x",formulas!G28)</f>
        <v>#REF!</v>
      </c>
      <c r="E32" s="79" t="e">
        <f>IF($A32="x","x",formulas!H28)</f>
        <v>#REF!</v>
      </c>
      <c r="F32" s="79" t="e">
        <f>IF($A32="x","x",formulas!I28)</f>
        <v>#REF!</v>
      </c>
      <c r="G32" s="79" t="e">
        <f>IF(formulas!J28=0,"x",formulas!J28)</f>
        <v>#REF!</v>
      </c>
      <c r="H32" s="82" t="e">
        <f>IF($A32="x","x",formulas!K28)</f>
        <v>#REF!</v>
      </c>
      <c r="I32" s="82" t="e">
        <f>IF($A32="x","x",formulas!L28)</f>
        <v>#REF!</v>
      </c>
      <c r="J32" s="82" t="e">
        <f>IF($A32="x","x",formulas!M28)</f>
        <v>#REF!</v>
      </c>
      <c r="K32" s="215" t="e">
        <f>IF($A32="x","x",formulas!N28)</f>
        <v>#REF!</v>
      </c>
      <c r="L32" s="82" t="e">
        <f>IF($A32="x","x",formulas!O28)</f>
        <v>#REF!</v>
      </c>
      <c r="M32" s="82" t="e">
        <f>IF(formulas!P28=0,"x",formulas!P28)</f>
        <v>#REF!</v>
      </c>
      <c r="N32" s="94" t="e">
        <f>IF(formulas!Q28=0,"x",formulas!Q28)</f>
        <v>#REF!</v>
      </c>
      <c r="O32" s="39" t="e">
        <f>IF(formulas!R28=0,"x",formulas!R28)</f>
        <v>#REF!</v>
      </c>
      <c r="P32" s="39" t="e">
        <f>IF(formulas!S28=0,"x",formulas!S28)</f>
        <v>#REF!</v>
      </c>
      <c r="Q32" s="39" t="e">
        <f>IF(formulas!T28=0,"x",formulas!T28)</f>
        <v>#REF!</v>
      </c>
    </row>
    <row r="33" spans="1:17" s="40" customFormat="1" ht="15.75" customHeight="1">
      <c r="A33" s="100" t="e">
        <f>IF(formulas!D29=0,"x",formulas!D29)</f>
        <v>#REF!</v>
      </c>
      <c r="B33" s="123" t="e">
        <f>IF(formulas!E29=0,"x",formulas!E29)</f>
        <v>#REF!</v>
      </c>
      <c r="C33" s="79" t="e">
        <f>IF(formulas!F29=0,"x",formulas!F29)</f>
        <v>#REF!</v>
      </c>
      <c r="D33" s="79" t="e">
        <f>IF(formulas!G29=0,"x",formulas!G29)</f>
        <v>#REF!</v>
      </c>
      <c r="E33" s="79" t="e">
        <f>IF($A33="x","x",formulas!H29)</f>
        <v>#REF!</v>
      </c>
      <c r="F33" s="79" t="e">
        <f>IF($A33="x","x",formulas!I29)</f>
        <v>#REF!</v>
      </c>
      <c r="G33" s="79" t="e">
        <f>IF(formulas!J29=0,"x",formulas!J29)</f>
        <v>#REF!</v>
      </c>
      <c r="H33" s="82" t="e">
        <f>IF($A33="x","x",formulas!K29)</f>
        <v>#REF!</v>
      </c>
      <c r="I33" s="82" t="e">
        <f>IF($A33="x","x",formulas!L29)</f>
        <v>#REF!</v>
      </c>
      <c r="J33" s="82" t="e">
        <f>IF($A33="x","x",formulas!M29)</f>
        <v>#REF!</v>
      </c>
      <c r="K33" s="215" t="e">
        <f>IF($A33="x","x",formulas!N29)</f>
        <v>#REF!</v>
      </c>
      <c r="L33" s="82" t="e">
        <f>IF($A33="x","x",formulas!O29)</f>
        <v>#REF!</v>
      </c>
      <c r="M33" s="82" t="e">
        <f>IF(formulas!P29=0,"x",formulas!P29)</f>
        <v>#REF!</v>
      </c>
      <c r="N33" s="94" t="e">
        <f>IF(formulas!Q29=0,"x",formulas!Q29)</f>
        <v>#REF!</v>
      </c>
      <c r="O33" s="39" t="e">
        <f>IF(formulas!R29=0,"x",formulas!R29)</f>
        <v>#REF!</v>
      </c>
      <c r="P33" s="39" t="e">
        <f>IF(formulas!S29=0,"x",formulas!S29)</f>
        <v>#REF!</v>
      </c>
      <c r="Q33" s="39" t="e">
        <f>IF(formulas!T29=0,"x",formulas!T29)</f>
        <v>#REF!</v>
      </c>
    </row>
    <row r="34" spans="1:17" s="40" customFormat="1" ht="15.75" customHeight="1">
      <c r="A34" s="100" t="e">
        <f>IF(formulas!D30=0,"x",formulas!D30)</f>
        <v>#REF!</v>
      </c>
      <c r="B34" s="123" t="e">
        <f>IF(formulas!E30=0,"x",formulas!E30)</f>
        <v>#REF!</v>
      </c>
      <c r="C34" s="79" t="e">
        <f>IF(formulas!F30=0,"x",formulas!F30)</f>
        <v>#REF!</v>
      </c>
      <c r="D34" s="79" t="e">
        <f>IF(formulas!G30=0,"x",formulas!G30)</f>
        <v>#REF!</v>
      </c>
      <c r="E34" s="79" t="e">
        <f>IF($A34="x","x",formulas!H30)</f>
        <v>#REF!</v>
      </c>
      <c r="F34" s="79" t="e">
        <f>IF($A34="x","x",formulas!I30)</f>
        <v>#REF!</v>
      </c>
      <c r="G34" s="79" t="e">
        <f>IF(formulas!J30=0,"x",formulas!J30)</f>
        <v>#REF!</v>
      </c>
      <c r="H34" s="82" t="e">
        <f>IF($A34="x","x",formulas!K30)</f>
        <v>#REF!</v>
      </c>
      <c r="I34" s="82" t="e">
        <f>IF($A34="x","x",formulas!L30)</f>
        <v>#REF!</v>
      </c>
      <c r="J34" s="82" t="e">
        <f>IF($A34="x","x",formulas!M32)</f>
        <v>#REF!</v>
      </c>
      <c r="K34" s="215" t="e">
        <f>IF($A34="x","x",formulas!N32)</f>
        <v>#REF!</v>
      </c>
      <c r="L34" s="82" t="e">
        <f>IF($A34="x","x",formulas!O32)</f>
        <v>#REF!</v>
      </c>
      <c r="M34" s="82" t="e">
        <f>IF(formulas!P30=0,"x",formulas!P30)</f>
        <v>#REF!</v>
      </c>
      <c r="N34" s="94" t="e">
        <f>IF(formulas!Q30=0,"x",formulas!Q30)</f>
        <v>#REF!</v>
      </c>
      <c r="O34" s="39" t="e">
        <f>IF(formulas!R32=0,"x",formulas!R32)</f>
        <v>#REF!</v>
      </c>
      <c r="P34" s="39" t="e">
        <f>IF(formulas!S32=0,"x",formulas!S32)</f>
        <v>#REF!</v>
      </c>
      <c r="Q34" s="39" t="e">
        <f>IF(formulas!T32=0,"x",formulas!T32)</f>
        <v>#REF!</v>
      </c>
    </row>
    <row r="35" spans="1:17" s="40" customFormat="1" ht="15.75" customHeight="1">
      <c r="A35" s="100" t="e">
        <f>IF(formulas!D31=0,"x",formulas!D31)</f>
        <v>#REF!</v>
      </c>
      <c r="B35" s="123" t="e">
        <f>IF(formulas!E31=0,"x",formulas!E31)</f>
        <v>#REF!</v>
      </c>
      <c r="C35" s="79" t="e">
        <f>IF(formulas!F31=0,"x",formulas!F31)</f>
        <v>#REF!</v>
      </c>
      <c r="D35" s="79" t="e">
        <f>IF(formulas!G31=0,"x",formulas!G31)</f>
        <v>#REF!</v>
      </c>
      <c r="E35" s="79" t="e">
        <f>IF($A35="x","x",formulas!H31)</f>
        <v>#REF!</v>
      </c>
      <c r="F35" s="79" t="e">
        <f>IF($A35="x","x",formulas!I31)</f>
        <v>#REF!</v>
      </c>
      <c r="G35" s="79" t="e">
        <f>IF(formulas!J31=0,"x",formulas!J31)</f>
        <v>#REF!</v>
      </c>
      <c r="H35" s="82" t="e">
        <f>IF($A35="x","x",formulas!K31)</f>
        <v>#REF!</v>
      </c>
      <c r="I35" s="82" t="e">
        <f>IF($A35="x","x",formulas!L31)</f>
        <v>#REF!</v>
      </c>
      <c r="J35" s="82" t="e">
        <f>IF($A35="x","x",formulas!M33)</f>
        <v>#REF!</v>
      </c>
      <c r="K35" s="215" t="e">
        <f>IF($A35="x","x",formulas!N33)</f>
        <v>#REF!</v>
      </c>
      <c r="L35" s="82" t="e">
        <f>IF($A35="x","x",formulas!O33)</f>
        <v>#REF!</v>
      </c>
      <c r="M35" s="82" t="e">
        <f>IF(formulas!P31=0,"x",formulas!P31)</f>
        <v>#REF!</v>
      </c>
      <c r="N35" s="94" t="e">
        <f>IF(formulas!Q31=0,"x",formulas!Q31)</f>
        <v>#REF!</v>
      </c>
      <c r="O35" s="39" t="e">
        <f>IF(formulas!R33=0,"x",formulas!R33)</f>
        <v>#REF!</v>
      </c>
      <c r="P35" s="39" t="e">
        <f>IF(formulas!S33=0,"x",formulas!S33)</f>
        <v>#REF!</v>
      </c>
      <c r="Q35" s="39" t="e">
        <f>IF(formulas!T33=0,"x",formulas!T33)</f>
        <v>#REF!</v>
      </c>
    </row>
    <row r="36" spans="1:17" s="40" customFormat="1" ht="15.75" customHeight="1">
      <c r="A36" s="100" t="e">
        <f>IF(formulas!D32=0,"x",formulas!D32)</f>
        <v>#REF!</v>
      </c>
      <c r="B36" s="123" t="e">
        <f>IF(formulas!E32=0,"x",formulas!E32)</f>
        <v>#REF!</v>
      </c>
      <c r="C36" s="79" t="e">
        <f>IF(formulas!F32=0,"x",formulas!F32)</f>
        <v>#REF!</v>
      </c>
      <c r="D36" s="79" t="e">
        <f>IF(formulas!G32=0,"x",formulas!G32)</f>
        <v>#REF!</v>
      </c>
      <c r="E36" s="79" t="e">
        <f>IF($A36="x","x",formulas!H32)</f>
        <v>#REF!</v>
      </c>
      <c r="F36" s="79" t="e">
        <f>IF($A36="x","x",formulas!I32)</f>
        <v>#REF!</v>
      </c>
      <c r="G36" s="79" t="e">
        <f>IF(formulas!J32=0,"x",formulas!J32)</f>
        <v>#REF!</v>
      </c>
      <c r="H36" s="82" t="e">
        <f>IF($A36="x","x",formulas!K32)</f>
        <v>#REF!</v>
      </c>
      <c r="I36" s="82" t="e">
        <f>IF($A36="x","x",formulas!L32)</f>
        <v>#REF!</v>
      </c>
      <c r="J36" s="82" t="e">
        <f>IF($A36="x","x",formulas!M34)</f>
        <v>#REF!</v>
      </c>
      <c r="K36" s="215" t="e">
        <f>IF($A36="x","x",formulas!N34)</f>
        <v>#REF!</v>
      </c>
      <c r="L36" s="82" t="e">
        <f>IF($A36="x","x",formulas!O34)</f>
        <v>#REF!</v>
      </c>
      <c r="M36" s="82" t="e">
        <f>IF(formulas!P34=0,"x",formulas!P34)</f>
        <v>#REF!</v>
      </c>
      <c r="N36" s="94" t="e">
        <f>IF(formulas!Q32=0,"x",formulas!Q32)</f>
        <v>#REF!</v>
      </c>
      <c r="O36" s="39" t="e">
        <f>IF(formulas!R34=0,"x",formulas!R34)</f>
        <v>#REF!</v>
      </c>
      <c r="P36" s="39" t="e">
        <f>IF(formulas!S34=0,"x",formulas!S34)</f>
        <v>#REF!</v>
      </c>
      <c r="Q36" s="39" t="e">
        <f>IF(formulas!T34=0,"x",formulas!T34)</f>
        <v>#REF!</v>
      </c>
    </row>
    <row r="37" spans="1:17" s="40" customFormat="1" ht="15.75" customHeight="1">
      <c r="A37" s="100" t="e">
        <f>IF(formulas!D33=0,"x",formulas!D33)</f>
        <v>#REF!</v>
      </c>
      <c r="B37" s="123" t="e">
        <f>IF(formulas!E33=0,"x",formulas!E33)</f>
        <v>#REF!</v>
      </c>
      <c r="C37" s="79" t="e">
        <f>IF(formulas!F33=0,"x",formulas!F33)</f>
        <v>#REF!</v>
      </c>
      <c r="D37" s="79" t="e">
        <f>IF(formulas!G33=0,"x",formulas!G33)</f>
        <v>#REF!</v>
      </c>
      <c r="E37" s="79" t="e">
        <f>IF($A37="x","x",formulas!H33)</f>
        <v>#REF!</v>
      </c>
      <c r="F37" s="79" t="e">
        <f>IF($A37="x","x",formulas!I33)</f>
        <v>#REF!</v>
      </c>
      <c r="G37" s="79" t="e">
        <f>IF(formulas!J33=0,"x",formulas!J33)</f>
        <v>#REF!</v>
      </c>
      <c r="H37" s="82" t="e">
        <f>IF($A37="x","x",formulas!K33)</f>
        <v>#REF!</v>
      </c>
      <c r="I37" s="82" t="e">
        <f>IF($A37="x","x",formulas!L33)</f>
        <v>#REF!</v>
      </c>
      <c r="J37" s="82" t="e">
        <f>IF($A37="x","x",formulas!M35)</f>
        <v>#REF!</v>
      </c>
      <c r="K37" s="215" t="e">
        <f>IF($A37="x","x",formulas!N35)</f>
        <v>#REF!</v>
      </c>
      <c r="L37" s="82" t="e">
        <f>IF($A37="x","x",formulas!O35)</f>
        <v>#REF!</v>
      </c>
      <c r="M37" s="82" t="e">
        <f>IF(formulas!P35=0,"x",formulas!P35)</f>
        <v>#REF!</v>
      </c>
      <c r="N37" s="94" t="e">
        <f>IF(formulas!Q33=0,"x",formulas!Q33)</f>
        <v>#REF!</v>
      </c>
      <c r="O37" s="39" t="e">
        <f>IF(formulas!R35=0,"x",formulas!R35)</f>
        <v>#REF!</v>
      </c>
      <c r="P37" s="39" t="e">
        <f>IF(formulas!S35=0,"x",formulas!S35)</f>
        <v>#REF!</v>
      </c>
      <c r="Q37" s="39" t="e">
        <f>IF(formulas!T35=0,"x",formulas!T35)</f>
        <v>#REF!</v>
      </c>
    </row>
    <row r="38" spans="1:17" s="40" customFormat="1" ht="15.75" customHeight="1">
      <c r="A38" s="100" t="e">
        <f>IF(formulas!D34=0,"x",formulas!D34)</f>
        <v>#REF!</v>
      </c>
      <c r="B38" s="123" t="e">
        <f>IF(formulas!E34=0,"x",formulas!E34)</f>
        <v>#REF!</v>
      </c>
      <c r="C38" s="79" t="e">
        <f>IF(formulas!F34=0,"x",formulas!F34)</f>
        <v>#REF!</v>
      </c>
      <c r="D38" s="79" t="e">
        <f>IF(formulas!G34=0,"x",formulas!G34)</f>
        <v>#REF!</v>
      </c>
      <c r="E38" s="79" t="e">
        <f>IF($A38="x","x",formulas!H34)</f>
        <v>#REF!</v>
      </c>
      <c r="F38" s="79" t="e">
        <f>IF($A38="x","x",formulas!I34)</f>
        <v>#REF!</v>
      </c>
      <c r="G38" s="79" t="e">
        <f>IF(formulas!J34=0,"x",formulas!J34)</f>
        <v>#REF!</v>
      </c>
      <c r="H38" s="82" t="e">
        <f>IF($A38="x","x",formulas!K34)</f>
        <v>#REF!</v>
      </c>
      <c r="I38" s="82" t="e">
        <f>IF($A38="x","x",formulas!L34)</f>
        <v>#REF!</v>
      </c>
      <c r="J38" s="82" t="e">
        <f>IF($A38="x","x",formulas!M34)</f>
        <v>#REF!</v>
      </c>
      <c r="K38" s="215" t="e">
        <f>IF($A38="x","x",formulas!N36)</f>
        <v>#REF!</v>
      </c>
      <c r="L38" s="82" t="e">
        <f>IF($A38="x","x",formulas!O36)</f>
        <v>#REF!</v>
      </c>
      <c r="M38" s="82" t="e">
        <f>IF(formulas!P36=0,"x",formulas!P36)</f>
        <v>#REF!</v>
      </c>
      <c r="N38" s="94" t="e">
        <f>IF(formulas!Q34=0,"x",formulas!Q34)</f>
        <v>#REF!</v>
      </c>
      <c r="O38" s="39" t="e">
        <f>IF(formulas!R36=0,"x",formulas!R36)</f>
        <v>#REF!</v>
      </c>
      <c r="P38" s="39" t="e">
        <f>IF(formulas!S36=0,"x",formulas!S36)</f>
        <v>#REF!</v>
      </c>
      <c r="Q38" s="39" t="e">
        <f>IF(formulas!T36=0,"x",formulas!T36)</f>
        <v>#REF!</v>
      </c>
    </row>
    <row r="39" spans="1:17" s="40" customFormat="1" ht="15.75" customHeight="1">
      <c r="A39" s="100" t="e">
        <f>IF(formulas!D35=0,"x",formulas!D35)</f>
        <v>#REF!</v>
      </c>
      <c r="B39" s="123" t="e">
        <f>IF(formulas!E35=0,"x",formulas!E35)</f>
        <v>#REF!</v>
      </c>
      <c r="C39" s="79" t="e">
        <f>IF(formulas!F35=0,"x",formulas!F35)</f>
        <v>#REF!</v>
      </c>
      <c r="D39" s="79" t="e">
        <f>IF(formulas!G35=0,"x",formulas!G35)</f>
        <v>#REF!</v>
      </c>
      <c r="E39" s="79" t="e">
        <f>IF($A39="x","x",formulas!H35)</f>
        <v>#REF!</v>
      </c>
      <c r="F39" s="79" t="e">
        <f>IF($A39="x","x",formulas!I35)</f>
        <v>#REF!</v>
      </c>
      <c r="G39" s="79" t="e">
        <f>IF(formulas!J35=0,"x",formulas!J35)</f>
        <v>#REF!</v>
      </c>
      <c r="H39" s="82" t="e">
        <f>IF($A39="x","x",formulas!K35)</f>
        <v>#REF!</v>
      </c>
      <c r="I39" s="82" t="e">
        <f>IF($A39="x","x",formulas!L35)</f>
        <v>#REF!</v>
      </c>
      <c r="J39" s="82" t="e">
        <f>IF($A39="x","x",formulas!M35)</f>
        <v>#REF!</v>
      </c>
      <c r="K39" s="215" t="e">
        <f>IF($A39="x","x",formulas!N37)</f>
        <v>#REF!</v>
      </c>
      <c r="L39" s="82" t="e">
        <f>IF($A39="x","x",formulas!O37)</f>
        <v>#REF!</v>
      </c>
      <c r="M39" s="82" t="e">
        <f>IF(formulas!P37=0,"x",formulas!P37)</f>
        <v>#REF!</v>
      </c>
      <c r="N39" s="94" t="e">
        <f>IF(formulas!Q35=0,"x",formulas!Q35)</f>
        <v>#REF!</v>
      </c>
      <c r="O39" s="39" t="e">
        <f>IF(formulas!R37=0,"x",formulas!R37)</f>
        <v>#REF!</v>
      </c>
      <c r="P39" s="39" t="e">
        <f>IF(formulas!S37=0,"x",formulas!S37)</f>
        <v>#REF!</v>
      </c>
      <c r="Q39" s="39" t="e">
        <f>IF(formulas!T37=0,"x",formulas!T37)</f>
        <v>#REF!</v>
      </c>
    </row>
    <row r="40" spans="1:17" s="40" customFormat="1" ht="15.75" customHeight="1">
      <c r="A40" s="100" t="e">
        <f>IF(formulas!D36=0,"x",formulas!D36)</f>
        <v>#REF!</v>
      </c>
      <c r="B40" s="123" t="e">
        <f>IF(formulas!E36=0,"x",formulas!E36)</f>
        <v>#REF!</v>
      </c>
      <c r="C40" s="79" t="e">
        <f>IF(formulas!F36=0,"x",formulas!F36)</f>
        <v>#REF!</v>
      </c>
      <c r="D40" s="79" t="e">
        <f>IF(formulas!G36=0,"x",formulas!G36)</f>
        <v>#REF!</v>
      </c>
      <c r="E40" s="79" t="e">
        <f>IF($A40="x","x",formulas!H36)</f>
        <v>#REF!</v>
      </c>
      <c r="F40" s="79" t="e">
        <f>IF($A40="x","x",formulas!I36)</f>
        <v>#REF!</v>
      </c>
      <c r="G40" s="79" t="e">
        <f>IF(formulas!J36=0,"x",formulas!J36)</f>
        <v>#REF!</v>
      </c>
      <c r="H40" s="82" t="e">
        <f>IF($A40="x","x",formulas!K36)</f>
        <v>#REF!</v>
      </c>
      <c r="I40" s="82" t="e">
        <f>IF($A40="x","x",formulas!L36)</f>
        <v>#REF!</v>
      </c>
      <c r="J40" s="82" t="e">
        <f>IF($A40="x","x",formulas!M38)</f>
        <v>#REF!</v>
      </c>
      <c r="K40" s="215" t="e">
        <f>IF($A40="x","x",formulas!N38)</f>
        <v>#REF!</v>
      </c>
      <c r="L40" s="82" t="e">
        <f>IF($A40="x","x",formulas!O38)</f>
        <v>#REF!</v>
      </c>
      <c r="M40" s="82" t="e">
        <f>IF(formulas!P38=0,"x",formulas!P38)</f>
        <v>#REF!</v>
      </c>
      <c r="N40" s="94" t="e">
        <f>IF(formulas!Q36=0,"x",formulas!Q36)</f>
        <v>#REF!</v>
      </c>
      <c r="O40" s="39" t="e">
        <f>IF(formulas!R38=0,"x",formulas!R38)</f>
        <v>#REF!</v>
      </c>
      <c r="P40" s="39" t="e">
        <f>IF(formulas!S38=0,"x",formulas!S38)</f>
        <v>#REF!</v>
      </c>
      <c r="Q40" s="39" t="e">
        <f>IF(formulas!T38=0,"x",formulas!T38)</f>
        <v>#REF!</v>
      </c>
    </row>
    <row r="41" spans="1:17" s="40" customFormat="1" ht="15.75" customHeight="1">
      <c r="A41" s="100" t="e">
        <f>IF(formulas!D37=0,"x",formulas!D37)</f>
        <v>#REF!</v>
      </c>
      <c r="B41" s="123" t="e">
        <f>IF(formulas!E37=0,"x",formulas!E37)</f>
        <v>#REF!</v>
      </c>
      <c r="C41" s="79" t="e">
        <f>IF(formulas!F37=0,"x",formulas!F37)</f>
        <v>#REF!</v>
      </c>
      <c r="D41" s="79" t="e">
        <f>IF(formulas!G37=0,"x",formulas!G37)</f>
        <v>#REF!</v>
      </c>
      <c r="E41" s="79" t="e">
        <f>IF($A41="x","x",formulas!H37)</f>
        <v>#REF!</v>
      </c>
      <c r="F41" s="79" t="e">
        <f>IF($A41="x","x",formulas!I37)</f>
        <v>#REF!</v>
      </c>
      <c r="G41" s="79" t="e">
        <f>IF(formulas!J37=0,"x",formulas!J37)</f>
        <v>#REF!</v>
      </c>
      <c r="H41" s="82" t="e">
        <f>IF($A41="x","x",formulas!K37)</f>
        <v>#REF!</v>
      </c>
      <c r="I41" s="82" t="e">
        <f>IF($A41="x","x",formulas!L37)</f>
        <v>#REF!</v>
      </c>
      <c r="J41" s="82" t="e">
        <f>IF($A41="x","x",formulas!M39)</f>
        <v>#REF!</v>
      </c>
      <c r="K41" s="215" t="e">
        <f>IF($A41="x","x",formulas!N39)</f>
        <v>#REF!</v>
      </c>
      <c r="L41" s="82" t="e">
        <f>IF($A41="x","x",formulas!O39)</f>
        <v>#REF!</v>
      </c>
      <c r="M41" s="82" t="e">
        <f>IF(formulas!P39=0,"x",formulas!P39)</f>
        <v>#REF!</v>
      </c>
      <c r="N41" s="94" t="e">
        <f>IF(formulas!Q37=0,"x",formulas!Q37)</f>
        <v>#REF!</v>
      </c>
      <c r="O41" s="39" t="e">
        <f>IF(formulas!R39=0,"x",formulas!R39)</f>
        <v>#REF!</v>
      </c>
      <c r="P41" s="39" t="e">
        <f>IF(formulas!S39=0,"x",formulas!S39)</f>
        <v>#REF!</v>
      </c>
      <c r="Q41" s="39" t="e">
        <f>IF(formulas!T39=0,"x",formulas!T39)</f>
        <v>#REF!</v>
      </c>
    </row>
    <row r="42" spans="1:17" s="40" customFormat="1" ht="15.75" customHeight="1">
      <c r="A42" s="100" t="e">
        <f>IF(formulas!D38=0,"x",formulas!D38)</f>
        <v>#REF!</v>
      </c>
      <c r="B42" s="123" t="e">
        <f>IF(formulas!E38=0,"x",formulas!E38)</f>
        <v>#REF!</v>
      </c>
      <c r="C42" s="79" t="e">
        <f>IF(formulas!F38=0,"x",formulas!F38)</f>
        <v>#REF!</v>
      </c>
      <c r="D42" s="79" t="e">
        <f>IF(formulas!G38=0,"x",formulas!G38)</f>
        <v>#REF!</v>
      </c>
      <c r="E42" s="79" t="e">
        <f>IF($A42="x","x",formulas!H38)</f>
        <v>#REF!</v>
      </c>
      <c r="F42" s="79" t="e">
        <f>IF($A42="x","x",formulas!I38)</f>
        <v>#REF!</v>
      </c>
      <c r="G42" s="79" t="e">
        <f>IF(formulas!J38=0,"x",formulas!J38)</f>
        <v>#REF!</v>
      </c>
      <c r="H42" s="82" t="e">
        <f>IF($A42="x","x",formulas!K38)</f>
        <v>#REF!</v>
      </c>
      <c r="I42" s="82" t="e">
        <f>IF($A42="x","x",formulas!L38)</f>
        <v>#REF!</v>
      </c>
      <c r="J42" s="82" t="e">
        <f>IF($A42="x","x",formulas!M40)</f>
        <v>#REF!</v>
      </c>
      <c r="K42" s="215" t="e">
        <f>IF($A42="x","x",formulas!N40)</f>
        <v>#REF!</v>
      </c>
      <c r="L42" s="82" t="e">
        <f>IF($A42="x","x",formulas!O40)</f>
        <v>#REF!</v>
      </c>
      <c r="M42" s="82" t="e">
        <f>IF(formulas!P40=0,"x",formulas!P40)</f>
        <v>#REF!</v>
      </c>
      <c r="N42" s="94" t="e">
        <f>IF(formulas!Q38=0,"x",formulas!Q38)</f>
        <v>#REF!</v>
      </c>
      <c r="O42" s="39" t="e">
        <f>IF(formulas!R40=0,"x",formulas!R40)</f>
        <v>#REF!</v>
      </c>
      <c r="P42" s="39" t="e">
        <f>IF(formulas!S40=0,"x",formulas!S40)</f>
        <v>#REF!</v>
      </c>
      <c r="Q42" s="39" t="e">
        <f>IF(formulas!T40=0,"x",formulas!T40)</f>
        <v>#REF!</v>
      </c>
    </row>
    <row r="43" spans="1:17" s="40" customFormat="1" ht="15.75" customHeight="1">
      <c r="A43" s="100" t="e">
        <f>IF(formulas!D39=0,"x",formulas!D39)</f>
        <v>#REF!</v>
      </c>
      <c r="B43" s="123" t="e">
        <f>IF(formulas!E39=0,"x",formulas!E39)</f>
        <v>#REF!</v>
      </c>
      <c r="C43" s="79" t="e">
        <f>IF(formulas!F39=0,"x",formulas!F39)</f>
        <v>#REF!</v>
      </c>
      <c r="D43" s="79" t="e">
        <f>IF(formulas!G39=0,"x",formulas!G39)</f>
        <v>#REF!</v>
      </c>
      <c r="E43" s="79" t="e">
        <f>IF($A43="x","x",formulas!H39)</f>
        <v>#REF!</v>
      </c>
      <c r="F43" s="79" t="e">
        <f>IF($A43="x","x",formulas!I39)</f>
        <v>#REF!</v>
      </c>
      <c r="G43" s="79" t="e">
        <f>IF(formulas!J39=0,"x",formulas!J39)</f>
        <v>#REF!</v>
      </c>
      <c r="H43" s="82" t="e">
        <f>IF($A43="x","x",formulas!K39)</f>
        <v>#REF!</v>
      </c>
      <c r="I43" s="82" t="e">
        <f>IF($A43="x","x",formulas!L39)</f>
        <v>#REF!</v>
      </c>
      <c r="J43" s="82" t="e">
        <f>IF($A43="x","x",formulas!M41)</f>
        <v>#REF!</v>
      </c>
      <c r="K43" s="215" t="e">
        <f>IF($A43="x","x",formulas!N41)</f>
        <v>#REF!</v>
      </c>
      <c r="L43" s="82" t="e">
        <f>IF($A43="x","x",formulas!O41)</f>
        <v>#REF!</v>
      </c>
      <c r="M43" s="82" t="e">
        <f>IF(formulas!P41=0,"x",formulas!P41)</f>
        <v>#REF!</v>
      </c>
      <c r="N43" s="94" t="e">
        <f>IF(formulas!Q39=0,"x",formulas!Q39)</f>
        <v>#REF!</v>
      </c>
      <c r="O43" s="39" t="e">
        <f>IF(formulas!R41=0,"x",formulas!R41)</f>
        <v>#REF!</v>
      </c>
      <c r="P43" s="39" t="e">
        <f>IF(formulas!S41=0,"x",formulas!S41)</f>
        <v>#REF!</v>
      </c>
      <c r="Q43" s="39" t="e">
        <f>IF(formulas!T41=0,"x",formulas!T41)</f>
        <v>#REF!</v>
      </c>
    </row>
    <row r="44" spans="1:17" s="40" customFormat="1" ht="15.75" customHeight="1">
      <c r="A44" s="100" t="e">
        <f>IF(formulas!D40=0,"x",formulas!D40)</f>
        <v>#REF!</v>
      </c>
      <c r="B44" s="123" t="e">
        <f>IF(formulas!E40=0,"x",formulas!E40)</f>
        <v>#REF!</v>
      </c>
      <c r="C44" s="79" t="e">
        <f>IF(formulas!F40=0,"x",formulas!F40)</f>
        <v>#REF!</v>
      </c>
      <c r="D44" s="79" t="e">
        <f>IF(formulas!G40=0,"x",formulas!G40)</f>
        <v>#REF!</v>
      </c>
      <c r="E44" s="79" t="e">
        <f>IF($A44="x","x",formulas!H40)</f>
        <v>#REF!</v>
      </c>
      <c r="F44" s="79" t="e">
        <f>IF($A44="x","x",formulas!I40)</f>
        <v>#REF!</v>
      </c>
      <c r="G44" s="79" t="e">
        <f>IF(formulas!J40=0,"x",formulas!J40)</f>
        <v>#REF!</v>
      </c>
      <c r="H44" s="82" t="e">
        <f>IF($A44="x","x",formulas!K40)</f>
        <v>#REF!</v>
      </c>
      <c r="I44" s="82" t="e">
        <f>IF($A44="x","x",formulas!L40)</f>
        <v>#REF!</v>
      </c>
      <c r="J44" s="82" t="e">
        <f>IF($A44="x","x",formulas!M42)</f>
        <v>#REF!</v>
      </c>
      <c r="K44" s="215" t="e">
        <f>IF($A44="x","x",formulas!N42)</f>
        <v>#REF!</v>
      </c>
      <c r="L44" s="82" t="e">
        <f>IF($A44="x","x",formulas!O42)</f>
        <v>#REF!</v>
      </c>
      <c r="M44" s="82" t="e">
        <f>IF(formulas!P42=0,"x",formulas!P42)</f>
        <v>#REF!</v>
      </c>
      <c r="N44" s="94" t="e">
        <f>IF(formulas!Q40=0,"x",formulas!Q40)</f>
        <v>#REF!</v>
      </c>
      <c r="O44" s="39" t="e">
        <f>IF(formulas!R42=0,"x",formulas!R42)</f>
        <v>#REF!</v>
      </c>
      <c r="P44" s="39" t="e">
        <f>IF(formulas!S42=0,"x",formulas!S42)</f>
        <v>#REF!</v>
      </c>
      <c r="Q44" s="39" t="e">
        <f>IF(formulas!T42=0,"x",formulas!T42)</f>
        <v>#REF!</v>
      </c>
    </row>
    <row r="45" spans="1:17" s="40" customFormat="1" ht="15.75" customHeight="1">
      <c r="A45" s="100" t="e">
        <f>IF(formulas!D41=0,"x",formulas!D41)</f>
        <v>#REF!</v>
      </c>
      <c r="B45" s="123" t="e">
        <f>IF(formulas!E41=0,"x",formulas!E41)</f>
        <v>#REF!</v>
      </c>
      <c r="C45" s="79" t="e">
        <f>IF(formulas!F41=0,"x",formulas!F41)</f>
        <v>#REF!</v>
      </c>
      <c r="D45" s="79" t="e">
        <f>IF(formulas!G41=0,"x",formulas!G41)</f>
        <v>#REF!</v>
      </c>
      <c r="E45" s="79" t="e">
        <f>IF($A45="x","x",formulas!H41)</f>
        <v>#REF!</v>
      </c>
      <c r="F45" s="79" t="e">
        <f>IF($A45="x","x",formulas!I41)</f>
        <v>#REF!</v>
      </c>
      <c r="G45" s="79" t="e">
        <f>IF(formulas!J41=0,"x",formulas!J41)</f>
        <v>#REF!</v>
      </c>
      <c r="H45" s="82" t="e">
        <f>IF($A45="x","x",formulas!K41)</f>
        <v>#REF!</v>
      </c>
      <c r="I45" s="82" t="e">
        <f>IF($A45="x","x",formulas!L41)</f>
        <v>#REF!</v>
      </c>
      <c r="J45" s="82" t="e">
        <f>IF($A45="x","x",formulas!M41)</f>
        <v>#REF!</v>
      </c>
      <c r="K45" s="215" t="e">
        <f>IF($A45="x","x",formulas!N43)</f>
        <v>#REF!</v>
      </c>
      <c r="L45" s="82" t="e">
        <f>IF($A45="x","x",formulas!O43)</f>
        <v>#REF!</v>
      </c>
      <c r="M45" s="82" t="e">
        <f>IF(formulas!P43=0,"x",formulas!P43)</f>
        <v>#REF!</v>
      </c>
      <c r="N45" s="94" t="e">
        <f>IF(formulas!Q41=0,"x",formulas!Q41)</f>
        <v>#REF!</v>
      </c>
      <c r="O45" s="39" t="e">
        <f>IF(formulas!R43=0,"x",formulas!R43)</f>
        <v>#REF!</v>
      </c>
      <c r="P45" s="39" t="e">
        <f>IF(formulas!S43=0,"x",formulas!S43)</f>
        <v>#REF!</v>
      </c>
      <c r="Q45" s="39" t="e">
        <f>IF(formulas!T43=0,"x",formulas!T43)</f>
        <v>#REF!</v>
      </c>
    </row>
    <row r="46" spans="1:17" s="40" customFormat="1" ht="15.75" customHeight="1">
      <c r="A46" s="100" t="e">
        <f>IF(formulas!D42=0,"x",formulas!D42)</f>
        <v>#REF!</v>
      </c>
      <c r="B46" s="123" t="e">
        <f>IF(formulas!E42=0,"x",formulas!E42)</f>
        <v>#REF!</v>
      </c>
      <c r="C46" s="79" t="e">
        <f>IF(formulas!F42=0,"x",formulas!F42)</f>
        <v>#REF!</v>
      </c>
      <c r="D46" s="79" t="e">
        <f>IF(formulas!G42=0,"x",formulas!G42)</f>
        <v>#REF!</v>
      </c>
      <c r="E46" s="79" t="e">
        <f>IF($A46="x","x",formulas!H42)</f>
        <v>#REF!</v>
      </c>
      <c r="F46" s="79" t="e">
        <f>IF($A46="x","x",formulas!I42)</f>
        <v>#REF!</v>
      </c>
      <c r="G46" s="79" t="e">
        <f>IF(formulas!J42=0,"x",formulas!J42)</f>
        <v>#REF!</v>
      </c>
      <c r="H46" s="82" t="e">
        <f>IF($A46="x","x",formulas!K42)</f>
        <v>#REF!</v>
      </c>
      <c r="I46" s="82" t="e">
        <f>IF($A46="x","x",formulas!L42)</f>
        <v>#REF!</v>
      </c>
      <c r="J46" s="82" t="e">
        <f>IF($A46="x","x",formulas!M42)</f>
        <v>#REF!</v>
      </c>
      <c r="K46" s="215" t="e">
        <f>IF($A46="x","x",formulas!N42)</f>
        <v>#REF!</v>
      </c>
      <c r="L46" s="82" t="e">
        <f>IF($A46="x","x",formulas!O42)</f>
        <v>#REF!</v>
      </c>
      <c r="M46" s="82" t="e">
        <f>IF($A46="x","x",formulas!P42)</f>
        <v>#REF!</v>
      </c>
      <c r="N46" s="94" t="e">
        <f>IF(formulas!Q42=0,"x",formulas!Q42)</f>
        <v>#REF!</v>
      </c>
      <c r="O46" s="39" t="e">
        <f>IF(formulas!R44=0,"x",formulas!R44)</f>
        <v>#REF!</v>
      </c>
      <c r="P46" s="39" t="e">
        <f>IF(formulas!S44=0,"x",formulas!S44)</f>
        <v>#REF!</v>
      </c>
      <c r="Q46" s="39" t="e">
        <f>IF(formulas!T44=0,"x",formulas!T44)</f>
        <v>#REF!</v>
      </c>
    </row>
    <row r="47" spans="1:17" s="40" customFormat="1" ht="15.75" customHeight="1">
      <c r="A47" s="100" t="e">
        <f>IF(formulas!D43=0,"x",formulas!D43)</f>
        <v>#REF!</v>
      </c>
      <c r="B47" s="123" t="e">
        <f>IF(formulas!E43=0,"x",formulas!E43)</f>
        <v>#REF!</v>
      </c>
      <c r="C47" s="79" t="e">
        <f>IF(formulas!F43=0,"x",formulas!F43)</f>
        <v>#REF!</v>
      </c>
      <c r="D47" s="79" t="e">
        <f>IF(formulas!G43=0,"x",formulas!G43)</f>
        <v>#REF!</v>
      </c>
      <c r="E47" s="79" t="e">
        <f>IF($A47="x","x",formulas!H43)</f>
        <v>#REF!</v>
      </c>
      <c r="F47" s="79" t="e">
        <f>IF($A47="x","x",formulas!I43)</f>
        <v>#REF!</v>
      </c>
      <c r="G47" s="79" t="e">
        <f>IF(formulas!J43=0,"x",formulas!J43)</f>
        <v>#REF!</v>
      </c>
      <c r="H47" s="82" t="e">
        <f>IF($A47="x","x",formulas!K43)</f>
        <v>#REF!</v>
      </c>
      <c r="I47" s="82" t="e">
        <f>IF($A47="x","x",formulas!L43)</f>
        <v>#REF!</v>
      </c>
      <c r="J47" s="82" t="e">
        <f>IF($A47="x","x",formulas!M43)</f>
        <v>#REF!</v>
      </c>
      <c r="K47" s="215" t="e">
        <f>IF($A47="x","x",formulas!N43)</f>
        <v>#REF!</v>
      </c>
      <c r="L47" s="82" t="e">
        <f>IF($A47="x","x",formulas!O43)</f>
        <v>#REF!</v>
      </c>
      <c r="M47" s="82" t="e">
        <f>IF($A47="x","x",formulas!P43)</f>
        <v>#REF!</v>
      </c>
      <c r="N47" s="94" t="e">
        <f>IF(formulas!Q43=0,"x",formulas!Q43)</f>
        <v>#REF!</v>
      </c>
      <c r="O47" s="39" t="e">
        <f>IF(formulas!R45=0,"x",formulas!R45)</f>
        <v>#REF!</v>
      </c>
      <c r="P47" s="39" t="e">
        <f>IF(formulas!S45=0,"x",formulas!S45)</f>
        <v>#REF!</v>
      </c>
      <c r="Q47" s="39" t="e">
        <f>IF(formulas!T45=0,"x",formulas!T45)</f>
        <v>#REF!</v>
      </c>
    </row>
    <row r="48" spans="1:17" s="40" customFormat="1" ht="15.75" customHeight="1">
      <c r="A48" s="100" t="e">
        <f>IF(formulas!D44=0,"x",formulas!D44)</f>
        <v>#REF!</v>
      </c>
      <c r="B48" s="123" t="e">
        <f>IF(formulas!E44=0,"x",formulas!E44)</f>
        <v>#REF!</v>
      </c>
      <c r="C48" s="79" t="e">
        <f>IF(formulas!F44=0,"x",formulas!F44)</f>
        <v>#REF!</v>
      </c>
      <c r="D48" s="79" t="e">
        <f>IF(formulas!G44=0,"x",formulas!G44)</f>
        <v>#REF!</v>
      </c>
      <c r="E48" s="79" t="e">
        <f>IF($A48="x","x",formulas!H44)</f>
        <v>#REF!</v>
      </c>
      <c r="F48" s="79" t="e">
        <f>IF($A48="x","x",formulas!I44)</f>
        <v>#REF!</v>
      </c>
      <c r="G48" s="79" t="e">
        <f>IF(formulas!J44=0,"x",formulas!J44)</f>
        <v>#REF!</v>
      </c>
      <c r="H48" s="79" t="e">
        <f>IF($A48="x","x",formulas!K44)</f>
        <v>#REF!</v>
      </c>
      <c r="I48" s="101" t="e">
        <f>IF($A48="x","x",formulas!L44)</f>
        <v>#REF!</v>
      </c>
      <c r="J48" s="82" t="e">
        <f>IF($A48="x","x",formulas!M44)</f>
        <v>#REF!</v>
      </c>
      <c r="K48" s="215" t="e">
        <f>IF($A48="x","x",formulas!N46)</f>
        <v>#REF!</v>
      </c>
      <c r="L48" s="82" t="e">
        <f>IF(formulas!O46=0,"x",formulas!O46)</f>
        <v>#REF!</v>
      </c>
      <c r="M48" s="82" t="e">
        <f>IF(formulas!P46=0,"x",formulas!P46)</f>
        <v>#REF!</v>
      </c>
      <c r="N48" s="94" t="e">
        <f>IF(formulas!Q44=0,"x",formulas!Q44)</f>
        <v>#REF!</v>
      </c>
      <c r="O48" s="39" t="e">
        <f>IF(formulas!R46=0,"x",formulas!R46)</f>
        <v>#REF!</v>
      </c>
      <c r="P48" s="39" t="e">
        <f>IF(formulas!S46=0,"x",formulas!S46)</f>
        <v>#REF!</v>
      </c>
      <c r="Q48" s="39" t="e">
        <f>IF(formulas!T46=0,"x",formulas!T46)</f>
        <v>#REF!</v>
      </c>
    </row>
    <row r="49" spans="1:17" s="40" customFormat="1" ht="15.75" customHeight="1">
      <c r="A49" s="100" t="e">
        <f>IF(formulas!D45=0,"x",formulas!D45)</f>
        <v>#REF!</v>
      </c>
      <c r="B49" s="123" t="e">
        <f>IF(formulas!E45=0,"x",formulas!E45)</f>
        <v>#REF!</v>
      </c>
      <c r="C49" s="79" t="e">
        <f>IF(formulas!F45=0,"x",formulas!F45)</f>
        <v>#REF!</v>
      </c>
      <c r="D49" s="79" t="e">
        <f>IF(formulas!G45=0,"x",formulas!G45)</f>
        <v>#REF!</v>
      </c>
      <c r="E49" s="79" t="e">
        <f>IF($A49="x","x",formulas!H45)</f>
        <v>#REF!</v>
      </c>
      <c r="F49" s="79" t="e">
        <f>IF($A49="x","x",formulas!I45)</f>
        <v>#REF!</v>
      </c>
      <c r="G49" s="79" t="e">
        <f>IF(formulas!J45=0,"x",formulas!J45)</f>
        <v>#REF!</v>
      </c>
      <c r="H49" s="79" t="e">
        <f>IF($A49="x","x",formulas!K45)</f>
        <v>#REF!</v>
      </c>
      <c r="I49" s="101" t="e">
        <f>IF($A49="x","x",formulas!L45)</f>
        <v>#REF!</v>
      </c>
      <c r="J49" s="82" t="e">
        <f>IF($A49="x","x",formulas!M45)</f>
        <v>#REF!</v>
      </c>
      <c r="K49" s="215" t="e">
        <f>IF($A49="x","x",formulas!N47)</f>
        <v>#REF!</v>
      </c>
      <c r="L49" s="82" t="e">
        <f>IF(formulas!O47=0,"x",formulas!O47)</f>
        <v>#REF!</v>
      </c>
      <c r="M49" s="82" t="e">
        <f>IF(formulas!P47=0,"x",formulas!P47)</f>
        <v>#REF!</v>
      </c>
      <c r="N49" s="94" t="e">
        <f>IF(formulas!Q45=0,"x",formulas!Q45)</f>
        <v>#REF!</v>
      </c>
      <c r="O49" s="39" t="e">
        <f>IF(formulas!R47=0,"x",formulas!R47)</f>
        <v>#REF!</v>
      </c>
      <c r="P49" s="39" t="e">
        <f>IF(formulas!S47=0,"x",formulas!S47)</f>
        <v>#REF!</v>
      </c>
      <c r="Q49" s="39" t="e">
        <f>IF(formulas!T47=0,"x",formulas!T47)</f>
        <v>#REF!</v>
      </c>
    </row>
    <row r="50" spans="1:17" s="40" customFormat="1" ht="15.75" customHeight="1">
      <c r="A50" s="100" t="e">
        <f>IF(formulas!D46=0,"x",formulas!D46)</f>
        <v>#REF!</v>
      </c>
      <c r="B50" s="123" t="e">
        <f>IF(formulas!E46=0,"x",formulas!E46)</f>
        <v>#REF!</v>
      </c>
      <c r="C50" s="79" t="e">
        <f>IF(formulas!F46=0,"x",formulas!F46)</f>
        <v>#REF!</v>
      </c>
      <c r="D50" s="79" t="e">
        <f>IF(formulas!G46=0,"x",formulas!G46)</f>
        <v>#REF!</v>
      </c>
      <c r="E50" s="79" t="e">
        <f>IF($A50="x","x",formulas!H46)</f>
        <v>#REF!</v>
      </c>
      <c r="F50" s="79" t="e">
        <f>IF($A50="x","x",formulas!I46)</f>
        <v>#REF!</v>
      </c>
      <c r="G50" s="79" t="e">
        <f>IF(formulas!J46=0,"x",formulas!J46)</f>
        <v>#REF!</v>
      </c>
      <c r="H50" s="79" t="e">
        <f>IF($A50="x","x",formulas!K46)</f>
        <v>#REF!</v>
      </c>
      <c r="I50" s="101" t="e">
        <f>IF($A50="x","x",formulas!L46)</f>
        <v>#REF!</v>
      </c>
      <c r="J50" s="82" t="e">
        <f>IF($A50="x","x",formulas!M46)</f>
        <v>#REF!</v>
      </c>
      <c r="K50" s="215" t="e">
        <f>IF($A50="x","x",formulas!N46)</f>
        <v>#REF!</v>
      </c>
      <c r="L50" s="82" t="e">
        <f>IF($A50="x","x",formulas!O46)</f>
        <v>#REF!</v>
      </c>
      <c r="M50" s="82" t="e">
        <f>IF($A50="x","x",formulas!P46)</f>
        <v>#REF!</v>
      </c>
      <c r="N50" s="94" t="e">
        <f>IF(formulas!Q46=0,"x",formulas!Q46)</f>
        <v>#REF!</v>
      </c>
      <c r="O50" s="39" t="e">
        <f>IF(formulas!R48=0,"x",formulas!R48)</f>
        <v>#REF!</v>
      </c>
      <c r="P50" s="39" t="e">
        <f>IF(formulas!S48=0,"x",formulas!S48)</f>
        <v>#REF!</v>
      </c>
      <c r="Q50" s="39" t="e">
        <f>IF(formulas!T48=0,"x",formulas!T48)</f>
        <v>#REF!</v>
      </c>
    </row>
    <row r="51" spans="1:17" s="40" customFormat="1" ht="15.75" customHeight="1">
      <c r="A51" s="100" t="e">
        <f>IF(formulas!D47=0,"x",formulas!D47)</f>
        <v>#REF!</v>
      </c>
      <c r="B51" s="123" t="e">
        <f>IF(formulas!E47=0,"x",formulas!E47)</f>
        <v>#REF!</v>
      </c>
      <c r="C51" s="79" t="e">
        <f>IF(formulas!F47=0,"x",formulas!F47)</f>
        <v>#REF!</v>
      </c>
      <c r="D51" s="79" t="e">
        <f>IF(formulas!G47=0,"x",formulas!G47)</f>
        <v>#REF!</v>
      </c>
      <c r="E51" s="79" t="e">
        <f>IF($A51="x","x",formulas!H47)</f>
        <v>#REF!</v>
      </c>
      <c r="F51" s="79" t="e">
        <f>IF($A51="x","x",formulas!I47)</f>
        <v>#REF!</v>
      </c>
      <c r="G51" s="79" t="e">
        <f>IF(formulas!J47=0,"x",formulas!J47)</f>
        <v>#REF!</v>
      </c>
      <c r="H51" s="79" t="e">
        <f>IF($A51="x","x",formulas!K47)</f>
        <v>#REF!</v>
      </c>
      <c r="I51" s="101" t="e">
        <f>IF($A51="x","x",formulas!L47)</f>
        <v>#REF!</v>
      </c>
      <c r="J51" s="82" t="e">
        <f>IF($A51="x","x",formulas!M47)</f>
        <v>#REF!</v>
      </c>
      <c r="K51" s="215" t="e">
        <f>IF($A51="x","x",formulas!N47)</f>
        <v>#REF!</v>
      </c>
      <c r="L51" s="82" t="e">
        <f>IF($A51="x","x",formulas!O47)</f>
        <v>#REF!</v>
      </c>
      <c r="M51" s="82" t="e">
        <f>IF($A51="x","x",formulas!P47)</f>
        <v>#REF!</v>
      </c>
      <c r="N51" s="94" t="e">
        <f>IF(formulas!Q47=0,"x",formulas!Q47)</f>
        <v>#REF!</v>
      </c>
      <c r="O51" s="39" t="e">
        <f>IF(formulas!R49=0,"x",formulas!R49)</f>
        <v>#REF!</v>
      </c>
      <c r="P51" s="39" t="e">
        <f>IF(formulas!S49=0,"x",formulas!S49)</f>
        <v>#REF!</v>
      </c>
      <c r="Q51" s="39" t="e">
        <f>IF(formulas!T49=0,"x",formulas!T49)</f>
        <v>#REF!</v>
      </c>
    </row>
    <row r="52" spans="1:17" s="40" customFormat="1" ht="15.75" customHeight="1">
      <c r="A52" s="100" t="e">
        <f>IF(formulas!D48=0,"x",formulas!D48)</f>
        <v>#REF!</v>
      </c>
      <c r="B52" s="123" t="e">
        <f>IF(formulas!E48=0,"x",formulas!E48)</f>
        <v>#REF!</v>
      </c>
      <c r="C52" s="79" t="e">
        <f>IF(formulas!F48=0,"x",formulas!F48)</f>
        <v>#REF!</v>
      </c>
      <c r="D52" s="79" t="e">
        <f>IF(formulas!G48=0,"x",formulas!G48)</f>
        <v>#REF!</v>
      </c>
      <c r="E52" s="101" t="e">
        <f>IF($A52="x","x",formulas!H48)</f>
        <v>#REF!</v>
      </c>
      <c r="F52" s="85" t="e">
        <f>IF($A52="x","x",formulas!I48)</f>
        <v>#REF!</v>
      </c>
      <c r="G52" s="79" t="e">
        <f>IF(formulas!J48=0,"x",formulas!J48)</f>
        <v>#REF!</v>
      </c>
      <c r="H52" s="85" t="e">
        <f>IF($A52="x","x",formulas!K48)</f>
        <v>#REF!</v>
      </c>
      <c r="I52" s="82" t="e">
        <f>IF($A52="x","x",formulas!L48)</f>
        <v>#REF!</v>
      </c>
      <c r="J52" s="82" t="e">
        <f>IF($A52="x","x",formulas!M48)</f>
        <v>#REF!</v>
      </c>
      <c r="K52" s="215" t="e">
        <f>IF($A52="x","x",formulas!N48)</f>
        <v>#REF!</v>
      </c>
      <c r="L52" s="82" t="e">
        <f>IF($A52="x","x",formulas!O48)</f>
        <v>#REF!</v>
      </c>
      <c r="M52" s="82" t="e">
        <f>IF($A52="x","x",formulas!P48)</f>
        <v>#REF!</v>
      </c>
      <c r="N52" s="94" t="e">
        <f>IF(formulas!Q48=0,"x",formulas!Q48)</f>
        <v>#REF!</v>
      </c>
      <c r="O52" s="39" t="e">
        <f>IF(formulas!R50=0,"x",formulas!R50)</f>
        <v>#REF!</v>
      </c>
      <c r="P52" s="39" t="e">
        <f>IF(formulas!S50=0,"x",formulas!S50)</f>
        <v>#REF!</v>
      </c>
      <c r="Q52" s="39" t="e">
        <f>IF(formulas!T50=0,"x",formulas!T50)</f>
        <v>#REF!</v>
      </c>
    </row>
    <row r="53" spans="1:17" s="40" customFormat="1" ht="15.75" customHeight="1">
      <c r="A53" s="100" t="e">
        <f>IF(formulas!D49=0,"x",formulas!D49)</f>
        <v>#REF!</v>
      </c>
      <c r="B53" s="123" t="e">
        <f>IF(formulas!E49=0,"x",formulas!E49)</f>
        <v>#REF!</v>
      </c>
      <c r="C53" s="79" t="e">
        <f>IF(formulas!F49=0,"x",formulas!F49)</f>
        <v>#REF!</v>
      </c>
      <c r="D53" s="79" t="e">
        <f>IF(formulas!G49=0,"x",formulas!G49)</f>
        <v>#REF!</v>
      </c>
      <c r="E53" s="101" t="e">
        <f>IF($A53="x","x",formulas!H49)</f>
        <v>#REF!</v>
      </c>
      <c r="F53" s="85" t="e">
        <f>IF($A53="x","x",formulas!I49)</f>
        <v>#REF!</v>
      </c>
      <c r="G53" s="79" t="e">
        <f>IF(formulas!J49=0,"x",formulas!J49)</f>
        <v>#REF!</v>
      </c>
      <c r="H53" s="85" t="e">
        <f>IF($A53="x","x",formulas!K49)</f>
        <v>#REF!</v>
      </c>
      <c r="I53" s="82" t="e">
        <f>IF($A53="x","x",formulas!L49)</f>
        <v>#REF!</v>
      </c>
      <c r="J53" s="82" t="e">
        <f>IF($A53="x","x",formulas!M49)</f>
        <v>#REF!</v>
      </c>
      <c r="K53" s="215" t="e">
        <f>IF($A53="x","x",formulas!N49)</f>
        <v>#REF!</v>
      </c>
      <c r="L53" s="82" t="e">
        <f>IF($A53="x","x",formulas!O49)</f>
        <v>#REF!</v>
      </c>
      <c r="M53" s="82" t="e">
        <f>IF($A53="x","x",formulas!P49)</f>
        <v>#REF!</v>
      </c>
      <c r="N53" s="94" t="e">
        <f>IF(formulas!Q49=0,"x",formulas!Q49)</f>
        <v>#REF!</v>
      </c>
      <c r="O53" s="39" t="e">
        <f>IF(formulas!R51=0,"x",formulas!R51)</f>
        <v>#REF!</v>
      </c>
      <c r="P53" s="39" t="e">
        <f>IF(formulas!S51=0,"x",formulas!S51)</f>
        <v>#REF!</v>
      </c>
      <c r="Q53" s="39" t="e">
        <f>IF(formulas!T51=0,"x",formulas!T51)</f>
        <v>#REF!</v>
      </c>
    </row>
    <row r="54" spans="1:17" s="40" customFormat="1" ht="15.75" customHeight="1">
      <c r="A54" s="100" t="e">
        <f>IF(formulas!D50=0,"x",formulas!D50)</f>
        <v>#REF!</v>
      </c>
      <c r="B54" s="123" t="e">
        <f>IF(formulas!E50=0,"x",formulas!E50)</f>
        <v>#REF!</v>
      </c>
      <c r="C54" s="79" t="e">
        <f>IF(formulas!F50=0,"x",formulas!F50)</f>
        <v>#REF!</v>
      </c>
      <c r="D54" s="79" t="e">
        <f>IF(formulas!G50=0,"x",formulas!G50)</f>
        <v>#REF!</v>
      </c>
      <c r="E54" s="101" t="e">
        <f>IF($A54="x","x",formulas!H50)</f>
        <v>#REF!</v>
      </c>
      <c r="F54" s="85" t="e">
        <f>IF($A54="x","x",formulas!I50)</f>
        <v>#REF!</v>
      </c>
      <c r="G54" s="79" t="e">
        <f>IF(formulas!J50=0,"x",formulas!J50)</f>
        <v>#REF!</v>
      </c>
      <c r="H54" s="85" t="e">
        <f>IF($A54="x","x",formulas!K50)</f>
        <v>#REF!</v>
      </c>
      <c r="I54" s="82" t="e">
        <f>IF($A54="x","x",formulas!L50)</f>
        <v>#REF!</v>
      </c>
      <c r="J54" s="82" t="e">
        <f>IF($A54="x","x",formulas!M50)</f>
        <v>#REF!</v>
      </c>
      <c r="K54" s="215" t="e">
        <f>IF($A54="x","x",formulas!N50)</f>
        <v>#REF!</v>
      </c>
      <c r="L54" s="82" t="e">
        <f>IF($A54="x","x",formulas!O50)</f>
        <v>#REF!</v>
      </c>
      <c r="M54" s="82" t="e">
        <f>IF($A54="x","x",formulas!P50)</f>
        <v>#REF!</v>
      </c>
      <c r="N54" s="94" t="e">
        <f>IF(formulas!Q50=0,"x",formulas!Q50)</f>
        <v>#REF!</v>
      </c>
      <c r="O54" s="39" t="e">
        <f>IF(formulas!R52=0,"x",formulas!R52)</f>
        <v>#REF!</v>
      </c>
      <c r="P54" s="39" t="e">
        <f>IF(formulas!S52=0,"x",formulas!S52)</f>
        <v>#REF!</v>
      </c>
      <c r="Q54" s="39" t="e">
        <f>IF(formulas!T52=0,"x",formulas!T52)</f>
        <v>#REF!</v>
      </c>
    </row>
    <row r="55" spans="1:17" s="40" customFormat="1" ht="15.75" customHeight="1">
      <c r="A55" s="100" t="e">
        <f>IF(formulas!D51=0,"x",formulas!D51)</f>
        <v>#REF!</v>
      </c>
      <c r="B55" s="123" t="e">
        <f>IF(formulas!E51=0,"x",formulas!E51)</f>
        <v>#REF!</v>
      </c>
      <c r="C55" s="79" t="e">
        <f>IF(formulas!F51=0,"x",formulas!F51)</f>
        <v>#REF!</v>
      </c>
      <c r="D55" s="79" t="e">
        <f>IF(formulas!G51=0,"x",formulas!G51)</f>
        <v>#REF!</v>
      </c>
      <c r="E55" s="101" t="e">
        <f>IF($A55="x","x",formulas!H51)</f>
        <v>#REF!</v>
      </c>
      <c r="F55" s="85" t="e">
        <f>IF($A55="x","x",formulas!I51)</f>
        <v>#REF!</v>
      </c>
      <c r="G55" s="79" t="e">
        <f>IF(formulas!J51=0,"x",formulas!J51)</f>
        <v>#REF!</v>
      </c>
      <c r="H55" s="85" t="e">
        <f>IF($A55="x","x",formulas!K51)</f>
        <v>#REF!</v>
      </c>
      <c r="I55" s="82" t="e">
        <f>IF($A55="x","x",formulas!L51)</f>
        <v>#REF!</v>
      </c>
      <c r="J55" s="82" t="e">
        <f>IF($A55="x","x",formulas!M51)</f>
        <v>#REF!</v>
      </c>
      <c r="K55" s="215" t="e">
        <f>IF($A55="x","x",formulas!N51)</f>
        <v>#REF!</v>
      </c>
      <c r="L55" s="82" t="e">
        <f>IF($A55="x","x",formulas!O51)</f>
        <v>#REF!</v>
      </c>
      <c r="M55" s="82" t="e">
        <f>IF($A55="x","x",formulas!P51)</f>
        <v>#REF!</v>
      </c>
      <c r="N55" s="94" t="e">
        <f>IF(formulas!Q51=0,"x",formulas!Q51)</f>
        <v>#REF!</v>
      </c>
      <c r="O55" s="39" t="e">
        <f>IF(formulas!R53=0,"x",formulas!R53)</f>
        <v>#REF!</v>
      </c>
      <c r="P55" s="39" t="e">
        <f>IF(formulas!S53=0,"x",formulas!S53)</f>
        <v>#REF!</v>
      </c>
      <c r="Q55" s="39" t="e">
        <f>IF(formulas!T53=0,"x",formulas!T53)</f>
        <v>#REF!</v>
      </c>
    </row>
    <row r="56" spans="1:17" s="40" customFormat="1" ht="15.75" customHeight="1">
      <c r="A56" s="100" t="e">
        <f>IF(formulas!D52=0,"x",formulas!D52)</f>
        <v>#REF!</v>
      </c>
      <c r="B56" s="123" t="e">
        <f>IF(formulas!E52=0,"x",formulas!E52)</f>
        <v>#REF!</v>
      </c>
      <c r="C56" s="79" t="e">
        <f>IF(formulas!F52=0,"x",formulas!F52)</f>
        <v>#REF!</v>
      </c>
      <c r="D56" s="79" t="e">
        <f>IF(formulas!G52=0,"x",formulas!G52)</f>
        <v>#REF!</v>
      </c>
      <c r="E56" s="101" t="e">
        <f>IF($A56="x","x",formulas!H52)</f>
        <v>#REF!</v>
      </c>
      <c r="F56" s="85" t="e">
        <f>IF($A56="x","x",formulas!I52)</f>
        <v>#REF!</v>
      </c>
      <c r="G56" s="79" t="e">
        <f>IF(formulas!J52=0,"x",formulas!J52)</f>
        <v>#REF!</v>
      </c>
      <c r="H56" s="85" t="e">
        <f>IF($A56="x","x",formulas!K52)</f>
        <v>#REF!</v>
      </c>
      <c r="I56" s="82" t="e">
        <f>IF($A56="x","x",formulas!L52)</f>
        <v>#REF!</v>
      </c>
      <c r="J56" s="39" t="e">
        <f>IF(formulas!M54=0,"x",formulas!M54)</f>
        <v>#REF!</v>
      </c>
      <c r="K56" s="215" t="e">
        <f>IF(formulas!N54=0,"x",formulas!N54)</f>
        <v>#REF!</v>
      </c>
      <c r="L56" s="82" t="e">
        <f>IF(formulas!O54=0,"x",formulas!O54)</f>
        <v>#REF!</v>
      </c>
      <c r="M56" s="82" t="e">
        <f>IF(formulas!P54=0,"x",formulas!P54)</f>
        <v>#REF!</v>
      </c>
      <c r="N56" s="39" t="e">
        <f>IF(formulas!Q54=0,"x",formulas!Q54)</f>
        <v>#REF!</v>
      </c>
      <c r="O56" s="39" t="e">
        <f>IF(formulas!R54=0,"x",formulas!R54)</f>
        <v>#REF!</v>
      </c>
      <c r="P56" s="39" t="e">
        <f>IF(formulas!S54=0,"x",formulas!S54)</f>
        <v>#REF!</v>
      </c>
      <c r="Q56" s="39" t="e">
        <f>IF(formulas!T54=0,"x",formulas!T54)</f>
        <v>#REF!</v>
      </c>
    </row>
    <row r="57" spans="1:17" s="40" customFormat="1" ht="15.75" customHeight="1">
      <c r="A57" s="100" t="e">
        <f>IF(formulas!D53=0,"x",formulas!D53)</f>
        <v>#REF!</v>
      </c>
      <c r="B57" s="123" t="e">
        <f>IF(formulas!E53=0,"x",formulas!E53)</f>
        <v>#REF!</v>
      </c>
      <c r="C57" s="79" t="e">
        <f>IF(formulas!F53=0,"x",formulas!F53)</f>
        <v>#REF!</v>
      </c>
      <c r="D57" s="79" t="e">
        <f>IF(formulas!G53=0,"x",formulas!G53)</f>
        <v>#REF!</v>
      </c>
      <c r="E57" s="101" t="e">
        <f>IF($A57="x","x",formulas!H53)</f>
        <v>#REF!</v>
      </c>
      <c r="F57" s="85" t="e">
        <f>IF($A57="x","x",formulas!I53)</f>
        <v>#REF!</v>
      </c>
      <c r="G57" s="79" t="e">
        <f>IF(formulas!J53=0,"x",formulas!J53)</f>
        <v>#REF!</v>
      </c>
      <c r="H57" s="85" t="e">
        <f>IF($A57="x","x",formulas!K53)</f>
        <v>#REF!</v>
      </c>
      <c r="I57" s="82" t="e">
        <f>IF($A57="x","x",formulas!L53)</f>
        <v>#REF!</v>
      </c>
      <c r="J57" s="39" t="e">
        <f>IF(formulas!M55=0,"x",formulas!M55)</f>
        <v>#REF!</v>
      </c>
      <c r="K57" s="215" t="e">
        <f>IF(formulas!N55=0,"x",formulas!N55)</f>
        <v>#REF!</v>
      </c>
      <c r="L57" s="82" t="e">
        <f>IF(formulas!O55=0,"x",formulas!O55)</f>
        <v>#REF!</v>
      </c>
      <c r="M57" s="82" t="e">
        <f>IF(formulas!P55=0,"x",formulas!P55)</f>
        <v>#REF!</v>
      </c>
      <c r="N57" s="39" t="e">
        <f>IF(formulas!Q55=0,"x",formulas!Q55)</f>
        <v>#REF!</v>
      </c>
      <c r="O57" s="39" t="e">
        <f>IF(formulas!R55=0,"x",formulas!R55)</f>
        <v>#REF!</v>
      </c>
      <c r="P57" s="39" t="e">
        <f>IF(formulas!S55=0,"x",formulas!S55)</f>
        <v>#REF!</v>
      </c>
      <c r="Q57" s="39" t="e">
        <f>IF(formulas!T55=0,"x",formulas!T55)</f>
        <v>#REF!</v>
      </c>
    </row>
    <row r="58" spans="1:17" s="40" customFormat="1" ht="15.75" customHeight="1">
      <c r="A58" s="100" t="e">
        <f>IF(formulas!D54=0,"x",formulas!D54)</f>
        <v>#REF!</v>
      </c>
      <c r="B58" s="123" t="e">
        <f>IF(formulas!E54=0,"x",formulas!E54)</f>
        <v>#REF!</v>
      </c>
      <c r="C58" s="79" t="e">
        <f>IF(formulas!F54=0,"x",formulas!F54)</f>
        <v>#REF!</v>
      </c>
      <c r="D58" s="79" t="e">
        <f>IF(formulas!G54=0,"x",formulas!G54)</f>
        <v>#REF!</v>
      </c>
      <c r="E58" s="101" t="e">
        <f>IF($A58="x","x",formulas!H54)</f>
        <v>#REF!</v>
      </c>
      <c r="F58" s="85" t="e">
        <f>IF($A58="x","x",formulas!I54)</f>
        <v>#REF!</v>
      </c>
      <c r="G58" s="79" t="e">
        <f>IF(formulas!J54=0,"x",formulas!J54)</f>
        <v>#REF!</v>
      </c>
      <c r="H58" s="85" t="e">
        <f>IF($A58="x","x",formulas!K54)</f>
        <v>#REF!</v>
      </c>
      <c r="I58" s="82" t="e">
        <f>IF($A58="x","x",formulas!L54)</f>
        <v>#REF!</v>
      </c>
      <c r="J58" s="39" t="e">
        <f>IF(formulas!M56=0,"x",formulas!M56)</f>
        <v>#REF!</v>
      </c>
      <c r="K58" s="215" t="e">
        <f>IF(formulas!N56=0,"x",formulas!N56)</f>
        <v>#REF!</v>
      </c>
      <c r="L58" s="82" t="e">
        <f>IF(formulas!O56=0,"x",formulas!O56)</f>
        <v>#REF!</v>
      </c>
      <c r="M58" s="82" t="e">
        <f>IF(formulas!P56=0,"x",formulas!P56)</f>
        <v>#REF!</v>
      </c>
      <c r="N58" s="39" t="e">
        <f>IF(formulas!Q56=0,"x",formulas!Q56)</f>
        <v>#REF!</v>
      </c>
      <c r="O58" s="39" t="e">
        <f>IF(formulas!R56=0,"x",formulas!R56)</f>
        <v>#REF!</v>
      </c>
      <c r="P58" s="39" t="e">
        <f>IF(formulas!S56=0,"x",formulas!S56)</f>
        <v>#REF!</v>
      </c>
      <c r="Q58" s="39" t="e">
        <f>IF(formulas!T56=0,"x",formulas!T56)</f>
        <v>#REF!</v>
      </c>
    </row>
    <row r="59" spans="1:17" s="40" customFormat="1" ht="15.75" customHeight="1">
      <c r="A59" s="100" t="e">
        <f>IF(formulas!D55=0,"x",formulas!D55)</f>
        <v>#REF!</v>
      </c>
      <c r="B59" s="123" t="e">
        <f>IF(formulas!E55=0,"x",formulas!E55)</f>
        <v>#REF!</v>
      </c>
      <c r="C59" s="79" t="e">
        <f>IF(formulas!F55=0,"x",formulas!F55)</f>
        <v>#REF!</v>
      </c>
      <c r="D59" s="79" t="e">
        <f>IF(formulas!G55=0,"x",formulas!G55)</f>
        <v>#REF!</v>
      </c>
      <c r="E59" s="101" t="e">
        <f>IF($A59="x","x",formulas!H55)</f>
        <v>#REF!</v>
      </c>
      <c r="F59" s="85" t="e">
        <f>IF($A59="x","x",formulas!I55)</f>
        <v>#REF!</v>
      </c>
      <c r="G59" s="79" t="e">
        <f>IF(formulas!J55=0,"x",formulas!J55)</f>
        <v>#REF!</v>
      </c>
      <c r="H59" s="85" t="e">
        <f>IF($A59="x","x",formulas!K55)</f>
        <v>#REF!</v>
      </c>
      <c r="I59" s="82" t="e">
        <f>IF($A59="x","x",formulas!L55)</f>
        <v>#REF!</v>
      </c>
      <c r="J59" s="39" t="e">
        <f>IF(formulas!M57=0,"x",formulas!M57)</f>
        <v>#REF!</v>
      </c>
      <c r="K59" s="215" t="e">
        <f>IF(formulas!N57=0,"x",formulas!N57)</f>
        <v>#REF!</v>
      </c>
      <c r="L59" s="82" t="e">
        <f>IF(formulas!O57=0,"x",formulas!O57)</f>
        <v>#REF!</v>
      </c>
      <c r="M59" s="82" t="e">
        <f>IF(formulas!P57=0,"x",formulas!P57)</f>
        <v>#REF!</v>
      </c>
      <c r="N59" s="39" t="e">
        <f>IF(formulas!Q57=0,"x",formulas!Q57)</f>
        <v>#REF!</v>
      </c>
      <c r="O59" s="39" t="e">
        <f>IF(formulas!R57=0,"x",formulas!R57)</f>
        <v>#REF!</v>
      </c>
      <c r="P59" s="39" t="e">
        <f>IF(formulas!S57=0,"x",formulas!S57)</f>
        <v>#REF!</v>
      </c>
      <c r="Q59" s="39" t="e">
        <f>IF(formulas!T57=0,"x",formulas!T57)</f>
        <v>#REF!</v>
      </c>
    </row>
    <row r="60" spans="1:17" s="40" customFormat="1" ht="15.75" customHeight="1">
      <c r="A60" s="100" t="e">
        <f>IF(formulas!D56=0,"x",formulas!D56)</f>
        <v>#REF!</v>
      </c>
      <c r="B60" s="123" t="e">
        <f>IF(formulas!E56=0,"x",formulas!E56)</f>
        <v>#REF!</v>
      </c>
      <c r="C60" s="79" t="e">
        <f>IF(formulas!F56=0,"x",formulas!F56)</f>
        <v>#REF!</v>
      </c>
      <c r="D60" s="79" t="e">
        <f>IF(formulas!G56=0,"x",formulas!G56)</f>
        <v>#REF!</v>
      </c>
      <c r="E60" s="101" t="e">
        <f>IF($A60="x","x",formulas!H56)</f>
        <v>#REF!</v>
      </c>
      <c r="F60" s="85" t="e">
        <f>IF($A60="x","x",formulas!I56)</f>
        <v>#REF!</v>
      </c>
      <c r="G60" s="79" t="e">
        <f>IF(formulas!J56=0,"x",formulas!J56)</f>
        <v>#REF!</v>
      </c>
      <c r="H60" s="85" t="e">
        <f>IF($A60="x","x",formulas!K56)</f>
        <v>#REF!</v>
      </c>
      <c r="I60" s="82" t="e">
        <f>IF($A60="x","x",formulas!L56)</f>
        <v>#REF!</v>
      </c>
      <c r="J60" s="39" t="e">
        <f>IF(formulas!M58=0,"x",formulas!M58)</f>
        <v>#REF!</v>
      </c>
      <c r="K60" s="215" t="e">
        <f>IF(formulas!N58=0,"x",formulas!N58)</f>
        <v>#REF!</v>
      </c>
      <c r="L60" s="82" t="e">
        <f>IF(formulas!O58=0,"x",formulas!O58)</f>
        <v>#REF!</v>
      </c>
      <c r="M60" s="82" t="e">
        <f>IF(formulas!P58=0,"x",formulas!P58)</f>
        <v>#REF!</v>
      </c>
      <c r="N60" s="39" t="e">
        <f>IF(formulas!Q58=0,"x",formulas!Q58)</f>
        <v>#REF!</v>
      </c>
      <c r="O60" s="39" t="e">
        <f>IF(formulas!R58=0,"x",formulas!R58)</f>
        <v>#REF!</v>
      </c>
      <c r="P60" s="39" t="e">
        <f>IF(formulas!S58=0,"x",formulas!S58)</f>
        <v>#REF!</v>
      </c>
      <c r="Q60" s="39" t="e">
        <f>IF(formulas!T58=0,"x",formulas!T58)</f>
        <v>#REF!</v>
      </c>
    </row>
    <row r="61" spans="1:17" s="40" customFormat="1" ht="15.75" customHeight="1">
      <c r="A61" s="100" t="e">
        <f>IF(formulas!D57=0,"x",formulas!D57)</f>
        <v>#REF!</v>
      </c>
      <c r="B61" s="123" t="e">
        <f>IF(formulas!E57=0,"x",formulas!E57)</f>
        <v>#REF!</v>
      </c>
      <c r="C61" s="79" t="e">
        <f>IF(formulas!F57=0,"x",formulas!F57)</f>
        <v>#REF!</v>
      </c>
      <c r="D61" s="79" t="e">
        <f>IF(formulas!G57=0,"x",formulas!G57)</f>
        <v>#REF!</v>
      </c>
      <c r="E61" s="101" t="e">
        <f>IF($A61="x","x",formulas!H57)</f>
        <v>#REF!</v>
      </c>
      <c r="F61" s="85" t="e">
        <f>IF($A61="x","x",formulas!I57)</f>
        <v>#REF!</v>
      </c>
      <c r="G61" s="79" t="e">
        <f>IF(formulas!J57=0,"x",formulas!J57)</f>
        <v>#REF!</v>
      </c>
      <c r="H61" s="85" t="e">
        <f>IF($A61="x","x",formulas!K57)</f>
        <v>#REF!</v>
      </c>
      <c r="I61" s="82" t="e">
        <f>IF($A61="x","x",formulas!L57)</f>
        <v>#REF!</v>
      </c>
      <c r="J61" s="39" t="e">
        <f>IF(formulas!M59=0,"x",formulas!M59)</f>
        <v>#REF!</v>
      </c>
      <c r="K61" s="215" t="e">
        <f>IF(formulas!N59=0,"x",formulas!N59)</f>
        <v>#REF!</v>
      </c>
      <c r="L61" s="82" t="e">
        <f>IF(formulas!O59=0,"x",formulas!O59)</f>
        <v>#REF!</v>
      </c>
      <c r="M61" s="82" t="e">
        <f>IF(formulas!P59=0,"x",formulas!P59)</f>
        <v>#REF!</v>
      </c>
      <c r="N61" s="39" t="e">
        <f>IF(formulas!Q59=0,"x",formulas!Q59)</f>
        <v>#REF!</v>
      </c>
      <c r="O61" s="39" t="e">
        <f>IF(formulas!R59=0,"x",formulas!R59)</f>
        <v>#REF!</v>
      </c>
      <c r="P61" s="39" t="e">
        <f>IF(formulas!S59=0,"x",formulas!S59)</f>
        <v>#REF!</v>
      </c>
      <c r="Q61" s="39" t="e">
        <f>IF(formulas!T59=0,"x",formulas!T59)</f>
        <v>#REF!</v>
      </c>
    </row>
    <row r="62" spans="1:17" s="40" customFormat="1" ht="15.75" customHeight="1">
      <c r="A62" s="100" t="e">
        <f>IF(formulas!D58=0,"x",formulas!D58)</f>
        <v>#REF!</v>
      </c>
      <c r="B62" s="123" t="e">
        <f>IF(formulas!E58=0,"x",formulas!E58)</f>
        <v>#REF!</v>
      </c>
      <c r="C62" s="79" t="e">
        <f>IF(formulas!F58=0,"x",formulas!F58)</f>
        <v>#REF!</v>
      </c>
      <c r="D62" s="79" t="e">
        <f>IF(formulas!G58=0,"x",formulas!G58)</f>
        <v>#REF!</v>
      </c>
      <c r="E62" s="101" t="e">
        <f>IF($A62="x","x",formulas!H58)</f>
        <v>#REF!</v>
      </c>
      <c r="F62" s="85" t="e">
        <f>IF($A62="x","x",formulas!I58)</f>
        <v>#REF!</v>
      </c>
      <c r="G62" s="79" t="e">
        <f>IF(formulas!J58=0,"x",formulas!J58)</f>
        <v>#REF!</v>
      </c>
      <c r="H62" s="85" t="e">
        <f>IF($A62="x","x",formulas!K58)</f>
        <v>#REF!</v>
      </c>
      <c r="I62" s="82" t="e">
        <f>IF($A62="x","x",formulas!L58)</f>
        <v>#REF!</v>
      </c>
      <c r="J62" s="39" t="e">
        <f>IF(formulas!M60=0,"x",formulas!M60)</f>
        <v>#REF!</v>
      </c>
      <c r="K62" s="215" t="e">
        <f>IF(formulas!N60=0,"x",formulas!N60)</f>
        <v>#REF!</v>
      </c>
      <c r="L62" s="82" t="e">
        <f>IF(formulas!O60=0,"x",formulas!O60)</f>
        <v>#REF!</v>
      </c>
      <c r="M62" s="82" t="e">
        <f>IF(formulas!P60=0,"x",formulas!P60)</f>
        <v>#REF!</v>
      </c>
      <c r="N62" s="39" t="e">
        <f>IF(formulas!Q60=0,"x",formulas!Q60)</f>
        <v>#REF!</v>
      </c>
      <c r="O62" s="39" t="e">
        <f>IF(formulas!R60=0,"x",formulas!R60)</f>
        <v>#REF!</v>
      </c>
      <c r="P62" s="39" t="e">
        <f>IF(formulas!S60=0,"x",formulas!S60)</f>
        <v>#REF!</v>
      </c>
      <c r="Q62" s="39" t="e">
        <f>IF(formulas!T60=0,"x",formulas!T60)</f>
        <v>#REF!</v>
      </c>
    </row>
    <row r="63" spans="1:17" s="40" customFormat="1" ht="15.75" customHeight="1">
      <c r="A63" s="100" t="e">
        <f>IF(formulas!D59=0,"x",formulas!D59)</f>
        <v>#REF!</v>
      </c>
      <c r="B63" s="123" t="e">
        <f>IF(formulas!E59=0,"x",formulas!E59)</f>
        <v>#REF!</v>
      </c>
      <c r="C63" s="79" t="e">
        <f>IF(formulas!F59=0,"x",formulas!F59)</f>
        <v>#REF!</v>
      </c>
      <c r="D63" s="79" t="e">
        <f>IF(formulas!G59=0,"x",formulas!G59)</f>
        <v>#REF!</v>
      </c>
      <c r="E63" s="101" t="e">
        <f>IF($A63="x","x",formulas!H59)</f>
        <v>#REF!</v>
      </c>
      <c r="F63" s="85" t="e">
        <f>IF($A63="x","x",formulas!I59)</f>
        <v>#REF!</v>
      </c>
      <c r="G63" s="79" t="e">
        <f>IF(formulas!J59=0,"x",formulas!J59)</f>
        <v>#REF!</v>
      </c>
      <c r="H63" s="85" t="e">
        <f>IF($A63="x","x",formulas!K59)</f>
        <v>#REF!</v>
      </c>
      <c r="I63" s="82" t="e">
        <f>IF($A63="x","x",formulas!L59)</f>
        <v>#REF!</v>
      </c>
      <c r="J63" s="39" t="e">
        <f>IF(formulas!M61=0,"x",formulas!M61)</f>
        <v>#REF!</v>
      </c>
      <c r="K63" s="215" t="e">
        <f>IF(formulas!N61=0,"x",formulas!N61)</f>
        <v>#REF!</v>
      </c>
      <c r="L63" s="82" t="e">
        <f>IF(formulas!O61=0,"x",formulas!O61)</f>
        <v>#REF!</v>
      </c>
      <c r="M63" s="82" t="e">
        <f>IF(formulas!P61=0,"x",formulas!P61)</f>
        <v>#REF!</v>
      </c>
      <c r="N63" s="39" t="e">
        <f>IF(formulas!Q61=0,"x",formulas!Q61)</f>
        <v>#REF!</v>
      </c>
      <c r="O63" s="39" t="e">
        <f>IF(formulas!R61=0,"x",formulas!R61)</f>
        <v>#REF!</v>
      </c>
      <c r="P63" s="39" t="e">
        <f>IF(formulas!S61=0,"x",formulas!S61)</f>
        <v>#REF!</v>
      </c>
      <c r="Q63" s="39" t="e">
        <f>IF(formulas!T61=0,"x",formulas!T61)</f>
        <v>#REF!</v>
      </c>
    </row>
    <row r="64" spans="1:17" s="40" customFormat="1" ht="15.75" customHeight="1">
      <c r="A64" s="100" t="e">
        <f>IF(formulas!D60=0,"x",formulas!D60)</f>
        <v>#REF!</v>
      </c>
      <c r="B64" s="123" t="e">
        <f>IF(formulas!E60=0,"x",formulas!E60)</f>
        <v>#REF!</v>
      </c>
      <c r="C64" s="79" t="e">
        <f>IF(formulas!F60=0,"x",formulas!F60)</f>
        <v>#REF!</v>
      </c>
      <c r="D64" s="79" t="e">
        <f>IF(formulas!G60=0,"x",formulas!G60)</f>
        <v>#REF!</v>
      </c>
      <c r="E64" s="101" t="e">
        <f>IF($A64="x","x",formulas!H60)</f>
        <v>#REF!</v>
      </c>
      <c r="F64" s="85" t="e">
        <f>IF($A64="x","x",formulas!I60)</f>
        <v>#REF!</v>
      </c>
      <c r="G64" s="79" t="e">
        <f>IF(formulas!J60=0,"x",formulas!J60)</f>
        <v>#REF!</v>
      </c>
      <c r="H64" s="85" t="e">
        <f>IF($A64="x","x",formulas!K60)</f>
        <v>#REF!</v>
      </c>
      <c r="I64" s="82" t="e">
        <f>IF($A64="x","x",formulas!L60)</f>
        <v>#REF!</v>
      </c>
      <c r="J64" s="39" t="e">
        <f>IF(formulas!M62=0,"x",formulas!M62)</f>
        <v>#REF!</v>
      </c>
      <c r="K64" s="215" t="e">
        <f>IF(formulas!N62=0,"x",formulas!N62)</f>
        <v>#REF!</v>
      </c>
      <c r="L64" s="82" t="e">
        <f>IF(formulas!O62=0,"x",formulas!O62)</f>
        <v>#REF!</v>
      </c>
      <c r="M64" s="82" t="e">
        <f>IF(formulas!P62=0,"x",formulas!P62)</f>
        <v>#REF!</v>
      </c>
      <c r="N64" s="39" t="e">
        <f>IF(formulas!Q62=0,"x",formulas!Q62)</f>
        <v>#REF!</v>
      </c>
      <c r="O64" s="39" t="e">
        <f>IF(formulas!R62=0,"x",formulas!R62)</f>
        <v>#REF!</v>
      </c>
      <c r="P64" s="39" t="e">
        <f>IF(formulas!S62=0,"x",formulas!S62)</f>
        <v>#REF!</v>
      </c>
      <c r="Q64" s="39" t="e">
        <f>IF(formulas!T62=0,"x",formulas!T62)</f>
        <v>#REF!</v>
      </c>
    </row>
    <row r="65" spans="1:17" s="40" customFormat="1" ht="15.75" customHeight="1">
      <c r="A65" s="100" t="e">
        <f>IF(formulas!D61=0,"x",formulas!D61)</f>
        <v>#REF!</v>
      </c>
      <c r="B65" s="123" t="e">
        <f>IF(formulas!E61=0,"x",formulas!E61)</f>
        <v>#REF!</v>
      </c>
      <c r="C65" s="79" t="e">
        <f>IF(formulas!F61=0,"x",formulas!F61)</f>
        <v>#REF!</v>
      </c>
      <c r="D65" s="79" t="e">
        <f>IF(formulas!G61=0,"x",formulas!G61)</f>
        <v>#REF!</v>
      </c>
      <c r="E65" s="101" t="e">
        <f>IF($A65="x","x",formulas!H61)</f>
        <v>#REF!</v>
      </c>
      <c r="F65" s="85" t="e">
        <f>IF($A65="x","x",formulas!I61)</f>
        <v>#REF!</v>
      </c>
      <c r="G65" s="79" t="e">
        <f>IF(formulas!J61=0,"x",formulas!J61)</f>
        <v>#REF!</v>
      </c>
      <c r="H65" s="85" t="e">
        <f>IF($A65="x","x",formulas!K61)</f>
        <v>#REF!</v>
      </c>
      <c r="I65" s="82" t="e">
        <f>IF($A65="x","x",formulas!L61)</f>
        <v>#REF!</v>
      </c>
      <c r="J65" s="39" t="e">
        <f>IF(formulas!M63=0,"x",formulas!M63)</f>
        <v>#REF!</v>
      </c>
      <c r="K65" s="215" t="e">
        <f>IF(formulas!N63=0,"x",formulas!N63)</f>
        <v>#REF!</v>
      </c>
      <c r="L65" s="82" t="e">
        <f>IF(formulas!O63=0,"x",formulas!O63)</f>
        <v>#REF!</v>
      </c>
      <c r="M65" s="82" t="e">
        <f>IF(formulas!P63=0,"x",formulas!P63)</f>
        <v>#REF!</v>
      </c>
      <c r="N65" s="39" t="e">
        <f>IF(formulas!Q63=0,"x",formulas!Q63)</f>
        <v>#REF!</v>
      </c>
      <c r="O65" s="39" t="e">
        <f>IF(formulas!R63=0,"x",formulas!R63)</f>
        <v>#REF!</v>
      </c>
      <c r="P65" s="39" t="e">
        <f>IF(formulas!S63=0,"x",formulas!S63)</f>
        <v>#REF!</v>
      </c>
      <c r="Q65" s="39" t="e">
        <f>IF(formulas!T63=0,"x",formulas!T63)</f>
        <v>#REF!</v>
      </c>
    </row>
    <row r="66" spans="1:17" s="40" customFormat="1" ht="15.75" customHeight="1">
      <c r="A66" s="100" t="e">
        <f>IF(formulas!D62=0,"x",formulas!D62)</f>
        <v>#REF!</v>
      </c>
      <c r="B66" s="123" t="e">
        <f>IF(formulas!E62=0,"x",formulas!E62)</f>
        <v>#REF!</v>
      </c>
      <c r="C66" s="79" t="e">
        <f>IF(formulas!F62=0,"x",formulas!F62)</f>
        <v>#REF!</v>
      </c>
      <c r="D66" s="79" t="e">
        <f>IF(formulas!G62=0,"x",formulas!G62)</f>
        <v>#REF!</v>
      </c>
      <c r="E66" s="101" t="e">
        <f>IF($A66="x","x",formulas!H62)</f>
        <v>#REF!</v>
      </c>
      <c r="F66" s="85" t="e">
        <f>IF($A66="x","x",formulas!I62)</f>
        <v>#REF!</v>
      </c>
      <c r="G66" s="79" t="e">
        <f>IF(formulas!J62=0,"x",formulas!J62)</f>
        <v>#REF!</v>
      </c>
      <c r="H66" s="85" t="e">
        <f>IF($A66="x","x",formulas!K62)</f>
        <v>#REF!</v>
      </c>
      <c r="I66" s="82" t="e">
        <f>IF($A66="x","x",formulas!L62)</f>
        <v>#REF!</v>
      </c>
      <c r="J66" s="39" t="e">
        <f>IF(formulas!M64=0,"x",formulas!M64)</f>
        <v>#REF!</v>
      </c>
      <c r="K66" s="215" t="e">
        <f>IF(formulas!N64=0,"x",formulas!N64)</f>
        <v>#REF!</v>
      </c>
      <c r="L66" s="82" t="e">
        <f>IF(formulas!O64=0,"x",formulas!O64)</f>
        <v>#REF!</v>
      </c>
      <c r="M66" s="82" t="e">
        <f>IF(formulas!P64=0,"x",formulas!P64)</f>
        <v>#REF!</v>
      </c>
      <c r="N66" s="39" t="e">
        <f>IF(formulas!Q64=0,"x",formulas!Q64)</f>
        <v>#REF!</v>
      </c>
      <c r="O66" s="39" t="e">
        <f>IF(formulas!R64=0,"x",formulas!R64)</f>
        <v>#REF!</v>
      </c>
      <c r="P66" s="39" t="e">
        <f>IF(formulas!S64=0,"x",formulas!S64)</f>
        <v>#REF!</v>
      </c>
      <c r="Q66" s="39" t="e">
        <f>IF(formulas!T64=0,"x",formulas!T64)</f>
        <v>#REF!</v>
      </c>
    </row>
    <row r="67" spans="1:17" s="40" customFormat="1" ht="15.75" customHeight="1">
      <c r="A67" s="100" t="e">
        <f>IF(formulas!D63=0,"x",formulas!D63)</f>
        <v>#REF!</v>
      </c>
      <c r="B67" s="123" t="e">
        <f>IF(formulas!E63=0,"x",formulas!E63)</f>
        <v>#REF!</v>
      </c>
      <c r="C67" s="79" t="e">
        <f>IF(formulas!F63=0,"x",formulas!F63)</f>
        <v>#REF!</v>
      </c>
      <c r="D67" s="79" t="e">
        <f>IF(formulas!G63=0,"x",formulas!G63)</f>
        <v>#REF!</v>
      </c>
      <c r="E67" s="101" t="e">
        <f>IF($A67="x","x",formulas!H63)</f>
        <v>#REF!</v>
      </c>
      <c r="F67" s="85" t="e">
        <f>IF($A67="x","x",formulas!I63)</f>
        <v>#REF!</v>
      </c>
      <c r="G67" s="79" t="e">
        <f>IF(formulas!J63=0,"x",formulas!J63)</f>
        <v>#REF!</v>
      </c>
      <c r="H67" s="85" t="e">
        <f>IF($A67="x","x",formulas!K63)</f>
        <v>#REF!</v>
      </c>
      <c r="I67" s="82" t="e">
        <f>IF($A67="x","x",formulas!L63)</f>
        <v>#REF!</v>
      </c>
      <c r="J67" s="39" t="e">
        <f>IF(formulas!M65=0,"x",formulas!M65)</f>
        <v>#REF!</v>
      </c>
      <c r="K67" s="215" t="e">
        <f>IF(formulas!N65=0,"x",formulas!N65)</f>
        <v>#REF!</v>
      </c>
      <c r="L67" s="82" t="e">
        <f>IF(formulas!O65=0,"x",formulas!O65)</f>
        <v>#REF!</v>
      </c>
      <c r="M67" s="82" t="e">
        <f>IF(formulas!P65=0,"x",formulas!P65)</f>
        <v>#REF!</v>
      </c>
      <c r="N67" s="39" t="e">
        <f>IF(formulas!Q65=0,"x",formulas!Q65)</f>
        <v>#REF!</v>
      </c>
      <c r="O67" s="39" t="e">
        <f>IF(formulas!R65=0,"x",formulas!R65)</f>
        <v>#REF!</v>
      </c>
      <c r="P67" s="39" t="e">
        <f>IF(formulas!S65=0,"x",formulas!S65)</f>
        <v>#REF!</v>
      </c>
      <c r="Q67" s="39" t="e">
        <f>IF(formulas!T65=0,"x",formulas!T65)</f>
        <v>#REF!</v>
      </c>
    </row>
    <row r="68" spans="1:17" s="40" customFormat="1" ht="15.75" customHeight="1">
      <c r="A68" s="100" t="e">
        <f>IF(formulas!D64=0,"x",formulas!D64)</f>
        <v>#REF!</v>
      </c>
      <c r="B68" s="123" t="e">
        <f>IF(formulas!E64=0,"x",formulas!E64)</f>
        <v>#REF!</v>
      </c>
      <c r="C68" s="79" t="e">
        <f>IF(formulas!F64=0,"x",formulas!F64)</f>
        <v>#REF!</v>
      </c>
      <c r="D68" s="79" t="e">
        <f>IF(formulas!G64=0,"x",formulas!G64)</f>
        <v>#REF!</v>
      </c>
      <c r="E68" s="101" t="e">
        <f>IF($A68="x","x",formulas!H64)</f>
        <v>#REF!</v>
      </c>
      <c r="F68" s="85" t="e">
        <f>IF($A68="x","x",formulas!I64)</f>
        <v>#REF!</v>
      </c>
      <c r="G68" s="79" t="e">
        <f>IF(formulas!J64=0,"x",formulas!J64)</f>
        <v>#REF!</v>
      </c>
      <c r="H68" s="85" t="e">
        <f>IF($A68="x","x",formulas!K64)</f>
        <v>#REF!</v>
      </c>
      <c r="I68" s="82" t="e">
        <f>IF($A68="x","x",formulas!L64)</f>
        <v>#REF!</v>
      </c>
      <c r="J68" s="39" t="e">
        <f>IF(formulas!M66=0,"x",formulas!M66)</f>
        <v>#REF!</v>
      </c>
      <c r="K68" s="215" t="e">
        <f>IF(formulas!N66=0,"x",formulas!N66)</f>
        <v>#REF!</v>
      </c>
      <c r="L68" s="82" t="e">
        <f>IF(formulas!O66=0,"x",formulas!O66)</f>
        <v>#REF!</v>
      </c>
      <c r="M68" s="82" t="e">
        <f>IF(formulas!P66=0,"x",formulas!P66)</f>
        <v>#REF!</v>
      </c>
      <c r="N68" s="39" t="e">
        <f>IF(formulas!Q66=0,"x",formulas!Q66)</f>
        <v>#REF!</v>
      </c>
      <c r="O68" s="39" t="e">
        <f>IF(formulas!R66=0,"x",formulas!R66)</f>
        <v>#REF!</v>
      </c>
      <c r="P68" s="39" t="e">
        <f>IF(formulas!S66=0,"x",formulas!S66)</f>
        <v>#REF!</v>
      </c>
      <c r="Q68" s="39" t="e">
        <f>IF(formulas!T66=0,"x",formulas!T66)</f>
        <v>#REF!</v>
      </c>
    </row>
    <row r="69" spans="1:17" s="40" customFormat="1" ht="15.75" customHeight="1">
      <c r="A69" s="100" t="e">
        <f>IF(formulas!D65=0,"x",formulas!D65)</f>
        <v>#REF!</v>
      </c>
      <c r="B69" s="123" t="e">
        <f>IF(formulas!E65=0,"x",formulas!E65)</f>
        <v>#REF!</v>
      </c>
      <c r="C69" s="79" t="e">
        <f>IF(formulas!F65=0,"x",formulas!F65)</f>
        <v>#REF!</v>
      </c>
      <c r="D69" s="79" t="e">
        <f>IF(formulas!G65=0,"x",formulas!G65)</f>
        <v>#REF!</v>
      </c>
      <c r="E69" s="101" t="e">
        <f>IF($A69="x","x",formulas!H65)</f>
        <v>#REF!</v>
      </c>
      <c r="F69" s="85" t="e">
        <f>IF($A69="x","x",formulas!I65)</f>
        <v>#REF!</v>
      </c>
      <c r="G69" s="79" t="e">
        <f>IF(formulas!J65=0,"x",formulas!J65)</f>
        <v>#REF!</v>
      </c>
      <c r="H69" s="85" t="e">
        <f>IF($A69="x","x",formulas!K65)</f>
        <v>#REF!</v>
      </c>
      <c r="I69" s="82" t="e">
        <f>IF($A69="x","x",formulas!L65)</f>
        <v>#REF!</v>
      </c>
      <c r="J69" s="39" t="e">
        <f>IF(formulas!M67=0,"x",formulas!M67)</f>
        <v>#REF!</v>
      </c>
      <c r="K69" s="215" t="e">
        <f>IF(formulas!N67=0,"x",formulas!N67)</f>
        <v>#REF!</v>
      </c>
      <c r="L69" s="82" t="e">
        <f>IF(formulas!O67=0,"x",formulas!O67)</f>
        <v>#REF!</v>
      </c>
      <c r="M69" s="82" t="e">
        <f>IF(formulas!P67=0,"x",formulas!P67)</f>
        <v>#REF!</v>
      </c>
      <c r="N69" s="39" t="e">
        <f>IF(formulas!Q67=0,"x",formulas!Q67)</f>
        <v>#REF!</v>
      </c>
      <c r="O69" s="39" t="e">
        <f>IF(formulas!R67=0,"x",formulas!R67)</f>
        <v>#REF!</v>
      </c>
      <c r="P69" s="39" t="e">
        <f>IF(formulas!S67=0,"x",formulas!S67)</f>
        <v>#REF!</v>
      </c>
      <c r="Q69" s="39" t="e">
        <f>IF(formulas!T67=0,"x",formulas!T67)</f>
        <v>#REF!</v>
      </c>
    </row>
    <row r="70" spans="1:17" s="40" customFormat="1" ht="15.75" customHeight="1">
      <c r="A70" s="100" t="e">
        <f>IF(formulas!D66=0,"x",formulas!D66)</f>
        <v>#REF!</v>
      </c>
      <c r="B70" s="123" t="e">
        <f>IF(formulas!E66=0,"x",formulas!E66)</f>
        <v>#REF!</v>
      </c>
      <c r="C70" s="79" t="e">
        <f>IF(formulas!F66=0,"x",formulas!F66)</f>
        <v>#REF!</v>
      </c>
      <c r="D70" s="79" t="e">
        <f>IF(formulas!G66=0,"x",formulas!G66)</f>
        <v>#REF!</v>
      </c>
      <c r="E70" s="101" t="e">
        <f>IF($A70="x","x",formulas!H66)</f>
        <v>#REF!</v>
      </c>
      <c r="F70" s="85" t="e">
        <f>IF($A70="x","x",formulas!I66)</f>
        <v>#REF!</v>
      </c>
      <c r="G70" s="79" t="e">
        <f>IF(formulas!J66=0,"x",formulas!J66)</f>
        <v>#REF!</v>
      </c>
      <c r="H70" s="85" t="e">
        <f>IF($A70="x","x",formulas!K66)</f>
        <v>#REF!</v>
      </c>
      <c r="I70" s="82" t="e">
        <f>IF($A70="x","x",formulas!L66)</f>
        <v>#REF!</v>
      </c>
      <c r="J70" s="39" t="e">
        <f>IF(formulas!M68=0,"x",formulas!M68)</f>
        <v>#REF!</v>
      </c>
      <c r="K70" s="215" t="e">
        <f>IF(formulas!N68=0,"x",formulas!N68)</f>
        <v>#REF!</v>
      </c>
      <c r="L70" s="82" t="e">
        <f>IF(formulas!O68=0,"x",formulas!O68)</f>
        <v>#REF!</v>
      </c>
      <c r="M70" s="82" t="e">
        <f>IF(formulas!P68=0,"x",formulas!P68)</f>
        <v>#REF!</v>
      </c>
      <c r="N70" s="39" t="e">
        <f>IF(formulas!Q68=0,"x",formulas!Q68)</f>
        <v>#REF!</v>
      </c>
      <c r="O70" s="39" t="e">
        <f>IF(formulas!R68=0,"x",formulas!R68)</f>
        <v>#REF!</v>
      </c>
      <c r="P70" s="39" t="e">
        <f>IF(formulas!S68=0,"x",formulas!S68)</f>
        <v>#REF!</v>
      </c>
      <c r="Q70" s="39" t="e">
        <f>IF(formulas!T68=0,"x",formulas!T68)</f>
        <v>#REF!</v>
      </c>
    </row>
    <row r="71" spans="1:17" s="40" customFormat="1" ht="15.75" customHeight="1">
      <c r="A71" s="100" t="e">
        <f>IF(formulas!D67=0,"x",formulas!D67)</f>
        <v>#REF!</v>
      </c>
      <c r="B71" s="123" t="e">
        <f>IF(formulas!E67=0,"x",formulas!E67)</f>
        <v>#REF!</v>
      </c>
      <c r="C71" s="79" t="e">
        <f>IF(formulas!F67=0,"x",formulas!F67)</f>
        <v>#REF!</v>
      </c>
      <c r="D71" s="79" t="e">
        <f>IF(formulas!G67=0,"x",formulas!G67)</f>
        <v>#REF!</v>
      </c>
      <c r="E71" s="101" t="e">
        <f>IF($A71="x","x",formulas!H67)</f>
        <v>#REF!</v>
      </c>
      <c r="F71" s="85" t="e">
        <f>IF($A71="x","x",formulas!I67)</f>
        <v>#REF!</v>
      </c>
      <c r="G71" s="79" t="e">
        <f>IF(formulas!J67=0,"x",formulas!J67)</f>
        <v>#REF!</v>
      </c>
      <c r="H71" s="85" t="e">
        <f>IF($A71="x","x",formulas!K67)</f>
        <v>#REF!</v>
      </c>
      <c r="I71" s="82" t="e">
        <f>IF($A71="x","x",formulas!L67)</f>
        <v>#REF!</v>
      </c>
      <c r="J71" s="39" t="e">
        <f>IF(formulas!M69=0,"x",formulas!M69)</f>
        <v>#REF!</v>
      </c>
      <c r="K71" s="215" t="e">
        <f>IF(formulas!N69=0,"x",formulas!N69)</f>
        <v>#REF!</v>
      </c>
      <c r="L71" s="82" t="e">
        <f>IF(formulas!O69=0,"x",formulas!O69)</f>
        <v>#REF!</v>
      </c>
      <c r="M71" s="82" t="e">
        <f>IF(formulas!P69=0,"x",formulas!P69)</f>
        <v>#REF!</v>
      </c>
      <c r="N71" s="39" t="e">
        <f>IF(formulas!Q69=0,"x",formulas!Q69)</f>
        <v>#REF!</v>
      </c>
      <c r="O71" s="39" t="e">
        <f>IF(formulas!R69=0,"x",formulas!R69)</f>
        <v>#REF!</v>
      </c>
      <c r="P71" s="39" t="e">
        <f>IF(formulas!S69=0,"x",formulas!S69)</f>
        <v>#REF!</v>
      </c>
      <c r="Q71" s="39" t="e">
        <f>IF(formulas!T69=0,"x",formulas!T69)</f>
        <v>#REF!</v>
      </c>
    </row>
    <row r="72" spans="1:17" s="40" customFormat="1" ht="15.75" customHeight="1">
      <c r="A72" s="100" t="e">
        <f>IF(formulas!D68=0,"x",formulas!D68)</f>
        <v>#REF!</v>
      </c>
      <c r="B72" s="123" t="e">
        <f>IF(formulas!E68=0,"x",formulas!E68)</f>
        <v>#REF!</v>
      </c>
      <c r="C72" s="79" t="e">
        <f>IF(formulas!F68=0,"x",formulas!F68)</f>
        <v>#REF!</v>
      </c>
      <c r="D72" s="79" t="e">
        <f>IF(formulas!G68=0,"x",formulas!G68)</f>
        <v>#REF!</v>
      </c>
      <c r="E72" s="101" t="e">
        <f>IF($A72="x","x",formulas!H68)</f>
        <v>#REF!</v>
      </c>
      <c r="F72" s="85" t="e">
        <f>IF($A72="x","x",formulas!I68)</f>
        <v>#REF!</v>
      </c>
      <c r="G72" s="79" t="e">
        <f>IF(formulas!J68=0,"x",formulas!J68)</f>
        <v>#REF!</v>
      </c>
      <c r="H72" s="85" t="e">
        <f>IF($A72="x","x",formulas!K68)</f>
        <v>#REF!</v>
      </c>
      <c r="I72" s="82" t="e">
        <f>IF($A72="x","x",formulas!L68)</f>
        <v>#REF!</v>
      </c>
      <c r="J72" s="39" t="e">
        <f>IF(formulas!M70=0,"x",formulas!M70)</f>
        <v>#REF!</v>
      </c>
      <c r="K72" s="215" t="e">
        <f>IF(formulas!N70=0,"x",formulas!N70)</f>
        <v>#REF!</v>
      </c>
      <c r="L72" s="82" t="e">
        <f>IF(formulas!O70=0,"x",formulas!O70)</f>
        <v>#REF!</v>
      </c>
      <c r="M72" s="82" t="e">
        <f>IF(formulas!P70=0,"x",formulas!P70)</f>
        <v>#REF!</v>
      </c>
      <c r="N72" s="39" t="e">
        <f>IF(formulas!Q70=0,"x",formulas!Q70)</f>
        <v>#REF!</v>
      </c>
      <c r="O72" s="39" t="e">
        <f>IF(formulas!R70=0,"x",formulas!R70)</f>
        <v>#REF!</v>
      </c>
      <c r="P72" s="39" t="e">
        <f>IF(formulas!S70=0,"x",formulas!S70)</f>
        <v>#REF!</v>
      </c>
      <c r="Q72" s="39" t="e">
        <f>IF(formulas!T70=0,"x",formulas!T70)</f>
        <v>#REF!</v>
      </c>
    </row>
    <row r="73" spans="1:17" s="40" customFormat="1" ht="15.75" customHeight="1">
      <c r="A73" s="100" t="e">
        <f>IF(formulas!D69=0,"x",formulas!D69)</f>
        <v>#REF!</v>
      </c>
      <c r="B73" s="123" t="e">
        <f>IF(formulas!E69=0,"x",formulas!E69)</f>
        <v>#REF!</v>
      </c>
      <c r="C73" s="79" t="e">
        <f>IF(formulas!F69=0,"x",formulas!F69)</f>
        <v>#REF!</v>
      </c>
      <c r="D73" s="79" t="e">
        <f>IF(formulas!G69=0,"x",formulas!G69)</f>
        <v>#REF!</v>
      </c>
      <c r="E73" s="101" t="e">
        <f>IF($A73="x","x",formulas!H69)</f>
        <v>#REF!</v>
      </c>
      <c r="F73" s="85" t="e">
        <f>IF($A73="x","x",formulas!I69)</f>
        <v>#REF!</v>
      </c>
      <c r="G73" s="79" t="e">
        <f>IF(formulas!J69=0,"x",formulas!J69)</f>
        <v>#REF!</v>
      </c>
      <c r="H73" s="85" t="e">
        <f>IF($A73="x","x",formulas!K69)</f>
        <v>#REF!</v>
      </c>
      <c r="I73" s="82" t="e">
        <f>IF($A73="x","x",formulas!L69)</f>
        <v>#REF!</v>
      </c>
      <c r="J73" s="39" t="e">
        <f>IF(formulas!M71=0,"x",formulas!M71)</f>
        <v>#REF!</v>
      </c>
      <c r="K73" s="215" t="e">
        <f>IF(formulas!N71=0,"x",formulas!N71)</f>
        <v>#REF!</v>
      </c>
      <c r="L73" s="82" t="e">
        <f>IF(formulas!O71=0,"x",formulas!O71)</f>
        <v>#REF!</v>
      </c>
      <c r="M73" s="82" t="e">
        <f>IF(formulas!P71=0,"x",formulas!P71)</f>
        <v>#REF!</v>
      </c>
      <c r="N73" s="39" t="e">
        <f>IF(formulas!Q71=0,"x",formulas!Q71)</f>
        <v>#REF!</v>
      </c>
      <c r="O73" s="39" t="e">
        <f>IF(formulas!R71=0,"x",formulas!R71)</f>
        <v>#REF!</v>
      </c>
      <c r="P73" s="39" t="e">
        <f>IF(formulas!S71=0,"x",formulas!S71)</f>
        <v>#REF!</v>
      </c>
      <c r="Q73" s="39" t="e">
        <f>IF(formulas!T71=0,"x",formulas!T71)</f>
        <v>#REF!</v>
      </c>
    </row>
    <row r="74" spans="1:17" s="40" customFormat="1" ht="15.75" customHeight="1">
      <c r="A74" s="100" t="e">
        <f>IF(formulas!D70=0,"x",formulas!D70)</f>
        <v>#REF!</v>
      </c>
      <c r="B74" s="123" t="e">
        <f>IF(formulas!E70=0,"x",formulas!E70)</f>
        <v>#REF!</v>
      </c>
      <c r="C74" s="79" t="e">
        <f>IF(formulas!F70=0,"x",formulas!F70)</f>
        <v>#REF!</v>
      </c>
      <c r="D74" s="79" t="e">
        <f>IF(formulas!G70=0,"x",formulas!G70)</f>
        <v>#REF!</v>
      </c>
      <c r="E74" s="101" t="e">
        <f>IF($A74="x","x",formulas!H70)</f>
        <v>#REF!</v>
      </c>
      <c r="F74" s="85" t="e">
        <f>IF($A74="x","x",formulas!I70)</f>
        <v>#REF!</v>
      </c>
      <c r="G74" s="79" t="e">
        <f>IF(formulas!J70=0,"x",formulas!J70)</f>
        <v>#REF!</v>
      </c>
      <c r="H74" s="85" t="e">
        <f>IF($A74="x","x",formulas!K70)</f>
        <v>#REF!</v>
      </c>
      <c r="I74" s="82" t="e">
        <f>IF($A74="x","x",formulas!L70)</f>
        <v>#REF!</v>
      </c>
      <c r="J74" s="39" t="e">
        <f>IF(formulas!M72=0,"x",formulas!M72)</f>
        <v>#REF!</v>
      </c>
      <c r="K74" s="215" t="e">
        <f>IF(formulas!N72=0,"x",formulas!N72)</f>
        <v>#REF!</v>
      </c>
      <c r="L74" s="82" t="e">
        <f>IF(formulas!O72=0,"x",formulas!O72)</f>
        <v>#REF!</v>
      </c>
      <c r="M74" s="82" t="e">
        <f>IF(formulas!P72=0,"x",formulas!P72)</f>
        <v>#REF!</v>
      </c>
      <c r="N74" s="39" t="e">
        <f>IF(formulas!Q72=0,"x",formulas!Q72)</f>
        <v>#REF!</v>
      </c>
      <c r="O74" s="39" t="e">
        <f>IF(formulas!R72=0,"x",formulas!R72)</f>
        <v>#REF!</v>
      </c>
      <c r="P74" s="39" t="e">
        <f>IF(formulas!S72=0,"x",formulas!S72)</f>
        <v>#REF!</v>
      </c>
      <c r="Q74" s="39" t="e">
        <f>IF(formulas!T72=0,"x",formulas!T72)</f>
        <v>#REF!</v>
      </c>
    </row>
    <row r="75" spans="1:17" s="40" customFormat="1" ht="15.75" customHeight="1">
      <c r="A75" s="100" t="e">
        <f>IF(formulas!D71=0,"x",formulas!D71)</f>
        <v>#REF!</v>
      </c>
      <c r="B75" s="123" t="e">
        <f>IF(formulas!E71=0,"x",formulas!E71)</f>
        <v>#REF!</v>
      </c>
      <c r="C75" s="79" t="e">
        <f>IF(formulas!F71=0,"x",formulas!F71)</f>
        <v>#REF!</v>
      </c>
      <c r="D75" s="79" t="e">
        <f>IF(formulas!G71=0,"x",formulas!G71)</f>
        <v>#REF!</v>
      </c>
      <c r="E75" s="101" t="e">
        <f>IF($A75="x","x",formulas!H71)</f>
        <v>#REF!</v>
      </c>
      <c r="F75" s="85" t="e">
        <f>IF($A75="x","x",formulas!I71)</f>
        <v>#REF!</v>
      </c>
      <c r="G75" s="79" t="e">
        <f>IF(formulas!J71=0,"x",formulas!J71)</f>
        <v>#REF!</v>
      </c>
      <c r="H75" s="85" t="e">
        <f>IF($A75="x","x",formulas!K71)</f>
        <v>#REF!</v>
      </c>
      <c r="I75" s="82" t="e">
        <f>IF($A75="x","x",formulas!L71)</f>
        <v>#REF!</v>
      </c>
      <c r="J75" s="39" t="e">
        <f>IF(formulas!M73=0,"x",formulas!M73)</f>
        <v>#REF!</v>
      </c>
      <c r="K75" s="215" t="e">
        <f>IF(formulas!N73=0,"x",formulas!N73)</f>
        <v>#REF!</v>
      </c>
      <c r="L75" s="82" t="e">
        <f>IF(formulas!O73=0,"x",formulas!O73)</f>
        <v>#REF!</v>
      </c>
      <c r="M75" s="82" t="e">
        <f>IF(formulas!P73=0,"x",formulas!P73)</f>
        <v>#REF!</v>
      </c>
      <c r="N75" s="39" t="e">
        <f>IF(formulas!Q73=0,"x",formulas!Q73)</f>
        <v>#REF!</v>
      </c>
      <c r="O75" s="39" t="e">
        <f>IF(formulas!R73=0,"x",formulas!R73)</f>
        <v>#REF!</v>
      </c>
      <c r="P75" s="39" t="e">
        <f>IF(formulas!S73=0,"x",formulas!S73)</f>
        <v>#REF!</v>
      </c>
      <c r="Q75" s="39" t="e">
        <f>IF(formulas!T73=0,"x",formulas!T73)</f>
        <v>#REF!</v>
      </c>
    </row>
    <row r="76" spans="1:17" s="40" customFormat="1" ht="15.75" customHeight="1">
      <c r="A76" s="100" t="e">
        <f>IF(formulas!D74=0,"x",formulas!D74)</f>
        <v>#REF!</v>
      </c>
      <c r="B76" s="123" t="e">
        <f>IF(formulas!E74=0,"x",formulas!E74)</f>
        <v>#REF!</v>
      </c>
      <c r="C76" s="79" t="e">
        <f>IF(formulas!F74=0,"x",formulas!F74)</f>
        <v>#REF!</v>
      </c>
      <c r="D76" s="79" t="e">
        <f>IF(formulas!G74=0,"x",formulas!G74)</f>
        <v>#REF!</v>
      </c>
      <c r="E76" s="85" t="e">
        <f>IF(formulas!H74=0,"x",formulas!H74)</f>
        <v>#REF!</v>
      </c>
      <c r="F76" s="79" t="e">
        <f>IF(formulas!I74=0,"x",formulas!I74)</f>
        <v>#REF!</v>
      </c>
      <c r="G76" s="79" t="e">
        <f>IF(formulas!J74=0,"x",formulas!J74)</f>
        <v>#REF!</v>
      </c>
      <c r="H76" s="82" t="e">
        <f>IF($A76="x","x",formulas!K72)</f>
        <v>#REF!</v>
      </c>
      <c r="I76" s="82" t="e">
        <f>IF($A76="x","x",formulas!L72)</f>
        <v>#REF!</v>
      </c>
      <c r="J76" s="39" t="e">
        <f>IF(formulas!M74=0,"x",formulas!M74)</f>
        <v>#REF!</v>
      </c>
      <c r="K76" s="215" t="e">
        <f>IF(formulas!N74=0,"x",formulas!N74)</f>
        <v>#REF!</v>
      </c>
      <c r="L76" s="82" t="e">
        <f>IF(formulas!O74=0,"x",formulas!O74)</f>
        <v>#REF!</v>
      </c>
      <c r="M76" s="82" t="e">
        <f>IF(formulas!P74=0,"x",formulas!P74)</f>
        <v>#REF!</v>
      </c>
      <c r="N76" s="39" t="e">
        <f>IF(formulas!Q74=0,"x",formulas!Q74)</f>
        <v>#REF!</v>
      </c>
      <c r="O76" s="39" t="e">
        <f>IF(formulas!R74=0,"x",formulas!R74)</f>
        <v>#REF!</v>
      </c>
      <c r="P76" s="39" t="e">
        <f>IF(formulas!S74=0,"x",formulas!S74)</f>
        <v>#REF!</v>
      </c>
      <c r="Q76" s="39" t="e">
        <f>IF(formulas!T74=0,"x",formulas!T74)</f>
        <v>#REF!</v>
      </c>
    </row>
    <row r="77" spans="1:17" s="40" customFormat="1" ht="15.75" customHeight="1">
      <c r="A77" s="100" t="e">
        <f>IF(formulas!D75=0,"x",formulas!D75)</f>
        <v>#REF!</v>
      </c>
      <c r="B77" s="123" t="e">
        <f>IF(formulas!E75=0,"x",formulas!E75)</f>
        <v>#REF!</v>
      </c>
      <c r="C77" s="79" t="e">
        <f>IF(formulas!F75=0,"x",formulas!F75)</f>
        <v>#REF!</v>
      </c>
      <c r="D77" s="79" t="e">
        <f>IF(formulas!G75=0,"x",formulas!G75)</f>
        <v>#REF!</v>
      </c>
      <c r="E77" s="85" t="e">
        <f>IF(formulas!H75=0,"x",formulas!H75)</f>
        <v>#REF!</v>
      </c>
      <c r="F77" s="79" t="e">
        <f>IF(formulas!I75=0,"x",formulas!I75)</f>
        <v>#REF!</v>
      </c>
      <c r="G77" s="79" t="e">
        <f>IF(formulas!J75=0,"x",formulas!J75)</f>
        <v>#REF!</v>
      </c>
      <c r="H77" s="82" t="e">
        <f>IF($A77="x","x",formulas!K73)</f>
        <v>#REF!</v>
      </c>
      <c r="I77" s="82" t="e">
        <f>IF($A77="x","x",formulas!L73)</f>
        <v>#REF!</v>
      </c>
      <c r="J77" s="39" t="e">
        <f>IF(formulas!M75=0,"x",formulas!M75)</f>
        <v>#REF!</v>
      </c>
      <c r="K77" s="215" t="e">
        <f>IF(formulas!N75=0,"x",formulas!N75)</f>
        <v>#REF!</v>
      </c>
      <c r="L77" s="82" t="e">
        <f>IF(formulas!O75=0,"x",formulas!O75)</f>
        <v>#REF!</v>
      </c>
      <c r="M77" s="82" t="e">
        <f>IF(formulas!P75=0,"x",formulas!P75)</f>
        <v>#REF!</v>
      </c>
      <c r="N77" s="39" t="e">
        <f>IF(formulas!Q75=0,"x",formulas!Q75)</f>
        <v>#REF!</v>
      </c>
      <c r="O77" s="39" t="e">
        <f>IF(formulas!R75=0,"x",formulas!R75)</f>
        <v>#REF!</v>
      </c>
      <c r="P77" s="39" t="e">
        <f>IF(formulas!S75=0,"x",formulas!S75)</f>
        <v>#REF!</v>
      </c>
      <c r="Q77" s="39" t="e">
        <f>IF(formulas!T75=0,"x",formulas!T75)</f>
        <v>#REF!</v>
      </c>
    </row>
    <row r="78" spans="1:17" s="40" customFormat="1" ht="15.75" customHeight="1">
      <c r="A78" s="100" t="e">
        <f>IF(formulas!D76=0,"x",formulas!D76)</f>
        <v>#REF!</v>
      </c>
      <c r="B78" s="123" t="e">
        <f>IF(formulas!E76=0,"x",formulas!E76)</f>
        <v>#REF!</v>
      </c>
      <c r="C78" s="79" t="e">
        <f>IF(formulas!F76=0,"x",formulas!F76)</f>
        <v>#REF!</v>
      </c>
      <c r="D78" s="79" t="e">
        <f>IF(formulas!G76=0,"x",formulas!G76)</f>
        <v>#REF!</v>
      </c>
      <c r="E78" s="85" t="e">
        <f>IF(formulas!H76=0,"x",formulas!H76)</f>
        <v>#REF!</v>
      </c>
      <c r="F78" s="79" t="e">
        <f>IF(formulas!I76=0,"x",formulas!I76)</f>
        <v>#REF!</v>
      </c>
      <c r="G78" s="79" t="e">
        <f>IF(formulas!J76=0,"x",formulas!J76)</f>
        <v>#REF!</v>
      </c>
      <c r="H78" s="82" t="e">
        <f>IF($A78="x","x",formulas!K74)</f>
        <v>#REF!</v>
      </c>
      <c r="I78" s="82" t="e">
        <f>IF($A78="x","x",formulas!L74)</f>
        <v>#REF!</v>
      </c>
      <c r="J78" s="39" t="e">
        <f>IF(formulas!M76=0,"x",formulas!M76)</f>
        <v>#REF!</v>
      </c>
      <c r="K78" s="215" t="e">
        <f>IF(formulas!N76=0,"x",formulas!N76)</f>
        <v>#REF!</v>
      </c>
      <c r="L78" s="82" t="e">
        <f>IF(formulas!O76=0,"x",formulas!O76)</f>
        <v>#REF!</v>
      </c>
      <c r="M78" s="82" t="e">
        <f>IF(formulas!P76=0,"x",formulas!P76)</f>
        <v>#REF!</v>
      </c>
      <c r="N78" s="39" t="e">
        <f>IF(formulas!Q76=0,"x",formulas!Q76)</f>
        <v>#REF!</v>
      </c>
      <c r="O78" s="39" t="e">
        <f>IF(formulas!R76=0,"x",formulas!R76)</f>
        <v>#REF!</v>
      </c>
      <c r="P78" s="39" t="e">
        <f>IF(formulas!S76=0,"x",formulas!S76)</f>
        <v>#REF!</v>
      </c>
      <c r="Q78" s="39" t="e">
        <f>IF(formulas!T76=0,"x",formulas!T76)</f>
        <v>#REF!</v>
      </c>
    </row>
    <row r="79" spans="1:17" s="40" customFormat="1" ht="15.75" customHeight="1">
      <c r="A79" s="100" t="e">
        <f>IF(formulas!D77=0,"x",formulas!D77)</f>
        <v>#REF!</v>
      </c>
      <c r="B79" s="123" t="e">
        <f>IF(formulas!E77=0,"x",formulas!E77)</f>
        <v>#REF!</v>
      </c>
      <c r="C79" s="79" t="e">
        <f>IF(formulas!F77=0,"x",formulas!F77)</f>
        <v>#REF!</v>
      </c>
      <c r="D79" s="79" t="e">
        <f>IF(formulas!G77=0,"x",formulas!G77)</f>
        <v>#REF!</v>
      </c>
      <c r="E79" s="85" t="e">
        <f>IF(formulas!H77=0,"x",formulas!H77)</f>
        <v>#REF!</v>
      </c>
      <c r="F79" s="79" t="e">
        <f>IF(formulas!I77=0,"x",formulas!I77)</f>
        <v>#REF!</v>
      </c>
      <c r="G79" s="79" t="e">
        <f>IF(formulas!J77=0,"x",formulas!J77)</f>
        <v>#REF!</v>
      </c>
      <c r="H79" s="82" t="e">
        <f>IF($A79="x","x",formulas!K75)</f>
        <v>#REF!</v>
      </c>
      <c r="I79" s="82" t="e">
        <f>IF($A79="x","x",formulas!L75)</f>
        <v>#REF!</v>
      </c>
      <c r="J79" s="39" t="e">
        <f>IF(formulas!M77=0,"x",formulas!M77)</f>
        <v>#REF!</v>
      </c>
      <c r="K79" s="215" t="e">
        <f>IF(formulas!N77=0,"x",formulas!N77)</f>
        <v>#REF!</v>
      </c>
      <c r="L79" s="82" t="e">
        <f>IF(formulas!O77=0,"x",formulas!O77)</f>
        <v>#REF!</v>
      </c>
      <c r="M79" s="82" t="e">
        <f>IF(formulas!P77=0,"x",formulas!P77)</f>
        <v>#REF!</v>
      </c>
      <c r="N79" s="39" t="e">
        <f>IF(formulas!Q77=0,"x",formulas!Q77)</f>
        <v>#REF!</v>
      </c>
      <c r="O79" s="39" t="e">
        <f>IF(formulas!R77=0,"x",formulas!R77)</f>
        <v>#REF!</v>
      </c>
      <c r="P79" s="39" t="e">
        <f>IF(formulas!S77=0,"x",formulas!S77)</f>
        <v>#REF!</v>
      </c>
      <c r="Q79" s="39" t="e">
        <f>IF(formulas!T77=0,"x",formulas!T77)</f>
        <v>#REF!</v>
      </c>
    </row>
    <row r="80" spans="1:17" s="40" customFormat="1" ht="15.75" customHeight="1">
      <c r="A80" s="100" t="e">
        <f>IF(formulas!D78=0,"x",formulas!D78)</f>
        <v>#REF!</v>
      </c>
      <c r="B80" s="123" t="e">
        <f>IF(formulas!E78=0,"x",formulas!E78)</f>
        <v>#REF!</v>
      </c>
      <c r="C80" s="39" t="e">
        <f>IF(formulas!F78=0,"x",formulas!F78)</f>
        <v>#REF!</v>
      </c>
      <c r="D80" s="39" t="e">
        <f>IF(formulas!G78=0,"x",formulas!G78)</f>
        <v>#REF!</v>
      </c>
      <c r="E80" s="39" t="e">
        <f>IF(formulas!H78=0,"x",formulas!H78)</f>
        <v>#REF!</v>
      </c>
      <c r="F80" s="39" t="e">
        <f>IF(formulas!I78=0,"x",formulas!I78)</f>
        <v>#REF!</v>
      </c>
      <c r="G80" s="39" t="e">
        <f>IF(formulas!J78=0,"x",formulas!J78)</f>
        <v>#REF!</v>
      </c>
      <c r="H80" s="82" t="e">
        <f>IF($A80="x","x",formulas!K76)</f>
        <v>#REF!</v>
      </c>
      <c r="I80" s="82" t="e">
        <f>IF($A80="x","x",formulas!L76)</f>
        <v>#REF!</v>
      </c>
      <c r="J80" s="39" t="e">
        <f>IF(formulas!M78=0,"x",formulas!M78)</f>
        <v>#REF!</v>
      </c>
      <c r="K80" s="215" t="e">
        <f>IF(formulas!N78=0,"x",formulas!N78)</f>
        <v>#REF!</v>
      </c>
      <c r="L80" s="82" t="e">
        <f>IF(formulas!O78=0,"x",formulas!O78)</f>
        <v>#REF!</v>
      </c>
      <c r="M80" s="82" t="e">
        <f>IF(formulas!P78=0,"x",formulas!P78)</f>
        <v>#REF!</v>
      </c>
      <c r="N80" s="39" t="e">
        <f>IF(formulas!Q78=0,"x",formulas!Q78)</f>
        <v>#REF!</v>
      </c>
      <c r="O80" s="39" t="e">
        <f>IF(formulas!R78=0,"x",formulas!R78)</f>
        <v>#REF!</v>
      </c>
      <c r="P80" s="39" t="e">
        <f>IF(formulas!S78=0,"x",formulas!S78)</f>
        <v>#REF!</v>
      </c>
      <c r="Q80" s="39" t="e">
        <f>IF(formulas!T78=0,"x",formulas!T78)</f>
        <v>#REF!</v>
      </c>
    </row>
    <row r="81" spans="1:17" s="40" customFormat="1" ht="15.75" customHeight="1">
      <c r="A81" s="100" t="e">
        <f>IF(formulas!D79=0,"x",formulas!D79)</f>
        <v>#REF!</v>
      </c>
      <c r="B81" s="123" t="e">
        <f>IF(formulas!E79=0,"x",formulas!E79)</f>
        <v>#REF!</v>
      </c>
      <c r="C81" s="39" t="e">
        <f>IF(formulas!F79=0,"x",formulas!F79)</f>
        <v>#REF!</v>
      </c>
      <c r="D81" s="39" t="e">
        <f>IF(formulas!G79=0,"x",formulas!G79)</f>
        <v>#REF!</v>
      </c>
      <c r="E81" s="39" t="e">
        <f>IF(formulas!H79=0,"x",formulas!H79)</f>
        <v>#REF!</v>
      </c>
      <c r="F81" s="39" t="e">
        <f>IF(formulas!I79=0,"x",formulas!I79)</f>
        <v>#REF!</v>
      </c>
      <c r="G81" s="39" t="e">
        <f>IF(formulas!J79=0,"x",formulas!J79)</f>
        <v>#REF!</v>
      </c>
      <c r="H81" s="39" t="e">
        <f>IF(formulas!K79=0,"x",formulas!K79)</f>
        <v>#REF!</v>
      </c>
      <c r="I81" s="39" t="e">
        <f>IF(formulas!L79=0,"x",formulas!L79)</f>
        <v>#REF!</v>
      </c>
      <c r="J81" s="39" t="e">
        <f>IF(formulas!M79=0,"x",formulas!M79)</f>
        <v>#REF!</v>
      </c>
      <c r="K81" s="215" t="e">
        <f>IF(formulas!N79=0,"x",formulas!N79)</f>
        <v>#REF!</v>
      </c>
      <c r="L81" s="82" t="e">
        <f>IF(formulas!O79=0,"x",formulas!O79)</f>
        <v>#REF!</v>
      </c>
      <c r="M81" s="82" t="e">
        <f>IF(formulas!P79=0,"x",formulas!P79)</f>
        <v>#REF!</v>
      </c>
      <c r="N81" s="39" t="e">
        <f>IF(formulas!Q79=0,"x",formulas!Q79)</f>
        <v>#REF!</v>
      </c>
      <c r="O81" s="39" t="e">
        <f>IF(formulas!R79=0,"x",formulas!R79)</f>
        <v>#REF!</v>
      </c>
      <c r="P81" s="39" t="e">
        <f>IF(formulas!S79=0,"x",formulas!S79)</f>
        <v>#REF!</v>
      </c>
      <c r="Q81" s="39" t="e">
        <f>IF(formulas!T79=0,"x",formulas!T79)</f>
        <v>#REF!</v>
      </c>
    </row>
    <row r="82" spans="1:17" s="40" customFormat="1" ht="15.75" customHeight="1">
      <c r="A82" s="100" t="e">
        <f>IF(formulas!D80=0,"x",formulas!D80)</f>
        <v>#REF!</v>
      </c>
      <c r="B82" s="123" t="e">
        <f>IF(formulas!E80=0,"x",formulas!E80)</f>
        <v>#REF!</v>
      </c>
      <c r="C82" s="39" t="e">
        <f>IF(formulas!F80=0,"x",formulas!F80)</f>
        <v>#REF!</v>
      </c>
      <c r="D82" s="39" t="e">
        <f>IF(formulas!G80=0,"x",formulas!G80)</f>
        <v>#REF!</v>
      </c>
      <c r="E82" s="39" t="e">
        <f>IF(formulas!H80=0,"x",formulas!H80)</f>
        <v>#REF!</v>
      </c>
      <c r="F82" s="39" t="e">
        <f>IF(formulas!I80=0,"x",formulas!I80)</f>
        <v>#REF!</v>
      </c>
      <c r="G82" s="39" t="e">
        <f>IF(formulas!J80=0,"x",formulas!J80)</f>
        <v>#REF!</v>
      </c>
      <c r="H82" s="39" t="e">
        <f>IF(formulas!K80=0,"x",formulas!K80)</f>
        <v>#REF!</v>
      </c>
      <c r="I82" s="39" t="e">
        <f>IF(formulas!L80=0,"x",formulas!L80)</f>
        <v>#REF!</v>
      </c>
      <c r="J82" s="39" t="e">
        <f>IF(formulas!M80=0,"x",formulas!M80)</f>
        <v>#REF!</v>
      </c>
      <c r="K82" s="215" t="e">
        <f>IF(formulas!N80=0,"x",formulas!N80)</f>
        <v>#REF!</v>
      </c>
      <c r="L82" s="82" t="e">
        <f>IF(formulas!O80=0,"x",formulas!O80)</f>
        <v>#REF!</v>
      </c>
      <c r="M82" s="82" t="e">
        <f>IF(formulas!P80=0,"x",formulas!P80)</f>
        <v>#REF!</v>
      </c>
      <c r="N82" s="39" t="e">
        <f>IF(formulas!Q80=0,"x",formulas!Q80)</f>
        <v>#REF!</v>
      </c>
      <c r="O82" s="39" t="e">
        <f>IF(formulas!R80=0,"x",formulas!R80)</f>
        <v>#REF!</v>
      </c>
      <c r="P82" s="39" t="e">
        <f>IF(formulas!S80=0,"x",formulas!S80)</f>
        <v>#REF!</v>
      </c>
      <c r="Q82" s="39" t="e">
        <f>IF(formulas!T80=0,"x",formulas!T80)</f>
        <v>#REF!</v>
      </c>
    </row>
    <row r="83" spans="1:17" s="40" customFormat="1" ht="15.75" customHeight="1">
      <c r="A83" s="100" t="e">
        <f>IF(formulas!D81=0,"x",formulas!D81)</f>
        <v>#REF!</v>
      </c>
      <c r="B83" s="123" t="e">
        <f>IF(formulas!E81=0,"x",formulas!E81)</f>
        <v>#REF!</v>
      </c>
      <c r="C83" s="39" t="e">
        <f>IF(formulas!F81=0,"x",formulas!F81)</f>
        <v>#REF!</v>
      </c>
      <c r="D83" s="39" t="e">
        <f>IF(formulas!G81=0,"x",formulas!G81)</f>
        <v>#REF!</v>
      </c>
      <c r="E83" s="39" t="e">
        <f>IF(formulas!H81=0,"x",formulas!H81)</f>
        <v>#REF!</v>
      </c>
      <c r="F83" s="39" t="e">
        <f>IF(formulas!I81=0,"x",formulas!I81)</f>
        <v>#REF!</v>
      </c>
      <c r="G83" s="39" t="e">
        <f>IF(formulas!J81=0,"x",formulas!J81)</f>
        <v>#REF!</v>
      </c>
      <c r="H83" s="39" t="e">
        <f>IF(formulas!K81=0,"x",formulas!K81)</f>
        <v>#REF!</v>
      </c>
      <c r="I83" s="39" t="e">
        <f>IF(formulas!L81=0,"x",formulas!L81)</f>
        <v>#REF!</v>
      </c>
      <c r="J83" s="39" t="e">
        <f>IF(formulas!M81=0,"x",formulas!M81)</f>
        <v>#REF!</v>
      </c>
      <c r="K83" s="215" t="e">
        <f>IF(formulas!N81=0,"x",formulas!N81)</f>
        <v>#REF!</v>
      </c>
      <c r="L83" s="82" t="e">
        <f>IF(formulas!O81=0,"x",formulas!O81)</f>
        <v>#REF!</v>
      </c>
      <c r="M83" s="82" t="e">
        <f>IF(formulas!P81=0,"x",formulas!P81)</f>
        <v>#REF!</v>
      </c>
      <c r="N83" s="39" t="e">
        <f>IF(formulas!Q81=0,"x",formulas!Q81)</f>
        <v>#REF!</v>
      </c>
      <c r="O83" s="39" t="e">
        <f>IF(formulas!R81=0,"x",formulas!R81)</f>
        <v>#REF!</v>
      </c>
      <c r="P83" s="39" t="e">
        <f>IF(formulas!S81=0,"x",formulas!S81)</f>
        <v>#REF!</v>
      </c>
      <c r="Q83" s="39" t="e">
        <f>IF(formulas!T81=0,"x",formulas!T81)</f>
        <v>#REF!</v>
      </c>
    </row>
    <row r="84" spans="1:17" s="40" customFormat="1" ht="15.75" customHeight="1">
      <c r="A84" s="100" t="e">
        <f>IF(formulas!D82=0,"x",formulas!D82)</f>
        <v>#REF!</v>
      </c>
      <c r="B84" s="123" t="e">
        <f>IF(formulas!E82=0,"x",formulas!E82)</f>
        <v>#REF!</v>
      </c>
      <c r="C84" s="39" t="e">
        <f>IF(formulas!F82=0,"x",formulas!F82)</f>
        <v>#REF!</v>
      </c>
      <c r="D84" s="39" t="e">
        <f>IF(formulas!G82=0,"x",formulas!G82)</f>
        <v>#REF!</v>
      </c>
      <c r="E84" s="39" t="e">
        <f>IF(formulas!H82=0,"x",formulas!H82)</f>
        <v>#REF!</v>
      </c>
      <c r="F84" s="39" t="e">
        <f>IF(formulas!I82=0,"x",formulas!I82)</f>
        <v>#REF!</v>
      </c>
      <c r="G84" s="39" t="e">
        <f>IF(formulas!J82=0,"x",formulas!J82)</f>
        <v>#REF!</v>
      </c>
      <c r="H84" s="39" t="e">
        <f>IF(formulas!K82=0,"x",formulas!K82)</f>
        <v>#REF!</v>
      </c>
      <c r="I84" s="39" t="e">
        <f>IF(formulas!L82=0,"x",formulas!L82)</f>
        <v>#REF!</v>
      </c>
      <c r="J84" s="39" t="e">
        <f>IF(formulas!M82=0,"x",formulas!M82)</f>
        <v>#REF!</v>
      </c>
      <c r="K84" s="215" t="e">
        <f>IF(formulas!N82=0,"x",formulas!N82)</f>
        <v>#REF!</v>
      </c>
      <c r="L84" s="82" t="e">
        <f>IF(formulas!O82=0,"x",formulas!O82)</f>
        <v>#REF!</v>
      </c>
      <c r="M84" s="82" t="e">
        <f>IF(formulas!P82=0,"x",formulas!P82)</f>
        <v>#REF!</v>
      </c>
      <c r="N84" s="39" t="e">
        <f>IF(formulas!Q82=0,"x",formulas!Q82)</f>
        <v>#REF!</v>
      </c>
      <c r="O84" s="39" t="e">
        <f>IF(formulas!R82=0,"x",formulas!R82)</f>
        <v>#REF!</v>
      </c>
      <c r="P84" s="39" t="e">
        <f>IF(formulas!S82=0,"x",formulas!S82)</f>
        <v>#REF!</v>
      </c>
      <c r="Q84" s="39" t="e">
        <f>IF(formulas!T82=0,"x",formulas!T82)</f>
        <v>#REF!</v>
      </c>
    </row>
    <row r="85" spans="1:17" s="40" customFormat="1" ht="15.75" customHeight="1">
      <c r="A85" s="100" t="e">
        <f>IF(formulas!D83=0,"x",formulas!D83)</f>
        <v>#REF!</v>
      </c>
      <c r="B85" s="123" t="e">
        <f>IF(formulas!E83=0,"x",formulas!E83)</f>
        <v>#REF!</v>
      </c>
      <c r="C85" s="39" t="e">
        <f>IF(formulas!F83=0,"x",formulas!F83)</f>
        <v>#REF!</v>
      </c>
      <c r="D85" s="39" t="e">
        <f>IF(formulas!G83=0,"x",formulas!G83)</f>
        <v>#REF!</v>
      </c>
      <c r="E85" s="39" t="e">
        <f>IF(formulas!H83=0,"x",formulas!H83)</f>
        <v>#REF!</v>
      </c>
      <c r="F85" s="39" t="e">
        <f>IF(formulas!I83=0,"x",formulas!I83)</f>
        <v>#REF!</v>
      </c>
      <c r="G85" s="39" t="e">
        <f>IF(formulas!J83=0,"x",formulas!J83)</f>
        <v>#REF!</v>
      </c>
      <c r="H85" s="39" t="e">
        <f>IF(formulas!K83=0,"x",formulas!K83)</f>
        <v>#REF!</v>
      </c>
      <c r="I85" s="39" t="e">
        <f>IF(formulas!L83=0,"x",formulas!L83)</f>
        <v>#REF!</v>
      </c>
      <c r="J85" s="39" t="e">
        <f>IF(formulas!M83=0,"x",formulas!M83)</f>
        <v>#REF!</v>
      </c>
      <c r="K85" s="215" t="e">
        <f>IF(formulas!N83=0,"x",formulas!N83)</f>
        <v>#REF!</v>
      </c>
      <c r="L85" s="82" t="e">
        <f>IF(formulas!O83=0,"x",formulas!O83)</f>
        <v>#REF!</v>
      </c>
      <c r="M85" s="82" t="e">
        <f>IF(formulas!P83=0,"x",formulas!P83)</f>
        <v>#REF!</v>
      </c>
      <c r="N85" s="39" t="e">
        <f>IF(formulas!Q83=0,"x",formulas!Q83)</f>
        <v>#REF!</v>
      </c>
      <c r="O85" s="39" t="e">
        <f>IF(formulas!R83=0,"x",formulas!R83)</f>
        <v>#REF!</v>
      </c>
      <c r="P85" s="39" t="e">
        <f>IF(formulas!S83=0,"x",formulas!S83)</f>
        <v>#REF!</v>
      </c>
      <c r="Q85" s="39" t="e">
        <f>IF(formulas!T83=0,"x",formulas!T83)</f>
        <v>#REF!</v>
      </c>
    </row>
    <row r="86" spans="1:17" s="40" customFormat="1" ht="15.75" customHeight="1">
      <c r="A86" s="100" t="e">
        <f>IF(formulas!D84=0,"x",formulas!D84)</f>
        <v>#REF!</v>
      </c>
      <c r="B86" s="123" t="e">
        <f>IF(formulas!E84=0,"x",formulas!E84)</f>
        <v>#REF!</v>
      </c>
      <c r="C86" s="39" t="e">
        <f>IF(formulas!F84=0,"x",formulas!F84)</f>
        <v>#REF!</v>
      </c>
      <c r="D86" s="39" t="e">
        <f>IF(formulas!G84=0,"x",formulas!G84)</f>
        <v>#REF!</v>
      </c>
      <c r="E86" s="39" t="e">
        <f>IF(formulas!H84=0,"x",formulas!H84)</f>
        <v>#REF!</v>
      </c>
      <c r="F86" s="39" t="e">
        <f>IF(formulas!I84=0,"x",formulas!I84)</f>
        <v>#REF!</v>
      </c>
      <c r="G86" s="39" t="e">
        <f>IF(formulas!J84=0,"x",formulas!J84)</f>
        <v>#REF!</v>
      </c>
      <c r="H86" s="39" t="e">
        <f>IF(formulas!K84=0,"x",formulas!K84)</f>
        <v>#REF!</v>
      </c>
      <c r="I86" s="39" t="e">
        <f>IF(formulas!L84=0,"x",formulas!L84)</f>
        <v>#REF!</v>
      </c>
      <c r="J86" s="39" t="e">
        <f>IF(formulas!M84=0,"x",formulas!M84)</f>
        <v>#REF!</v>
      </c>
      <c r="K86" s="215" t="e">
        <f>IF(formulas!N84=0,"x",formulas!N84)</f>
        <v>#REF!</v>
      </c>
      <c r="L86" s="82" t="e">
        <f>IF(formulas!O84=0,"x",formulas!O84)</f>
        <v>#REF!</v>
      </c>
      <c r="M86" s="82" t="e">
        <f>IF(formulas!P84=0,"x",formulas!P84)</f>
        <v>#REF!</v>
      </c>
      <c r="N86" s="39" t="e">
        <f>IF(formulas!Q84=0,"x",formulas!Q84)</f>
        <v>#REF!</v>
      </c>
      <c r="O86" s="39" t="e">
        <f>IF(formulas!R84=0,"x",formulas!R84)</f>
        <v>#REF!</v>
      </c>
      <c r="P86" s="39" t="e">
        <f>IF(formulas!S84=0,"x",formulas!S84)</f>
        <v>#REF!</v>
      </c>
      <c r="Q86" s="39" t="e">
        <f>IF(formulas!T84=0,"x",formulas!T84)</f>
        <v>#REF!</v>
      </c>
    </row>
    <row r="87" spans="1:17" s="40" customFormat="1" ht="15.75" customHeight="1">
      <c r="A87" s="100" t="e">
        <f>IF(formulas!D85=0,"x",formulas!D85)</f>
        <v>#REF!</v>
      </c>
      <c r="B87" s="123" t="e">
        <f>IF(formulas!E85=0,"x",formulas!E85)</f>
        <v>#REF!</v>
      </c>
      <c r="C87" s="39" t="e">
        <f>IF(formulas!F85=0,"x",formulas!F85)</f>
        <v>#REF!</v>
      </c>
      <c r="D87" s="39" t="e">
        <f>IF(formulas!G85=0,"x",formulas!G85)</f>
        <v>#REF!</v>
      </c>
      <c r="E87" s="39" t="e">
        <f>IF(formulas!H85=0,"x",formulas!H85)</f>
        <v>#REF!</v>
      </c>
      <c r="F87" s="39" t="e">
        <f>IF(formulas!I85=0,"x",formulas!I85)</f>
        <v>#REF!</v>
      </c>
      <c r="G87" s="39" t="e">
        <f>IF(formulas!J85=0,"x",formulas!J85)</f>
        <v>#REF!</v>
      </c>
      <c r="H87" s="39" t="e">
        <f>IF(formulas!K85=0,"x",formulas!K85)</f>
        <v>#REF!</v>
      </c>
      <c r="I87" s="39" t="e">
        <f>IF(formulas!L85=0,"x",formulas!L85)</f>
        <v>#REF!</v>
      </c>
      <c r="J87" s="39" t="e">
        <f>IF(formulas!M85=0,"x",formulas!M85)</f>
        <v>#REF!</v>
      </c>
      <c r="K87" s="215" t="e">
        <f>IF(formulas!N85=0,"x",formulas!N85)</f>
        <v>#REF!</v>
      </c>
      <c r="L87" s="82" t="e">
        <f>IF(formulas!O85=0,"x",formulas!O85)</f>
        <v>#REF!</v>
      </c>
      <c r="M87" s="82" t="e">
        <f>IF(formulas!P85=0,"x",formulas!P85)</f>
        <v>#REF!</v>
      </c>
      <c r="N87" s="39" t="e">
        <f>IF(formulas!Q85=0,"x",formulas!Q85)</f>
        <v>#REF!</v>
      </c>
      <c r="O87" s="39" t="e">
        <f>IF(formulas!R85=0,"x",formulas!R85)</f>
        <v>#REF!</v>
      </c>
      <c r="P87" s="39" t="e">
        <f>IF(formulas!S85=0,"x",formulas!S85)</f>
        <v>#REF!</v>
      </c>
      <c r="Q87" s="39" t="e">
        <f>IF(formulas!T85=0,"x",formulas!T85)</f>
        <v>#REF!</v>
      </c>
    </row>
    <row r="88" spans="1:17" s="40" customFormat="1" ht="15.75" customHeight="1">
      <c r="A88" s="100" t="e">
        <f>IF(formulas!D86=0,"x",formulas!D86)</f>
        <v>#REF!</v>
      </c>
      <c r="B88" s="123" t="e">
        <f>IF(formulas!E86=0,"x",formulas!E86)</f>
        <v>#REF!</v>
      </c>
      <c r="C88" s="39" t="e">
        <f>IF(formulas!F86=0,"x",formulas!F86)</f>
        <v>#REF!</v>
      </c>
      <c r="D88" s="39" t="e">
        <f>IF(formulas!G86=0,"x",formulas!G86)</f>
        <v>#REF!</v>
      </c>
      <c r="E88" s="39" t="e">
        <f>IF(formulas!H86=0,"x",formulas!H86)</f>
        <v>#REF!</v>
      </c>
      <c r="F88" s="39" t="e">
        <f>IF(formulas!I86=0,"x",formulas!I86)</f>
        <v>#REF!</v>
      </c>
      <c r="G88" s="39" t="e">
        <f>IF(formulas!J86=0,"x",formulas!J86)</f>
        <v>#REF!</v>
      </c>
      <c r="H88" s="39" t="e">
        <f>IF(formulas!K86=0,"x",formulas!K86)</f>
        <v>#REF!</v>
      </c>
      <c r="I88" s="39" t="e">
        <f>IF(formulas!L86=0,"x",formulas!L86)</f>
        <v>#REF!</v>
      </c>
      <c r="J88" s="39" t="e">
        <f>IF(formulas!M86=0,"x",formulas!M86)</f>
        <v>#REF!</v>
      </c>
      <c r="K88" s="215" t="e">
        <f>IF(formulas!N86=0,"x",formulas!N86)</f>
        <v>#REF!</v>
      </c>
      <c r="L88" s="82" t="e">
        <f>IF(formulas!O86=0,"x",formulas!O86)</f>
        <v>#REF!</v>
      </c>
      <c r="M88" s="82" t="e">
        <f>IF(formulas!P86=0,"x",formulas!P86)</f>
        <v>#REF!</v>
      </c>
      <c r="N88" s="39" t="e">
        <f>IF(formulas!Q86=0,"x",formulas!Q86)</f>
        <v>#REF!</v>
      </c>
      <c r="O88" s="39" t="e">
        <f>IF(formulas!R86=0,"x",formulas!R86)</f>
        <v>#REF!</v>
      </c>
      <c r="P88" s="39" t="e">
        <f>IF(formulas!S86=0,"x",formulas!S86)</f>
        <v>#REF!</v>
      </c>
      <c r="Q88" s="39" t="e">
        <f>IF(formulas!T86=0,"x",formulas!T86)</f>
        <v>#REF!</v>
      </c>
    </row>
    <row r="89" spans="1:17" s="40" customFormat="1" ht="15.75" customHeight="1">
      <c r="A89" s="100" t="e">
        <f>IF(formulas!D87=0,"x",formulas!D87)</f>
        <v>#REF!</v>
      </c>
      <c r="B89" s="123" t="e">
        <f>IF(formulas!E87=0,"x",formulas!E87)</f>
        <v>#REF!</v>
      </c>
      <c r="C89" s="39" t="e">
        <f>IF(formulas!F87=0,"x",formulas!F87)</f>
        <v>#REF!</v>
      </c>
      <c r="D89" s="39" t="e">
        <f>IF(formulas!G87=0,"x",formulas!G87)</f>
        <v>#REF!</v>
      </c>
      <c r="E89" s="39" t="e">
        <f>IF(formulas!H87=0,"x",formulas!H87)</f>
        <v>#REF!</v>
      </c>
      <c r="F89" s="39" t="e">
        <f>IF(formulas!I87=0,"x",formulas!I87)</f>
        <v>#REF!</v>
      </c>
      <c r="G89" s="39" t="e">
        <f>IF(formulas!J87=0,"x",formulas!J87)</f>
        <v>#REF!</v>
      </c>
      <c r="H89" s="39" t="e">
        <f>IF(formulas!K87=0,"x",formulas!K87)</f>
        <v>#REF!</v>
      </c>
      <c r="I89" s="39" t="e">
        <f>IF(formulas!L87=0,"x",formulas!L87)</f>
        <v>#REF!</v>
      </c>
      <c r="J89" s="39" t="e">
        <f>IF(formulas!M87=0,"x",formulas!M87)</f>
        <v>#REF!</v>
      </c>
      <c r="K89" s="215" t="e">
        <f>IF(formulas!N87=0,"x",formulas!N87)</f>
        <v>#REF!</v>
      </c>
      <c r="L89" s="82" t="e">
        <f>IF(formulas!O87=0,"x",formulas!O87)</f>
        <v>#REF!</v>
      </c>
      <c r="M89" s="82" t="e">
        <f>IF(formulas!P87=0,"x",formulas!P87)</f>
        <v>#REF!</v>
      </c>
      <c r="N89" s="39" t="e">
        <f>IF(formulas!Q87=0,"x",formulas!Q87)</f>
        <v>#REF!</v>
      </c>
      <c r="O89" s="39" t="e">
        <f>IF(formulas!R87=0,"x",formulas!R87)</f>
        <v>#REF!</v>
      </c>
      <c r="P89" s="39" t="e">
        <f>IF(formulas!S87=0,"x",formulas!S87)</f>
        <v>#REF!</v>
      </c>
      <c r="Q89" s="39" t="e">
        <f>IF(formulas!T87=0,"x",formulas!T87)</f>
        <v>#REF!</v>
      </c>
    </row>
    <row r="90" spans="1:17" s="40" customFormat="1" ht="15.75" customHeight="1">
      <c r="A90" s="100" t="e">
        <f>IF(formulas!D88=0,"x",formulas!D88)</f>
        <v>#REF!</v>
      </c>
      <c r="B90" s="123" t="e">
        <f>IF(formulas!E88=0,"x",formulas!E88)</f>
        <v>#REF!</v>
      </c>
      <c r="C90" s="39" t="e">
        <f>IF(formulas!F88=0,"x",formulas!F88)</f>
        <v>#REF!</v>
      </c>
      <c r="D90" s="39" t="e">
        <f>IF(formulas!G88=0,"x",formulas!G88)</f>
        <v>#REF!</v>
      </c>
      <c r="E90" s="39" t="e">
        <f>IF(formulas!H88=0,"x",formulas!H88)</f>
        <v>#REF!</v>
      </c>
      <c r="F90" s="39" t="e">
        <f>IF(formulas!I88=0,"x",formulas!I88)</f>
        <v>#REF!</v>
      </c>
      <c r="G90" s="39" t="e">
        <f>IF(formulas!J88=0,"x",formulas!J88)</f>
        <v>#REF!</v>
      </c>
      <c r="H90" s="39" t="e">
        <f>IF(formulas!K88=0,"x",formulas!K88)</f>
        <v>#REF!</v>
      </c>
      <c r="I90" s="39" t="e">
        <f>IF(formulas!L88=0,"x",formulas!L88)</f>
        <v>#REF!</v>
      </c>
      <c r="J90" s="39" t="e">
        <f>IF(formulas!M88=0,"x",formulas!M88)</f>
        <v>#REF!</v>
      </c>
      <c r="K90" s="215" t="e">
        <f>IF(formulas!N88=0,"x",formulas!N88)</f>
        <v>#REF!</v>
      </c>
      <c r="L90" s="82" t="e">
        <f>IF(formulas!O88=0,"x",formulas!O88)</f>
        <v>#REF!</v>
      </c>
      <c r="M90" s="82" t="e">
        <f>IF(formulas!P88=0,"x",formulas!P88)</f>
        <v>#REF!</v>
      </c>
      <c r="N90" s="39" t="e">
        <f>IF(formulas!Q88=0,"x",formulas!Q88)</f>
        <v>#REF!</v>
      </c>
      <c r="O90" s="39" t="e">
        <f>IF(formulas!R88=0,"x",formulas!R88)</f>
        <v>#REF!</v>
      </c>
      <c r="P90" s="39" t="e">
        <f>IF(formulas!S88=0,"x",formulas!S88)</f>
        <v>#REF!</v>
      </c>
      <c r="Q90" s="39" t="e">
        <f>IF(formulas!T88=0,"x",formulas!T88)</f>
        <v>#REF!</v>
      </c>
    </row>
    <row r="91" spans="1:17" s="40" customFormat="1" ht="15.75" customHeight="1">
      <c r="A91" s="100" t="e">
        <f>IF(formulas!D89=0,"x",formulas!D89)</f>
        <v>#REF!</v>
      </c>
      <c r="B91" s="123" t="e">
        <f>IF(formulas!E89=0,"x",formulas!E89)</f>
        <v>#REF!</v>
      </c>
      <c r="C91" s="39" t="e">
        <f>IF(formulas!F89=0,"x",formulas!F89)</f>
        <v>#REF!</v>
      </c>
      <c r="D91" s="39" t="e">
        <f>IF(formulas!G89=0,"x",formulas!G89)</f>
        <v>#REF!</v>
      </c>
      <c r="E91" s="39" t="e">
        <f>IF(formulas!H89=0,"x",formulas!H89)</f>
        <v>#REF!</v>
      </c>
      <c r="F91" s="39" t="e">
        <f>IF(formulas!I89=0,"x",formulas!I89)</f>
        <v>#REF!</v>
      </c>
      <c r="G91" s="39" t="e">
        <f>IF(formulas!J89=0,"x",formulas!J89)</f>
        <v>#REF!</v>
      </c>
      <c r="H91" s="39" t="e">
        <f>IF(formulas!K89=0,"x",formulas!K89)</f>
        <v>#REF!</v>
      </c>
      <c r="I91" s="39" t="e">
        <f>IF(formulas!L89=0,"x",formulas!L89)</f>
        <v>#REF!</v>
      </c>
      <c r="J91" s="39" t="e">
        <f>IF(formulas!M89=0,"x",formulas!M89)</f>
        <v>#REF!</v>
      </c>
      <c r="K91" s="215" t="e">
        <f>IF(formulas!N89=0,"x",formulas!N89)</f>
        <v>#REF!</v>
      </c>
      <c r="L91" s="82" t="e">
        <f>IF(formulas!O89=0,"x",formulas!O89)</f>
        <v>#REF!</v>
      </c>
      <c r="M91" s="82" t="e">
        <f>IF(formulas!P89=0,"x",formulas!P89)</f>
        <v>#REF!</v>
      </c>
      <c r="N91" s="39" t="e">
        <f>IF(formulas!Q89=0,"x",formulas!Q89)</f>
        <v>#REF!</v>
      </c>
      <c r="O91" s="39" t="e">
        <f>IF(formulas!R89=0,"x",formulas!R89)</f>
        <v>#REF!</v>
      </c>
      <c r="P91" s="39" t="e">
        <f>IF(formulas!S89=0,"x",formulas!S89)</f>
        <v>#REF!</v>
      </c>
      <c r="Q91" s="39" t="e">
        <f>IF(formulas!T89=0,"x",formulas!T89)</f>
        <v>#REF!</v>
      </c>
    </row>
    <row r="92" spans="1:17" s="40" customFormat="1" ht="15.75" customHeight="1">
      <c r="A92" s="100" t="e">
        <f>IF(formulas!D90=0,"x",formulas!D90)</f>
        <v>#REF!</v>
      </c>
      <c r="B92" s="123" t="e">
        <f>IF(formulas!E90=0,"x",formulas!E90)</f>
        <v>#REF!</v>
      </c>
      <c r="C92" s="39" t="e">
        <f>IF(formulas!F90=0,"x",formulas!F90)</f>
        <v>#REF!</v>
      </c>
      <c r="D92" s="39" t="e">
        <f>IF(formulas!G90=0,"x",formulas!G90)</f>
        <v>#REF!</v>
      </c>
      <c r="E92" s="39" t="e">
        <f>IF(formulas!H90=0,"x",formulas!H90)</f>
        <v>#REF!</v>
      </c>
      <c r="F92" s="39" t="e">
        <f>IF(formulas!I90=0,"x",formulas!I90)</f>
        <v>#REF!</v>
      </c>
      <c r="G92" s="39" t="e">
        <f>IF(formulas!J90=0,"x",formulas!J90)</f>
        <v>#REF!</v>
      </c>
      <c r="H92" s="39" t="e">
        <f>IF(formulas!K90=0,"x",formulas!K90)</f>
        <v>#REF!</v>
      </c>
      <c r="I92" s="39" t="e">
        <f>IF(formulas!L90=0,"x",formulas!L90)</f>
        <v>#REF!</v>
      </c>
      <c r="J92" s="39" t="e">
        <f>IF(formulas!M90=0,"x",formulas!M90)</f>
        <v>#REF!</v>
      </c>
      <c r="K92" s="215" t="e">
        <f>IF(formulas!N90=0,"x",formulas!N90)</f>
        <v>#REF!</v>
      </c>
      <c r="L92" s="82" t="e">
        <f>IF(formulas!O90=0,"x",formulas!O90)</f>
        <v>#REF!</v>
      </c>
      <c r="M92" s="82" t="e">
        <f>IF(formulas!P90=0,"x",formulas!P90)</f>
        <v>#REF!</v>
      </c>
      <c r="N92" s="39" t="e">
        <f>IF(formulas!Q90=0,"x",formulas!Q90)</f>
        <v>#REF!</v>
      </c>
      <c r="O92" s="39" t="e">
        <f>IF(formulas!R90=0,"x",formulas!R90)</f>
        <v>#REF!</v>
      </c>
      <c r="P92" s="39" t="e">
        <f>IF(formulas!S90=0,"x",formulas!S90)</f>
        <v>#REF!</v>
      </c>
      <c r="Q92" s="39" t="e">
        <f>IF(formulas!T90=0,"x",formulas!T90)</f>
        <v>#REF!</v>
      </c>
    </row>
    <row r="93" spans="1:17" s="40" customFormat="1" ht="15.75" customHeight="1">
      <c r="A93" s="100" t="e">
        <f>IF(formulas!D91=0,"x",formulas!D91)</f>
        <v>#REF!</v>
      </c>
      <c r="B93" s="123" t="e">
        <f>IF(formulas!E91=0,"x",formulas!E91)</f>
        <v>#REF!</v>
      </c>
      <c r="C93" s="39" t="e">
        <f>IF(formulas!F91=0,"x",formulas!F91)</f>
        <v>#REF!</v>
      </c>
      <c r="D93" s="39" t="e">
        <f>IF(formulas!G91=0,"x",formulas!G91)</f>
        <v>#REF!</v>
      </c>
      <c r="E93" s="39" t="e">
        <f>IF(formulas!H91=0,"x",formulas!H91)</f>
        <v>#REF!</v>
      </c>
      <c r="F93" s="39" t="e">
        <f>IF(formulas!I91=0,"x",formulas!I91)</f>
        <v>#REF!</v>
      </c>
      <c r="G93" s="39" t="e">
        <f>IF(formulas!J91=0,"x",formulas!J91)</f>
        <v>#REF!</v>
      </c>
      <c r="H93" s="39" t="e">
        <f>IF(formulas!K91=0,"x",formulas!K91)</f>
        <v>#REF!</v>
      </c>
      <c r="I93" s="39" t="e">
        <f>IF(formulas!L91=0,"x",formulas!L91)</f>
        <v>#REF!</v>
      </c>
      <c r="J93" s="39" t="e">
        <f>IF(formulas!M91=0,"x",formulas!M91)</f>
        <v>#REF!</v>
      </c>
      <c r="K93" s="215" t="e">
        <f>IF(formulas!N91=0,"x",formulas!N91)</f>
        <v>#REF!</v>
      </c>
      <c r="L93" s="82" t="e">
        <f>IF(formulas!O91=0,"x",formulas!O91)</f>
        <v>#REF!</v>
      </c>
      <c r="M93" s="82" t="e">
        <f>IF(formulas!P91=0,"x",formulas!P91)</f>
        <v>#REF!</v>
      </c>
      <c r="N93" s="39" t="e">
        <f>IF(formulas!Q91=0,"x",formulas!Q91)</f>
        <v>#REF!</v>
      </c>
      <c r="O93" s="39" t="e">
        <f>IF(formulas!R91=0,"x",formulas!R91)</f>
        <v>#REF!</v>
      </c>
      <c r="P93" s="39" t="e">
        <f>IF(formulas!S91=0,"x",formulas!S91)</f>
        <v>#REF!</v>
      </c>
      <c r="Q93" s="39" t="e">
        <f>IF(formulas!T91=0,"x",formulas!T91)</f>
        <v>#REF!</v>
      </c>
    </row>
    <row r="94" spans="1:17" s="40" customFormat="1" ht="15.75" customHeight="1">
      <c r="A94" s="100" t="e">
        <f>IF(formulas!D92=0,"x",formulas!D92)</f>
        <v>#REF!</v>
      </c>
      <c r="B94" s="123" t="e">
        <f>IF(formulas!E92=0,"x",formulas!E92)</f>
        <v>#REF!</v>
      </c>
      <c r="C94" s="39" t="e">
        <f>IF(formulas!F92=0,"x",formulas!F92)</f>
        <v>#REF!</v>
      </c>
      <c r="D94" s="39" t="e">
        <f>IF(formulas!G92=0,"x",formulas!G92)</f>
        <v>#REF!</v>
      </c>
      <c r="E94" s="39" t="e">
        <f>IF(formulas!H92=0,"x",formulas!H92)</f>
        <v>#REF!</v>
      </c>
      <c r="F94" s="39" t="e">
        <f>IF(formulas!I92=0,"x",formulas!I92)</f>
        <v>#REF!</v>
      </c>
      <c r="G94" s="39" t="e">
        <f>IF(formulas!J92=0,"x",formulas!J92)</f>
        <v>#REF!</v>
      </c>
      <c r="H94" s="39" t="e">
        <f>IF(formulas!K92=0,"x",formulas!K92)</f>
        <v>#REF!</v>
      </c>
      <c r="I94" s="39" t="e">
        <f>IF(formulas!L92=0,"x",formulas!L92)</f>
        <v>#REF!</v>
      </c>
      <c r="J94" s="39" t="e">
        <f>IF(formulas!M92=0,"x",formulas!M92)</f>
        <v>#REF!</v>
      </c>
      <c r="K94" s="215" t="e">
        <f>IF(formulas!N92=0,"x",formulas!N92)</f>
        <v>#REF!</v>
      </c>
      <c r="L94" s="82" t="e">
        <f>IF(formulas!O92=0,"x",formulas!O92)</f>
        <v>#REF!</v>
      </c>
      <c r="M94" s="82" t="e">
        <f>IF(formulas!P92=0,"x",formulas!P92)</f>
        <v>#REF!</v>
      </c>
      <c r="N94" s="39" t="e">
        <f>IF(formulas!Q92=0,"x",formulas!Q92)</f>
        <v>#REF!</v>
      </c>
      <c r="O94" s="39" t="e">
        <f>IF(formulas!R92=0,"x",formulas!R92)</f>
        <v>#REF!</v>
      </c>
      <c r="P94" s="39" t="e">
        <f>IF(formulas!S92=0,"x",formulas!S92)</f>
        <v>#REF!</v>
      </c>
      <c r="Q94" s="39" t="e">
        <f>IF(formulas!T92=0,"x",formulas!T92)</f>
        <v>#REF!</v>
      </c>
    </row>
    <row r="95" spans="1:17" s="40" customFormat="1" ht="15.75" customHeight="1">
      <c r="A95" s="100" t="e">
        <f>IF(formulas!D93=0,"x",formulas!D93)</f>
        <v>#REF!</v>
      </c>
      <c r="B95" s="123" t="e">
        <f>IF(formulas!E93=0,"x",formulas!E93)</f>
        <v>#REF!</v>
      </c>
      <c r="C95" s="39" t="e">
        <f>IF(formulas!F93=0,"x",formulas!F93)</f>
        <v>#REF!</v>
      </c>
      <c r="D95" s="39" t="e">
        <f>IF(formulas!G93=0,"x",formulas!G93)</f>
        <v>#REF!</v>
      </c>
      <c r="E95" s="39" t="e">
        <f>IF(formulas!H93=0,"x",formulas!H93)</f>
        <v>#REF!</v>
      </c>
      <c r="F95" s="39" t="e">
        <f>IF(formulas!I93=0,"x",formulas!I93)</f>
        <v>#REF!</v>
      </c>
      <c r="G95" s="39" t="e">
        <f>IF(formulas!J93=0,"x",formulas!J93)</f>
        <v>#REF!</v>
      </c>
      <c r="H95" s="39" t="e">
        <f>IF(formulas!K93=0,"x",formulas!K93)</f>
        <v>#REF!</v>
      </c>
      <c r="I95" s="39" t="e">
        <f>IF(formulas!L93=0,"x",formulas!L93)</f>
        <v>#REF!</v>
      </c>
      <c r="J95" s="39" t="e">
        <f>IF(formulas!M93=0,"x",formulas!M93)</f>
        <v>#REF!</v>
      </c>
      <c r="K95" s="215" t="e">
        <f>IF(formulas!N93=0,"x",formulas!N93)</f>
        <v>#REF!</v>
      </c>
      <c r="L95" s="82" t="e">
        <f>IF(formulas!O93=0,"x",formulas!O93)</f>
        <v>#REF!</v>
      </c>
      <c r="M95" s="82" t="e">
        <f>IF(formulas!P93=0,"x",formulas!P93)</f>
        <v>#REF!</v>
      </c>
      <c r="N95" s="39" t="e">
        <f>IF(formulas!Q93=0,"x",formulas!Q93)</f>
        <v>#REF!</v>
      </c>
      <c r="O95" s="39" t="e">
        <f>IF(formulas!R93=0,"x",formulas!R93)</f>
        <v>#REF!</v>
      </c>
      <c r="P95" s="39" t="e">
        <f>IF(formulas!S93=0,"x",formulas!S93)</f>
        <v>#REF!</v>
      </c>
      <c r="Q95" s="39" t="e">
        <f>IF(formulas!T93=0,"x",formulas!T93)</f>
        <v>#REF!</v>
      </c>
    </row>
    <row r="96" spans="1:17" s="40" customFormat="1" ht="15.75" customHeight="1">
      <c r="A96" s="100" t="e">
        <f>IF(formulas!D94=0,"x",formulas!D94)</f>
        <v>#REF!</v>
      </c>
      <c r="B96" s="123" t="e">
        <f>IF(formulas!E94=0,"x",formulas!E94)</f>
        <v>#REF!</v>
      </c>
      <c r="C96" s="39" t="e">
        <f>IF(formulas!F94=0,"x",formulas!F94)</f>
        <v>#REF!</v>
      </c>
      <c r="D96" s="39" t="e">
        <f>IF(formulas!G94=0,"x",formulas!G94)</f>
        <v>#REF!</v>
      </c>
      <c r="E96" s="39" t="e">
        <f>IF(formulas!H94=0,"x",formulas!H94)</f>
        <v>#REF!</v>
      </c>
      <c r="F96" s="39" t="e">
        <f>IF(formulas!I94=0,"x",formulas!I94)</f>
        <v>#REF!</v>
      </c>
      <c r="G96" s="39" t="e">
        <f>IF(formulas!J94=0,"x",formulas!J94)</f>
        <v>#REF!</v>
      </c>
      <c r="H96" s="39" t="e">
        <f>IF(formulas!K94=0,"x",formulas!K94)</f>
        <v>#REF!</v>
      </c>
      <c r="I96" s="39" t="e">
        <f>IF(formulas!L94=0,"x",formulas!L94)</f>
        <v>#REF!</v>
      </c>
      <c r="J96" s="39" t="e">
        <f>IF(formulas!M94=0,"x",formulas!M94)</f>
        <v>#REF!</v>
      </c>
      <c r="K96" s="215" t="e">
        <f>IF(formulas!N94=0,"x",formulas!N94)</f>
        <v>#REF!</v>
      </c>
      <c r="L96" s="82" t="e">
        <f>IF(formulas!O94=0,"x",formulas!O94)</f>
        <v>#REF!</v>
      </c>
      <c r="M96" s="82" t="e">
        <f>IF(formulas!P94=0,"x",formulas!P94)</f>
        <v>#REF!</v>
      </c>
      <c r="N96" s="39" t="e">
        <f>IF(formulas!Q94=0,"x",formulas!Q94)</f>
        <v>#REF!</v>
      </c>
      <c r="O96" s="39" t="e">
        <f>IF(formulas!R94=0,"x",formulas!R94)</f>
        <v>#REF!</v>
      </c>
      <c r="P96" s="39" t="e">
        <f>IF(formulas!S94=0,"x",formulas!S94)</f>
        <v>#REF!</v>
      </c>
      <c r="Q96" s="39" t="e">
        <f>IF(formulas!T94=0,"x",formulas!T94)</f>
        <v>#REF!</v>
      </c>
    </row>
    <row r="97" spans="1:18" s="40" customFormat="1" ht="15.75" customHeight="1">
      <c r="A97" s="100" t="e">
        <f>IF(formulas!D95=0,"x",formulas!D95)</f>
        <v>#REF!</v>
      </c>
      <c r="B97" s="123" t="e">
        <f>IF(formulas!E95=0,"x",formulas!E95)</f>
        <v>#REF!</v>
      </c>
      <c r="C97" s="39" t="e">
        <f>IF(formulas!F95=0,"x",formulas!F95)</f>
        <v>#REF!</v>
      </c>
      <c r="D97" s="39" t="e">
        <f>IF(formulas!G95=0,"x",formulas!G95)</f>
        <v>#REF!</v>
      </c>
      <c r="E97" s="39" t="e">
        <f>IF(formulas!H95=0,"x",formulas!H95)</f>
        <v>#REF!</v>
      </c>
      <c r="F97" s="39" t="e">
        <f>IF(formulas!I95=0,"x",formulas!I95)</f>
        <v>#REF!</v>
      </c>
      <c r="G97" s="39" t="e">
        <f>IF(formulas!J95=0,"x",formulas!J95)</f>
        <v>#REF!</v>
      </c>
      <c r="H97" s="39" t="e">
        <f>IF(formulas!K95=0,"x",formulas!K95)</f>
        <v>#REF!</v>
      </c>
      <c r="I97" s="39" t="e">
        <f>IF(formulas!L95=0,"x",formulas!L95)</f>
        <v>#REF!</v>
      </c>
      <c r="J97" s="39" t="e">
        <f>IF(formulas!M95=0,"x",formulas!M95)</f>
        <v>#REF!</v>
      </c>
      <c r="K97" s="215" t="e">
        <f>IF(formulas!N95=0,"x",formulas!N95)</f>
        <v>#REF!</v>
      </c>
      <c r="L97" s="82" t="e">
        <f>IF(formulas!O95=0,"x",formulas!O95)</f>
        <v>#REF!</v>
      </c>
      <c r="M97" s="82" t="e">
        <f>IF(formulas!P95=0,"x",formulas!P95)</f>
        <v>#REF!</v>
      </c>
      <c r="N97" s="39" t="e">
        <f>IF(formulas!Q95=0,"x",formulas!Q95)</f>
        <v>#REF!</v>
      </c>
      <c r="O97" s="39" t="e">
        <f>IF(formulas!R95=0,"x",formulas!R95)</f>
        <v>#REF!</v>
      </c>
      <c r="P97" s="39" t="e">
        <f>IF(formulas!S95=0,"x",formulas!S95)</f>
        <v>#REF!</v>
      </c>
      <c r="Q97" s="39" t="e">
        <f>IF(formulas!T95=0,"x",formulas!T95)</f>
        <v>#REF!</v>
      </c>
    </row>
    <row r="98" spans="1:18" s="40" customFormat="1" ht="15.75" customHeight="1">
      <c r="A98" s="100" t="e">
        <f>IF(formulas!D96=0,"x",formulas!D96)</f>
        <v>#REF!</v>
      </c>
      <c r="B98" s="123" t="e">
        <f>IF(formulas!E96=0,"x",formulas!E96)</f>
        <v>#REF!</v>
      </c>
      <c r="C98" s="39" t="e">
        <f>IF(formulas!F96=0,"x",formulas!F96)</f>
        <v>#REF!</v>
      </c>
      <c r="D98" s="39" t="e">
        <f>IF(formulas!G96=0,"x",formulas!G96)</f>
        <v>#REF!</v>
      </c>
      <c r="E98" s="39" t="e">
        <f>IF(formulas!H96=0,"x",formulas!H96)</f>
        <v>#REF!</v>
      </c>
      <c r="F98" s="39" t="e">
        <f>IF(formulas!I96=0,"x",formulas!I96)</f>
        <v>#REF!</v>
      </c>
      <c r="G98" s="39" t="e">
        <f>IF(formulas!J96=0,"x",formulas!J96)</f>
        <v>#REF!</v>
      </c>
      <c r="H98" s="39" t="e">
        <f>IF(formulas!K96=0,"x",formulas!K96)</f>
        <v>#REF!</v>
      </c>
      <c r="I98" s="39" t="e">
        <f>IF(formulas!L96=0,"x",formulas!L96)</f>
        <v>#REF!</v>
      </c>
      <c r="J98" s="39" t="e">
        <f>IF(formulas!M96=0,"x",formulas!M96)</f>
        <v>#REF!</v>
      </c>
      <c r="K98" s="215" t="e">
        <f>IF(formulas!N96=0,"x",formulas!N96)</f>
        <v>#REF!</v>
      </c>
      <c r="L98" s="82" t="e">
        <f>IF(formulas!O96=0,"x",formulas!O96)</f>
        <v>#REF!</v>
      </c>
      <c r="M98" s="82" t="e">
        <f>IF(formulas!P96=0,"x",formulas!P96)</f>
        <v>#REF!</v>
      </c>
      <c r="N98" s="39" t="e">
        <f>IF(formulas!Q96=0,"x",formulas!Q96)</f>
        <v>#REF!</v>
      </c>
      <c r="O98" s="39" t="e">
        <f>IF(formulas!R96=0,"x",formulas!R96)</f>
        <v>#REF!</v>
      </c>
      <c r="P98" s="39" t="e">
        <f>IF(formulas!S96=0,"x",formulas!S96)</f>
        <v>#REF!</v>
      </c>
      <c r="Q98" s="39" t="e">
        <f>IF(formulas!T96=0,"x",formulas!T96)</f>
        <v>#REF!</v>
      </c>
    </row>
    <row r="99" spans="1:18" s="40" customFormat="1" ht="15.75" customHeight="1">
      <c r="A99" s="100" t="e">
        <f>IF(formulas!D97=0,"x",formulas!D97)</f>
        <v>#REF!</v>
      </c>
      <c r="B99" s="123" t="e">
        <f>IF(formulas!E97=0,"x",formulas!E97)</f>
        <v>#REF!</v>
      </c>
      <c r="C99" s="39" t="e">
        <f>IF(formulas!F97=0,"x",formulas!F97)</f>
        <v>#REF!</v>
      </c>
      <c r="D99" s="39" t="e">
        <f>IF(formulas!G97=0,"x",formulas!G97)</f>
        <v>#REF!</v>
      </c>
      <c r="E99" s="39" t="e">
        <f>IF(formulas!H97=0,"x",formulas!H97)</f>
        <v>#REF!</v>
      </c>
      <c r="F99" s="39" t="e">
        <f>IF(formulas!I97=0,"x",formulas!I97)</f>
        <v>#REF!</v>
      </c>
      <c r="G99" s="39" t="e">
        <f>IF(formulas!J97=0,"x",formulas!J97)</f>
        <v>#REF!</v>
      </c>
      <c r="H99" s="39" t="e">
        <f>IF(formulas!K97=0,"x",formulas!K97)</f>
        <v>#REF!</v>
      </c>
      <c r="I99" s="39" t="e">
        <f>IF(formulas!L97=0,"x",formulas!L97)</f>
        <v>#REF!</v>
      </c>
      <c r="J99" s="39" t="e">
        <f>IF(formulas!M97=0,"x",formulas!M97)</f>
        <v>#REF!</v>
      </c>
      <c r="K99" s="215" t="e">
        <f>IF(formulas!N97=0,"x",formulas!N97)</f>
        <v>#REF!</v>
      </c>
      <c r="L99" s="82" t="e">
        <f>IF(formulas!O97=0,"x",formulas!O97)</f>
        <v>#REF!</v>
      </c>
      <c r="M99" s="82" t="e">
        <f>IF(formulas!P97=0,"x",formulas!P97)</f>
        <v>#REF!</v>
      </c>
      <c r="N99" s="39" t="e">
        <f>IF(formulas!Q97=0,"x",formulas!Q97)</f>
        <v>#REF!</v>
      </c>
      <c r="O99" s="39" t="e">
        <f>IF(formulas!R97=0,"x",formulas!R97)</f>
        <v>#REF!</v>
      </c>
      <c r="P99" s="39" t="e">
        <f>IF(formulas!S97=0,"x",formulas!S97)</f>
        <v>#REF!</v>
      </c>
      <c r="Q99" s="39" t="e">
        <f>IF(formulas!T97=0,"x",formulas!T97)</f>
        <v>#REF!</v>
      </c>
    </row>
    <row r="100" spans="1:18" s="40" customFormat="1" ht="15.75" customHeight="1">
      <c r="A100" s="100" t="e">
        <f>IF(formulas!D98=0,"x",formulas!D98)</f>
        <v>#REF!</v>
      </c>
      <c r="B100" s="123" t="e">
        <f>IF(formulas!E98=0,"x",formulas!E98)</f>
        <v>#REF!</v>
      </c>
      <c r="C100" s="39" t="e">
        <f>IF(formulas!F98=0,"x",formulas!F98)</f>
        <v>#REF!</v>
      </c>
      <c r="D100" s="39" t="e">
        <f>IF(formulas!G98=0,"x",formulas!G98)</f>
        <v>#REF!</v>
      </c>
      <c r="E100" s="39" t="e">
        <f>IF(formulas!H98=0,"x",formulas!H98)</f>
        <v>#REF!</v>
      </c>
      <c r="F100" s="39" t="e">
        <f>IF(formulas!I98=0,"x",formulas!I98)</f>
        <v>#REF!</v>
      </c>
      <c r="G100" s="39" t="e">
        <f>IF(formulas!J98=0,"x",formulas!J98)</f>
        <v>#REF!</v>
      </c>
      <c r="H100" s="39" t="e">
        <f>IF(formulas!K98=0,"x",formulas!K98)</f>
        <v>#REF!</v>
      </c>
      <c r="I100" s="39" t="e">
        <f>IF(formulas!L98=0,"x",formulas!L98)</f>
        <v>#REF!</v>
      </c>
      <c r="J100" s="39" t="e">
        <f>IF(formulas!M98=0,"x",formulas!M98)</f>
        <v>#REF!</v>
      </c>
      <c r="K100" s="215" t="e">
        <f>IF(formulas!N98=0,"x",formulas!N98)</f>
        <v>#REF!</v>
      </c>
      <c r="L100" s="82" t="e">
        <f>IF(formulas!O98=0,"x",formulas!O98)</f>
        <v>#REF!</v>
      </c>
      <c r="M100" s="82" t="e">
        <f>IF(formulas!P98=0,"x",formulas!P98)</f>
        <v>#REF!</v>
      </c>
      <c r="N100" s="39" t="e">
        <f>IF(formulas!Q98=0,"x",formulas!Q98)</f>
        <v>#REF!</v>
      </c>
      <c r="O100" s="39" t="e">
        <f>IF(formulas!R98=0,"x",formulas!R98)</f>
        <v>#REF!</v>
      </c>
      <c r="P100" s="39" t="e">
        <f>IF(formulas!S98=0,"x",formulas!S98)</f>
        <v>#REF!</v>
      </c>
      <c r="Q100" s="39" t="e">
        <f>IF(formulas!T98=0,"x",formulas!T98)</f>
        <v>#REF!</v>
      </c>
    </row>
    <row r="101" spans="1:18" s="40" customFormat="1" ht="15.75" customHeight="1">
      <c r="A101" s="100" t="e">
        <f>IF(formulas!D99=0,"x",formulas!D99)</f>
        <v>#REF!</v>
      </c>
      <c r="B101" s="123" t="e">
        <f>IF(formulas!E99=0,"x",formulas!E99)</f>
        <v>#REF!</v>
      </c>
      <c r="C101" s="39" t="e">
        <f>IF(formulas!F99=0,"x",formulas!F99)</f>
        <v>#REF!</v>
      </c>
      <c r="D101" s="39" t="e">
        <f>IF(formulas!G99=0,"x",formulas!G99)</f>
        <v>#REF!</v>
      </c>
      <c r="E101" s="39" t="e">
        <f>IF(formulas!H99=0,"x",formulas!H99)</f>
        <v>#REF!</v>
      </c>
      <c r="F101" s="39" t="e">
        <f>IF(formulas!I99=0,"x",formulas!I99)</f>
        <v>#REF!</v>
      </c>
      <c r="G101" s="39" t="e">
        <f>IF(formulas!J99=0,"x",formulas!J99)</f>
        <v>#REF!</v>
      </c>
      <c r="H101" s="39" t="e">
        <f>IF(formulas!K99=0,"x",formulas!K99)</f>
        <v>#REF!</v>
      </c>
      <c r="I101" s="39" t="e">
        <f>IF(formulas!L99=0,"x",formulas!L99)</f>
        <v>#REF!</v>
      </c>
      <c r="J101" s="39" t="e">
        <f>IF(formulas!M99=0,"x",formulas!M99)</f>
        <v>#REF!</v>
      </c>
      <c r="K101" s="215" t="e">
        <f>IF(formulas!N99=0,"x",formulas!N99)</f>
        <v>#REF!</v>
      </c>
      <c r="L101" s="82" t="e">
        <f>IF(formulas!O99=0,"x",formulas!O99)</f>
        <v>#REF!</v>
      </c>
      <c r="M101" s="82" t="e">
        <f>IF(formulas!P99=0,"x",formulas!P99)</f>
        <v>#REF!</v>
      </c>
      <c r="N101" s="39" t="e">
        <f>IF(formulas!Q99=0,"x",formulas!Q99)</f>
        <v>#REF!</v>
      </c>
      <c r="O101" s="39" t="e">
        <f>IF(formulas!R99=0,"x",formulas!R99)</f>
        <v>#REF!</v>
      </c>
      <c r="P101" s="39" t="e">
        <f>IF(formulas!S99=0,"x",formulas!S99)</f>
        <v>#REF!</v>
      </c>
      <c r="Q101" s="39" t="e">
        <f>IF(formulas!T99=0,"x",formulas!T99)</f>
        <v>#REF!</v>
      </c>
    </row>
    <row r="102" spans="1:18" s="40" customFormat="1" ht="15.75" customHeight="1">
      <c r="A102" s="100" t="e">
        <f>IF(formulas!D100=0,"x",formulas!D100)</f>
        <v>#REF!</v>
      </c>
      <c r="B102" s="123" t="e">
        <f>IF(formulas!E100=0,"x",formulas!E100)</f>
        <v>#REF!</v>
      </c>
      <c r="C102" s="39" t="e">
        <f>IF(formulas!F100=0,"x",formulas!F100)</f>
        <v>#REF!</v>
      </c>
      <c r="D102" s="39" t="e">
        <f>IF(formulas!G100=0,"x",formulas!G100)</f>
        <v>#REF!</v>
      </c>
      <c r="E102" s="39" t="e">
        <f>IF(formulas!H100=0,"x",formulas!H100)</f>
        <v>#REF!</v>
      </c>
      <c r="F102" s="39" t="e">
        <f>IF(formulas!I100=0,"x",formulas!I100)</f>
        <v>#REF!</v>
      </c>
      <c r="G102" s="39" t="e">
        <f>IF(formulas!J100=0,"x",formulas!J100)</f>
        <v>#REF!</v>
      </c>
      <c r="H102" s="39" t="e">
        <f>IF(formulas!K100=0,"x",formulas!K100)</f>
        <v>#REF!</v>
      </c>
      <c r="I102" s="39" t="e">
        <f>IF(formulas!L100=0,"x",formulas!L100)</f>
        <v>#REF!</v>
      </c>
      <c r="J102" s="39" t="e">
        <f>IF(formulas!M100=0,"x",formulas!M100)</f>
        <v>#REF!</v>
      </c>
      <c r="K102" s="215" t="e">
        <f>IF(formulas!N100=0,"x",formulas!N100)</f>
        <v>#REF!</v>
      </c>
      <c r="L102" s="82" t="e">
        <f>IF(formulas!O100=0,"x",formulas!O100)</f>
        <v>#REF!</v>
      </c>
      <c r="M102" s="82" t="e">
        <f>IF(formulas!P100=0,"x",formulas!P100)</f>
        <v>#REF!</v>
      </c>
      <c r="N102" s="39" t="e">
        <f>IF(formulas!Q100=0,"x",formulas!Q100)</f>
        <v>#REF!</v>
      </c>
      <c r="O102" s="39" t="e">
        <f>IF(formulas!R100=0,"x",formulas!R100)</f>
        <v>#REF!</v>
      </c>
      <c r="P102" s="39" t="e">
        <f>IF(formulas!S100=0,"x",formulas!S100)</f>
        <v>#REF!</v>
      </c>
      <c r="Q102" s="39" t="e">
        <f>IF(formulas!T100=0,"x",formulas!T100)</f>
        <v>#REF!</v>
      </c>
    </row>
    <row r="103" spans="1:18" s="40" customFormat="1" ht="15.75" customHeight="1">
      <c r="A103" s="100" t="e">
        <f>IF(formulas!D101=0,"x",formulas!D101)</f>
        <v>#REF!</v>
      </c>
      <c r="B103" s="123" t="e">
        <f>IF(formulas!E101=0,"x",formulas!E101)</f>
        <v>#REF!</v>
      </c>
      <c r="C103" s="39" t="e">
        <f>IF(formulas!F101=0,"x",formulas!F101)</f>
        <v>#REF!</v>
      </c>
      <c r="D103" s="39" t="e">
        <f>IF(formulas!G101=0,"x",formulas!G101)</f>
        <v>#REF!</v>
      </c>
      <c r="E103" s="39" t="e">
        <f>IF(formulas!H101=0,"x",formulas!H101)</f>
        <v>#REF!</v>
      </c>
      <c r="F103" s="39" t="e">
        <f>IF(formulas!I101=0,"x",formulas!I101)</f>
        <v>#REF!</v>
      </c>
      <c r="G103" s="39" t="e">
        <f>IF(formulas!J101=0,"x",formulas!J101)</f>
        <v>#REF!</v>
      </c>
      <c r="H103" s="39" t="e">
        <f>IF(formulas!K101=0,"x",formulas!K101)</f>
        <v>#REF!</v>
      </c>
      <c r="I103" s="39" t="e">
        <f>IF(formulas!L101=0,"x",formulas!L101)</f>
        <v>#REF!</v>
      </c>
      <c r="J103" s="39" t="e">
        <f>IF(formulas!M101=0,"x",formulas!M101)</f>
        <v>#REF!</v>
      </c>
      <c r="K103" s="215" t="e">
        <f>IF(formulas!N101=0,"x",formulas!N101)</f>
        <v>#REF!</v>
      </c>
      <c r="L103" s="82" t="e">
        <f>IF(formulas!O101=0,"x",formulas!O101)</f>
        <v>#REF!</v>
      </c>
      <c r="M103" s="82" t="e">
        <f>IF(formulas!P101=0,"x",formulas!P101)</f>
        <v>#REF!</v>
      </c>
      <c r="N103" s="39" t="e">
        <f>IF(formulas!Q101=0,"x",formulas!Q101)</f>
        <v>#REF!</v>
      </c>
      <c r="O103" s="39" t="e">
        <f>IF(formulas!R101=0,"x",formulas!R101)</f>
        <v>#REF!</v>
      </c>
      <c r="P103" s="39" t="e">
        <f>IF(formulas!S101=0,"x",formulas!S101)</f>
        <v>#REF!</v>
      </c>
      <c r="Q103" s="39" t="e">
        <f>IF(formulas!T101=0,"x",formulas!T101)</f>
        <v>#REF!</v>
      </c>
    </row>
    <row r="104" spans="1:18" s="40" customFormat="1" ht="15.75" customHeight="1">
      <c r="A104" s="100" t="e">
        <f>IF(formulas!D102=0,"x",formulas!D102)</f>
        <v>#REF!</v>
      </c>
      <c r="B104" s="123" t="e">
        <f>IF(formulas!E102=0,"x",formulas!E102)</f>
        <v>#REF!</v>
      </c>
      <c r="C104" s="39" t="e">
        <f>IF(formulas!F102=0,"x",formulas!F102)</f>
        <v>#REF!</v>
      </c>
      <c r="D104" s="39" t="e">
        <f>IF(formulas!G102=0,"x",formulas!G102)</f>
        <v>#REF!</v>
      </c>
      <c r="E104" s="39" t="e">
        <f>IF(formulas!H102=0,"x",formulas!H102)</f>
        <v>#REF!</v>
      </c>
      <c r="F104" s="39" t="e">
        <f>IF(formulas!I102=0,"x",formulas!I102)</f>
        <v>#REF!</v>
      </c>
      <c r="G104" s="39" t="e">
        <f>IF(formulas!J102=0,"x",formulas!J102)</f>
        <v>#REF!</v>
      </c>
      <c r="H104" s="39" t="e">
        <f>IF(formulas!K102=0,"x",formulas!K102)</f>
        <v>#REF!</v>
      </c>
      <c r="I104" s="39" t="e">
        <f>IF(formulas!L102=0,"x",formulas!L102)</f>
        <v>#REF!</v>
      </c>
      <c r="J104" s="39" t="e">
        <f>IF(formulas!M102=0,"x",formulas!M102)</f>
        <v>#REF!</v>
      </c>
      <c r="K104" s="215" t="e">
        <f>IF(formulas!N102=0,"x",formulas!N102)</f>
        <v>#REF!</v>
      </c>
      <c r="L104" s="82" t="e">
        <f>IF(formulas!O102=0,"x",formulas!O102)</f>
        <v>#REF!</v>
      </c>
      <c r="M104" s="82" t="e">
        <f>IF(formulas!P102=0,"x",formulas!P102)</f>
        <v>#REF!</v>
      </c>
      <c r="N104" s="39" t="e">
        <f>IF(formulas!Q102=0,"x",formulas!Q102)</f>
        <v>#REF!</v>
      </c>
      <c r="O104" s="39" t="e">
        <f>IF(formulas!R102=0,"x",formulas!R102)</f>
        <v>#REF!</v>
      </c>
      <c r="P104" s="39" t="e">
        <f>IF(formulas!S102=0,"x",formulas!S102)</f>
        <v>#REF!</v>
      </c>
      <c r="Q104" s="39" t="e">
        <f>IF(formulas!T102=0,"x",formulas!T102)</f>
        <v>#REF!</v>
      </c>
    </row>
    <row r="105" spans="1:18" s="40" customFormat="1" ht="15.75" customHeight="1">
      <c r="A105" s="100" t="e">
        <f>IF(formulas!D103=0,"x",formulas!D103)</f>
        <v>#REF!</v>
      </c>
      <c r="B105" s="123" t="e">
        <f>IF(formulas!E103=0,"x",formulas!E103)</f>
        <v>#REF!</v>
      </c>
      <c r="C105" s="39" t="e">
        <f>IF(formulas!F103=0,"x",formulas!F103)</f>
        <v>#REF!</v>
      </c>
      <c r="D105" s="39" t="e">
        <f>IF(formulas!G103=0,"x",formulas!G103)</f>
        <v>#REF!</v>
      </c>
      <c r="E105" s="39" t="e">
        <f>IF(formulas!H103=0,"x",formulas!H103)</f>
        <v>#REF!</v>
      </c>
      <c r="F105" s="39" t="e">
        <f>IF(formulas!I103=0,"x",formulas!I103)</f>
        <v>#REF!</v>
      </c>
      <c r="G105" s="39" t="e">
        <f>IF(formulas!J103=0,"x",formulas!J103)</f>
        <v>#REF!</v>
      </c>
      <c r="H105" s="39" t="e">
        <f>IF(formulas!K103=0,"x",formulas!K103)</f>
        <v>#REF!</v>
      </c>
      <c r="I105" s="39" t="e">
        <f>IF(formulas!L103=0,"x",formulas!L103)</f>
        <v>#REF!</v>
      </c>
      <c r="J105" s="39" t="e">
        <f>IF(formulas!M103=0,"x",formulas!M103)</f>
        <v>#REF!</v>
      </c>
      <c r="K105" s="215" t="e">
        <f>IF(formulas!N103=0,"x",formulas!N103)</f>
        <v>#REF!</v>
      </c>
      <c r="L105" s="82" t="e">
        <f>IF(formulas!O103=0,"x",formulas!O103)</f>
        <v>#REF!</v>
      </c>
      <c r="M105" s="82" t="e">
        <f>IF(formulas!P103=0,"x",formulas!P103)</f>
        <v>#REF!</v>
      </c>
      <c r="N105" s="39" t="e">
        <f>IF(formulas!Q103=0,"x",formulas!Q103)</f>
        <v>#REF!</v>
      </c>
      <c r="O105" s="39" t="e">
        <f>IF(formulas!R103=0,"x",formulas!R103)</f>
        <v>#REF!</v>
      </c>
      <c r="P105" s="39" t="e">
        <f>IF(formulas!S103=0,"x",formulas!S103)</f>
        <v>#REF!</v>
      </c>
      <c r="Q105" s="39" t="e">
        <f>IF(formulas!T103=0,"x",formulas!T103)</f>
        <v>#REF!</v>
      </c>
    </row>
    <row r="106" spans="1:18" s="40" customFormat="1" ht="15.75" customHeight="1">
      <c r="A106" s="100" t="e">
        <f>IF(formulas!D104=0,"x",formulas!D104)</f>
        <v>#REF!</v>
      </c>
      <c r="B106" s="123" t="e">
        <f>IF(formulas!E104=0,"x",formulas!E104)</f>
        <v>#REF!</v>
      </c>
      <c r="C106" s="39" t="e">
        <f>IF(formulas!F104=0,"x",formulas!F104)</f>
        <v>#REF!</v>
      </c>
      <c r="D106" s="39" t="e">
        <f>IF(formulas!G104=0,"x",formulas!G104)</f>
        <v>#REF!</v>
      </c>
      <c r="E106" s="39" t="e">
        <f>IF(formulas!H104=0,"x",formulas!H104)</f>
        <v>#REF!</v>
      </c>
      <c r="F106" s="39" t="e">
        <f>IF(formulas!I104=0,"x",formulas!I104)</f>
        <v>#REF!</v>
      </c>
      <c r="G106" s="39" t="e">
        <f>IF(formulas!J104=0,"x",formulas!J104)</f>
        <v>#REF!</v>
      </c>
      <c r="H106" s="39" t="e">
        <f>IF(formulas!K104=0,"x",formulas!K104)</f>
        <v>#REF!</v>
      </c>
      <c r="I106" s="39" t="e">
        <f>IF(formulas!L104=0,"x",formulas!L104)</f>
        <v>#REF!</v>
      </c>
      <c r="J106" s="39" t="e">
        <f>IF(formulas!M104=0,"x",formulas!M104)</f>
        <v>#REF!</v>
      </c>
      <c r="K106" s="215" t="e">
        <f>IF(formulas!N104=0,"x",formulas!N104)</f>
        <v>#REF!</v>
      </c>
      <c r="L106" s="82" t="e">
        <f>IF(formulas!O104=0,"x",formulas!O104)</f>
        <v>#REF!</v>
      </c>
      <c r="M106" s="82" t="e">
        <f>IF(formulas!P104=0,"x",formulas!P104)</f>
        <v>#REF!</v>
      </c>
      <c r="N106" s="39" t="e">
        <f>IF(formulas!Q104=0,"x",formulas!Q104)</f>
        <v>#REF!</v>
      </c>
      <c r="O106" s="39" t="e">
        <f>IF(formulas!R104=0,"x",formulas!R104)</f>
        <v>#REF!</v>
      </c>
      <c r="P106" s="39" t="e">
        <f>IF(formulas!S104=0,"x",formulas!S104)</f>
        <v>#REF!</v>
      </c>
      <c r="Q106" s="39" t="e">
        <f>IF(formulas!T104=0,"x",formulas!T104)</f>
        <v>#REF!</v>
      </c>
    </row>
    <row r="107" spans="1:18" s="40" customFormat="1" ht="15.75" customHeight="1">
      <c r="A107" s="100" t="e">
        <f>IF(formulas!D105=0,"x",formulas!D105)</f>
        <v>#REF!</v>
      </c>
      <c r="B107" s="123" t="e">
        <f>IF(formulas!E105=0,"x",formulas!E105)</f>
        <v>#REF!</v>
      </c>
      <c r="C107" s="39" t="e">
        <f>IF(formulas!F105=0,"x",formulas!F105)</f>
        <v>#REF!</v>
      </c>
      <c r="D107" s="39" t="e">
        <f>IF(formulas!G105=0,"x",formulas!G105)</f>
        <v>#REF!</v>
      </c>
      <c r="E107" s="39" t="e">
        <f>IF(formulas!H105=0,"x",formulas!H105)</f>
        <v>#REF!</v>
      </c>
      <c r="F107" s="39" t="e">
        <f>IF(formulas!I105=0,"x",formulas!I105)</f>
        <v>#REF!</v>
      </c>
      <c r="G107" s="39" t="e">
        <f>IF(formulas!J105=0,"x",formulas!J105)</f>
        <v>#REF!</v>
      </c>
      <c r="H107" s="39" t="e">
        <f>IF(formulas!K105=0,"x",formulas!K105)</f>
        <v>#REF!</v>
      </c>
      <c r="I107" s="39" t="e">
        <f>IF(formulas!L105=0,"x",formulas!L105)</f>
        <v>#REF!</v>
      </c>
      <c r="J107" s="39" t="e">
        <f>IF(formulas!M105=0,"x",formulas!M105)</f>
        <v>#REF!</v>
      </c>
      <c r="K107" s="215" t="e">
        <f>IF(formulas!N105=0,"x",formulas!N105)</f>
        <v>#REF!</v>
      </c>
      <c r="L107" s="82" t="e">
        <f>IF(formulas!O105=0,"x",formulas!O105)</f>
        <v>#REF!</v>
      </c>
      <c r="M107" s="82" t="e">
        <f>IF(formulas!P105=0,"x",formulas!P105)</f>
        <v>#REF!</v>
      </c>
      <c r="N107" s="39" t="e">
        <f>IF(formulas!Q105=0,"x",formulas!Q105)</f>
        <v>#REF!</v>
      </c>
      <c r="O107" s="39" t="e">
        <f>IF(formulas!R105=0,"x",formulas!R105)</f>
        <v>#REF!</v>
      </c>
      <c r="P107" s="39" t="e">
        <f>IF(formulas!S105=0,"x",formulas!S105)</f>
        <v>#REF!</v>
      </c>
      <c r="Q107" s="39" t="e">
        <f>IF(formulas!T105=0,"x",formulas!T105)</f>
        <v>#REF!</v>
      </c>
    </row>
    <row r="108" spans="1:18">
      <c r="A108" s="100" t="e">
        <f>IF(formulas!D106=0,"x",formulas!D106)</f>
        <v>#REF!</v>
      </c>
      <c r="B108" s="123" t="e">
        <f>IF(formulas!E106=0,"x",formulas!E106)</f>
        <v>#REF!</v>
      </c>
      <c r="C108" s="39" t="e">
        <f>IF(formulas!F106=0,"x",formulas!F106)</f>
        <v>#REF!</v>
      </c>
      <c r="D108" s="39" t="e">
        <f>IF(formulas!G106=0,"x",formulas!G106)</f>
        <v>#REF!</v>
      </c>
      <c r="E108" s="39" t="e">
        <f>IF(formulas!H106=0,"x",formulas!H106)</f>
        <v>#REF!</v>
      </c>
      <c r="F108" s="39" t="e">
        <f>IF(formulas!I106=0,"x",formulas!I106)</f>
        <v>#REF!</v>
      </c>
      <c r="G108" s="39" t="e">
        <f>IF(formulas!J106=0,"x",formulas!J106)</f>
        <v>#REF!</v>
      </c>
      <c r="H108" s="39" t="e">
        <f>IF(formulas!K106=0,"x",formulas!K106)</f>
        <v>#REF!</v>
      </c>
      <c r="I108" s="39" t="e">
        <f>IF(formulas!L106=0,"x",formulas!L106)</f>
        <v>#REF!</v>
      </c>
      <c r="J108" s="39" t="e">
        <f>IF(formulas!M106=0,"x",formulas!M106)</f>
        <v>#REF!</v>
      </c>
      <c r="K108" s="215" t="e">
        <f>IF(formulas!N106=0,"x",formulas!N106)</f>
        <v>#REF!</v>
      </c>
      <c r="L108" s="82" t="e">
        <f>IF(formulas!O106=0,"x",formulas!O106)</f>
        <v>#REF!</v>
      </c>
      <c r="M108" s="82" t="e">
        <f>IF(formulas!P106=0,"x",formulas!P106)</f>
        <v>#REF!</v>
      </c>
      <c r="N108" s="39" t="e">
        <f>IF(formulas!Q106=0,"x",formulas!Q106)</f>
        <v>#REF!</v>
      </c>
      <c r="O108" s="39" t="e">
        <f>IF(formulas!R106=0,"x",formulas!R106)</f>
        <v>#REF!</v>
      </c>
      <c r="P108" s="39" t="e">
        <f>IF(formulas!S106=0,"x",formulas!S106)</f>
        <v>#REF!</v>
      </c>
      <c r="Q108" s="39" t="e">
        <f>IF(formulas!T106=0,"x",formulas!T106)</f>
        <v>#REF!</v>
      </c>
      <c r="R108" s="40"/>
    </row>
    <row r="109" spans="1:18">
      <c r="A109" s="100" t="e">
        <f>IF(formulas!D107=0,"x",formulas!D107)</f>
        <v>#REF!</v>
      </c>
      <c r="B109" s="123" t="e">
        <f>IF(formulas!E107=0,"x",formulas!E107)</f>
        <v>#REF!</v>
      </c>
      <c r="C109" s="39" t="e">
        <f>IF(formulas!F107=0,"x",formulas!F107)</f>
        <v>#REF!</v>
      </c>
      <c r="D109" s="39" t="e">
        <f>IF(formulas!G107=0,"x",formulas!G107)</f>
        <v>#REF!</v>
      </c>
      <c r="E109" s="39" t="e">
        <f>IF(formulas!H107=0,"x",formulas!H107)</f>
        <v>#REF!</v>
      </c>
      <c r="F109" s="39" t="e">
        <f>IF(formulas!I107=0,"x",formulas!I107)</f>
        <v>#REF!</v>
      </c>
      <c r="G109" s="39" t="e">
        <f>IF(formulas!J107=0,"x",formulas!J107)</f>
        <v>#REF!</v>
      </c>
      <c r="H109" s="39" t="e">
        <f>IF(formulas!K107=0,"x",formulas!K107)</f>
        <v>#REF!</v>
      </c>
      <c r="I109" s="39" t="e">
        <f>IF(formulas!L107=0,"x",formulas!L107)</f>
        <v>#REF!</v>
      </c>
      <c r="J109" s="39" t="e">
        <f>IF(formulas!M107=0,"x",formulas!M107)</f>
        <v>#REF!</v>
      </c>
      <c r="K109" s="215" t="e">
        <f>IF(formulas!N107=0,"x",formulas!N107)</f>
        <v>#REF!</v>
      </c>
      <c r="L109" s="82" t="e">
        <f>IF(formulas!O107=0,"x",formulas!O107)</f>
        <v>#REF!</v>
      </c>
      <c r="M109" s="82" t="e">
        <f>IF(formulas!P107=0,"x",formulas!P107)</f>
        <v>#REF!</v>
      </c>
      <c r="N109" s="39" t="e">
        <f>IF(formulas!Q107=0,"x",formulas!Q107)</f>
        <v>#REF!</v>
      </c>
      <c r="O109" s="39" t="e">
        <f>IF(formulas!R107=0,"x",formulas!R107)</f>
        <v>#REF!</v>
      </c>
      <c r="P109" s="39" t="e">
        <f>IF(formulas!S107=0,"x",formulas!S107)</f>
        <v>#REF!</v>
      </c>
      <c r="Q109" s="39" t="e">
        <f>IF(formulas!T107=0,"x",formulas!T107)</f>
        <v>#REF!</v>
      </c>
      <c r="R109" s="40"/>
    </row>
    <row r="110" spans="1:18">
      <c r="A110" s="100" t="e">
        <f>IF(formulas!D108=0,"x",formulas!D108)</f>
        <v>#REF!</v>
      </c>
      <c r="B110" s="123" t="e">
        <f>IF(formulas!E108=0,"x",formulas!E108)</f>
        <v>#REF!</v>
      </c>
      <c r="C110" s="39" t="e">
        <f>IF(formulas!F108=0,"x",formulas!F108)</f>
        <v>#REF!</v>
      </c>
      <c r="D110" s="39" t="e">
        <f>IF(formulas!G108=0,"x",formulas!G108)</f>
        <v>#REF!</v>
      </c>
      <c r="E110" s="39" t="e">
        <f>IF(formulas!H108=0,"x",formulas!H108)</f>
        <v>#REF!</v>
      </c>
      <c r="F110" s="39" t="e">
        <f>IF(formulas!I108=0,"x",formulas!I108)</f>
        <v>#REF!</v>
      </c>
      <c r="G110" s="39" t="e">
        <f>IF(formulas!J108=0,"x",formulas!J108)</f>
        <v>#REF!</v>
      </c>
      <c r="H110" s="39" t="e">
        <f>IF(formulas!K108=0,"x",formulas!K108)</f>
        <v>#REF!</v>
      </c>
      <c r="I110" s="39" t="e">
        <f>IF(formulas!L108=0,"x",formulas!L108)</f>
        <v>#REF!</v>
      </c>
      <c r="J110" s="39" t="e">
        <f>IF(formulas!M108=0,"x",formulas!M108)</f>
        <v>#REF!</v>
      </c>
      <c r="K110" s="215" t="e">
        <f>IF(formulas!N108=0,"x",formulas!N108)</f>
        <v>#REF!</v>
      </c>
      <c r="L110" s="82" t="e">
        <f>IF(formulas!O108=0,"x",formulas!O108)</f>
        <v>#REF!</v>
      </c>
      <c r="M110" s="82" t="e">
        <f>IF(formulas!P108=0,"x",formulas!P108)</f>
        <v>#REF!</v>
      </c>
      <c r="N110" s="39" t="e">
        <f>IF(formulas!Q108=0,"x",formulas!Q108)</f>
        <v>#REF!</v>
      </c>
      <c r="O110" s="39" t="e">
        <f>IF(formulas!R108=0,"x",formulas!R108)</f>
        <v>#REF!</v>
      </c>
      <c r="P110" s="39" t="e">
        <f>IF(formulas!S108=0,"x",formulas!S108)</f>
        <v>#REF!</v>
      </c>
      <c r="Q110" s="39" t="e">
        <f>IF(formulas!T108=0,"x",formulas!T108)</f>
        <v>#REF!</v>
      </c>
      <c r="R110" s="40"/>
    </row>
    <row r="111" spans="1:18">
      <c r="A111" s="100" t="e">
        <f>IF(formulas!D109=0,"x",formulas!D109)</f>
        <v>#REF!</v>
      </c>
      <c r="B111" s="123" t="e">
        <f>IF(formulas!E109=0,"x",formulas!E109)</f>
        <v>#REF!</v>
      </c>
      <c r="C111" s="39" t="e">
        <f>IF(formulas!F109=0,"x",formulas!F109)</f>
        <v>#REF!</v>
      </c>
      <c r="D111" s="39" t="e">
        <f>IF(formulas!G109=0,"x",formulas!G109)</f>
        <v>#REF!</v>
      </c>
      <c r="E111" s="39" t="e">
        <f>IF(formulas!H109=0,"x",formulas!H109)</f>
        <v>#REF!</v>
      </c>
      <c r="F111" s="39" t="e">
        <f>IF(formulas!I109=0,"x",formulas!I109)</f>
        <v>#REF!</v>
      </c>
      <c r="G111" s="39" t="e">
        <f>IF(formulas!J109=0,"x",formulas!J109)</f>
        <v>#REF!</v>
      </c>
      <c r="H111" s="39" t="e">
        <f>IF(formulas!K109=0,"x",formulas!K109)</f>
        <v>#REF!</v>
      </c>
      <c r="I111" s="39" t="e">
        <f>IF(formulas!L109=0,"x",formulas!L109)</f>
        <v>#REF!</v>
      </c>
      <c r="J111" s="39" t="e">
        <f>IF(formulas!M109=0,"x",formulas!M109)</f>
        <v>#REF!</v>
      </c>
      <c r="K111" s="215" t="e">
        <f>IF(formulas!N109=0,"x",formulas!N109)</f>
        <v>#REF!</v>
      </c>
      <c r="L111" s="82" t="e">
        <f>IF(formulas!O109=0,"x",formulas!O109)</f>
        <v>#REF!</v>
      </c>
      <c r="M111" s="82" t="e">
        <f>IF(formulas!P109=0,"x",formulas!P109)</f>
        <v>#REF!</v>
      </c>
      <c r="N111" s="39" t="e">
        <f>IF(formulas!Q109=0,"x",formulas!Q109)</f>
        <v>#REF!</v>
      </c>
      <c r="O111" s="39" t="e">
        <f>IF(formulas!R109=0,"x",formulas!R109)</f>
        <v>#REF!</v>
      </c>
      <c r="P111" s="39" t="e">
        <f>IF(formulas!S109=0,"x",formulas!S109)</f>
        <v>#REF!</v>
      </c>
      <c r="Q111" s="39" t="e">
        <f>IF(formulas!T109=0,"x",formulas!T109)</f>
        <v>#REF!</v>
      </c>
      <c r="R111" s="40"/>
    </row>
    <row r="112" spans="1:18">
      <c r="A112" s="100" t="e">
        <f>IF(formulas!D110=0,"x",formulas!D110)</f>
        <v>#REF!</v>
      </c>
      <c r="B112" s="123" t="e">
        <f>IF(formulas!E110=0,"x",formulas!E110)</f>
        <v>#REF!</v>
      </c>
      <c r="C112" s="39" t="e">
        <f>IF(formulas!F110=0,"x",formulas!F110)</f>
        <v>#REF!</v>
      </c>
      <c r="D112" s="39" t="e">
        <f>IF(formulas!G110=0,"x",formulas!G110)</f>
        <v>#REF!</v>
      </c>
      <c r="E112" s="39" t="e">
        <f>IF(formulas!H110=0,"x",formulas!H110)</f>
        <v>#REF!</v>
      </c>
      <c r="F112" s="39" t="e">
        <f>IF(formulas!I110=0,"x",formulas!I110)</f>
        <v>#REF!</v>
      </c>
      <c r="G112" s="39" t="e">
        <f>IF(formulas!J110=0,"x",formulas!J110)</f>
        <v>#REF!</v>
      </c>
      <c r="H112" s="39" t="e">
        <f>IF(formulas!K110=0,"x",formulas!K110)</f>
        <v>#REF!</v>
      </c>
      <c r="I112" s="39" t="e">
        <f>IF(formulas!L110=0,"x",formulas!L110)</f>
        <v>#REF!</v>
      </c>
      <c r="J112" s="39" t="e">
        <f>IF(formulas!M110=0,"x",formulas!M110)</f>
        <v>#REF!</v>
      </c>
      <c r="K112" s="215" t="e">
        <f>IF(formulas!N110=0,"x",formulas!N110)</f>
        <v>#REF!</v>
      </c>
      <c r="L112" s="82" t="e">
        <f>IF(formulas!O110=0,"x",formulas!O110)</f>
        <v>#REF!</v>
      </c>
      <c r="M112" s="82" t="e">
        <f>IF(formulas!P110=0,"x",formulas!P110)</f>
        <v>#REF!</v>
      </c>
      <c r="N112" s="39" t="e">
        <f>IF(formulas!Q110=0,"x",formulas!Q110)</f>
        <v>#REF!</v>
      </c>
      <c r="O112" s="39" t="e">
        <f>IF(formulas!R110=0,"x",formulas!R110)</f>
        <v>#REF!</v>
      </c>
      <c r="P112" s="39" t="e">
        <f>IF(formulas!S110=0,"x",formulas!S110)</f>
        <v>#REF!</v>
      </c>
      <c r="Q112" s="39" t="e">
        <f>IF(formulas!T110=0,"x",formulas!T110)</f>
        <v>#REF!</v>
      </c>
      <c r="R112" s="40"/>
    </row>
    <row r="113" spans="1:18">
      <c r="A113" s="100" t="e">
        <f>IF(formulas!D111=0,"x",formulas!D111)</f>
        <v>#REF!</v>
      </c>
      <c r="B113" s="123" t="e">
        <f>IF(formulas!E111=0,"x",formulas!E111)</f>
        <v>#REF!</v>
      </c>
      <c r="C113" s="39" t="e">
        <f>IF(formulas!F111=0,"x",formulas!F111)</f>
        <v>#REF!</v>
      </c>
      <c r="D113" s="39" t="e">
        <f>IF(formulas!G111=0,"x",formulas!G111)</f>
        <v>#REF!</v>
      </c>
      <c r="E113" s="39" t="e">
        <f>IF(formulas!H111=0,"x",formulas!H111)</f>
        <v>#REF!</v>
      </c>
      <c r="F113" s="39" t="e">
        <f>IF(formulas!I111=0,"x",formulas!I111)</f>
        <v>#REF!</v>
      </c>
      <c r="G113" s="39" t="e">
        <f>IF(formulas!J111=0,"x",formulas!J111)</f>
        <v>#REF!</v>
      </c>
      <c r="H113" s="39" t="e">
        <f>IF(formulas!K111=0,"x",formulas!K111)</f>
        <v>#REF!</v>
      </c>
      <c r="I113" s="39" t="e">
        <f>IF(formulas!L111=0,"x",formulas!L111)</f>
        <v>#REF!</v>
      </c>
      <c r="J113" s="39" t="e">
        <f>IF(formulas!M111=0,"x",formulas!M111)</f>
        <v>#REF!</v>
      </c>
      <c r="K113" s="215" t="e">
        <f>IF(formulas!N111=0,"x",formulas!N111)</f>
        <v>#REF!</v>
      </c>
      <c r="L113" s="82" t="e">
        <f>IF(formulas!O111=0,"x",formulas!O111)</f>
        <v>#REF!</v>
      </c>
      <c r="M113" s="82" t="e">
        <f>IF(formulas!P111=0,"x",formulas!P111)</f>
        <v>#REF!</v>
      </c>
      <c r="N113" s="39" t="e">
        <f>IF(formulas!Q111=0,"x",formulas!Q111)</f>
        <v>#REF!</v>
      </c>
      <c r="O113" s="39" t="e">
        <f>IF(formulas!R111=0,"x",formulas!R111)</f>
        <v>#REF!</v>
      </c>
      <c r="P113" s="39" t="e">
        <f>IF(formulas!S111=0,"x",formulas!S111)</f>
        <v>#REF!</v>
      </c>
      <c r="Q113" s="39" t="e">
        <f>IF(formulas!T111=0,"x",formulas!T111)</f>
        <v>#REF!</v>
      </c>
      <c r="R113" s="40"/>
    </row>
    <row r="114" spans="1:18">
      <c r="A114" s="100" t="e">
        <f>IF(formulas!D112=0,"x",formulas!D112)</f>
        <v>#REF!</v>
      </c>
      <c r="B114" s="123" t="e">
        <f>IF(formulas!E112=0,"x",formulas!E112)</f>
        <v>#REF!</v>
      </c>
      <c r="C114" s="39" t="e">
        <f>IF(formulas!F112=0,"x",formulas!F112)</f>
        <v>#REF!</v>
      </c>
      <c r="D114" s="39" t="e">
        <f>IF(formulas!G112=0,"x",formulas!G112)</f>
        <v>#REF!</v>
      </c>
      <c r="E114" s="39" t="e">
        <f>IF(formulas!H112=0,"x",formulas!H112)</f>
        <v>#REF!</v>
      </c>
      <c r="F114" s="39" t="e">
        <f>IF(formulas!I112=0,"x",formulas!I112)</f>
        <v>#REF!</v>
      </c>
      <c r="G114" s="39" t="e">
        <f>IF(formulas!J112=0,"x",formulas!J112)</f>
        <v>#REF!</v>
      </c>
      <c r="H114" s="39" t="e">
        <f>IF(formulas!K112=0,"x",formulas!K112)</f>
        <v>#REF!</v>
      </c>
      <c r="I114" s="39" t="e">
        <f>IF(formulas!L112=0,"x",formulas!L112)</f>
        <v>#REF!</v>
      </c>
      <c r="J114" s="39" t="e">
        <f>IF(formulas!M112=0,"x",formulas!M112)</f>
        <v>#REF!</v>
      </c>
      <c r="K114" s="215" t="e">
        <f>IF(formulas!N112=0,"x",formulas!N112)</f>
        <v>#REF!</v>
      </c>
      <c r="L114" s="82" t="e">
        <f>IF(formulas!O112=0,"x",formulas!O112)</f>
        <v>#REF!</v>
      </c>
      <c r="M114" s="82" t="e">
        <f>IF(formulas!P112=0,"x",formulas!P112)</f>
        <v>#REF!</v>
      </c>
      <c r="N114" s="39" t="e">
        <f>IF(formulas!Q112=0,"x",formulas!Q112)</f>
        <v>#REF!</v>
      </c>
      <c r="O114" s="39" t="e">
        <f>IF(formulas!R112=0,"x",formulas!R112)</f>
        <v>#REF!</v>
      </c>
      <c r="P114" s="39" t="e">
        <f>IF(formulas!S112=0,"x",formulas!S112)</f>
        <v>#REF!</v>
      </c>
      <c r="Q114" s="39" t="e">
        <f>IF(formulas!T112=0,"x",formulas!T112)</f>
        <v>#REF!</v>
      </c>
      <c r="R114" s="40"/>
    </row>
    <row r="115" spans="1:18">
      <c r="A115" s="100" t="e">
        <f>IF(formulas!D113=0,"x",formulas!D113)</f>
        <v>#REF!</v>
      </c>
      <c r="B115" s="123" t="e">
        <f>IF(formulas!E113=0,"x",formulas!E113)</f>
        <v>#REF!</v>
      </c>
      <c r="C115" s="39" t="e">
        <f>IF(formulas!F113=0,"x",formulas!F113)</f>
        <v>#REF!</v>
      </c>
      <c r="D115" s="39" t="e">
        <f>IF(formulas!G113=0,"x",formulas!G113)</f>
        <v>#REF!</v>
      </c>
      <c r="E115" s="39" t="e">
        <f>IF(formulas!H113=0,"x",formulas!H113)</f>
        <v>#REF!</v>
      </c>
      <c r="F115" s="39" t="e">
        <f>IF(formulas!I113=0,"x",formulas!I113)</f>
        <v>#REF!</v>
      </c>
      <c r="G115" s="39" t="e">
        <f>IF(formulas!J113=0,"x",formulas!J113)</f>
        <v>#REF!</v>
      </c>
      <c r="H115" s="39" t="e">
        <f>IF(formulas!K113=0,"x",formulas!K113)</f>
        <v>#REF!</v>
      </c>
      <c r="I115" s="39" t="e">
        <f>IF(formulas!L113=0,"x",formulas!L113)</f>
        <v>#REF!</v>
      </c>
      <c r="J115" s="39" t="e">
        <f>IF(formulas!M113=0,"x",formulas!M113)</f>
        <v>#REF!</v>
      </c>
      <c r="K115" s="215" t="e">
        <f>IF(formulas!N113=0,"x",formulas!N113)</f>
        <v>#REF!</v>
      </c>
      <c r="L115" s="82" t="e">
        <f>IF(formulas!O113=0,"x",formulas!O113)</f>
        <v>#REF!</v>
      </c>
      <c r="M115" s="82" t="e">
        <f>IF(formulas!P113=0,"x",formulas!P113)</f>
        <v>#REF!</v>
      </c>
      <c r="N115" s="39" t="e">
        <f>IF(formulas!Q113=0,"x",formulas!Q113)</f>
        <v>#REF!</v>
      </c>
      <c r="O115" s="39" t="e">
        <f>IF(formulas!R113=0,"x",formulas!R113)</f>
        <v>#REF!</v>
      </c>
      <c r="P115" s="39" t="e">
        <f>IF(formulas!S113=0,"x",formulas!S113)</f>
        <v>#REF!</v>
      </c>
      <c r="Q115" s="39" t="e">
        <f>IF(formulas!T113=0,"x",formulas!T113)</f>
        <v>#REF!</v>
      </c>
      <c r="R115" s="40"/>
    </row>
    <row r="116" spans="1:18">
      <c r="A116" s="100" t="e">
        <f>IF(formulas!D114=0,"x",formulas!D114)</f>
        <v>#REF!</v>
      </c>
      <c r="B116" s="123" t="e">
        <f>IF(formulas!E114=0,"x",formulas!E114)</f>
        <v>#REF!</v>
      </c>
      <c r="C116" s="39" t="e">
        <f>IF(formulas!F114=0,"x",formulas!F114)</f>
        <v>#REF!</v>
      </c>
      <c r="D116" s="39" t="e">
        <f>IF(formulas!G114=0,"x",formulas!G114)</f>
        <v>#REF!</v>
      </c>
      <c r="E116" s="39" t="e">
        <f>IF(formulas!H114=0,"x",formulas!H114)</f>
        <v>#REF!</v>
      </c>
      <c r="F116" s="39" t="e">
        <f>IF(formulas!I114=0,"x",formulas!I114)</f>
        <v>#REF!</v>
      </c>
      <c r="G116" s="39" t="e">
        <f>IF(formulas!J114=0,"x",formulas!J114)</f>
        <v>#REF!</v>
      </c>
      <c r="H116" s="39" t="e">
        <f>IF(formulas!K114=0,"x",formulas!K114)</f>
        <v>#REF!</v>
      </c>
      <c r="I116" s="39" t="e">
        <f>IF(formulas!L114=0,"x",formulas!L114)</f>
        <v>#REF!</v>
      </c>
      <c r="J116" s="39" t="e">
        <f>IF(formulas!M114=0,"x",formulas!M114)</f>
        <v>#REF!</v>
      </c>
      <c r="K116" s="215" t="e">
        <f>IF(formulas!N114=0,"x",formulas!N114)</f>
        <v>#REF!</v>
      </c>
      <c r="L116" s="82" t="e">
        <f>IF(formulas!O114=0,"x",formulas!O114)</f>
        <v>#REF!</v>
      </c>
      <c r="M116" s="82" t="e">
        <f>IF(formulas!P114=0,"x",formulas!P114)</f>
        <v>#REF!</v>
      </c>
      <c r="N116" s="39" t="e">
        <f>IF(formulas!Q114=0,"x",formulas!Q114)</f>
        <v>#REF!</v>
      </c>
      <c r="O116" s="39" t="e">
        <f>IF(formulas!R114=0,"x",formulas!R114)</f>
        <v>#REF!</v>
      </c>
      <c r="P116" s="39" t="e">
        <f>IF(formulas!S114=0,"x",formulas!S114)</f>
        <v>#REF!</v>
      </c>
      <c r="Q116" s="39" t="e">
        <f>IF(formulas!T114=0,"x",formulas!T114)</f>
        <v>#REF!</v>
      </c>
      <c r="R116" s="40"/>
    </row>
    <row r="117" spans="1:18">
      <c r="A117" s="100" t="e">
        <f>IF(formulas!D115=0,"x",formulas!D115)</f>
        <v>#REF!</v>
      </c>
      <c r="B117" s="123" t="e">
        <f>IF(formulas!E115=0,"x",formulas!E115)</f>
        <v>#REF!</v>
      </c>
      <c r="C117" s="39" t="e">
        <f>IF(formulas!F115=0,"x",formulas!F115)</f>
        <v>#REF!</v>
      </c>
      <c r="D117" s="39" t="e">
        <f>IF(formulas!G115=0,"x",formulas!G115)</f>
        <v>#REF!</v>
      </c>
      <c r="E117" s="39" t="e">
        <f>IF(formulas!H115=0,"x",formulas!H115)</f>
        <v>#REF!</v>
      </c>
      <c r="F117" s="39" t="e">
        <f>IF(formulas!I115=0,"x",formulas!I115)</f>
        <v>#REF!</v>
      </c>
      <c r="G117" s="39" t="e">
        <f>IF(formulas!J115=0,"x",formulas!J115)</f>
        <v>#REF!</v>
      </c>
      <c r="H117" s="39" t="e">
        <f>IF(formulas!K115=0,"x",formulas!K115)</f>
        <v>#REF!</v>
      </c>
      <c r="I117" s="39" t="e">
        <f>IF(formulas!L115=0,"x",formulas!L115)</f>
        <v>#REF!</v>
      </c>
      <c r="J117" s="39" t="e">
        <f>IF(formulas!M115=0,"x",formulas!M115)</f>
        <v>#REF!</v>
      </c>
      <c r="K117" s="215" t="e">
        <f>IF(formulas!N115=0,"x",formulas!N115)</f>
        <v>#REF!</v>
      </c>
      <c r="L117" s="82" t="e">
        <f>IF(formulas!O115=0,"x",formulas!O115)</f>
        <v>#REF!</v>
      </c>
      <c r="M117" s="82" t="e">
        <f>IF(formulas!P115=0,"x",formulas!P115)</f>
        <v>#REF!</v>
      </c>
      <c r="N117" s="39" t="e">
        <f>IF(formulas!Q115=0,"x",formulas!Q115)</f>
        <v>#REF!</v>
      </c>
      <c r="O117" s="39" t="e">
        <f>IF(formulas!R115=0,"x",formulas!R115)</f>
        <v>#REF!</v>
      </c>
      <c r="P117" s="39" t="e">
        <f>IF(formulas!S115=0,"x",formulas!S115)</f>
        <v>#REF!</v>
      </c>
      <c r="Q117" s="39" t="e">
        <f>IF(formulas!T115=0,"x",formulas!T115)</f>
        <v>#REF!</v>
      </c>
      <c r="R117" s="40"/>
    </row>
    <row r="118" spans="1:18">
      <c r="A118" s="100" t="e">
        <f>IF(formulas!D116=0,"x",formulas!D116)</f>
        <v>#REF!</v>
      </c>
      <c r="B118" s="123" t="e">
        <f>IF(formulas!E116=0,"x",formulas!E116)</f>
        <v>#REF!</v>
      </c>
      <c r="C118" s="39" t="e">
        <f>IF(formulas!F116=0,"x",formulas!F116)</f>
        <v>#REF!</v>
      </c>
      <c r="D118" s="39" t="e">
        <f>IF(formulas!G116=0,"x",formulas!G116)</f>
        <v>#REF!</v>
      </c>
      <c r="E118" s="39" t="e">
        <f>IF(formulas!H116=0,"x",formulas!H116)</f>
        <v>#REF!</v>
      </c>
      <c r="F118" s="39" t="e">
        <f>IF(formulas!I116=0,"x",formulas!I116)</f>
        <v>#REF!</v>
      </c>
      <c r="G118" s="39" t="e">
        <f>IF(formulas!J116=0,"x",formulas!J116)</f>
        <v>#REF!</v>
      </c>
      <c r="H118" s="39" t="e">
        <f>IF(formulas!K116=0,"x",formulas!K116)</f>
        <v>#REF!</v>
      </c>
      <c r="I118" s="39" t="e">
        <f>IF(formulas!L116=0,"x",formulas!L116)</f>
        <v>#REF!</v>
      </c>
      <c r="J118" s="39" t="e">
        <f>IF(formulas!M116=0,"x",formulas!M116)</f>
        <v>#REF!</v>
      </c>
      <c r="K118" s="215" t="e">
        <f>IF(formulas!N116=0,"x",formulas!N116)</f>
        <v>#REF!</v>
      </c>
      <c r="L118" s="82" t="e">
        <f>IF(formulas!O116=0,"x",formulas!O116)</f>
        <v>#REF!</v>
      </c>
      <c r="M118" s="82" t="e">
        <f>IF(formulas!P116=0,"x",formulas!P116)</f>
        <v>#REF!</v>
      </c>
      <c r="N118" s="39" t="e">
        <f>IF(formulas!Q116=0,"x",formulas!Q116)</f>
        <v>#REF!</v>
      </c>
      <c r="O118" s="39" t="e">
        <f>IF(formulas!R116=0,"x",formulas!R116)</f>
        <v>#REF!</v>
      </c>
      <c r="P118" s="39" t="e">
        <f>IF(formulas!S116=0,"x",formulas!S116)</f>
        <v>#REF!</v>
      </c>
      <c r="Q118" s="39" t="e">
        <f>IF(formulas!T116=0,"x",formulas!T116)</f>
        <v>#REF!</v>
      </c>
      <c r="R118" s="40"/>
    </row>
    <row r="119" spans="1:18">
      <c r="A119" s="100" t="e">
        <f>IF(formulas!D117=0,"x",formulas!D117)</f>
        <v>#REF!</v>
      </c>
      <c r="B119" s="123" t="e">
        <f>IF(formulas!E117=0,"x",formulas!E117)</f>
        <v>#REF!</v>
      </c>
      <c r="C119" s="39" t="e">
        <f>IF(formulas!F117=0,"x",formulas!F117)</f>
        <v>#REF!</v>
      </c>
      <c r="D119" s="39" t="e">
        <f>IF(formulas!G117=0,"x",formulas!G117)</f>
        <v>#REF!</v>
      </c>
      <c r="E119" s="39" t="e">
        <f>IF(formulas!H117=0,"x",formulas!H117)</f>
        <v>#REF!</v>
      </c>
      <c r="F119" s="39" t="e">
        <f>IF(formulas!I117=0,"x",formulas!I117)</f>
        <v>#REF!</v>
      </c>
      <c r="G119" s="39" t="e">
        <f>IF(formulas!J117=0,"x",formulas!J117)</f>
        <v>#REF!</v>
      </c>
      <c r="H119" s="39" t="e">
        <f>IF(formulas!K117=0,"x",formulas!K117)</f>
        <v>#REF!</v>
      </c>
      <c r="I119" s="39" t="e">
        <f>IF(formulas!L117=0,"x",formulas!L117)</f>
        <v>#REF!</v>
      </c>
      <c r="J119" s="39" t="e">
        <f>IF(formulas!M117=0,"x",formulas!M117)</f>
        <v>#REF!</v>
      </c>
      <c r="K119" s="215" t="e">
        <f>IF(formulas!N117=0,"x",formulas!N117)</f>
        <v>#REF!</v>
      </c>
      <c r="L119" s="82" t="e">
        <f>IF(formulas!O117=0,"x",formulas!O117)</f>
        <v>#REF!</v>
      </c>
      <c r="M119" s="82" t="e">
        <f>IF(formulas!P117=0,"x",formulas!P117)</f>
        <v>#REF!</v>
      </c>
      <c r="N119" s="39" t="e">
        <f>IF(formulas!Q117=0,"x",formulas!Q117)</f>
        <v>#REF!</v>
      </c>
      <c r="O119" s="39" t="e">
        <f>IF(formulas!R117=0,"x",formulas!R117)</f>
        <v>#REF!</v>
      </c>
      <c r="P119" s="39" t="e">
        <f>IF(formulas!S117=0,"x",formulas!S117)</f>
        <v>#REF!</v>
      </c>
      <c r="Q119" s="39" t="e">
        <f>IF(formulas!T117=0,"x",formulas!T117)</f>
        <v>#REF!</v>
      </c>
      <c r="R119" s="40"/>
    </row>
    <row r="120" spans="1:18">
      <c r="A120" s="100" t="e">
        <f>IF(formulas!D118=0,"x",formulas!D118)</f>
        <v>#REF!</v>
      </c>
      <c r="B120" s="123" t="e">
        <f>IF(formulas!E118=0,"x",formulas!E118)</f>
        <v>#REF!</v>
      </c>
      <c r="C120" s="39" t="e">
        <f>IF(formulas!F118=0,"x",formulas!F118)</f>
        <v>#REF!</v>
      </c>
      <c r="D120" s="39" t="e">
        <f>IF(formulas!G118=0,"x",formulas!G118)</f>
        <v>#REF!</v>
      </c>
      <c r="E120" s="39" t="e">
        <f>IF(formulas!H118=0,"x",formulas!H118)</f>
        <v>#REF!</v>
      </c>
      <c r="F120" s="39" t="e">
        <f>IF(formulas!I118=0,"x",formulas!I118)</f>
        <v>#REF!</v>
      </c>
      <c r="G120" s="39" t="e">
        <f>IF(formulas!J118=0,"x",formulas!J118)</f>
        <v>#REF!</v>
      </c>
      <c r="H120" s="39" t="e">
        <f>IF(formulas!K118=0,"x",formulas!K118)</f>
        <v>#REF!</v>
      </c>
      <c r="I120" s="39" t="e">
        <f>IF(formulas!L118=0,"x",formulas!L118)</f>
        <v>#REF!</v>
      </c>
      <c r="J120" s="39" t="e">
        <f>IF(formulas!M118=0,"x",formulas!M118)</f>
        <v>#REF!</v>
      </c>
      <c r="K120" s="215" t="e">
        <f>IF(formulas!N118=0,"x",formulas!N118)</f>
        <v>#REF!</v>
      </c>
      <c r="L120" s="82" t="e">
        <f>IF(formulas!O118=0,"x",formulas!O118)</f>
        <v>#REF!</v>
      </c>
      <c r="M120" s="82" t="e">
        <f>IF(formulas!P118=0,"x",formulas!P118)</f>
        <v>#REF!</v>
      </c>
      <c r="N120" s="39" t="e">
        <f>IF(formulas!Q118=0,"x",formulas!Q118)</f>
        <v>#REF!</v>
      </c>
      <c r="O120" s="39" t="e">
        <f>IF(formulas!R118=0,"x",formulas!R118)</f>
        <v>#REF!</v>
      </c>
      <c r="P120" s="39" t="e">
        <f>IF(formulas!S118=0,"x",formulas!S118)</f>
        <v>#REF!</v>
      </c>
      <c r="Q120" s="39" t="e">
        <f>IF(formulas!T118=0,"x",formulas!T118)</f>
        <v>#REF!</v>
      </c>
      <c r="R120" s="40"/>
    </row>
    <row r="121" spans="1:18">
      <c r="A121" s="100" t="e">
        <f>IF(formulas!D119=0,"x",formulas!D119)</f>
        <v>#REF!</v>
      </c>
      <c r="B121" s="123" t="e">
        <f>IF(formulas!E119=0,"x",formulas!E119)</f>
        <v>#REF!</v>
      </c>
      <c r="C121" s="39" t="e">
        <f>IF(formulas!F119=0,"x",formulas!F119)</f>
        <v>#REF!</v>
      </c>
      <c r="D121" s="39" t="e">
        <f>IF(formulas!G119=0,"x",formulas!G119)</f>
        <v>#REF!</v>
      </c>
      <c r="E121" s="215" t="e">
        <f>IF(formulas!H119=0,"x",formulas!H119)</f>
        <v>#REF!</v>
      </c>
      <c r="F121" s="39" t="e">
        <f>IF(formulas!I119=0,"x",formulas!I119)</f>
        <v>#REF!</v>
      </c>
      <c r="G121" s="39" t="e">
        <f>IF(formulas!J119=0,"x",formulas!J119)</f>
        <v>#REF!</v>
      </c>
      <c r="H121" s="39" t="e">
        <f>IF(formulas!K119=0,"x",formulas!K119)</f>
        <v>#REF!</v>
      </c>
      <c r="I121" s="39" t="e">
        <f>IF(formulas!L119=0,"x",formulas!L119)</f>
        <v>#REF!</v>
      </c>
      <c r="J121" s="39" t="e">
        <f>IF(formulas!M119=0,"x",formulas!M119)</f>
        <v>#REF!</v>
      </c>
      <c r="K121" s="215" t="e">
        <f>IF(formulas!N119=0,"x",formulas!N119)</f>
        <v>#REF!</v>
      </c>
      <c r="L121" s="82" t="e">
        <f>IF(formulas!O119=0,"x",formulas!O119)</f>
        <v>#REF!</v>
      </c>
      <c r="M121" s="82" t="e">
        <f>IF(formulas!P119=0,"x",formulas!P119)</f>
        <v>#REF!</v>
      </c>
      <c r="N121" s="39" t="e">
        <f>IF(formulas!Q119=0,"x",formulas!Q119)</f>
        <v>#REF!</v>
      </c>
      <c r="O121" s="39" t="e">
        <f>IF(formulas!R119=0,"x",formulas!R119)</f>
        <v>#REF!</v>
      </c>
      <c r="P121" s="39" t="e">
        <f>IF(formulas!S119=0,"x",formulas!S119)</f>
        <v>#REF!</v>
      </c>
      <c r="Q121" s="39" t="e">
        <f>IF(formulas!T119=0,"x",formulas!T119)</f>
        <v>#REF!</v>
      </c>
      <c r="R121" s="40"/>
    </row>
  </sheetData>
  <conditionalFormatting sqref="A102:Q121 A6 A81:I101 F10:H27 A7:D34 J40:J44 K48:M49 F8 N6:Q6 J56:Q101 A35:F41 F28:F34 G28:H41 A42:H80 K22:M45 O9:Q55 N7:N55 F9:G9 J6:J37 K9:K21 M9:M21">
    <cfRule type="cellIs" dxfId="46" priority="31" stopIfTrue="1" operator="equal">
      <formula>"x"</formula>
    </cfRule>
  </conditionalFormatting>
  <conditionalFormatting sqref="O7:Q8 K6:M8 L9:L21">
    <cfRule type="cellIs" dxfId="45" priority="29" stopIfTrue="1" operator="equal">
      <formula>"x"</formula>
    </cfRule>
  </conditionalFormatting>
  <conditionalFormatting sqref="C6:D6">
    <cfRule type="cellIs" dxfId="44" priority="23" stopIfTrue="1" operator="equal">
      <formula>"x"</formula>
    </cfRule>
  </conditionalFormatting>
  <conditionalFormatting sqref="B6">
    <cfRule type="cellIs" dxfId="43" priority="22" stopIfTrue="1" operator="equal">
      <formula>"x"</formula>
    </cfRule>
  </conditionalFormatting>
  <conditionalFormatting sqref="F6">
    <cfRule type="cellIs" dxfId="42" priority="20" stopIfTrue="1" operator="equal">
      <formula>"x"</formula>
    </cfRule>
  </conditionalFormatting>
  <conditionalFormatting sqref="E6">
    <cfRule type="cellIs" dxfId="41" priority="19" stopIfTrue="1" operator="equal">
      <formula>"x"</formula>
    </cfRule>
  </conditionalFormatting>
  <conditionalFormatting sqref="E7:E34">
    <cfRule type="cellIs" dxfId="40" priority="7" stopIfTrue="1" operator="equal">
      <formula>"x"</formula>
    </cfRule>
  </conditionalFormatting>
  <conditionalFormatting sqref="J38:J39 K46:M47 J45:J55 K50:M55 I6:I80">
    <cfRule type="cellIs" dxfId="39" priority="6" stopIfTrue="1" operator="equal">
      <formula>"x"</formula>
    </cfRule>
  </conditionalFormatting>
  <conditionalFormatting sqref="G6:G8">
    <cfRule type="cellIs" dxfId="38" priority="3" stopIfTrue="1" operator="equal">
      <formula>"x"</formula>
    </cfRule>
  </conditionalFormatting>
  <conditionalFormatting sqref="F7">
    <cfRule type="cellIs" dxfId="37" priority="2" stopIfTrue="1" operator="equal">
      <formula>"x"</formula>
    </cfRule>
  </conditionalFormatting>
  <conditionalFormatting sqref="H6:H9">
    <cfRule type="cellIs" dxfId="36" priority="1" stopIfTrue="1" operator="equal">
      <formula>"x"</formula>
    </cfRule>
  </conditionalFormatting>
  <printOptions horizontalCentered="1" verticalCentered="1"/>
  <pageMargins left="0.25" right="0.25" top="0.75" bottom="0.75" header="0.3" footer="0.3"/>
  <pageSetup scale="83"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7" tint="-0.499984740745262"/>
  </sheetPr>
  <dimension ref="F1:AB18"/>
  <sheetViews>
    <sheetView showGridLines="0" workbookViewId="0">
      <selection activeCell="K13" sqref="K13"/>
    </sheetView>
  </sheetViews>
  <sheetFormatPr baseColWidth="10" defaultColWidth="8.83203125" defaultRowHeight="15"/>
  <cols>
    <col min="6" max="6" width="26.5" bestFit="1" customWidth="1"/>
    <col min="7" max="7" width="13.5" bestFit="1" customWidth="1"/>
    <col min="8" max="8" width="4.5" customWidth="1"/>
    <col min="9" max="19" width="8.5" customWidth="1"/>
    <col min="20" max="26" width="4.5" customWidth="1"/>
  </cols>
  <sheetData>
    <row r="1" spans="6:28" ht="18">
      <c r="F1" s="45" t="s">
        <v>437</v>
      </c>
      <c r="AB1">
        <v>1</v>
      </c>
    </row>
    <row r="2" spans="6:28">
      <c r="F2" s="50" t="str">
        <f>CONCATENATE("Adama GA ",IF(AB1=2,"Ocilla","Tifton"))</f>
        <v>Adama GA Tifton</v>
      </c>
      <c r="AB2" s="52" t="str">
        <f>IF(AB1=2,"229-238-3106","229-238-3105")</f>
        <v>229-238-3105</v>
      </c>
    </row>
    <row r="3" spans="6:28">
      <c r="F3" s="51" t="str">
        <f>CONCATENATE("For questions concerning these samples, please call ",AB2)</f>
        <v>For questions concerning these samples, please call 229-238-3105</v>
      </c>
    </row>
    <row r="4" spans="6:28" ht="16">
      <c r="F4" s="46"/>
    </row>
    <row r="5" spans="6:28" ht="16" thickBot="1">
      <c r="F5" s="53" t="s">
        <v>1</v>
      </c>
      <c r="G5" s="54" t="s">
        <v>439</v>
      </c>
    </row>
    <row r="6" spans="6:28" ht="6" customHeight="1" thickTop="1"/>
    <row r="7" spans="6:28">
      <c r="F7" t="s">
        <v>482</v>
      </c>
      <c r="G7" t="s">
        <v>976</v>
      </c>
    </row>
    <row r="8" spans="6:28">
      <c r="G8" t="s">
        <v>977</v>
      </c>
    </row>
    <row r="9" spans="6:28">
      <c r="G9" t="s">
        <v>978</v>
      </c>
    </row>
    <row r="10" spans="6:28">
      <c r="G10" t="s">
        <v>982</v>
      </c>
    </row>
    <row r="11" spans="6:28">
      <c r="G11" t="s">
        <v>983</v>
      </c>
    </row>
    <row r="12" spans="6:28">
      <c r="G12" t="s">
        <v>984</v>
      </c>
    </row>
    <row r="13" spans="6:28">
      <c r="G13" t="s">
        <v>987</v>
      </c>
    </row>
    <row r="14" spans="6:28">
      <c r="G14" t="s">
        <v>988</v>
      </c>
    </row>
    <row r="15" spans="6:28">
      <c r="F15" t="s">
        <v>515</v>
      </c>
      <c r="G15" t="s">
        <v>633</v>
      </c>
    </row>
    <row r="16" spans="6:28">
      <c r="G16" t="s">
        <v>695</v>
      </c>
    </row>
    <row r="17" spans="6:7">
      <c r="F17" t="s">
        <v>625</v>
      </c>
      <c r="G17" t="s">
        <v>623</v>
      </c>
    </row>
    <row r="18" spans="6:7">
      <c r="G18" t="s">
        <v>632</v>
      </c>
    </row>
  </sheetData>
  <pageMargins left="0.5" right="0.7" top="0.75" bottom="0.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46" r:id="rId5" name="Option Button 2">
              <controlPr defaultSize="0" autoFill="0" autoLine="0" autoPict="0">
                <anchor moveWithCells="1">
                  <from>
                    <xdr:col>0</xdr:col>
                    <xdr:colOff>63500</xdr:colOff>
                    <xdr:row>0</xdr:row>
                    <xdr:rowOff>63500</xdr:rowOff>
                  </from>
                  <to>
                    <xdr:col>1</xdr:col>
                    <xdr:colOff>101600</xdr:colOff>
                    <xdr:row>1</xdr:row>
                    <xdr:rowOff>25400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1</xdr:col>
                    <xdr:colOff>482600</xdr:colOff>
                    <xdr:row>0</xdr:row>
                    <xdr:rowOff>63500</xdr:rowOff>
                  </from>
                  <to>
                    <xdr:col>2</xdr:col>
                    <xdr:colOff>520700</xdr:colOff>
                    <xdr:row>1</xdr:row>
                    <xdr:rowOff>25400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7030A0"/>
  </sheetPr>
  <dimension ref="A1:IX408"/>
  <sheetViews>
    <sheetView zoomScaleNormal="100" workbookViewId="0">
      <selection activeCell="D2" sqref="D2:T41"/>
    </sheetView>
  </sheetViews>
  <sheetFormatPr baseColWidth="10" defaultColWidth="9.5" defaultRowHeight="11"/>
  <cols>
    <col min="1" max="1" width="22.5" style="3" customWidth="1"/>
    <col min="2" max="2" width="13.5" style="129" bestFit="1" customWidth="1"/>
    <col min="3" max="3" width="30.5" style="4" bestFit="1" customWidth="1"/>
    <col min="4" max="4" width="10" style="3" bestFit="1" customWidth="1"/>
    <col min="5" max="5" width="16.5" style="138" customWidth="1"/>
    <col min="6" max="6" width="8.5" style="3" bestFit="1" customWidth="1"/>
    <col min="7" max="7" width="7.5" style="3" bestFit="1" customWidth="1"/>
    <col min="8" max="8" width="8.5" style="3" bestFit="1" customWidth="1"/>
    <col min="9" max="9" width="7.5" style="3" bestFit="1" customWidth="1"/>
    <col min="10" max="10" width="8.5" style="3" bestFit="1" customWidth="1"/>
    <col min="11" max="11" width="16.5" style="3" bestFit="1" customWidth="1"/>
    <col min="12" max="18" width="12.5" style="128" customWidth="1"/>
    <col min="19" max="20" width="16.5" style="128" bestFit="1" customWidth="1"/>
    <col min="21" max="21" width="5" style="3" bestFit="1" customWidth="1"/>
    <col min="22" max="22" width="3" style="3" bestFit="1" customWidth="1"/>
    <col min="23" max="23" width="8.5" style="3" bestFit="1" customWidth="1"/>
    <col min="24" max="24" width="6.5" style="3" bestFit="1" customWidth="1"/>
    <col min="25" max="25" width="4.5" style="3" bestFit="1" customWidth="1"/>
    <col min="26" max="26" width="5.5" style="3" bestFit="1" customWidth="1"/>
    <col min="27" max="27" width="8" style="3" bestFit="1" customWidth="1"/>
    <col min="28" max="28" width="5.5" style="3" bestFit="1" customWidth="1"/>
    <col min="29" max="29" width="4.5" style="3" bestFit="1" customWidth="1"/>
    <col min="30" max="33" width="5.5" style="3" bestFit="1" customWidth="1"/>
    <col min="34" max="34" width="3.5" style="3" bestFit="1" customWidth="1"/>
    <col min="35" max="35" width="5.5" style="3" bestFit="1" customWidth="1"/>
    <col min="36" max="37" width="4.5" style="3" bestFit="1" customWidth="1"/>
    <col min="38" max="54" width="6.5" style="3" customWidth="1"/>
    <col min="55" max="16384" width="9.5" style="3"/>
  </cols>
  <sheetData>
    <row r="1" spans="1:26" s="27" customFormat="1">
      <c r="A1" s="14" t="s">
        <v>3</v>
      </c>
      <c r="B1" s="143">
        <v>1</v>
      </c>
      <c r="C1" s="28" t="e">
        <f>CONCATENATE(Comps!#REF!," -",Comps!#REF!)</f>
        <v>#REF!</v>
      </c>
      <c r="D1" s="27" t="e">
        <f>VLOOKUP($C$1,COAHeaders,4,0)</f>
        <v>#REF!</v>
      </c>
      <c r="E1" s="137" t="e">
        <f>VLOOKUP($C$1,COAHeaders,5,0)</f>
        <v>#REF!</v>
      </c>
      <c r="F1" s="41" t="e">
        <f>VLOOKUP($C$1,COAHeaders,6,0)</f>
        <v>#REF!</v>
      </c>
      <c r="G1" s="41" t="e">
        <f>VLOOKUP($C$1,COAHeaders,7,0)</f>
        <v>#REF!</v>
      </c>
      <c r="H1" s="41" t="e">
        <f>VLOOKUP($C$1,COAHeaders,8,0)</f>
        <v>#REF!</v>
      </c>
      <c r="I1" s="41" t="e">
        <f>VLOOKUP($C$1,COAHeaders,9,0)</f>
        <v>#REF!</v>
      </c>
      <c r="J1" s="127" t="e">
        <f>VLOOKUP($C$1,COAHeaders,10,0)</f>
        <v>#REF!</v>
      </c>
      <c r="K1" s="127" t="e">
        <f>VLOOKUP($C$1,COAHeaders,11,0)</f>
        <v>#REF!</v>
      </c>
      <c r="L1" s="127" t="e">
        <f>VLOOKUP($C$1,COAHeaders,12,0)</f>
        <v>#REF!</v>
      </c>
      <c r="M1" s="127" t="e">
        <f>VLOOKUP($C$1,COAHeaders,13,0)</f>
        <v>#REF!</v>
      </c>
      <c r="N1" s="127" t="e">
        <f>VLOOKUP($C$1,COAHeaders,14,0)</f>
        <v>#REF!</v>
      </c>
      <c r="O1" s="127" t="e">
        <f>VLOOKUP($C$1,COAHeaders,15,0)</f>
        <v>#REF!</v>
      </c>
      <c r="P1" s="127" t="e">
        <f>VLOOKUP($C$1,COAHeaders,16,0)</f>
        <v>#REF!</v>
      </c>
      <c r="Q1" s="127" t="e">
        <f>VLOOKUP($C$1,COAHeaders,17,0)</f>
        <v>#REF!</v>
      </c>
      <c r="R1" s="127" t="e">
        <f>VLOOKUP($C$1,COAHeaders,18,0)</f>
        <v>#REF!</v>
      </c>
      <c r="S1" s="127" t="e">
        <f>VLOOKUP($C$1,COAHeaders,19,0)</f>
        <v>#REF!</v>
      </c>
      <c r="T1" s="127" t="e">
        <f>VLOOKUP($C$1,COAHeaders,20,0)</f>
        <v>#REF!</v>
      </c>
      <c r="W1" s="3"/>
    </row>
    <row r="2" spans="1:26">
      <c r="A2" s="14" t="s">
        <v>4</v>
      </c>
      <c r="B2" s="143">
        <v>2</v>
      </c>
      <c r="C2" s="28" t="e">
        <f>Comps!#REF!</f>
        <v>#REF!</v>
      </c>
      <c r="D2" s="129" t="e">
        <f>Comps!#REF!</f>
        <v>#REF!</v>
      </c>
      <c r="E2" s="25" t="e">
        <f t="shared" ref="E2:T3" si="0">IF(ISNA(VLOOKUP($D2,COAlookupRange,VLOOKUP(E$1,HeadNumbers,2,0),0)),"x",VLOOKUP($D2,COAlookupRange,VLOOKUP(E$1,HeadNumbers,2,0),0))</f>
        <v>#REF!</v>
      </c>
      <c r="F2" s="150" t="e">
        <f t="shared" si="0"/>
        <v>#REF!</v>
      </c>
      <c r="G2" s="151" t="e">
        <f t="shared" si="0"/>
        <v>#REF!</v>
      </c>
      <c r="H2" s="129" t="e">
        <f t="shared" si="0"/>
        <v>#REF!</v>
      </c>
      <c r="I2" s="129" t="e">
        <f t="shared" si="0"/>
        <v>#REF!</v>
      </c>
      <c r="J2" s="129" t="e">
        <f t="shared" si="0"/>
        <v>#REF!</v>
      </c>
      <c r="K2" s="129" t="e">
        <f t="shared" si="0"/>
        <v>#REF!</v>
      </c>
      <c r="L2" s="129" t="e">
        <f t="shared" si="0"/>
        <v>#REF!</v>
      </c>
      <c r="M2" s="129" t="e">
        <f t="shared" si="0"/>
        <v>#REF!</v>
      </c>
      <c r="N2" s="129" t="e">
        <f t="shared" si="0"/>
        <v>#REF!</v>
      </c>
      <c r="O2" s="129" t="e">
        <f t="shared" si="0"/>
        <v>#REF!</v>
      </c>
      <c r="P2" s="129" t="e">
        <f t="shared" si="0"/>
        <v>#REF!</v>
      </c>
      <c r="Q2" s="129" t="e">
        <f t="shared" si="0"/>
        <v>#REF!</v>
      </c>
      <c r="R2" s="129" t="e">
        <f t="shared" si="0"/>
        <v>#REF!</v>
      </c>
      <c r="S2" s="129" t="e">
        <f t="shared" si="0"/>
        <v>#REF!</v>
      </c>
      <c r="T2" s="129" t="e">
        <f t="shared" si="0"/>
        <v>#REF!</v>
      </c>
      <c r="X2" s="27"/>
      <c r="Z2" s="27"/>
    </row>
    <row r="3" spans="1:26">
      <c r="A3" s="14" t="s">
        <v>5</v>
      </c>
      <c r="B3" s="143">
        <v>3</v>
      </c>
      <c r="D3" s="129" t="e">
        <f>Comps!#REF!</f>
        <v>#REF!</v>
      </c>
      <c r="E3" s="25" t="e">
        <f t="shared" si="0"/>
        <v>#REF!</v>
      </c>
      <c r="F3" s="150" t="e">
        <f t="shared" si="0"/>
        <v>#REF!</v>
      </c>
      <c r="G3" s="151" t="e">
        <f t="shared" si="0"/>
        <v>#REF!</v>
      </c>
      <c r="H3" s="129" t="e">
        <f t="shared" si="0"/>
        <v>#REF!</v>
      </c>
      <c r="I3" s="129" t="e">
        <f t="shared" si="0"/>
        <v>#REF!</v>
      </c>
      <c r="J3" s="129" t="e">
        <f t="shared" si="0"/>
        <v>#REF!</v>
      </c>
      <c r="K3" s="129" t="e">
        <f t="shared" si="0"/>
        <v>#REF!</v>
      </c>
      <c r="L3" s="129" t="e">
        <f t="shared" si="0"/>
        <v>#REF!</v>
      </c>
      <c r="M3" s="129" t="e">
        <f t="shared" si="0"/>
        <v>#REF!</v>
      </c>
      <c r="N3" s="129" t="e">
        <f t="shared" si="0"/>
        <v>#REF!</v>
      </c>
      <c r="O3" s="129" t="e">
        <f t="shared" si="0"/>
        <v>#REF!</v>
      </c>
      <c r="P3" s="129" t="e">
        <f t="shared" si="0"/>
        <v>#REF!</v>
      </c>
      <c r="Q3" s="129" t="e">
        <f t="shared" si="0"/>
        <v>#REF!</v>
      </c>
      <c r="R3" s="129" t="e">
        <f t="shared" si="0"/>
        <v>#REF!</v>
      </c>
      <c r="S3" s="129" t="e">
        <f t="shared" si="0"/>
        <v>#REF!</v>
      </c>
      <c r="T3" s="129" t="e">
        <f t="shared" ref="E3:T19" si="1">IF(ISNA(VLOOKUP($D3,COAlookupRange,VLOOKUP(T$1,HeadNumbers,2,0),0)),"x",VLOOKUP($D3,COAlookupRange,VLOOKUP(T$1,HeadNumbers,2,0),0))</f>
        <v>#REF!</v>
      </c>
      <c r="X3" s="27"/>
      <c r="Z3" s="27"/>
    </row>
    <row r="4" spans="1:26">
      <c r="A4" s="14" t="s">
        <v>6</v>
      </c>
      <c r="B4" s="143">
        <v>4</v>
      </c>
      <c r="D4" s="129" t="e">
        <f>Comps!#REF!</f>
        <v>#REF!</v>
      </c>
      <c r="E4" s="25" t="e">
        <f t="shared" si="1"/>
        <v>#REF!</v>
      </c>
      <c r="F4" s="150" t="e">
        <f t="shared" si="1"/>
        <v>#REF!</v>
      </c>
      <c r="G4" s="151" t="e">
        <f t="shared" si="1"/>
        <v>#REF!</v>
      </c>
      <c r="H4" s="129" t="e">
        <f t="shared" si="1"/>
        <v>#REF!</v>
      </c>
      <c r="I4" s="129" t="e">
        <f t="shared" si="1"/>
        <v>#REF!</v>
      </c>
      <c r="J4" s="129" t="e">
        <f t="shared" si="1"/>
        <v>#REF!</v>
      </c>
      <c r="K4" s="129" t="e">
        <f t="shared" si="1"/>
        <v>#REF!</v>
      </c>
      <c r="L4" s="129" t="e">
        <f t="shared" si="1"/>
        <v>#REF!</v>
      </c>
      <c r="M4" s="129" t="e">
        <f t="shared" si="1"/>
        <v>#REF!</v>
      </c>
      <c r="N4" s="129" t="e">
        <f t="shared" si="1"/>
        <v>#REF!</v>
      </c>
      <c r="O4" s="129" t="e">
        <f t="shared" si="1"/>
        <v>#REF!</v>
      </c>
      <c r="P4" s="129" t="e">
        <f t="shared" si="1"/>
        <v>#REF!</v>
      </c>
      <c r="Q4" s="129" t="e">
        <f t="shared" si="1"/>
        <v>#REF!</v>
      </c>
      <c r="R4" s="129" t="e">
        <f t="shared" si="1"/>
        <v>#REF!</v>
      </c>
      <c r="S4" s="129" t="e">
        <f t="shared" si="1"/>
        <v>#REF!</v>
      </c>
      <c r="T4" s="129" t="e">
        <f t="shared" si="1"/>
        <v>#REF!</v>
      </c>
      <c r="X4" s="27"/>
      <c r="Z4" s="27"/>
    </row>
    <row r="5" spans="1:26">
      <c r="A5" s="14" t="s">
        <v>7</v>
      </c>
      <c r="B5" s="143">
        <v>5</v>
      </c>
      <c r="D5" s="129" t="e">
        <f>Comps!#REF!</f>
        <v>#REF!</v>
      </c>
      <c r="E5" s="25" t="e">
        <f t="shared" si="1"/>
        <v>#REF!</v>
      </c>
      <c r="F5" s="150" t="e">
        <f t="shared" si="1"/>
        <v>#REF!</v>
      </c>
      <c r="G5" s="151" t="e">
        <f t="shared" si="1"/>
        <v>#REF!</v>
      </c>
      <c r="H5" s="129" t="e">
        <f t="shared" si="1"/>
        <v>#REF!</v>
      </c>
      <c r="I5" s="129" t="e">
        <f t="shared" si="1"/>
        <v>#REF!</v>
      </c>
      <c r="J5" s="129" t="e">
        <f t="shared" si="1"/>
        <v>#REF!</v>
      </c>
      <c r="K5" s="129" t="e">
        <f t="shared" si="1"/>
        <v>#REF!</v>
      </c>
      <c r="L5" s="129" t="e">
        <f t="shared" si="1"/>
        <v>#REF!</v>
      </c>
      <c r="M5" s="129" t="e">
        <f t="shared" si="1"/>
        <v>#REF!</v>
      </c>
      <c r="N5" s="129" t="e">
        <f t="shared" si="1"/>
        <v>#REF!</v>
      </c>
      <c r="O5" s="129" t="e">
        <f t="shared" si="1"/>
        <v>#REF!</v>
      </c>
      <c r="P5" s="129" t="e">
        <f t="shared" si="1"/>
        <v>#REF!</v>
      </c>
      <c r="Q5" s="129" t="e">
        <f t="shared" si="1"/>
        <v>#REF!</v>
      </c>
      <c r="R5" s="129" t="e">
        <f t="shared" si="1"/>
        <v>#REF!</v>
      </c>
      <c r="S5" s="129" t="e">
        <f t="shared" si="1"/>
        <v>#REF!</v>
      </c>
      <c r="T5" s="129" t="e">
        <f t="shared" si="1"/>
        <v>#REF!</v>
      </c>
      <c r="X5" s="27"/>
      <c r="Z5" s="27"/>
    </row>
    <row r="6" spans="1:26">
      <c r="A6" s="14" t="s">
        <v>8</v>
      </c>
      <c r="B6" s="143">
        <v>6</v>
      </c>
      <c r="D6" s="129" t="e">
        <f>Comps!#REF!</f>
        <v>#REF!</v>
      </c>
      <c r="E6" s="25" t="e">
        <f t="shared" si="1"/>
        <v>#REF!</v>
      </c>
      <c r="F6" s="150" t="e">
        <f t="shared" si="1"/>
        <v>#REF!</v>
      </c>
      <c r="G6" s="151" t="e">
        <f t="shared" si="1"/>
        <v>#REF!</v>
      </c>
      <c r="H6" s="129" t="e">
        <f t="shared" si="1"/>
        <v>#REF!</v>
      </c>
      <c r="I6" s="129" t="e">
        <f t="shared" si="1"/>
        <v>#REF!</v>
      </c>
      <c r="J6" s="129" t="e">
        <f t="shared" si="1"/>
        <v>#REF!</v>
      </c>
      <c r="K6" s="129" t="e">
        <f t="shared" si="1"/>
        <v>#REF!</v>
      </c>
      <c r="L6" s="129" t="e">
        <f t="shared" si="1"/>
        <v>#REF!</v>
      </c>
      <c r="M6" s="129" t="e">
        <f t="shared" si="1"/>
        <v>#REF!</v>
      </c>
      <c r="N6" s="129" t="e">
        <f t="shared" si="1"/>
        <v>#REF!</v>
      </c>
      <c r="O6" s="129" t="e">
        <f t="shared" si="1"/>
        <v>#REF!</v>
      </c>
      <c r="P6" s="129" t="e">
        <f t="shared" si="1"/>
        <v>#REF!</v>
      </c>
      <c r="Q6" s="129" t="e">
        <f t="shared" si="1"/>
        <v>#REF!</v>
      </c>
      <c r="R6" s="129" t="e">
        <f t="shared" si="1"/>
        <v>#REF!</v>
      </c>
      <c r="S6" s="129" t="e">
        <f t="shared" si="1"/>
        <v>#REF!</v>
      </c>
      <c r="T6" s="129" t="e">
        <f t="shared" si="1"/>
        <v>#REF!</v>
      </c>
      <c r="X6" s="27"/>
      <c r="Z6" s="27"/>
    </row>
    <row r="7" spans="1:26">
      <c r="A7" s="14" t="s">
        <v>9</v>
      </c>
      <c r="B7" s="143">
        <v>7</v>
      </c>
      <c r="D7" s="129" t="e">
        <f>Comps!#REF!</f>
        <v>#REF!</v>
      </c>
      <c r="E7" s="25" t="e">
        <f t="shared" si="1"/>
        <v>#REF!</v>
      </c>
      <c r="F7" s="150" t="e">
        <f t="shared" si="1"/>
        <v>#REF!</v>
      </c>
      <c r="G7" s="151" t="e">
        <f t="shared" si="1"/>
        <v>#REF!</v>
      </c>
      <c r="H7" s="129" t="e">
        <f t="shared" si="1"/>
        <v>#REF!</v>
      </c>
      <c r="I7" s="129" t="e">
        <f t="shared" si="1"/>
        <v>#REF!</v>
      </c>
      <c r="J7" s="129" t="e">
        <f t="shared" si="1"/>
        <v>#REF!</v>
      </c>
      <c r="K7" s="129" t="e">
        <f t="shared" si="1"/>
        <v>#REF!</v>
      </c>
      <c r="L7" s="129" t="e">
        <f t="shared" si="1"/>
        <v>#REF!</v>
      </c>
      <c r="M7" s="129" t="e">
        <f t="shared" si="1"/>
        <v>#REF!</v>
      </c>
      <c r="N7" s="129" t="e">
        <f t="shared" si="1"/>
        <v>#REF!</v>
      </c>
      <c r="O7" s="129" t="e">
        <f t="shared" si="1"/>
        <v>#REF!</v>
      </c>
      <c r="P7" s="129" t="e">
        <f t="shared" si="1"/>
        <v>#REF!</v>
      </c>
      <c r="Q7" s="129" t="e">
        <f t="shared" si="1"/>
        <v>#REF!</v>
      </c>
      <c r="R7" s="129" t="e">
        <f t="shared" si="1"/>
        <v>#REF!</v>
      </c>
      <c r="S7" s="129" t="e">
        <f t="shared" si="1"/>
        <v>#REF!</v>
      </c>
      <c r="T7" s="129" t="e">
        <f t="shared" si="1"/>
        <v>#REF!</v>
      </c>
      <c r="X7" s="27"/>
      <c r="Z7" s="27"/>
    </row>
    <row r="8" spans="1:26">
      <c r="A8" s="14" t="s">
        <v>10</v>
      </c>
      <c r="B8" s="143">
        <v>8</v>
      </c>
      <c r="D8" s="129" t="e">
        <f>Comps!#REF!</f>
        <v>#REF!</v>
      </c>
      <c r="E8" s="25" t="e">
        <f t="shared" si="1"/>
        <v>#REF!</v>
      </c>
      <c r="F8" s="150" t="e">
        <f t="shared" si="1"/>
        <v>#REF!</v>
      </c>
      <c r="G8" s="151" t="e">
        <f t="shared" si="1"/>
        <v>#REF!</v>
      </c>
      <c r="H8" s="129" t="e">
        <f t="shared" si="1"/>
        <v>#REF!</v>
      </c>
      <c r="I8" s="129" t="e">
        <f t="shared" si="1"/>
        <v>#REF!</v>
      </c>
      <c r="J8" s="129" t="e">
        <f t="shared" si="1"/>
        <v>#REF!</v>
      </c>
      <c r="K8" s="129" t="e">
        <f t="shared" si="1"/>
        <v>#REF!</v>
      </c>
      <c r="L8" s="129" t="e">
        <f t="shared" si="1"/>
        <v>#REF!</v>
      </c>
      <c r="M8" s="129" t="e">
        <f t="shared" si="1"/>
        <v>#REF!</v>
      </c>
      <c r="N8" s="129" t="e">
        <f t="shared" si="1"/>
        <v>#REF!</v>
      </c>
      <c r="O8" s="129" t="e">
        <f t="shared" si="1"/>
        <v>#REF!</v>
      </c>
      <c r="P8" s="129" t="e">
        <f t="shared" si="1"/>
        <v>#REF!</v>
      </c>
      <c r="Q8" s="129" t="e">
        <f t="shared" si="1"/>
        <v>#REF!</v>
      </c>
      <c r="R8" s="129" t="e">
        <f t="shared" si="1"/>
        <v>#REF!</v>
      </c>
      <c r="S8" s="129" t="e">
        <f t="shared" si="1"/>
        <v>#REF!</v>
      </c>
      <c r="T8" s="129" t="e">
        <f t="shared" si="1"/>
        <v>#REF!</v>
      </c>
      <c r="X8" s="27"/>
      <c r="Z8" s="27"/>
    </row>
    <row r="9" spans="1:26">
      <c r="A9" s="14" t="s">
        <v>11</v>
      </c>
      <c r="B9" s="143">
        <v>9</v>
      </c>
      <c r="D9" s="129" t="e">
        <f>Comps!#REF!</f>
        <v>#REF!</v>
      </c>
      <c r="E9" s="25" t="e">
        <f t="shared" si="1"/>
        <v>#REF!</v>
      </c>
      <c r="F9" s="150" t="e">
        <f t="shared" si="1"/>
        <v>#REF!</v>
      </c>
      <c r="G9" s="151" t="e">
        <f t="shared" si="1"/>
        <v>#REF!</v>
      </c>
      <c r="H9" s="129" t="e">
        <f t="shared" si="1"/>
        <v>#REF!</v>
      </c>
      <c r="I9" s="129" t="e">
        <f t="shared" si="1"/>
        <v>#REF!</v>
      </c>
      <c r="J9" s="129" t="e">
        <f t="shared" si="1"/>
        <v>#REF!</v>
      </c>
      <c r="K9" s="129" t="e">
        <f t="shared" si="1"/>
        <v>#REF!</v>
      </c>
      <c r="L9" s="129" t="e">
        <f t="shared" si="1"/>
        <v>#REF!</v>
      </c>
      <c r="M9" s="129" t="e">
        <f t="shared" si="1"/>
        <v>#REF!</v>
      </c>
      <c r="N9" s="129" t="e">
        <f t="shared" si="1"/>
        <v>#REF!</v>
      </c>
      <c r="O9" s="129" t="e">
        <f t="shared" si="1"/>
        <v>#REF!</v>
      </c>
      <c r="P9" s="129" t="e">
        <f t="shared" si="1"/>
        <v>#REF!</v>
      </c>
      <c r="Q9" s="129" t="e">
        <f t="shared" si="1"/>
        <v>#REF!</v>
      </c>
      <c r="R9" s="129" t="e">
        <f t="shared" si="1"/>
        <v>#REF!</v>
      </c>
      <c r="S9" s="129" t="e">
        <f t="shared" si="1"/>
        <v>#REF!</v>
      </c>
      <c r="T9" s="129" t="e">
        <f t="shared" si="1"/>
        <v>#REF!</v>
      </c>
      <c r="X9" s="27"/>
      <c r="Z9" s="27"/>
    </row>
    <row r="10" spans="1:26">
      <c r="A10" s="14" t="s">
        <v>12</v>
      </c>
      <c r="B10" s="143">
        <v>10</v>
      </c>
      <c r="D10" s="129" t="e">
        <f>Comps!#REF!</f>
        <v>#REF!</v>
      </c>
      <c r="E10" s="25" t="e">
        <f t="shared" si="1"/>
        <v>#REF!</v>
      </c>
      <c r="F10" s="150" t="e">
        <f t="shared" si="1"/>
        <v>#REF!</v>
      </c>
      <c r="G10" s="151" t="e">
        <f t="shared" si="1"/>
        <v>#REF!</v>
      </c>
      <c r="H10" s="129" t="e">
        <f t="shared" si="1"/>
        <v>#REF!</v>
      </c>
      <c r="I10" s="129" t="e">
        <f t="shared" si="1"/>
        <v>#REF!</v>
      </c>
      <c r="J10" s="129" t="e">
        <f t="shared" si="1"/>
        <v>#REF!</v>
      </c>
      <c r="K10" s="129" t="e">
        <f t="shared" si="1"/>
        <v>#REF!</v>
      </c>
      <c r="L10" s="129" t="e">
        <f t="shared" si="1"/>
        <v>#REF!</v>
      </c>
      <c r="M10" s="129" t="e">
        <f t="shared" si="1"/>
        <v>#REF!</v>
      </c>
      <c r="N10" s="129" t="e">
        <f t="shared" si="1"/>
        <v>#REF!</v>
      </c>
      <c r="O10" s="129" t="e">
        <f t="shared" si="1"/>
        <v>#REF!</v>
      </c>
      <c r="P10" s="129" t="e">
        <f t="shared" si="1"/>
        <v>#REF!</v>
      </c>
      <c r="Q10" s="129" t="e">
        <f t="shared" si="1"/>
        <v>#REF!</v>
      </c>
      <c r="R10" s="129" t="e">
        <f t="shared" si="1"/>
        <v>#REF!</v>
      </c>
      <c r="S10" s="129" t="e">
        <f t="shared" si="1"/>
        <v>#REF!</v>
      </c>
      <c r="T10" s="129" t="e">
        <f t="shared" si="1"/>
        <v>#REF!</v>
      </c>
      <c r="X10" s="27"/>
      <c r="Z10" s="27"/>
    </row>
    <row r="11" spans="1:26">
      <c r="A11" s="14" t="s">
        <v>13</v>
      </c>
      <c r="B11" s="143">
        <v>11</v>
      </c>
      <c r="D11" s="129" t="e">
        <f>Comps!#REF!</f>
        <v>#REF!</v>
      </c>
      <c r="E11" s="25" t="e">
        <f t="shared" si="1"/>
        <v>#REF!</v>
      </c>
      <c r="F11" s="150" t="e">
        <f t="shared" si="1"/>
        <v>#REF!</v>
      </c>
      <c r="G11" s="151" t="e">
        <f t="shared" si="1"/>
        <v>#REF!</v>
      </c>
      <c r="H11" s="129" t="e">
        <f t="shared" si="1"/>
        <v>#REF!</v>
      </c>
      <c r="I11" s="129" t="e">
        <f t="shared" si="1"/>
        <v>#REF!</v>
      </c>
      <c r="J11" s="129" t="e">
        <f t="shared" si="1"/>
        <v>#REF!</v>
      </c>
      <c r="K11" s="129" t="e">
        <f t="shared" si="1"/>
        <v>#REF!</v>
      </c>
      <c r="L11" s="129" t="e">
        <f t="shared" si="1"/>
        <v>#REF!</v>
      </c>
      <c r="M11" s="129" t="e">
        <f t="shared" si="1"/>
        <v>#REF!</v>
      </c>
      <c r="N11" s="129" t="e">
        <f t="shared" si="1"/>
        <v>#REF!</v>
      </c>
      <c r="O11" s="129" t="e">
        <f t="shared" si="1"/>
        <v>#REF!</v>
      </c>
      <c r="P11" s="129" t="e">
        <f t="shared" si="1"/>
        <v>#REF!</v>
      </c>
      <c r="Q11" s="129" t="e">
        <f t="shared" si="1"/>
        <v>#REF!</v>
      </c>
      <c r="R11" s="129" t="e">
        <f t="shared" si="1"/>
        <v>#REF!</v>
      </c>
      <c r="S11" s="129" t="e">
        <f t="shared" si="1"/>
        <v>#REF!</v>
      </c>
      <c r="T11" s="129" t="e">
        <f t="shared" si="1"/>
        <v>#REF!</v>
      </c>
      <c r="X11" s="27"/>
      <c r="Z11" s="27"/>
    </row>
    <row r="12" spans="1:26">
      <c r="A12" s="14" t="s">
        <v>14</v>
      </c>
      <c r="B12" s="143">
        <v>12</v>
      </c>
      <c r="C12" s="3"/>
      <c r="D12" s="129" t="e">
        <f>Comps!#REF!</f>
        <v>#REF!</v>
      </c>
      <c r="E12" s="25" t="e">
        <f t="shared" si="1"/>
        <v>#REF!</v>
      </c>
      <c r="F12" s="150" t="e">
        <f t="shared" si="1"/>
        <v>#REF!</v>
      </c>
      <c r="G12" s="151" t="e">
        <f t="shared" si="1"/>
        <v>#REF!</v>
      </c>
      <c r="H12" s="129" t="e">
        <f t="shared" si="1"/>
        <v>#REF!</v>
      </c>
      <c r="I12" s="129" t="e">
        <f t="shared" si="1"/>
        <v>#REF!</v>
      </c>
      <c r="J12" s="129" t="e">
        <f t="shared" si="1"/>
        <v>#REF!</v>
      </c>
      <c r="K12" s="129" t="e">
        <f t="shared" si="1"/>
        <v>#REF!</v>
      </c>
      <c r="L12" s="129" t="e">
        <f t="shared" si="1"/>
        <v>#REF!</v>
      </c>
      <c r="M12" s="129" t="e">
        <f t="shared" si="1"/>
        <v>#REF!</v>
      </c>
      <c r="N12" s="129" t="e">
        <f t="shared" si="1"/>
        <v>#REF!</v>
      </c>
      <c r="O12" s="129" t="e">
        <f t="shared" si="1"/>
        <v>#REF!</v>
      </c>
      <c r="P12" s="129" t="e">
        <f t="shared" si="1"/>
        <v>#REF!</v>
      </c>
      <c r="Q12" s="129" t="e">
        <f t="shared" si="1"/>
        <v>#REF!</v>
      </c>
      <c r="R12" s="129" t="e">
        <f t="shared" si="1"/>
        <v>#REF!</v>
      </c>
      <c r="S12" s="129" t="e">
        <f t="shared" si="1"/>
        <v>#REF!</v>
      </c>
      <c r="T12" s="129" t="e">
        <f t="shared" si="1"/>
        <v>#REF!</v>
      </c>
      <c r="X12" s="27"/>
      <c r="Z12" s="27"/>
    </row>
    <row r="13" spans="1:26">
      <c r="A13" s="14" t="s">
        <v>15</v>
      </c>
      <c r="B13" s="143">
        <v>13</v>
      </c>
      <c r="D13" s="129" t="e">
        <f>Comps!#REF!</f>
        <v>#REF!</v>
      </c>
      <c r="E13" s="25" t="e">
        <f t="shared" si="1"/>
        <v>#REF!</v>
      </c>
      <c r="F13" s="150" t="e">
        <f t="shared" si="1"/>
        <v>#REF!</v>
      </c>
      <c r="G13" s="151" t="e">
        <f t="shared" si="1"/>
        <v>#REF!</v>
      </c>
      <c r="H13" s="129" t="e">
        <f t="shared" si="1"/>
        <v>#REF!</v>
      </c>
      <c r="I13" s="129" t="e">
        <f t="shared" si="1"/>
        <v>#REF!</v>
      </c>
      <c r="J13" s="129" t="e">
        <f t="shared" si="1"/>
        <v>#REF!</v>
      </c>
      <c r="K13" s="129" t="e">
        <f t="shared" si="1"/>
        <v>#REF!</v>
      </c>
      <c r="L13" s="129" t="e">
        <f t="shared" si="1"/>
        <v>#REF!</v>
      </c>
      <c r="M13" s="129" t="e">
        <f t="shared" si="1"/>
        <v>#REF!</v>
      </c>
      <c r="N13" s="129" t="e">
        <f t="shared" si="1"/>
        <v>#REF!</v>
      </c>
      <c r="O13" s="129" t="e">
        <f t="shared" si="1"/>
        <v>#REF!</v>
      </c>
      <c r="P13" s="129" t="e">
        <f t="shared" si="1"/>
        <v>#REF!</v>
      </c>
      <c r="Q13" s="129" t="e">
        <f t="shared" si="1"/>
        <v>#REF!</v>
      </c>
      <c r="R13" s="129" t="e">
        <f t="shared" si="1"/>
        <v>#REF!</v>
      </c>
      <c r="S13" s="129" t="e">
        <f t="shared" si="1"/>
        <v>#REF!</v>
      </c>
      <c r="T13" s="129" t="e">
        <f t="shared" si="1"/>
        <v>#REF!</v>
      </c>
      <c r="X13" s="27"/>
      <c r="Z13" s="27"/>
    </row>
    <row r="14" spans="1:26">
      <c r="A14" s="14" t="s">
        <v>16</v>
      </c>
      <c r="B14" s="143">
        <v>14</v>
      </c>
      <c r="D14" s="129" t="e">
        <f>Comps!#REF!</f>
        <v>#REF!</v>
      </c>
      <c r="E14" s="25" t="e">
        <f t="shared" si="1"/>
        <v>#REF!</v>
      </c>
      <c r="F14" s="150" t="e">
        <f t="shared" si="1"/>
        <v>#REF!</v>
      </c>
      <c r="G14" s="151" t="e">
        <f t="shared" si="1"/>
        <v>#REF!</v>
      </c>
      <c r="H14" s="129" t="e">
        <f t="shared" si="1"/>
        <v>#REF!</v>
      </c>
      <c r="I14" s="129" t="e">
        <f t="shared" si="1"/>
        <v>#REF!</v>
      </c>
      <c r="J14" s="129" t="e">
        <f t="shared" si="1"/>
        <v>#REF!</v>
      </c>
      <c r="K14" s="129" t="e">
        <f t="shared" si="1"/>
        <v>#REF!</v>
      </c>
      <c r="L14" s="129" t="e">
        <f t="shared" si="1"/>
        <v>#REF!</v>
      </c>
      <c r="M14" s="129" t="e">
        <f t="shared" si="1"/>
        <v>#REF!</v>
      </c>
      <c r="N14" s="129" t="e">
        <f t="shared" si="1"/>
        <v>#REF!</v>
      </c>
      <c r="O14" s="129" t="e">
        <f t="shared" si="1"/>
        <v>#REF!</v>
      </c>
      <c r="P14" s="129" t="e">
        <f t="shared" si="1"/>
        <v>#REF!</v>
      </c>
      <c r="Q14" s="129" t="e">
        <f t="shared" si="1"/>
        <v>#REF!</v>
      </c>
      <c r="R14" s="129" t="e">
        <f t="shared" si="1"/>
        <v>#REF!</v>
      </c>
      <c r="S14" s="129" t="e">
        <f t="shared" si="1"/>
        <v>#REF!</v>
      </c>
      <c r="T14" s="129" t="e">
        <f t="shared" si="1"/>
        <v>#REF!</v>
      </c>
      <c r="X14" s="27"/>
      <c r="Z14" s="27"/>
    </row>
    <row r="15" spans="1:26">
      <c r="A15" s="14" t="s">
        <v>17</v>
      </c>
      <c r="B15" s="143">
        <v>15</v>
      </c>
      <c r="D15" s="129" t="e">
        <f>Comps!#REF!</f>
        <v>#REF!</v>
      </c>
      <c r="E15" s="25" t="e">
        <f t="shared" si="1"/>
        <v>#REF!</v>
      </c>
      <c r="F15" s="150" t="e">
        <f t="shared" si="1"/>
        <v>#REF!</v>
      </c>
      <c r="G15" s="151" t="e">
        <f t="shared" si="1"/>
        <v>#REF!</v>
      </c>
      <c r="H15" s="129" t="e">
        <f t="shared" si="1"/>
        <v>#REF!</v>
      </c>
      <c r="I15" s="129" t="e">
        <f t="shared" si="1"/>
        <v>#REF!</v>
      </c>
      <c r="J15" s="129" t="e">
        <f t="shared" si="1"/>
        <v>#REF!</v>
      </c>
      <c r="K15" s="129" t="e">
        <f t="shared" si="1"/>
        <v>#REF!</v>
      </c>
      <c r="L15" s="129" t="e">
        <f t="shared" si="1"/>
        <v>#REF!</v>
      </c>
      <c r="M15" s="129" t="e">
        <f t="shared" si="1"/>
        <v>#REF!</v>
      </c>
      <c r="N15" s="129" t="e">
        <f t="shared" si="1"/>
        <v>#REF!</v>
      </c>
      <c r="O15" s="129" t="e">
        <f t="shared" si="1"/>
        <v>#REF!</v>
      </c>
      <c r="P15" s="129" t="e">
        <f t="shared" si="1"/>
        <v>#REF!</v>
      </c>
      <c r="Q15" s="129" t="e">
        <f t="shared" si="1"/>
        <v>#REF!</v>
      </c>
      <c r="R15" s="129" t="e">
        <f t="shared" si="1"/>
        <v>#REF!</v>
      </c>
      <c r="S15" s="129" t="e">
        <f t="shared" si="1"/>
        <v>#REF!</v>
      </c>
      <c r="T15" s="129" t="e">
        <f t="shared" si="1"/>
        <v>#REF!</v>
      </c>
      <c r="X15" s="27"/>
      <c r="Z15" s="27"/>
    </row>
    <row r="16" spans="1:26">
      <c r="A16" s="14" t="s">
        <v>18</v>
      </c>
      <c r="B16" s="143">
        <v>16</v>
      </c>
      <c r="D16" s="129" t="e">
        <f>Comps!#REF!</f>
        <v>#REF!</v>
      </c>
      <c r="E16" s="25" t="e">
        <f t="shared" si="1"/>
        <v>#REF!</v>
      </c>
      <c r="F16" s="150" t="e">
        <f t="shared" si="1"/>
        <v>#REF!</v>
      </c>
      <c r="G16" s="151" t="e">
        <f t="shared" si="1"/>
        <v>#REF!</v>
      </c>
      <c r="H16" s="129" t="e">
        <f t="shared" si="1"/>
        <v>#REF!</v>
      </c>
      <c r="I16" s="129" t="e">
        <f t="shared" si="1"/>
        <v>#REF!</v>
      </c>
      <c r="J16" s="129" t="e">
        <f t="shared" si="1"/>
        <v>#REF!</v>
      </c>
      <c r="K16" s="129" t="e">
        <f t="shared" si="1"/>
        <v>#REF!</v>
      </c>
      <c r="L16" s="129" t="e">
        <f t="shared" si="1"/>
        <v>#REF!</v>
      </c>
      <c r="M16" s="129" t="e">
        <f t="shared" si="1"/>
        <v>#REF!</v>
      </c>
      <c r="N16" s="129" t="e">
        <f t="shared" si="1"/>
        <v>#REF!</v>
      </c>
      <c r="O16" s="129" t="e">
        <f t="shared" si="1"/>
        <v>#REF!</v>
      </c>
      <c r="P16" s="129" t="e">
        <f t="shared" si="1"/>
        <v>#REF!</v>
      </c>
      <c r="Q16" s="129" t="e">
        <f t="shared" si="1"/>
        <v>#REF!</v>
      </c>
      <c r="R16" s="129" t="e">
        <f t="shared" si="1"/>
        <v>#REF!</v>
      </c>
      <c r="S16" s="129" t="e">
        <f t="shared" si="1"/>
        <v>#REF!</v>
      </c>
      <c r="T16" s="129" t="e">
        <f t="shared" si="1"/>
        <v>#REF!</v>
      </c>
      <c r="X16" s="27"/>
      <c r="Z16" s="27"/>
    </row>
    <row r="17" spans="1:26">
      <c r="A17" s="14" t="s">
        <v>263</v>
      </c>
      <c r="B17" s="143">
        <v>17</v>
      </c>
      <c r="D17" s="129" t="e">
        <f>Comps!#REF!</f>
        <v>#REF!</v>
      </c>
      <c r="E17" s="25" t="e">
        <f t="shared" si="1"/>
        <v>#REF!</v>
      </c>
      <c r="F17" s="150" t="e">
        <f t="shared" si="1"/>
        <v>#REF!</v>
      </c>
      <c r="G17" s="151" t="e">
        <f t="shared" si="1"/>
        <v>#REF!</v>
      </c>
      <c r="H17" s="129" t="e">
        <f t="shared" si="1"/>
        <v>#REF!</v>
      </c>
      <c r="I17" s="129" t="e">
        <f t="shared" si="1"/>
        <v>#REF!</v>
      </c>
      <c r="J17" s="129" t="e">
        <f t="shared" si="1"/>
        <v>#REF!</v>
      </c>
      <c r="K17" s="129" t="e">
        <f t="shared" si="1"/>
        <v>#REF!</v>
      </c>
      <c r="L17" s="129" t="e">
        <f t="shared" si="1"/>
        <v>#REF!</v>
      </c>
      <c r="M17" s="129" t="e">
        <f t="shared" si="1"/>
        <v>#REF!</v>
      </c>
      <c r="N17" s="129" t="e">
        <f t="shared" si="1"/>
        <v>#REF!</v>
      </c>
      <c r="O17" s="129" t="e">
        <f t="shared" si="1"/>
        <v>#REF!</v>
      </c>
      <c r="P17" s="129" t="e">
        <f t="shared" si="1"/>
        <v>#REF!</v>
      </c>
      <c r="Q17" s="129" t="e">
        <f t="shared" si="1"/>
        <v>#REF!</v>
      </c>
      <c r="R17" s="129" t="e">
        <f t="shared" si="1"/>
        <v>#REF!</v>
      </c>
      <c r="S17" s="129" t="e">
        <f t="shared" si="1"/>
        <v>#REF!</v>
      </c>
      <c r="T17" s="129" t="e">
        <f t="shared" si="1"/>
        <v>#REF!</v>
      </c>
      <c r="X17" s="27"/>
      <c r="Z17" s="27"/>
    </row>
    <row r="18" spans="1:26">
      <c r="A18" s="14" t="s">
        <v>19</v>
      </c>
      <c r="B18" s="143">
        <v>18</v>
      </c>
      <c r="D18" s="129" t="e">
        <f>Comps!#REF!</f>
        <v>#REF!</v>
      </c>
      <c r="E18" s="25" t="e">
        <f t="shared" si="1"/>
        <v>#REF!</v>
      </c>
      <c r="F18" s="150" t="e">
        <f t="shared" si="1"/>
        <v>#REF!</v>
      </c>
      <c r="G18" s="151" t="e">
        <f t="shared" si="1"/>
        <v>#REF!</v>
      </c>
      <c r="H18" s="129" t="e">
        <f t="shared" si="1"/>
        <v>#REF!</v>
      </c>
      <c r="I18" s="129" t="e">
        <f t="shared" si="1"/>
        <v>#REF!</v>
      </c>
      <c r="J18" s="129" t="e">
        <f t="shared" si="1"/>
        <v>#REF!</v>
      </c>
      <c r="K18" s="129" t="e">
        <f t="shared" si="1"/>
        <v>#REF!</v>
      </c>
      <c r="L18" s="129" t="e">
        <f t="shared" si="1"/>
        <v>#REF!</v>
      </c>
      <c r="M18" s="129" t="e">
        <f t="shared" si="1"/>
        <v>#REF!</v>
      </c>
      <c r="N18" s="129" t="e">
        <f t="shared" si="1"/>
        <v>#REF!</v>
      </c>
      <c r="O18" s="129" t="e">
        <f t="shared" si="1"/>
        <v>#REF!</v>
      </c>
      <c r="P18" s="129" t="e">
        <f t="shared" si="1"/>
        <v>#REF!</v>
      </c>
      <c r="Q18" s="129" t="e">
        <f t="shared" si="1"/>
        <v>#REF!</v>
      </c>
      <c r="R18" s="129" t="e">
        <f t="shared" si="1"/>
        <v>#REF!</v>
      </c>
      <c r="S18" s="129" t="e">
        <f t="shared" si="1"/>
        <v>#REF!</v>
      </c>
      <c r="T18" s="129" t="e">
        <f t="shared" si="1"/>
        <v>#REF!</v>
      </c>
      <c r="X18" s="27"/>
      <c r="Z18" s="27"/>
    </row>
    <row r="19" spans="1:26">
      <c r="A19" s="14" t="s">
        <v>20</v>
      </c>
      <c r="B19" s="143">
        <v>19</v>
      </c>
      <c r="D19" s="129" t="e">
        <f>Comps!#REF!</f>
        <v>#REF!</v>
      </c>
      <c r="E19" s="25" t="e">
        <f t="shared" si="1"/>
        <v>#REF!</v>
      </c>
      <c r="F19" s="150" t="e">
        <f t="shared" si="1"/>
        <v>#REF!</v>
      </c>
      <c r="G19" s="151" t="e">
        <f t="shared" si="1"/>
        <v>#REF!</v>
      </c>
      <c r="H19" s="129" t="e">
        <f t="shared" si="1"/>
        <v>#REF!</v>
      </c>
      <c r="I19" s="129" t="e">
        <f t="shared" si="1"/>
        <v>#REF!</v>
      </c>
      <c r="J19" s="129" t="e">
        <f t="shared" si="1"/>
        <v>#REF!</v>
      </c>
      <c r="K19" s="129" t="e">
        <f t="shared" si="1"/>
        <v>#REF!</v>
      </c>
      <c r="L19" s="129" t="e">
        <f t="shared" si="1"/>
        <v>#REF!</v>
      </c>
      <c r="M19" s="129" t="e">
        <f t="shared" si="1"/>
        <v>#REF!</v>
      </c>
      <c r="N19" s="129" t="e">
        <f t="shared" si="1"/>
        <v>#REF!</v>
      </c>
      <c r="O19" s="129" t="e">
        <f t="shared" si="1"/>
        <v>#REF!</v>
      </c>
      <c r="P19" s="129" t="e">
        <f t="shared" si="1"/>
        <v>#REF!</v>
      </c>
      <c r="Q19" s="129" t="e">
        <f t="shared" si="1"/>
        <v>#REF!</v>
      </c>
      <c r="R19" s="129" t="e">
        <f t="shared" si="1"/>
        <v>#REF!</v>
      </c>
      <c r="S19" s="129" t="e">
        <f t="shared" ref="E19:T35" si="2">IF(ISNA(VLOOKUP($D19,COAlookupRange,VLOOKUP(S$1,HeadNumbers,2,0),0)),"x",VLOOKUP($D19,COAlookupRange,VLOOKUP(S$1,HeadNumbers,2,0),0))</f>
        <v>#REF!</v>
      </c>
      <c r="T19" s="129" t="e">
        <f t="shared" si="2"/>
        <v>#REF!</v>
      </c>
      <c r="X19" s="27"/>
      <c r="Z19" s="27"/>
    </row>
    <row r="20" spans="1:26">
      <c r="A20" s="14" t="s">
        <v>21</v>
      </c>
      <c r="B20" s="143">
        <v>20</v>
      </c>
      <c r="D20" s="129" t="e">
        <f>Comps!#REF!</f>
        <v>#REF!</v>
      </c>
      <c r="E20" s="25" t="e">
        <f t="shared" si="2"/>
        <v>#REF!</v>
      </c>
      <c r="F20" s="150" t="e">
        <f t="shared" si="2"/>
        <v>#REF!</v>
      </c>
      <c r="G20" s="151" t="e">
        <f t="shared" si="2"/>
        <v>#REF!</v>
      </c>
      <c r="H20" s="129" t="e">
        <f t="shared" si="2"/>
        <v>#REF!</v>
      </c>
      <c r="I20" s="129" t="e">
        <f t="shared" si="2"/>
        <v>#REF!</v>
      </c>
      <c r="J20" s="129" t="e">
        <f t="shared" si="2"/>
        <v>#REF!</v>
      </c>
      <c r="K20" s="129" t="e">
        <f t="shared" si="2"/>
        <v>#REF!</v>
      </c>
      <c r="L20" s="129" t="e">
        <f t="shared" si="2"/>
        <v>#REF!</v>
      </c>
      <c r="M20" s="129" t="e">
        <f t="shared" si="2"/>
        <v>#REF!</v>
      </c>
      <c r="N20" s="129" t="e">
        <f t="shared" si="2"/>
        <v>#REF!</v>
      </c>
      <c r="O20" s="129" t="e">
        <f t="shared" si="2"/>
        <v>#REF!</v>
      </c>
      <c r="P20" s="129" t="e">
        <f t="shared" si="2"/>
        <v>#REF!</v>
      </c>
      <c r="Q20" s="129" t="e">
        <f t="shared" si="2"/>
        <v>#REF!</v>
      </c>
      <c r="R20" s="129" t="e">
        <f t="shared" si="2"/>
        <v>#REF!</v>
      </c>
      <c r="S20" s="129" t="e">
        <f t="shared" si="2"/>
        <v>#REF!</v>
      </c>
      <c r="T20" s="129" t="e">
        <f t="shared" si="2"/>
        <v>#REF!</v>
      </c>
      <c r="X20" s="27"/>
      <c r="Z20" s="27"/>
    </row>
    <row r="21" spans="1:26">
      <c r="A21" s="14" t="s">
        <v>22</v>
      </c>
      <c r="B21" s="143">
        <v>21</v>
      </c>
      <c r="D21" s="129" t="e">
        <f>Comps!#REF!</f>
        <v>#REF!</v>
      </c>
      <c r="E21" s="25" t="e">
        <f t="shared" si="2"/>
        <v>#REF!</v>
      </c>
      <c r="F21" s="150" t="e">
        <f t="shared" si="2"/>
        <v>#REF!</v>
      </c>
      <c r="G21" s="151" t="e">
        <f t="shared" si="2"/>
        <v>#REF!</v>
      </c>
      <c r="H21" s="129" t="e">
        <f t="shared" si="2"/>
        <v>#REF!</v>
      </c>
      <c r="I21" s="129" t="e">
        <f t="shared" si="2"/>
        <v>#REF!</v>
      </c>
      <c r="J21" s="129" t="e">
        <f t="shared" si="2"/>
        <v>#REF!</v>
      </c>
      <c r="K21" s="129" t="e">
        <f t="shared" si="2"/>
        <v>#REF!</v>
      </c>
      <c r="L21" s="129" t="e">
        <f t="shared" si="2"/>
        <v>#REF!</v>
      </c>
      <c r="M21" s="129" t="e">
        <f t="shared" si="2"/>
        <v>#REF!</v>
      </c>
      <c r="N21" s="129" t="e">
        <f t="shared" si="2"/>
        <v>#REF!</v>
      </c>
      <c r="O21" s="129" t="e">
        <f t="shared" si="2"/>
        <v>#REF!</v>
      </c>
      <c r="P21" s="129" t="e">
        <f t="shared" si="2"/>
        <v>#REF!</v>
      </c>
      <c r="Q21" s="129" t="e">
        <f t="shared" si="2"/>
        <v>#REF!</v>
      </c>
      <c r="R21" s="129" t="e">
        <f t="shared" si="2"/>
        <v>#REF!</v>
      </c>
      <c r="S21" s="129" t="e">
        <f t="shared" si="2"/>
        <v>#REF!</v>
      </c>
      <c r="T21" s="129" t="e">
        <f t="shared" si="2"/>
        <v>#REF!</v>
      </c>
      <c r="X21" s="27"/>
      <c r="Z21" s="27"/>
    </row>
    <row r="22" spans="1:26">
      <c r="A22" s="14" t="s">
        <v>23</v>
      </c>
      <c r="B22" s="143">
        <v>22</v>
      </c>
      <c r="D22" s="129" t="e">
        <f>Comps!#REF!</f>
        <v>#REF!</v>
      </c>
      <c r="E22" s="25" t="e">
        <f t="shared" si="2"/>
        <v>#REF!</v>
      </c>
      <c r="F22" s="150" t="e">
        <f t="shared" si="2"/>
        <v>#REF!</v>
      </c>
      <c r="G22" s="151" t="e">
        <f t="shared" si="2"/>
        <v>#REF!</v>
      </c>
      <c r="H22" s="129" t="e">
        <f t="shared" si="2"/>
        <v>#REF!</v>
      </c>
      <c r="I22" s="129" t="e">
        <f t="shared" si="2"/>
        <v>#REF!</v>
      </c>
      <c r="J22" s="129" t="e">
        <f t="shared" si="2"/>
        <v>#REF!</v>
      </c>
      <c r="K22" s="129" t="e">
        <f t="shared" si="2"/>
        <v>#REF!</v>
      </c>
      <c r="L22" s="129" t="e">
        <f t="shared" si="2"/>
        <v>#REF!</v>
      </c>
      <c r="M22" s="129" t="e">
        <f t="shared" si="2"/>
        <v>#REF!</v>
      </c>
      <c r="N22" s="129" t="e">
        <f t="shared" si="2"/>
        <v>#REF!</v>
      </c>
      <c r="O22" s="129" t="e">
        <f t="shared" si="2"/>
        <v>#REF!</v>
      </c>
      <c r="P22" s="129" t="e">
        <f t="shared" si="2"/>
        <v>#REF!</v>
      </c>
      <c r="Q22" s="129" t="e">
        <f t="shared" si="2"/>
        <v>#REF!</v>
      </c>
      <c r="R22" s="129" t="e">
        <f t="shared" si="2"/>
        <v>#REF!</v>
      </c>
      <c r="S22" s="129" t="e">
        <f t="shared" si="2"/>
        <v>#REF!</v>
      </c>
      <c r="T22" s="129" t="e">
        <f t="shared" si="2"/>
        <v>#REF!</v>
      </c>
      <c r="X22" s="27"/>
      <c r="Z22" s="27"/>
    </row>
    <row r="23" spans="1:26">
      <c r="A23" s="14" t="s">
        <v>24</v>
      </c>
      <c r="B23" s="143">
        <v>23</v>
      </c>
      <c r="D23" s="129" t="e">
        <f>Comps!#REF!</f>
        <v>#REF!</v>
      </c>
      <c r="E23" s="25" t="e">
        <f t="shared" si="2"/>
        <v>#REF!</v>
      </c>
      <c r="F23" s="150" t="e">
        <f t="shared" si="2"/>
        <v>#REF!</v>
      </c>
      <c r="G23" s="151" t="e">
        <f t="shared" si="2"/>
        <v>#REF!</v>
      </c>
      <c r="H23" s="129" t="e">
        <f t="shared" si="2"/>
        <v>#REF!</v>
      </c>
      <c r="I23" s="129" t="e">
        <f t="shared" si="2"/>
        <v>#REF!</v>
      </c>
      <c r="J23" s="129" t="e">
        <f t="shared" si="2"/>
        <v>#REF!</v>
      </c>
      <c r="K23" s="129" t="e">
        <f t="shared" si="2"/>
        <v>#REF!</v>
      </c>
      <c r="L23" s="129" t="e">
        <f t="shared" si="2"/>
        <v>#REF!</v>
      </c>
      <c r="M23" s="129" t="e">
        <f t="shared" si="2"/>
        <v>#REF!</v>
      </c>
      <c r="N23" s="129" t="e">
        <f t="shared" si="2"/>
        <v>#REF!</v>
      </c>
      <c r="O23" s="129" t="e">
        <f t="shared" si="2"/>
        <v>#REF!</v>
      </c>
      <c r="P23" s="129" t="e">
        <f t="shared" si="2"/>
        <v>#REF!</v>
      </c>
      <c r="Q23" s="129" t="e">
        <f t="shared" si="2"/>
        <v>#REF!</v>
      </c>
      <c r="R23" s="129" t="e">
        <f t="shared" si="2"/>
        <v>#REF!</v>
      </c>
      <c r="S23" s="129" t="e">
        <f t="shared" si="2"/>
        <v>#REF!</v>
      </c>
      <c r="T23" s="129" t="e">
        <f t="shared" si="2"/>
        <v>#REF!</v>
      </c>
      <c r="X23" s="27"/>
      <c r="Z23" s="27"/>
    </row>
    <row r="24" spans="1:26">
      <c r="A24" s="14" t="s">
        <v>25</v>
      </c>
      <c r="B24" s="143">
        <v>24</v>
      </c>
      <c r="D24" s="129" t="e">
        <f>Comps!#REF!</f>
        <v>#REF!</v>
      </c>
      <c r="E24" s="25" t="e">
        <f t="shared" si="2"/>
        <v>#REF!</v>
      </c>
      <c r="F24" s="150" t="e">
        <f t="shared" si="2"/>
        <v>#REF!</v>
      </c>
      <c r="G24" s="151" t="e">
        <f t="shared" si="2"/>
        <v>#REF!</v>
      </c>
      <c r="H24" s="129" t="e">
        <f t="shared" si="2"/>
        <v>#REF!</v>
      </c>
      <c r="I24" s="129" t="e">
        <f t="shared" si="2"/>
        <v>#REF!</v>
      </c>
      <c r="J24" s="129" t="e">
        <f t="shared" si="2"/>
        <v>#REF!</v>
      </c>
      <c r="K24" s="129" t="e">
        <f t="shared" si="2"/>
        <v>#REF!</v>
      </c>
      <c r="L24" s="129" t="e">
        <f t="shared" si="2"/>
        <v>#REF!</v>
      </c>
      <c r="M24" s="129" t="e">
        <f t="shared" si="2"/>
        <v>#REF!</v>
      </c>
      <c r="N24" s="129" t="e">
        <f t="shared" si="2"/>
        <v>#REF!</v>
      </c>
      <c r="O24" s="129" t="e">
        <f t="shared" si="2"/>
        <v>#REF!</v>
      </c>
      <c r="P24" s="129" t="e">
        <f t="shared" si="2"/>
        <v>#REF!</v>
      </c>
      <c r="Q24" s="129" t="e">
        <f t="shared" si="2"/>
        <v>#REF!</v>
      </c>
      <c r="R24" s="129" t="e">
        <f t="shared" si="2"/>
        <v>#REF!</v>
      </c>
      <c r="S24" s="129" t="e">
        <f t="shared" si="2"/>
        <v>#REF!</v>
      </c>
      <c r="T24" s="129" t="e">
        <f t="shared" si="2"/>
        <v>#REF!</v>
      </c>
      <c r="X24" s="27"/>
      <c r="Z24" s="27"/>
    </row>
    <row r="25" spans="1:26">
      <c r="A25" s="14" t="s">
        <v>26</v>
      </c>
      <c r="B25" s="143">
        <v>25</v>
      </c>
      <c r="D25" s="129" t="e">
        <f>Comps!#REF!</f>
        <v>#REF!</v>
      </c>
      <c r="E25" s="25" t="e">
        <f t="shared" si="2"/>
        <v>#REF!</v>
      </c>
      <c r="F25" s="150" t="e">
        <f t="shared" si="2"/>
        <v>#REF!</v>
      </c>
      <c r="G25" s="151" t="e">
        <f t="shared" si="2"/>
        <v>#REF!</v>
      </c>
      <c r="H25" s="129" t="e">
        <f t="shared" si="2"/>
        <v>#REF!</v>
      </c>
      <c r="I25" s="129" t="e">
        <f t="shared" si="2"/>
        <v>#REF!</v>
      </c>
      <c r="J25" s="129" t="e">
        <f t="shared" si="2"/>
        <v>#REF!</v>
      </c>
      <c r="K25" s="129" t="e">
        <f t="shared" si="2"/>
        <v>#REF!</v>
      </c>
      <c r="L25" s="129" t="e">
        <f t="shared" si="2"/>
        <v>#REF!</v>
      </c>
      <c r="M25" s="129" t="e">
        <f t="shared" si="2"/>
        <v>#REF!</v>
      </c>
      <c r="N25" s="129" t="e">
        <f t="shared" si="2"/>
        <v>#REF!</v>
      </c>
      <c r="O25" s="129" t="e">
        <f t="shared" si="2"/>
        <v>#REF!</v>
      </c>
      <c r="P25" s="129" t="e">
        <f t="shared" si="2"/>
        <v>#REF!</v>
      </c>
      <c r="Q25" s="129" t="e">
        <f t="shared" si="2"/>
        <v>#REF!</v>
      </c>
      <c r="R25" s="129" t="e">
        <f t="shared" si="2"/>
        <v>#REF!</v>
      </c>
      <c r="S25" s="129" t="e">
        <f t="shared" si="2"/>
        <v>#REF!</v>
      </c>
      <c r="T25" s="129" t="e">
        <f t="shared" si="2"/>
        <v>#REF!</v>
      </c>
      <c r="X25" s="27"/>
      <c r="Z25" s="27"/>
    </row>
    <row r="26" spans="1:26">
      <c r="A26" s="14" t="s">
        <v>27</v>
      </c>
      <c r="B26" s="143">
        <v>26</v>
      </c>
      <c r="D26" s="129" t="e">
        <f>Comps!#REF!</f>
        <v>#REF!</v>
      </c>
      <c r="E26" s="25" t="e">
        <f t="shared" si="2"/>
        <v>#REF!</v>
      </c>
      <c r="F26" s="150" t="e">
        <f t="shared" si="2"/>
        <v>#REF!</v>
      </c>
      <c r="G26" s="151" t="e">
        <f t="shared" si="2"/>
        <v>#REF!</v>
      </c>
      <c r="H26" s="129" t="e">
        <f t="shared" si="2"/>
        <v>#REF!</v>
      </c>
      <c r="I26" s="129" t="e">
        <f t="shared" si="2"/>
        <v>#REF!</v>
      </c>
      <c r="J26" s="129" t="e">
        <f t="shared" si="2"/>
        <v>#REF!</v>
      </c>
      <c r="K26" s="129" t="e">
        <f t="shared" si="2"/>
        <v>#REF!</v>
      </c>
      <c r="L26" s="129" t="e">
        <f t="shared" si="2"/>
        <v>#REF!</v>
      </c>
      <c r="M26" s="129" t="e">
        <f t="shared" si="2"/>
        <v>#REF!</v>
      </c>
      <c r="N26" s="129" t="e">
        <f t="shared" si="2"/>
        <v>#REF!</v>
      </c>
      <c r="O26" s="129" t="e">
        <f t="shared" si="2"/>
        <v>#REF!</v>
      </c>
      <c r="P26" s="129" t="e">
        <f t="shared" si="2"/>
        <v>#REF!</v>
      </c>
      <c r="Q26" s="129" t="e">
        <f t="shared" si="2"/>
        <v>#REF!</v>
      </c>
      <c r="R26" s="129" t="e">
        <f t="shared" si="2"/>
        <v>#REF!</v>
      </c>
      <c r="S26" s="129" t="e">
        <f t="shared" si="2"/>
        <v>#REF!</v>
      </c>
      <c r="T26" s="129" t="e">
        <f t="shared" si="2"/>
        <v>#REF!</v>
      </c>
      <c r="X26" s="27"/>
      <c r="Z26" s="27"/>
    </row>
    <row r="27" spans="1:26">
      <c r="A27" s="14" t="s">
        <v>28</v>
      </c>
      <c r="B27" s="143">
        <v>27</v>
      </c>
      <c r="D27" s="129" t="e">
        <f>Comps!#REF!</f>
        <v>#REF!</v>
      </c>
      <c r="E27" s="25" t="e">
        <f t="shared" si="2"/>
        <v>#REF!</v>
      </c>
      <c r="F27" s="150" t="e">
        <f t="shared" si="2"/>
        <v>#REF!</v>
      </c>
      <c r="G27" s="151" t="e">
        <f t="shared" si="2"/>
        <v>#REF!</v>
      </c>
      <c r="H27" s="129" t="e">
        <f t="shared" si="2"/>
        <v>#REF!</v>
      </c>
      <c r="I27" s="129" t="e">
        <f t="shared" si="2"/>
        <v>#REF!</v>
      </c>
      <c r="J27" s="129" t="e">
        <f t="shared" si="2"/>
        <v>#REF!</v>
      </c>
      <c r="K27" s="129" t="e">
        <f t="shared" si="2"/>
        <v>#REF!</v>
      </c>
      <c r="L27" s="129" t="e">
        <f t="shared" si="2"/>
        <v>#REF!</v>
      </c>
      <c r="M27" s="129" t="e">
        <f t="shared" si="2"/>
        <v>#REF!</v>
      </c>
      <c r="N27" s="129" t="e">
        <f t="shared" si="2"/>
        <v>#REF!</v>
      </c>
      <c r="O27" s="129" t="e">
        <f t="shared" si="2"/>
        <v>#REF!</v>
      </c>
      <c r="P27" s="129" t="e">
        <f t="shared" si="2"/>
        <v>#REF!</v>
      </c>
      <c r="Q27" s="129" t="e">
        <f t="shared" si="2"/>
        <v>#REF!</v>
      </c>
      <c r="R27" s="129" t="e">
        <f t="shared" si="2"/>
        <v>#REF!</v>
      </c>
      <c r="S27" s="129" t="e">
        <f t="shared" si="2"/>
        <v>#REF!</v>
      </c>
      <c r="T27" s="129" t="e">
        <f t="shared" si="2"/>
        <v>#REF!</v>
      </c>
      <c r="X27" s="27"/>
      <c r="Z27" s="27"/>
    </row>
    <row r="28" spans="1:26">
      <c r="A28" s="14" t="s">
        <v>29</v>
      </c>
      <c r="B28" s="143">
        <v>28</v>
      </c>
      <c r="D28" s="129" t="e">
        <f>Comps!#REF!</f>
        <v>#REF!</v>
      </c>
      <c r="E28" s="25" t="e">
        <f t="shared" si="2"/>
        <v>#REF!</v>
      </c>
      <c r="F28" s="150" t="e">
        <f t="shared" si="2"/>
        <v>#REF!</v>
      </c>
      <c r="G28" s="151" t="e">
        <f t="shared" si="2"/>
        <v>#REF!</v>
      </c>
      <c r="H28" s="129" t="e">
        <f t="shared" si="2"/>
        <v>#REF!</v>
      </c>
      <c r="I28" s="129" t="e">
        <f t="shared" si="2"/>
        <v>#REF!</v>
      </c>
      <c r="J28" s="129" t="e">
        <f t="shared" si="2"/>
        <v>#REF!</v>
      </c>
      <c r="K28" s="129" t="e">
        <f t="shared" si="2"/>
        <v>#REF!</v>
      </c>
      <c r="L28" s="129" t="e">
        <f t="shared" si="2"/>
        <v>#REF!</v>
      </c>
      <c r="M28" s="129" t="e">
        <f t="shared" si="2"/>
        <v>#REF!</v>
      </c>
      <c r="N28" s="129" t="e">
        <f t="shared" si="2"/>
        <v>#REF!</v>
      </c>
      <c r="O28" s="129" t="e">
        <f t="shared" si="2"/>
        <v>#REF!</v>
      </c>
      <c r="P28" s="129" t="e">
        <f t="shared" si="2"/>
        <v>#REF!</v>
      </c>
      <c r="Q28" s="129" t="e">
        <f t="shared" si="2"/>
        <v>#REF!</v>
      </c>
      <c r="R28" s="129" t="e">
        <f t="shared" si="2"/>
        <v>#REF!</v>
      </c>
      <c r="S28" s="129" t="e">
        <f t="shared" si="2"/>
        <v>#REF!</v>
      </c>
      <c r="T28" s="129" t="e">
        <f t="shared" si="2"/>
        <v>#REF!</v>
      </c>
      <c r="X28" s="27"/>
      <c r="Z28" s="27"/>
    </row>
    <row r="29" spans="1:26">
      <c r="A29" s="14" t="s">
        <v>30</v>
      </c>
      <c r="B29" s="143">
        <v>29</v>
      </c>
      <c r="D29" s="129" t="e">
        <f>Comps!#REF!</f>
        <v>#REF!</v>
      </c>
      <c r="E29" s="25" t="e">
        <f t="shared" si="2"/>
        <v>#REF!</v>
      </c>
      <c r="F29" s="150" t="e">
        <f t="shared" si="2"/>
        <v>#REF!</v>
      </c>
      <c r="G29" s="151" t="e">
        <f t="shared" si="2"/>
        <v>#REF!</v>
      </c>
      <c r="H29" s="129" t="e">
        <f t="shared" si="2"/>
        <v>#REF!</v>
      </c>
      <c r="I29" s="129" t="e">
        <f t="shared" si="2"/>
        <v>#REF!</v>
      </c>
      <c r="J29" s="129" t="e">
        <f t="shared" si="2"/>
        <v>#REF!</v>
      </c>
      <c r="K29" s="129" t="e">
        <f t="shared" si="2"/>
        <v>#REF!</v>
      </c>
      <c r="L29" s="129" t="e">
        <f t="shared" si="2"/>
        <v>#REF!</v>
      </c>
      <c r="M29" s="129" t="e">
        <f t="shared" si="2"/>
        <v>#REF!</v>
      </c>
      <c r="N29" s="129" t="e">
        <f t="shared" si="2"/>
        <v>#REF!</v>
      </c>
      <c r="O29" s="129" t="e">
        <f t="shared" si="2"/>
        <v>#REF!</v>
      </c>
      <c r="P29" s="129" t="e">
        <f t="shared" si="2"/>
        <v>#REF!</v>
      </c>
      <c r="Q29" s="129" t="e">
        <f t="shared" si="2"/>
        <v>#REF!</v>
      </c>
      <c r="R29" s="129" t="e">
        <f t="shared" si="2"/>
        <v>#REF!</v>
      </c>
      <c r="S29" s="129" t="e">
        <f t="shared" si="2"/>
        <v>#REF!</v>
      </c>
      <c r="T29" s="129" t="e">
        <f t="shared" si="2"/>
        <v>#REF!</v>
      </c>
      <c r="X29" s="27"/>
      <c r="Z29" s="27"/>
    </row>
    <row r="30" spans="1:26">
      <c r="A30" s="14" t="s">
        <v>31</v>
      </c>
      <c r="B30" s="143">
        <v>30</v>
      </c>
      <c r="D30" s="129" t="e">
        <f>Comps!#REF!</f>
        <v>#REF!</v>
      </c>
      <c r="E30" s="25" t="e">
        <f t="shared" si="2"/>
        <v>#REF!</v>
      </c>
      <c r="F30" s="150" t="e">
        <f t="shared" si="2"/>
        <v>#REF!</v>
      </c>
      <c r="G30" s="151" t="e">
        <f t="shared" si="2"/>
        <v>#REF!</v>
      </c>
      <c r="H30" s="129" t="e">
        <f t="shared" si="2"/>
        <v>#REF!</v>
      </c>
      <c r="I30" s="129" t="e">
        <f t="shared" si="2"/>
        <v>#REF!</v>
      </c>
      <c r="J30" s="129" t="e">
        <f t="shared" si="2"/>
        <v>#REF!</v>
      </c>
      <c r="K30" s="129" t="e">
        <f t="shared" si="2"/>
        <v>#REF!</v>
      </c>
      <c r="L30" s="129" t="e">
        <f t="shared" si="2"/>
        <v>#REF!</v>
      </c>
      <c r="M30" s="129" t="e">
        <f t="shared" si="2"/>
        <v>#REF!</v>
      </c>
      <c r="N30" s="129" t="e">
        <f t="shared" si="2"/>
        <v>#REF!</v>
      </c>
      <c r="O30" s="129" t="e">
        <f t="shared" si="2"/>
        <v>#REF!</v>
      </c>
      <c r="P30" s="129" t="e">
        <f t="shared" si="2"/>
        <v>#REF!</v>
      </c>
      <c r="Q30" s="129" t="e">
        <f t="shared" si="2"/>
        <v>#REF!</v>
      </c>
      <c r="R30" s="129" t="e">
        <f t="shared" si="2"/>
        <v>#REF!</v>
      </c>
      <c r="S30" s="129" t="e">
        <f t="shared" si="2"/>
        <v>#REF!</v>
      </c>
      <c r="T30" s="129" t="e">
        <f t="shared" si="2"/>
        <v>#REF!</v>
      </c>
      <c r="X30" s="27"/>
      <c r="Z30" s="27"/>
    </row>
    <row r="31" spans="1:26">
      <c r="A31" s="14" t="s">
        <v>32</v>
      </c>
      <c r="B31" s="143">
        <v>31</v>
      </c>
      <c r="D31" s="129" t="e">
        <f>Comps!#REF!</f>
        <v>#REF!</v>
      </c>
      <c r="E31" s="25" t="e">
        <f t="shared" si="2"/>
        <v>#REF!</v>
      </c>
      <c r="F31" s="150" t="e">
        <f t="shared" si="2"/>
        <v>#REF!</v>
      </c>
      <c r="G31" s="151" t="e">
        <f t="shared" si="2"/>
        <v>#REF!</v>
      </c>
      <c r="H31" s="129" t="e">
        <f t="shared" si="2"/>
        <v>#REF!</v>
      </c>
      <c r="I31" s="129" t="e">
        <f t="shared" si="2"/>
        <v>#REF!</v>
      </c>
      <c r="J31" s="129" t="e">
        <f t="shared" si="2"/>
        <v>#REF!</v>
      </c>
      <c r="K31" s="129" t="e">
        <f t="shared" si="2"/>
        <v>#REF!</v>
      </c>
      <c r="L31" s="129" t="e">
        <f t="shared" si="2"/>
        <v>#REF!</v>
      </c>
      <c r="M31" s="129" t="e">
        <f t="shared" si="2"/>
        <v>#REF!</v>
      </c>
      <c r="N31" s="129" t="e">
        <f t="shared" si="2"/>
        <v>#REF!</v>
      </c>
      <c r="O31" s="129" t="e">
        <f t="shared" si="2"/>
        <v>#REF!</v>
      </c>
      <c r="P31" s="129" t="e">
        <f t="shared" si="2"/>
        <v>#REF!</v>
      </c>
      <c r="Q31" s="129" t="e">
        <f t="shared" si="2"/>
        <v>#REF!</v>
      </c>
      <c r="R31" s="129" t="e">
        <f t="shared" si="2"/>
        <v>#REF!</v>
      </c>
      <c r="S31" s="129" t="e">
        <f t="shared" si="2"/>
        <v>#REF!</v>
      </c>
      <c r="T31" s="129" t="e">
        <f t="shared" si="2"/>
        <v>#REF!</v>
      </c>
      <c r="X31" s="27"/>
      <c r="Z31" s="27"/>
    </row>
    <row r="32" spans="1:26">
      <c r="A32" s="14" t="s">
        <v>33</v>
      </c>
      <c r="B32" s="143">
        <v>32</v>
      </c>
      <c r="D32" s="129" t="e">
        <f>Comps!#REF!</f>
        <v>#REF!</v>
      </c>
      <c r="E32" s="25" t="e">
        <f t="shared" si="2"/>
        <v>#REF!</v>
      </c>
      <c r="F32" s="150" t="e">
        <f t="shared" si="2"/>
        <v>#REF!</v>
      </c>
      <c r="G32" s="151" t="e">
        <f t="shared" si="2"/>
        <v>#REF!</v>
      </c>
      <c r="H32" s="129" t="e">
        <f t="shared" si="2"/>
        <v>#REF!</v>
      </c>
      <c r="I32" s="129" t="e">
        <f t="shared" si="2"/>
        <v>#REF!</v>
      </c>
      <c r="J32" s="129" t="e">
        <f t="shared" si="2"/>
        <v>#REF!</v>
      </c>
      <c r="K32" s="129" t="e">
        <f t="shared" si="2"/>
        <v>#REF!</v>
      </c>
      <c r="L32" s="129" t="e">
        <f t="shared" si="2"/>
        <v>#REF!</v>
      </c>
      <c r="M32" s="129" t="e">
        <f t="shared" si="2"/>
        <v>#REF!</v>
      </c>
      <c r="N32" s="129" t="e">
        <f t="shared" si="2"/>
        <v>#REF!</v>
      </c>
      <c r="O32" s="129" t="e">
        <f t="shared" si="2"/>
        <v>#REF!</v>
      </c>
      <c r="P32" s="129" t="e">
        <f t="shared" si="2"/>
        <v>#REF!</v>
      </c>
      <c r="Q32" s="129" t="e">
        <f t="shared" si="2"/>
        <v>#REF!</v>
      </c>
      <c r="R32" s="129" t="e">
        <f t="shared" si="2"/>
        <v>#REF!</v>
      </c>
      <c r="S32" s="129" t="e">
        <f t="shared" si="2"/>
        <v>#REF!</v>
      </c>
      <c r="T32" s="129" t="e">
        <f t="shared" si="2"/>
        <v>#REF!</v>
      </c>
      <c r="X32" s="27"/>
      <c r="Z32" s="27"/>
    </row>
    <row r="33" spans="1:26">
      <c r="A33" s="14" t="s">
        <v>34</v>
      </c>
      <c r="B33" s="143">
        <v>33</v>
      </c>
      <c r="D33" s="129" t="e">
        <f>Comps!#REF!</f>
        <v>#REF!</v>
      </c>
      <c r="E33" s="25" t="e">
        <f t="shared" si="2"/>
        <v>#REF!</v>
      </c>
      <c r="F33" s="150" t="e">
        <f t="shared" si="2"/>
        <v>#REF!</v>
      </c>
      <c r="G33" s="151" t="e">
        <f t="shared" si="2"/>
        <v>#REF!</v>
      </c>
      <c r="H33" s="129" t="e">
        <f t="shared" si="2"/>
        <v>#REF!</v>
      </c>
      <c r="I33" s="129" t="e">
        <f t="shared" si="2"/>
        <v>#REF!</v>
      </c>
      <c r="J33" s="129" t="e">
        <f t="shared" si="2"/>
        <v>#REF!</v>
      </c>
      <c r="K33" s="129" t="e">
        <f t="shared" si="2"/>
        <v>#REF!</v>
      </c>
      <c r="L33" s="129" t="e">
        <f t="shared" si="2"/>
        <v>#REF!</v>
      </c>
      <c r="M33" s="129" t="e">
        <f t="shared" si="2"/>
        <v>#REF!</v>
      </c>
      <c r="N33" s="129" t="e">
        <f t="shared" si="2"/>
        <v>#REF!</v>
      </c>
      <c r="O33" s="129" t="e">
        <f t="shared" si="2"/>
        <v>#REF!</v>
      </c>
      <c r="P33" s="129" t="e">
        <f t="shared" si="2"/>
        <v>#REF!</v>
      </c>
      <c r="Q33" s="129" t="e">
        <f t="shared" si="2"/>
        <v>#REF!</v>
      </c>
      <c r="R33" s="129" t="e">
        <f t="shared" si="2"/>
        <v>#REF!</v>
      </c>
      <c r="S33" s="129" t="e">
        <f t="shared" si="2"/>
        <v>#REF!</v>
      </c>
      <c r="T33" s="129" t="e">
        <f t="shared" si="2"/>
        <v>#REF!</v>
      </c>
      <c r="X33" s="27"/>
      <c r="Z33" s="27"/>
    </row>
    <row r="34" spans="1:26">
      <c r="A34" s="14" t="s">
        <v>35</v>
      </c>
      <c r="B34" s="143">
        <v>34</v>
      </c>
      <c r="D34" s="129" t="e">
        <f>Comps!#REF!</f>
        <v>#REF!</v>
      </c>
      <c r="E34" s="25" t="e">
        <f t="shared" si="2"/>
        <v>#REF!</v>
      </c>
      <c r="F34" s="150" t="e">
        <f t="shared" si="2"/>
        <v>#REF!</v>
      </c>
      <c r="G34" s="151" t="e">
        <f t="shared" si="2"/>
        <v>#REF!</v>
      </c>
      <c r="H34" s="129" t="e">
        <f t="shared" si="2"/>
        <v>#REF!</v>
      </c>
      <c r="I34" s="129" t="e">
        <f t="shared" si="2"/>
        <v>#REF!</v>
      </c>
      <c r="J34" s="129" t="e">
        <f t="shared" si="2"/>
        <v>#REF!</v>
      </c>
      <c r="K34" s="129" t="e">
        <f t="shared" si="2"/>
        <v>#REF!</v>
      </c>
      <c r="L34" s="129" t="e">
        <f t="shared" si="2"/>
        <v>#REF!</v>
      </c>
      <c r="M34" s="129" t="e">
        <f t="shared" si="2"/>
        <v>#REF!</v>
      </c>
      <c r="N34" s="129" t="e">
        <f t="shared" si="2"/>
        <v>#REF!</v>
      </c>
      <c r="O34" s="129" t="e">
        <f t="shared" si="2"/>
        <v>#REF!</v>
      </c>
      <c r="P34" s="129" t="e">
        <f t="shared" si="2"/>
        <v>#REF!</v>
      </c>
      <c r="Q34" s="129" t="e">
        <f t="shared" si="2"/>
        <v>#REF!</v>
      </c>
      <c r="R34" s="129" t="e">
        <f t="shared" si="2"/>
        <v>#REF!</v>
      </c>
      <c r="S34" s="129" t="e">
        <f t="shared" si="2"/>
        <v>#REF!</v>
      </c>
      <c r="T34" s="129" t="e">
        <f t="shared" si="2"/>
        <v>#REF!</v>
      </c>
      <c r="X34" s="27"/>
      <c r="Z34" s="27"/>
    </row>
    <row r="35" spans="1:26">
      <c r="A35" s="14" t="s">
        <v>36</v>
      </c>
      <c r="B35" s="143">
        <v>35</v>
      </c>
      <c r="D35" s="129" t="e">
        <f>Comps!#REF!</f>
        <v>#REF!</v>
      </c>
      <c r="E35" s="25" t="e">
        <f t="shared" si="2"/>
        <v>#REF!</v>
      </c>
      <c r="F35" s="150" t="e">
        <f t="shared" si="2"/>
        <v>#REF!</v>
      </c>
      <c r="G35" s="151" t="e">
        <f t="shared" si="2"/>
        <v>#REF!</v>
      </c>
      <c r="H35" s="129" t="e">
        <f t="shared" si="2"/>
        <v>#REF!</v>
      </c>
      <c r="I35" s="129" t="e">
        <f t="shared" si="2"/>
        <v>#REF!</v>
      </c>
      <c r="J35" s="129" t="e">
        <f t="shared" si="2"/>
        <v>#REF!</v>
      </c>
      <c r="K35" s="129" t="e">
        <f t="shared" si="2"/>
        <v>#REF!</v>
      </c>
      <c r="L35" s="129" t="e">
        <f t="shared" si="2"/>
        <v>#REF!</v>
      </c>
      <c r="M35" s="129" t="e">
        <f t="shared" si="2"/>
        <v>#REF!</v>
      </c>
      <c r="N35" s="129" t="e">
        <f t="shared" si="2"/>
        <v>#REF!</v>
      </c>
      <c r="O35" s="129" t="e">
        <f t="shared" si="2"/>
        <v>#REF!</v>
      </c>
      <c r="P35" s="129" t="e">
        <f t="shared" si="2"/>
        <v>#REF!</v>
      </c>
      <c r="Q35" s="129" t="e">
        <f t="shared" si="2"/>
        <v>#REF!</v>
      </c>
      <c r="R35" s="129" t="e">
        <f t="shared" ref="E35:T41" si="3">IF(ISNA(VLOOKUP($D35,COAlookupRange,VLOOKUP(R$1,HeadNumbers,2,0),0)),"x",VLOOKUP($D35,COAlookupRange,VLOOKUP(R$1,HeadNumbers,2,0),0))</f>
        <v>#REF!</v>
      </c>
      <c r="S35" s="129" t="e">
        <f t="shared" si="3"/>
        <v>#REF!</v>
      </c>
      <c r="T35" s="129" t="e">
        <f t="shared" si="3"/>
        <v>#REF!</v>
      </c>
      <c r="X35" s="27"/>
      <c r="Z35" s="27"/>
    </row>
    <row r="36" spans="1:26">
      <c r="A36" s="14" t="s">
        <v>37</v>
      </c>
      <c r="B36" s="143">
        <v>36</v>
      </c>
      <c r="D36" s="129" t="e">
        <f>Comps!#REF!</f>
        <v>#REF!</v>
      </c>
      <c r="E36" s="25" t="e">
        <f t="shared" si="3"/>
        <v>#REF!</v>
      </c>
      <c r="F36" s="150" t="e">
        <f t="shared" si="3"/>
        <v>#REF!</v>
      </c>
      <c r="G36" s="151" t="e">
        <f t="shared" si="3"/>
        <v>#REF!</v>
      </c>
      <c r="H36" s="129" t="e">
        <f t="shared" si="3"/>
        <v>#REF!</v>
      </c>
      <c r="I36" s="129" t="e">
        <f t="shared" si="3"/>
        <v>#REF!</v>
      </c>
      <c r="J36" s="129" t="e">
        <f t="shared" si="3"/>
        <v>#REF!</v>
      </c>
      <c r="K36" s="129" t="e">
        <f t="shared" si="3"/>
        <v>#REF!</v>
      </c>
      <c r="L36" s="129" t="e">
        <f t="shared" si="3"/>
        <v>#REF!</v>
      </c>
      <c r="M36" s="129" t="e">
        <f t="shared" si="3"/>
        <v>#REF!</v>
      </c>
      <c r="N36" s="129" t="e">
        <f t="shared" si="3"/>
        <v>#REF!</v>
      </c>
      <c r="O36" s="129" t="e">
        <f t="shared" si="3"/>
        <v>#REF!</v>
      </c>
      <c r="P36" s="129" t="e">
        <f t="shared" si="3"/>
        <v>#REF!</v>
      </c>
      <c r="Q36" s="129" t="e">
        <f t="shared" si="3"/>
        <v>#REF!</v>
      </c>
      <c r="R36" s="129" t="e">
        <f t="shared" si="3"/>
        <v>#REF!</v>
      </c>
      <c r="S36" s="129" t="e">
        <f t="shared" si="3"/>
        <v>#REF!</v>
      </c>
      <c r="T36" s="129" t="e">
        <f t="shared" si="3"/>
        <v>#REF!</v>
      </c>
      <c r="X36" s="27"/>
      <c r="Z36" s="27"/>
    </row>
    <row r="37" spans="1:26">
      <c r="A37" s="14" t="s">
        <v>38</v>
      </c>
      <c r="B37" s="143">
        <v>37</v>
      </c>
      <c r="D37" s="129" t="e">
        <f>Comps!#REF!</f>
        <v>#REF!</v>
      </c>
      <c r="E37" s="25" t="e">
        <f t="shared" si="3"/>
        <v>#REF!</v>
      </c>
      <c r="F37" s="150" t="e">
        <f t="shared" si="3"/>
        <v>#REF!</v>
      </c>
      <c r="G37" s="151" t="e">
        <f t="shared" si="3"/>
        <v>#REF!</v>
      </c>
      <c r="H37" s="129" t="e">
        <f t="shared" si="3"/>
        <v>#REF!</v>
      </c>
      <c r="I37" s="129" t="e">
        <f t="shared" si="3"/>
        <v>#REF!</v>
      </c>
      <c r="J37" s="129" t="e">
        <f t="shared" si="3"/>
        <v>#REF!</v>
      </c>
      <c r="K37" s="129" t="e">
        <f t="shared" si="3"/>
        <v>#REF!</v>
      </c>
      <c r="L37" s="129" t="e">
        <f t="shared" si="3"/>
        <v>#REF!</v>
      </c>
      <c r="M37" s="129" t="e">
        <f t="shared" si="3"/>
        <v>#REF!</v>
      </c>
      <c r="N37" s="129" t="e">
        <f t="shared" si="3"/>
        <v>#REF!</v>
      </c>
      <c r="O37" s="129" t="e">
        <f t="shared" si="3"/>
        <v>#REF!</v>
      </c>
      <c r="P37" s="129" t="e">
        <f t="shared" si="3"/>
        <v>#REF!</v>
      </c>
      <c r="Q37" s="129" t="e">
        <f t="shared" si="3"/>
        <v>#REF!</v>
      </c>
      <c r="R37" s="129" t="e">
        <f t="shared" si="3"/>
        <v>#REF!</v>
      </c>
      <c r="S37" s="129" t="e">
        <f t="shared" si="3"/>
        <v>#REF!</v>
      </c>
      <c r="T37" s="129" t="e">
        <f t="shared" si="3"/>
        <v>#REF!</v>
      </c>
      <c r="X37" s="27"/>
      <c r="Z37" s="27"/>
    </row>
    <row r="38" spans="1:26">
      <c r="A38" s="14" t="s">
        <v>39</v>
      </c>
      <c r="B38" s="143">
        <v>38</v>
      </c>
      <c r="D38" s="129" t="e">
        <f>Comps!#REF!</f>
        <v>#REF!</v>
      </c>
      <c r="E38" s="25" t="e">
        <f t="shared" si="3"/>
        <v>#REF!</v>
      </c>
      <c r="F38" s="150" t="e">
        <f t="shared" si="3"/>
        <v>#REF!</v>
      </c>
      <c r="G38" s="151" t="e">
        <f t="shared" si="3"/>
        <v>#REF!</v>
      </c>
      <c r="H38" s="129" t="e">
        <f t="shared" si="3"/>
        <v>#REF!</v>
      </c>
      <c r="I38" s="129" t="e">
        <f t="shared" si="3"/>
        <v>#REF!</v>
      </c>
      <c r="J38" s="129" t="e">
        <f t="shared" si="3"/>
        <v>#REF!</v>
      </c>
      <c r="K38" s="129" t="e">
        <f t="shared" si="3"/>
        <v>#REF!</v>
      </c>
      <c r="L38" s="129" t="e">
        <f t="shared" si="3"/>
        <v>#REF!</v>
      </c>
      <c r="M38" s="129" t="e">
        <f t="shared" si="3"/>
        <v>#REF!</v>
      </c>
      <c r="N38" s="129" t="e">
        <f t="shared" si="3"/>
        <v>#REF!</v>
      </c>
      <c r="O38" s="129" t="e">
        <f t="shared" si="3"/>
        <v>#REF!</v>
      </c>
      <c r="P38" s="129" t="e">
        <f t="shared" si="3"/>
        <v>#REF!</v>
      </c>
      <c r="Q38" s="129" t="e">
        <f t="shared" si="3"/>
        <v>#REF!</v>
      </c>
      <c r="R38" s="129" t="e">
        <f t="shared" si="3"/>
        <v>#REF!</v>
      </c>
      <c r="S38" s="129" t="e">
        <f t="shared" si="3"/>
        <v>#REF!</v>
      </c>
      <c r="T38" s="129" t="e">
        <f t="shared" si="3"/>
        <v>#REF!</v>
      </c>
      <c r="X38" s="27"/>
      <c r="Z38" s="27"/>
    </row>
    <row r="39" spans="1:26">
      <c r="A39" s="14" t="s">
        <v>40</v>
      </c>
      <c r="B39" s="143">
        <v>39</v>
      </c>
      <c r="D39" s="129" t="e">
        <f>Comps!#REF!</f>
        <v>#REF!</v>
      </c>
      <c r="E39" s="25" t="e">
        <f t="shared" si="3"/>
        <v>#REF!</v>
      </c>
      <c r="F39" s="150" t="e">
        <f t="shared" si="3"/>
        <v>#REF!</v>
      </c>
      <c r="G39" s="151" t="e">
        <f t="shared" si="3"/>
        <v>#REF!</v>
      </c>
      <c r="H39" s="129" t="e">
        <f t="shared" si="3"/>
        <v>#REF!</v>
      </c>
      <c r="I39" s="129" t="e">
        <f t="shared" si="3"/>
        <v>#REF!</v>
      </c>
      <c r="J39" s="129" t="e">
        <f t="shared" si="3"/>
        <v>#REF!</v>
      </c>
      <c r="K39" s="129" t="e">
        <f t="shared" si="3"/>
        <v>#REF!</v>
      </c>
      <c r="L39" s="129" t="e">
        <f t="shared" si="3"/>
        <v>#REF!</v>
      </c>
      <c r="M39" s="129" t="e">
        <f t="shared" si="3"/>
        <v>#REF!</v>
      </c>
      <c r="N39" s="129" t="e">
        <f t="shared" si="3"/>
        <v>#REF!</v>
      </c>
      <c r="O39" s="129" t="e">
        <f t="shared" si="3"/>
        <v>#REF!</v>
      </c>
      <c r="P39" s="129" t="e">
        <f t="shared" si="3"/>
        <v>#REF!</v>
      </c>
      <c r="Q39" s="129" t="e">
        <f t="shared" si="3"/>
        <v>#REF!</v>
      </c>
      <c r="R39" s="129" t="e">
        <f t="shared" si="3"/>
        <v>#REF!</v>
      </c>
      <c r="S39" s="129" t="e">
        <f t="shared" si="3"/>
        <v>#REF!</v>
      </c>
      <c r="T39" s="129" t="e">
        <f t="shared" si="3"/>
        <v>#REF!</v>
      </c>
      <c r="X39" s="27"/>
      <c r="Z39" s="27"/>
    </row>
    <row r="40" spans="1:26">
      <c r="A40" s="14" t="s">
        <v>41</v>
      </c>
      <c r="B40" s="143">
        <v>40</v>
      </c>
      <c r="D40" s="129" t="e">
        <f>Comps!#REF!</f>
        <v>#REF!</v>
      </c>
      <c r="E40" s="25" t="e">
        <f t="shared" si="3"/>
        <v>#REF!</v>
      </c>
      <c r="F40" s="150" t="e">
        <f t="shared" si="3"/>
        <v>#REF!</v>
      </c>
      <c r="G40" s="151" t="e">
        <f t="shared" si="3"/>
        <v>#REF!</v>
      </c>
      <c r="H40" s="129" t="e">
        <f t="shared" si="3"/>
        <v>#REF!</v>
      </c>
      <c r="I40" s="129" t="e">
        <f t="shared" si="3"/>
        <v>#REF!</v>
      </c>
      <c r="J40" s="129" t="e">
        <f t="shared" si="3"/>
        <v>#REF!</v>
      </c>
      <c r="K40" s="129" t="e">
        <f t="shared" si="3"/>
        <v>#REF!</v>
      </c>
      <c r="L40" s="129" t="e">
        <f t="shared" si="3"/>
        <v>#REF!</v>
      </c>
      <c r="M40" s="129" t="e">
        <f t="shared" si="3"/>
        <v>#REF!</v>
      </c>
      <c r="N40" s="129" t="e">
        <f t="shared" si="3"/>
        <v>#REF!</v>
      </c>
      <c r="O40" s="129" t="e">
        <f t="shared" si="3"/>
        <v>#REF!</v>
      </c>
      <c r="P40" s="129" t="e">
        <f t="shared" si="3"/>
        <v>#REF!</v>
      </c>
      <c r="Q40" s="129" t="e">
        <f t="shared" si="3"/>
        <v>#REF!</v>
      </c>
      <c r="R40" s="129" t="e">
        <f t="shared" si="3"/>
        <v>#REF!</v>
      </c>
      <c r="S40" s="129" t="e">
        <f t="shared" si="3"/>
        <v>#REF!</v>
      </c>
      <c r="T40" s="129" t="e">
        <f t="shared" si="3"/>
        <v>#REF!</v>
      </c>
      <c r="X40" s="27"/>
      <c r="Z40" s="27"/>
    </row>
    <row r="41" spans="1:26">
      <c r="A41" s="14" t="s">
        <v>42</v>
      </c>
      <c r="B41" s="143">
        <v>41</v>
      </c>
      <c r="D41" s="129" t="e">
        <f>Comps!#REF!</f>
        <v>#REF!</v>
      </c>
      <c r="E41" s="25" t="e">
        <f t="shared" si="3"/>
        <v>#REF!</v>
      </c>
      <c r="F41" s="150" t="e">
        <f t="shared" si="3"/>
        <v>#REF!</v>
      </c>
      <c r="G41" s="151" t="e">
        <f t="shared" si="3"/>
        <v>#REF!</v>
      </c>
      <c r="H41" s="129" t="e">
        <f t="shared" si="3"/>
        <v>#REF!</v>
      </c>
      <c r="I41" s="129" t="e">
        <f t="shared" si="3"/>
        <v>#REF!</v>
      </c>
      <c r="J41" s="129" t="e">
        <f t="shared" si="3"/>
        <v>#REF!</v>
      </c>
      <c r="K41" s="129" t="e">
        <f t="shared" si="3"/>
        <v>#REF!</v>
      </c>
      <c r="L41" s="129" t="e">
        <f t="shared" si="3"/>
        <v>#REF!</v>
      </c>
      <c r="M41" s="129" t="e">
        <f t="shared" si="3"/>
        <v>#REF!</v>
      </c>
      <c r="N41" s="129" t="e">
        <f t="shared" si="3"/>
        <v>#REF!</v>
      </c>
      <c r="O41" s="129" t="e">
        <f t="shared" si="3"/>
        <v>#REF!</v>
      </c>
      <c r="P41" s="129" t="e">
        <f t="shared" si="3"/>
        <v>#REF!</v>
      </c>
      <c r="Q41" s="129" t="e">
        <f t="shared" si="3"/>
        <v>#REF!</v>
      </c>
      <c r="R41" s="129" t="e">
        <f t="shared" si="3"/>
        <v>#REF!</v>
      </c>
      <c r="S41" s="129" t="e">
        <f t="shared" si="3"/>
        <v>#REF!</v>
      </c>
      <c r="T41" s="129" t="e">
        <f t="shared" si="3"/>
        <v>#REF!</v>
      </c>
      <c r="X41" s="27"/>
      <c r="Z41" s="27"/>
    </row>
    <row r="42" spans="1:26">
      <c r="A42" s="14" t="s">
        <v>43</v>
      </c>
      <c r="B42" s="143">
        <v>42</v>
      </c>
      <c r="D42" s="129" t="e">
        <f>Comps!#REF!</f>
        <v>#REF!</v>
      </c>
      <c r="E42" s="25" t="e">
        <f t="shared" ref="E42:T48" si="4">IF(ISNA(VLOOKUP($D42,COAlookupRange,VLOOKUP(E$1,HeadNumbers,2,0),0)),"x",VLOOKUP($D42,COAlookupRange,VLOOKUP(E$1,HeadNumbers,2,0),0))</f>
        <v>#REF!</v>
      </c>
      <c r="F42" s="150" t="e">
        <f t="shared" si="4"/>
        <v>#REF!</v>
      </c>
      <c r="G42" s="151" t="e">
        <f t="shared" si="4"/>
        <v>#REF!</v>
      </c>
      <c r="H42" s="129" t="e">
        <f t="shared" si="4"/>
        <v>#REF!</v>
      </c>
      <c r="I42" s="129" t="e">
        <f t="shared" si="4"/>
        <v>#REF!</v>
      </c>
      <c r="J42" s="129" t="e">
        <f t="shared" si="4"/>
        <v>#REF!</v>
      </c>
      <c r="K42" s="129" t="e">
        <f t="shared" si="4"/>
        <v>#REF!</v>
      </c>
      <c r="L42" s="129" t="e">
        <f t="shared" si="4"/>
        <v>#REF!</v>
      </c>
      <c r="M42" s="129" t="e">
        <f t="shared" si="4"/>
        <v>#REF!</v>
      </c>
      <c r="N42" s="129" t="e">
        <f t="shared" si="4"/>
        <v>#REF!</v>
      </c>
      <c r="O42" s="129" t="e">
        <f t="shared" si="4"/>
        <v>#REF!</v>
      </c>
      <c r="P42" s="129" t="e">
        <f t="shared" si="4"/>
        <v>#REF!</v>
      </c>
      <c r="Q42" s="129" t="e">
        <f t="shared" si="4"/>
        <v>#REF!</v>
      </c>
      <c r="R42" s="129" t="e">
        <f t="shared" si="4"/>
        <v>#REF!</v>
      </c>
      <c r="S42" s="129" t="e">
        <f t="shared" si="4"/>
        <v>#REF!</v>
      </c>
      <c r="T42" s="129" t="e">
        <f t="shared" si="4"/>
        <v>#REF!</v>
      </c>
      <c r="X42" s="27"/>
      <c r="Z42" s="27"/>
    </row>
    <row r="43" spans="1:26">
      <c r="A43" s="14" t="s">
        <v>44</v>
      </c>
      <c r="B43" s="143">
        <v>43</v>
      </c>
      <c r="D43" s="129" t="e">
        <f>Comps!#REF!</f>
        <v>#REF!</v>
      </c>
      <c r="E43" s="25" t="e">
        <f t="shared" si="4"/>
        <v>#REF!</v>
      </c>
      <c r="F43" s="150" t="e">
        <f t="shared" si="4"/>
        <v>#REF!</v>
      </c>
      <c r="G43" s="151" t="e">
        <f t="shared" si="4"/>
        <v>#REF!</v>
      </c>
      <c r="H43" s="129" t="e">
        <f t="shared" si="4"/>
        <v>#REF!</v>
      </c>
      <c r="I43" s="129" t="e">
        <f t="shared" si="4"/>
        <v>#REF!</v>
      </c>
      <c r="J43" s="129" t="e">
        <f t="shared" si="4"/>
        <v>#REF!</v>
      </c>
      <c r="K43" s="129" t="e">
        <f t="shared" si="4"/>
        <v>#REF!</v>
      </c>
      <c r="L43" s="129" t="e">
        <f t="shared" si="4"/>
        <v>#REF!</v>
      </c>
      <c r="M43" s="129" t="e">
        <f t="shared" si="4"/>
        <v>#REF!</v>
      </c>
      <c r="N43" s="129" t="e">
        <f t="shared" si="4"/>
        <v>#REF!</v>
      </c>
      <c r="O43" s="129" t="e">
        <f t="shared" si="4"/>
        <v>#REF!</v>
      </c>
      <c r="P43" s="129" t="e">
        <f t="shared" si="4"/>
        <v>#REF!</v>
      </c>
      <c r="Q43" s="129" t="e">
        <f t="shared" si="4"/>
        <v>#REF!</v>
      </c>
      <c r="R43" s="129" t="e">
        <f t="shared" si="4"/>
        <v>#REF!</v>
      </c>
      <c r="S43" s="129" t="e">
        <f t="shared" si="4"/>
        <v>#REF!</v>
      </c>
      <c r="T43" s="129" t="e">
        <f t="shared" si="4"/>
        <v>#REF!</v>
      </c>
      <c r="X43" s="27"/>
      <c r="Z43" s="27"/>
    </row>
    <row r="44" spans="1:26">
      <c r="A44" s="14" t="s">
        <v>45</v>
      </c>
      <c r="B44" s="143">
        <v>44</v>
      </c>
      <c r="D44" s="129" t="e">
        <f>Comps!#REF!</f>
        <v>#REF!</v>
      </c>
      <c r="E44" s="25" t="e">
        <f t="shared" si="4"/>
        <v>#REF!</v>
      </c>
      <c r="F44" s="150" t="e">
        <f t="shared" si="4"/>
        <v>#REF!</v>
      </c>
      <c r="G44" s="151" t="e">
        <f t="shared" si="4"/>
        <v>#REF!</v>
      </c>
      <c r="H44" s="129" t="e">
        <f t="shared" si="4"/>
        <v>#REF!</v>
      </c>
      <c r="I44" s="129" t="e">
        <f t="shared" si="4"/>
        <v>#REF!</v>
      </c>
      <c r="J44" s="129" t="e">
        <f t="shared" si="4"/>
        <v>#REF!</v>
      </c>
      <c r="K44" s="129" t="e">
        <f t="shared" si="4"/>
        <v>#REF!</v>
      </c>
      <c r="L44" s="129" t="e">
        <f t="shared" si="4"/>
        <v>#REF!</v>
      </c>
      <c r="M44" s="129" t="e">
        <f t="shared" si="4"/>
        <v>#REF!</v>
      </c>
      <c r="N44" s="129" t="e">
        <f t="shared" si="4"/>
        <v>#REF!</v>
      </c>
      <c r="O44" s="129" t="e">
        <f t="shared" si="4"/>
        <v>#REF!</v>
      </c>
      <c r="P44" s="129" t="e">
        <f t="shared" si="4"/>
        <v>#REF!</v>
      </c>
      <c r="Q44" s="129" t="e">
        <f t="shared" si="4"/>
        <v>#REF!</v>
      </c>
      <c r="R44" s="129" t="e">
        <f t="shared" si="4"/>
        <v>#REF!</v>
      </c>
      <c r="S44" s="129" t="e">
        <f t="shared" si="4"/>
        <v>#REF!</v>
      </c>
      <c r="T44" s="129" t="e">
        <f t="shared" si="4"/>
        <v>#REF!</v>
      </c>
      <c r="X44" s="27"/>
      <c r="Z44" s="27"/>
    </row>
    <row r="45" spans="1:26">
      <c r="A45" s="14" t="s">
        <v>46</v>
      </c>
      <c r="B45" s="143">
        <v>45</v>
      </c>
      <c r="D45" s="129" t="e">
        <f>Comps!#REF!</f>
        <v>#REF!</v>
      </c>
      <c r="E45" s="25" t="e">
        <f t="shared" si="4"/>
        <v>#REF!</v>
      </c>
      <c r="F45" s="150" t="e">
        <f t="shared" si="4"/>
        <v>#REF!</v>
      </c>
      <c r="G45" s="151" t="e">
        <f t="shared" si="4"/>
        <v>#REF!</v>
      </c>
      <c r="H45" s="129" t="e">
        <f t="shared" si="4"/>
        <v>#REF!</v>
      </c>
      <c r="I45" s="129" t="e">
        <f t="shared" si="4"/>
        <v>#REF!</v>
      </c>
      <c r="J45" s="129" t="e">
        <f t="shared" si="4"/>
        <v>#REF!</v>
      </c>
      <c r="K45" s="129" t="e">
        <f t="shared" si="4"/>
        <v>#REF!</v>
      </c>
      <c r="L45" s="129" t="e">
        <f t="shared" si="4"/>
        <v>#REF!</v>
      </c>
      <c r="M45" s="129" t="e">
        <f t="shared" si="4"/>
        <v>#REF!</v>
      </c>
      <c r="N45" s="129" t="e">
        <f t="shared" si="4"/>
        <v>#REF!</v>
      </c>
      <c r="O45" s="129" t="e">
        <f t="shared" si="4"/>
        <v>#REF!</v>
      </c>
      <c r="P45" s="129" t="e">
        <f t="shared" si="4"/>
        <v>#REF!</v>
      </c>
      <c r="Q45" s="129" t="e">
        <f t="shared" si="4"/>
        <v>#REF!</v>
      </c>
      <c r="R45" s="129" t="e">
        <f t="shared" si="4"/>
        <v>#REF!</v>
      </c>
      <c r="S45" s="129" t="e">
        <f t="shared" si="4"/>
        <v>#REF!</v>
      </c>
      <c r="T45" s="129" t="e">
        <f t="shared" si="4"/>
        <v>#REF!</v>
      </c>
      <c r="X45" s="27"/>
      <c r="Z45" s="27"/>
    </row>
    <row r="46" spans="1:26">
      <c r="A46" s="14" t="s">
        <v>615</v>
      </c>
      <c r="B46" s="143">
        <v>46</v>
      </c>
      <c r="D46" s="129" t="e">
        <f>Comps!#REF!</f>
        <v>#REF!</v>
      </c>
      <c r="E46" s="25" t="e">
        <f t="shared" si="4"/>
        <v>#REF!</v>
      </c>
      <c r="F46" s="150" t="e">
        <f t="shared" si="4"/>
        <v>#REF!</v>
      </c>
      <c r="G46" s="151" t="e">
        <f t="shared" si="4"/>
        <v>#REF!</v>
      </c>
      <c r="H46" s="129" t="e">
        <f t="shared" si="4"/>
        <v>#REF!</v>
      </c>
      <c r="I46" s="129" t="e">
        <f t="shared" si="4"/>
        <v>#REF!</v>
      </c>
      <c r="J46" s="129" t="e">
        <f t="shared" si="4"/>
        <v>#REF!</v>
      </c>
      <c r="K46" s="129" t="e">
        <f t="shared" si="4"/>
        <v>#REF!</v>
      </c>
      <c r="L46" s="129" t="e">
        <f t="shared" si="4"/>
        <v>#REF!</v>
      </c>
      <c r="M46" s="129" t="e">
        <f t="shared" si="4"/>
        <v>#REF!</v>
      </c>
      <c r="N46" s="129" t="e">
        <f t="shared" si="4"/>
        <v>#REF!</v>
      </c>
      <c r="O46" s="129" t="e">
        <f t="shared" si="4"/>
        <v>#REF!</v>
      </c>
      <c r="P46" s="129" t="e">
        <f t="shared" si="4"/>
        <v>#REF!</v>
      </c>
      <c r="Q46" s="129" t="e">
        <f t="shared" si="4"/>
        <v>#REF!</v>
      </c>
      <c r="R46" s="129" t="e">
        <f t="shared" si="4"/>
        <v>#REF!</v>
      </c>
      <c r="S46" s="129" t="e">
        <f t="shared" si="4"/>
        <v>#REF!</v>
      </c>
      <c r="T46" s="129" t="e">
        <f t="shared" si="4"/>
        <v>#REF!</v>
      </c>
      <c r="X46" s="27"/>
      <c r="Z46" s="27"/>
    </row>
    <row r="47" spans="1:26">
      <c r="A47" s="14" t="s">
        <v>47</v>
      </c>
      <c r="B47" s="143">
        <v>47</v>
      </c>
      <c r="D47" s="129" t="e">
        <f>Comps!#REF!</f>
        <v>#REF!</v>
      </c>
      <c r="E47" s="25" t="e">
        <f t="shared" si="4"/>
        <v>#REF!</v>
      </c>
      <c r="F47" s="150" t="e">
        <f t="shared" si="4"/>
        <v>#REF!</v>
      </c>
      <c r="G47" s="151" t="e">
        <f t="shared" si="4"/>
        <v>#REF!</v>
      </c>
      <c r="H47" s="129" t="e">
        <f t="shared" si="4"/>
        <v>#REF!</v>
      </c>
      <c r="I47" s="129" t="e">
        <f t="shared" si="4"/>
        <v>#REF!</v>
      </c>
      <c r="J47" s="129" t="e">
        <f t="shared" si="4"/>
        <v>#REF!</v>
      </c>
      <c r="K47" s="129" t="e">
        <f t="shared" si="4"/>
        <v>#REF!</v>
      </c>
      <c r="L47" s="129" t="e">
        <f t="shared" si="4"/>
        <v>#REF!</v>
      </c>
      <c r="M47" s="129" t="e">
        <f t="shared" si="4"/>
        <v>#REF!</v>
      </c>
      <c r="N47" s="129" t="e">
        <f t="shared" si="4"/>
        <v>#REF!</v>
      </c>
      <c r="O47" s="129" t="e">
        <f t="shared" si="4"/>
        <v>#REF!</v>
      </c>
      <c r="P47" s="129" t="e">
        <f t="shared" si="4"/>
        <v>#REF!</v>
      </c>
      <c r="Q47" s="129" t="e">
        <f t="shared" si="4"/>
        <v>#REF!</v>
      </c>
      <c r="R47" s="129" t="e">
        <f t="shared" si="4"/>
        <v>#REF!</v>
      </c>
      <c r="S47" s="129" t="e">
        <f t="shared" si="4"/>
        <v>#REF!</v>
      </c>
      <c r="T47" s="129" t="e">
        <f t="shared" si="4"/>
        <v>#REF!</v>
      </c>
      <c r="X47" s="27"/>
      <c r="Z47" s="27"/>
    </row>
    <row r="48" spans="1:26">
      <c r="A48" s="14" t="s">
        <v>48</v>
      </c>
      <c r="B48" s="143">
        <v>48</v>
      </c>
      <c r="D48" s="129" t="e">
        <f>Comps!#REF!</f>
        <v>#REF!</v>
      </c>
      <c r="E48" s="25" t="e">
        <f t="shared" si="4"/>
        <v>#REF!</v>
      </c>
      <c r="F48" s="150" t="e">
        <f t="shared" si="4"/>
        <v>#REF!</v>
      </c>
      <c r="G48" s="151" t="e">
        <f t="shared" si="4"/>
        <v>#REF!</v>
      </c>
      <c r="H48" s="129" t="e">
        <f t="shared" si="4"/>
        <v>#REF!</v>
      </c>
      <c r="I48" s="129" t="e">
        <f t="shared" si="4"/>
        <v>#REF!</v>
      </c>
      <c r="J48" s="129" t="e">
        <f t="shared" si="4"/>
        <v>#REF!</v>
      </c>
      <c r="K48" s="129" t="e">
        <f t="shared" si="4"/>
        <v>#REF!</v>
      </c>
      <c r="L48" s="129" t="e">
        <f t="shared" si="4"/>
        <v>#REF!</v>
      </c>
      <c r="M48" s="129" t="e">
        <f t="shared" si="4"/>
        <v>#REF!</v>
      </c>
      <c r="N48" s="129" t="e">
        <f t="shared" si="4"/>
        <v>#REF!</v>
      </c>
      <c r="O48" s="129" t="e">
        <f t="shared" si="4"/>
        <v>#REF!</v>
      </c>
      <c r="P48" s="129" t="e">
        <f t="shared" si="4"/>
        <v>#REF!</v>
      </c>
      <c r="Q48" s="129" t="e">
        <f t="shared" si="4"/>
        <v>#REF!</v>
      </c>
      <c r="R48" s="129" t="e">
        <f t="shared" si="4"/>
        <v>#REF!</v>
      </c>
      <c r="S48" s="129" t="e">
        <f t="shared" ref="E48:T64" si="5">IF(ISNA(VLOOKUP($D48,COAlookupRange,VLOOKUP(S$1,HeadNumbers,2,0),0)),"x",VLOOKUP($D48,COAlookupRange,VLOOKUP(S$1,HeadNumbers,2,0),0))</f>
        <v>#REF!</v>
      </c>
      <c r="T48" s="129" t="e">
        <f t="shared" si="5"/>
        <v>#REF!</v>
      </c>
      <c r="X48" s="27"/>
      <c r="Z48" s="27"/>
    </row>
    <row r="49" spans="1:26">
      <c r="A49" s="14" t="s">
        <v>49</v>
      </c>
      <c r="B49" s="143">
        <v>49</v>
      </c>
      <c r="D49" s="129" t="e">
        <f>Comps!#REF!</f>
        <v>#REF!</v>
      </c>
      <c r="E49" s="25" t="e">
        <f t="shared" si="5"/>
        <v>#REF!</v>
      </c>
      <c r="F49" s="150" t="e">
        <f t="shared" si="5"/>
        <v>#REF!</v>
      </c>
      <c r="G49" s="151" t="e">
        <f t="shared" si="5"/>
        <v>#REF!</v>
      </c>
      <c r="H49" s="129" t="e">
        <f t="shared" si="5"/>
        <v>#REF!</v>
      </c>
      <c r="I49" s="129" t="e">
        <f t="shared" si="5"/>
        <v>#REF!</v>
      </c>
      <c r="J49" s="129" t="e">
        <f t="shared" si="5"/>
        <v>#REF!</v>
      </c>
      <c r="K49" s="129" t="e">
        <f t="shared" si="5"/>
        <v>#REF!</v>
      </c>
      <c r="L49" s="129" t="e">
        <f t="shared" si="5"/>
        <v>#REF!</v>
      </c>
      <c r="M49" s="129" t="e">
        <f t="shared" si="5"/>
        <v>#REF!</v>
      </c>
      <c r="N49" s="129" t="e">
        <f t="shared" si="5"/>
        <v>#REF!</v>
      </c>
      <c r="O49" s="129" t="e">
        <f t="shared" si="5"/>
        <v>#REF!</v>
      </c>
      <c r="P49" s="129" t="e">
        <f t="shared" si="5"/>
        <v>#REF!</v>
      </c>
      <c r="Q49" s="129" t="e">
        <f t="shared" si="5"/>
        <v>#REF!</v>
      </c>
      <c r="R49" s="129" t="e">
        <f t="shared" si="5"/>
        <v>#REF!</v>
      </c>
      <c r="S49" s="129" t="e">
        <f t="shared" si="5"/>
        <v>#REF!</v>
      </c>
      <c r="T49" s="129" t="e">
        <f t="shared" si="5"/>
        <v>#REF!</v>
      </c>
      <c r="X49" s="27"/>
      <c r="Z49" s="27"/>
    </row>
    <row r="50" spans="1:26">
      <c r="A50" s="14" t="s">
        <v>50</v>
      </c>
      <c r="B50" s="143">
        <v>50</v>
      </c>
      <c r="D50" s="129" t="e">
        <f>Comps!#REF!</f>
        <v>#REF!</v>
      </c>
      <c r="E50" s="25" t="e">
        <f t="shared" si="5"/>
        <v>#REF!</v>
      </c>
      <c r="F50" s="150" t="e">
        <f t="shared" si="5"/>
        <v>#REF!</v>
      </c>
      <c r="G50" s="151" t="e">
        <f t="shared" si="5"/>
        <v>#REF!</v>
      </c>
      <c r="H50" s="129" t="e">
        <f t="shared" si="5"/>
        <v>#REF!</v>
      </c>
      <c r="I50" s="129" t="e">
        <f t="shared" si="5"/>
        <v>#REF!</v>
      </c>
      <c r="J50" s="129" t="e">
        <f t="shared" si="5"/>
        <v>#REF!</v>
      </c>
      <c r="K50" s="129" t="e">
        <f t="shared" si="5"/>
        <v>#REF!</v>
      </c>
      <c r="L50" s="129" t="e">
        <f t="shared" si="5"/>
        <v>#REF!</v>
      </c>
      <c r="M50" s="129" t="e">
        <f t="shared" si="5"/>
        <v>#REF!</v>
      </c>
      <c r="N50" s="129" t="e">
        <f t="shared" si="5"/>
        <v>#REF!</v>
      </c>
      <c r="O50" s="129" t="e">
        <f t="shared" si="5"/>
        <v>#REF!</v>
      </c>
      <c r="P50" s="129" t="e">
        <f t="shared" si="5"/>
        <v>#REF!</v>
      </c>
      <c r="Q50" s="129" t="e">
        <f t="shared" si="5"/>
        <v>#REF!</v>
      </c>
      <c r="R50" s="129" t="e">
        <f t="shared" si="5"/>
        <v>#REF!</v>
      </c>
      <c r="S50" s="129" t="e">
        <f t="shared" si="5"/>
        <v>#REF!</v>
      </c>
      <c r="T50" s="129" t="e">
        <f t="shared" si="5"/>
        <v>#REF!</v>
      </c>
      <c r="X50" s="27"/>
      <c r="Z50" s="27"/>
    </row>
    <row r="51" spans="1:26">
      <c r="A51" s="14" t="s">
        <v>51</v>
      </c>
      <c r="B51" s="143">
        <v>51</v>
      </c>
      <c r="D51" s="129" t="e">
        <f>Comps!#REF!</f>
        <v>#REF!</v>
      </c>
      <c r="E51" s="25" t="e">
        <f t="shared" si="5"/>
        <v>#REF!</v>
      </c>
      <c r="F51" s="150" t="e">
        <f t="shared" si="5"/>
        <v>#REF!</v>
      </c>
      <c r="G51" s="151" t="e">
        <f t="shared" si="5"/>
        <v>#REF!</v>
      </c>
      <c r="H51" s="129" t="e">
        <f t="shared" si="5"/>
        <v>#REF!</v>
      </c>
      <c r="I51" s="129" t="e">
        <f t="shared" si="5"/>
        <v>#REF!</v>
      </c>
      <c r="J51" s="129" t="e">
        <f t="shared" si="5"/>
        <v>#REF!</v>
      </c>
      <c r="K51" s="129" t="e">
        <f t="shared" si="5"/>
        <v>#REF!</v>
      </c>
      <c r="L51" s="129" t="e">
        <f t="shared" si="5"/>
        <v>#REF!</v>
      </c>
      <c r="M51" s="129" t="e">
        <f t="shared" si="5"/>
        <v>#REF!</v>
      </c>
      <c r="N51" s="129" t="e">
        <f t="shared" si="5"/>
        <v>#REF!</v>
      </c>
      <c r="O51" s="129" t="e">
        <f t="shared" si="5"/>
        <v>#REF!</v>
      </c>
      <c r="P51" s="129" t="e">
        <f t="shared" si="5"/>
        <v>#REF!</v>
      </c>
      <c r="Q51" s="129" t="e">
        <f t="shared" si="5"/>
        <v>#REF!</v>
      </c>
      <c r="R51" s="129" t="e">
        <f t="shared" si="5"/>
        <v>#REF!</v>
      </c>
      <c r="S51" s="129" t="e">
        <f t="shared" si="5"/>
        <v>#REF!</v>
      </c>
      <c r="T51" s="129" t="e">
        <f t="shared" si="5"/>
        <v>#REF!</v>
      </c>
      <c r="X51" s="27"/>
      <c r="Z51" s="27"/>
    </row>
    <row r="52" spans="1:26">
      <c r="A52" s="14" t="s">
        <v>52</v>
      </c>
      <c r="B52" s="143">
        <v>52</v>
      </c>
      <c r="D52" s="129" t="e">
        <f>Comps!#REF!</f>
        <v>#REF!</v>
      </c>
      <c r="E52" s="25" t="e">
        <f t="shared" si="5"/>
        <v>#REF!</v>
      </c>
      <c r="F52" s="150" t="e">
        <f t="shared" si="5"/>
        <v>#REF!</v>
      </c>
      <c r="G52" s="151" t="e">
        <f t="shared" si="5"/>
        <v>#REF!</v>
      </c>
      <c r="H52" s="129" t="e">
        <f t="shared" si="5"/>
        <v>#REF!</v>
      </c>
      <c r="I52" s="129" t="e">
        <f t="shared" si="5"/>
        <v>#REF!</v>
      </c>
      <c r="J52" s="129" t="e">
        <f t="shared" si="5"/>
        <v>#REF!</v>
      </c>
      <c r="K52" s="129" t="e">
        <f t="shared" si="5"/>
        <v>#REF!</v>
      </c>
      <c r="L52" s="129" t="e">
        <f t="shared" si="5"/>
        <v>#REF!</v>
      </c>
      <c r="M52" s="129" t="e">
        <f t="shared" si="5"/>
        <v>#REF!</v>
      </c>
      <c r="N52" s="129" t="e">
        <f t="shared" si="5"/>
        <v>#REF!</v>
      </c>
      <c r="O52" s="129" t="e">
        <f t="shared" si="5"/>
        <v>#REF!</v>
      </c>
      <c r="P52" s="129" t="e">
        <f t="shared" si="5"/>
        <v>#REF!</v>
      </c>
      <c r="Q52" s="129" t="e">
        <f t="shared" si="5"/>
        <v>#REF!</v>
      </c>
      <c r="R52" s="129" t="e">
        <f t="shared" si="5"/>
        <v>#REF!</v>
      </c>
      <c r="S52" s="129" t="e">
        <f t="shared" si="5"/>
        <v>#REF!</v>
      </c>
      <c r="T52" s="129" t="e">
        <f t="shared" si="5"/>
        <v>#REF!</v>
      </c>
      <c r="X52" s="27"/>
      <c r="Z52" s="27"/>
    </row>
    <row r="53" spans="1:26">
      <c r="A53" s="14" t="s">
        <v>53</v>
      </c>
      <c r="B53" s="143">
        <v>53</v>
      </c>
      <c r="D53" s="129" t="e">
        <f>Comps!#REF!</f>
        <v>#REF!</v>
      </c>
      <c r="E53" s="25" t="e">
        <f t="shared" si="5"/>
        <v>#REF!</v>
      </c>
      <c r="F53" s="150" t="e">
        <f t="shared" si="5"/>
        <v>#REF!</v>
      </c>
      <c r="G53" s="151" t="e">
        <f t="shared" si="5"/>
        <v>#REF!</v>
      </c>
      <c r="H53" s="129" t="e">
        <f t="shared" si="5"/>
        <v>#REF!</v>
      </c>
      <c r="I53" s="129" t="e">
        <f t="shared" si="5"/>
        <v>#REF!</v>
      </c>
      <c r="J53" s="129" t="e">
        <f t="shared" si="5"/>
        <v>#REF!</v>
      </c>
      <c r="K53" s="129" t="e">
        <f t="shared" si="5"/>
        <v>#REF!</v>
      </c>
      <c r="L53" s="129" t="e">
        <f t="shared" si="5"/>
        <v>#REF!</v>
      </c>
      <c r="M53" s="129" t="e">
        <f t="shared" si="5"/>
        <v>#REF!</v>
      </c>
      <c r="N53" s="129" t="e">
        <f t="shared" si="5"/>
        <v>#REF!</v>
      </c>
      <c r="O53" s="129" t="e">
        <f t="shared" si="5"/>
        <v>#REF!</v>
      </c>
      <c r="P53" s="129" t="e">
        <f t="shared" si="5"/>
        <v>#REF!</v>
      </c>
      <c r="Q53" s="129" t="e">
        <f t="shared" si="5"/>
        <v>#REF!</v>
      </c>
      <c r="R53" s="129" t="e">
        <f t="shared" si="5"/>
        <v>#REF!</v>
      </c>
      <c r="S53" s="129" t="e">
        <f t="shared" si="5"/>
        <v>#REF!</v>
      </c>
      <c r="T53" s="129" t="e">
        <f t="shared" si="5"/>
        <v>#REF!</v>
      </c>
      <c r="X53" s="27"/>
      <c r="Z53" s="27"/>
    </row>
    <row r="54" spans="1:26">
      <c r="A54" s="14" t="s">
        <v>54</v>
      </c>
      <c r="B54" s="143">
        <v>54</v>
      </c>
      <c r="D54" s="129" t="e">
        <f>Comps!#REF!</f>
        <v>#REF!</v>
      </c>
      <c r="E54" s="25" t="e">
        <f t="shared" si="5"/>
        <v>#REF!</v>
      </c>
      <c r="F54" s="150" t="e">
        <f t="shared" si="5"/>
        <v>#REF!</v>
      </c>
      <c r="G54" s="151" t="e">
        <f t="shared" si="5"/>
        <v>#REF!</v>
      </c>
      <c r="H54" s="129" t="e">
        <f t="shared" si="5"/>
        <v>#REF!</v>
      </c>
      <c r="I54" s="129" t="e">
        <f t="shared" si="5"/>
        <v>#REF!</v>
      </c>
      <c r="J54" s="129" t="e">
        <f t="shared" si="5"/>
        <v>#REF!</v>
      </c>
      <c r="K54" s="129" t="e">
        <f t="shared" si="5"/>
        <v>#REF!</v>
      </c>
      <c r="L54" s="129" t="e">
        <f t="shared" si="5"/>
        <v>#REF!</v>
      </c>
      <c r="M54" s="129" t="e">
        <f t="shared" si="5"/>
        <v>#REF!</v>
      </c>
      <c r="N54" s="129" t="e">
        <f t="shared" si="5"/>
        <v>#REF!</v>
      </c>
      <c r="O54" s="129" t="e">
        <f t="shared" si="5"/>
        <v>#REF!</v>
      </c>
      <c r="P54" s="129" t="e">
        <f t="shared" si="5"/>
        <v>#REF!</v>
      </c>
      <c r="Q54" s="129" t="e">
        <f t="shared" si="5"/>
        <v>#REF!</v>
      </c>
      <c r="R54" s="129" t="e">
        <f t="shared" si="5"/>
        <v>#REF!</v>
      </c>
      <c r="S54" s="129" t="e">
        <f t="shared" si="5"/>
        <v>#REF!</v>
      </c>
      <c r="T54" s="129" t="e">
        <f t="shared" si="5"/>
        <v>#REF!</v>
      </c>
      <c r="X54" s="27"/>
      <c r="Z54" s="27"/>
    </row>
    <row r="55" spans="1:26">
      <c r="A55" s="14" t="s">
        <v>483</v>
      </c>
      <c r="B55" s="143">
        <v>55</v>
      </c>
      <c r="D55" s="129" t="e">
        <f>Comps!#REF!</f>
        <v>#REF!</v>
      </c>
      <c r="E55" s="25" t="e">
        <f t="shared" si="5"/>
        <v>#REF!</v>
      </c>
      <c r="F55" s="150" t="e">
        <f t="shared" si="5"/>
        <v>#REF!</v>
      </c>
      <c r="G55" s="151" t="e">
        <f t="shared" si="5"/>
        <v>#REF!</v>
      </c>
      <c r="H55" s="129" t="e">
        <f t="shared" si="5"/>
        <v>#REF!</v>
      </c>
      <c r="I55" s="129" t="e">
        <f t="shared" si="5"/>
        <v>#REF!</v>
      </c>
      <c r="J55" s="129" t="e">
        <f t="shared" si="5"/>
        <v>#REF!</v>
      </c>
      <c r="K55" s="129" t="e">
        <f t="shared" si="5"/>
        <v>#REF!</v>
      </c>
      <c r="L55" s="129" t="e">
        <f t="shared" si="5"/>
        <v>#REF!</v>
      </c>
      <c r="M55" s="129" t="e">
        <f t="shared" si="5"/>
        <v>#REF!</v>
      </c>
      <c r="N55" s="129" t="e">
        <f t="shared" si="5"/>
        <v>#REF!</v>
      </c>
      <c r="O55" s="129" t="e">
        <f t="shared" si="5"/>
        <v>#REF!</v>
      </c>
      <c r="P55" s="129" t="e">
        <f t="shared" si="5"/>
        <v>#REF!</v>
      </c>
      <c r="Q55" s="129" t="e">
        <f t="shared" si="5"/>
        <v>#REF!</v>
      </c>
      <c r="R55" s="129" t="e">
        <f t="shared" si="5"/>
        <v>#REF!</v>
      </c>
      <c r="S55" s="129" t="e">
        <f t="shared" si="5"/>
        <v>#REF!</v>
      </c>
      <c r="T55" s="129" t="e">
        <f t="shared" si="5"/>
        <v>#REF!</v>
      </c>
      <c r="X55" s="27"/>
      <c r="Z55" s="27"/>
    </row>
    <row r="56" spans="1:26">
      <c r="A56" s="14" t="s">
        <v>566</v>
      </c>
      <c r="B56" s="143">
        <v>56</v>
      </c>
      <c r="D56" s="129" t="e">
        <f>Comps!#REF!</f>
        <v>#REF!</v>
      </c>
      <c r="E56" s="25" t="e">
        <f t="shared" si="5"/>
        <v>#REF!</v>
      </c>
      <c r="F56" s="150" t="e">
        <f t="shared" si="5"/>
        <v>#REF!</v>
      </c>
      <c r="G56" s="151" t="e">
        <f t="shared" si="5"/>
        <v>#REF!</v>
      </c>
      <c r="H56" s="129" t="e">
        <f t="shared" si="5"/>
        <v>#REF!</v>
      </c>
      <c r="I56" s="129" t="e">
        <f t="shared" si="5"/>
        <v>#REF!</v>
      </c>
      <c r="J56" s="129" t="e">
        <f t="shared" si="5"/>
        <v>#REF!</v>
      </c>
      <c r="K56" s="129" t="e">
        <f t="shared" si="5"/>
        <v>#REF!</v>
      </c>
      <c r="L56" s="129" t="e">
        <f t="shared" si="5"/>
        <v>#REF!</v>
      </c>
      <c r="M56" s="129" t="e">
        <f t="shared" si="5"/>
        <v>#REF!</v>
      </c>
      <c r="N56" s="129" t="e">
        <f t="shared" si="5"/>
        <v>#REF!</v>
      </c>
      <c r="O56" s="129" t="e">
        <f t="shared" si="5"/>
        <v>#REF!</v>
      </c>
      <c r="P56" s="129" t="e">
        <f t="shared" si="5"/>
        <v>#REF!</v>
      </c>
      <c r="Q56" s="129" t="e">
        <f t="shared" si="5"/>
        <v>#REF!</v>
      </c>
      <c r="R56" s="129" t="e">
        <f t="shared" si="5"/>
        <v>#REF!</v>
      </c>
      <c r="S56" s="129" t="e">
        <f t="shared" si="5"/>
        <v>#REF!</v>
      </c>
      <c r="T56" s="129" t="e">
        <f t="shared" si="5"/>
        <v>#REF!</v>
      </c>
      <c r="X56" s="27"/>
      <c r="Z56" s="27"/>
    </row>
    <row r="57" spans="1:26">
      <c r="A57" s="14" t="s">
        <v>565</v>
      </c>
      <c r="B57" s="143">
        <v>57</v>
      </c>
      <c r="D57" s="129" t="e">
        <f>Comps!#REF!</f>
        <v>#REF!</v>
      </c>
      <c r="E57" s="25" t="e">
        <f t="shared" si="5"/>
        <v>#REF!</v>
      </c>
      <c r="F57" s="150" t="e">
        <f t="shared" si="5"/>
        <v>#REF!</v>
      </c>
      <c r="G57" s="151" t="e">
        <f t="shared" si="5"/>
        <v>#REF!</v>
      </c>
      <c r="H57" s="129" t="e">
        <f t="shared" si="5"/>
        <v>#REF!</v>
      </c>
      <c r="I57" s="129" t="e">
        <f t="shared" si="5"/>
        <v>#REF!</v>
      </c>
      <c r="J57" s="129" t="e">
        <f t="shared" si="5"/>
        <v>#REF!</v>
      </c>
      <c r="K57" s="129" t="e">
        <f t="shared" si="5"/>
        <v>#REF!</v>
      </c>
      <c r="L57" s="129" t="e">
        <f t="shared" si="5"/>
        <v>#REF!</v>
      </c>
      <c r="M57" s="129" t="e">
        <f t="shared" si="5"/>
        <v>#REF!</v>
      </c>
      <c r="N57" s="129" t="e">
        <f t="shared" si="5"/>
        <v>#REF!</v>
      </c>
      <c r="O57" s="129" t="e">
        <f t="shared" si="5"/>
        <v>#REF!</v>
      </c>
      <c r="P57" s="129" t="e">
        <f t="shared" si="5"/>
        <v>#REF!</v>
      </c>
      <c r="Q57" s="129" t="e">
        <f t="shared" si="5"/>
        <v>#REF!</v>
      </c>
      <c r="R57" s="129" t="e">
        <f t="shared" si="5"/>
        <v>#REF!</v>
      </c>
      <c r="S57" s="129" t="e">
        <f t="shared" si="5"/>
        <v>#REF!</v>
      </c>
      <c r="T57" s="129" t="e">
        <f t="shared" si="5"/>
        <v>#REF!</v>
      </c>
      <c r="Z57" s="27"/>
    </row>
    <row r="58" spans="1:26">
      <c r="A58" s="14"/>
      <c r="B58" s="143"/>
      <c r="D58" s="129" t="e">
        <f>Comps!#REF!</f>
        <v>#REF!</v>
      </c>
      <c r="E58" s="25" t="e">
        <f t="shared" si="5"/>
        <v>#REF!</v>
      </c>
      <c r="F58" s="150" t="e">
        <f t="shared" si="5"/>
        <v>#REF!</v>
      </c>
      <c r="G58" s="151" t="e">
        <f t="shared" si="5"/>
        <v>#REF!</v>
      </c>
      <c r="H58" s="129" t="e">
        <f t="shared" si="5"/>
        <v>#REF!</v>
      </c>
      <c r="I58" s="129" t="e">
        <f t="shared" si="5"/>
        <v>#REF!</v>
      </c>
      <c r="J58" s="129" t="e">
        <f t="shared" si="5"/>
        <v>#REF!</v>
      </c>
      <c r="K58" s="129" t="e">
        <f t="shared" si="5"/>
        <v>#REF!</v>
      </c>
      <c r="L58" s="129" t="e">
        <f t="shared" si="5"/>
        <v>#REF!</v>
      </c>
      <c r="M58" s="129" t="e">
        <f t="shared" si="5"/>
        <v>#REF!</v>
      </c>
      <c r="N58" s="129" t="e">
        <f t="shared" si="5"/>
        <v>#REF!</v>
      </c>
      <c r="O58" s="129" t="e">
        <f t="shared" si="5"/>
        <v>#REF!</v>
      </c>
      <c r="P58" s="129" t="e">
        <f t="shared" si="5"/>
        <v>#REF!</v>
      </c>
      <c r="Q58" s="129" t="e">
        <f t="shared" si="5"/>
        <v>#REF!</v>
      </c>
      <c r="R58" s="129" t="e">
        <f t="shared" si="5"/>
        <v>#REF!</v>
      </c>
      <c r="S58" s="129" t="e">
        <f t="shared" si="5"/>
        <v>#REF!</v>
      </c>
      <c r="T58" s="129" t="e">
        <f t="shared" si="5"/>
        <v>#REF!</v>
      </c>
      <c r="Z58" s="27"/>
    </row>
    <row r="59" spans="1:26">
      <c r="A59" s="14"/>
      <c r="B59" s="143"/>
      <c r="D59" s="129" t="e">
        <f>Comps!#REF!</f>
        <v>#REF!</v>
      </c>
      <c r="E59" s="25" t="e">
        <f t="shared" si="5"/>
        <v>#REF!</v>
      </c>
      <c r="F59" s="150" t="e">
        <f t="shared" si="5"/>
        <v>#REF!</v>
      </c>
      <c r="G59" s="151" t="e">
        <f t="shared" si="5"/>
        <v>#REF!</v>
      </c>
      <c r="H59" s="129" t="e">
        <f t="shared" si="5"/>
        <v>#REF!</v>
      </c>
      <c r="I59" s="129" t="e">
        <f t="shared" si="5"/>
        <v>#REF!</v>
      </c>
      <c r="J59" s="129" t="e">
        <f t="shared" si="5"/>
        <v>#REF!</v>
      </c>
      <c r="K59" s="129" t="e">
        <f t="shared" si="5"/>
        <v>#REF!</v>
      </c>
      <c r="L59" s="129" t="e">
        <f t="shared" si="5"/>
        <v>#REF!</v>
      </c>
      <c r="M59" s="129" t="e">
        <f t="shared" si="5"/>
        <v>#REF!</v>
      </c>
      <c r="N59" s="129" t="e">
        <f t="shared" si="5"/>
        <v>#REF!</v>
      </c>
      <c r="O59" s="129" t="e">
        <f t="shared" si="5"/>
        <v>#REF!</v>
      </c>
      <c r="P59" s="129" t="e">
        <f t="shared" si="5"/>
        <v>#REF!</v>
      </c>
      <c r="Q59" s="129" t="e">
        <f t="shared" si="5"/>
        <v>#REF!</v>
      </c>
      <c r="R59" s="129" t="e">
        <f t="shared" si="5"/>
        <v>#REF!</v>
      </c>
      <c r="S59" s="129" t="e">
        <f t="shared" si="5"/>
        <v>#REF!</v>
      </c>
      <c r="T59" s="129" t="e">
        <f t="shared" si="5"/>
        <v>#REF!</v>
      </c>
    </row>
    <row r="60" spans="1:26">
      <c r="A60" s="14"/>
      <c r="B60" s="143"/>
      <c r="D60" s="129" t="e">
        <f>Comps!#REF!</f>
        <v>#REF!</v>
      </c>
      <c r="E60" s="25" t="e">
        <f t="shared" si="5"/>
        <v>#REF!</v>
      </c>
      <c r="F60" s="150" t="e">
        <f t="shared" si="5"/>
        <v>#REF!</v>
      </c>
      <c r="G60" s="151" t="e">
        <f t="shared" si="5"/>
        <v>#REF!</v>
      </c>
      <c r="H60" s="129" t="e">
        <f t="shared" si="5"/>
        <v>#REF!</v>
      </c>
      <c r="I60" s="129" t="e">
        <f t="shared" si="5"/>
        <v>#REF!</v>
      </c>
      <c r="J60" s="129" t="e">
        <f t="shared" si="5"/>
        <v>#REF!</v>
      </c>
      <c r="K60" s="129" t="e">
        <f t="shared" si="5"/>
        <v>#REF!</v>
      </c>
      <c r="L60" s="129" t="e">
        <f t="shared" si="5"/>
        <v>#REF!</v>
      </c>
      <c r="M60" s="129" t="e">
        <f t="shared" si="5"/>
        <v>#REF!</v>
      </c>
      <c r="N60" s="129" t="e">
        <f t="shared" si="5"/>
        <v>#REF!</v>
      </c>
      <c r="O60" s="129" t="e">
        <f t="shared" si="5"/>
        <v>#REF!</v>
      </c>
      <c r="P60" s="129" t="e">
        <f t="shared" si="5"/>
        <v>#REF!</v>
      </c>
      <c r="Q60" s="129" t="e">
        <f t="shared" si="5"/>
        <v>#REF!</v>
      </c>
      <c r="R60" s="129" t="e">
        <f t="shared" si="5"/>
        <v>#REF!</v>
      </c>
      <c r="S60" s="129" t="e">
        <f t="shared" si="5"/>
        <v>#REF!</v>
      </c>
      <c r="T60" s="129" t="e">
        <f t="shared" si="5"/>
        <v>#REF!</v>
      </c>
    </row>
    <row r="61" spans="1:26">
      <c r="A61" s="14"/>
      <c r="B61" s="143"/>
      <c r="D61" s="129" t="e">
        <f>Comps!#REF!</f>
        <v>#REF!</v>
      </c>
      <c r="E61" s="25" t="e">
        <f t="shared" si="5"/>
        <v>#REF!</v>
      </c>
      <c r="F61" s="150" t="e">
        <f t="shared" si="5"/>
        <v>#REF!</v>
      </c>
      <c r="G61" s="151" t="e">
        <f t="shared" si="5"/>
        <v>#REF!</v>
      </c>
      <c r="H61" s="129" t="e">
        <f t="shared" si="5"/>
        <v>#REF!</v>
      </c>
      <c r="I61" s="129" t="e">
        <f t="shared" si="5"/>
        <v>#REF!</v>
      </c>
      <c r="J61" s="129" t="e">
        <f t="shared" si="5"/>
        <v>#REF!</v>
      </c>
      <c r="K61" s="129" t="e">
        <f t="shared" si="5"/>
        <v>#REF!</v>
      </c>
      <c r="L61" s="129" t="e">
        <f t="shared" si="5"/>
        <v>#REF!</v>
      </c>
      <c r="M61" s="129" t="e">
        <f t="shared" si="5"/>
        <v>#REF!</v>
      </c>
      <c r="N61" s="129" t="e">
        <f t="shared" si="5"/>
        <v>#REF!</v>
      </c>
      <c r="O61" s="129" t="e">
        <f t="shared" si="5"/>
        <v>#REF!</v>
      </c>
      <c r="P61" s="129" t="e">
        <f t="shared" si="5"/>
        <v>#REF!</v>
      </c>
      <c r="Q61" s="129" t="e">
        <f t="shared" si="5"/>
        <v>#REF!</v>
      </c>
      <c r="R61" s="129" t="e">
        <f t="shared" si="5"/>
        <v>#REF!</v>
      </c>
      <c r="S61" s="129" t="e">
        <f t="shared" si="5"/>
        <v>#REF!</v>
      </c>
      <c r="T61" s="129" t="e">
        <f t="shared" si="5"/>
        <v>#REF!</v>
      </c>
    </row>
    <row r="62" spans="1:26">
      <c r="A62" s="14"/>
      <c r="B62" s="143"/>
      <c r="D62" s="129" t="e">
        <f>Comps!#REF!</f>
        <v>#REF!</v>
      </c>
      <c r="E62" s="25" t="e">
        <f t="shared" si="5"/>
        <v>#REF!</v>
      </c>
      <c r="F62" s="150" t="e">
        <f t="shared" si="5"/>
        <v>#REF!</v>
      </c>
      <c r="G62" s="151" t="e">
        <f t="shared" si="5"/>
        <v>#REF!</v>
      </c>
      <c r="H62" s="129" t="e">
        <f t="shared" si="5"/>
        <v>#REF!</v>
      </c>
      <c r="I62" s="129" t="e">
        <f t="shared" si="5"/>
        <v>#REF!</v>
      </c>
      <c r="J62" s="129" t="e">
        <f t="shared" si="5"/>
        <v>#REF!</v>
      </c>
      <c r="K62" s="129" t="e">
        <f t="shared" si="5"/>
        <v>#REF!</v>
      </c>
      <c r="L62" s="129" t="e">
        <f t="shared" si="5"/>
        <v>#REF!</v>
      </c>
      <c r="M62" s="129" t="e">
        <f t="shared" si="5"/>
        <v>#REF!</v>
      </c>
      <c r="N62" s="129" t="e">
        <f t="shared" si="5"/>
        <v>#REF!</v>
      </c>
      <c r="O62" s="129" t="e">
        <f t="shared" si="5"/>
        <v>#REF!</v>
      </c>
      <c r="P62" s="129" t="e">
        <f t="shared" si="5"/>
        <v>#REF!</v>
      </c>
      <c r="Q62" s="129" t="e">
        <f t="shared" si="5"/>
        <v>#REF!</v>
      </c>
      <c r="R62" s="129" t="e">
        <f t="shared" si="5"/>
        <v>#REF!</v>
      </c>
      <c r="S62" s="129" t="e">
        <f t="shared" si="5"/>
        <v>#REF!</v>
      </c>
      <c r="T62" s="129" t="e">
        <f t="shared" si="5"/>
        <v>#REF!</v>
      </c>
    </row>
    <row r="63" spans="1:26">
      <c r="A63" s="14"/>
      <c r="B63" s="143"/>
      <c r="D63" s="129" t="e">
        <f>Comps!#REF!</f>
        <v>#REF!</v>
      </c>
      <c r="E63" s="25" t="e">
        <f t="shared" si="5"/>
        <v>#REF!</v>
      </c>
      <c r="F63" s="150" t="e">
        <f t="shared" si="5"/>
        <v>#REF!</v>
      </c>
      <c r="G63" s="151" t="e">
        <f t="shared" si="5"/>
        <v>#REF!</v>
      </c>
      <c r="H63" s="129" t="e">
        <f t="shared" si="5"/>
        <v>#REF!</v>
      </c>
      <c r="I63" s="129" t="e">
        <f t="shared" si="5"/>
        <v>#REF!</v>
      </c>
      <c r="J63" s="129" t="e">
        <f t="shared" si="5"/>
        <v>#REF!</v>
      </c>
      <c r="K63" s="129" t="e">
        <f t="shared" si="5"/>
        <v>#REF!</v>
      </c>
      <c r="L63" s="129" t="e">
        <f t="shared" si="5"/>
        <v>#REF!</v>
      </c>
      <c r="M63" s="129" t="e">
        <f t="shared" si="5"/>
        <v>#REF!</v>
      </c>
      <c r="N63" s="129" t="e">
        <f t="shared" si="5"/>
        <v>#REF!</v>
      </c>
      <c r="O63" s="129" t="e">
        <f t="shared" si="5"/>
        <v>#REF!</v>
      </c>
      <c r="P63" s="129" t="e">
        <f t="shared" si="5"/>
        <v>#REF!</v>
      </c>
      <c r="Q63" s="129" t="e">
        <f t="shared" si="5"/>
        <v>#REF!</v>
      </c>
      <c r="R63" s="129" t="e">
        <f t="shared" si="5"/>
        <v>#REF!</v>
      </c>
      <c r="S63" s="129" t="e">
        <f t="shared" si="5"/>
        <v>#REF!</v>
      </c>
      <c r="T63" s="129" t="e">
        <f t="shared" si="5"/>
        <v>#REF!</v>
      </c>
    </row>
    <row r="64" spans="1:26">
      <c r="A64" s="14"/>
      <c r="B64" s="143"/>
      <c r="D64" s="129" t="e">
        <f>Comps!#REF!</f>
        <v>#REF!</v>
      </c>
      <c r="E64" s="25" t="e">
        <f t="shared" si="5"/>
        <v>#REF!</v>
      </c>
      <c r="F64" s="150" t="e">
        <f t="shared" si="5"/>
        <v>#REF!</v>
      </c>
      <c r="G64" s="151" t="e">
        <f t="shared" si="5"/>
        <v>#REF!</v>
      </c>
      <c r="H64" s="129" t="e">
        <f t="shared" si="5"/>
        <v>#REF!</v>
      </c>
      <c r="I64" s="129" t="e">
        <f t="shared" si="5"/>
        <v>#REF!</v>
      </c>
      <c r="J64" s="129" t="e">
        <f t="shared" si="5"/>
        <v>#REF!</v>
      </c>
      <c r="K64" s="129" t="e">
        <f t="shared" si="5"/>
        <v>#REF!</v>
      </c>
      <c r="L64" s="129" t="e">
        <f t="shared" si="5"/>
        <v>#REF!</v>
      </c>
      <c r="M64" s="129" t="e">
        <f t="shared" si="5"/>
        <v>#REF!</v>
      </c>
      <c r="N64" s="129" t="e">
        <f t="shared" si="5"/>
        <v>#REF!</v>
      </c>
      <c r="O64" s="129" t="e">
        <f t="shared" si="5"/>
        <v>#REF!</v>
      </c>
      <c r="P64" s="129" t="e">
        <f t="shared" si="5"/>
        <v>#REF!</v>
      </c>
      <c r="Q64" s="129" t="e">
        <f t="shared" si="5"/>
        <v>#REF!</v>
      </c>
      <c r="R64" s="129" t="e">
        <f t="shared" ref="E64:T80" si="6">IF(ISNA(VLOOKUP($D64,COAlookupRange,VLOOKUP(R$1,HeadNumbers,2,0),0)),"x",VLOOKUP($D64,COAlookupRange,VLOOKUP(R$1,HeadNumbers,2,0),0))</f>
        <v>#REF!</v>
      </c>
      <c r="S64" s="129" t="e">
        <f t="shared" si="6"/>
        <v>#REF!</v>
      </c>
      <c r="T64" s="129" t="e">
        <f t="shared" si="6"/>
        <v>#REF!</v>
      </c>
    </row>
    <row r="65" spans="1:20">
      <c r="A65" s="14"/>
      <c r="B65" s="143"/>
      <c r="D65" s="129" t="e">
        <f>Comps!#REF!</f>
        <v>#REF!</v>
      </c>
      <c r="E65" s="25" t="e">
        <f t="shared" si="6"/>
        <v>#REF!</v>
      </c>
      <c r="F65" s="150" t="e">
        <f t="shared" si="6"/>
        <v>#REF!</v>
      </c>
      <c r="G65" s="151" t="e">
        <f t="shared" si="6"/>
        <v>#REF!</v>
      </c>
      <c r="H65" s="129" t="e">
        <f t="shared" si="6"/>
        <v>#REF!</v>
      </c>
      <c r="I65" s="129" t="e">
        <f t="shared" si="6"/>
        <v>#REF!</v>
      </c>
      <c r="J65" s="129" t="e">
        <f t="shared" si="6"/>
        <v>#REF!</v>
      </c>
      <c r="K65" s="129" t="e">
        <f t="shared" si="6"/>
        <v>#REF!</v>
      </c>
      <c r="L65" s="129" t="e">
        <f t="shared" si="6"/>
        <v>#REF!</v>
      </c>
      <c r="M65" s="129" t="e">
        <f t="shared" si="6"/>
        <v>#REF!</v>
      </c>
      <c r="N65" s="129" t="e">
        <f t="shared" si="6"/>
        <v>#REF!</v>
      </c>
      <c r="O65" s="129" t="e">
        <f t="shared" si="6"/>
        <v>#REF!</v>
      </c>
      <c r="P65" s="129" t="e">
        <f t="shared" si="6"/>
        <v>#REF!</v>
      </c>
      <c r="Q65" s="129" t="e">
        <f t="shared" si="6"/>
        <v>#REF!</v>
      </c>
      <c r="R65" s="129" t="e">
        <f t="shared" si="6"/>
        <v>#REF!</v>
      </c>
      <c r="S65" s="129" t="e">
        <f t="shared" si="6"/>
        <v>#REF!</v>
      </c>
      <c r="T65" s="129" t="e">
        <f t="shared" si="6"/>
        <v>#REF!</v>
      </c>
    </row>
    <row r="66" spans="1:20">
      <c r="A66" s="14"/>
      <c r="B66" s="143"/>
      <c r="D66" s="129" t="e">
        <f>Comps!#REF!</f>
        <v>#REF!</v>
      </c>
      <c r="E66" s="25" t="e">
        <f t="shared" si="6"/>
        <v>#REF!</v>
      </c>
      <c r="F66" s="150" t="e">
        <f t="shared" si="6"/>
        <v>#REF!</v>
      </c>
      <c r="G66" s="151" t="e">
        <f t="shared" si="6"/>
        <v>#REF!</v>
      </c>
      <c r="H66" s="129" t="e">
        <f t="shared" si="6"/>
        <v>#REF!</v>
      </c>
      <c r="I66" s="129" t="e">
        <f t="shared" si="6"/>
        <v>#REF!</v>
      </c>
      <c r="J66" s="129" t="e">
        <f t="shared" si="6"/>
        <v>#REF!</v>
      </c>
      <c r="K66" s="129" t="e">
        <f t="shared" si="6"/>
        <v>#REF!</v>
      </c>
      <c r="L66" s="129" t="e">
        <f t="shared" si="6"/>
        <v>#REF!</v>
      </c>
      <c r="M66" s="129" t="e">
        <f t="shared" si="6"/>
        <v>#REF!</v>
      </c>
      <c r="N66" s="129" t="e">
        <f t="shared" si="6"/>
        <v>#REF!</v>
      </c>
      <c r="O66" s="129" t="e">
        <f t="shared" si="6"/>
        <v>#REF!</v>
      </c>
      <c r="P66" s="129" t="e">
        <f t="shared" si="6"/>
        <v>#REF!</v>
      </c>
      <c r="Q66" s="129" t="e">
        <f t="shared" si="6"/>
        <v>#REF!</v>
      </c>
      <c r="R66" s="129" t="e">
        <f t="shared" si="6"/>
        <v>#REF!</v>
      </c>
      <c r="S66" s="129" t="e">
        <f t="shared" si="6"/>
        <v>#REF!</v>
      </c>
      <c r="T66" s="129" t="e">
        <f t="shared" si="6"/>
        <v>#REF!</v>
      </c>
    </row>
    <row r="67" spans="1:20">
      <c r="A67" s="14"/>
      <c r="B67" s="143"/>
      <c r="D67" s="129" t="e">
        <f>Comps!#REF!</f>
        <v>#REF!</v>
      </c>
      <c r="E67" s="25" t="e">
        <f t="shared" si="6"/>
        <v>#REF!</v>
      </c>
      <c r="F67" s="150" t="e">
        <f t="shared" si="6"/>
        <v>#REF!</v>
      </c>
      <c r="G67" s="151" t="e">
        <f t="shared" si="6"/>
        <v>#REF!</v>
      </c>
      <c r="H67" s="129" t="e">
        <f t="shared" si="6"/>
        <v>#REF!</v>
      </c>
      <c r="I67" s="129" t="e">
        <f t="shared" si="6"/>
        <v>#REF!</v>
      </c>
      <c r="J67" s="129" t="e">
        <f t="shared" si="6"/>
        <v>#REF!</v>
      </c>
      <c r="K67" s="129" t="e">
        <f t="shared" si="6"/>
        <v>#REF!</v>
      </c>
      <c r="L67" s="129" t="e">
        <f t="shared" si="6"/>
        <v>#REF!</v>
      </c>
      <c r="M67" s="129" t="e">
        <f t="shared" si="6"/>
        <v>#REF!</v>
      </c>
      <c r="N67" s="129" t="e">
        <f t="shared" si="6"/>
        <v>#REF!</v>
      </c>
      <c r="O67" s="129" t="e">
        <f t="shared" si="6"/>
        <v>#REF!</v>
      </c>
      <c r="P67" s="129" t="e">
        <f t="shared" si="6"/>
        <v>#REF!</v>
      </c>
      <c r="Q67" s="129" t="e">
        <f t="shared" si="6"/>
        <v>#REF!</v>
      </c>
      <c r="R67" s="129" t="e">
        <f t="shared" si="6"/>
        <v>#REF!</v>
      </c>
      <c r="S67" s="129" t="e">
        <f t="shared" si="6"/>
        <v>#REF!</v>
      </c>
      <c r="T67" s="129" t="e">
        <f t="shared" si="6"/>
        <v>#REF!</v>
      </c>
    </row>
    <row r="68" spans="1:20">
      <c r="D68" s="129" t="e">
        <f>Comps!#REF!</f>
        <v>#REF!</v>
      </c>
      <c r="E68" s="25" t="e">
        <f t="shared" si="6"/>
        <v>#REF!</v>
      </c>
      <c r="F68" s="150" t="e">
        <f t="shared" si="6"/>
        <v>#REF!</v>
      </c>
      <c r="G68" s="151" t="e">
        <f t="shared" si="6"/>
        <v>#REF!</v>
      </c>
      <c r="H68" s="129" t="e">
        <f t="shared" si="6"/>
        <v>#REF!</v>
      </c>
      <c r="I68" s="129" t="e">
        <f t="shared" si="6"/>
        <v>#REF!</v>
      </c>
      <c r="J68" s="129" t="e">
        <f t="shared" si="6"/>
        <v>#REF!</v>
      </c>
      <c r="K68" s="129" t="e">
        <f t="shared" si="6"/>
        <v>#REF!</v>
      </c>
      <c r="L68" s="129" t="e">
        <f t="shared" si="6"/>
        <v>#REF!</v>
      </c>
      <c r="M68" s="129" t="e">
        <f t="shared" si="6"/>
        <v>#REF!</v>
      </c>
      <c r="N68" s="129" t="e">
        <f t="shared" si="6"/>
        <v>#REF!</v>
      </c>
      <c r="O68" s="129" t="e">
        <f t="shared" si="6"/>
        <v>#REF!</v>
      </c>
      <c r="P68" s="129" t="e">
        <f t="shared" si="6"/>
        <v>#REF!</v>
      </c>
      <c r="Q68" s="129" t="e">
        <f t="shared" si="6"/>
        <v>#REF!</v>
      </c>
      <c r="R68" s="129" t="e">
        <f t="shared" si="6"/>
        <v>#REF!</v>
      </c>
      <c r="S68" s="129" t="e">
        <f t="shared" si="6"/>
        <v>#REF!</v>
      </c>
      <c r="T68" s="129" t="e">
        <f t="shared" si="6"/>
        <v>#REF!</v>
      </c>
    </row>
    <row r="69" spans="1:20">
      <c r="D69" s="129" t="e">
        <f>Comps!#REF!</f>
        <v>#REF!</v>
      </c>
      <c r="E69" s="25" t="e">
        <f t="shared" si="6"/>
        <v>#REF!</v>
      </c>
      <c r="F69" s="150" t="e">
        <f t="shared" si="6"/>
        <v>#REF!</v>
      </c>
      <c r="G69" s="151" t="e">
        <f t="shared" si="6"/>
        <v>#REF!</v>
      </c>
      <c r="H69" s="129" t="e">
        <f t="shared" si="6"/>
        <v>#REF!</v>
      </c>
      <c r="I69" s="129" t="e">
        <f t="shared" si="6"/>
        <v>#REF!</v>
      </c>
      <c r="J69" s="129" t="e">
        <f t="shared" si="6"/>
        <v>#REF!</v>
      </c>
      <c r="K69" s="129" t="e">
        <f t="shared" si="6"/>
        <v>#REF!</v>
      </c>
      <c r="L69" s="129" t="e">
        <f t="shared" si="6"/>
        <v>#REF!</v>
      </c>
      <c r="M69" s="129" t="e">
        <f t="shared" si="6"/>
        <v>#REF!</v>
      </c>
      <c r="N69" s="129" t="e">
        <f t="shared" si="6"/>
        <v>#REF!</v>
      </c>
      <c r="O69" s="129" t="e">
        <f t="shared" si="6"/>
        <v>#REF!</v>
      </c>
      <c r="P69" s="129" t="e">
        <f t="shared" si="6"/>
        <v>#REF!</v>
      </c>
      <c r="Q69" s="129" t="e">
        <f t="shared" si="6"/>
        <v>#REF!</v>
      </c>
      <c r="R69" s="129" t="e">
        <f t="shared" si="6"/>
        <v>#REF!</v>
      </c>
      <c r="S69" s="129" t="e">
        <f t="shared" si="6"/>
        <v>#REF!</v>
      </c>
      <c r="T69" s="129" t="e">
        <f t="shared" si="6"/>
        <v>#REF!</v>
      </c>
    </row>
    <row r="70" spans="1:20">
      <c r="D70" s="129" t="e">
        <f>Comps!#REF!</f>
        <v>#REF!</v>
      </c>
      <c r="E70" s="25" t="e">
        <f t="shared" si="6"/>
        <v>#REF!</v>
      </c>
      <c r="F70" s="150" t="e">
        <f t="shared" si="6"/>
        <v>#REF!</v>
      </c>
      <c r="G70" s="151" t="e">
        <f t="shared" si="6"/>
        <v>#REF!</v>
      </c>
      <c r="H70" s="129" t="e">
        <f t="shared" si="6"/>
        <v>#REF!</v>
      </c>
      <c r="I70" s="129" t="e">
        <f t="shared" si="6"/>
        <v>#REF!</v>
      </c>
      <c r="J70" s="129" t="e">
        <f t="shared" si="6"/>
        <v>#REF!</v>
      </c>
      <c r="K70" s="129" t="e">
        <f t="shared" si="6"/>
        <v>#REF!</v>
      </c>
      <c r="L70" s="129" t="e">
        <f t="shared" si="6"/>
        <v>#REF!</v>
      </c>
      <c r="M70" s="129" t="e">
        <f t="shared" si="6"/>
        <v>#REF!</v>
      </c>
      <c r="N70" s="129" t="e">
        <f t="shared" si="6"/>
        <v>#REF!</v>
      </c>
      <c r="O70" s="129" t="e">
        <f t="shared" si="6"/>
        <v>#REF!</v>
      </c>
      <c r="P70" s="129" t="e">
        <f t="shared" si="6"/>
        <v>#REF!</v>
      </c>
      <c r="Q70" s="129" t="e">
        <f t="shared" si="6"/>
        <v>#REF!</v>
      </c>
      <c r="R70" s="129" t="e">
        <f t="shared" si="6"/>
        <v>#REF!</v>
      </c>
      <c r="S70" s="129" t="e">
        <f t="shared" si="6"/>
        <v>#REF!</v>
      </c>
      <c r="T70" s="129" t="e">
        <f t="shared" si="6"/>
        <v>#REF!</v>
      </c>
    </row>
    <row r="71" spans="1:20">
      <c r="D71" s="129" t="e">
        <f>Comps!#REF!</f>
        <v>#REF!</v>
      </c>
      <c r="E71" s="25" t="e">
        <f t="shared" si="6"/>
        <v>#REF!</v>
      </c>
      <c r="F71" s="150" t="e">
        <f t="shared" si="6"/>
        <v>#REF!</v>
      </c>
      <c r="G71" s="151" t="e">
        <f t="shared" si="6"/>
        <v>#REF!</v>
      </c>
      <c r="H71" s="129" t="e">
        <f t="shared" si="6"/>
        <v>#REF!</v>
      </c>
      <c r="I71" s="129" t="e">
        <f t="shared" si="6"/>
        <v>#REF!</v>
      </c>
      <c r="J71" s="129" t="e">
        <f t="shared" si="6"/>
        <v>#REF!</v>
      </c>
      <c r="K71" s="129" t="e">
        <f t="shared" si="6"/>
        <v>#REF!</v>
      </c>
      <c r="L71" s="129" t="e">
        <f t="shared" si="6"/>
        <v>#REF!</v>
      </c>
      <c r="M71" s="129" t="e">
        <f t="shared" si="6"/>
        <v>#REF!</v>
      </c>
      <c r="N71" s="129" t="e">
        <f t="shared" si="6"/>
        <v>#REF!</v>
      </c>
      <c r="O71" s="129" t="e">
        <f t="shared" si="6"/>
        <v>#REF!</v>
      </c>
      <c r="P71" s="129" t="e">
        <f t="shared" si="6"/>
        <v>#REF!</v>
      </c>
      <c r="Q71" s="129" t="e">
        <f t="shared" si="6"/>
        <v>#REF!</v>
      </c>
      <c r="R71" s="129" t="e">
        <f t="shared" si="6"/>
        <v>#REF!</v>
      </c>
      <c r="S71" s="129" t="e">
        <f t="shared" si="6"/>
        <v>#REF!</v>
      </c>
      <c r="T71" s="129" t="e">
        <f t="shared" si="6"/>
        <v>#REF!</v>
      </c>
    </row>
    <row r="72" spans="1:20">
      <c r="D72" s="129" t="e">
        <f>Comps!#REF!</f>
        <v>#REF!</v>
      </c>
      <c r="E72" s="25" t="e">
        <f t="shared" si="6"/>
        <v>#REF!</v>
      </c>
      <c r="F72" s="150" t="e">
        <f t="shared" si="6"/>
        <v>#REF!</v>
      </c>
      <c r="G72" s="151" t="e">
        <f t="shared" si="6"/>
        <v>#REF!</v>
      </c>
      <c r="H72" s="129" t="e">
        <f t="shared" si="6"/>
        <v>#REF!</v>
      </c>
      <c r="I72" s="129" t="e">
        <f t="shared" si="6"/>
        <v>#REF!</v>
      </c>
      <c r="J72" s="129" t="e">
        <f t="shared" si="6"/>
        <v>#REF!</v>
      </c>
      <c r="K72" s="129" t="e">
        <f t="shared" si="6"/>
        <v>#REF!</v>
      </c>
      <c r="L72" s="129" t="e">
        <f t="shared" si="6"/>
        <v>#REF!</v>
      </c>
      <c r="M72" s="129" t="e">
        <f t="shared" si="6"/>
        <v>#REF!</v>
      </c>
      <c r="N72" s="129" t="e">
        <f t="shared" si="6"/>
        <v>#REF!</v>
      </c>
      <c r="O72" s="129" t="e">
        <f t="shared" si="6"/>
        <v>#REF!</v>
      </c>
      <c r="P72" s="129" t="e">
        <f t="shared" si="6"/>
        <v>#REF!</v>
      </c>
      <c r="Q72" s="129" t="e">
        <f t="shared" si="6"/>
        <v>#REF!</v>
      </c>
      <c r="R72" s="129" t="e">
        <f t="shared" si="6"/>
        <v>#REF!</v>
      </c>
      <c r="S72" s="129" t="e">
        <f t="shared" si="6"/>
        <v>#REF!</v>
      </c>
      <c r="T72" s="129" t="e">
        <f t="shared" si="6"/>
        <v>#REF!</v>
      </c>
    </row>
    <row r="73" spans="1:20">
      <c r="D73" s="129" t="e">
        <f>Comps!#REF!</f>
        <v>#REF!</v>
      </c>
      <c r="E73" s="25" t="e">
        <f t="shared" si="6"/>
        <v>#REF!</v>
      </c>
      <c r="F73" s="150" t="e">
        <f t="shared" si="6"/>
        <v>#REF!</v>
      </c>
      <c r="G73" s="151" t="e">
        <f t="shared" si="6"/>
        <v>#REF!</v>
      </c>
      <c r="H73" s="129" t="e">
        <f t="shared" si="6"/>
        <v>#REF!</v>
      </c>
      <c r="I73" s="129" t="e">
        <f t="shared" si="6"/>
        <v>#REF!</v>
      </c>
      <c r="J73" s="129" t="e">
        <f t="shared" si="6"/>
        <v>#REF!</v>
      </c>
      <c r="K73" s="129" t="e">
        <f t="shared" si="6"/>
        <v>#REF!</v>
      </c>
      <c r="L73" s="129" t="e">
        <f t="shared" si="6"/>
        <v>#REF!</v>
      </c>
      <c r="M73" s="129" t="e">
        <f t="shared" si="6"/>
        <v>#REF!</v>
      </c>
      <c r="N73" s="129" t="e">
        <f t="shared" si="6"/>
        <v>#REF!</v>
      </c>
      <c r="O73" s="129" t="e">
        <f t="shared" si="6"/>
        <v>#REF!</v>
      </c>
      <c r="P73" s="129" t="e">
        <f t="shared" si="6"/>
        <v>#REF!</v>
      </c>
      <c r="Q73" s="129" t="e">
        <f t="shared" si="6"/>
        <v>#REF!</v>
      </c>
      <c r="R73" s="129" t="e">
        <f t="shared" si="6"/>
        <v>#REF!</v>
      </c>
      <c r="S73" s="129" t="e">
        <f t="shared" si="6"/>
        <v>#REF!</v>
      </c>
      <c r="T73" s="129" t="e">
        <f t="shared" si="6"/>
        <v>#REF!</v>
      </c>
    </row>
    <row r="74" spans="1:20">
      <c r="D74" s="129" t="e">
        <f>Comps!#REF!</f>
        <v>#REF!</v>
      </c>
      <c r="E74" s="25" t="e">
        <f t="shared" si="6"/>
        <v>#REF!</v>
      </c>
      <c r="F74" s="150" t="e">
        <f t="shared" si="6"/>
        <v>#REF!</v>
      </c>
      <c r="G74" s="151" t="e">
        <f t="shared" si="6"/>
        <v>#REF!</v>
      </c>
      <c r="H74" s="129" t="e">
        <f t="shared" si="6"/>
        <v>#REF!</v>
      </c>
      <c r="I74" s="129" t="e">
        <f t="shared" si="6"/>
        <v>#REF!</v>
      </c>
      <c r="J74" s="129" t="e">
        <f t="shared" si="6"/>
        <v>#REF!</v>
      </c>
      <c r="K74" s="129" t="e">
        <f t="shared" si="6"/>
        <v>#REF!</v>
      </c>
      <c r="L74" s="129" t="e">
        <f t="shared" si="6"/>
        <v>#REF!</v>
      </c>
      <c r="M74" s="129" t="e">
        <f t="shared" si="6"/>
        <v>#REF!</v>
      </c>
      <c r="N74" s="129" t="e">
        <f t="shared" si="6"/>
        <v>#REF!</v>
      </c>
      <c r="O74" s="129" t="e">
        <f t="shared" si="6"/>
        <v>#REF!</v>
      </c>
      <c r="P74" s="129" t="e">
        <f t="shared" si="6"/>
        <v>#REF!</v>
      </c>
      <c r="Q74" s="129" t="e">
        <f t="shared" si="6"/>
        <v>#REF!</v>
      </c>
      <c r="R74" s="129" t="e">
        <f t="shared" si="6"/>
        <v>#REF!</v>
      </c>
      <c r="S74" s="129" t="e">
        <f t="shared" si="6"/>
        <v>#REF!</v>
      </c>
      <c r="T74" s="129" t="e">
        <f t="shared" si="6"/>
        <v>#REF!</v>
      </c>
    </row>
    <row r="75" spans="1:20">
      <c r="D75" s="129" t="e">
        <f>Comps!#REF!</f>
        <v>#REF!</v>
      </c>
      <c r="E75" s="25" t="e">
        <f t="shared" si="6"/>
        <v>#REF!</v>
      </c>
      <c r="F75" s="150" t="e">
        <f t="shared" si="6"/>
        <v>#REF!</v>
      </c>
      <c r="G75" s="151" t="e">
        <f t="shared" si="6"/>
        <v>#REF!</v>
      </c>
      <c r="H75" s="129" t="e">
        <f t="shared" si="6"/>
        <v>#REF!</v>
      </c>
      <c r="I75" s="129" t="e">
        <f t="shared" si="6"/>
        <v>#REF!</v>
      </c>
      <c r="J75" s="129" t="e">
        <f t="shared" si="6"/>
        <v>#REF!</v>
      </c>
      <c r="K75" s="129" t="e">
        <f t="shared" si="6"/>
        <v>#REF!</v>
      </c>
      <c r="L75" s="129" t="e">
        <f t="shared" si="6"/>
        <v>#REF!</v>
      </c>
      <c r="M75" s="129" t="e">
        <f t="shared" si="6"/>
        <v>#REF!</v>
      </c>
      <c r="N75" s="129" t="e">
        <f t="shared" si="6"/>
        <v>#REF!</v>
      </c>
      <c r="O75" s="129" t="e">
        <f t="shared" si="6"/>
        <v>#REF!</v>
      </c>
      <c r="P75" s="129" t="e">
        <f t="shared" si="6"/>
        <v>#REF!</v>
      </c>
      <c r="Q75" s="129" t="e">
        <f t="shared" si="6"/>
        <v>#REF!</v>
      </c>
      <c r="R75" s="129" t="e">
        <f t="shared" si="6"/>
        <v>#REF!</v>
      </c>
      <c r="S75" s="129" t="e">
        <f t="shared" si="6"/>
        <v>#REF!</v>
      </c>
      <c r="T75" s="129" t="e">
        <f t="shared" si="6"/>
        <v>#REF!</v>
      </c>
    </row>
    <row r="76" spans="1:20">
      <c r="D76" s="129" t="e">
        <f>Comps!#REF!</f>
        <v>#REF!</v>
      </c>
      <c r="E76" s="25" t="e">
        <f t="shared" si="6"/>
        <v>#REF!</v>
      </c>
      <c r="F76" s="150" t="e">
        <f t="shared" si="6"/>
        <v>#REF!</v>
      </c>
      <c r="G76" s="151" t="e">
        <f t="shared" si="6"/>
        <v>#REF!</v>
      </c>
      <c r="H76" s="129" t="e">
        <f t="shared" si="6"/>
        <v>#REF!</v>
      </c>
      <c r="I76" s="129" t="e">
        <f t="shared" si="6"/>
        <v>#REF!</v>
      </c>
      <c r="J76" s="129" t="e">
        <f t="shared" si="6"/>
        <v>#REF!</v>
      </c>
      <c r="K76" s="129" t="e">
        <f t="shared" si="6"/>
        <v>#REF!</v>
      </c>
      <c r="L76" s="129" t="e">
        <f t="shared" si="6"/>
        <v>#REF!</v>
      </c>
      <c r="M76" s="129" t="e">
        <f t="shared" si="6"/>
        <v>#REF!</v>
      </c>
      <c r="N76" s="129" t="e">
        <f t="shared" si="6"/>
        <v>#REF!</v>
      </c>
      <c r="O76" s="129" t="e">
        <f t="shared" si="6"/>
        <v>#REF!</v>
      </c>
      <c r="P76" s="129" t="e">
        <f t="shared" si="6"/>
        <v>#REF!</v>
      </c>
      <c r="Q76" s="129" t="e">
        <f t="shared" si="6"/>
        <v>#REF!</v>
      </c>
      <c r="R76" s="129" t="e">
        <f t="shared" si="6"/>
        <v>#REF!</v>
      </c>
      <c r="S76" s="129" t="e">
        <f t="shared" si="6"/>
        <v>#REF!</v>
      </c>
      <c r="T76" s="129" t="e">
        <f t="shared" si="6"/>
        <v>#REF!</v>
      </c>
    </row>
    <row r="77" spans="1:20">
      <c r="D77" s="129" t="e">
        <f>Comps!#REF!</f>
        <v>#REF!</v>
      </c>
      <c r="E77" s="25" t="e">
        <f t="shared" si="6"/>
        <v>#REF!</v>
      </c>
      <c r="F77" s="150" t="e">
        <f t="shared" si="6"/>
        <v>#REF!</v>
      </c>
      <c r="G77" s="151" t="e">
        <f t="shared" si="6"/>
        <v>#REF!</v>
      </c>
      <c r="H77" s="129" t="e">
        <f t="shared" si="6"/>
        <v>#REF!</v>
      </c>
      <c r="I77" s="129" t="e">
        <f t="shared" si="6"/>
        <v>#REF!</v>
      </c>
      <c r="J77" s="129" t="e">
        <f t="shared" si="6"/>
        <v>#REF!</v>
      </c>
      <c r="K77" s="129" t="e">
        <f t="shared" si="6"/>
        <v>#REF!</v>
      </c>
      <c r="L77" s="129" t="e">
        <f t="shared" si="6"/>
        <v>#REF!</v>
      </c>
      <c r="M77" s="129" t="e">
        <f t="shared" si="6"/>
        <v>#REF!</v>
      </c>
      <c r="N77" s="129" t="e">
        <f t="shared" si="6"/>
        <v>#REF!</v>
      </c>
      <c r="O77" s="129" t="e">
        <f t="shared" si="6"/>
        <v>#REF!</v>
      </c>
      <c r="P77" s="129" t="e">
        <f t="shared" si="6"/>
        <v>#REF!</v>
      </c>
      <c r="Q77" s="129" t="e">
        <f t="shared" si="6"/>
        <v>#REF!</v>
      </c>
      <c r="R77" s="129" t="e">
        <f t="shared" si="6"/>
        <v>#REF!</v>
      </c>
      <c r="S77" s="129" t="e">
        <f t="shared" si="6"/>
        <v>#REF!</v>
      </c>
      <c r="T77" s="129" t="e">
        <f t="shared" si="6"/>
        <v>#REF!</v>
      </c>
    </row>
    <row r="78" spans="1:20">
      <c r="D78" s="129" t="e">
        <f>Comps!#REF!</f>
        <v>#REF!</v>
      </c>
      <c r="E78" s="25" t="e">
        <f t="shared" si="6"/>
        <v>#REF!</v>
      </c>
      <c r="F78" s="150" t="e">
        <f t="shared" si="6"/>
        <v>#REF!</v>
      </c>
      <c r="G78" s="151" t="e">
        <f t="shared" si="6"/>
        <v>#REF!</v>
      </c>
      <c r="H78" s="129" t="e">
        <f t="shared" si="6"/>
        <v>#REF!</v>
      </c>
      <c r="I78" s="129" t="e">
        <f t="shared" si="6"/>
        <v>#REF!</v>
      </c>
      <c r="J78" s="129" t="e">
        <f t="shared" si="6"/>
        <v>#REF!</v>
      </c>
      <c r="K78" s="129" t="e">
        <f t="shared" si="6"/>
        <v>#REF!</v>
      </c>
      <c r="L78" s="129" t="e">
        <f t="shared" si="6"/>
        <v>#REF!</v>
      </c>
      <c r="M78" s="129" t="e">
        <f t="shared" si="6"/>
        <v>#REF!</v>
      </c>
      <c r="N78" s="129" t="e">
        <f t="shared" si="6"/>
        <v>#REF!</v>
      </c>
      <c r="O78" s="129" t="e">
        <f t="shared" si="6"/>
        <v>#REF!</v>
      </c>
      <c r="P78" s="129" t="e">
        <f t="shared" si="6"/>
        <v>#REF!</v>
      </c>
      <c r="Q78" s="129" t="e">
        <f t="shared" si="6"/>
        <v>#REF!</v>
      </c>
      <c r="R78" s="129" t="e">
        <f t="shared" si="6"/>
        <v>#REF!</v>
      </c>
      <c r="S78" s="129" t="e">
        <f t="shared" si="6"/>
        <v>#REF!</v>
      </c>
      <c r="T78" s="129" t="e">
        <f t="shared" si="6"/>
        <v>#REF!</v>
      </c>
    </row>
    <row r="79" spans="1:20">
      <c r="D79" s="129" t="e">
        <f>Comps!#REF!</f>
        <v>#REF!</v>
      </c>
      <c r="E79" s="25" t="e">
        <f t="shared" si="6"/>
        <v>#REF!</v>
      </c>
      <c r="F79" s="150" t="e">
        <f t="shared" si="6"/>
        <v>#REF!</v>
      </c>
      <c r="G79" s="151" t="e">
        <f t="shared" si="6"/>
        <v>#REF!</v>
      </c>
      <c r="H79" s="129" t="e">
        <f t="shared" si="6"/>
        <v>#REF!</v>
      </c>
      <c r="I79" s="129" t="e">
        <f t="shared" si="6"/>
        <v>#REF!</v>
      </c>
      <c r="J79" s="129" t="e">
        <f t="shared" si="6"/>
        <v>#REF!</v>
      </c>
      <c r="K79" s="129" t="e">
        <f t="shared" si="6"/>
        <v>#REF!</v>
      </c>
      <c r="L79" s="129" t="e">
        <f t="shared" si="6"/>
        <v>#REF!</v>
      </c>
      <c r="M79" s="129" t="e">
        <f t="shared" si="6"/>
        <v>#REF!</v>
      </c>
      <c r="N79" s="129" t="e">
        <f t="shared" si="6"/>
        <v>#REF!</v>
      </c>
      <c r="O79" s="129" t="e">
        <f t="shared" si="6"/>
        <v>#REF!</v>
      </c>
      <c r="P79" s="129" t="e">
        <f t="shared" si="6"/>
        <v>#REF!</v>
      </c>
      <c r="Q79" s="129" t="e">
        <f t="shared" si="6"/>
        <v>#REF!</v>
      </c>
      <c r="R79" s="129" t="e">
        <f t="shared" si="6"/>
        <v>#REF!</v>
      </c>
      <c r="S79" s="129" t="e">
        <f t="shared" si="6"/>
        <v>#REF!</v>
      </c>
      <c r="T79" s="129" t="e">
        <f t="shared" si="6"/>
        <v>#REF!</v>
      </c>
    </row>
    <row r="80" spans="1:20">
      <c r="D80" s="129" t="e">
        <f>Comps!#REF!</f>
        <v>#REF!</v>
      </c>
      <c r="E80" s="25" t="e">
        <f t="shared" si="6"/>
        <v>#REF!</v>
      </c>
      <c r="F80" s="150" t="e">
        <f t="shared" si="6"/>
        <v>#REF!</v>
      </c>
      <c r="G80" s="151" t="e">
        <f t="shared" si="6"/>
        <v>#REF!</v>
      </c>
      <c r="H80" s="129" t="e">
        <f t="shared" si="6"/>
        <v>#REF!</v>
      </c>
      <c r="I80" s="129" t="e">
        <f t="shared" si="6"/>
        <v>#REF!</v>
      </c>
      <c r="J80" s="129" t="e">
        <f t="shared" si="6"/>
        <v>#REF!</v>
      </c>
      <c r="K80" s="129" t="e">
        <f t="shared" si="6"/>
        <v>#REF!</v>
      </c>
      <c r="L80" s="129" t="e">
        <f t="shared" si="6"/>
        <v>#REF!</v>
      </c>
      <c r="M80" s="129" t="e">
        <f t="shared" si="6"/>
        <v>#REF!</v>
      </c>
      <c r="N80" s="129" t="e">
        <f t="shared" si="6"/>
        <v>#REF!</v>
      </c>
      <c r="O80" s="129" t="e">
        <f t="shared" si="6"/>
        <v>#REF!</v>
      </c>
      <c r="P80" s="129" t="e">
        <f t="shared" si="6"/>
        <v>#REF!</v>
      </c>
      <c r="Q80" s="129" t="e">
        <f t="shared" ref="E80:T96" si="7">IF(ISNA(VLOOKUP($D80,COAlookupRange,VLOOKUP(Q$1,HeadNumbers,2,0),0)),"x",VLOOKUP($D80,COAlookupRange,VLOOKUP(Q$1,HeadNumbers,2,0),0))</f>
        <v>#REF!</v>
      </c>
      <c r="R80" s="129" t="e">
        <f t="shared" si="7"/>
        <v>#REF!</v>
      </c>
      <c r="S80" s="129" t="e">
        <f t="shared" si="7"/>
        <v>#REF!</v>
      </c>
      <c r="T80" s="129" t="e">
        <f t="shared" si="7"/>
        <v>#REF!</v>
      </c>
    </row>
    <row r="81" spans="4:20">
      <c r="D81" s="129" t="e">
        <f>Comps!#REF!</f>
        <v>#REF!</v>
      </c>
      <c r="E81" s="25" t="e">
        <f t="shared" si="7"/>
        <v>#REF!</v>
      </c>
      <c r="F81" s="150" t="e">
        <f t="shared" si="7"/>
        <v>#REF!</v>
      </c>
      <c r="G81" s="151" t="e">
        <f t="shared" si="7"/>
        <v>#REF!</v>
      </c>
      <c r="H81" s="129" t="e">
        <f t="shared" si="7"/>
        <v>#REF!</v>
      </c>
      <c r="I81" s="129" t="e">
        <f t="shared" si="7"/>
        <v>#REF!</v>
      </c>
      <c r="J81" s="129" t="e">
        <f t="shared" si="7"/>
        <v>#REF!</v>
      </c>
      <c r="K81" s="129" t="e">
        <f t="shared" si="7"/>
        <v>#REF!</v>
      </c>
      <c r="L81" s="129" t="e">
        <f t="shared" si="7"/>
        <v>#REF!</v>
      </c>
      <c r="M81" s="129" t="e">
        <f t="shared" si="7"/>
        <v>#REF!</v>
      </c>
      <c r="N81" s="129" t="e">
        <f t="shared" si="7"/>
        <v>#REF!</v>
      </c>
      <c r="O81" s="129" t="e">
        <f t="shared" si="7"/>
        <v>#REF!</v>
      </c>
      <c r="P81" s="129" t="e">
        <f t="shared" si="7"/>
        <v>#REF!</v>
      </c>
      <c r="Q81" s="129" t="e">
        <f t="shared" si="7"/>
        <v>#REF!</v>
      </c>
      <c r="R81" s="129" t="e">
        <f t="shared" si="7"/>
        <v>#REF!</v>
      </c>
      <c r="S81" s="129" t="e">
        <f t="shared" si="7"/>
        <v>#REF!</v>
      </c>
      <c r="T81" s="129" t="e">
        <f t="shared" si="7"/>
        <v>#REF!</v>
      </c>
    </row>
    <row r="82" spans="4:20">
      <c r="D82" s="129" t="e">
        <f>Comps!#REF!</f>
        <v>#REF!</v>
      </c>
      <c r="E82" s="25" t="e">
        <f t="shared" si="7"/>
        <v>#REF!</v>
      </c>
      <c r="F82" s="150" t="e">
        <f t="shared" si="7"/>
        <v>#REF!</v>
      </c>
      <c r="G82" s="151" t="e">
        <f t="shared" si="7"/>
        <v>#REF!</v>
      </c>
      <c r="H82" s="129" t="e">
        <f t="shared" si="7"/>
        <v>#REF!</v>
      </c>
      <c r="I82" s="129" t="e">
        <f t="shared" si="7"/>
        <v>#REF!</v>
      </c>
      <c r="J82" s="129" t="e">
        <f t="shared" si="7"/>
        <v>#REF!</v>
      </c>
      <c r="K82" s="129" t="e">
        <f t="shared" si="7"/>
        <v>#REF!</v>
      </c>
      <c r="L82" s="129" t="e">
        <f t="shared" si="7"/>
        <v>#REF!</v>
      </c>
      <c r="M82" s="129" t="e">
        <f t="shared" si="7"/>
        <v>#REF!</v>
      </c>
      <c r="N82" s="129" t="e">
        <f t="shared" si="7"/>
        <v>#REF!</v>
      </c>
      <c r="O82" s="129" t="e">
        <f t="shared" si="7"/>
        <v>#REF!</v>
      </c>
      <c r="P82" s="129" t="e">
        <f t="shared" si="7"/>
        <v>#REF!</v>
      </c>
      <c r="Q82" s="129" t="e">
        <f t="shared" si="7"/>
        <v>#REF!</v>
      </c>
      <c r="R82" s="129" t="e">
        <f t="shared" si="7"/>
        <v>#REF!</v>
      </c>
      <c r="S82" s="129" t="e">
        <f t="shared" si="7"/>
        <v>#REF!</v>
      </c>
      <c r="T82" s="129" t="e">
        <f t="shared" si="7"/>
        <v>#REF!</v>
      </c>
    </row>
    <row r="83" spans="4:20">
      <c r="D83" s="129" t="e">
        <f>Comps!#REF!</f>
        <v>#REF!</v>
      </c>
      <c r="E83" s="25" t="e">
        <f t="shared" si="7"/>
        <v>#REF!</v>
      </c>
      <c r="F83" s="150" t="e">
        <f t="shared" si="7"/>
        <v>#REF!</v>
      </c>
      <c r="G83" s="151" t="e">
        <f t="shared" si="7"/>
        <v>#REF!</v>
      </c>
      <c r="H83" s="129" t="e">
        <f t="shared" si="7"/>
        <v>#REF!</v>
      </c>
      <c r="I83" s="129" t="e">
        <f t="shared" si="7"/>
        <v>#REF!</v>
      </c>
      <c r="J83" s="129" t="e">
        <f t="shared" si="7"/>
        <v>#REF!</v>
      </c>
      <c r="K83" s="129" t="e">
        <f t="shared" si="7"/>
        <v>#REF!</v>
      </c>
      <c r="L83" s="129" t="e">
        <f t="shared" si="7"/>
        <v>#REF!</v>
      </c>
      <c r="M83" s="129" t="e">
        <f t="shared" si="7"/>
        <v>#REF!</v>
      </c>
      <c r="N83" s="129" t="e">
        <f t="shared" si="7"/>
        <v>#REF!</v>
      </c>
      <c r="O83" s="129" t="e">
        <f t="shared" si="7"/>
        <v>#REF!</v>
      </c>
      <c r="P83" s="129" t="e">
        <f t="shared" si="7"/>
        <v>#REF!</v>
      </c>
      <c r="Q83" s="129" t="e">
        <f t="shared" si="7"/>
        <v>#REF!</v>
      </c>
      <c r="R83" s="129" t="e">
        <f t="shared" si="7"/>
        <v>#REF!</v>
      </c>
      <c r="S83" s="129" t="e">
        <f t="shared" si="7"/>
        <v>#REF!</v>
      </c>
      <c r="T83" s="129" t="e">
        <f t="shared" si="7"/>
        <v>#REF!</v>
      </c>
    </row>
    <row r="84" spans="4:20">
      <c r="D84" s="129" t="e">
        <f>Comps!#REF!</f>
        <v>#REF!</v>
      </c>
      <c r="E84" s="25" t="e">
        <f t="shared" si="7"/>
        <v>#REF!</v>
      </c>
      <c r="F84" s="150" t="e">
        <f t="shared" si="7"/>
        <v>#REF!</v>
      </c>
      <c r="G84" s="151" t="e">
        <f t="shared" si="7"/>
        <v>#REF!</v>
      </c>
      <c r="H84" s="129" t="e">
        <f t="shared" si="7"/>
        <v>#REF!</v>
      </c>
      <c r="I84" s="129" t="e">
        <f t="shared" si="7"/>
        <v>#REF!</v>
      </c>
      <c r="J84" s="129" t="e">
        <f t="shared" si="7"/>
        <v>#REF!</v>
      </c>
      <c r="K84" s="129" t="e">
        <f t="shared" si="7"/>
        <v>#REF!</v>
      </c>
      <c r="L84" s="129" t="e">
        <f t="shared" si="7"/>
        <v>#REF!</v>
      </c>
      <c r="M84" s="129" t="e">
        <f t="shared" si="7"/>
        <v>#REF!</v>
      </c>
      <c r="N84" s="129" t="e">
        <f t="shared" si="7"/>
        <v>#REF!</v>
      </c>
      <c r="O84" s="129" t="e">
        <f t="shared" si="7"/>
        <v>#REF!</v>
      </c>
      <c r="P84" s="129" t="e">
        <f t="shared" si="7"/>
        <v>#REF!</v>
      </c>
      <c r="Q84" s="129" t="e">
        <f t="shared" si="7"/>
        <v>#REF!</v>
      </c>
      <c r="R84" s="129" t="e">
        <f t="shared" si="7"/>
        <v>#REF!</v>
      </c>
      <c r="S84" s="129" t="e">
        <f t="shared" si="7"/>
        <v>#REF!</v>
      </c>
      <c r="T84" s="129" t="e">
        <f t="shared" si="7"/>
        <v>#REF!</v>
      </c>
    </row>
    <row r="85" spans="4:20">
      <c r="D85" s="129" t="e">
        <f>Comps!#REF!</f>
        <v>#REF!</v>
      </c>
      <c r="E85" s="25" t="e">
        <f t="shared" si="7"/>
        <v>#REF!</v>
      </c>
      <c r="F85" s="150" t="e">
        <f t="shared" si="7"/>
        <v>#REF!</v>
      </c>
      <c r="G85" s="151" t="e">
        <f t="shared" si="7"/>
        <v>#REF!</v>
      </c>
      <c r="H85" s="129" t="e">
        <f t="shared" si="7"/>
        <v>#REF!</v>
      </c>
      <c r="I85" s="129" t="e">
        <f t="shared" si="7"/>
        <v>#REF!</v>
      </c>
      <c r="J85" s="129" t="e">
        <f t="shared" si="7"/>
        <v>#REF!</v>
      </c>
      <c r="K85" s="129" t="e">
        <f t="shared" si="7"/>
        <v>#REF!</v>
      </c>
      <c r="L85" s="129" t="e">
        <f t="shared" si="7"/>
        <v>#REF!</v>
      </c>
      <c r="M85" s="129" t="e">
        <f t="shared" si="7"/>
        <v>#REF!</v>
      </c>
      <c r="N85" s="129" t="e">
        <f t="shared" si="7"/>
        <v>#REF!</v>
      </c>
      <c r="O85" s="129" t="e">
        <f t="shared" si="7"/>
        <v>#REF!</v>
      </c>
      <c r="P85" s="129" t="e">
        <f t="shared" si="7"/>
        <v>#REF!</v>
      </c>
      <c r="Q85" s="129" t="e">
        <f t="shared" si="7"/>
        <v>#REF!</v>
      </c>
      <c r="R85" s="129" t="e">
        <f t="shared" si="7"/>
        <v>#REF!</v>
      </c>
      <c r="S85" s="129" t="e">
        <f t="shared" si="7"/>
        <v>#REF!</v>
      </c>
      <c r="T85" s="129" t="e">
        <f t="shared" si="7"/>
        <v>#REF!</v>
      </c>
    </row>
    <row r="86" spans="4:20">
      <c r="D86" s="129" t="e">
        <f>Comps!#REF!</f>
        <v>#REF!</v>
      </c>
      <c r="E86" s="25" t="e">
        <f t="shared" si="7"/>
        <v>#REF!</v>
      </c>
      <c r="F86" s="150" t="e">
        <f t="shared" si="7"/>
        <v>#REF!</v>
      </c>
      <c r="G86" s="151" t="e">
        <f t="shared" si="7"/>
        <v>#REF!</v>
      </c>
      <c r="H86" s="129" t="e">
        <f t="shared" si="7"/>
        <v>#REF!</v>
      </c>
      <c r="I86" s="129" t="e">
        <f t="shared" si="7"/>
        <v>#REF!</v>
      </c>
      <c r="J86" s="129" t="e">
        <f t="shared" si="7"/>
        <v>#REF!</v>
      </c>
      <c r="K86" s="129" t="e">
        <f t="shared" si="7"/>
        <v>#REF!</v>
      </c>
      <c r="L86" s="129" t="e">
        <f t="shared" si="7"/>
        <v>#REF!</v>
      </c>
      <c r="M86" s="129" t="e">
        <f t="shared" si="7"/>
        <v>#REF!</v>
      </c>
      <c r="N86" s="129" t="e">
        <f t="shared" si="7"/>
        <v>#REF!</v>
      </c>
      <c r="O86" s="129" t="e">
        <f t="shared" si="7"/>
        <v>#REF!</v>
      </c>
      <c r="P86" s="129" t="e">
        <f t="shared" si="7"/>
        <v>#REF!</v>
      </c>
      <c r="Q86" s="129" t="e">
        <f t="shared" si="7"/>
        <v>#REF!</v>
      </c>
      <c r="R86" s="129" t="e">
        <f t="shared" si="7"/>
        <v>#REF!</v>
      </c>
      <c r="S86" s="129" t="e">
        <f t="shared" si="7"/>
        <v>#REF!</v>
      </c>
      <c r="T86" s="129" t="e">
        <f t="shared" si="7"/>
        <v>#REF!</v>
      </c>
    </row>
    <row r="87" spans="4:20">
      <c r="D87" s="129" t="e">
        <f>Comps!#REF!</f>
        <v>#REF!</v>
      </c>
      <c r="E87" s="25" t="e">
        <f t="shared" si="7"/>
        <v>#REF!</v>
      </c>
      <c r="F87" s="150" t="e">
        <f t="shared" si="7"/>
        <v>#REF!</v>
      </c>
      <c r="G87" s="151" t="e">
        <f t="shared" si="7"/>
        <v>#REF!</v>
      </c>
      <c r="H87" s="129" t="e">
        <f t="shared" si="7"/>
        <v>#REF!</v>
      </c>
      <c r="I87" s="129" t="e">
        <f t="shared" si="7"/>
        <v>#REF!</v>
      </c>
      <c r="J87" s="129" t="e">
        <f t="shared" si="7"/>
        <v>#REF!</v>
      </c>
      <c r="K87" s="129" t="e">
        <f t="shared" si="7"/>
        <v>#REF!</v>
      </c>
      <c r="L87" s="129" t="e">
        <f t="shared" si="7"/>
        <v>#REF!</v>
      </c>
      <c r="M87" s="129" t="e">
        <f t="shared" si="7"/>
        <v>#REF!</v>
      </c>
      <c r="N87" s="129" t="e">
        <f t="shared" si="7"/>
        <v>#REF!</v>
      </c>
      <c r="O87" s="129" t="e">
        <f t="shared" si="7"/>
        <v>#REF!</v>
      </c>
      <c r="P87" s="129" t="e">
        <f t="shared" si="7"/>
        <v>#REF!</v>
      </c>
      <c r="Q87" s="129" t="e">
        <f t="shared" si="7"/>
        <v>#REF!</v>
      </c>
      <c r="R87" s="129" t="e">
        <f t="shared" si="7"/>
        <v>#REF!</v>
      </c>
      <c r="S87" s="129" t="e">
        <f t="shared" si="7"/>
        <v>#REF!</v>
      </c>
      <c r="T87" s="129" t="e">
        <f t="shared" si="7"/>
        <v>#REF!</v>
      </c>
    </row>
    <row r="88" spans="4:20">
      <c r="D88" s="129" t="e">
        <f>Comps!#REF!</f>
        <v>#REF!</v>
      </c>
      <c r="E88" s="25" t="e">
        <f t="shared" si="7"/>
        <v>#REF!</v>
      </c>
      <c r="F88" s="150" t="e">
        <f t="shared" si="7"/>
        <v>#REF!</v>
      </c>
      <c r="G88" s="151" t="e">
        <f t="shared" si="7"/>
        <v>#REF!</v>
      </c>
      <c r="H88" s="129" t="e">
        <f t="shared" si="7"/>
        <v>#REF!</v>
      </c>
      <c r="I88" s="129" t="e">
        <f t="shared" si="7"/>
        <v>#REF!</v>
      </c>
      <c r="J88" s="129" t="e">
        <f t="shared" si="7"/>
        <v>#REF!</v>
      </c>
      <c r="K88" s="129" t="e">
        <f t="shared" si="7"/>
        <v>#REF!</v>
      </c>
      <c r="L88" s="129" t="e">
        <f t="shared" si="7"/>
        <v>#REF!</v>
      </c>
      <c r="M88" s="129" t="e">
        <f t="shared" si="7"/>
        <v>#REF!</v>
      </c>
      <c r="N88" s="129" t="e">
        <f t="shared" si="7"/>
        <v>#REF!</v>
      </c>
      <c r="O88" s="129" t="e">
        <f t="shared" si="7"/>
        <v>#REF!</v>
      </c>
      <c r="P88" s="129" t="e">
        <f t="shared" si="7"/>
        <v>#REF!</v>
      </c>
      <c r="Q88" s="129" t="e">
        <f t="shared" si="7"/>
        <v>#REF!</v>
      </c>
      <c r="R88" s="129" t="e">
        <f t="shared" si="7"/>
        <v>#REF!</v>
      </c>
      <c r="S88" s="129" t="e">
        <f t="shared" si="7"/>
        <v>#REF!</v>
      </c>
      <c r="T88" s="129" t="e">
        <f t="shared" si="7"/>
        <v>#REF!</v>
      </c>
    </row>
    <row r="89" spans="4:20">
      <c r="D89" s="129" t="e">
        <f>Comps!#REF!</f>
        <v>#REF!</v>
      </c>
      <c r="E89" s="25" t="e">
        <f t="shared" si="7"/>
        <v>#REF!</v>
      </c>
      <c r="F89" s="150" t="e">
        <f t="shared" si="7"/>
        <v>#REF!</v>
      </c>
      <c r="G89" s="151" t="e">
        <f t="shared" si="7"/>
        <v>#REF!</v>
      </c>
      <c r="H89" s="129" t="e">
        <f t="shared" si="7"/>
        <v>#REF!</v>
      </c>
      <c r="I89" s="129" t="e">
        <f t="shared" si="7"/>
        <v>#REF!</v>
      </c>
      <c r="J89" s="129" t="e">
        <f t="shared" si="7"/>
        <v>#REF!</v>
      </c>
      <c r="K89" s="129" t="e">
        <f t="shared" si="7"/>
        <v>#REF!</v>
      </c>
      <c r="L89" s="129" t="e">
        <f t="shared" si="7"/>
        <v>#REF!</v>
      </c>
      <c r="M89" s="129" t="e">
        <f t="shared" si="7"/>
        <v>#REF!</v>
      </c>
      <c r="N89" s="129" t="e">
        <f t="shared" si="7"/>
        <v>#REF!</v>
      </c>
      <c r="O89" s="129" t="e">
        <f t="shared" si="7"/>
        <v>#REF!</v>
      </c>
      <c r="P89" s="129" t="e">
        <f t="shared" si="7"/>
        <v>#REF!</v>
      </c>
      <c r="Q89" s="129" t="e">
        <f t="shared" si="7"/>
        <v>#REF!</v>
      </c>
      <c r="R89" s="129" t="e">
        <f t="shared" si="7"/>
        <v>#REF!</v>
      </c>
      <c r="S89" s="129" t="e">
        <f t="shared" si="7"/>
        <v>#REF!</v>
      </c>
      <c r="T89" s="129" t="e">
        <f t="shared" si="7"/>
        <v>#REF!</v>
      </c>
    </row>
    <row r="90" spans="4:20">
      <c r="D90" s="129" t="e">
        <f>Comps!#REF!</f>
        <v>#REF!</v>
      </c>
      <c r="E90" s="25" t="e">
        <f t="shared" si="7"/>
        <v>#REF!</v>
      </c>
      <c r="F90" s="150" t="e">
        <f t="shared" si="7"/>
        <v>#REF!</v>
      </c>
      <c r="G90" s="151" t="e">
        <f t="shared" si="7"/>
        <v>#REF!</v>
      </c>
      <c r="H90" s="129" t="e">
        <f t="shared" si="7"/>
        <v>#REF!</v>
      </c>
      <c r="I90" s="129" t="e">
        <f t="shared" si="7"/>
        <v>#REF!</v>
      </c>
      <c r="J90" s="129" t="e">
        <f t="shared" si="7"/>
        <v>#REF!</v>
      </c>
      <c r="K90" s="129" t="e">
        <f t="shared" si="7"/>
        <v>#REF!</v>
      </c>
      <c r="L90" s="129" t="e">
        <f t="shared" si="7"/>
        <v>#REF!</v>
      </c>
      <c r="M90" s="129" t="e">
        <f t="shared" si="7"/>
        <v>#REF!</v>
      </c>
      <c r="N90" s="129" t="e">
        <f t="shared" si="7"/>
        <v>#REF!</v>
      </c>
      <c r="O90" s="129" t="e">
        <f t="shared" si="7"/>
        <v>#REF!</v>
      </c>
      <c r="P90" s="129" t="e">
        <f t="shared" si="7"/>
        <v>#REF!</v>
      </c>
      <c r="Q90" s="129" t="e">
        <f t="shared" si="7"/>
        <v>#REF!</v>
      </c>
      <c r="R90" s="129" t="e">
        <f t="shared" si="7"/>
        <v>#REF!</v>
      </c>
      <c r="S90" s="129" t="e">
        <f t="shared" si="7"/>
        <v>#REF!</v>
      </c>
      <c r="T90" s="129" t="e">
        <f t="shared" si="7"/>
        <v>#REF!</v>
      </c>
    </row>
    <row r="91" spans="4:20">
      <c r="D91" s="129" t="e">
        <f>Comps!#REF!</f>
        <v>#REF!</v>
      </c>
      <c r="E91" s="25" t="e">
        <f t="shared" si="7"/>
        <v>#REF!</v>
      </c>
      <c r="F91" s="150" t="e">
        <f t="shared" si="7"/>
        <v>#REF!</v>
      </c>
      <c r="G91" s="151" t="e">
        <f t="shared" si="7"/>
        <v>#REF!</v>
      </c>
      <c r="H91" s="129" t="e">
        <f t="shared" si="7"/>
        <v>#REF!</v>
      </c>
      <c r="I91" s="129" t="e">
        <f t="shared" si="7"/>
        <v>#REF!</v>
      </c>
      <c r="J91" s="129" t="e">
        <f t="shared" si="7"/>
        <v>#REF!</v>
      </c>
      <c r="K91" s="129" t="e">
        <f t="shared" si="7"/>
        <v>#REF!</v>
      </c>
      <c r="L91" s="129" t="e">
        <f t="shared" si="7"/>
        <v>#REF!</v>
      </c>
      <c r="M91" s="129" t="e">
        <f t="shared" si="7"/>
        <v>#REF!</v>
      </c>
      <c r="N91" s="129" t="e">
        <f t="shared" si="7"/>
        <v>#REF!</v>
      </c>
      <c r="O91" s="129" t="e">
        <f t="shared" si="7"/>
        <v>#REF!</v>
      </c>
      <c r="P91" s="129" t="e">
        <f t="shared" si="7"/>
        <v>#REF!</v>
      </c>
      <c r="Q91" s="129" t="e">
        <f t="shared" si="7"/>
        <v>#REF!</v>
      </c>
      <c r="R91" s="129" t="e">
        <f t="shared" si="7"/>
        <v>#REF!</v>
      </c>
      <c r="S91" s="129" t="e">
        <f t="shared" si="7"/>
        <v>#REF!</v>
      </c>
      <c r="T91" s="129" t="e">
        <f t="shared" si="7"/>
        <v>#REF!</v>
      </c>
    </row>
    <row r="92" spans="4:20">
      <c r="D92" s="129" t="e">
        <f>Comps!#REF!</f>
        <v>#REF!</v>
      </c>
      <c r="E92" s="25" t="e">
        <f t="shared" si="7"/>
        <v>#REF!</v>
      </c>
      <c r="F92" s="150" t="e">
        <f t="shared" si="7"/>
        <v>#REF!</v>
      </c>
      <c r="G92" s="151" t="e">
        <f t="shared" si="7"/>
        <v>#REF!</v>
      </c>
      <c r="H92" s="129" t="e">
        <f t="shared" si="7"/>
        <v>#REF!</v>
      </c>
      <c r="I92" s="129" t="e">
        <f t="shared" si="7"/>
        <v>#REF!</v>
      </c>
      <c r="J92" s="129" t="e">
        <f t="shared" si="7"/>
        <v>#REF!</v>
      </c>
      <c r="K92" s="129" t="e">
        <f t="shared" si="7"/>
        <v>#REF!</v>
      </c>
      <c r="L92" s="129" t="e">
        <f t="shared" si="7"/>
        <v>#REF!</v>
      </c>
      <c r="M92" s="129" t="e">
        <f t="shared" si="7"/>
        <v>#REF!</v>
      </c>
      <c r="N92" s="129" t="e">
        <f t="shared" si="7"/>
        <v>#REF!</v>
      </c>
      <c r="O92" s="129" t="e">
        <f t="shared" si="7"/>
        <v>#REF!</v>
      </c>
      <c r="P92" s="129" t="e">
        <f t="shared" si="7"/>
        <v>#REF!</v>
      </c>
      <c r="Q92" s="129" t="e">
        <f t="shared" si="7"/>
        <v>#REF!</v>
      </c>
      <c r="R92" s="129" t="e">
        <f t="shared" si="7"/>
        <v>#REF!</v>
      </c>
      <c r="S92" s="129" t="e">
        <f t="shared" si="7"/>
        <v>#REF!</v>
      </c>
      <c r="T92" s="129" t="e">
        <f t="shared" si="7"/>
        <v>#REF!</v>
      </c>
    </row>
    <row r="93" spans="4:20">
      <c r="D93" s="129" t="e">
        <f>Comps!#REF!</f>
        <v>#REF!</v>
      </c>
      <c r="E93" s="25" t="e">
        <f t="shared" si="7"/>
        <v>#REF!</v>
      </c>
      <c r="F93" s="150" t="e">
        <f t="shared" si="7"/>
        <v>#REF!</v>
      </c>
      <c r="G93" s="151" t="e">
        <f t="shared" si="7"/>
        <v>#REF!</v>
      </c>
      <c r="H93" s="129" t="e">
        <f t="shared" si="7"/>
        <v>#REF!</v>
      </c>
      <c r="I93" s="129" t="e">
        <f t="shared" si="7"/>
        <v>#REF!</v>
      </c>
      <c r="J93" s="129" t="e">
        <f t="shared" si="7"/>
        <v>#REF!</v>
      </c>
      <c r="K93" s="129" t="e">
        <f t="shared" si="7"/>
        <v>#REF!</v>
      </c>
      <c r="L93" s="129" t="e">
        <f t="shared" si="7"/>
        <v>#REF!</v>
      </c>
      <c r="M93" s="129" t="e">
        <f t="shared" si="7"/>
        <v>#REF!</v>
      </c>
      <c r="N93" s="129" t="e">
        <f t="shared" si="7"/>
        <v>#REF!</v>
      </c>
      <c r="O93" s="129" t="e">
        <f t="shared" si="7"/>
        <v>#REF!</v>
      </c>
      <c r="P93" s="129" t="e">
        <f t="shared" si="7"/>
        <v>#REF!</v>
      </c>
      <c r="Q93" s="129" t="e">
        <f t="shared" si="7"/>
        <v>#REF!</v>
      </c>
      <c r="R93" s="129" t="e">
        <f t="shared" si="7"/>
        <v>#REF!</v>
      </c>
      <c r="S93" s="129" t="e">
        <f t="shared" si="7"/>
        <v>#REF!</v>
      </c>
      <c r="T93" s="129" t="e">
        <f t="shared" si="7"/>
        <v>#REF!</v>
      </c>
    </row>
    <row r="94" spans="4:20">
      <c r="D94" s="129" t="e">
        <f>Comps!#REF!</f>
        <v>#REF!</v>
      </c>
      <c r="E94" s="25" t="e">
        <f t="shared" si="7"/>
        <v>#REF!</v>
      </c>
      <c r="F94" s="150" t="e">
        <f t="shared" si="7"/>
        <v>#REF!</v>
      </c>
      <c r="G94" s="151" t="e">
        <f t="shared" si="7"/>
        <v>#REF!</v>
      </c>
      <c r="H94" s="129" t="e">
        <f t="shared" si="7"/>
        <v>#REF!</v>
      </c>
      <c r="I94" s="129" t="e">
        <f t="shared" si="7"/>
        <v>#REF!</v>
      </c>
      <c r="J94" s="129" t="e">
        <f t="shared" si="7"/>
        <v>#REF!</v>
      </c>
      <c r="K94" s="129" t="e">
        <f t="shared" si="7"/>
        <v>#REF!</v>
      </c>
      <c r="L94" s="129" t="e">
        <f t="shared" si="7"/>
        <v>#REF!</v>
      </c>
      <c r="M94" s="129" t="e">
        <f t="shared" si="7"/>
        <v>#REF!</v>
      </c>
      <c r="N94" s="129" t="e">
        <f t="shared" si="7"/>
        <v>#REF!</v>
      </c>
      <c r="O94" s="129" t="e">
        <f t="shared" si="7"/>
        <v>#REF!</v>
      </c>
      <c r="P94" s="129" t="e">
        <f t="shared" si="7"/>
        <v>#REF!</v>
      </c>
      <c r="Q94" s="129" t="e">
        <f t="shared" si="7"/>
        <v>#REF!</v>
      </c>
      <c r="R94" s="129" t="e">
        <f t="shared" si="7"/>
        <v>#REF!</v>
      </c>
      <c r="S94" s="129" t="e">
        <f t="shared" si="7"/>
        <v>#REF!</v>
      </c>
      <c r="T94" s="129" t="e">
        <f t="shared" si="7"/>
        <v>#REF!</v>
      </c>
    </row>
    <row r="95" spans="4:20">
      <c r="D95" s="129" t="e">
        <f>Comps!#REF!</f>
        <v>#REF!</v>
      </c>
      <c r="E95" s="25" t="e">
        <f t="shared" si="7"/>
        <v>#REF!</v>
      </c>
      <c r="F95" s="150" t="e">
        <f t="shared" si="7"/>
        <v>#REF!</v>
      </c>
      <c r="G95" s="151" t="e">
        <f t="shared" si="7"/>
        <v>#REF!</v>
      </c>
      <c r="H95" s="129" t="e">
        <f t="shared" si="7"/>
        <v>#REF!</v>
      </c>
      <c r="I95" s="129" t="e">
        <f t="shared" si="7"/>
        <v>#REF!</v>
      </c>
      <c r="J95" s="129" t="e">
        <f t="shared" si="7"/>
        <v>#REF!</v>
      </c>
      <c r="K95" s="129" t="e">
        <f t="shared" si="7"/>
        <v>#REF!</v>
      </c>
      <c r="L95" s="129" t="e">
        <f t="shared" si="7"/>
        <v>#REF!</v>
      </c>
      <c r="M95" s="129" t="e">
        <f t="shared" si="7"/>
        <v>#REF!</v>
      </c>
      <c r="N95" s="129" t="e">
        <f t="shared" si="7"/>
        <v>#REF!</v>
      </c>
      <c r="O95" s="129" t="e">
        <f t="shared" si="7"/>
        <v>#REF!</v>
      </c>
      <c r="P95" s="129" t="e">
        <f t="shared" si="7"/>
        <v>#REF!</v>
      </c>
      <c r="Q95" s="129" t="e">
        <f t="shared" si="7"/>
        <v>#REF!</v>
      </c>
      <c r="R95" s="129" t="e">
        <f t="shared" si="7"/>
        <v>#REF!</v>
      </c>
      <c r="S95" s="129" t="e">
        <f t="shared" si="7"/>
        <v>#REF!</v>
      </c>
      <c r="T95" s="129" t="e">
        <f t="shared" si="7"/>
        <v>#REF!</v>
      </c>
    </row>
    <row r="96" spans="4:20">
      <c r="D96" s="129" t="e">
        <f>Comps!#REF!</f>
        <v>#REF!</v>
      </c>
      <c r="E96" s="25" t="e">
        <f t="shared" si="7"/>
        <v>#REF!</v>
      </c>
      <c r="F96" s="150" t="e">
        <f t="shared" si="7"/>
        <v>#REF!</v>
      </c>
      <c r="G96" s="151" t="e">
        <f t="shared" si="7"/>
        <v>#REF!</v>
      </c>
      <c r="H96" s="129" t="e">
        <f t="shared" si="7"/>
        <v>#REF!</v>
      </c>
      <c r="I96" s="129" t="e">
        <f t="shared" si="7"/>
        <v>#REF!</v>
      </c>
      <c r="J96" s="129" t="e">
        <f t="shared" si="7"/>
        <v>#REF!</v>
      </c>
      <c r="K96" s="129" t="e">
        <f t="shared" si="7"/>
        <v>#REF!</v>
      </c>
      <c r="L96" s="129" t="e">
        <f t="shared" si="7"/>
        <v>#REF!</v>
      </c>
      <c r="M96" s="129" t="e">
        <f t="shared" si="7"/>
        <v>#REF!</v>
      </c>
      <c r="N96" s="129" t="e">
        <f t="shared" si="7"/>
        <v>#REF!</v>
      </c>
      <c r="O96" s="129" t="e">
        <f t="shared" si="7"/>
        <v>#REF!</v>
      </c>
      <c r="P96" s="129" t="e">
        <f t="shared" ref="E96:T112" si="8">IF(ISNA(VLOOKUP($D96,COAlookupRange,VLOOKUP(P$1,HeadNumbers,2,0),0)),"x",VLOOKUP($D96,COAlookupRange,VLOOKUP(P$1,HeadNumbers,2,0),0))</f>
        <v>#REF!</v>
      </c>
      <c r="Q96" s="129" t="e">
        <f t="shared" si="8"/>
        <v>#REF!</v>
      </c>
      <c r="R96" s="129" t="e">
        <f t="shared" si="8"/>
        <v>#REF!</v>
      </c>
      <c r="S96" s="129" t="e">
        <f t="shared" si="8"/>
        <v>#REF!</v>
      </c>
      <c r="T96" s="129" t="e">
        <f t="shared" si="8"/>
        <v>#REF!</v>
      </c>
    </row>
    <row r="97" spans="4:20">
      <c r="D97" s="129" t="e">
        <f>Comps!#REF!</f>
        <v>#REF!</v>
      </c>
      <c r="E97" s="25" t="e">
        <f t="shared" si="8"/>
        <v>#REF!</v>
      </c>
      <c r="F97" s="150" t="e">
        <f t="shared" si="8"/>
        <v>#REF!</v>
      </c>
      <c r="G97" s="151" t="e">
        <f t="shared" si="8"/>
        <v>#REF!</v>
      </c>
      <c r="H97" s="129" t="e">
        <f t="shared" si="8"/>
        <v>#REF!</v>
      </c>
      <c r="I97" s="129" t="e">
        <f t="shared" si="8"/>
        <v>#REF!</v>
      </c>
      <c r="J97" s="129" t="e">
        <f t="shared" si="8"/>
        <v>#REF!</v>
      </c>
      <c r="K97" s="129" t="e">
        <f t="shared" si="8"/>
        <v>#REF!</v>
      </c>
      <c r="L97" s="129" t="e">
        <f t="shared" si="8"/>
        <v>#REF!</v>
      </c>
      <c r="M97" s="129" t="e">
        <f t="shared" si="8"/>
        <v>#REF!</v>
      </c>
      <c r="N97" s="129" t="e">
        <f t="shared" si="8"/>
        <v>#REF!</v>
      </c>
      <c r="O97" s="129" t="e">
        <f t="shared" si="8"/>
        <v>#REF!</v>
      </c>
      <c r="P97" s="129" t="e">
        <f t="shared" si="8"/>
        <v>#REF!</v>
      </c>
      <c r="Q97" s="129" t="e">
        <f t="shared" si="8"/>
        <v>#REF!</v>
      </c>
      <c r="R97" s="129" t="e">
        <f t="shared" si="8"/>
        <v>#REF!</v>
      </c>
      <c r="S97" s="129" t="e">
        <f t="shared" si="8"/>
        <v>#REF!</v>
      </c>
      <c r="T97" s="129" t="e">
        <f t="shared" si="8"/>
        <v>#REF!</v>
      </c>
    </row>
    <row r="98" spans="4:20">
      <c r="D98" s="129" t="e">
        <f>Comps!#REF!</f>
        <v>#REF!</v>
      </c>
      <c r="E98" s="25" t="e">
        <f t="shared" si="8"/>
        <v>#REF!</v>
      </c>
      <c r="F98" s="150" t="e">
        <f t="shared" si="8"/>
        <v>#REF!</v>
      </c>
      <c r="G98" s="151" t="e">
        <f t="shared" si="8"/>
        <v>#REF!</v>
      </c>
      <c r="H98" s="129" t="e">
        <f t="shared" si="8"/>
        <v>#REF!</v>
      </c>
      <c r="I98" s="129" t="e">
        <f t="shared" si="8"/>
        <v>#REF!</v>
      </c>
      <c r="J98" s="129" t="e">
        <f t="shared" si="8"/>
        <v>#REF!</v>
      </c>
      <c r="K98" s="129" t="e">
        <f t="shared" si="8"/>
        <v>#REF!</v>
      </c>
      <c r="L98" s="129" t="e">
        <f t="shared" si="8"/>
        <v>#REF!</v>
      </c>
      <c r="M98" s="129" t="e">
        <f t="shared" si="8"/>
        <v>#REF!</v>
      </c>
      <c r="N98" s="129" t="e">
        <f t="shared" si="8"/>
        <v>#REF!</v>
      </c>
      <c r="O98" s="129" t="e">
        <f t="shared" si="8"/>
        <v>#REF!</v>
      </c>
      <c r="P98" s="129" t="e">
        <f t="shared" si="8"/>
        <v>#REF!</v>
      </c>
      <c r="Q98" s="129" t="e">
        <f t="shared" si="8"/>
        <v>#REF!</v>
      </c>
      <c r="R98" s="129" t="e">
        <f t="shared" si="8"/>
        <v>#REF!</v>
      </c>
      <c r="S98" s="129" t="e">
        <f t="shared" si="8"/>
        <v>#REF!</v>
      </c>
      <c r="T98" s="129" t="e">
        <f t="shared" si="8"/>
        <v>#REF!</v>
      </c>
    </row>
    <row r="99" spans="4:20">
      <c r="D99" s="129" t="e">
        <f>Comps!#REF!</f>
        <v>#REF!</v>
      </c>
      <c r="E99" s="25" t="e">
        <f t="shared" si="8"/>
        <v>#REF!</v>
      </c>
      <c r="F99" s="150" t="e">
        <f t="shared" si="8"/>
        <v>#REF!</v>
      </c>
      <c r="G99" s="151" t="e">
        <f t="shared" si="8"/>
        <v>#REF!</v>
      </c>
      <c r="H99" s="129" t="e">
        <f t="shared" si="8"/>
        <v>#REF!</v>
      </c>
      <c r="I99" s="129" t="e">
        <f t="shared" si="8"/>
        <v>#REF!</v>
      </c>
      <c r="J99" s="129" t="e">
        <f t="shared" si="8"/>
        <v>#REF!</v>
      </c>
      <c r="K99" s="129" t="e">
        <f t="shared" si="8"/>
        <v>#REF!</v>
      </c>
      <c r="L99" s="129" t="e">
        <f t="shared" si="8"/>
        <v>#REF!</v>
      </c>
      <c r="M99" s="129" t="e">
        <f t="shared" si="8"/>
        <v>#REF!</v>
      </c>
      <c r="N99" s="129" t="e">
        <f t="shared" si="8"/>
        <v>#REF!</v>
      </c>
      <c r="O99" s="129" t="e">
        <f t="shared" si="8"/>
        <v>#REF!</v>
      </c>
      <c r="P99" s="129" t="e">
        <f t="shared" si="8"/>
        <v>#REF!</v>
      </c>
      <c r="Q99" s="129" t="e">
        <f t="shared" si="8"/>
        <v>#REF!</v>
      </c>
      <c r="R99" s="129" t="e">
        <f t="shared" si="8"/>
        <v>#REF!</v>
      </c>
      <c r="S99" s="129" t="e">
        <f t="shared" si="8"/>
        <v>#REF!</v>
      </c>
      <c r="T99" s="129" t="e">
        <f t="shared" si="8"/>
        <v>#REF!</v>
      </c>
    </row>
    <row r="100" spans="4:20">
      <c r="D100" s="129" t="e">
        <f>Comps!#REF!</f>
        <v>#REF!</v>
      </c>
      <c r="E100" s="25" t="e">
        <f t="shared" si="8"/>
        <v>#REF!</v>
      </c>
      <c r="F100" s="150" t="e">
        <f t="shared" si="8"/>
        <v>#REF!</v>
      </c>
      <c r="G100" s="151" t="e">
        <f t="shared" si="8"/>
        <v>#REF!</v>
      </c>
      <c r="H100" s="129" t="e">
        <f t="shared" si="8"/>
        <v>#REF!</v>
      </c>
      <c r="I100" s="129" t="e">
        <f t="shared" si="8"/>
        <v>#REF!</v>
      </c>
      <c r="J100" s="129" t="e">
        <f t="shared" si="8"/>
        <v>#REF!</v>
      </c>
      <c r="K100" s="129" t="e">
        <f t="shared" si="8"/>
        <v>#REF!</v>
      </c>
      <c r="L100" s="129" t="e">
        <f t="shared" si="8"/>
        <v>#REF!</v>
      </c>
      <c r="M100" s="129" t="e">
        <f t="shared" si="8"/>
        <v>#REF!</v>
      </c>
      <c r="N100" s="129" t="e">
        <f t="shared" si="8"/>
        <v>#REF!</v>
      </c>
      <c r="O100" s="129" t="e">
        <f t="shared" si="8"/>
        <v>#REF!</v>
      </c>
      <c r="P100" s="129" t="e">
        <f t="shared" si="8"/>
        <v>#REF!</v>
      </c>
      <c r="Q100" s="129" t="e">
        <f t="shared" si="8"/>
        <v>#REF!</v>
      </c>
      <c r="R100" s="129" t="e">
        <f t="shared" si="8"/>
        <v>#REF!</v>
      </c>
      <c r="S100" s="129" t="e">
        <f t="shared" si="8"/>
        <v>#REF!</v>
      </c>
      <c r="T100" s="129" t="e">
        <f t="shared" si="8"/>
        <v>#REF!</v>
      </c>
    </row>
    <row r="101" spans="4:20">
      <c r="D101" s="129" t="e">
        <f>Comps!#REF!</f>
        <v>#REF!</v>
      </c>
      <c r="E101" s="25" t="e">
        <f t="shared" si="8"/>
        <v>#REF!</v>
      </c>
      <c r="F101" s="150" t="e">
        <f t="shared" si="8"/>
        <v>#REF!</v>
      </c>
      <c r="G101" s="151" t="e">
        <f t="shared" si="8"/>
        <v>#REF!</v>
      </c>
      <c r="H101" s="129" t="e">
        <f t="shared" si="8"/>
        <v>#REF!</v>
      </c>
      <c r="I101" s="129" t="e">
        <f t="shared" si="8"/>
        <v>#REF!</v>
      </c>
      <c r="J101" s="129" t="e">
        <f t="shared" si="8"/>
        <v>#REF!</v>
      </c>
      <c r="K101" s="129" t="e">
        <f t="shared" si="8"/>
        <v>#REF!</v>
      </c>
      <c r="L101" s="129" t="e">
        <f t="shared" si="8"/>
        <v>#REF!</v>
      </c>
      <c r="M101" s="129" t="e">
        <f t="shared" si="8"/>
        <v>#REF!</v>
      </c>
      <c r="N101" s="129" t="e">
        <f t="shared" si="8"/>
        <v>#REF!</v>
      </c>
      <c r="O101" s="129" t="e">
        <f t="shared" si="8"/>
        <v>#REF!</v>
      </c>
      <c r="P101" s="129" t="e">
        <f t="shared" si="8"/>
        <v>#REF!</v>
      </c>
      <c r="Q101" s="129" t="e">
        <f t="shared" si="8"/>
        <v>#REF!</v>
      </c>
      <c r="R101" s="129" t="e">
        <f t="shared" si="8"/>
        <v>#REF!</v>
      </c>
      <c r="S101" s="129" t="e">
        <f t="shared" si="8"/>
        <v>#REF!</v>
      </c>
      <c r="T101" s="129" t="e">
        <f t="shared" si="8"/>
        <v>#REF!</v>
      </c>
    </row>
    <row r="102" spans="4:20">
      <c r="D102" s="129" t="e">
        <f>Comps!#REF!</f>
        <v>#REF!</v>
      </c>
      <c r="E102" s="25" t="e">
        <f t="shared" si="8"/>
        <v>#REF!</v>
      </c>
      <c r="F102" s="150" t="e">
        <f t="shared" si="8"/>
        <v>#REF!</v>
      </c>
      <c r="G102" s="151" t="e">
        <f t="shared" si="8"/>
        <v>#REF!</v>
      </c>
      <c r="H102" s="129" t="e">
        <f t="shared" si="8"/>
        <v>#REF!</v>
      </c>
      <c r="I102" s="129" t="e">
        <f t="shared" si="8"/>
        <v>#REF!</v>
      </c>
      <c r="J102" s="129" t="e">
        <f t="shared" si="8"/>
        <v>#REF!</v>
      </c>
      <c r="K102" s="129" t="e">
        <f t="shared" si="8"/>
        <v>#REF!</v>
      </c>
      <c r="L102" s="129" t="e">
        <f t="shared" si="8"/>
        <v>#REF!</v>
      </c>
      <c r="M102" s="129" t="e">
        <f t="shared" si="8"/>
        <v>#REF!</v>
      </c>
      <c r="N102" s="129" t="e">
        <f t="shared" si="8"/>
        <v>#REF!</v>
      </c>
      <c r="O102" s="129" t="e">
        <f t="shared" si="8"/>
        <v>#REF!</v>
      </c>
      <c r="P102" s="129" t="e">
        <f t="shared" si="8"/>
        <v>#REF!</v>
      </c>
      <c r="Q102" s="129" t="e">
        <f t="shared" si="8"/>
        <v>#REF!</v>
      </c>
      <c r="R102" s="129" t="e">
        <f t="shared" si="8"/>
        <v>#REF!</v>
      </c>
      <c r="S102" s="129" t="e">
        <f t="shared" si="8"/>
        <v>#REF!</v>
      </c>
      <c r="T102" s="129" t="e">
        <f t="shared" si="8"/>
        <v>#REF!</v>
      </c>
    </row>
    <row r="103" spans="4:20">
      <c r="D103" s="129" t="e">
        <f>Comps!#REF!</f>
        <v>#REF!</v>
      </c>
      <c r="E103" s="25" t="e">
        <f t="shared" si="8"/>
        <v>#REF!</v>
      </c>
      <c r="F103" s="150" t="e">
        <f t="shared" si="8"/>
        <v>#REF!</v>
      </c>
      <c r="G103" s="151" t="e">
        <f t="shared" si="8"/>
        <v>#REF!</v>
      </c>
      <c r="H103" s="129" t="e">
        <f t="shared" si="8"/>
        <v>#REF!</v>
      </c>
      <c r="I103" s="129" t="e">
        <f t="shared" si="8"/>
        <v>#REF!</v>
      </c>
      <c r="J103" s="129" t="e">
        <f t="shared" si="8"/>
        <v>#REF!</v>
      </c>
      <c r="K103" s="129" t="e">
        <f t="shared" si="8"/>
        <v>#REF!</v>
      </c>
      <c r="L103" s="129" t="e">
        <f t="shared" si="8"/>
        <v>#REF!</v>
      </c>
      <c r="M103" s="129" t="e">
        <f t="shared" si="8"/>
        <v>#REF!</v>
      </c>
      <c r="N103" s="129" t="e">
        <f t="shared" si="8"/>
        <v>#REF!</v>
      </c>
      <c r="O103" s="129" t="e">
        <f t="shared" si="8"/>
        <v>#REF!</v>
      </c>
      <c r="P103" s="129" t="e">
        <f t="shared" si="8"/>
        <v>#REF!</v>
      </c>
      <c r="Q103" s="129" t="e">
        <f t="shared" si="8"/>
        <v>#REF!</v>
      </c>
      <c r="R103" s="129" t="e">
        <f t="shared" si="8"/>
        <v>#REF!</v>
      </c>
      <c r="S103" s="129" t="e">
        <f t="shared" si="8"/>
        <v>#REF!</v>
      </c>
      <c r="T103" s="129" t="e">
        <f t="shared" si="8"/>
        <v>#REF!</v>
      </c>
    </row>
    <row r="104" spans="4:20">
      <c r="D104" s="129" t="e">
        <f>Comps!#REF!</f>
        <v>#REF!</v>
      </c>
      <c r="E104" s="25" t="e">
        <f t="shared" si="8"/>
        <v>#REF!</v>
      </c>
      <c r="F104" s="150" t="e">
        <f t="shared" si="8"/>
        <v>#REF!</v>
      </c>
      <c r="G104" s="151" t="e">
        <f t="shared" si="8"/>
        <v>#REF!</v>
      </c>
      <c r="H104" s="129" t="e">
        <f t="shared" si="8"/>
        <v>#REF!</v>
      </c>
      <c r="I104" s="129" t="e">
        <f t="shared" si="8"/>
        <v>#REF!</v>
      </c>
      <c r="J104" s="129" t="e">
        <f t="shared" si="8"/>
        <v>#REF!</v>
      </c>
      <c r="K104" s="129" t="e">
        <f t="shared" si="8"/>
        <v>#REF!</v>
      </c>
      <c r="L104" s="129" t="e">
        <f t="shared" si="8"/>
        <v>#REF!</v>
      </c>
      <c r="M104" s="129" t="e">
        <f t="shared" si="8"/>
        <v>#REF!</v>
      </c>
      <c r="N104" s="129" t="e">
        <f t="shared" si="8"/>
        <v>#REF!</v>
      </c>
      <c r="O104" s="129" t="e">
        <f t="shared" si="8"/>
        <v>#REF!</v>
      </c>
      <c r="P104" s="129" t="e">
        <f t="shared" si="8"/>
        <v>#REF!</v>
      </c>
      <c r="Q104" s="129" t="e">
        <f t="shared" si="8"/>
        <v>#REF!</v>
      </c>
      <c r="R104" s="129" t="e">
        <f t="shared" si="8"/>
        <v>#REF!</v>
      </c>
      <c r="S104" s="129" t="e">
        <f t="shared" si="8"/>
        <v>#REF!</v>
      </c>
      <c r="T104" s="129" t="e">
        <f t="shared" si="8"/>
        <v>#REF!</v>
      </c>
    </row>
    <row r="105" spans="4:20">
      <c r="D105" s="129" t="e">
        <f>Comps!#REF!</f>
        <v>#REF!</v>
      </c>
      <c r="E105" s="25" t="e">
        <f t="shared" si="8"/>
        <v>#REF!</v>
      </c>
      <c r="F105" s="150" t="e">
        <f t="shared" si="8"/>
        <v>#REF!</v>
      </c>
      <c r="G105" s="151" t="e">
        <f t="shared" si="8"/>
        <v>#REF!</v>
      </c>
      <c r="H105" s="129" t="e">
        <f t="shared" si="8"/>
        <v>#REF!</v>
      </c>
      <c r="I105" s="129" t="e">
        <f t="shared" si="8"/>
        <v>#REF!</v>
      </c>
      <c r="J105" s="129" t="e">
        <f t="shared" si="8"/>
        <v>#REF!</v>
      </c>
      <c r="K105" s="129" t="e">
        <f t="shared" si="8"/>
        <v>#REF!</v>
      </c>
      <c r="L105" s="129" t="e">
        <f t="shared" si="8"/>
        <v>#REF!</v>
      </c>
      <c r="M105" s="129" t="e">
        <f t="shared" si="8"/>
        <v>#REF!</v>
      </c>
      <c r="N105" s="129" t="e">
        <f t="shared" si="8"/>
        <v>#REF!</v>
      </c>
      <c r="O105" s="129" t="e">
        <f t="shared" si="8"/>
        <v>#REF!</v>
      </c>
      <c r="P105" s="129" t="e">
        <f t="shared" si="8"/>
        <v>#REF!</v>
      </c>
      <c r="Q105" s="129" t="e">
        <f t="shared" si="8"/>
        <v>#REF!</v>
      </c>
      <c r="R105" s="129" t="e">
        <f t="shared" si="8"/>
        <v>#REF!</v>
      </c>
      <c r="S105" s="129" t="e">
        <f t="shared" si="8"/>
        <v>#REF!</v>
      </c>
      <c r="T105" s="129" t="e">
        <f t="shared" si="8"/>
        <v>#REF!</v>
      </c>
    </row>
    <row r="106" spans="4:20">
      <c r="D106" s="129" t="e">
        <f>Comps!#REF!</f>
        <v>#REF!</v>
      </c>
      <c r="E106" s="25" t="e">
        <f t="shared" si="8"/>
        <v>#REF!</v>
      </c>
      <c r="F106" s="150" t="e">
        <f t="shared" si="8"/>
        <v>#REF!</v>
      </c>
      <c r="G106" s="151" t="e">
        <f t="shared" si="8"/>
        <v>#REF!</v>
      </c>
      <c r="H106" s="129" t="e">
        <f t="shared" si="8"/>
        <v>#REF!</v>
      </c>
      <c r="I106" s="129" t="e">
        <f t="shared" si="8"/>
        <v>#REF!</v>
      </c>
      <c r="J106" s="129" t="e">
        <f t="shared" si="8"/>
        <v>#REF!</v>
      </c>
      <c r="K106" s="129" t="e">
        <f t="shared" si="8"/>
        <v>#REF!</v>
      </c>
      <c r="L106" s="129" t="e">
        <f t="shared" si="8"/>
        <v>#REF!</v>
      </c>
      <c r="M106" s="129" t="e">
        <f t="shared" si="8"/>
        <v>#REF!</v>
      </c>
      <c r="N106" s="129" t="e">
        <f t="shared" si="8"/>
        <v>#REF!</v>
      </c>
      <c r="O106" s="129" t="e">
        <f t="shared" si="8"/>
        <v>#REF!</v>
      </c>
      <c r="P106" s="129" t="e">
        <f t="shared" si="8"/>
        <v>#REF!</v>
      </c>
      <c r="Q106" s="129" t="e">
        <f t="shared" si="8"/>
        <v>#REF!</v>
      </c>
      <c r="R106" s="129" t="e">
        <f t="shared" si="8"/>
        <v>#REF!</v>
      </c>
      <c r="S106" s="129" t="e">
        <f t="shared" si="8"/>
        <v>#REF!</v>
      </c>
      <c r="T106" s="129" t="e">
        <f t="shared" si="8"/>
        <v>#REF!</v>
      </c>
    </row>
    <row r="107" spans="4:20">
      <c r="D107" s="129" t="e">
        <f>Comps!#REF!</f>
        <v>#REF!</v>
      </c>
      <c r="E107" s="25" t="e">
        <f t="shared" si="8"/>
        <v>#REF!</v>
      </c>
      <c r="F107" s="150" t="e">
        <f t="shared" si="8"/>
        <v>#REF!</v>
      </c>
      <c r="G107" s="151" t="e">
        <f t="shared" si="8"/>
        <v>#REF!</v>
      </c>
      <c r="H107" s="129" t="e">
        <f t="shared" si="8"/>
        <v>#REF!</v>
      </c>
      <c r="I107" s="129" t="e">
        <f t="shared" si="8"/>
        <v>#REF!</v>
      </c>
      <c r="J107" s="129" t="e">
        <f t="shared" si="8"/>
        <v>#REF!</v>
      </c>
      <c r="K107" s="129" t="e">
        <f t="shared" si="8"/>
        <v>#REF!</v>
      </c>
      <c r="L107" s="129" t="e">
        <f t="shared" si="8"/>
        <v>#REF!</v>
      </c>
      <c r="M107" s="129" t="e">
        <f t="shared" si="8"/>
        <v>#REF!</v>
      </c>
      <c r="N107" s="129" t="e">
        <f t="shared" si="8"/>
        <v>#REF!</v>
      </c>
      <c r="O107" s="129" t="e">
        <f t="shared" si="8"/>
        <v>#REF!</v>
      </c>
      <c r="P107" s="129" t="e">
        <f t="shared" si="8"/>
        <v>#REF!</v>
      </c>
      <c r="Q107" s="129" t="e">
        <f t="shared" si="8"/>
        <v>#REF!</v>
      </c>
      <c r="R107" s="129" t="e">
        <f t="shared" si="8"/>
        <v>#REF!</v>
      </c>
      <c r="S107" s="129" t="e">
        <f t="shared" si="8"/>
        <v>#REF!</v>
      </c>
      <c r="T107" s="129" t="e">
        <f t="shared" si="8"/>
        <v>#REF!</v>
      </c>
    </row>
    <row r="108" spans="4:20">
      <c r="D108" s="129" t="e">
        <f>Comps!#REF!</f>
        <v>#REF!</v>
      </c>
      <c r="E108" s="25" t="e">
        <f t="shared" si="8"/>
        <v>#REF!</v>
      </c>
      <c r="F108" s="150" t="e">
        <f t="shared" si="8"/>
        <v>#REF!</v>
      </c>
      <c r="G108" s="151" t="e">
        <f t="shared" si="8"/>
        <v>#REF!</v>
      </c>
      <c r="H108" s="129" t="e">
        <f t="shared" si="8"/>
        <v>#REF!</v>
      </c>
      <c r="I108" s="129" t="e">
        <f t="shared" si="8"/>
        <v>#REF!</v>
      </c>
      <c r="J108" s="129" t="e">
        <f t="shared" si="8"/>
        <v>#REF!</v>
      </c>
      <c r="K108" s="129" t="e">
        <f t="shared" si="8"/>
        <v>#REF!</v>
      </c>
      <c r="L108" s="129" t="e">
        <f t="shared" si="8"/>
        <v>#REF!</v>
      </c>
      <c r="M108" s="129" t="e">
        <f t="shared" si="8"/>
        <v>#REF!</v>
      </c>
      <c r="N108" s="129" t="e">
        <f t="shared" si="8"/>
        <v>#REF!</v>
      </c>
      <c r="O108" s="129" t="e">
        <f t="shared" si="8"/>
        <v>#REF!</v>
      </c>
      <c r="P108" s="129" t="e">
        <f t="shared" si="8"/>
        <v>#REF!</v>
      </c>
      <c r="Q108" s="129" t="e">
        <f t="shared" si="8"/>
        <v>#REF!</v>
      </c>
      <c r="R108" s="129" t="e">
        <f t="shared" si="8"/>
        <v>#REF!</v>
      </c>
      <c r="S108" s="129" t="e">
        <f t="shared" si="8"/>
        <v>#REF!</v>
      </c>
      <c r="T108" s="129" t="e">
        <f t="shared" si="8"/>
        <v>#REF!</v>
      </c>
    </row>
    <row r="109" spans="4:20">
      <c r="D109" s="129" t="e">
        <f>Comps!#REF!</f>
        <v>#REF!</v>
      </c>
      <c r="E109" s="25" t="e">
        <f t="shared" si="8"/>
        <v>#REF!</v>
      </c>
      <c r="F109" s="150" t="e">
        <f t="shared" si="8"/>
        <v>#REF!</v>
      </c>
      <c r="G109" s="151" t="e">
        <f t="shared" si="8"/>
        <v>#REF!</v>
      </c>
      <c r="H109" s="129" t="e">
        <f t="shared" si="8"/>
        <v>#REF!</v>
      </c>
      <c r="I109" s="129" t="e">
        <f t="shared" si="8"/>
        <v>#REF!</v>
      </c>
      <c r="J109" s="129" t="e">
        <f t="shared" si="8"/>
        <v>#REF!</v>
      </c>
      <c r="K109" s="129" t="e">
        <f t="shared" si="8"/>
        <v>#REF!</v>
      </c>
      <c r="L109" s="129" t="e">
        <f t="shared" si="8"/>
        <v>#REF!</v>
      </c>
      <c r="M109" s="129" t="e">
        <f t="shared" si="8"/>
        <v>#REF!</v>
      </c>
      <c r="N109" s="129" t="e">
        <f t="shared" si="8"/>
        <v>#REF!</v>
      </c>
      <c r="O109" s="129" t="e">
        <f t="shared" si="8"/>
        <v>#REF!</v>
      </c>
      <c r="P109" s="129" t="e">
        <f t="shared" si="8"/>
        <v>#REF!</v>
      </c>
      <c r="Q109" s="129" t="e">
        <f t="shared" si="8"/>
        <v>#REF!</v>
      </c>
      <c r="R109" s="129" t="e">
        <f t="shared" si="8"/>
        <v>#REF!</v>
      </c>
      <c r="S109" s="129" t="e">
        <f t="shared" si="8"/>
        <v>#REF!</v>
      </c>
      <c r="T109" s="129" t="e">
        <f t="shared" si="8"/>
        <v>#REF!</v>
      </c>
    </row>
    <row r="110" spans="4:20">
      <c r="D110" s="129" t="e">
        <f>Comps!#REF!</f>
        <v>#REF!</v>
      </c>
      <c r="E110" s="25" t="e">
        <f t="shared" si="8"/>
        <v>#REF!</v>
      </c>
      <c r="F110" s="150" t="e">
        <f t="shared" si="8"/>
        <v>#REF!</v>
      </c>
      <c r="G110" s="151" t="e">
        <f t="shared" si="8"/>
        <v>#REF!</v>
      </c>
      <c r="H110" s="129" t="e">
        <f t="shared" si="8"/>
        <v>#REF!</v>
      </c>
      <c r="I110" s="129" t="e">
        <f t="shared" si="8"/>
        <v>#REF!</v>
      </c>
      <c r="J110" s="129" t="e">
        <f t="shared" si="8"/>
        <v>#REF!</v>
      </c>
      <c r="K110" s="129" t="e">
        <f t="shared" si="8"/>
        <v>#REF!</v>
      </c>
      <c r="L110" s="129" t="e">
        <f t="shared" si="8"/>
        <v>#REF!</v>
      </c>
      <c r="M110" s="129" t="e">
        <f t="shared" si="8"/>
        <v>#REF!</v>
      </c>
      <c r="N110" s="129" t="e">
        <f t="shared" si="8"/>
        <v>#REF!</v>
      </c>
      <c r="O110" s="129" t="e">
        <f t="shared" si="8"/>
        <v>#REF!</v>
      </c>
      <c r="P110" s="129" t="e">
        <f t="shared" si="8"/>
        <v>#REF!</v>
      </c>
      <c r="Q110" s="129" t="e">
        <f t="shared" si="8"/>
        <v>#REF!</v>
      </c>
      <c r="R110" s="129" t="e">
        <f t="shared" si="8"/>
        <v>#REF!</v>
      </c>
      <c r="S110" s="129" t="e">
        <f t="shared" si="8"/>
        <v>#REF!</v>
      </c>
      <c r="T110" s="129" t="e">
        <f t="shared" si="8"/>
        <v>#REF!</v>
      </c>
    </row>
    <row r="111" spans="4:20">
      <c r="D111" s="129" t="e">
        <f>Comps!#REF!</f>
        <v>#REF!</v>
      </c>
      <c r="E111" s="25" t="e">
        <f t="shared" si="8"/>
        <v>#REF!</v>
      </c>
      <c r="F111" s="150" t="e">
        <f t="shared" si="8"/>
        <v>#REF!</v>
      </c>
      <c r="G111" s="151" t="e">
        <f t="shared" si="8"/>
        <v>#REF!</v>
      </c>
      <c r="H111" s="129" t="e">
        <f t="shared" si="8"/>
        <v>#REF!</v>
      </c>
      <c r="I111" s="129" t="e">
        <f t="shared" si="8"/>
        <v>#REF!</v>
      </c>
      <c r="J111" s="129" t="e">
        <f t="shared" si="8"/>
        <v>#REF!</v>
      </c>
      <c r="K111" s="129" t="e">
        <f t="shared" si="8"/>
        <v>#REF!</v>
      </c>
      <c r="L111" s="129" t="e">
        <f t="shared" si="8"/>
        <v>#REF!</v>
      </c>
      <c r="M111" s="129" t="e">
        <f t="shared" si="8"/>
        <v>#REF!</v>
      </c>
      <c r="N111" s="129" t="e">
        <f t="shared" si="8"/>
        <v>#REF!</v>
      </c>
      <c r="O111" s="129" t="e">
        <f t="shared" si="8"/>
        <v>#REF!</v>
      </c>
      <c r="P111" s="129" t="e">
        <f t="shared" si="8"/>
        <v>#REF!</v>
      </c>
      <c r="Q111" s="129" t="e">
        <f t="shared" si="8"/>
        <v>#REF!</v>
      </c>
      <c r="R111" s="129" t="e">
        <f t="shared" si="8"/>
        <v>#REF!</v>
      </c>
      <c r="S111" s="129" t="e">
        <f t="shared" si="8"/>
        <v>#REF!</v>
      </c>
      <c r="T111" s="129" t="e">
        <f t="shared" si="8"/>
        <v>#REF!</v>
      </c>
    </row>
    <row r="112" spans="4:20">
      <c r="D112" s="129" t="e">
        <f>Comps!#REF!</f>
        <v>#REF!</v>
      </c>
      <c r="E112" s="25" t="e">
        <f t="shared" si="8"/>
        <v>#REF!</v>
      </c>
      <c r="F112" s="150" t="e">
        <f t="shared" si="8"/>
        <v>#REF!</v>
      </c>
      <c r="G112" s="151" t="e">
        <f t="shared" si="8"/>
        <v>#REF!</v>
      </c>
      <c r="H112" s="129" t="e">
        <f t="shared" si="8"/>
        <v>#REF!</v>
      </c>
      <c r="I112" s="129" t="e">
        <f t="shared" si="8"/>
        <v>#REF!</v>
      </c>
      <c r="J112" s="129" t="e">
        <f t="shared" si="8"/>
        <v>#REF!</v>
      </c>
      <c r="K112" s="129" t="e">
        <f t="shared" si="8"/>
        <v>#REF!</v>
      </c>
      <c r="L112" s="129" t="e">
        <f t="shared" si="8"/>
        <v>#REF!</v>
      </c>
      <c r="M112" s="129" t="e">
        <f t="shared" si="8"/>
        <v>#REF!</v>
      </c>
      <c r="N112" s="129" t="e">
        <f t="shared" si="8"/>
        <v>#REF!</v>
      </c>
      <c r="O112" s="129" t="e">
        <f t="shared" ref="E112:T128" si="9">IF(ISNA(VLOOKUP($D112,COAlookupRange,VLOOKUP(O$1,HeadNumbers,2,0),0)),"x",VLOOKUP($D112,COAlookupRange,VLOOKUP(O$1,HeadNumbers,2,0),0))</f>
        <v>#REF!</v>
      </c>
      <c r="P112" s="129" t="e">
        <f t="shared" si="9"/>
        <v>#REF!</v>
      </c>
      <c r="Q112" s="129" t="e">
        <f t="shared" si="9"/>
        <v>#REF!</v>
      </c>
      <c r="R112" s="129" t="e">
        <f t="shared" si="9"/>
        <v>#REF!</v>
      </c>
      <c r="S112" s="129" t="e">
        <f t="shared" si="9"/>
        <v>#REF!</v>
      </c>
      <c r="T112" s="129" t="e">
        <f t="shared" si="9"/>
        <v>#REF!</v>
      </c>
    </row>
    <row r="113" spans="4:20">
      <c r="D113" s="129" t="e">
        <f>Comps!#REF!</f>
        <v>#REF!</v>
      </c>
      <c r="E113" s="25" t="e">
        <f t="shared" si="9"/>
        <v>#REF!</v>
      </c>
      <c r="F113" s="150" t="e">
        <f t="shared" si="9"/>
        <v>#REF!</v>
      </c>
      <c r="G113" s="151" t="e">
        <f t="shared" si="9"/>
        <v>#REF!</v>
      </c>
      <c r="H113" s="129" t="e">
        <f t="shared" si="9"/>
        <v>#REF!</v>
      </c>
      <c r="I113" s="129" t="e">
        <f t="shared" si="9"/>
        <v>#REF!</v>
      </c>
      <c r="J113" s="129" t="e">
        <f t="shared" si="9"/>
        <v>#REF!</v>
      </c>
      <c r="K113" s="129" t="e">
        <f t="shared" si="9"/>
        <v>#REF!</v>
      </c>
      <c r="L113" s="129" t="e">
        <f t="shared" si="9"/>
        <v>#REF!</v>
      </c>
      <c r="M113" s="129" t="e">
        <f t="shared" si="9"/>
        <v>#REF!</v>
      </c>
      <c r="N113" s="129" t="e">
        <f t="shared" si="9"/>
        <v>#REF!</v>
      </c>
      <c r="O113" s="129" t="e">
        <f t="shared" si="9"/>
        <v>#REF!</v>
      </c>
      <c r="P113" s="129" t="e">
        <f t="shared" si="9"/>
        <v>#REF!</v>
      </c>
      <c r="Q113" s="129" t="e">
        <f t="shared" si="9"/>
        <v>#REF!</v>
      </c>
      <c r="R113" s="129" t="e">
        <f t="shared" si="9"/>
        <v>#REF!</v>
      </c>
      <c r="S113" s="129" t="e">
        <f t="shared" si="9"/>
        <v>#REF!</v>
      </c>
      <c r="T113" s="129" t="e">
        <f t="shared" si="9"/>
        <v>#REF!</v>
      </c>
    </row>
    <row r="114" spans="4:20">
      <c r="D114" s="129" t="e">
        <f>Comps!#REF!</f>
        <v>#REF!</v>
      </c>
      <c r="E114" s="25" t="e">
        <f t="shared" si="9"/>
        <v>#REF!</v>
      </c>
      <c r="F114" s="150" t="e">
        <f t="shared" si="9"/>
        <v>#REF!</v>
      </c>
      <c r="G114" s="151" t="e">
        <f t="shared" si="9"/>
        <v>#REF!</v>
      </c>
      <c r="H114" s="129" t="e">
        <f t="shared" si="9"/>
        <v>#REF!</v>
      </c>
      <c r="I114" s="129" t="e">
        <f t="shared" si="9"/>
        <v>#REF!</v>
      </c>
      <c r="J114" s="129" t="e">
        <f t="shared" si="9"/>
        <v>#REF!</v>
      </c>
      <c r="K114" s="129" t="e">
        <f t="shared" si="9"/>
        <v>#REF!</v>
      </c>
      <c r="L114" s="129" t="e">
        <f t="shared" si="9"/>
        <v>#REF!</v>
      </c>
      <c r="M114" s="129" t="e">
        <f t="shared" si="9"/>
        <v>#REF!</v>
      </c>
      <c r="N114" s="129" t="e">
        <f t="shared" si="9"/>
        <v>#REF!</v>
      </c>
      <c r="O114" s="129" t="e">
        <f t="shared" si="9"/>
        <v>#REF!</v>
      </c>
      <c r="P114" s="129" t="e">
        <f t="shared" si="9"/>
        <v>#REF!</v>
      </c>
      <c r="Q114" s="129" t="e">
        <f t="shared" si="9"/>
        <v>#REF!</v>
      </c>
      <c r="R114" s="129" t="e">
        <f t="shared" si="9"/>
        <v>#REF!</v>
      </c>
      <c r="S114" s="129" t="e">
        <f t="shared" si="9"/>
        <v>#REF!</v>
      </c>
      <c r="T114" s="129" t="e">
        <f t="shared" si="9"/>
        <v>#REF!</v>
      </c>
    </row>
    <row r="115" spans="4:20">
      <c r="D115" s="129" t="e">
        <f>Comps!#REF!</f>
        <v>#REF!</v>
      </c>
      <c r="E115" s="25" t="e">
        <f t="shared" si="9"/>
        <v>#REF!</v>
      </c>
      <c r="F115" s="150" t="e">
        <f t="shared" si="9"/>
        <v>#REF!</v>
      </c>
      <c r="G115" s="151" t="e">
        <f t="shared" si="9"/>
        <v>#REF!</v>
      </c>
      <c r="H115" s="129" t="e">
        <f t="shared" si="9"/>
        <v>#REF!</v>
      </c>
      <c r="I115" s="129" t="e">
        <f t="shared" si="9"/>
        <v>#REF!</v>
      </c>
      <c r="J115" s="129" t="e">
        <f t="shared" si="9"/>
        <v>#REF!</v>
      </c>
      <c r="K115" s="129" t="e">
        <f t="shared" si="9"/>
        <v>#REF!</v>
      </c>
      <c r="L115" s="129" t="e">
        <f t="shared" si="9"/>
        <v>#REF!</v>
      </c>
      <c r="M115" s="129" t="e">
        <f t="shared" si="9"/>
        <v>#REF!</v>
      </c>
      <c r="N115" s="129" t="e">
        <f t="shared" si="9"/>
        <v>#REF!</v>
      </c>
      <c r="O115" s="129" t="e">
        <f t="shared" si="9"/>
        <v>#REF!</v>
      </c>
      <c r="P115" s="129" t="e">
        <f t="shared" si="9"/>
        <v>#REF!</v>
      </c>
      <c r="Q115" s="129" t="e">
        <f t="shared" si="9"/>
        <v>#REF!</v>
      </c>
      <c r="R115" s="129" t="e">
        <f t="shared" si="9"/>
        <v>#REF!</v>
      </c>
      <c r="S115" s="129" t="e">
        <f t="shared" si="9"/>
        <v>#REF!</v>
      </c>
      <c r="T115" s="129" t="e">
        <f t="shared" si="9"/>
        <v>#REF!</v>
      </c>
    </row>
    <row r="116" spans="4:20">
      <c r="D116" s="129" t="e">
        <f>Comps!#REF!</f>
        <v>#REF!</v>
      </c>
      <c r="E116" s="25" t="e">
        <f t="shared" si="9"/>
        <v>#REF!</v>
      </c>
      <c r="F116" s="150" t="e">
        <f t="shared" si="9"/>
        <v>#REF!</v>
      </c>
      <c r="G116" s="151" t="e">
        <f t="shared" si="9"/>
        <v>#REF!</v>
      </c>
      <c r="H116" s="129" t="e">
        <f t="shared" si="9"/>
        <v>#REF!</v>
      </c>
      <c r="I116" s="129" t="e">
        <f t="shared" si="9"/>
        <v>#REF!</v>
      </c>
      <c r="J116" s="129" t="e">
        <f t="shared" si="9"/>
        <v>#REF!</v>
      </c>
      <c r="K116" s="129" t="e">
        <f t="shared" si="9"/>
        <v>#REF!</v>
      </c>
      <c r="L116" s="129" t="e">
        <f t="shared" si="9"/>
        <v>#REF!</v>
      </c>
      <c r="M116" s="129" t="e">
        <f t="shared" si="9"/>
        <v>#REF!</v>
      </c>
      <c r="N116" s="129" t="e">
        <f t="shared" si="9"/>
        <v>#REF!</v>
      </c>
      <c r="O116" s="129" t="e">
        <f t="shared" si="9"/>
        <v>#REF!</v>
      </c>
      <c r="P116" s="129" t="e">
        <f t="shared" si="9"/>
        <v>#REF!</v>
      </c>
      <c r="Q116" s="129" t="e">
        <f t="shared" si="9"/>
        <v>#REF!</v>
      </c>
      <c r="R116" s="129" t="e">
        <f t="shared" si="9"/>
        <v>#REF!</v>
      </c>
      <c r="S116" s="129" t="e">
        <f t="shared" si="9"/>
        <v>#REF!</v>
      </c>
      <c r="T116" s="129" t="e">
        <f t="shared" si="9"/>
        <v>#REF!</v>
      </c>
    </row>
    <row r="117" spans="4:20">
      <c r="D117" s="129" t="e">
        <f>Comps!#REF!</f>
        <v>#REF!</v>
      </c>
      <c r="E117" s="25" t="e">
        <f t="shared" si="9"/>
        <v>#REF!</v>
      </c>
      <c r="F117" s="150" t="e">
        <f t="shared" si="9"/>
        <v>#REF!</v>
      </c>
      <c r="G117" s="151" t="e">
        <f t="shared" si="9"/>
        <v>#REF!</v>
      </c>
      <c r="H117" s="129" t="e">
        <f t="shared" si="9"/>
        <v>#REF!</v>
      </c>
      <c r="I117" s="129" t="e">
        <f t="shared" si="9"/>
        <v>#REF!</v>
      </c>
      <c r="J117" s="129" t="e">
        <f t="shared" si="9"/>
        <v>#REF!</v>
      </c>
      <c r="K117" s="129" t="e">
        <f t="shared" si="9"/>
        <v>#REF!</v>
      </c>
      <c r="L117" s="129" t="e">
        <f t="shared" si="9"/>
        <v>#REF!</v>
      </c>
      <c r="M117" s="129" t="e">
        <f t="shared" si="9"/>
        <v>#REF!</v>
      </c>
      <c r="N117" s="129" t="e">
        <f t="shared" si="9"/>
        <v>#REF!</v>
      </c>
      <c r="O117" s="129" t="e">
        <f t="shared" si="9"/>
        <v>#REF!</v>
      </c>
      <c r="P117" s="129" t="e">
        <f t="shared" si="9"/>
        <v>#REF!</v>
      </c>
      <c r="Q117" s="129" t="e">
        <f t="shared" si="9"/>
        <v>#REF!</v>
      </c>
      <c r="R117" s="129" t="e">
        <f t="shared" si="9"/>
        <v>#REF!</v>
      </c>
      <c r="S117" s="129" t="e">
        <f t="shared" si="9"/>
        <v>#REF!</v>
      </c>
      <c r="T117" s="129" t="e">
        <f t="shared" si="9"/>
        <v>#REF!</v>
      </c>
    </row>
    <row r="118" spans="4:20">
      <c r="D118" s="129" t="e">
        <f>Comps!#REF!</f>
        <v>#REF!</v>
      </c>
      <c r="E118" s="25" t="e">
        <f t="shared" si="9"/>
        <v>#REF!</v>
      </c>
      <c r="F118" s="150" t="e">
        <f t="shared" si="9"/>
        <v>#REF!</v>
      </c>
      <c r="G118" s="151" t="e">
        <f t="shared" si="9"/>
        <v>#REF!</v>
      </c>
      <c r="H118" s="129" t="e">
        <f t="shared" si="9"/>
        <v>#REF!</v>
      </c>
      <c r="I118" s="129" t="e">
        <f t="shared" si="9"/>
        <v>#REF!</v>
      </c>
      <c r="J118" s="129" t="e">
        <f t="shared" si="9"/>
        <v>#REF!</v>
      </c>
      <c r="K118" s="129" t="e">
        <f t="shared" si="9"/>
        <v>#REF!</v>
      </c>
      <c r="L118" s="129" t="e">
        <f t="shared" si="9"/>
        <v>#REF!</v>
      </c>
      <c r="M118" s="129" t="e">
        <f t="shared" si="9"/>
        <v>#REF!</v>
      </c>
      <c r="N118" s="129" t="e">
        <f t="shared" si="9"/>
        <v>#REF!</v>
      </c>
      <c r="O118" s="129" t="e">
        <f t="shared" si="9"/>
        <v>#REF!</v>
      </c>
      <c r="P118" s="129" t="e">
        <f t="shared" si="9"/>
        <v>#REF!</v>
      </c>
      <c r="Q118" s="129" t="e">
        <f t="shared" si="9"/>
        <v>#REF!</v>
      </c>
      <c r="R118" s="129" t="e">
        <f t="shared" si="9"/>
        <v>#REF!</v>
      </c>
      <c r="S118" s="129" t="e">
        <f t="shared" si="9"/>
        <v>#REF!</v>
      </c>
      <c r="T118" s="129" t="e">
        <f t="shared" si="9"/>
        <v>#REF!</v>
      </c>
    </row>
    <row r="119" spans="4:20">
      <c r="D119" s="129" t="e">
        <f>Comps!#REF!</f>
        <v>#REF!</v>
      </c>
      <c r="E119" s="25" t="e">
        <f t="shared" si="9"/>
        <v>#REF!</v>
      </c>
      <c r="F119" s="150" t="e">
        <f t="shared" si="9"/>
        <v>#REF!</v>
      </c>
      <c r="G119" s="151" t="e">
        <f t="shared" si="9"/>
        <v>#REF!</v>
      </c>
      <c r="H119" s="129" t="e">
        <f t="shared" si="9"/>
        <v>#REF!</v>
      </c>
      <c r="I119" s="129" t="e">
        <f t="shared" si="9"/>
        <v>#REF!</v>
      </c>
      <c r="J119" s="129" t="e">
        <f t="shared" si="9"/>
        <v>#REF!</v>
      </c>
      <c r="K119" s="129" t="e">
        <f t="shared" si="9"/>
        <v>#REF!</v>
      </c>
      <c r="L119" s="129" t="e">
        <f t="shared" si="9"/>
        <v>#REF!</v>
      </c>
      <c r="M119" s="129" t="e">
        <f t="shared" si="9"/>
        <v>#REF!</v>
      </c>
      <c r="N119" s="129" t="e">
        <f t="shared" si="9"/>
        <v>#REF!</v>
      </c>
      <c r="O119" s="129" t="e">
        <f t="shared" si="9"/>
        <v>#REF!</v>
      </c>
      <c r="P119" s="129" t="e">
        <f t="shared" si="9"/>
        <v>#REF!</v>
      </c>
      <c r="Q119" s="129" t="e">
        <f t="shared" si="9"/>
        <v>#REF!</v>
      </c>
      <c r="R119" s="129" t="e">
        <f t="shared" si="9"/>
        <v>#REF!</v>
      </c>
      <c r="S119" s="129" t="e">
        <f t="shared" si="9"/>
        <v>#REF!</v>
      </c>
      <c r="T119" s="129" t="e">
        <f t="shared" si="9"/>
        <v>#REF!</v>
      </c>
    </row>
    <row r="120" spans="4:20">
      <c r="D120" s="129" t="e">
        <f>Comps!#REF!</f>
        <v>#REF!</v>
      </c>
      <c r="E120" s="25" t="e">
        <f t="shared" si="9"/>
        <v>#REF!</v>
      </c>
      <c r="F120" s="150" t="e">
        <f t="shared" si="9"/>
        <v>#REF!</v>
      </c>
      <c r="G120" s="151" t="e">
        <f t="shared" si="9"/>
        <v>#REF!</v>
      </c>
      <c r="H120" s="129" t="e">
        <f t="shared" si="9"/>
        <v>#REF!</v>
      </c>
      <c r="I120" s="129" t="e">
        <f t="shared" si="9"/>
        <v>#REF!</v>
      </c>
      <c r="J120" s="129" t="e">
        <f t="shared" si="9"/>
        <v>#REF!</v>
      </c>
      <c r="K120" s="129" t="e">
        <f t="shared" si="9"/>
        <v>#REF!</v>
      </c>
      <c r="L120" s="129" t="e">
        <f t="shared" si="9"/>
        <v>#REF!</v>
      </c>
      <c r="M120" s="129" t="e">
        <f t="shared" si="9"/>
        <v>#REF!</v>
      </c>
      <c r="N120" s="129" t="e">
        <f t="shared" si="9"/>
        <v>#REF!</v>
      </c>
      <c r="O120" s="129" t="e">
        <f t="shared" si="9"/>
        <v>#REF!</v>
      </c>
      <c r="P120" s="129" t="e">
        <f t="shared" si="9"/>
        <v>#REF!</v>
      </c>
      <c r="Q120" s="129" t="e">
        <f t="shared" si="9"/>
        <v>#REF!</v>
      </c>
      <c r="R120" s="129" t="e">
        <f t="shared" si="9"/>
        <v>#REF!</v>
      </c>
      <c r="S120" s="129" t="e">
        <f t="shared" si="9"/>
        <v>#REF!</v>
      </c>
      <c r="T120" s="129" t="e">
        <f t="shared" si="9"/>
        <v>#REF!</v>
      </c>
    </row>
    <row r="121" spans="4:20">
      <c r="D121" s="129" t="e">
        <f>Comps!#REF!</f>
        <v>#REF!</v>
      </c>
      <c r="E121" s="25" t="e">
        <f t="shared" si="9"/>
        <v>#REF!</v>
      </c>
      <c r="F121" s="150" t="e">
        <f t="shared" si="9"/>
        <v>#REF!</v>
      </c>
      <c r="G121" s="151" t="e">
        <f t="shared" si="9"/>
        <v>#REF!</v>
      </c>
      <c r="H121" s="129" t="e">
        <f t="shared" si="9"/>
        <v>#REF!</v>
      </c>
      <c r="I121" s="129" t="e">
        <f t="shared" si="9"/>
        <v>#REF!</v>
      </c>
      <c r="J121" s="129" t="e">
        <f t="shared" si="9"/>
        <v>#REF!</v>
      </c>
      <c r="K121" s="129" t="e">
        <f t="shared" si="9"/>
        <v>#REF!</v>
      </c>
      <c r="L121" s="129" t="e">
        <f t="shared" si="9"/>
        <v>#REF!</v>
      </c>
      <c r="M121" s="129" t="e">
        <f t="shared" si="9"/>
        <v>#REF!</v>
      </c>
      <c r="N121" s="129" t="e">
        <f t="shared" si="9"/>
        <v>#REF!</v>
      </c>
      <c r="O121" s="129" t="e">
        <f t="shared" si="9"/>
        <v>#REF!</v>
      </c>
      <c r="P121" s="129" t="e">
        <f t="shared" si="9"/>
        <v>#REF!</v>
      </c>
      <c r="Q121" s="129" t="e">
        <f t="shared" si="9"/>
        <v>#REF!</v>
      </c>
      <c r="R121" s="129" t="e">
        <f t="shared" si="9"/>
        <v>#REF!</v>
      </c>
      <c r="S121" s="129" t="e">
        <f t="shared" si="9"/>
        <v>#REF!</v>
      </c>
      <c r="T121" s="129" t="e">
        <f t="shared" si="9"/>
        <v>#REF!</v>
      </c>
    </row>
    <row r="122" spans="4:20">
      <c r="D122" s="129" t="e">
        <f>Comps!#REF!</f>
        <v>#REF!</v>
      </c>
      <c r="E122" s="25" t="e">
        <f t="shared" si="9"/>
        <v>#REF!</v>
      </c>
      <c r="F122" s="150" t="e">
        <f t="shared" si="9"/>
        <v>#REF!</v>
      </c>
      <c r="G122" s="151" t="e">
        <f t="shared" si="9"/>
        <v>#REF!</v>
      </c>
      <c r="H122" s="129" t="e">
        <f t="shared" si="9"/>
        <v>#REF!</v>
      </c>
      <c r="I122" s="129" t="e">
        <f t="shared" si="9"/>
        <v>#REF!</v>
      </c>
      <c r="J122" s="129" t="e">
        <f t="shared" si="9"/>
        <v>#REF!</v>
      </c>
      <c r="K122" s="129" t="e">
        <f t="shared" si="9"/>
        <v>#REF!</v>
      </c>
      <c r="L122" s="129" t="e">
        <f t="shared" si="9"/>
        <v>#REF!</v>
      </c>
      <c r="M122" s="129" t="e">
        <f t="shared" si="9"/>
        <v>#REF!</v>
      </c>
      <c r="N122" s="129" t="e">
        <f t="shared" si="9"/>
        <v>#REF!</v>
      </c>
      <c r="O122" s="129" t="e">
        <f t="shared" si="9"/>
        <v>#REF!</v>
      </c>
      <c r="P122" s="129" t="e">
        <f t="shared" si="9"/>
        <v>#REF!</v>
      </c>
      <c r="Q122" s="129" t="e">
        <f t="shared" si="9"/>
        <v>#REF!</v>
      </c>
      <c r="R122" s="129" t="e">
        <f t="shared" si="9"/>
        <v>#REF!</v>
      </c>
      <c r="S122" s="129" t="e">
        <f t="shared" si="9"/>
        <v>#REF!</v>
      </c>
      <c r="T122" s="129" t="e">
        <f t="shared" si="9"/>
        <v>#REF!</v>
      </c>
    </row>
    <row r="123" spans="4:20">
      <c r="D123" s="129" t="e">
        <f>Comps!#REF!</f>
        <v>#REF!</v>
      </c>
      <c r="E123" s="25" t="e">
        <f t="shared" si="9"/>
        <v>#REF!</v>
      </c>
      <c r="F123" s="150" t="e">
        <f t="shared" si="9"/>
        <v>#REF!</v>
      </c>
      <c r="G123" s="151" t="e">
        <f t="shared" si="9"/>
        <v>#REF!</v>
      </c>
      <c r="H123" s="129" t="e">
        <f t="shared" si="9"/>
        <v>#REF!</v>
      </c>
      <c r="I123" s="129" t="e">
        <f t="shared" si="9"/>
        <v>#REF!</v>
      </c>
      <c r="J123" s="129" t="e">
        <f t="shared" si="9"/>
        <v>#REF!</v>
      </c>
      <c r="K123" s="129" t="e">
        <f t="shared" si="9"/>
        <v>#REF!</v>
      </c>
      <c r="L123" s="129" t="e">
        <f t="shared" si="9"/>
        <v>#REF!</v>
      </c>
      <c r="M123" s="129" t="e">
        <f t="shared" si="9"/>
        <v>#REF!</v>
      </c>
      <c r="N123" s="129" t="e">
        <f t="shared" si="9"/>
        <v>#REF!</v>
      </c>
      <c r="O123" s="129" t="e">
        <f t="shared" si="9"/>
        <v>#REF!</v>
      </c>
      <c r="P123" s="129" t="e">
        <f t="shared" si="9"/>
        <v>#REF!</v>
      </c>
      <c r="Q123" s="129" t="e">
        <f t="shared" si="9"/>
        <v>#REF!</v>
      </c>
      <c r="R123" s="129" t="e">
        <f t="shared" si="9"/>
        <v>#REF!</v>
      </c>
      <c r="S123" s="129" t="e">
        <f t="shared" si="9"/>
        <v>#REF!</v>
      </c>
      <c r="T123" s="129" t="e">
        <f t="shared" si="9"/>
        <v>#REF!</v>
      </c>
    </row>
    <row r="124" spans="4:20">
      <c r="D124" s="129" t="e">
        <f>Comps!#REF!</f>
        <v>#REF!</v>
      </c>
      <c r="E124" s="25" t="e">
        <f t="shared" si="9"/>
        <v>#REF!</v>
      </c>
      <c r="F124" s="150" t="e">
        <f t="shared" si="9"/>
        <v>#REF!</v>
      </c>
      <c r="G124" s="151" t="e">
        <f t="shared" si="9"/>
        <v>#REF!</v>
      </c>
      <c r="H124" s="129" t="e">
        <f t="shared" si="9"/>
        <v>#REF!</v>
      </c>
      <c r="I124" s="129" t="e">
        <f t="shared" si="9"/>
        <v>#REF!</v>
      </c>
      <c r="J124" s="129" t="e">
        <f t="shared" si="9"/>
        <v>#REF!</v>
      </c>
      <c r="K124" s="129" t="e">
        <f t="shared" si="9"/>
        <v>#REF!</v>
      </c>
      <c r="L124" s="129" t="e">
        <f t="shared" si="9"/>
        <v>#REF!</v>
      </c>
      <c r="M124" s="129" t="e">
        <f t="shared" si="9"/>
        <v>#REF!</v>
      </c>
      <c r="N124" s="129" t="e">
        <f t="shared" si="9"/>
        <v>#REF!</v>
      </c>
      <c r="O124" s="129" t="e">
        <f t="shared" si="9"/>
        <v>#REF!</v>
      </c>
      <c r="P124" s="129" t="e">
        <f t="shared" si="9"/>
        <v>#REF!</v>
      </c>
      <c r="Q124" s="129" t="e">
        <f t="shared" si="9"/>
        <v>#REF!</v>
      </c>
      <c r="R124" s="129" t="e">
        <f t="shared" si="9"/>
        <v>#REF!</v>
      </c>
      <c r="S124" s="129" t="e">
        <f t="shared" si="9"/>
        <v>#REF!</v>
      </c>
      <c r="T124" s="129" t="e">
        <f t="shared" si="9"/>
        <v>#REF!</v>
      </c>
    </row>
    <row r="125" spans="4:20">
      <c r="D125" s="129" t="e">
        <f>Comps!#REF!</f>
        <v>#REF!</v>
      </c>
      <c r="E125" s="25" t="e">
        <f t="shared" si="9"/>
        <v>#REF!</v>
      </c>
      <c r="F125" s="150" t="e">
        <f t="shared" si="9"/>
        <v>#REF!</v>
      </c>
      <c r="G125" s="151" t="e">
        <f t="shared" si="9"/>
        <v>#REF!</v>
      </c>
      <c r="H125" s="129" t="e">
        <f t="shared" si="9"/>
        <v>#REF!</v>
      </c>
      <c r="I125" s="129" t="e">
        <f t="shared" si="9"/>
        <v>#REF!</v>
      </c>
      <c r="J125" s="129" t="e">
        <f t="shared" si="9"/>
        <v>#REF!</v>
      </c>
      <c r="K125" s="129" t="e">
        <f t="shared" si="9"/>
        <v>#REF!</v>
      </c>
      <c r="L125" s="129" t="e">
        <f t="shared" si="9"/>
        <v>#REF!</v>
      </c>
      <c r="M125" s="129" t="e">
        <f t="shared" si="9"/>
        <v>#REF!</v>
      </c>
      <c r="N125" s="129" t="e">
        <f t="shared" si="9"/>
        <v>#REF!</v>
      </c>
      <c r="O125" s="129" t="e">
        <f t="shared" si="9"/>
        <v>#REF!</v>
      </c>
      <c r="P125" s="129" t="e">
        <f t="shared" si="9"/>
        <v>#REF!</v>
      </c>
      <c r="Q125" s="129" t="e">
        <f t="shared" si="9"/>
        <v>#REF!</v>
      </c>
      <c r="R125" s="129" t="e">
        <f t="shared" si="9"/>
        <v>#REF!</v>
      </c>
      <c r="S125" s="129" t="e">
        <f t="shared" si="9"/>
        <v>#REF!</v>
      </c>
      <c r="T125" s="129" t="e">
        <f t="shared" si="9"/>
        <v>#REF!</v>
      </c>
    </row>
    <row r="126" spans="4:20">
      <c r="D126" s="129" t="e">
        <f>Comps!#REF!</f>
        <v>#REF!</v>
      </c>
      <c r="E126" s="25" t="e">
        <f t="shared" si="9"/>
        <v>#REF!</v>
      </c>
      <c r="F126" s="150" t="e">
        <f t="shared" si="9"/>
        <v>#REF!</v>
      </c>
      <c r="G126" s="151" t="e">
        <f t="shared" si="9"/>
        <v>#REF!</v>
      </c>
      <c r="H126" s="129" t="e">
        <f t="shared" si="9"/>
        <v>#REF!</v>
      </c>
      <c r="I126" s="129" t="e">
        <f t="shared" si="9"/>
        <v>#REF!</v>
      </c>
      <c r="J126" s="129" t="e">
        <f t="shared" si="9"/>
        <v>#REF!</v>
      </c>
      <c r="K126" s="129" t="e">
        <f t="shared" si="9"/>
        <v>#REF!</v>
      </c>
      <c r="L126" s="129" t="e">
        <f t="shared" si="9"/>
        <v>#REF!</v>
      </c>
      <c r="M126" s="129" t="e">
        <f t="shared" si="9"/>
        <v>#REF!</v>
      </c>
      <c r="N126" s="129" t="e">
        <f t="shared" si="9"/>
        <v>#REF!</v>
      </c>
      <c r="O126" s="129" t="e">
        <f t="shared" si="9"/>
        <v>#REF!</v>
      </c>
      <c r="P126" s="129" t="e">
        <f t="shared" si="9"/>
        <v>#REF!</v>
      </c>
      <c r="Q126" s="129" t="e">
        <f t="shared" si="9"/>
        <v>#REF!</v>
      </c>
      <c r="R126" s="129" t="e">
        <f t="shared" si="9"/>
        <v>#REF!</v>
      </c>
      <c r="S126" s="129" t="e">
        <f t="shared" si="9"/>
        <v>#REF!</v>
      </c>
      <c r="T126" s="129" t="e">
        <f t="shared" si="9"/>
        <v>#REF!</v>
      </c>
    </row>
    <row r="127" spans="4:20">
      <c r="D127" s="129" t="e">
        <f>Comps!#REF!</f>
        <v>#REF!</v>
      </c>
      <c r="E127" s="25" t="e">
        <f t="shared" si="9"/>
        <v>#REF!</v>
      </c>
      <c r="F127" s="150" t="e">
        <f t="shared" si="9"/>
        <v>#REF!</v>
      </c>
      <c r="G127" s="151" t="e">
        <f t="shared" si="9"/>
        <v>#REF!</v>
      </c>
      <c r="H127" s="129" t="e">
        <f t="shared" si="9"/>
        <v>#REF!</v>
      </c>
      <c r="I127" s="129" t="e">
        <f t="shared" si="9"/>
        <v>#REF!</v>
      </c>
      <c r="J127" s="129" t="e">
        <f t="shared" si="9"/>
        <v>#REF!</v>
      </c>
      <c r="K127" s="129" t="e">
        <f t="shared" si="9"/>
        <v>#REF!</v>
      </c>
      <c r="L127" s="129" t="e">
        <f t="shared" si="9"/>
        <v>#REF!</v>
      </c>
      <c r="M127" s="129" t="e">
        <f t="shared" si="9"/>
        <v>#REF!</v>
      </c>
      <c r="N127" s="129" t="e">
        <f t="shared" si="9"/>
        <v>#REF!</v>
      </c>
      <c r="O127" s="129" t="e">
        <f t="shared" si="9"/>
        <v>#REF!</v>
      </c>
      <c r="P127" s="129" t="e">
        <f t="shared" si="9"/>
        <v>#REF!</v>
      </c>
      <c r="Q127" s="129" t="e">
        <f t="shared" si="9"/>
        <v>#REF!</v>
      </c>
      <c r="R127" s="129" t="e">
        <f t="shared" si="9"/>
        <v>#REF!</v>
      </c>
      <c r="S127" s="129" t="e">
        <f t="shared" si="9"/>
        <v>#REF!</v>
      </c>
      <c r="T127" s="129" t="e">
        <f t="shared" si="9"/>
        <v>#REF!</v>
      </c>
    </row>
    <row r="128" spans="4:20">
      <c r="D128" s="129" t="e">
        <f>Comps!#REF!</f>
        <v>#REF!</v>
      </c>
      <c r="E128" s="25" t="e">
        <f t="shared" si="9"/>
        <v>#REF!</v>
      </c>
      <c r="F128" s="150" t="e">
        <f t="shared" si="9"/>
        <v>#REF!</v>
      </c>
      <c r="G128" s="151" t="e">
        <f t="shared" si="9"/>
        <v>#REF!</v>
      </c>
      <c r="H128" s="129" t="e">
        <f t="shared" si="9"/>
        <v>#REF!</v>
      </c>
      <c r="I128" s="129" t="e">
        <f t="shared" si="9"/>
        <v>#REF!</v>
      </c>
      <c r="J128" s="129" t="e">
        <f t="shared" si="9"/>
        <v>#REF!</v>
      </c>
      <c r="K128" s="129" t="e">
        <f t="shared" si="9"/>
        <v>#REF!</v>
      </c>
      <c r="L128" s="129" t="e">
        <f t="shared" si="9"/>
        <v>#REF!</v>
      </c>
      <c r="M128" s="129" t="e">
        <f t="shared" si="9"/>
        <v>#REF!</v>
      </c>
      <c r="N128" s="129" t="e">
        <f t="shared" ref="E128:T130" si="10">IF(ISNA(VLOOKUP($D128,COAlookupRange,VLOOKUP(N$1,HeadNumbers,2,0),0)),"x",VLOOKUP($D128,COAlookupRange,VLOOKUP(N$1,HeadNumbers,2,0),0))</f>
        <v>#REF!</v>
      </c>
      <c r="O128" s="129" t="e">
        <f t="shared" si="10"/>
        <v>#REF!</v>
      </c>
      <c r="P128" s="129" t="e">
        <f t="shared" si="10"/>
        <v>#REF!</v>
      </c>
      <c r="Q128" s="129" t="e">
        <f t="shared" si="10"/>
        <v>#REF!</v>
      </c>
      <c r="R128" s="129" t="e">
        <f t="shared" si="10"/>
        <v>#REF!</v>
      </c>
      <c r="S128" s="129" t="e">
        <f t="shared" si="10"/>
        <v>#REF!</v>
      </c>
      <c r="T128" s="129" t="e">
        <f t="shared" si="10"/>
        <v>#REF!</v>
      </c>
    </row>
    <row r="129" spans="1:33">
      <c r="D129" s="129" t="e">
        <f>Comps!#REF!</f>
        <v>#REF!</v>
      </c>
      <c r="E129" s="25" t="e">
        <f t="shared" si="10"/>
        <v>#REF!</v>
      </c>
      <c r="F129" s="150" t="e">
        <f t="shared" si="10"/>
        <v>#REF!</v>
      </c>
      <c r="G129" s="151" t="e">
        <f t="shared" si="10"/>
        <v>#REF!</v>
      </c>
      <c r="H129" s="129" t="e">
        <f t="shared" si="10"/>
        <v>#REF!</v>
      </c>
      <c r="I129" s="129" t="e">
        <f t="shared" si="10"/>
        <v>#REF!</v>
      </c>
      <c r="J129" s="129" t="e">
        <f t="shared" si="10"/>
        <v>#REF!</v>
      </c>
      <c r="K129" s="129" t="e">
        <f t="shared" si="10"/>
        <v>#REF!</v>
      </c>
      <c r="L129" s="129" t="e">
        <f t="shared" si="10"/>
        <v>#REF!</v>
      </c>
      <c r="M129" s="129" t="e">
        <f t="shared" si="10"/>
        <v>#REF!</v>
      </c>
      <c r="N129" s="129" t="e">
        <f t="shared" si="10"/>
        <v>#REF!</v>
      </c>
      <c r="O129" s="129" t="e">
        <f t="shared" si="10"/>
        <v>#REF!</v>
      </c>
      <c r="P129" s="129" t="e">
        <f t="shared" si="10"/>
        <v>#REF!</v>
      </c>
      <c r="Q129" s="129" t="e">
        <f t="shared" si="10"/>
        <v>#REF!</v>
      </c>
      <c r="R129" s="129" t="e">
        <f t="shared" si="10"/>
        <v>#REF!</v>
      </c>
      <c r="S129" s="129" t="e">
        <f t="shared" si="10"/>
        <v>#REF!</v>
      </c>
      <c r="T129" s="129" t="e">
        <f t="shared" si="10"/>
        <v>#REF!</v>
      </c>
    </row>
    <row r="130" spans="1:33">
      <c r="D130" s="129" t="e">
        <f>Comps!#REF!</f>
        <v>#REF!</v>
      </c>
      <c r="E130" s="25" t="e">
        <f t="shared" si="10"/>
        <v>#REF!</v>
      </c>
      <c r="F130" s="150" t="e">
        <f t="shared" si="10"/>
        <v>#REF!</v>
      </c>
      <c r="G130" s="151" t="e">
        <f t="shared" si="10"/>
        <v>#REF!</v>
      </c>
      <c r="H130" s="129" t="e">
        <f t="shared" si="10"/>
        <v>#REF!</v>
      </c>
      <c r="I130" s="129" t="e">
        <f t="shared" si="10"/>
        <v>#REF!</v>
      </c>
      <c r="J130" s="129" t="e">
        <f t="shared" si="10"/>
        <v>#REF!</v>
      </c>
      <c r="K130" s="129" t="e">
        <f t="shared" si="10"/>
        <v>#REF!</v>
      </c>
      <c r="L130" s="129" t="e">
        <f t="shared" si="10"/>
        <v>#REF!</v>
      </c>
      <c r="M130" s="129" t="e">
        <f t="shared" si="10"/>
        <v>#REF!</v>
      </c>
      <c r="N130" s="129" t="e">
        <f t="shared" si="10"/>
        <v>#REF!</v>
      </c>
      <c r="O130" s="129" t="e">
        <f t="shared" si="10"/>
        <v>#REF!</v>
      </c>
      <c r="P130" s="129" t="e">
        <f t="shared" si="10"/>
        <v>#REF!</v>
      </c>
      <c r="Q130" s="129" t="e">
        <f t="shared" si="10"/>
        <v>#REF!</v>
      </c>
      <c r="R130" s="129" t="e">
        <f t="shared" si="10"/>
        <v>#REF!</v>
      </c>
      <c r="S130" s="129" t="e">
        <f t="shared" si="10"/>
        <v>#REF!</v>
      </c>
      <c r="T130" s="129" t="e">
        <f t="shared" si="10"/>
        <v>#REF!</v>
      </c>
    </row>
    <row r="131" spans="1:33">
      <c r="D131" s="26" t="s">
        <v>398</v>
      </c>
      <c r="E131" s="139" t="s">
        <v>398</v>
      </c>
      <c r="F131" s="26" t="s">
        <v>398</v>
      </c>
      <c r="G131" s="26" t="s">
        <v>398</v>
      </c>
      <c r="H131" s="26" t="s">
        <v>398</v>
      </c>
      <c r="I131" s="26" t="s">
        <v>398</v>
      </c>
      <c r="J131" s="26" t="s">
        <v>398</v>
      </c>
      <c r="K131" s="26" t="s">
        <v>398</v>
      </c>
      <c r="L131" s="130" t="s">
        <v>398</v>
      </c>
      <c r="M131" s="130" t="s">
        <v>398</v>
      </c>
      <c r="N131" s="130" t="s">
        <v>398</v>
      </c>
      <c r="O131" s="130" t="s">
        <v>398</v>
      </c>
      <c r="P131" s="130" t="s">
        <v>398</v>
      </c>
      <c r="Q131" s="130" t="s">
        <v>398</v>
      </c>
      <c r="R131" s="130" t="s">
        <v>398</v>
      </c>
      <c r="S131" s="130" t="s">
        <v>398</v>
      </c>
      <c r="T131" s="130" t="s">
        <v>398</v>
      </c>
    </row>
    <row r="133" spans="1:33">
      <c r="D133" s="16"/>
      <c r="E133" s="25"/>
      <c r="F133" s="4"/>
      <c r="G133" s="4"/>
      <c r="H133" s="4"/>
    </row>
    <row r="134" spans="1:33" ht="12" thickBot="1">
      <c r="C134" s="24" t="s">
        <v>5</v>
      </c>
      <c r="D134" s="23" t="s">
        <v>16</v>
      </c>
      <c r="E134" s="140" t="s">
        <v>17</v>
      </c>
      <c r="F134" s="23" t="s">
        <v>18</v>
      </c>
      <c r="G134" s="22" t="s">
        <v>22</v>
      </c>
      <c r="H134" s="4"/>
    </row>
    <row r="135" spans="1:33" s="15" customFormat="1" ht="12" thickTop="1">
      <c r="B135" s="144"/>
      <c r="C135" s="21"/>
      <c r="D135" s="9"/>
      <c r="E135" s="141"/>
      <c r="F135" s="20"/>
      <c r="G135" s="19"/>
      <c r="H135" s="4"/>
      <c r="I135" s="3"/>
      <c r="J135" s="3"/>
      <c r="K135" s="3"/>
      <c r="L135" s="128"/>
      <c r="M135" s="128"/>
      <c r="N135" s="128"/>
      <c r="O135" s="128"/>
      <c r="P135" s="128"/>
      <c r="Q135" s="128"/>
      <c r="R135" s="128"/>
      <c r="S135" s="128"/>
      <c r="T135" s="128"/>
      <c r="U135" s="3"/>
      <c r="V135" s="3"/>
      <c r="W135" s="3"/>
      <c r="X135" s="3"/>
      <c r="Y135" s="3"/>
      <c r="Z135" s="3"/>
      <c r="AA135" s="3"/>
      <c r="AB135" s="3"/>
      <c r="AC135" s="3"/>
      <c r="AD135" s="3"/>
      <c r="AE135" s="3"/>
      <c r="AF135" s="3"/>
      <c r="AG135" s="3"/>
    </row>
    <row r="136" spans="1:33" ht="12">
      <c r="C136" s="21"/>
      <c r="D136" s="9"/>
      <c r="E136" s="141"/>
      <c r="F136" s="20"/>
      <c r="G136" s="19"/>
      <c r="H136" s="19"/>
      <c r="I136" s="19"/>
      <c r="J136" s="18"/>
      <c r="K136" s="17"/>
      <c r="L136" s="131"/>
      <c r="M136" s="131"/>
      <c r="N136" s="131"/>
      <c r="AA136" s="15"/>
      <c r="AB136" s="15"/>
      <c r="AC136" s="15"/>
      <c r="AD136" s="15"/>
      <c r="AE136" s="15"/>
      <c r="AF136" s="15"/>
      <c r="AG136" s="15"/>
    </row>
    <row r="137" spans="1:33">
      <c r="D137" s="16"/>
      <c r="I137" s="15"/>
      <c r="J137" s="15"/>
      <c r="K137" s="15"/>
      <c r="L137" s="132"/>
      <c r="M137" s="132"/>
      <c r="N137" s="132"/>
      <c r="O137" s="132"/>
      <c r="P137" s="132"/>
      <c r="Q137" s="132"/>
      <c r="R137" s="132"/>
      <c r="S137" s="132"/>
      <c r="T137" s="132"/>
      <c r="U137" s="15"/>
      <c r="V137" s="15"/>
      <c r="W137" s="15"/>
      <c r="X137" s="15"/>
      <c r="Y137" s="15"/>
      <c r="Z137" s="15"/>
      <c r="AA137" s="15"/>
      <c r="AB137" s="15"/>
      <c r="AC137" s="15"/>
      <c r="AD137" s="15"/>
      <c r="AE137" s="15"/>
      <c r="AF137" s="15"/>
      <c r="AG137" s="15"/>
    </row>
    <row r="138" spans="1:33">
      <c r="D138" s="16"/>
      <c r="I138" s="15"/>
      <c r="J138" s="15"/>
      <c r="K138" s="15"/>
      <c r="L138" s="132"/>
      <c r="M138" s="132"/>
      <c r="N138" s="132"/>
      <c r="O138" s="132"/>
      <c r="P138" s="132"/>
      <c r="Q138" s="132"/>
      <c r="R138" s="132"/>
      <c r="S138" s="132"/>
      <c r="T138" s="132"/>
      <c r="U138" s="15"/>
      <c r="V138" s="15"/>
      <c r="W138" s="15"/>
      <c r="X138" s="15"/>
      <c r="Y138" s="15"/>
      <c r="Z138" s="15"/>
    </row>
    <row r="139" spans="1:33">
      <c r="B139" s="145"/>
      <c r="C139" s="8"/>
      <c r="N139" s="133"/>
    </row>
    <row r="140" spans="1:33">
      <c r="A140" s="7" t="s">
        <v>59</v>
      </c>
      <c r="B140" s="145" t="s">
        <v>61</v>
      </c>
      <c r="C140" s="7" t="str">
        <f t="shared" ref="C140:C206" si="11">CONCATENATE(A140," -",B140)</f>
        <v>Abamectin 0.15 EC -CSI</v>
      </c>
      <c r="D140" s="6" t="s">
        <v>0</v>
      </c>
      <c r="E140" s="142" t="s">
        <v>1</v>
      </c>
      <c r="F140" s="5" t="s">
        <v>3</v>
      </c>
      <c r="G140" s="5" t="s">
        <v>4</v>
      </c>
      <c r="H140" s="5" t="s">
        <v>5</v>
      </c>
      <c r="I140" s="5" t="s">
        <v>15</v>
      </c>
      <c r="J140" s="5" t="s">
        <v>48</v>
      </c>
      <c r="K140" s="5" t="s">
        <v>483</v>
      </c>
      <c r="L140" s="134"/>
      <c r="M140" s="134"/>
      <c r="N140" s="134"/>
      <c r="O140" s="134"/>
      <c r="P140" s="134"/>
      <c r="Q140" s="134"/>
      <c r="R140" s="134"/>
      <c r="S140" s="134"/>
      <c r="T140" s="134"/>
      <c r="U140" s="5"/>
      <c r="V140" s="5"/>
    </row>
    <row r="141" spans="1:33">
      <c r="A141" s="7" t="s">
        <v>63</v>
      </c>
      <c r="B141" s="145" t="s">
        <v>60</v>
      </c>
      <c r="C141" s="7" t="str">
        <f t="shared" si="11"/>
        <v>Abba Ultra -Mana</v>
      </c>
      <c r="D141" s="6" t="s">
        <v>0</v>
      </c>
      <c r="E141" s="142" t="s">
        <v>1</v>
      </c>
      <c r="F141" s="5" t="s">
        <v>3</v>
      </c>
      <c r="G141" s="5" t="s">
        <v>4</v>
      </c>
      <c r="H141" s="5" t="s">
        <v>5</v>
      </c>
      <c r="I141" s="5" t="s">
        <v>15</v>
      </c>
      <c r="J141" s="5" t="s">
        <v>17</v>
      </c>
      <c r="K141" s="5" t="s">
        <v>48</v>
      </c>
      <c r="L141" s="134"/>
      <c r="M141" s="134"/>
      <c r="N141" s="134"/>
      <c r="O141" s="134"/>
      <c r="P141" s="134"/>
      <c r="Q141" s="134"/>
      <c r="R141" s="134"/>
      <c r="S141" s="134"/>
      <c r="T141" s="134"/>
      <c r="U141" s="5"/>
      <c r="V141" s="5"/>
    </row>
    <row r="142" spans="1:33">
      <c r="A142" s="7" t="s">
        <v>397</v>
      </c>
      <c r="B142" s="145" t="s">
        <v>186</v>
      </c>
      <c r="C142" s="7" t="str">
        <f t="shared" si="11"/>
        <v>Acramite 50 W -Chemtura</v>
      </c>
      <c r="D142" s="6" t="s">
        <v>0</v>
      </c>
      <c r="E142" s="142" t="s">
        <v>1</v>
      </c>
      <c r="F142" s="5" t="s">
        <v>3</v>
      </c>
      <c r="G142" s="5" t="s">
        <v>4</v>
      </c>
      <c r="H142" s="5" t="s">
        <v>5</v>
      </c>
      <c r="I142" s="5" t="s">
        <v>11</v>
      </c>
      <c r="J142" s="5" t="s">
        <v>12</v>
      </c>
      <c r="K142" s="5" t="s">
        <v>18</v>
      </c>
      <c r="L142" s="134" t="s">
        <v>22</v>
      </c>
      <c r="M142" s="134" t="s">
        <v>28</v>
      </c>
      <c r="N142" s="134"/>
      <c r="O142" s="134"/>
      <c r="P142" s="134"/>
      <c r="Q142" s="134"/>
      <c r="R142" s="134"/>
      <c r="S142" s="134"/>
      <c r="T142" s="134"/>
      <c r="U142" s="5"/>
      <c r="V142" s="5"/>
    </row>
    <row r="143" spans="1:33">
      <c r="A143" s="7" t="s">
        <v>399</v>
      </c>
      <c r="B143" s="145" t="s">
        <v>64</v>
      </c>
      <c r="C143" s="7" t="str">
        <f t="shared" si="11"/>
        <v>Ambush 2EC -Amvac</v>
      </c>
      <c r="D143" s="6" t="s">
        <v>0</v>
      </c>
      <c r="E143" s="142" t="s">
        <v>1</v>
      </c>
      <c r="F143" s="5" t="s">
        <v>3</v>
      </c>
      <c r="G143" s="5" t="s">
        <v>4</v>
      </c>
      <c r="H143" s="5" t="s">
        <v>5</v>
      </c>
      <c r="I143" s="5" t="s">
        <v>15</v>
      </c>
      <c r="J143" s="5" t="s">
        <v>21</v>
      </c>
      <c r="K143" s="5" t="s">
        <v>48</v>
      </c>
      <c r="L143" s="134"/>
      <c r="M143" s="134"/>
      <c r="N143" s="134"/>
      <c r="O143" s="134"/>
      <c r="P143" s="134"/>
      <c r="Q143" s="134"/>
      <c r="R143" s="134"/>
      <c r="S143" s="134"/>
      <c r="T143" s="134"/>
      <c r="U143" s="5"/>
      <c r="V143" s="5"/>
    </row>
    <row r="144" spans="1:33">
      <c r="A144" s="7" t="s">
        <v>400</v>
      </c>
      <c r="B144" s="145" t="s">
        <v>64</v>
      </c>
      <c r="C144" s="7" t="str">
        <f t="shared" si="11"/>
        <v>Ambush 25W -Amvac</v>
      </c>
      <c r="D144" s="6" t="s">
        <v>0</v>
      </c>
      <c r="E144" s="142" t="s">
        <v>1</v>
      </c>
      <c r="F144" s="5" t="s">
        <v>3</v>
      </c>
      <c r="G144" s="5" t="s">
        <v>4</v>
      </c>
      <c r="H144" s="5" t="s">
        <v>5</v>
      </c>
      <c r="I144" s="5" t="s">
        <v>16</v>
      </c>
      <c r="J144" s="5" t="s">
        <v>18</v>
      </c>
      <c r="K144" s="5" t="s">
        <v>22</v>
      </c>
      <c r="L144" s="134" t="s">
        <v>23</v>
      </c>
      <c r="M144" s="134" t="s">
        <v>27</v>
      </c>
      <c r="N144" s="134" t="s">
        <v>46</v>
      </c>
      <c r="O144" s="134"/>
      <c r="P144" s="134"/>
      <c r="Q144" s="134"/>
      <c r="R144" s="134"/>
      <c r="S144" s="134"/>
      <c r="T144" s="134"/>
      <c r="U144" s="5"/>
      <c r="V144" s="5"/>
    </row>
    <row r="145" spans="1:22">
      <c r="A145" s="7" t="s">
        <v>396</v>
      </c>
      <c r="B145" s="145" t="s">
        <v>297</v>
      </c>
      <c r="C145" s="7" t="str">
        <f t="shared" si="11"/>
        <v>Amical 4L -Dow</v>
      </c>
      <c r="D145" s="6" t="s">
        <v>0</v>
      </c>
      <c r="E145" s="142" t="s">
        <v>1</v>
      </c>
      <c r="F145" s="5" t="s">
        <v>3</v>
      </c>
      <c r="G145" s="5" t="s">
        <v>4</v>
      </c>
      <c r="H145" s="5" t="s">
        <v>5</v>
      </c>
      <c r="I145" s="5" t="s">
        <v>6</v>
      </c>
      <c r="J145" s="5" t="s">
        <v>7</v>
      </c>
      <c r="K145" s="5" t="s">
        <v>9</v>
      </c>
      <c r="L145" s="134" t="s">
        <v>10</v>
      </c>
      <c r="M145" s="134" t="s">
        <v>11</v>
      </c>
      <c r="N145" s="134"/>
      <c r="O145" s="134"/>
      <c r="P145" s="134"/>
      <c r="Q145" s="134"/>
      <c r="R145" s="134"/>
      <c r="S145" s="134"/>
      <c r="T145" s="134"/>
      <c r="U145" s="5"/>
      <c r="V145" s="5"/>
    </row>
    <row r="146" spans="1:22">
      <c r="A146" s="7" t="s">
        <v>395</v>
      </c>
      <c r="B146" s="145" t="s">
        <v>297</v>
      </c>
      <c r="C146" s="7" t="str">
        <f t="shared" si="11"/>
        <v>Amical F -Dow</v>
      </c>
      <c r="D146" s="6" t="s">
        <v>0</v>
      </c>
      <c r="E146" s="142" t="s">
        <v>1</v>
      </c>
      <c r="F146" s="5" t="s">
        <v>3</v>
      </c>
      <c r="G146" s="5" t="s">
        <v>4</v>
      </c>
      <c r="H146" s="5" t="s">
        <v>5</v>
      </c>
      <c r="I146" s="5" t="s">
        <v>9</v>
      </c>
      <c r="J146" s="5" t="s">
        <v>375</v>
      </c>
      <c r="K146" s="5" t="s">
        <v>15</v>
      </c>
      <c r="L146" s="134" t="s">
        <v>17</v>
      </c>
      <c r="M146" s="134"/>
      <c r="N146" s="134"/>
      <c r="O146" s="134"/>
      <c r="P146" s="134"/>
      <c r="Q146" s="134"/>
      <c r="R146" s="134"/>
      <c r="S146" s="134"/>
      <c r="T146" s="134"/>
      <c r="U146" s="5"/>
      <c r="V146" s="5"/>
    </row>
    <row r="147" spans="1:22">
      <c r="A147" s="7" t="s">
        <v>394</v>
      </c>
      <c r="B147" s="145" t="s">
        <v>297</v>
      </c>
      <c r="C147" s="7" t="str">
        <f t="shared" si="11"/>
        <v>Amical WP -Dow</v>
      </c>
      <c r="D147" s="6" t="s">
        <v>0</v>
      </c>
      <c r="E147" s="142" t="s">
        <v>1</v>
      </c>
      <c r="F147" s="5" t="s">
        <v>3</v>
      </c>
      <c r="G147" s="5" t="s">
        <v>4</v>
      </c>
      <c r="H147" s="5" t="s">
        <v>5</v>
      </c>
      <c r="I147" s="5" t="s">
        <v>46</v>
      </c>
      <c r="J147" s="5"/>
      <c r="K147" s="5"/>
      <c r="L147" s="134"/>
      <c r="M147" s="134"/>
      <c r="N147" s="134"/>
      <c r="O147" s="134"/>
      <c r="P147" s="134"/>
      <c r="Q147" s="134"/>
      <c r="R147" s="134"/>
      <c r="S147" s="134"/>
      <c r="T147" s="134"/>
      <c r="U147" s="5"/>
      <c r="V147" s="5"/>
    </row>
    <row r="148" spans="1:22">
      <c r="A148" s="7" t="s">
        <v>66</v>
      </c>
      <c r="B148" s="145" t="s">
        <v>64</v>
      </c>
      <c r="C148" s="7" t="str">
        <f t="shared" si="11"/>
        <v>Amid Thin -Amvac</v>
      </c>
      <c r="D148" s="6" t="s">
        <v>0</v>
      </c>
      <c r="E148" s="142" t="s">
        <v>1</v>
      </c>
      <c r="F148" s="5" t="s">
        <v>3</v>
      </c>
      <c r="G148" s="5" t="s">
        <v>4</v>
      </c>
      <c r="H148" s="5" t="s">
        <v>11</v>
      </c>
      <c r="I148" s="5" t="s">
        <v>16</v>
      </c>
      <c r="J148" s="5" t="s">
        <v>18</v>
      </c>
      <c r="K148" s="5" t="s">
        <v>28</v>
      </c>
      <c r="L148" s="134" t="s">
        <v>42</v>
      </c>
      <c r="M148" s="134" t="s">
        <v>46</v>
      </c>
      <c r="N148" s="134"/>
      <c r="O148" s="134"/>
      <c r="P148" s="134"/>
      <c r="Q148" s="134"/>
      <c r="R148" s="134"/>
      <c r="S148" s="134"/>
      <c r="T148" s="134"/>
      <c r="U148" s="5"/>
      <c r="V148" s="5"/>
    </row>
    <row r="149" spans="1:22">
      <c r="A149" s="7" t="s">
        <v>393</v>
      </c>
      <c r="B149" s="145" t="s">
        <v>392</v>
      </c>
      <c r="C149" s="7" t="str">
        <f t="shared" si="11"/>
        <v>AQ -MeadWestvaco</v>
      </c>
      <c r="D149" s="6" t="s">
        <v>0</v>
      </c>
      <c r="E149" s="142" t="s">
        <v>1</v>
      </c>
      <c r="F149" s="5" t="s">
        <v>3</v>
      </c>
      <c r="G149" s="5" t="s">
        <v>4</v>
      </c>
      <c r="H149" s="5" t="s">
        <v>375</v>
      </c>
      <c r="I149" s="5" t="s">
        <v>17</v>
      </c>
      <c r="J149" s="5" t="s">
        <v>21</v>
      </c>
      <c r="K149" s="5" t="s">
        <v>9</v>
      </c>
      <c r="L149" s="134"/>
      <c r="M149" s="134"/>
      <c r="N149" s="134"/>
      <c r="O149" s="134"/>
      <c r="P149" s="134"/>
      <c r="Q149" s="134"/>
      <c r="R149" s="134"/>
      <c r="S149" s="134"/>
      <c r="T149" s="134"/>
      <c r="U149" s="5"/>
      <c r="V149" s="5"/>
    </row>
    <row r="150" spans="1:22">
      <c r="A150" s="7" t="s">
        <v>391</v>
      </c>
      <c r="B150" s="145" t="s">
        <v>97</v>
      </c>
      <c r="C150" s="7" t="str">
        <f t="shared" si="11"/>
        <v>Avocet PLX -Phoenix</v>
      </c>
      <c r="D150" s="6" t="s">
        <v>0</v>
      </c>
      <c r="E150" s="142" t="s">
        <v>1</v>
      </c>
      <c r="F150" s="5" t="s">
        <v>3</v>
      </c>
      <c r="G150" s="5" t="s">
        <v>4</v>
      </c>
      <c r="H150" s="5" t="s">
        <v>5</v>
      </c>
      <c r="I150" s="5" t="s">
        <v>16</v>
      </c>
      <c r="J150" s="5" t="s">
        <v>17</v>
      </c>
      <c r="K150" s="5" t="s">
        <v>46</v>
      </c>
      <c r="L150" s="134"/>
      <c r="M150" s="134"/>
      <c r="N150" s="134"/>
      <c r="O150" s="134"/>
      <c r="P150" s="134"/>
      <c r="Q150" s="134"/>
      <c r="R150" s="134"/>
      <c r="S150" s="134"/>
      <c r="T150" s="134"/>
      <c r="U150" s="5"/>
      <c r="V150" s="5"/>
    </row>
    <row r="151" spans="1:22">
      <c r="A151" s="7" t="s">
        <v>390</v>
      </c>
      <c r="B151" s="145" t="s">
        <v>186</v>
      </c>
      <c r="C151" s="7" t="str">
        <f t="shared" si="11"/>
        <v>B-Nine -Chemtura</v>
      </c>
      <c r="D151" s="6" t="s">
        <v>0</v>
      </c>
      <c r="E151" s="142" t="s">
        <v>1</v>
      </c>
      <c r="F151" s="5" t="s">
        <v>3</v>
      </c>
      <c r="G151" s="5" t="s">
        <v>4</v>
      </c>
      <c r="H151" s="5" t="s">
        <v>5</v>
      </c>
      <c r="I151" s="5" t="s">
        <v>20</v>
      </c>
      <c r="J151" s="5" t="s">
        <v>21</v>
      </c>
      <c r="K151" s="5"/>
      <c r="L151" s="134"/>
      <c r="M151" s="134"/>
      <c r="N151" s="134"/>
      <c r="O151" s="134"/>
      <c r="P151" s="134"/>
      <c r="Q151" s="134"/>
      <c r="R151" s="134"/>
      <c r="S151" s="134"/>
      <c r="T151" s="134"/>
      <c r="U151" s="5"/>
      <c r="V151" s="5"/>
    </row>
    <row r="152" spans="1:22">
      <c r="A152" s="7" t="s">
        <v>389</v>
      </c>
      <c r="B152" s="145" t="s">
        <v>388</v>
      </c>
      <c r="C152" s="7" t="str">
        <f t="shared" si="11"/>
        <v>Balan DF  -UAP</v>
      </c>
      <c r="D152" s="6" t="s">
        <v>0</v>
      </c>
      <c r="E152" s="142" t="s">
        <v>1</v>
      </c>
      <c r="F152" s="5" t="s">
        <v>3</v>
      </c>
      <c r="G152" s="5" t="s">
        <v>4</v>
      </c>
      <c r="H152" s="5" t="s">
        <v>5</v>
      </c>
      <c r="I152" s="5" t="s">
        <v>11</v>
      </c>
      <c r="J152" s="5" t="s">
        <v>16</v>
      </c>
      <c r="K152" s="5" t="s">
        <v>18</v>
      </c>
      <c r="L152" s="134" t="s">
        <v>21</v>
      </c>
      <c r="M152" s="134" t="s">
        <v>23</v>
      </c>
      <c r="N152" s="134" t="s">
        <v>25</v>
      </c>
      <c r="O152" s="134" t="s">
        <v>28</v>
      </c>
      <c r="P152" s="134" t="s">
        <v>37</v>
      </c>
      <c r="Q152" s="134" t="s">
        <v>44</v>
      </c>
      <c r="S152" s="134"/>
      <c r="T152" s="134"/>
      <c r="U152" s="5"/>
      <c r="V152" s="5"/>
    </row>
    <row r="153" spans="1:22">
      <c r="A153" s="7" t="s">
        <v>484</v>
      </c>
      <c r="B153" s="145" t="s">
        <v>485</v>
      </c>
      <c r="C153" s="7" t="str">
        <f t="shared" si="11"/>
        <v>Barricade 65 WG -Syngenta</v>
      </c>
      <c r="D153" s="6" t="s">
        <v>0</v>
      </c>
      <c r="E153" s="142" t="s">
        <v>1</v>
      </c>
      <c r="F153" s="5" t="s">
        <v>3</v>
      </c>
      <c r="G153" s="5" t="s">
        <v>4</v>
      </c>
      <c r="H153" s="5" t="s">
        <v>5</v>
      </c>
      <c r="I153" s="5" t="s">
        <v>16</v>
      </c>
      <c r="J153" s="5" t="s">
        <v>17</v>
      </c>
      <c r="K153" s="5" t="s">
        <v>18</v>
      </c>
      <c r="L153" s="134" t="s">
        <v>20</v>
      </c>
      <c r="M153" s="134" t="s">
        <v>21</v>
      </c>
      <c r="N153" s="134" t="s">
        <v>27</v>
      </c>
      <c r="O153" s="134" t="s">
        <v>28</v>
      </c>
      <c r="P153" s="134" t="s">
        <v>31</v>
      </c>
      <c r="Q153" s="134" t="s">
        <v>37</v>
      </c>
      <c r="R153" s="128" t="s">
        <v>40</v>
      </c>
      <c r="S153" s="134"/>
      <c r="T153" s="134"/>
      <c r="U153" s="5"/>
      <c r="V153" s="5"/>
    </row>
    <row r="154" spans="1:22">
      <c r="A154" s="7" t="s">
        <v>486</v>
      </c>
      <c r="B154" s="145" t="s">
        <v>485</v>
      </c>
      <c r="C154" s="7" t="str">
        <f t="shared" si="11"/>
        <v>Barricade 65 MC -Syngenta</v>
      </c>
      <c r="D154" s="6" t="s">
        <v>0</v>
      </c>
      <c r="E154" s="142" t="s">
        <v>1</v>
      </c>
      <c r="F154" s="5" t="s">
        <v>3</v>
      </c>
      <c r="G154" s="5" t="s">
        <v>4</v>
      </c>
      <c r="H154" s="5" t="s">
        <v>5</v>
      </c>
      <c r="I154" s="5" t="s">
        <v>16</v>
      </c>
      <c r="J154" s="5" t="s">
        <v>11</v>
      </c>
      <c r="K154" s="5" t="s">
        <v>21</v>
      </c>
      <c r="L154" s="134" t="s">
        <v>17</v>
      </c>
      <c r="M154" s="134" t="s">
        <v>27</v>
      </c>
      <c r="N154" s="134" t="s">
        <v>28</v>
      </c>
      <c r="O154" s="134"/>
      <c r="P154" s="134"/>
      <c r="Q154" s="134"/>
      <c r="R154" s="134"/>
      <c r="S154" s="134"/>
      <c r="T154" s="134"/>
      <c r="U154" s="5"/>
      <c r="V154" s="5"/>
    </row>
    <row r="155" spans="1:22">
      <c r="A155" s="7" t="s">
        <v>68</v>
      </c>
      <c r="B155" s="145" t="s">
        <v>61</v>
      </c>
      <c r="C155" s="7" t="str">
        <f t="shared" si="11"/>
        <v>Bifen IT -CSI</v>
      </c>
      <c r="D155" s="6" t="s">
        <v>0</v>
      </c>
      <c r="E155" s="142" t="s">
        <v>1</v>
      </c>
      <c r="F155" s="5" t="s">
        <v>3</v>
      </c>
      <c r="G155" s="5" t="s">
        <v>4</v>
      </c>
      <c r="H155" s="5" t="s">
        <v>5</v>
      </c>
      <c r="I155" s="5" t="s">
        <v>11</v>
      </c>
      <c r="J155" s="5" t="s">
        <v>14</v>
      </c>
      <c r="K155" s="5" t="s">
        <v>16</v>
      </c>
      <c r="L155" s="134" t="s">
        <v>17</v>
      </c>
      <c r="M155" s="134" t="s">
        <v>18</v>
      </c>
      <c r="N155" s="134" t="s">
        <v>28</v>
      </c>
      <c r="O155" s="134" t="s">
        <v>46</v>
      </c>
      <c r="Q155" s="134"/>
      <c r="R155" s="134"/>
      <c r="S155" s="134"/>
      <c r="T155" s="134"/>
      <c r="U155" s="5"/>
      <c r="V155" s="5"/>
    </row>
    <row r="156" spans="1:22">
      <c r="A156" s="7" t="s">
        <v>387</v>
      </c>
      <c r="B156" s="145" t="s">
        <v>183</v>
      </c>
      <c r="C156" s="7" t="str">
        <f t="shared" si="11"/>
        <v>Bifenthrin MC -Nufarm</v>
      </c>
      <c r="D156" s="6" t="s">
        <v>0</v>
      </c>
      <c r="E156" s="142" t="s">
        <v>1</v>
      </c>
      <c r="F156" s="5" t="s">
        <v>3</v>
      </c>
      <c r="G156" s="5" t="s">
        <v>4</v>
      </c>
      <c r="H156" s="5" t="s">
        <v>5</v>
      </c>
      <c r="I156" s="5" t="s">
        <v>15</v>
      </c>
      <c r="J156" s="5" t="s">
        <v>17</v>
      </c>
      <c r="K156" s="5" t="s">
        <v>46</v>
      </c>
      <c r="L156" s="134"/>
      <c r="M156" s="134"/>
      <c r="N156" s="134"/>
      <c r="O156" s="134"/>
      <c r="P156" s="134"/>
      <c r="Q156" s="134"/>
      <c r="R156" s="134"/>
      <c r="S156" s="134"/>
      <c r="T156" s="134"/>
      <c r="U156" s="5"/>
      <c r="V156" s="5"/>
    </row>
    <row r="157" spans="1:22">
      <c r="A157" s="7" t="s">
        <v>386</v>
      </c>
      <c r="B157" s="145" t="s">
        <v>64</v>
      </c>
      <c r="C157" s="7" t="str">
        <f t="shared" si="11"/>
        <v>Bifenthrin MUP -Amvac</v>
      </c>
      <c r="D157" s="6" t="s">
        <v>0</v>
      </c>
      <c r="E157" s="142" t="s">
        <v>1</v>
      </c>
      <c r="F157" s="5" t="s">
        <v>3</v>
      </c>
      <c r="G157" s="5" t="s">
        <v>4</v>
      </c>
      <c r="H157" s="5" t="s">
        <v>5</v>
      </c>
      <c r="I157" s="5" t="s">
        <v>15</v>
      </c>
      <c r="J157" s="5" t="s">
        <v>21</v>
      </c>
      <c r="K157" s="5" t="s">
        <v>46</v>
      </c>
      <c r="L157" s="134"/>
      <c r="M157" s="134"/>
      <c r="N157" s="134"/>
      <c r="O157" s="134"/>
      <c r="P157" s="134"/>
      <c r="Q157" s="134"/>
      <c r="R157" s="134"/>
      <c r="S157" s="134"/>
      <c r="T157" s="134"/>
      <c r="U157" s="5"/>
      <c r="V157" s="5"/>
    </row>
    <row r="158" spans="1:22">
      <c r="A158" s="7" t="s">
        <v>385</v>
      </c>
      <c r="B158" s="145" t="s">
        <v>212</v>
      </c>
      <c r="C158" s="7" t="str">
        <f t="shared" si="11"/>
        <v>Bifenthrin SC -UPI</v>
      </c>
      <c r="D158" s="6" t="s">
        <v>0</v>
      </c>
      <c r="E158" s="142" t="s">
        <v>1</v>
      </c>
      <c r="F158" s="5" t="s">
        <v>3</v>
      </c>
      <c r="G158" s="5" t="s">
        <v>4</v>
      </c>
      <c r="H158" s="5" t="s">
        <v>5</v>
      </c>
      <c r="I158" s="5" t="s">
        <v>10</v>
      </c>
      <c r="J158" s="5" t="s">
        <v>11</v>
      </c>
      <c r="K158" s="5" t="s">
        <v>12</v>
      </c>
      <c r="L158" s="134" t="s">
        <v>14</v>
      </c>
      <c r="M158" s="134" t="s">
        <v>15</v>
      </c>
      <c r="N158" s="134" t="s">
        <v>16</v>
      </c>
      <c r="O158" s="134" t="s">
        <v>17</v>
      </c>
      <c r="P158" s="134" t="s">
        <v>18</v>
      </c>
      <c r="Q158" s="134"/>
      <c r="R158" s="134"/>
      <c r="S158" s="134"/>
      <c r="T158" s="134"/>
      <c r="U158" s="5"/>
      <c r="V158" s="5"/>
    </row>
    <row r="159" spans="1:22">
      <c r="A159" s="7" t="s">
        <v>67</v>
      </c>
      <c r="B159" s="145" t="s">
        <v>60</v>
      </c>
      <c r="C159" s="7" t="str">
        <f t="shared" si="11"/>
        <v>Bifen 2EC (Fanfare) -Mana</v>
      </c>
      <c r="D159" s="6" t="s">
        <v>0</v>
      </c>
      <c r="E159" s="142" t="s">
        <v>1</v>
      </c>
      <c r="F159" s="5" t="s">
        <v>3</v>
      </c>
      <c r="G159" s="5" t="s">
        <v>4</v>
      </c>
      <c r="H159" s="5" t="s">
        <v>5</v>
      </c>
      <c r="I159" s="5" t="s">
        <v>15</v>
      </c>
      <c r="J159" s="5" t="s">
        <v>46</v>
      </c>
      <c r="K159" s="5" t="s">
        <v>48</v>
      </c>
      <c r="L159" s="134"/>
      <c r="M159" s="134"/>
      <c r="N159" s="134"/>
      <c r="O159" s="134"/>
      <c r="P159" s="134"/>
      <c r="Q159" s="134"/>
      <c r="R159" s="134"/>
      <c r="S159" s="134"/>
      <c r="T159" s="134"/>
      <c r="U159" s="5"/>
      <c r="V159" s="5"/>
    </row>
    <row r="160" spans="1:22">
      <c r="A160" s="7" t="s">
        <v>70</v>
      </c>
      <c r="B160" s="145" t="s">
        <v>60</v>
      </c>
      <c r="C160" s="7" t="str">
        <f t="shared" si="11"/>
        <v>Bifenthrin 2SC (Fanfare ES) -Mana</v>
      </c>
      <c r="D160" s="6" t="s">
        <v>0</v>
      </c>
      <c r="E160" s="142" t="s">
        <v>1</v>
      </c>
      <c r="F160" s="5" t="s">
        <v>3</v>
      </c>
      <c r="G160" s="5" t="s">
        <v>4</v>
      </c>
      <c r="H160" s="5" t="s">
        <v>5</v>
      </c>
      <c r="I160" s="5" t="s">
        <v>11</v>
      </c>
      <c r="J160" s="5" t="s">
        <v>14</v>
      </c>
      <c r="K160" s="5" t="s">
        <v>16</v>
      </c>
      <c r="L160" s="134" t="s">
        <v>17</v>
      </c>
      <c r="M160" s="134" t="s">
        <v>23</v>
      </c>
      <c r="N160" s="134" t="s">
        <v>25</v>
      </c>
      <c r="O160" s="134"/>
      <c r="P160" s="134"/>
      <c r="Q160" s="134"/>
      <c r="R160" s="134"/>
      <c r="S160" s="134"/>
      <c r="T160" s="134"/>
      <c r="U160" s="5"/>
      <c r="V160" s="5"/>
    </row>
    <row r="161" spans="1:23">
      <c r="A161" s="7" t="s">
        <v>384</v>
      </c>
      <c r="B161" s="145" t="s">
        <v>186</v>
      </c>
      <c r="C161" s="7" t="str">
        <f t="shared" si="11"/>
        <v>Blizzard -Chemtura</v>
      </c>
      <c r="D161" s="6" t="s">
        <v>0</v>
      </c>
      <c r="E161" s="142" t="s">
        <v>1</v>
      </c>
      <c r="F161" s="5" t="s">
        <v>3</v>
      </c>
      <c r="G161" s="5" t="s">
        <v>4</v>
      </c>
      <c r="H161" s="5" t="s">
        <v>5</v>
      </c>
      <c r="I161" s="5" t="s">
        <v>15</v>
      </c>
      <c r="J161" s="5" t="s">
        <v>17</v>
      </c>
      <c r="K161" s="5" t="s">
        <v>48</v>
      </c>
      <c r="L161" s="134" t="s">
        <v>21</v>
      </c>
      <c r="M161" s="134"/>
      <c r="N161" s="134"/>
      <c r="O161" s="134"/>
      <c r="Q161" s="134"/>
      <c r="R161" s="134"/>
      <c r="S161" s="134"/>
      <c r="T161" s="134"/>
      <c r="U161" s="5"/>
      <c r="V161" s="5"/>
    </row>
    <row r="162" spans="1:23">
      <c r="A162" s="7" t="s">
        <v>383</v>
      </c>
      <c r="B162" s="145" t="s">
        <v>177</v>
      </c>
      <c r="C162" s="7" t="str">
        <f t="shared" si="11"/>
        <v>Botran -Gowan</v>
      </c>
      <c r="D162" s="6" t="s">
        <v>0</v>
      </c>
      <c r="E162" s="142" t="s">
        <v>1</v>
      </c>
      <c r="F162" s="5" t="s">
        <v>3</v>
      </c>
      <c r="G162" s="5" t="s">
        <v>4</v>
      </c>
      <c r="H162" s="5" t="s">
        <v>5</v>
      </c>
      <c r="I162" s="5" t="s">
        <v>9</v>
      </c>
      <c r="J162" s="5" t="s">
        <v>14</v>
      </c>
      <c r="K162" s="5" t="s">
        <v>15</v>
      </c>
      <c r="L162" s="134" t="s">
        <v>17</v>
      </c>
      <c r="M162" s="134" t="s">
        <v>18</v>
      </c>
      <c r="N162" s="134" t="s">
        <v>23</v>
      </c>
      <c r="O162" s="134" t="s">
        <v>25</v>
      </c>
      <c r="P162" s="134" t="s">
        <v>28</v>
      </c>
      <c r="Q162" s="134"/>
      <c r="R162" s="134"/>
      <c r="S162" s="134"/>
      <c r="T162" s="134"/>
      <c r="U162" s="5"/>
      <c r="V162" s="5"/>
    </row>
    <row r="163" spans="1:23">
      <c r="A163" s="7" t="s">
        <v>381</v>
      </c>
      <c r="B163" s="145" t="s">
        <v>60</v>
      </c>
      <c r="C163" s="7" t="str">
        <f t="shared" si="11"/>
        <v>Captan 4L -Mana</v>
      </c>
      <c r="D163" s="6" t="s">
        <v>0</v>
      </c>
      <c r="E163" s="142" t="s">
        <v>1</v>
      </c>
      <c r="F163" s="5" t="s">
        <v>3</v>
      </c>
      <c r="G163" s="5" t="s">
        <v>4</v>
      </c>
      <c r="H163" s="5" t="s">
        <v>5</v>
      </c>
      <c r="I163" s="5" t="s">
        <v>11</v>
      </c>
      <c r="J163" s="5" t="s">
        <v>12</v>
      </c>
      <c r="K163" s="5" t="s">
        <v>16</v>
      </c>
      <c r="L163" s="134" t="s">
        <v>17</v>
      </c>
      <c r="M163" s="134" t="s">
        <v>18</v>
      </c>
      <c r="N163" s="134" t="s">
        <v>20</v>
      </c>
      <c r="O163" s="134" t="s">
        <v>21</v>
      </c>
      <c r="P163" s="134" t="s">
        <v>22</v>
      </c>
      <c r="Q163" s="134" t="s">
        <v>25</v>
      </c>
      <c r="R163" s="134" t="s">
        <v>30</v>
      </c>
      <c r="S163" s="134" t="s">
        <v>37</v>
      </c>
      <c r="T163" s="134" t="s">
        <v>42</v>
      </c>
      <c r="U163" s="5" t="s">
        <v>44</v>
      </c>
      <c r="V163" s="3" t="s">
        <v>46</v>
      </c>
    </row>
    <row r="164" spans="1:23">
      <c r="A164" s="7" t="s">
        <v>73</v>
      </c>
      <c r="B164" s="145" t="s">
        <v>60</v>
      </c>
      <c r="C164" s="7" t="str">
        <f t="shared" si="11"/>
        <v>Captan 80WDG -Mana</v>
      </c>
      <c r="D164" s="6" t="s">
        <v>0</v>
      </c>
      <c r="E164" s="142" t="s">
        <v>1</v>
      </c>
      <c r="F164" s="5" t="s">
        <v>3</v>
      </c>
      <c r="G164" s="5" t="s">
        <v>4</v>
      </c>
      <c r="H164" s="5" t="s">
        <v>5</v>
      </c>
      <c r="I164" s="5" t="s">
        <v>17</v>
      </c>
      <c r="J164" s="5" t="s">
        <v>18</v>
      </c>
      <c r="K164" s="5" t="s">
        <v>21</v>
      </c>
      <c r="L164" s="134" t="s">
        <v>49</v>
      </c>
      <c r="M164" s="134" t="s">
        <v>27</v>
      </c>
      <c r="N164" s="134" t="s">
        <v>28</v>
      </c>
      <c r="O164" s="134"/>
      <c r="P164" s="134"/>
      <c r="Q164" s="134"/>
      <c r="R164" s="134"/>
      <c r="S164" s="134"/>
      <c r="T164" s="134"/>
      <c r="U164" s="5"/>
    </row>
    <row r="165" spans="1:23">
      <c r="A165" s="7" t="s">
        <v>74</v>
      </c>
      <c r="B165" s="145" t="s">
        <v>128</v>
      </c>
      <c r="C165" s="7" t="str">
        <f>CONCATENATE(A165," -",B165)</f>
        <v>Captan 80WDG Supra -Mana Canada</v>
      </c>
      <c r="D165" s="6" t="s">
        <v>0</v>
      </c>
      <c r="E165" s="142" t="s">
        <v>1</v>
      </c>
      <c r="F165" s="5" t="s">
        <v>3</v>
      </c>
      <c r="G165" s="5" t="s">
        <v>4</v>
      </c>
      <c r="H165" s="5" t="s">
        <v>5</v>
      </c>
      <c r="I165" s="5" t="s">
        <v>17</v>
      </c>
      <c r="J165" s="5" t="s">
        <v>18</v>
      </c>
      <c r="K165" s="5" t="s">
        <v>21</v>
      </c>
      <c r="L165" s="134" t="s">
        <v>49</v>
      </c>
      <c r="M165" s="134" t="s">
        <v>27</v>
      </c>
      <c r="N165" s="134" t="s">
        <v>28</v>
      </c>
      <c r="O165" s="134"/>
      <c r="P165" s="134"/>
      <c r="Q165" s="134"/>
      <c r="R165" s="134"/>
      <c r="S165" s="134"/>
      <c r="T165" s="134"/>
      <c r="U165" s="5"/>
    </row>
    <row r="166" spans="1:23">
      <c r="A166" s="7" t="s">
        <v>75</v>
      </c>
      <c r="B166" s="145" t="s">
        <v>60</v>
      </c>
      <c r="C166" s="7" t="str">
        <f t="shared" si="11"/>
        <v>Captan 4L Gold -Mana</v>
      </c>
      <c r="D166" s="6" t="s">
        <v>0</v>
      </c>
      <c r="E166" s="142" t="s">
        <v>1</v>
      </c>
      <c r="F166" s="5" t="s">
        <v>3</v>
      </c>
      <c r="G166" s="5" t="s">
        <v>4</v>
      </c>
      <c r="H166" s="5" t="s">
        <v>5</v>
      </c>
      <c r="I166" s="5" t="s">
        <v>11</v>
      </c>
      <c r="J166" s="5" t="s">
        <v>12</v>
      </c>
      <c r="K166" s="5" t="s">
        <v>16</v>
      </c>
      <c r="L166" s="134" t="s">
        <v>17</v>
      </c>
      <c r="M166" s="134" t="s">
        <v>18</v>
      </c>
      <c r="N166" s="134" t="s">
        <v>20</v>
      </c>
      <c r="O166" s="134" t="s">
        <v>21</v>
      </c>
      <c r="P166" s="134" t="s">
        <v>22</v>
      </c>
      <c r="Q166" s="134" t="s">
        <v>25</v>
      </c>
      <c r="R166" s="134" t="s">
        <v>30</v>
      </c>
      <c r="S166" s="134" t="s">
        <v>37</v>
      </c>
      <c r="T166" s="134" t="s">
        <v>42</v>
      </c>
      <c r="U166" s="5" t="s">
        <v>44</v>
      </c>
      <c r="V166" s="3" t="s">
        <v>46</v>
      </c>
    </row>
    <row r="167" spans="1:23">
      <c r="A167" s="7" t="s">
        <v>76</v>
      </c>
      <c r="B167" s="145" t="s">
        <v>60</v>
      </c>
      <c r="C167" s="7" t="str">
        <f t="shared" si="11"/>
        <v>Captan mill tech -Mana</v>
      </c>
      <c r="D167" s="6" t="s">
        <v>0</v>
      </c>
      <c r="E167" s="142" t="s">
        <v>1</v>
      </c>
      <c r="F167" s="5" t="s">
        <v>3</v>
      </c>
      <c r="G167" s="5" t="s">
        <v>4</v>
      </c>
      <c r="H167" s="5" t="s">
        <v>11</v>
      </c>
      <c r="I167" s="5" t="s">
        <v>12</v>
      </c>
      <c r="J167" s="5"/>
      <c r="K167" s="5"/>
      <c r="L167" s="134"/>
      <c r="M167" s="134"/>
      <c r="N167" s="134"/>
      <c r="O167" s="134"/>
      <c r="P167" s="134"/>
      <c r="Q167" s="134"/>
      <c r="R167" s="134"/>
      <c r="S167" s="134"/>
      <c r="T167" s="134"/>
      <c r="U167" s="5"/>
    </row>
    <row r="168" spans="1:23">
      <c r="A168" s="7" t="s">
        <v>78</v>
      </c>
      <c r="B168" s="145" t="s">
        <v>79</v>
      </c>
      <c r="C168" s="7" t="str">
        <f t="shared" si="11"/>
        <v>Cavalcade 65WDG -Sipcam</v>
      </c>
      <c r="D168" s="6" t="s">
        <v>0</v>
      </c>
      <c r="E168" s="142" t="s">
        <v>1</v>
      </c>
      <c r="F168" s="5" t="s">
        <v>3</v>
      </c>
      <c r="G168" s="5" t="s">
        <v>4</v>
      </c>
      <c r="H168" s="5" t="s">
        <v>5</v>
      </c>
      <c r="I168" s="5" t="s">
        <v>9</v>
      </c>
      <c r="J168" s="5" t="s">
        <v>16</v>
      </c>
      <c r="K168" s="5" t="s">
        <v>17</v>
      </c>
      <c r="L168" s="134" t="s">
        <v>18</v>
      </c>
      <c r="M168" s="134" t="s">
        <v>21</v>
      </c>
      <c r="N168" s="134" t="s">
        <v>23</v>
      </c>
      <c r="O168" s="128" t="s">
        <v>25</v>
      </c>
      <c r="P168" s="134" t="s">
        <v>20</v>
      </c>
      <c r="Q168" s="134" t="s">
        <v>29</v>
      </c>
      <c r="R168" s="134" t="s">
        <v>30</v>
      </c>
      <c r="S168" s="134" t="s">
        <v>37</v>
      </c>
      <c r="T168" s="134" t="s">
        <v>42</v>
      </c>
      <c r="U168" s="5" t="s">
        <v>44</v>
      </c>
      <c r="V168" s="5"/>
      <c r="W168" s="5"/>
    </row>
    <row r="169" spans="1:23">
      <c r="A169" s="7" t="s">
        <v>380</v>
      </c>
      <c r="B169" s="145" t="s">
        <v>79</v>
      </c>
      <c r="C169" s="7" t="str">
        <f t="shared" si="11"/>
        <v>Cavalcade 65PQ -Sipcam</v>
      </c>
      <c r="D169" s="6" t="s">
        <v>0</v>
      </c>
      <c r="E169" s="142" t="s">
        <v>1</v>
      </c>
      <c r="F169" s="5" t="s">
        <v>3</v>
      </c>
      <c r="G169" s="5" t="s">
        <v>4</v>
      </c>
      <c r="H169" s="5" t="s">
        <v>5</v>
      </c>
      <c r="I169" s="3" t="s">
        <v>6</v>
      </c>
      <c r="J169" s="5" t="s">
        <v>9</v>
      </c>
      <c r="K169" s="5" t="s">
        <v>16</v>
      </c>
      <c r="L169" s="134" t="s">
        <v>17</v>
      </c>
      <c r="M169" s="134" t="s">
        <v>18</v>
      </c>
      <c r="N169" s="134" t="s">
        <v>21</v>
      </c>
      <c r="O169" s="134" t="s">
        <v>23</v>
      </c>
      <c r="P169" s="128" t="s">
        <v>25</v>
      </c>
      <c r="Q169" s="134" t="s">
        <v>29</v>
      </c>
      <c r="R169" s="134" t="s">
        <v>30</v>
      </c>
      <c r="S169" s="134" t="s">
        <v>37</v>
      </c>
      <c r="T169" s="134" t="s">
        <v>42</v>
      </c>
      <c r="U169" s="5" t="s">
        <v>44</v>
      </c>
      <c r="V169" s="5"/>
      <c r="W169" s="5"/>
    </row>
    <row r="170" spans="1:23">
      <c r="A170" s="7" t="s">
        <v>379</v>
      </c>
      <c r="B170" s="145" t="s">
        <v>183</v>
      </c>
      <c r="C170" s="7" t="str">
        <f t="shared" si="11"/>
        <v>Champ -Nufarm</v>
      </c>
      <c r="D170" s="6" t="s">
        <v>0</v>
      </c>
      <c r="E170" s="142" t="s">
        <v>1</v>
      </c>
      <c r="F170" s="5" t="s">
        <v>3</v>
      </c>
      <c r="G170" s="5" t="s">
        <v>4</v>
      </c>
      <c r="H170" s="5" t="s">
        <v>5</v>
      </c>
      <c r="I170" s="5" t="s">
        <v>14</v>
      </c>
      <c r="J170" s="5" t="s">
        <v>15</v>
      </c>
      <c r="K170" s="5" t="s">
        <v>17</v>
      </c>
      <c r="L170" s="134" t="s">
        <v>18</v>
      </c>
      <c r="M170" s="134" t="s">
        <v>49</v>
      </c>
      <c r="N170" s="134" t="s">
        <v>25</v>
      </c>
      <c r="P170" s="134"/>
      <c r="Q170" s="134"/>
      <c r="R170" s="134"/>
      <c r="S170" s="134"/>
      <c r="T170" s="134"/>
      <c r="U170" s="5"/>
      <c r="V170" s="5"/>
      <c r="W170" s="5"/>
    </row>
    <row r="171" spans="1:23">
      <c r="A171" s="7" t="s">
        <v>86</v>
      </c>
      <c r="B171" s="145" t="s">
        <v>60</v>
      </c>
      <c r="C171" s="7" t="str">
        <f>CONCATENATE(A171," -",B171)</f>
        <v>Clethodim 2EC -Mana</v>
      </c>
      <c r="D171" s="6" t="s">
        <v>0</v>
      </c>
      <c r="E171" s="142" t="s">
        <v>1</v>
      </c>
      <c r="F171" s="5" t="s">
        <v>3</v>
      </c>
      <c r="G171" s="5" t="s">
        <v>4</v>
      </c>
      <c r="H171" s="5" t="s">
        <v>5</v>
      </c>
      <c r="I171" s="5" t="s">
        <v>16</v>
      </c>
      <c r="J171" s="5" t="s">
        <v>21</v>
      </c>
      <c r="K171" s="5" t="s">
        <v>358</v>
      </c>
      <c r="L171" s="134" t="s">
        <v>46</v>
      </c>
      <c r="M171" s="134"/>
      <c r="N171" s="134"/>
      <c r="O171" s="134"/>
      <c r="P171" s="134"/>
      <c r="Q171" s="134"/>
      <c r="R171" s="134"/>
      <c r="S171" s="134"/>
      <c r="T171" s="134"/>
      <c r="U171" s="5"/>
      <c r="V171" s="5"/>
    </row>
    <row r="172" spans="1:23">
      <c r="A172" s="7" t="s">
        <v>85</v>
      </c>
      <c r="B172" s="145" t="s">
        <v>128</v>
      </c>
      <c r="C172" s="7" t="str">
        <f t="shared" si="11"/>
        <v>Clethodim 240EC -Mana Canada</v>
      </c>
      <c r="D172" s="6" t="s">
        <v>0</v>
      </c>
      <c r="E172" s="142" t="s">
        <v>1</v>
      </c>
      <c r="F172" s="5" t="s">
        <v>3</v>
      </c>
      <c r="G172" s="5" t="s">
        <v>4</v>
      </c>
      <c r="H172" s="5" t="s">
        <v>5</v>
      </c>
      <c r="I172" s="5" t="s">
        <v>16</v>
      </c>
      <c r="J172" s="5" t="s">
        <v>21</v>
      </c>
      <c r="K172" s="5" t="s">
        <v>358</v>
      </c>
      <c r="L172" s="134" t="s">
        <v>46</v>
      </c>
      <c r="M172" s="134"/>
      <c r="N172" s="134"/>
      <c r="O172" s="134"/>
      <c r="P172" s="134"/>
      <c r="Q172" s="134"/>
      <c r="R172" s="134"/>
      <c r="S172" s="134"/>
      <c r="T172" s="134"/>
      <c r="U172" s="5"/>
      <c r="V172" s="5"/>
    </row>
    <row r="173" spans="1:23">
      <c r="A173" s="7" t="s">
        <v>82</v>
      </c>
      <c r="B173" s="145" t="s">
        <v>61</v>
      </c>
      <c r="C173" s="7" t="str">
        <f t="shared" si="11"/>
        <v>Chlorothalonil 82.5WDG -CSI</v>
      </c>
      <c r="D173" s="6" t="s">
        <v>0</v>
      </c>
      <c r="E173" s="142" t="s">
        <v>1</v>
      </c>
      <c r="F173" s="5" t="s">
        <v>3</v>
      </c>
      <c r="G173" s="5" t="s">
        <v>4</v>
      </c>
      <c r="H173" s="5" t="s">
        <v>5</v>
      </c>
      <c r="I173" s="5" t="s">
        <v>17</v>
      </c>
      <c r="J173" s="5" t="s">
        <v>18</v>
      </c>
      <c r="K173" s="5" t="s">
        <v>21</v>
      </c>
      <c r="L173" s="134" t="s">
        <v>16</v>
      </c>
      <c r="M173" s="134" t="s">
        <v>49</v>
      </c>
      <c r="N173" s="134" t="s">
        <v>11</v>
      </c>
      <c r="O173" s="134" t="s">
        <v>12</v>
      </c>
      <c r="P173" s="134" t="s">
        <v>20</v>
      </c>
      <c r="Q173" s="134" t="s">
        <v>22</v>
      </c>
      <c r="R173" s="134" t="s">
        <v>23</v>
      </c>
      <c r="S173" s="134" t="s">
        <v>25</v>
      </c>
      <c r="T173" s="134"/>
      <c r="U173" s="5"/>
      <c r="V173" s="5"/>
    </row>
    <row r="174" spans="1:23">
      <c r="A174" s="7" t="s">
        <v>378</v>
      </c>
      <c r="B174" s="145" t="s">
        <v>60</v>
      </c>
      <c r="C174" s="7" t="str">
        <f t="shared" si="11"/>
        <v>Chlorpyrifos VC -Mana</v>
      </c>
      <c r="D174" s="6" t="s">
        <v>0</v>
      </c>
      <c r="E174" s="142" t="s">
        <v>1</v>
      </c>
      <c r="F174" s="5" t="s">
        <v>3</v>
      </c>
      <c r="G174" s="5" t="s">
        <v>4</v>
      </c>
      <c r="H174" s="5" t="s">
        <v>5</v>
      </c>
      <c r="I174" s="5" t="s">
        <v>16</v>
      </c>
      <c r="J174" s="5" t="s">
        <v>17</v>
      </c>
      <c r="K174" s="5" t="s">
        <v>46</v>
      </c>
      <c r="L174" s="134" t="s">
        <v>48</v>
      </c>
      <c r="M174" s="134"/>
      <c r="P174" s="134"/>
      <c r="Q174" s="134"/>
      <c r="R174" s="134"/>
      <c r="S174" s="134"/>
      <c r="T174" s="134"/>
      <c r="U174" s="5"/>
      <c r="V174" s="5"/>
    </row>
    <row r="175" spans="1:23">
      <c r="A175" s="7" t="s">
        <v>84</v>
      </c>
      <c r="B175" s="145" t="s">
        <v>61</v>
      </c>
      <c r="C175" s="7" t="str">
        <f t="shared" si="11"/>
        <v>Chlorpyrifos 4EC AG -CSI</v>
      </c>
      <c r="D175" s="6" t="s">
        <v>0</v>
      </c>
      <c r="E175" s="142" t="s">
        <v>1</v>
      </c>
      <c r="F175" s="5" t="s">
        <v>3</v>
      </c>
      <c r="G175" s="5" t="s">
        <v>4</v>
      </c>
      <c r="H175" s="5" t="s">
        <v>5</v>
      </c>
      <c r="I175" s="5" t="s">
        <v>16</v>
      </c>
      <c r="J175" s="5" t="s">
        <v>48</v>
      </c>
      <c r="K175" s="5"/>
      <c r="L175" s="134"/>
      <c r="M175" s="134"/>
      <c r="P175" s="134"/>
      <c r="Q175" s="134"/>
      <c r="R175" s="134"/>
      <c r="S175" s="134"/>
      <c r="T175" s="134"/>
      <c r="U175" s="5"/>
      <c r="V175" s="5"/>
    </row>
    <row r="176" spans="1:23">
      <c r="A176" s="7" t="s">
        <v>377</v>
      </c>
      <c r="B176" s="145" t="s">
        <v>183</v>
      </c>
      <c r="C176" s="7" t="str">
        <f t="shared" si="11"/>
        <v>Chlorpyrifos 2EC -Nufarm</v>
      </c>
      <c r="D176" s="6" t="s">
        <v>0</v>
      </c>
      <c r="E176" s="142" t="s">
        <v>1</v>
      </c>
      <c r="F176" s="5" t="s">
        <v>3</v>
      </c>
      <c r="G176" s="5" t="s">
        <v>4</v>
      </c>
      <c r="H176" s="5" t="s">
        <v>5</v>
      </c>
      <c r="I176" s="5" t="s">
        <v>376</v>
      </c>
      <c r="J176" s="5" t="s">
        <v>17</v>
      </c>
      <c r="K176" s="5" t="s">
        <v>46</v>
      </c>
      <c r="L176" s="134" t="s">
        <v>48</v>
      </c>
      <c r="M176" s="134"/>
      <c r="P176" s="134"/>
      <c r="Q176" s="134"/>
      <c r="R176" s="134"/>
      <c r="S176" s="134"/>
      <c r="T176" s="134"/>
      <c r="U176" s="5"/>
      <c r="V176" s="5"/>
    </row>
    <row r="177" spans="1:22">
      <c r="A177" s="7" t="s">
        <v>83</v>
      </c>
      <c r="B177" s="145" t="s">
        <v>183</v>
      </c>
      <c r="C177" s="7" t="str">
        <f t="shared" si="11"/>
        <v>Chlorpyrifos 4EC -Nufarm</v>
      </c>
      <c r="D177" s="6" t="s">
        <v>0</v>
      </c>
      <c r="E177" s="142" t="s">
        <v>1</v>
      </c>
      <c r="F177" s="5" t="s">
        <v>3</v>
      </c>
      <c r="G177" s="5" t="s">
        <v>4</v>
      </c>
      <c r="H177" s="5" t="s">
        <v>5</v>
      </c>
      <c r="I177" s="5" t="s">
        <v>16</v>
      </c>
      <c r="J177" s="5" t="s">
        <v>17</v>
      </c>
      <c r="K177" s="5" t="s">
        <v>46</v>
      </c>
      <c r="L177" s="134" t="s">
        <v>48</v>
      </c>
      <c r="M177" s="134"/>
      <c r="P177" s="134"/>
      <c r="Q177" s="134"/>
      <c r="R177" s="134"/>
      <c r="S177" s="134"/>
      <c r="T177" s="134"/>
      <c r="U177" s="5"/>
      <c r="V177" s="5"/>
    </row>
    <row r="178" spans="1:22">
      <c r="A178" s="7" t="s">
        <v>89</v>
      </c>
      <c r="B178" s="145" t="s">
        <v>61</v>
      </c>
      <c r="C178" s="7" t="str">
        <f t="shared" si="11"/>
        <v>CLT 720 -CSI</v>
      </c>
      <c r="D178" s="6" t="s">
        <v>0</v>
      </c>
      <c r="E178" s="142" t="s">
        <v>1</v>
      </c>
      <c r="F178" s="5" t="s">
        <v>3</v>
      </c>
      <c r="G178" s="5" t="s">
        <v>4</v>
      </c>
      <c r="H178" s="5" t="s">
        <v>5</v>
      </c>
      <c r="I178" s="5" t="s">
        <v>9</v>
      </c>
      <c r="J178" s="5" t="s">
        <v>375</v>
      </c>
      <c r="K178" s="5" t="s">
        <v>17</v>
      </c>
      <c r="L178" s="134" t="s">
        <v>23</v>
      </c>
      <c r="M178" s="134" t="s">
        <v>25</v>
      </c>
      <c r="P178" s="134"/>
      <c r="Q178" s="134"/>
      <c r="R178" s="134"/>
      <c r="S178" s="134"/>
      <c r="T178" s="134"/>
      <c r="U178" s="5"/>
      <c r="V178" s="5"/>
    </row>
    <row r="179" spans="1:22">
      <c r="A179" s="7" t="s">
        <v>89</v>
      </c>
      <c r="B179" s="145" t="s">
        <v>79</v>
      </c>
      <c r="C179" s="7" t="str">
        <f t="shared" si="11"/>
        <v>CLT 720 -Sipcam</v>
      </c>
      <c r="D179" s="6" t="s">
        <v>0</v>
      </c>
      <c r="E179" s="142" t="s">
        <v>1</v>
      </c>
      <c r="F179" s="5" t="s">
        <v>3</v>
      </c>
      <c r="G179" s="5" t="s">
        <v>4</v>
      </c>
      <c r="H179" s="5" t="s">
        <v>5</v>
      </c>
      <c r="I179" s="5" t="s">
        <v>9</v>
      </c>
      <c r="J179" s="5" t="s">
        <v>375</v>
      </c>
      <c r="K179" s="5" t="s">
        <v>16</v>
      </c>
      <c r="L179" s="134" t="s">
        <v>17</v>
      </c>
      <c r="M179" s="134"/>
      <c r="P179" s="134"/>
      <c r="Q179" s="134"/>
      <c r="R179" s="134"/>
      <c r="S179" s="134"/>
      <c r="T179" s="134"/>
      <c r="U179" s="5"/>
      <c r="V179" s="5"/>
    </row>
    <row r="180" spans="1:22">
      <c r="A180" s="7" t="s">
        <v>87</v>
      </c>
      <c r="B180" s="145" t="s">
        <v>79</v>
      </c>
      <c r="C180" s="7" t="str">
        <f t="shared" si="11"/>
        <v>Clortram P-98 -Sipcam</v>
      </c>
      <c r="D180" s="6" t="s">
        <v>0</v>
      </c>
      <c r="E180" s="142" t="s">
        <v>1</v>
      </c>
      <c r="F180" s="5" t="s">
        <v>3</v>
      </c>
      <c r="G180" s="5" t="s">
        <v>4</v>
      </c>
      <c r="H180" s="5" t="s">
        <v>5</v>
      </c>
      <c r="I180" s="5" t="s">
        <v>11</v>
      </c>
      <c r="J180" s="5" t="s">
        <v>28</v>
      </c>
      <c r="K180" s="5" t="s">
        <v>46</v>
      </c>
      <c r="L180" s="134"/>
      <c r="M180" s="134"/>
      <c r="P180" s="134"/>
      <c r="Q180" s="134"/>
      <c r="R180" s="134"/>
      <c r="S180" s="134"/>
      <c r="T180" s="134"/>
      <c r="U180" s="5"/>
      <c r="V180" s="5"/>
    </row>
    <row r="181" spans="1:22">
      <c r="A181" s="7" t="s">
        <v>374</v>
      </c>
      <c r="B181" s="145" t="s">
        <v>88</v>
      </c>
      <c r="C181" s="7" t="str">
        <f t="shared" si="11"/>
        <v>Clortram F-40 -Sostram</v>
      </c>
      <c r="D181" s="6" t="s">
        <v>0</v>
      </c>
      <c r="E181" s="142" t="s">
        <v>1</v>
      </c>
      <c r="F181" s="5" t="s">
        <v>3</v>
      </c>
      <c r="G181" s="5" t="s">
        <v>4</v>
      </c>
      <c r="H181" s="5" t="s">
        <v>5</v>
      </c>
      <c r="I181" s="5" t="s">
        <v>9</v>
      </c>
      <c r="J181" s="5" t="s">
        <v>14</v>
      </c>
      <c r="K181" s="5" t="s">
        <v>16</v>
      </c>
      <c r="L181" s="134" t="s">
        <v>17</v>
      </c>
      <c r="M181" s="134" t="s">
        <v>18</v>
      </c>
      <c r="N181" s="128" t="s">
        <v>23</v>
      </c>
      <c r="O181" s="128" t="s">
        <v>25</v>
      </c>
      <c r="P181" s="134" t="s">
        <v>28</v>
      </c>
      <c r="Q181" s="134"/>
      <c r="R181" s="134"/>
      <c r="S181" s="134"/>
      <c r="T181" s="134"/>
      <c r="U181" s="5"/>
      <c r="V181" s="5"/>
    </row>
    <row r="182" spans="1:22">
      <c r="A182" s="7" t="s">
        <v>373</v>
      </c>
      <c r="B182" s="145" t="s">
        <v>81</v>
      </c>
      <c r="C182" s="7" t="str">
        <f t="shared" si="11"/>
        <v>Chlorosel P-98 -Agrisel</v>
      </c>
      <c r="D182" s="6" t="s">
        <v>0</v>
      </c>
      <c r="E182" s="142" t="s">
        <v>1</v>
      </c>
      <c r="F182" s="5" t="s">
        <v>3</v>
      </c>
      <c r="G182" s="5" t="s">
        <v>4</v>
      </c>
      <c r="H182" s="5" t="s">
        <v>5</v>
      </c>
      <c r="I182" s="5" t="s">
        <v>9</v>
      </c>
      <c r="J182" s="5" t="s">
        <v>191</v>
      </c>
      <c r="K182" s="5" t="s">
        <v>28</v>
      </c>
      <c r="L182" s="134"/>
      <c r="M182" s="134"/>
      <c r="N182" s="134"/>
      <c r="O182" s="134"/>
      <c r="P182" s="134"/>
      <c r="Q182" s="134"/>
      <c r="R182" s="134"/>
      <c r="S182" s="134"/>
      <c r="T182" s="134"/>
      <c r="U182" s="5"/>
      <c r="V182" s="5"/>
    </row>
    <row r="183" spans="1:22">
      <c r="A183" s="7" t="s">
        <v>372</v>
      </c>
      <c r="B183" s="145" t="s">
        <v>60</v>
      </c>
      <c r="C183" s="7" t="str">
        <f t="shared" si="11"/>
        <v>Concorde P-40 -Mana</v>
      </c>
      <c r="D183" s="6" t="s">
        <v>0</v>
      </c>
      <c r="E183" s="142" t="s">
        <v>1</v>
      </c>
      <c r="F183" s="5" t="s">
        <v>3</v>
      </c>
      <c r="G183" s="5" t="s">
        <v>4</v>
      </c>
      <c r="H183" s="5" t="s">
        <v>5</v>
      </c>
      <c r="I183" s="5" t="s">
        <v>9</v>
      </c>
      <c r="J183" s="5" t="s">
        <v>16</v>
      </c>
      <c r="K183" s="5"/>
      <c r="L183" s="134"/>
      <c r="M183" s="134"/>
      <c r="N183" s="134"/>
      <c r="O183" s="134"/>
      <c r="P183" s="134"/>
      <c r="Q183" s="134"/>
      <c r="R183" s="134"/>
      <c r="S183" s="134"/>
      <c r="T183" s="134"/>
      <c r="U183" s="5"/>
      <c r="V183" s="5"/>
    </row>
    <row r="184" spans="1:22">
      <c r="A184" s="7" t="s">
        <v>371</v>
      </c>
      <c r="B184" s="145" t="s">
        <v>217</v>
      </c>
      <c r="C184" s="7" t="str">
        <f t="shared" si="11"/>
        <v>Consyst -Regal</v>
      </c>
      <c r="D184" s="6" t="s">
        <v>0</v>
      </c>
      <c r="E184" s="142" t="s">
        <v>1</v>
      </c>
      <c r="F184" s="5" t="s">
        <v>3</v>
      </c>
      <c r="G184" s="5" t="s">
        <v>4</v>
      </c>
      <c r="H184" s="5" t="s">
        <v>5</v>
      </c>
      <c r="I184" s="5" t="s">
        <v>6</v>
      </c>
      <c r="J184" s="5" t="s">
        <v>16</v>
      </c>
      <c r="K184" s="5" t="s">
        <v>17</v>
      </c>
      <c r="L184" s="134" t="s">
        <v>18</v>
      </c>
      <c r="M184" s="134" t="s">
        <v>21</v>
      </c>
      <c r="N184" s="134" t="s">
        <v>23</v>
      </c>
      <c r="O184" s="134" t="s">
        <v>25</v>
      </c>
      <c r="P184" s="134" t="s">
        <v>44</v>
      </c>
      <c r="Q184" s="134" t="s">
        <v>37</v>
      </c>
      <c r="R184" s="134" t="s">
        <v>42</v>
      </c>
      <c r="S184" s="134" t="s">
        <v>44</v>
      </c>
      <c r="T184" s="134" t="s">
        <v>47</v>
      </c>
      <c r="U184" s="5"/>
      <c r="V184" s="5"/>
    </row>
    <row r="185" spans="1:22">
      <c r="A185" s="7" t="s">
        <v>94</v>
      </c>
      <c r="B185" s="145" t="s">
        <v>60</v>
      </c>
      <c r="C185" s="7" t="str">
        <f t="shared" si="11"/>
        <v>Cotoran 4L -Mana</v>
      </c>
      <c r="D185" s="6" t="s">
        <v>0</v>
      </c>
      <c r="E185" s="142" t="s">
        <v>1</v>
      </c>
      <c r="F185" s="5" t="s">
        <v>3</v>
      </c>
      <c r="G185" s="5" t="s">
        <v>4</v>
      </c>
      <c r="H185" s="5" t="s">
        <v>5</v>
      </c>
      <c r="I185" s="5" t="s">
        <v>9</v>
      </c>
      <c r="J185" s="5" t="s">
        <v>14</v>
      </c>
      <c r="K185" s="5" t="s">
        <v>16</v>
      </c>
      <c r="L185" s="134" t="s">
        <v>17</v>
      </c>
      <c r="M185" s="134" t="s">
        <v>49</v>
      </c>
      <c r="N185" s="134" t="s">
        <v>23</v>
      </c>
      <c r="O185" s="134" t="s">
        <v>25</v>
      </c>
      <c r="P185" s="134"/>
      <c r="Q185" s="134"/>
      <c r="R185" s="134"/>
      <c r="S185" s="134"/>
      <c r="T185" s="134"/>
      <c r="U185" s="5"/>
      <c r="V185" s="5"/>
    </row>
    <row r="186" spans="1:22">
      <c r="A186" s="11" t="s">
        <v>93</v>
      </c>
      <c r="B186" s="145" t="s">
        <v>183</v>
      </c>
      <c r="C186" s="7" t="str">
        <f t="shared" si="11"/>
        <v>Couraze 4F -Nufarm</v>
      </c>
      <c r="D186" s="6" t="s">
        <v>0</v>
      </c>
      <c r="E186" s="142" t="s">
        <v>1</v>
      </c>
      <c r="F186" s="5" t="s">
        <v>3</v>
      </c>
      <c r="G186" s="5" t="s">
        <v>4</v>
      </c>
      <c r="H186" s="5" t="s">
        <v>5</v>
      </c>
      <c r="I186" s="5" t="s">
        <v>9</v>
      </c>
      <c r="J186" s="5" t="s">
        <v>14</v>
      </c>
      <c r="K186" s="5" t="s">
        <v>16</v>
      </c>
      <c r="L186" s="134" t="s">
        <v>17</v>
      </c>
      <c r="M186" s="134" t="s">
        <v>18</v>
      </c>
      <c r="N186" s="134" t="s">
        <v>23</v>
      </c>
      <c r="O186" s="134" t="s">
        <v>25</v>
      </c>
      <c r="P186" s="134" t="s">
        <v>46</v>
      </c>
      <c r="Q186" s="134"/>
      <c r="R186" s="134"/>
      <c r="S186" s="134"/>
      <c r="T186" s="134"/>
      <c r="U186" s="5"/>
      <c r="V186" s="5"/>
    </row>
    <row r="187" spans="1:22">
      <c r="A187" s="7" t="s">
        <v>96</v>
      </c>
      <c r="B187" s="145" t="s">
        <v>97</v>
      </c>
      <c r="C187" s="7" t="str">
        <f t="shared" si="11"/>
        <v>Current -Phoenix</v>
      </c>
      <c r="D187" s="6" t="s">
        <v>0</v>
      </c>
      <c r="E187" s="142" t="s">
        <v>1</v>
      </c>
      <c r="F187" s="5" t="s">
        <v>3</v>
      </c>
      <c r="G187" s="5" t="s">
        <v>4</v>
      </c>
      <c r="H187" s="5" t="s">
        <v>5</v>
      </c>
      <c r="I187" s="5" t="s">
        <v>15</v>
      </c>
      <c r="J187" s="5" t="s">
        <v>17</v>
      </c>
      <c r="K187" s="5"/>
      <c r="L187" s="134"/>
      <c r="M187" s="134"/>
      <c r="N187" s="134"/>
      <c r="O187" s="134"/>
      <c r="P187" s="134"/>
      <c r="Q187" s="134"/>
      <c r="R187" s="134"/>
      <c r="S187" s="134"/>
      <c r="T187" s="134"/>
      <c r="U187" s="5"/>
      <c r="V187" s="5"/>
    </row>
    <row r="188" spans="1:22">
      <c r="A188" s="7" t="s">
        <v>98</v>
      </c>
      <c r="B188" s="145" t="s">
        <v>64</v>
      </c>
      <c r="C188" s="7" t="str">
        <f t="shared" si="11"/>
        <v>Dacthal 6F -Amvac</v>
      </c>
      <c r="D188" s="6" t="s">
        <v>0</v>
      </c>
      <c r="E188" s="142" t="s">
        <v>1</v>
      </c>
      <c r="F188" s="5" t="s">
        <v>3</v>
      </c>
      <c r="G188" s="5" t="s">
        <v>4</v>
      </c>
      <c r="H188" s="5" t="s">
        <v>5</v>
      </c>
      <c r="I188" s="5" t="s">
        <v>9</v>
      </c>
      <c r="J188" s="5" t="s">
        <v>14</v>
      </c>
      <c r="K188" s="5" t="s">
        <v>17</v>
      </c>
      <c r="L188" s="134" t="s">
        <v>15</v>
      </c>
      <c r="M188" s="134" t="s">
        <v>18</v>
      </c>
      <c r="N188" s="134" t="s">
        <v>28</v>
      </c>
      <c r="O188" s="134" t="s">
        <v>46</v>
      </c>
      <c r="P188" s="134"/>
      <c r="Q188" s="134"/>
      <c r="R188" s="134"/>
      <c r="S188" s="134"/>
      <c r="U188" s="5"/>
      <c r="V188" s="5"/>
    </row>
    <row r="189" spans="1:22">
      <c r="A189" s="7" t="s">
        <v>99</v>
      </c>
      <c r="B189" s="145" t="s">
        <v>64</v>
      </c>
      <c r="C189" s="7" t="str">
        <f t="shared" si="11"/>
        <v>Dacthal 75 WP -Amvac</v>
      </c>
      <c r="D189" s="6" t="s">
        <v>0</v>
      </c>
      <c r="E189" s="142" t="s">
        <v>1</v>
      </c>
      <c r="F189" s="5" t="s">
        <v>3</v>
      </c>
      <c r="G189" s="5" t="s">
        <v>4</v>
      </c>
      <c r="H189" s="5" t="s">
        <v>5</v>
      </c>
      <c r="I189" s="5" t="s">
        <v>9</v>
      </c>
      <c r="J189" s="5" t="s">
        <v>16</v>
      </c>
      <c r="K189" s="5" t="s">
        <v>18</v>
      </c>
      <c r="L189" s="134" t="s">
        <v>22</v>
      </c>
      <c r="M189" s="134" t="s">
        <v>25</v>
      </c>
      <c r="N189" s="134" t="s">
        <v>28</v>
      </c>
      <c r="O189" s="134" t="s">
        <v>46</v>
      </c>
      <c r="P189" s="134"/>
      <c r="Q189" s="134"/>
      <c r="R189" s="134"/>
      <c r="S189" s="134"/>
      <c r="U189" s="5"/>
      <c r="V189" s="5"/>
    </row>
    <row r="190" spans="1:22">
      <c r="A190" s="7" t="s">
        <v>370</v>
      </c>
      <c r="B190" s="145" t="s">
        <v>369</v>
      </c>
      <c r="C190" s="7" t="str">
        <f t="shared" si="11"/>
        <v>Define 60 DF -Bayer</v>
      </c>
      <c r="D190" s="6" t="s">
        <v>0</v>
      </c>
      <c r="E190" s="142" t="s">
        <v>1</v>
      </c>
      <c r="F190" s="5" t="s">
        <v>3</v>
      </c>
      <c r="G190" s="5" t="s">
        <v>4</v>
      </c>
      <c r="H190" s="5" t="s">
        <v>5</v>
      </c>
      <c r="I190" s="5" t="s">
        <v>16</v>
      </c>
      <c r="J190" s="5" t="s">
        <v>18</v>
      </c>
      <c r="K190" s="5" t="s">
        <v>20</v>
      </c>
      <c r="L190" s="134" t="s">
        <v>21</v>
      </c>
      <c r="M190" s="134" t="s">
        <v>30</v>
      </c>
      <c r="N190" s="134" t="s">
        <v>42</v>
      </c>
      <c r="O190" s="134" t="s">
        <v>44</v>
      </c>
      <c r="P190" s="134" t="s">
        <v>46</v>
      </c>
      <c r="Q190" s="134" t="s">
        <v>368</v>
      </c>
      <c r="R190" s="134" t="s">
        <v>367</v>
      </c>
      <c r="S190" s="134" t="s">
        <v>366</v>
      </c>
      <c r="U190" s="5"/>
      <c r="V190" s="5"/>
    </row>
    <row r="191" spans="1:22">
      <c r="A191" s="7" t="s">
        <v>365</v>
      </c>
      <c r="B191" s="145" t="s">
        <v>297</v>
      </c>
      <c r="C191" s="7" t="str">
        <f t="shared" si="11"/>
        <v>Dimension 40 WP -Dow</v>
      </c>
      <c r="D191" s="6" t="s">
        <v>0</v>
      </c>
      <c r="E191" s="142" t="s">
        <v>1</v>
      </c>
      <c r="F191" s="5" t="s">
        <v>3</v>
      </c>
      <c r="G191" s="5" t="s">
        <v>4</v>
      </c>
      <c r="H191" s="5" t="s">
        <v>5</v>
      </c>
      <c r="I191" s="5" t="s">
        <v>11</v>
      </c>
      <c r="J191" s="5" t="s">
        <v>12</v>
      </c>
      <c r="K191" s="5" t="s">
        <v>16</v>
      </c>
      <c r="L191" s="134" t="s">
        <v>18</v>
      </c>
      <c r="M191" s="134" t="s">
        <v>22</v>
      </c>
      <c r="N191" s="134" t="s">
        <v>28</v>
      </c>
      <c r="O191" s="134"/>
      <c r="Q191" s="134"/>
      <c r="R191" s="134"/>
      <c r="S191" s="134"/>
      <c r="T191" s="134"/>
      <c r="U191" s="5"/>
      <c r="V191" s="5"/>
    </row>
    <row r="192" spans="1:22">
      <c r="A192" s="7" t="s">
        <v>364</v>
      </c>
      <c r="B192" s="145" t="s">
        <v>186</v>
      </c>
      <c r="C192" s="7" t="str">
        <f t="shared" si="11"/>
        <v>Dimilin 2L -Chemtura</v>
      </c>
      <c r="D192" s="6" t="s">
        <v>0</v>
      </c>
      <c r="E192" s="142" t="s">
        <v>1</v>
      </c>
      <c r="F192" s="5" t="s">
        <v>3</v>
      </c>
      <c r="G192" s="5" t="s">
        <v>4</v>
      </c>
      <c r="H192" s="5" t="s">
        <v>5</v>
      </c>
      <c r="I192" s="5" t="s">
        <v>15</v>
      </c>
      <c r="J192" s="5" t="s">
        <v>14</v>
      </c>
      <c r="K192" s="5" t="s">
        <v>17</v>
      </c>
      <c r="L192" s="134" t="s">
        <v>18</v>
      </c>
      <c r="M192" s="134"/>
      <c r="N192" s="134" t="s">
        <v>14</v>
      </c>
      <c r="O192" s="134"/>
      <c r="Q192" s="134"/>
      <c r="R192" s="134"/>
      <c r="S192" s="134"/>
      <c r="T192" s="134"/>
      <c r="U192" s="5"/>
      <c r="V192" s="5"/>
    </row>
    <row r="193" spans="1:22">
      <c r="A193" s="7" t="s">
        <v>363</v>
      </c>
      <c r="B193" s="145" t="s">
        <v>186</v>
      </c>
      <c r="C193" s="7" t="str">
        <f t="shared" si="11"/>
        <v>Dimilin 4L -Chemtura</v>
      </c>
      <c r="D193" s="6" t="s">
        <v>0</v>
      </c>
      <c r="E193" s="142" t="s">
        <v>1</v>
      </c>
      <c r="F193" s="5" t="s">
        <v>3</v>
      </c>
      <c r="G193" s="5" t="s">
        <v>4</v>
      </c>
      <c r="H193" s="5" t="s">
        <v>5</v>
      </c>
      <c r="I193" s="5" t="s">
        <v>15</v>
      </c>
      <c r="J193" s="5" t="s">
        <v>14</v>
      </c>
      <c r="K193" s="5" t="s">
        <v>17</v>
      </c>
      <c r="L193" s="134" t="s">
        <v>18</v>
      </c>
      <c r="M193" s="134"/>
      <c r="N193" s="134" t="s">
        <v>14</v>
      </c>
      <c r="O193" s="134"/>
      <c r="P193" s="134"/>
      <c r="Q193" s="134"/>
      <c r="R193" s="134"/>
      <c r="S193" s="134"/>
      <c r="T193" s="134"/>
      <c r="U193" s="5"/>
      <c r="V193" s="5"/>
    </row>
    <row r="194" spans="1:22">
      <c r="A194" s="7" t="s">
        <v>362</v>
      </c>
      <c r="B194" s="145" t="s">
        <v>303</v>
      </c>
      <c r="C194" s="7" t="str">
        <f t="shared" si="11"/>
        <v>Diquat -Sharda</v>
      </c>
      <c r="D194" s="6" t="s">
        <v>0</v>
      </c>
      <c r="E194" s="142" t="s">
        <v>1</v>
      </c>
      <c r="F194" s="5" t="s">
        <v>3</v>
      </c>
      <c r="G194" s="5" t="s">
        <v>4</v>
      </c>
      <c r="H194" s="5" t="s">
        <v>5</v>
      </c>
      <c r="I194" s="5" t="s">
        <v>16</v>
      </c>
      <c r="J194" s="5"/>
      <c r="K194" s="5"/>
      <c r="L194" s="134"/>
      <c r="M194" s="134"/>
      <c r="N194" s="134"/>
      <c r="O194" s="134"/>
      <c r="P194" s="134"/>
      <c r="Q194" s="134"/>
      <c r="R194" s="134"/>
      <c r="S194" s="134"/>
      <c r="T194" s="134"/>
      <c r="U194" s="5"/>
      <c r="V194" s="5"/>
    </row>
    <row r="195" spans="1:22">
      <c r="A195" s="7" t="s">
        <v>100</v>
      </c>
      <c r="B195" s="145" t="s">
        <v>60</v>
      </c>
      <c r="C195" s="7" t="str">
        <f t="shared" si="11"/>
        <v>Direx 4L -Mana</v>
      </c>
      <c r="D195" s="6" t="s">
        <v>0</v>
      </c>
      <c r="E195" s="142" t="s">
        <v>1</v>
      </c>
      <c r="F195" s="5" t="s">
        <v>3</v>
      </c>
      <c r="G195" s="5" t="s">
        <v>4</v>
      </c>
      <c r="H195" s="5" t="s">
        <v>5</v>
      </c>
      <c r="I195" s="5" t="s">
        <v>9</v>
      </c>
      <c r="J195" s="5" t="s">
        <v>14</v>
      </c>
      <c r="K195" s="5" t="s">
        <v>16</v>
      </c>
      <c r="L195" s="134" t="s">
        <v>17</v>
      </c>
      <c r="M195" s="134" t="s">
        <v>23</v>
      </c>
      <c r="N195" s="134" t="s">
        <v>25</v>
      </c>
      <c r="O195" s="134"/>
      <c r="P195" s="134"/>
      <c r="Q195" s="134"/>
      <c r="R195" s="134"/>
      <c r="S195" s="134"/>
      <c r="T195" s="134"/>
      <c r="U195" s="5"/>
      <c r="V195" s="5"/>
    </row>
    <row r="196" spans="1:22">
      <c r="A196" s="7" t="s">
        <v>361</v>
      </c>
      <c r="B196" s="145" t="s">
        <v>64</v>
      </c>
      <c r="C196" s="7" t="str">
        <f t="shared" si="11"/>
        <v>Discipline 2 EC -Amvac</v>
      </c>
      <c r="D196" s="6" t="s">
        <v>0</v>
      </c>
      <c r="E196" s="142" t="s">
        <v>1</v>
      </c>
      <c r="F196" s="5" t="s">
        <v>3</v>
      </c>
      <c r="G196" s="5" t="s">
        <v>4</v>
      </c>
      <c r="H196" s="5" t="s">
        <v>5</v>
      </c>
      <c r="I196" s="5" t="s">
        <v>15</v>
      </c>
      <c r="J196" s="5" t="s">
        <v>21</v>
      </c>
      <c r="K196" s="5" t="s">
        <v>52</v>
      </c>
      <c r="L196" s="134" t="s">
        <v>53</v>
      </c>
      <c r="M196" s="134" t="s">
        <v>54</v>
      </c>
      <c r="N196" s="134"/>
      <c r="O196" s="134"/>
      <c r="Q196" s="134"/>
      <c r="R196" s="134"/>
      <c r="S196" s="134"/>
      <c r="T196" s="134"/>
      <c r="U196" s="5"/>
      <c r="V196" s="5"/>
    </row>
    <row r="197" spans="1:22">
      <c r="A197" s="7" t="s">
        <v>360</v>
      </c>
      <c r="B197" s="145" t="s">
        <v>64</v>
      </c>
      <c r="C197" s="7" t="str">
        <f t="shared" si="11"/>
        <v>Discipline F -Amvac</v>
      </c>
      <c r="D197" s="6" t="s">
        <v>0</v>
      </c>
      <c r="E197" s="142" t="s">
        <v>1</v>
      </c>
      <c r="F197" s="5" t="s">
        <v>3</v>
      </c>
      <c r="G197" s="5" t="s">
        <v>4</v>
      </c>
      <c r="H197" s="5" t="s">
        <v>5</v>
      </c>
      <c r="I197" s="5" t="s">
        <v>9</v>
      </c>
      <c r="J197" s="5" t="s">
        <v>14</v>
      </c>
      <c r="K197" s="5" t="s">
        <v>15</v>
      </c>
      <c r="L197" s="134" t="s">
        <v>18</v>
      </c>
      <c r="M197" s="134" t="s">
        <v>46</v>
      </c>
      <c r="N197" s="134" t="s">
        <v>49</v>
      </c>
      <c r="O197" s="134"/>
      <c r="P197" s="134"/>
      <c r="Q197" s="134"/>
      <c r="R197" s="134"/>
      <c r="S197" s="134"/>
      <c r="T197" s="134"/>
      <c r="U197" s="5"/>
      <c r="V197" s="5"/>
    </row>
    <row r="198" spans="1:22">
      <c r="A198" s="7" t="s">
        <v>102</v>
      </c>
      <c r="B198" s="145" t="s">
        <v>61</v>
      </c>
      <c r="C198" s="7" t="str">
        <f t="shared" si="11"/>
        <v>Dithiopyr 40WP -CSI</v>
      </c>
      <c r="D198" s="6" t="s">
        <v>0</v>
      </c>
      <c r="E198" s="142" t="s">
        <v>1</v>
      </c>
      <c r="F198" s="5" t="s">
        <v>3</v>
      </c>
      <c r="G198" s="5" t="s">
        <v>4</v>
      </c>
      <c r="H198" s="5" t="s">
        <v>5</v>
      </c>
      <c r="I198" s="5" t="s">
        <v>11</v>
      </c>
      <c r="J198" s="5" t="s">
        <v>12</v>
      </c>
      <c r="K198" s="5" t="s">
        <v>16</v>
      </c>
      <c r="L198" s="134" t="s">
        <v>17</v>
      </c>
      <c r="M198" s="134" t="s">
        <v>18</v>
      </c>
      <c r="N198" s="134" t="s">
        <v>22</v>
      </c>
      <c r="O198" s="134" t="s">
        <v>23</v>
      </c>
      <c r="P198" s="134" t="s">
        <v>49</v>
      </c>
      <c r="Q198" s="134"/>
      <c r="R198" s="134"/>
      <c r="S198" s="134"/>
      <c r="T198" s="134"/>
      <c r="U198" s="5"/>
      <c r="V198" s="5"/>
    </row>
    <row r="199" spans="1:22">
      <c r="A199" s="7" t="s">
        <v>359</v>
      </c>
      <c r="B199" s="145" t="s">
        <v>61</v>
      </c>
      <c r="C199" s="7" t="str">
        <f t="shared" si="11"/>
        <v>Dithiopyr 2L (VC) -CSI</v>
      </c>
      <c r="D199" s="6" t="s">
        <v>0</v>
      </c>
      <c r="E199" s="142" t="s">
        <v>1</v>
      </c>
      <c r="F199" s="5" t="s">
        <v>3</v>
      </c>
      <c r="G199" s="5" t="s">
        <v>4</v>
      </c>
      <c r="H199" s="5" t="s">
        <v>5</v>
      </c>
      <c r="I199" s="5" t="s">
        <v>16</v>
      </c>
      <c r="J199" s="5" t="s">
        <v>17</v>
      </c>
      <c r="K199" s="5" t="s">
        <v>23</v>
      </c>
      <c r="L199" s="134" t="s">
        <v>25</v>
      </c>
      <c r="M199" s="134" t="s">
        <v>358</v>
      </c>
      <c r="N199" s="134"/>
      <c r="O199" s="134"/>
      <c r="P199" s="134"/>
      <c r="Q199" s="134"/>
      <c r="R199" s="134"/>
      <c r="S199" s="134"/>
      <c r="T199" s="134"/>
      <c r="U199" s="5"/>
      <c r="V199" s="5"/>
    </row>
    <row r="200" spans="1:22">
      <c r="A200" s="7" t="s">
        <v>101</v>
      </c>
      <c r="B200" s="145" t="s">
        <v>61</v>
      </c>
      <c r="C200" s="7" t="str">
        <f t="shared" si="11"/>
        <v>Dithiopyr 20 -CSI</v>
      </c>
      <c r="D200" s="6" t="s">
        <v>0</v>
      </c>
      <c r="E200" s="142" t="s">
        <v>1</v>
      </c>
      <c r="F200" s="5" t="s">
        <v>3</v>
      </c>
      <c r="G200" s="5" t="s">
        <v>4</v>
      </c>
      <c r="H200" s="5" t="s">
        <v>5</v>
      </c>
      <c r="I200" s="5" t="s">
        <v>11</v>
      </c>
      <c r="J200" s="5" t="s">
        <v>16</v>
      </c>
      <c r="K200" s="5"/>
      <c r="L200" s="134"/>
      <c r="M200" s="134"/>
      <c r="N200" s="134"/>
      <c r="O200" s="134"/>
      <c r="P200" s="134"/>
      <c r="Q200" s="134"/>
      <c r="R200" s="134"/>
      <c r="S200" s="134"/>
      <c r="T200" s="134"/>
      <c r="U200" s="5"/>
      <c r="V200" s="5"/>
    </row>
    <row r="201" spans="1:22">
      <c r="A201" s="7" t="s">
        <v>357</v>
      </c>
      <c r="B201" s="145" t="s">
        <v>61</v>
      </c>
      <c r="C201" s="7" t="str">
        <f t="shared" si="11"/>
        <v>Dithiopyr Conc -CSI</v>
      </c>
      <c r="D201" s="6" t="s">
        <v>0</v>
      </c>
      <c r="E201" s="142" t="s">
        <v>1</v>
      </c>
      <c r="F201" s="5" t="s">
        <v>3</v>
      </c>
      <c r="G201" s="5" t="s">
        <v>4</v>
      </c>
      <c r="H201" s="5" t="s">
        <v>5</v>
      </c>
      <c r="I201" s="5" t="s">
        <v>11</v>
      </c>
      <c r="J201" s="5" t="s">
        <v>16</v>
      </c>
      <c r="K201" s="5"/>
      <c r="L201" s="134"/>
      <c r="M201" s="134"/>
      <c r="N201" s="134"/>
      <c r="O201" s="134"/>
      <c r="P201" s="134"/>
      <c r="Q201" s="134"/>
      <c r="R201" s="134"/>
      <c r="S201" s="134"/>
      <c r="T201" s="134"/>
      <c r="U201" s="5"/>
      <c r="V201" s="5"/>
    </row>
    <row r="202" spans="1:22">
      <c r="A202" s="7" t="s">
        <v>105</v>
      </c>
      <c r="B202" s="145" t="s">
        <v>60</v>
      </c>
      <c r="C202" s="7" t="str">
        <f t="shared" si="11"/>
        <v>Diuron 4L -Mana</v>
      </c>
      <c r="D202" s="6" t="s">
        <v>0</v>
      </c>
      <c r="E202" s="142" t="s">
        <v>1</v>
      </c>
      <c r="F202" s="5" t="s">
        <v>3</v>
      </c>
      <c r="G202" s="5" t="s">
        <v>4</v>
      </c>
      <c r="H202" s="5" t="s">
        <v>5</v>
      </c>
      <c r="I202" s="5" t="s">
        <v>12</v>
      </c>
      <c r="J202" s="5" t="s">
        <v>14</v>
      </c>
      <c r="K202" s="5" t="s">
        <v>16</v>
      </c>
      <c r="L202" s="134" t="s">
        <v>17</v>
      </c>
      <c r="M202" s="134" t="s">
        <v>25</v>
      </c>
      <c r="N202" s="134"/>
      <c r="O202" s="134"/>
      <c r="P202" s="134"/>
      <c r="Q202" s="134"/>
      <c r="R202" s="134"/>
      <c r="S202" s="134"/>
      <c r="T202" s="134"/>
      <c r="U202" s="5"/>
      <c r="V202" s="5"/>
    </row>
    <row r="203" spans="1:22">
      <c r="A203" s="7" t="s">
        <v>356</v>
      </c>
      <c r="B203" s="145" t="s">
        <v>60</v>
      </c>
      <c r="C203" s="7" t="str">
        <f t="shared" si="11"/>
        <v>Diuron 80DF -Mana</v>
      </c>
      <c r="D203" s="6" t="s">
        <v>0</v>
      </c>
      <c r="E203" s="142" t="s">
        <v>1</v>
      </c>
      <c r="F203" s="5" t="s">
        <v>3</v>
      </c>
      <c r="G203" s="5" t="s">
        <v>4</v>
      </c>
      <c r="H203" s="5" t="s">
        <v>5</v>
      </c>
      <c r="I203" s="5" t="s">
        <v>16</v>
      </c>
      <c r="J203" s="5" t="s">
        <v>20</v>
      </c>
      <c r="K203" s="5" t="s">
        <v>21</v>
      </c>
      <c r="L203" s="134" t="s">
        <v>23</v>
      </c>
      <c r="M203" s="134" t="s">
        <v>25</v>
      </c>
      <c r="N203" s="134" t="s">
        <v>28</v>
      </c>
      <c r="O203" s="134" t="s">
        <v>31</v>
      </c>
      <c r="P203" s="134" t="s">
        <v>37</v>
      </c>
      <c r="Q203" s="134" t="s">
        <v>42</v>
      </c>
      <c r="R203" s="134" t="s">
        <v>44</v>
      </c>
      <c r="S203" s="134" t="s">
        <v>47</v>
      </c>
      <c r="T203" s="134" t="s">
        <v>18</v>
      </c>
      <c r="U203" s="5"/>
      <c r="V203" s="5"/>
    </row>
    <row r="204" spans="1:22">
      <c r="A204" s="7" t="s">
        <v>355</v>
      </c>
      <c r="B204" s="145" t="s">
        <v>60</v>
      </c>
      <c r="C204" s="7" t="str">
        <f t="shared" si="11"/>
        <v>Diuron Tech -Mana</v>
      </c>
      <c r="D204" s="6" t="s">
        <v>0</v>
      </c>
      <c r="E204" s="142" t="s">
        <v>1</v>
      </c>
      <c r="F204" s="5" t="s">
        <v>3</v>
      </c>
      <c r="G204" s="5" t="s">
        <v>4</v>
      </c>
      <c r="H204" s="5" t="s">
        <v>5</v>
      </c>
      <c r="I204" s="5" t="s">
        <v>9</v>
      </c>
      <c r="J204" s="5" t="s">
        <v>23</v>
      </c>
      <c r="K204" s="5" t="s">
        <v>28</v>
      </c>
      <c r="L204" s="134"/>
      <c r="M204" s="134"/>
      <c r="N204" s="134"/>
      <c r="O204" s="134"/>
      <c r="P204" s="134"/>
      <c r="Q204" s="134"/>
      <c r="R204" s="134"/>
      <c r="S204" s="134"/>
      <c r="U204" s="5"/>
      <c r="V204" s="5"/>
    </row>
    <row r="205" spans="1:22">
      <c r="A205" s="7" t="s">
        <v>354</v>
      </c>
      <c r="B205" s="146" t="s">
        <v>183</v>
      </c>
      <c r="C205" s="7" t="str">
        <f t="shared" si="11"/>
        <v>Dynamo 40WP -Nufarm</v>
      </c>
      <c r="D205" s="6" t="s">
        <v>0</v>
      </c>
      <c r="E205" s="142" t="s">
        <v>1</v>
      </c>
      <c r="F205" s="5" t="s">
        <v>3</v>
      </c>
      <c r="G205" s="5" t="s">
        <v>4</v>
      </c>
      <c r="H205" s="5" t="s">
        <v>5</v>
      </c>
      <c r="I205" s="5" t="s">
        <v>11</v>
      </c>
      <c r="J205" s="5" t="s">
        <v>17</v>
      </c>
      <c r="K205" s="5" t="s">
        <v>18</v>
      </c>
      <c r="L205" s="134" t="s">
        <v>49</v>
      </c>
      <c r="M205" s="134" t="s">
        <v>28</v>
      </c>
      <c r="N205" s="134" t="s">
        <v>46</v>
      </c>
      <c r="O205" s="134"/>
      <c r="P205" s="134"/>
      <c r="Q205" s="134"/>
      <c r="R205" s="134"/>
      <c r="S205" s="134"/>
      <c r="U205" s="5"/>
      <c r="V205" s="5"/>
    </row>
    <row r="206" spans="1:22">
      <c r="A206" s="7" t="s">
        <v>353</v>
      </c>
      <c r="B206" s="145" t="s">
        <v>351</v>
      </c>
      <c r="C206" s="7" t="str">
        <f t="shared" si="11"/>
        <v>Echelon -FMC</v>
      </c>
      <c r="D206" s="6" t="s">
        <v>0</v>
      </c>
      <c r="E206" s="142" t="s">
        <v>1</v>
      </c>
      <c r="F206" s="5" t="s">
        <v>3</v>
      </c>
      <c r="G206" s="5" t="s">
        <v>4</v>
      </c>
      <c r="H206" s="5" t="s">
        <v>5</v>
      </c>
      <c r="I206" s="5" t="s">
        <v>6</v>
      </c>
      <c r="J206" s="5" t="s">
        <v>12</v>
      </c>
      <c r="K206" s="5" t="s">
        <v>16</v>
      </c>
      <c r="L206" s="134" t="s">
        <v>21</v>
      </c>
      <c r="M206" s="134" t="s">
        <v>23</v>
      </c>
      <c r="N206" s="134" t="s">
        <v>25</v>
      </c>
      <c r="O206" s="134"/>
      <c r="P206" s="134"/>
      <c r="Q206" s="134"/>
      <c r="R206" s="134"/>
      <c r="S206" s="134"/>
      <c r="U206" s="5"/>
      <c r="V206" s="5"/>
    </row>
    <row r="207" spans="1:22">
      <c r="A207" s="7" t="s">
        <v>352</v>
      </c>
      <c r="B207" s="145" t="s">
        <v>351</v>
      </c>
      <c r="C207" s="7" t="str">
        <f t="shared" ref="C207:C271" si="12">CONCATENATE(A207," -",B207)</f>
        <v>Echelon SC -FMC</v>
      </c>
      <c r="D207" s="6" t="s">
        <v>0</v>
      </c>
      <c r="E207" s="142" t="s">
        <v>1</v>
      </c>
      <c r="F207" s="5" t="s">
        <v>3</v>
      </c>
      <c r="G207" s="5" t="s">
        <v>4</v>
      </c>
      <c r="H207" s="5" t="s">
        <v>5</v>
      </c>
      <c r="I207" s="5" t="s">
        <v>6</v>
      </c>
      <c r="J207" s="5" t="s">
        <v>12</v>
      </c>
      <c r="K207" s="5" t="s">
        <v>14</v>
      </c>
      <c r="L207" s="134" t="s">
        <v>15</v>
      </c>
      <c r="M207" s="134" t="s">
        <v>17</v>
      </c>
      <c r="N207" s="134" t="s">
        <v>18</v>
      </c>
      <c r="O207" s="134" t="s">
        <v>25</v>
      </c>
      <c r="P207" s="134" t="s">
        <v>28</v>
      </c>
      <c r="Q207" s="134" t="s">
        <v>46</v>
      </c>
      <c r="R207" s="134"/>
      <c r="S207" s="134"/>
      <c r="U207" s="5"/>
      <c r="V207" s="5"/>
    </row>
    <row r="208" spans="1:22">
      <c r="A208" s="7" t="s">
        <v>350</v>
      </c>
      <c r="B208" s="145" t="s">
        <v>79</v>
      </c>
      <c r="C208" s="7" t="str">
        <f t="shared" si="12"/>
        <v>Echo 500 -Sipcam</v>
      </c>
      <c r="D208" s="6" t="s">
        <v>0</v>
      </c>
      <c r="E208" s="142" t="s">
        <v>1</v>
      </c>
      <c r="F208" s="5" t="s">
        <v>3</v>
      </c>
      <c r="G208" s="5" t="s">
        <v>4</v>
      </c>
      <c r="H208" s="5" t="s">
        <v>5</v>
      </c>
      <c r="I208" s="5" t="s">
        <v>9</v>
      </c>
      <c r="J208" s="5" t="s">
        <v>14</v>
      </c>
      <c r="K208" s="5" t="s">
        <v>16</v>
      </c>
      <c r="L208" s="134" t="s">
        <v>17</v>
      </c>
      <c r="M208" s="134" t="s">
        <v>18</v>
      </c>
      <c r="N208" s="134" t="s">
        <v>23</v>
      </c>
      <c r="O208" s="134" t="s">
        <v>25</v>
      </c>
      <c r="P208" s="134"/>
      <c r="Q208" s="134"/>
      <c r="R208" s="134"/>
      <c r="S208" s="134"/>
      <c r="T208" s="134"/>
      <c r="U208" s="5"/>
      <c r="V208" s="5"/>
    </row>
    <row r="209" spans="1:22">
      <c r="A209" s="7" t="s">
        <v>349</v>
      </c>
      <c r="B209" s="145" t="s">
        <v>79</v>
      </c>
      <c r="C209" s="7" t="str">
        <f t="shared" si="12"/>
        <v>Echo 500 SC -Sipcam</v>
      </c>
      <c r="D209" s="6" t="s">
        <v>0</v>
      </c>
      <c r="E209" s="142" t="s">
        <v>1</v>
      </c>
      <c r="F209" s="5" t="s">
        <v>3</v>
      </c>
      <c r="G209" s="5" t="s">
        <v>4</v>
      </c>
      <c r="H209" s="5" t="s">
        <v>5</v>
      </c>
      <c r="I209" s="5" t="s">
        <v>9</v>
      </c>
      <c r="J209" s="5" t="s">
        <v>14</v>
      </c>
      <c r="K209" s="5" t="s">
        <v>16</v>
      </c>
      <c r="L209" s="134" t="s">
        <v>17</v>
      </c>
      <c r="M209" s="134" t="s">
        <v>18</v>
      </c>
      <c r="N209" s="134" t="s">
        <v>23</v>
      </c>
      <c r="O209" s="134" t="s">
        <v>25</v>
      </c>
      <c r="P209" s="134"/>
      <c r="Q209" s="134"/>
      <c r="R209" s="134"/>
      <c r="S209" s="134"/>
      <c r="T209" s="134"/>
      <c r="U209" s="5"/>
      <c r="V209" s="5"/>
    </row>
    <row r="210" spans="1:22">
      <c r="A210" s="7" t="s">
        <v>348</v>
      </c>
      <c r="B210" s="145" t="s">
        <v>79</v>
      </c>
      <c r="C210" s="7" t="str">
        <f t="shared" si="12"/>
        <v>Echo 720 -Sipcam</v>
      </c>
      <c r="D210" s="6" t="s">
        <v>0</v>
      </c>
      <c r="E210" s="142" t="s">
        <v>1</v>
      </c>
      <c r="F210" s="5" t="s">
        <v>3</v>
      </c>
      <c r="G210" s="5" t="s">
        <v>4</v>
      </c>
      <c r="H210" s="5" t="s">
        <v>5</v>
      </c>
      <c r="I210" s="5" t="s">
        <v>9</v>
      </c>
      <c r="J210" s="5" t="s">
        <v>14</v>
      </c>
      <c r="K210" s="5" t="s">
        <v>16</v>
      </c>
      <c r="L210" s="134" t="s">
        <v>17</v>
      </c>
      <c r="M210" s="134" t="s">
        <v>18</v>
      </c>
      <c r="N210" s="134" t="s">
        <v>23</v>
      </c>
      <c r="O210" s="134" t="s">
        <v>25</v>
      </c>
      <c r="P210" s="134"/>
      <c r="Q210" s="134"/>
      <c r="R210" s="134"/>
      <c r="S210" s="134"/>
      <c r="T210" s="134"/>
      <c r="U210" s="5"/>
      <c r="V210" s="5"/>
    </row>
    <row r="211" spans="1:22">
      <c r="A211" s="7" t="s">
        <v>347</v>
      </c>
      <c r="B211" s="145" t="s">
        <v>79</v>
      </c>
      <c r="C211" s="7" t="str">
        <f t="shared" si="12"/>
        <v>Echo 720 SC -Sipcam</v>
      </c>
      <c r="D211" s="6" t="s">
        <v>0</v>
      </c>
      <c r="E211" s="142" t="s">
        <v>1</v>
      </c>
      <c r="F211" s="5" t="s">
        <v>3</v>
      </c>
      <c r="G211" s="5" t="s">
        <v>4</v>
      </c>
      <c r="H211" s="5" t="s">
        <v>5</v>
      </c>
      <c r="I211" s="5" t="s">
        <v>9</v>
      </c>
      <c r="J211" s="5" t="s">
        <v>14</v>
      </c>
      <c r="K211" s="5" t="s">
        <v>16</v>
      </c>
      <c r="L211" s="134" t="s">
        <v>17</v>
      </c>
      <c r="M211" s="134" t="s">
        <v>18</v>
      </c>
      <c r="N211" s="134" t="s">
        <v>23</v>
      </c>
      <c r="O211" s="134" t="s">
        <v>25</v>
      </c>
      <c r="P211" s="134"/>
      <c r="Q211" s="134"/>
      <c r="R211" s="134"/>
      <c r="S211" s="134"/>
      <c r="T211" s="134"/>
      <c r="U211" s="5"/>
      <c r="V211" s="5"/>
    </row>
    <row r="212" spans="1:22">
      <c r="A212" s="7" t="s">
        <v>346</v>
      </c>
      <c r="B212" s="145" t="s">
        <v>79</v>
      </c>
      <c r="C212" s="7" t="str">
        <f t="shared" si="12"/>
        <v>Echo 75WDG -Sipcam</v>
      </c>
      <c r="D212" s="6" t="s">
        <v>0</v>
      </c>
      <c r="E212" s="142" t="s">
        <v>1</v>
      </c>
      <c r="F212" s="5" t="s">
        <v>3</v>
      </c>
      <c r="G212" s="5" t="s">
        <v>4</v>
      </c>
      <c r="H212" s="5" t="s">
        <v>5</v>
      </c>
      <c r="I212" s="5" t="s">
        <v>9</v>
      </c>
      <c r="J212" s="5" t="s">
        <v>17</v>
      </c>
      <c r="K212" s="5" t="s">
        <v>23</v>
      </c>
      <c r="L212" s="134" t="s">
        <v>25</v>
      </c>
      <c r="M212" s="134" t="s">
        <v>20</v>
      </c>
      <c r="N212" s="134" t="s">
        <v>29</v>
      </c>
      <c r="O212" s="134" t="s">
        <v>30</v>
      </c>
      <c r="P212" s="134" t="s">
        <v>37</v>
      </c>
      <c r="Q212" s="134" t="s">
        <v>42</v>
      </c>
      <c r="R212" s="134" t="s">
        <v>44</v>
      </c>
      <c r="S212" s="134" t="s">
        <v>16</v>
      </c>
      <c r="T212" s="134" t="s">
        <v>18</v>
      </c>
      <c r="U212" s="5" t="s">
        <v>21</v>
      </c>
      <c r="V212" s="5"/>
    </row>
    <row r="213" spans="1:22">
      <c r="A213" s="11" t="s">
        <v>107</v>
      </c>
      <c r="B213" s="145" t="s">
        <v>79</v>
      </c>
      <c r="C213" s="7" t="str">
        <f t="shared" si="12"/>
        <v>Echo 82.5WDG -Sipcam</v>
      </c>
      <c r="D213" s="6" t="s">
        <v>0</v>
      </c>
      <c r="E213" s="142" t="s">
        <v>1</v>
      </c>
      <c r="F213" s="5" t="s">
        <v>3</v>
      </c>
      <c r="G213" s="5" t="s">
        <v>4</v>
      </c>
      <c r="H213" s="5" t="s">
        <v>5</v>
      </c>
      <c r="I213" s="5" t="s">
        <v>9</v>
      </c>
      <c r="J213" s="5" t="s">
        <v>17</v>
      </c>
      <c r="K213" s="5" t="s">
        <v>23</v>
      </c>
      <c r="L213" s="134" t="s">
        <v>25</v>
      </c>
      <c r="M213" s="134" t="s">
        <v>20</v>
      </c>
      <c r="N213" s="134" t="s">
        <v>29</v>
      </c>
      <c r="O213" s="134" t="s">
        <v>30</v>
      </c>
      <c r="P213" s="134" t="s">
        <v>37</v>
      </c>
      <c r="Q213" s="134" t="s">
        <v>42</v>
      </c>
      <c r="R213" s="134" t="s">
        <v>44</v>
      </c>
      <c r="S213" s="134" t="s">
        <v>16</v>
      </c>
      <c r="T213" s="134" t="s">
        <v>18</v>
      </c>
      <c r="U213" s="5" t="s">
        <v>21</v>
      </c>
      <c r="V213" s="5"/>
    </row>
    <row r="214" spans="1:22">
      <c r="A214" s="7" t="s">
        <v>345</v>
      </c>
      <c r="B214" s="145" t="s">
        <v>79</v>
      </c>
      <c r="C214" s="7" t="str">
        <f t="shared" si="12"/>
        <v>Echo 90DF -Sipcam</v>
      </c>
      <c r="D214" s="6" t="s">
        <v>0</v>
      </c>
      <c r="E214" s="142" t="s">
        <v>1</v>
      </c>
      <c r="F214" s="5" t="s">
        <v>3</v>
      </c>
      <c r="G214" s="5" t="s">
        <v>4</v>
      </c>
      <c r="H214" s="5" t="s">
        <v>5</v>
      </c>
      <c r="I214" s="5" t="s">
        <v>9</v>
      </c>
      <c r="J214" s="5" t="s">
        <v>17</v>
      </c>
      <c r="K214" s="5" t="s">
        <v>23</v>
      </c>
      <c r="L214" s="134" t="s">
        <v>25</v>
      </c>
      <c r="M214" s="134" t="s">
        <v>20</v>
      </c>
      <c r="N214" s="134" t="s">
        <v>29</v>
      </c>
      <c r="O214" s="134" t="s">
        <v>30</v>
      </c>
      <c r="P214" s="134" t="s">
        <v>37</v>
      </c>
      <c r="Q214" s="134" t="s">
        <v>42</v>
      </c>
      <c r="R214" s="134" t="s">
        <v>44</v>
      </c>
      <c r="S214" s="134" t="s">
        <v>16</v>
      </c>
      <c r="T214" s="134" t="s">
        <v>18</v>
      </c>
      <c r="U214" s="5" t="s">
        <v>21</v>
      </c>
      <c r="V214" s="5"/>
    </row>
    <row r="215" spans="1:22">
      <c r="A215" s="10" t="s">
        <v>344</v>
      </c>
      <c r="B215" s="145" t="s">
        <v>79</v>
      </c>
      <c r="C215" s="7" t="str">
        <f t="shared" si="12"/>
        <v>Echo 90DF (Canadian) -Sipcam</v>
      </c>
      <c r="D215" s="6" t="s">
        <v>0</v>
      </c>
      <c r="E215" s="142" t="s">
        <v>1</v>
      </c>
      <c r="F215" s="5" t="s">
        <v>3</v>
      </c>
      <c r="G215" s="5" t="s">
        <v>4</v>
      </c>
      <c r="H215" s="5" t="s">
        <v>5</v>
      </c>
      <c r="I215" s="5" t="s">
        <v>9</v>
      </c>
      <c r="J215" s="5" t="s">
        <v>17</v>
      </c>
      <c r="K215" s="5" t="s">
        <v>23</v>
      </c>
      <c r="L215" s="134" t="s">
        <v>25</v>
      </c>
      <c r="M215" s="134" t="s">
        <v>20</v>
      </c>
      <c r="N215" s="134" t="s">
        <v>29</v>
      </c>
      <c r="O215" s="134" t="s">
        <v>30</v>
      </c>
      <c r="P215" s="134" t="s">
        <v>37</v>
      </c>
      <c r="Q215" s="134" t="s">
        <v>42</v>
      </c>
      <c r="R215" s="134" t="s">
        <v>44</v>
      </c>
      <c r="S215" s="134" t="s">
        <v>16</v>
      </c>
      <c r="T215" s="134" t="s">
        <v>18</v>
      </c>
      <c r="U215" s="5" t="s">
        <v>21</v>
      </c>
      <c r="V215" s="5"/>
    </row>
    <row r="216" spans="1:22">
      <c r="A216" s="10" t="s">
        <v>343</v>
      </c>
      <c r="B216" s="145" t="s">
        <v>79</v>
      </c>
      <c r="C216" s="7" t="str">
        <f t="shared" si="12"/>
        <v>Echo 90DF (Australian) -Sipcam</v>
      </c>
      <c r="D216" s="6" t="s">
        <v>0</v>
      </c>
      <c r="E216" s="142" t="s">
        <v>1</v>
      </c>
      <c r="F216" s="5" t="s">
        <v>3</v>
      </c>
      <c r="G216" s="5" t="s">
        <v>4</v>
      </c>
      <c r="H216" s="5" t="s">
        <v>5</v>
      </c>
      <c r="I216" s="5" t="s">
        <v>9</v>
      </c>
      <c r="J216" s="5" t="s">
        <v>17</v>
      </c>
      <c r="K216" s="5" t="s">
        <v>23</v>
      </c>
      <c r="L216" s="134" t="s">
        <v>25</v>
      </c>
      <c r="M216" s="134" t="s">
        <v>20</v>
      </c>
      <c r="N216" s="134" t="s">
        <v>29</v>
      </c>
      <c r="O216" s="134" t="s">
        <v>30</v>
      </c>
      <c r="P216" s="134" t="s">
        <v>37</v>
      </c>
      <c r="Q216" s="134" t="s">
        <v>42</v>
      </c>
      <c r="R216" s="134" t="s">
        <v>44</v>
      </c>
      <c r="S216" s="134" t="s">
        <v>16</v>
      </c>
      <c r="T216" s="134" t="s">
        <v>18</v>
      </c>
      <c r="U216" s="5" t="s">
        <v>21</v>
      </c>
      <c r="V216" s="5"/>
    </row>
    <row r="217" spans="1:22">
      <c r="A217" s="10" t="s">
        <v>342</v>
      </c>
      <c r="B217" s="145" t="s">
        <v>79</v>
      </c>
      <c r="C217" s="7" t="str">
        <f t="shared" si="12"/>
        <v>Echo 90DF (Domestic) -Sipcam</v>
      </c>
      <c r="D217" s="6" t="s">
        <v>0</v>
      </c>
      <c r="E217" s="142" t="s">
        <v>1</v>
      </c>
      <c r="F217" s="5" t="s">
        <v>3</v>
      </c>
      <c r="G217" s="5" t="s">
        <v>4</v>
      </c>
      <c r="H217" s="5" t="s">
        <v>5</v>
      </c>
      <c r="I217" s="5" t="s">
        <v>9</v>
      </c>
      <c r="J217" s="5" t="s">
        <v>17</v>
      </c>
      <c r="K217" s="5" t="s">
        <v>23</v>
      </c>
      <c r="L217" s="134" t="s">
        <v>25</v>
      </c>
      <c r="M217" s="134" t="s">
        <v>20</v>
      </c>
      <c r="N217" s="134" t="s">
        <v>29</v>
      </c>
      <c r="O217" s="134" t="s">
        <v>30</v>
      </c>
      <c r="P217" s="134" t="s">
        <v>37</v>
      </c>
      <c r="Q217" s="134" t="s">
        <v>42</v>
      </c>
      <c r="R217" s="134" t="s">
        <v>44</v>
      </c>
      <c r="S217" s="134" t="s">
        <v>16</v>
      </c>
      <c r="T217" s="134" t="s">
        <v>18</v>
      </c>
      <c r="U217" s="5" t="s">
        <v>21</v>
      </c>
      <c r="V217" s="5"/>
    </row>
    <row r="218" spans="1:22">
      <c r="A218" s="7" t="s">
        <v>341</v>
      </c>
      <c r="B218" s="145" t="s">
        <v>79</v>
      </c>
      <c r="C218" s="7" t="str">
        <f t="shared" si="12"/>
        <v>Echo Lite -Sipcam</v>
      </c>
      <c r="D218" s="6" t="s">
        <v>0</v>
      </c>
      <c r="E218" s="142" t="s">
        <v>1</v>
      </c>
      <c r="F218" s="5" t="s">
        <v>3</v>
      </c>
      <c r="G218" s="5" t="s">
        <v>4</v>
      </c>
      <c r="H218" s="5" t="s">
        <v>5</v>
      </c>
      <c r="I218" s="5" t="s">
        <v>18</v>
      </c>
      <c r="J218" s="5" t="s">
        <v>21</v>
      </c>
      <c r="K218" s="5" t="s">
        <v>16</v>
      </c>
      <c r="L218" s="134" t="s">
        <v>17</v>
      </c>
      <c r="M218" s="134" t="s">
        <v>18</v>
      </c>
      <c r="N218" s="134" t="s">
        <v>23</v>
      </c>
      <c r="O218" s="134" t="s">
        <v>25</v>
      </c>
      <c r="P218" s="134" t="s">
        <v>28</v>
      </c>
      <c r="Q218" s="134"/>
      <c r="R218" s="134"/>
      <c r="S218" s="134"/>
      <c r="T218" s="134"/>
      <c r="U218" s="5"/>
      <c r="V218" s="5"/>
    </row>
    <row r="219" spans="1:22">
      <c r="A219" s="7" t="s">
        <v>340</v>
      </c>
      <c r="B219" s="145" t="s">
        <v>79</v>
      </c>
      <c r="C219" s="7" t="str">
        <f t="shared" si="12"/>
        <v>Echo RTU -Sipcam</v>
      </c>
      <c r="D219" s="6" t="s">
        <v>0</v>
      </c>
      <c r="E219" s="142" t="s">
        <v>1</v>
      </c>
      <c r="F219" s="5" t="s">
        <v>3</v>
      </c>
      <c r="G219" s="5" t="s">
        <v>4</v>
      </c>
      <c r="H219" s="5" t="s">
        <v>5</v>
      </c>
      <c r="I219" s="5" t="s">
        <v>9</v>
      </c>
      <c r="J219" s="5" t="s">
        <v>14</v>
      </c>
      <c r="K219" s="5" t="s">
        <v>17</v>
      </c>
      <c r="L219" s="134" t="s">
        <v>46</v>
      </c>
      <c r="M219" s="134"/>
      <c r="N219" s="134"/>
      <c r="O219" s="134"/>
      <c r="P219" s="134"/>
      <c r="Q219" s="134"/>
      <c r="R219" s="134"/>
      <c r="S219" s="134"/>
      <c r="T219" s="134"/>
      <c r="U219" s="5"/>
      <c r="V219" s="5"/>
    </row>
    <row r="220" spans="1:22">
      <c r="A220" s="7" t="s">
        <v>339</v>
      </c>
      <c r="B220" s="145" t="s">
        <v>79</v>
      </c>
      <c r="C220" s="7" t="str">
        <f t="shared" si="12"/>
        <v>Echo Zn -Sipcam</v>
      </c>
      <c r="D220" s="6" t="s">
        <v>0</v>
      </c>
      <c r="E220" s="142" t="s">
        <v>1</v>
      </c>
      <c r="F220" s="5" t="s">
        <v>3</v>
      </c>
      <c r="G220" s="5" t="s">
        <v>4</v>
      </c>
      <c r="H220" s="5" t="s">
        <v>5</v>
      </c>
      <c r="I220" s="5" t="s">
        <v>14</v>
      </c>
      <c r="J220" s="5" t="s">
        <v>16</v>
      </c>
      <c r="K220" s="5" t="s">
        <v>16</v>
      </c>
      <c r="L220" s="134" t="s">
        <v>17</v>
      </c>
      <c r="M220" s="134" t="s">
        <v>18</v>
      </c>
      <c r="N220" s="134" t="s">
        <v>23</v>
      </c>
      <c r="O220" s="134" t="s">
        <v>25</v>
      </c>
      <c r="P220" s="134" t="s">
        <v>28</v>
      </c>
      <c r="Q220" s="134"/>
      <c r="R220" s="134"/>
      <c r="S220" s="134"/>
      <c r="T220" s="134"/>
      <c r="U220" s="5"/>
      <c r="V220" s="5"/>
    </row>
    <row r="221" spans="1:22">
      <c r="A221" s="7" t="s">
        <v>338</v>
      </c>
      <c r="B221" s="145" t="s">
        <v>318</v>
      </c>
      <c r="C221" s="7" t="str">
        <f t="shared" si="12"/>
        <v>Edict 2SC -Nichino</v>
      </c>
      <c r="D221" s="6" t="s">
        <v>0</v>
      </c>
      <c r="E221" s="142" t="s">
        <v>1</v>
      </c>
      <c r="F221" s="5" t="s">
        <v>3</v>
      </c>
      <c r="G221" s="5" t="s">
        <v>4</v>
      </c>
      <c r="H221" s="5" t="s">
        <v>5</v>
      </c>
      <c r="I221" s="5" t="s">
        <v>9</v>
      </c>
      <c r="J221" s="5" t="s">
        <v>14</v>
      </c>
      <c r="K221" s="5" t="s">
        <v>17</v>
      </c>
      <c r="L221" s="134"/>
      <c r="M221" s="134"/>
      <c r="N221" s="134"/>
      <c r="O221" s="134"/>
      <c r="P221" s="134"/>
      <c r="Q221" s="134"/>
      <c r="R221" s="134"/>
      <c r="S221" s="134"/>
      <c r="T221" s="134"/>
      <c r="U221" s="5"/>
      <c r="V221" s="5"/>
    </row>
    <row r="222" spans="1:22">
      <c r="A222" s="7" t="s">
        <v>337</v>
      </c>
      <c r="B222" s="145" t="s">
        <v>335</v>
      </c>
      <c r="C222" s="7" t="str">
        <f t="shared" si="12"/>
        <v>Elector -Lilly</v>
      </c>
      <c r="D222" s="6" t="s">
        <v>0</v>
      </c>
      <c r="E222" s="142" t="s">
        <v>1</v>
      </c>
      <c r="F222" s="5" t="s">
        <v>3</v>
      </c>
      <c r="G222" s="5" t="s">
        <v>4</v>
      </c>
      <c r="H222" s="5" t="s">
        <v>5</v>
      </c>
      <c r="I222" s="5" t="s">
        <v>9</v>
      </c>
      <c r="J222" s="5" t="s">
        <v>14</v>
      </c>
      <c r="K222" s="5" t="s">
        <v>17</v>
      </c>
      <c r="L222" s="134" t="s">
        <v>15</v>
      </c>
      <c r="M222" s="134"/>
      <c r="N222" s="134"/>
      <c r="O222" s="134"/>
      <c r="P222" s="134"/>
      <c r="Q222" s="134"/>
      <c r="R222" s="134"/>
      <c r="S222" s="134"/>
      <c r="T222" s="134"/>
      <c r="U222" s="5"/>
      <c r="V222" s="5"/>
    </row>
    <row r="223" spans="1:22">
      <c r="A223" s="7" t="s">
        <v>336</v>
      </c>
      <c r="B223" s="145" t="s">
        <v>335</v>
      </c>
      <c r="C223" s="7" t="str">
        <f t="shared" si="12"/>
        <v>Elector PSP -Lilly</v>
      </c>
      <c r="D223" s="6" t="s">
        <v>0</v>
      </c>
      <c r="E223" s="142" t="s">
        <v>1</v>
      </c>
      <c r="F223" s="5" t="s">
        <v>3</v>
      </c>
      <c r="G223" s="5" t="s">
        <v>4</v>
      </c>
      <c r="H223" s="5" t="s">
        <v>5</v>
      </c>
      <c r="I223" s="5" t="s">
        <v>9</v>
      </c>
      <c r="J223" s="5" t="s">
        <v>18</v>
      </c>
      <c r="K223" s="5" t="s">
        <v>17</v>
      </c>
      <c r="L223" s="134" t="s">
        <v>15</v>
      </c>
      <c r="M223" s="134"/>
      <c r="N223" s="134"/>
      <c r="O223" s="134"/>
      <c r="P223" s="134"/>
      <c r="Q223" s="134"/>
      <c r="R223" s="134"/>
      <c r="S223" s="134"/>
      <c r="T223" s="134"/>
      <c r="U223" s="5"/>
      <c r="V223" s="5"/>
    </row>
    <row r="224" spans="1:22">
      <c r="A224" s="7" t="s">
        <v>108</v>
      </c>
      <c r="B224" s="145" t="s">
        <v>60</v>
      </c>
      <c r="C224" s="7" t="str">
        <f t="shared" si="12"/>
        <v>Enclave 5.3 -Mana</v>
      </c>
      <c r="D224" s="6" t="s">
        <v>0</v>
      </c>
      <c r="E224" s="142" t="s">
        <v>1</v>
      </c>
      <c r="F224" s="5" t="s">
        <v>3</v>
      </c>
      <c r="G224" s="5" t="s">
        <v>4</v>
      </c>
      <c r="H224" s="5" t="s">
        <v>5</v>
      </c>
      <c r="I224" s="5" t="s">
        <v>6</v>
      </c>
      <c r="J224" s="5" t="s">
        <v>7</v>
      </c>
      <c r="K224" s="5" t="s">
        <v>8</v>
      </c>
      <c r="L224" s="134" t="s">
        <v>9</v>
      </c>
      <c r="M224" s="134" t="s">
        <v>12</v>
      </c>
      <c r="N224" s="134" t="s">
        <v>14</v>
      </c>
      <c r="O224" s="134" t="s">
        <v>16</v>
      </c>
      <c r="P224" s="134" t="s">
        <v>17</v>
      </c>
      <c r="Q224" s="134" t="s">
        <v>18</v>
      </c>
      <c r="R224" s="134" t="s">
        <v>334</v>
      </c>
      <c r="S224" s="134" t="s">
        <v>333</v>
      </c>
      <c r="T224" s="134"/>
      <c r="U224" s="5"/>
      <c r="V224" s="5"/>
    </row>
    <row r="225" spans="1:258">
      <c r="A225" s="7" t="s">
        <v>332</v>
      </c>
      <c r="B225" s="145" t="s">
        <v>60</v>
      </c>
      <c r="C225" s="7" t="str">
        <f t="shared" si="12"/>
        <v>Equus 720 -Mana</v>
      </c>
      <c r="D225" s="6" t="s">
        <v>0</v>
      </c>
      <c r="E225" s="142" t="s">
        <v>1</v>
      </c>
      <c r="F225" s="5" t="s">
        <v>3</v>
      </c>
      <c r="G225" s="5" t="s">
        <v>4</v>
      </c>
      <c r="H225" s="5" t="s">
        <v>5</v>
      </c>
      <c r="I225" s="5" t="s">
        <v>11</v>
      </c>
      <c r="J225" s="5" t="s">
        <v>18</v>
      </c>
      <c r="K225" s="5" t="s">
        <v>17</v>
      </c>
      <c r="L225" s="134" t="s">
        <v>23</v>
      </c>
      <c r="M225" s="134" t="s">
        <v>25</v>
      </c>
      <c r="N225" s="134"/>
      <c r="O225" s="134"/>
      <c r="P225" s="134"/>
      <c r="Q225" s="134"/>
      <c r="R225" s="135"/>
      <c r="S225" s="135"/>
      <c r="T225" s="135"/>
      <c r="U225" s="5"/>
      <c r="V225" s="5"/>
      <c r="W225" s="13"/>
    </row>
    <row r="226" spans="1:258">
      <c r="A226" s="7" t="s">
        <v>331</v>
      </c>
      <c r="B226" s="145" t="s">
        <v>64</v>
      </c>
      <c r="C226" s="7" t="str">
        <f t="shared" si="12"/>
        <v>Erazor -Amvac</v>
      </c>
      <c r="D226" s="6" t="s">
        <v>0</v>
      </c>
      <c r="E226" s="142" t="s">
        <v>1</v>
      </c>
      <c r="F226" s="5" t="s">
        <v>3</v>
      </c>
      <c r="G226" s="5" t="s">
        <v>4</v>
      </c>
      <c r="H226" s="5" t="s">
        <v>5</v>
      </c>
      <c r="I226" s="5" t="s">
        <v>9</v>
      </c>
      <c r="J226" s="5" t="s">
        <v>14</v>
      </c>
      <c r="K226" s="5" t="s">
        <v>15</v>
      </c>
      <c r="L226" s="134" t="s">
        <v>17</v>
      </c>
      <c r="M226" s="134" t="s">
        <v>18</v>
      </c>
      <c r="N226" s="134" t="s">
        <v>23</v>
      </c>
      <c r="O226" s="134" t="s">
        <v>25</v>
      </c>
      <c r="P226" s="134" t="s">
        <v>28</v>
      </c>
      <c r="Q226" s="134"/>
      <c r="R226" s="134"/>
      <c r="S226" s="134"/>
      <c r="T226" s="134"/>
      <c r="U226" s="5"/>
      <c r="V226" s="5"/>
    </row>
    <row r="227" spans="1:258">
      <c r="A227" s="7" t="s">
        <v>110</v>
      </c>
      <c r="B227" s="145" t="s">
        <v>61</v>
      </c>
      <c r="C227" s="7" t="str">
        <f t="shared" si="12"/>
        <v>Ethephon 2SL -CSI</v>
      </c>
      <c r="D227" s="6" t="s">
        <v>0</v>
      </c>
      <c r="E227" s="142" t="s">
        <v>1</v>
      </c>
      <c r="F227" s="5" t="s">
        <v>3</v>
      </c>
      <c r="G227" s="5" t="s">
        <v>4</v>
      </c>
      <c r="H227" s="5" t="s">
        <v>5</v>
      </c>
      <c r="I227" s="5" t="s">
        <v>16</v>
      </c>
      <c r="J227" s="5"/>
      <c r="K227" s="5"/>
      <c r="L227" s="134"/>
      <c r="M227" s="134"/>
      <c r="N227" s="134"/>
      <c r="O227" s="134"/>
      <c r="P227" s="134"/>
      <c r="Q227" s="134"/>
      <c r="R227" s="134"/>
      <c r="S227" s="134"/>
      <c r="T227" s="134"/>
      <c r="U227" s="5"/>
      <c r="V227" s="5"/>
    </row>
    <row r="228" spans="1:258">
      <c r="A228" s="7" t="s">
        <v>110</v>
      </c>
      <c r="B228" s="145" t="s">
        <v>60</v>
      </c>
      <c r="C228" s="7" t="str">
        <f t="shared" si="12"/>
        <v>Ethephon 2SL -Mana</v>
      </c>
      <c r="D228" s="6" t="s">
        <v>0</v>
      </c>
      <c r="E228" s="142" t="s">
        <v>1</v>
      </c>
      <c r="F228" s="5" t="s">
        <v>3</v>
      </c>
      <c r="G228" s="5" t="s">
        <v>4</v>
      </c>
      <c r="H228" s="5" t="s">
        <v>5</v>
      </c>
      <c r="I228" s="5" t="s">
        <v>16</v>
      </c>
      <c r="J228" s="5" t="s">
        <v>14</v>
      </c>
      <c r="K228" s="5"/>
      <c r="L228" s="134"/>
      <c r="M228" s="134"/>
      <c r="N228" s="134"/>
      <c r="O228" s="134"/>
      <c r="P228" s="134"/>
      <c r="Q228" s="134"/>
      <c r="R228" s="134"/>
      <c r="S228" s="134"/>
      <c r="T228" s="134"/>
      <c r="U228" s="5"/>
    </row>
    <row r="229" spans="1:258">
      <c r="A229" s="7" t="s">
        <v>112</v>
      </c>
      <c r="B229" s="145" t="s">
        <v>104</v>
      </c>
      <c r="C229" s="7" t="str">
        <f t="shared" si="12"/>
        <v>Ethofumesate SC -Willowood</v>
      </c>
      <c r="D229" s="6" t="s">
        <v>0</v>
      </c>
      <c r="E229" s="142" t="s">
        <v>1</v>
      </c>
      <c r="F229" s="5" t="s">
        <v>3</v>
      </c>
      <c r="G229" s="5" t="s">
        <v>4</v>
      </c>
      <c r="H229" s="5" t="s">
        <v>5</v>
      </c>
      <c r="I229" s="5" t="s">
        <v>9</v>
      </c>
      <c r="J229" s="5" t="s">
        <v>14</v>
      </c>
      <c r="K229" s="5" t="s">
        <v>16</v>
      </c>
      <c r="L229" s="134" t="s">
        <v>17</v>
      </c>
      <c r="M229" s="134" t="s">
        <v>23</v>
      </c>
      <c r="N229" s="134" t="s">
        <v>25</v>
      </c>
      <c r="O229" s="134"/>
      <c r="P229" s="134"/>
      <c r="Q229" s="134"/>
      <c r="R229" s="134"/>
      <c r="S229" s="134"/>
      <c r="T229" s="134"/>
      <c r="U229" s="5"/>
      <c r="V229" s="5"/>
    </row>
    <row r="230" spans="1:258">
      <c r="A230" s="7" t="s">
        <v>330</v>
      </c>
      <c r="B230" s="145" t="s">
        <v>60</v>
      </c>
      <c r="C230" s="7" t="str">
        <f t="shared" si="12"/>
        <v>Endosulfan 3EC -Mana</v>
      </c>
      <c r="D230" s="6" t="s">
        <v>0</v>
      </c>
      <c r="E230" s="142" t="s">
        <v>1</v>
      </c>
      <c r="F230" s="5" t="s">
        <v>3</v>
      </c>
      <c r="G230" s="5" t="s">
        <v>4</v>
      </c>
      <c r="H230" s="5" t="s">
        <v>5</v>
      </c>
      <c r="I230" s="5" t="s">
        <v>16</v>
      </c>
      <c r="J230" s="5" t="s">
        <v>48</v>
      </c>
      <c r="K230" s="5"/>
      <c r="L230" s="134"/>
      <c r="M230" s="134"/>
      <c r="N230" s="134"/>
      <c r="O230" s="134"/>
      <c r="P230" s="134"/>
      <c r="Q230" s="134"/>
      <c r="R230" s="134"/>
      <c r="S230" s="134"/>
      <c r="T230" s="134"/>
      <c r="U230" s="5"/>
      <c r="V230" s="5"/>
    </row>
    <row r="231" spans="1:258">
      <c r="A231" s="7" t="s">
        <v>329</v>
      </c>
      <c r="B231" s="145" t="s">
        <v>318</v>
      </c>
      <c r="C231" s="7" t="str">
        <f t="shared" si="12"/>
        <v>ET-751 -Nichino</v>
      </c>
      <c r="D231" s="6" t="s">
        <v>0</v>
      </c>
      <c r="E231" s="142" t="s">
        <v>1</v>
      </c>
      <c r="F231" s="5" t="s">
        <v>3</v>
      </c>
      <c r="G231" s="5" t="s">
        <v>4</v>
      </c>
      <c r="H231" s="5" t="s">
        <v>5</v>
      </c>
      <c r="I231" s="5" t="s">
        <v>16</v>
      </c>
      <c r="J231" s="5" t="s">
        <v>17</v>
      </c>
      <c r="K231" s="5" t="s">
        <v>20</v>
      </c>
      <c r="L231" s="134" t="s">
        <v>48</v>
      </c>
      <c r="M231" s="134" t="s">
        <v>53</v>
      </c>
      <c r="N231" s="134" t="s">
        <v>54</v>
      </c>
      <c r="O231" s="134"/>
      <c r="P231" s="134"/>
      <c r="Q231" s="134"/>
      <c r="R231" s="134"/>
      <c r="S231" s="134"/>
      <c r="T231" s="134"/>
      <c r="U231" s="5"/>
      <c r="V231" s="5"/>
    </row>
    <row r="232" spans="1:258">
      <c r="A232" s="7" t="s">
        <v>328</v>
      </c>
      <c r="B232" s="145" t="s">
        <v>60</v>
      </c>
      <c r="C232" s="7" t="str">
        <f t="shared" si="12"/>
        <v>Ethephon 6L -Mana</v>
      </c>
      <c r="D232" s="6" t="s">
        <v>0</v>
      </c>
      <c r="E232" s="142" t="s">
        <v>1</v>
      </c>
      <c r="F232" s="5" t="s">
        <v>3</v>
      </c>
      <c r="G232" s="5" t="s">
        <v>4</v>
      </c>
      <c r="H232" s="5" t="s">
        <v>5</v>
      </c>
      <c r="I232" s="5" t="s">
        <v>17</v>
      </c>
      <c r="J232" s="5" t="s">
        <v>20</v>
      </c>
      <c r="K232" s="5"/>
      <c r="L232" s="134"/>
      <c r="M232" s="134"/>
      <c r="N232" s="134"/>
      <c r="O232" s="134"/>
      <c r="P232" s="134"/>
      <c r="Q232" s="134"/>
      <c r="R232" s="134"/>
      <c r="S232" s="134"/>
      <c r="T232" s="134"/>
      <c r="U232" s="5"/>
      <c r="V232" s="5"/>
    </row>
    <row r="233" spans="1:258">
      <c r="A233" s="11" t="s">
        <v>111</v>
      </c>
      <c r="B233" s="147" t="s">
        <v>183</v>
      </c>
      <c r="C233" s="7" t="str">
        <f t="shared" si="12"/>
        <v>Ethephon 6  (Boll'd) -Nufarm</v>
      </c>
      <c r="D233" s="6" t="s">
        <v>0</v>
      </c>
      <c r="E233" s="142" t="s">
        <v>1</v>
      </c>
      <c r="F233" s="5" t="s">
        <v>3</v>
      </c>
      <c r="G233" s="5" t="s">
        <v>4</v>
      </c>
      <c r="H233" s="5" t="s">
        <v>5</v>
      </c>
      <c r="I233" s="5" t="s">
        <v>16</v>
      </c>
      <c r="J233" s="5" t="s">
        <v>17</v>
      </c>
      <c r="K233" s="5" t="s">
        <v>46</v>
      </c>
      <c r="L233" s="134"/>
      <c r="M233" s="134"/>
      <c r="N233" s="134"/>
      <c r="O233" s="134"/>
      <c r="P233" s="134"/>
      <c r="Q233" s="134"/>
      <c r="R233" s="134"/>
      <c r="S233" s="134"/>
      <c r="T233" s="134"/>
      <c r="U233" s="5"/>
      <c r="V233" s="5"/>
    </row>
    <row r="234" spans="1:258">
      <c r="A234" s="7" t="s">
        <v>327</v>
      </c>
      <c r="B234" s="145"/>
      <c r="C234" s="7" t="str">
        <f t="shared" si="12"/>
        <v>Fenpyroximate 5EC -</v>
      </c>
      <c r="D234" s="6" t="s">
        <v>0</v>
      </c>
      <c r="E234" s="142" t="s">
        <v>1</v>
      </c>
      <c r="F234" s="5" t="s">
        <v>3</v>
      </c>
      <c r="G234" s="5" t="s">
        <v>4</v>
      </c>
      <c r="H234" s="5" t="s">
        <v>5</v>
      </c>
      <c r="I234" s="5" t="s">
        <v>16</v>
      </c>
      <c r="J234" s="5" t="s">
        <v>17</v>
      </c>
      <c r="K234" s="5" t="s">
        <v>20</v>
      </c>
      <c r="L234" s="134" t="s">
        <v>48</v>
      </c>
      <c r="M234" s="134" t="s">
        <v>53</v>
      </c>
      <c r="N234" s="134" t="s">
        <v>54</v>
      </c>
      <c r="O234" s="134"/>
      <c r="P234" s="134"/>
      <c r="Q234" s="134"/>
      <c r="R234" s="134"/>
      <c r="S234" s="134"/>
      <c r="T234" s="134"/>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row>
    <row r="235" spans="1:258">
      <c r="A235" s="7" t="s">
        <v>326</v>
      </c>
      <c r="B235" s="145" t="s">
        <v>322</v>
      </c>
      <c r="C235" s="7" t="str">
        <f t="shared" si="12"/>
        <v>FF1 -Scotts</v>
      </c>
      <c r="D235" s="6" t="s">
        <v>0</v>
      </c>
      <c r="E235" s="142" t="s">
        <v>1</v>
      </c>
      <c r="F235" s="5" t="s">
        <v>3</v>
      </c>
      <c r="G235" s="5" t="s">
        <v>4</v>
      </c>
      <c r="H235" s="5" t="s">
        <v>5</v>
      </c>
      <c r="I235" s="5" t="s">
        <v>16</v>
      </c>
      <c r="J235" s="5" t="s">
        <v>17</v>
      </c>
      <c r="K235" s="5" t="s">
        <v>14</v>
      </c>
      <c r="L235" s="134" t="s">
        <v>15</v>
      </c>
      <c r="M235" s="134" t="s">
        <v>17</v>
      </c>
      <c r="N235" s="134" t="s">
        <v>28</v>
      </c>
      <c r="O235" s="134" t="s">
        <v>324</v>
      </c>
      <c r="P235" s="134"/>
      <c r="Q235" s="134"/>
      <c r="R235" s="134"/>
      <c r="S235" s="134"/>
      <c r="T235" s="134"/>
      <c r="U235" s="5"/>
      <c r="V235" s="5"/>
    </row>
    <row r="236" spans="1:258">
      <c r="A236" s="7" t="s">
        <v>325</v>
      </c>
      <c r="B236" s="145" t="s">
        <v>322</v>
      </c>
      <c r="C236" s="7" t="str">
        <f t="shared" si="12"/>
        <v>FF2 -Scotts</v>
      </c>
      <c r="D236" s="6" t="s">
        <v>0</v>
      </c>
      <c r="E236" s="142" t="s">
        <v>1</v>
      </c>
      <c r="F236" s="5" t="s">
        <v>3</v>
      </c>
      <c r="G236" s="5" t="s">
        <v>4</v>
      </c>
      <c r="H236" s="5" t="s">
        <v>5</v>
      </c>
      <c r="I236" s="5" t="s">
        <v>6</v>
      </c>
      <c r="J236" s="5" t="s">
        <v>9</v>
      </c>
      <c r="K236" s="5" t="s">
        <v>28</v>
      </c>
      <c r="L236" s="134" t="s">
        <v>324</v>
      </c>
      <c r="M236" s="134"/>
      <c r="P236" s="134"/>
      <c r="Q236" s="134"/>
      <c r="R236" s="134"/>
      <c r="S236" s="134"/>
      <c r="T236" s="134"/>
      <c r="U236" s="5"/>
      <c r="V236" s="5"/>
    </row>
    <row r="237" spans="1:258">
      <c r="A237" s="7" t="s">
        <v>323</v>
      </c>
      <c r="B237" s="145" t="s">
        <v>322</v>
      </c>
      <c r="C237" s="7" t="str">
        <f t="shared" si="12"/>
        <v>FF3 -Scotts</v>
      </c>
      <c r="D237" s="6" t="s">
        <v>0</v>
      </c>
      <c r="E237" s="142" t="s">
        <v>1</v>
      </c>
      <c r="F237" s="5" t="s">
        <v>3</v>
      </c>
      <c r="G237" s="5" t="s">
        <v>4</v>
      </c>
      <c r="H237" s="5" t="s">
        <v>5</v>
      </c>
      <c r="I237" s="5" t="s">
        <v>6</v>
      </c>
      <c r="J237" s="5" t="s">
        <v>15</v>
      </c>
      <c r="K237" s="5" t="s">
        <v>9</v>
      </c>
      <c r="L237" s="134" t="s">
        <v>10</v>
      </c>
      <c r="M237" s="134" t="s">
        <v>11</v>
      </c>
      <c r="N237" s="134" t="s">
        <v>12</v>
      </c>
      <c r="O237" s="134" t="s">
        <v>14</v>
      </c>
      <c r="P237" s="134" t="s">
        <v>15</v>
      </c>
      <c r="Q237" s="134" t="s">
        <v>17</v>
      </c>
      <c r="R237" s="134" t="s">
        <v>28</v>
      </c>
      <c r="S237" s="134"/>
      <c r="T237" s="134"/>
      <c r="U237" s="5"/>
      <c r="V237" s="5"/>
    </row>
    <row r="238" spans="1:258" s="5" customFormat="1">
      <c r="A238" s="7" t="s">
        <v>321</v>
      </c>
      <c r="B238" s="145" t="s">
        <v>200</v>
      </c>
      <c r="C238" s="7" t="str">
        <f t="shared" si="12"/>
        <v>Flomet 4L -Arysta</v>
      </c>
      <c r="D238" s="6" t="s">
        <v>0</v>
      </c>
      <c r="E238" s="142" t="s">
        <v>1</v>
      </c>
      <c r="F238" s="5" t="s">
        <v>3</v>
      </c>
      <c r="G238" s="5" t="s">
        <v>4</v>
      </c>
      <c r="H238" s="5" t="s">
        <v>5</v>
      </c>
      <c r="I238" s="5" t="s">
        <v>11</v>
      </c>
      <c r="J238" s="5" t="s">
        <v>12</v>
      </c>
      <c r="K238" s="5" t="s">
        <v>14</v>
      </c>
      <c r="L238" s="134" t="s">
        <v>46</v>
      </c>
      <c r="M238" s="134" t="s">
        <v>17</v>
      </c>
      <c r="N238" s="134" t="s">
        <v>23</v>
      </c>
      <c r="O238" s="134" t="s">
        <v>28</v>
      </c>
      <c r="P238" s="134"/>
      <c r="Q238" s="134"/>
      <c r="R238" s="134"/>
      <c r="S238" s="134"/>
      <c r="T238" s="134"/>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c r="DE238" s="3"/>
      <c r="DF238" s="3"/>
      <c r="DG238" s="3"/>
      <c r="DH238" s="3"/>
      <c r="DI238" s="3"/>
      <c r="DJ238" s="3"/>
      <c r="DK238" s="3"/>
      <c r="DL238" s="3"/>
      <c r="DM238" s="3"/>
      <c r="DN238" s="3"/>
      <c r="DO238" s="3"/>
      <c r="DP238" s="3"/>
      <c r="DQ238" s="3"/>
      <c r="DR238" s="3"/>
      <c r="DS238" s="3"/>
      <c r="DT238" s="3"/>
      <c r="DU238" s="3"/>
      <c r="DV238" s="3"/>
      <c r="DW238" s="3"/>
      <c r="DX238" s="3"/>
      <c r="DY238" s="3"/>
      <c r="DZ238" s="3"/>
      <c r="EA238" s="3"/>
      <c r="EB238" s="3"/>
      <c r="EC238" s="3"/>
      <c r="ED238" s="3"/>
      <c r="EE238" s="3"/>
      <c r="EF238" s="3"/>
      <c r="EG238" s="3"/>
      <c r="EH238" s="3"/>
      <c r="EI238" s="3"/>
      <c r="EJ238" s="3"/>
      <c r="EK238" s="3"/>
      <c r="EL238" s="3"/>
      <c r="EM238" s="3"/>
      <c r="EN238" s="3"/>
      <c r="EO238" s="3"/>
      <c r="EP238" s="3"/>
      <c r="EQ238" s="3"/>
      <c r="ER238" s="3"/>
      <c r="ES238" s="3"/>
      <c r="ET238" s="3"/>
      <c r="EU238" s="3"/>
      <c r="EV238" s="3"/>
      <c r="EW238" s="3"/>
      <c r="EX238" s="3"/>
      <c r="EY238" s="3"/>
      <c r="EZ238" s="3"/>
      <c r="FA238" s="3"/>
      <c r="FB238" s="3"/>
      <c r="FC238" s="3"/>
      <c r="FD238" s="3"/>
      <c r="FE238" s="3"/>
      <c r="FF238" s="3"/>
      <c r="FG238" s="3"/>
      <c r="FH238" s="3"/>
      <c r="FI238" s="3"/>
      <c r="FJ238" s="3"/>
      <c r="FK238" s="3"/>
      <c r="FL238" s="3"/>
      <c r="FM238" s="3"/>
      <c r="FN238" s="3"/>
      <c r="FO238" s="3"/>
      <c r="FP238" s="3"/>
      <c r="FQ238" s="3"/>
      <c r="FR238" s="3"/>
      <c r="FS238" s="3"/>
      <c r="FT238" s="3"/>
      <c r="FU238" s="3"/>
      <c r="FV238" s="3"/>
      <c r="FW238" s="3"/>
      <c r="FX238" s="3"/>
      <c r="FY238" s="3"/>
      <c r="FZ238" s="3"/>
      <c r="GA238" s="3"/>
      <c r="GB238" s="3"/>
      <c r="GC238" s="3"/>
      <c r="GD238" s="3"/>
      <c r="GE238" s="3"/>
      <c r="GF238" s="3"/>
      <c r="GG238" s="3"/>
      <c r="GH238" s="3"/>
      <c r="GI238" s="3"/>
      <c r="GJ238" s="3"/>
      <c r="GK238" s="3"/>
      <c r="GL238" s="3"/>
      <c r="GM238" s="3"/>
      <c r="GN238" s="3"/>
      <c r="GO238" s="3"/>
      <c r="GP238" s="3"/>
      <c r="GQ238" s="3"/>
      <c r="GR238" s="3"/>
      <c r="GS238" s="3"/>
      <c r="GT238" s="3"/>
      <c r="GU238" s="3"/>
      <c r="GV238" s="3"/>
      <c r="GW238" s="3"/>
      <c r="GX238" s="3"/>
      <c r="GY238" s="3"/>
      <c r="GZ238" s="3"/>
      <c r="HA238" s="3"/>
      <c r="HB238" s="3"/>
      <c r="HC238" s="3"/>
      <c r="HD238" s="3"/>
      <c r="HE238" s="3"/>
      <c r="HF238" s="3"/>
      <c r="HG238" s="3"/>
      <c r="HH238" s="3"/>
      <c r="HI238" s="3"/>
      <c r="HJ238" s="3"/>
      <c r="HK238" s="3"/>
      <c r="HL238" s="3"/>
      <c r="HM238" s="3"/>
      <c r="HN238" s="3"/>
      <c r="HO238" s="3"/>
      <c r="HP238" s="3"/>
      <c r="HQ238" s="3"/>
      <c r="HR238" s="3"/>
      <c r="HS238" s="3"/>
      <c r="HT238" s="3"/>
      <c r="HU238" s="3"/>
      <c r="HV238" s="3"/>
      <c r="HW238" s="3"/>
      <c r="HX238" s="3"/>
      <c r="HY238" s="3"/>
      <c r="HZ238" s="3"/>
      <c r="IA238" s="3"/>
      <c r="IB238" s="3"/>
      <c r="IC238" s="3"/>
      <c r="ID238" s="3"/>
      <c r="IE238" s="3"/>
      <c r="IF238" s="3"/>
      <c r="IG238" s="3"/>
      <c r="IH238" s="3"/>
      <c r="II238" s="3"/>
      <c r="IJ238" s="3"/>
      <c r="IK238" s="3"/>
      <c r="IL238" s="3"/>
      <c r="IM238" s="3"/>
      <c r="IN238" s="3"/>
      <c r="IO238" s="3"/>
      <c r="IP238" s="3"/>
      <c r="IQ238" s="3"/>
      <c r="IR238" s="3"/>
      <c r="IS238" s="3"/>
      <c r="IT238" s="3"/>
      <c r="IU238" s="3"/>
      <c r="IV238" s="3"/>
      <c r="IW238" s="3"/>
      <c r="IX238" s="3"/>
    </row>
    <row r="239" spans="1:258" s="5" customFormat="1">
      <c r="A239" s="7" t="s">
        <v>320</v>
      </c>
      <c r="B239" s="145" t="s">
        <v>318</v>
      </c>
      <c r="C239" s="7" t="str">
        <f t="shared" si="12"/>
        <v>Flutolanil 40SC -Nichino</v>
      </c>
      <c r="D239" s="6" t="s">
        <v>0</v>
      </c>
      <c r="E239" s="142" t="s">
        <v>1</v>
      </c>
      <c r="F239" s="5" t="s">
        <v>3</v>
      </c>
      <c r="G239" s="5" t="s">
        <v>4</v>
      </c>
      <c r="H239" s="5" t="s">
        <v>5</v>
      </c>
      <c r="I239" s="5" t="s">
        <v>9</v>
      </c>
      <c r="J239" s="5" t="s">
        <v>14</v>
      </c>
      <c r="K239" s="5" t="s">
        <v>15</v>
      </c>
      <c r="L239" s="134" t="s">
        <v>17</v>
      </c>
      <c r="M239" s="134" t="s">
        <v>18</v>
      </c>
      <c r="N239" s="134" t="s">
        <v>23</v>
      </c>
      <c r="O239" s="134" t="s">
        <v>25</v>
      </c>
      <c r="P239" s="134" t="s">
        <v>28</v>
      </c>
      <c r="Q239" s="134"/>
      <c r="R239" s="134"/>
      <c r="S239" s="134"/>
      <c r="T239" s="134"/>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c r="DE239" s="3"/>
      <c r="DF239" s="3"/>
      <c r="DG239" s="3"/>
      <c r="DH239" s="3"/>
      <c r="DI239" s="3"/>
      <c r="DJ239" s="3"/>
      <c r="DK239" s="3"/>
      <c r="DL239" s="3"/>
      <c r="DM239" s="3"/>
      <c r="DN239" s="3"/>
      <c r="DO239" s="3"/>
      <c r="DP239" s="3"/>
      <c r="DQ239" s="3"/>
      <c r="DR239" s="3"/>
      <c r="DS239" s="3"/>
      <c r="DT239" s="3"/>
      <c r="DU239" s="3"/>
      <c r="DV239" s="3"/>
      <c r="DW239" s="3"/>
      <c r="DX239" s="3"/>
      <c r="DY239" s="3"/>
      <c r="DZ239" s="3"/>
      <c r="EA239" s="3"/>
      <c r="EB239" s="3"/>
      <c r="EC239" s="3"/>
      <c r="ED239" s="3"/>
      <c r="EE239" s="3"/>
      <c r="EF239" s="3"/>
      <c r="EG239" s="3"/>
      <c r="EH239" s="3"/>
      <c r="EI239" s="3"/>
      <c r="EJ239" s="3"/>
      <c r="EK239" s="3"/>
      <c r="EL239" s="3"/>
      <c r="EM239" s="3"/>
      <c r="EN239" s="3"/>
      <c r="EO239" s="3"/>
      <c r="EP239" s="3"/>
      <c r="EQ239" s="3"/>
      <c r="ER239" s="3"/>
      <c r="ES239" s="3"/>
      <c r="ET239" s="3"/>
      <c r="EU239" s="3"/>
      <c r="EV239" s="3"/>
      <c r="EW239" s="3"/>
      <c r="EX239" s="3"/>
      <c r="EY239" s="3"/>
      <c r="EZ239" s="3"/>
      <c r="FA239" s="3"/>
      <c r="FB239" s="3"/>
      <c r="FC239" s="3"/>
      <c r="FD239" s="3"/>
      <c r="FE239" s="3"/>
      <c r="FF239" s="3"/>
      <c r="FG239" s="3"/>
      <c r="FH239" s="3"/>
      <c r="FI239" s="3"/>
      <c r="FJ239" s="3"/>
      <c r="FK239" s="3"/>
      <c r="FL239" s="3"/>
      <c r="FM239" s="3"/>
      <c r="FN239" s="3"/>
      <c r="FO239" s="3"/>
      <c r="FP239" s="3"/>
      <c r="FQ239" s="3"/>
      <c r="FR239" s="3"/>
      <c r="FS239" s="3"/>
      <c r="FT239" s="3"/>
      <c r="FU239" s="3"/>
      <c r="FV239" s="3"/>
      <c r="FW239" s="3"/>
      <c r="FX239" s="3"/>
      <c r="FY239" s="3"/>
      <c r="FZ239" s="3"/>
      <c r="GA239" s="3"/>
      <c r="GB239" s="3"/>
      <c r="GC239" s="3"/>
      <c r="GD239" s="3"/>
      <c r="GE239" s="3"/>
      <c r="GF239" s="3"/>
      <c r="GG239" s="3"/>
      <c r="GH239" s="3"/>
      <c r="GI239" s="3"/>
      <c r="GJ239" s="3"/>
      <c r="GK239" s="3"/>
      <c r="GL239" s="3"/>
      <c r="GM239" s="3"/>
      <c r="GN239" s="3"/>
      <c r="GO239" s="3"/>
      <c r="GP239" s="3"/>
      <c r="GQ239" s="3"/>
      <c r="GR239" s="3"/>
      <c r="GS239" s="3"/>
      <c r="GT239" s="3"/>
      <c r="GU239" s="3"/>
      <c r="GV239" s="3"/>
      <c r="GW239" s="3"/>
      <c r="GX239" s="3"/>
      <c r="GY239" s="3"/>
      <c r="GZ239" s="3"/>
      <c r="HA239" s="3"/>
      <c r="HB239" s="3"/>
      <c r="HC239" s="3"/>
      <c r="HD239" s="3"/>
      <c r="HE239" s="3"/>
      <c r="HF239" s="3"/>
      <c r="HG239" s="3"/>
      <c r="HH239" s="3"/>
      <c r="HI239" s="3"/>
      <c r="HJ239" s="3"/>
      <c r="HK239" s="3"/>
      <c r="HL239" s="3"/>
      <c r="HM239" s="3"/>
      <c r="HN239" s="3"/>
      <c r="HO239" s="3"/>
      <c r="HP239" s="3"/>
      <c r="HQ239" s="3"/>
      <c r="HR239" s="3"/>
      <c r="HS239" s="3"/>
      <c r="HT239" s="3"/>
      <c r="HU239" s="3"/>
      <c r="HV239" s="3"/>
      <c r="HW239" s="3"/>
      <c r="HX239" s="3"/>
      <c r="HY239" s="3"/>
      <c r="HZ239" s="3"/>
      <c r="IA239" s="3"/>
      <c r="IB239" s="3"/>
      <c r="IC239" s="3"/>
      <c r="ID239" s="3"/>
      <c r="IE239" s="3"/>
      <c r="IF239" s="3"/>
      <c r="IG239" s="3"/>
      <c r="IH239" s="3"/>
      <c r="II239" s="3"/>
      <c r="IJ239" s="3"/>
      <c r="IK239" s="3"/>
      <c r="IL239" s="3"/>
      <c r="IM239" s="3"/>
      <c r="IN239" s="3"/>
      <c r="IO239" s="3"/>
      <c r="IP239" s="3"/>
      <c r="IQ239" s="3"/>
      <c r="IR239" s="3"/>
      <c r="IS239" s="3"/>
      <c r="IT239" s="3"/>
      <c r="IU239" s="3"/>
      <c r="IV239" s="3"/>
      <c r="IW239" s="3"/>
      <c r="IX239" s="3"/>
    </row>
    <row r="240" spans="1:258" s="5" customFormat="1">
      <c r="A240" s="7" t="s">
        <v>319</v>
      </c>
      <c r="B240" s="145" t="s">
        <v>318</v>
      </c>
      <c r="C240" s="7" t="str">
        <f t="shared" si="12"/>
        <v>Fluazinam -Nichino</v>
      </c>
      <c r="D240" s="6" t="s">
        <v>0</v>
      </c>
      <c r="E240" s="142" t="s">
        <v>1</v>
      </c>
      <c r="F240" s="5" t="s">
        <v>3</v>
      </c>
      <c r="G240" s="5" t="s">
        <v>4</v>
      </c>
      <c r="H240" s="5" t="s">
        <v>5</v>
      </c>
      <c r="I240" s="5" t="s">
        <v>9</v>
      </c>
      <c r="J240" s="5" t="s">
        <v>14</v>
      </c>
      <c r="K240" s="5" t="s">
        <v>15</v>
      </c>
      <c r="L240" s="134" t="s">
        <v>17</v>
      </c>
      <c r="M240" s="134" t="s">
        <v>18</v>
      </c>
      <c r="N240" s="134" t="s">
        <v>23</v>
      </c>
      <c r="O240" s="134" t="s">
        <v>25</v>
      </c>
      <c r="P240" s="134" t="s">
        <v>28</v>
      </c>
      <c r="Q240" s="134"/>
      <c r="R240" s="134"/>
      <c r="S240" s="134"/>
      <c r="T240" s="134"/>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c r="DE240" s="3"/>
      <c r="DF240" s="3"/>
      <c r="DG240" s="3"/>
      <c r="DH240" s="3"/>
      <c r="DI240" s="3"/>
      <c r="DJ240" s="3"/>
      <c r="DK240" s="3"/>
      <c r="DL240" s="3"/>
      <c r="DM240" s="3"/>
      <c r="DN240" s="3"/>
      <c r="DO240" s="3"/>
      <c r="DP240" s="3"/>
      <c r="DQ240" s="3"/>
      <c r="DR240" s="3"/>
      <c r="DS240" s="3"/>
      <c r="DT240" s="3"/>
      <c r="DU240" s="3"/>
      <c r="DV240" s="3"/>
      <c r="DW240" s="3"/>
      <c r="DX240" s="3"/>
      <c r="DY240" s="3"/>
      <c r="DZ240" s="3"/>
      <c r="EA240" s="3"/>
      <c r="EB240" s="3"/>
      <c r="EC240" s="3"/>
      <c r="ED240" s="3"/>
      <c r="EE240" s="3"/>
      <c r="EF240" s="3"/>
      <c r="EG240" s="3"/>
      <c r="EH240" s="3"/>
      <c r="EI240" s="3"/>
      <c r="EJ240" s="3"/>
      <c r="EK240" s="3"/>
      <c r="EL240" s="3"/>
      <c r="EM240" s="3"/>
      <c r="EN240" s="3"/>
      <c r="EO240" s="3"/>
      <c r="EP240" s="3"/>
      <c r="EQ240" s="3"/>
      <c r="ER240" s="3"/>
      <c r="ES240" s="3"/>
      <c r="ET240" s="3"/>
      <c r="EU240" s="3"/>
      <c r="EV240" s="3"/>
      <c r="EW240" s="3"/>
      <c r="EX240" s="3"/>
      <c r="EY240" s="3"/>
      <c r="EZ240" s="3"/>
      <c r="FA240" s="3"/>
      <c r="FB240" s="3"/>
      <c r="FC240" s="3"/>
      <c r="FD240" s="3"/>
      <c r="FE240" s="3"/>
      <c r="FF240" s="3"/>
      <c r="FG240" s="3"/>
      <c r="FH240" s="3"/>
      <c r="FI240" s="3"/>
      <c r="FJ240" s="3"/>
      <c r="FK240" s="3"/>
      <c r="FL240" s="3"/>
      <c r="FM240" s="3"/>
      <c r="FN240" s="3"/>
      <c r="FO240" s="3"/>
      <c r="FP240" s="3"/>
      <c r="FQ240" s="3"/>
      <c r="FR240" s="3"/>
      <c r="FS240" s="3"/>
      <c r="FT240" s="3"/>
      <c r="FU240" s="3"/>
      <c r="FV240" s="3"/>
      <c r="FW240" s="3"/>
      <c r="FX240" s="3"/>
      <c r="FY240" s="3"/>
      <c r="FZ240" s="3"/>
      <c r="GA240" s="3"/>
      <c r="GB240" s="3"/>
      <c r="GC240" s="3"/>
      <c r="GD240" s="3"/>
      <c r="GE240" s="3"/>
      <c r="GF240" s="3"/>
      <c r="GG240" s="3"/>
      <c r="GH240" s="3"/>
      <c r="GI240" s="3"/>
      <c r="GJ240" s="3"/>
      <c r="GK240" s="3"/>
      <c r="GL240" s="3"/>
      <c r="GM240" s="3"/>
      <c r="GN240" s="3"/>
      <c r="GO240" s="3"/>
      <c r="GP240" s="3"/>
      <c r="GQ240" s="3"/>
      <c r="GR240" s="3"/>
      <c r="GS240" s="3"/>
      <c r="GT240" s="3"/>
      <c r="GU240" s="3"/>
      <c r="GV240" s="3"/>
      <c r="GW240" s="3"/>
      <c r="GX240" s="3"/>
      <c r="GY240" s="3"/>
      <c r="GZ240" s="3"/>
      <c r="HA240" s="3"/>
      <c r="HB240" s="3"/>
      <c r="HC240" s="3"/>
      <c r="HD240" s="3"/>
      <c r="HE240" s="3"/>
      <c r="HF240" s="3"/>
      <c r="HG240" s="3"/>
      <c r="HH240" s="3"/>
      <c r="HI240" s="3"/>
      <c r="HJ240" s="3"/>
      <c r="HK240" s="3"/>
      <c r="HL240" s="3"/>
      <c r="HM240" s="3"/>
      <c r="HN240" s="3"/>
      <c r="HO240" s="3"/>
      <c r="HP240" s="3"/>
      <c r="HQ240" s="3"/>
      <c r="HR240" s="3"/>
      <c r="HS240" s="3"/>
      <c r="HT240" s="3"/>
      <c r="HU240" s="3"/>
      <c r="HV240" s="3"/>
      <c r="HW240" s="3"/>
      <c r="HX240" s="3"/>
      <c r="HY240" s="3"/>
      <c r="HZ240" s="3"/>
      <c r="IA240" s="3"/>
      <c r="IB240" s="3"/>
      <c r="IC240" s="3"/>
      <c r="ID240" s="3"/>
      <c r="IE240" s="3"/>
      <c r="IF240" s="3"/>
      <c r="IG240" s="3"/>
      <c r="IH240" s="3"/>
      <c r="II240" s="3"/>
      <c r="IJ240" s="3"/>
      <c r="IK240" s="3"/>
      <c r="IL240" s="3"/>
      <c r="IM240" s="3"/>
      <c r="IN240" s="3"/>
      <c r="IO240" s="3"/>
      <c r="IP240" s="3"/>
      <c r="IQ240" s="3"/>
      <c r="IR240" s="3"/>
      <c r="IS240" s="3"/>
      <c r="IT240" s="3"/>
      <c r="IU240" s="3"/>
      <c r="IV240" s="3"/>
      <c r="IW240" s="3"/>
      <c r="IX240" s="3"/>
    </row>
    <row r="241" spans="1:258" s="5" customFormat="1">
      <c r="A241" s="7" t="s">
        <v>317</v>
      </c>
      <c r="B241" s="145" t="s">
        <v>316</v>
      </c>
      <c r="C241" s="7" t="str">
        <f t="shared" si="12"/>
        <v>Fluazinam(Omega) -ISK</v>
      </c>
      <c r="D241" s="6" t="s">
        <v>0</v>
      </c>
      <c r="E241" s="142" t="s">
        <v>1</v>
      </c>
      <c r="F241" s="5" t="s">
        <v>3</v>
      </c>
      <c r="G241" s="5" t="s">
        <v>4</v>
      </c>
      <c r="H241" s="5" t="s">
        <v>5</v>
      </c>
      <c r="I241" s="5" t="s">
        <v>9</v>
      </c>
      <c r="J241" s="5" t="s">
        <v>14</v>
      </c>
      <c r="K241" s="5" t="s">
        <v>15</v>
      </c>
      <c r="L241" s="134" t="s">
        <v>17</v>
      </c>
      <c r="M241" s="134" t="s">
        <v>18</v>
      </c>
      <c r="N241" s="134" t="s">
        <v>23</v>
      </c>
      <c r="O241" s="134" t="s">
        <v>25</v>
      </c>
      <c r="P241" s="134" t="s">
        <v>28</v>
      </c>
      <c r="Q241" s="134"/>
      <c r="R241" s="134"/>
      <c r="S241" s="134"/>
      <c r="T241" s="134"/>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c r="DA241" s="3"/>
      <c r="DB241" s="3"/>
      <c r="DC241" s="3"/>
      <c r="DD241" s="3"/>
      <c r="DE241" s="3"/>
      <c r="DF241" s="3"/>
      <c r="DG241" s="3"/>
      <c r="DH241" s="3"/>
      <c r="DI241" s="3"/>
      <c r="DJ241" s="3"/>
      <c r="DK241" s="3"/>
      <c r="DL241" s="3"/>
      <c r="DM241" s="3"/>
      <c r="DN241" s="3"/>
      <c r="DO241" s="3"/>
      <c r="DP241" s="3"/>
      <c r="DQ241" s="3"/>
      <c r="DR241" s="3"/>
      <c r="DS241" s="3"/>
      <c r="DT241" s="3"/>
      <c r="DU241" s="3"/>
      <c r="DV241" s="3"/>
      <c r="DW241" s="3"/>
      <c r="DX241" s="3"/>
      <c r="DY241" s="3"/>
      <c r="DZ241" s="3"/>
      <c r="EA241" s="3"/>
      <c r="EB241" s="3"/>
      <c r="EC241" s="3"/>
      <c r="ED241" s="3"/>
      <c r="EE241" s="3"/>
      <c r="EF241" s="3"/>
      <c r="EG241" s="3"/>
      <c r="EH241" s="3"/>
      <c r="EI241" s="3"/>
      <c r="EJ241" s="3"/>
      <c r="EK241" s="3"/>
      <c r="EL241" s="3"/>
      <c r="EM241" s="3"/>
      <c r="EN241" s="3"/>
      <c r="EO241" s="3"/>
      <c r="EP241" s="3"/>
      <c r="EQ241" s="3"/>
      <c r="ER241" s="3"/>
      <c r="ES241" s="3"/>
      <c r="ET241" s="3"/>
      <c r="EU241" s="3"/>
      <c r="EV241" s="3"/>
      <c r="EW241" s="3"/>
      <c r="EX241" s="3"/>
      <c r="EY241" s="3"/>
      <c r="EZ241" s="3"/>
      <c r="FA241" s="3"/>
      <c r="FB241" s="3"/>
      <c r="FC241" s="3"/>
      <c r="FD241" s="3"/>
      <c r="FE241" s="3"/>
      <c r="FF241" s="3"/>
      <c r="FG241" s="3"/>
      <c r="FH241" s="3"/>
      <c r="FI241" s="3"/>
      <c r="FJ241" s="3"/>
      <c r="FK241" s="3"/>
      <c r="FL241" s="3"/>
      <c r="FM241" s="3"/>
      <c r="FN241" s="3"/>
      <c r="FO241" s="3"/>
      <c r="FP241" s="3"/>
      <c r="FQ241" s="3"/>
      <c r="FR241" s="3"/>
      <c r="FS241" s="3"/>
      <c r="FT241" s="3"/>
      <c r="FU241" s="3"/>
      <c r="FV241" s="3"/>
      <c r="FW241" s="3"/>
      <c r="FX241" s="3"/>
      <c r="FY241" s="3"/>
      <c r="FZ241" s="3"/>
      <c r="GA241" s="3"/>
      <c r="GB241" s="3"/>
      <c r="GC241" s="3"/>
      <c r="GD241" s="3"/>
      <c r="GE241" s="3"/>
      <c r="GF241" s="3"/>
      <c r="GG241" s="3"/>
      <c r="GH241" s="3"/>
      <c r="GI241" s="3"/>
      <c r="GJ241" s="3"/>
      <c r="GK241" s="3"/>
      <c r="GL241" s="3"/>
      <c r="GM241" s="3"/>
      <c r="GN241" s="3"/>
      <c r="GO241" s="3"/>
      <c r="GP241" s="3"/>
      <c r="GQ241" s="3"/>
      <c r="GR241" s="3"/>
      <c r="GS241" s="3"/>
      <c r="GT241" s="3"/>
      <c r="GU241" s="3"/>
      <c r="GV241" s="3"/>
      <c r="GW241" s="3"/>
      <c r="GX241" s="3"/>
      <c r="GY241" s="3"/>
      <c r="GZ241" s="3"/>
      <c r="HA241" s="3"/>
      <c r="HB241" s="3"/>
      <c r="HC241" s="3"/>
      <c r="HD241" s="3"/>
      <c r="HE241" s="3"/>
      <c r="HF241" s="3"/>
      <c r="HG241" s="3"/>
      <c r="HH241" s="3"/>
      <c r="HI241" s="3"/>
      <c r="HJ241" s="3"/>
      <c r="HK241" s="3"/>
      <c r="HL241" s="3"/>
      <c r="HM241" s="3"/>
      <c r="HN241" s="3"/>
      <c r="HO241" s="3"/>
      <c r="HP241" s="3"/>
      <c r="HQ241" s="3"/>
      <c r="HR241" s="3"/>
      <c r="HS241" s="3"/>
      <c r="HT241" s="3"/>
      <c r="HU241" s="3"/>
      <c r="HV241" s="3"/>
      <c r="HW241" s="3"/>
      <c r="HX241" s="3"/>
      <c r="HY241" s="3"/>
      <c r="HZ241" s="3"/>
      <c r="IA241" s="3"/>
      <c r="IB241" s="3"/>
      <c r="IC241" s="3"/>
      <c r="ID241" s="3"/>
      <c r="IE241" s="3"/>
      <c r="IF241" s="3"/>
      <c r="IG241" s="3"/>
      <c r="IH241" s="3"/>
      <c r="II241" s="3"/>
      <c r="IJ241" s="3"/>
      <c r="IK241" s="3"/>
      <c r="IL241" s="3"/>
      <c r="IM241" s="3"/>
      <c r="IN241" s="3"/>
      <c r="IO241" s="3"/>
      <c r="IP241" s="3"/>
      <c r="IQ241" s="3"/>
      <c r="IR241" s="3"/>
      <c r="IS241" s="3"/>
      <c r="IT241" s="3"/>
      <c r="IU241" s="3"/>
      <c r="IV241" s="3"/>
      <c r="IW241" s="3"/>
      <c r="IX241" s="3"/>
    </row>
    <row r="242" spans="1:258" s="5" customFormat="1">
      <c r="A242" s="7" t="s">
        <v>315</v>
      </c>
      <c r="B242" s="145" t="s">
        <v>303</v>
      </c>
      <c r="C242" s="7" t="str">
        <f t="shared" si="12"/>
        <v>Formesafen 2SL -Sharda</v>
      </c>
      <c r="D242" s="6" t="s">
        <v>0</v>
      </c>
      <c r="E242" s="142" t="s">
        <v>1</v>
      </c>
      <c r="F242" s="5" t="s">
        <v>3</v>
      </c>
      <c r="G242" s="5" t="s">
        <v>4</v>
      </c>
      <c r="H242" s="5" t="s">
        <v>5</v>
      </c>
      <c r="I242" s="5" t="s">
        <v>15</v>
      </c>
      <c r="J242" s="5" t="s">
        <v>17</v>
      </c>
      <c r="K242" s="5" t="s">
        <v>20</v>
      </c>
      <c r="L242" s="134" t="s">
        <v>46</v>
      </c>
      <c r="M242" s="134"/>
      <c r="N242" s="134"/>
      <c r="O242" s="134"/>
      <c r="P242" s="134"/>
      <c r="Q242" s="134"/>
      <c r="R242" s="134"/>
      <c r="S242" s="134"/>
      <c r="T242" s="134"/>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c r="DA242" s="3"/>
      <c r="DB242" s="3"/>
      <c r="DC242" s="3"/>
      <c r="DD242" s="3"/>
      <c r="DE242" s="3"/>
      <c r="DF242" s="3"/>
      <c r="DG242" s="3"/>
      <c r="DH242" s="3"/>
      <c r="DI242" s="3"/>
      <c r="DJ242" s="3"/>
      <c r="DK242" s="3"/>
      <c r="DL242" s="3"/>
      <c r="DM242" s="3"/>
      <c r="DN242" s="3"/>
      <c r="DO242" s="3"/>
      <c r="DP242" s="3"/>
      <c r="DQ242" s="3"/>
      <c r="DR242" s="3"/>
      <c r="DS242" s="3"/>
      <c r="DT242" s="3"/>
      <c r="DU242" s="3"/>
      <c r="DV242" s="3"/>
      <c r="DW242" s="3"/>
      <c r="DX242" s="3"/>
      <c r="DY242" s="3"/>
      <c r="DZ242" s="3"/>
      <c r="EA242" s="3"/>
      <c r="EB242" s="3"/>
      <c r="EC242" s="3"/>
      <c r="ED242" s="3"/>
      <c r="EE242" s="3"/>
      <c r="EF242" s="3"/>
      <c r="EG242" s="3"/>
      <c r="EH242" s="3"/>
      <c r="EI242" s="3"/>
      <c r="EJ242" s="3"/>
      <c r="EK242" s="3"/>
      <c r="EL242" s="3"/>
      <c r="EM242" s="3"/>
      <c r="EN242" s="3"/>
      <c r="EO242" s="3"/>
      <c r="EP242" s="3"/>
      <c r="EQ242" s="3"/>
      <c r="ER242" s="3"/>
      <c r="ES242" s="3"/>
      <c r="ET242" s="3"/>
      <c r="EU242" s="3"/>
      <c r="EV242" s="3"/>
      <c r="EW242" s="3"/>
      <c r="EX242" s="3"/>
      <c r="EY242" s="3"/>
      <c r="EZ242" s="3"/>
      <c r="FA242" s="3"/>
      <c r="FB242" s="3"/>
      <c r="FC242" s="3"/>
      <c r="FD242" s="3"/>
      <c r="FE242" s="3"/>
      <c r="FF242" s="3"/>
      <c r="FG242" s="3"/>
      <c r="FH242" s="3"/>
      <c r="FI242" s="3"/>
      <c r="FJ242" s="3"/>
      <c r="FK242" s="3"/>
      <c r="FL242" s="3"/>
      <c r="FM242" s="3"/>
      <c r="FN242" s="3"/>
      <c r="FO242" s="3"/>
      <c r="FP242" s="3"/>
      <c r="FQ242" s="3"/>
      <c r="FR242" s="3"/>
      <c r="FS242" s="3"/>
      <c r="FT242" s="3"/>
      <c r="FU242" s="3"/>
      <c r="FV242" s="3"/>
      <c r="FW242" s="3"/>
      <c r="FX242" s="3"/>
      <c r="FY242" s="3"/>
      <c r="FZ242" s="3"/>
      <c r="GA242" s="3"/>
      <c r="GB242" s="3"/>
      <c r="GC242" s="3"/>
      <c r="GD242" s="3"/>
      <c r="GE242" s="3"/>
      <c r="GF242" s="3"/>
      <c r="GG242" s="3"/>
      <c r="GH242" s="3"/>
      <c r="GI242" s="3"/>
      <c r="GJ242" s="3"/>
      <c r="GK242" s="3"/>
      <c r="GL242" s="3"/>
      <c r="GM242" s="3"/>
      <c r="GN242" s="3"/>
      <c r="GO242" s="3"/>
      <c r="GP242" s="3"/>
      <c r="GQ242" s="3"/>
      <c r="GR242" s="3"/>
      <c r="GS242" s="3"/>
      <c r="GT242" s="3"/>
      <c r="GU242" s="3"/>
      <c r="GV242" s="3"/>
      <c r="GW242" s="3"/>
      <c r="GX242" s="3"/>
      <c r="GY242" s="3"/>
      <c r="GZ242" s="3"/>
      <c r="HA242" s="3"/>
      <c r="HB242" s="3"/>
      <c r="HC242" s="3"/>
      <c r="HD242" s="3"/>
      <c r="HE242" s="3"/>
      <c r="HF242" s="3"/>
      <c r="HG242" s="3"/>
      <c r="HH242" s="3"/>
      <c r="HI242" s="3"/>
      <c r="HJ242" s="3"/>
      <c r="HK242" s="3"/>
      <c r="HL242" s="3"/>
      <c r="HM242" s="3"/>
      <c r="HN242" s="3"/>
      <c r="HO242" s="3"/>
      <c r="HP242" s="3"/>
      <c r="HQ242" s="3"/>
      <c r="HR242" s="3"/>
      <c r="HS242" s="3"/>
      <c r="HT242" s="3"/>
      <c r="HU242" s="3"/>
      <c r="HV242" s="3"/>
      <c r="HW242" s="3"/>
      <c r="HX242" s="3"/>
      <c r="HY242" s="3"/>
      <c r="HZ242" s="3"/>
      <c r="IA242" s="3"/>
      <c r="IB242" s="3"/>
      <c r="IC242" s="3"/>
      <c r="ID242" s="3"/>
      <c r="IE242" s="3"/>
      <c r="IF242" s="3"/>
      <c r="IG242" s="3"/>
      <c r="IH242" s="3"/>
      <c r="II242" s="3"/>
      <c r="IJ242" s="3"/>
      <c r="IK242" s="3"/>
      <c r="IL242" s="3"/>
      <c r="IM242" s="3"/>
      <c r="IN242" s="3"/>
      <c r="IO242" s="3"/>
      <c r="IP242" s="3"/>
      <c r="IQ242" s="3"/>
      <c r="IR242" s="3"/>
      <c r="IS242" s="3"/>
      <c r="IT242" s="3"/>
      <c r="IU242" s="3"/>
      <c r="IV242" s="3"/>
      <c r="IW242" s="3"/>
      <c r="IX242" s="3"/>
    </row>
    <row r="243" spans="1:258">
      <c r="A243" s="7" t="s">
        <v>314</v>
      </c>
      <c r="B243" s="145" t="s">
        <v>297</v>
      </c>
      <c r="C243" s="7" t="str">
        <f t="shared" si="12"/>
        <v>Gallery DF -Dow</v>
      </c>
      <c r="D243" s="6" t="s">
        <v>0</v>
      </c>
      <c r="E243" s="142" t="s">
        <v>1</v>
      </c>
      <c r="F243" s="5" t="s">
        <v>3</v>
      </c>
      <c r="G243" s="5" t="s">
        <v>4</v>
      </c>
      <c r="H243" s="5" t="s">
        <v>5</v>
      </c>
      <c r="I243" s="5" t="s">
        <v>18</v>
      </c>
      <c r="J243" s="5" t="s">
        <v>20</v>
      </c>
      <c r="K243" s="5" t="s">
        <v>21</v>
      </c>
      <c r="L243" s="134" t="s">
        <v>23</v>
      </c>
      <c r="M243" s="134"/>
      <c r="N243" s="134"/>
      <c r="O243" s="134"/>
      <c r="P243" s="134"/>
      <c r="Q243" s="134"/>
      <c r="R243" s="134"/>
      <c r="S243" s="134"/>
      <c r="T243" s="134"/>
      <c r="U243" s="5"/>
      <c r="V243" s="5"/>
    </row>
    <row r="244" spans="1:258">
      <c r="A244" s="7" t="s">
        <v>313</v>
      </c>
      <c r="B244" s="145" t="s">
        <v>297</v>
      </c>
      <c r="C244" s="7" t="str">
        <f t="shared" si="12"/>
        <v>Gallery WP -Dow</v>
      </c>
      <c r="D244" s="6" t="s">
        <v>0</v>
      </c>
      <c r="E244" s="142" t="s">
        <v>1</v>
      </c>
      <c r="F244" s="5" t="s">
        <v>3</v>
      </c>
      <c r="G244" s="5" t="s">
        <v>4</v>
      </c>
      <c r="H244" s="5" t="s">
        <v>5</v>
      </c>
      <c r="I244" s="5" t="s">
        <v>18</v>
      </c>
      <c r="J244" s="5" t="s">
        <v>25</v>
      </c>
      <c r="K244" s="5" t="s">
        <v>28</v>
      </c>
      <c r="L244" s="134"/>
      <c r="M244" s="134"/>
      <c r="N244" s="134"/>
      <c r="O244" s="134"/>
      <c r="P244" s="134"/>
      <c r="Q244" s="134"/>
      <c r="R244" s="134"/>
      <c r="S244" s="134"/>
      <c r="T244" s="134"/>
      <c r="U244" s="5"/>
      <c r="V244" s="5"/>
    </row>
    <row r="245" spans="1:258">
      <c r="A245" s="7" t="s">
        <v>312</v>
      </c>
      <c r="B245" s="145" t="s">
        <v>217</v>
      </c>
      <c r="C245" s="7" t="str">
        <f t="shared" si="12"/>
        <v>Goal -Regal</v>
      </c>
      <c r="D245" s="6" t="s">
        <v>0</v>
      </c>
      <c r="E245" s="142" t="s">
        <v>1</v>
      </c>
      <c r="F245" s="5" t="s">
        <v>3</v>
      </c>
      <c r="G245" s="5" t="s">
        <v>4</v>
      </c>
      <c r="H245" s="5" t="s">
        <v>16</v>
      </c>
      <c r="I245" s="5"/>
      <c r="J245" s="5"/>
      <c r="K245" s="5"/>
      <c r="L245" s="134"/>
      <c r="M245" s="134"/>
      <c r="N245" s="134"/>
      <c r="O245" s="134"/>
      <c r="P245" s="134"/>
      <c r="Q245" s="134"/>
      <c r="R245" s="134"/>
      <c r="S245" s="134"/>
      <c r="T245" s="134"/>
      <c r="U245" s="5"/>
      <c r="V245" s="5"/>
    </row>
    <row r="246" spans="1:258">
      <c r="A246" s="7" t="s">
        <v>311</v>
      </c>
      <c r="B246" s="145" t="s">
        <v>97</v>
      </c>
      <c r="C246" s="7" t="str">
        <f t="shared" si="12"/>
        <v>Goldwing -Phoenix</v>
      </c>
      <c r="D246" s="6" t="s">
        <v>0</v>
      </c>
      <c r="E246" s="142" t="s">
        <v>1</v>
      </c>
      <c r="F246" s="5" t="s">
        <v>3</v>
      </c>
      <c r="G246" s="5" t="s">
        <v>4</v>
      </c>
      <c r="H246" s="5" t="s">
        <v>5</v>
      </c>
      <c r="I246" s="5" t="s">
        <v>16</v>
      </c>
      <c r="J246" s="5" t="s">
        <v>17</v>
      </c>
      <c r="K246" s="5" t="s">
        <v>48</v>
      </c>
      <c r="L246" s="134"/>
      <c r="M246" s="134"/>
      <c r="N246" s="134"/>
      <c r="O246" s="134"/>
      <c r="P246" s="134"/>
      <c r="Q246" s="134"/>
      <c r="R246" s="134"/>
      <c r="S246" s="134"/>
      <c r="T246" s="134"/>
      <c r="U246" s="5"/>
      <c r="V246" s="5"/>
    </row>
    <row r="247" spans="1:258">
      <c r="A247" s="7" t="s">
        <v>310</v>
      </c>
      <c r="B247" s="145" t="s">
        <v>186</v>
      </c>
      <c r="C247" s="7" t="str">
        <f t="shared" si="12"/>
        <v>Harvade 25F -Chemtura</v>
      </c>
      <c r="D247" s="6" t="s">
        <v>0</v>
      </c>
      <c r="E247" s="142" t="s">
        <v>1</v>
      </c>
      <c r="F247" s="5" t="s">
        <v>3</v>
      </c>
      <c r="G247" s="5" t="s">
        <v>4</v>
      </c>
      <c r="H247" s="5" t="s">
        <v>5</v>
      </c>
      <c r="I247" s="5" t="s">
        <v>15</v>
      </c>
      <c r="J247" s="5" t="s">
        <v>14</v>
      </c>
      <c r="K247" s="5" t="s">
        <v>17</v>
      </c>
      <c r="L247" s="134" t="s">
        <v>18</v>
      </c>
      <c r="M247" s="134"/>
      <c r="N247" s="134"/>
      <c r="O247" s="134"/>
      <c r="P247" s="134"/>
      <c r="Q247" s="134"/>
      <c r="R247" s="134"/>
      <c r="S247" s="134"/>
      <c r="T247" s="134"/>
      <c r="U247" s="5"/>
      <c r="V247" s="5"/>
    </row>
    <row r="248" spans="1:258">
      <c r="A248" s="7" t="s">
        <v>309</v>
      </c>
      <c r="B248" s="145" t="s">
        <v>186</v>
      </c>
      <c r="C248" s="7" t="str">
        <f t="shared" si="12"/>
        <v>Harvade 5F -Chemtura</v>
      </c>
      <c r="D248" s="6" t="s">
        <v>0</v>
      </c>
      <c r="E248" s="142" t="s">
        <v>1</v>
      </c>
      <c r="F248" s="5" t="s">
        <v>3</v>
      </c>
      <c r="G248" s="5" t="s">
        <v>4</v>
      </c>
      <c r="H248" s="5" t="s">
        <v>5</v>
      </c>
      <c r="I248" s="5" t="s">
        <v>15</v>
      </c>
      <c r="J248" s="5" t="s">
        <v>14</v>
      </c>
      <c r="K248" s="5" t="s">
        <v>17</v>
      </c>
      <c r="L248" s="134" t="s">
        <v>18</v>
      </c>
      <c r="M248" s="134"/>
      <c r="N248" s="134"/>
      <c r="O248" s="134"/>
      <c r="P248" s="134"/>
      <c r="Q248" s="134"/>
      <c r="R248" s="134"/>
      <c r="S248" s="134"/>
      <c r="T248" s="134"/>
      <c r="U248" s="5"/>
      <c r="V248" s="5"/>
    </row>
    <row r="249" spans="1:258">
      <c r="A249" s="7" t="s">
        <v>120</v>
      </c>
      <c r="B249" s="145" t="s">
        <v>183</v>
      </c>
      <c r="C249" s="7" t="str">
        <f t="shared" si="12"/>
        <v>Imidacloprid 1.47 -Nufarm</v>
      </c>
      <c r="D249" s="6" t="s">
        <v>0</v>
      </c>
      <c r="E249" s="142" t="s">
        <v>1</v>
      </c>
      <c r="F249" s="5" t="s">
        <v>3</v>
      </c>
      <c r="G249" s="5" t="s">
        <v>4</v>
      </c>
      <c r="H249" s="5" t="s">
        <v>5</v>
      </c>
      <c r="I249" s="5" t="s">
        <v>14</v>
      </c>
      <c r="J249" s="5" t="s">
        <v>15</v>
      </c>
      <c r="K249" s="5" t="s">
        <v>17</v>
      </c>
      <c r="L249" s="134" t="s">
        <v>18</v>
      </c>
      <c r="M249" s="134" t="s">
        <v>46</v>
      </c>
      <c r="N249" s="134" t="s">
        <v>49</v>
      </c>
      <c r="O249" s="134" t="s">
        <v>28</v>
      </c>
      <c r="P249" s="134"/>
      <c r="Q249" s="134"/>
      <c r="R249" s="136"/>
      <c r="S249" s="136"/>
      <c r="T249" s="136"/>
      <c r="U249" s="5"/>
      <c r="V249" s="5"/>
      <c r="W249" s="9"/>
      <c r="X249" s="9"/>
      <c r="Y249" s="9"/>
      <c r="Z249" s="9"/>
      <c r="AA249" s="9"/>
      <c r="AB249" s="9"/>
      <c r="AC249" s="9"/>
      <c r="AD249" s="9"/>
      <c r="AE249" s="9"/>
      <c r="AF249" s="9"/>
      <c r="AG249" s="9"/>
      <c r="AH249" s="9"/>
      <c r="AI249" s="9"/>
      <c r="AJ249" s="9"/>
      <c r="AK249" s="9"/>
      <c r="AL249" s="9"/>
      <c r="AM249" s="9"/>
      <c r="AN249" s="9"/>
      <c r="AO249" s="9"/>
      <c r="AP249" s="9"/>
      <c r="AQ249" s="9"/>
      <c r="AR249" s="9"/>
      <c r="AS249" s="9"/>
      <c r="AT249" s="9"/>
      <c r="AU249" s="9"/>
      <c r="AV249" s="9"/>
      <c r="AW249" s="9"/>
      <c r="AX249" s="9"/>
      <c r="AY249" s="9"/>
      <c r="AZ249" s="9"/>
      <c r="BA249" s="9"/>
      <c r="BB249" s="9"/>
      <c r="BC249" s="9"/>
      <c r="BD249" s="9"/>
      <c r="BE249" s="9"/>
      <c r="BF249" s="9"/>
      <c r="BG249" s="9"/>
      <c r="BH249" s="9"/>
      <c r="BI249" s="9"/>
      <c r="BJ249" s="9"/>
      <c r="BK249" s="9"/>
      <c r="BL249" s="9"/>
      <c r="BM249" s="9"/>
      <c r="BN249" s="9"/>
      <c r="BO249" s="9"/>
      <c r="BP249" s="9"/>
      <c r="BQ249" s="9"/>
      <c r="BR249" s="9"/>
      <c r="BS249" s="9"/>
      <c r="BT249" s="9"/>
      <c r="BU249" s="9"/>
      <c r="BV249" s="9"/>
      <c r="BW249" s="9"/>
      <c r="BX249" s="9"/>
      <c r="BY249" s="9"/>
      <c r="BZ249" s="9"/>
      <c r="CA249" s="9"/>
      <c r="CB249" s="9"/>
      <c r="CC249" s="9"/>
      <c r="CD249" s="9"/>
      <c r="CE249" s="9"/>
      <c r="CF249" s="9"/>
      <c r="CG249" s="9"/>
      <c r="CH249" s="9"/>
      <c r="CI249" s="9"/>
      <c r="CJ249" s="9"/>
      <c r="CK249" s="9"/>
      <c r="CL249" s="9"/>
      <c r="CM249" s="9"/>
      <c r="CN249" s="9"/>
      <c r="CO249" s="9"/>
      <c r="CP249" s="9"/>
      <c r="CQ249" s="9"/>
      <c r="CR249" s="9"/>
      <c r="CS249" s="9"/>
      <c r="CT249" s="9"/>
      <c r="CU249" s="9"/>
      <c r="CV249" s="9"/>
      <c r="CW249" s="9"/>
      <c r="CX249" s="9"/>
      <c r="CY249" s="9"/>
      <c r="CZ249" s="9"/>
      <c r="DA249" s="9"/>
      <c r="DB249" s="9"/>
      <c r="DC249" s="9"/>
      <c r="DD249" s="9"/>
      <c r="DE249" s="9"/>
      <c r="DF249" s="9"/>
      <c r="DG249" s="9"/>
      <c r="DH249" s="9"/>
      <c r="DI249" s="9"/>
      <c r="DJ249" s="9"/>
      <c r="DK249" s="9"/>
      <c r="DL249" s="9"/>
      <c r="DM249" s="9"/>
      <c r="DN249" s="9"/>
      <c r="DO249" s="9"/>
      <c r="DP249" s="9"/>
      <c r="DQ249" s="9"/>
      <c r="DR249" s="9"/>
      <c r="DS249" s="9"/>
      <c r="DT249" s="9"/>
      <c r="DU249" s="9"/>
      <c r="DV249" s="9"/>
      <c r="DW249" s="9"/>
      <c r="DX249" s="9"/>
      <c r="DY249" s="9"/>
      <c r="DZ249" s="9"/>
      <c r="EA249" s="9"/>
      <c r="EB249" s="9"/>
      <c r="EC249" s="9"/>
      <c r="ED249" s="9"/>
      <c r="EE249" s="9"/>
      <c r="EF249" s="9"/>
      <c r="EG249" s="9"/>
      <c r="EH249" s="9"/>
      <c r="EI249" s="9"/>
      <c r="EJ249" s="9"/>
      <c r="EK249" s="9"/>
      <c r="EL249" s="9"/>
      <c r="EM249" s="9"/>
      <c r="EN249" s="9"/>
      <c r="EO249" s="9"/>
      <c r="EP249" s="9"/>
      <c r="EQ249" s="9"/>
      <c r="ER249" s="9"/>
      <c r="ES249" s="9"/>
      <c r="ET249" s="9"/>
      <c r="EU249" s="9"/>
      <c r="EV249" s="9"/>
      <c r="EW249" s="9"/>
      <c r="EX249" s="9"/>
      <c r="EY249" s="9"/>
      <c r="EZ249" s="9"/>
      <c r="FA249" s="9"/>
      <c r="FB249" s="9"/>
      <c r="FC249" s="9"/>
      <c r="FD249" s="9"/>
      <c r="FE249" s="9"/>
      <c r="FF249" s="9"/>
      <c r="FG249" s="9"/>
      <c r="FH249" s="9"/>
      <c r="FI249" s="9"/>
      <c r="FJ249" s="9"/>
      <c r="FK249" s="9"/>
      <c r="FL249" s="9"/>
      <c r="FM249" s="9"/>
      <c r="FN249" s="9"/>
      <c r="FO249" s="9"/>
      <c r="FP249" s="9"/>
      <c r="FQ249" s="9"/>
      <c r="FR249" s="9"/>
      <c r="FS249" s="9"/>
      <c r="FT249" s="9"/>
      <c r="FU249" s="9"/>
      <c r="FV249" s="9"/>
      <c r="FW249" s="9"/>
      <c r="FX249" s="9"/>
      <c r="FY249" s="9"/>
      <c r="FZ249" s="9"/>
      <c r="GA249" s="9"/>
      <c r="GB249" s="9"/>
      <c r="GC249" s="9"/>
      <c r="GD249" s="9"/>
      <c r="GE249" s="9"/>
      <c r="GF249" s="9"/>
      <c r="GG249" s="9"/>
      <c r="GH249" s="9"/>
      <c r="GI249" s="9"/>
      <c r="GJ249" s="9"/>
      <c r="GK249" s="9"/>
      <c r="GL249" s="9"/>
      <c r="GM249" s="9"/>
      <c r="GN249" s="9"/>
      <c r="GO249" s="9"/>
      <c r="GP249" s="9"/>
      <c r="GQ249" s="9"/>
      <c r="GR249" s="9"/>
      <c r="GS249" s="9"/>
      <c r="GT249" s="9"/>
      <c r="GU249" s="9"/>
      <c r="GV249" s="9"/>
      <c r="GW249" s="9"/>
      <c r="GX249" s="9"/>
      <c r="GY249" s="9"/>
      <c r="GZ249" s="9"/>
      <c r="HA249" s="9"/>
      <c r="HB249" s="9"/>
      <c r="HC249" s="9"/>
      <c r="HD249" s="9"/>
      <c r="HE249" s="9"/>
      <c r="HF249" s="9"/>
      <c r="HG249" s="9"/>
      <c r="HH249" s="9"/>
      <c r="HI249" s="9"/>
      <c r="HJ249" s="9"/>
      <c r="HK249" s="9"/>
      <c r="HL249" s="9"/>
      <c r="HM249" s="9"/>
      <c r="HN249" s="9"/>
      <c r="HO249" s="9"/>
      <c r="HP249" s="9"/>
      <c r="HQ249" s="9"/>
      <c r="HR249" s="9"/>
      <c r="HS249" s="9"/>
      <c r="HT249" s="9"/>
      <c r="HU249" s="9"/>
      <c r="HV249" s="9"/>
      <c r="HW249" s="9"/>
      <c r="HX249" s="9"/>
      <c r="HY249" s="9"/>
      <c r="HZ249" s="9"/>
      <c r="IA249" s="9"/>
      <c r="IB249" s="9"/>
      <c r="IC249" s="9"/>
      <c r="ID249" s="9"/>
      <c r="IE249" s="9"/>
      <c r="IF249" s="9"/>
      <c r="IG249" s="9"/>
      <c r="IH249" s="9"/>
      <c r="II249" s="9"/>
      <c r="IJ249" s="9"/>
      <c r="IK249" s="9"/>
      <c r="IL249" s="9"/>
      <c r="IM249" s="9"/>
      <c r="IN249" s="9"/>
      <c r="IO249" s="9"/>
      <c r="IP249" s="9"/>
      <c r="IQ249" s="9"/>
      <c r="IR249" s="9"/>
      <c r="IS249" s="9"/>
      <c r="IT249" s="9"/>
      <c r="IU249" s="9"/>
      <c r="IV249" s="9"/>
      <c r="IW249" s="9"/>
      <c r="IX249" s="9"/>
    </row>
    <row r="250" spans="1:258">
      <c r="A250" s="7" t="s">
        <v>308</v>
      </c>
      <c r="B250" s="145" t="s">
        <v>124</v>
      </c>
      <c r="C250" s="7" t="str">
        <f t="shared" si="12"/>
        <v>Imidacloprid 1.6 -Albaugh</v>
      </c>
      <c r="D250" s="6" t="s">
        <v>0</v>
      </c>
      <c r="E250" s="142" t="s">
        <v>1</v>
      </c>
      <c r="F250" s="5" t="s">
        <v>3</v>
      </c>
      <c r="G250" s="5" t="s">
        <v>4</v>
      </c>
      <c r="H250" s="5" t="s">
        <v>5</v>
      </c>
      <c r="I250" s="5" t="s">
        <v>15</v>
      </c>
      <c r="J250" s="5" t="s">
        <v>14</v>
      </c>
      <c r="K250" s="5" t="s">
        <v>17</v>
      </c>
      <c r="L250" s="134" t="s">
        <v>18</v>
      </c>
      <c r="M250" s="134" t="s">
        <v>25</v>
      </c>
      <c r="N250" s="134"/>
      <c r="O250" s="134"/>
      <c r="P250" s="134"/>
      <c r="Q250" s="134"/>
      <c r="R250" s="136"/>
      <c r="S250" s="136"/>
      <c r="T250" s="136"/>
      <c r="U250" s="5"/>
      <c r="V250" s="5"/>
      <c r="W250" s="9"/>
      <c r="X250" s="9"/>
      <c r="Y250" s="9"/>
      <c r="Z250" s="9"/>
      <c r="AA250" s="9"/>
      <c r="AB250" s="9"/>
      <c r="AC250" s="9"/>
      <c r="AD250" s="9"/>
      <c r="AE250" s="9"/>
      <c r="AF250" s="9"/>
      <c r="AG250" s="9"/>
      <c r="AH250" s="9"/>
      <c r="AI250" s="9"/>
      <c r="AJ250" s="9"/>
      <c r="AK250" s="9"/>
      <c r="AL250" s="9"/>
      <c r="AM250" s="9"/>
      <c r="AN250" s="9"/>
      <c r="AO250" s="9"/>
      <c r="AP250" s="9"/>
      <c r="AQ250" s="9"/>
      <c r="AR250" s="9"/>
      <c r="AS250" s="9"/>
      <c r="AT250" s="9"/>
      <c r="AU250" s="9"/>
      <c r="AV250" s="9"/>
      <c r="AW250" s="9"/>
      <c r="AX250" s="9"/>
      <c r="AY250" s="9"/>
      <c r="AZ250" s="9"/>
      <c r="BA250" s="9"/>
      <c r="BB250" s="9"/>
      <c r="BC250" s="9"/>
      <c r="BD250" s="9"/>
      <c r="BE250" s="9"/>
      <c r="BF250" s="9"/>
      <c r="BG250" s="9"/>
      <c r="BH250" s="9"/>
      <c r="BI250" s="9"/>
      <c r="BJ250" s="9"/>
      <c r="BK250" s="9"/>
      <c r="BL250" s="9"/>
      <c r="BM250" s="9"/>
      <c r="BN250" s="9"/>
      <c r="BO250" s="9"/>
      <c r="BP250" s="9"/>
      <c r="BQ250" s="9"/>
      <c r="BR250" s="9"/>
      <c r="BS250" s="9"/>
      <c r="BT250" s="9"/>
      <c r="BU250" s="9"/>
      <c r="BV250" s="9"/>
      <c r="BW250" s="9"/>
      <c r="BX250" s="9"/>
      <c r="BY250" s="9"/>
      <c r="BZ250" s="9"/>
      <c r="CA250" s="9"/>
      <c r="CB250" s="9"/>
      <c r="CC250" s="9"/>
      <c r="CD250" s="9"/>
      <c r="CE250" s="9"/>
      <c r="CF250" s="9"/>
      <c r="CG250" s="9"/>
      <c r="CH250" s="9"/>
      <c r="CI250" s="9"/>
      <c r="CJ250" s="9"/>
      <c r="CK250" s="9"/>
      <c r="CL250" s="9"/>
      <c r="CM250" s="9"/>
      <c r="CN250" s="9"/>
      <c r="CO250" s="9"/>
      <c r="CP250" s="9"/>
      <c r="CQ250" s="9"/>
      <c r="CR250" s="9"/>
      <c r="CS250" s="9"/>
      <c r="CT250" s="9"/>
      <c r="CU250" s="9"/>
      <c r="CV250" s="9"/>
      <c r="CW250" s="9"/>
      <c r="CX250" s="9"/>
      <c r="CY250" s="9"/>
      <c r="CZ250" s="9"/>
      <c r="DA250" s="9"/>
      <c r="DB250" s="9"/>
      <c r="DC250" s="9"/>
      <c r="DD250" s="9"/>
      <c r="DE250" s="9"/>
      <c r="DF250" s="9"/>
      <c r="DG250" s="9"/>
      <c r="DH250" s="9"/>
      <c r="DI250" s="9"/>
      <c r="DJ250" s="9"/>
      <c r="DK250" s="9"/>
      <c r="DL250" s="9"/>
      <c r="DM250" s="9"/>
      <c r="DN250" s="9"/>
      <c r="DO250" s="9"/>
      <c r="DP250" s="9"/>
      <c r="DQ250" s="9"/>
      <c r="DR250" s="9"/>
      <c r="DS250" s="9"/>
      <c r="DT250" s="9"/>
      <c r="DU250" s="9"/>
      <c r="DV250" s="9"/>
      <c r="DW250" s="9"/>
      <c r="DX250" s="9"/>
      <c r="DY250" s="9"/>
      <c r="DZ250" s="9"/>
      <c r="EA250" s="9"/>
      <c r="EB250" s="9"/>
      <c r="EC250" s="9"/>
      <c r="ED250" s="9"/>
      <c r="EE250" s="9"/>
      <c r="EF250" s="9"/>
      <c r="EG250" s="9"/>
      <c r="EH250" s="9"/>
      <c r="EI250" s="9"/>
      <c r="EJ250" s="9"/>
      <c r="EK250" s="9"/>
      <c r="EL250" s="9"/>
      <c r="EM250" s="9"/>
      <c r="EN250" s="9"/>
      <c r="EO250" s="9"/>
      <c r="EP250" s="9"/>
      <c r="EQ250" s="9"/>
      <c r="ER250" s="9"/>
      <c r="ES250" s="9"/>
      <c r="ET250" s="9"/>
      <c r="EU250" s="9"/>
      <c r="EV250" s="9"/>
      <c r="EW250" s="9"/>
      <c r="EX250" s="9"/>
      <c r="EY250" s="9"/>
      <c r="EZ250" s="9"/>
      <c r="FA250" s="9"/>
      <c r="FB250" s="9"/>
      <c r="FC250" s="9"/>
      <c r="FD250" s="9"/>
      <c r="FE250" s="9"/>
      <c r="FF250" s="9"/>
      <c r="FG250" s="9"/>
      <c r="FH250" s="9"/>
      <c r="FI250" s="9"/>
      <c r="FJ250" s="9"/>
      <c r="FK250" s="9"/>
      <c r="FL250" s="9"/>
      <c r="FM250" s="9"/>
      <c r="FN250" s="9"/>
      <c r="FO250" s="9"/>
      <c r="FP250" s="9"/>
      <c r="FQ250" s="9"/>
      <c r="FR250" s="9"/>
      <c r="FS250" s="9"/>
      <c r="FT250" s="9"/>
      <c r="FU250" s="9"/>
      <c r="FV250" s="9"/>
      <c r="FW250" s="9"/>
      <c r="FX250" s="9"/>
      <c r="FY250" s="9"/>
      <c r="FZ250" s="9"/>
      <c r="GA250" s="9"/>
      <c r="GB250" s="9"/>
      <c r="GC250" s="9"/>
      <c r="GD250" s="9"/>
      <c r="GE250" s="9"/>
      <c r="GF250" s="9"/>
      <c r="GG250" s="9"/>
      <c r="GH250" s="9"/>
      <c r="GI250" s="9"/>
      <c r="GJ250" s="9"/>
      <c r="GK250" s="9"/>
      <c r="GL250" s="9"/>
      <c r="GM250" s="9"/>
      <c r="GN250" s="9"/>
      <c r="GO250" s="9"/>
      <c r="GP250" s="9"/>
      <c r="GQ250" s="9"/>
      <c r="GR250" s="9"/>
      <c r="GS250" s="9"/>
      <c r="GT250" s="9"/>
      <c r="GU250" s="9"/>
      <c r="GV250" s="9"/>
      <c r="GW250" s="9"/>
      <c r="GX250" s="9"/>
      <c r="GY250" s="9"/>
      <c r="GZ250" s="9"/>
      <c r="HA250" s="9"/>
      <c r="HB250" s="9"/>
      <c r="HC250" s="9"/>
      <c r="HD250" s="9"/>
      <c r="HE250" s="9"/>
      <c r="HF250" s="9"/>
      <c r="HG250" s="9"/>
      <c r="HH250" s="9"/>
      <c r="HI250" s="9"/>
      <c r="HJ250" s="9"/>
      <c r="HK250" s="9"/>
      <c r="HL250" s="9"/>
      <c r="HM250" s="9"/>
      <c r="HN250" s="9"/>
      <c r="HO250" s="9"/>
      <c r="HP250" s="9"/>
      <c r="HQ250" s="9"/>
      <c r="HR250" s="9"/>
      <c r="HS250" s="9"/>
      <c r="HT250" s="9"/>
      <c r="HU250" s="9"/>
      <c r="HV250" s="9"/>
      <c r="HW250" s="9"/>
      <c r="HX250" s="9"/>
      <c r="HY250" s="9"/>
      <c r="HZ250" s="9"/>
      <c r="IA250" s="9"/>
      <c r="IB250" s="9"/>
      <c r="IC250" s="9"/>
      <c r="ID250" s="9"/>
      <c r="IE250" s="9"/>
      <c r="IF250" s="9"/>
      <c r="IG250" s="9"/>
      <c r="IH250" s="9"/>
      <c r="II250" s="9"/>
      <c r="IJ250" s="9"/>
      <c r="IK250" s="9"/>
      <c r="IL250" s="9"/>
      <c r="IM250" s="9"/>
      <c r="IN250" s="9"/>
      <c r="IO250" s="9"/>
      <c r="IP250" s="9"/>
      <c r="IQ250" s="9"/>
      <c r="IR250" s="9"/>
      <c r="IS250" s="9"/>
      <c r="IT250" s="9"/>
      <c r="IU250" s="9"/>
      <c r="IV250" s="9"/>
      <c r="IW250" s="9"/>
      <c r="IX250" s="9"/>
    </row>
    <row r="251" spans="1:258">
      <c r="A251" s="7" t="s">
        <v>305</v>
      </c>
      <c r="B251" s="145" t="s">
        <v>124</v>
      </c>
      <c r="C251" s="7" t="str">
        <f t="shared" si="12"/>
        <v>Imidacloprid 2.0 -Albaugh</v>
      </c>
      <c r="D251" s="6" t="s">
        <v>0</v>
      </c>
      <c r="E251" s="142" t="s">
        <v>1</v>
      </c>
      <c r="F251" s="5" t="s">
        <v>3</v>
      </c>
      <c r="G251" s="5" t="s">
        <v>4</v>
      </c>
      <c r="H251" s="5" t="s">
        <v>5</v>
      </c>
      <c r="I251" s="5" t="s">
        <v>14</v>
      </c>
      <c r="J251" s="5" t="s">
        <v>16</v>
      </c>
      <c r="K251" s="5" t="s">
        <v>17</v>
      </c>
      <c r="L251" s="134" t="s">
        <v>18</v>
      </c>
      <c r="M251" s="134" t="s">
        <v>25</v>
      </c>
      <c r="N251" s="134"/>
      <c r="O251" s="134"/>
      <c r="P251" s="134"/>
      <c r="Q251" s="134"/>
      <c r="R251" s="136"/>
      <c r="S251" s="136"/>
      <c r="T251" s="136"/>
      <c r="U251" s="5"/>
      <c r="V251" s="5"/>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c r="AZ251" s="9"/>
      <c r="BA251" s="9"/>
      <c r="BB251" s="9"/>
      <c r="BC251" s="9"/>
      <c r="BD251" s="9"/>
      <c r="BE251" s="9"/>
      <c r="BF251" s="9"/>
      <c r="BG251" s="9"/>
      <c r="BH251" s="9"/>
      <c r="BI251" s="9"/>
      <c r="BJ251" s="9"/>
      <c r="BK251" s="9"/>
      <c r="BL251" s="9"/>
      <c r="BM251" s="9"/>
      <c r="BN251" s="9"/>
      <c r="BO251" s="9"/>
      <c r="BP251" s="9"/>
      <c r="BQ251" s="9"/>
      <c r="BR251" s="9"/>
      <c r="BS251" s="9"/>
      <c r="BT251" s="9"/>
      <c r="BU251" s="9"/>
      <c r="BV251" s="9"/>
      <c r="BW251" s="9"/>
      <c r="BX251" s="9"/>
      <c r="BY251" s="9"/>
      <c r="BZ251" s="9"/>
      <c r="CA251" s="9"/>
      <c r="CB251" s="9"/>
      <c r="CC251" s="9"/>
      <c r="CD251" s="9"/>
      <c r="CE251" s="9"/>
      <c r="CF251" s="9"/>
      <c r="CG251" s="9"/>
      <c r="CH251" s="9"/>
      <c r="CI251" s="9"/>
      <c r="CJ251" s="9"/>
      <c r="CK251" s="9"/>
      <c r="CL251" s="9"/>
      <c r="CM251" s="9"/>
      <c r="CN251" s="9"/>
      <c r="CO251" s="9"/>
      <c r="CP251" s="9"/>
      <c r="CQ251" s="9"/>
      <c r="CR251" s="9"/>
      <c r="CS251" s="9"/>
      <c r="CT251" s="9"/>
      <c r="CU251" s="9"/>
      <c r="CV251" s="9"/>
      <c r="CW251" s="9"/>
      <c r="CX251" s="9"/>
      <c r="CY251" s="9"/>
      <c r="CZ251" s="9"/>
      <c r="DA251" s="9"/>
      <c r="DB251" s="9"/>
      <c r="DC251" s="9"/>
      <c r="DD251" s="9"/>
      <c r="DE251" s="9"/>
      <c r="DF251" s="9"/>
      <c r="DG251" s="9"/>
      <c r="DH251" s="9"/>
      <c r="DI251" s="9"/>
      <c r="DJ251" s="9"/>
      <c r="DK251" s="9"/>
      <c r="DL251" s="9"/>
      <c r="DM251" s="9"/>
      <c r="DN251" s="9"/>
      <c r="DO251" s="9"/>
      <c r="DP251" s="9"/>
      <c r="DQ251" s="9"/>
      <c r="DR251" s="9"/>
      <c r="DS251" s="9"/>
      <c r="DT251" s="9"/>
      <c r="DU251" s="9"/>
      <c r="DV251" s="9"/>
      <c r="DW251" s="9"/>
      <c r="DX251" s="9"/>
      <c r="DY251" s="9"/>
      <c r="DZ251" s="9"/>
      <c r="EA251" s="9"/>
      <c r="EB251" s="9"/>
      <c r="EC251" s="9"/>
      <c r="ED251" s="9"/>
      <c r="EE251" s="9"/>
      <c r="EF251" s="9"/>
      <c r="EG251" s="9"/>
      <c r="EH251" s="9"/>
      <c r="EI251" s="9"/>
      <c r="EJ251" s="9"/>
      <c r="EK251" s="9"/>
      <c r="EL251" s="9"/>
      <c r="EM251" s="9"/>
      <c r="EN251" s="9"/>
      <c r="EO251" s="9"/>
      <c r="EP251" s="9"/>
      <c r="EQ251" s="9"/>
      <c r="ER251" s="9"/>
      <c r="ES251" s="9"/>
      <c r="ET251" s="9"/>
      <c r="EU251" s="9"/>
      <c r="EV251" s="9"/>
      <c r="EW251" s="9"/>
      <c r="EX251" s="9"/>
      <c r="EY251" s="9"/>
      <c r="EZ251" s="9"/>
      <c r="FA251" s="9"/>
      <c r="FB251" s="9"/>
      <c r="FC251" s="9"/>
      <c r="FD251" s="9"/>
      <c r="FE251" s="9"/>
      <c r="FF251" s="9"/>
      <c r="FG251" s="9"/>
      <c r="FH251" s="9"/>
      <c r="FI251" s="9"/>
      <c r="FJ251" s="9"/>
      <c r="FK251" s="9"/>
      <c r="FL251" s="9"/>
      <c r="FM251" s="9"/>
      <c r="FN251" s="9"/>
      <c r="FO251" s="9"/>
      <c r="FP251" s="9"/>
      <c r="FQ251" s="9"/>
      <c r="FR251" s="9"/>
      <c r="FS251" s="9"/>
      <c r="FT251" s="9"/>
      <c r="FU251" s="9"/>
      <c r="FV251" s="9"/>
      <c r="FW251" s="9"/>
      <c r="FX251" s="9"/>
      <c r="FY251" s="9"/>
      <c r="FZ251" s="9"/>
      <c r="GA251" s="9"/>
      <c r="GB251" s="9"/>
      <c r="GC251" s="9"/>
      <c r="GD251" s="9"/>
      <c r="GE251" s="9"/>
      <c r="GF251" s="9"/>
      <c r="GG251" s="9"/>
      <c r="GH251" s="9"/>
      <c r="GI251" s="9"/>
      <c r="GJ251" s="9"/>
      <c r="GK251" s="9"/>
      <c r="GL251" s="9"/>
      <c r="GM251" s="9"/>
      <c r="GN251" s="9"/>
      <c r="GO251" s="9"/>
      <c r="GP251" s="9"/>
      <c r="GQ251" s="9"/>
      <c r="GR251" s="9"/>
      <c r="GS251" s="9"/>
      <c r="GT251" s="9"/>
      <c r="GU251" s="9"/>
      <c r="GV251" s="9"/>
      <c r="GW251" s="9"/>
      <c r="GX251" s="9"/>
      <c r="GY251" s="9"/>
      <c r="GZ251" s="9"/>
      <c r="HA251" s="9"/>
      <c r="HB251" s="9"/>
      <c r="HC251" s="9"/>
      <c r="HD251" s="9"/>
      <c r="HE251" s="9"/>
      <c r="HF251" s="9"/>
      <c r="HG251" s="9"/>
      <c r="HH251" s="9"/>
      <c r="HI251" s="9"/>
      <c r="HJ251" s="9"/>
      <c r="HK251" s="9"/>
      <c r="HL251" s="9"/>
      <c r="HM251" s="9"/>
      <c r="HN251" s="9"/>
      <c r="HO251" s="9"/>
      <c r="HP251" s="9"/>
      <c r="HQ251" s="9"/>
      <c r="HR251" s="9"/>
      <c r="HS251" s="9"/>
      <c r="HT251" s="9"/>
      <c r="HU251" s="9"/>
      <c r="HV251" s="9"/>
      <c r="HW251" s="9"/>
      <c r="HX251" s="9"/>
      <c r="HY251" s="9"/>
      <c r="HZ251" s="9"/>
      <c r="IA251" s="9"/>
      <c r="IB251" s="9"/>
      <c r="IC251" s="9"/>
      <c r="ID251" s="9"/>
      <c r="IE251" s="9"/>
      <c r="IF251" s="9"/>
      <c r="IG251" s="9"/>
      <c r="IH251" s="9"/>
      <c r="II251" s="9"/>
      <c r="IJ251" s="9"/>
      <c r="IK251" s="9"/>
      <c r="IL251" s="9"/>
      <c r="IM251" s="9"/>
      <c r="IN251" s="9"/>
      <c r="IO251" s="9"/>
      <c r="IP251" s="9"/>
      <c r="IQ251" s="9"/>
      <c r="IR251" s="9"/>
      <c r="IS251" s="9"/>
      <c r="IT251" s="9"/>
      <c r="IU251" s="9"/>
      <c r="IV251" s="9"/>
      <c r="IW251" s="9"/>
      <c r="IX251" s="9"/>
    </row>
    <row r="252" spans="1:258">
      <c r="A252" s="7" t="s">
        <v>117</v>
      </c>
      <c r="B252" s="145" t="s">
        <v>61</v>
      </c>
      <c r="C252" s="7" t="str">
        <f t="shared" si="12"/>
        <v>Imid 2F -CSI</v>
      </c>
      <c r="D252" s="6" t="s">
        <v>0</v>
      </c>
      <c r="E252" s="142" t="s">
        <v>1</v>
      </c>
      <c r="F252" s="5" t="s">
        <v>3</v>
      </c>
      <c r="G252" s="5" t="s">
        <v>4</v>
      </c>
      <c r="H252" s="5" t="s">
        <v>5</v>
      </c>
      <c r="I252" s="5" t="s">
        <v>14</v>
      </c>
      <c r="J252" s="5" t="s">
        <v>17</v>
      </c>
      <c r="K252" s="5" t="s">
        <v>18</v>
      </c>
      <c r="L252" s="134" t="s">
        <v>23</v>
      </c>
      <c r="M252" s="134" t="s">
        <v>25</v>
      </c>
      <c r="N252" s="134"/>
      <c r="O252" s="134"/>
      <c r="P252" s="134"/>
      <c r="Q252" s="134"/>
      <c r="R252" s="136"/>
      <c r="S252" s="136"/>
      <c r="T252" s="136"/>
      <c r="U252" s="5"/>
      <c r="V252" s="5"/>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AZ252" s="9"/>
      <c r="BA252" s="9"/>
      <c r="BB252" s="9"/>
      <c r="BC252" s="9"/>
      <c r="BD252" s="9"/>
      <c r="BE252" s="9"/>
      <c r="BF252" s="9"/>
      <c r="BG252" s="9"/>
      <c r="BH252" s="9"/>
      <c r="BI252" s="9"/>
      <c r="BJ252" s="9"/>
      <c r="BK252" s="9"/>
      <c r="BL252" s="9"/>
      <c r="BM252" s="9"/>
      <c r="BN252" s="9"/>
      <c r="BO252" s="9"/>
      <c r="BP252" s="9"/>
      <c r="BQ252" s="9"/>
      <c r="BR252" s="9"/>
      <c r="BS252" s="9"/>
      <c r="BT252" s="9"/>
      <c r="BU252" s="9"/>
      <c r="BV252" s="9"/>
      <c r="BW252" s="9"/>
      <c r="BX252" s="9"/>
      <c r="BY252" s="9"/>
      <c r="BZ252" s="9"/>
      <c r="CA252" s="9"/>
      <c r="CB252" s="9"/>
      <c r="CC252" s="9"/>
      <c r="CD252" s="9"/>
      <c r="CE252" s="9"/>
      <c r="CF252" s="9"/>
      <c r="CG252" s="9"/>
      <c r="CH252" s="9"/>
      <c r="CI252" s="9"/>
      <c r="CJ252" s="9"/>
      <c r="CK252" s="9"/>
      <c r="CL252" s="9"/>
      <c r="CM252" s="9"/>
      <c r="CN252" s="9"/>
      <c r="CO252" s="9"/>
      <c r="CP252" s="9"/>
      <c r="CQ252" s="9"/>
      <c r="CR252" s="9"/>
      <c r="CS252" s="9"/>
      <c r="CT252" s="9"/>
      <c r="CU252" s="9"/>
      <c r="CV252" s="9"/>
      <c r="CW252" s="9"/>
      <c r="CX252" s="9"/>
      <c r="CY252" s="9"/>
      <c r="CZ252" s="9"/>
      <c r="DA252" s="9"/>
      <c r="DB252" s="9"/>
      <c r="DC252" s="9"/>
      <c r="DD252" s="9"/>
      <c r="DE252" s="9"/>
      <c r="DF252" s="9"/>
      <c r="DG252" s="9"/>
      <c r="DH252" s="9"/>
      <c r="DI252" s="9"/>
      <c r="DJ252" s="9"/>
      <c r="DK252" s="9"/>
      <c r="DL252" s="9"/>
      <c r="DM252" s="9"/>
      <c r="DN252" s="9"/>
      <c r="DO252" s="9"/>
      <c r="DP252" s="9"/>
      <c r="DQ252" s="9"/>
      <c r="DR252" s="9"/>
      <c r="DS252" s="9"/>
      <c r="DT252" s="9"/>
      <c r="DU252" s="9"/>
      <c r="DV252" s="9"/>
      <c r="DW252" s="9"/>
      <c r="DX252" s="9"/>
      <c r="DY252" s="9"/>
      <c r="DZ252" s="9"/>
      <c r="EA252" s="9"/>
      <c r="EB252" s="9"/>
      <c r="EC252" s="9"/>
      <c r="ED252" s="9"/>
      <c r="EE252" s="9"/>
      <c r="EF252" s="9"/>
      <c r="EG252" s="9"/>
      <c r="EH252" s="9"/>
      <c r="EI252" s="9"/>
      <c r="EJ252" s="9"/>
      <c r="EK252" s="9"/>
      <c r="EL252" s="9"/>
      <c r="EM252" s="9"/>
      <c r="EN252" s="9"/>
      <c r="EO252" s="9"/>
      <c r="EP252" s="9"/>
      <c r="EQ252" s="9"/>
      <c r="ER252" s="9"/>
      <c r="ES252" s="9"/>
      <c r="ET252" s="9"/>
      <c r="EU252" s="9"/>
      <c r="EV252" s="9"/>
      <c r="EW252" s="9"/>
      <c r="EX252" s="9"/>
      <c r="EY252" s="9"/>
      <c r="EZ252" s="9"/>
      <c r="FA252" s="9"/>
      <c r="FB252" s="9"/>
      <c r="FC252" s="9"/>
      <c r="FD252" s="9"/>
      <c r="FE252" s="9"/>
      <c r="FF252" s="9"/>
      <c r="FG252" s="9"/>
      <c r="FH252" s="9"/>
      <c r="FI252" s="9"/>
      <c r="FJ252" s="9"/>
      <c r="FK252" s="9"/>
      <c r="FL252" s="9"/>
      <c r="FM252" s="9"/>
      <c r="FN252" s="9"/>
      <c r="FO252" s="9"/>
      <c r="FP252" s="9"/>
      <c r="FQ252" s="9"/>
      <c r="FR252" s="9"/>
      <c r="FS252" s="9"/>
      <c r="FT252" s="9"/>
      <c r="FU252" s="9"/>
      <c r="FV252" s="9"/>
      <c r="FW252" s="9"/>
      <c r="FX252" s="9"/>
      <c r="FY252" s="9"/>
      <c r="FZ252" s="9"/>
      <c r="GA252" s="9"/>
      <c r="GB252" s="9"/>
      <c r="GC252" s="9"/>
      <c r="GD252" s="9"/>
      <c r="GE252" s="9"/>
      <c r="GF252" s="9"/>
      <c r="GG252" s="9"/>
      <c r="GH252" s="9"/>
      <c r="GI252" s="9"/>
      <c r="GJ252" s="9"/>
      <c r="GK252" s="9"/>
      <c r="GL252" s="9"/>
      <c r="GM252" s="9"/>
      <c r="GN252" s="9"/>
      <c r="GO252" s="9"/>
      <c r="GP252" s="9"/>
      <c r="GQ252" s="9"/>
      <c r="GR252" s="9"/>
      <c r="GS252" s="9"/>
      <c r="GT252" s="9"/>
      <c r="GU252" s="9"/>
      <c r="GV252" s="9"/>
      <c r="GW252" s="9"/>
      <c r="GX252" s="9"/>
      <c r="GY252" s="9"/>
      <c r="GZ252" s="9"/>
      <c r="HA252" s="9"/>
      <c r="HB252" s="9"/>
      <c r="HC252" s="9"/>
      <c r="HD252" s="9"/>
      <c r="HE252" s="9"/>
      <c r="HF252" s="9"/>
      <c r="HG252" s="9"/>
      <c r="HH252" s="9"/>
      <c r="HI252" s="9"/>
      <c r="HJ252" s="9"/>
      <c r="HK252" s="9"/>
      <c r="HL252" s="9"/>
      <c r="HM252" s="9"/>
      <c r="HN252" s="9"/>
      <c r="HO252" s="9"/>
      <c r="HP252" s="9"/>
      <c r="HQ252" s="9"/>
      <c r="HR252" s="9"/>
      <c r="HS252" s="9"/>
      <c r="HT252" s="9"/>
      <c r="HU252" s="9"/>
      <c r="HV252" s="9"/>
      <c r="HW252" s="9"/>
      <c r="HX252" s="9"/>
      <c r="HY252" s="9"/>
      <c r="HZ252" s="9"/>
      <c r="IA252" s="9"/>
      <c r="IB252" s="9"/>
      <c r="IC252" s="9"/>
      <c r="ID252" s="9"/>
      <c r="IE252" s="9"/>
      <c r="IF252" s="9"/>
      <c r="IG252" s="9"/>
      <c r="IH252" s="9"/>
      <c r="II252" s="9"/>
      <c r="IJ252" s="9"/>
      <c r="IK252" s="9"/>
      <c r="IL252" s="9"/>
      <c r="IM252" s="9"/>
      <c r="IN252" s="9"/>
      <c r="IO252" s="9"/>
      <c r="IP252" s="9"/>
      <c r="IQ252" s="9"/>
      <c r="IR252" s="9"/>
      <c r="IS252" s="9"/>
      <c r="IT252" s="9"/>
      <c r="IU252" s="9"/>
      <c r="IV252" s="9"/>
      <c r="IW252" s="9"/>
      <c r="IX252" s="9"/>
    </row>
    <row r="253" spans="1:258">
      <c r="A253" s="7" t="s">
        <v>307</v>
      </c>
      <c r="B253" s="145" t="s">
        <v>61</v>
      </c>
      <c r="C253" s="7" t="str">
        <f t="shared" si="12"/>
        <v>Imid 4F -CSI</v>
      </c>
      <c r="D253" s="6" t="s">
        <v>0</v>
      </c>
      <c r="E253" s="142" t="s">
        <v>1</v>
      </c>
      <c r="F253" s="5" t="s">
        <v>3</v>
      </c>
      <c r="G253" s="5" t="s">
        <v>4</v>
      </c>
      <c r="H253" s="5" t="s">
        <v>5</v>
      </c>
      <c r="I253" s="5" t="s">
        <v>14</v>
      </c>
      <c r="J253" s="5" t="s">
        <v>17</v>
      </c>
      <c r="K253" s="5" t="s">
        <v>18</v>
      </c>
      <c r="L253" s="128" t="s">
        <v>16</v>
      </c>
      <c r="M253" s="134" t="s">
        <v>19</v>
      </c>
      <c r="N253" s="134" t="s">
        <v>23</v>
      </c>
      <c r="O253" s="134" t="s">
        <v>25</v>
      </c>
      <c r="P253" s="134"/>
      <c r="Q253" s="134"/>
      <c r="R253" s="136"/>
      <c r="S253" s="136"/>
      <c r="T253" s="136"/>
      <c r="U253" s="5"/>
      <c r="V253" s="5"/>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AZ253" s="9"/>
      <c r="BA253" s="9"/>
      <c r="BB253" s="9"/>
      <c r="BC253" s="9"/>
      <c r="BD253" s="9"/>
      <c r="BE253" s="9"/>
      <c r="BF253" s="9"/>
      <c r="BG253" s="9"/>
      <c r="BH253" s="9"/>
      <c r="BI253" s="9"/>
      <c r="BJ253" s="9"/>
      <c r="BK253" s="9"/>
      <c r="BL253" s="9"/>
      <c r="BM253" s="9"/>
      <c r="BN253" s="9"/>
      <c r="BO253" s="9"/>
      <c r="BP253" s="9"/>
      <c r="BQ253" s="9"/>
      <c r="BR253" s="9"/>
      <c r="BS253" s="9"/>
      <c r="BT253" s="9"/>
      <c r="BU253" s="9"/>
      <c r="BV253" s="9"/>
      <c r="BW253" s="9"/>
      <c r="BX253" s="9"/>
      <c r="BY253" s="9"/>
      <c r="BZ253" s="9"/>
      <c r="CA253" s="9"/>
      <c r="CB253" s="9"/>
      <c r="CC253" s="9"/>
      <c r="CD253" s="9"/>
      <c r="CE253" s="9"/>
      <c r="CF253" s="9"/>
      <c r="CG253" s="9"/>
      <c r="CH253" s="9"/>
      <c r="CI253" s="9"/>
      <c r="CJ253" s="9"/>
      <c r="CK253" s="9"/>
      <c r="CL253" s="9"/>
      <c r="CM253" s="9"/>
      <c r="CN253" s="9"/>
      <c r="CO253" s="9"/>
      <c r="CP253" s="9"/>
      <c r="CQ253" s="9"/>
      <c r="CR253" s="9"/>
      <c r="CS253" s="9"/>
      <c r="CT253" s="9"/>
      <c r="CU253" s="9"/>
      <c r="CV253" s="9"/>
      <c r="CW253" s="9"/>
      <c r="CX253" s="9"/>
      <c r="CY253" s="9"/>
      <c r="CZ253" s="9"/>
      <c r="DA253" s="9"/>
      <c r="DB253" s="9"/>
      <c r="DC253" s="9"/>
      <c r="DD253" s="9"/>
      <c r="DE253" s="9"/>
      <c r="DF253" s="9"/>
      <c r="DG253" s="9"/>
      <c r="DH253" s="9"/>
      <c r="DI253" s="9"/>
      <c r="DJ253" s="9"/>
      <c r="DK253" s="9"/>
      <c r="DL253" s="9"/>
      <c r="DM253" s="9"/>
      <c r="DN253" s="9"/>
      <c r="DO253" s="9"/>
      <c r="DP253" s="9"/>
      <c r="DQ253" s="9"/>
      <c r="DR253" s="9"/>
      <c r="DS253" s="9"/>
      <c r="DT253" s="9"/>
      <c r="DU253" s="9"/>
      <c r="DV253" s="9"/>
      <c r="DW253" s="9"/>
      <c r="DX253" s="9"/>
      <c r="DY253" s="9"/>
      <c r="DZ253" s="9"/>
      <c r="EA253" s="9"/>
      <c r="EB253" s="9"/>
      <c r="EC253" s="9"/>
      <c r="ED253" s="9"/>
      <c r="EE253" s="9"/>
      <c r="EF253" s="9"/>
      <c r="EG253" s="9"/>
      <c r="EH253" s="9"/>
      <c r="EI253" s="9"/>
      <c r="EJ253" s="9"/>
      <c r="EK253" s="9"/>
      <c r="EL253" s="9"/>
      <c r="EM253" s="9"/>
      <c r="EN253" s="9"/>
      <c r="EO253" s="9"/>
      <c r="EP253" s="9"/>
      <c r="EQ253" s="9"/>
      <c r="ER253" s="9"/>
      <c r="ES253" s="9"/>
      <c r="ET253" s="9"/>
      <c r="EU253" s="9"/>
      <c r="EV253" s="9"/>
      <c r="EW253" s="9"/>
      <c r="EX253" s="9"/>
      <c r="EY253" s="9"/>
      <c r="EZ253" s="9"/>
      <c r="FA253" s="9"/>
      <c r="FB253" s="9"/>
      <c r="FC253" s="9"/>
      <c r="FD253" s="9"/>
      <c r="FE253" s="9"/>
      <c r="FF253" s="9"/>
      <c r="FG253" s="9"/>
      <c r="FH253" s="9"/>
      <c r="FI253" s="9"/>
      <c r="FJ253" s="9"/>
      <c r="FK253" s="9"/>
      <c r="FL253" s="9"/>
      <c r="FM253" s="9"/>
      <c r="FN253" s="9"/>
      <c r="FO253" s="9"/>
      <c r="FP253" s="9"/>
      <c r="FQ253" s="9"/>
      <c r="FR253" s="9"/>
      <c r="FS253" s="9"/>
      <c r="FT253" s="9"/>
      <c r="FU253" s="9"/>
      <c r="FV253" s="9"/>
      <c r="FW253" s="9"/>
      <c r="FX253" s="9"/>
      <c r="FY253" s="9"/>
      <c r="FZ253" s="9"/>
      <c r="GA253" s="9"/>
      <c r="GB253" s="9"/>
      <c r="GC253" s="9"/>
      <c r="GD253" s="9"/>
      <c r="GE253" s="9"/>
      <c r="GF253" s="9"/>
      <c r="GG253" s="9"/>
      <c r="GH253" s="9"/>
      <c r="GI253" s="9"/>
      <c r="GJ253" s="9"/>
      <c r="GK253" s="9"/>
      <c r="GL253" s="9"/>
      <c r="GM253" s="9"/>
      <c r="GN253" s="9"/>
      <c r="GO253" s="9"/>
      <c r="GP253" s="9"/>
      <c r="GQ253" s="9"/>
      <c r="GR253" s="9"/>
      <c r="GS253" s="9"/>
      <c r="GT253" s="9"/>
      <c r="GU253" s="9"/>
      <c r="GV253" s="9"/>
      <c r="GW253" s="9"/>
      <c r="GX253" s="9"/>
      <c r="GY253" s="9"/>
      <c r="GZ253" s="9"/>
      <c r="HA253" s="9"/>
      <c r="HB253" s="9"/>
      <c r="HC253" s="9"/>
      <c r="HD253" s="9"/>
      <c r="HE253" s="9"/>
      <c r="HF253" s="9"/>
      <c r="HG253" s="9"/>
      <c r="HH253" s="9"/>
      <c r="HI253" s="9"/>
      <c r="HJ253" s="9"/>
      <c r="HK253" s="9"/>
      <c r="HL253" s="9"/>
      <c r="HM253" s="9"/>
      <c r="HN253" s="9"/>
      <c r="HO253" s="9"/>
      <c r="HP253" s="9"/>
      <c r="HQ253" s="9"/>
      <c r="HR253" s="9"/>
      <c r="HS253" s="9"/>
      <c r="HT253" s="9"/>
      <c r="HU253" s="9"/>
      <c r="HV253" s="9"/>
      <c r="HW253" s="9"/>
      <c r="HX253" s="9"/>
      <c r="HY253" s="9"/>
      <c r="HZ253" s="9"/>
      <c r="IA253" s="9"/>
      <c r="IB253" s="9"/>
      <c r="IC253" s="9"/>
      <c r="ID253" s="9"/>
      <c r="IE253" s="9"/>
      <c r="IF253" s="9"/>
      <c r="IG253" s="9"/>
      <c r="IH253" s="9"/>
      <c r="II253" s="9"/>
      <c r="IJ253" s="9"/>
      <c r="IK253" s="9"/>
      <c r="IL253" s="9"/>
      <c r="IM253" s="9"/>
      <c r="IN253" s="9"/>
      <c r="IO253" s="9"/>
      <c r="IP253" s="9"/>
      <c r="IQ253" s="9"/>
      <c r="IR253" s="9"/>
      <c r="IS253" s="9"/>
      <c r="IT253" s="9"/>
      <c r="IU253" s="9"/>
      <c r="IV253" s="9"/>
      <c r="IW253" s="9"/>
      <c r="IX253" s="9"/>
    </row>
    <row r="254" spans="1:258">
      <c r="A254" s="7" t="s">
        <v>306</v>
      </c>
      <c r="B254" s="145" t="s">
        <v>121</v>
      </c>
      <c r="C254" s="7" t="str">
        <f t="shared" si="12"/>
        <v>Imidacloprid 2F -Amtide</v>
      </c>
      <c r="D254" s="6" t="s">
        <v>0</v>
      </c>
      <c r="E254" s="142" t="s">
        <v>1</v>
      </c>
      <c r="F254" s="5" t="s">
        <v>3</v>
      </c>
      <c r="G254" s="5" t="s">
        <v>4</v>
      </c>
      <c r="H254" s="5" t="s">
        <v>5</v>
      </c>
      <c r="I254" s="5" t="s">
        <v>9</v>
      </c>
      <c r="J254" s="5" t="s">
        <v>14</v>
      </c>
      <c r="K254" s="5" t="s">
        <v>15</v>
      </c>
      <c r="L254" s="134" t="s">
        <v>17</v>
      </c>
      <c r="M254" s="134" t="s">
        <v>28</v>
      </c>
      <c r="N254" s="134" t="s">
        <v>46</v>
      </c>
      <c r="O254" s="134"/>
      <c r="P254" s="134"/>
      <c r="Q254" s="134"/>
      <c r="R254" s="136"/>
      <c r="S254" s="136"/>
      <c r="T254" s="136"/>
      <c r="U254" s="5"/>
      <c r="V254" s="5"/>
      <c r="W254" s="9"/>
      <c r="X254" s="9"/>
      <c r="Y254" s="9"/>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c r="AX254" s="9"/>
      <c r="AY254" s="9"/>
      <c r="AZ254" s="9"/>
      <c r="BA254" s="9"/>
      <c r="BB254" s="9"/>
      <c r="BC254" s="9"/>
      <c r="BD254" s="9"/>
      <c r="BE254" s="9"/>
      <c r="BF254" s="9"/>
      <c r="BG254" s="9"/>
      <c r="BH254" s="9"/>
      <c r="BI254" s="9"/>
      <c r="BJ254" s="9"/>
      <c r="BK254" s="9"/>
      <c r="BL254" s="9"/>
      <c r="BM254" s="9"/>
      <c r="BN254" s="9"/>
      <c r="BO254" s="9"/>
      <c r="BP254" s="9"/>
      <c r="BQ254" s="9"/>
      <c r="BR254" s="9"/>
      <c r="BS254" s="9"/>
      <c r="BT254" s="9"/>
      <c r="BU254" s="9"/>
      <c r="BV254" s="9"/>
      <c r="BW254" s="9"/>
      <c r="BX254" s="9"/>
      <c r="BY254" s="9"/>
      <c r="BZ254" s="9"/>
      <c r="CA254" s="9"/>
      <c r="CB254" s="9"/>
      <c r="CC254" s="9"/>
      <c r="CD254" s="9"/>
      <c r="CE254" s="9"/>
      <c r="CF254" s="9"/>
      <c r="CG254" s="9"/>
      <c r="CH254" s="9"/>
      <c r="CI254" s="9"/>
      <c r="CJ254" s="9"/>
      <c r="CK254" s="9"/>
      <c r="CL254" s="9"/>
      <c r="CM254" s="9"/>
      <c r="CN254" s="9"/>
      <c r="CO254" s="9"/>
      <c r="CP254" s="9"/>
      <c r="CQ254" s="9"/>
      <c r="CR254" s="9"/>
      <c r="CS254" s="9"/>
      <c r="CT254" s="9"/>
      <c r="CU254" s="9"/>
      <c r="CV254" s="9"/>
      <c r="CW254" s="9"/>
      <c r="CX254" s="9"/>
      <c r="CY254" s="9"/>
      <c r="CZ254" s="9"/>
      <c r="DA254" s="9"/>
      <c r="DB254" s="9"/>
      <c r="DC254" s="9"/>
      <c r="DD254" s="9"/>
      <c r="DE254" s="9"/>
      <c r="DF254" s="9"/>
      <c r="DG254" s="9"/>
      <c r="DH254" s="9"/>
      <c r="DI254" s="9"/>
      <c r="DJ254" s="9"/>
      <c r="DK254" s="9"/>
      <c r="DL254" s="9"/>
      <c r="DM254" s="9"/>
      <c r="DN254" s="9"/>
      <c r="DO254" s="9"/>
      <c r="DP254" s="9"/>
      <c r="DQ254" s="9"/>
      <c r="DR254" s="9"/>
      <c r="DS254" s="9"/>
      <c r="DT254" s="9"/>
      <c r="DU254" s="9"/>
      <c r="DV254" s="9"/>
      <c r="DW254" s="9"/>
      <c r="DX254" s="9"/>
      <c r="DY254" s="9"/>
      <c r="DZ254" s="9"/>
      <c r="EA254" s="9"/>
      <c r="EB254" s="9"/>
      <c r="EC254" s="9"/>
      <c r="ED254" s="9"/>
      <c r="EE254" s="9"/>
      <c r="EF254" s="9"/>
      <c r="EG254" s="9"/>
      <c r="EH254" s="9"/>
      <c r="EI254" s="9"/>
      <c r="EJ254" s="9"/>
      <c r="EK254" s="9"/>
      <c r="EL254" s="9"/>
      <c r="EM254" s="9"/>
      <c r="EN254" s="9"/>
      <c r="EO254" s="9"/>
      <c r="EP254" s="9"/>
      <c r="EQ254" s="9"/>
      <c r="ER254" s="9"/>
      <c r="ES254" s="9"/>
      <c r="ET254" s="9"/>
      <c r="EU254" s="9"/>
      <c r="EV254" s="9"/>
      <c r="EW254" s="9"/>
      <c r="EX254" s="9"/>
      <c r="EY254" s="9"/>
      <c r="EZ254" s="9"/>
      <c r="FA254" s="9"/>
      <c r="FB254" s="9"/>
      <c r="FC254" s="9"/>
      <c r="FD254" s="9"/>
      <c r="FE254" s="9"/>
      <c r="FF254" s="9"/>
      <c r="FG254" s="9"/>
      <c r="FH254" s="9"/>
      <c r="FI254" s="9"/>
      <c r="FJ254" s="9"/>
      <c r="FK254" s="9"/>
      <c r="FL254" s="9"/>
      <c r="FM254" s="9"/>
      <c r="FN254" s="9"/>
      <c r="FO254" s="9"/>
      <c r="FP254" s="9"/>
      <c r="FQ254" s="9"/>
      <c r="FR254" s="9"/>
      <c r="FS254" s="9"/>
      <c r="FT254" s="9"/>
      <c r="FU254" s="9"/>
      <c r="FV254" s="9"/>
      <c r="FW254" s="9"/>
      <c r="FX254" s="9"/>
      <c r="FY254" s="9"/>
      <c r="FZ254" s="9"/>
      <c r="GA254" s="9"/>
      <c r="GB254" s="9"/>
      <c r="GC254" s="9"/>
      <c r="GD254" s="9"/>
      <c r="GE254" s="9"/>
      <c r="GF254" s="9"/>
      <c r="GG254" s="9"/>
      <c r="GH254" s="9"/>
      <c r="GI254" s="9"/>
      <c r="GJ254" s="9"/>
      <c r="GK254" s="9"/>
      <c r="GL254" s="9"/>
      <c r="GM254" s="9"/>
      <c r="GN254" s="9"/>
      <c r="GO254" s="9"/>
      <c r="GP254" s="9"/>
      <c r="GQ254" s="9"/>
      <c r="GR254" s="9"/>
      <c r="GS254" s="9"/>
      <c r="GT254" s="9"/>
      <c r="GU254" s="9"/>
      <c r="GV254" s="9"/>
      <c r="GW254" s="9"/>
      <c r="GX254" s="9"/>
      <c r="GY254" s="9"/>
      <c r="GZ254" s="9"/>
      <c r="HA254" s="9"/>
      <c r="HB254" s="9"/>
      <c r="HC254" s="9"/>
      <c r="HD254" s="9"/>
      <c r="HE254" s="9"/>
      <c r="HF254" s="9"/>
      <c r="HG254" s="9"/>
      <c r="HH254" s="9"/>
      <c r="HI254" s="9"/>
      <c r="HJ254" s="9"/>
      <c r="HK254" s="9"/>
      <c r="HL254" s="9"/>
      <c r="HM254" s="9"/>
      <c r="HN254" s="9"/>
      <c r="HO254" s="9"/>
      <c r="HP254" s="9"/>
      <c r="HQ254" s="9"/>
      <c r="HR254" s="9"/>
      <c r="HS254" s="9"/>
      <c r="HT254" s="9"/>
      <c r="HU254" s="9"/>
      <c r="HV254" s="9"/>
      <c r="HW254" s="9"/>
      <c r="HX254" s="9"/>
      <c r="HY254" s="9"/>
      <c r="HZ254" s="9"/>
      <c r="IA254" s="9"/>
      <c r="IB254" s="9"/>
      <c r="IC254" s="9"/>
      <c r="ID254" s="9"/>
      <c r="IE254" s="9"/>
      <c r="IF254" s="9"/>
      <c r="IG254" s="9"/>
      <c r="IH254" s="9"/>
      <c r="II254" s="9"/>
      <c r="IJ254" s="9"/>
      <c r="IK254" s="9"/>
      <c r="IL254" s="9"/>
      <c r="IM254" s="9"/>
      <c r="IN254" s="9"/>
      <c r="IO254" s="9"/>
      <c r="IP254" s="9"/>
      <c r="IQ254" s="9"/>
      <c r="IR254" s="9"/>
      <c r="IS254" s="9"/>
      <c r="IT254" s="9"/>
      <c r="IU254" s="9"/>
      <c r="IV254" s="9"/>
      <c r="IW254" s="9"/>
      <c r="IX254" s="9"/>
    </row>
    <row r="255" spans="1:258">
      <c r="A255" s="7" t="s">
        <v>305</v>
      </c>
      <c r="B255" s="145" t="s">
        <v>303</v>
      </c>
      <c r="C255" s="7" t="str">
        <f t="shared" si="12"/>
        <v>Imidacloprid 2.0 -Sharda</v>
      </c>
      <c r="D255" s="6" t="s">
        <v>0</v>
      </c>
      <c r="E255" s="142" t="s">
        <v>1</v>
      </c>
      <c r="F255" s="5" t="s">
        <v>3</v>
      </c>
      <c r="G255" s="5" t="s">
        <v>4</v>
      </c>
      <c r="H255" s="5" t="s">
        <v>5</v>
      </c>
      <c r="I255" s="5" t="s">
        <v>14</v>
      </c>
      <c r="J255" s="5" t="s">
        <v>16</v>
      </c>
      <c r="K255" s="5" t="s">
        <v>17</v>
      </c>
      <c r="L255" s="134" t="s">
        <v>18</v>
      </c>
      <c r="M255" s="134"/>
      <c r="N255" s="134"/>
      <c r="O255" s="134"/>
      <c r="P255" s="134"/>
      <c r="Q255" s="134"/>
      <c r="R255" s="136"/>
      <c r="S255" s="136"/>
      <c r="T255" s="136"/>
      <c r="U255" s="5"/>
      <c r="V255" s="5"/>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AZ255" s="9"/>
      <c r="BA255" s="9"/>
      <c r="BB255" s="9"/>
      <c r="BC255" s="9"/>
      <c r="BD255" s="9"/>
      <c r="BE255" s="9"/>
      <c r="BF255" s="9"/>
      <c r="BG255" s="9"/>
      <c r="BH255" s="9"/>
      <c r="BI255" s="9"/>
      <c r="BJ255" s="9"/>
      <c r="BK255" s="9"/>
      <c r="BL255" s="9"/>
      <c r="BM255" s="9"/>
      <c r="BN255" s="9"/>
      <c r="BO255" s="9"/>
      <c r="BP255" s="9"/>
      <c r="BQ255" s="9"/>
      <c r="BR255" s="9"/>
      <c r="BS255" s="9"/>
      <c r="BT255" s="9"/>
      <c r="BU255" s="9"/>
      <c r="BV255" s="9"/>
      <c r="BW255" s="9"/>
      <c r="BX255" s="9"/>
      <c r="BY255" s="9"/>
      <c r="BZ255" s="9"/>
      <c r="CA255" s="9"/>
      <c r="CB255" s="9"/>
      <c r="CC255" s="9"/>
      <c r="CD255" s="9"/>
      <c r="CE255" s="9"/>
      <c r="CF255" s="9"/>
      <c r="CG255" s="9"/>
      <c r="CH255" s="9"/>
      <c r="CI255" s="9"/>
      <c r="CJ255" s="9"/>
      <c r="CK255" s="9"/>
      <c r="CL255" s="9"/>
      <c r="CM255" s="9"/>
      <c r="CN255" s="9"/>
      <c r="CO255" s="9"/>
      <c r="CP255" s="9"/>
      <c r="CQ255" s="9"/>
      <c r="CR255" s="9"/>
      <c r="CS255" s="9"/>
      <c r="CT255" s="9"/>
      <c r="CU255" s="9"/>
      <c r="CV255" s="9"/>
      <c r="CW255" s="9"/>
      <c r="CX255" s="9"/>
      <c r="CY255" s="9"/>
      <c r="CZ255" s="9"/>
      <c r="DA255" s="9"/>
      <c r="DB255" s="9"/>
      <c r="DC255" s="9"/>
      <c r="DD255" s="9"/>
      <c r="DE255" s="9"/>
      <c r="DF255" s="9"/>
      <c r="DG255" s="9"/>
      <c r="DH255" s="9"/>
      <c r="DI255" s="9"/>
      <c r="DJ255" s="9"/>
      <c r="DK255" s="9"/>
      <c r="DL255" s="9"/>
      <c r="DM255" s="9"/>
      <c r="DN255" s="9"/>
      <c r="DO255" s="9"/>
      <c r="DP255" s="9"/>
      <c r="DQ255" s="9"/>
      <c r="DR255" s="9"/>
      <c r="DS255" s="9"/>
      <c r="DT255" s="9"/>
      <c r="DU255" s="9"/>
      <c r="DV255" s="9"/>
      <c r="DW255" s="9"/>
      <c r="DX255" s="9"/>
      <c r="DY255" s="9"/>
      <c r="DZ255" s="9"/>
      <c r="EA255" s="9"/>
      <c r="EB255" s="9"/>
      <c r="EC255" s="9"/>
      <c r="ED255" s="9"/>
      <c r="EE255" s="9"/>
      <c r="EF255" s="9"/>
      <c r="EG255" s="9"/>
      <c r="EH255" s="9"/>
      <c r="EI255" s="9"/>
      <c r="EJ255" s="9"/>
      <c r="EK255" s="9"/>
      <c r="EL255" s="9"/>
      <c r="EM255" s="9"/>
      <c r="EN255" s="9"/>
      <c r="EO255" s="9"/>
      <c r="EP255" s="9"/>
      <c r="EQ255" s="9"/>
      <c r="ER255" s="9"/>
      <c r="ES255" s="9"/>
      <c r="ET255" s="9"/>
      <c r="EU255" s="9"/>
      <c r="EV255" s="9"/>
      <c r="EW255" s="9"/>
      <c r="EX255" s="9"/>
      <c r="EY255" s="9"/>
      <c r="EZ255" s="9"/>
      <c r="FA255" s="9"/>
      <c r="FB255" s="9"/>
      <c r="FC255" s="9"/>
      <c r="FD255" s="9"/>
      <c r="FE255" s="9"/>
      <c r="FF255" s="9"/>
      <c r="FG255" s="9"/>
      <c r="FH255" s="9"/>
      <c r="FI255" s="9"/>
      <c r="FJ255" s="9"/>
      <c r="FK255" s="9"/>
      <c r="FL255" s="9"/>
      <c r="FM255" s="9"/>
      <c r="FN255" s="9"/>
      <c r="FO255" s="9"/>
      <c r="FP255" s="9"/>
      <c r="FQ255" s="9"/>
      <c r="FR255" s="9"/>
      <c r="FS255" s="9"/>
      <c r="FT255" s="9"/>
      <c r="FU255" s="9"/>
      <c r="FV255" s="9"/>
      <c r="FW255" s="9"/>
      <c r="FX255" s="9"/>
      <c r="FY255" s="9"/>
      <c r="FZ255" s="9"/>
      <c r="GA255" s="9"/>
      <c r="GB255" s="9"/>
      <c r="GC255" s="9"/>
      <c r="GD255" s="9"/>
      <c r="GE255" s="9"/>
      <c r="GF255" s="9"/>
      <c r="GG255" s="9"/>
      <c r="GH255" s="9"/>
      <c r="GI255" s="9"/>
      <c r="GJ255" s="9"/>
      <c r="GK255" s="9"/>
      <c r="GL255" s="9"/>
      <c r="GM255" s="9"/>
      <c r="GN255" s="9"/>
      <c r="GO255" s="9"/>
      <c r="GP255" s="9"/>
      <c r="GQ255" s="9"/>
      <c r="GR255" s="9"/>
      <c r="GS255" s="9"/>
      <c r="GT255" s="9"/>
      <c r="GU255" s="9"/>
      <c r="GV255" s="9"/>
      <c r="GW255" s="9"/>
      <c r="GX255" s="9"/>
      <c r="GY255" s="9"/>
      <c r="GZ255" s="9"/>
      <c r="HA255" s="9"/>
      <c r="HB255" s="9"/>
      <c r="HC255" s="9"/>
      <c r="HD255" s="9"/>
      <c r="HE255" s="9"/>
      <c r="HF255" s="9"/>
      <c r="HG255" s="9"/>
      <c r="HH255" s="9"/>
      <c r="HI255" s="9"/>
      <c r="HJ255" s="9"/>
      <c r="HK255" s="9"/>
      <c r="HL255" s="9"/>
      <c r="HM255" s="9"/>
      <c r="HN255" s="9"/>
      <c r="HO255" s="9"/>
      <c r="HP255" s="9"/>
      <c r="HQ255" s="9"/>
      <c r="HR255" s="9"/>
      <c r="HS255" s="9"/>
      <c r="HT255" s="9"/>
      <c r="HU255" s="9"/>
      <c r="HV255" s="9"/>
      <c r="HW255" s="9"/>
      <c r="HX255" s="9"/>
      <c r="HY255" s="9"/>
      <c r="HZ255" s="9"/>
      <c r="IA255" s="9"/>
      <c r="IB255" s="9"/>
      <c r="IC255" s="9"/>
      <c r="ID255" s="9"/>
      <c r="IE255" s="9"/>
      <c r="IF255" s="9"/>
      <c r="IG255" s="9"/>
      <c r="IH255" s="9"/>
      <c r="II255" s="9"/>
      <c r="IJ255" s="9"/>
      <c r="IK255" s="9"/>
      <c r="IL255" s="9"/>
      <c r="IM255" s="9"/>
      <c r="IN255" s="9"/>
      <c r="IO255" s="9"/>
      <c r="IP255" s="9"/>
      <c r="IQ255" s="9"/>
      <c r="IR255" s="9"/>
      <c r="IS255" s="9"/>
      <c r="IT255" s="9"/>
      <c r="IU255" s="9"/>
      <c r="IV255" s="9"/>
      <c r="IW255" s="9"/>
      <c r="IX255" s="9"/>
    </row>
    <row r="256" spans="1:258">
      <c r="A256" s="7" t="s">
        <v>304</v>
      </c>
      <c r="B256" s="145" t="s">
        <v>124</v>
      </c>
      <c r="C256" s="7" t="str">
        <f t="shared" si="12"/>
        <v>Imidacloprid 4.0 -Albaugh</v>
      </c>
      <c r="D256" s="6" t="s">
        <v>0</v>
      </c>
      <c r="E256" s="142" t="s">
        <v>1</v>
      </c>
      <c r="F256" s="5" t="s">
        <v>3</v>
      </c>
      <c r="G256" s="5" t="s">
        <v>4</v>
      </c>
      <c r="H256" s="5" t="s">
        <v>5</v>
      </c>
      <c r="I256" s="5" t="s">
        <v>14</v>
      </c>
      <c r="J256" s="5" t="s">
        <v>16</v>
      </c>
      <c r="K256" s="5" t="s">
        <v>17</v>
      </c>
      <c r="L256" s="134" t="s">
        <v>18</v>
      </c>
      <c r="M256" s="134" t="s">
        <v>25</v>
      </c>
      <c r="N256" s="134"/>
      <c r="O256" s="134"/>
      <c r="P256" s="134"/>
      <c r="Q256" s="134"/>
      <c r="R256" s="136"/>
      <c r="S256" s="136"/>
      <c r="T256" s="136"/>
      <c r="U256" s="5"/>
      <c r="V256" s="5"/>
      <c r="W256" s="9"/>
      <c r="X256" s="9"/>
      <c r="Y256" s="9"/>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c r="AX256" s="9"/>
      <c r="AY256" s="9"/>
      <c r="AZ256" s="9"/>
      <c r="BA256" s="9"/>
      <c r="BB256" s="9"/>
      <c r="BC256" s="9"/>
      <c r="BD256" s="9"/>
      <c r="BE256" s="9"/>
      <c r="BF256" s="9"/>
      <c r="BG256" s="9"/>
      <c r="BH256" s="9"/>
      <c r="BI256" s="9"/>
      <c r="BJ256" s="9"/>
      <c r="BK256" s="9"/>
      <c r="BL256" s="9"/>
      <c r="BM256" s="9"/>
      <c r="BN256" s="9"/>
      <c r="BO256" s="9"/>
      <c r="BP256" s="9"/>
      <c r="BQ256" s="9"/>
      <c r="BR256" s="9"/>
      <c r="BS256" s="9"/>
      <c r="BT256" s="9"/>
      <c r="BU256" s="9"/>
      <c r="BV256" s="9"/>
      <c r="BW256" s="9"/>
      <c r="BX256" s="9"/>
      <c r="BY256" s="9"/>
      <c r="BZ256" s="9"/>
      <c r="CA256" s="9"/>
      <c r="CB256" s="9"/>
      <c r="CC256" s="9"/>
      <c r="CD256" s="9"/>
      <c r="CE256" s="9"/>
      <c r="CF256" s="9"/>
      <c r="CG256" s="9"/>
      <c r="CH256" s="9"/>
      <c r="CI256" s="9"/>
      <c r="CJ256" s="9"/>
      <c r="CK256" s="9"/>
      <c r="CL256" s="9"/>
      <c r="CM256" s="9"/>
      <c r="CN256" s="9"/>
      <c r="CO256" s="9"/>
      <c r="CP256" s="9"/>
      <c r="CQ256" s="9"/>
      <c r="CR256" s="9"/>
      <c r="CS256" s="9"/>
      <c r="CT256" s="9"/>
      <c r="CU256" s="9"/>
      <c r="CV256" s="9"/>
      <c r="CW256" s="9"/>
      <c r="CX256" s="9"/>
      <c r="CY256" s="9"/>
      <c r="CZ256" s="9"/>
      <c r="DA256" s="9"/>
      <c r="DB256" s="9"/>
      <c r="DC256" s="9"/>
      <c r="DD256" s="9"/>
      <c r="DE256" s="9"/>
      <c r="DF256" s="9"/>
      <c r="DG256" s="9"/>
      <c r="DH256" s="9"/>
      <c r="DI256" s="9"/>
      <c r="DJ256" s="9"/>
      <c r="DK256" s="9"/>
      <c r="DL256" s="9"/>
      <c r="DM256" s="9"/>
      <c r="DN256" s="9"/>
      <c r="DO256" s="9"/>
      <c r="DP256" s="9"/>
      <c r="DQ256" s="9"/>
      <c r="DR256" s="9"/>
      <c r="DS256" s="9"/>
      <c r="DT256" s="9"/>
      <c r="DU256" s="9"/>
      <c r="DV256" s="9"/>
      <c r="DW256" s="9"/>
      <c r="DX256" s="9"/>
      <c r="DY256" s="9"/>
      <c r="DZ256" s="9"/>
      <c r="EA256" s="9"/>
      <c r="EB256" s="9"/>
      <c r="EC256" s="9"/>
      <c r="ED256" s="9"/>
      <c r="EE256" s="9"/>
      <c r="EF256" s="9"/>
      <c r="EG256" s="9"/>
      <c r="EH256" s="9"/>
      <c r="EI256" s="9"/>
      <c r="EJ256" s="9"/>
      <c r="EK256" s="9"/>
      <c r="EL256" s="9"/>
      <c r="EM256" s="9"/>
      <c r="EN256" s="9"/>
      <c r="EO256" s="9"/>
      <c r="EP256" s="9"/>
      <c r="EQ256" s="9"/>
      <c r="ER256" s="9"/>
      <c r="ES256" s="9"/>
      <c r="ET256" s="9"/>
      <c r="EU256" s="9"/>
      <c r="EV256" s="9"/>
      <c r="EW256" s="9"/>
      <c r="EX256" s="9"/>
      <c r="EY256" s="9"/>
      <c r="EZ256" s="9"/>
      <c r="FA256" s="9"/>
      <c r="FB256" s="9"/>
      <c r="FC256" s="9"/>
      <c r="FD256" s="9"/>
      <c r="FE256" s="9"/>
      <c r="FF256" s="9"/>
      <c r="FG256" s="9"/>
      <c r="FH256" s="9"/>
      <c r="FI256" s="9"/>
      <c r="FJ256" s="9"/>
      <c r="FK256" s="9"/>
      <c r="FL256" s="9"/>
      <c r="FM256" s="9"/>
      <c r="FN256" s="9"/>
      <c r="FO256" s="9"/>
      <c r="FP256" s="9"/>
      <c r="FQ256" s="9"/>
      <c r="FR256" s="9"/>
      <c r="FS256" s="9"/>
      <c r="FT256" s="9"/>
      <c r="FU256" s="9"/>
      <c r="FV256" s="9"/>
      <c r="FW256" s="9"/>
      <c r="FX256" s="9"/>
      <c r="FY256" s="9"/>
      <c r="FZ256" s="9"/>
      <c r="GA256" s="9"/>
      <c r="GB256" s="9"/>
      <c r="GC256" s="9"/>
      <c r="GD256" s="9"/>
      <c r="GE256" s="9"/>
      <c r="GF256" s="9"/>
      <c r="GG256" s="9"/>
      <c r="GH256" s="9"/>
      <c r="GI256" s="9"/>
      <c r="GJ256" s="9"/>
      <c r="GK256" s="9"/>
      <c r="GL256" s="9"/>
      <c r="GM256" s="9"/>
      <c r="GN256" s="9"/>
      <c r="GO256" s="9"/>
      <c r="GP256" s="9"/>
      <c r="GQ256" s="9"/>
      <c r="GR256" s="9"/>
      <c r="GS256" s="9"/>
      <c r="GT256" s="9"/>
      <c r="GU256" s="9"/>
      <c r="GV256" s="9"/>
      <c r="GW256" s="9"/>
      <c r="GX256" s="9"/>
      <c r="GY256" s="9"/>
      <c r="GZ256" s="9"/>
      <c r="HA256" s="9"/>
      <c r="HB256" s="9"/>
      <c r="HC256" s="9"/>
      <c r="HD256" s="9"/>
      <c r="HE256" s="9"/>
      <c r="HF256" s="9"/>
      <c r="HG256" s="9"/>
      <c r="HH256" s="9"/>
      <c r="HI256" s="9"/>
      <c r="HJ256" s="9"/>
      <c r="HK256" s="9"/>
      <c r="HL256" s="9"/>
      <c r="HM256" s="9"/>
      <c r="HN256" s="9"/>
      <c r="HO256" s="9"/>
      <c r="HP256" s="9"/>
      <c r="HQ256" s="9"/>
      <c r="HR256" s="9"/>
      <c r="HS256" s="9"/>
      <c r="HT256" s="9"/>
      <c r="HU256" s="9"/>
      <c r="HV256" s="9"/>
      <c r="HW256" s="9"/>
      <c r="HX256" s="9"/>
      <c r="HY256" s="9"/>
      <c r="HZ256" s="9"/>
      <c r="IA256" s="9"/>
      <c r="IB256" s="9"/>
      <c r="IC256" s="9"/>
      <c r="ID256" s="9"/>
      <c r="IE256" s="9"/>
      <c r="IF256" s="9"/>
      <c r="IG256" s="9"/>
      <c r="IH256" s="9"/>
      <c r="II256" s="9"/>
      <c r="IJ256" s="9"/>
      <c r="IK256" s="9"/>
      <c r="IL256" s="9"/>
      <c r="IM256" s="9"/>
      <c r="IN256" s="9"/>
      <c r="IO256" s="9"/>
      <c r="IP256" s="9"/>
      <c r="IQ256" s="9"/>
      <c r="IR256" s="9"/>
      <c r="IS256" s="9"/>
      <c r="IT256" s="9"/>
      <c r="IU256" s="9"/>
      <c r="IV256" s="9"/>
      <c r="IW256" s="9"/>
      <c r="IX256" s="9"/>
    </row>
    <row r="257" spans="1:258">
      <c r="A257" s="7" t="s">
        <v>122</v>
      </c>
      <c r="B257" s="145"/>
      <c r="C257" s="7" t="str">
        <f t="shared" si="12"/>
        <v>Imidacloprid 4SC -</v>
      </c>
      <c r="D257" s="6" t="s">
        <v>0</v>
      </c>
      <c r="E257" s="142" t="s">
        <v>1</v>
      </c>
      <c r="F257" s="5" t="s">
        <v>3</v>
      </c>
      <c r="G257" s="5" t="s">
        <v>4</v>
      </c>
      <c r="H257" s="5" t="s">
        <v>5</v>
      </c>
      <c r="I257" s="5" t="s">
        <v>14</v>
      </c>
      <c r="J257" s="5" t="s">
        <v>16</v>
      </c>
      <c r="K257" s="5" t="s">
        <v>17</v>
      </c>
      <c r="L257" s="134" t="s">
        <v>18</v>
      </c>
      <c r="M257" s="134" t="s">
        <v>19</v>
      </c>
      <c r="N257" s="134" t="s">
        <v>23</v>
      </c>
      <c r="O257" s="134" t="s">
        <v>25</v>
      </c>
      <c r="P257" s="134" t="s">
        <v>46</v>
      </c>
      <c r="Q257" s="134"/>
      <c r="R257" s="136"/>
      <c r="S257" s="136"/>
      <c r="T257" s="136"/>
      <c r="U257" s="5"/>
      <c r="V257" s="5"/>
      <c r="W257" s="9"/>
      <c r="X257" s="9"/>
      <c r="Y257" s="9"/>
      <c r="Z257" s="9"/>
      <c r="AA257" s="9"/>
      <c r="AB257" s="9"/>
      <c r="AC257" s="9"/>
      <c r="AD257" s="9"/>
      <c r="AE257" s="9"/>
      <c r="AF257" s="9"/>
      <c r="AG257" s="9"/>
      <c r="AH257" s="9"/>
      <c r="AI257" s="9"/>
      <c r="AJ257" s="9"/>
      <c r="AK257" s="9"/>
      <c r="AL257" s="9"/>
      <c r="AM257" s="9"/>
      <c r="AN257" s="9"/>
      <c r="AO257" s="9"/>
      <c r="AP257" s="9"/>
      <c r="AQ257" s="9"/>
      <c r="AR257" s="9"/>
      <c r="AS257" s="9"/>
      <c r="AT257" s="9"/>
      <c r="AU257" s="9"/>
      <c r="AV257" s="9"/>
      <c r="AW257" s="9"/>
      <c r="AX257" s="9"/>
      <c r="AY257" s="9"/>
      <c r="AZ257" s="9"/>
      <c r="BA257" s="9"/>
      <c r="BB257" s="9"/>
      <c r="BC257" s="9"/>
      <c r="BD257" s="9"/>
      <c r="BE257" s="9"/>
      <c r="BF257" s="9"/>
      <c r="BG257" s="9"/>
      <c r="BH257" s="9"/>
      <c r="BI257" s="9"/>
      <c r="BJ257" s="9"/>
      <c r="BK257" s="9"/>
      <c r="BL257" s="9"/>
      <c r="BM257" s="9"/>
      <c r="BN257" s="9"/>
      <c r="BO257" s="9"/>
      <c r="BP257" s="9"/>
      <c r="BQ257" s="9"/>
      <c r="BR257" s="9"/>
      <c r="BS257" s="9"/>
      <c r="BT257" s="9"/>
      <c r="BU257" s="9"/>
      <c r="BV257" s="9"/>
      <c r="BW257" s="9"/>
      <c r="BX257" s="9"/>
      <c r="BY257" s="9"/>
      <c r="BZ257" s="9"/>
      <c r="CA257" s="9"/>
      <c r="CB257" s="9"/>
      <c r="CC257" s="9"/>
      <c r="CD257" s="9"/>
      <c r="CE257" s="9"/>
      <c r="CF257" s="9"/>
      <c r="CG257" s="9"/>
      <c r="CH257" s="9"/>
      <c r="CI257" s="9"/>
      <c r="CJ257" s="9"/>
      <c r="CK257" s="9"/>
      <c r="CL257" s="9"/>
      <c r="CM257" s="9"/>
      <c r="CN257" s="9"/>
      <c r="CO257" s="9"/>
      <c r="CP257" s="9"/>
      <c r="CQ257" s="9"/>
      <c r="CR257" s="9"/>
      <c r="CS257" s="9"/>
      <c r="CT257" s="9"/>
      <c r="CU257" s="9"/>
      <c r="CV257" s="9"/>
      <c r="CW257" s="9"/>
      <c r="CX257" s="9"/>
      <c r="CY257" s="9"/>
      <c r="CZ257" s="9"/>
      <c r="DA257" s="9"/>
      <c r="DB257" s="9"/>
      <c r="DC257" s="9"/>
      <c r="DD257" s="9"/>
      <c r="DE257" s="9"/>
      <c r="DF257" s="9"/>
      <c r="DG257" s="9"/>
      <c r="DH257" s="9"/>
      <c r="DI257" s="9"/>
      <c r="DJ257" s="9"/>
      <c r="DK257" s="9"/>
      <c r="DL257" s="9"/>
      <c r="DM257" s="9"/>
      <c r="DN257" s="9"/>
      <c r="DO257" s="9"/>
      <c r="DP257" s="9"/>
      <c r="DQ257" s="9"/>
      <c r="DR257" s="9"/>
      <c r="DS257" s="9"/>
      <c r="DT257" s="9"/>
      <c r="DU257" s="9"/>
      <c r="DV257" s="9"/>
      <c r="DW257" s="9"/>
      <c r="DX257" s="9"/>
      <c r="DY257" s="9"/>
      <c r="DZ257" s="9"/>
      <c r="EA257" s="9"/>
      <c r="EB257" s="9"/>
      <c r="EC257" s="9"/>
      <c r="ED257" s="9"/>
      <c r="EE257" s="9"/>
      <c r="EF257" s="9"/>
      <c r="EG257" s="9"/>
      <c r="EH257" s="9"/>
      <c r="EI257" s="9"/>
      <c r="EJ257" s="9"/>
      <c r="EK257" s="9"/>
      <c r="EL257" s="9"/>
      <c r="EM257" s="9"/>
      <c r="EN257" s="9"/>
      <c r="EO257" s="9"/>
      <c r="EP257" s="9"/>
      <c r="EQ257" s="9"/>
      <c r="ER257" s="9"/>
      <c r="ES257" s="9"/>
      <c r="ET257" s="9"/>
      <c r="EU257" s="9"/>
      <c r="EV257" s="9"/>
      <c r="EW257" s="9"/>
      <c r="EX257" s="9"/>
      <c r="EY257" s="9"/>
      <c r="EZ257" s="9"/>
      <c r="FA257" s="9"/>
      <c r="FB257" s="9"/>
      <c r="FC257" s="9"/>
      <c r="FD257" s="9"/>
      <c r="FE257" s="9"/>
      <c r="FF257" s="9"/>
      <c r="FG257" s="9"/>
      <c r="FH257" s="9"/>
      <c r="FI257" s="9"/>
      <c r="FJ257" s="9"/>
      <c r="FK257" s="9"/>
      <c r="FL257" s="9"/>
      <c r="FM257" s="9"/>
      <c r="FN257" s="9"/>
      <c r="FO257" s="9"/>
      <c r="FP257" s="9"/>
      <c r="FQ257" s="9"/>
      <c r="FR257" s="9"/>
      <c r="FS257" s="9"/>
      <c r="FT257" s="9"/>
      <c r="FU257" s="9"/>
      <c r="FV257" s="9"/>
      <c r="FW257" s="9"/>
      <c r="FX257" s="9"/>
      <c r="FY257" s="9"/>
      <c r="FZ257" s="9"/>
      <c r="GA257" s="9"/>
      <c r="GB257" s="9"/>
      <c r="GC257" s="9"/>
      <c r="GD257" s="9"/>
      <c r="GE257" s="9"/>
      <c r="GF257" s="9"/>
      <c r="GG257" s="9"/>
      <c r="GH257" s="9"/>
      <c r="GI257" s="9"/>
      <c r="GJ257" s="9"/>
      <c r="GK257" s="9"/>
      <c r="GL257" s="9"/>
      <c r="GM257" s="9"/>
      <c r="GN257" s="9"/>
      <c r="GO257" s="9"/>
      <c r="GP257" s="9"/>
      <c r="GQ257" s="9"/>
      <c r="GR257" s="9"/>
      <c r="GS257" s="9"/>
      <c r="GT257" s="9"/>
      <c r="GU257" s="9"/>
      <c r="GV257" s="9"/>
      <c r="GW257" s="9"/>
      <c r="GX257" s="9"/>
      <c r="GY257" s="9"/>
      <c r="GZ257" s="9"/>
      <c r="HA257" s="9"/>
      <c r="HB257" s="9"/>
      <c r="HC257" s="9"/>
      <c r="HD257" s="9"/>
      <c r="HE257" s="9"/>
      <c r="HF257" s="9"/>
      <c r="HG257" s="9"/>
      <c r="HH257" s="9"/>
      <c r="HI257" s="9"/>
      <c r="HJ257" s="9"/>
      <c r="HK257" s="9"/>
      <c r="HL257" s="9"/>
      <c r="HM257" s="9"/>
      <c r="HN257" s="9"/>
      <c r="HO257" s="9"/>
      <c r="HP257" s="9"/>
      <c r="HQ257" s="9"/>
      <c r="HR257" s="9"/>
      <c r="HS257" s="9"/>
      <c r="HT257" s="9"/>
      <c r="HU257" s="9"/>
      <c r="HV257" s="9"/>
      <c r="HW257" s="9"/>
      <c r="HX257" s="9"/>
      <c r="HY257" s="9"/>
      <c r="HZ257" s="9"/>
      <c r="IA257" s="9"/>
      <c r="IB257" s="9"/>
      <c r="IC257" s="9"/>
      <c r="ID257" s="9"/>
      <c r="IE257" s="9"/>
      <c r="IF257" s="9"/>
      <c r="IG257" s="9"/>
      <c r="IH257" s="9"/>
      <c r="II257" s="9"/>
      <c r="IJ257" s="9"/>
      <c r="IK257" s="9"/>
      <c r="IL257" s="9"/>
      <c r="IM257" s="9"/>
      <c r="IN257" s="9"/>
      <c r="IO257" s="9"/>
      <c r="IP257" s="9"/>
      <c r="IQ257" s="9"/>
      <c r="IR257" s="9"/>
      <c r="IS257" s="9"/>
      <c r="IT257" s="9"/>
      <c r="IU257" s="9"/>
      <c r="IV257" s="9"/>
      <c r="IW257" s="9"/>
      <c r="IX257" s="9"/>
    </row>
    <row r="258" spans="1:258">
      <c r="A258" s="7" t="s">
        <v>122</v>
      </c>
      <c r="B258" s="145" t="s">
        <v>303</v>
      </c>
      <c r="C258" s="7" t="str">
        <f t="shared" si="12"/>
        <v>Imidacloprid 4SC -Sharda</v>
      </c>
      <c r="D258" s="6" t="s">
        <v>0</v>
      </c>
      <c r="E258" s="142" t="s">
        <v>1</v>
      </c>
      <c r="F258" s="5" t="s">
        <v>3</v>
      </c>
      <c r="G258" s="5" t="s">
        <v>4</v>
      </c>
      <c r="H258" s="5" t="s">
        <v>5</v>
      </c>
      <c r="I258" s="5" t="s">
        <v>14</v>
      </c>
      <c r="J258" s="5" t="s">
        <v>16</v>
      </c>
      <c r="K258" s="5" t="s">
        <v>17</v>
      </c>
      <c r="L258" s="134" t="s">
        <v>18</v>
      </c>
      <c r="M258" s="134"/>
      <c r="N258" s="134"/>
      <c r="O258" s="134"/>
      <c r="P258" s="134"/>
      <c r="Q258" s="134"/>
      <c r="R258" s="136"/>
      <c r="S258" s="136"/>
      <c r="T258" s="136"/>
      <c r="U258" s="5"/>
      <c r="V258" s="5"/>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c r="AZ258" s="9"/>
      <c r="BA258" s="9"/>
      <c r="BB258" s="9"/>
      <c r="BC258" s="9"/>
      <c r="BD258" s="9"/>
      <c r="BE258" s="9"/>
      <c r="BF258" s="9"/>
      <c r="BG258" s="9"/>
      <c r="BH258" s="9"/>
      <c r="BI258" s="9"/>
      <c r="BJ258" s="9"/>
      <c r="BK258" s="9"/>
      <c r="BL258" s="9"/>
      <c r="BM258" s="9"/>
      <c r="BN258" s="9"/>
      <c r="BO258" s="9"/>
      <c r="BP258" s="9"/>
      <c r="BQ258" s="9"/>
      <c r="BR258" s="9"/>
      <c r="BS258" s="9"/>
      <c r="BT258" s="9"/>
      <c r="BU258" s="9"/>
      <c r="BV258" s="9"/>
      <c r="BW258" s="9"/>
      <c r="BX258" s="9"/>
      <c r="BY258" s="9"/>
      <c r="BZ258" s="9"/>
      <c r="CA258" s="9"/>
      <c r="CB258" s="9"/>
      <c r="CC258" s="9"/>
      <c r="CD258" s="9"/>
      <c r="CE258" s="9"/>
      <c r="CF258" s="9"/>
      <c r="CG258" s="9"/>
      <c r="CH258" s="9"/>
      <c r="CI258" s="9"/>
      <c r="CJ258" s="9"/>
      <c r="CK258" s="9"/>
      <c r="CL258" s="9"/>
      <c r="CM258" s="9"/>
      <c r="CN258" s="9"/>
      <c r="CO258" s="9"/>
      <c r="CP258" s="9"/>
      <c r="CQ258" s="9"/>
      <c r="CR258" s="9"/>
      <c r="CS258" s="9"/>
      <c r="CT258" s="9"/>
      <c r="CU258" s="9"/>
      <c r="CV258" s="9"/>
      <c r="CW258" s="9"/>
      <c r="CX258" s="9"/>
      <c r="CY258" s="9"/>
      <c r="CZ258" s="9"/>
      <c r="DA258" s="9"/>
      <c r="DB258" s="9"/>
      <c r="DC258" s="9"/>
      <c r="DD258" s="9"/>
      <c r="DE258" s="9"/>
      <c r="DF258" s="9"/>
      <c r="DG258" s="9"/>
      <c r="DH258" s="9"/>
      <c r="DI258" s="9"/>
      <c r="DJ258" s="9"/>
      <c r="DK258" s="9"/>
      <c r="DL258" s="9"/>
      <c r="DM258" s="9"/>
      <c r="DN258" s="9"/>
      <c r="DO258" s="9"/>
      <c r="DP258" s="9"/>
      <c r="DQ258" s="9"/>
      <c r="DR258" s="9"/>
      <c r="DS258" s="9"/>
      <c r="DT258" s="9"/>
      <c r="DU258" s="9"/>
      <c r="DV258" s="9"/>
      <c r="DW258" s="9"/>
      <c r="DX258" s="9"/>
      <c r="DY258" s="9"/>
      <c r="DZ258" s="9"/>
      <c r="EA258" s="9"/>
      <c r="EB258" s="9"/>
      <c r="EC258" s="9"/>
      <c r="ED258" s="9"/>
      <c r="EE258" s="9"/>
      <c r="EF258" s="9"/>
      <c r="EG258" s="9"/>
      <c r="EH258" s="9"/>
      <c r="EI258" s="9"/>
      <c r="EJ258" s="9"/>
      <c r="EK258" s="9"/>
      <c r="EL258" s="9"/>
      <c r="EM258" s="9"/>
      <c r="EN258" s="9"/>
      <c r="EO258" s="9"/>
      <c r="EP258" s="9"/>
      <c r="EQ258" s="9"/>
      <c r="ER258" s="9"/>
      <c r="ES258" s="9"/>
      <c r="ET258" s="9"/>
      <c r="EU258" s="9"/>
      <c r="EV258" s="9"/>
      <c r="EW258" s="9"/>
      <c r="EX258" s="9"/>
      <c r="EY258" s="9"/>
      <c r="EZ258" s="9"/>
      <c r="FA258" s="9"/>
      <c r="FB258" s="9"/>
      <c r="FC258" s="9"/>
      <c r="FD258" s="9"/>
      <c r="FE258" s="9"/>
      <c r="FF258" s="9"/>
      <c r="FG258" s="9"/>
      <c r="FH258" s="9"/>
      <c r="FI258" s="9"/>
      <c r="FJ258" s="9"/>
      <c r="FK258" s="9"/>
      <c r="FL258" s="9"/>
      <c r="FM258" s="9"/>
      <c r="FN258" s="9"/>
      <c r="FO258" s="9"/>
      <c r="FP258" s="9"/>
      <c r="FQ258" s="9"/>
      <c r="FR258" s="9"/>
      <c r="FS258" s="9"/>
      <c r="FT258" s="9"/>
      <c r="FU258" s="9"/>
      <c r="FV258" s="9"/>
      <c r="FW258" s="9"/>
      <c r="FX258" s="9"/>
      <c r="FY258" s="9"/>
      <c r="FZ258" s="9"/>
      <c r="GA258" s="9"/>
      <c r="GB258" s="9"/>
      <c r="GC258" s="9"/>
      <c r="GD258" s="9"/>
      <c r="GE258" s="9"/>
      <c r="GF258" s="9"/>
      <c r="GG258" s="9"/>
      <c r="GH258" s="9"/>
      <c r="GI258" s="9"/>
      <c r="GJ258" s="9"/>
      <c r="GK258" s="9"/>
      <c r="GL258" s="9"/>
      <c r="GM258" s="9"/>
      <c r="GN258" s="9"/>
      <c r="GO258" s="9"/>
      <c r="GP258" s="9"/>
      <c r="GQ258" s="9"/>
      <c r="GR258" s="9"/>
      <c r="GS258" s="9"/>
      <c r="GT258" s="9"/>
      <c r="GU258" s="9"/>
      <c r="GV258" s="9"/>
      <c r="GW258" s="9"/>
      <c r="GX258" s="9"/>
      <c r="GY258" s="9"/>
      <c r="GZ258" s="9"/>
      <c r="HA258" s="9"/>
      <c r="HB258" s="9"/>
      <c r="HC258" s="9"/>
      <c r="HD258" s="9"/>
      <c r="HE258" s="9"/>
      <c r="HF258" s="9"/>
      <c r="HG258" s="9"/>
      <c r="HH258" s="9"/>
      <c r="HI258" s="9"/>
      <c r="HJ258" s="9"/>
      <c r="HK258" s="9"/>
      <c r="HL258" s="9"/>
      <c r="HM258" s="9"/>
      <c r="HN258" s="9"/>
      <c r="HO258" s="9"/>
      <c r="HP258" s="9"/>
      <c r="HQ258" s="9"/>
      <c r="HR258" s="9"/>
      <c r="HS258" s="9"/>
      <c r="HT258" s="9"/>
      <c r="HU258" s="9"/>
      <c r="HV258" s="9"/>
      <c r="HW258" s="9"/>
      <c r="HX258" s="9"/>
      <c r="HY258" s="9"/>
      <c r="HZ258" s="9"/>
      <c r="IA258" s="9"/>
      <c r="IB258" s="9"/>
      <c r="IC258" s="9"/>
      <c r="ID258" s="9"/>
      <c r="IE258" s="9"/>
      <c r="IF258" s="9"/>
      <c r="IG258" s="9"/>
      <c r="IH258" s="9"/>
      <c r="II258" s="9"/>
      <c r="IJ258" s="9"/>
      <c r="IK258" s="9"/>
      <c r="IL258" s="9"/>
      <c r="IM258" s="9"/>
      <c r="IN258" s="9"/>
      <c r="IO258" s="9"/>
      <c r="IP258" s="9"/>
      <c r="IQ258" s="9"/>
      <c r="IR258" s="9"/>
      <c r="IS258" s="9"/>
      <c r="IT258" s="9"/>
      <c r="IU258" s="9"/>
      <c r="IV258" s="9"/>
      <c r="IW258" s="9"/>
      <c r="IX258" s="9"/>
    </row>
    <row r="259" spans="1:258">
      <c r="A259" s="7" t="s">
        <v>302</v>
      </c>
      <c r="B259" s="145" t="s">
        <v>124</v>
      </c>
      <c r="C259" s="7" t="str">
        <f t="shared" si="12"/>
        <v>Imidacloprid 5.0 -Albaugh</v>
      </c>
      <c r="D259" s="6" t="s">
        <v>0</v>
      </c>
      <c r="E259" s="142" t="s">
        <v>1</v>
      </c>
      <c r="F259" s="5" t="s">
        <v>3</v>
      </c>
      <c r="G259" s="5" t="s">
        <v>4</v>
      </c>
      <c r="H259" s="5" t="s">
        <v>5</v>
      </c>
      <c r="I259" s="5" t="s">
        <v>14</v>
      </c>
      <c r="J259" s="5" t="s">
        <v>16</v>
      </c>
      <c r="K259" s="5" t="s">
        <v>17</v>
      </c>
      <c r="L259" s="134" t="s">
        <v>18</v>
      </c>
      <c r="M259" s="134"/>
      <c r="N259" s="134"/>
      <c r="O259" s="134"/>
      <c r="P259" s="134"/>
      <c r="Q259" s="134"/>
      <c r="R259" s="136"/>
      <c r="S259" s="136"/>
      <c r="T259" s="136"/>
      <c r="U259" s="5"/>
      <c r="V259" s="5"/>
      <c r="W259" s="9"/>
      <c r="X259" s="9"/>
      <c r="Y259" s="9"/>
      <c r="Z259" s="9"/>
      <c r="AA259" s="9"/>
      <c r="AB259" s="9"/>
      <c r="AC259" s="9"/>
      <c r="AD259" s="9"/>
      <c r="AE259" s="9"/>
      <c r="AF259" s="9"/>
      <c r="AG259" s="9"/>
      <c r="AH259" s="9"/>
      <c r="AI259" s="9"/>
      <c r="AJ259" s="9"/>
      <c r="AK259" s="9"/>
      <c r="AL259" s="9"/>
      <c r="AM259" s="9"/>
      <c r="AN259" s="9"/>
      <c r="AO259" s="9"/>
      <c r="AP259" s="9"/>
      <c r="AQ259" s="9"/>
      <c r="AR259" s="9"/>
      <c r="AS259" s="9"/>
      <c r="AT259" s="9"/>
      <c r="AU259" s="9"/>
      <c r="AV259" s="9"/>
      <c r="AW259" s="9"/>
      <c r="AX259" s="9"/>
      <c r="AY259" s="9"/>
      <c r="AZ259" s="9"/>
      <c r="BA259" s="9"/>
      <c r="BB259" s="9"/>
      <c r="BC259" s="9"/>
      <c r="BD259" s="9"/>
      <c r="BE259" s="9"/>
      <c r="BF259" s="9"/>
      <c r="BG259" s="9"/>
      <c r="BH259" s="9"/>
      <c r="BI259" s="9"/>
      <c r="BJ259" s="9"/>
      <c r="BK259" s="9"/>
      <c r="BL259" s="9"/>
      <c r="BM259" s="9"/>
      <c r="BN259" s="9"/>
      <c r="BO259" s="9"/>
      <c r="BP259" s="9"/>
      <c r="BQ259" s="9"/>
      <c r="BR259" s="9"/>
      <c r="BS259" s="9"/>
      <c r="BT259" s="9"/>
      <c r="BU259" s="9"/>
      <c r="BV259" s="9"/>
      <c r="BW259" s="9"/>
      <c r="BX259" s="9"/>
      <c r="BY259" s="9"/>
      <c r="BZ259" s="9"/>
      <c r="CA259" s="9"/>
      <c r="CB259" s="9"/>
      <c r="CC259" s="9"/>
      <c r="CD259" s="9"/>
      <c r="CE259" s="9"/>
      <c r="CF259" s="9"/>
      <c r="CG259" s="9"/>
      <c r="CH259" s="9"/>
      <c r="CI259" s="9"/>
      <c r="CJ259" s="9"/>
      <c r="CK259" s="9"/>
      <c r="CL259" s="9"/>
      <c r="CM259" s="9"/>
      <c r="CN259" s="9"/>
      <c r="CO259" s="9"/>
      <c r="CP259" s="9"/>
      <c r="CQ259" s="9"/>
      <c r="CR259" s="9"/>
      <c r="CS259" s="9"/>
      <c r="CT259" s="9"/>
      <c r="CU259" s="9"/>
      <c r="CV259" s="9"/>
      <c r="CW259" s="9"/>
      <c r="CX259" s="9"/>
      <c r="CY259" s="9"/>
      <c r="CZ259" s="9"/>
      <c r="DA259" s="9"/>
      <c r="DB259" s="9"/>
      <c r="DC259" s="9"/>
      <c r="DD259" s="9"/>
      <c r="DE259" s="9"/>
      <c r="DF259" s="9"/>
      <c r="DG259" s="9"/>
      <c r="DH259" s="9"/>
      <c r="DI259" s="9"/>
      <c r="DJ259" s="9"/>
      <c r="DK259" s="9"/>
      <c r="DL259" s="9"/>
      <c r="DM259" s="9"/>
      <c r="DN259" s="9"/>
      <c r="DO259" s="9"/>
      <c r="DP259" s="9"/>
      <c r="DQ259" s="9"/>
      <c r="DR259" s="9"/>
      <c r="DS259" s="9"/>
      <c r="DT259" s="9"/>
      <c r="DU259" s="9"/>
      <c r="DV259" s="9"/>
      <c r="DW259" s="9"/>
      <c r="DX259" s="9"/>
      <c r="DY259" s="9"/>
      <c r="DZ259" s="9"/>
      <c r="EA259" s="9"/>
      <c r="EB259" s="9"/>
      <c r="EC259" s="9"/>
      <c r="ED259" s="9"/>
      <c r="EE259" s="9"/>
      <c r="EF259" s="9"/>
      <c r="EG259" s="9"/>
      <c r="EH259" s="9"/>
      <c r="EI259" s="9"/>
      <c r="EJ259" s="9"/>
      <c r="EK259" s="9"/>
      <c r="EL259" s="9"/>
      <c r="EM259" s="9"/>
      <c r="EN259" s="9"/>
      <c r="EO259" s="9"/>
      <c r="EP259" s="9"/>
      <c r="EQ259" s="9"/>
      <c r="ER259" s="9"/>
      <c r="ES259" s="9"/>
      <c r="ET259" s="9"/>
      <c r="EU259" s="9"/>
      <c r="EV259" s="9"/>
      <c r="EW259" s="9"/>
      <c r="EX259" s="9"/>
      <c r="EY259" s="9"/>
      <c r="EZ259" s="9"/>
      <c r="FA259" s="9"/>
      <c r="FB259" s="9"/>
      <c r="FC259" s="9"/>
      <c r="FD259" s="9"/>
      <c r="FE259" s="9"/>
      <c r="FF259" s="9"/>
      <c r="FG259" s="9"/>
      <c r="FH259" s="9"/>
      <c r="FI259" s="9"/>
      <c r="FJ259" s="9"/>
      <c r="FK259" s="9"/>
      <c r="FL259" s="9"/>
      <c r="FM259" s="9"/>
      <c r="FN259" s="9"/>
      <c r="FO259" s="9"/>
      <c r="FP259" s="9"/>
      <c r="FQ259" s="9"/>
      <c r="FR259" s="9"/>
      <c r="FS259" s="9"/>
      <c r="FT259" s="9"/>
      <c r="FU259" s="9"/>
      <c r="FV259" s="9"/>
      <c r="FW259" s="9"/>
      <c r="FX259" s="9"/>
      <c r="FY259" s="9"/>
      <c r="FZ259" s="9"/>
      <c r="GA259" s="9"/>
      <c r="GB259" s="9"/>
      <c r="GC259" s="9"/>
      <c r="GD259" s="9"/>
      <c r="GE259" s="9"/>
      <c r="GF259" s="9"/>
      <c r="GG259" s="9"/>
      <c r="GH259" s="9"/>
      <c r="GI259" s="9"/>
      <c r="GJ259" s="9"/>
      <c r="GK259" s="9"/>
      <c r="GL259" s="9"/>
      <c r="GM259" s="9"/>
      <c r="GN259" s="9"/>
      <c r="GO259" s="9"/>
      <c r="GP259" s="9"/>
      <c r="GQ259" s="9"/>
      <c r="GR259" s="9"/>
      <c r="GS259" s="9"/>
      <c r="GT259" s="9"/>
      <c r="GU259" s="9"/>
      <c r="GV259" s="9"/>
      <c r="GW259" s="9"/>
      <c r="GX259" s="9"/>
      <c r="GY259" s="9"/>
      <c r="GZ259" s="9"/>
      <c r="HA259" s="9"/>
      <c r="HB259" s="9"/>
      <c r="HC259" s="9"/>
      <c r="HD259" s="9"/>
      <c r="HE259" s="9"/>
      <c r="HF259" s="9"/>
      <c r="HG259" s="9"/>
      <c r="HH259" s="9"/>
      <c r="HI259" s="9"/>
      <c r="HJ259" s="9"/>
      <c r="HK259" s="9"/>
      <c r="HL259" s="9"/>
      <c r="HM259" s="9"/>
      <c r="HN259" s="9"/>
      <c r="HO259" s="9"/>
      <c r="HP259" s="9"/>
      <c r="HQ259" s="9"/>
      <c r="HR259" s="9"/>
      <c r="HS259" s="9"/>
      <c r="HT259" s="9"/>
      <c r="HU259" s="9"/>
      <c r="HV259" s="9"/>
      <c r="HW259" s="9"/>
      <c r="HX259" s="9"/>
      <c r="HY259" s="9"/>
      <c r="HZ259" s="9"/>
      <c r="IA259" s="9"/>
      <c r="IB259" s="9"/>
      <c r="IC259" s="9"/>
      <c r="ID259" s="9"/>
      <c r="IE259" s="9"/>
      <c r="IF259" s="9"/>
      <c r="IG259" s="9"/>
      <c r="IH259" s="9"/>
      <c r="II259" s="9"/>
      <c r="IJ259" s="9"/>
      <c r="IK259" s="9"/>
      <c r="IL259" s="9"/>
      <c r="IM259" s="9"/>
      <c r="IN259" s="9"/>
      <c r="IO259" s="9"/>
      <c r="IP259" s="9"/>
      <c r="IQ259" s="9"/>
      <c r="IR259" s="9"/>
      <c r="IS259" s="9"/>
      <c r="IT259" s="9"/>
      <c r="IU259" s="9"/>
      <c r="IV259" s="9"/>
      <c r="IW259" s="9"/>
      <c r="IX259" s="9"/>
    </row>
    <row r="260" spans="1:258">
      <c r="A260" s="7" t="s">
        <v>123</v>
      </c>
      <c r="B260" s="145" t="s">
        <v>124</v>
      </c>
      <c r="C260" s="7" t="str">
        <f t="shared" si="12"/>
        <v>Imidacloprid 60WP -Albaugh</v>
      </c>
      <c r="D260" s="6" t="s">
        <v>0</v>
      </c>
      <c r="E260" s="142" t="s">
        <v>1</v>
      </c>
      <c r="F260" s="5" t="s">
        <v>3</v>
      </c>
      <c r="G260" s="5" t="s">
        <v>4</v>
      </c>
      <c r="H260" s="5" t="s">
        <v>5</v>
      </c>
      <c r="I260" s="5" t="s">
        <v>9</v>
      </c>
      <c r="J260" s="5" t="s">
        <v>16</v>
      </c>
      <c r="K260" s="5" t="s">
        <v>17</v>
      </c>
      <c r="L260" s="134" t="s">
        <v>18</v>
      </c>
      <c r="M260" s="134" t="s">
        <v>22</v>
      </c>
      <c r="N260" s="134"/>
      <c r="O260" s="134"/>
      <c r="P260" s="134"/>
      <c r="Q260" s="134"/>
      <c r="R260" s="136"/>
      <c r="S260" s="136"/>
      <c r="T260" s="136"/>
      <c r="U260" s="5"/>
      <c r="V260" s="5"/>
      <c r="W260" s="9"/>
      <c r="X260" s="9"/>
      <c r="Y260" s="9"/>
      <c r="Z260" s="9"/>
      <c r="AA260" s="9"/>
      <c r="AB260" s="9"/>
      <c r="AC260" s="9"/>
      <c r="AD260" s="9"/>
      <c r="AE260" s="9"/>
      <c r="AF260" s="9"/>
      <c r="AG260" s="9"/>
      <c r="AH260" s="9"/>
      <c r="AI260" s="9"/>
      <c r="AJ260" s="9"/>
      <c r="AK260" s="9"/>
      <c r="AL260" s="9"/>
      <c r="AM260" s="9"/>
      <c r="AN260" s="9"/>
      <c r="AO260" s="9"/>
      <c r="AP260" s="9"/>
      <c r="AQ260" s="9"/>
      <c r="AR260" s="9"/>
      <c r="AS260" s="9"/>
      <c r="AT260" s="9"/>
      <c r="AU260" s="9"/>
      <c r="AV260" s="9"/>
      <c r="AW260" s="9"/>
      <c r="AX260" s="9"/>
      <c r="AY260" s="9"/>
      <c r="AZ260" s="9"/>
      <c r="BA260" s="9"/>
      <c r="BB260" s="9"/>
      <c r="BC260" s="9"/>
      <c r="BD260" s="9"/>
      <c r="BE260" s="9"/>
      <c r="BF260" s="9"/>
      <c r="BG260" s="9"/>
      <c r="BH260" s="9"/>
      <c r="BI260" s="9"/>
      <c r="BJ260" s="9"/>
      <c r="BK260" s="9"/>
      <c r="BL260" s="9"/>
      <c r="BM260" s="9"/>
      <c r="BN260" s="9"/>
      <c r="BO260" s="9"/>
      <c r="BP260" s="9"/>
      <c r="BQ260" s="9"/>
      <c r="BR260" s="9"/>
      <c r="BS260" s="9"/>
      <c r="BT260" s="9"/>
      <c r="BU260" s="9"/>
      <c r="BV260" s="9"/>
      <c r="BW260" s="9"/>
      <c r="BX260" s="9"/>
      <c r="BY260" s="9"/>
      <c r="BZ260" s="9"/>
      <c r="CA260" s="9"/>
      <c r="CB260" s="9"/>
      <c r="CC260" s="9"/>
      <c r="CD260" s="9"/>
      <c r="CE260" s="9"/>
      <c r="CF260" s="9"/>
      <c r="CG260" s="9"/>
      <c r="CH260" s="9"/>
      <c r="CI260" s="9"/>
      <c r="CJ260" s="9"/>
      <c r="CK260" s="9"/>
      <c r="CL260" s="9"/>
      <c r="CM260" s="9"/>
      <c r="CN260" s="9"/>
      <c r="CO260" s="9"/>
      <c r="CP260" s="9"/>
      <c r="CQ260" s="9"/>
      <c r="CR260" s="9"/>
      <c r="CS260" s="9"/>
      <c r="CT260" s="9"/>
      <c r="CU260" s="9"/>
      <c r="CV260" s="9"/>
      <c r="CW260" s="9"/>
      <c r="CX260" s="9"/>
      <c r="CY260" s="9"/>
      <c r="CZ260" s="9"/>
      <c r="DA260" s="9"/>
      <c r="DB260" s="9"/>
      <c r="DC260" s="9"/>
      <c r="DD260" s="9"/>
      <c r="DE260" s="9"/>
      <c r="DF260" s="9"/>
      <c r="DG260" s="9"/>
      <c r="DH260" s="9"/>
      <c r="DI260" s="9"/>
      <c r="DJ260" s="9"/>
      <c r="DK260" s="9"/>
      <c r="DL260" s="9"/>
      <c r="DM260" s="9"/>
      <c r="DN260" s="9"/>
      <c r="DO260" s="9"/>
      <c r="DP260" s="9"/>
      <c r="DQ260" s="9"/>
      <c r="DR260" s="9"/>
      <c r="DS260" s="9"/>
      <c r="DT260" s="9"/>
      <c r="DU260" s="9"/>
      <c r="DV260" s="9"/>
      <c r="DW260" s="9"/>
      <c r="DX260" s="9"/>
      <c r="DY260" s="9"/>
      <c r="DZ260" s="9"/>
      <c r="EA260" s="9"/>
      <c r="EB260" s="9"/>
      <c r="EC260" s="9"/>
      <c r="ED260" s="9"/>
      <c r="EE260" s="9"/>
      <c r="EF260" s="9"/>
      <c r="EG260" s="9"/>
      <c r="EH260" s="9"/>
      <c r="EI260" s="9"/>
      <c r="EJ260" s="9"/>
      <c r="EK260" s="9"/>
      <c r="EL260" s="9"/>
      <c r="EM260" s="9"/>
      <c r="EN260" s="9"/>
      <c r="EO260" s="9"/>
      <c r="EP260" s="9"/>
      <c r="EQ260" s="9"/>
      <c r="ER260" s="9"/>
      <c r="ES260" s="9"/>
      <c r="ET260" s="9"/>
      <c r="EU260" s="9"/>
      <c r="EV260" s="9"/>
      <c r="EW260" s="9"/>
      <c r="EX260" s="9"/>
      <c r="EY260" s="9"/>
      <c r="EZ260" s="9"/>
      <c r="FA260" s="9"/>
      <c r="FB260" s="9"/>
      <c r="FC260" s="9"/>
      <c r="FD260" s="9"/>
      <c r="FE260" s="9"/>
      <c r="FF260" s="9"/>
      <c r="FG260" s="9"/>
      <c r="FH260" s="9"/>
      <c r="FI260" s="9"/>
      <c r="FJ260" s="9"/>
      <c r="FK260" s="9"/>
      <c r="FL260" s="9"/>
      <c r="FM260" s="9"/>
      <c r="FN260" s="9"/>
      <c r="FO260" s="9"/>
      <c r="FP260" s="9"/>
      <c r="FQ260" s="9"/>
      <c r="FR260" s="9"/>
      <c r="FS260" s="9"/>
      <c r="FT260" s="9"/>
      <c r="FU260" s="9"/>
      <c r="FV260" s="9"/>
      <c r="FW260" s="9"/>
      <c r="FX260" s="9"/>
      <c r="FY260" s="9"/>
      <c r="FZ260" s="9"/>
      <c r="GA260" s="9"/>
      <c r="GB260" s="9"/>
      <c r="GC260" s="9"/>
      <c r="GD260" s="9"/>
      <c r="GE260" s="9"/>
      <c r="GF260" s="9"/>
      <c r="GG260" s="9"/>
      <c r="GH260" s="9"/>
      <c r="GI260" s="9"/>
      <c r="GJ260" s="9"/>
      <c r="GK260" s="9"/>
      <c r="GL260" s="9"/>
      <c r="GM260" s="9"/>
      <c r="GN260" s="9"/>
      <c r="GO260" s="9"/>
      <c r="GP260" s="9"/>
      <c r="GQ260" s="9"/>
      <c r="GR260" s="9"/>
      <c r="GS260" s="9"/>
      <c r="GT260" s="9"/>
      <c r="GU260" s="9"/>
      <c r="GV260" s="9"/>
      <c r="GW260" s="9"/>
      <c r="GX260" s="9"/>
      <c r="GY260" s="9"/>
      <c r="GZ260" s="9"/>
      <c r="HA260" s="9"/>
      <c r="HB260" s="9"/>
      <c r="HC260" s="9"/>
      <c r="HD260" s="9"/>
      <c r="HE260" s="9"/>
      <c r="HF260" s="9"/>
      <c r="HG260" s="9"/>
      <c r="HH260" s="9"/>
      <c r="HI260" s="9"/>
      <c r="HJ260" s="9"/>
      <c r="HK260" s="9"/>
      <c r="HL260" s="9"/>
      <c r="HM260" s="9"/>
      <c r="HN260" s="9"/>
      <c r="HO260" s="9"/>
      <c r="HP260" s="9"/>
      <c r="HQ260" s="9"/>
      <c r="HR260" s="9"/>
      <c r="HS260" s="9"/>
      <c r="HT260" s="9"/>
      <c r="HU260" s="9"/>
      <c r="HV260" s="9"/>
      <c r="HW260" s="9"/>
      <c r="HX260" s="9"/>
      <c r="HY260" s="9"/>
      <c r="HZ260" s="9"/>
      <c r="IA260" s="9"/>
      <c r="IB260" s="9"/>
      <c r="IC260" s="9"/>
      <c r="ID260" s="9"/>
      <c r="IE260" s="9"/>
      <c r="IF260" s="9"/>
      <c r="IG260" s="9"/>
      <c r="IH260" s="9"/>
      <c r="II260" s="9"/>
      <c r="IJ260" s="9"/>
      <c r="IK260" s="9"/>
      <c r="IL260" s="9"/>
      <c r="IM260" s="9"/>
      <c r="IN260" s="9"/>
      <c r="IO260" s="9"/>
      <c r="IP260" s="9"/>
      <c r="IQ260" s="9"/>
      <c r="IR260" s="9"/>
      <c r="IS260" s="9"/>
      <c r="IT260" s="9"/>
      <c r="IU260" s="9"/>
      <c r="IV260" s="9"/>
      <c r="IW260" s="9"/>
      <c r="IX260" s="9"/>
    </row>
    <row r="261" spans="1:258">
      <c r="A261" s="7" t="s">
        <v>301</v>
      </c>
      <c r="B261" s="145" t="s">
        <v>124</v>
      </c>
      <c r="C261" s="7" t="str">
        <f t="shared" si="12"/>
        <v>Imidacloprid 75WP -Albaugh</v>
      </c>
      <c r="D261" s="6" t="s">
        <v>0</v>
      </c>
      <c r="E261" s="142" t="s">
        <v>1</v>
      </c>
      <c r="F261" s="5" t="s">
        <v>3</v>
      </c>
      <c r="G261" s="5" t="s">
        <v>4</v>
      </c>
      <c r="H261" s="5" t="s">
        <v>5</v>
      </c>
      <c r="I261" s="5" t="s">
        <v>9</v>
      </c>
      <c r="J261" s="5" t="s">
        <v>16</v>
      </c>
      <c r="K261" s="5" t="s">
        <v>17</v>
      </c>
      <c r="L261" s="134" t="s">
        <v>18</v>
      </c>
      <c r="M261" s="134" t="s">
        <v>22</v>
      </c>
      <c r="N261" s="134"/>
      <c r="O261" s="134"/>
      <c r="P261" s="134"/>
      <c r="Q261" s="134"/>
      <c r="R261" s="136"/>
      <c r="S261" s="136"/>
      <c r="T261" s="136"/>
      <c r="U261" s="5"/>
      <c r="V261" s="5"/>
      <c r="W261" s="9"/>
      <c r="X261" s="9"/>
      <c r="Y261" s="9"/>
      <c r="Z261" s="9"/>
      <c r="AA261" s="9"/>
      <c r="AB261" s="9"/>
      <c r="AC261" s="9"/>
      <c r="AD261" s="9"/>
      <c r="AE261" s="9"/>
      <c r="AF261" s="9"/>
      <c r="AG261" s="9"/>
      <c r="AH261" s="9"/>
      <c r="AI261" s="9"/>
      <c r="AJ261" s="9"/>
      <c r="AK261" s="9"/>
      <c r="AL261" s="9"/>
      <c r="AM261" s="9"/>
      <c r="AN261" s="9"/>
      <c r="AO261" s="9"/>
      <c r="AP261" s="9"/>
      <c r="AQ261" s="9"/>
      <c r="AR261" s="9"/>
      <c r="AS261" s="9"/>
      <c r="AT261" s="9"/>
      <c r="AU261" s="9"/>
      <c r="AV261" s="9"/>
      <c r="AW261" s="9"/>
      <c r="AX261" s="9"/>
      <c r="AY261" s="9"/>
      <c r="AZ261" s="9"/>
      <c r="BA261" s="9"/>
      <c r="BB261" s="9"/>
      <c r="BC261" s="9"/>
      <c r="BD261" s="9"/>
      <c r="BE261" s="9"/>
      <c r="BF261" s="9"/>
      <c r="BG261" s="9"/>
      <c r="BH261" s="9"/>
      <c r="BI261" s="9"/>
      <c r="BJ261" s="9"/>
      <c r="BK261" s="9"/>
      <c r="BL261" s="9"/>
      <c r="BM261" s="9"/>
      <c r="BN261" s="9"/>
      <c r="BO261" s="9"/>
      <c r="BP261" s="9"/>
      <c r="BQ261" s="9"/>
      <c r="BR261" s="9"/>
      <c r="BS261" s="9"/>
      <c r="BT261" s="9"/>
      <c r="BU261" s="9"/>
      <c r="BV261" s="9"/>
      <c r="BW261" s="9"/>
      <c r="BX261" s="9"/>
      <c r="BY261" s="9"/>
      <c r="BZ261" s="9"/>
      <c r="CA261" s="9"/>
      <c r="CB261" s="9"/>
      <c r="CC261" s="9"/>
      <c r="CD261" s="9"/>
      <c r="CE261" s="9"/>
      <c r="CF261" s="9"/>
      <c r="CG261" s="9"/>
      <c r="CH261" s="9"/>
      <c r="CI261" s="9"/>
      <c r="CJ261" s="9"/>
      <c r="CK261" s="9"/>
      <c r="CL261" s="9"/>
      <c r="CM261" s="9"/>
      <c r="CN261" s="9"/>
      <c r="CO261" s="9"/>
      <c r="CP261" s="9"/>
      <c r="CQ261" s="9"/>
      <c r="CR261" s="9"/>
      <c r="CS261" s="9"/>
      <c r="CT261" s="9"/>
      <c r="CU261" s="9"/>
      <c r="CV261" s="9"/>
      <c r="CW261" s="9"/>
      <c r="CX261" s="9"/>
      <c r="CY261" s="9"/>
      <c r="CZ261" s="9"/>
      <c r="DA261" s="9"/>
      <c r="DB261" s="9"/>
      <c r="DC261" s="9"/>
      <c r="DD261" s="9"/>
      <c r="DE261" s="9"/>
      <c r="DF261" s="9"/>
      <c r="DG261" s="9"/>
      <c r="DH261" s="9"/>
      <c r="DI261" s="9"/>
      <c r="DJ261" s="9"/>
      <c r="DK261" s="9"/>
      <c r="DL261" s="9"/>
      <c r="DM261" s="9"/>
      <c r="DN261" s="9"/>
      <c r="DO261" s="9"/>
      <c r="DP261" s="9"/>
      <c r="DQ261" s="9"/>
      <c r="DR261" s="9"/>
      <c r="DS261" s="9"/>
      <c r="DT261" s="9"/>
      <c r="DU261" s="9"/>
      <c r="DV261" s="9"/>
      <c r="DW261" s="9"/>
      <c r="DX261" s="9"/>
      <c r="DY261" s="9"/>
      <c r="DZ261" s="9"/>
      <c r="EA261" s="9"/>
      <c r="EB261" s="9"/>
      <c r="EC261" s="9"/>
      <c r="ED261" s="9"/>
      <c r="EE261" s="9"/>
      <c r="EF261" s="9"/>
      <c r="EG261" s="9"/>
      <c r="EH261" s="9"/>
      <c r="EI261" s="9"/>
      <c r="EJ261" s="9"/>
      <c r="EK261" s="9"/>
      <c r="EL261" s="9"/>
      <c r="EM261" s="9"/>
      <c r="EN261" s="9"/>
      <c r="EO261" s="9"/>
      <c r="EP261" s="9"/>
      <c r="EQ261" s="9"/>
      <c r="ER261" s="9"/>
      <c r="ES261" s="9"/>
      <c r="ET261" s="9"/>
      <c r="EU261" s="9"/>
      <c r="EV261" s="9"/>
      <c r="EW261" s="9"/>
      <c r="EX261" s="9"/>
      <c r="EY261" s="9"/>
      <c r="EZ261" s="9"/>
      <c r="FA261" s="9"/>
      <c r="FB261" s="9"/>
      <c r="FC261" s="9"/>
      <c r="FD261" s="9"/>
      <c r="FE261" s="9"/>
      <c r="FF261" s="9"/>
      <c r="FG261" s="9"/>
      <c r="FH261" s="9"/>
      <c r="FI261" s="9"/>
      <c r="FJ261" s="9"/>
      <c r="FK261" s="9"/>
      <c r="FL261" s="9"/>
      <c r="FM261" s="9"/>
      <c r="FN261" s="9"/>
      <c r="FO261" s="9"/>
      <c r="FP261" s="9"/>
      <c r="FQ261" s="9"/>
      <c r="FR261" s="9"/>
      <c r="FS261" s="9"/>
      <c r="FT261" s="9"/>
      <c r="FU261" s="9"/>
      <c r="FV261" s="9"/>
      <c r="FW261" s="9"/>
      <c r="FX261" s="9"/>
      <c r="FY261" s="9"/>
      <c r="FZ261" s="9"/>
      <c r="GA261" s="9"/>
      <c r="GB261" s="9"/>
      <c r="GC261" s="9"/>
      <c r="GD261" s="9"/>
      <c r="GE261" s="9"/>
      <c r="GF261" s="9"/>
      <c r="GG261" s="9"/>
      <c r="GH261" s="9"/>
      <c r="GI261" s="9"/>
      <c r="GJ261" s="9"/>
      <c r="GK261" s="9"/>
      <c r="GL261" s="9"/>
      <c r="GM261" s="9"/>
      <c r="GN261" s="9"/>
      <c r="GO261" s="9"/>
      <c r="GP261" s="9"/>
      <c r="GQ261" s="9"/>
      <c r="GR261" s="9"/>
      <c r="GS261" s="9"/>
      <c r="GT261" s="9"/>
      <c r="GU261" s="9"/>
      <c r="GV261" s="9"/>
      <c r="GW261" s="9"/>
      <c r="GX261" s="9"/>
      <c r="GY261" s="9"/>
      <c r="GZ261" s="9"/>
      <c r="HA261" s="9"/>
      <c r="HB261" s="9"/>
      <c r="HC261" s="9"/>
      <c r="HD261" s="9"/>
      <c r="HE261" s="9"/>
      <c r="HF261" s="9"/>
      <c r="HG261" s="9"/>
      <c r="HH261" s="9"/>
      <c r="HI261" s="9"/>
      <c r="HJ261" s="9"/>
      <c r="HK261" s="9"/>
      <c r="HL261" s="9"/>
      <c r="HM261" s="9"/>
      <c r="HN261" s="9"/>
      <c r="HO261" s="9"/>
      <c r="HP261" s="9"/>
      <c r="HQ261" s="9"/>
      <c r="HR261" s="9"/>
      <c r="HS261" s="9"/>
      <c r="HT261" s="9"/>
      <c r="HU261" s="9"/>
      <c r="HV261" s="9"/>
      <c r="HW261" s="9"/>
      <c r="HX261" s="9"/>
      <c r="HY261" s="9"/>
      <c r="HZ261" s="9"/>
      <c r="IA261" s="9"/>
      <c r="IB261" s="9"/>
      <c r="IC261" s="9"/>
      <c r="ID261" s="9"/>
      <c r="IE261" s="9"/>
      <c r="IF261" s="9"/>
      <c r="IG261" s="9"/>
      <c r="IH261" s="9"/>
      <c r="II261" s="9"/>
      <c r="IJ261" s="9"/>
      <c r="IK261" s="9"/>
      <c r="IL261" s="9"/>
      <c r="IM261" s="9"/>
      <c r="IN261" s="9"/>
      <c r="IO261" s="9"/>
      <c r="IP261" s="9"/>
      <c r="IQ261" s="9"/>
      <c r="IR261" s="9"/>
      <c r="IS261" s="9"/>
      <c r="IT261" s="9"/>
      <c r="IU261" s="9"/>
      <c r="IV261" s="9"/>
      <c r="IW261" s="9"/>
      <c r="IX261" s="9"/>
    </row>
    <row r="262" spans="1:258">
      <c r="A262" s="7" t="s">
        <v>125</v>
      </c>
      <c r="B262" s="145" t="s">
        <v>60</v>
      </c>
      <c r="C262" s="7" t="str">
        <f t="shared" si="12"/>
        <v>Imidacloprid 75WP  -Mana</v>
      </c>
      <c r="D262" s="6" t="s">
        <v>0</v>
      </c>
      <c r="E262" s="142" t="s">
        <v>1</v>
      </c>
      <c r="F262" s="5" t="s">
        <v>3</v>
      </c>
      <c r="G262" s="5" t="s">
        <v>4</v>
      </c>
      <c r="H262" s="5" t="s">
        <v>5</v>
      </c>
      <c r="I262" s="5" t="s">
        <v>16</v>
      </c>
      <c r="J262" s="5" t="s">
        <v>17</v>
      </c>
      <c r="K262" s="5" t="s">
        <v>18</v>
      </c>
      <c r="L262" s="134" t="s">
        <v>22</v>
      </c>
      <c r="M262" s="134"/>
      <c r="N262" s="134"/>
      <c r="O262" s="134"/>
      <c r="P262" s="134"/>
      <c r="Q262" s="134"/>
      <c r="R262" s="136"/>
      <c r="S262" s="136"/>
      <c r="T262" s="136"/>
      <c r="U262" s="5"/>
      <c r="V262" s="5"/>
      <c r="W262" s="9"/>
      <c r="X262" s="9"/>
      <c r="Y262" s="9"/>
      <c r="Z262" s="9"/>
      <c r="AA262" s="9"/>
      <c r="AB262" s="9"/>
      <c r="AC262" s="9"/>
      <c r="AD262" s="9"/>
      <c r="AE262" s="9"/>
      <c r="AF262" s="9"/>
      <c r="AG262" s="9"/>
      <c r="AH262" s="9"/>
      <c r="AI262" s="9"/>
      <c r="AJ262" s="9"/>
      <c r="AK262" s="9"/>
      <c r="AL262" s="9"/>
      <c r="AM262" s="9"/>
      <c r="AN262" s="9"/>
      <c r="AO262" s="9"/>
      <c r="AP262" s="9"/>
      <c r="AQ262" s="9"/>
      <c r="AR262" s="9"/>
      <c r="AS262" s="9"/>
      <c r="AT262" s="9"/>
      <c r="AU262" s="9"/>
      <c r="AV262" s="9"/>
      <c r="AW262" s="9"/>
      <c r="AX262" s="9"/>
      <c r="AY262" s="9"/>
      <c r="AZ262" s="9"/>
      <c r="BA262" s="9"/>
      <c r="BB262" s="9"/>
      <c r="BC262" s="9"/>
      <c r="BD262" s="9"/>
      <c r="BE262" s="9"/>
      <c r="BF262" s="9"/>
      <c r="BG262" s="9"/>
      <c r="BH262" s="9"/>
      <c r="BI262" s="9"/>
      <c r="BJ262" s="9"/>
      <c r="BK262" s="9"/>
      <c r="BL262" s="9"/>
      <c r="BM262" s="9"/>
      <c r="BN262" s="9"/>
      <c r="BO262" s="9"/>
      <c r="BP262" s="9"/>
      <c r="BQ262" s="9"/>
      <c r="BR262" s="9"/>
      <c r="BS262" s="9"/>
      <c r="BT262" s="9"/>
      <c r="BU262" s="9"/>
      <c r="BV262" s="9"/>
      <c r="BW262" s="9"/>
      <c r="BX262" s="9"/>
      <c r="BY262" s="9"/>
      <c r="BZ262" s="9"/>
      <c r="CA262" s="9"/>
      <c r="CB262" s="9"/>
      <c r="CC262" s="9"/>
      <c r="CD262" s="9"/>
      <c r="CE262" s="9"/>
      <c r="CF262" s="9"/>
      <c r="CG262" s="9"/>
      <c r="CH262" s="9"/>
      <c r="CI262" s="9"/>
      <c r="CJ262" s="9"/>
      <c r="CK262" s="9"/>
      <c r="CL262" s="9"/>
      <c r="CM262" s="9"/>
      <c r="CN262" s="9"/>
      <c r="CO262" s="9"/>
      <c r="CP262" s="9"/>
      <c r="CQ262" s="9"/>
      <c r="CR262" s="9"/>
      <c r="CS262" s="9"/>
      <c r="CT262" s="9"/>
      <c r="CU262" s="9"/>
      <c r="CV262" s="9"/>
      <c r="CW262" s="9"/>
      <c r="CX262" s="9"/>
      <c r="CY262" s="9"/>
      <c r="CZ262" s="9"/>
      <c r="DA262" s="9"/>
      <c r="DB262" s="9"/>
      <c r="DC262" s="9"/>
      <c r="DD262" s="9"/>
      <c r="DE262" s="9"/>
      <c r="DF262" s="9"/>
      <c r="DG262" s="9"/>
      <c r="DH262" s="9"/>
      <c r="DI262" s="9"/>
      <c r="DJ262" s="9"/>
      <c r="DK262" s="9"/>
      <c r="DL262" s="9"/>
      <c r="DM262" s="9"/>
      <c r="DN262" s="9"/>
      <c r="DO262" s="9"/>
      <c r="DP262" s="9"/>
      <c r="DQ262" s="9"/>
      <c r="DR262" s="9"/>
      <c r="DS262" s="9"/>
      <c r="DT262" s="9"/>
      <c r="DU262" s="9"/>
      <c r="DV262" s="9"/>
      <c r="DW262" s="9"/>
      <c r="DX262" s="9"/>
      <c r="DY262" s="9"/>
      <c r="DZ262" s="9"/>
      <c r="EA262" s="9"/>
      <c r="EB262" s="9"/>
      <c r="EC262" s="9"/>
      <c r="ED262" s="9"/>
      <c r="EE262" s="9"/>
      <c r="EF262" s="9"/>
      <c r="EG262" s="9"/>
      <c r="EH262" s="9"/>
      <c r="EI262" s="9"/>
      <c r="EJ262" s="9"/>
      <c r="EK262" s="9"/>
      <c r="EL262" s="9"/>
      <c r="EM262" s="9"/>
      <c r="EN262" s="9"/>
      <c r="EO262" s="9"/>
      <c r="EP262" s="9"/>
      <c r="EQ262" s="9"/>
      <c r="ER262" s="9"/>
      <c r="ES262" s="9"/>
      <c r="ET262" s="9"/>
      <c r="EU262" s="9"/>
      <c r="EV262" s="9"/>
      <c r="EW262" s="9"/>
      <c r="EX262" s="9"/>
      <c r="EY262" s="9"/>
      <c r="EZ262" s="9"/>
      <c r="FA262" s="9"/>
      <c r="FB262" s="9"/>
      <c r="FC262" s="9"/>
      <c r="FD262" s="9"/>
      <c r="FE262" s="9"/>
      <c r="FF262" s="9"/>
      <c r="FG262" s="9"/>
      <c r="FH262" s="9"/>
      <c r="FI262" s="9"/>
      <c r="FJ262" s="9"/>
      <c r="FK262" s="9"/>
      <c r="FL262" s="9"/>
      <c r="FM262" s="9"/>
      <c r="FN262" s="9"/>
      <c r="FO262" s="9"/>
      <c r="FP262" s="9"/>
      <c r="FQ262" s="9"/>
      <c r="FR262" s="9"/>
      <c r="FS262" s="9"/>
      <c r="FT262" s="9"/>
      <c r="FU262" s="9"/>
      <c r="FV262" s="9"/>
      <c r="FW262" s="9"/>
      <c r="FX262" s="9"/>
      <c r="FY262" s="9"/>
      <c r="FZ262" s="9"/>
      <c r="GA262" s="9"/>
      <c r="GB262" s="9"/>
      <c r="GC262" s="9"/>
      <c r="GD262" s="9"/>
      <c r="GE262" s="9"/>
      <c r="GF262" s="9"/>
      <c r="GG262" s="9"/>
      <c r="GH262" s="9"/>
      <c r="GI262" s="9"/>
      <c r="GJ262" s="9"/>
      <c r="GK262" s="9"/>
      <c r="GL262" s="9"/>
      <c r="GM262" s="9"/>
      <c r="GN262" s="9"/>
      <c r="GO262" s="9"/>
      <c r="GP262" s="9"/>
      <c r="GQ262" s="9"/>
      <c r="GR262" s="9"/>
      <c r="GS262" s="9"/>
      <c r="GT262" s="9"/>
      <c r="GU262" s="9"/>
      <c r="GV262" s="9"/>
      <c r="GW262" s="9"/>
      <c r="GX262" s="9"/>
      <c r="GY262" s="9"/>
      <c r="GZ262" s="9"/>
      <c r="HA262" s="9"/>
      <c r="HB262" s="9"/>
      <c r="HC262" s="9"/>
      <c r="HD262" s="9"/>
      <c r="HE262" s="9"/>
      <c r="HF262" s="9"/>
      <c r="HG262" s="9"/>
      <c r="HH262" s="9"/>
      <c r="HI262" s="9"/>
      <c r="HJ262" s="9"/>
      <c r="HK262" s="9"/>
      <c r="HL262" s="9"/>
      <c r="HM262" s="9"/>
      <c r="HN262" s="9"/>
      <c r="HO262" s="9"/>
      <c r="HP262" s="9"/>
      <c r="HQ262" s="9"/>
      <c r="HR262" s="9"/>
      <c r="HS262" s="9"/>
      <c r="HT262" s="9"/>
      <c r="HU262" s="9"/>
      <c r="HV262" s="9"/>
      <c r="HW262" s="9"/>
      <c r="HX262" s="9"/>
      <c r="HY262" s="9"/>
      <c r="HZ262" s="9"/>
      <c r="IA262" s="9"/>
      <c r="IB262" s="9"/>
      <c r="IC262" s="9"/>
      <c r="ID262" s="9"/>
      <c r="IE262" s="9"/>
      <c r="IF262" s="9"/>
      <c r="IG262" s="9"/>
      <c r="IH262" s="9"/>
      <c r="II262" s="9"/>
      <c r="IJ262" s="9"/>
      <c r="IK262" s="9"/>
      <c r="IL262" s="9"/>
      <c r="IM262" s="9"/>
      <c r="IN262" s="9"/>
      <c r="IO262" s="9"/>
      <c r="IP262" s="9"/>
      <c r="IQ262" s="9"/>
      <c r="IR262" s="9"/>
      <c r="IS262" s="9"/>
      <c r="IT262" s="9"/>
      <c r="IU262" s="9"/>
      <c r="IV262" s="9"/>
      <c r="IW262" s="9"/>
      <c r="IX262" s="9"/>
    </row>
    <row r="263" spans="1:258">
      <c r="A263" s="7" t="s">
        <v>125</v>
      </c>
      <c r="B263" s="145" t="s">
        <v>128</v>
      </c>
      <c r="C263" s="7" t="str">
        <f t="shared" si="12"/>
        <v>Imidacloprid 75WP  -Mana Canada</v>
      </c>
      <c r="D263" s="6" t="s">
        <v>0</v>
      </c>
      <c r="E263" s="142" t="s">
        <v>1</v>
      </c>
      <c r="F263" s="5" t="s">
        <v>3</v>
      </c>
      <c r="G263" s="5" t="s">
        <v>4</v>
      </c>
      <c r="H263" s="5" t="s">
        <v>5</v>
      </c>
      <c r="I263" s="5" t="s">
        <v>16</v>
      </c>
      <c r="J263" s="5" t="s">
        <v>17</v>
      </c>
      <c r="K263" s="5" t="s">
        <v>18</v>
      </c>
      <c r="L263" s="134" t="s">
        <v>22</v>
      </c>
      <c r="M263" s="134"/>
      <c r="N263" s="134"/>
      <c r="O263" s="134"/>
      <c r="P263" s="134"/>
      <c r="Q263" s="134"/>
      <c r="R263" s="136"/>
      <c r="S263" s="136"/>
      <c r="T263" s="136"/>
      <c r="U263" s="5"/>
      <c r="V263" s="5"/>
      <c r="W263" s="9"/>
      <c r="X263" s="9"/>
      <c r="Y263" s="9"/>
      <c r="Z263" s="9"/>
      <c r="AA263" s="9"/>
      <c r="AB263" s="9"/>
      <c r="AC263" s="9"/>
      <c r="AD263" s="9"/>
      <c r="AE263" s="9"/>
      <c r="AF263" s="9"/>
      <c r="AG263" s="9"/>
      <c r="AH263" s="9"/>
      <c r="AI263" s="9"/>
      <c r="AJ263" s="9"/>
      <c r="AK263" s="9"/>
      <c r="AL263" s="9"/>
      <c r="AM263" s="9"/>
      <c r="AN263" s="9"/>
      <c r="AO263" s="9"/>
      <c r="AP263" s="9"/>
      <c r="AQ263" s="9"/>
      <c r="AR263" s="9"/>
      <c r="AS263" s="9"/>
      <c r="AT263" s="9"/>
      <c r="AU263" s="9"/>
      <c r="AV263" s="9"/>
      <c r="AW263" s="9"/>
      <c r="AX263" s="9"/>
      <c r="AY263" s="9"/>
      <c r="AZ263" s="9"/>
      <c r="BA263" s="9"/>
      <c r="BB263" s="9"/>
      <c r="BC263" s="9"/>
      <c r="BD263" s="9"/>
      <c r="BE263" s="9"/>
      <c r="BF263" s="9"/>
      <c r="BG263" s="9"/>
      <c r="BH263" s="9"/>
      <c r="BI263" s="9"/>
      <c r="BJ263" s="9"/>
      <c r="BK263" s="9"/>
      <c r="BL263" s="9"/>
      <c r="BM263" s="9"/>
      <c r="BN263" s="9"/>
      <c r="BO263" s="9"/>
      <c r="BP263" s="9"/>
      <c r="BQ263" s="9"/>
      <c r="BR263" s="9"/>
      <c r="BS263" s="9"/>
      <c r="BT263" s="9"/>
      <c r="BU263" s="9"/>
      <c r="BV263" s="9"/>
      <c r="BW263" s="9"/>
      <c r="BX263" s="9"/>
      <c r="BY263" s="9"/>
      <c r="BZ263" s="9"/>
      <c r="CA263" s="9"/>
      <c r="CB263" s="9"/>
      <c r="CC263" s="9"/>
      <c r="CD263" s="9"/>
      <c r="CE263" s="9"/>
      <c r="CF263" s="9"/>
      <c r="CG263" s="9"/>
      <c r="CH263" s="9"/>
      <c r="CI263" s="9"/>
      <c r="CJ263" s="9"/>
      <c r="CK263" s="9"/>
      <c r="CL263" s="9"/>
      <c r="CM263" s="9"/>
      <c r="CN263" s="9"/>
      <c r="CO263" s="9"/>
      <c r="CP263" s="9"/>
      <c r="CQ263" s="9"/>
      <c r="CR263" s="9"/>
      <c r="CS263" s="9"/>
      <c r="CT263" s="9"/>
      <c r="CU263" s="9"/>
      <c r="CV263" s="9"/>
      <c r="CW263" s="9"/>
      <c r="CX263" s="9"/>
      <c r="CY263" s="9"/>
      <c r="CZ263" s="9"/>
      <c r="DA263" s="9"/>
      <c r="DB263" s="9"/>
      <c r="DC263" s="9"/>
      <c r="DD263" s="9"/>
      <c r="DE263" s="9"/>
      <c r="DF263" s="9"/>
      <c r="DG263" s="9"/>
      <c r="DH263" s="9"/>
      <c r="DI263" s="9"/>
      <c r="DJ263" s="9"/>
      <c r="DK263" s="9"/>
      <c r="DL263" s="9"/>
      <c r="DM263" s="9"/>
      <c r="DN263" s="9"/>
      <c r="DO263" s="9"/>
      <c r="DP263" s="9"/>
      <c r="DQ263" s="9"/>
      <c r="DR263" s="9"/>
      <c r="DS263" s="9"/>
      <c r="DT263" s="9"/>
      <c r="DU263" s="9"/>
      <c r="DV263" s="9"/>
      <c r="DW263" s="9"/>
      <c r="DX263" s="9"/>
      <c r="DY263" s="9"/>
      <c r="DZ263" s="9"/>
      <c r="EA263" s="9"/>
      <c r="EB263" s="9"/>
      <c r="EC263" s="9"/>
      <c r="ED263" s="9"/>
      <c r="EE263" s="9"/>
      <c r="EF263" s="9"/>
      <c r="EG263" s="9"/>
      <c r="EH263" s="9"/>
      <c r="EI263" s="9"/>
      <c r="EJ263" s="9"/>
      <c r="EK263" s="9"/>
      <c r="EL263" s="9"/>
      <c r="EM263" s="9"/>
      <c r="EN263" s="9"/>
      <c r="EO263" s="9"/>
      <c r="EP263" s="9"/>
      <c r="EQ263" s="9"/>
      <c r="ER263" s="9"/>
      <c r="ES263" s="9"/>
      <c r="ET263" s="9"/>
      <c r="EU263" s="9"/>
      <c r="EV263" s="9"/>
      <c r="EW263" s="9"/>
      <c r="EX263" s="9"/>
      <c r="EY263" s="9"/>
      <c r="EZ263" s="9"/>
      <c r="FA263" s="9"/>
      <c r="FB263" s="9"/>
      <c r="FC263" s="9"/>
      <c r="FD263" s="9"/>
      <c r="FE263" s="9"/>
      <c r="FF263" s="9"/>
      <c r="FG263" s="9"/>
      <c r="FH263" s="9"/>
      <c r="FI263" s="9"/>
      <c r="FJ263" s="9"/>
      <c r="FK263" s="9"/>
      <c r="FL263" s="9"/>
      <c r="FM263" s="9"/>
      <c r="FN263" s="9"/>
      <c r="FO263" s="9"/>
      <c r="FP263" s="9"/>
      <c r="FQ263" s="9"/>
      <c r="FR263" s="9"/>
      <c r="FS263" s="9"/>
      <c r="FT263" s="9"/>
      <c r="FU263" s="9"/>
      <c r="FV263" s="9"/>
      <c r="FW263" s="9"/>
      <c r="FX263" s="9"/>
      <c r="FY263" s="9"/>
      <c r="FZ263" s="9"/>
      <c r="GA263" s="9"/>
      <c r="GB263" s="9"/>
      <c r="GC263" s="9"/>
      <c r="GD263" s="9"/>
      <c r="GE263" s="9"/>
      <c r="GF263" s="9"/>
      <c r="GG263" s="9"/>
      <c r="GH263" s="9"/>
      <c r="GI263" s="9"/>
      <c r="GJ263" s="9"/>
      <c r="GK263" s="9"/>
      <c r="GL263" s="9"/>
      <c r="GM263" s="9"/>
      <c r="GN263" s="9"/>
      <c r="GO263" s="9"/>
      <c r="GP263" s="9"/>
      <c r="GQ263" s="9"/>
      <c r="GR263" s="9"/>
      <c r="GS263" s="9"/>
      <c r="GT263" s="9"/>
      <c r="GU263" s="9"/>
      <c r="GV263" s="9"/>
      <c r="GW263" s="9"/>
      <c r="GX263" s="9"/>
      <c r="GY263" s="9"/>
      <c r="GZ263" s="9"/>
      <c r="HA263" s="9"/>
      <c r="HB263" s="9"/>
      <c r="HC263" s="9"/>
      <c r="HD263" s="9"/>
      <c r="HE263" s="9"/>
      <c r="HF263" s="9"/>
      <c r="HG263" s="9"/>
      <c r="HH263" s="9"/>
      <c r="HI263" s="9"/>
      <c r="HJ263" s="9"/>
      <c r="HK263" s="9"/>
      <c r="HL263" s="9"/>
      <c r="HM263" s="9"/>
      <c r="HN263" s="9"/>
      <c r="HO263" s="9"/>
      <c r="HP263" s="9"/>
      <c r="HQ263" s="9"/>
      <c r="HR263" s="9"/>
      <c r="HS263" s="9"/>
      <c r="HT263" s="9"/>
      <c r="HU263" s="9"/>
      <c r="HV263" s="9"/>
      <c r="HW263" s="9"/>
      <c r="HX263" s="9"/>
      <c r="HY263" s="9"/>
      <c r="HZ263" s="9"/>
      <c r="IA263" s="9"/>
      <c r="IB263" s="9"/>
      <c r="IC263" s="9"/>
      <c r="ID263" s="9"/>
      <c r="IE263" s="9"/>
      <c r="IF263" s="9"/>
      <c r="IG263" s="9"/>
      <c r="IH263" s="9"/>
      <c r="II263" s="9"/>
      <c r="IJ263" s="9"/>
      <c r="IK263" s="9"/>
      <c r="IL263" s="9"/>
      <c r="IM263" s="9"/>
      <c r="IN263" s="9"/>
      <c r="IO263" s="9"/>
      <c r="IP263" s="9"/>
      <c r="IQ263" s="9"/>
      <c r="IR263" s="9"/>
      <c r="IS263" s="9"/>
      <c r="IT263" s="9"/>
      <c r="IU263" s="9"/>
      <c r="IV263" s="9"/>
      <c r="IW263" s="9"/>
      <c r="IX263" s="9"/>
    </row>
    <row r="264" spans="1:258">
      <c r="A264" s="7" t="s">
        <v>125</v>
      </c>
      <c r="B264" s="145" t="s">
        <v>61</v>
      </c>
      <c r="C264" s="7" t="str">
        <f t="shared" si="12"/>
        <v>Imidacloprid 75WP  -CSI</v>
      </c>
      <c r="D264" s="6" t="s">
        <v>0</v>
      </c>
      <c r="E264" s="142" t="s">
        <v>1</v>
      </c>
      <c r="F264" s="5" t="s">
        <v>3</v>
      </c>
      <c r="G264" s="5" t="s">
        <v>4</v>
      </c>
      <c r="H264" s="5" t="s">
        <v>5</v>
      </c>
      <c r="I264" s="5" t="s">
        <v>16</v>
      </c>
      <c r="J264" s="5" t="s">
        <v>17</v>
      </c>
      <c r="K264" s="5" t="s">
        <v>18</v>
      </c>
      <c r="L264" s="134" t="s">
        <v>22</v>
      </c>
      <c r="M264" s="134"/>
      <c r="N264" s="134"/>
      <c r="O264" s="134"/>
      <c r="P264" s="134"/>
      <c r="Q264" s="134"/>
      <c r="R264" s="136"/>
      <c r="S264" s="136"/>
      <c r="T264" s="136"/>
      <c r="U264" s="5"/>
      <c r="V264" s="5"/>
      <c r="W264" s="9"/>
      <c r="X264" s="9"/>
      <c r="Y264" s="9"/>
      <c r="Z264" s="9"/>
      <c r="AA264" s="9"/>
      <c r="AB264" s="9"/>
      <c r="AC264" s="9"/>
      <c r="AD264" s="9"/>
      <c r="AE264" s="9"/>
      <c r="AF264" s="9"/>
      <c r="AG264" s="9"/>
      <c r="AH264" s="9"/>
      <c r="AI264" s="9"/>
      <c r="AJ264" s="9"/>
      <c r="AK264" s="9"/>
      <c r="AL264" s="9"/>
      <c r="AM264" s="9"/>
      <c r="AN264" s="9"/>
      <c r="AO264" s="9"/>
      <c r="AP264" s="9"/>
      <c r="AQ264" s="9"/>
      <c r="AR264" s="9"/>
      <c r="AS264" s="9"/>
      <c r="AT264" s="9"/>
      <c r="AU264" s="9"/>
      <c r="AV264" s="9"/>
      <c r="AW264" s="9"/>
      <c r="AX264" s="9"/>
      <c r="AY264" s="9"/>
      <c r="AZ264" s="9"/>
      <c r="BA264" s="9"/>
      <c r="BB264" s="9"/>
      <c r="BC264" s="9"/>
      <c r="BD264" s="9"/>
      <c r="BE264" s="9"/>
      <c r="BF264" s="9"/>
      <c r="BG264" s="9"/>
      <c r="BH264" s="9"/>
      <c r="BI264" s="9"/>
      <c r="BJ264" s="9"/>
      <c r="BK264" s="9"/>
      <c r="BL264" s="9"/>
      <c r="BM264" s="9"/>
      <c r="BN264" s="9"/>
      <c r="BO264" s="9"/>
      <c r="BP264" s="9"/>
      <c r="BQ264" s="9"/>
      <c r="BR264" s="9"/>
      <c r="BS264" s="9"/>
      <c r="BT264" s="9"/>
      <c r="BU264" s="9"/>
      <c r="BV264" s="9"/>
      <c r="BW264" s="9"/>
      <c r="BX264" s="9"/>
      <c r="BY264" s="9"/>
      <c r="BZ264" s="9"/>
      <c r="CA264" s="9"/>
      <c r="CB264" s="9"/>
      <c r="CC264" s="9"/>
      <c r="CD264" s="9"/>
      <c r="CE264" s="9"/>
      <c r="CF264" s="9"/>
      <c r="CG264" s="9"/>
      <c r="CH264" s="9"/>
      <c r="CI264" s="9"/>
      <c r="CJ264" s="9"/>
      <c r="CK264" s="9"/>
      <c r="CL264" s="9"/>
      <c r="CM264" s="9"/>
      <c r="CN264" s="9"/>
      <c r="CO264" s="9"/>
      <c r="CP264" s="9"/>
      <c r="CQ264" s="9"/>
      <c r="CR264" s="9"/>
      <c r="CS264" s="9"/>
      <c r="CT264" s="9"/>
      <c r="CU264" s="9"/>
      <c r="CV264" s="9"/>
      <c r="CW264" s="9"/>
      <c r="CX264" s="9"/>
      <c r="CY264" s="9"/>
      <c r="CZ264" s="9"/>
      <c r="DA264" s="9"/>
      <c r="DB264" s="9"/>
      <c r="DC264" s="9"/>
      <c r="DD264" s="9"/>
      <c r="DE264" s="9"/>
      <c r="DF264" s="9"/>
      <c r="DG264" s="9"/>
      <c r="DH264" s="9"/>
      <c r="DI264" s="9"/>
      <c r="DJ264" s="9"/>
      <c r="DK264" s="9"/>
      <c r="DL264" s="9"/>
      <c r="DM264" s="9"/>
      <c r="DN264" s="9"/>
      <c r="DO264" s="9"/>
      <c r="DP264" s="9"/>
      <c r="DQ264" s="9"/>
      <c r="DR264" s="9"/>
      <c r="DS264" s="9"/>
      <c r="DT264" s="9"/>
      <c r="DU264" s="9"/>
      <c r="DV264" s="9"/>
      <c r="DW264" s="9"/>
      <c r="DX264" s="9"/>
      <c r="DY264" s="9"/>
      <c r="DZ264" s="9"/>
      <c r="EA264" s="9"/>
      <c r="EB264" s="9"/>
      <c r="EC264" s="9"/>
      <c r="ED264" s="9"/>
      <c r="EE264" s="9"/>
      <c r="EF264" s="9"/>
      <c r="EG264" s="9"/>
      <c r="EH264" s="9"/>
      <c r="EI264" s="9"/>
      <c r="EJ264" s="9"/>
      <c r="EK264" s="9"/>
      <c r="EL264" s="9"/>
      <c r="EM264" s="9"/>
      <c r="EN264" s="9"/>
      <c r="EO264" s="9"/>
      <c r="EP264" s="9"/>
      <c r="EQ264" s="9"/>
      <c r="ER264" s="9"/>
      <c r="ES264" s="9"/>
      <c r="ET264" s="9"/>
      <c r="EU264" s="9"/>
      <c r="EV264" s="9"/>
      <c r="EW264" s="9"/>
      <c r="EX264" s="9"/>
      <c r="EY264" s="9"/>
      <c r="EZ264" s="9"/>
      <c r="FA264" s="9"/>
      <c r="FB264" s="9"/>
      <c r="FC264" s="9"/>
      <c r="FD264" s="9"/>
      <c r="FE264" s="9"/>
      <c r="FF264" s="9"/>
      <c r="FG264" s="9"/>
      <c r="FH264" s="9"/>
      <c r="FI264" s="9"/>
      <c r="FJ264" s="9"/>
      <c r="FK264" s="9"/>
      <c r="FL264" s="9"/>
      <c r="FM264" s="9"/>
      <c r="FN264" s="9"/>
      <c r="FO264" s="9"/>
      <c r="FP264" s="9"/>
      <c r="FQ264" s="9"/>
      <c r="FR264" s="9"/>
      <c r="FS264" s="9"/>
      <c r="FT264" s="9"/>
      <c r="FU264" s="9"/>
      <c r="FV264" s="9"/>
      <c r="FW264" s="9"/>
      <c r="FX264" s="9"/>
      <c r="FY264" s="9"/>
      <c r="FZ264" s="9"/>
      <c r="GA264" s="9"/>
      <c r="GB264" s="9"/>
      <c r="GC264" s="9"/>
      <c r="GD264" s="9"/>
      <c r="GE264" s="9"/>
      <c r="GF264" s="9"/>
      <c r="GG264" s="9"/>
      <c r="GH264" s="9"/>
      <c r="GI264" s="9"/>
      <c r="GJ264" s="9"/>
      <c r="GK264" s="9"/>
      <c r="GL264" s="9"/>
      <c r="GM264" s="9"/>
      <c r="GN264" s="9"/>
      <c r="GO264" s="9"/>
      <c r="GP264" s="9"/>
      <c r="GQ264" s="9"/>
      <c r="GR264" s="9"/>
      <c r="GS264" s="9"/>
      <c r="GT264" s="9"/>
      <c r="GU264" s="9"/>
      <c r="GV264" s="9"/>
      <c r="GW264" s="9"/>
      <c r="GX264" s="9"/>
      <c r="GY264" s="9"/>
      <c r="GZ264" s="9"/>
      <c r="HA264" s="9"/>
      <c r="HB264" s="9"/>
      <c r="HC264" s="9"/>
      <c r="HD264" s="9"/>
      <c r="HE264" s="9"/>
      <c r="HF264" s="9"/>
      <c r="HG264" s="9"/>
      <c r="HH264" s="9"/>
      <c r="HI264" s="9"/>
      <c r="HJ264" s="9"/>
      <c r="HK264" s="9"/>
      <c r="HL264" s="9"/>
      <c r="HM264" s="9"/>
      <c r="HN264" s="9"/>
      <c r="HO264" s="9"/>
      <c r="HP264" s="9"/>
      <c r="HQ264" s="9"/>
      <c r="HR264" s="9"/>
      <c r="HS264" s="9"/>
      <c r="HT264" s="9"/>
      <c r="HU264" s="9"/>
      <c r="HV264" s="9"/>
      <c r="HW264" s="9"/>
      <c r="HX264" s="9"/>
      <c r="HY264" s="9"/>
      <c r="HZ264" s="9"/>
      <c r="IA264" s="9"/>
      <c r="IB264" s="9"/>
      <c r="IC264" s="9"/>
      <c r="ID264" s="9"/>
      <c r="IE264" s="9"/>
      <c r="IF264" s="9"/>
      <c r="IG264" s="9"/>
      <c r="IH264" s="9"/>
      <c r="II264" s="9"/>
      <c r="IJ264" s="9"/>
      <c r="IK264" s="9"/>
      <c r="IL264" s="9"/>
      <c r="IM264" s="9"/>
      <c r="IN264" s="9"/>
      <c r="IO264" s="9"/>
      <c r="IP264" s="9"/>
      <c r="IQ264" s="9"/>
      <c r="IR264" s="9"/>
      <c r="IS264" s="9"/>
      <c r="IT264" s="9"/>
      <c r="IU264" s="9"/>
      <c r="IV264" s="9"/>
      <c r="IW264" s="9"/>
      <c r="IX264" s="9"/>
    </row>
    <row r="265" spans="1:258">
      <c r="A265" s="7" t="s">
        <v>125</v>
      </c>
      <c r="B265" s="145" t="s">
        <v>128</v>
      </c>
      <c r="C265" s="7" t="str">
        <f t="shared" si="12"/>
        <v>Imidacloprid 75WP  -Mana Canada</v>
      </c>
      <c r="D265" s="6" t="s">
        <v>0</v>
      </c>
      <c r="E265" s="142" t="s">
        <v>1</v>
      </c>
      <c r="F265" s="5" t="s">
        <v>3</v>
      </c>
      <c r="G265" s="5" t="s">
        <v>4</v>
      </c>
      <c r="H265" s="5" t="s">
        <v>5</v>
      </c>
      <c r="I265" s="5" t="s">
        <v>16</v>
      </c>
      <c r="J265" s="5" t="s">
        <v>17</v>
      </c>
      <c r="K265" s="5" t="s">
        <v>18</v>
      </c>
      <c r="L265" s="134" t="s">
        <v>22</v>
      </c>
      <c r="M265" s="134"/>
      <c r="N265" s="134"/>
      <c r="O265" s="134"/>
      <c r="P265" s="134"/>
      <c r="Q265" s="134"/>
      <c r="R265" s="136"/>
      <c r="S265" s="136"/>
      <c r="T265" s="136"/>
      <c r="U265" s="5"/>
      <c r="V265" s="5"/>
      <c r="W265" s="9"/>
      <c r="X265" s="9"/>
      <c r="Y265" s="9"/>
      <c r="Z265" s="9"/>
      <c r="AA265" s="9"/>
      <c r="AB265" s="9"/>
      <c r="AC265" s="9"/>
      <c r="AD265" s="9"/>
      <c r="AE265" s="9"/>
      <c r="AF265" s="9"/>
      <c r="AG265" s="9"/>
      <c r="AH265" s="9"/>
      <c r="AI265" s="9"/>
      <c r="AJ265" s="9"/>
      <c r="AK265" s="9"/>
      <c r="AL265" s="9"/>
      <c r="AM265" s="9"/>
      <c r="AN265" s="9"/>
      <c r="AO265" s="9"/>
      <c r="AP265" s="9"/>
      <c r="AQ265" s="9"/>
      <c r="AR265" s="9"/>
      <c r="AS265" s="9"/>
      <c r="AT265" s="9"/>
      <c r="AU265" s="9"/>
      <c r="AV265" s="9"/>
      <c r="AW265" s="9"/>
      <c r="AX265" s="9"/>
      <c r="AY265" s="9"/>
      <c r="AZ265" s="9"/>
      <c r="BA265" s="9"/>
      <c r="BB265" s="9"/>
      <c r="BC265" s="9"/>
      <c r="BD265" s="9"/>
      <c r="BE265" s="9"/>
      <c r="BF265" s="9"/>
      <c r="BG265" s="9"/>
      <c r="BH265" s="9"/>
      <c r="BI265" s="9"/>
      <c r="BJ265" s="9"/>
      <c r="BK265" s="9"/>
      <c r="BL265" s="9"/>
      <c r="BM265" s="9"/>
      <c r="BN265" s="9"/>
      <c r="BO265" s="9"/>
      <c r="BP265" s="9"/>
      <c r="BQ265" s="9"/>
      <c r="BR265" s="9"/>
      <c r="BS265" s="9"/>
      <c r="BT265" s="9"/>
      <c r="BU265" s="9"/>
      <c r="BV265" s="9"/>
      <c r="BW265" s="9"/>
      <c r="BX265" s="9"/>
      <c r="BY265" s="9"/>
      <c r="BZ265" s="9"/>
      <c r="CA265" s="9"/>
      <c r="CB265" s="9"/>
      <c r="CC265" s="9"/>
      <c r="CD265" s="9"/>
      <c r="CE265" s="9"/>
      <c r="CF265" s="9"/>
      <c r="CG265" s="9"/>
      <c r="CH265" s="9"/>
      <c r="CI265" s="9"/>
      <c r="CJ265" s="9"/>
      <c r="CK265" s="9"/>
      <c r="CL265" s="9"/>
      <c r="CM265" s="9"/>
      <c r="CN265" s="9"/>
      <c r="CO265" s="9"/>
      <c r="CP265" s="9"/>
      <c r="CQ265" s="9"/>
      <c r="CR265" s="9"/>
      <c r="CS265" s="9"/>
      <c r="CT265" s="9"/>
      <c r="CU265" s="9"/>
      <c r="CV265" s="9"/>
      <c r="CW265" s="9"/>
      <c r="CX265" s="9"/>
      <c r="CY265" s="9"/>
      <c r="CZ265" s="9"/>
      <c r="DA265" s="9"/>
      <c r="DB265" s="9"/>
      <c r="DC265" s="9"/>
      <c r="DD265" s="9"/>
      <c r="DE265" s="9"/>
      <c r="DF265" s="9"/>
      <c r="DG265" s="9"/>
      <c r="DH265" s="9"/>
      <c r="DI265" s="9"/>
      <c r="DJ265" s="9"/>
      <c r="DK265" s="9"/>
      <c r="DL265" s="9"/>
      <c r="DM265" s="9"/>
      <c r="DN265" s="9"/>
      <c r="DO265" s="9"/>
      <c r="DP265" s="9"/>
      <c r="DQ265" s="9"/>
      <c r="DR265" s="9"/>
      <c r="DS265" s="9"/>
      <c r="DT265" s="9"/>
      <c r="DU265" s="9"/>
      <c r="DV265" s="9"/>
      <c r="DW265" s="9"/>
      <c r="DX265" s="9"/>
      <c r="DY265" s="9"/>
      <c r="DZ265" s="9"/>
      <c r="EA265" s="9"/>
      <c r="EB265" s="9"/>
      <c r="EC265" s="9"/>
      <c r="ED265" s="9"/>
      <c r="EE265" s="9"/>
      <c r="EF265" s="9"/>
      <c r="EG265" s="9"/>
      <c r="EH265" s="9"/>
      <c r="EI265" s="9"/>
      <c r="EJ265" s="9"/>
      <c r="EK265" s="9"/>
      <c r="EL265" s="9"/>
      <c r="EM265" s="9"/>
      <c r="EN265" s="9"/>
      <c r="EO265" s="9"/>
      <c r="EP265" s="9"/>
      <c r="EQ265" s="9"/>
      <c r="ER265" s="9"/>
      <c r="ES265" s="9"/>
      <c r="ET265" s="9"/>
      <c r="EU265" s="9"/>
      <c r="EV265" s="9"/>
      <c r="EW265" s="9"/>
      <c r="EX265" s="9"/>
      <c r="EY265" s="9"/>
      <c r="EZ265" s="9"/>
      <c r="FA265" s="9"/>
      <c r="FB265" s="9"/>
      <c r="FC265" s="9"/>
      <c r="FD265" s="9"/>
      <c r="FE265" s="9"/>
      <c r="FF265" s="9"/>
      <c r="FG265" s="9"/>
      <c r="FH265" s="9"/>
      <c r="FI265" s="9"/>
      <c r="FJ265" s="9"/>
      <c r="FK265" s="9"/>
      <c r="FL265" s="9"/>
      <c r="FM265" s="9"/>
      <c r="FN265" s="9"/>
      <c r="FO265" s="9"/>
      <c r="FP265" s="9"/>
      <c r="FQ265" s="9"/>
      <c r="FR265" s="9"/>
      <c r="FS265" s="9"/>
      <c r="FT265" s="9"/>
      <c r="FU265" s="9"/>
      <c r="FV265" s="9"/>
      <c r="FW265" s="9"/>
      <c r="FX265" s="9"/>
      <c r="FY265" s="9"/>
      <c r="FZ265" s="9"/>
      <c r="GA265" s="9"/>
      <c r="GB265" s="9"/>
      <c r="GC265" s="9"/>
      <c r="GD265" s="9"/>
      <c r="GE265" s="9"/>
      <c r="GF265" s="9"/>
      <c r="GG265" s="9"/>
      <c r="GH265" s="9"/>
      <c r="GI265" s="9"/>
      <c r="GJ265" s="9"/>
      <c r="GK265" s="9"/>
      <c r="GL265" s="9"/>
      <c r="GM265" s="9"/>
      <c r="GN265" s="9"/>
      <c r="GO265" s="9"/>
      <c r="GP265" s="9"/>
      <c r="GQ265" s="9"/>
      <c r="GR265" s="9"/>
      <c r="GS265" s="9"/>
      <c r="GT265" s="9"/>
      <c r="GU265" s="9"/>
      <c r="GV265" s="9"/>
      <c r="GW265" s="9"/>
      <c r="GX265" s="9"/>
      <c r="GY265" s="9"/>
      <c r="GZ265" s="9"/>
      <c r="HA265" s="9"/>
      <c r="HB265" s="9"/>
      <c r="HC265" s="9"/>
      <c r="HD265" s="9"/>
      <c r="HE265" s="9"/>
      <c r="HF265" s="9"/>
      <c r="HG265" s="9"/>
      <c r="HH265" s="9"/>
      <c r="HI265" s="9"/>
      <c r="HJ265" s="9"/>
      <c r="HK265" s="9"/>
      <c r="HL265" s="9"/>
      <c r="HM265" s="9"/>
      <c r="HN265" s="9"/>
      <c r="HO265" s="9"/>
      <c r="HP265" s="9"/>
      <c r="HQ265" s="9"/>
      <c r="HR265" s="9"/>
      <c r="HS265" s="9"/>
      <c r="HT265" s="9"/>
      <c r="HU265" s="9"/>
      <c r="HV265" s="9"/>
      <c r="HW265" s="9"/>
      <c r="HX265" s="9"/>
      <c r="HY265" s="9"/>
      <c r="HZ265" s="9"/>
      <c r="IA265" s="9"/>
      <c r="IB265" s="9"/>
      <c r="IC265" s="9"/>
      <c r="ID265" s="9"/>
      <c r="IE265" s="9"/>
      <c r="IF265" s="9"/>
      <c r="IG265" s="9"/>
      <c r="IH265" s="9"/>
      <c r="II265" s="9"/>
      <c r="IJ265" s="9"/>
      <c r="IK265" s="9"/>
      <c r="IL265" s="9"/>
      <c r="IM265" s="9"/>
      <c r="IN265" s="9"/>
      <c r="IO265" s="9"/>
      <c r="IP265" s="9"/>
      <c r="IQ265" s="9"/>
      <c r="IR265" s="9"/>
      <c r="IS265" s="9"/>
      <c r="IT265" s="9"/>
      <c r="IU265" s="9"/>
      <c r="IV265" s="9"/>
      <c r="IW265" s="9"/>
      <c r="IX265" s="9"/>
    </row>
    <row r="266" spans="1:258">
      <c r="A266" s="7" t="s">
        <v>300</v>
      </c>
      <c r="B266" s="145" t="s">
        <v>183</v>
      </c>
      <c r="C266" s="7" t="str">
        <f t="shared" si="12"/>
        <v>Imidacloprid MC -Nufarm</v>
      </c>
      <c r="D266" s="6" t="s">
        <v>0</v>
      </c>
      <c r="E266" s="142" t="s">
        <v>1</v>
      </c>
      <c r="F266" s="5" t="s">
        <v>3</v>
      </c>
      <c r="G266" s="5" t="s">
        <v>4</v>
      </c>
      <c r="H266" s="5" t="s">
        <v>5</v>
      </c>
      <c r="I266" s="5" t="s">
        <v>15</v>
      </c>
      <c r="J266" s="5" t="s">
        <v>46</v>
      </c>
      <c r="K266" s="5"/>
      <c r="L266" s="134"/>
      <c r="M266" s="134"/>
      <c r="N266" s="134"/>
      <c r="O266" s="134"/>
      <c r="P266" s="134"/>
      <c r="Q266" s="134"/>
      <c r="R266" s="136"/>
      <c r="S266" s="136"/>
      <c r="T266" s="136"/>
      <c r="U266" s="5"/>
      <c r="V266" s="5"/>
      <c r="W266" s="9"/>
      <c r="X266" s="9"/>
      <c r="Y266" s="9"/>
      <c r="Z266" s="9"/>
      <c r="AA266" s="9"/>
      <c r="AB266" s="9"/>
      <c r="AC266" s="9"/>
      <c r="AD266" s="9"/>
      <c r="AE266" s="9"/>
      <c r="AF266" s="9"/>
      <c r="AG266" s="9"/>
      <c r="AH266" s="9"/>
      <c r="AI266" s="9"/>
      <c r="AJ266" s="9"/>
      <c r="AK266" s="9"/>
      <c r="AL266" s="9"/>
      <c r="AM266" s="9"/>
      <c r="AN266" s="9"/>
      <c r="AO266" s="9"/>
      <c r="AP266" s="9"/>
      <c r="AQ266" s="9"/>
      <c r="AR266" s="9"/>
      <c r="AS266" s="9"/>
      <c r="AT266" s="9"/>
      <c r="AU266" s="9"/>
      <c r="AV266" s="9"/>
      <c r="AW266" s="9"/>
      <c r="AX266" s="9"/>
      <c r="AY266" s="9"/>
      <c r="AZ266" s="9"/>
      <c r="BA266" s="9"/>
      <c r="BB266" s="9"/>
      <c r="BC266" s="9"/>
      <c r="BD266" s="9"/>
      <c r="BE266" s="9"/>
      <c r="BF266" s="9"/>
      <c r="BG266" s="9"/>
      <c r="BH266" s="9"/>
      <c r="BI266" s="9"/>
      <c r="BJ266" s="9"/>
      <c r="BK266" s="9"/>
      <c r="BL266" s="9"/>
      <c r="BM266" s="9"/>
      <c r="BN266" s="9"/>
      <c r="BO266" s="9"/>
      <c r="BP266" s="9"/>
      <c r="BQ266" s="9"/>
      <c r="BR266" s="9"/>
      <c r="BS266" s="9"/>
      <c r="BT266" s="9"/>
      <c r="BU266" s="9"/>
      <c r="BV266" s="9"/>
      <c r="BW266" s="9"/>
      <c r="BX266" s="9"/>
      <c r="BY266" s="9"/>
      <c r="BZ266" s="9"/>
      <c r="CA266" s="9"/>
      <c r="CB266" s="9"/>
      <c r="CC266" s="9"/>
      <c r="CD266" s="9"/>
      <c r="CE266" s="9"/>
      <c r="CF266" s="9"/>
      <c r="CG266" s="9"/>
      <c r="CH266" s="9"/>
      <c r="CI266" s="9"/>
      <c r="CJ266" s="9"/>
      <c r="CK266" s="9"/>
      <c r="CL266" s="9"/>
      <c r="CM266" s="9"/>
      <c r="CN266" s="9"/>
      <c r="CO266" s="9"/>
      <c r="CP266" s="9"/>
      <c r="CQ266" s="9"/>
      <c r="CR266" s="9"/>
      <c r="CS266" s="9"/>
      <c r="CT266" s="9"/>
      <c r="CU266" s="9"/>
      <c r="CV266" s="9"/>
      <c r="CW266" s="9"/>
      <c r="CX266" s="9"/>
      <c r="CY266" s="9"/>
      <c r="CZ266" s="9"/>
      <c r="DA266" s="9"/>
      <c r="DB266" s="9"/>
      <c r="DC266" s="9"/>
      <c r="DD266" s="9"/>
      <c r="DE266" s="9"/>
      <c r="DF266" s="9"/>
      <c r="DG266" s="9"/>
      <c r="DH266" s="9"/>
      <c r="DI266" s="9"/>
      <c r="DJ266" s="9"/>
      <c r="DK266" s="9"/>
      <c r="DL266" s="9"/>
      <c r="DM266" s="9"/>
      <c r="DN266" s="9"/>
      <c r="DO266" s="9"/>
      <c r="DP266" s="9"/>
      <c r="DQ266" s="9"/>
      <c r="DR266" s="9"/>
      <c r="DS266" s="9"/>
      <c r="DT266" s="9"/>
      <c r="DU266" s="9"/>
      <c r="DV266" s="9"/>
      <c r="DW266" s="9"/>
      <c r="DX266" s="9"/>
      <c r="DY266" s="9"/>
      <c r="DZ266" s="9"/>
      <c r="EA266" s="9"/>
      <c r="EB266" s="9"/>
      <c r="EC266" s="9"/>
      <c r="ED266" s="9"/>
      <c r="EE266" s="9"/>
      <c r="EF266" s="9"/>
      <c r="EG266" s="9"/>
      <c r="EH266" s="9"/>
      <c r="EI266" s="9"/>
      <c r="EJ266" s="9"/>
      <c r="EK266" s="9"/>
      <c r="EL266" s="9"/>
      <c r="EM266" s="9"/>
      <c r="EN266" s="9"/>
      <c r="EO266" s="9"/>
      <c r="EP266" s="9"/>
      <c r="EQ266" s="9"/>
      <c r="ER266" s="9"/>
      <c r="ES266" s="9"/>
      <c r="ET266" s="9"/>
      <c r="EU266" s="9"/>
      <c r="EV266" s="9"/>
      <c r="EW266" s="9"/>
      <c r="EX266" s="9"/>
      <c r="EY266" s="9"/>
      <c r="EZ266" s="9"/>
      <c r="FA266" s="9"/>
      <c r="FB266" s="9"/>
      <c r="FC266" s="9"/>
      <c r="FD266" s="9"/>
      <c r="FE266" s="9"/>
      <c r="FF266" s="9"/>
      <c r="FG266" s="9"/>
      <c r="FH266" s="9"/>
      <c r="FI266" s="9"/>
      <c r="FJ266" s="9"/>
      <c r="FK266" s="9"/>
      <c r="FL266" s="9"/>
      <c r="FM266" s="9"/>
      <c r="FN266" s="9"/>
      <c r="FO266" s="9"/>
      <c r="FP266" s="9"/>
      <c r="FQ266" s="9"/>
      <c r="FR266" s="9"/>
      <c r="FS266" s="9"/>
      <c r="FT266" s="9"/>
      <c r="FU266" s="9"/>
      <c r="FV266" s="9"/>
      <c r="FW266" s="9"/>
      <c r="FX266" s="9"/>
      <c r="FY266" s="9"/>
      <c r="FZ266" s="9"/>
      <c r="GA266" s="9"/>
      <c r="GB266" s="9"/>
      <c r="GC266" s="9"/>
      <c r="GD266" s="9"/>
      <c r="GE266" s="9"/>
      <c r="GF266" s="9"/>
      <c r="GG266" s="9"/>
      <c r="GH266" s="9"/>
      <c r="GI266" s="9"/>
      <c r="GJ266" s="9"/>
      <c r="GK266" s="9"/>
      <c r="GL266" s="9"/>
      <c r="GM266" s="9"/>
      <c r="GN266" s="9"/>
      <c r="GO266" s="9"/>
      <c r="GP266" s="9"/>
      <c r="GQ266" s="9"/>
      <c r="GR266" s="9"/>
      <c r="GS266" s="9"/>
      <c r="GT266" s="9"/>
      <c r="GU266" s="9"/>
      <c r="GV266" s="9"/>
      <c r="GW266" s="9"/>
      <c r="GX266" s="9"/>
      <c r="GY266" s="9"/>
      <c r="GZ266" s="9"/>
      <c r="HA266" s="9"/>
      <c r="HB266" s="9"/>
      <c r="HC266" s="9"/>
      <c r="HD266" s="9"/>
      <c r="HE266" s="9"/>
      <c r="HF266" s="9"/>
      <c r="HG266" s="9"/>
      <c r="HH266" s="9"/>
      <c r="HI266" s="9"/>
      <c r="HJ266" s="9"/>
      <c r="HK266" s="9"/>
      <c r="HL266" s="9"/>
      <c r="HM266" s="9"/>
      <c r="HN266" s="9"/>
      <c r="HO266" s="9"/>
      <c r="HP266" s="9"/>
      <c r="HQ266" s="9"/>
      <c r="HR266" s="9"/>
      <c r="HS266" s="9"/>
      <c r="HT266" s="9"/>
      <c r="HU266" s="9"/>
      <c r="HV266" s="9"/>
      <c r="HW266" s="9"/>
      <c r="HX266" s="9"/>
      <c r="HY266" s="9"/>
      <c r="HZ266" s="9"/>
      <c r="IA266" s="9"/>
      <c r="IB266" s="9"/>
      <c r="IC266" s="9"/>
      <c r="ID266" s="9"/>
      <c r="IE266" s="9"/>
      <c r="IF266" s="9"/>
      <c r="IG266" s="9"/>
      <c r="IH266" s="9"/>
      <c r="II266" s="9"/>
      <c r="IJ266" s="9"/>
      <c r="IK266" s="9"/>
      <c r="IL266" s="9"/>
      <c r="IM266" s="9"/>
      <c r="IN266" s="9"/>
      <c r="IO266" s="9"/>
      <c r="IP266" s="9"/>
      <c r="IQ266" s="9"/>
      <c r="IR266" s="9"/>
      <c r="IS266" s="9"/>
      <c r="IT266" s="9"/>
      <c r="IU266" s="9"/>
      <c r="IV266" s="9"/>
      <c r="IW266" s="9"/>
      <c r="IX266" s="9"/>
    </row>
    <row r="267" spans="1:258">
      <c r="A267" s="10" t="s">
        <v>126</v>
      </c>
      <c r="B267" s="145" t="s">
        <v>61</v>
      </c>
      <c r="C267" s="7" t="str">
        <f t="shared" si="12"/>
        <v>Ipro 2SE -CSI</v>
      </c>
      <c r="D267" s="6" t="s">
        <v>0</v>
      </c>
      <c r="E267" s="142" t="s">
        <v>1</v>
      </c>
      <c r="F267" s="5" t="s">
        <v>3</v>
      </c>
      <c r="G267" s="5" t="s">
        <v>4</v>
      </c>
      <c r="H267" s="5" t="s">
        <v>5</v>
      </c>
      <c r="I267" s="5" t="s">
        <v>11</v>
      </c>
      <c r="J267" s="5" t="s">
        <v>12</v>
      </c>
      <c r="K267" s="5" t="s">
        <v>14</v>
      </c>
      <c r="L267" s="134" t="s">
        <v>16</v>
      </c>
      <c r="M267" s="134" t="s">
        <v>17</v>
      </c>
      <c r="N267" s="134" t="s">
        <v>18</v>
      </c>
      <c r="O267" s="134"/>
      <c r="P267" s="134"/>
      <c r="Q267" s="134"/>
      <c r="R267" s="136"/>
      <c r="S267" s="136"/>
      <c r="T267" s="136"/>
      <c r="U267" s="5"/>
      <c r="V267" s="5"/>
      <c r="W267" s="9"/>
      <c r="X267" s="9"/>
      <c r="Y267" s="9"/>
      <c r="Z267" s="9"/>
      <c r="AA267" s="9"/>
      <c r="AB267" s="9"/>
      <c r="AC267" s="9"/>
      <c r="AD267" s="9"/>
      <c r="AE267" s="9"/>
      <c r="AF267" s="9"/>
      <c r="AG267" s="9"/>
      <c r="AH267" s="9"/>
      <c r="AI267" s="9"/>
      <c r="AJ267" s="9"/>
      <c r="AK267" s="9"/>
      <c r="AL267" s="9"/>
      <c r="AM267" s="9"/>
      <c r="AN267" s="9"/>
      <c r="AO267" s="9"/>
      <c r="AP267" s="9"/>
      <c r="AQ267" s="9"/>
      <c r="AR267" s="9"/>
      <c r="AS267" s="9"/>
      <c r="AT267" s="9"/>
      <c r="AU267" s="9"/>
      <c r="AV267" s="9"/>
      <c r="AW267" s="9"/>
      <c r="AX267" s="9"/>
      <c r="AY267" s="9"/>
      <c r="AZ267" s="9"/>
      <c r="BA267" s="9"/>
      <c r="BB267" s="9"/>
      <c r="BC267" s="9"/>
      <c r="BD267" s="9"/>
      <c r="BE267" s="9"/>
      <c r="BF267" s="9"/>
      <c r="BG267" s="9"/>
      <c r="BH267" s="9"/>
      <c r="BI267" s="9"/>
      <c r="BJ267" s="9"/>
      <c r="BK267" s="9"/>
      <c r="BL267" s="9"/>
      <c r="BM267" s="9"/>
      <c r="BN267" s="9"/>
      <c r="BO267" s="9"/>
      <c r="BP267" s="9"/>
      <c r="BQ267" s="9"/>
      <c r="BR267" s="9"/>
      <c r="BS267" s="9"/>
      <c r="BT267" s="9"/>
      <c r="BU267" s="9"/>
      <c r="BV267" s="9"/>
      <c r="BW267" s="9"/>
      <c r="BX267" s="9"/>
      <c r="BY267" s="9"/>
      <c r="BZ267" s="9"/>
      <c r="CA267" s="9"/>
      <c r="CB267" s="9"/>
      <c r="CC267" s="9"/>
      <c r="CD267" s="9"/>
      <c r="CE267" s="9"/>
      <c r="CF267" s="9"/>
      <c r="CG267" s="9"/>
      <c r="CH267" s="9"/>
      <c r="CI267" s="9"/>
      <c r="CJ267" s="9"/>
      <c r="CK267" s="9"/>
      <c r="CL267" s="9"/>
      <c r="CM267" s="9"/>
      <c r="CN267" s="9"/>
      <c r="CO267" s="9"/>
      <c r="CP267" s="9"/>
      <c r="CQ267" s="9"/>
      <c r="CR267" s="9"/>
      <c r="CS267" s="9"/>
      <c r="CT267" s="9"/>
      <c r="CU267" s="9"/>
      <c r="CV267" s="9"/>
      <c r="CW267" s="9"/>
      <c r="CX267" s="9"/>
      <c r="CY267" s="9"/>
      <c r="CZ267" s="9"/>
      <c r="DA267" s="9"/>
      <c r="DB267" s="9"/>
      <c r="DC267" s="9"/>
      <c r="DD267" s="9"/>
      <c r="DE267" s="9"/>
      <c r="DF267" s="9"/>
      <c r="DG267" s="9"/>
      <c r="DH267" s="9"/>
      <c r="DI267" s="9"/>
      <c r="DJ267" s="9"/>
      <c r="DK267" s="9"/>
      <c r="DL267" s="9"/>
      <c r="DM267" s="9"/>
      <c r="DN267" s="9"/>
      <c r="DO267" s="9"/>
      <c r="DP267" s="9"/>
      <c r="DQ267" s="9"/>
      <c r="DR267" s="9"/>
      <c r="DS267" s="9"/>
      <c r="DT267" s="9"/>
      <c r="DU267" s="9"/>
      <c r="DV267" s="9"/>
      <c r="DW267" s="9"/>
      <c r="DX267" s="9"/>
      <c r="DY267" s="9"/>
      <c r="DZ267" s="9"/>
      <c r="EA267" s="9"/>
      <c r="EB267" s="9"/>
      <c r="EC267" s="9"/>
      <c r="ED267" s="9"/>
      <c r="EE267" s="9"/>
      <c r="EF267" s="9"/>
      <c r="EG267" s="9"/>
      <c r="EH267" s="9"/>
      <c r="EI267" s="9"/>
      <c r="EJ267" s="9"/>
      <c r="EK267" s="9"/>
      <c r="EL267" s="9"/>
      <c r="EM267" s="9"/>
      <c r="EN267" s="9"/>
      <c r="EO267" s="9"/>
      <c r="EP267" s="9"/>
      <c r="EQ267" s="9"/>
      <c r="ER267" s="9"/>
      <c r="ES267" s="9"/>
      <c r="ET267" s="9"/>
      <c r="EU267" s="9"/>
      <c r="EV267" s="9"/>
      <c r="EW267" s="9"/>
      <c r="EX267" s="9"/>
      <c r="EY267" s="9"/>
      <c r="EZ267" s="9"/>
      <c r="FA267" s="9"/>
      <c r="FB267" s="9"/>
      <c r="FC267" s="9"/>
      <c r="FD267" s="9"/>
      <c r="FE267" s="9"/>
      <c r="FF267" s="9"/>
      <c r="FG267" s="9"/>
      <c r="FH267" s="9"/>
      <c r="FI267" s="9"/>
      <c r="FJ267" s="9"/>
      <c r="FK267" s="9"/>
      <c r="FL267" s="9"/>
      <c r="FM267" s="9"/>
      <c r="FN267" s="9"/>
      <c r="FO267" s="9"/>
      <c r="FP267" s="9"/>
      <c r="FQ267" s="9"/>
      <c r="FR267" s="9"/>
      <c r="FS267" s="9"/>
      <c r="FT267" s="9"/>
      <c r="FU267" s="9"/>
      <c r="FV267" s="9"/>
      <c r="FW267" s="9"/>
      <c r="FX267" s="9"/>
      <c r="FY267" s="9"/>
      <c r="FZ267" s="9"/>
      <c r="GA267" s="9"/>
      <c r="GB267" s="9"/>
      <c r="GC267" s="9"/>
      <c r="GD267" s="9"/>
      <c r="GE267" s="9"/>
      <c r="GF267" s="9"/>
      <c r="GG267" s="9"/>
      <c r="GH267" s="9"/>
      <c r="GI267" s="9"/>
      <c r="GJ267" s="9"/>
      <c r="GK267" s="9"/>
      <c r="GL267" s="9"/>
      <c r="GM267" s="9"/>
      <c r="GN267" s="9"/>
      <c r="GO267" s="9"/>
      <c r="GP267" s="9"/>
      <c r="GQ267" s="9"/>
      <c r="GR267" s="9"/>
      <c r="GS267" s="9"/>
      <c r="GT267" s="9"/>
      <c r="GU267" s="9"/>
      <c r="GV267" s="9"/>
      <c r="GW267" s="9"/>
      <c r="GX267" s="9"/>
      <c r="GY267" s="9"/>
      <c r="GZ267" s="9"/>
      <c r="HA267" s="9"/>
      <c r="HB267" s="9"/>
      <c r="HC267" s="9"/>
      <c r="HD267" s="9"/>
      <c r="HE267" s="9"/>
      <c r="HF267" s="9"/>
      <c r="HG267" s="9"/>
      <c r="HH267" s="9"/>
      <c r="HI267" s="9"/>
      <c r="HJ267" s="9"/>
      <c r="HK267" s="9"/>
      <c r="HL267" s="9"/>
      <c r="HM267" s="9"/>
      <c r="HN267" s="9"/>
      <c r="HO267" s="9"/>
      <c r="HP267" s="9"/>
      <c r="HQ267" s="9"/>
      <c r="HR267" s="9"/>
      <c r="HS267" s="9"/>
      <c r="HT267" s="9"/>
      <c r="HU267" s="9"/>
      <c r="HV267" s="9"/>
      <c r="HW267" s="9"/>
      <c r="HX267" s="9"/>
      <c r="HY267" s="9"/>
      <c r="HZ267" s="9"/>
      <c r="IA267" s="9"/>
      <c r="IB267" s="9"/>
      <c r="IC267" s="9"/>
      <c r="ID267" s="9"/>
      <c r="IE267" s="9"/>
      <c r="IF267" s="9"/>
      <c r="IG267" s="9"/>
      <c r="IH267" s="9"/>
      <c r="II267" s="9"/>
      <c r="IJ267" s="9"/>
      <c r="IK267" s="9"/>
      <c r="IL267" s="9"/>
      <c r="IM267" s="9"/>
      <c r="IN267" s="9"/>
      <c r="IO267" s="9"/>
      <c r="IP267" s="9"/>
      <c r="IQ267" s="9"/>
      <c r="IR267" s="9"/>
      <c r="IS267" s="9"/>
      <c r="IT267" s="9"/>
      <c r="IU267" s="9"/>
      <c r="IV267" s="9"/>
      <c r="IW267" s="9"/>
      <c r="IX267" s="9"/>
    </row>
    <row r="268" spans="1:258">
      <c r="A268" s="7" t="s">
        <v>299</v>
      </c>
      <c r="B268" s="145" t="s">
        <v>200</v>
      </c>
      <c r="C268" s="7" t="str">
        <f t="shared" si="12"/>
        <v>Iprodione 4L -Arysta</v>
      </c>
      <c r="D268" s="6" t="s">
        <v>0</v>
      </c>
      <c r="E268" s="142" t="s">
        <v>1</v>
      </c>
      <c r="F268" s="5" t="s">
        <v>3</v>
      </c>
      <c r="G268" s="5" t="s">
        <v>4</v>
      </c>
      <c r="H268" s="5" t="s">
        <v>5</v>
      </c>
      <c r="I268" s="5" t="s">
        <v>15</v>
      </c>
      <c r="J268" s="5" t="s">
        <v>46</v>
      </c>
      <c r="K268" s="5" t="s">
        <v>14</v>
      </c>
      <c r="L268" s="134" t="s">
        <v>16</v>
      </c>
      <c r="M268" s="134" t="s">
        <v>17</v>
      </c>
      <c r="N268" s="134" t="s">
        <v>18</v>
      </c>
      <c r="O268" s="134" t="s">
        <v>46</v>
      </c>
      <c r="P268" s="134" t="s">
        <v>25</v>
      </c>
      <c r="Q268" s="134"/>
      <c r="R268" s="136"/>
      <c r="S268" s="136"/>
      <c r="T268" s="136"/>
      <c r="U268" s="5"/>
      <c r="V268" s="5"/>
      <c r="W268" s="9"/>
      <c r="X268" s="9"/>
      <c r="Y268" s="9"/>
      <c r="Z268" s="9"/>
      <c r="AA268" s="9"/>
      <c r="AB268" s="9"/>
      <c r="AC268" s="9"/>
      <c r="AD268" s="9"/>
      <c r="AE268" s="9"/>
      <c r="AF268" s="9"/>
      <c r="AG268" s="9"/>
      <c r="AH268" s="9"/>
      <c r="AI268" s="9"/>
      <c r="AJ268" s="9"/>
      <c r="AK268" s="9"/>
      <c r="AL268" s="9"/>
      <c r="AM268" s="9"/>
      <c r="AN268" s="9"/>
      <c r="AO268" s="9"/>
      <c r="AP268" s="9"/>
      <c r="AQ268" s="9"/>
      <c r="AR268" s="9"/>
      <c r="AS268" s="9"/>
      <c r="AT268" s="9"/>
      <c r="AU268" s="9"/>
      <c r="AV268" s="9"/>
      <c r="AW268" s="9"/>
      <c r="AX268" s="9"/>
      <c r="AY268" s="9"/>
      <c r="AZ268" s="9"/>
      <c r="BA268" s="9"/>
      <c r="BB268" s="9"/>
      <c r="BC268" s="9"/>
      <c r="BD268" s="9"/>
      <c r="BE268" s="9"/>
      <c r="BF268" s="9"/>
      <c r="BG268" s="9"/>
      <c r="BH268" s="9"/>
      <c r="BI268" s="9"/>
      <c r="BJ268" s="9"/>
      <c r="BK268" s="9"/>
      <c r="BL268" s="9"/>
      <c r="BM268" s="9"/>
      <c r="BN268" s="9"/>
      <c r="BO268" s="9"/>
      <c r="BP268" s="9"/>
      <c r="BQ268" s="9"/>
      <c r="BR268" s="9"/>
      <c r="BS268" s="9"/>
      <c r="BT268" s="9"/>
      <c r="BU268" s="9"/>
      <c r="BV268" s="9"/>
      <c r="BW268" s="9"/>
      <c r="BX268" s="9"/>
      <c r="BY268" s="9"/>
      <c r="BZ268" s="9"/>
      <c r="CA268" s="9"/>
      <c r="CB268" s="9"/>
      <c r="CC268" s="9"/>
      <c r="CD268" s="9"/>
      <c r="CE268" s="9"/>
      <c r="CF268" s="9"/>
      <c r="CG268" s="9"/>
      <c r="CH268" s="9"/>
      <c r="CI268" s="9"/>
      <c r="CJ268" s="9"/>
      <c r="CK268" s="9"/>
      <c r="CL268" s="9"/>
      <c r="CM268" s="9"/>
      <c r="CN268" s="9"/>
      <c r="CO268" s="9"/>
      <c r="CP268" s="9"/>
      <c r="CQ268" s="9"/>
      <c r="CR268" s="9"/>
      <c r="CS268" s="9"/>
      <c r="CT268" s="9"/>
      <c r="CU268" s="9"/>
      <c r="CV268" s="9"/>
      <c r="CW268" s="9"/>
      <c r="CX268" s="9"/>
      <c r="CY268" s="9"/>
      <c r="CZ268" s="9"/>
      <c r="DA268" s="9"/>
      <c r="DB268" s="9"/>
      <c r="DC268" s="9"/>
      <c r="DD268" s="9"/>
      <c r="DE268" s="9"/>
      <c r="DF268" s="9"/>
      <c r="DG268" s="9"/>
      <c r="DH268" s="9"/>
      <c r="DI268" s="9"/>
      <c r="DJ268" s="9"/>
      <c r="DK268" s="9"/>
      <c r="DL268" s="9"/>
      <c r="DM268" s="9"/>
      <c r="DN268" s="9"/>
      <c r="DO268" s="9"/>
      <c r="DP268" s="9"/>
      <c r="DQ268" s="9"/>
      <c r="DR268" s="9"/>
      <c r="DS268" s="9"/>
      <c r="DT268" s="9"/>
      <c r="DU268" s="9"/>
      <c r="DV268" s="9"/>
      <c r="DW268" s="9"/>
      <c r="DX268" s="9"/>
      <c r="DY268" s="9"/>
      <c r="DZ268" s="9"/>
      <c r="EA268" s="9"/>
      <c r="EB268" s="9"/>
      <c r="EC268" s="9"/>
      <c r="ED268" s="9"/>
      <c r="EE268" s="9"/>
      <c r="EF268" s="9"/>
      <c r="EG268" s="9"/>
      <c r="EH268" s="9"/>
      <c r="EI268" s="9"/>
      <c r="EJ268" s="9"/>
      <c r="EK268" s="9"/>
      <c r="EL268" s="9"/>
      <c r="EM268" s="9"/>
      <c r="EN268" s="9"/>
      <c r="EO268" s="9"/>
      <c r="EP268" s="9"/>
      <c r="EQ268" s="9"/>
      <c r="ER268" s="9"/>
      <c r="ES268" s="9"/>
      <c r="ET268" s="9"/>
      <c r="EU268" s="9"/>
      <c r="EV268" s="9"/>
      <c r="EW268" s="9"/>
      <c r="EX268" s="9"/>
      <c r="EY268" s="9"/>
      <c r="EZ268" s="9"/>
      <c r="FA268" s="9"/>
      <c r="FB268" s="9"/>
      <c r="FC268" s="9"/>
      <c r="FD268" s="9"/>
      <c r="FE268" s="9"/>
      <c r="FF268" s="9"/>
      <c r="FG268" s="9"/>
      <c r="FH268" s="9"/>
      <c r="FI268" s="9"/>
      <c r="FJ268" s="9"/>
      <c r="FK268" s="9"/>
      <c r="FL268" s="9"/>
      <c r="FM268" s="9"/>
      <c r="FN268" s="9"/>
      <c r="FO268" s="9"/>
      <c r="FP268" s="9"/>
      <c r="FQ268" s="9"/>
      <c r="FR268" s="9"/>
      <c r="FS268" s="9"/>
      <c r="FT268" s="9"/>
      <c r="FU268" s="9"/>
      <c r="FV268" s="9"/>
      <c r="FW268" s="9"/>
      <c r="FX268" s="9"/>
      <c r="FY268" s="9"/>
      <c r="FZ268" s="9"/>
      <c r="GA268" s="9"/>
      <c r="GB268" s="9"/>
      <c r="GC268" s="9"/>
      <c r="GD268" s="9"/>
      <c r="GE268" s="9"/>
      <c r="GF268" s="9"/>
      <c r="GG268" s="9"/>
      <c r="GH268" s="9"/>
      <c r="GI268" s="9"/>
      <c r="GJ268" s="9"/>
      <c r="GK268" s="9"/>
      <c r="GL268" s="9"/>
      <c r="GM268" s="9"/>
      <c r="GN268" s="9"/>
      <c r="GO268" s="9"/>
      <c r="GP268" s="9"/>
      <c r="GQ268" s="9"/>
      <c r="GR268" s="9"/>
      <c r="GS268" s="9"/>
      <c r="GT268" s="9"/>
      <c r="GU268" s="9"/>
      <c r="GV268" s="9"/>
      <c r="GW268" s="9"/>
      <c r="GX268" s="9"/>
      <c r="GY268" s="9"/>
      <c r="GZ268" s="9"/>
      <c r="HA268" s="9"/>
      <c r="HB268" s="9"/>
      <c r="HC268" s="9"/>
      <c r="HD268" s="9"/>
      <c r="HE268" s="9"/>
      <c r="HF268" s="9"/>
      <c r="HG268" s="9"/>
      <c r="HH268" s="9"/>
      <c r="HI268" s="9"/>
      <c r="HJ268" s="9"/>
      <c r="HK268" s="9"/>
      <c r="HL268" s="9"/>
      <c r="HM268" s="9"/>
      <c r="HN268" s="9"/>
      <c r="HO268" s="9"/>
      <c r="HP268" s="9"/>
      <c r="HQ268" s="9"/>
      <c r="HR268" s="9"/>
      <c r="HS268" s="9"/>
      <c r="HT268" s="9"/>
      <c r="HU268" s="9"/>
      <c r="HV268" s="9"/>
      <c r="HW268" s="9"/>
      <c r="HX268" s="9"/>
      <c r="HY268" s="9"/>
      <c r="HZ268" s="9"/>
      <c r="IA268" s="9"/>
      <c r="IB268" s="9"/>
      <c r="IC268" s="9"/>
      <c r="ID268" s="9"/>
      <c r="IE268" s="9"/>
      <c r="IF268" s="9"/>
      <c r="IG268" s="9"/>
      <c r="IH268" s="9"/>
      <c r="II268" s="9"/>
      <c r="IJ268" s="9"/>
      <c r="IK268" s="9"/>
      <c r="IL268" s="9"/>
      <c r="IM268" s="9"/>
      <c r="IN268" s="9"/>
      <c r="IO268" s="9"/>
      <c r="IP268" s="9"/>
      <c r="IQ268" s="9"/>
      <c r="IR268" s="9"/>
      <c r="IS268" s="9"/>
      <c r="IT268" s="9"/>
      <c r="IU268" s="9"/>
      <c r="IV268" s="9"/>
      <c r="IW268" s="9"/>
      <c r="IX268" s="9"/>
    </row>
    <row r="269" spans="1:258">
      <c r="A269" s="7" t="s">
        <v>130</v>
      </c>
      <c r="B269" s="145" t="s">
        <v>436</v>
      </c>
      <c r="C269" s="7" t="str">
        <f t="shared" si="12"/>
        <v>Karmex DF -Adama-Canada</v>
      </c>
      <c r="D269" s="6" t="s">
        <v>0</v>
      </c>
      <c r="E269" s="142" t="s">
        <v>1</v>
      </c>
      <c r="F269" s="5" t="s">
        <v>3</v>
      </c>
      <c r="G269" s="5" t="s">
        <v>4</v>
      </c>
      <c r="H269" s="5" t="s">
        <v>5</v>
      </c>
      <c r="I269" s="5" t="s">
        <v>16</v>
      </c>
      <c r="J269" s="5" t="s">
        <v>18</v>
      </c>
      <c r="K269" s="5" t="s">
        <v>20</v>
      </c>
      <c r="L269" s="134" t="s">
        <v>21</v>
      </c>
      <c r="M269" s="134" t="s">
        <v>23</v>
      </c>
      <c r="N269" s="134" t="s">
        <v>25</v>
      </c>
      <c r="O269" s="134" t="s">
        <v>31</v>
      </c>
      <c r="P269" s="134" t="s">
        <v>41</v>
      </c>
      <c r="Q269" s="134" t="s">
        <v>43</v>
      </c>
      <c r="R269" s="134" t="s">
        <v>44</v>
      </c>
      <c r="S269" s="134" t="s">
        <v>51</v>
      </c>
      <c r="T269" s="136"/>
      <c r="U269" s="5"/>
      <c r="V269" s="5"/>
      <c r="W269" s="9"/>
      <c r="X269" s="9"/>
      <c r="Y269" s="9"/>
      <c r="Z269" s="9"/>
      <c r="AA269" s="9"/>
      <c r="AB269" s="9"/>
      <c r="AC269" s="9"/>
      <c r="AD269" s="9"/>
      <c r="AE269" s="9"/>
      <c r="AF269" s="9"/>
      <c r="AG269" s="9"/>
      <c r="AH269" s="9"/>
      <c r="AI269" s="9"/>
      <c r="AJ269" s="9"/>
      <c r="AK269" s="9"/>
      <c r="AL269" s="9"/>
      <c r="AM269" s="9"/>
      <c r="AN269" s="9"/>
      <c r="AO269" s="9"/>
      <c r="AP269" s="9"/>
      <c r="AQ269" s="9"/>
      <c r="AR269" s="9"/>
      <c r="AS269" s="9"/>
      <c r="AT269" s="9"/>
      <c r="AU269" s="9"/>
      <c r="AV269" s="9"/>
      <c r="AW269" s="9"/>
      <c r="AX269" s="9"/>
      <c r="AY269" s="9"/>
      <c r="AZ269" s="9"/>
      <c r="BA269" s="9"/>
      <c r="BB269" s="9"/>
      <c r="BC269" s="9"/>
      <c r="BD269" s="9"/>
      <c r="BE269" s="9"/>
      <c r="BF269" s="9"/>
      <c r="BG269" s="9"/>
      <c r="BH269" s="9"/>
      <c r="BI269" s="9"/>
      <c r="BJ269" s="9"/>
      <c r="BK269" s="9"/>
      <c r="BL269" s="9"/>
      <c r="BM269" s="9"/>
      <c r="BN269" s="9"/>
      <c r="BO269" s="9"/>
      <c r="BP269" s="9"/>
      <c r="BQ269" s="9"/>
      <c r="BR269" s="9"/>
      <c r="BS269" s="9"/>
      <c r="BT269" s="9"/>
      <c r="BU269" s="9"/>
      <c r="BV269" s="9"/>
      <c r="BW269" s="9"/>
      <c r="BX269" s="9"/>
      <c r="BY269" s="9"/>
      <c r="BZ269" s="9"/>
      <c r="CA269" s="9"/>
      <c r="CB269" s="9"/>
      <c r="CC269" s="9"/>
      <c r="CD269" s="9"/>
      <c r="CE269" s="9"/>
      <c r="CF269" s="9"/>
      <c r="CG269" s="9"/>
      <c r="CH269" s="9"/>
      <c r="CI269" s="9"/>
      <c r="CJ269" s="9"/>
      <c r="CK269" s="9"/>
      <c r="CL269" s="9"/>
      <c r="CM269" s="9"/>
      <c r="CN269" s="9"/>
      <c r="CO269" s="9"/>
      <c r="CP269" s="9"/>
      <c r="CQ269" s="9"/>
      <c r="CR269" s="9"/>
      <c r="CS269" s="9"/>
      <c r="CT269" s="9"/>
      <c r="CU269" s="9"/>
      <c r="CV269" s="9"/>
      <c r="CW269" s="9"/>
      <c r="CX269" s="9"/>
      <c r="CY269" s="9"/>
      <c r="CZ269" s="9"/>
      <c r="DA269" s="9"/>
      <c r="DB269" s="9"/>
      <c r="DC269" s="9"/>
      <c r="DD269" s="9"/>
      <c r="DE269" s="9"/>
      <c r="DF269" s="9"/>
      <c r="DG269" s="9"/>
      <c r="DH269" s="9"/>
      <c r="DI269" s="9"/>
      <c r="DJ269" s="9"/>
      <c r="DK269" s="9"/>
      <c r="DL269" s="9"/>
      <c r="DM269" s="9"/>
      <c r="DN269" s="9"/>
      <c r="DO269" s="9"/>
      <c r="DP269" s="9"/>
      <c r="DQ269" s="9"/>
      <c r="DR269" s="9"/>
      <c r="DS269" s="9"/>
      <c r="DT269" s="9"/>
      <c r="DU269" s="9"/>
      <c r="DV269" s="9"/>
      <c r="DW269" s="9"/>
      <c r="DX269" s="9"/>
      <c r="DY269" s="9"/>
      <c r="DZ269" s="9"/>
      <c r="EA269" s="9"/>
      <c r="EB269" s="9"/>
      <c r="EC269" s="9"/>
      <c r="ED269" s="9"/>
      <c r="EE269" s="9"/>
      <c r="EF269" s="9"/>
      <c r="EG269" s="9"/>
      <c r="EH269" s="9"/>
      <c r="EI269" s="9"/>
      <c r="EJ269" s="9"/>
      <c r="EK269" s="9"/>
      <c r="EL269" s="9"/>
      <c r="EM269" s="9"/>
      <c r="EN269" s="9"/>
      <c r="EO269" s="9"/>
      <c r="EP269" s="9"/>
      <c r="EQ269" s="9"/>
      <c r="ER269" s="9"/>
      <c r="ES269" s="9"/>
      <c r="ET269" s="9"/>
      <c r="EU269" s="9"/>
      <c r="EV269" s="9"/>
      <c r="EW269" s="9"/>
      <c r="EX269" s="9"/>
      <c r="EY269" s="9"/>
      <c r="EZ269" s="9"/>
      <c r="FA269" s="9"/>
      <c r="FB269" s="9"/>
      <c r="FC269" s="9"/>
      <c r="FD269" s="9"/>
      <c r="FE269" s="9"/>
      <c r="FF269" s="9"/>
      <c r="FG269" s="9"/>
      <c r="FH269" s="9"/>
      <c r="FI269" s="9"/>
      <c r="FJ269" s="9"/>
      <c r="FK269" s="9"/>
      <c r="FL269" s="9"/>
      <c r="FM269" s="9"/>
      <c r="FN269" s="9"/>
      <c r="FO269" s="9"/>
      <c r="FP269" s="9"/>
      <c r="FQ269" s="9"/>
      <c r="FR269" s="9"/>
      <c r="FS269" s="9"/>
      <c r="FT269" s="9"/>
      <c r="FU269" s="9"/>
      <c r="FV269" s="9"/>
      <c r="FW269" s="9"/>
      <c r="FX269" s="9"/>
      <c r="FY269" s="9"/>
      <c r="FZ269" s="9"/>
      <c r="GA269" s="9"/>
      <c r="GB269" s="9"/>
      <c r="GC269" s="9"/>
      <c r="GD269" s="9"/>
      <c r="GE269" s="9"/>
      <c r="GF269" s="9"/>
      <c r="GG269" s="9"/>
      <c r="GH269" s="9"/>
      <c r="GI269" s="9"/>
      <c r="GJ269" s="9"/>
      <c r="GK269" s="9"/>
      <c r="GL269" s="9"/>
      <c r="GM269" s="9"/>
      <c r="GN269" s="9"/>
      <c r="GO269" s="9"/>
      <c r="GP269" s="9"/>
      <c r="GQ269" s="9"/>
      <c r="GR269" s="9"/>
      <c r="GS269" s="9"/>
      <c r="GT269" s="9"/>
      <c r="GU269" s="9"/>
      <c r="GV269" s="9"/>
      <c r="GW269" s="9"/>
      <c r="GX269" s="9"/>
      <c r="GY269" s="9"/>
      <c r="GZ269" s="9"/>
      <c r="HA269" s="9"/>
      <c r="HB269" s="9"/>
      <c r="HC269" s="9"/>
      <c r="HD269" s="9"/>
      <c r="HE269" s="9"/>
      <c r="HF269" s="9"/>
      <c r="HG269" s="9"/>
      <c r="HH269" s="9"/>
      <c r="HI269" s="9"/>
      <c r="HJ269" s="9"/>
      <c r="HK269" s="9"/>
      <c r="HL269" s="9"/>
      <c r="HM269" s="9"/>
      <c r="HN269" s="9"/>
      <c r="HO269" s="9"/>
      <c r="HP269" s="9"/>
      <c r="HQ269" s="9"/>
      <c r="HR269" s="9"/>
      <c r="HS269" s="9"/>
      <c r="HT269" s="9"/>
      <c r="HU269" s="9"/>
      <c r="HV269" s="9"/>
      <c r="HW269" s="9"/>
      <c r="HX269" s="9"/>
      <c r="HY269" s="9"/>
      <c r="HZ269" s="9"/>
      <c r="IA269" s="9"/>
      <c r="IB269" s="9"/>
      <c r="IC269" s="9"/>
      <c r="ID269" s="9"/>
      <c r="IE269" s="9"/>
      <c r="IF269" s="9"/>
      <c r="IG269" s="9"/>
      <c r="IH269" s="9"/>
      <c r="II269" s="9"/>
      <c r="IJ269" s="9"/>
      <c r="IK269" s="9"/>
      <c r="IL269" s="9"/>
      <c r="IM269" s="9"/>
      <c r="IN269" s="9"/>
      <c r="IO269" s="9"/>
      <c r="IP269" s="9"/>
      <c r="IQ269" s="9"/>
      <c r="IR269" s="9"/>
      <c r="IS269" s="9"/>
      <c r="IT269" s="9"/>
      <c r="IU269" s="9"/>
      <c r="IV269" s="9"/>
      <c r="IW269" s="9"/>
      <c r="IX269" s="9"/>
    </row>
    <row r="270" spans="1:258">
      <c r="A270" s="7" t="s">
        <v>130</v>
      </c>
      <c r="B270" s="145" t="s">
        <v>158</v>
      </c>
      <c r="C270" s="7" t="str">
        <f>CONCATENATE(A270," -",B270)</f>
        <v>Karmex DF -Adama-US</v>
      </c>
      <c r="D270" s="6" t="s">
        <v>0</v>
      </c>
      <c r="E270" s="142" t="s">
        <v>1</v>
      </c>
      <c r="F270" s="5" t="s">
        <v>3</v>
      </c>
      <c r="G270" s="5" t="s">
        <v>4</v>
      </c>
      <c r="H270" s="5" t="s">
        <v>5</v>
      </c>
      <c r="I270" s="5" t="s">
        <v>16</v>
      </c>
      <c r="J270" s="5" t="s">
        <v>18</v>
      </c>
      <c r="K270" s="5" t="s">
        <v>20</v>
      </c>
      <c r="L270" s="134" t="s">
        <v>21</v>
      </c>
      <c r="M270" s="134" t="s">
        <v>23</v>
      </c>
      <c r="N270" s="134" t="s">
        <v>25</v>
      </c>
      <c r="O270" s="134" t="s">
        <v>31</v>
      </c>
      <c r="P270" s="134" t="s">
        <v>41</v>
      </c>
      <c r="Q270" s="134" t="s">
        <v>43</v>
      </c>
      <c r="R270" s="134" t="s">
        <v>44</v>
      </c>
      <c r="S270" s="134" t="s">
        <v>51</v>
      </c>
      <c r="T270" s="136"/>
      <c r="U270" s="5"/>
      <c r="V270" s="5"/>
      <c r="W270" s="9"/>
      <c r="X270" s="9"/>
      <c r="Y270" s="9"/>
      <c r="Z270" s="9"/>
      <c r="AA270" s="9"/>
      <c r="AB270" s="9"/>
      <c r="AC270" s="9"/>
      <c r="AD270" s="9"/>
      <c r="AE270" s="9"/>
      <c r="AF270" s="9"/>
      <c r="AG270" s="9"/>
      <c r="AH270" s="9"/>
      <c r="AI270" s="9"/>
      <c r="AJ270" s="9"/>
      <c r="AK270" s="9"/>
      <c r="AL270" s="9"/>
      <c r="AM270" s="9"/>
      <c r="AN270" s="9"/>
      <c r="AO270" s="9"/>
      <c r="AP270" s="9"/>
      <c r="AQ270" s="9"/>
      <c r="AR270" s="9"/>
      <c r="AS270" s="9"/>
      <c r="AT270" s="9"/>
      <c r="AU270" s="9"/>
      <c r="AV270" s="9"/>
      <c r="AW270" s="9"/>
      <c r="AX270" s="9"/>
      <c r="AY270" s="9"/>
      <c r="AZ270" s="9"/>
      <c r="BA270" s="9"/>
      <c r="BB270" s="9"/>
      <c r="BC270" s="9"/>
      <c r="BD270" s="9"/>
      <c r="BE270" s="9"/>
      <c r="BF270" s="9"/>
      <c r="BG270" s="9"/>
      <c r="BH270" s="9"/>
      <c r="BI270" s="9"/>
      <c r="BJ270" s="9"/>
      <c r="BK270" s="9"/>
      <c r="BL270" s="9"/>
      <c r="BM270" s="9"/>
      <c r="BN270" s="9"/>
      <c r="BO270" s="9"/>
      <c r="BP270" s="9"/>
      <c r="BQ270" s="9"/>
      <c r="BR270" s="9"/>
      <c r="BS270" s="9"/>
      <c r="BT270" s="9"/>
      <c r="BU270" s="9"/>
      <c r="BV270" s="9"/>
      <c r="BW270" s="9"/>
      <c r="BX270" s="9"/>
      <c r="BY270" s="9"/>
      <c r="BZ270" s="9"/>
      <c r="CA270" s="9"/>
      <c r="CB270" s="9"/>
      <c r="CC270" s="9"/>
      <c r="CD270" s="9"/>
      <c r="CE270" s="9"/>
      <c r="CF270" s="9"/>
      <c r="CG270" s="9"/>
      <c r="CH270" s="9"/>
      <c r="CI270" s="9"/>
      <c r="CJ270" s="9"/>
      <c r="CK270" s="9"/>
      <c r="CL270" s="9"/>
      <c r="CM270" s="9"/>
      <c r="CN270" s="9"/>
      <c r="CO270" s="9"/>
      <c r="CP270" s="9"/>
      <c r="CQ270" s="9"/>
      <c r="CR270" s="9"/>
      <c r="CS270" s="9"/>
      <c r="CT270" s="9"/>
      <c r="CU270" s="9"/>
      <c r="CV270" s="9"/>
      <c r="CW270" s="9"/>
      <c r="CX270" s="9"/>
      <c r="CY270" s="9"/>
      <c r="CZ270" s="9"/>
      <c r="DA270" s="9"/>
      <c r="DB270" s="9"/>
      <c r="DC270" s="9"/>
      <c r="DD270" s="9"/>
      <c r="DE270" s="9"/>
      <c r="DF270" s="9"/>
      <c r="DG270" s="9"/>
      <c r="DH270" s="9"/>
      <c r="DI270" s="9"/>
      <c r="DJ270" s="9"/>
      <c r="DK270" s="9"/>
      <c r="DL270" s="9"/>
      <c r="DM270" s="9"/>
      <c r="DN270" s="9"/>
      <c r="DO270" s="9"/>
      <c r="DP270" s="9"/>
      <c r="DQ270" s="9"/>
      <c r="DR270" s="9"/>
      <c r="DS270" s="9"/>
      <c r="DT270" s="9"/>
      <c r="DU270" s="9"/>
      <c r="DV270" s="9"/>
      <c r="DW270" s="9"/>
      <c r="DX270" s="9"/>
      <c r="DY270" s="9"/>
      <c r="DZ270" s="9"/>
      <c r="EA270" s="9"/>
      <c r="EB270" s="9"/>
      <c r="EC270" s="9"/>
      <c r="ED270" s="9"/>
      <c r="EE270" s="9"/>
      <c r="EF270" s="9"/>
      <c r="EG270" s="9"/>
      <c r="EH270" s="9"/>
      <c r="EI270" s="9"/>
      <c r="EJ270" s="9"/>
      <c r="EK270" s="9"/>
      <c r="EL270" s="9"/>
      <c r="EM270" s="9"/>
      <c r="EN270" s="9"/>
      <c r="EO270" s="9"/>
      <c r="EP270" s="9"/>
      <c r="EQ270" s="9"/>
      <c r="ER270" s="9"/>
      <c r="ES270" s="9"/>
      <c r="ET270" s="9"/>
      <c r="EU270" s="9"/>
      <c r="EV270" s="9"/>
      <c r="EW270" s="9"/>
      <c r="EX270" s="9"/>
      <c r="EY270" s="9"/>
      <c r="EZ270" s="9"/>
      <c r="FA270" s="9"/>
      <c r="FB270" s="9"/>
      <c r="FC270" s="9"/>
      <c r="FD270" s="9"/>
      <c r="FE270" s="9"/>
      <c r="FF270" s="9"/>
      <c r="FG270" s="9"/>
      <c r="FH270" s="9"/>
      <c r="FI270" s="9"/>
      <c r="FJ270" s="9"/>
      <c r="FK270" s="9"/>
      <c r="FL270" s="9"/>
      <c r="FM270" s="9"/>
      <c r="FN270" s="9"/>
      <c r="FO270" s="9"/>
      <c r="FP270" s="9"/>
      <c r="FQ270" s="9"/>
      <c r="FR270" s="9"/>
      <c r="FS270" s="9"/>
      <c r="FT270" s="9"/>
      <c r="FU270" s="9"/>
      <c r="FV270" s="9"/>
      <c r="FW270" s="9"/>
      <c r="FX270" s="9"/>
      <c r="FY270" s="9"/>
      <c r="FZ270" s="9"/>
      <c r="GA270" s="9"/>
      <c r="GB270" s="9"/>
      <c r="GC270" s="9"/>
      <c r="GD270" s="9"/>
      <c r="GE270" s="9"/>
      <c r="GF270" s="9"/>
      <c r="GG270" s="9"/>
      <c r="GH270" s="9"/>
      <c r="GI270" s="9"/>
      <c r="GJ270" s="9"/>
      <c r="GK270" s="9"/>
      <c r="GL270" s="9"/>
      <c r="GM270" s="9"/>
      <c r="GN270" s="9"/>
      <c r="GO270" s="9"/>
      <c r="GP270" s="9"/>
      <c r="GQ270" s="9"/>
      <c r="GR270" s="9"/>
      <c r="GS270" s="9"/>
      <c r="GT270" s="9"/>
      <c r="GU270" s="9"/>
      <c r="GV270" s="9"/>
      <c r="GW270" s="9"/>
      <c r="GX270" s="9"/>
      <c r="GY270" s="9"/>
      <c r="GZ270" s="9"/>
      <c r="HA270" s="9"/>
      <c r="HB270" s="9"/>
      <c r="HC270" s="9"/>
      <c r="HD270" s="9"/>
      <c r="HE270" s="9"/>
      <c r="HF270" s="9"/>
      <c r="HG270" s="9"/>
      <c r="HH270" s="9"/>
      <c r="HI270" s="9"/>
      <c r="HJ270" s="9"/>
      <c r="HK270" s="9"/>
      <c r="HL270" s="9"/>
      <c r="HM270" s="9"/>
      <c r="HN270" s="9"/>
      <c r="HO270" s="9"/>
      <c r="HP270" s="9"/>
      <c r="HQ270" s="9"/>
      <c r="HR270" s="9"/>
      <c r="HS270" s="9"/>
      <c r="HT270" s="9"/>
      <c r="HU270" s="9"/>
      <c r="HV270" s="9"/>
      <c r="HW270" s="9"/>
      <c r="HX270" s="9"/>
      <c r="HY270" s="9"/>
      <c r="HZ270" s="9"/>
      <c r="IA270" s="9"/>
      <c r="IB270" s="9"/>
      <c r="IC270" s="9"/>
      <c r="ID270" s="9"/>
      <c r="IE270" s="9"/>
      <c r="IF270" s="9"/>
      <c r="IG270" s="9"/>
      <c r="IH270" s="9"/>
      <c r="II270" s="9"/>
      <c r="IJ270" s="9"/>
      <c r="IK270" s="9"/>
      <c r="IL270" s="9"/>
      <c r="IM270" s="9"/>
      <c r="IN270" s="9"/>
      <c r="IO270" s="9"/>
      <c r="IP270" s="9"/>
      <c r="IQ270" s="9"/>
      <c r="IR270" s="9"/>
      <c r="IS270" s="9"/>
      <c r="IT270" s="9"/>
      <c r="IU270" s="9"/>
      <c r="IV270" s="9"/>
      <c r="IW270" s="9"/>
      <c r="IX270" s="9"/>
    </row>
    <row r="271" spans="1:258">
      <c r="A271" s="7" t="s">
        <v>298</v>
      </c>
      <c r="B271" s="145" t="s">
        <v>297</v>
      </c>
      <c r="C271" s="7" t="str">
        <f t="shared" si="12"/>
        <v>Kerb 50WP -Dow</v>
      </c>
      <c r="D271" s="6" t="s">
        <v>0</v>
      </c>
      <c r="E271" s="142" t="s">
        <v>1</v>
      </c>
      <c r="F271" s="5" t="s">
        <v>3</v>
      </c>
      <c r="G271" s="5" t="s">
        <v>4</v>
      </c>
      <c r="H271" s="5" t="s">
        <v>5</v>
      </c>
      <c r="I271" s="5" t="s">
        <v>11</v>
      </c>
      <c r="J271" s="5" t="s">
        <v>12</v>
      </c>
      <c r="K271" s="5" t="s">
        <v>16</v>
      </c>
      <c r="L271" s="134" t="s">
        <v>17</v>
      </c>
      <c r="M271" s="134" t="s">
        <v>18</v>
      </c>
      <c r="N271" s="134" t="s">
        <v>21</v>
      </c>
      <c r="O271" s="134" t="s">
        <v>22</v>
      </c>
      <c r="P271" s="134"/>
      <c r="Q271" s="134"/>
      <c r="R271" s="134"/>
      <c r="S271" s="134"/>
      <c r="T271" s="134"/>
      <c r="U271" s="5"/>
      <c r="V271" s="5"/>
    </row>
    <row r="272" spans="1:258">
      <c r="A272" s="7" t="s">
        <v>296</v>
      </c>
      <c r="B272" s="145" t="s">
        <v>97</v>
      </c>
      <c r="C272" s="7" t="str">
        <f t="shared" ref="C272:C338" si="13">CONCATENATE(A272," -",B272)</f>
        <v>Kestrel MEX -Phoenix</v>
      </c>
      <c r="D272" s="6" t="s">
        <v>0</v>
      </c>
      <c r="E272" s="142" t="s">
        <v>1</v>
      </c>
      <c r="F272" s="5" t="s">
        <v>3</v>
      </c>
      <c r="G272" s="5" t="s">
        <v>4</v>
      </c>
      <c r="H272" s="5" t="s">
        <v>5</v>
      </c>
      <c r="I272" s="5" t="s">
        <v>16</v>
      </c>
      <c r="J272" s="5" t="s">
        <v>17</v>
      </c>
      <c r="K272" s="5" t="s">
        <v>48</v>
      </c>
      <c r="L272" s="134"/>
      <c r="M272" s="134"/>
      <c r="N272" s="134"/>
      <c r="O272" s="134"/>
      <c r="P272" s="134"/>
      <c r="Q272" s="134"/>
      <c r="R272" s="134"/>
      <c r="S272" s="134"/>
      <c r="T272" s="134"/>
      <c r="U272" s="5"/>
      <c r="V272" s="5"/>
    </row>
    <row r="273" spans="1:22">
      <c r="A273" s="7" t="s">
        <v>295</v>
      </c>
      <c r="B273" s="145" t="s">
        <v>60</v>
      </c>
      <c r="C273" s="7" t="str">
        <f t="shared" si="13"/>
        <v>Klean-Pik -Mana</v>
      </c>
      <c r="D273" s="6" t="s">
        <v>0</v>
      </c>
      <c r="E273" s="142" t="s">
        <v>1</v>
      </c>
      <c r="F273" s="5" t="s">
        <v>3</v>
      </c>
      <c r="G273" s="5" t="s">
        <v>4</v>
      </c>
      <c r="H273" s="5" t="s">
        <v>5</v>
      </c>
      <c r="I273" s="5" t="s">
        <v>16</v>
      </c>
      <c r="J273" s="5" t="s">
        <v>17</v>
      </c>
      <c r="K273" s="5" t="s">
        <v>18</v>
      </c>
      <c r="L273" s="134" t="s">
        <v>49</v>
      </c>
      <c r="M273" s="134" t="s">
        <v>22</v>
      </c>
      <c r="N273" s="134" t="s">
        <v>23</v>
      </c>
      <c r="O273" s="134" t="s">
        <v>25</v>
      </c>
      <c r="P273" s="134"/>
      <c r="Q273" s="134"/>
      <c r="R273" s="134"/>
      <c r="S273" s="134"/>
      <c r="T273" s="134"/>
      <c r="U273" s="5"/>
      <c r="V273" s="5"/>
    </row>
    <row r="274" spans="1:22">
      <c r="A274" s="7" t="s">
        <v>294</v>
      </c>
      <c r="B274" s="145" t="s">
        <v>97</v>
      </c>
      <c r="C274" s="7" t="str">
        <f t="shared" si="13"/>
        <v>Knighthawk -Phoenix</v>
      </c>
      <c r="D274" s="6" t="s">
        <v>0</v>
      </c>
      <c r="E274" s="142" t="s">
        <v>1</v>
      </c>
      <c r="F274" s="5" t="s">
        <v>3</v>
      </c>
      <c r="G274" s="5" t="s">
        <v>4</v>
      </c>
      <c r="H274" s="5" t="s">
        <v>5</v>
      </c>
      <c r="I274" s="5" t="s">
        <v>9</v>
      </c>
      <c r="J274" s="5" t="s">
        <v>16</v>
      </c>
      <c r="K274" s="5" t="s">
        <v>18</v>
      </c>
      <c r="L274" s="134" t="s">
        <v>20</v>
      </c>
      <c r="M274" s="134" t="s">
        <v>21</v>
      </c>
      <c r="N274" s="134" t="s">
        <v>49</v>
      </c>
      <c r="O274" s="134" t="s">
        <v>23</v>
      </c>
      <c r="P274" s="134" t="s">
        <v>25</v>
      </c>
      <c r="Q274" s="134" t="s">
        <v>30</v>
      </c>
      <c r="R274" s="134" t="s">
        <v>44</v>
      </c>
      <c r="S274" s="134"/>
      <c r="T274" s="134"/>
      <c r="U274" s="5"/>
      <c r="V274" s="5"/>
    </row>
    <row r="275" spans="1:22">
      <c r="A275" s="7" t="s">
        <v>640</v>
      </c>
      <c r="B275" s="145" t="s">
        <v>183</v>
      </c>
      <c r="C275" s="7" t="str">
        <f t="shared" si="13"/>
        <v>Kilter -Nufarm</v>
      </c>
      <c r="D275" s="6" t="s">
        <v>0</v>
      </c>
      <c r="E275" s="142" t="s">
        <v>1</v>
      </c>
      <c r="F275" s="5" t="s">
        <v>3</v>
      </c>
      <c r="G275" s="5" t="s">
        <v>4</v>
      </c>
      <c r="H275" s="5" t="s">
        <v>5</v>
      </c>
      <c r="I275" s="5" t="s">
        <v>6</v>
      </c>
      <c r="J275" s="5" t="s">
        <v>11</v>
      </c>
      <c r="K275" s="5" t="s">
        <v>12</v>
      </c>
      <c r="L275" s="134" t="s">
        <v>14</v>
      </c>
      <c r="M275" s="134" t="s">
        <v>16</v>
      </c>
      <c r="N275" s="134" t="s">
        <v>18</v>
      </c>
      <c r="O275" s="134" t="s">
        <v>27</v>
      </c>
      <c r="P275" s="134" t="s">
        <v>46</v>
      </c>
      <c r="Q275" s="134"/>
      <c r="R275" s="134"/>
      <c r="S275" s="134"/>
      <c r="T275" s="134"/>
      <c r="U275" s="5"/>
      <c r="V275" s="5"/>
    </row>
    <row r="276" spans="1:22">
      <c r="A276" s="7" t="s">
        <v>293</v>
      </c>
      <c r="B276" s="145" t="s">
        <v>60</v>
      </c>
      <c r="C276" s="7" t="str">
        <f t="shared" si="13"/>
        <v>Lambda Cyhalothrin -Mana</v>
      </c>
      <c r="D276" s="6" t="s">
        <v>0</v>
      </c>
      <c r="E276" s="142" t="s">
        <v>1</v>
      </c>
      <c r="F276" s="5" t="s">
        <v>3</v>
      </c>
      <c r="G276" s="5" t="s">
        <v>4</v>
      </c>
      <c r="H276" s="5" t="s">
        <v>5</v>
      </c>
      <c r="I276" s="5" t="s">
        <v>16</v>
      </c>
      <c r="J276" s="5" t="s">
        <v>46</v>
      </c>
      <c r="K276" s="5" t="s">
        <v>48</v>
      </c>
      <c r="L276" s="134"/>
      <c r="M276" s="134"/>
      <c r="N276" s="134"/>
      <c r="O276" s="134"/>
      <c r="P276" s="134"/>
      <c r="Q276" s="134"/>
      <c r="R276" s="134"/>
      <c r="S276" s="134"/>
      <c r="T276" s="134"/>
      <c r="U276" s="5"/>
      <c r="V276" s="5"/>
    </row>
    <row r="277" spans="1:22">
      <c r="A277" s="7" t="s">
        <v>293</v>
      </c>
      <c r="B277" s="147" t="s">
        <v>183</v>
      </c>
      <c r="C277" s="7" t="str">
        <f t="shared" si="13"/>
        <v>Lambda Cyhalothrin -Nufarm</v>
      </c>
      <c r="D277" s="6" t="s">
        <v>0</v>
      </c>
      <c r="E277" s="142" t="s">
        <v>1</v>
      </c>
      <c r="F277" s="5" t="s">
        <v>3</v>
      </c>
      <c r="G277" s="5" t="s">
        <v>4</v>
      </c>
      <c r="H277" s="5" t="s">
        <v>5</v>
      </c>
      <c r="I277" s="5" t="s">
        <v>16</v>
      </c>
      <c r="J277" s="5" t="s">
        <v>46</v>
      </c>
      <c r="K277" s="5" t="s">
        <v>48</v>
      </c>
      <c r="L277" s="134"/>
      <c r="M277" s="134"/>
      <c r="N277" s="134"/>
      <c r="O277" s="134"/>
      <c r="P277" s="134"/>
      <c r="Q277" s="134"/>
      <c r="R277" s="134"/>
      <c r="S277" s="134"/>
      <c r="T277" s="134"/>
      <c r="U277" s="5"/>
      <c r="V277" s="5"/>
    </row>
    <row r="278" spans="1:22">
      <c r="A278" s="7" t="s">
        <v>293</v>
      </c>
      <c r="B278" s="148" t="s">
        <v>104</v>
      </c>
      <c r="C278" s="7" t="str">
        <f t="shared" si="13"/>
        <v>Lambda Cyhalothrin -Willowood</v>
      </c>
      <c r="D278" s="6" t="s">
        <v>0</v>
      </c>
      <c r="E278" s="142" t="s">
        <v>1</v>
      </c>
      <c r="F278" s="5" t="s">
        <v>3</v>
      </c>
      <c r="G278" s="5" t="s">
        <v>4</v>
      </c>
      <c r="H278" s="5" t="s">
        <v>5</v>
      </c>
      <c r="I278" s="5" t="s">
        <v>15</v>
      </c>
      <c r="J278" s="5" t="s">
        <v>17</v>
      </c>
      <c r="K278" s="5" t="s">
        <v>46</v>
      </c>
      <c r="L278" s="134" t="s">
        <v>48</v>
      </c>
      <c r="M278" s="134"/>
      <c r="N278" s="134"/>
      <c r="O278" s="134"/>
      <c r="P278" s="134"/>
      <c r="Q278" s="134"/>
      <c r="R278" s="134"/>
      <c r="S278" s="134"/>
      <c r="T278" s="134"/>
      <c r="U278" s="5"/>
      <c r="V278" s="5"/>
    </row>
    <row r="279" spans="1:22">
      <c r="A279" s="7" t="s">
        <v>292</v>
      </c>
      <c r="B279" s="145" t="s">
        <v>134</v>
      </c>
      <c r="C279" s="7" t="str">
        <f t="shared" si="13"/>
        <v>LayBy Pro -TKI</v>
      </c>
      <c r="D279" s="6" t="s">
        <v>0</v>
      </c>
      <c r="E279" s="142" t="s">
        <v>1</v>
      </c>
      <c r="F279" s="5" t="s">
        <v>3</v>
      </c>
      <c r="G279" s="5" t="s">
        <v>4</v>
      </c>
      <c r="H279" s="5" t="s">
        <v>5</v>
      </c>
      <c r="I279" s="5" t="s">
        <v>6</v>
      </c>
      <c r="J279" s="5" t="s">
        <v>16</v>
      </c>
      <c r="K279" s="5" t="s">
        <v>14</v>
      </c>
      <c r="L279" s="134" t="s">
        <v>49</v>
      </c>
      <c r="M279" s="134" t="s">
        <v>25</v>
      </c>
      <c r="N279" s="134"/>
      <c r="O279" s="134"/>
      <c r="P279" s="134"/>
      <c r="Q279" s="134"/>
      <c r="R279" s="134"/>
      <c r="S279" s="134"/>
      <c r="T279" s="134"/>
      <c r="U279" s="5"/>
      <c r="V279" s="5"/>
    </row>
    <row r="280" spans="1:22">
      <c r="A280" s="7" t="s">
        <v>291</v>
      </c>
      <c r="B280" s="145" t="s">
        <v>134</v>
      </c>
      <c r="C280" s="7" t="str">
        <f t="shared" si="13"/>
        <v>Linex 4L  -TKI</v>
      </c>
      <c r="D280" s="6" t="s">
        <v>0</v>
      </c>
      <c r="E280" s="142" t="s">
        <v>1</v>
      </c>
      <c r="F280" s="5" t="s">
        <v>3</v>
      </c>
      <c r="G280" s="5" t="s">
        <v>4</v>
      </c>
      <c r="H280" s="5" t="s">
        <v>5</v>
      </c>
      <c r="I280" s="5" t="s">
        <v>9</v>
      </c>
      <c r="J280" s="5" t="s">
        <v>16</v>
      </c>
      <c r="K280" s="5" t="s">
        <v>14</v>
      </c>
      <c r="L280" s="134" t="s">
        <v>17</v>
      </c>
      <c r="M280" s="134" t="s">
        <v>49</v>
      </c>
      <c r="N280" s="134" t="s">
        <v>23</v>
      </c>
      <c r="O280" s="134" t="s">
        <v>25</v>
      </c>
      <c r="P280" s="134"/>
      <c r="Q280" s="134"/>
      <c r="R280" s="134"/>
      <c r="S280" s="134"/>
      <c r="T280" s="134"/>
      <c r="U280" s="5"/>
      <c r="V280" s="5"/>
    </row>
    <row r="281" spans="1:22">
      <c r="A281" s="7" t="s">
        <v>290</v>
      </c>
      <c r="B281" s="145" t="s">
        <v>134</v>
      </c>
      <c r="C281" s="7" t="str">
        <f t="shared" si="13"/>
        <v>Lorox DF -TKI</v>
      </c>
      <c r="D281" s="6" t="s">
        <v>0</v>
      </c>
      <c r="E281" s="142" t="s">
        <v>1</v>
      </c>
      <c r="F281" s="5" t="s">
        <v>3</v>
      </c>
      <c r="G281" s="5" t="s">
        <v>4</v>
      </c>
      <c r="H281" s="5" t="s">
        <v>5</v>
      </c>
      <c r="I281" s="5" t="s">
        <v>9</v>
      </c>
      <c r="J281" s="5"/>
      <c r="K281" s="5" t="s">
        <v>16</v>
      </c>
      <c r="L281" s="134" t="s">
        <v>20</v>
      </c>
      <c r="M281" s="134" t="s">
        <v>21</v>
      </c>
      <c r="N281" s="134" t="s">
        <v>22</v>
      </c>
      <c r="O281" s="134" t="s">
        <v>23</v>
      </c>
      <c r="P281" s="134" t="s">
        <v>25</v>
      </c>
      <c r="Q281" s="134" t="s">
        <v>33</v>
      </c>
      <c r="R281" s="134" t="s">
        <v>43</v>
      </c>
      <c r="S281" s="134" t="s">
        <v>44</v>
      </c>
      <c r="T281" s="134"/>
      <c r="U281" s="5"/>
      <c r="V281" s="5"/>
    </row>
    <row r="282" spans="1:22">
      <c r="A282" s="7" t="s">
        <v>289</v>
      </c>
      <c r="B282" s="145" t="s">
        <v>186</v>
      </c>
      <c r="C282" s="7" t="str">
        <f t="shared" si="13"/>
        <v>MagCarb SN-90 -Chemtura</v>
      </c>
      <c r="D282" s="6" t="s">
        <v>0</v>
      </c>
      <c r="E282" s="142" t="s">
        <v>1</v>
      </c>
      <c r="F282" s="5" t="s">
        <v>3</v>
      </c>
      <c r="G282" s="5" t="s">
        <v>4</v>
      </c>
      <c r="H282" s="5" t="s">
        <v>5</v>
      </c>
      <c r="I282" s="5" t="s">
        <v>9</v>
      </c>
      <c r="J282" s="5" t="s">
        <v>16</v>
      </c>
      <c r="K282" s="5" t="s">
        <v>16</v>
      </c>
      <c r="L282" s="134" t="s">
        <v>17</v>
      </c>
      <c r="M282" s="134" t="s">
        <v>19</v>
      </c>
      <c r="N282" s="134" t="s">
        <v>23</v>
      </c>
      <c r="O282" s="134" t="s">
        <v>25</v>
      </c>
      <c r="P282" s="134" t="s">
        <v>28</v>
      </c>
      <c r="Q282" s="134"/>
      <c r="R282" s="134"/>
      <c r="S282" s="134"/>
      <c r="T282" s="134"/>
      <c r="U282" s="5"/>
      <c r="V282" s="5"/>
    </row>
    <row r="283" spans="1:22">
      <c r="A283" s="7" t="s">
        <v>288</v>
      </c>
      <c r="B283" s="145" t="s">
        <v>183</v>
      </c>
      <c r="C283" s="7" t="str">
        <f t="shared" si="13"/>
        <v>Mallet MC -Nufarm</v>
      </c>
      <c r="D283" s="6" t="s">
        <v>0</v>
      </c>
      <c r="E283" s="142" t="s">
        <v>1</v>
      </c>
      <c r="F283" s="5" t="s">
        <v>3</v>
      </c>
      <c r="G283" s="5" t="s">
        <v>4</v>
      </c>
      <c r="H283" s="5" t="s">
        <v>5</v>
      </c>
      <c r="I283" s="5" t="s">
        <v>9</v>
      </c>
      <c r="J283" s="5" t="s">
        <v>14</v>
      </c>
      <c r="K283" s="5" t="s">
        <v>46</v>
      </c>
      <c r="L283" s="134"/>
      <c r="M283" s="134"/>
      <c r="N283" s="134"/>
      <c r="O283" s="134"/>
      <c r="P283" s="134"/>
      <c r="Q283" s="134"/>
      <c r="R283" s="134"/>
      <c r="S283" s="134"/>
      <c r="T283" s="134"/>
      <c r="U283" s="5"/>
      <c r="V283" s="5"/>
    </row>
    <row r="284" spans="1:22">
      <c r="A284" s="7" t="s">
        <v>136</v>
      </c>
      <c r="B284" s="145" t="s">
        <v>60</v>
      </c>
      <c r="C284" s="7" t="str">
        <f t="shared" si="13"/>
        <v>Mana 720 -Mana</v>
      </c>
      <c r="D284" s="6" t="s">
        <v>0</v>
      </c>
      <c r="E284" s="142" t="s">
        <v>1</v>
      </c>
      <c r="F284" s="5" t="s">
        <v>3</v>
      </c>
      <c r="G284" s="5" t="s">
        <v>4</v>
      </c>
      <c r="H284" s="5" t="s">
        <v>5</v>
      </c>
      <c r="I284" s="5" t="s">
        <v>9</v>
      </c>
      <c r="J284" s="5" t="s">
        <v>14</v>
      </c>
      <c r="K284" s="5" t="s">
        <v>17</v>
      </c>
      <c r="L284" s="134" t="s">
        <v>23</v>
      </c>
      <c r="M284" s="134" t="s">
        <v>25</v>
      </c>
      <c r="N284" s="134"/>
      <c r="O284" s="134"/>
      <c r="P284" s="134"/>
      <c r="Q284" s="134"/>
      <c r="R284" s="134"/>
      <c r="S284" s="134"/>
      <c r="T284" s="134"/>
      <c r="U284" s="5"/>
      <c r="V284" s="5"/>
    </row>
    <row r="285" spans="1:22">
      <c r="A285" s="7" t="s">
        <v>287</v>
      </c>
      <c r="B285" s="145" t="s">
        <v>61</v>
      </c>
      <c r="C285" s="7" t="str">
        <f t="shared" si="13"/>
        <v>Mefenoxam -CSI</v>
      </c>
      <c r="D285" s="6" t="s">
        <v>0</v>
      </c>
      <c r="E285" s="142" t="s">
        <v>1</v>
      </c>
      <c r="F285" s="5" t="s">
        <v>3</v>
      </c>
      <c r="G285" s="5" t="s">
        <v>4</v>
      </c>
      <c r="H285" s="5" t="s">
        <v>5</v>
      </c>
      <c r="I285" s="5" t="s">
        <v>9</v>
      </c>
      <c r="J285" s="5" t="s">
        <v>14</v>
      </c>
      <c r="K285" s="5" t="s">
        <v>17</v>
      </c>
      <c r="L285" s="134" t="s">
        <v>48</v>
      </c>
      <c r="M285" s="134"/>
      <c r="N285" s="134"/>
      <c r="O285" s="134"/>
      <c r="P285" s="134"/>
      <c r="Q285" s="134"/>
      <c r="R285" s="134"/>
      <c r="S285" s="134"/>
      <c r="T285" s="134"/>
      <c r="U285" s="5"/>
      <c r="V285" s="5"/>
    </row>
    <row r="286" spans="1:22">
      <c r="A286" s="7" t="s">
        <v>286</v>
      </c>
      <c r="B286" s="145" t="s">
        <v>183</v>
      </c>
      <c r="C286" s="7" t="str">
        <f t="shared" si="13"/>
        <v>Menace 7.9 -Nufarm</v>
      </c>
      <c r="D286" s="6" t="s">
        <v>0</v>
      </c>
      <c r="E286" s="142" t="s">
        <v>1</v>
      </c>
      <c r="F286" s="5" t="s">
        <v>3</v>
      </c>
      <c r="G286" s="5" t="s">
        <v>4</v>
      </c>
      <c r="H286" s="5" t="s">
        <v>5</v>
      </c>
      <c r="I286" s="5" t="s">
        <v>16</v>
      </c>
      <c r="J286" s="5" t="s">
        <v>14</v>
      </c>
      <c r="K286" s="5" t="s">
        <v>15</v>
      </c>
      <c r="L286" s="134" t="s">
        <v>17</v>
      </c>
      <c r="M286" s="134" t="s">
        <v>18</v>
      </c>
      <c r="N286" s="134" t="s">
        <v>28</v>
      </c>
      <c r="O286" s="134" t="s">
        <v>49</v>
      </c>
      <c r="P286" s="134" t="s">
        <v>46</v>
      </c>
      <c r="Q286" s="134"/>
      <c r="R286" s="134"/>
      <c r="S286" s="134"/>
      <c r="T286" s="134"/>
      <c r="U286" s="5"/>
      <c r="V286" s="5"/>
    </row>
    <row r="287" spans="1:22">
      <c r="A287" s="7" t="s">
        <v>285</v>
      </c>
      <c r="B287" s="145" t="s">
        <v>60</v>
      </c>
      <c r="C287" s="7" t="str">
        <f t="shared" si="13"/>
        <v>Mepiquat -Mana</v>
      </c>
      <c r="D287" s="6" t="s">
        <v>0</v>
      </c>
      <c r="E287" s="142" t="s">
        <v>1</v>
      </c>
      <c r="F287" s="5" t="s">
        <v>3</v>
      </c>
      <c r="G287" s="5" t="s">
        <v>4</v>
      </c>
      <c r="H287" s="5" t="s">
        <v>5</v>
      </c>
      <c r="I287" s="5" t="s">
        <v>15</v>
      </c>
      <c r="J287" s="5" t="s">
        <v>25</v>
      </c>
      <c r="K287" s="5" t="s">
        <v>28</v>
      </c>
      <c r="L287" s="134"/>
      <c r="M287" s="134"/>
      <c r="N287" s="134"/>
      <c r="O287" s="134"/>
      <c r="P287" s="134"/>
      <c r="Q287" s="134"/>
      <c r="R287" s="134"/>
      <c r="S287" s="134"/>
      <c r="T287" s="134"/>
      <c r="U287" s="5"/>
      <c r="V287" s="5"/>
    </row>
    <row r="288" spans="1:22">
      <c r="A288" s="7" t="s">
        <v>285</v>
      </c>
      <c r="B288" s="145" t="s">
        <v>124</v>
      </c>
      <c r="C288" s="7" t="str">
        <f t="shared" si="13"/>
        <v>Mepiquat -Albaugh</v>
      </c>
      <c r="D288" s="6" t="s">
        <v>0</v>
      </c>
      <c r="E288" s="142" t="s">
        <v>1</v>
      </c>
      <c r="F288" s="5" t="s">
        <v>3</v>
      </c>
      <c r="G288" s="5" t="s">
        <v>4</v>
      </c>
      <c r="H288" s="5" t="s">
        <v>5</v>
      </c>
      <c r="I288" s="5" t="s">
        <v>15</v>
      </c>
      <c r="J288" s="5" t="s">
        <v>17</v>
      </c>
      <c r="K288" s="5" t="s">
        <v>284</v>
      </c>
      <c r="L288" s="134" t="s">
        <v>46</v>
      </c>
      <c r="M288" s="134"/>
      <c r="N288" s="134"/>
      <c r="O288" s="134"/>
      <c r="P288" s="134"/>
      <c r="Q288" s="134"/>
      <c r="R288" s="134"/>
      <c r="S288" s="134"/>
      <c r="T288" s="134"/>
      <c r="U288" s="5"/>
      <c r="V288" s="5"/>
    </row>
    <row r="289" spans="1:22">
      <c r="A289" s="7" t="s">
        <v>283</v>
      </c>
      <c r="B289" s="145" t="s">
        <v>60</v>
      </c>
      <c r="C289" s="7" t="str">
        <f t="shared" si="13"/>
        <v>Merpan Tech AM -Mana</v>
      </c>
      <c r="D289" s="6" t="s">
        <v>0</v>
      </c>
      <c r="E289" s="142" t="s">
        <v>1</v>
      </c>
      <c r="F289" s="5" t="s">
        <v>3</v>
      </c>
      <c r="G289" s="5" t="s">
        <v>4</v>
      </c>
      <c r="H289" s="5" t="s">
        <v>11</v>
      </c>
      <c r="I289" s="5" t="s">
        <v>12</v>
      </c>
      <c r="J289" s="5"/>
      <c r="K289" s="5"/>
      <c r="L289" s="134"/>
      <c r="M289" s="134"/>
      <c r="N289" s="134"/>
      <c r="O289" s="134"/>
      <c r="P289" s="134"/>
      <c r="Q289" s="134"/>
      <c r="R289" s="134"/>
      <c r="S289" s="134"/>
      <c r="T289" s="134"/>
      <c r="U289" s="5"/>
      <c r="V289" s="5"/>
    </row>
    <row r="290" spans="1:22">
      <c r="A290" s="7" t="s">
        <v>282</v>
      </c>
      <c r="B290" s="145" t="s">
        <v>183</v>
      </c>
      <c r="C290" s="7" t="str">
        <f t="shared" si="13"/>
        <v>Metalaxyl -Nufarm</v>
      </c>
      <c r="D290" s="6" t="s">
        <v>0</v>
      </c>
      <c r="E290" s="142" t="s">
        <v>1</v>
      </c>
      <c r="F290" s="5" t="s">
        <v>3</v>
      </c>
      <c r="G290" s="5" t="s">
        <v>4</v>
      </c>
      <c r="H290" s="5" t="s">
        <v>5</v>
      </c>
      <c r="I290" s="5" t="s">
        <v>11</v>
      </c>
      <c r="J290" s="5" t="s">
        <v>14</v>
      </c>
      <c r="K290" s="5" t="s">
        <v>16</v>
      </c>
      <c r="L290" s="134" t="s">
        <v>17</v>
      </c>
      <c r="M290" s="134" t="s">
        <v>18</v>
      </c>
      <c r="N290" s="134" t="s">
        <v>23</v>
      </c>
      <c r="O290" s="134" t="s">
        <v>25</v>
      </c>
      <c r="P290" s="134"/>
      <c r="Q290" s="134"/>
      <c r="R290" s="134"/>
      <c r="S290" s="134"/>
      <c r="T290" s="134"/>
      <c r="U290" s="5"/>
      <c r="V290" s="5"/>
    </row>
    <row r="291" spans="1:22">
      <c r="A291" s="7" t="s">
        <v>281</v>
      </c>
      <c r="B291" s="145" t="s">
        <v>183</v>
      </c>
      <c r="C291" s="7" t="str">
        <f t="shared" si="13"/>
        <v>Metalaxyl 318 -Nufarm</v>
      </c>
      <c r="D291" s="6" t="s">
        <v>0</v>
      </c>
      <c r="E291" s="142" t="s">
        <v>1</v>
      </c>
      <c r="F291" s="5" t="s">
        <v>3</v>
      </c>
      <c r="G291" s="5" t="s">
        <v>4</v>
      </c>
      <c r="H291" s="5" t="s">
        <v>5</v>
      </c>
      <c r="I291" s="5" t="s">
        <v>11</v>
      </c>
      <c r="J291" s="5" t="s">
        <v>14</v>
      </c>
      <c r="K291" s="5" t="s">
        <v>16</v>
      </c>
      <c r="L291" s="134" t="s">
        <v>17</v>
      </c>
      <c r="M291" s="134" t="s">
        <v>18</v>
      </c>
      <c r="N291" s="134" t="s">
        <v>23</v>
      </c>
      <c r="O291" s="134" t="s">
        <v>25</v>
      </c>
      <c r="P291" s="134"/>
      <c r="Q291" s="134"/>
      <c r="R291" s="134"/>
      <c r="S291" s="134"/>
      <c r="T291" s="134"/>
      <c r="U291" s="5"/>
      <c r="V291" s="5"/>
    </row>
    <row r="292" spans="1:22">
      <c r="A292" s="7" t="s">
        <v>280</v>
      </c>
      <c r="B292" s="145"/>
      <c r="C292" s="7" t="str">
        <f t="shared" si="13"/>
        <v>Meturon 80DF -</v>
      </c>
      <c r="D292" s="6" t="s">
        <v>0</v>
      </c>
      <c r="E292" s="142" t="s">
        <v>1</v>
      </c>
      <c r="F292" s="5" t="s">
        <v>3</v>
      </c>
      <c r="G292" s="5" t="s">
        <v>4</v>
      </c>
      <c r="H292" s="5" t="s">
        <v>5</v>
      </c>
      <c r="I292" s="5" t="s">
        <v>15</v>
      </c>
      <c r="J292" s="5" t="s">
        <v>17</v>
      </c>
      <c r="K292" s="5" t="s">
        <v>21</v>
      </c>
      <c r="L292" s="134" t="s">
        <v>22</v>
      </c>
      <c r="M292" s="134" t="s">
        <v>23</v>
      </c>
      <c r="N292" s="134" t="s">
        <v>44</v>
      </c>
      <c r="O292" s="134"/>
      <c r="P292" s="134"/>
      <c r="Q292" s="134"/>
      <c r="R292" s="134"/>
      <c r="S292" s="134"/>
      <c r="T292" s="134"/>
      <c r="U292" s="5"/>
      <c r="V292" s="5"/>
    </row>
    <row r="293" spans="1:22">
      <c r="A293" s="7" t="s">
        <v>279</v>
      </c>
      <c r="B293" s="145" t="s">
        <v>186</v>
      </c>
      <c r="C293" s="7" t="str">
        <f t="shared" si="13"/>
        <v>Micromite 4L -Chemtura</v>
      </c>
      <c r="D293" s="6" t="s">
        <v>0</v>
      </c>
      <c r="E293" s="142" t="s">
        <v>1</v>
      </c>
      <c r="F293" s="5" t="s">
        <v>3</v>
      </c>
      <c r="G293" s="5" t="s">
        <v>4</v>
      </c>
      <c r="H293" s="5" t="s">
        <v>5</v>
      </c>
      <c r="I293" s="5" t="s">
        <v>18</v>
      </c>
      <c r="J293" s="5" t="s">
        <v>20</v>
      </c>
      <c r="K293" s="5" t="s">
        <v>17</v>
      </c>
      <c r="L293" s="134" t="s">
        <v>18</v>
      </c>
      <c r="M293" s="134"/>
      <c r="N293" s="134"/>
      <c r="O293" s="134"/>
      <c r="P293" s="134"/>
      <c r="Q293" s="134"/>
      <c r="R293" s="134"/>
      <c r="S293" s="134"/>
      <c r="T293" s="134"/>
      <c r="U293" s="5"/>
      <c r="V293" s="5"/>
    </row>
    <row r="294" spans="1:22">
      <c r="A294" s="7" t="s">
        <v>278</v>
      </c>
      <c r="B294" s="145" t="s">
        <v>79</v>
      </c>
      <c r="C294" s="7" t="str">
        <f t="shared" si="13"/>
        <v>Muscle 3.6F -Sipcam</v>
      </c>
      <c r="D294" s="6" t="s">
        <v>0</v>
      </c>
      <c r="E294" s="142" t="s">
        <v>1</v>
      </c>
      <c r="F294" s="5" t="s">
        <v>3</v>
      </c>
      <c r="G294" s="5" t="s">
        <v>4</v>
      </c>
      <c r="H294" s="5" t="s">
        <v>5</v>
      </c>
      <c r="I294" s="5" t="s">
        <v>9</v>
      </c>
      <c r="J294" s="5" t="s">
        <v>14</v>
      </c>
      <c r="K294" s="5" t="s">
        <v>16</v>
      </c>
      <c r="L294" s="134" t="s">
        <v>17</v>
      </c>
      <c r="M294" s="134" t="s">
        <v>18</v>
      </c>
      <c r="N294" s="134" t="s">
        <v>23</v>
      </c>
      <c r="O294" s="134" t="s">
        <v>25</v>
      </c>
      <c r="P294" s="134"/>
      <c r="Q294" s="134"/>
      <c r="R294" s="134"/>
      <c r="S294" s="134"/>
      <c r="T294" s="134"/>
      <c r="U294" s="5"/>
      <c r="V294" s="5"/>
    </row>
    <row r="295" spans="1:22">
      <c r="A295" s="7" t="s">
        <v>277</v>
      </c>
      <c r="B295" s="145" t="s">
        <v>124</v>
      </c>
      <c r="C295" s="7" t="str">
        <f t="shared" si="13"/>
        <v>Myclobutanil 20 EW -Albaugh</v>
      </c>
      <c r="D295" s="6" t="s">
        <v>0</v>
      </c>
      <c r="E295" s="142" t="s">
        <v>1</v>
      </c>
      <c r="F295" s="5" t="s">
        <v>3</v>
      </c>
      <c r="G295" s="5" t="s">
        <v>4</v>
      </c>
      <c r="H295" s="5" t="s">
        <v>5</v>
      </c>
      <c r="I295" s="5" t="s">
        <v>14</v>
      </c>
      <c r="J295" s="5" t="s">
        <v>16</v>
      </c>
      <c r="K295" s="5" t="s">
        <v>17</v>
      </c>
      <c r="L295" s="134" t="s">
        <v>48</v>
      </c>
      <c r="M295" s="134"/>
      <c r="N295" s="134"/>
      <c r="O295" s="134"/>
      <c r="P295" s="134"/>
      <c r="Q295" s="134"/>
      <c r="R295" s="134"/>
      <c r="S295" s="134"/>
      <c r="T295" s="134"/>
      <c r="U295" s="5"/>
      <c r="V295" s="5"/>
    </row>
    <row r="296" spans="1:22">
      <c r="A296" s="7" t="s">
        <v>138</v>
      </c>
      <c r="B296" s="145" t="s">
        <v>124</v>
      </c>
      <c r="C296" s="7" t="str">
        <f t="shared" si="13"/>
        <v>Myclobutanil 40WP -Albaugh</v>
      </c>
      <c r="D296" s="6" t="s">
        <v>0</v>
      </c>
      <c r="E296" s="142" t="s">
        <v>1</v>
      </c>
      <c r="F296" s="5" t="s">
        <v>3</v>
      </c>
      <c r="G296" s="5" t="s">
        <v>4</v>
      </c>
      <c r="H296" s="5" t="s">
        <v>5</v>
      </c>
      <c r="I296" s="5" t="s">
        <v>9</v>
      </c>
      <c r="J296" s="5" t="s">
        <v>16</v>
      </c>
      <c r="K296" s="5" t="s">
        <v>17</v>
      </c>
      <c r="L296" s="134" t="s">
        <v>18</v>
      </c>
      <c r="M296" s="134" t="s">
        <v>22</v>
      </c>
      <c r="N296" s="134"/>
      <c r="O296" s="134"/>
      <c r="P296" s="134"/>
      <c r="Q296" s="134"/>
      <c r="R296" s="134"/>
      <c r="S296" s="134"/>
      <c r="T296" s="134"/>
      <c r="U296" s="5"/>
      <c r="V296" s="5"/>
    </row>
    <row r="297" spans="1:22">
      <c r="A297" s="7" t="s">
        <v>276</v>
      </c>
      <c r="B297" s="145" t="s">
        <v>60</v>
      </c>
      <c r="C297" s="7" t="str">
        <f t="shared" si="13"/>
        <v>Nevado 4L -Mana</v>
      </c>
      <c r="D297" s="6" t="s">
        <v>0</v>
      </c>
      <c r="E297" s="142" t="s">
        <v>1</v>
      </c>
      <c r="F297" s="5" t="s">
        <v>3</v>
      </c>
      <c r="G297" s="5" t="s">
        <v>4</v>
      </c>
      <c r="H297" s="5" t="s">
        <v>5</v>
      </c>
      <c r="I297" s="5" t="s">
        <v>9</v>
      </c>
      <c r="J297" s="5" t="s">
        <v>16</v>
      </c>
      <c r="K297" s="5" t="s">
        <v>14</v>
      </c>
      <c r="L297" s="134" t="s">
        <v>16</v>
      </c>
      <c r="M297" s="134" t="s">
        <v>17</v>
      </c>
      <c r="N297" s="134" t="s">
        <v>18</v>
      </c>
      <c r="O297" s="134"/>
      <c r="P297" s="134"/>
      <c r="Q297" s="134"/>
      <c r="R297" s="134"/>
      <c r="S297" s="134"/>
      <c r="T297" s="134"/>
      <c r="U297" s="5"/>
      <c r="V297" s="5"/>
    </row>
    <row r="298" spans="1:22">
      <c r="A298" s="7" t="s">
        <v>275</v>
      </c>
      <c r="B298" s="145" t="s">
        <v>274</v>
      </c>
      <c r="C298" s="7" t="str">
        <f t="shared" si="13"/>
        <v>NeXgen -IBC</v>
      </c>
      <c r="D298" s="6" t="s">
        <v>0</v>
      </c>
      <c r="E298" s="142" t="s">
        <v>1</v>
      </c>
      <c r="F298" s="5" t="s">
        <v>3</v>
      </c>
      <c r="G298" s="5" t="s">
        <v>4</v>
      </c>
      <c r="H298" s="5" t="s">
        <v>5</v>
      </c>
      <c r="I298" s="5" t="s">
        <v>6</v>
      </c>
      <c r="J298" s="5" t="s">
        <v>11</v>
      </c>
      <c r="K298" s="5" t="s">
        <v>12</v>
      </c>
      <c r="L298" s="134" t="s">
        <v>14</v>
      </c>
      <c r="M298" s="134" t="s">
        <v>16</v>
      </c>
      <c r="N298" s="134" t="s">
        <v>17</v>
      </c>
      <c r="O298" s="134" t="s">
        <v>18</v>
      </c>
      <c r="P298" s="128" t="s">
        <v>19</v>
      </c>
      <c r="Q298" s="134" t="s">
        <v>23</v>
      </c>
      <c r="R298" s="134" t="s">
        <v>25</v>
      </c>
      <c r="S298" s="134"/>
      <c r="T298" s="134"/>
      <c r="U298" s="5"/>
      <c r="V298" s="5"/>
    </row>
    <row r="299" spans="1:22">
      <c r="A299" s="7" t="s">
        <v>273</v>
      </c>
      <c r="B299" s="145" t="s">
        <v>183</v>
      </c>
      <c r="C299" s="7" t="str">
        <f t="shared" si="13"/>
        <v>Nuprid 2F (Rework from 4.0) -Nufarm</v>
      </c>
      <c r="D299" s="6" t="s">
        <v>0</v>
      </c>
      <c r="E299" s="142" t="s">
        <v>1</v>
      </c>
      <c r="F299" s="5" t="s">
        <v>3</v>
      </c>
      <c r="G299" s="5" t="s">
        <v>4</v>
      </c>
      <c r="H299" s="5" t="s">
        <v>5</v>
      </c>
      <c r="I299" s="5" t="s">
        <v>6</v>
      </c>
      <c r="J299" s="5" t="s">
        <v>9</v>
      </c>
      <c r="K299" s="5" t="s">
        <v>17</v>
      </c>
      <c r="L299" s="134" t="s">
        <v>18</v>
      </c>
      <c r="M299" s="134" t="s">
        <v>23</v>
      </c>
      <c r="N299" s="134" t="s">
        <v>24</v>
      </c>
      <c r="O299" s="134"/>
      <c r="P299" s="134"/>
      <c r="Q299" s="134"/>
      <c r="R299" s="134"/>
      <c r="S299" s="134"/>
      <c r="T299" s="134"/>
      <c r="U299" s="5"/>
      <c r="V299" s="5"/>
    </row>
    <row r="300" spans="1:22">
      <c r="A300" s="7" t="s">
        <v>272</v>
      </c>
      <c r="B300" s="145" t="s">
        <v>183</v>
      </c>
      <c r="C300" s="7" t="str">
        <f t="shared" si="13"/>
        <v>Nuprid 2F (Rework from Senator) -Nufarm</v>
      </c>
      <c r="D300" s="6" t="s">
        <v>0</v>
      </c>
      <c r="E300" s="142" t="s">
        <v>1</v>
      </c>
      <c r="F300" s="5" t="s">
        <v>3</v>
      </c>
      <c r="G300" s="5" t="s">
        <v>4</v>
      </c>
      <c r="H300" s="5" t="s">
        <v>5</v>
      </c>
      <c r="I300" s="5" t="s">
        <v>14</v>
      </c>
      <c r="J300" s="5" t="s">
        <v>16</v>
      </c>
      <c r="K300" s="5" t="s">
        <v>17</v>
      </c>
      <c r="L300" s="134" t="s">
        <v>18</v>
      </c>
      <c r="M300" s="134" t="s">
        <v>23</v>
      </c>
      <c r="N300" s="134" t="s">
        <v>24</v>
      </c>
      <c r="O300" s="134" t="s">
        <v>46</v>
      </c>
      <c r="P300" s="134"/>
      <c r="Q300" s="134"/>
      <c r="R300" s="134"/>
      <c r="S300" s="134"/>
      <c r="T300" s="134"/>
      <c r="U300" s="5"/>
      <c r="V300" s="5"/>
    </row>
    <row r="301" spans="1:22">
      <c r="A301" s="7" t="s">
        <v>271</v>
      </c>
      <c r="B301" s="145"/>
      <c r="C301" s="7" t="str">
        <f t="shared" si="13"/>
        <v>Ole 75 WP -</v>
      </c>
      <c r="D301" s="6" t="s">
        <v>0</v>
      </c>
      <c r="E301" s="142" t="s">
        <v>1</v>
      </c>
      <c r="F301" s="5" t="s">
        <v>3</v>
      </c>
      <c r="G301" s="5" t="s">
        <v>4</v>
      </c>
      <c r="H301" s="5" t="s">
        <v>5</v>
      </c>
      <c r="I301" s="5" t="s">
        <v>11</v>
      </c>
      <c r="J301" s="5" t="s">
        <v>16</v>
      </c>
      <c r="K301" s="5" t="s">
        <v>17</v>
      </c>
      <c r="L301" s="134" t="s">
        <v>18</v>
      </c>
      <c r="M301" s="134" t="s">
        <v>22</v>
      </c>
      <c r="N301" s="134" t="s">
        <v>28</v>
      </c>
      <c r="O301" s="134" t="s">
        <v>49</v>
      </c>
      <c r="P301" s="134"/>
      <c r="Q301" s="134"/>
      <c r="R301" s="134"/>
      <c r="S301" s="134"/>
      <c r="T301" s="134"/>
      <c r="U301" s="5"/>
      <c r="V301" s="5"/>
    </row>
    <row r="302" spans="1:22">
      <c r="A302" s="7" t="s">
        <v>141</v>
      </c>
      <c r="B302" s="145" t="s">
        <v>104</v>
      </c>
      <c r="C302" s="7" t="str">
        <f t="shared" si="13"/>
        <v>Oxyflo 4SC -Willowood</v>
      </c>
      <c r="D302" s="6" t="s">
        <v>0</v>
      </c>
      <c r="E302" s="142" t="s">
        <v>1</v>
      </c>
      <c r="F302" s="5" t="s">
        <v>3</v>
      </c>
      <c r="G302" s="5" t="s">
        <v>4</v>
      </c>
      <c r="H302" s="5" t="s">
        <v>5</v>
      </c>
      <c r="I302" s="5" t="s">
        <v>11</v>
      </c>
      <c r="J302" s="5" t="s">
        <v>12</v>
      </c>
      <c r="K302" s="5" t="s">
        <v>14</v>
      </c>
      <c r="L302" s="134" t="s">
        <v>15</v>
      </c>
      <c r="M302" s="134" t="s">
        <v>17</v>
      </c>
      <c r="N302" s="134" t="s">
        <v>18</v>
      </c>
      <c r="O302" s="134" t="s">
        <v>23</v>
      </c>
      <c r="P302" s="134" t="s">
        <v>25</v>
      </c>
      <c r="Q302" s="134"/>
      <c r="R302" s="134"/>
      <c r="S302" s="134"/>
      <c r="T302" s="134"/>
      <c r="U302" s="5"/>
      <c r="V302" s="5"/>
    </row>
    <row r="303" spans="1:22">
      <c r="A303" s="7" t="s">
        <v>270</v>
      </c>
      <c r="B303" s="145" t="s">
        <v>60</v>
      </c>
      <c r="C303" s="7" t="str">
        <f t="shared" si="13"/>
        <v>Oryza 4 -Mana</v>
      </c>
      <c r="D303" s="6" t="s">
        <v>0</v>
      </c>
      <c r="E303" s="142" t="s">
        <v>1</v>
      </c>
      <c r="F303" s="5" t="s">
        <v>3</v>
      </c>
      <c r="G303" s="5" t="s">
        <v>4</v>
      </c>
      <c r="H303" s="5" t="s">
        <v>5</v>
      </c>
      <c r="I303" s="5" t="s">
        <v>14</v>
      </c>
      <c r="J303" s="5" t="s">
        <v>16</v>
      </c>
      <c r="K303" s="5" t="s">
        <v>17</v>
      </c>
      <c r="L303" s="134" t="s">
        <v>11</v>
      </c>
      <c r="M303" s="134" t="s">
        <v>18</v>
      </c>
      <c r="N303" s="134" t="s">
        <v>23</v>
      </c>
      <c r="O303" s="134" t="s">
        <v>25</v>
      </c>
      <c r="P303" s="134"/>
      <c r="Q303" s="134"/>
      <c r="R303" s="134"/>
      <c r="S303" s="134"/>
      <c r="T303" s="134"/>
      <c r="U303" s="5"/>
      <c r="V303" s="5"/>
    </row>
    <row r="304" spans="1:22">
      <c r="A304" s="7" t="s">
        <v>269</v>
      </c>
      <c r="B304" s="145" t="s">
        <v>61</v>
      </c>
      <c r="C304" s="7" t="str">
        <f t="shared" si="13"/>
        <v>Oryzalin 4 -CSI</v>
      </c>
      <c r="D304" s="6" t="s">
        <v>0</v>
      </c>
      <c r="E304" s="142" t="s">
        <v>1</v>
      </c>
      <c r="F304" s="5" t="s">
        <v>3</v>
      </c>
      <c r="G304" s="5" t="s">
        <v>4</v>
      </c>
      <c r="H304" s="5" t="s">
        <v>5</v>
      </c>
      <c r="I304" s="5" t="s">
        <v>16</v>
      </c>
      <c r="J304" s="5" t="s">
        <v>14</v>
      </c>
      <c r="K304" s="5" t="s">
        <v>17</v>
      </c>
      <c r="L304" s="134" t="s">
        <v>11</v>
      </c>
      <c r="M304" s="134" t="s">
        <v>18</v>
      </c>
      <c r="N304" s="134" t="s">
        <v>23</v>
      </c>
      <c r="O304" s="134" t="s">
        <v>25</v>
      </c>
      <c r="P304" s="134"/>
      <c r="Q304" s="134"/>
      <c r="R304" s="134"/>
      <c r="S304" s="134"/>
      <c r="T304" s="134"/>
      <c r="U304" s="5"/>
      <c r="V304" s="5"/>
    </row>
    <row r="305" spans="1:22">
      <c r="A305" s="11" t="s">
        <v>268</v>
      </c>
      <c r="B305" s="145" t="s">
        <v>60</v>
      </c>
      <c r="C305" s="7" t="str">
        <f t="shared" si="13"/>
        <v>Oryzalin 4-MANA -Mana</v>
      </c>
      <c r="D305" s="6" t="s">
        <v>0</v>
      </c>
      <c r="E305" s="142" t="s">
        <v>1</v>
      </c>
      <c r="F305" s="5" t="s">
        <v>3</v>
      </c>
      <c r="G305" s="5" t="s">
        <v>4</v>
      </c>
      <c r="H305" s="5" t="s">
        <v>5</v>
      </c>
      <c r="I305" s="5" t="s">
        <v>16</v>
      </c>
      <c r="J305" s="5" t="s">
        <v>14</v>
      </c>
      <c r="K305" s="5" t="s">
        <v>17</v>
      </c>
      <c r="L305" s="134" t="s">
        <v>11</v>
      </c>
      <c r="M305" s="134" t="s">
        <v>18</v>
      </c>
      <c r="N305" s="134" t="s">
        <v>23</v>
      </c>
      <c r="O305" s="134" t="s">
        <v>25</v>
      </c>
      <c r="P305" s="134"/>
      <c r="Q305" s="134"/>
      <c r="R305" s="134"/>
      <c r="S305" s="134"/>
      <c r="T305" s="134"/>
      <c r="U305" s="5"/>
      <c r="V305" s="5"/>
    </row>
    <row r="306" spans="1:22">
      <c r="A306" s="11" t="s">
        <v>267</v>
      </c>
      <c r="B306" s="145" t="s">
        <v>61</v>
      </c>
      <c r="C306" s="7" t="str">
        <f t="shared" si="13"/>
        <v>Oxadiazon 50MC -CSI</v>
      </c>
      <c r="D306" s="6" t="s">
        <v>0</v>
      </c>
      <c r="E306" s="142" t="s">
        <v>1</v>
      </c>
      <c r="F306" s="5" t="s">
        <v>3</v>
      </c>
      <c r="G306" s="5" t="s">
        <v>4</v>
      </c>
      <c r="H306" s="5" t="s">
        <v>5</v>
      </c>
      <c r="I306" s="5" t="s">
        <v>9</v>
      </c>
      <c r="J306" s="5" t="s">
        <v>16</v>
      </c>
      <c r="K306" s="5" t="s">
        <v>17</v>
      </c>
      <c r="L306" s="134" t="s">
        <v>18</v>
      </c>
      <c r="M306" s="134" t="s">
        <v>22</v>
      </c>
      <c r="N306" s="134" t="s">
        <v>23</v>
      </c>
      <c r="O306" s="134" t="s">
        <v>25</v>
      </c>
      <c r="P306" s="134"/>
      <c r="Q306" s="134"/>
      <c r="R306" s="134"/>
      <c r="S306" s="134"/>
      <c r="T306" s="134"/>
      <c r="U306" s="5"/>
      <c r="V306" s="5"/>
    </row>
    <row r="307" spans="1:22">
      <c r="A307" s="12" t="s">
        <v>266</v>
      </c>
      <c r="B307" s="145" t="s">
        <v>61</v>
      </c>
      <c r="C307" s="7" t="str">
        <f t="shared" si="13"/>
        <v>Oxadiazon SC -CSI</v>
      </c>
      <c r="D307" s="6" t="s">
        <v>0</v>
      </c>
      <c r="E307" s="142" t="s">
        <v>1</v>
      </c>
      <c r="F307" s="5" t="s">
        <v>3</v>
      </c>
      <c r="G307" s="5" t="s">
        <v>4</v>
      </c>
      <c r="H307" s="5" t="s">
        <v>5</v>
      </c>
      <c r="I307" s="5" t="s">
        <v>9</v>
      </c>
      <c r="J307" s="5" t="s">
        <v>14</v>
      </c>
      <c r="K307" s="5" t="s">
        <v>17</v>
      </c>
      <c r="L307" s="134" t="s">
        <v>16</v>
      </c>
      <c r="M307" s="134" t="s">
        <v>49</v>
      </c>
      <c r="N307" s="134" t="s">
        <v>23</v>
      </c>
      <c r="O307" s="134" t="s">
        <v>25</v>
      </c>
      <c r="P307" s="134"/>
      <c r="Q307" s="134"/>
      <c r="R307" s="134"/>
      <c r="S307" s="134"/>
      <c r="T307" s="134"/>
      <c r="U307" s="5"/>
      <c r="V307" s="5"/>
    </row>
    <row r="308" spans="1:22">
      <c r="A308" s="7" t="s">
        <v>265</v>
      </c>
      <c r="B308" s="145" t="s">
        <v>79</v>
      </c>
      <c r="C308" s="7" t="str">
        <f t="shared" si="13"/>
        <v>P-98 -Sipcam</v>
      </c>
      <c r="D308" s="6" t="s">
        <v>0</v>
      </c>
      <c r="E308" s="142" t="s">
        <v>1</v>
      </c>
      <c r="F308" s="5" t="s">
        <v>3</v>
      </c>
      <c r="G308" s="5" t="s">
        <v>4</v>
      </c>
      <c r="H308" s="5" t="s">
        <v>5</v>
      </c>
      <c r="I308" s="5" t="s">
        <v>9</v>
      </c>
      <c r="J308" s="5" t="s">
        <v>16</v>
      </c>
      <c r="K308" s="5" t="s">
        <v>191</v>
      </c>
      <c r="L308" s="134"/>
      <c r="M308" s="134"/>
      <c r="N308" s="134"/>
      <c r="O308" s="134"/>
      <c r="P308" s="134"/>
      <c r="Q308" s="134"/>
      <c r="R308" s="134"/>
      <c r="S308" s="134"/>
      <c r="T308" s="134"/>
      <c r="U308" s="5"/>
      <c r="V308" s="5"/>
    </row>
    <row r="309" spans="1:22">
      <c r="A309" s="7" t="s">
        <v>264</v>
      </c>
      <c r="B309" s="145" t="s">
        <v>186</v>
      </c>
      <c r="C309" s="7" t="str">
        <f t="shared" si="13"/>
        <v>PCNB 4F -Chemtura</v>
      </c>
      <c r="D309" s="6" t="s">
        <v>0</v>
      </c>
      <c r="E309" s="142" t="s">
        <v>1</v>
      </c>
      <c r="F309" s="5" t="s">
        <v>3</v>
      </c>
      <c r="G309" s="5" t="s">
        <v>4</v>
      </c>
      <c r="H309" s="5" t="s">
        <v>5</v>
      </c>
      <c r="I309" s="5" t="s">
        <v>11</v>
      </c>
      <c r="J309" s="5" t="s">
        <v>28</v>
      </c>
      <c r="K309" s="5" t="s">
        <v>16</v>
      </c>
      <c r="L309" s="134" t="s">
        <v>17</v>
      </c>
      <c r="M309" s="134" t="s">
        <v>18</v>
      </c>
      <c r="N309" s="134" t="s">
        <v>28</v>
      </c>
      <c r="O309" s="134" t="s">
        <v>49</v>
      </c>
      <c r="P309" s="134" t="s">
        <v>263</v>
      </c>
      <c r="Q309" s="134"/>
      <c r="R309" s="134"/>
      <c r="S309" s="134"/>
      <c r="T309" s="134"/>
      <c r="U309" s="5"/>
      <c r="V309" s="5"/>
    </row>
    <row r="310" spans="1:22">
      <c r="A310" s="7" t="s">
        <v>262</v>
      </c>
      <c r="B310" s="145" t="s">
        <v>186</v>
      </c>
      <c r="C310" s="7" t="str">
        <f t="shared" si="13"/>
        <v>PCNB 75DG -Chemtura</v>
      </c>
      <c r="D310" s="6" t="s">
        <v>0</v>
      </c>
      <c r="E310" s="142" t="s">
        <v>1</v>
      </c>
      <c r="F310" s="5" t="s">
        <v>3</v>
      </c>
      <c r="G310" s="5" t="s">
        <v>4</v>
      </c>
      <c r="H310" s="5" t="s">
        <v>5</v>
      </c>
      <c r="I310" s="5" t="s">
        <v>9</v>
      </c>
      <c r="J310" s="5" t="s">
        <v>14</v>
      </c>
      <c r="K310" s="5" t="s">
        <v>20</v>
      </c>
      <c r="L310" s="134" t="s">
        <v>21</v>
      </c>
      <c r="M310" s="134" t="s">
        <v>24</v>
      </c>
      <c r="N310" s="134" t="s">
        <v>28</v>
      </c>
      <c r="O310" s="134" t="s">
        <v>30</v>
      </c>
      <c r="P310" s="134" t="s">
        <v>32</v>
      </c>
      <c r="Q310" s="134" t="s">
        <v>36</v>
      </c>
      <c r="R310" s="134" t="s">
        <v>40</v>
      </c>
      <c r="S310" s="134" t="s">
        <v>44</v>
      </c>
      <c r="T310" s="134" t="s">
        <v>46</v>
      </c>
      <c r="U310" s="5"/>
      <c r="V310" s="5"/>
    </row>
    <row r="311" spans="1:22">
      <c r="A311" s="7" t="s">
        <v>261</v>
      </c>
      <c r="B311" s="145" t="s">
        <v>186</v>
      </c>
      <c r="C311" s="7" t="str">
        <f t="shared" si="13"/>
        <v>PCNB 75WP -Chemtura</v>
      </c>
      <c r="D311" s="6" t="s">
        <v>0</v>
      </c>
      <c r="E311" s="142" t="s">
        <v>1</v>
      </c>
      <c r="F311" s="5" t="s">
        <v>3</v>
      </c>
      <c r="G311" s="5" t="s">
        <v>4</v>
      </c>
      <c r="H311" s="5" t="s">
        <v>5</v>
      </c>
      <c r="I311" s="5" t="s">
        <v>16</v>
      </c>
      <c r="J311" s="5" t="s">
        <v>18</v>
      </c>
      <c r="K311" s="5" t="s">
        <v>18</v>
      </c>
      <c r="L311" s="134" t="s">
        <v>22</v>
      </c>
      <c r="M311" s="134" t="s">
        <v>24</v>
      </c>
      <c r="N311" s="134" t="s">
        <v>28</v>
      </c>
      <c r="O311" s="134" t="s">
        <v>46</v>
      </c>
      <c r="P311" s="134"/>
      <c r="Q311" s="134"/>
      <c r="R311" s="134"/>
      <c r="S311" s="134"/>
      <c r="T311" s="134"/>
      <c r="U311" s="5"/>
      <c r="V311" s="5"/>
    </row>
    <row r="312" spans="1:22">
      <c r="A312" s="7" t="s">
        <v>260</v>
      </c>
      <c r="B312" s="145" t="s">
        <v>186</v>
      </c>
      <c r="C312" s="7" t="str">
        <f t="shared" si="13"/>
        <v>PCNB 80% -Chemtura</v>
      </c>
      <c r="D312" s="6" t="s">
        <v>0</v>
      </c>
      <c r="E312" s="142" t="s">
        <v>1</v>
      </c>
      <c r="F312" s="5" t="s">
        <v>3</v>
      </c>
      <c r="G312" s="5" t="s">
        <v>4</v>
      </c>
      <c r="H312" s="5" t="s">
        <v>5</v>
      </c>
      <c r="I312" s="5" t="s">
        <v>11</v>
      </c>
      <c r="J312" s="5" t="s">
        <v>16</v>
      </c>
      <c r="K312" s="5" t="s">
        <v>24</v>
      </c>
      <c r="L312" s="134" t="s">
        <v>28</v>
      </c>
      <c r="M312" s="134"/>
      <c r="N312" s="134"/>
      <c r="O312" s="134"/>
      <c r="P312" s="134"/>
      <c r="Q312" s="134"/>
      <c r="R312" s="134"/>
      <c r="S312" s="134"/>
      <c r="T312" s="134"/>
      <c r="U312" s="5"/>
      <c r="V312" s="5"/>
    </row>
    <row r="313" spans="1:22">
      <c r="A313" s="7" t="s">
        <v>145</v>
      </c>
      <c r="B313" s="145" t="s">
        <v>64</v>
      </c>
      <c r="C313" s="7" t="str">
        <f t="shared" si="13"/>
        <v>PCNB 95 -Amvac</v>
      </c>
      <c r="D313" s="6" t="s">
        <v>0</v>
      </c>
      <c r="E313" s="142" t="s">
        <v>1</v>
      </c>
      <c r="F313" s="5" t="s">
        <v>3</v>
      </c>
      <c r="G313" s="5" t="s">
        <v>4</v>
      </c>
      <c r="H313" s="5" t="s">
        <v>5</v>
      </c>
      <c r="I313" s="5" t="s">
        <v>9</v>
      </c>
      <c r="J313" s="5" t="s">
        <v>28</v>
      </c>
      <c r="K313" s="5"/>
      <c r="L313" s="134"/>
      <c r="M313" s="134"/>
      <c r="N313" s="134"/>
      <c r="O313" s="134"/>
      <c r="P313" s="134"/>
      <c r="Q313" s="134"/>
      <c r="R313" s="134"/>
      <c r="S313" s="134"/>
      <c r="T313" s="134"/>
      <c r="U313" s="5"/>
      <c r="V313" s="5"/>
    </row>
    <row r="314" spans="1:22">
      <c r="A314" s="7" t="s">
        <v>259</v>
      </c>
      <c r="B314" s="145" t="s">
        <v>186</v>
      </c>
      <c r="C314" s="7" t="str">
        <f t="shared" si="13"/>
        <v>PCNB Tech -Chemtura</v>
      </c>
      <c r="D314" s="6" t="s">
        <v>0</v>
      </c>
      <c r="E314" s="142" t="s">
        <v>1</v>
      </c>
      <c r="F314" s="5" t="s">
        <v>3</v>
      </c>
      <c r="G314" s="5" t="s">
        <v>4</v>
      </c>
      <c r="H314" s="5" t="s">
        <v>5</v>
      </c>
      <c r="I314" s="5" t="s">
        <v>9</v>
      </c>
      <c r="J314" s="5" t="s">
        <v>28</v>
      </c>
      <c r="K314" s="5"/>
      <c r="L314" s="134"/>
      <c r="M314" s="134"/>
      <c r="N314" s="134"/>
      <c r="O314" s="134"/>
      <c r="P314" s="134"/>
      <c r="Q314" s="134"/>
      <c r="R314" s="134"/>
      <c r="S314" s="134"/>
      <c r="T314" s="134"/>
      <c r="U314" s="5"/>
      <c r="V314" s="5"/>
    </row>
    <row r="315" spans="1:22">
      <c r="A315" s="7" t="s">
        <v>258</v>
      </c>
      <c r="B315" s="145" t="s">
        <v>97</v>
      </c>
      <c r="C315" s="7" t="str">
        <f t="shared" si="13"/>
        <v>Pegasus 6L -Phoenix</v>
      </c>
      <c r="D315" s="6" t="s">
        <v>0</v>
      </c>
      <c r="E315" s="142" t="s">
        <v>1</v>
      </c>
      <c r="F315" s="5" t="s">
        <v>3</v>
      </c>
      <c r="G315" s="5" t="s">
        <v>4</v>
      </c>
      <c r="H315" s="5" t="s">
        <v>5</v>
      </c>
      <c r="I315" s="5" t="s">
        <v>14</v>
      </c>
      <c r="J315" s="5" t="s">
        <v>16</v>
      </c>
      <c r="K315" s="5" t="s">
        <v>17</v>
      </c>
      <c r="L315" s="134" t="s">
        <v>18</v>
      </c>
      <c r="M315" s="134" t="s">
        <v>23</v>
      </c>
      <c r="N315" s="134" t="s">
        <v>25</v>
      </c>
      <c r="O315" s="134"/>
      <c r="P315" s="134"/>
      <c r="Q315" s="134"/>
      <c r="R315" s="134"/>
      <c r="S315" s="134"/>
      <c r="T315" s="134"/>
      <c r="U315" s="5"/>
      <c r="V315" s="5"/>
    </row>
    <row r="316" spans="1:22">
      <c r="A316" s="7" t="s">
        <v>257</v>
      </c>
      <c r="B316" s="145" t="s">
        <v>97</v>
      </c>
      <c r="C316" s="7" t="str">
        <f t="shared" si="13"/>
        <v>Pegasus HPX -Phoenix</v>
      </c>
      <c r="D316" s="6" t="s">
        <v>0</v>
      </c>
      <c r="E316" s="142" t="s">
        <v>1</v>
      </c>
      <c r="F316" s="5" t="s">
        <v>3</v>
      </c>
      <c r="G316" s="5" t="s">
        <v>4</v>
      </c>
      <c r="H316" s="5" t="s">
        <v>5</v>
      </c>
      <c r="I316" s="5" t="s">
        <v>14</v>
      </c>
      <c r="J316" s="5" t="s">
        <v>16</v>
      </c>
      <c r="K316" s="5" t="s">
        <v>17</v>
      </c>
      <c r="L316" s="134" t="s">
        <v>23</v>
      </c>
      <c r="M316" s="134" t="s">
        <v>25</v>
      </c>
      <c r="N316" s="134"/>
      <c r="O316" s="134"/>
      <c r="P316" s="134"/>
      <c r="Q316" s="134"/>
      <c r="R316" s="134"/>
      <c r="S316" s="134"/>
      <c r="T316" s="134"/>
      <c r="U316" s="5"/>
      <c r="V316" s="5"/>
    </row>
    <row r="317" spans="1:22">
      <c r="A317" s="7" t="s">
        <v>256</v>
      </c>
      <c r="B317" s="145"/>
      <c r="C317" s="7" t="str">
        <f t="shared" si="13"/>
        <v>Permethrin -</v>
      </c>
      <c r="D317" s="6" t="s">
        <v>0</v>
      </c>
      <c r="E317" s="142" t="s">
        <v>1</v>
      </c>
      <c r="F317" s="5" t="s">
        <v>3</v>
      </c>
      <c r="G317" s="5" t="s">
        <v>4</v>
      </c>
      <c r="H317" s="5" t="s">
        <v>5</v>
      </c>
      <c r="I317" s="5" t="s">
        <v>15</v>
      </c>
      <c r="J317" s="5" t="s">
        <v>46</v>
      </c>
      <c r="K317" s="5" t="s">
        <v>48</v>
      </c>
      <c r="L317" s="134"/>
      <c r="M317" s="134"/>
      <c r="N317" s="134"/>
      <c r="O317" s="134"/>
      <c r="P317" s="134"/>
      <c r="Q317" s="134"/>
      <c r="R317" s="134"/>
      <c r="S317" s="134"/>
      <c r="T317" s="134"/>
      <c r="U317" s="5"/>
      <c r="V317" s="5"/>
    </row>
    <row r="318" spans="1:22">
      <c r="A318" s="7" t="s">
        <v>255</v>
      </c>
      <c r="B318" s="145"/>
      <c r="C318" s="7" t="str">
        <f t="shared" si="13"/>
        <v>Pipron -</v>
      </c>
      <c r="D318" s="6" t="s">
        <v>0</v>
      </c>
      <c r="E318" s="142" t="s">
        <v>1</v>
      </c>
      <c r="F318" s="5" t="s">
        <v>3</v>
      </c>
      <c r="G318" s="5" t="s">
        <v>4</v>
      </c>
      <c r="H318" s="5" t="s">
        <v>5</v>
      </c>
      <c r="I318" s="5" t="s">
        <v>9</v>
      </c>
      <c r="J318" s="5" t="s">
        <v>28</v>
      </c>
      <c r="K318" s="5" t="s">
        <v>48</v>
      </c>
      <c r="L318" s="134"/>
      <c r="M318" s="134"/>
      <c r="N318" s="134"/>
      <c r="O318" s="134"/>
      <c r="P318" s="134"/>
      <c r="Q318" s="134"/>
      <c r="R318" s="134"/>
      <c r="S318" s="134"/>
      <c r="T318" s="134"/>
      <c r="U318" s="5"/>
      <c r="V318" s="5"/>
    </row>
    <row r="319" spans="1:22">
      <c r="A319" s="7" t="s">
        <v>254</v>
      </c>
      <c r="B319" s="145" t="s">
        <v>186</v>
      </c>
      <c r="C319" s="7" t="str">
        <f t="shared" si="13"/>
        <v>Procure 50WS -Chemtura</v>
      </c>
      <c r="D319" s="6" t="s">
        <v>0</v>
      </c>
      <c r="E319" s="142" t="s">
        <v>1</v>
      </c>
      <c r="F319" s="5" t="s">
        <v>3</v>
      </c>
      <c r="G319" s="5" t="s">
        <v>4</v>
      </c>
      <c r="H319" s="5" t="s">
        <v>5</v>
      </c>
      <c r="I319" s="5" t="s">
        <v>15</v>
      </c>
      <c r="J319" s="5" t="s">
        <v>21</v>
      </c>
      <c r="K319" s="5" t="s">
        <v>28</v>
      </c>
      <c r="L319" s="134"/>
      <c r="M319" s="134"/>
      <c r="N319" s="134"/>
      <c r="O319" s="134"/>
      <c r="P319" s="134"/>
      <c r="Q319" s="134"/>
      <c r="R319" s="134"/>
      <c r="S319" s="134"/>
      <c r="T319" s="134"/>
      <c r="U319" s="5"/>
      <c r="V319" s="5"/>
    </row>
    <row r="320" spans="1:22">
      <c r="A320" s="7" t="s">
        <v>149</v>
      </c>
      <c r="B320" s="145" t="s">
        <v>148</v>
      </c>
      <c r="C320" s="7" t="str">
        <f t="shared" si="13"/>
        <v>Prodiamine 4L -ProActive</v>
      </c>
      <c r="D320" s="6" t="s">
        <v>0</v>
      </c>
      <c r="E320" s="142" t="s">
        <v>1</v>
      </c>
      <c r="F320" s="5" t="s">
        <v>3</v>
      </c>
      <c r="G320" s="5" t="s">
        <v>4</v>
      </c>
      <c r="H320" s="5" t="s">
        <v>5</v>
      </c>
      <c r="I320" s="5" t="s">
        <v>9</v>
      </c>
      <c r="J320" s="5" t="s">
        <v>14</v>
      </c>
      <c r="K320" s="5" t="s">
        <v>16</v>
      </c>
      <c r="L320" s="134" t="s">
        <v>17</v>
      </c>
      <c r="M320" s="134" t="s">
        <v>23</v>
      </c>
      <c r="N320" s="134" t="s">
        <v>25</v>
      </c>
      <c r="O320" s="134"/>
      <c r="P320" s="134"/>
      <c r="Q320" s="134"/>
      <c r="R320" s="134"/>
      <c r="S320" s="134"/>
      <c r="T320" s="134"/>
      <c r="U320" s="5"/>
      <c r="V320" s="5"/>
    </row>
    <row r="321" spans="1:22">
      <c r="A321" s="7" t="s">
        <v>150</v>
      </c>
      <c r="B321" s="145" t="s">
        <v>61</v>
      </c>
      <c r="C321" s="7" t="str">
        <f t="shared" si="13"/>
        <v>Prodiamine 65MC -CSI</v>
      </c>
      <c r="D321" s="6" t="s">
        <v>0</v>
      </c>
      <c r="E321" s="142" t="s">
        <v>1</v>
      </c>
      <c r="F321" s="5" t="s">
        <v>3</v>
      </c>
      <c r="G321" s="5" t="s">
        <v>4</v>
      </c>
      <c r="H321" s="5" t="s">
        <v>5</v>
      </c>
      <c r="I321" s="5" t="s">
        <v>18</v>
      </c>
      <c r="J321" s="5" t="s">
        <v>22</v>
      </c>
      <c r="K321" s="5" t="s">
        <v>9</v>
      </c>
      <c r="L321" s="134" t="s">
        <v>16</v>
      </c>
      <c r="M321" s="134" t="s">
        <v>23</v>
      </c>
      <c r="N321" s="134" t="s">
        <v>25</v>
      </c>
      <c r="O321" s="134" t="s">
        <v>49</v>
      </c>
      <c r="P321" s="134"/>
      <c r="Q321" s="134"/>
      <c r="R321" s="134"/>
      <c r="S321" s="134"/>
      <c r="T321" s="134"/>
      <c r="U321" s="5"/>
      <c r="V321" s="5"/>
    </row>
    <row r="322" spans="1:22">
      <c r="A322" s="7" t="s">
        <v>150</v>
      </c>
      <c r="B322" s="145" t="s">
        <v>79</v>
      </c>
      <c r="C322" s="7" t="str">
        <f t="shared" si="13"/>
        <v>Prodiamine 65MC -Sipcam</v>
      </c>
      <c r="D322" s="6" t="s">
        <v>0</v>
      </c>
      <c r="E322" s="142" t="s">
        <v>1</v>
      </c>
      <c r="F322" s="5" t="s">
        <v>3</v>
      </c>
      <c r="G322" s="5" t="s">
        <v>4</v>
      </c>
      <c r="H322" s="5" t="s">
        <v>5</v>
      </c>
      <c r="I322" s="5" t="s">
        <v>9</v>
      </c>
      <c r="J322" s="5" t="s">
        <v>23</v>
      </c>
      <c r="K322" s="5" t="s">
        <v>25</v>
      </c>
      <c r="L322" s="134"/>
      <c r="M322" s="134"/>
      <c r="N322" s="134"/>
      <c r="O322" s="134"/>
      <c r="P322" s="134"/>
      <c r="Q322" s="134"/>
      <c r="R322" s="134"/>
      <c r="S322" s="134"/>
      <c r="T322" s="134"/>
      <c r="U322" s="5"/>
      <c r="V322" s="5"/>
    </row>
    <row r="323" spans="1:22">
      <c r="A323" s="7" t="s">
        <v>253</v>
      </c>
      <c r="B323" s="145"/>
      <c r="C323" s="7" t="str">
        <f t="shared" si="13"/>
        <v>Prodiamine 65MC (FS) -</v>
      </c>
      <c r="D323" s="6" t="s">
        <v>0</v>
      </c>
      <c r="E323" s="142" t="s">
        <v>1</v>
      </c>
      <c r="F323" s="5" t="s">
        <v>3</v>
      </c>
      <c r="G323" s="5" t="s">
        <v>4</v>
      </c>
      <c r="H323" s="5" t="s">
        <v>5</v>
      </c>
      <c r="I323" s="5" t="s">
        <v>9</v>
      </c>
      <c r="J323" s="5" t="s">
        <v>16</v>
      </c>
      <c r="K323" s="5" t="s">
        <v>18</v>
      </c>
      <c r="L323" s="134" t="s">
        <v>22</v>
      </c>
      <c r="M323" s="134" t="s">
        <v>23</v>
      </c>
      <c r="N323" s="134" t="s">
        <v>25</v>
      </c>
      <c r="O323" s="134" t="s">
        <v>49</v>
      </c>
      <c r="P323" s="134"/>
      <c r="Q323" s="134"/>
      <c r="R323" s="134"/>
      <c r="S323" s="134"/>
      <c r="T323" s="134"/>
      <c r="U323" s="5"/>
      <c r="V323" s="5"/>
    </row>
    <row r="324" spans="1:22">
      <c r="A324" s="2" t="s">
        <v>151</v>
      </c>
      <c r="B324" s="145" t="s">
        <v>91</v>
      </c>
      <c r="C324" s="7" t="str">
        <f t="shared" si="13"/>
        <v>Prodiamine 65WDG -Alligare</v>
      </c>
      <c r="D324" s="6" t="s">
        <v>0</v>
      </c>
      <c r="E324" s="142" t="s">
        <v>1</v>
      </c>
      <c r="F324" s="5" t="s">
        <v>3</v>
      </c>
      <c r="G324" s="5" t="s">
        <v>4</v>
      </c>
      <c r="H324" s="5" t="s">
        <v>5</v>
      </c>
      <c r="I324" s="5" t="s">
        <v>9</v>
      </c>
      <c r="J324" s="5" t="s">
        <v>16</v>
      </c>
      <c r="K324" s="5" t="s">
        <v>18</v>
      </c>
      <c r="L324" s="134" t="s">
        <v>20</v>
      </c>
      <c r="M324" s="134" t="s">
        <v>21</v>
      </c>
      <c r="N324" s="134" t="s">
        <v>23</v>
      </c>
      <c r="O324" s="134" t="s">
        <v>25</v>
      </c>
      <c r="P324" s="134" t="s">
        <v>49</v>
      </c>
      <c r="Q324" s="134" t="s">
        <v>32</v>
      </c>
      <c r="R324" s="134" t="s">
        <v>44</v>
      </c>
      <c r="S324" s="134"/>
      <c r="T324" s="134"/>
      <c r="U324" s="5"/>
      <c r="V324" s="5"/>
    </row>
    <row r="325" spans="1:22">
      <c r="A325" s="11" t="s">
        <v>151</v>
      </c>
      <c r="B325" s="145" t="s">
        <v>61</v>
      </c>
      <c r="C325" s="7" t="str">
        <f t="shared" si="13"/>
        <v>Prodiamine 65WDG -CSI</v>
      </c>
      <c r="D325" s="6" t="s">
        <v>0</v>
      </c>
      <c r="E325" s="142" t="s">
        <v>1</v>
      </c>
      <c r="F325" s="5" t="s">
        <v>3</v>
      </c>
      <c r="G325" s="5" t="s">
        <v>4</v>
      </c>
      <c r="H325" s="5" t="s">
        <v>5</v>
      </c>
      <c r="I325" s="5" t="s">
        <v>9</v>
      </c>
      <c r="J325" s="5" t="s">
        <v>16</v>
      </c>
      <c r="K325" s="5" t="s">
        <v>18</v>
      </c>
      <c r="L325" s="134" t="s">
        <v>20</v>
      </c>
      <c r="M325" s="134" t="s">
        <v>21</v>
      </c>
      <c r="N325" s="134" t="s">
        <v>23</v>
      </c>
      <c r="O325" s="134" t="s">
        <v>25</v>
      </c>
      <c r="P325" s="134" t="s">
        <v>49</v>
      </c>
      <c r="Q325" s="134" t="s">
        <v>32</v>
      </c>
      <c r="R325" s="134" t="s">
        <v>44</v>
      </c>
      <c r="S325" s="134"/>
      <c r="T325" s="134"/>
      <c r="U325" s="5"/>
      <c r="V325" s="5"/>
    </row>
    <row r="326" spans="1:22">
      <c r="A326" s="7" t="s">
        <v>251</v>
      </c>
      <c r="B326" s="145"/>
      <c r="C326" s="7" t="str">
        <f t="shared" si="13"/>
        <v>Prodiamine 65WDG (Proclipse) -</v>
      </c>
      <c r="D326" s="6" t="s">
        <v>0</v>
      </c>
      <c r="E326" s="142" t="s">
        <v>1</v>
      </c>
      <c r="F326" s="5" t="s">
        <v>3</v>
      </c>
      <c r="G326" s="5" t="s">
        <v>4</v>
      </c>
      <c r="H326" s="5" t="s">
        <v>5</v>
      </c>
      <c r="I326" s="5" t="s">
        <v>16</v>
      </c>
      <c r="J326" s="5" t="s">
        <v>9</v>
      </c>
      <c r="K326" s="5" t="s">
        <v>18</v>
      </c>
      <c r="L326" s="134" t="s">
        <v>20</v>
      </c>
      <c r="M326" s="134" t="s">
        <v>21</v>
      </c>
      <c r="N326" s="134" t="s">
        <v>27</v>
      </c>
      <c r="O326" s="134" t="s">
        <v>31</v>
      </c>
      <c r="P326" s="134" t="s">
        <v>44</v>
      </c>
      <c r="Q326" s="134"/>
      <c r="R326" s="134"/>
      <c r="S326" s="134"/>
      <c r="T326" s="134"/>
      <c r="U326" s="5"/>
      <c r="V326" s="5"/>
    </row>
    <row r="327" spans="1:22">
      <c r="A327" s="7" t="s">
        <v>250</v>
      </c>
      <c r="B327" s="145"/>
      <c r="C327" s="7" t="str">
        <f t="shared" si="13"/>
        <v>Profile -</v>
      </c>
      <c r="D327" s="6" t="s">
        <v>0</v>
      </c>
      <c r="E327" s="142" t="s">
        <v>1</v>
      </c>
      <c r="F327" s="5" t="s">
        <v>3</v>
      </c>
      <c r="G327" s="5" t="s">
        <v>4</v>
      </c>
      <c r="H327" s="5" t="s">
        <v>5</v>
      </c>
      <c r="I327" s="5" t="s">
        <v>9</v>
      </c>
      <c r="J327" s="5" t="s">
        <v>23</v>
      </c>
      <c r="K327" s="5" t="s">
        <v>18</v>
      </c>
      <c r="L327" s="134" t="s">
        <v>28</v>
      </c>
      <c r="M327" s="134"/>
      <c r="N327" s="134"/>
      <c r="O327" s="134"/>
      <c r="P327" s="134"/>
      <c r="Q327" s="134"/>
      <c r="R327" s="134"/>
      <c r="S327" s="134"/>
      <c r="T327" s="134"/>
      <c r="U327" s="5"/>
      <c r="V327" s="5"/>
    </row>
    <row r="328" spans="1:22">
      <c r="A328" s="7" t="s">
        <v>249</v>
      </c>
      <c r="B328" s="145"/>
      <c r="C328" s="7" t="str">
        <f t="shared" si="13"/>
        <v>Pronamide 50WP -</v>
      </c>
      <c r="D328" s="6" t="s">
        <v>0</v>
      </c>
      <c r="E328" s="142" t="s">
        <v>1</v>
      </c>
      <c r="F328" s="5" t="s">
        <v>3</v>
      </c>
      <c r="G328" s="5" t="s">
        <v>4</v>
      </c>
      <c r="H328" s="5" t="s">
        <v>5</v>
      </c>
      <c r="I328" s="5" t="s">
        <v>9</v>
      </c>
      <c r="J328" s="5" t="s">
        <v>16</v>
      </c>
      <c r="K328" s="5" t="s">
        <v>18</v>
      </c>
      <c r="L328" s="134" t="s">
        <v>21</v>
      </c>
      <c r="M328" s="134" t="s">
        <v>22</v>
      </c>
      <c r="N328" s="134" t="s">
        <v>23</v>
      </c>
      <c r="O328" s="134" t="s">
        <v>28</v>
      </c>
      <c r="P328" s="134"/>
      <c r="Q328" s="134"/>
      <c r="R328" s="134"/>
      <c r="S328" s="134"/>
      <c r="T328" s="134"/>
      <c r="U328" s="5"/>
      <c r="V328" s="5"/>
    </row>
    <row r="329" spans="1:22">
      <c r="A329" s="7" t="s">
        <v>155</v>
      </c>
      <c r="B329" s="145" t="s">
        <v>61</v>
      </c>
      <c r="C329" s="7" t="str">
        <f t="shared" si="13"/>
        <v>Propiconazole 14.3 -CSI</v>
      </c>
      <c r="D329" s="6" t="s">
        <v>0</v>
      </c>
      <c r="E329" s="142" t="s">
        <v>1</v>
      </c>
      <c r="F329" s="5" t="s">
        <v>3</v>
      </c>
      <c r="G329" s="5" t="s">
        <v>4</v>
      </c>
      <c r="H329" s="5" t="s">
        <v>5</v>
      </c>
      <c r="I329" s="5" t="s">
        <v>15</v>
      </c>
      <c r="J329" s="5" t="s">
        <v>48</v>
      </c>
      <c r="K329" s="5"/>
      <c r="L329" s="134"/>
      <c r="M329" s="134"/>
      <c r="N329" s="134"/>
      <c r="O329" s="134"/>
      <c r="P329" s="134"/>
      <c r="Q329" s="134"/>
      <c r="R329" s="134"/>
      <c r="S329" s="134"/>
      <c r="T329" s="134"/>
      <c r="U329" s="5"/>
      <c r="V329" s="5"/>
    </row>
    <row r="330" spans="1:22">
      <c r="A330" s="7" t="s">
        <v>156</v>
      </c>
      <c r="B330" s="145"/>
      <c r="C330" s="7" t="str">
        <f t="shared" si="13"/>
        <v>Propiconazole 41.8 EC -</v>
      </c>
      <c r="D330" s="6" t="s">
        <v>0</v>
      </c>
      <c r="E330" s="142" t="s">
        <v>1</v>
      </c>
      <c r="F330" s="5" t="s">
        <v>3</v>
      </c>
      <c r="G330" s="5" t="s">
        <v>4</v>
      </c>
      <c r="H330" s="5" t="s">
        <v>5</v>
      </c>
      <c r="I330" s="5" t="s">
        <v>15</v>
      </c>
      <c r="J330" s="5" t="s">
        <v>17</v>
      </c>
      <c r="K330" s="5" t="s">
        <v>46</v>
      </c>
      <c r="L330" s="134" t="s">
        <v>48</v>
      </c>
      <c r="M330" s="134"/>
      <c r="N330" s="134"/>
      <c r="O330" s="134"/>
      <c r="P330" s="134"/>
      <c r="Q330" s="134"/>
      <c r="R330" s="134"/>
      <c r="S330" s="134"/>
      <c r="T330" s="134"/>
      <c r="U330" s="5"/>
      <c r="V330" s="5"/>
    </row>
    <row r="331" spans="1:22">
      <c r="A331" s="7" t="s">
        <v>248</v>
      </c>
      <c r="B331" s="145"/>
      <c r="C331" s="7" t="str">
        <f t="shared" si="13"/>
        <v>Propanil 60 DF -</v>
      </c>
      <c r="D331" s="6" t="s">
        <v>0</v>
      </c>
      <c r="E331" s="142" t="s">
        <v>1</v>
      </c>
      <c r="F331" s="5" t="s">
        <v>3</v>
      </c>
      <c r="G331" s="5" t="s">
        <v>4</v>
      </c>
      <c r="H331" s="5" t="s">
        <v>5</v>
      </c>
      <c r="I331" s="5" t="s">
        <v>9</v>
      </c>
      <c r="J331" s="5" t="s">
        <v>14</v>
      </c>
      <c r="K331" s="5" t="s">
        <v>18</v>
      </c>
      <c r="L331" s="134" t="s">
        <v>20</v>
      </c>
      <c r="M331" s="134" t="s">
        <v>21</v>
      </c>
      <c r="N331" s="134" t="s">
        <v>22</v>
      </c>
      <c r="O331" s="134" t="s">
        <v>23</v>
      </c>
      <c r="P331" s="134" t="s">
        <v>25</v>
      </c>
      <c r="Q331" s="134" t="s">
        <v>33</v>
      </c>
      <c r="R331" s="134" t="s">
        <v>44</v>
      </c>
      <c r="S331" s="134"/>
      <c r="T331" s="134"/>
      <c r="U331" s="5"/>
      <c r="V331" s="5"/>
    </row>
    <row r="332" spans="1:22">
      <c r="A332" s="5" t="s">
        <v>247</v>
      </c>
      <c r="B332" s="149"/>
      <c r="C332" s="7" t="str">
        <f t="shared" si="13"/>
        <v>Propanil 80 DF -</v>
      </c>
      <c r="D332" s="6" t="s">
        <v>0</v>
      </c>
      <c r="E332" s="142" t="s">
        <v>1</v>
      </c>
      <c r="F332" s="5" t="s">
        <v>3</v>
      </c>
      <c r="G332" s="5" t="s">
        <v>4</v>
      </c>
      <c r="H332" s="5" t="s">
        <v>5</v>
      </c>
      <c r="I332" s="5" t="s">
        <v>9</v>
      </c>
      <c r="J332" s="5" t="s">
        <v>16</v>
      </c>
      <c r="K332" s="5" t="s">
        <v>18</v>
      </c>
      <c r="L332" s="134" t="s">
        <v>20</v>
      </c>
      <c r="M332" s="134" t="s">
        <v>21</v>
      </c>
      <c r="N332" s="134" t="s">
        <v>22</v>
      </c>
      <c r="O332" s="134" t="s">
        <v>23</v>
      </c>
      <c r="P332" s="134" t="s">
        <v>25</v>
      </c>
      <c r="Q332" s="134" t="s">
        <v>33</v>
      </c>
      <c r="R332" s="134" t="s">
        <v>44</v>
      </c>
      <c r="S332" s="134"/>
      <c r="T332" s="134"/>
      <c r="U332" s="5"/>
      <c r="V332" s="5"/>
    </row>
    <row r="333" spans="1:22">
      <c r="A333" s="5" t="s">
        <v>246</v>
      </c>
      <c r="B333" s="149"/>
      <c r="C333" s="7" t="str">
        <f t="shared" si="13"/>
        <v>Propanil EC -</v>
      </c>
      <c r="D333" s="6" t="s">
        <v>0</v>
      </c>
      <c r="E333" s="142" t="s">
        <v>1</v>
      </c>
      <c r="F333" s="5" t="s">
        <v>3</v>
      </c>
      <c r="G333" s="5" t="s">
        <v>4</v>
      </c>
      <c r="H333" s="5" t="s">
        <v>5</v>
      </c>
      <c r="I333" s="5" t="s">
        <v>9</v>
      </c>
      <c r="J333" s="5" t="s">
        <v>16</v>
      </c>
      <c r="K333" s="5"/>
      <c r="L333" s="134"/>
      <c r="M333" s="134"/>
      <c r="N333" s="134"/>
      <c r="O333" s="134"/>
      <c r="P333" s="134"/>
      <c r="Q333" s="134"/>
      <c r="R333" s="134"/>
      <c r="S333" s="134"/>
      <c r="T333" s="134"/>
      <c r="U333" s="5"/>
      <c r="V333" s="5"/>
    </row>
    <row r="334" spans="1:22">
      <c r="A334" s="5" t="s">
        <v>245</v>
      </c>
      <c r="B334" s="149" t="s">
        <v>124</v>
      </c>
      <c r="C334" s="7" t="str">
        <f t="shared" si="13"/>
        <v>Propazine 4L/MiloPro -Albaugh</v>
      </c>
      <c r="D334" s="6" t="s">
        <v>0</v>
      </c>
      <c r="E334" s="142" t="s">
        <v>1</v>
      </c>
      <c r="F334" s="5" t="s">
        <v>3</v>
      </c>
      <c r="G334" s="5" t="s">
        <v>4</v>
      </c>
      <c r="H334" s="5" t="s">
        <v>5</v>
      </c>
      <c r="I334" s="5" t="s">
        <v>9</v>
      </c>
      <c r="J334" s="5" t="s">
        <v>14</v>
      </c>
      <c r="K334" s="5" t="s">
        <v>16</v>
      </c>
      <c r="L334" s="134" t="s">
        <v>17</v>
      </c>
      <c r="M334" s="134" t="s">
        <v>18</v>
      </c>
      <c r="N334" s="134" t="s">
        <v>23</v>
      </c>
      <c r="O334" s="134" t="s">
        <v>25</v>
      </c>
      <c r="P334" s="134" t="s">
        <v>28</v>
      </c>
      <c r="Q334" s="134"/>
      <c r="R334" s="134"/>
      <c r="S334" s="134"/>
      <c r="T334" s="134"/>
      <c r="U334" s="5"/>
      <c r="V334" s="5"/>
    </row>
    <row r="335" spans="1:22">
      <c r="A335" s="5" t="s">
        <v>244</v>
      </c>
      <c r="B335" s="149" t="s">
        <v>124</v>
      </c>
      <c r="C335" s="7" t="str">
        <f t="shared" si="13"/>
        <v>Propazine 4L/MiloPro R -Albaugh</v>
      </c>
      <c r="D335" s="6" t="s">
        <v>0</v>
      </c>
      <c r="E335" s="142" t="s">
        <v>1</v>
      </c>
      <c r="F335" s="5" t="s">
        <v>3</v>
      </c>
      <c r="G335" s="5" t="s">
        <v>4</v>
      </c>
      <c r="H335" s="5" t="s">
        <v>9</v>
      </c>
      <c r="I335" s="5" t="s">
        <v>9</v>
      </c>
      <c r="J335" s="5" t="s">
        <v>14</v>
      </c>
      <c r="K335" s="5" t="s">
        <v>28</v>
      </c>
      <c r="L335" s="134"/>
      <c r="M335" s="134"/>
      <c r="N335" s="134"/>
      <c r="O335" s="134"/>
      <c r="P335" s="134"/>
      <c r="Q335" s="134"/>
      <c r="R335" s="134"/>
      <c r="S335" s="134"/>
      <c r="T335" s="134"/>
      <c r="U335" s="5"/>
      <c r="V335" s="5"/>
    </row>
    <row r="336" spans="1:22">
      <c r="A336" s="11" t="s">
        <v>243</v>
      </c>
      <c r="B336" s="147"/>
      <c r="C336" s="7" t="str">
        <f t="shared" si="13"/>
        <v>PPZ 50 -</v>
      </c>
      <c r="D336" s="6" t="s">
        <v>0</v>
      </c>
      <c r="E336" s="142" t="s">
        <v>1</v>
      </c>
      <c r="F336" s="5" t="s">
        <v>3</v>
      </c>
      <c r="G336" s="5" t="s">
        <v>4</v>
      </c>
      <c r="H336" s="5" t="s">
        <v>5</v>
      </c>
      <c r="I336" s="5" t="s">
        <v>15</v>
      </c>
      <c r="J336" s="5" t="s">
        <v>17</v>
      </c>
      <c r="K336" s="5" t="s">
        <v>48</v>
      </c>
      <c r="L336" s="134"/>
      <c r="M336" s="134"/>
      <c r="N336" s="134"/>
      <c r="O336" s="134"/>
      <c r="P336" s="134"/>
      <c r="Q336" s="134"/>
      <c r="R336" s="134"/>
      <c r="S336" s="134"/>
      <c r="T336" s="134"/>
      <c r="U336" s="5"/>
      <c r="V336" s="5"/>
    </row>
    <row r="337" spans="1:22">
      <c r="A337" s="5" t="s">
        <v>242</v>
      </c>
      <c r="B337" s="149"/>
      <c r="C337" s="7" t="str">
        <f t="shared" si="13"/>
        <v>Propensity 1.3M -</v>
      </c>
      <c r="D337" s="6" t="s">
        <v>0</v>
      </c>
      <c r="E337" s="142" t="s">
        <v>1</v>
      </c>
      <c r="F337" s="5" t="s">
        <v>3</v>
      </c>
      <c r="G337" s="5" t="s">
        <v>4</v>
      </c>
      <c r="H337" s="5" t="s">
        <v>5</v>
      </c>
      <c r="I337" s="5" t="s">
        <v>23</v>
      </c>
      <c r="J337" s="5" t="s">
        <v>25</v>
      </c>
      <c r="K337" s="5" t="s">
        <v>48</v>
      </c>
      <c r="L337" s="134"/>
      <c r="M337" s="134"/>
      <c r="N337" s="134"/>
      <c r="O337" s="134"/>
      <c r="P337" s="134"/>
      <c r="Q337" s="134"/>
      <c r="R337" s="134"/>
      <c r="S337" s="134"/>
      <c r="T337" s="134"/>
      <c r="U337" s="5"/>
      <c r="V337" s="5"/>
    </row>
    <row r="338" spans="1:22">
      <c r="A338" s="5" t="s">
        <v>155</v>
      </c>
      <c r="B338" s="149"/>
      <c r="C338" s="7" t="str">
        <f t="shared" si="13"/>
        <v>Propiconazole 14.3 -</v>
      </c>
      <c r="D338" s="6" t="s">
        <v>0</v>
      </c>
      <c r="E338" s="142" t="s">
        <v>1</v>
      </c>
      <c r="F338" s="5" t="s">
        <v>3</v>
      </c>
      <c r="G338" s="5" t="s">
        <v>4</v>
      </c>
      <c r="H338" s="5" t="s">
        <v>5</v>
      </c>
      <c r="I338" s="5" t="s">
        <v>16</v>
      </c>
      <c r="J338" s="5" t="s">
        <v>17</v>
      </c>
      <c r="K338" s="5"/>
      <c r="L338" s="134"/>
      <c r="M338" s="134"/>
      <c r="N338" s="134"/>
      <c r="O338" s="134"/>
      <c r="P338" s="134"/>
      <c r="Q338" s="134"/>
      <c r="R338" s="134"/>
      <c r="S338" s="134"/>
      <c r="T338" s="134"/>
      <c r="U338" s="5"/>
      <c r="V338" s="5"/>
    </row>
    <row r="339" spans="1:22">
      <c r="A339" s="5" t="s">
        <v>241</v>
      </c>
      <c r="B339" s="149"/>
      <c r="C339" s="7" t="str">
        <f t="shared" ref="C339:C401" si="14">CONCATENATE(A339," -",B339)</f>
        <v>Protram 20AD -</v>
      </c>
      <c r="D339" s="6" t="s">
        <v>0</v>
      </c>
      <c r="E339" s="142" t="s">
        <v>1</v>
      </c>
      <c r="F339" s="5" t="s">
        <v>3</v>
      </c>
      <c r="G339" s="5" t="s">
        <v>4</v>
      </c>
      <c r="H339" s="5" t="s">
        <v>5</v>
      </c>
      <c r="I339" s="5" t="s">
        <v>15</v>
      </c>
      <c r="J339" s="5" t="s">
        <v>48</v>
      </c>
      <c r="K339" s="5" t="s">
        <v>16</v>
      </c>
      <c r="L339" s="134" t="s">
        <v>17</v>
      </c>
      <c r="M339" s="134" t="s">
        <v>18</v>
      </c>
      <c r="N339" s="134" t="s">
        <v>23</v>
      </c>
      <c r="O339" s="134" t="s">
        <v>25</v>
      </c>
      <c r="P339" s="134" t="s">
        <v>46</v>
      </c>
      <c r="Q339" s="134"/>
      <c r="R339" s="134"/>
      <c r="S339" s="134"/>
      <c r="T339" s="134"/>
      <c r="U339" s="5"/>
      <c r="V339" s="5"/>
    </row>
    <row r="340" spans="1:22">
      <c r="A340" s="5" t="s">
        <v>240</v>
      </c>
      <c r="B340" s="149"/>
      <c r="C340" s="7" t="str">
        <f t="shared" si="14"/>
        <v>Protram 40AD -</v>
      </c>
      <c r="D340" s="6" t="s">
        <v>0</v>
      </c>
      <c r="E340" s="142" t="s">
        <v>1</v>
      </c>
      <c r="F340" s="5" t="s">
        <v>3</v>
      </c>
      <c r="G340" s="5" t="s">
        <v>4</v>
      </c>
      <c r="H340" s="5" t="s">
        <v>5</v>
      </c>
      <c r="I340" s="5" t="s">
        <v>9</v>
      </c>
      <c r="J340" s="5" t="s">
        <v>14</v>
      </c>
      <c r="K340" s="5" t="s">
        <v>16</v>
      </c>
      <c r="L340" s="134" t="s">
        <v>17</v>
      </c>
      <c r="M340" s="134" t="s">
        <v>18</v>
      </c>
      <c r="N340" s="134" t="s">
        <v>23</v>
      </c>
      <c r="O340" s="134" t="s">
        <v>25</v>
      </c>
      <c r="P340" s="134" t="s">
        <v>46</v>
      </c>
      <c r="Q340" s="134"/>
      <c r="R340" s="134"/>
      <c r="S340" s="134"/>
      <c r="T340" s="134"/>
      <c r="U340" s="5"/>
      <c r="V340" s="5"/>
    </row>
    <row r="341" spans="1:22">
      <c r="A341" s="5" t="s">
        <v>434</v>
      </c>
      <c r="B341" s="149" t="s">
        <v>158</v>
      </c>
      <c r="C341" s="7" t="str">
        <f t="shared" si="14"/>
        <v>Pummel  -Adama-US</v>
      </c>
      <c r="D341" s="6" t="s">
        <v>0</v>
      </c>
      <c r="E341" s="142" t="s">
        <v>1</v>
      </c>
      <c r="F341" s="5" t="s">
        <v>3</v>
      </c>
      <c r="G341" s="5" t="s">
        <v>4</v>
      </c>
      <c r="H341" s="5" t="s">
        <v>5</v>
      </c>
      <c r="I341" s="5" t="s">
        <v>6</v>
      </c>
      <c r="J341" s="5" t="s">
        <v>16</v>
      </c>
      <c r="K341" s="134" t="s">
        <v>17</v>
      </c>
      <c r="L341" s="134"/>
      <c r="M341" s="134"/>
      <c r="N341" s="134"/>
      <c r="O341" s="134"/>
      <c r="P341" s="134"/>
      <c r="Q341" s="134"/>
      <c r="R341" s="134"/>
      <c r="S341" s="134"/>
      <c r="T341" s="134"/>
      <c r="U341" s="5"/>
      <c r="V341" s="5"/>
    </row>
    <row r="342" spans="1:22">
      <c r="A342" s="5" t="s">
        <v>237</v>
      </c>
      <c r="B342" s="149" t="s">
        <v>124</v>
      </c>
      <c r="C342" s="7" t="str">
        <f t="shared" si="14"/>
        <v>Quinclorac 4FL -Albaugh</v>
      </c>
      <c r="D342" s="6" t="s">
        <v>0</v>
      </c>
      <c r="E342" s="142" t="s">
        <v>1</v>
      </c>
      <c r="F342" s="5" t="s">
        <v>3</v>
      </c>
      <c r="G342" s="5" t="s">
        <v>4</v>
      </c>
      <c r="H342" s="5" t="s">
        <v>5</v>
      </c>
      <c r="I342" s="5" t="s">
        <v>14</v>
      </c>
      <c r="J342" s="5" t="s">
        <v>15</v>
      </c>
      <c r="K342" s="5" t="s">
        <v>17</v>
      </c>
      <c r="L342" s="134" t="s">
        <v>18</v>
      </c>
      <c r="M342" s="134" t="s">
        <v>23</v>
      </c>
      <c r="N342" s="134" t="s">
        <v>25</v>
      </c>
      <c r="O342" s="134" t="s">
        <v>28</v>
      </c>
      <c r="P342" s="134"/>
      <c r="Q342" s="134"/>
      <c r="R342" s="134"/>
      <c r="S342" s="134"/>
      <c r="T342" s="134"/>
      <c r="U342" s="5"/>
      <c r="V342" s="5"/>
    </row>
    <row r="343" spans="1:22">
      <c r="A343" s="5" t="s">
        <v>236</v>
      </c>
      <c r="B343" s="149"/>
      <c r="C343" s="7" t="str">
        <f t="shared" si="14"/>
        <v>Quizalofop EC -</v>
      </c>
      <c r="D343" s="6" t="s">
        <v>0</v>
      </c>
      <c r="E343" s="142" t="s">
        <v>1</v>
      </c>
      <c r="F343" s="5" t="s">
        <v>3</v>
      </c>
      <c r="G343" s="5" t="s">
        <v>4</v>
      </c>
      <c r="H343" s="5" t="s">
        <v>5</v>
      </c>
      <c r="I343" s="5" t="s">
        <v>15</v>
      </c>
      <c r="J343" s="5" t="s">
        <v>17</v>
      </c>
      <c r="K343" s="5" t="s">
        <v>48</v>
      </c>
      <c r="L343" s="134"/>
      <c r="M343" s="134"/>
      <c r="N343" s="134"/>
      <c r="O343" s="134"/>
      <c r="P343" s="134"/>
      <c r="Q343" s="134"/>
      <c r="R343" s="134"/>
      <c r="S343" s="134"/>
      <c r="T343" s="134"/>
      <c r="U343" s="5"/>
      <c r="V343" s="5"/>
    </row>
    <row r="344" spans="1:22">
      <c r="A344" s="5" t="s">
        <v>160</v>
      </c>
      <c r="B344" s="149" t="s">
        <v>60</v>
      </c>
      <c r="C344" s="7" t="str">
        <f t="shared" si="14"/>
        <v>Redi-Pik 1.5EC -Mana</v>
      </c>
      <c r="D344" s="6" t="s">
        <v>0</v>
      </c>
      <c r="E344" s="142" t="s">
        <v>1</v>
      </c>
      <c r="F344" s="5" t="s">
        <v>3</v>
      </c>
      <c r="G344" s="5" t="s">
        <v>4</v>
      </c>
      <c r="H344" s="5" t="s">
        <v>5</v>
      </c>
      <c r="I344" s="5" t="s">
        <v>6</v>
      </c>
      <c r="J344" s="5" t="s">
        <v>16</v>
      </c>
      <c r="K344" s="5" t="s">
        <v>48</v>
      </c>
      <c r="L344" s="134"/>
      <c r="M344" s="134"/>
      <c r="N344" s="134"/>
      <c r="O344" s="134"/>
      <c r="P344" s="134"/>
      <c r="Q344" s="134"/>
      <c r="R344" s="134"/>
      <c r="S344" s="134"/>
      <c r="T344" s="134"/>
      <c r="U344" s="5"/>
      <c r="V344" s="5"/>
    </row>
    <row r="345" spans="1:22">
      <c r="A345" s="7" t="s">
        <v>235</v>
      </c>
      <c r="B345" s="145"/>
      <c r="C345" s="7" t="str">
        <f t="shared" si="14"/>
        <v>Rubigan A.S. -</v>
      </c>
      <c r="D345" s="6" t="s">
        <v>0</v>
      </c>
      <c r="E345" s="142" t="s">
        <v>1</v>
      </c>
      <c r="F345" s="5" t="s">
        <v>3</v>
      </c>
      <c r="G345" s="5" t="s">
        <v>4</v>
      </c>
      <c r="H345" s="5" t="s">
        <v>5</v>
      </c>
      <c r="I345" s="5" t="s">
        <v>6</v>
      </c>
      <c r="J345" s="5" t="s">
        <v>16</v>
      </c>
      <c r="K345" s="5" t="s">
        <v>15</v>
      </c>
      <c r="L345" s="134" t="s">
        <v>18</v>
      </c>
      <c r="M345" s="134" t="s">
        <v>28</v>
      </c>
      <c r="N345" s="134"/>
      <c r="O345" s="134"/>
      <c r="P345" s="134"/>
      <c r="Q345" s="134"/>
      <c r="R345" s="134"/>
      <c r="S345" s="134"/>
      <c r="T345" s="134"/>
      <c r="U345" s="5"/>
      <c r="V345" s="5"/>
    </row>
    <row r="346" spans="1:22">
      <c r="A346" s="7" t="s">
        <v>234</v>
      </c>
      <c r="B346" s="145" t="s">
        <v>60</v>
      </c>
      <c r="C346" s="7" t="str">
        <f t="shared" si="14"/>
        <v>Rumble -Mana</v>
      </c>
      <c r="D346" s="6" t="s">
        <v>0</v>
      </c>
      <c r="E346" s="142" t="s">
        <v>1</v>
      </c>
      <c r="F346" s="5" t="s">
        <v>3</v>
      </c>
      <c r="G346" s="5" t="s">
        <v>4</v>
      </c>
      <c r="H346" s="5" t="s">
        <v>5</v>
      </c>
      <c r="I346" s="5" t="s">
        <v>16</v>
      </c>
      <c r="J346" s="5" t="s">
        <v>17</v>
      </c>
      <c r="K346" s="5"/>
      <c r="L346" s="134"/>
      <c r="M346" s="134"/>
      <c r="N346" s="134"/>
      <c r="O346" s="134"/>
      <c r="P346" s="134"/>
      <c r="Q346" s="134"/>
      <c r="R346" s="134"/>
      <c r="S346" s="134"/>
      <c r="T346" s="134"/>
      <c r="U346" s="5"/>
      <c r="V346" s="5"/>
    </row>
    <row r="347" spans="1:22">
      <c r="A347" s="7" t="s">
        <v>233</v>
      </c>
      <c r="B347" s="145" t="s">
        <v>183</v>
      </c>
      <c r="C347" s="7" t="str">
        <f t="shared" si="14"/>
        <v>Sativa -Nufarm</v>
      </c>
      <c r="D347" s="6" t="s">
        <v>0</v>
      </c>
      <c r="E347" s="142" t="s">
        <v>1</v>
      </c>
      <c r="F347" s="5" t="s">
        <v>3</v>
      </c>
      <c r="G347" s="5" t="s">
        <v>4</v>
      </c>
      <c r="H347" s="5" t="s">
        <v>5</v>
      </c>
      <c r="I347" s="5" t="s">
        <v>11</v>
      </c>
      <c r="J347" s="5" t="s">
        <v>14</v>
      </c>
      <c r="K347" s="5" t="s">
        <v>16</v>
      </c>
      <c r="L347" s="134" t="s">
        <v>17</v>
      </c>
      <c r="M347" s="134" t="s">
        <v>23</v>
      </c>
      <c r="N347" s="134" t="s">
        <v>25</v>
      </c>
      <c r="O347" s="134"/>
      <c r="P347" s="134"/>
      <c r="Q347" s="134"/>
      <c r="R347" s="134"/>
      <c r="S347" s="134"/>
      <c r="T347" s="134"/>
      <c r="U347" s="5"/>
      <c r="V347" s="5"/>
    </row>
    <row r="348" spans="1:22">
      <c r="A348" s="7" t="s">
        <v>232</v>
      </c>
      <c r="B348" s="145" t="s">
        <v>183</v>
      </c>
      <c r="C348" s="7" t="str">
        <f t="shared" si="14"/>
        <v>Sativa IM Max -Nufarm</v>
      </c>
      <c r="D348" s="6" t="s">
        <v>0</v>
      </c>
      <c r="E348" s="142" t="s">
        <v>1</v>
      </c>
      <c r="F348" s="5" t="s">
        <v>3</v>
      </c>
      <c r="G348" s="5" t="s">
        <v>4</v>
      </c>
      <c r="H348" s="5" t="s">
        <v>5</v>
      </c>
      <c r="I348" s="5" t="s">
        <v>6</v>
      </c>
      <c r="J348" s="5" t="s">
        <v>7</v>
      </c>
      <c r="K348" s="5" t="s">
        <v>9</v>
      </c>
      <c r="L348" s="134" t="s">
        <v>14</v>
      </c>
      <c r="M348" s="134" t="s">
        <v>16</v>
      </c>
      <c r="N348" s="134" t="s">
        <v>17</v>
      </c>
      <c r="O348" s="134" t="s">
        <v>23</v>
      </c>
      <c r="P348" s="134" t="s">
        <v>25</v>
      </c>
      <c r="Q348" s="134"/>
      <c r="R348" s="134"/>
      <c r="S348" s="134"/>
      <c r="T348" s="134"/>
      <c r="U348" s="5"/>
      <c r="V348" s="5"/>
    </row>
    <row r="349" spans="1:22">
      <c r="A349" s="7" t="s">
        <v>231</v>
      </c>
      <c r="B349" s="145" t="s">
        <v>183</v>
      </c>
      <c r="C349" s="7" t="str">
        <f t="shared" si="14"/>
        <v>Sativa IM RTU -Nufarm</v>
      </c>
      <c r="D349" s="6" t="s">
        <v>0</v>
      </c>
      <c r="E349" s="142" t="s">
        <v>1</v>
      </c>
      <c r="F349" s="5" t="s">
        <v>3</v>
      </c>
      <c r="G349" s="5" t="s">
        <v>4</v>
      </c>
      <c r="H349" s="5" t="s">
        <v>5</v>
      </c>
      <c r="I349" s="5" t="s">
        <v>6</v>
      </c>
      <c r="J349" s="5" t="s">
        <v>7</v>
      </c>
      <c r="K349" s="5" t="s">
        <v>9</v>
      </c>
      <c r="L349" s="134" t="s">
        <v>14</v>
      </c>
      <c r="M349" s="134" t="s">
        <v>16</v>
      </c>
      <c r="N349" s="134" t="s">
        <v>17</v>
      </c>
      <c r="O349" s="134" t="s">
        <v>23</v>
      </c>
      <c r="P349" s="134" t="s">
        <v>25</v>
      </c>
      <c r="Q349" s="134"/>
      <c r="R349" s="134"/>
      <c r="S349" s="134"/>
      <c r="T349" s="134"/>
      <c r="U349" s="5"/>
      <c r="V349" s="5"/>
    </row>
    <row r="350" spans="1:22">
      <c r="A350" s="7" t="s">
        <v>230</v>
      </c>
      <c r="B350" s="145" t="s">
        <v>183</v>
      </c>
      <c r="C350" s="7" t="str">
        <f t="shared" si="14"/>
        <v>Sativa M RTU -Nufarm</v>
      </c>
      <c r="D350" s="6" t="s">
        <v>0</v>
      </c>
      <c r="E350" s="142" t="s">
        <v>1</v>
      </c>
      <c r="F350" s="5" t="s">
        <v>3</v>
      </c>
      <c r="G350" s="5" t="s">
        <v>4</v>
      </c>
      <c r="H350" s="5" t="s">
        <v>5</v>
      </c>
      <c r="I350" s="5" t="s">
        <v>6</v>
      </c>
      <c r="J350" s="5" t="s">
        <v>7</v>
      </c>
      <c r="K350" s="5" t="s">
        <v>9</v>
      </c>
      <c r="L350" s="134" t="s">
        <v>14</v>
      </c>
      <c r="M350" s="134" t="s">
        <v>16</v>
      </c>
      <c r="N350" s="134" t="s">
        <v>17</v>
      </c>
      <c r="O350" s="134" t="s">
        <v>23</v>
      </c>
      <c r="P350" s="134" t="s">
        <v>25</v>
      </c>
      <c r="Q350" s="134"/>
      <c r="R350" s="134"/>
      <c r="S350" s="134"/>
      <c r="T350" s="134"/>
      <c r="U350" s="5"/>
      <c r="V350" s="5"/>
    </row>
    <row r="351" spans="1:22">
      <c r="A351" s="7" t="s">
        <v>229</v>
      </c>
      <c r="B351" s="145"/>
      <c r="C351" s="7" t="str">
        <f t="shared" si="14"/>
        <v>Simtrol 4L -</v>
      </c>
      <c r="D351" s="6" t="s">
        <v>0</v>
      </c>
      <c r="E351" s="142" t="s">
        <v>1</v>
      </c>
      <c r="F351" s="5" t="s">
        <v>3</v>
      </c>
      <c r="G351" s="5" t="s">
        <v>4</v>
      </c>
      <c r="H351" s="5" t="s">
        <v>5</v>
      </c>
      <c r="I351" s="5" t="s">
        <v>9</v>
      </c>
      <c r="J351" s="5" t="s">
        <v>16</v>
      </c>
      <c r="K351" s="5" t="s">
        <v>16</v>
      </c>
      <c r="L351" s="134" t="s">
        <v>17</v>
      </c>
      <c r="M351" s="134" t="s">
        <v>18</v>
      </c>
      <c r="N351" s="134" t="s">
        <v>23</v>
      </c>
      <c r="O351" s="134" t="s">
        <v>25</v>
      </c>
      <c r="P351" s="134"/>
      <c r="Q351" s="134"/>
      <c r="R351" s="134"/>
      <c r="S351" s="134"/>
      <c r="T351" s="134"/>
      <c r="U351" s="5"/>
      <c r="V351" s="5"/>
    </row>
    <row r="352" spans="1:22">
      <c r="A352" s="7" t="s">
        <v>228</v>
      </c>
      <c r="B352" s="145"/>
      <c r="C352" s="7" t="str">
        <f t="shared" si="14"/>
        <v>Simtrol 90DF -</v>
      </c>
      <c r="D352" s="6" t="s">
        <v>0</v>
      </c>
      <c r="E352" s="142" t="s">
        <v>1</v>
      </c>
      <c r="F352" s="5" t="s">
        <v>3</v>
      </c>
      <c r="G352" s="5" t="s">
        <v>4</v>
      </c>
      <c r="H352" s="5" t="s">
        <v>5</v>
      </c>
      <c r="I352" s="5" t="s">
        <v>18</v>
      </c>
      <c r="J352" s="5" t="s">
        <v>20</v>
      </c>
      <c r="K352" s="5" t="s">
        <v>21</v>
      </c>
      <c r="L352" s="134" t="s">
        <v>16</v>
      </c>
      <c r="M352" s="134" t="s">
        <v>23</v>
      </c>
      <c r="N352" s="134" t="s">
        <v>25</v>
      </c>
      <c r="O352" s="134"/>
      <c r="P352" s="134" t="s">
        <v>29</v>
      </c>
      <c r="Q352" s="134" t="s">
        <v>30</v>
      </c>
      <c r="R352" s="134" t="s">
        <v>37</v>
      </c>
      <c r="S352" s="134" t="s">
        <v>44</v>
      </c>
      <c r="T352" s="134" t="s">
        <v>47</v>
      </c>
      <c r="U352" s="5"/>
      <c r="V352" s="5"/>
    </row>
    <row r="353" spans="1:22">
      <c r="A353" s="7" t="s">
        <v>227</v>
      </c>
      <c r="B353" s="145"/>
      <c r="C353" s="7" t="str">
        <f t="shared" si="14"/>
        <v>Spectro -</v>
      </c>
      <c r="D353" s="6" t="s">
        <v>0</v>
      </c>
      <c r="E353" s="142" t="s">
        <v>1</v>
      </c>
      <c r="F353" s="5" t="s">
        <v>3</v>
      </c>
      <c r="G353" s="5" t="s">
        <v>4</v>
      </c>
      <c r="H353" s="5" t="s">
        <v>5</v>
      </c>
      <c r="I353" s="5" t="s">
        <v>6</v>
      </c>
      <c r="J353" s="5" t="s">
        <v>9</v>
      </c>
      <c r="K353" s="5" t="s">
        <v>16</v>
      </c>
      <c r="L353" s="134" t="s">
        <v>17</v>
      </c>
      <c r="M353" s="134" t="s">
        <v>18</v>
      </c>
      <c r="N353" s="134" t="s">
        <v>21</v>
      </c>
      <c r="O353" s="134" t="s">
        <v>28</v>
      </c>
      <c r="P353" s="134"/>
      <c r="Q353" s="134"/>
      <c r="R353" s="134"/>
      <c r="S353" s="134"/>
      <c r="T353" s="134"/>
      <c r="U353" s="5"/>
      <c r="V353" s="5"/>
    </row>
    <row r="354" spans="1:22">
      <c r="A354" s="7" t="s">
        <v>226</v>
      </c>
      <c r="B354" s="145" t="s">
        <v>183</v>
      </c>
      <c r="C354" s="7" t="str">
        <f t="shared" si="14"/>
        <v>Spera 240FS -Nufarm</v>
      </c>
      <c r="D354" s="6" t="s">
        <v>0</v>
      </c>
      <c r="E354" s="142" t="s">
        <v>1</v>
      </c>
      <c r="F354" s="5" t="s">
        <v>3</v>
      </c>
      <c r="G354" s="5" t="s">
        <v>4</v>
      </c>
      <c r="H354" s="5" t="s">
        <v>5</v>
      </c>
      <c r="I354" s="5" t="s">
        <v>9</v>
      </c>
      <c r="J354" s="5" t="s">
        <v>14</v>
      </c>
      <c r="K354" s="5" t="s">
        <v>16</v>
      </c>
      <c r="L354" s="134" t="s">
        <v>17</v>
      </c>
      <c r="M354" s="134" t="s">
        <v>23</v>
      </c>
      <c r="N354" s="134" t="s">
        <v>25</v>
      </c>
      <c r="O354" s="134"/>
      <c r="P354" s="134"/>
      <c r="Q354" s="134"/>
      <c r="R354" s="134"/>
      <c r="S354" s="134"/>
      <c r="T354" s="134"/>
      <c r="U354" s="5"/>
      <c r="V354" s="5"/>
    </row>
    <row r="355" spans="1:22">
      <c r="A355" s="7" t="s">
        <v>225</v>
      </c>
      <c r="B355" s="145"/>
      <c r="C355" s="7" t="str">
        <f t="shared" si="14"/>
        <v>Spotrete F -</v>
      </c>
      <c r="D355" s="6" t="s">
        <v>0</v>
      </c>
      <c r="E355" s="142" t="s">
        <v>1</v>
      </c>
      <c r="F355" s="5" t="s">
        <v>3</v>
      </c>
      <c r="G355" s="5" t="s">
        <v>4</v>
      </c>
      <c r="H355" s="5" t="s">
        <v>5</v>
      </c>
      <c r="I355" s="5" t="s">
        <v>15</v>
      </c>
      <c r="J355" s="5" t="s">
        <v>18</v>
      </c>
      <c r="K355" s="5" t="s">
        <v>15</v>
      </c>
      <c r="L355" s="134" t="s">
        <v>17</v>
      </c>
      <c r="M355" s="134" t="s">
        <v>28</v>
      </c>
      <c r="N355" s="134"/>
      <c r="O355" s="134"/>
      <c r="P355" s="134"/>
      <c r="Q355" s="134"/>
      <c r="R355" s="134"/>
      <c r="S355" s="134"/>
      <c r="T355" s="134"/>
      <c r="U355" s="5"/>
      <c r="V355" s="5"/>
    </row>
    <row r="356" spans="1:22">
      <c r="A356" s="7" t="s">
        <v>224</v>
      </c>
      <c r="B356" s="145" t="s">
        <v>79</v>
      </c>
      <c r="C356" s="7" t="str">
        <f t="shared" si="14"/>
        <v>Stalwart -Sipcam</v>
      </c>
      <c r="D356" s="6" t="s">
        <v>0</v>
      </c>
      <c r="E356" s="142" t="s">
        <v>1</v>
      </c>
      <c r="F356" s="5" t="s">
        <v>3</v>
      </c>
      <c r="G356" s="5" t="s">
        <v>4</v>
      </c>
      <c r="H356" s="5" t="s">
        <v>5</v>
      </c>
      <c r="I356" s="5" t="s">
        <v>9</v>
      </c>
      <c r="J356" s="5" t="s">
        <v>14</v>
      </c>
      <c r="K356" s="5" t="s">
        <v>53</v>
      </c>
      <c r="L356" s="134" t="s">
        <v>46</v>
      </c>
      <c r="M356" s="134"/>
      <c r="N356" s="134"/>
      <c r="O356" s="134"/>
      <c r="P356" s="134"/>
      <c r="Q356" s="134"/>
      <c r="R356" s="134"/>
      <c r="S356" s="134"/>
      <c r="T356" s="134"/>
      <c r="U356" s="5"/>
      <c r="V356" s="5"/>
    </row>
    <row r="357" spans="1:22">
      <c r="A357" s="7" t="s">
        <v>223</v>
      </c>
      <c r="B357" s="145" t="s">
        <v>97</v>
      </c>
      <c r="C357" s="7" t="str">
        <f t="shared" si="14"/>
        <v>Starfighter 3.17F -Phoenix</v>
      </c>
      <c r="D357" s="6" t="s">
        <v>0</v>
      </c>
      <c r="E357" s="142" t="s">
        <v>1</v>
      </c>
      <c r="F357" s="5" t="s">
        <v>3</v>
      </c>
      <c r="G357" s="5" t="s">
        <v>4</v>
      </c>
      <c r="H357" s="5" t="s">
        <v>5</v>
      </c>
      <c r="I357" s="5" t="s">
        <v>11</v>
      </c>
      <c r="J357" s="5" t="s">
        <v>14</v>
      </c>
      <c r="K357" s="5" t="s">
        <v>16</v>
      </c>
      <c r="L357" s="134" t="s">
        <v>17</v>
      </c>
      <c r="M357" s="134" t="s">
        <v>18</v>
      </c>
      <c r="N357" s="134" t="s">
        <v>23</v>
      </c>
      <c r="O357" s="134" t="s">
        <v>25</v>
      </c>
      <c r="P357" s="134"/>
      <c r="Q357" s="134"/>
      <c r="R357" s="134"/>
      <c r="S357" s="134"/>
      <c r="T357" s="134"/>
      <c r="U357" s="5"/>
      <c r="V357" s="5"/>
    </row>
    <row r="358" spans="1:22">
      <c r="A358" s="7" t="s">
        <v>222</v>
      </c>
      <c r="B358" s="145" t="s">
        <v>212</v>
      </c>
      <c r="C358" s="7" t="str">
        <f t="shared" si="14"/>
        <v>Surflan -UPI</v>
      </c>
      <c r="D358" s="6" t="s">
        <v>0</v>
      </c>
      <c r="E358" s="142" t="s">
        <v>1</v>
      </c>
      <c r="F358" s="5" t="s">
        <v>3</v>
      </c>
      <c r="G358" s="5" t="s">
        <v>4</v>
      </c>
      <c r="H358" s="5" t="s">
        <v>5</v>
      </c>
      <c r="I358" s="5" t="s">
        <v>9</v>
      </c>
      <c r="J358" s="5" t="s">
        <v>14</v>
      </c>
      <c r="K358" s="5" t="s">
        <v>18</v>
      </c>
      <c r="L358" s="134" t="s">
        <v>28</v>
      </c>
      <c r="M358" s="134"/>
      <c r="N358" s="134"/>
      <c r="O358" s="134"/>
      <c r="P358" s="134"/>
      <c r="Q358" s="134"/>
      <c r="R358" s="134"/>
      <c r="S358" s="134"/>
      <c r="T358" s="134"/>
      <c r="U358" s="5"/>
      <c r="V358" s="5"/>
    </row>
    <row r="359" spans="1:22">
      <c r="A359" s="7" t="s">
        <v>221</v>
      </c>
      <c r="B359" s="145" t="s">
        <v>97</v>
      </c>
      <c r="C359" s="7" t="str">
        <f t="shared" si="14"/>
        <v>Symmetry -Phoenix</v>
      </c>
      <c r="D359" s="6" t="s">
        <v>0</v>
      </c>
      <c r="E359" s="142" t="s">
        <v>1</v>
      </c>
      <c r="F359" s="5" t="s">
        <v>3</v>
      </c>
      <c r="G359" s="5" t="s">
        <v>4</v>
      </c>
      <c r="H359" s="5" t="s">
        <v>5</v>
      </c>
      <c r="I359" s="5" t="s">
        <v>16</v>
      </c>
      <c r="J359" s="5" t="s">
        <v>17</v>
      </c>
      <c r="K359" s="5"/>
      <c r="L359" s="134"/>
      <c r="M359" s="134"/>
      <c r="N359" s="134"/>
      <c r="O359" s="134"/>
      <c r="P359" s="134"/>
      <c r="Q359" s="134"/>
      <c r="R359" s="134"/>
      <c r="S359" s="134"/>
      <c r="T359" s="134"/>
      <c r="U359" s="5"/>
      <c r="V359" s="5"/>
    </row>
    <row r="360" spans="1:22">
      <c r="A360" s="7" t="s">
        <v>220</v>
      </c>
      <c r="B360" s="145" t="s">
        <v>217</v>
      </c>
      <c r="C360" s="7" t="str">
        <f t="shared" si="14"/>
        <v>Systar -Regal</v>
      </c>
      <c r="D360" s="6" t="s">
        <v>0</v>
      </c>
      <c r="E360" s="142" t="s">
        <v>1</v>
      </c>
      <c r="F360" s="5" t="s">
        <v>3</v>
      </c>
      <c r="G360" s="5" t="s">
        <v>4</v>
      </c>
      <c r="H360" s="5" t="s">
        <v>5</v>
      </c>
      <c r="I360" s="5" t="s">
        <v>6</v>
      </c>
      <c r="J360" s="5" t="s">
        <v>9</v>
      </c>
      <c r="K360" s="5" t="s">
        <v>16</v>
      </c>
      <c r="L360" s="134" t="s">
        <v>18</v>
      </c>
      <c r="M360" s="134" t="s">
        <v>20</v>
      </c>
      <c r="N360" s="134" t="s">
        <v>21</v>
      </c>
      <c r="O360" s="134" t="s">
        <v>23</v>
      </c>
      <c r="P360" s="134" t="s">
        <v>25</v>
      </c>
      <c r="Q360" s="134" t="s">
        <v>32</v>
      </c>
      <c r="R360" s="134" t="s">
        <v>40</v>
      </c>
      <c r="S360" s="134"/>
      <c r="T360" s="134"/>
      <c r="U360" s="5"/>
      <c r="V360" s="5"/>
    </row>
    <row r="361" spans="1:22">
      <c r="A361" s="7" t="s">
        <v>219</v>
      </c>
      <c r="B361" s="145" t="s">
        <v>217</v>
      </c>
      <c r="C361" s="7" t="str">
        <f t="shared" si="14"/>
        <v>Systec DF -Regal</v>
      </c>
      <c r="D361" s="6" t="s">
        <v>0</v>
      </c>
      <c r="E361" s="142" t="s">
        <v>1</v>
      </c>
      <c r="F361" s="5" t="s">
        <v>3</v>
      </c>
      <c r="G361" s="5" t="s">
        <v>4</v>
      </c>
      <c r="H361" s="5" t="s">
        <v>5</v>
      </c>
      <c r="I361" s="5" t="s">
        <v>16</v>
      </c>
      <c r="J361" s="5" t="s">
        <v>18</v>
      </c>
      <c r="K361" s="5" t="s">
        <v>21</v>
      </c>
      <c r="L361" s="134" t="s">
        <v>23</v>
      </c>
      <c r="M361" s="134" t="s">
        <v>25</v>
      </c>
      <c r="N361" s="134" t="s">
        <v>30</v>
      </c>
      <c r="O361" s="134" t="s">
        <v>37</v>
      </c>
      <c r="P361" s="134" t="s">
        <v>44</v>
      </c>
      <c r="Q361" s="134" t="s">
        <v>47</v>
      </c>
      <c r="R361" s="134"/>
      <c r="S361" s="134"/>
      <c r="T361" s="134"/>
      <c r="U361" s="5"/>
      <c r="V361" s="5"/>
    </row>
    <row r="362" spans="1:22">
      <c r="A362" s="7" t="s">
        <v>218</v>
      </c>
      <c r="B362" s="145" t="s">
        <v>217</v>
      </c>
      <c r="C362" s="7" t="str">
        <f t="shared" si="14"/>
        <v>Systec F -Regal</v>
      </c>
      <c r="D362" s="6" t="s">
        <v>0</v>
      </c>
      <c r="E362" s="142" t="s">
        <v>1</v>
      </c>
      <c r="F362" s="5" t="s">
        <v>3</v>
      </c>
      <c r="G362" s="5" t="s">
        <v>4</v>
      </c>
      <c r="H362" s="5" t="s">
        <v>5</v>
      </c>
      <c r="I362" s="5" t="s">
        <v>9</v>
      </c>
      <c r="J362" s="5" t="s">
        <v>18</v>
      </c>
      <c r="K362" s="5" t="s">
        <v>15</v>
      </c>
      <c r="L362" s="134" t="s">
        <v>17</v>
      </c>
      <c r="M362" s="134" t="s">
        <v>23</v>
      </c>
      <c r="N362" s="134" t="s">
        <v>25</v>
      </c>
      <c r="O362" s="134"/>
      <c r="P362" s="134"/>
      <c r="Q362" s="134"/>
      <c r="R362" s="134"/>
      <c r="S362" s="134"/>
      <c r="T362" s="134"/>
      <c r="U362" s="5"/>
      <c r="V362" s="5"/>
    </row>
    <row r="363" spans="1:22">
      <c r="A363" s="7" t="s">
        <v>216</v>
      </c>
      <c r="B363" s="145" t="s">
        <v>97</v>
      </c>
      <c r="C363" s="7" t="str">
        <f t="shared" si="14"/>
        <v>T-Bird 4.5L -Phoenix</v>
      </c>
      <c r="D363" s="6" t="s">
        <v>0</v>
      </c>
      <c r="E363" s="142" t="s">
        <v>1</v>
      </c>
      <c r="F363" s="5" t="s">
        <v>3</v>
      </c>
      <c r="G363" s="5" t="s">
        <v>4</v>
      </c>
      <c r="H363" s="5" t="s">
        <v>5</v>
      </c>
      <c r="I363" s="5" t="s">
        <v>11</v>
      </c>
      <c r="J363" s="5" t="s">
        <v>12</v>
      </c>
      <c r="K363" s="5" t="s">
        <v>14</v>
      </c>
      <c r="L363" s="134" t="s">
        <v>16</v>
      </c>
      <c r="M363" s="134" t="s">
        <v>17</v>
      </c>
      <c r="N363" s="134" t="s">
        <v>46</v>
      </c>
      <c r="O363" s="134"/>
      <c r="P363" s="134"/>
      <c r="Q363" s="134"/>
      <c r="R363" s="134"/>
      <c r="S363" s="134"/>
      <c r="T363" s="134"/>
      <c r="U363" s="5"/>
      <c r="V363" s="5"/>
    </row>
    <row r="364" spans="1:22">
      <c r="A364" s="7" t="s">
        <v>215</v>
      </c>
      <c r="B364" s="145" t="s">
        <v>97</v>
      </c>
      <c r="C364" s="7" t="str">
        <f t="shared" si="14"/>
        <v>T-Bird 85 WDG -Phoenix</v>
      </c>
      <c r="D364" s="6" t="s">
        <v>0</v>
      </c>
      <c r="E364" s="142" t="s">
        <v>1</v>
      </c>
      <c r="F364" s="5" t="s">
        <v>3</v>
      </c>
      <c r="G364" s="5" t="s">
        <v>4</v>
      </c>
      <c r="H364" s="5" t="s">
        <v>5</v>
      </c>
      <c r="I364" s="5" t="s">
        <v>11</v>
      </c>
      <c r="J364" s="5" t="s">
        <v>21</v>
      </c>
      <c r="K364" s="5" t="s">
        <v>23</v>
      </c>
      <c r="L364" s="134" t="s">
        <v>25</v>
      </c>
      <c r="M364" s="134" t="s">
        <v>31</v>
      </c>
      <c r="N364" s="134" t="s">
        <v>37</v>
      </c>
      <c r="O364" s="134" t="s">
        <v>44</v>
      </c>
      <c r="P364" s="134" t="s">
        <v>47</v>
      </c>
      <c r="Q364" s="134"/>
      <c r="R364" s="134"/>
      <c r="S364" s="134"/>
      <c r="T364" s="134"/>
      <c r="U364" s="5"/>
      <c r="V364" s="5"/>
    </row>
    <row r="365" spans="1:22">
      <c r="A365" s="7" t="s">
        <v>174</v>
      </c>
      <c r="B365" s="145" t="s">
        <v>61</v>
      </c>
      <c r="C365" s="7" t="str">
        <f t="shared" si="14"/>
        <v>T-Nex 1 -CSI</v>
      </c>
      <c r="D365" s="6" t="s">
        <v>0</v>
      </c>
      <c r="E365" s="142" t="s">
        <v>1</v>
      </c>
      <c r="F365" s="5" t="s">
        <v>3</v>
      </c>
      <c r="G365" s="5" t="s">
        <v>4</v>
      </c>
      <c r="H365" s="5" t="s">
        <v>5</v>
      </c>
      <c r="I365" s="5" t="s">
        <v>16</v>
      </c>
      <c r="J365" s="5" t="s">
        <v>17</v>
      </c>
      <c r="K365" s="5" t="s">
        <v>48</v>
      </c>
      <c r="L365" s="134"/>
      <c r="M365" s="134"/>
      <c r="N365" s="134"/>
      <c r="O365" s="134"/>
      <c r="P365" s="134"/>
      <c r="Q365" s="134"/>
      <c r="R365" s="134"/>
      <c r="S365" s="134"/>
      <c r="T365" s="134"/>
      <c r="U365" s="5"/>
      <c r="V365" s="5"/>
    </row>
    <row r="366" spans="1:22">
      <c r="A366" s="7" t="s">
        <v>165</v>
      </c>
      <c r="B366" s="145" t="s">
        <v>158</v>
      </c>
      <c r="C366" s="7" t="str">
        <f>CONCATENATE(A366," -",B366)</f>
        <v>Tailwind -Adama-US</v>
      </c>
      <c r="D366" s="6" t="s">
        <v>0</v>
      </c>
      <c r="E366" s="142" t="s">
        <v>1</v>
      </c>
      <c r="F366" s="5" t="s">
        <v>3</v>
      </c>
      <c r="G366" s="5" t="s">
        <v>4</v>
      </c>
      <c r="H366" s="5" t="s">
        <v>5</v>
      </c>
      <c r="I366" s="5" t="s">
        <v>6</v>
      </c>
      <c r="J366" s="5" t="s">
        <v>16</v>
      </c>
      <c r="K366" s="5" t="s">
        <v>17</v>
      </c>
      <c r="L366" s="134"/>
      <c r="M366" s="134"/>
      <c r="N366" s="134"/>
      <c r="O366" s="134"/>
      <c r="P366" s="134"/>
      <c r="Q366" s="134"/>
      <c r="R366" s="134"/>
      <c r="S366" s="134"/>
      <c r="T366" s="134"/>
      <c r="U366" s="5"/>
      <c r="V366" s="5"/>
    </row>
    <row r="367" spans="1:22">
      <c r="A367" s="7" t="s">
        <v>166</v>
      </c>
      <c r="B367" s="145" t="s">
        <v>60</v>
      </c>
      <c r="C367" s="7" t="str">
        <f t="shared" si="14"/>
        <v>Teb 3.6 (Orius) -Mana</v>
      </c>
      <c r="D367" s="6" t="s">
        <v>0</v>
      </c>
      <c r="E367" s="142" t="s">
        <v>1</v>
      </c>
      <c r="F367" s="5" t="s">
        <v>3</v>
      </c>
      <c r="G367" s="5" t="s">
        <v>4</v>
      </c>
      <c r="H367" s="5" t="s">
        <v>5</v>
      </c>
      <c r="I367" s="5" t="s">
        <v>9</v>
      </c>
      <c r="J367" s="5" t="s">
        <v>14</v>
      </c>
      <c r="K367" s="5" t="s">
        <v>16</v>
      </c>
      <c r="L367" s="134" t="s">
        <v>17</v>
      </c>
      <c r="M367" s="134" t="s">
        <v>27</v>
      </c>
      <c r="N367" s="134"/>
      <c r="O367" s="134"/>
      <c r="P367" s="134"/>
      <c r="Q367" s="134"/>
      <c r="R367" s="134"/>
      <c r="S367" s="134"/>
      <c r="T367" s="134"/>
      <c r="U367" s="5"/>
      <c r="V367" s="5"/>
    </row>
    <row r="368" spans="1:22">
      <c r="A368" s="7" t="s">
        <v>167</v>
      </c>
      <c r="B368" s="145" t="s">
        <v>61</v>
      </c>
      <c r="C368" s="7" t="str">
        <f t="shared" si="14"/>
        <v>Teb 3.6 -CSI</v>
      </c>
      <c r="D368" s="6" t="s">
        <v>0</v>
      </c>
      <c r="E368" s="142" t="s">
        <v>1</v>
      </c>
      <c r="F368" s="5" t="s">
        <v>3</v>
      </c>
      <c r="G368" s="5" t="s">
        <v>4</v>
      </c>
      <c r="H368" s="5" t="s">
        <v>5</v>
      </c>
      <c r="I368" s="5" t="s">
        <v>9</v>
      </c>
      <c r="J368" s="5" t="s">
        <v>14</v>
      </c>
      <c r="K368" s="5" t="s">
        <v>16</v>
      </c>
      <c r="L368" s="134" t="s">
        <v>17</v>
      </c>
      <c r="M368" s="134" t="s">
        <v>27</v>
      </c>
      <c r="N368" s="134"/>
      <c r="O368" s="134"/>
      <c r="P368" s="134"/>
      <c r="Q368" s="134"/>
      <c r="R368" s="134"/>
      <c r="S368" s="134"/>
      <c r="T368" s="134"/>
      <c r="U368" s="5"/>
      <c r="V368" s="5"/>
    </row>
    <row r="369" spans="1:22">
      <c r="A369" s="7" t="s">
        <v>214</v>
      </c>
      <c r="B369" s="145" t="s">
        <v>124</v>
      </c>
      <c r="C369" s="7" t="str">
        <f t="shared" si="14"/>
        <v>Teb-Monsoon -Albaugh</v>
      </c>
      <c r="D369" s="6" t="s">
        <v>0</v>
      </c>
      <c r="E369" s="142" t="s">
        <v>1</v>
      </c>
      <c r="F369" s="5" t="s">
        <v>3</v>
      </c>
      <c r="G369" s="5" t="s">
        <v>4</v>
      </c>
      <c r="H369" s="5" t="s">
        <v>5</v>
      </c>
      <c r="I369" s="5" t="s">
        <v>9</v>
      </c>
      <c r="J369" s="5" t="s">
        <v>14</v>
      </c>
      <c r="K369" s="5" t="s">
        <v>16</v>
      </c>
      <c r="L369" s="134" t="s">
        <v>17</v>
      </c>
      <c r="M369" s="134" t="s">
        <v>25</v>
      </c>
      <c r="N369" s="134" t="s">
        <v>28</v>
      </c>
      <c r="O369" s="134" t="s">
        <v>18</v>
      </c>
      <c r="P369" s="134"/>
      <c r="Q369" s="134"/>
      <c r="R369" s="134"/>
      <c r="S369" s="134"/>
      <c r="T369" s="134"/>
      <c r="U369" s="5"/>
      <c r="V369" s="5"/>
    </row>
    <row r="370" spans="1:22">
      <c r="A370" s="7" t="s">
        <v>213</v>
      </c>
      <c r="B370" s="145" t="s">
        <v>60</v>
      </c>
      <c r="C370" s="7" t="str">
        <f t="shared" si="14"/>
        <v>Tebucon 3.6F -Mana</v>
      </c>
      <c r="D370" s="6" t="s">
        <v>0</v>
      </c>
      <c r="E370" s="142" t="s">
        <v>1</v>
      </c>
      <c r="F370" s="5" t="s">
        <v>3</v>
      </c>
      <c r="G370" s="5" t="s">
        <v>4</v>
      </c>
      <c r="H370" s="5" t="s">
        <v>5</v>
      </c>
      <c r="I370" s="5" t="s">
        <v>9</v>
      </c>
      <c r="J370" s="5" t="s">
        <v>14</v>
      </c>
      <c r="K370" s="5" t="s">
        <v>15</v>
      </c>
      <c r="L370" s="134" t="s">
        <v>17</v>
      </c>
      <c r="M370" s="134" t="s">
        <v>18</v>
      </c>
      <c r="N370" s="134" t="s">
        <v>23</v>
      </c>
      <c r="O370" s="134" t="s">
        <v>28</v>
      </c>
      <c r="P370" s="134" t="s">
        <v>49</v>
      </c>
      <c r="Q370" s="134"/>
      <c r="R370" s="134"/>
      <c r="S370" s="134"/>
      <c r="T370" s="134"/>
      <c r="U370" s="5"/>
      <c r="V370" s="5"/>
    </row>
    <row r="371" spans="1:22">
      <c r="A371" s="7" t="s">
        <v>213</v>
      </c>
      <c r="B371" s="145" t="s">
        <v>212</v>
      </c>
      <c r="C371" s="7" t="str">
        <f t="shared" si="14"/>
        <v>Tebucon 3.6F -UPI</v>
      </c>
      <c r="D371" s="6" t="s">
        <v>0</v>
      </c>
      <c r="E371" s="142" t="s">
        <v>1</v>
      </c>
      <c r="F371" s="5" t="s">
        <v>3</v>
      </c>
      <c r="G371" s="5" t="s">
        <v>4</v>
      </c>
      <c r="H371" s="5" t="s">
        <v>5</v>
      </c>
      <c r="I371" s="5" t="s">
        <v>9</v>
      </c>
      <c r="J371" s="5" t="s">
        <v>14</v>
      </c>
      <c r="K371" s="5" t="s">
        <v>16</v>
      </c>
      <c r="L371" s="134" t="s">
        <v>17</v>
      </c>
      <c r="M371" s="134" t="s">
        <v>25</v>
      </c>
      <c r="N371" s="134" t="s">
        <v>28</v>
      </c>
      <c r="O371" s="134"/>
      <c r="P371" s="134"/>
      <c r="Q371" s="134"/>
      <c r="R371" s="134"/>
      <c r="S371" s="134"/>
      <c r="T371" s="134"/>
      <c r="U371" s="5"/>
      <c r="V371" s="5"/>
    </row>
    <row r="372" spans="1:22">
      <c r="A372" s="7" t="s">
        <v>211</v>
      </c>
      <c r="B372" s="145" t="s">
        <v>210</v>
      </c>
      <c r="C372" s="7" t="str">
        <f t="shared" si="14"/>
        <v>Tebuconazole 3.6 -Source Dynamics</v>
      </c>
      <c r="D372" s="6" t="s">
        <v>0</v>
      </c>
      <c r="E372" s="142" t="s">
        <v>1</v>
      </c>
      <c r="F372" s="5" t="s">
        <v>3</v>
      </c>
      <c r="G372" s="5" t="s">
        <v>4</v>
      </c>
      <c r="H372" s="5" t="s">
        <v>5</v>
      </c>
      <c r="I372" s="5" t="s">
        <v>9</v>
      </c>
      <c r="J372" s="5" t="s">
        <v>14</v>
      </c>
      <c r="K372" s="5" t="s">
        <v>15</v>
      </c>
      <c r="L372" s="134" t="s">
        <v>17</v>
      </c>
      <c r="M372" s="134" t="s">
        <v>23</v>
      </c>
      <c r="N372" s="134" t="s">
        <v>28</v>
      </c>
      <c r="O372" s="134" t="s">
        <v>18</v>
      </c>
      <c r="P372" s="134" t="s">
        <v>49</v>
      </c>
      <c r="Q372" s="134"/>
      <c r="R372" s="134"/>
      <c r="S372" s="134"/>
      <c r="T372" s="134"/>
      <c r="U372" s="5"/>
      <c r="V372" s="5"/>
    </row>
    <row r="373" spans="1:22">
      <c r="A373" s="7" t="s">
        <v>209</v>
      </c>
      <c r="B373" s="145"/>
      <c r="C373" s="7" t="str">
        <f t="shared" si="14"/>
        <v>Tebuconazole 3.6F -</v>
      </c>
      <c r="D373" s="6" t="s">
        <v>0</v>
      </c>
      <c r="E373" s="142" t="s">
        <v>1</v>
      </c>
      <c r="F373" s="5" t="s">
        <v>3</v>
      </c>
      <c r="G373" s="5" t="s">
        <v>4</v>
      </c>
      <c r="H373" s="5" t="s">
        <v>5</v>
      </c>
      <c r="I373" s="5" t="s">
        <v>9</v>
      </c>
      <c r="J373" s="5" t="s">
        <v>14</v>
      </c>
      <c r="K373" s="5" t="s">
        <v>16</v>
      </c>
      <c r="L373" s="134" t="s">
        <v>17</v>
      </c>
      <c r="M373" s="134" t="s">
        <v>18</v>
      </c>
      <c r="N373" s="134"/>
      <c r="O373" s="134"/>
      <c r="P373" s="134"/>
      <c r="Q373" s="134"/>
      <c r="R373" s="134"/>
      <c r="S373" s="134"/>
      <c r="T373" s="134"/>
      <c r="U373" s="5"/>
      <c r="V373" s="5"/>
    </row>
    <row r="374" spans="1:22">
      <c r="A374" s="7" t="s">
        <v>208</v>
      </c>
      <c r="B374" s="145" t="s">
        <v>124</v>
      </c>
      <c r="C374" s="7" t="str">
        <f t="shared" si="14"/>
        <v>Tebuconazole 45WP -Albaugh</v>
      </c>
      <c r="D374" s="6" t="s">
        <v>0</v>
      </c>
      <c r="E374" s="142" t="s">
        <v>1</v>
      </c>
      <c r="F374" s="5" t="s">
        <v>3</v>
      </c>
      <c r="G374" s="5" t="s">
        <v>4</v>
      </c>
      <c r="H374" s="5" t="s">
        <v>5</v>
      </c>
      <c r="I374" s="5" t="s">
        <v>9</v>
      </c>
      <c r="J374" s="5" t="s">
        <v>17</v>
      </c>
      <c r="K374" s="5" t="s">
        <v>18</v>
      </c>
      <c r="L374" s="134" t="s">
        <v>16</v>
      </c>
      <c r="M374" s="134" t="s">
        <v>22</v>
      </c>
      <c r="N374" s="128" t="s">
        <v>23</v>
      </c>
      <c r="O374" s="134" t="s">
        <v>25</v>
      </c>
      <c r="P374" s="134" t="s">
        <v>28</v>
      </c>
      <c r="Q374" s="134"/>
      <c r="R374" s="134"/>
      <c r="S374" s="134"/>
      <c r="T374" s="134"/>
      <c r="U374" s="5"/>
      <c r="V374" s="5"/>
    </row>
    <row r="375" spans="1:22">
      <c r="A375" s="7" t="s">
        <v>207</v>
      </c>
      <c r="B375" s="145" t="s">
        <v>206</v>
      </c>
      <c r="C375" s="7" t="str">
        <f t="shared" si="14"/>
        <v>Tebuconazole AM -Wildwood</v>
      </c>
      <c r="D375" s="6" t="s">
        <v>0</v>
      </c>
      <c r="E375" s="142" t="s">
        <v>1</v>
      </c>
      <c r="F375" s="5" t="s">
        <v>3</v>
      </c>
      <c r="G375" s="5" t="s">
        <v>4</v>
      </c>
      <c r="H375" s="5" t="s">
        <v>9</v>
      </c>
      <c r="I375" s="5"/>
      <c r="J375" s="5"/>
      <c r="K375" s="5"/>
      <c r="L375" s="134"/>
      <c r="M375" s="134"/>
      <c r="N375" s="134"/>
      <c r="O375" s="134"/>
      <c r="P375" s="134"/>
      <c r="Q375" s="134"/>
      <c r="R375" s="134"/>
      <c r="S375" s="134"/>
      <c r="T375" s="134"/>
      <c r="U375" s="5"/>
      <c r="V375" s="5"/>
    </row>
    <row r="376" spans="1:22">
      <c r="A376" s="7" t="s">
        <v>205</v>
      </c>
      <c r="B376" s="145" t="s">
        <v>64</v>
      </c>
      <c r="C376" s="7" t="str">
        <f t="shared" si="14"/>
        <v>Terraclor -Amvac</v>
      </c>
      <c r="D376" s="6" t="s">
        <v>0</v>
      </c>
      <c r="E376" s="142" t="s">
        <v>1</v>
      </c>
      <c r="F376" s="5" t="s">
        <v>3</v>
      </c>
      <c r="G376" s="5" t="s">
        <v>4</v>
      </c>
      <c r="H376" s="5" t="s">
        <v>5</v>
      </c>
      <c r="I376" s="5" t="s">
        <v>9</v>
      </c>
      <c r="J376" s="5" t="s">
        <v>14</v>
      </c>
      <c r="K376" s="5" t="s">
        <v>17</v>
      </c>
      <c r="L376" s="134" t="s">
        <v>18</v>
      </c>
      <c r="M376" s="134" t="s">
        <v>24</v>
      </c>
      <c r="N376" s="134"/>
      <c r="O376" s="134"/>
      <c r="P376" s="134"/>
      <c r="Q376" s="134"/>
      <c r="R376" s="134"/>
      <c r="S376" s="134"/>
      <c r="T376" s="134"/>
      <c r="U376" s="5"/>
      <c r="V376" s="5"/>
    </row>
    <row r="377" spans="1:22">
      <c r="A377" s="7" t="s">
        <v>170</v>
      </c>
      <c r="B377" s="145" t="s">
        <v>64</v>
      </c>
      <c r="C377" s="7" t="str">
        <f t="shared" si="14"/>
        <v>Terraclor 75WP -Amvac</v>
      </c>
      <c r="D377" s="6" t="s">
        <v>0</v>
      </c>
      <c r="E377" s="142" t="s">
        <v>1</v>
      </c>
      <c r="F377" s="5" t="s">
        <v>3</v>
      </c>
      <c r="G377" s="5" t="s">
        <v>4</v>
      </c>
      <c r="H377" s="5" t="s">
        <v>5</v>
      </c>
      <c r="I377" s="5" t="s">
        <v>18</v>
      </c>
      <c r="J377" s="5" t="s">
        <v>22</v>
      </c>
      <c r="K377" s="5" t="s">
        <v>28</v>
      </c>
      <c r="L377" s="134" t="s">
        <v>49</v>
      </c>
      <c r="M377" s="134"/>
      <c r="N377" s="134"/>
      <c r="O377" s="134"/>
      <c r="P377" s="134"/>
      <c r="Q377" s="134"/>
      <c r="R377" s="134"/>
      <c r="S377" s="134"/>
      <c r="T377" s="134"/>
      <c r="U377" s="5"/>
      <c r="V377" s="5"/>
    </row>
    <row r="378" spans="1:22">
      <c r="A378" s="7" t="s">
        <v>204</v>
      </c>
      <c r="B378" s="145" t="s">
        <v>186</v>
      </c>
      <c r="C378" s="7" t="str">
        <f t="shared" si="14"/>
        <v>Terraclor Tech AM -Chemtura</v>
      </c>
      <c r="D378" s="6" t="s">
        <v>0</v>
      </c>
      <c r="E378" s="142" t="s">
        <v>1</v>
      </c>
      <c r="F378" s="5" t="s">
        <v>3</v>
      </c>
      <c r="G378" s="5" t="s">
        <v>4</v>
      </c>
      <c r="H378" s="5" t="s">
        <v>5</v>
      </c>
      <c r="I378" s="5" t="s">
        <v>6</v>
      </c>
      <c r="J378" s="5" t="s">
        <v>28</v>
      </c>
      <c r="K378" s="5"/>
      <c r="L378" s="134"/>
      <c r="M378" s="134"/>
      <c r="N378" s="134"/>
      <c r="O378" s="134"/>
      <c r="P378" s="134"/>
      <c r="Q378" s="134"/>
      <c r="R378" s="134"/>
      <c r="S378" s="134"/>
      <c r="T378" s="134"/>
      <c r="U378" s="5"/>
      <c r="V378" s="5"/>
    </row>
    <row r="379" spans="1:22">
      <c r="A379" s="7" t="s">
        <v>203</v>
      </c>
      <c r="B379" s="145"/>
      <c r="C379" s="7" t="str">
        <f t="shared" si="14"/>
        <v>Terranil 90DF -</v>
      </c>
      <c r="D379" s="6" t="s">
        <v>0</v>
      </c>
      <c r="E379" s="142" t="s">
        <v>1</v>
      </c>
      <c r="F379" s="5" t="s">
        <v>3</v>
      </c>
      <c r="G379" s="5" t="s">
        <v>4</v>
      </c>
      <c r="H379" s="5" t="s">
        <v>5</v>
      </c>
      <c r="I379" s="5" t="s">
        <v>16</v>
      </c>
      <c r="J379" s="5" t="s">
        <v>18</v>
      </c>
      <c r="K379" s="5" t="s">
        <v>20</v>
      </c>
      <c r="L379" s="134" t="s">
        <v>21</v>
      </c>
      <c r="M379" s="134" t="s">
        <v>23</v>
      </c>
      <c r="N379" s="134" t="s">
        <v>25</v>
      </c>
      <c r="O379" s="134" t="s">
        <v>32</v>
      </c>
      <c r="P379" s="134" t="s">
        <v>33</v>
      </c>
      <c r="Q379" s="134" t="s">
        <v>39</v>
      </c>
      <c r="R379" s="134" t="s">
        <v>42</v>
      </c>
      <c r="S379" s="134" t="s">
        <v>44</v>
      </c>
      <c r="T379" s="134" t="s">
        <v>47</v>
      </c>
      <c r="U379" s="5"/>
      <c r="V379" s="5"/>
    </row>
    <row r="380" spans="1:22">
      <c r="A380" s="7" t="s">
        <v>202</v>
      </c>
      <c r="B380" s="145" t="s">
        <v>186</v>
      </c>
      <c r="C380" s="7" t="str">
        <f t="shared" si="14"/>
        <v>Terrazole -Chemtura</v>
      </c>
      <c r="D380" s="6" t="s">
        <v>0</v>
      </c>
      <c r="E380" s="142" t="s">
        <v>1</v>
      </c>
      <c r="F380" s="5" t="s">
        <v>3</v>
      </c>
      <c r="G380" s="5" t="s">
        <v>4</v>
      </c>
      <c r="H380" s="5" t="s">
        <v>5</v>
      </c>
      <c r="I380" s="5"/>
      <c r="J380" s="5"/>
      <c r="K380" s="5"/>
      <c r="L380" s="134"/>
      <c r="M380" s="134"/>
      <c r="N380" s="134"/>
      <c r="O380" s="134"/>
      <c r="P380" s="134"/>
      <c r="Q380" s="134"/>
      <c r="R380" s="134"/>
      <c r="S380" s="134"/>
      <c r="T380" s="134"/>
      <c r="U380" s="5"/>
      <c r="V380" s="5"/>
    </row>
    <row r="381" spans="1:22">
      <c r="A381" s="7" t="s">
        <v>201</v>
      </c>
      <c r="B381" s="145" t="s">
        <v>200</v>
      </c>
      <c r="C381" s="7" t="str">
        <f t="shared" si="14"/>
        <v>Thidiazuron 4SC -Arysta</v>
      </c>
      <c r="D381" s="6" t="s">
        <v>0</v>
      </c>
      <c r="E381" s="142" t="s">
        <v>1</v>
      </c>
      <c r="F381" s="5" t="s">
        <v>3</v>
      </c>
      <c r="G381" s="5" t="s">
        <v>4</v>
      </c>
      <c r="H381" s="5" t="s">
        <v>5</v>
      </c>
      <c r="I381" s="5" t="s">
        <v>9</v>
      </c>
      <c r="J381" s="5" t="s">
        <v>14</v>
      </c>
      <c r="K381" s="5" t="s">
        <v>16</v>
      </c>
      <c r="L381" s="134" t="s">
        <v>17</v>
      </c>
      <c r="M381" s="134" t="s">
        <v>23</v>
      </c>
      <c r="N381" s="134" t="s">
        <v>25</v>
      </c>
      <c r="O381" s="134" t="s">
        <v>18</v>
      </c>
      <c r="P381" s="134" t="s">
        <v>46</v>
      </c>
      <c r="Q381" s="134"/>
      <c r="R381" s="134"/>
      <c r="S381" s="134"/>
      <c r="T381" s="134"/>
      <c r="U381" s="5"/>
      <c r="V381" s="5"/>
    </row>
    <row r="382" spans="1:22">
      <c r="A382" s="7" t="s">
        <v>199</v>
      </c>
      <c r="B382" s="145" t="s">
        <v>60</v>
      </c>
      <c r="C382" s="7" t="str">
        <f t="shared" si="14"/>
        <v>ThioMeth 85 -Mana</v>
      </c>
      <c r="D382" s="6" t="s">
        <v>0</v>
      </c>
      <c r="E382" s="142" t="s">
        <v>1</v>
      </c>
      <c r="F382" s="5" t="s">
        <v>3</v>
      </c>
      <c r="G382" s="5" t="s">
        <v>4</v>
      </c>
      <c r="H382" s="5" t="s">
        <v>5</v>
      </c>
      <c r="I382" s="5" t="s">
        <v>9</v>
      </c>
      <c r="J382" s="5" t="s">
        <v>18</v>
      </c>
      <c r="K382" s="5" t="s">
        <v>21</v>
      </c>
      <c r="L382" s="134" t="s">
        <v>23</v>
      </c>
      <c r="M382" s="134" t="s">
        <v>25</v>
      </c>
      <c r="N382" s="134" t="s">
        <v>33</v>
      </c>
      <c r="O382" s="134" t="s">
        <v>37</v>
      </c>
      <c r="P382" s="134" t="s">
        <v>44</v>
      </c>
      <c r="Q382" s="134" t="s">
        <v>47</v>
      </c>
      <c r="R382" s="134"/>
      <c r="S382" s="134"/>
      <c r="T382" s="134"/>
      <c r="U382" s="5"/>
      <c r="V382" s="5"/>
    </row>
    <row r="383" spans="1:22">
      <c r="A383" s="7" t="s">
        <v>198</v>
      </c>
      <c r="B383" s="145" t="s">
        <v>196</v>
      </c>
      <c r="C383" s="7" t="str">
        <f t="shared" si="14"/>
        <v>Thiram F -Taminco</v>
      </c>
      <c r="D383" s="6" t="s">
        <v>0</v>
      </c>
      <c r="E383" s="142" t="s">
        <v>1</v>
      </c>
      <c r="F383" s="5" t="s">
        <v>3</v>
      </c>
      <c r="G383" s="5" t="s">
        <v>4</v>
      </c>
      <c r="H383" s="5" t="s">
        <v>5</v>
      </c>
      <c r="I383" s="5" t="s">
        <v>9</v>
      </c>
      <c r="J383" s="5" t="s">
        <v>14</v>
      </c>
      <c r="K383" s="5" t="s">
        <v>15</v>
      </c>
      <c r="L383" s="134" t="s">
        <v>17</v>
      </c>
      <c r="M383" s="134" t="s">
        <v>28</v>
      </c>
      <c r="N383" s="134"/>
      <c r="O383" s="134"/>
      <c r="P383" s="134"/>
      <c r="Q383" s="134"/>
      <c r="R383" s="134"/>
      <c r="S383" s="134"/>
      <c r="T383" s="134"/>
      <c r="U383" s="5"/>
      <c r="V383" s="5"/>
    </row>
    <row r="384" spans="1:22">
      <c r="A384" s="7" t="s">
        <v>197</v>
      </c>
      <c r="B384" s="145" t="s">
        <v>196</v>
      </c>
      <c r="C384" s="7" t="str">
        <f t="shared" si="14"/>
        <v>Thiram 65WP -Taminco</v>
      </c>
      <c r="D384" s="6" t="s">
        <v>0</v>
      </c>
      <c r="E384" s="142" t="s">
        <v>1</v>
      </c>
      <c r="F384" s="5" t="s">
        <v>3</v>
      </c>
      <c r="G384" s="5" t="s">
        <v>4</v>
      </c>
      <c r="H384" s="5" t="s">
        <v>5</v>
      </c>
      <c r="I384" s="5" t="s">
        <v>18</v>
      </c>
      <c r="J384" s="5" t="s">
        <v>21</v>
      </c>
      <c r="K384" s="5" t="s">
        <v>22</v>
      </c>
      <c r="L384" s="134" t="s">
        <v>26</v>
      </c>
      <c r="M384" s="134"/>
      <c r="N384" s="134"/>
      <c r="O384" s="134"/>
      <c r="P384" s="134"/>
      <c r="Q384" s="134"/>
      <c r="R384" s="134"/>
      <c r="S384" s="134"/>
      <c r="T384" s="134"/>
      <c r="U384" s="5"/>
      <c r="V384" s="5"/>
    </row>
    <row r="385" spans="1:22">
      <c r="A385" s="7" t="s">
        <v>172</v>
      </c>
      <c r="B385" s="145" t="s">
        <v>60</v>
      </c>
      <c r="C385" s="7" t="str">
        <f t="shared" si="14"/>
        <v>TM/C -Mana</v>
      </c>
      <c r="D385" s="6" t="s">
        <v>0</v>
      </c>
      <c r="E385" s="142" t="s">
        <v>1</v>
      </c>
      <c r="F385" s="5" t="s">
        <v>3</v>
      </c>
      <c r="G385" s="5" t="s">
        <v>4</v>
      </c>
      <c r="H385" s="5" t="s">
        <v>5</v>
      </c>
      <c r="I385" s="5" t="s">
        <v>6</v>
      </c>
      <c r="J385" s="5" t="s">
        <v>16</v>
      </c>
      <c r="K385" s="5" t="s">
        <v>17</v>
      </c>
      <c r="L385" s="134" t="s">
        <v>18</v>
      </c>
      <c r="M385" s="134" t="s">
        <v>21</v>
      </c>
      <c r="N385" s="134" t="s">
        <v>23</v>
      </c>
      <c r="O385" s="134" t="s">
        <v>25</v>
      </c>
      <c r="P385" s="134" t="s">
        <v>30</v>
      </c>
      <c r="Q385" s="134" t="s">
        <v>37</v>
      </c>
      <c r="R385" s="134" t="s">
        <v>42</v>
      </c>
      <c r="S385" s="134" t="s">
        <v>44</v>
      </c>
      <c r="T385" s="134"/>
      <c r="U385" s="5"/>
      <c r="V385" s="5"/>
    </row>
    <row r="386" spans="1:22">
      <c r="A386" s="7" t="s">
        <v>195</v>
      </c>
      <c r="B386" s="145" t="s">
        <v>183</v>
      </c>
      <c r="C386" s="7" t="str">
        <f t="shared" si="14"/>
        <v>TM+CTN -Nufarm</v>
      </c>
      <c r="D386" s="6" t="s">
        <v>0</v>
      </c>
      <c r="E386" s="142" t="s">
        <v>1</v>
      </c>
      <c r="F386" s="5" t="s">
        <v>3</v>
      </c>
      <c r="G386" s="5" t="s">
        <v>4</v>
      </c>
      <c r="H386" s="5" t="s">
        <v>5</v>
      </c>
      <c r="I386" s="5" t="s">
        <v>6</v>
      </c>
      <c r="J386" s="5" t="s">
        <v>9</v>
      </c>
      <c r="K386" s="5" t="s">
        <v>16</v>
      </c>
      <c r="L386" s="134" t="s">
        <v>18</v>
      </c>
      <c r="M386" s="134" t="s">
        <v>21</v>
      </c>
      <c r="N386" s="134" t="s">
        <v>22</v>
      </c>
      <c r="O386" s="134" t="s">
        <v>23</v>
      </c>
      <c r="P386" s="134" t="s">
        <v>25</v>
      </c>
      <c r="Q386" s="134" t="s">
        <v>31</v>
      </c>
      <c r="R386" s="134" t="s">
        <v>32</v>
      </c>
      <c r="S386" s="134" t="s">
        <v>37</v>
      </c>
      <c r="T386" s="134"/>
      <c r="U386" s="5"/>
      <c r="V386" s="5"/>
    </row>
    <row r="387" spans="1:22">
      <c r="A387" s="7" t="s">
        <v>171</v>
      </c>
      <c r="B387" s="145" t="s">
        <v>60</v>
      </c>
      <c r="C387" s="7" t="str">
        <f t="shared" si="14"/>
        <v>TM 4.5 -Mana</v>
      </c>
      <c r="D387" s="6" t="s">
        <v>0</v>
      </c>
      <c r="E387" s="142" t="s">
        <v>1</v>
      </c>
      <c r="F387" s="5" t="s">
        <v>3</v>
      </c>
      <c r="G387" s="5" t="s">
        <v>4</v>
      </c>
      <c r="H387" s="5" t="s">
        <v>5</v>
      </c>
      <c r="I387" s="5" t="s">
        <v>9</v>
      </c>
      <c r="J387" s="5" t="s">
        <v>14</v>
      </c>
      <c r="K387" s="5" t="s">
        <v>16</v>
      </c>
      <c r="L387" s="134" t="s">
        <v>17</v>
      </c>
      <c r="M387" s="134" t="s">
        <v>23</v>
      </c>
      <c r="N387" s="134" t="s">
        <v>25</v>
      </c>
      <c r="O387" s="134"/>
      <c r="P387" s="134"/>
      <c r="Q387" s="134"/>
      <c r="R387" s="134"/>
      <c r="S387" s="134"/>
      <c r="T387" s="134"/>
      <c r="U387" s="5"/>
      <c r="V387" s="5"/>
    </row>
    <row r="388" spans="1:22">
      <c r="A388" s="7" t="s">
        <v>171</v>
      </c>
      <c r="B388" s="145" t="s">
        <v>61</v>
      </c>
      <c r="C388" s="7" t="str">
        <f t="shared" si="14"/>
        <v>TM 4.5 -CSI</v>
      </c>
      <c r="D388" s="6" t="s">
        <v>0</v>
      </c>
      <c r="E388" s="142" t="s">
        <v>1</v>
      </c>
      <c r="F388" s="5" t="s">
        <v>3</v>
      </c>
      <c r="G388" s="5" t="s">
        <v>4</v>
      </c>
      <c r="H388" s="5" t="s">
        <v>5</v>
      </c>
      <c r="I388" s="5" t="s">
        <v>9</v>
      </c>
      <c r="J388" s="5" t="s">
        <v>14</v>
      </c>
      <c r="K388" s="5" t="s">
        <v>16</v>
      </c>
      <c r="L388" s="134" t="s">
        <v>17</v>
      </c>
      <c r="M388" s="134" t="s">
        <v>23</v>
      </c>
      <c r="N388" s="134" t="s">
        <v>25</v>
      </c>
      <c r="O388" s="134"/>
      <c r="P388" s="134"/>
      <c r="Q388" s="134"/>
      <c r="R388" s="134"/>
      <c r="S388" s="134"/>
      <c r="T388" s="134"/>
      <c r="U388" s="5"/>
      <c r="V388" s="5"/>
    </row>
    <row r="389" spans="1:22">
      <c r="A389" s="7" t="s">
        <v>171</v>
      </c>
      <c r="B389" s="145"/>
      <c r="C389" s="7" t="str">
        <f>CONCATENATE(A389," -",B389)</f>
        <v>TM 4.5 -</v>
      </c>
      <c r="D389" s="6" t="s">
        <v>0</v>
      </c>
      <c r="E389" s="142" t="s">
        <v>1</v>
      </c>
      <c r="F389" s="5" t="s">
        <v>3</v>
      </c>
      <c r="G389" s="5" t="s">
        <v>4</v>
      </c>
      <c r="H389" s="5" t="s">
        <v>5</v>
      </c>
      <c r="I389" s="5" t="s">
        <v>9</v>
      </c>
      <c r="J389" s="5" t="s">
        <v>14</v>
      </c>
      <c r="K389" s="5" t="s">
        <v>18</v>
      </c>
      <c r="L389" s="134" t="s">
        <v>16</v>
      </c>
      <c r="M389" s="134" t="s">
        <v>17</v>
      </c>
      <c r="N389" s="134" t="s">
        <v>25</v>
      </c>
      <c r="O389" s="134"/>
      <c r="P389" s="134"/>
      <c r="Q389" s="134"/>
      <c r="R389" s="134"/>
      <c r="S389" s="134"/>
      <c r="T389" s="134"/>
      <c r="U389" s="5"/>
      <c r="V389" s="5"/>
    </row>
    <row r="390" spans="1:22">
      <c r="A390" s="7" t="s">
        <v>175</v>
      </c>
      <c r="B390" s="145" t="s">
        <v>158</v>
      </c>
      <c r="C390" s="7" t="str">
        <f t="shared" si="14"/>
        <v>Torment -Adama-US</v>
      </c>
      <c r="D390" s="6" t="s">
        <v>0</v>
      </c>
      <c r="E390" s="142" t="s">
        <v>1</v>
      </c>
      <c r="F390" s="5" t="s">
        <v>3</v>
      </c>
      <c r="G390" s="5" t="s">
        <v>4</v>
      </c>
      <c r="H390" s="5" t="s">
        <v>5</v>
      </c>
      <c r="I390" s="5" t="s">
        <v>6</v>
      </c>
      <c r="J390" s="5" t="s">
        <v>16</v>
      </c>
      <c r="K390" s="5" t="s">
        <v>17</v>
      </c>
      <c r="L390" s="134"/>
      <c r="M390" s="134"/>
      <c r="N390" s="134"/>
      <c r="O390" s="134"/>
      <c r="P390" s="134"/>
      <c r="Q390" s="134"/>
      <c r="R390" s="134"/>
      <c r="S390" s="134"/>
      <c r="T390" s="134"/>
      <c r="U390" s="5"/>
      <c r="V390" s="5"/>
    </row>
    <row r="391" spans="1:22">
      <c r="A391" s="7" t="s">
        <v>194</v>
      </c>
      <c r="B391" s="145" t="s">
        <v>186</v>
      </c>
      <c r="C391" s="7" t="str">
        <f t="shared" si="14"/>
        <v>Turfcide 400 -Chemtura</v>
      </c>
      <c r="D391" s="6" t="s">
        <v>0</v>
      </c>
      <c r="E391" s="142" t="s">
        <v>1</v>
      </c>
      <c r="F391" s="5" t="s">
        <v>3</v>
      </c>
      <c r="G391" s="5" t="s">
        <v>4</v>
      </c>
      <c r="H391" s="5" t="s">
        <v>5</v>
      </c>
      <c r="I391" s="5" t="s">
        <v>14</v>
      </c>
      <c r="J391" s="5" t="s">
        <v>15</v>
      </c>
      <c r="K391" s="5" t="s">
        <v>17</v>
      </c>
      <c r="L391" s="134" t="s">
        <v>18</v>
      </c>
      <c r="M391" s="134" t="s">
        <v>28</v>
      </c>
      <c r="N391" s="134"/>
      <c r="O391" s="134"/>
      <c r="P391" s="134"/>
      <c r="Q391" s="134"/>
      <c r="R391" s="134"/>
      <c r="S391" s="134"/>
      <c r="T391" s="134"/>
      <c r="U391" s="5"/>
      <c r="V391" s="5"/>
    </row>
    <row r="392" spans="1:22">
      <c r="A392" s="7" t="s">
        <v>193</v>
      </c>
      <c r="B392" s="145" t="s">
        <v>186</v>
      </c>
      <c r="C392" s="7" t="str">
        <f t="shared" si="14"/>
        <v>Tuffcide 404 -Chemtura</v>
      </c>
      <c r="D392" s="6" t="s">
        <v>0</v>
      </c>
      <c r="E392" s="142" t="s">
        <v>1</v>
      </c>
      <c r="F392" s="5" t="s">
        <v>3</v>
      </c>
      <c r="G392" s="5" t="s">
        <v>4</v>
      </c>
      <c r="H392" s="5" t="s">
        <v>5</v>
      </c>
      <c r="I392" s="5" t="s">
        <v>9</v>
      </c>
      <c r="J392" s="5" t="s">
        <v>14</v>
      </c>
      <c r="K392" s="5" t="s">
        <v>15</v>
      </c>
      <c r="L392" s="134" t="s">
        <v>17</v>
      </c>
      <c r="M392" s="134" t="s">
        <v>18</v>
      </c>
      <c r="N392" s="134" t="s">
        <v>23</v>
      </c>
      <c r="O392" s="134" t="s">
        <v>25</v>
      </c>
      <c r="P392" s="134" t="s">
        <v>28</v>
      </c>
      <c r="Q392" s="134"/>
      <c r="R392" s="134"/>
      <c r="S392" s="134"/>
      <c r="T392" s="134"/>
      <c r="U392" s="5"/>
      <c r="V392" s="5"/>
    </row>
    <row r="393" spans="1:22">
      <c r="A393" s="7" t="s">
        <v>192</v>
      </c>
      <c r="B393" s="145" t="s">
        <v>186</v>
      </c>
      <c r="C393" s="7" t="str">
        <f t="shared" si="14"/>
        <v>Tuffcide 960 -Chemtura</v>
      </c>
      <c r="D393" s="6" t="s">
        <v>0</v>
      </c>
      <c r="E393" s="142" t="s">
        <v>1</v>
      </c>
      <c r="F393" s="5" t="s">
        <v>3</v>
      </c>
      <c r="G393" s="5" t="s">
        <v>4</v>
      </c>
      <c r="H393" s="5" t="s">
        <v>5</v>
      </c>
      <c r="I393" s="5" t="s">
        <v>9</v>
      </c>
      <c r="J393" s="5" t="s">
        <v>16</v>
      </c>
      <c r="K393" s="5" t="s">
        <v>28</v>
      </c>
      <c r="L393" s="134" t="s">
        <v>191</v>
      </c>
      <c r="M393" s="134"/>
      <c r="N393" s="134"/>
      <c r="O393" s="134"/>
      <c r="P393" s="134"/>
      <c r="Q393" s="134"/>
      <c r="R393" s="134"/>
      <c r="S393" s="134"/>
      <c r="T393" s="134"/>
      <c r="U393" s="5"/>
      <c r="V393" s="5"/>
    </row>
    <row r="394" spans="1:22">
      <c r="A394" s="9" t="s">
        <v>190</v>
      </c>
      <c r="B394" s="145" t="s">
        <v>186</v>
      </c>
      <c r="C394" s="7" t="str">
        <f t="shared" si="14"/>
        <v>Turfcide 75 WDG -Chemtura</v>
      </c>
      <c r="D394" s="6" t="s">
        <v>0</v>
      </c>
      <c r="E394" s="142" t="s">
        <v>1</v>
      </c>
      <c r="F394" s="5" t="s">
        <v>3</v>
      </c>
      <c r="G394" s="5" t="s">
        <v>4</v>
      </c>
      <c r="H394" s="5" t="s">
        <v>5</v>
      </c>
      <c r="I394" s="5" t="s">
        <v>16</v>
      </c>
      <c r="J394" s="5" t="s">
        <v>189</v>
      </c>
      <c r="K394" s="5" t="s">
        <v>188</v>
      </c>
      <c r="L394" s="134" t="s">
        <v>20</v>
      </c>
      <c r="M394" s="134" t="s">
        <v>21</v>
      </c>
      <c r="N394" s="134" t="s">
        <v>33</v>
      </c>
      <c r="O394" s="134" t="s">
        <v>34</v>
      </c>
      <c r="P394" s="134" t="s">
        <v>35</v>
      </c>
      <c r="Q394" s="134" t="s">
        <v>36</v>
      </c>
      <c r="R394" s="134" t="s">
        <v>37</v>
      </c>
      <c r="S394" s="134" t="s">
        <v>44</v>
      </c>
      <c r="T394" s="134"/>
      <c r="U394" s="5"/>
      <c r="V394" s="5"/>
    </row>
    <row r="395" spans="1:22">
      <c r="A395" s="7" t="s">
        <v>187</v>
      </c>
      <c r="B395" s="145" t="s">
        <v>186</v>
      </c>
      <c r="C395" s="7" t="str">
        <f t="shared" si="14"/>
        <v>Turfcide 80 -Chemtura</v>
      </c>
      <c r="D395" s="6" t="s">
        <v>0</v>
      </c>
      <c r="E395" s="142" t="s">
        <v>1</v>
      </c>
      <c r="F395" s="5" t="s">
        <v>3</v>
      </c>
      <c r="G395" s="5" t="s">
        <v>4</v>
      </c>
      <c r="H395" s="5" t="s">
        <v>5</v>
      </c>
      <c r="I395" s="5" t="s">
        <v>28</v>
      </c>
      <c r="J395" s="5" t="s">
        <v>46</v>
      </c>
      <c r="K395" s="5"/>
      <c r="L395" s="134"/>
      <c r="M395" s="134"/>
      <c r="N395" s="134"/>
      <c r="O395" s="134"/>
      <c r="P395" s="134"/>
      <c r="Q395" s="134"/>
      <c r="R395" s="134"/>
      <c r="S395" s="134"/>
      <c r="T395" s="134"/>
      <c r="U395" s="5"/>
      <c r="V395" s="5"/>
    </row>
    <row r="396" spans="1:22">
      <c r="A396" s="7" t="s">
        <v>176</v>
      </c>
      <c r="B396" s="145" t="s">
        <v>177</v>
      </c>
      <c r="C396" s="7" t="str">
        <f t="shared" si="14"/>
        <v>Tupersan 50WP -Gowan</v>
      </c>
      <c r="D396" s="6" t="s">
        <v>0</v>
      </c>
      <c r="E396" s="142" t="s">
        <v>1</v>
      </c>
      <c r="F396" s="5" t="s">
        <v>3</v>
      </c>
      <c r="G396" s="5" t="s">
        <v>4</v>
      </c>
      <c r="H396" s="5" t="s">
        <v>5</v>
      </c>
      <c r="I396" s="5" t="s">
        <v>16</v>
      </c>
      <c r="J396" s="5" t="s">
        <v>21</v>
      </c>
      <c r="K396" s="5" t="s">
        <v>22</v>
      </c>
      <c r="L396" s="134" t="s">
        <v>23</v>
      </c>
      <c r="M396" s="134" t="s">
        <v>25</v>
      </c>
      <c r="N396" s="134" t="s">
        <v>28</v>
      </c>
      <c r="O396" s="134" t="s">
        <v>49</v>
      </c>
      <c r="P396" s="134"/>
      <c r="Q396" s="134"/>
      <c r="R396" s="134"/>
      <c r="S396" s="134"/>
      <c r="T396" s="134"/>
      <c r="U396" s="5"/>
      <c r="V396" s="5"/>
    </row>
    <row r="397" spans="1:22">
      <c r="A397" s="7" t="s">
        <v>185</v>
      </c>
      <c r="B397" s="145" t="s">
        <v>177</v>
      </c>
      <c r="C397" s="7" t="str">
        <f t="shared" si="14"/>
        <v>Tupersan 70WP -Gowan</v>
      </c>
      <c r="D397" s="6" t="s">
        <v>0</v>
      </c>
      <c r="E397" s="142" t="s">
        <v>1</v>
      </c>
      <c r="F397" s="5" t="s">
        <v>3</v>
      </c>
      <c r="G397" s="5" t="s">
        <v>4</v>
      </c>
      <c r="H397" s="5" t="s">
        <v>5</v>
      </c>
      <c r="I397" s="5" t="s">
        <v>21</v>
      </c>
      <c r="J397" s="5" t="s">
        <v>16</v>
      </c>
      <c r="K397" s="5" t="s">
        <v>18</v>
      </c>
      <c r="L397" s="134" t="s">
        <v>22</v>
      </c>
      <c r="M397" s="134" t="s">
        <v>23</v>
      </c>
      <c r="N397" s="134" t="s">
        <v>25</v>
      </c>
      <c r="O397" s="134" t="s">
        <v>28</v>
      </c>
      <c r="P397" s="134"/>
      <c r="Q397" s="134"/>
      <c r="R397" s="134"/>
      <c r="S397" s="134"/>
      <c r="T397" s="134"/>
      <c r="U397" s="5"/>
      <c r="V397" s="5"/>
    </row>
    <row r="398" spans="1:22">
      <c r="A398" s="7" t="s">
        <v>184</v>
      </c>
      <c r="B398" s="145" t="s">
        <v>183</v>
      </c>
      <c r="C398" s="7" t="str">
        <f t="shared" si="14"/>
        <v>Ultra Flourish -Nufarm</v>
      </c>
      <c r="D398" s="6" t="s">
        <v>0</v>
      </c>
      <c r="E398" s="142" t="s">
        <v>1</v>
      </c>
      <c r="F398" s="5" t="s">
        <v>3</v>
      </c>
      <c r="G398" s="5" t="s">
        <v>4</v>
      </c>
      <c r="H398" s="5" t="s">
        <v>5</v>
      </c>
      <c r="I398" s="5" t="s">
        <v>16</v>
      </c>
      <c r="J398" s="5" t="s">
        <v>14</v>
      </c>
      <c r="K398" s="5" t="s">
        <v>17</v>
      </c>
      <c r="L398" s="134" t="s">
        <v>48</v>
      </c>
      <c r="M398" s="134"/>
      <c r="N398" s="134"/>
      <c r="O398" s="134"/>
      <c r="P398" s="134"/>
      <c r="Q398" s="134"/>
      <c r="R398" s="134"/>
      <c r="S398" s="134"/>
      <c r="T398" s="134"/>
      <c r="U398" s="5"/>
      <c r="V398" s="5"/>
    </row>
    <row r="399" spans="1:22">
      <c r="A399" s="7" t="s">
        <v>182</v>
      </c>
      <c r="B399" s="145" t="s">
        <v>97</v>
      </c>
      <c r="C399" s="7" t="str">
        <f t="shared" si="14"/>
        <v>Vireo 2E (Metalaxyl) -Phoenix</v>
      </c>
      <c r="D399" s="6" t="s">
        <v>0</v>
      </c>
      <c r="E399" s="142" t="s">
        <v>1</v>
      </c>
      <c r="F399" s="5" t="s">
        <v>3</v>
      </c>
      <c r="G399" s="5" t="s">
        <v>4</v>
      </c>
      <c r="H399" s="5" t="s">
        <v>5</v>
      </c>
      <c r="I399" s="5" t="s">
        <v>16</v>
      </c>
      <c r="J399" s="5" t="s">
        <v>17</v>
      </c>
      <c r="K399" s="5"/>
      <c r="L399" s="134"/>
      <c r="M399" s="134"/>
      <c r="N399" s="134"/>
      <c r="O399" s="134"/>
      <c r="P399" s="134"/>
      <c r="Q399" s="134"/>
      <c r="R399" s="134"/>
      <c r="S399" s="134"/>
      <c r="T399" s="134"/>
      <c r="U399" s="5"/>
      <c r="V399" s="5"/>
    </row>
    <row r="400" spans="1:22">
      <c r="A400" s="7" t="s">
        <v>178</v>
      </c>
      <c r="B400" s="145" t="s">
        <v>158</v>
      </c>
      <c r="C400" s="7" t="str">
        <f t="shared" si="14"/>
        <v>Vise -Adama-US</v>
      </c>
      <c r="D400" s="6" t="s">
        <v>0</v>
      </c>
      <c r="E400" s="142" t="s">
        <v>1</v>
      </c>
      <c r="F400" s="5" t="s">
        <v>3</v>
      </c>
      <c r="G400" s="5" t="s">
        <v>4</v>
      </c>
      <c r="H400" s="5" t="s">
        <v>5</v>
      </c>
      <c r="I400" s="5" t="s">
        <v>6</v>
      </c>
      <c r="J400" s="5" t="s">
        <v>16</v>
      </c>
      <c r="K400" s="5" t="s">
        <v>17</v>
      </c>
      <c r="L400" s="134"/>
      <c r="M400" s="134"/>
      <c r="N400" s="134"/>
      <c r="O400" s="134"/>
      <c r="P400" s="134"/>
      <c r="Q400" s="134"/>
      <c r="R400" s="134"/>
      <c r="S400" s="134"/>
      <c r="T400" s="134"/>
      <c r="U400" s="5"/>
      <c r="V400" s="5"/>
    </row>
    <row r="401" spans="1:22">
      <c r="A401" s="7" t="s">
        <v>181</v>
      </c>
      <c r="B401" s="145" t="s">
        <v>180</v>
      </c>
      <c r="C401" s="7" t="str">
        <f t="shared" si="14"/>
        <v>Vitalonil -Luxemburg</v>
      </c>
      <c r="D401" s="6" t="s">
        <v>0</v>
      </c>
      <c r="E401" s="142" t="s">
        <v>1</v>
      </c>
      <c r="F401" s="5" t="s">
        <v>3</v>
      </c>
      <c r="G401" s="5" t="s">
        <v>4</v>
      </c>
      <c r="H401" s="5" t="s">
        <v>5</v>
      </c>
      <c r="I401" s="5" t="s">
        <v>6</v>
      </c>
      <c r="J401" s="5" t="s">
        <v>16</v>
      </c>
      <c r="K401" s="5" t="s">
        <v>17</v>
      </c>
      <c r="L401" s="134" t="s">
        <v>46</v>
      </c>
      <c r="M401" s="134"/>
      <c r="N401" s="134"/>
      <c r="O401" s="134"/>
      <c r="P401" s="134"/>
      <c r="Q401" s="134"/>
      <c r="R401" s="134"/>
      <c r="S401" s="134"/>
      <c r="T401" s="134"/>
      <c r="U401" s="5"/>
      <c r="V401" s="5"/>
    </row>
    <row r="402" spans="1:22">
      <c r="A402" s="7"/>
      <c r="B402" s="145"/>
      <c r="C402" s="6"/>
      <c r="D402" s="5"/>
      <c r="E402" s="142"/>
      <c r="F402" s="5"/>
      <c r="G402" s="5"/>
      <c r="H402" s="5"/>
      <c r="I402" s="5"/>
      <c r="J402" s="5"/>
      <c r="K402" s="5"/>
      <c r="L402" s="134"/>
      <c r="M402" s="134"/>
      <c r="N402" s="134"/>
      <c r="O402" s="134"/>
      <c r="P402" s="134"/>
      <c r="Q402" s="134"/>
      <c r="R402" s="134"/>
      <c r="S402" s="134"/>
      <c r="T402" s="134"/>
      <c r="U402" s="5"/>
    </row>
    <row r="403" spans="1:22">
      <c r="A403" s="7"/>
      <c r="B403" s="145"/>
      <c r="C403" s="6"/>
      <c r="D403" s="5"/>
      <c r="E403" s="142"/>
      <c r="F403" s="5"/>
      <c r="G403" s="5"/>
      <c r="H403" s="5"/>
      <c r="I403" s="5"/>
      <c r="J403" s="5"/>
      <c r="K403" s="5"/>
      <c r="L403" s="134"/>
      <c r="M403" s="134"/>
      <c r="N403" s="134"/>
      <c r="O403" s="134"/>
      <c r="P403" s="134"/>
      <c r="Q403" s="134"/>
      <c r="R403" s="134"/>
    </row>
    <row r="404" spans="1:22">
      <c r="A404" s="5"/>
      <c r="B404" s="145"/>
      <c r="C404" s="6"/>
      <c r="D404" s="5"/>
      <c r="E404" s="142"/>
      <c r="F404" s="5"/>
      <c r="G404" s="5"/>
      <c r="H404" s="5"/>
      <c r="I404" s="5"/>
      <c r="J404" s="5"/>
      <c r="K404" s="5"/>
      <c r="L404" s="134"/>
      <c r="M404" s="134"/>
      <c r="N404" s="134"/>
      <c r="O404" s="134"/>
      <c r="P404" s="134"/>
      <c r="Q404" s="134"/>
      <c r="R404" s="134"/>
    </row>
    <row r="405" spans="1:22">
      <c r="A405" s="5"/>
      <c r="B405" s="149"/>
      <c r="C405" s="6"/>
      <c r="D405" s="5"/>
      <c r="E405" s="142"/>
      <c r="F405" s="5"/>
      <c r="G405" s="5"/>
      <c r="H405" s="5"/>
      <c r="I405" s="5"/>
      <c r="J405" s="5"/>
      <c r="K405" s="5"/>
      <c r="L405" s="134"/>
      <c r="M405" s="134"/>
      <c r="N405" s="134"/>
      <c r="O405" s="134"/>
      <c r="P405" s="134"/>
      <c r="Q405" s="134"/>
      <c r="R405" s="134"/>
    </row>
    <row r="406" spans="1:22">
      <c r="A406" s="5"/>
      <c r="B406" s="149"/>
      <c r="C406" s="6"/>
      <c r="D406" s="5"/>
      <c r="E406" s="142"/>
      <c r="F406" s="5"/>
      <c r="G406" s="5"/>
      <c r="H406" s="5"/>
      <c r="I406" s="5"/>
      <c r="J406" s="5"/>
      <c r="K406" s="5"/>
      <c r="L406" s="134"/>
      <c r="M406" s="134"/>
      <c r="N406" s="134"/>
      <c r="O406" s="134"/>
      <c r="P406" s="134"/>
      <c r="Q406" s="134"/>
      <c r="R406" s="134"/>
    </row>
    <row r="407" spans="1:22">
      <c r="A407" s="5"/>
      <c r="B407" s="149"/>
      <c r="C407" s="6"/>
      <c r="D407" s="5"/>
      <c r="E407" s="142"/>
      <c r="F407" s="5"/>
      <c r="G407" s="5"/>
      <c r="H407" s="5"/>
      <c r="I407" s="5"/>
      <c r="J407" s="5"/>
      <c r="K407" s="5"/>
      <c r="L407" s="134"/>
      <c r="M407" s="134"/>
      <c r="N407" s="134"/>
      <c r="O407" s="134"/>
      <c r="P407" s="134"/>
      <c r="Q407" s="134"/>
      <c r="R407" s="134"/>
    </row>
    <row r="408" spans="1:22">
      <c r="A408" s="5"/>
      <c r="B408" s="149"/>
      <c r="C408" s="6"/>
      <c r="D408" s="5"/>
      <c r="E408" s="142"/>
      <c r="F408" s="5"/>
      <c r="G408" s="5"/>
      <c r="H408" s="5"/>
      <c r="I408" s="5"/>
      <c r="J408" s="5"/>
      <c r="K408" s="5"/>
      <c r="L408" s="134"/>
      <c r="M408" s="134"/>
      <c r="N408" s="134"/>
      <c r="O408" s="134"/>
      <c r="P408" s="134"/>
      <c r="Q408" s="134"/>
      <c r="R408" s="134"/>
    </row>
  </sheetData>
  <conditionalFormatting sqref="A394">
    <cfRule type="cellIs" dxfId="35" priority="20" stopIfTrue="1" operator="equal">
      <formula>""""""</formula>
    </cfRule>
  </conditionalFormatting>
  <conditionalFormatting sqref="K298:N301 I315:J317 O298 O300:V302 J374:M374 K316:V317 S163:U164 Q298 J306:O306 O229:V229 H253:K253 M253:V253 H196:U228 H249:V252 I170 I230:V248 H229:H248 V196:V227 H182:V195 K307:O315 H343:N348 I373:N373 O299:Q299 H281:O291 N292:O297 I303:O305 P281:Q297 H292:M295 K296:M297 K331:T339 R281:V299 P303:V315 O373:V390 H303:H317 I306:I314 I374:I375 J375 S161:V162 I167:I168 H167:H170 S167:U167 S168:V170 J167:R170 H165:U165 H161:R164 H391:V401 H296:J301 N302:P302 H302:I302 H373:H390 I376:J390 K375:N390 O340:T348 U331:V348 J307:J314 H140:V152 H155:V160 H153:Q153 S153:V154 I154:Q154 H318:V330 H172:V172 H174:V176 U173:V173 H173:Q173 H254:V279 H280:M280 P280:V280 H331:J342 K340:N342 H349:V372">
    <cfRule type="cellIs" dxfId="34" priority="21" stopIfTrue="1" operator="equal">
      <formula>0</formula>
    </cfRule>
  </conditionalFormatting>
  <conditionalFormatting sqref="A215:A217 A213 A267 A305:A307 B205 A186 A336:B336 A399:B399 A233:B233 A325 B277:B278 A400 A274:A275">
    <cfRule type="cellIs" dxfId="33" priority="19" stopIfTrue="1" operator="notEqual">
      <formula>""</formula>
    </cfRule>
  </conditionalFormatting>
  <conditionalFormatting sqref="I229:N229">
    <cfRule type="cellIs" dxfId="32" priority="18" stopIfTrue="1" operator="equal">
      <formula>0</formula>
    </cfRule>
  </conditionalFormatting>
  <conditionalFormatting sqref="H177:V179 H181:V181 H180 J180:V180">
    <cfRule type="cellIs" dxfId="31" priority="17" stopIfTrue="1" operator="equal">
      <formula>0</formula>
    </cfRule>
  </conditionalFormatting>
  <conditionalFormatting sqref="H166:U166">
    <cfRule type="cellIs" dxfId="30" priority="15" stopIfTrue="1" operator="equal">
      <formula>0</formula>
    </cfRule>
  </conditionalFormatting>
  <conditionalFormatting sqref="H171:V171">
    <cfRule type="cellIs" dxfId="29" priority="14" stopIfTrue="1" operator="equal">
      <formula>0</formula>
    </cfRule>
  </conditionalFormatting>
  <conditionalFormatting sqref="J302:K302 M302">
    <cfRule type="cellIs" dxfId="28" priority="13" stopIfTrue="1" operator="equal">
      <formula>0</formula>
    </cfRule>
  </conditionalFormatting>
  <conditionalFormatting sqref="L302">
    <cfRule type="cellIs" dxfId="27" priority="12" stopIfTrue="1" operator="equal">
      <formula>0</formula>
    </cfRule>
  </conditionalFormatting>
  <conditionalFormatting sqref="A324">
    <cfRule type="cellIs" dxfId="26" priority="11" stopIfTrue="1" operator="notEqual">
      <formula>""</formula>
    </cfRule>
  </conditionalFormatting>
  <conditionalFormatting sqref="H154">
    <cfRule type="cellIs" dxfId="25" priority="8" stopIfTrue="1" operator="equal">
      <formula>0</formula>
    </cfRule>
  </conditionalFormatting>
  <conditionalFormatting sqref="T173">
    <cfRule type="cellIs" dxfId="24" priority="6" stopIfTrue="1" operator="equal">
      <formula>0</formula>
    </cfRule>
  </conditionalFormatting>
  <conditionalFormatting sqref="R173">
    <cfRule type="cellIs" dxfId="23" priority="5" stopIfTrue="1" operator="equal">
      <formula>0</formula>
    </cfRule>
  </conditionalFormatting>
  <conditionalFormatting sqref="S173">
    <cfRule type="cellIs" dxfId="22" priority="4" stopIfTrue="1" operator="equal">
      <formula>0</formula>
    </cfRule>
  </conditionalFormatting>
  <conditionalFormatting sqref="R154">
    <cfRule type="cellIs" dxfId="21" priority="3" stopIfTrue="1" operator="equal">
      <formula>0</formula>
    </cfRule>
  </conditionalFormatting>
  <conditionalFormatting sqref="N280:O280">
    <cfRule type="cellIs" dxfId="20" priority="2" stopIfTrue="1" operator="equal">
      <formula>0</formula>
    </cfRule>
  </conditionalFormatting>
  <conditionalFormatting sqref="I180">
    <cfRule type="cellIs" dxfId="19" priority="1" stopIfTrue="1" operator="equal">
      <formula>0</formula>
    </cfRule>
  </conditionalFormatting>
  <dataValidations count="1">
    <dataValidation type="list" allowBlank="1" showInputMessage="1" showErrorMessage="1" sqref="A140:A144" xr:uid="{00000000-0002-0000-0C00-000000000000}">
      <formula1>"lst_Products"</formula1>
    </dataValidation>
  </dataValidations>
  <pageMargins left="0.75" right="0.75" top="1" bottom="1" header="0.5" footer="0.5"/>
  <pageSetup orientation="portrait" horizont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1000000}">
          <x14:formula1>
            <xm:f>Tabls!$E$2:$E$46</xm:f>
          </x14:formula1>
          <xm:sqref>B140:B401</xm:sqref>
        </x14:dataValidation>
        <x14:dataValidation type="list" allowBlank="1" showInputMessage="1" showErrorMessage="1" xr:uid="{00000000-0002-0000-0C00-000002000000}">
          <x14:formula1>
            <xm:f>Tabls!$A$2:$A$304</xm:f>
          </x14:formula1>
          <xm:sqref>A145:A401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T1378"/>
  <sheetViews>
    <sheetView showGridLines="0" topLeftCell="A21" zoomScaleNormal="100" workbookViewId="0">
      <selection activeCell="C25" sqref="C25"/>
    </sheetView>
  </sheetViews>
  <sheetFormatPr baseColWidth="10" defaultColWidth="8.83203125" defaultRowHeight="15"/>
  <cols>
    <col min="2" max="4" width="11.5" customWidth="1"/>
    <col min="5" max="5" width="12.5" customWidth="1"/>
    <col min="6" max="6" width="8.5" customWidth="1"/>
    <col min="7" max="7" width="15.5" customWidth="1"/>
    <col min="8" max="8" width="10.5" style="1" customWidth="1"/>
    <col min="9" max="9" width="15" style="158" bestFit="1" customWidth="1"/>
    <col min="10" max="10" width="10.5" style="1" bestFit="1" customWidth="1"/>
    <col min="11" max="11" width="5" style="1" customWidth="1"/>
    <col min="12" max="12" width="9.5" style="1" bestFit="1" customWidth="1"/>
    <col min="13" max="13" width="12.5" bestFit="1" customWidth="1"/>
    <col min="14" max="14" width="14.5" customWidth="1"/>
    <col min="15" max="15" width="7.5" style="1" bestFit="1" customWidth="1"/>
    <col min="16" max="16" width="12.5" bestFit="1" customWidth="1"/>
  </cols>
  <sheetData>
    <row r="1" spans="1:20">
      <c r="N1" s="48" t="s">
        <v>444</v>
      </c>
      <c r="R1" s="58">
        <f>COUNTA(F2:F2500)</f>
        <v>61</v>
      </c>
      <c r="S1" s="58">
        <f>COUNTIF($F$3:$F$2500,"Tifton")</f>
        <v>60</v>
      </c>
      <c r="T1" s="58" t="s">
        <v>443</v>
      </c>
    </row>
    <row r="2" spans="1:20" ht="16" thickBot="1">
      <c r="F2" s="55" t="s">
        <v>0</v>
      </c>
      <c r="G2" s="55" t="s">
        <v>1</v>
      </c>
      <c r="H2" s="56" t="s">
        <v>3</v>
      </c>
      <c r="I2" s="159" t="s">
        <v>440</v>
      </c>
      <c r="J2" s="56" t="s">
        <v>704</v>
      </c>
      <c r="K2" s="56" t="s">
        <v>722</v>
      </c>
      <c r="L2" s="56" t="s">
        <v>441</v>
      </c>
      <c r="N2" s="49" t="str">
        <f>S3</f>
        <v>Tifton</v>
      </c>
      <c r="S2" s="58">
        <f>COUNTIF($F$3:$F$2500,"Ocilla")</f>
        <v>0</v>
      </c>
      <c r="T2" s="58"/>
    </row>
    <row r="3" spans="1:20" ht="16" thickTop="1">
      <c r="F3" t="s">
        <v>77</v>
      </c>
      <c r="G3" t="s">
        <v>102</v>
      </c>
      <c r="H3" t="s">
        <v>771</v>
      </c>
      <c r="I3" s="117">
        <v>43381</v>
      </c>
      <c r="J3" s="117">
        <v>43392</v>
      </c>
      <c r="K3"/>
      <c r="L3" s="104">
        <f t="shared" ref="L3:L34" si="0">NETWORKDAYS(I3,J3)</f>
        <v>10</v>
      </c>
      <c r="N3" s="73" t="s">
        <v>463</v>
      </c>
      <c r="O3" s="57" t="s">
        <v>442</v>
      </c>
      <c r="S3" s="58" t="str">
        <f>IF(S1=0,"Ocilla",IF(S2=0,"Tifton","All Sites"))</f>
        <v>Tifton</v>
      </c>
      <c r="T3" s="58"/>
    </row>
    <row r="4" spans="1:20">
      <c r="F4" t="s">
        <v>77</v>
      </c>
      <c r="G4" t="s">
        <v>102</v>
      </c>
      <c r="H4" t="s">
        <v>772</v>
      </c>
      <c r="I4" s="117">
        <v>43386</v>
      </c>
      <c r="J4" s="117">
        <v>43392</v>
      </c>
      <c r="K4"/>
      <c r="L4" s="104">
        <f t="shared" si="0"/>
        <v>5</v>
      </c>
      <c r="N4" s="105" t="s">
        <v>178</v>
      </c>
      <c r="O4" s="106">
        <v>1</v>
      </c>
    </row>
    <row r="5" spans="1:20">
      <c r="F5" t="s">
        <v>77</v>
      </c>
      <c r="G5" t="s">
        <v>105</v>
      </c>
      <c r="H5" t="s">
        <v>1151</v>
      </c>
      <c r="I5" s="117">
        <v>43742</v>
      </c>
      <c r="J5" s="117">
        <v>43745</v>
      </c>
      <c r="K5"/>
      <c r="L5" s="104">
        <f t="shared" si="0"/>
        <v>2</v>
      </c>
      <c r="N5" s="105" t="s">
        <v>85</v>
      </c>
      <c r="O5" s="106">
        <v>1</v>
      </c>
      <c r="Q5" s="191"/>
    </row>
    <row r="6" spans="1:20">
      <c r="F6" t="s">
        <v>77</v>
      </c>
      <c r="G6" t="s">
        <v>105</v>
      </c>
      <c r="H6" t="s">
        <v>1152</v>
      </c>
      <c r="I6" s="117">
        <v>43745</v>
      </c>
      <c r="J6" s="117">
        <v>43746</v>
      </c>
      <c r="K6"/>
      <c r="L6" s="104">
        <f t="shared" si="0"/>
        <v>2</v>
      </c>
      <c r="N6" s="105" t="s">
        <v>102</v>
      </c>
      <c r="O6" s="106">
        <v>2</v>
      </c>
    </row>
    <row r="7" spans="1:20">
      <c r="F7" t="s">
        <v>77</v>
      </c>
      <c r="G7" t="s">
        <v>105</v>
      </c>
      <c r="H7" t="s">
        <v>1173</v>
      </c>
      <c r="I7" s="117">
        <v>43748</v>
      </c>
      <c r="J7" s="117">
        <v>43749</v>
      </c>
      <c r="K7"/>
      <c r="L7" s="104">
        <f t="shared" si="0"/>
        <v>2</v>
      </c>
      <c r="N7" s="105" t="s">
        <v>152</v>
      </c>
      <c r="O7" s="106">
        <v>2</v>
      </c>
      <c r="Q7" s="191"/>
    </row>
    <row r="8" spans="1:20">
      <c r="F8" t="s">
        <v>77</v>
      </c>
      <c r="G8" t="s">
        <v>105</v>
      </c>
      <c r="H8" t="s">
        <v>1178</v>
      </c>
      <c r="I8" s="117">
        <v>43748</v>
      </c>
      <c r="J8" s="117">
        <v>43749</v>
      </c>
      <c r="K8"/>
      <c r="L8" s="104">
        <f t="shared" si="0"/>
        <v>2</v>
      </c>
      <c r="N8" s="105" t="s">
        <v>568</v>
      </c>
      <c r="O8" s="106">
        <v>2</v>
      </c>
      <c r="Q8" s="191"/>
    </row>
    <row r="9" spans="1:20">
      <c r="F9" t="s">
        <v>77</v>
      </c>
      <c r="G9" t="s">
        <v>105</v>
      </c>
      <c r="H9" t="s">
        <v>1181</v>
      </c>
      <c r="I9" s="117">
        <v>43750</v>
      </c>
      <c r="J9" s="117">
        <v>43753</v>
      </c>
      <c r="K9"/>
      <c r="L9" s="104">
        <f t="shared" si="0"/>
        <v>2</v>
      </c>
      <c r="N9" s="105" t="s">
        <v>757</v>
      </c>
      <c r="O9" s="106">
        <v>1</v>
      </c>
      <c r="Q9" s="191"/>
    </row>
    <row r="10" spans="1:20">
      <c r="F10" t="s">
        <v>77</v>
      </c>
      <c r="G10" t="s">
        <v>105</v>
      </c>
      <c r="H10" t="s">
        <v>1194</v>
      </c>
      <c r="I10" s="117">
        <v>43754</v>
      </c>
      <c r="J10" s="117">
        <v>43755</v>
      </c>
      <c r="K10"/>
      <c r="L10" s="104">
        <f t="shared" si="0"/>
        <v>2</v>
      </c>
      <c r="N10" s="105" t="s">
        <v>438</v>
      </c>
      <c r="O10" s="106">
        <v>9</v>
      </c>
    </row>
    <row r="11" spans="1:20">
      <c r="F11" t="s">
        <v>77</v>
      </c>
      <c r="G11" t="s">
        <v>105</v>
      </c>
      <c r="H11" t="s">
        <v>1195</v>
      </c>
      <c r="I11" s="117">
        <v>43754</v>
      </c>
      <c r="J11" s="117">
        <v>43755</v>
      </c>
      <c r="K11"/>
      <c r="L11" s="104">
        <f t="shared" si="0"/>
        <v>2</v>
      </c>
      <c r="O11"/>
      <c r="Q11" s="191"/>
    </row>
    <row r="12" spans="1:20">
      <c r="B12" t="s">
        <v>468</v>
      </c>
      <c r="F12" t="s">
        <v>77</v>
      </c>
      <c r="G12" t="s">
        <v>150</v>
      </c>
      <c r="H12" t="s">
        <v>1134</v>
      </c>
      <c r="I12" s="117">
        <v>43739</v>
      </c>
      <c r="J12" s="117">
        <v>43740</v>
      </c>
      <c r="K12"/>
      <c r="L12" s="104">
        <f t="shared" si="0"/>
        <v>2</v>
      </c>
      <c r="O12"/>
      <c r="Q12" s="191"/>
    </row>
    <row r="13" spans="1:20">
      <c r="F13" t="s">
        <v>77</v>
      </c>
      <c r="G13" t="s">
        <v>150</v>
      </c>
      <c r="H13" t="s">
        <v>1172</v>
      </c>
      <c r="I13" s="117">
        <v>43748</v>
      </c>
      <c r="J13" s="117">
        <v>43749</v>
      </c>
      <c r="K13"/>
      <c r="L13" s="104">
        <f t="shared" si="0"/>
        <v>2</v>
      </c>
      <c r="O13"/>
    </row>
    <row r="14" spans="1:20">
      <c r="A14" s="77" t="s">
        <v>464</v>
      </c>
      <c r="B14" s="75" t="s">
        <v>71</v>
      </c>
      <c r="C14" s="75" t="s">
        <v>77</v>
      </c>
      <c r="F14" t="s">
        <v>77</v>
      </c>
      <c r="G14" t="s">
        <v>150</v>
      </c>
      <c r="H14" t="s">
        <v>1191</v>
      </c>
      <c r="I14" s="117">
        <v>43753</v>
      </c>
      <c r="J14" s="117">
        <v>43754</v>
      </c>
      <c r="K14"/>
      <c r="L14" s="104">
        <f t="shared" si="0"/>
        <v>2</v>
      </c>
      <c r="O14"/>
    </row>
    <row r="15" spans="1:20">
      <c r="A15" s="76" t="s">
        <v>467</v>
      </c>
      <c r="B15" s="104">
        <v>1.228</v>
      </c>
      <c r="C15" s="104">
        <v>1.1259999999999999</v>
      </c>
      <c r="F15" t="s">
        <v>77</v>
      </c>
      <c r="G15" t="s">
        <v>150</v>
      </c>
      <c r="H15" t="s">
        <v>1179</v>
      </c>
      <c r="I15" s="117">
        <v>43749</v>
      </c>
      <c r="J15" s="117">
        <v>43753</v>
      </c>
      <c r="K15"/>
      <c r="L15" s="104">
        <f t="shared" si="0"/>
        <v>3</v>
      </c>
      <c r="O15"/>
    </row>
    <row r="16" spans="1:20">
      <c r="A16" s="76" t="s">
        <v>466</v>
      </c>
      <c r="B16" s="104">
        <v>1.875</v>
      </c>
      <c r="C16" s="104">
        <v>3.4510000000000001</v>
      </c>
      <c r="F16" t="s">
        <v>77</v>
      </c>
      <c r="G16" t="s">
        <v>150</v>
      </c>
      <c r="H16" t="s">
        <v>1180</v>
      </c>
      <c r="I16" s="117">
        <v>43750</v>
      </c>
      <c r="J16" s="117">
        <v>43753</v>
      </c>
      <c r="K16"/>
      <c r="L16" s="104">
        <f t="shared" si="0"/>
        <v>2</v>
      </c>
      <c r="O16"/>
      <c r="R16" s="192"/>
    </row>
    <row r="17" spans="1:18">
      <c r="A17" s="76" t="s">
        <v>465</v>
      </c>
      <c r="B17" s="216">
        <v>1.6</v>
      </c>
      <c r="C17" s="216">
        <v>2.1</v>
      </c>
      <c r="F17" t="s">
        <v>77</v>
      </c>
      <c r="G17" t="s">
        <v>150</v>
      </c>
      <c r="H17" t="s">
        <v>1182</v>
      </c>
      <c r="I17" s="117">
        <v>43750</v>
      </c>
      <c r="J17" s="117">
        <v>43753</v>
      </c>
      <c r="K17"/>
      <c r="L17" s="104">
        <f t="shared" si="0"/>
        <v>2</v>
      </c>
      <c r="O17"/>
      <c r="R17" s="192"/>
    </row>
    <row r="18" spans="1:18">
      <c r="A18" s="76" t="s">
        <v>469</v>
      </c>
      <c r="B18" s="216">
        <v>1.5</v>
      </c>
      <c r="C18" s="216">
        <v>1.8</v>
      </c>
      <c r="F18" t="s">
        <v>77</v>
      </c>
      <c r="G18" t="s">
        <v>150</v>
      </c>
      <c r="H18" t="s">
        <v>1183</v>
      </c>
      <c r="I18" s="117">
        <v>43750</v>
      </c>
      <c r="J18" s="117">
        <v>43753</v>
      </c>
      <c r="K18"/>
      <c r="L18" s="104">
        <f t="shared" si="0"/>
        <v>2</v>
      </c>
      <c r="O18"/>
      <c r="R18" s="192"/>
    </row>
    <row r="19" spans="1:18">
      <c r="A19" s="76" t="s">
        <v>470</v>
      </c>
      <c r="B19" s="216">
        <v>1.444</v>
      </c>
      <c r="C19" s="216">
        <v>1.6</v>
      </c>
      <c r="F19" t="s">
        <v>77</v>
      </c>
      <c r="G19" t="s">
        <v>150</v>
      </c>
      <c r="H19" t="s">
        <v>1184</v>
      </c>
      <c r="I19" s="117">
        <v>43751</v>
      </c>
      <c r="J19" s="117">
        <v>43753</v>
      </c>
      <c r="K19"/>
      <c r="L19" s="104">
        <f t="shared" si="0"/>
        <v>2</v>
      </c>
      <c r="O19"/>
    </row>
    <row r="20" spans="1:18">
      <c r="A20" s="76" t="s">
        <v>471</v>
      </c>
      <c r="B20" s="216">
        <v>1.3779999999999999</v>
      </c>
      <c r="C20" s="216">
        <v>1.5649999999999999</v>
      </c>
      <c r="F20" t="s">
        <v>77</v>
      </c>
      <c r="G20" t="s">
        <v>150</v>
      </c>
      <c r="H20" t="s">
        <v>1185</v>
      </c>
      <c r="I20" s="117">
        <v>43751</v>
      </c>
      <c r="J20" s="117">
        <v>43753</v>
      </c>
      <c r="K20"/>
      <c r="L20" s="104">
        <f t="shared" si="0"/>
        <v>2</v>
      </c>
      <c r="O20"/>
    </row>
    <row r="21" spans="1:18">
      <c r="A21" s="76" t="s">
        <v>472</v>
      </c>
      <c r="B21" s="216">
        <v>1.552</v>
      </c>
      <c r="C21" s="216">
        <v>1.4</v>
      </c>
      <c r="F21" t="s">
        <v>77</v>
      </c>
      <c r="G21" t="s">
        <v>150</v>
      </c>
      <c r="H21" t="s">
        <v>1186</v>
      </c>
      <c r="I21" s="117">
        <v>43751</v>
      </c>
      <c r="J21" s="117">
        <v>43753</v>
      </c>
      <c r="K21"/>
      <c r="L21" s="104">
        <f t="shared" si="0"/>
        <v>2</v>
      </c>
      <c r="O21"/>
    </row>
    <row r="22" spans="1:18">
      <c r="A22" s="76" t="s">
        <v>473</v>
      </c>
      <c r="B22" s="216">
        <v>1.7</v>
      </c>
      <c r="C22" s="216">
        <v>1.734</v>
      </c>
      <c r="F22" t="s">
        <v>77</v>
      </c>
      <c r="G22" t="s">
        <v>150</v>
      </c>
      <c r="H22" t="s">
        <v>1187</v>
      </c>
      <c r="I22" s="117">
        <v>43751</v>
      </c>
      <c r="J22" s="117">
        <v>43753</v>
      </c>
      <c r="K22"/>
      <c r="L22" s="104">
        <f t="shared" si="0"/>
        <v>2</v>
      </c>
      <c r="O22"/>
    </row>
    <row r="23" spans="1:18">
      <c r="A23" s="76" t="s">
        <v>474</v>
      </c>
      <c r="B23" s="216">
        <v>1.554</v>
      </c>
      <c r="C23" s="216">
        <v>1.744</v>
      </c>
      <c r="F23" t="s">
        <v>77</v>
      </c>
      <c r="G23" t="s">
        <v>150</v>
      </c>
      <c r="H23" t="s">
        <v>1188</v>
      </c>
      <c r="I23" s="117">
        <v>43752</v>
      </c>
      <c r="J23" s="117">
        <v>43753</v>
      </c>
      <c r="K23"/>
      <c r="L23" s="104">
        <f t="shared" si="0"/>
        <v>2</v>
      </c>
      <c r="O23"/>
    </row>
    <row r="24" spans="1:18">
      <c r="A24" s="76" t="s">
        <v>475</v>
      </c>
      <c r="B24" s="216">
        <v>1.6659999999999999</v>
      </c>
      <c r="C24" s="216">
        <v>1.714</v>
      </c>
      <c r="F24" t="s">
        <v>77</v>
      </c>
      <c r="G24" t="s">
        <v>150</v>
      </c>
      <c r="H24" t="s">
        <v>1189</v>
      </c>
      <c r="I24" s="117">
        <v>43752</v>
      </c>
      <c r="J24" s="117">
        <v>43753</v>
      </c>
      <c r="K24"/>
      <c r="L24" s="104">
        <f t="shared" si="0"/>
        <v>2</v>
      </c>
      <c r="O24"/>
    </row>
    <row r="25" spans="1:18">
      <c r="A25" s="76" t="s">
        <v>476</v>
      </c>
      <c r="B25" s="216"/>
      <c r="C25" s="216"/>
      <c r="F25" t="s">
        <v>77</v>
      </c>
      <c r="G25" t="s">
        <v>150</v>
      </c>
      <c r="H25" t="s">
        <v>1190</v>
      </c>
      <c r="I25" s="117">
        <v>43753</v>
      </c>
      <c r="J25" s="117">
        <v>43754</v>
      </c>
      <c r="K25"/>
      <c r="L25" s="104">
        <f t="shared" si="0"/>
        <v>2</v>
      </c>
      <c r="O25"/>
    </row>
    <row r="26" spans="1:18">
      <c r="A26" s="76" t="s">
        <v>477</v>
      </c>
      <c r="B26" s="216"/>
      <c r="C26" s="216"/>
      <c r="F26" t="s">
        <v>77</v>
      </c>
      <c r="G26" t="s">
        <v>150</v>
      </c>
      <c r="H26" t="s">
        <v>1192</v>
      </c>
      <c r="I26" s="117">
        <v>43753</v>
      </c>
      <c r="J26" s="117">
        <v>43754</v>
      </c>
      <c r="K26"/>
      <c r="L26" s="104">
        <f t="shared" si="0"/>
        <v>2</v>
      </c>
      <c r="O26"/>
    </row>
    <row r="27" spans="1:18">
      <c r="A27" s="74"/>
      <c r="B27" s="1"/>
      <c r="C27" s="1"/>
      <c r="F27" t="s">
        <v>77</v>
      </c>
      <c r="G27" t="s">
        <v>150</v>
      </c>
      <c r="H27" t="s">
        <v>1193</v>
      </c>
      <c r="I27" s="117">
        <v>43754</v>
      </c>
      <c r="J27" s="117">
        <v>43754</v>
      </c>
      <c r="K27"/>
      <c r="L27" s="104">
        <f t="shared" si="0"/>
        <v>1</v>
      </c>
      <c r="O27"/>
    </row>
    <row r="28" spans="1:18">
      <c r="B28" s="1"/>
      <c r="C28" s="1"/>
      <c r="F28" t="s">
        <v>77</v>
      </c>
      <c r="G28" t="s">
        <v>150</v>
      </c>
      <c r="H28" t="s">
        <v>1196</v>
      </c>
      <c r="I28" s="117">
        <v>43754</v>
      </c>
      <c r="J28" s="117">
        <v>43755</v>
      </c>
      <c r="K28"/>
      <c r="L28" s="104">
        <f t="shared" si="0"/>
        <v>2</v>
      </c>
      <c r="O28"/>
    </row>
    <row r="29" spans="1:18">
      <c r="B29" s="1"/>
      <c r="C29" s="1"/>
      <c r="F29" t="s">
        <v>77</v>
      </c>
      <c r="G29" t="s">
        <v>150</v>
      </c>
      <c r="H29" t="s">
        <v>1197</v>
      </c>
      <c r="I29" s="117">
        <v>43755</v>
      </c>
      <c r="J29" s="117">
        <v>43755</v>
      </c>
      <c r="K29"/>
      <c r="L29" s="104">
        <f t="shared" si="0"/>
        <v>1</v>
      </c>
      <c r="O29"/>
    </row>
    <row r="30" spans="1:18">
      <c r="B30" s="1"/>
      <c r="C30" s="1"/>
      <c r="F30" t="s">
        <v>77</v>
      </c>
      <c r="G30" t="s">
        <v>150</v>
      </c>
      <c r="H30" t="s">
        <v>1198</v>
      </c>
      <c r="I30" s="117">
        <v>43755</v>
      </c>
      <c r="J30" s="117">
        <v>43755</v>
      </c>
      <c r="K30"/>
      <c r="L30" s="104">
        <f t="shared" si="0"/>
        <v>1</v>
      </c>
      <c r="O30"/>
    </row>
    <row r="31" spans="1:18">
      <c r="B31" s="1"/>
      <c r="C31" s="1"/>
      <c r="F31" t="s">
        <v>77</v>
      </c>
      <c r="G31" t="s">
        <v>150</v>
      </c>
      <c r="H31" t="s">
        <v>1200</v>
      </c>
      <c r="I31" s="117">
        <v>43755</v>
      </c>
      <c r="J31" t="s">
        <v>754</v>
      </c>
      <c r="K31"/>
      <c r="L31" s="104" t="e">
        <f t="shared" si="0"/>
        <v>#VALUE!</v>
      </c>
      <c r="O31"/>
    </row>
    <row r="32" spans="1:18">
      <c r="B32" s="1"/>
      <c r="C32" s="1"/>
      <c r="F32" t="s">
        <v>77</v>
      </c>
      <c r="G32" t="s">
        <v>152</v>
      </c>
      <c r="H32" t="s">
        <v>703</v>
      </c>
      <c r="I32" s="117">
        <v>43034</v>
      </c>
      <c r="J32" s="117">
        <v>43034</v>
      </c>
      <c r="K32"/>
      <c r="L32" s="104">
        <f t="shared" si="0"/>
        <v>1</v>
      </c>
      <c r="O32"/>
    </row>
    <row r="33" spans="2:15">
      <c r="B33" s="1"/>
      <c r="C33" s="1"/>
      <c r="F33" t="s">
        <v>77</v>
      </c>
      <c r="G33" t="s">
        <v>152</v>
      </c>
      <c r="H33" t="s">
        <v>705</v>
      </c>
      <c r="I33" s="117">
        <v>43038</v>
      </c>
      <c r="J33" s="117">
        <v>43039</v>
      </c>
      <c r="K33"/>
      <c r="L33" s="104">
        <f t="shared" si="0"/>
        <v>2</v>
      </c>
      <c r="O33"/>
    </row>
    <row r="34" spans="2:15">
      <c r="F34" t="s">
        <v>77</v>
      </c>
      <c r="G34" t="s">
        <v>266</v>
      </c>
      <c r="H34" t="s">
        <v>1199</v>
      </c>
      <c r="I34" s="117">
        <v>43754</v>
      </c>
      <c r="J34" s="117">
        <v>43755</v>
      </c>
      <c r="K34"/>
      <c r="L34" s="104">
        <f t="shared" si="0"/>
        <v>2</v>
      </c>
      <c r="O34"/>
    </row>
    <row r="35" spans="2:15">
      <c r="F35" t="s">
        <v>77</v>
      </c>
      <c r="G35" t="s">
        <v>568</v>
      </c>
      <c r="H35" t="s">
        <v>1137</v>
      </c>
      <c r="I35" s="117">
        <v>43739</v>
      </c>
      <c r="J35" s="117">
        <v>43741</v>
      </c>
      <c r="K35"/>
      <c r="L35" s="104">
        <f t="shared" ref="L35:L61" si="1">NETWORKDAYS(I35,J35)</f>
        <v>3</v>
      </c>
      <c r="O35"/>
    </row>
    <row r="36" spans="2:15">
      <c r="F36" t="s">
        <v>77</v>
      </c>
      <c r="G36" t="s">
        <v>540</v>
      </c>
      <c r="H36" t="s">
        <v>1139</v>
      </c>
      <c r="I36" s="117">
        <v>43741</v>
      </c>
      <c r="J36" s="117">
        <v>43742</v>
      </c>
      <c r="K36"/>
      <c r="L36" s="104">
        <f t="shared" si="1"/>
        <v>2</v>
      </c>
      <c r="O36"/>
    </row>
    <row r="37" spans="2:15">
      <c r="F37" t="s">
        <v>77</v>
      </c>
      <c r="G37" t="s">
        <v>491</v>
      </c>
      <c r="H37" t="s">
        <v>1133</v>
      </c>
      <c r="I37" s="117">
        <v>43739</v>
      </c>
      <c r="J37" s="117">
        <v>43739</v>
      </c>
      <c r="K37"/>
      <c r="L37" s="104">
        <f t="shared" si="1"/>
        <v>1</v>
      </c>
      <c r="O37"/>
    </row>
    <row r="38" spans="2:15">
      <c r="F38" t="s">
        <v>77</v>
      </c>
      <c r="G38" t="s">
        <v>491</v>
      </c>
      <c r="H38" t="s">
        <v>1135</v>
      </c>
      <c r="I38" s="117">
        <v>43739</v>
      </c>
      <c r="J38" s="117">
        <v>43740</v>
      </c>
      <c r="K38"/>
      <c r="L38" s="104">
        <f t="shared" si="1"/>
        <v>2</v>
      </c>
      <c r="O38"/>
    </row>
    <row r="39" spans="2:15">
      <c r="F39" t="s">
        <v>77</v>
      </c>
      <c r="G39" t="s">
        <v>491</v>
      </c>
      <c r="H39" t="s">
        <v>1136</v>
      </c>
      <c r="I39" s="117">
        <v>43740</v>
      </c>
      <c r="J39" s="117">
        <v>43741</v>
      </c>
      <c r="K39"/>
      <c r="L39" s="104">
        <f t="shared" si="1"/>
        <v>2</v>
      </c>
      <c r="O39"/>
    </row>
    <row r="40" spans="2:15">
      <c r="F40" t="s">
        <v>77</v>
      </c>
      <c r="G40" t="s">
        <v>491</v>
      </c>
      <c r="H40" t="s">
        <v>1138</v>
      </c>
      <c r="I40" s="117">
        <v>43740</v>
      </c>
      <c r="J40" s="117">
        <v>43741</v>
      </c>
      <c r="K40"/>
      <c r="L40" s="104">
        <f t="shared" si="1"/>
        <v>2</v>
      </c>
      <c r="O40"/>
    </row>
    <row r="41" spans="2:15">
      <c r="F41" t="s">
        <v>77</v>
      </c>
      <c r="G41" t="s">
        <v>491</v>
      </c>
      <c r="H41" t="s">
        <v>1140</v>
      </c>
      <c r="I41" s="117">
        <v>43741</v>
      </c>
      <c r="J41" s="117">
        <v>43742</v>
      </c>
      <c r="K41"/>
      <c r="L41" s="104">
        <f t="shared" si="1"/>
        <v>2</v>
      </c>
      <c r="O41"/>
    </row>
    <row r="42" spans="2:15">
      <c r="F42" t="s">
        <v>77</v>
      </c>
      <c r="G42" t="s">
        <v>491</v>
      </c>
      <c r="H42" t="s">
        <v>1141</v>
      </c>
      <c r="I42" s="117">
        <v>43741</v>
      </c>
      <c r="J42" s="117">
        <v>43742</v>
      </c>
      <c r="K42"/>
      <c r="L42" s="104">
        <f t="shared" si="1"/>
        <v>2</v>
      </c>
      <c r="O42"/>
    </row>
    <row r="43" spans="2:15">
      <c r="F43" t="s">
        <v>77</v>
      </c>
      <c r="G43" t="s">
        <v>491</v>
      </c>
      <c r="H43" t="s">
        <v>1142</v>
      </c>
      <c r="I43" s="117">
        <v>43742</v>
      </c>
      <c r="J43" s="117">
        <v>43742</v>
      </c>
      <c r="K43"/>
      <c r="L43" s="104">
        <f t="shared" si="1"/>
        <v>1</v>
      </c>
      <c r="O43"/>
    </row>
    <row r="44" spans="2:15">
      <c r="F44" t="s">
        <v>77</v>
      </c>
      <c r="G44" t="s">
        <v>491</v>
      </c>
      <c r="H44" t="s">
        <v>1143</v>
      </c>
      <c r="I44" s="117">
        <v>43742</v>
      </c>
      <c r="J44" s="117">
        <v>43745</v>
      </c>
      <c r="K44"/>
      <c r="L44" s="104">
        <f t="shared" si="1"/>
        <v>2</v>
      </c>
      <c r="O44"/>
    </row>
    <row r="45" spans="2:15">
      <c r="F45" t="s">
        <v>77</v>
      </c>
      <c r="G45" t="s">
        <v>491</v>
      </c>
      <c r="H45" t="s">
        <v>1144</v>
      </c>
      <c r="I45" s="117">
        <v>43742</v>
      </c>
      <c r="J45" s="117">
        <v>43745</v>
      </c>
      <c r="K45"/>
      <c r="L45" s="104">
        <f t="shared" si="1"/>
        <v>2</v>
      </c>
      <c r="O45"/>
    </row>
    <row r="46" spans="2:15">
      <c r="F46" t="s">
        <v>77</v>
      </c>
      <c r="G46" t="s">
        <v>491</v>
      </c>
      <c r="H46" t="s">
        <v>1145</v>
      </c>
      <c r="I46" s="117">
        <v>43743</v>
      </c>
      <c r="J46" s="117">
        <v>43745</v>
      </c>
      <c r="K46"/>
      <c r="L46" s="104">
        <f t="shared" si="1"/>
        <v>1</v>
      </c>
      <c r="O46"/>
    </row>
    <row r="47" spans="2:15">
      <c r="F47" t="s">
        <v>77</v>
      </c>
      <c r="G47" t="s">
        <v>491</v>
      </c>
      <c r="H47" t="s">
        <v>1146</v>
      </c>
      <c r="I47" s="117">
        <v>43743</v>
      </c>
      <c r="J47" s="117">
        <v>43745</v>
      </c>
      <c r="K47"/>
      <c r="L47" s="104">
        <f t="shared" si="1"/>
        <v>1</v>
      </c>
      <c r="O47"/>
    </row>
    <row r="48" spans="2:15">
      <c r="F48" t="s">
        <v>77</v>
      </c>
      <c r="G48" t="s">
        <v>491</v>
      </c>
      <c r="H48" t="s">
        <v>1147</v>
      </c>
      <c r="I48" s="117">
        <v>43743</v>
      </c>
      <c r="J48" s="117">
        <v>43745</v>
      </c>
      <c r="K48"/>
      <c r="L48" s="104">
        <f t="shared" si="1"/>
        <v>1</v>
      </c>
      <c r="O48"/>
    </row>
    <row r="49" spans="6:15">
      <c r="F49" t="s">
        <v>77</v>
      </c>
      <c r="G49" t="s">
        <v>491</v>
      </c>
      <c r="H49" t="s">
        <v>1148</v>
      </c>
      <c r="I49" s="117">
        <v>43744</v>
      </c>
      <c r="J49" s="117">
        <v>43745</v>
      </c>
      <c r="K49"/>
      <c r="L49" s="104">
        <f t="shared" si="1"/>
        <v>1</v>
      </c>
      <c r="O49"/>
    </row>
    <row r="50" spans="6:15">
      <c r="F50" t="s">
        <v>77</v>
      </c>
      <c r="G50" t="s">
        <v>491</v>
      </c>
      <c r="H50" t="s">
        <v>1149</v>
      </c>
      <c r="I50" s="117">
        <v>43714</v>
      </c>
      <c r="J50" s="117">
        <v>43745</v>
      </c>
      <c r="K50"/>
      <c r="L50" s="104">
        <f t="shared" si="1"/>
        <v>22</v>
      </c>
      <c r="O50"/>
    </row>
    <row r="51" spans="6:15">
      <c r="F51" t="s">
        <v>77</v>
      </c>
      <c r="G51" t="s">
        <v>491</v>
      </c>
      <c r="H51" t="s">
        <v>1150</v>
      </c>
      <c r="I51" s="117">
        <v>43715</v>
      </c>
      <c r="J51" s="117">
        <v>43745</v>
      </c>
      <c r="K51"/>
      <c r="L51" s="104">
        <f t="shared" si="1"/>
        <v>21</v>
      </c>
      <c r="O51"/>
    </row>
    <row r="52" spans="6:15">
      <c r="F52" t="s">
        <v>77</v>
      </c>
      <c r="G52" t="s">
        <v>491</v>
      </c>
      <c r="H52" t="s">
        <v>1153</v>
      </c>
      <c r="I52" s="117">
        <v>43745</v>
      </c>
      <c r="J52" s="117">
        <v>43746</v>
      </c>
      <c r="K52"/>
      <c r="L52" s="104">
        <f t="shared" si="1"/>
        <v>2</v>
      </c>
      <c r="O52"/>
    </row>
    <row r="53" spans="6:15">
      <c r="F53" t="s">
        <v>77</v>
      </c>
      <c r="G53" t="s">
        <v>491</v>
      </c>
      <c r="H53" t="s">
        <v>1154</v>
      </c>
      <c r="I53" s="117">
        <v>43745</v>
      </c>
      <c r="J53" s="117">
        <v>43746</v>
      </c>
      <c r="K53"/>
      <c r="L53" s="104">
        <f t="shared" si="1"/>
        <v>2</v>
      </c>
      <c r="O53"/>
    </row>
    <row r="54" spans="6:15">
      <c r="F54" t="s">
        <v>77</v>
      </c>
      <c r="G54" t="s">
        <v>491</v>
      </c>
      <c r="H54" t="s">
        <v>1155</v>
      </c>
      <c r="I54" s="117">
        <v>43746</v>
      </c>
      <c r="J54" s="117">
        <v>43746</v>
      </c>
      <c r="K54"/>
      <c r="L54" s="104">
        <f t="shared" si="1"/>
        <v>1</v>
      </c>
      <c r="O54"/>
    </row>
    <row r="55" spans="6:15">
      <c r="F55" t="s">
        <v>77</v>
      </c>
      <c r="G55" t="s">
        <v>491</v>
      </c>
      <c r="H55" t="s">
        <v>1156</v>
      </c>
      <c r="I55" s="117">
        <v>43746</v>
      </c>
      <c r="J55" s="117">
        <v>43747</v>
      </c>
      <c r="K55"/>
      <c r="L55" s="104">
        <f t="shared" si="1"/>
        <v>2</v>
      </c>
      <c r="O55"/>
    </row>
    <row r="56" spans="6:15">
      <c r="F56" t="s">
        <v>77</v>
      </c>
      <c r="G56" t="s">
        <v>491</v>
      </c>
      <c r="H56" t="s">
        <v>1157</v>
      </c>
      <c r="I56" s="117">
        <v>43747</v>
      </c>
      <c r="J56" s="117">
        <v>43749</v>
      </c>
      <c r="K56"/>
      <c r="L56" s="104">
        <f t="shared" si="1"/>
        <v>3</v>
      </c>
      <c r="O56"/>
    </row>
    <row r="57" spans="6:15">
      <c r="F57" t="s">
        <v>77</v>
      </c>
      <c r="G57" t="s">
        <v>491</v>
      </c>
      <c r="H57" t="s">
        <v>1158</v>
      </c>
      <c r="I57" s="117">
        <v>43747</v>
      </c>
      <c r="J57" s="117">
        <v>43749</v>
      </c>
      <c r="K57"/>
      <c r="L57" s="104">
        <f t="shared" si="1"/>
        <v>3</v>
      </c>
      <c r="O57"/>
    </row>
    <row r="58" spans="6:15">
      <c r="F58" t="s">
        <v>77</v>
      </c>
      <c r="G58" t="s">
        <v>491</v>
      </c>
      <c r="H58" t="s">
        <v>1174</v>
      </c>
      <c r="I58" s="117">
        <v>43747</v>
      </c>
      <c r="J58" s="117">
        <v>43749</v>
      </c>
      <c r="K58"/>
      <c r="L58" s="104">
        <f t="shared" si="1"/>
        <v>3</v>
      </c>
      <c r="O58"/>
    </row>
    <row r="59" spans="6:15">
      <c r="F59" t="s">
        <v>77</v>
      </c>
      <c r="G59" t="s">
        <v>491</v>
      </c>
      <c r="H59" t="s">
        <v>1175</v>
      </c>
      <c r="I59" s="117">
        <v>43748</v>
      </c>
      <c r="J59" s="117">
        <v>43749</v>
      </c>
      <c r="K59"/>
      <c r="L59" s="104">
        <f t="shared" si="1"/>
        <v>2</v>
      </c>
      <c r="O59"/>
    </row>
    <row r="60" spans="6:15">
      <c r="F60" t="s">
        <v>77</v>
      </c>
      <c r="G60" t="s">
        <v>491</v>
      </c>
      <c r="H60" t="s">
        <v>1176</v>
      </c>
      <c r="I60" s="117">
        <v>43748</v>
      </c>
      <c r="J60" s="117">
        <v>43749</v>
      </c>
      <c r="K60"/>
      <c r="L60" s="104">
        <f t="shared" si="1"/>
        <v>2</v>
      </c>
      <c r="O60"/>
    </row>
    <row r="61" spans="6:15">
      <c r="F61" t="s">
        <v>77</v>
      </c>
      <c r="G61" t="s">
        <v>491</v>
      </c>
      <c r="H61" t="s">
        <v>1177</v>
      </c>
      <c r="I61" s="117">
        <v>43748</v>
      </c>
      <c r="J61" s="117">
        <v>43749</v>
      </c>
      <c r="K61"/>
      <c r="L61" s="104">
        <f t="shared" si="1"/>
        <v>2</v>
      </c>
      <c r="O61"/>
    </row>
    <row r="62" spans="6:15">
      <c r="F62" t="s">
        <v>77</v>
      </c>
      <c r="G62" t="s">
        <v>757</v>
      </c>
      <c r="H62" t="s">
        <v>777</v>
      </c>
      <c r="I62" s="117">
        <v>43399</v>
      </c>
      <c r="J62" s="117">
        <v>43399</v>
      </c>
      <c r="K62"/>
      <c r="L62" s="104">
        <f t="shared" ref="L62:L67" si="2">NETWORKDAYS(I62,J62)</f>
        <v>1</v>
      </c>
      <c r="O62"/>
    </row>
    <row r="63" spans="6:15">
      <c r="H63"/>
      <c r="I63"/>
      <c r="J63"/>
      <c r="K63"/>
      <c r="L63" s="104">
        <f t="shared" si="2"/>
        <v>0</v>
      </c>
      <c r="O63"/>
    </row>
    <row r="64" spans="6:15">
      <c r="H64"/>
      <c r="I64"/>
      <c r="J64"/>
      <c r="K64"/>
      <c r="L64" s="104">
        <f t="shared" si="2"/>
        <v>0</v>
      </c>
      <c r="O64"/>
    </row>
    <row r="65" spans="12:12" customFormat="1">
      <c r="L65" s="104">
        <f t="shared" si="2"/>
        <v>0</v>
      </c>
    </row>
    <row r="66" spans="12:12" customFormat="1">
      <c r="L66" s="104">
        <f t="shared" si="2"/>
        <v>0</v>
      </c>
    </row>
    <row r="67" spans="12:12" customFormat="1">
      <c r="L67" s="104">
        <f t="shared" si="2"/>
        <v>0</v>
      </c>
    </row>
    <row r="68" spans="12:12" customFormat="1">
      <c r="L68" s="104">
        <f t="shared" ref="L68:L103" si="3">NETWORKDAYS(I68,J68)</f>
        <v>0</v>
      </c>
    </row>
    <row r="69" spans="12:12" customFormat="1">
      <c r="L69" s="104">
        <f t="shared" si="3"/>
        <v>0</v>
      </c>
    </row>
    <row r="70" spans="12:12" customFormat="1">
      <c r="L70" s="104">
        <f t="shared" si="3"/>
        <v>0</v>
      </c>
    </row>
    <row r="71" spans="12:12" customFormat="1">
      <c r="L71" s="104">
        <f t="shared" si="3"/>
        <v>0</v>
      </c>
    </row>
    <row r="72" spans="12:12" customFormat="1">
      <c r="L72" s="104">
        <f t="shared" si="3"/>
        <v>0</v>
      </c>
    </row>
    <row r="73" spans="12:12" customFormat="1">
      <c r="L73" s="104">
        <f t="shared" si="3"/>
        <v>0</v>
      </c>
    </row>
    <row r="74" spans="12:12" customFormat="1">
      <c r="L74" s="104">
        <f t="shared" si="3"/>
        <v>0</v>
      </c>
    </row>
    <row r="75" spans="12:12" customFormat="1">
      <c r="L75" s="104">
        <f t="shared" si="3"/>
        <v>0</v>
      </c>
    </row>
    <row r="76" spans="12:12" customFormat="1">
      <c r="L76" s="104">
        <f t="shared" si="3"/>
        <v>0</v>
      </c>
    </row>
    <row r="77" spans="12:12" customFormat="1">
      <c r="L77" s="104">
        <f t="shared" si="3"/>
        <v>0</v>
      </c>
    </row>
    <row r="78" spans="12:12" customFormat="1">
      <c r="L78" s="104">
        <f t="shared" si="3"/>
        <v>0</v>
      </c>
    </row>
    <row r="79" spans="12:12" customFormat="1">
      <c r="L79" s="104">
        <f t="shared" si="3"/>
        <v>0</v>
      </c>
    </row>
    <row r="80" spans="12:12" customFormat="1">
      <c r="L80" s="104">
        <f t="shared" si="3"/>
        <v>0</v>
      </c>
    </row>
    <row r="81" spans="12:12" customFormat="1">
      <c r="L81" s="104">
        <f t="shared" si="3"/>
        <v>0</v>
      </c>
    </row>
    <row r="82" spans="12:12" customFormat="1">
      <c r="L82" s="104">
        <f t="shared" si="3"/>
        <v>0</v>
      </c>
    </row>
    <row r="83" spans="12:12" customFormat="1">
      <c r="L83" s="104">
        <f t="shared" si="3"/>
        <v>0</v>
      </c>
    </row>
    <row r="84" spans="12:12" customFormat="1">
      <c r="L84" s="104">
        <f t="shared" si="3"/>
        <v>0</v>
      </c>
    </row>
    <row r="85" spans="12:12" customFormat="1">
      <c r="L85" s="104">
        <f t="shared" si="3"/>
        <v>0</v>
      </c>
    </row>
    <row r="86" spans="12:12" customFormat="1">
      <c r="L86" s="104">
        <f t="shared" si="3"/>
        <v>0</v>
      </c>
    </row>
    <row r="87" spans="12:12" customFormat="1">
      <c r="L87" s="104">
        <f t="shared" si="3"/>
        <v>0</v>
      </c>
    </row>
    <row r="88" spans="12:12" customFormat="1">
      <c r="L88" s="104">
        <f t="shared" si="3"/>
        <v>0</v>
      </c>
    </row>
    <row r="89" spans="12:12" customFormat="1">
      <c r="L89" s="104">
        <f t="shared" si="3"/>
        <v>0</v>
      </c>
    </row>
    <row r="90" spans="12:12" customFormat="1">
      <c r="L90" s="104">
        <f t="shared" si="3"/>
        <v>0</v>
      </c>
    </row>
    <row r="91" spans="12:12" customFormat="1">
      <c r="L91" s="104">
        <f t="shared" si="3"/>
        <v>0</v>
      </c>
    </row>
    <row r="92" spans="12:12" customFormat="1">
      <c r="L92" s="104">
        <f t="shared" si="3"/>
        <v>0</v>
      </c>
    </row>
    <row r="93" spans="12:12" customFormat="1">
      <c r="L93" s="104">
        <f t="shared" si="3"/>
        <v>0</v>
      </c>
    </row>
    <row r="94" spans="12:12" customFormat="1">
      <c r="L94" s="104">
        <f t="shared" si="3"/>
        <v>0</v>
      </c>
    </row>
    <row r="95" spans="12:12" customFormat="1">
      <c r="L95" s="104">
        <f t="shared" si="3"/>
        <v>0</v>
      </c>
    </row>
    <row r="96" spans="12:12" customFormat="1">
      <c r="L96" s="104">
        <f t="shared" si="3"/>
        <v>0</v>
      </c>
    </row>
    <row r="97" spans="8:15">
      <c r="H97"/>
      <c r="I97"/>
      <c r="J97"/>
      <c r="K97"/>
      <c r="L97" s="104">
        <f t="shared" si="3"/>
        <v>0</v>
      </c>
      <c r="O97"/>
    </row>
    <row r="98" spans="8:15">
      <c r="H98"/>
      <c r="I98"/>
      <c r="J98"/>
      <c r="K98"/>
      <c r="L98" s="104">
        <f t="shared" si="3"/>
        <v>0</v>
      </c>
      <c r="O98"/>
    </row>
    <row r="99" spans="8:15">
      <c r="H99"/>
      <c r="I99"/>
      <c r="J99"/>
      <c r="K99"/>
      <c r="L99" s="104">
        <f t="shared" si="3"/>
        <v>0</v>
      </c>
      <c r="O99"/>
    </row>
    <row r="100" spans="8:15">
      <c r="H100"/>
      <c r="I100"/>
      <c r="J100"/>
      <c r="K100"/>
      <c r="L100" s="104">
        <f t="shared" si="3"/>
        <v>0</v>
      </c>
      <c r="O100"/>
    </row>
    <row r="101" spans="8:15">
      <c r="H101"/>
      <c r="I101"/>
      <c r="J101"/>
      <c r="K101"/>
      <c r="L101" s="104">
        <f t="shared" si="3"/>
        <v>0</v>
      </c>
      <c r="O101"/>
    </row>
    <row r="102" spans="8:15">
      <c r="H102"/>
      <c r="I102"/>
      <c r="J102"/>
      <c r="K102"/>
      <c r="L102" s="104">
        <f t="shared" si="3"/>
        <v>0</v>
      </c>
      <c r="O102"/>
    </row>
    <row r="103" spans="8:15">
      <c r="H103"/>
      <c r="I103"/>
      <c r="J103"/>
      <c r="K103"/>
      <c r="L103" s="104">
        <f t="shared" si="3"/>
        <v>0</v>
      </c>
      <c r="O103"/>
    </row>
    <row r="104" spans="8:15">
      <c r="H104"/>
      <c r="I104"/>
      <c r="J104"/>
      <c r="K104"/>
      <c r="L104" s="157">
        <f t="shared" ref="L104:L131" si="4">J104-I104</f>
        <v>0</v>
      </c>
      <c r="O104"/>
    </row>
    <row r="105" spans="8:15">
      <c r="H105"/>
      <c r="I105"/>
      <c r="J105"/>
      <c r="K105"/>
      <c r="L105" s="157">
        <f t="shared" si="4"/>
        <v>0</v>
      </c>
      <c r="O105"/>
    </row>
    <row r="106" spans="8:15">
      <c r="H106"/>
      <c r="I106"/>
      <c r="J106"/>
      <c r="K106"/>
      <c r="L106" s="157">
        <f t="shared" si="4"/>
        <v>0</v>
      </c>
    </row>
    <row r="107" spans="8:15">
      <c r="H107"/>
      <c r="I107"/>
      <c r="J107"/>
      <c r="K107"/>
      <c r="L107" s="157">
        <f t="shared" si="4"/>
        <v>0</v>
      </c>
    </row>
    <row r="108" spans="8:15">
      <c r="H108"/>
      <c r="I108"/>
      <c r="J108"/>
      <c r="K108"/>
      <c r="L108" s="157">
        <f t="shared" si="4"/>
        <v>0</v>
      </c>
    </row>
    <row r="109" spans="8:15">
      <c r="H109"/>
      <c r="I109"/>
      <c r="J109"/>
      <c r="K109"/>
      <c r="L109" s="157">
        <f t="shared" si="4"/>
        <v>0</v>
      </c>
    </row>
    <row r="110" spans="8:15">
      <c r="H110"/>
      <c r="I110"/>
      <c r="J110"/>
      <c r="K110"/>
      <c r="L110" s="157">
        <f t="shared" si="4"/>
        <v>0</v>
      </c>
    </row>
    <row r="111" spans="8:15">
      <c r="H111"/>
      <c r="I111"/>
      <c r="J111"/>
      <c r="K111"/>
      <c r="L111" s="157">
        <f t="shared" si="4"/>
        <v>0</v>
      </c>
    </row>
    <row r="112" spans="8:15">
      <c r="H112"/>
      <c r="I112"/>
      <c r="J112"/>
      <c r="K112"/>
      <c r="L112" s="157">
        <f t="shared" si="4"/>
        <v>0</v>
      </c>
    </row>
    <row r="113" spans="8:12">
      <c r="H113"/>
      <c r="I113"/>
      <c r="J113"/>
      <c r="K113"/>
      <c r="L113" s="157">
        <f t="shared" si="4"/>
        <v>0</v>
      </c>
    </row>
    <row r="114" spans="8:12">
      <c r="H114"/>
      <c r="I114"/>
      <c r="J114"/>
      <c r="K114"/>
      <c r="L114" s="157">
        <f t="shared" si="4"/>
        <v>0</v>
      </c>
    </row>
    <row r="115" spans="8:12">
      <c r="H115"/>
      <c r="I115"/>
      <c r="J115"/>
      <c r="K115"/>
      <c r="L115" s="157">
        <f t="shared" si="4"/>
        <v>0</v>
      </c>
    </row>
    <row r="116" spans="8:12">
      <c r="H116"/>
      <c r="I116"/>
      <c r="J116"/>
      <c r="K116"/>
      <c r="L116" s="157">
        <f t="shared" si="4"/>
        <v>0</v>
      </c>
    </row>
    <row r="117" spans="8:12">
      <c r="H117"/>
      <c r="I117"/>
      <c r="J117"/>
      <c r="K117"/>
      <c r="L117" s="157">
        <f t="shared" si="4"/>
        <v>0</v>
      </c>
    </row>
    <row r="118" spans="8:12">
      <c r="H118"/>
      <c r="I118"/>
      <c r="J118"/>
      <c r="K118"/>
      <c r="L118" s="157">
        <f t="shared" si="4"/>
        <v>0</v>
      </c>
    </row>
    <row r="119" spans="8:12">
      <c r="H119"/>
      <c r="I119"/>
      <c r="J119"/>
      <c r="K119"/>
      <c r="L119" s="157">
        <f t="shared" si="4"/>
        <v>0</v>
      </c>
    </row>
    <row r="120" spans="8:12">
      <c r="H120"/>
      <c r="I120"/>
      <c r="J120"/>
      <c r="K120"/>
      <c r="L120" s="157">
        <f t="shared" si="4"/>
        <v>0</v>
      </c>
    </row>
    <row r="121" spans="8:12">
      <c r="H121"/>
      <c r="I121"/>
      <c r="J121"/>
      <c r="K121"/>
      <c r="L121" s="157">
        <f t="shared" si="4"/>
        <v>0</v>
      </c>
    </row>
    <row r="122" spans="8:12">
      <c r="H122"/>
      <c r="I122"/>
      <c r="J122"/>
      <c r="K122"/>
      <c r="L122" s="157">
        <f t="shared" si="4"/>
        <v>0</v>
      </c>
    </row>
    <row r="123" spans="8:12">
      <c r="H123"/>
      <c r="I123"/>
      <c r="J123"/>
      <c r="K123"/>
      <c r="L123" s="157">
        <f t="shared" si="4"/>
        <v>0</v>
      </c>
    </row>
    <row r="124" spans="8:12">
      <c r="H124"/>
      <c r="I124"/>
      <c r="J124"/>
      <c r="K124"/>
      <c r="L124" s="157">
        <f t="shared" si="4"/>
        <v>0</v>
      </c>
    </row>
    <row r="125" spans="8:12">
      <c r="H125"/>
      <c r="I125"/>
      <c r="J125"/>
      <c r="K125"/>
      <c r="L125" s="157">
        <f t="shared" si="4"/>
        <v>0</v>
      </c>
    </row>
    <row r="126" spans="8:12">
      <c r="H126"/>
      <c r="I126"/>
      <c r="J126"/>
      <c r="K126"/>
      <c r="L126" s="157">
        <f t="shared" si="4"/>
        <v>0</v>
      </c>
    </row>
    <row r="127" spans="8:12">
      <c r="H127"/>
      <c r="I127"/>
      <c r="J127"/>
      <c r="K127"/>
      <c r="L127" s="157">
        <f t="shared" si="4"/>
        <v>0</v>
      </c>
    </row>
    <row r="128" spans="8:12">
      <c r="H128"/>
      <c r="I128"/>
      <c r="J128"/>
      <c r="K128"/>
      <c r="L128" s="157">
        <f t="shared" si="4"/>
        <v>0</v>
      </c>
    </row>
    <row r="129" spans="8:12">
      <c r="H129"/>
      <c r="I129"/>
      <c r="J129"/>
      <c r="K129"/>
      <c r="L129" s="157">
        <f t="shared" si="4"/>
        <v>0</v>
      </c>
    </row>
    <row r="130" spans="8:12">
      <c r="H130"/>
      <c r="I130"/>
      <c r="J130"/>
      <c r="K130"/>
      <c r="L130" s="157">
        <f t="shared" si="4"/>
        <v>0</v>
      </c>
    </row>
    <row r="131" spans="8:12">
      <c r="H131"/>
      <c r="I131"/>
      <c r="J131"/>
      <c r="K131"/>
      <c r="L131" s="157">
        <f t="shared" si="4"/>
        <v>0</v>
      </c>
    </row>
    <row r="132" spans="8:12">
      <c r="H132"/>
      <c r="I132"/>
      <c r="J132"/>
      <c r="K132"/>
      <c r="L132" s="157">
        <f t="shared" ref="L132:L195" si="5">J132-I132</f>
        <v>0</v>
      </c>
    </row>
    <row r="133" spans="8:12">
      <c r="H133"/>
      <c r="I133"/>
      <c r="J133"/>
      <c r="K133"/>
      <c r="L133" s="157">
        <f t="shared" si="5"/>
        <v>0</v>
      </c>
    </row>
    <row r="134" spans="8:12">
      <c r="H134"/>
      <c r="I134"/>
      <c r="J134"/>
      <c r="K134"/>
      <c r="L134" s="157">
        <f t="shared" si="5"/>
        <v>0</v>
      </c>
    </row>
    <row r="135" spans="8:12">
      <c r="H135"/>
      <c r="I135"/>
      <c r="J135"/>
      <c r="K135"/>
      <c r="L135" s="157">
        <f t="shared" si="5"/>
        <v>0</v>
      </c>
    </row>
    <row r="136" spans="8:12">
      <c r="H136"/>
      <c r="I136"/>
      <c r="J136"/>
      <c r="L136" s="157">
        <f t="shared" si="5"/>
        <v>0</v>
      </c>
    </row>
    <row r="137" spans="8:12">
      <c r="H137"/>
      <c r="I137"/>
      <c r="J137"/>
      <c r="L137" s="157">
        <f t="shared" si="5"/>
        <v>0</v>
      </c>
    </row>
    <row r="138" spans="8:12">
      <c r="H138"/>
      <c r="I138"/>
      <c r="J138"/>
      <c r="L138" s="157">
        <f t="shared" si="5"/>
        <v>0</v>
      </c>
    </row>
    <row r="139" spans="8:12">
      <c r="H139"/>
      <c r="I139"/>
      <c r="J139"/>
      <c r="L139" s="157">
        <f t="shared" si="5"/>
        <v>0</v>
      </c>
    </row>
    <row r="140" spans="8:12">
      <c r="H140"/>
      <c r="I140"/>
      <c r="J140"/>
      <c r="L140" s="157">
        <f t="shared" si="5"/>
        <v>0</v>
      </c>
    </row>
    <row r="141" spans="8:12">
      <c r="H141"/>
      <c r="I141"/>
      <c r="J141"/>
      <c r="L141" s="157">
        <f t="shared" si="5"/>
        <v>0</v>
      </c>
    </row>
    <row r="142" spans="8:12">
      <c r="H142"/>
      <c r="I142"/>
      <c r="J142"/>
      <c r="L142" s="157">
        <f t="shared" si="5"/>
        <v>0</v>
      </c>
    </row>
    <row r="143" spans="8:12">
      <c r="H143"/>
      <c r="I143"/>
      <c r="J143"/>
      <c r="L143" s="157">
        <f t="shared" si="5"/>
        <v>0</v>
      </c>
    </row>
    <row r="144" spans="8:12">
      <c r="H144"/>
      <c r="I144"/>
      <c r="J144"/>
      <c r="L144" s="157">
        <f t="shared" si="5"/>
        <v>0</v>
      </c>
    </row>
    <row r="145" spans="8:12">
      <c r="H145"/>
      <c r="I145"/>
      <c r="J145"/>
      <c r="L145" s="157">
        <f t="shared" si="5"/>
        <v>0</v>
      </c>
    </row>
    <row r="146" spans="8:12">
      <c r="H146"/>
      <c r="I146"/>
      <c r="J146"/>
      <c r="L146" s="157">
        <f t="shared" si="5"/>
        <v>0</v>
      </c>
    </row>
    <row r="147" spans="8:12">
      <c r="H147"/>
      <c r="I147"/>
      <c r="J147"/>
      <c r="L147" s="157">
        <f t="shared" si="5"/>
        <v>0</v>
      </c>
    </row>
    <row r="148" spans="8:12">
      <c r="H148"/>
      <c r="I148"/>
      <c r="J148"/>
      <c r="L148" s="157">
        <f t="shared" si="5"/>
        <v>0</v>
      </c>
    </row>
    <row r="149" spans="8:12">
      <c r="H149"/>
      <c r="I149"/>
      <c r="J149"/>
      <c r="L149" s="157">
        <f t="shared" si="5"/>
        <v>0</v>
      </c>
    </row>
    <row r="150" spans="8:12">
      <c r="H150"/>
      <c r="I150"/>
      <c r="J150"/>
      <c r="L150" s="157">
        <f t="shared" si="5"/>
        <v>0</v>
      </c>
    </row>
    <row r="151" spans="8:12">
      <c r="H151"/>
      <c r="I151"/>
      <c r="J151"/>
      <c r="L151" s="157">
        <f t="shared" si="5"/>
        <v>0</v>
      </c>
    </row>
    <row r="152" spans="8:12">
      <c r="H152"/>
      <c r="I152"/>
      <c r="J152"/>
      <c r="L152" s="157">
        <f t="shared" si="5"/>
        <v>0</v>
      </c>
    </row>
    <row r="153" spans="8:12">
      <c r="H153"/>
      <c r="I153"/>
      <c r="J153"/>
      <c r="L153" s="157">
        <f t="shared" si="5"/>
        <v>0</v>
      </c>
    </row>
    <row r="154" spans="8:12">
      <c r="H154"/>
      <c r="I154"/>
      <c r="J154"/>
      <c r="L154" s="157">
        <f t="shared" si="5"/>
        <v>0</v>
      </c>
    </row>
    <row r="155" spans="8:12">
      <c r="H155"/>
      <c r="I155"/>
      <c r="J155"/>
      <c r="L155" s="157">
        <f t="shared" si="5"/>
        <v>0</v>
      </c>
    </row>
    <row r="156" spans="8:12">
      <c r="H156"/>
      <c r="I156"/>
      <c r="J156"/>
      <c r="L156" s="157">
        <f t="shared" si="5"/>
        <v>0</v>
      </c>
    </row>
    <row r="157" spans="8:12">
      <c r="H157"/>
      <c r="I157"/>
      <c r="J157"/>
      <c r="L157" s="157">
        <f t="shared" si="5"/>
        <v>0</v>
      </c>
    </row>
    <row r="158" spans="8:12">
      <c r="H158"/>
      <c r="I158"/>
      <c r="J158"/>
      <c r="L158" s="157">
        <f t="shared" si="5"/>
        <v>0</v>
      </c>
    </row>
    <row r="159" spans="8:12">
      <c r="H159"/>
      <c r="I159"/>
      <c r="J159"/>
      <c r="L159" s="157">
        <f t="shared" si="5"/>
        <v>0</v>
      </c>
    </row>
    <row r="160" spans="8:12">
      <c r="H160"/>
      <c r="I160"/>
      <c r="J160"/>
      <c r="L160" s="157">
        <f t="shared" si="5"/>
        <v>0</v>
      </c>
    </row>
    <row r="161" spans="8:12">
      <c r="H161"/>
      <c r="I161"/>
      <c r="J161"/>
      <c r="L161" s="157">
        <f t="shared" si="5"/>
        <v>0</v>
      </c>
    </row>
    <row r="162" spans="8:12">
      <c r="H162"/>
      <c r="I162"/>
      <c r="J162"/>
      <c r="L162" s="157">
        <f t="shared" si="5"/>
        <v>0</v>
      </c>
    </row>
    <row r="163" spans="8:12">
      <c r="H163"/>
      <c r="I163"/>
      <c r="J163"/>
      <c r="L163" s="157">
        <f t="shared" si="5"/>
        <v>0</v>
      </c>
    </row>
    <row r="164" spans="8:12">
      <c r="H164"/>
      <c r="I164"/>
      <c r="J164"/>
      <c r="L164" s="157">
        <f t="shared" si="5"/>
        <v>0</v>
      </c>
    </row>
    <row r="165" spans="8:12">
      <c r="H165"/>
      <c r="I165"/>
      <c r="J165"/>
      <c r="L165" s="157">
        <f t="shared" si="5"/>
        <v>0</v>
      </c>
    </row>
    <row r="166" spans="8:12">
      <c r="H166"/>
      <c r="I166"/>
      <c r="J166"/>
      <c r="L166" s="157">
        <f t="shared" si="5"/>
        <v>0</v>
      </c>
    </row>
    <row r="167" spans="8:12">
      <c r="H167"/>
      <c r="I167"/>
      <c r="J167"/>
      <c r="L167" s="157">
        <f t="shared" si="5"/>
        <v>0</v>
      </c>
    </row>
    <row r="168" spans="8:12">
      <c r="H168"/>
      <c r="I168"/>
      <c r="J168"/>
      <c r="L168" s="157">
        <f t="shared" si="5"/>
        <v>0</v>
      </c>
    </row>
    <row r="169" spans="8:12">
      <c r="H169"/>
      <c r="I169"/>
      <c r="J169"/>
      <c r="L169" s="157">
        <f t="shared" si="5"/>
        <v>0</v>
      </c>
    </row>
    <row r="170" spans="8:12">
      <c r="H170"/>
      <c r="I170"/>
      <c r="J170"/>
      <c r="L170" s="157">
        <f t="shared" si="5"/>
        <v>0</v>
      </c>
    </row>
    <row r="171" spans="8:12">
      <c r="H171"/>
      <c r="I171"/>
      <c r="J171"/>
      <c r="L171" s="157">
        <f t="shared" si="5"/>
        <v>0</v>
      </c>
    </row>
    <row r="172" spans="8:12">
      <c r="I172" s="1"/>
      <c r="J172"/>
      <c r="L172" s="157">
        <f t="shared" si="5"/>
        <v>0</v>
      </c>
    </row>
    <row r="173" spans="8:12">
      <c r="I173" s="1"/>
      <c r="J173"/>
      <c r="L173" s="157">
        <f t="shared" si="5"/>
        <v>0</v>
      </c>
    </row>
    <row r="174" spans="8:12">
      <c r="I174" s="1"/>
      <c r="J174"/>
      <c r="L174" s="157">
        <f t="shared" si="5"/>
        <v>0</v>
      </c>
    </row>
    <row r="175" spans="8:12">
      <c r="I175" s="1"/>
      <c r="J175"/>
      <c r="L175" s="157">
        <f t="shared" si="5"/>
        <v>0</v>
      </c>
    </row>
    <row r="176" spans="8:12">
      <c r="I176" s="1"/>
      <c r="J176"/>
      <c r="L176" s="157">
        <f t="shared" si="5"/>
        <v>0</v>
      </c>
    </row>
    <row r="177" spans="9:12">
      <c r="I177" s="1"/>
      <c r="J177"/>
      <c r="L177" s="157">
        <f t="shared" si="5"/>
        <v>0</v>
      </c>
    </row>
    <row r="178" spans="9:12">
      <c r="I178" s="1"/>
      <c r="J178"/>
      <c r="L178" s="157">
        <f t="shared" si="5"/>
        <v>0</v>
      </c>
    </row>
    <row r="179" spans="9:12">
      <c r="I179" s="1"/>
      <c r="J179"/>
      <c r="L179" s="157">
        <f t="shared" si="5"/>
        <v>0</v>
      </c>
    </row>
    <row r="180" spans="9:12">
      <c r="I180" s="1"/>
      <c r="J180"/>
      <c r="L180" s="157">
        <f t="shared" si="5"/>
        <v>0</v>
      </c>
    </row>
    <row r="181" spans="9:12">
      <c r="I181" s="1"/>
      <c r="J181"/>
      <c r="L181" s="157">
        <f t="shared" si="5"/>
        <v>0</v>
      </c>
    </row>
    <row r="182" spans="9:12">
      <c r="I182" s="1"/>
      <c r="J182"/>
      <c r="L182" s="157">
        <f t="shared" si="5"/>
        <v>0</v>
      </c>
    </row>
    <row r="183" spans="9:12">
      <c r="I183" s="1"/>
      <c r="J183"/>
      <c r="L183" s="157">
        <f t="shared" si="5"/>
        <v>0</v>
      </c>
    </row>
    <row r="184" spans="9:12">
      <c r="I184" s="1"/>
      <c r="J184"/>
      <c r="L184" s="157">
        <f t="shared" si="5"/>
        <v>0</v>
      </c>
    </row>
    <row r="185" spans="9:12">
      <c r="I185" s="1"/>
      <c r="J185"/>
      <c r="L185" s="157">
        <f t="shared" si="5"/>
        <v>0</v>
      </c>
    </row>
    <row r="186" spans="9:12">
      <c r="I186" s="1"/>
      <c r="J186"/>
      <c r="L186" s="157">
        <f t="shared" si="5"/>
        <v>0</v>
      </c>
    </row>
    <row r="187" spans="9:12">
      <c r="I187" s="1"/>
      <c r="J187"/>
      <c r="L187" s="157">
        <f t="shared" si="5"/>
        <v>0</v>
      </c>
    </row>
    <row r="188" spans="9:12">
      <c r="I188" s="1"/>
      <c r="J188"/>
      <c r="L188" s="157">
        <f t="shared" si="5"/>
        <v>0</v>
      </c>
    </row>
    <row r="189" spans="9:12">
      <c r="I189" s="1"/>
      <c r="J189"/>
      <c r="L189" s="157">
        <f t="shared" si="5"/>
        <v>0</v>
      </c>
    </row>
    <row r="190" spans="9:12">
      <c r="I190" s="1"/>
      <c r="J190"/>
      <c r="L190" s="157">
        <f t="shared" si="5"/>
        <v>0</v>
      </c>
    </row>
    <row r="191" spans="9:12">
      <c r="I191" s="1"/>
      <c r="J191"/>
      <c r="L191" s="157">
        <f t="shared" si="5"/>
        <v>0</v>
      </c>
    </row>
    <row r="192" spans="9:12">
      <c r="I192" s="1"/>
      <c r="J192"/>
      <c r="L192" s="157">
        <f t="shared" si="5"/>
        <v>0</v>
      </c>
    </row>
    <row r="193" spans="9:12">
      <c r="I193" s="1"/>
      <c r="J193"/>
      <c r="L193" s="157">
        <f t="shared" si="5"/>
        <v>0</v>
      </c>
    </row>
    <row r="194" spans="9:12">
      <c r="I194" s="1"/>
      <c r="J194"/>
      <c r="L194" s="157">
        <f t="shared" si="5"/>
        <v>0</v>
      </c>
    </row>
    <row r="195" spans="9:12">
      <c r="I195" s="1"/>
      <c r="J195"/>
      <c r="L195" s="157">
        <f t="shared" si="5"/>
        <v>0</v>
      </c>
    </row>
    <row r="196" spans="9:12">
      <c r="I196" s="1"/>
      <c r="J196"/>
      <c r="L196" s="157">
        <f t="shared" ref="L196:L206" si="6">J196-I196</f>
        <v>0</v>
      </c>
    </row>
    <row r="197" spans="9:12">
      <c r="I197" s="1"/>
      <c r="J197"/>
      <c r="L197" s="157">
        <f t="shared" si="6"/>
        <v>0</v>
      </c>
    </row>
    <row r="198" spans="9:12">
      <c r="I198" s="1"/>
      <c r="J198"/>
      <c r="L198" s="157">
        <f t="shared" si="6"/>
        <v>0</v>
      </c>
    </row>
    <row r="199" spans="9:12">
      <c r="I199" s="1"/>
      <c r="J199"/>
      <c r="L199" s="157">
        <f t="shared" si="6"/>
        <v>0</v>
      </c>
    </row>
    <row r="200" spans="9:12">
      <c r="I200" s="1"/>
      <c r="J200"/>
      <c r="L200" s="157">
        <f t="shared" si="6"/>
        <v>0</v>
      </c>
    </row>
    <row r="201" spans="9:12">
      <c r="J201"/>
      <c r="L201" s="157">
        <f t="shared" si="6"/>
        <v>0</v>
      </c>
    </row>
    <row r="202" spans="9:12">
      <c r="J202"/>
      <c r="L202" s="157">
        <f t="shared" si="6"/>
        <v>0</v>
      </c>
    </row>
    <row r="203" spans="9:12">
      <c r="J203"/>
      <c r="L203" s="157">
        <f t="shared" si="6"/>
        <v>0</v>
      </c>
    </row>
    <row r="204" spans="9:12">
      <c r="J204"/>
      <c r="L204" s="157">
        <f t="shared" si="6"/>
        <v>0</v>
      </c>
    </row>
    <row r="205" spans="9:12">
      <c r="J205"/>
      <c r="L205" s="157">
        <f t="shared" si="6"/>
        <v>0</v>
      </c>
    </row>
    <row r="206" spans="9:12">
      <c r="J206"/>
      <c r="L206" s="157">
        <f t="shared" si="6"/>
        <v>0</v>
      </c>
    </row>
    <row r="207" spans="9:12">
      <c r="J207"/>
    </row>
    <row r="208" spans="9:12">
      <c r="J208"/>
    </row>
    <row r="209" spans="10:10">
      <c r="J209"/>
    </row>
    <row r="210" spans="10:10">
      <c r="J210"/>
    </row>
    <row r="211" spans="10:10">
      <c r="J211"/>
    </row>
    <row r="212" spans="10:10">
      <c r="J212"/>
    </row>
    <row r="213" spans="10:10">
      <c r="J213"/>
    </row>
    <row r="214" spans="10:10">
      <c r="J214"/>
    </row>
    <row r="215" spans="10:10">
      <c r="J215"/>
    </row>
    <row r="216" spans="10:10">
      <c r="J216"/>
    </row>
    <row r="217" spans="10:10">
      <c r="J217"/>
    </row>
    <row r="218" spans="10:10">
      <c r="J218"/>
    </row>
    <row r="219" spans="10:10">
      <c r="J219"/>
    </row>
    <row r="220" spans="10:10">
      <c r="J220"/>
    </row>
    <row r="221" spans="10:10">
      <c r="J221"/>
    </row>
    <row r="222" spans="10:10">
      <c r="J222"/>
    </row>
    <row r="223" spans="10:10">
      <c r="J223"/>
    </row>
    <row r="224" spans="10:10">
      <c r="J224"/>
    </row>
    <row r="225" spans="10:10">
      <c r="J225"/>
    </row>
    <row r="226" spans="10:10">
      <c r="J226"/>
    </row>
    <row r="227" spans="10:10">
      <c r="J227"/>
    </row>
    <row r="228" spans="10:10">
      <c r="J228"/>
    </row>
    <row r="229" spans="10:10">
      <c r="J229"/>
    </row>
    <row r="230" spans="10:10">
      <c r="J230"/>
    </row>
    <row r="231" spans="10:10">
      <c r="J231"/>
    </row>
    <row r="232" spans="10:10">
      <c r="J232"/>
    </row>
    <row r="233" spans="10:10">
      <c r="J233"/>
    </row>
    <row r="234" spans="10:10">
      <c r="J234"/>
    </row>
    <row r="235" spans="10:10">
      <c r="J235"/>
    </row>
    <row r="236" spans="10:10">
      <c r="J236"/>
    </row>
    <row r="237" spans="10:10">
      <c r="J237"/>
    </row>
    <row r="238" spans="10:10">
      <c r="J238"/>
    </row>
    <row r="239" spans="10:10">
      <c r="J239"/>
    </row>
    <row r="240" spans="10:10">
      <c r="J240"/>
    </row>
    <row r="241" spans="10:10">
      <c r="J241"/>
    </row>
    <row r="242" spans="10:10">
      <c r="J242"/>
    </row>
    <row r="243" spans="10:10">
      <c r="J243"/>
    </row>
    <row r="244" spans="10:10">
      <c r="J244"/>
    </row>
    <row r="245" spans="10:10">
      <c r="J245"/>
    </row>
    <row r="246" spans="10:10">
      <c r="J246"/>
    </row>
    <row r="247" spans="10:10">
      <c r="J247"/>
    </row>
    <row r="248" spans="10:10">
      <c r="J248"/>
    </row>
    <row r="249" spans="10:10">
      <c r="J249"/>
    </row>
    <row r="250" spans="10:10">
      <c r="J250"/>
    </row>
    <row r="251" spans="10:10">
      <c r="J251"/>
    </row>
    <row r="252" spans="10:10">
      <c r="J252"/>
    </row>
    <row r="253" spans="10:10">
      <c r="J253"/>
    </row>
    <row r="254" spans="10:10">
      <c r="J254"/>
    </row>
    <row r="255" spans="10:10">
      <c r="J255"/>
    </row>
    <row r="256" spans="10:10">
      <c r="J256"/>
    </row>
    <row r="257" spans="10:10">
      <c r="J257"/>
    </row>
    <row r="258" spans="10:10">
      <c r="J258"/>
    </row>
    <row r="259" spans="10:10">
      <c r="J259"/>
    </row>
    <row r="260" spans="10:10">
      <c r="J260"/>
    </row>
    <row r="261" spans="10:10">
      <c r="J261"/>
    </row>
    <row r="262" spans="10:10">
      <c r="J262"/>
    </row>
    <row r="263" spans="10:10">
      <c r="J263"/>
    </row>
    <row r="264" spans="10:10">
      <c r="J264"/>
    </row>
    <row r="265" spans="10:10">
      <c r="J265"/>
    </row>
    <row r="266" spans="10:10">
      <c r="J266"/>
    </row>
    <row r="267" spans="10:10">
      <c r="J267"/>
    </row>
    <row r="268" spans="10:10">
      <c r="J268"/>
    </row>
    <row r="269" spans="10:10">
      <c r="J269"/>
    </row>
    <row r="270" spans="10:10">
      <c r="J270"/>
    </row>
    <row r="271" spans="10:10">
      <c r="J271"/>
    </row>
    <row r="272" spans="10:10">
      <c r="J272"/>
    </row>
    <row r="273" spans="10:10">
      <c r="J273"/>
    </row>
    <row r="274" spans="10:10">
      <c r="J274"/>
    </row>
    <row r="275" spans="10:10">
      <c r="J275"/>
    </row>
    <row r="276" spans="10:10">
      <c r="J276"/>
    </row>
    <row r="277" spans="10:10">
      <c r="J277"/>
    </row>
    <row r="278" spans="10:10">
      <c r="J278"/>
    </row>
    <row r="279" spans="10:10">
      <c r="J279"/>
    </row>
    <row r="280" spans="10:10">
      <c r="J280"/>
    </row>
    <row r="281" spans="10:10">
      <c r="J281"/>
    </row>
    <row r="282" spans="10:10">
      <c r="J282"/>
    </row>
    <row r="283" spans="10:10">
      <c r="J283"/>
    </row>
    <row r="284" spans="10:10">
      <c r="J284"/>
    </row>
    <row r="285" spans="10:10">
      <c r="J285"/>
    </row>
    <row r="286" spans="10:10">
      <c r="J286"/>
    </row>
    <row r="287" spans="10:10">
      <c r="J287"/>
    </row>
    <row r="288" spans="10:10">
      <c r="J288"/>
    </row>
    <row r="289" spans="10:10">
      <c r="J289"/>
    </row>
    <row r="290" spans="10:10">
      <c r="J290"/>
    </row>
    <row r="291" spans="10:10">
      <c r="J291"/>
    </row>
    <row r="292" spans="10:10">
      <c r="J292"/>
    </row>
    <row r="293" spans="10:10">
      <c r="J293"/>
    </row>
    <row r="294" spans="10:10">
      <c r="J294"/>
    </row>
    <row r="295" spans="10:10">
      <c r="J295"/>
    </row>
    <row r="296" spans="10:10">
      <c r="J296"/>
    </row>
    <row r="297" spans="10:10">
      <c r="J297"/>
    </row>
    <row r="298" spans="10:10">
      <c r="J298"/>
    </row>
    <row r="299" spans="10:10">
      <c r="J299"/>
    </row>
    <row r="300" spans="10:10">
      <c r="J300"/>
    </row>
    <row r="301" spans="10:10">
      <c r="J301"/>
    </row>
    <row r="302" spans="10:10">
      <c r="J302"/>
    </row>
    <row r="303" spans="10:10">
      <c r="J303"/>
    </row>
    <row r="304" spans="10:10">
      <c r="J304"/>
    </row>
    <row r="305" spans="10:10">
      <c r="J305"/>
    </row>
    <row r="306" spans="10:10">
      <c r="J306"/>
    </row>
    <row r="307" spans="10:10">
      <c r="J307"/>
    </row>
    <row r="308" spans="10:10">
      <c r="J308"/>
    </row>
    <row r="309" spans="10:10">
      <c r="J309"/>
    </row>
    <row r="310" spans="10:10">
      <c r="J310"/>
    </row>
    <row r="311" spans="10:10">
      <c r="J311"/>
    </row>
    <row r="312" spans="10:10">
      <c r="J312"/>
    </row>
    <row r="313" spans="10:10">
      <c r="J313"/>
    </row>
    <row r="314" spans="10:10">
      <c r="J314"/>
    </row>
    <row r="315" spans="10:10">
      <c r="J315"/>
    </row>
    <row r="316" spans="10:10">
      <c r="J316"/>
    </row>
    <row r="317" spans="10:10">
      <c r="J317"/>
    </row>
    <row r="318" spans="10:10">
      <c r="J318"/>
    </row>
    <row r="319" spans="10:10">
      <c r="J319"/>
    </row>
    <row r="320" spans="10:10">
      <c r="J320"/>
    </row>
    <row r="321" spans="10:10">
      <c r="J321"/>
    </row>
    <row r="322" spans="10:10">
      <c r="J322"/>
    </row>
    <row r="323" spans="10:10">
      <c r="J323"/>
    </row>
    <row r="324" spans="10:10">
      <c r="J324"/>
    </row>
    <row r="325" spans="10:10">
      <c r="J325"/>
    </row>
    <row r="326" spans="10:10">
      <c r="J326"/>
    </row>
    <row r="327" spans="10:10">
      <c r="J327"/>
    </row>
    <row r="328" spans="10:10">
      <c r="J328"/>
    </row>
    <row r="329" spans="10:10">
      <c r="J329"/>
    </row>
    <row r="330" spans="10:10">
      <c r="J330"/>
    </row>
    <row r="331" spans="10:10">
      <c r="J331"/>
    </row>
    <row r="332" spans="10:10">
      <c r="J332"/>
    </row>
    <row r="333" spans="10:10">
      <c r="J333"/>
    </row>
    <row r="334" spans="10:10">
      <c r="J334"/>
    </row>
    <row r="335" spans="10:10">
      <c r="J335"/>
    </row>
    <row r="336" spans="10:10">
      <c r="J336"/>
    </row>
    <row r="337" spans="10:10">
      <c r="J337"/>
    </row>
    <row r="338" spans="10:10">
      <c r="J338"/>
    </row>
    <row r="339" spans="10:10">
      <c r="J339"/>
    </row>
    <row r="340" spans="10:10">
      <c r="J340"/>
    </row>
    <row r="341" spans="10:10">
      <c r="J341"/>
    </row>
    <row r="342" spans="10:10">
      <c r="J342"/>
    </row>
    <row r="343" spans="10:10">
      <c r="J343"/>
    </row>
    <row r="344" spans="10:10">
      <c r="J344"/>
    </row>
    <row r="345" spans="10:10">
      <c r="J345"/>
    </row>
    <row r="346" spans="10:10">
      <c r="J346"/>
    </row>
    <row r="347" spans="10:10">
      <c r="J347"/>
    </row>
    <row r="348" spans="10:10">
      <c r="J348"/>
    </row>
    <row r="349" spans="10:10">
      <c r="J349"/>
    </row>
    <row r="350" spans="10:10">
      <c r="J350"/>
    </row>
    <row r="351" spans="10:10">
      <c r="J351"/>
    </row>
    <row r="352" spans="10:10">
      <c r="J352"/>
    </row>
    <row r="353" spans="10:10">
      <c r="J353"/>
    </row>
    <row r="354" spans="10:10">
      <c r="J354"/>
    </row>
    <row r="355" spans="10:10">
      <c r="J355"/>
    </row>
    <row r="356" spans="10:10">
      <c r="J356"/>
    </row>
    <row r="357" spans="10:10">
      <c r="J357"/>
    </row>
    <row r="358" spans="10:10">
      <c r="J358"/>
    </row>
    <row r="359" spans="10:10">
      <c r="J359"/>
    </row>
    <row r="360" spans="10:10">
      <c r="J360"/>
    </row>
    <row r="361" spans="10:10">
      <c r="J361"/>
    </row>
    <row r="362" spans="10:10">
      <c r="J362"/>
    </row>
    <row r="363" spans="10:10">
      <c r="J363"/>
    </row>
    <row r="364" spans="10:10">
      <c r="J364"/>
    </row>
    <row r="365" spans="10:10">
      <c r="J365"/>
    </row>
    <row r="366" spans="10:10">
      <c r="J366"/>
    </row>
    <row r="367" spans="10:10">
      <c r="J367"/>
    </row>
    <row r="368" spans="10:10">
      <c r="J368"/>
    </row>
    <row r="369" spans="10:10">
      <c r="J369"/>
    </row>
    <row r="370" spans="10:10">
      <c r="J370"/>
    </row>
    <row r="371" spans="10:10">
      <c r="J371"/>
    </row>
    <row r="372" spans="10:10">
      <c r="J372"/>
    </row>
    <row r="373" spans="10:10">
      <c r="J373"/>
    </row>
    <row r="374" spans="10:10">
      <c r="J374"/>
    </row>
    <row r="375" spans="10:10">
      <c r="J375"/>
    </row>
    <row r="376" spans="10:10">
      <c r="J376"/>
    </row>
    <row r="377" spans="10:10">
      <c r="J377"/>
    </row>
    <row r="378" spans="10:10">
      <c r="J378"/>
    </row>
    <row r="379" spans="10:10">
      <c r="J379"/>
    </row>
    <row r="380" spans="10:10">
      <c r="J380"/>
    </row>
    <row r="381" spans="10:10">
      <c r="J381"/>
    </row>
    <row r="382" spans="10:10">
      <c r="J382"/>
    </row>
    <row r="383" spans="10:10">
      <c r="J383"/>
    </row>
    <row r="384" spans="10:10">
      <c r="J384"/>
    </row>
    <row r="385" spans="10:10">
      <c r="J385"/>
    </row>
    <row r="386" spans="10:10">
      <c r="J386"/>
    </row>
    <row r="387" spans="10:10">
      <c r="J387"/>
    </row>
    <row r="388" spans="10:10">
      <c r="J388"/>
    </row>
    <row r="389" spans="10:10">
      <c r="J389"/>
    </row>
    <row r="390" spans="10:10">
      <c r="J390"/>
    </row>
    <row r="391" spans="10:10">
      <c r="J391"/>
    </row>
    <row r="392" spans="10:10">
      <c r="J392"/>
    </row>
    <row r="393" spans="10:10">
      <c r="J393"/>
    </row>
    <row r="394" spans="10:10">
      <c r="J394"/>
    </row>
    <row r="395" spans="10:10">
      <c r="J395"/>
    </row>
    <row r="396" spans="10:10">
      <c r="J396"/>
    </row>
    <row r="397" spans="10:10">
      <c r="J397"/>
    </row>
    <row r="398" spans="10:10">
      <c r="J398"/>
    </row>
    <row r="399" spans="10:10">
      <c r="J399"/>
    </row>
    <row r="400" spans="10:10">
      <c r="J400"/>
    </row>
    <row r="401" spans="10:10">
      <c r="J401"/>
    </row>
    <row r="402" spans="10:10">
      <c r="J402"/>
    </row>
    <row r="403" spans="10:10">
      <c r="J403"/>
    </row>
    <row r="404" spans="10:10">
      <c r="J404"/>
    </row>
    <row r="405" spans="10:10">
      <c r="J405"/>
    </row>
    <row r="406" spans="10:10">
      <c r="J406"/>
    </row>
    <row r="407" spans="10:10">
      <c r="J407"/>
    </row>
    <row r="408" spans="10:10">
      <c r="J408"/>
    </row>
    <row r="409" spans="10:10">
      <c r="J409"/>
    </row>
    <row r="410" spans="10:10">
      <c r="J410"/>
    </row>
    <row r="411" spans="10:10">
      <c r="J411"/>
    </row>
    <row r="412" spans="10:10">
      <c r="J412"/>
    </row>
    <row r="413" spans="10:10">
      <c r="J413"/>
    </row>
    <row r="414" spans="10:10">
      <c r="J414"/>
    </row>
    <row r="415" spans="10:10">
      <c r="J415"/>
    </row>
    <row r="416" spans="10:10">
      <c r="J416"/>
    </row>
    <row r="417" spans="10:10">
      <c r="J417"/>
    </row>
    <row r="418" spans="10:10">
      <c r="J418"/>
    </row>
    <row r="419" spans="10:10">
      <c r="J419"/>
    </row>
    <row r="420" spans="10:10">
      <c r="J420"/>
    </row>
    <row r="421" spans="10:10">
      <c r="J421"/>
    </row>
    <row r="422" spans="10:10">
      <c r="J422"/>
    </row>
    <row r="423" spans="10:10">
      <c r="J423"/>
    </row>
    <row r="424" spans="10:10">
      <c r="J424"/>
    </row>
    <row r="425" spans="10:10">
      <c r="J425"/>
    </row>
    <row r="426" spans="10:10">
      <c r="J426"/>
    </row>
    <row r="427" spans="10:10">
      <c r="J427"/>
    </row>
    <row r="428" spans="10:10">
      <c r="J428"/>
    </row>
    <row r="429" spans="10:10">
      <c r="J429"/>
    </row>
    <row r="430" spans="10:10">
      <c r="J430"/>
    </row>
    <row r="431" spans="10:10">
      <c r="J431"/>
    </row>
    <row r="432" spans="10:10">
      <c r="J432"/>
    </row>
    <row r="433" spans="10:10">
      <c r="J433"/>
    </row>
    <row r="434" spans="10:10">
      <c r="J434"/>
    </row>
    <row r="435" spans="10:10">
      <c r="J435"/>
    </row>
    <row r="436" spans="10:10">
      <c r="J436"/>
    </row>
    <row r="437" spans="10:10">
      <c r="J437"/>
    </row>
    <row r="438" spans="10:10">
      <c r="J438"/>
    </row>
    <row r="439" spans="10:10">
      <c r="J439"/>
    </row>
    <row r="440" spans="10:10">
      <c r="J440"/>
    </row>
    <row r="441" spans="10:10">
      <c r="J441"/>
    </row>
    <row r="442" spans="10:10">
      <c r="J442"/>
    </row>
    <row r="443" spans="10:10">
      <c r="J443"/>
    </row>
    <row r="444" spans="10:10">
      <c r="J444"/>
    </row>
    <row r="445" spans="10:10">
      <c r="J445"/>
    </row>
    <row r="446" spans="10:10">
      <c r="J446"/>
    </row>
    <row r="447" spans="10:10">
      <c r="J447"/>
    </row>
    <row r="448" spans="10:10">
      <c r="J448"/>
    </row>
    <row r="449" spans="10:10">
      <c r="J449"/>
    </row>
    <row r="450" spans="10:10">
      <c r="J450"/>
    </row>
    <row r="451" spans="10:10">
      <c r="J451"/>
    </row>
    <row r="452" spans="10:10">
      <c r="J452"/>
    </row>
    <row r="453" spans="10:10">
      <c r="J453"/>
    </row>
    <row r="454" spans="10:10">
      <c r="J454"/>
    </row>
    <row r="455" spans="10:10">
      <c r="J455"/>
    </row>
    <row r="456" spans="10:10">
      <c r="J456"/>
    </row>
    <row r="457" spans="10:10">
      <c r="J457"/>
    </row>
    <row r="458" spans="10:10">
      <c r="J458"/>
    </row>
    <row r="459" spans="10:10">
      <c r="J459"/>
    </row>
    <row r="460" spans="10:10">
      <c r="J460"/>
    </row>
    <row r="461" spans="10:10">
      <c r="J461"/>
    </row>
    <row r="462" spans="10:10">
      <c r="J462"/>
    </row>
    <row r="463" spans="10:10">
      <c r="J463"/>
    </row>
    <row r="464" spans="10:10">
      <c r="J464"/>
    </row>
    <row r="465" spans="10:10">
      <c r="J465"/>
    </row>
    <row r="466" spans="10:10">
      <c r="J466"/>
    </row>
    <row r="467" spans="10:10">
      <c r="J467"/>
    </row>
    <row r="468" spans="10:10">
      <c r="J468"/>
    </row>
    <row r="469" spans="10:10">
      <c r="J469"/>
    </row>
    <row r="470" spans="10:10">
      <c r="J470"/>
    </row>
    <row r="471" spans="10:10">
      <c r="J471"/>
    </row>
    <row r="472" spans="10:10">
      <c r="J472"/>
    </row>
    <row r="473" spans="10:10">
      <c r="J473"/>
    </row>
    <row r="474" spans="10:10">
      <c r="J474"/>
    </row>
    <row r="475" spans="10:10">
      <c r="J475"/>
    </row>
    <row r="476" spans="10:10">
      <c r="J476"/>
    </row>
    <row r="477" spans="10:10">
      <c r="J477"/>
    </row>
    <row r="478" spans="10:10">
      <c r="J478"/>
    </row>
    <row r="479" spans="10:10">
      <c r="J479"/>
    </row>
    <row r="480" spans="10:10">
      <c r="J480"/>
    </row>
    <row r="481" spans="10:10">
      <c r="J481"/>
    </row>
    <row r="482" spans="10:10">
      <c r="J482"/>
    </row>
    <row r="483" spans="10:10">
      <c r="J483"/>
    </row>
    <row r="484" spans="10:10">
      <c r="J484"/>
    </row>
    <row r="485" spans="10:10">
      <c r="J485"/>
    </row>
    <row r="486" spans="10:10">
      <c r="J486"/>
    </row>
    <row r="487" spans="10:10">
      <c r="J487"/>
    </row>
    <row r="488" spans="10:10">
      <c r="J488"/>
    </row>
    <row r="489" spans="10:10">
      <c r="J489"/>
    </row>
    <row r="490" spans="10:10">
      <c r="J490"/>
    </row>
    <row r="491" spans="10:10">
      <c r="J491"/>
    </row>
    <row r="492" spans="10:10">
      <c r="J492"/>
    </row>
    <row r="493" spans="10:10">
      <c r="J493"/>
    </row>
    <row r="494" spans="10:10">
      <c r="J494"/>
    </row>
    <row r="495" spans="10:10">
      <c r="J495"/>
    </row>
    <row r="496" spans="10:10">
      <c r="J496"/>
    </row>
    <row r="497" spans="10:10">
      <c r="J497"/>
    </row>
    <row r="498" spans="10:10">
      <c r="J498"/>
    </row>
    <row r="499" spans="10:10">
      <c r="J499"/>
    </row>
    <row r="500" spans="10:10">
      <c r="J500"/>
    </row>
    <row r="501" spans="10:10">
      <c r="J501"/>
    </row>
    <row r="502" spans="10:10">
      <c r="J502"/>
    </row>
    <row r="503" spans="10:10">
      <c r="J503"/>
    </row>
    <row r="504" spans="10:10">
      <c r="J504"/>
    </row>
    <row r="505" spans="10:10">
      <c r="J505"/>
    </row>
    <row r="506" spans="10:10">
      <c r="J506"/>
    </row>
    <row r="507" spans="10:10">
      <c r="J507"/>
    </row>
    <row r="508" spans="10:10">
      <c r="J508"/>
    </row>
    <row r="509" spans="10:10">
      <c r="J509"/>
    </row>
    <row r="510" spans="10:10">
      <c r="J510"/>
    </row>
    <row r="511" spans="10:10">
      <c r="J511"/>
    </row>
    <row r="512" spans="10:10">
      <c r="J512"/>
    </row>
    <row r="513" spans="10:10">
      <c r="J513"/>
    </row>
    <row r="514" spans="10:10">
      <c r="J514"/>
    </row>
    <row r="515" spans="10:10">
      <c r="J515"/>
    </row>
    <row r="516" spans="10:10">
      <c r="J516"/>
    </row>
    <row r="517" spans="10:10">
      <c r="J517"/>
    </row>
    <row r="518" spans="10:10">
      <c r="J518"/>
    </row>
    <row r="519" spans="10:10">
      <c r="J519"/>
    </row>
    <row r="520" spans="10:10">
      <c r="J520"/>
    </row>
    <row r="521" spans="10:10">
      <c r="J521"/>
    </row>
    <row r="522" spans="10:10">
      <c r="J522"/>
    </row>
    <row r="523" spans="10:10">
      <c r="J523"/>
    </row>
    <row r="524" spans="10:10">
      <c r="J524"/>
    </row>
    <row r="525" spans="10:10">
      <c r="J525"/>
    </row>
    <row r="526" spans="10:10">
      <c r="J526"/>
    </row>
    <row r="527" spans="10:10">
      <c r="J527"/>
    </row>
    <row r="528" spans="10:10">
      <c r="J528"/>
    </row>
    <row r="529" spans="10:10">
      <c r="J529"/>
    </row>
    <row r="530" spans="10:10">
      <c r="J530"/>
    </row>
    <row r="531" spans="10:10">
      <c r="J531"/>
    </row>
    <row r="532" spans="10:10">
      <c r="J532"/>
    </row>
    <row r="533" spans="10:10">
      <c r="J533"/>
    </row>
    <row r="534" spans="10:10">
      <c r="J534"/>
    </row>
    <row r="535" spans="10:10">
      <c r="J535"/>
    </row>
    <row r="536" spans="10:10">
      <c r="J536"/>
    </row>
    <row r="537" spans="10:10">
      <c r="J537"/>
    </row>
    <row r="538" spans="10:10">
      <c r="J538"/>
    </row>
    <row r="539" spans="10:10">
      <c r="J539"/>
    </row>
    <row r="540" spans="10:10">
      <c r="J540"/>
    </row>
    <row r="541" spans="10:10">
      <c r="J541"/>
    </row>
    <row r="542" spans="10:10">
      <c r="J542"/>
    </row>
    <row r="543" spans="10:10">
      <c r="J543"/>
    </row>
    <row r="544" spans="10:10">
      <c r="J544"/>
    </row>
    <row r="545" spans="10:10">
      <c r="J545"/>
    </row>
    <row r="546" spans="10:10">
      <c r="J546"/>
    </row>
    <row r="547" spans="10:10">
      <c r="J547"/>
    </row>
    <row r="548" spans="10:10">
      <c r="J548"/>
    </row>
    <row r="549" spans="10:10">
      <c r="J549"/>
    </row>
    <row r="550" spans="10:10">
      <c r="J550"/>
    </row>
    <row r="551" spans="10:10">
      <c r="J551"/>
    </row>
    <row r="552" spans="10:10">
      <c r="J552"/>
    </row>
    <row r="553" spans="10:10">
      <c r="J553"/>
    </row>
    <row r="554" spans="10:10">
      <c r="J554"/>
    </row>
    <row r="555" spans="10:10">
      <c r="J555"/>
    </row>
    <row r="556" spans="10:10">
      <c r="J556"/>
    </row>
    <row r="557" spans="10:10">
      <c r="J557"/>
    </row>
    <row r="558" spans="10:10">
      <c r="J558"/>
    </row>
    <row r="559" spans="10:10">
      <c r="J559"/>
    </row>
    <row r="560" spans="10:10">
      <c r="J560"/>
    </row>
    <row r="561" spans="10:10">
      <c r="J561"/>
    </row>
    <row r="562" spans="10:10">
      <c r="J562"/>
    </row>
    <row r="563" spans="10:10">
      <c r="J563"/>
    </row>
    <row r="564" spans="10:10">
      <c r="J564"/>
    </row>
    <row r="565" spans="10:10">
      <c r="J565"/>
    </row>
    <row r="566" spans="10:10">
      <c r="J566"/>
    </row>
    <row r="567" spans="10:10">
      <c r="J567"/>
    </row>
    <row r="568" spans="10:10">
      <c r="J568"/>
    </row>
    <row r="569" spans="10:10">
      <c r="J569"/>
    </row>
    <row r="570" spans="10:10">
      <c r="J570"/>
    </row>
    <row r="571" spans="10:10">
      <c r="J571"/>
    </row>
    <row r="572" spans="10:10">
      <c r="J572"/>
    </row>
    <row r="573" spans="10:10">
      <c r="J573"/>
    </row>
    <row r="574" spans="10:10">
      <c r="J574"/>
    </row>
    <row r="575" spans="10:10">
      <c r="J575"/>
    </row>
    <row r="576" spans="10:10">
      <c r="J576"/>
    </row>
    <row r="577" spans="10:10">
      <c r="J577"/>
    </row>
    <row r="578" spans="10:10">
      <c r="J578"/>
    </row>
    <row r="579" spans="10:10">
      <c r="J579"/>
    </row>
    <row r="580" spans="10:10">
      <c r="J580"/>
    </row>
    <row r="581" spans="10:10">
      <c r="J581"/>
    </row>
    <row r="582" spans="10:10">
      <c r="J582"/>
    </row>
    <row r="583" spans="10:10">
      <c r="J583"/>
    </row>
    <row r="584" spans="10:10">
      <c r="J584"/>
    </row>
    <row r="585" spans="10:10">
      <c r="J585"/>
    </row>
    <row r="586" spans="10:10">
      <c r="J586"/>
    </row>
    <row r="587" spans="10:10">
      <c r="J587"/>
    </row>
    <row r="588" spans="10:10">
      <c r="J588"/>
    </row>
    <row r="589" spans="10:10">
      <c r="J589"/>
    </row>
    <row r="590" spans="10:10">
      <c r="J590"/>
    </row>
    <row r="591" spans="10:10">
      <c r="J591"/>
    </row>
    <row r="592" spans="10:10">
      <c r="J592"/>
    </row>
    <row r="593" spans="10:10">
      <c r="J593"/>
    </row>
    <row r="594" spans="10:10">
      <c r="J594"/>
    </row>
    <row r="595" spans="10:10">
      <c r="J595"/>
    </row>
    <row r="596" spans="10:10">
      <c r="J596"/>
    </row>
    <row r="597" spans="10:10">
      <c r="J597"/>
    </row>
    <row r="598" spans="10:10">
      <c r="J598"/>
    </row>
    <row r="599" spans="10:10">
      <c r="J599"/>
    </row>
    <row r="600" spans="10:10">
      <c r="J600"/>
    </row>
    <row r="601" spans="10:10">
      <c r="J601"/>
    </row>
    <row r="602" spans="10:10">
      <c r="J602"/>
    </row>
    <row r="603" spans="10:10">
      <c r="J603"/>
    </row>
    <row r="604" spans="10:10">
      <c r="J604"/>
    </row>
    <row r="605" spans="10:10">
      <c r="J605"/>
    </row>
    <row r="606" spans="10:10">
      <c r="J606"/>
    </row>
    <row r="607" spans="10:10">
      <c r="J607"/>
    </row>
    <row r="608" spans="10:10">
      <c r="J608"/>
    </row>
    <row r="609" spans="10:10">
      <c r="J609"/>
    </row>
    <row r="610" spans="10:10">
      <c r="J610"/>
    </row>
    <row r="611" spans="10:10">
      <c r="J611"/>
    </row>
    <row r="612" spans="10:10">
      <c r="J612"/>
    </row>
    <row r="613" spans="10:10">
      <c r="J613"/>
    </row>
    <row r="614" spans="10:10">
      <c r="J614"/>
    </row>
    <row r="615" spans="10:10">
      <c r="J615"/>
    </row>
    <row r="616" spans="10:10">
      <c r="J616"/>
    </row>
    <row r="617" spans="10:10">
      <c r="J617"/>
    </row>
    <row r="618" spans="10:10">
      <c r="J618"/>
    </row>
    <row r="619" spans="10:10">
      <c r="J619"/>
    </row>
    <row r="620" spans="10:10">
      <c r="J620"/>
    </row>
    <row r="621" spans="10:10">
      <c r="J621"/>
    </row>
    <row r="622" spans="10:10">
      <c r="J622"/>
    </row>
    <row r="623" spans="10:10">
      <c r="J623"/>
    </row>
    <row r="624" spans="10:10">
      <c r="J624"/>
    </row>
    <row r="625" spans="10:10">
      <c r="J625"/>
    </row>
    <row r="626" spans="10:10">
      <c r="J626"/>
    </row>
    <row r="627" spans="10:10">
      <c r="J627"/>
    </row>
    <row r="628" spans="10:10">
      <c r="J628"/>
    </row>
    <row r="629" spans="10:10">
      <c r="J629"/>
    </row>
    <row r="630" spans="10:10">
      <c r="J630"/>
    </row>
    <row r="631" spans="10:10">
      <c r="J631"/>
    </row>
    <row r="632" spans="10:10">
      <c r="J632"/>
    </row>
    <row r="633" spans="10:10">
      <c r="J633"/>
    </row>
    <row r="634" spans="10:10">
      <c r="J634"/>
    </row>
    <row r="635" spans="10:10">
      <c r="J635"/>
    </row>
    <row r="636" spans="10:10">
      <c r="J636"/>
    </row>
    <row r="637" spans="10:10">
      <c r="J637"/>
    </row>
    <row r="638" spans="10:10">
      <c r="J638"/>
    </row>
    <row r="639" spans="10:10">
      <c r="J639"/>
    </row>
    <row r="640" spans="10:10">
      <c r="J640"/>
    </row>
    <row r="641" spans="10:10">
      <c r="J641"/>
    </row>
    <row r="642" spans="10:10">
      <c r="J642"/>
    </row>
    <row r="643" spans="10:10">
      <c r="J643"/>
    </row>
    <row r="644" spans="10:10">
      <c r="J644"/>
    </row>
    <row r="645" spans="10:10">
      <c r="J645"/>
    </row>
    <row r="646" spans="10:10">
      <c r="J646"/>
    </row>
    <row r="647" spans="10:10">
      <c r="J647"/>
    </row>
    <row r="648" spans="10:10">
      <c r="J648"/>
    </row>
    <row r="649" spans="10:10">
      <c r="J649"/>
    </row>
    <row r="650" spans="10:10">
      <c r="J650"/>
    </row>
    <row r="651" spans="10:10">
      <c r="J651"/>
    </row>
    <row r="652" spans="10:10">
      <c r="J652"/>
    </row>
    <row r="653" spans="10:10">
      <c r="J653"/>
    </row>
    <row r="654" spans="10:10">
      <c r="J654"/>
    </row>
    <row r="655" spans="10:10">
      <c r="J655"/>
    </row>
    <row r="656" spans="10:10">
      <c r="J656"/>
    </row>
    <row r="657" spans="10:10">
      <c r="J657"/>
    </row>
    <row r="658" spans="10:10">
      <c r="J658"/>
    </row>
    <row r="659" spans="10:10">
      <c r="J659"/>
    </row>
    <row r="660" spans="10:10">
      <c r="J660"/>
    </row>
    <row r="661" spans="10:10">
      <c r="J661"/>
    </row>
    <row r="662" spans="10:10">
      <c r="J662"/>
    </row>
    <row r="663" spans="10:10">
      <c r="J663"/>
    </row>
    <row r="664" spans="10:10">
      <c r="J664"/>
    </row>
    <row r="665" spans="10:10">
      <c r="J665"/>
    </row>
    <row r="666" spans="10:10">
      <c r="J666"/>
    </row>
    <row r="667" spans="10:10">
      <c r="J667"/>
    </row>
    <row r="668" spans="10:10">
      <c r="J668"/>
    </row>
    <row r="669" spans="10:10">
      <c r="J669"/>
    </row>
    <row r="670" spans="10:10">
      <c r="J670"/>
    </row>
    <row r="671" spans="10:10">
      <c r="J671"/>
    </row>
    <row r="672" spans="10:10">
      <c r="J672"/>
    </row>
    <row r="673" spans="10:10">
      <c r="J673"/>
    </row>
    <row r="674" spans="10:10">
      <c r="J674"/>
    </row>
    <row r="675" spans="10:10">
      <c r="J675"/>
    </row>
    <row r="676" spans="10:10">
      <c r="J676"/>
    </row>
    <row r="677" spans="10:10">
      <c r="J677"/>
    </row>
    <row r="678" spans="10:10">
      <c r="J678"/>
    </row>
    <row r="679" spans="10:10">
      <c r="J679"/>
    </row>
    <row r="680" spans="10:10">
      <c r="J680"/>
    </row>
    <row r="681" spans="10:10">
      <c r="J681"/>
    </row>
    <row r="682" spans="10:10">
      <c r="J682"/>
    </row>
    <row r="683" spans="10:10">
      <c r="J683"/>
    </row>
    <row r="684" spans="10:10">
      <c r="J684"/>
    </row>
    <row r="685" spans="10:10">
      <c r="J685"/>
    </row>
    <row r="686" spans="10:10">
      <c r="J686"/>
    </row>
    <row r="687" spans="10:10">
      <c r="J687"/>
    </row>
    <row r="688" spans="10:10">
      <c r="J688"/>
    </row>
    <row r="689" spans="10:10">
      <c r="J689"/>
    </row>
    <row r="690" spans="10:10">
      <c r="J690"/>
    </row>
    <row r="691" spans="10:10">
      <c r="J691"/>
    </row>
    <row r="692" spans="10:10">
      <c r="J692"/>
    </row>
    <row r="693" spans="10:10">
      <c r="J693"/>
    </row>
    <row r="694" spans="10:10">
      <c r="J694"/>
    </row>
    <row r="695" spans="10:10">
      <c r="J695"/>
    </row>
    <row r="696" spans="10:10">
      <c r="J696"/>
    </row>
    <row r="697" spans="10:10">
      <c r="J697"/>
    </row>
    <row r="698" spans="10:10">
      <c r="J698"/>
    </row>
    <row r="699" spans="10:10">
      <c r="J699"/>
    </row>
    <row r="700" spans="10:10">
      <c r="J700"/>
    </row>
    <row r="701" spans="10:10">
      <c r="J701"/>
    </row>
    <row r="702" spans="10:10">
      <c r="J702"/>
    </row>
    <row r="703" spans="10:10">
      <c r="J703"/>
    </row>
    <row r="704" spans="10:10">
      <c r="J704"/>
    </row>
    <row r="705" spans="10:10">
      <c r="J705"/>
    </row>
    <row r="706" spans="10:10">
      <c r="J706"/>
    </row>
    <row r="707" spans="10:10">
      <c r="J707"/>
    </row>
    <row r="708" spans="10:10">
      <c r="J708"/>
    </row>
    <row r="709" spans="10:10">
      <c r="J709"/>
    </row>
    <row r="710" spans="10:10">
      <c r="J710"/>
    </row>
    <row r="711" spans="10:10">
      <c r="J711"/>
    </row>
    <row r="712" spans="10:10">
      <c r="J712"/>
    </row>
    <row r="713" spans="10:10">
      <c r="J713"/>
    </row>
    <row r="714" spans="10:10">
      <c r="J714"/>
    </row>
    <row r="715" spans="10:10">
      <c r="J715"/>
    </row>
    <row r="716" spans="10:10">
      <c r="J716"/>
    </row>
    <row r="717" spans="10:10">
      <c r="J717"/>
    </row>
    <row r="718" spans="10:10">
      <c r="J718"/>
    </row>
    <row r="719" spans="10:10">
      <c r="J719"/>
    </row>
    <row r="720" spans="10:10">
      <c r="J720"/>
    </row>
    <row r="721" spans="10:10">
      <c r="J721"/>
    </row>
    <row r="722" spans="10:10">
      <c r="J722"/>
    </row>
    <row r="723" spans="10:10">
      <c r="J723"/>
    </row>
    <row r="724" spans="10:10">
      <c r="J724"/>
    </row>
    <row r="725" spans="10:10">
      <c r="J725"/>
    </row>
    <row r="726" spans="10:10">
      <c r="J726"/>
    </row>
    <row r="727" spans="10:10">
      <c r="J727"/>
    </row>
    <row r="728" spans="10:10">
      <c r="J728"/>
    </row>
    <row r="729" spans="10:10">
      <c r="J729"/>
    </row>
    <row r="730" spans="10:10">
      <c r="J730"/>
    </row>
    <row r="731" spans="10:10">
      <c r="J731"/>
    </row>
    <row r="732" spans="10:10">
      <c r="J732"/>
    </row>
    <row r="733" spans="10:10">
      <c r="J733"/>
    </row>
    <row r="734" spans="10:10">
      <c r="J734"/>
    </row>
    <row r="735" spans="10:10">
      <c r="J735"/>
    </row>
    <row r="736" spans="10:10">
      <c r="J736"/>
    </row>
    <row r="737" spans="10:10">
      <c r="J737"/>
    </row>
    <row r="738" spans="10:10">
      <c r="J738"/>
    </row>
    <row r="739" spans="10:10">
      <c r="J739"/>
    </row>
    <row r="740" spans="10:10">
      <c r="J740"/>
    </row>
    <row r="741" spans="10:10">
      <c r="J741"/>
    </row>
    <row r="742" spans="10:10">
      <c r="J742"/>
    </row>
    <row r="743" spans="10:10">
      <c r="J743"/>
    </row>
    <row r="744" spans="10:10">
      <c r="J744"/>
    </row>
    <row r="745" spans="10:10">
      <c r="J745"/>
    </row>
    <row r="746" spans="10:10">
      <c r="J746"/>
    </row>
    <row r="747" spans="10:10">
      <c r="J747"/>
    </row>
    <row r="748" spans="10:10">
      <c r="J748"/>
    </row>
    <row r="749" spans="10:10">
      <c r="J749"/>
    </row>
    <row r="750" spans="10:10">
      <c r="J750"/>
    </row>
    <row r="751" spans="10:10">
      <c r="J751"/>
    </row>
    <row r="752" spans="10:10">
      <c r="J752"/>
    </row>
    <row r="753" spans="10:10">
      <c r="J753"/>
    </row>
    <row r="754" spans="10:10">
      <c r="J754"/>
    </row>
    <row r="755" spans="10:10">
      <c r="J755"/>
    </row>
    <row r="756" spans="10:10">
      <c r="J756"/>
    </row>
    <row r="757" spans="10:10">
      <c r="J757"/>
    </row>
    <row r="758" spans="10:10">
      <c r="J758"/>
    </row>
    <row r="759" spans="10:10">
      <c r="J759"/>
    </row>
    <row r="760" spans="10:10">
      <c r="J760"/>
    </row>
    <row r="761" spans="10:10">
      <c r="J761"/>
    </row>
    <row r="762" spans="10:10">
      <c r="J762"/>
    </row>
    <row r="763" spans="10:10">
      <c r="J763"/>
    </row>
    <row r="764" spans="10:10">
      <c r="J764"/>
    </row>
    <row r="765" spans="10:10">
      <c r="J765"/>
    </row>
    <row r="766" spans="10:10">
      <c r="J766"/>
    </row>
    <row r="767" spans="10:10">
      <c r="J767"/>
    </row>
    <row r="768" spans="10:10">
      <c r="J768"/>
    </row>
    <row r="769" spans="10:10">
      <c r="J769"/>
    </row>
    <row r="770" spans="10:10">
      <c r="J770"/>
    </row>
    <row r="771" spans="10:10">
      <c r="J771"/>
    </row>
    <row r="772" spans="10:10">
      <c r="J772"/>
    </row>
    <row r="773" spans="10:10">
      <c r="J773"/>
    </row>
    <row r="774" spans="10:10">
      <c r="J774"/>
    </row>
    <row r="775" spans="10:10">
      <c r="J775"/>
    </row>
    <row r="776" spans="10:10">
      <c r="J776"/>
    </row>
    <row r="777" spans="10:10">
      <c r="J777"/>
    </row>
    <row r="778" spans="10:10">
      <c r="J778"/>
    </row>
    <row r="779" spans="10:10">
      <c r="J779"/>
    </row>
    <row r="780" spans="10:10">
      <c r="J780"/>
    </row>
    <row r="781" spans="10:10">
      <c r="J781"/>
    </row>
    <row r="782" spans="10:10">
      <c r="J782"/>
    </row>
    <row r="783" spans="10:10">
      <c r="J783"/>
    </row>
    <row r="784" spans="10:10">
      <c r="J784"/>
    </row>
    <row r="785" spans="10:10">
      <c r="J785"/>
    </row>
    <row r="786" spans="10:10">
      <c r="J786"/>
    </row>
    <row r="787" spans="10:10">
      <c r="J787"/>
    </row>
    <row r="788" spans="10:10">
      <c r="J788"/>
    </row>
    <row r="789" spans="10:10">
      <c r="J789"/>
    </row>
    <row r="790" spans="10:10">
      <c r="J790"/>
    </row>
    <row r="791" spans="10:10">
      <c r="J791"/>
    </row>
    <row r="792" spans="10:10">
      <c r="J792"/>
    </row>
    <row r="793" spans="10:10">
      <c r="J793"/>
    </row>
    <row r="794" spans="10:10">
      <c r="J794"/>
    </row>
    <row r="795" spans="10:10">
      <c r="J795"/>
    </row>
    <row r="796" spans="10:10">
      <c r="J796"/>
    </row>
    <row r="797" spans="10:10">
      <c r="J797"/>
    </row>
    <row r="798" spans="10:10">
      <c r="J798"/>
    </row>
    <row r="799" spans="10:10">
      <c r="J799"/>
    </row>
    <row r="800" spans="10:10">
      <c r="J800"/>
    </row>
    <row r="801" spans="10:10">
      <c r="J801"/>
    </row>
    <row r="802" spans="10:10">
      <c r="J802"/>
    </row>
    <row r="803" spans="10:10">
      <c r="J803"/>
    </row>
    <row r="804" spans="10:10">
      <c r="J804"/>
    </row>
    <row r="805" spans="10:10">
      <c r="J805"/>
    </row>
    <row r="806" spans="10:10">
      <c r="J806"/>
    </row>
    <row r="807" spans="10:10">
      <c r="J807"/>
    </row>
    <row r="808" spans="10:10">
      <c r="J808"/>
    </row>
    <row r="809" spans="10:10">
      <c r="J809"/>
    </row>
    <row r="810" spans="10:10">
      <c r="J810"/>
    </row>
    <row r="811" spans="10:10">
      <c r="J811"/>
    </row>
    <row r="812" spans="10:10">
      <c r="J812"/>
    </row>
    <row r="813" spans="10:10">
      <c r="J813"/>
    </row>
    <row r="814" spans="10:10">
      <c r="J814"/>
    </row>
    <row r="815" spans="10:10">
      <c r="J815"/>
    </row>
    <row r="816" spans="10:10">
      <c r="J816"/>
    </row>
    <row r="817" spans="10:10">
      <c r="J817"/>
    </row>
    <row r="818" spans="10:10">
      <c r="J818"/>
    </row>
    <row r="819" spans="10:10">
      <c r="J819"/>
    </row>
    <row r="820" spans="10:10">
      <c r="J820"/>
    </row>
    <row r="821" spans="10:10">
      <c r="J821"/>
    </row>
    <row r="822" spans="10:10">
      <c r="J822"/>
    </row>
    <row r="823" spans="10:10">
      <c r="J823"/>
    </row>
    <row r="824" spans="10:10">
      <c r="J824"/>
    </row>
    <row r="825" spans="10:10">
      <c r="J825"/>
    </row>
    <row r="826" spans="10:10">
      <c r="J826"/>
    </row>
    <row r="827" spans="10:10">
      <c r="J827"/>
    </row>
    <row r="828" spans="10:10">
      <c r="J828"/>
    </row>
    <row r="829" spans="10:10">
      <c r="J829"/>
    </row>
    <row r="830" spans="10:10">
      <c r="J830"/>
    </row>
    <row r="831" spans="10:10">
      <c r="J831"/>
    </row>
    <row r="832" spans="10:10">
      <c r="J832"/>
    </row>
    <row r="833" spans="10:10">
      <c r="J833"/>
    </row>
    <row r="834" spans="10:10">
      <c r="J834"/>
    </row>
    <row r="835" spans="10:10">
      <c r="J835"/>
    </row>
    <row r="836" spans="10:10">
      <c r="J836"/>
    </row>
    <row r="837" spans="10:10">
      <c r="J837"/>
    </row>
    <row r="838" spans="10:10">
      <c r="J838"/>
    </row>
    <row r="839" spans="10:10">
      <c r="J839"/>
    </row>
    <row r="840" spans="10:10">
      <c r="J840"/>
    </row>
    <row r="841" spans="10:10">
      <c r="J841"/>
    </row>
    <row r="842" spans="10:10">
      <c r="J842"/>
    </row>
    <row r="843" spans="10:10">
      <c r="J843"/>
    </row>
    <row r="844" spans="10:10">
      <c r="J844"/>
    </row>
    <row r="845" spans="10:10">
      <c r="J845"/>
    </row>
    <row r="846" spans="10:10">
      <c r="J846"/>
    </row>
    <row r="847" spans="10:10">
      <c r="J847"/>
    </row>
    <row r="848" spans="10:10">
      <c r="J848"/>
    </row>
    <row r="849" spans="10:10">
      <c r="J849"/>
    </row>
    <row r="850" spans="10:10">
      <c r="J850"/>
    </row>
    <row r="851" spans="10:10">
      <c r="J851"/>
    </row>
    <row r="852" spans="10:10">
      <c r="J852"/>
    </row>
    <row r="853" spans="10:10">
      <c r="J853"/>
    </row>
    <row r="854" spans="10:10">
      <c r="J854"/>
    </row>
    <row r="855" spans="10:10">
      <c r="J855"/>
    </row>
    <row r="856" spans="10:10">
      <c r="J856"/>
    </row>
    <row r="857" spans="10:10">
      <c r="J857"/>
    </row>
    <row r="858" spans="10:10">
      <c r="J858"/>
    </row>
    <row r="859" spans="10:10">
      <c r="J859"/>
    </row>
    <row r="860" spans="10:10">
      <c r="J860"/>
    </row>
    <row r="861" spans="10:10">
      <c r="J861"/>
    </row>
    <row r="862" spans="10:10">
      <c r="J862"/>
    </row>
    <row r="863" spans="10:10">
      <c r="J863"/>
    </row>
    <row r="864" spans="10:10">
      <c r="J864"/>
    </row>
    <row r="865" spans="10:10">
      <c r="J865"/>
    </row>
    <row r="866" spans="10:10">
      <c r="J866"/>
    </row>
    <row r="867" spans="10:10">
      <c r="J867"/>
    </row>
    <row r="868" spans="10:10">
      <c r="J868"/>
    </row>
    <row r="869" spans="10:10">
      <c r="J869"/>
    </row>
    <row r="870" spans="10:10">
      <c r="J870"/>
    </row>
    <row r="871" spans="10:10">
      <c r="J871"/>
    </row>
    <row r="872" spans="10:10">
      <c r="J872"/>
    </row>
    <row r="873" spans="10:10">
      <c r="J873"/>
    </row>
    <row r="874" spans="10:10">
      <c r="J874"/>
    </row>
    <row r="875" spans="10:10">
      <c r="J875"/>
    </row>
    <row r="876" spans="10:10">
      <c r="J876"/>
    </row>
    <row r="877" spans="10:10">
      <c r="J877"/>
    </row>
    <row r="878" spans="10:10">
      <c r="J878"/>
    </row>
    <row r="879" spans="10:10">
      <c r="J879"/>
    </row>
    <row r="880" spans="10:10">
      <c r="J880"/>
    </row>
    <row r="881" spans="10:10">
      <c r="J881"/>
    </row>
    <row r="882" spans="10:10">
      <c r="J882"/>
    </row>
    <row r="883" spans="10:10">
      <c r="J883"/>
    </row>
    <row r="884" spans="10:10">
      <c r="J884"/>
    </row>
    <row r="885" spans="10:10">
      <c r="J885"/>
    </row>
    <row r="886" spans="10:10">
      <c r="J886"/>
    </row>
    <row r="887" spans="10:10">
      <c r="J887"/>
    </row>
    <row r="888" spans="10:10">
      <c r="J888"/>
    </row>
    <row r="889" spans="10:10">
      <c r="J889"/>
    </row>
    <row r="890" spans="10:10">
      <c r="J890"/>
    </row>
    <row r="891" spans="10:10">
      <c r="J891"/>
    </row>
    <row r="892" spans="10:10">
      <c r="J892"/>
    </row>
    <row r="893" spans="10:10">
      <c r="J893"/>
    </row>
    <row r="894" spans="10:10">
      <c r="J894"/>
    </row>
    <row r="895" spans="10:10">
      <c r="J895"/>
    </row>
    <row r="896" spans="10:10">
      <c r="J896"/>
    </row>
    <row r="897" spans="10:10">
      <c r="J897"/>
    </row>
    <row r="898" spans="10:10">
      <c r="J898"/>
    </row>
    <row r="899" spans="10:10">
      <c r="J899"/>
    </row>
    <row r="900" spans="10:10">
      <c r="J900"/>
    </row>
    <row r="901" spans="10:10">
      <c r="J901"/>
    </row>
    <row r="902" spans="10:10">
      <c r="J902"/>
    </row>
    <row r="903" spans="10:10">
      <c r="J903"/>
    </row>
    <row r="904" spans="10:10">
      <c r="J904"/>
    </row>
    <row r="905" spans="10:10">
      <c r="J905"/>
    </row>
    <row r="906" spans="10:10">
      <c r="J906"/>
    </row>
    <row r="907" spans="10:10">
      <c r="J907"/>
    </row>
    <row r="908" spans="10:10">
      <c r="J908"/>
    </row>
    <row r="909" spans="10:10">
      <c r="J909"/>
    </row>
    <row r="910" spans="10:10">
      <c r="J910"/>
    </row>
    <row r="911" spans="10:10">
      <c r="J911"/>
    </row>
    <row r="912" spans="10:10">
      <c r="J912"/>
    </row>
    <row r="913" spans="10:10">
      <c r="J913"/>
    </row>
    <row r="914" spans="10:10">
      <c r="J914"/>
    </row>
    <row r="915" spans="10:10">
      <c r="J915"/>
    </row>
    <row r="916" spans="10:10">
      <c r="J916"/>
    </row>
    <row r="917" spans="10:10">
      <c r="J917"/>
    </row>
    <row r="918" spans="10:10">
      <c r="J918"/>
    </row>
    <row r="919" spans="10:10">
      <c r="J919"/>
    </row>
    <row r="920" spans="10:10">
      <c r="J920"/>
    </row>
    <row r="921" spans="10:10">
      <c r="J921"/>
    </row>
    <row r="922" spans="10:10">
      <c r="J922"/>
    </row>
    <row r="923" spans="10:10">
      <c r="J923"/>
    </row>
    <row r="924" spans="10:10">
      <c r="J924"/>
    </row>
    <row r="925" spans="10:10">
      <c r="J925"/>
    </row>
    <row r="926" spans="10:10">
      <c r="J926"/>
    </row>
    <row r="927" spans="10:10">
      <c r="J927"/>
    </row>
    <row r="928" spans="10:10">
      <c r="J928"/>
    </row>
    <row r="929" spans="10:10">
      <c r="J929"/>
    </row>
    <row r="930" spans="10:10">
      <c r="J930"/>
    </row>
    <row r="931" spans="10:10">
      <c r="J931"/>
    </row>
    <row r="932" spans="10:10">
      <c r="J932"/>
    </row>
    <row r="933" spans="10:10">
      <c r="J933"/>
    </row>
    <row r="934" spans="10:10">
      <c r="J934"/>
    </row>
    <row r="935" spans="10:10">
      <c r="J935"/>
    </row>
    <row r="936" spans="10:10">
      <c r="J936"/>
    </row>
    <row r="937" spans="10:10">
      <c r="J937"/>
    </row>
    <row r="938" spans="10:10">
      <c r="J938"/>
    </row>
    <row r="939" spans="10:10">
      <c r="J939"/>
    </row>
    <row r="940" spans="10:10">
      <c r="J940"/>
    </row>
    <row r="941" spans="10:10">
      <c r="J941"/>
    </row>
    <row r="942" spans="10:10">
      <c r="J942"/>
    </row>
    <row r="943" spans="10:10">
      <c r="J943"/>
    </row>
    <row r="944" spans="10:10">
      <c r="J944"/>
    </row>
    <row r="945" spans="10:10">
      <c r="J945"/>
    </row>
    <row r="946" spans="10:10">
      <c r="J946"/>
    </row>
    <row r="947" spans="10:10">
      <c r="J947"/>
    </row>
    <row r="948" spans="10:10">
      <c r="J948"/>
    </row>
    <row r="949" spans="10:10">
      <c r="J949"/>
    </row>
    <row r="950" spans="10:10">
      <c r="J950"/>
    </row>
    <row r="951" spans="10:10">
      <c r="J951"/>
    </row>
    <row r="952" spans="10:10">
      <c r="J952"/>
    </row>
    <row r="953" spans="10:10">
      <c r="J953"/>
    </row>
    <row r="954" spans="10:10">
      <c r="J954"/>
    </row>
    <row r="955" spans="10:10">
      <c r="J955"/>
    </row>
    <row r="956" spans="10:10">
      <c r="J956"/>
    </row>
    <row r="957" spans="10:10">
      <c r="J957"/>
    </row>
    <row r="958" spans="10:10">
      <c r="J958"/>
    </row>
    <row r="959" spans="10:10">
      <c r="J959"/>
    </row>
    <row r="960" spans="10:10">
      <c r="J960"/>
    </row>
    <row r="961" spans="10:10">
      <c r="J961"/>
    </row>
    <row r="962" spans="10:10">
      <c r="J962"/>
    </row>
    <row r="963" spans="10:10">
      <c r="J963"/>
    </row>
    <row r="964" spans="10:10">
      <c r="J964"/>
    </row>
    <row r="965" spans="10:10">
      <c r="J965"/>
    </row>
    <row r="966" spans="10:10">
      <c r="J966"/>
    </row>
    <row r="967" spans="10:10">
      <c r="J967"/>
    </row>
    <row r="968" spans="10:10">
      <c r="J968"/>
    </row>
    <row r="969" spans="10:10">
      <c r="J969"/>
    </row>
    <row r="970" spans="10:10">
      <c r="J970"/>
    </row>
    <row r="971" spans="10:10">
      <c r="J971"/>
    </row>
    <row r="972" spans="10:10">
      <c r="J972"/>
    </row>
    <row r="973" spans="10:10">
      <c r="J973"/>
    </row>
    <row r="974" spans="10:10">
      <c r="J974"/>
    </row>
    <row r="975" spans="10:10">
      <c r="J975"/>
    </row>
    <row r="976" spans="10:10">
      <c r="J976"/>
    </row>
    <row r="977" spans="10:10">
      <c r="J977"/>
    </row>
    <row r="978" spans="10:10">
      <c r="J978"/>
    </row>
    <row r="979" spans="10:10">
      <c r="J979"/>
    </row>
    <row r="980" spans="10:10">
      <c r="J980"/>
    </row>
    <row r="981" spans="10:10">
      <c r="J981"/>
    </row>
    <row r="982" spans="10:10">
      <c r="J982"/>
    </row>
    <row r="983" spans="10:10">
      <c r="J983"/>
    </row>
    <row r="984" spans="10:10">
      <c r="J984"/>
    </row>
    <row r="985" spans="10:10">
      <c r="J985"/>
    </row>
    <row r="986" spans="10:10">
      <c r="J986"/>
    </row>
    <row r="987" spans="10:10">
      <c r="J987"/>
    </row>
    <row r="988" spans="10:10">
      <c r="J988"/>
    </row>
    <row r="989" spans="10:10">
      <c r="J989"/>
    </row>
    <row r="990" spans="10:10">
      <c r="J990"/>
    </row>
    <row r="991" spans="10:10">
      <c r="J991"/>
    </row>
    <row r="992" spans="10:10">
      <c r="J992"/>
    </row>
    <row r="993" spans="10:10">
      <c r="J993"/>
    </row>
    <row r="994" spans="10:10">
      <c r="J994"/>
    </row>
    <row r="995" spans="10:10">
      <c r="J995"/>
    </row>
    <row r="996" spans="10:10">
      <c r="J996"/>
    </row>
    <row r="997" spans="10:10">
      <c r="J997"/>
    </row>
    <row r="998" spans="10:10">
      <c r="J998"/>
    </row>
    <row r="999" spans="10:10">
      <c r="J999"/>
    </row>
    <row r="1000" spans="10:10">
      <c r="J1000"/>
    </row>
    <row r="1001" spans="10:10">
      <c r="J1001"/>
    </row>
    <row r="1002" spans="10:10">
      <c r="J1002"/>
    </row>
    <row r="1003" spans="10:10">
      <c r="J1003"/>
    </row>
    <row r="1004" spans="10:10">
      <c r="J1004"/>
    </row>
    <row r="1005" spans="10:10">
      <c r="J1005"/>
    </row>
    <row r="1006" spans="10:10">
      <c r="J1006"/>
    </row>
    <row r="1007" spans="10:10">
      <c r="J1007"/>
    </row>
    <row r="1008" spans="10:10">
      <c r="J1008"/>
    </row>
    <row r="1009" spans="10:10">
      <c r="J1009"/>
    </row>
    <row r="1010" spans="10:10">
      <c r="J1010"/>
    </row>
    <row r="1011" spans="10:10">
      <c r="J1011"/>
    </row>
    <row r="1012" spans="10:10">
      <c r="J1012"/>
    </row>
    <row r="1013" spans="10:10">
      <c r="J1013"/>
    </row>
    <row r="1014" spans="10:10">
      <c r="J1014"/>
    </row>
    <row r="1015" spans="10:10">
      <c r="J1015"/>
    </row>
    <row r="1016" spans="10:10">
      <c r="J1016"/>
    </row>
    <row r="1017" spans="10:10">
      <c r="J1017"/>
    </row>
    <row r="1018" spans="10:10">
      <c r="J1018"/>
    </row>
    <row r="1019" spans="10:10">
      <c r="J1019"/>
    </row>
    <row r="1020" spans="10:10">
      <c r="J1020"/>
    </row>
    <row r="1021" spans="10:10">
      <c r="J1021"/>
    </row>
    <row r="1022" spans="10:10">
      <c r="J1022"/>
    </row>
    <row r="1023" spans="10:10">
      <c r="J1023"/>
    </row>
    <row r="1024" spans="10:10">
      <c r="J1024"/>
    </row>
    <row r="1025" spans="10:10">
      <c r="J1025"/>
    </row>
    <row r="1026" spans="10:10">
      <c r="J1026"/>
    </row>
    <row r="1027" spans="10:10">
      <c r="J1027"/>
    </row>
    <row r="1028" spans="10:10">
      <c r="J1028"/>
    </row>
    <row r="1029" spans="10:10">
      <c r="J1029"/>
    </row>
    <row r="1030" spans="10:10">
      <c r="J1030"/>
    </row>
    <row r="1031" spans="10:10">
      <c r="J1031"/>
    </row>
    <row r="1032" spans="10:10">
      <c r="J1032"/>
    </row>
    <row r="1033" spans="10:10">
      <c r="J1033"/>
    </row>
    <row r="1034" spans="10:10">
      <c r="J1034"/>
    </row>
    <row r="1035" spans="10:10">
      <c r="J1035"/>
    </row>
    <row r="1036" spans="10:10">
      <c r="J1036"/>
    </row>
    <row r="1037" spans="10:10">
      <c r="J1037"/>
    </row>
    <row r="1038" spans="10:10">
      <c r="J1038"/>
    </row>
    <row r="1039" spans="10:10">
      <c r="J1039"/>
    </row>
    <row r="1040" spans="10:10">
      <c r="J1040"/>
    </row>
    <row r="1041" spans="10:10">
      <c r="J1041"/>
    </row>
    <row r="1042" spans="10:10">
      <c r="J1042"/>
    </row>
    <row r="1043" spans="10:10">
      <c r="J1043"/>
    </row>
    <row r="1044" spans="10:10">
      <c r="J1044"/>
    </row>
    <row r="1045" spans="10:10">
      <c r="J1045"/>
    </row>
    <row r="1046" spans="10:10">
      <c r="J1046"/>
    </row>
    <row r="1047" spans="10:10">
      <c r="J1047"/>
    </row>
    <row r="1048" spans="10:10">
      <c r="J1048"/>
    </row>
    <row r="1049" spans="10:10">
      <c r="J1049"/>
    </row>
    <row r="1050" spans="10:10">
      <c r="J1050"/>
    </row>
    <row r="1051" spans="10:10">
      <c r="J1051"/>
    </row>
    <row r="1052" spans="10:10">
      <c r="J1052"/>
    </row>
    <row r="1053" spans="10:10">
      <c r="J1053"/>
    </row>
    <row r="1054" spans="10:10">
      <c r="J1054"/>
    </row>
    <row r="1055" spans="10:10">
      <c r="J1055"/>
    </row>
    <row r="1056" spans="10:10">
      <c r="J1056"/>
    </row>
    <row r="1057" spans="10:10">
      <c r="J1057"/>
    </row>
    <row r="1058" spans="10:10">
      <c r="J1058"/>
    </row>
    <row r="1059" spans="10:10">
      <c r="J1059"/>
    </row>
    <row r="1060" spans="10:10">
      <c r="J1060"/>
    </row>
    <row r="1061" spans="10:10">
      <c r="J1061"/>
    </row>
    <row r="1062" spans="10:10">
      <c r="J1062"/>
    </row>
    <row r="1063" spans="10:10">
      <c r="J1063"/>
    </row>
    <row r="1064" spans="10:10">
      <c r="J1064"/>
    </row>
    <row r="1065" spans="10:10">
      <c r="J1065"/>
    </row>
    <row r="1066" spans="10:10">
      <c r="J1066"/>
    </row>
    <row r="1067" spans="10:10">
      <c r="J1067"/>
    </row>
    <row r="1068" spans="10:10">
      <c r="J1068"/>
    </row>
    <row r="1069" spans="10:10">
      <c r="J1069"/>
    </row>
    <row r="1070" spans="10:10">
      <c r="J1070"/>
    </row>
    <row r="1071" spans="10:10">
      <c r="J1071"/>
    </row>
    <row r="1072" spans="10:10">
      <c r="J1072"/>
    </row>
    <row r="1073" spans="10:10">
      <c r="J1073"/>
    </row>
    <row r="1074" spans="10:10">
      <c r="J1074"/>
    </row>
    <row r="1075" spans="10:10">
      <c r="J1075"/>
    </row>
    <row r="1076" spans="10:10">
      <c r="J1076"/>
    </row>
    <row r="1077" spans="10:10">
      <c r="J1077"/>
    </row>
    <row r="1078" spans="10:10">
      <c r="J1078"/>
    </row>
    <row r="1079" spans="10:10">
      <c r="J1079"/>
    </row>
    <row r="1080" spans="10:10">
      <c r="J1080"/>
    </row>
    <row r="1081" spans="10:10">
      <c r="J1081"/>
    </row>
    <row r="1082" spans="10:10">
      <c r="J1082"/>
    </row>
    <row r="1083" spans="10:10">
      <c r="J1083"/>
    </row>
    <row r="1084" spans="10:10">
      <c r="J1084"/>
    </row>
    <row r="1085" spans="10:10">
      <c r="J1085"/>
    </row>
    <row r="1086" spans="10:10">
      <c r="J1086"/>
    </row>
    <row r="1087" spans="10:10">
      <c r="J1087"/>
    </row>
    <row r="1088" spans="10:10">
      <c r="J1088"/>
    </row>
    <row r="1089" spans="10:10">
      <c r="J1089"/>
    </row>
    <row r="1090" spans="10:10">
      <c r="J1090"/>
    </row>
    <row r="1091" spans="10:10">
      <c r="J1091"/>
    </row>
    <row r="1092" spans="10:10">
      <c r="J1092"/>
    </row>
    <row r="1093" spans="10:10">
      <c r="J1093"/>
    </row>
    <row r="1094" spans="10:10">
      <c r="J1094"/>
    </row>
    <row r="1095" spans="10:10">
      <c r="J1095"/>
    </row>
    <row r="1096" spans="10:10">
      <c r="J1096"/>
    </row>
    <row r="1097" spans="10:10">
      <c r="J1097"/>
    </row>
    <row r="1098" spans="10:10">
      <c r="J1098"/>
    </row>
    <row r="1099" spans="10:10">
      <c r="J1099"/>
    </row>
    <row r="1100" spans="10:10">
      <c r="J1100"/>
    </row>
    <row r="1101" spans="10:10">
      <c r="J1101"/>
    </row>
    <row r="1102" spans="10:10">
      <c r="J1102"/>
    </row>
    <row r="1103" spans="10:10">
      <c r="J1103"/>
    </row>
    <row r="1104" spans="10:10">
      <c r="J1104"/>
    </row>
    <row r="1105" spans="10:10">
      <c r="J1105"/>
    </row>
    <row r="1106" spans="10:10">
      <c r="J1106"/>
    </row>
    <row r="1107" spans="10:10">
      <c r="J1107"/>
    </row>
    <row r="1108" spans="10:10">
      <c r="J1108"/>
    </row>
    <row r="1109" spans="10:10">
      <c r="J1109"/>
    </row>
    <row r="1110" spans="10:10">
      <c r="J1110"/>
    </row>
    <row r="1111" spans="10:10">
      <c r="J1111"/>
    </row>
    <row r="1112" spans="10:10">
      <c r="J1112"/>
    </row>
    <row r="1113" spans="10:10">
      <c r="J1113"/>
    </row>
    <row r="1114" spans="10:10">
      <c r="J1114"/>
    </row>
    <row r="1115" spans="10:10">
      <c r="J1115"/>
    </row>
    <row r="1116" spans="10:10">
      <c r="J1116"/>
    </row>
    <row r="1117" spans="10:10">
      <c r="J1117"/>
    </row>
    <row r="1118" spans="10:10">
      <c r="J1118"/>
    </row>
    <row r="1119" spans="10:10">
      <c r="J1119"/>
    </row>
    <row r="1120" spans="10:10">
      <c r="J1120"/>
    </row>
    <row r="1121" spans="10:10">
      <c r="J1121"/>
    </row>
    <row r="1122" spans="10:10">
      <c r="J1122"/>
    </row>
    <row r="1123" spans="10:10">
      <c r="J1123"/>
    </row>
    <row r="1124" spans="10:10">
      <c r="J1124"/>
    </row>
    <row r="1125" spans="10:10">
      <c r="J1125"/>
    </row>
    <row r="1126" spans="10:10">
      <c r="J1126"/>
    </row>
    <row r="1127" spans="10:10">
      <c r="J1127"/>
    </row>
    <row r="1128" spans="10:10">
      <c r="J1128"/>
    </row>
    <row r="1129" spans="10:10">
      <c r="J1129"/>
    </row>
    <row r="1130" spans="10:10">
      <c r="J1130"/>
    </row>
    <row r="1131" spans="10:10">
      <c r="J1131"/>
    </row>
    <row r="1132" spans="10:10">
      <c r="J1132"/>
    </row>
    <row r="1133" spans="10:10">
      <c r="J1133"/>
    </row>
    <row r="1134" spans="10:10">
      <c r="J1134"/>
    </row>
    <row r="1135" spans="10:10">
      <c r="J1135"/>
    </row>
    <row r="1136" spans="10:10">
      <c r="J1136"/>
    </row>
    <row r="1137" spans="10:10">
      <c r="J1137"/>
    </row>
    <row r="1138" spans="10:10">
      <c r="J1138"/>
    </row>
    <row r="1139" spans="10:10">
      <c r="J1139"/>
    </row>
    <row r="1140" spans="10:10">
      <c r="J1140"/>
    </row>
    <row r="1141" spans="10:10">
      <c r="J1141"/>
    </row>
    <row r="1142" spans="10:10">
      <c r="J1142"/>
    </row>
    <row r="1143" spans="10:10">
      <c r="J1143"/>
    </row>
    <row r="1144" spans="10:10">
      <c r="J1144"/>
    </row>
    <row r="1145" spans="10:10">
      <c r="J1145"/>
    </row>
    <row r="1146" spans="10:10">
      <c r="J1146"/>
    </row>
    <row r="1147" spans="10:10">
      <c r="J1147"/>
    </row>
    <row r="1148" spans="10:10">
      <c r="J1148"/>
    </row>
    <row r="1149" spans="10:10">
      <c r="J1149"/>
    </row>
    <row r="1150" spans="10:10">
      <c r="J1150"/>
    </row>
    <row r="1151" spans="10:10">
      <c r="J1151"/>
    </row>
    <row r="1152" spans="10:10">
      <c r="J1152"/>
    </row>
    <row r="1153" spans="10:10">
      <c r="J1153"/>
    </row>
    <row r="1154" spans="10:10">
      <c r="J1154"/>
    </row>
    <row r="1155" spans="10:10">
      <c r="J1155"/>
    </row>
    <row r="1156" spans="10:10">
      <c r="J1156"/>
    </row>
    <row r="1157" spans="10:10">
      <c r="J1157"/>
    </row>
    <row r="1158" spans="10:10">
      <c r="J1158"/>
    </row>
    <row r="1159" spans="10:10">
      <c r="J1159"/>
    </row>
    <row r="1160" spans="10:10">
      <c r="J1160"/>
    </row>
    <row r="1161" spans="10:10">
      <c r="J1161"/>
    </row>
    <row r="1162" spans="10:10">
      <c r="J1162"/>
    </row>
    <row r="1163" spans="10:10">
      <c r="J1163"/>
    </row>
    <row r="1164" spans="10:10">
      <c r="J1164"/>
    </row>
    <row r="1165" spans="10:10">
      <c r="J1165"/>
    </row>
    <row r="1166" spans="10:10">
      <c r="J1166"/>
    </row>
    <row r="1167" spans="10:10">
      <c r="J1167"/>
    </row>
    <row r="1168" spans="10:10">
      <c r="J1168"/>
    </row>
    <row r="1169" spans="10:10">
      <c r="J1169"/>
    </row>
    <row r="1170" spans="10:10">
      <c r="J1170"/>
    </row>
    <row r="1171" spans="10:10">
      <c r="J1171"/>
    </row>
    <row r="1172" spans="10:10">
      <c r="J1172"/>
    </row>
    <row r="1173" spans="10:10">
      <c r="J1173"/>
    </row>
    <row r="1174" spans="10:10">
      <c r="J1174"/>
    </row>
    <row r="1175" spans="10:10">
      <c r="J1175"/>
    </row>
    <row r="1176" spans="10:10">
      <c r="J1176"/>
    </row>
    <row r="1177" spans="10:10">
      <c r="J1177"/>
    </row>
    <row r="1178" spans="10:10">
      <c r="J1178"/>
    </row>
    <row r="1179" spans="10:10">
      <c r="J1179"/>
    </row>
    <row r="1180" spans="10:10">
      <c r="J1180"/>
    </row>
    <row r="1181" spans="10:10">
      <c r="J1181"/>
    </row>
    <row r="1182" spans="10:10">
      <c r="J1182"/>
    </row>
    <row r="1183" spans="10:10">
      <c r="J1183"/>
    </row>
    <row r="1184" spans="10:10">
      <c r="J1184"/>
    </row>
    <row r="1185" spans="10:10">
      <c r="J1185"/>
    </row>
    <row r="1186" spans="10:10">
      <c r="J1186"/>
    </row>
    <row r="1187" spans="10:10">
      <c r="J1187"/>
    </row>
    <row r="1188" spans="10:10">
      <c r="J1188"/>
    </row>
    <row r="1189" spans="10:10">
      <c r="J1189"/>
    </row>
    <row r="1190" spans="10:10">
      <c r="J1190"/>
    </row>
    <row r="1191" spans="10:10">
      <c r="J1191"/>
    </row>
    <row r="1192" spans="10:10">
      <c r="J1192"/>
    </row>
    <row r="1193" spans="10:10">
      <c r="J1193"/>
    </row>
    <row r="1194" spans="10:10">
      <c r="J1194"/>
    </row>
    <row r="1195" spans="10:10">
      <c r="J1195"/>
    </row>
    <row r="1196" spans="10:10">
      <c r="J1196"/>
    </row>
    <row r="1197" spans="10:10">
      <c r="J1197"/>
    </row>
    <row r="1198" spans="10:10">
      <c r="J1198"/>
    </row>
    <row r="1199" spans="10:10">
      <c r="J1199"/>
    </row>
    <row r="1200" spans="10:10">
      <c r="J1200"/>
    </row>
    <row r="1201" spans="10:10">
      <c r="J1201"/>
    </row>
    <row r="1202" spans="10:10">
      <c r="J1202"/>
    </row>
    <row r="1203" spans="10:10">
      <c r="J1203"/>
    </row>
    <row r="1204" spans="10:10">
      <c r="J1204"/>
    </row>
    <row r="1205" spans="10:10">
      <c r="J1205"/>
    </row>
    <row r="1206" spans="10:10">
      <c r="J1206"/>
    </row>
    <row r="1207" spans="10:10">
      <c r="J1207"/>
    </row>
    <row r="1208" spans="10:10">
      <c r="J1208"/>
    </row>
    <row r="1209" spans="10:10">
      <c r="J1209"/>
    </row>
    <row r="1210" spans="10:10">
      <c r="J1210"/>
    </row>
    <row r="1211" spans="10:10">
      <c r="J1211"/>
    </row>
    <row r="1212" spans="10:10">
      <c r="J1212"/>
    </row>
    <row r="1213" spans="10:10">
      <c r="J1213"/>
    </row>
    <row r="1214" spans="10:10">
      <c r="J1214"/>
    </row>
    <row r="1215" spans="10:10">
      <c r="J1215"/>
    </row>
    <row r="1216" spans="10:10">
      <c r="J1216"/>
    </row>
    <row r="1217" spans="10:10">
      <c r="J1217"/>
    </row>
    <row r="1218" spans="10:10">
      <c r="J1218"/>
    </row>
    <row r="1219" spans="10:10">
      <c r="J1219"/>
    </row>
    <row r="1220" spans="10:10">
      <c r="J1220"/>
    </row>
    <row r="1221" spans="10:10">
      <c r="J1221"/>
    </row>
    <row r="1222" spans="10:10">
      <c r="J1222"/>
    </row>
    <row r="1223" spans="10:10">
      <c r="J1223"/>
    </row>
    <row r="1224" spans="10:10">
      <c r="J1224"/>
    </row>
    <row r="1225" spans="10:10">
      <c r="J1225"/>
    </row>
    <row r="1226" spans="10:10">
      <c r="J1226"/>
    </row>
    <row r="1227" spans="10:10">
      <c r="J1227"/>
    </row>
    <row r="1228" spans="10:10">
      <c r="J1228"/>
    </row>
    <row r="1229" spans="10:10">
      <c r="J1229"/>
    </row>
    <row r="1230" spans="10:10">
      <c r="J1230"/>
    </row>
    <row r="1231" spans="10:10">
      <c r="J1231"/>
    </row>
    <row r="1232" spans="10:10">
      <c r="J1232"/>
    </row>
    <row r="1233" spans="10:10">
      <c r="J1233"/>
    </row>
    <row r="1234" spans="10:10">
      <c r="J1234"/>
    </row>
    <row r="1235" spans="10:10">
      <c r="J1235"/>
    </row>
    <row r="1236" spans="10:10">
      <c r="J1236"/>
    </row>
    <row r="1237" spans="10:10">
      <c r="J1237"/>
    </row>
    <row r="1238" spans="10:10">
      <c r="J1238"/>
    </row>
    <row r="1239" spans="10:10">
      <c r="J1239"/>
    </row>
    <row r="1240" spans="10:10">
      <c r="J1240"/>
    </row>
    <row r="1241" spans="10:10">
      <c r="J1241"/>
    </row>
    <row r="1242" spans="10:10">
      <c r="J1242"/>
    </row>
    <row r="1243" spans="10:10">
      <c r="J1243"/>
    </row>
    <row r="1244" spans="10:10">
      <c r="J1244"/>
    </row>
    <row r="1245" spans="10:10">
      <c r="J1245"/>
    </row>
    <row r="1246" spans="10:10">
      <c r="J1246"/>
    </row>
    <row r="1247" spans="10:10">
      <c r="J1247"/>
    </row>
    <row r="1248" spans="10:10">
      <c r="J1248"/>
    </row>
    <row r="1249" spans="10:10">
      <c r="J1249"/>
    </row>
    <row r="1250" spans="10:10">
      <c r="J1250"/>
    </row>
    <row r="1251" spans="10:10">
      <c r="J1251"/>
    </row>
    <row r="1252" spans="10:10">
      <c r="J1252"/>
    </row>
    <row r="1253" spans="10:10">
      <c r="J1253"/>
    </row>
    <row r="1254" spans="10:10">
      <c r="J1254"/>
    </row>
    <row r="1255" spans="10:10">
      <c r="J1255"/>
    </row>
    <row r="1256" spans="10:10">
      <c r="J1256"/>
    </row>
    <row r="1257" spans="10:10">
      <c r="J1257"/>
    </row>
    <row r="1258" spans="10:10">
      <c r="J1258"/>
    </row>
    <row r="1259" spans="10:10">
      <c r="J1259"/>
    </row>
    <row r="1260" spans="10:10">
      <c r="J1260"/>
    </row>
    <row r="1261" spans="10:10">
      <c r="J1261"/>
    </row>
    <row r="1262" spans="10:10">
      <c r="J1262"/>
    </row>
    <row r="1263" spans="10:10">
      <c r="J1263"/>
    </row>
    <row r="1264" spans="10:10">
      <c r="J1264"/>
    </row>
    <row r="1265" spans="10:10">
      <c r="J1265"/>
    </row>
    <row r="1266" spans="10:10">
      <c r="J1266"/>
    </row>
    <row r="1267" spans="10:10">
      <c r="J1267"/>
    </row>
    <row r="1268" spans="10:10">
      <c r="J1268"/>
    </row>
    <row r="1269" spans="10:10">
      <c r="J1269"/>
    </row>
    <row r="1270" spans="10:10">
      <c r="J1270"/>
    </row>
    <row r="1271" spans="10:10">
      <c r="J1271"/>
    </row>
    <row r="1272" spans="10:10">
      <c r="J1272"/>
    </row>
    <row r="1273" spans="10:10">
      <c r="J1273"/>
    </row>
    <row r="1274" spans="10:10">
      <c r="J1274"/>
    </row>
    <row r="1275" spans="10:10">
      <c r="J1275"/>
    </row>
    <row r="1276" spans="10:10">
      <c r="J1276"/>
    </row>
    <row r="1277" spans="10:10">
      <c r="J1277"/>
    </row>
    <row r="1278" spans="10:10">
      <c r="J1278"/>
    </row>
    <row r="1279" spans="10:10">
      <c r="J1279"/>
    </row>
    <row r="1280" spans="10:10">
      <c r="J1280"/>
    </row>
    <row r="1281" spans="10:10">
      <c r="J1281"/>
    </row>
    <row r="1282" spans="10:10">
      <c r="J1282"/>
    </row>
    <row r="1283" spans="10:10">
      <c r="J1283"/>
    </row>
    <row r="1284" spans="10:10">
      <c r="J1284"/>
    </row>
    <row r="1285" spans="10:10">
      <c r="J1285"/>
    </row>
    <row r="1286" spans="10:10">
      <c r="J1286"/>
    </row>
    <row r="1287" spans="10:10">
      <c r="J1287"/>
    </row>
    <row r="1288" spans="10:10">
      <c r="J1288"/>
    </row>
    <row r="1289" spans="10:10">
      <c r="J1289"/>
    </row>
    <row r="1290" spans="10:10">
      <c r="J1290"/>
    </row>
    <row r="1291" spans="10:10">
      <c r="J1291"/>
    </row>
    <row r="1292" spans="10:10">
      <c r="J1292"/>
    </row>
    <row r="1293" spans="10:10">
      <c r="J1293"/>
    </row>
    <row r="1294" spans="10:10">
      <c r="J1294"/>
    </row>
    <row r="1295" spans="10:10">
      <c r="J1295"/>
    </row>
    <row r="1296" spans="10:10">
      <c r="J1296"/>
    </row>
    <row r="1297" spans="10:10">
      <c r="J1297"/>
    </row>
    <row r="1298" spans="10:10">
      <c r="J1298"/>
    </row>
    <row r="1299" spans="10:10">
      <c r="J1299"/>
    </row>
    <row r="1300" spans="10:10">
      <c r="J1300"/>
    </row>
    <row r="1301" spans="10:10">
      <c r="J1301"/>
    </row>
    <row r="1302" spans="10:10">
      <c r="J1302"/>
    </row>
    <row r="1303" spans="10:10">
      <c r="J1303"/>
    </row>
    <row r="1304" spans="10:10">
      <c r="J1304"/>
    </row>
    <row r="1305" spans="10:10">
      <c r="J1305"/>
    </row>
    <row r="1306" spans="10:10">
      <c r="J1306"/>
    </row>
    <row r="1307" spans="10:10">
      <c r="J1307"/>
    </row>
    <row r="1308" spans="10:10">
      <c r="J1308"/>
    </row>
    <row r="1309" spans="10:10">
      <c r="J1309"/>
    </row>
    <row r="1310" spans="10:10">
      <c r="J1310"/>
    </row>
    <row r="1311" spans="10:10">
      <c r="J1311"/>
    </row>
    <row r="1312" spans="10:10">
      <c r="J1312"/>
    </row>
    <row r="1313" spans="10:10">
      <c r="J1313"/>
    </row>
    <row r="1314" spans="10:10">
      <c r="J1314"/>
    </row>
    <row r="1315" spans="10:10">
      <c r="J1315"/>
    </row>
    <row r="1316" spans="10:10">
      <c r="J1316"/>
    </row>
    <row r="1317" spans="10:10">
      <c r="J1317"/>
    </row>
    <row r="1318" spans="10:10">
      <c r="J1318"/>
    </row>
    <row r="1319" spans="10:10">
      <c r="J1319"/>
    </row>
    <row r="1320" spans="10:10">
      <c r="J1320"/>
    </row>
    <row r="1321" spans="10:10">
      <c r="J1321"/>
    </row>
    <row r="1322" spans="10:10">
      <c r="J1322"/>
    </row>
    <row r="1323" spans="10:10">
      <c r="J1323"/>
    </row>
    <row r="1324" spans="10:10">
      <c r="J1324"/>
    </row>
    <row r="1325" spans="10:10">
      <c r="J1325"/>
    </row>
    <row r="1326" spans="10:10">
      <c r="J1326"/>
    </row>
    <row r="1327" spans="10:10">
      <c r="J1327"/>
    </row>
    <row r="1328" spans="10:10">
      <c r="J1328"/>
    </row>
    <row r="1329" spans="10:10">
      <c r="J1329"/>
    </row>
    <row r="1330" spans="10:10">
      <c r="J1330"/>
    </row>
    <row r="1331" spans="10:10">
      <c r="J1331"/>
    </row>
    <row r="1332" spans="10:10">
      <c r="J1332"/>
    </row>
    <row r="1333" spans="10:10">
      <c r="J1333"/>
    </row>
    <row r="1334" spans="10:10">
      <c r="J1334"/>
    </row>
    <row r="1335" spans="10:10">
      <c r="J1335"/>
    </row>
    <row r="1336" spans="10:10">
      <c r="J1336"/>
    </row>
    <row r="1337" spans="10:10">
      <c r="J1337"/>
    </row>
    <row r="1338" spans="10:10">
      <c r="J1338"/>
    </row>
    <row r="1339" spans="10:10">
      <c r="J1339"/>
    </row>
    <row r="1340" spans="10:10">
      <c r="J1340"/>
    </row>
    <row r="1341" spans="10:10">
      <c r="J1341"/>
    </row>
    <row r="1342" spans="10:10">
      <c r="J1342"/>
    </row>
    <row r="1343" spans="10:10">
      <c r="J1343"/>
    </row>
    <row r="1344" spans="10:10">
      <c r="J1344"/>
    </row>
    <row r="1345" spans="10:10">
      <c r="J1345"/>
    </row>
    <row r="1346" spans="10:10">
      <c r="J1346"/>
    </row>
    <row r="1347" spans="10:10">
      <c r="J1347"/>
    </row>
    <row r="1348" spans="10:10">
      <c r="J1348"/>
    </row>
    <row r="1349" spans="10:10">
      <c r="J1349"/>
    </row>
    <row r="1350" spans="10:10">
      <c r="J1350"/>
    </row>
    <row r="1351" spans="10:10">
      <c r="J1351"/>
    </row>
    <row r="1352" spans="10:10">
      <c r="J1352"/>
    </row>
    <row r="1353" spans="10:10">
      <c r="J1353"/>
    </row>
    <row r="1354" spans="10:10">
      <c r="J1354"/>
    </row>
    <row r="1355" spans="10:10">
      <c r="J1355"/>
    </row>
    <row r="1356" spans="10:10">
      <c r="J1356"/>
    </row>
    <row r="1357" spans="10:10">
      <c r="J1357"/>
    </row>
    <row r="1358" spans="10:10">
      <c r="J1358"/>
    </row>
    <row r="1359" spans="10:10">
      <c r="J1359"/>
    </row>
    <row r="1360" spans="10:10">
      <c r="J1360"/>
    </row>
    <row r="1361" spans="10:10">
      <c r="J1361"/>
    </row>
    <row r="1362" spans="10:10">
      <c r="J1362"/>
    </row>
    <row r="1363" spans="10:10">
      <c r="J1363"/>
    </row>
    <row r="1364" spans="10:10">
      <c r="J1364"/>
    </row>
    <row r="1365" spans="10:10">
      <c r="J1365"/>
    </row>
    <row r="1366" spans="10:10">
      <c r="J1366"/>
    </row>
    <row r="1367" spans="10:10">
      <c r="J1367"/>
    </row>
    <row r="1368" spans="10:10">
      <c r="J1368"/>
    </row>
    <row r="1369" spans="10:10">
      <c r="J1369"/>
    </row>
    <row r="1370" spans="10:10">
      <c r="J1370"/>
    </row>
    <row r="1371" spans="10:10">
      <c r="J1371"/>
    </row>
    <row r="1372" spans="10:10">
      <c r="J1372"/>
    </row>
    <row r="1373" spans="10:10">
      <c r="J1373"/>
    </row>
    <row r="1374" spans="10:10">
      <c r="J1374"/>
    </row>
    <row r="1375" spans="10:10">
      <c r="J1375"/>
    </row>
    <row r="1376" spans="10:10">
      <c r="J1376"/>
    </row>
    <row r="1377" spans="10:10">
      <c r="J1377"/>
    </row>
    <row r="1378" spans="10:10">
      <c r="J1378"/>
    </row>
  </sheetData>
  <pageMargins left="0.7" right="0.7" top="0.75" bottom="0.75" header="0.3" footer="0.3"/>
  <pageSetup orientation="portrait" verticalDpi="0" r:id="rId3"/>
  <drawing r:id="rId4"/>
  <tableParts count="1">
    <tablePart r:id="rId5"/>
  </tableParts>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T1349"/>
  <sheetViews>
    <sheetView showGridLines="0" zoomScale="80" zoomScaleNormal="80" workbookViewId="0">
      <selection activeCell="H19" sqref="H19:J19"/>
    </sheetView>
  </sheetViews>
  <sheetFormatPr baseColWidth="10" defaultColWidth="8.83203125" defaultRowHeight="16"/>
  <cols>
    <col min="1" max="10" width="9.5" style="59"/>
    <col min="11" max="11" width="29.5" style="59" customWidth="1"/>
    <col min="12" max="12" width="12.5" style="59" customWidth="1"/>
    <col min="13" max="13" width="3" style="89" customWidth="1"/>
    <col min="14" max="14" width="13.5" style="90" bestFit="1" customWidth="1"/>
    <col min="15" max="15" width="10.5" style="62" bestFit="1" customWidth="1"/>
    <col min="16" max="16" width="9.5" style="89"/>
    <col min="17" max="17" width="10.5" style="89" customWidth="1"/>
    <col min="18" max="18" width="9.5" style="90" customWidth="1"/>
    <col min="19" max="19" width="8.5" style="90" bestFit="1" customWidth="1"/>
    <col min="20" max="20" width="7.5" style="59" bestFit="1" customWidth="1"/>
    <col min="21" max="21" width="7.5" bestFit="1" customWidth="1"/>
    <col min="23" max="23" width="13.5" bestFit="1" customWidth="1"/>
  </cols>
  <sheetData>
    <row r="1" spans="1:20" ht="48" customHeight="1">
      <c r="A1" s="1625"/>
      <c r="B1" s="1625"/>
      <c r="I1" s="60"/>
      <c r="J1" s="60"/>
      <c r="L1" s="86">
        <v>1</v>
      </c>
      <c r="N1" s="88" t="s">
        <v>1</v>
      </c>
      <c r="O1" s="87" t="s">
        <v>147</v>
      </c>
      <c r="P1"/>
      <c r="Q1"/>
      <c r="R1"/>
      <c r="S1"/>
      <c r="T1"/>
    </row>
    <row r="2" spans="1:20" ht="33.75" customHeight="1">
      <c r="A2" s="1625"/>
      <c r="B2" s="1625"/>
      <c r="C2" s="1628" t="s">
        <v>445</v>
      </c>
      <c r="D2" s="1628"/>
      <c r="E2" s="1628"/>
      <c r="F2" s="1628"/>
      <c r="G2" s="1628"/>
      <c r="H2" s="1628"/>
      <c r="I2" s="61"/>
      <c r="J2" s="61"/>
      <c r="M2" s="103">
        <v>1</v>
      </c>
      <c r="N2"/>
      <c r="O2"/>
      <c r="P2"/>
      <c r="Q2"/>
      <c r="R2"/>
      <c r="S2"/>
      <c r="T2"/>
    </row>
    <row r="3" spans="1:20" ht="25">
      <c r="A3" s="62"/>
      <c r="B3" s="62"/>
      <c r="C3" s="61"/>
      <c r="D3" s="61"/>
      <c r="E3" s="61"/>
      <c r="F3" s="61"/>
      <c r="G3" s="61"/>
      <c r="H3" s="61"/>
      <c r="I3" s="61"/>
      <c r="J3" s="61"/>
      <c r="M3" s="103"/>
      <c r="N3" s="88" t="s">
        <v>3</v>
      </c>
      <c r="O3" s="88" t="s">
        <v>5</v>
      </c>
      <c r="P3" s="88" t="s">
        <v>9</v>
      </c>
      <c r="Q3" s="88" t="s">
        <v>16</v>
      </c>
      <c r="R3" s="88" t="s">
        <v>17</v>
      </c>
      <c r="S3" s="88" t="s">
        <v>4</v>
      </c>
      <c r="T3"/>
    </row>
    <row r="4" spans="1:20">
      <c r="A4" s="63" t="s">
        <v>795</v>
      </c>
      <c r="B4" s="64"/>
      <c r="C4" s="64"/>
      <c r="D4" s="64"/>
      <c r="E4" s="64"/>
      <c r="F4" s="64"/>
      <c r="G4" s="64"/>
      <c r="H4" s="64"/>
      <c r="J4" s="65" t="s">
        <v>797</v>
      </c>
      <c r="M4" s="103">
        <v>1</v>
      </c>
      <c r="N4" s="87" t="s">
        <v>957</v>
      </c>
      <c r="O4" s="87">
        <v>64.099999999999994</v>
      </c>
      <c r="P4" s="87">
        <v>4</v>
      </c>
      <c r="Q4" s="87">
        <v>20.88</v>
      </c>
      <c r="R4" s="87">
        <v>9.34</v>
      </c>
      <c r="S4" s="87">
        <v>43500</v>
      </c>
      <c r="T4"/>
    </row>
    <row r="5" spans="1:20">
      <c r="A5" s="63" t="s">
        <v>796</v>
      </c>
      <c r="B5" s="64"/>
      <c r="C5" s="64"/>
      <c r="D5" s="64"/>
      <c r="E5" s="64"/>
      <c r="F5" s="64"/>
      <c r="G5" s="64"/>
      <c r="H5" s="64"/>
      <c r="J5" s="65"/>
      <c r="M5" s="103">
        <v>2</v>
      </c>
      <c r="N5"/>
      <c r="O5"/>
      <c r="P5"/>
      <c r="Q5"/>
      <c r="R5"/>
      <c r="S5"/>
      <c r="T5"/>
    </row>
    <row r="6" spans="1:20" ht="59.25" customHeight="1">
      <c r="A6" s="63"/>
      <c r="B6" s="64"/>
      <c r="C6" s="64"/>
      <c r="D6" s="64"/>
      <c r="E6" s="64"/>
      <c r="F6" s="64"/>
      <c r="G6" s="64"/>
      <c r="H6" s="64"/>
      <c r="I6" s="64"/>
      <c r="M6" s="103">
        <v>3</v>
      </c>
      <c r="N6"/>
      <c r="O6"/>
      <c r="P6"/>
      <c r="Q6"/>
      <c r="R6"/>
      <c r="S6"/>
      <c r="T6"/>
    </row>
    <row r="7" spans="1:20" ht="23">
      <c r="A7" s="1629" t="s">
        <v>446</v>
      </c>
      <c r="B7" s="1629"/>
      <c r="C7" s="1629"/>
      <c r="D7" s="1629"/>
      <c r="E7" s="1629"/>
      <c r="F7" s="1629"/>
      <c r="G7" s="1629"/>
      <c r="H7" s="1629"/>
      <c r="I7" s="1629"/>
      <c r="J7" s="1629"/>
      <c r="M7" s="103">
        <v>4</v>
      </c>
      <c r="N7"/>
      <c r="O7"/>
      <c r="P7"/>
      <c r="Q7"/>
      <c r="R7"/>
      <c r="S7"/>
      <c r="T7"/>
    </row>
    <row r="8" spans="1:20" ht="42" customHeight="1">
      <c r="A8" s="66"/>
      <c r="B8" s="66"/>
      <c r="C8" s="66"/>
      <c r="D8" s="66"/>
      <c r="E8" s="66"/>
      <c r="F8" s="66"/>
      <c r="G8" s="66"/>
      <c r="H8" s="66"/>
      <c r="I8" s="66"/>
      <c r="M8" s="103">
        <v>5</v>
      </c>
      <c r="N8"/>
      <c r="O8"/>
      <c r="P8"/>
      <c r="Q8"/>
      <c r="R8"/>
      <c r="S8"/>
      <c r="T8"/>
    </row>
    <row r="9" spans="1:20">
      <c r="A9" s="62"/>
      <c r="B9" s="62"/>
      <c r="C9" s="62"/>
      <c r="D9" s="62"/>
      <c r="E9" s="62"/>
      <c r="F9" s="62"/>
      <c r="G9" s="62"/>
      <c r="H9" s="62"/>
      <c r="I9" s="62"/>
      <c r="M9" s="103">
        <v>6</v>
      </c>
      <c r="N9"/>
      <c r="O9"/>
      <c r="P9"/>
      <c r="Q9"/>
      <c r="R9"/>
      <c r="S9"/>
      <c r="T9"/>
    </row>
    <row r="10" spans="1:20" ht="21.75" customHeight="1">
      <c r="B10" s="67" t="s">
        <v>447</v>
      </c>
      <c r="D10" s="68"/>
      <c r="E10" s="68"/>
      <c r="F10" s="1630" t="str">
        <f>O1</f>
        <v>Pre-Amine 65MC</v>
      </c>
      <c r="G10" s="1630"/>
      <c r="H10" s="1630"/>
      <c r="M10" s="103">
        <v>7</v>
      </c>
      <c r="N10"/>
      <c r="O10"/>
      <c r="P10"/>
      <c r="Q10"/>
      <c r="R10"/>
      <c r="S10"/>
      <c r="T10"/>
    </row>
    <row r="11" spans="1:20" ht="23.25" customHeight="1">
      <c r="B11" s="67" t="s">
        <v>448</v>
      </c>
      <c r="D11" s="62"/>
      <c r="E11" s="62"/>
      <c r="F11" s="1631" t="str">
        <f>N4</f>
        <v>BT9024817060</v>
      </c>
      <c r="G11" s="1631"/>
      <c r="H11" s="1631"/>
      <c r="M11" s="103">
        <v>8</v>
      </c>
      <c r="N11"/>
      <c r="O11"/>
      <c r="P11"/>
      <c r="Q11"/>
      <c r="R11"/>
      <c r="S11"/>
      <c r="T11"/>
    </row>
    <row r="12" spans="1:20" ht="23.25" customHeight="1">
      <c r="B12" s="67" t="s">
        <v>449</v>
      </c>
      <c r="D12" s="69"/>
      <c r="E12" s="69"/>
      <c r="F12" s="1631">
        <f>S4</f>
        <v>43500</v>
      </c>
      <c r="G12" s="1631"/>
      <c r="H12" s="1631"/>
      <c r="M12" s="103">
        <v>9</v>
      </c>
      <c r="N12"/>
      <c r="O12"/>
      <c r="P12"/>
      <c r="Q12"/>
      <c r="R12"/>
      <c r="S12"/>
      <c r="T12"/>
    </row>
    <row r="13" spans="1:20" ht="23.25" customHeight="1">
      <c r="B13" s="67" t="s">
        <v>450</v>
      </c>
      <c r="D13" s="62"/>
      <c r="E13" s="62"/>
      <c r="F13" s="63" t="s">
        <v>451</v>
      </c>
      <c r="H13" s="63"/>
      <c r="M13" s="103">
        <v>10</v>
      </c>
      <c r="N13"/>
      <c r="O13"/>
      <c r="P13"/>
      <c r="Q13"/>
      <c r="R13"/>
      <c r="S13"/>
      <c r="T13"/>
    </row>
    <row r="14" spans="1:20" ht="23.25" customHeight="1">
      <c r="D14" s="69"/>
      <c r="E14" s="69"/>
      <c r="F14" s="69"/>
      <c r="G14" s="69"/>
      <c r="H14" s="69"/>
      <c r="M14" s="103">
        <v>11</v>
      </c>
      <c r="N14"/>
      <c r="O14"/>
      <c r="P14"/>
      <c r="Q14"/>
      <c r="R14"/>
      <c r="S14"/>
      <c r="T14"/>
    </row>
    <row r="15" spans="1:20" ht="23.25" customHeight="1" thickBot="1">
      <c r="A15" s="1632" t="s">
        <v>452</v>
      </c>
      <c r="B15" s="1632"/>
      <c r="C15" s="1632"/>
      <c r="D15" s="1632"/>
      <c r="E15" s="1632" t="s">
        <v>453</v>
      </c>
      <c r="F15" s="1632"/>
      <c r="G15" s="1632"/>
      <c r="H15" s="70"/>
      <c r="I15" s="71" t="s">
        <v>454</v>
      </c>
      <c r="J15" s="72"/>
      <c r="M15" s="103">
        <v>12</v>
      </c>
      <c r="N15"/>
      <c r="O15"/>
      <c r="P15"/>
      <c r="Q15"/>
      <c r="R15"/>
      <c r="S15"/>
      <c r="T15"/>
    </row>
    <row r="16" spans="1:20" ht="23.25" customHeight="1">
      <c r="A16" s="1625" t="s">
        <v>455</v>
      </c>
      <c r="B16" s="1625"/>
      <c r="C16" s="1625"/>
      <c r="D16" s="1625"/>
      <c r="E16" s="1625" t="s">
        <v>456</v>
      </c>
      <c r="F16" s="1625"/>
      <c r="G16" s="1625"/>
      <c r="H16" s="1633">
        <f>O4</f>
        <v>64.099999999999994</v>
      </c>
      <c r="I16" s="1633"/>
      <c r="J16" s="1633"/>
      <c r="M16" s="103">
        <v>13</v>
      </c>
      <c r="N16" s="87"/>
      <c r="O16"/>
      <c r="P16" s="87"/>
      <c r="Q16" s="87"/>
      <c r="R16" s="87"/>
      <c r="S16" s="87"/>
    </row>
    <row r="17" spans="1:19" ht="23.25" customHeight="1">
      <c r="A17" s="1625" t="s">
        <v>457</v>
      </c>
      <c r="B17" s="1625"/>
      <c r="C17" s="1625"/>
      <c r="D17" s="1625"/>
      <c r="E17" s="1625" t="s">
        <v>458</v>
      </c>
      <c r="F17" s="1625"/>
      <c r="G17" s="1625"/>
      <c r="H17" s="1627">
        <f>P4</f>
        <v>4</v>
      </c>
      <c r="I17" s="1627"/>
      <c r="J17" s="1627"/>
      <c r="N17" s="87"/>
      <c r="O17"/>
      <c r="P17" s="87"/>
      <c r="Q17" s="87"/>
      <c r="R17" s="87"/>
      <c r="S17" s="87"/>
    </row>
    <row r="18" spans="1:19" ht="23.25" customHeight="1">
      <c r="A18" s="1625" t="s">
        <v>17</v>
      </c>
      <c r="B18" s="1625"/>
      <c r="C18" s="1625"/>
      <c r="D18" s="1625"/>
      <c r="E18" s="1626" t="s">
        <v>958</v>
      </c>
      <c r="F18" s="1626"/>
      <c r="G18" s="1626"/>
      <c r="H18" s="1626">
        <f>R4</f>
        <v>9.34</v>
      </c>
      <c r="I18" s="1626"/>
      <c r="J18" s="1626"/>
      <c r="N18" s="87"/>
      <c r="O18"/>
      <c r="P18" s="87"/>
      <c r="Q18" s="87"/>
      <c r="R18" s="87"/>
      <c r="S18" s="87"/>
    </row>
    <row r="19" spans="1:19" ht="23.25" customHeight="1">
      <c r="A19" s="1625" t="s">
        <v>459</v>
      </c>
      <c r="B19" s="1625"/>
      <c r="C19" s="1625"/>
      <c r="D19" s="1625"/>
      <c r="E19" s="1626" t="s">
        <v>959</v>
      </c>
      <c r="F19" s="1626"/>
      <c r="G19" s="1626"/>
      <c r="H19" s="1626">
        <f>Q4</f>
        <v>20.88</v>
      </c>
      <c r="I19" s="1626"/>
      <c r="J19" s="1626"/>
      <c r="N19" s="87"/>
      <c r="O19"/>
      <c r="P19" s="87"/>
      <c r="Q19" s="87"/>
      <c r="R19" s="87"/>
      <c r="S19" s="87"/>
    </row>
    <row r="20" spans="1:19" ht="48.75" customHeight="1">
      <c r="N20" s="87"/>
      <c r="O20"/>
      <c r="P20" s="87"/>
      <c r="Q20" s="87"/>
      <c r="R20" s="87"/>
      <c r="S20" s="87"/>
    </row>
    <row r="21" spans="1:19" ht="36" customHeight="1">
      <c r="A21" s="59" t="s">
        <v>460</v>
      </c>
      <c r="N21" s="87"/>
      <c r="O21"/>
      <c r="P21" s="87"/>
      <c r="Q21" s="87"/>
      <c r="R21" s="87"/>
      <c r="S21" s="87"/>
    </row>
    <row r="22" spans="1:19">
      <c r="A22" s="59" t="s">
        <v>461</v>
      </c>
      <c r="N22" s="87"/>
      <c r="O22"/>
      <c r="P22" s="87"/>
      <c r="Q22" s="87"/>
      <c r="R22" s="87"/>
      <c r="S22" s="87"/>
    </row>
    <row r="23" spans="1:19">
      <c r="N23" s="87"/>
      <c r="O23"/>
      <c r="P23" s="87"/>
      <c r="Q23" s="87"/>
      <c r="R23" s="87"/>
      <c r="S23" s="87"/>
    </row>
    <row r="24" spans="1:19" ht="25.5" customHeight="1">
      <c r="N24" s="87"/>
      <c r="O24"/>
      <c r="P24" s="87"/>
      <c r="Q24" s="87"/>
      <c r="R24" s="87"/>
      <c r="S24" s="87"/>
    </row>
    <row r="25" spans="1:19" ht="33" customHeight="1">
      <c r="A25" s="1624" t="s">
        <v>462</v>
      </c>
      <c r="B25" s="1624"/>
      <c r="C25" s="1624"/>
      <c r="D25" s="1624"/>
      <c r="E25" s="1624"/>
      <c r="F25" s="1624"/>
      <c r="G25" s="1624"/>
      <c r="H25" s="1624"/>
      <c r="I25" s="1624"/>
      <c r="J25" s="1624"/>
      <c r="N25" s="87"/>
      <c r="O25"/>
      <c r="P25" s="87"/>
      <c r="Q25" s="87"/>
      <c r="R25" s="87"/>
      <c r="S25" s="87"/>
    </row>
    <row r="26" spans="1:19">
      <c r="N26" s="87"/>
      <c r="O26"/>
      <c r="P26" s="87"/>
      <c r="Q26" s="87"/>
      <c r="R26" s="87"/>
      <c r="S26" s="87"/>
    </row>
    <row r="27" spans="1:19">
      <c r="N27" s="87"/>
      <c r="O27"/>
      <c r="P27" s="87"/>
      <c r="Q27" s="87"/>
      <c r="R27" s="87"/>
      <c r="S27" s="87"/>
    </row>
    <row r="28" spans="1:19">
      <c r="N28" s="87"/>
      <c r="O28"/>
      <c r="P28" s="87"/>
      <c r="Q28" s="87"/>
      <c r="R28" s="87"/>
      <c r="S28" s="87"/>
    </row>
    <row r="29" spans="1:19">
      <c r="N29" s="87"/>
      <c r="O29"/>
      <c r="P29" s="87"/>
      <c r="Q29" s="87"/>
      <c r="R29" s="87"/>
      <c r="S29" s="87"/>
    </row>
    <row r="30" spans="1:19">
      <c r="N30" s="87"/>
      <c r="O30"/>
      <c r="P30" s="87"/>
      <c r="Q30" s="87"/>
      <c r="R30" s="87"/>
      <c r="S30" s="87"/>
    </row>
    <row r="31" spans="1:19">
      <c r="N31" s="87"/>
      <c r="O31"/>
      <c r="P31" s="87"/>
      <c r="Q31" s="87"/>
      <c r="R31" s="87"/>
      <c r="S31" s="87"/>
    </row>
    <row r="32" spans="1:19">
      <c r="N32" s="87"/>
      <c r="O32"/>
      <c r="P32" s="87"/>
      <c r="Q32" s="87"/>
      <c r="R32" s="87"/>
      <c r="S32" s="87"/>
    </row>
    <row r="33" spans="14:19">
      <c r="N33" s="87"/>
      <c r="O33"/>
      <c r="P33" s="87"/>
      <c r="Q33" s="87"/>
      <c r="R33" s="87"/>
      <c r="S33" s="87"/>
    </row>
    <row r="34" spans="14:19">
      <c r="N34" s="87"/>
      <c r="O34"/>
      <c r="P34" s="87"/>
      <c r="Q34" s="87"/>
      <c r="R34" s="87"/>
      <c r="S34" s="87"/>
    </row>
    <row r="35" spans="14:19">
      <c r="N35" s="87"/>
      <c r="O35"/>
      <c r="P35" s="87"/>
      <c r="Q35" s="87"/>
      <c r="R35" s="87"/>
      <c r="S35" s="87"/>
    </row>
    <row r="36" spans="14:19">
      <c r="N36" s="87"/>
      <c r="O36"/>
      <c r="P36" s="87"/>
      <c r="Q36" s="87"/>
      <c r="R36" s="87"/>
      <c r="S36" s="87"/>
    </row>
    <row r="37" spans="14:19">
      <c r="N37" s="87"/>
      <c r="O37"/>
      <c r="P37" s="87"/>
      <c r="Q37" s="87"/>
      <c r="R37" s="87"/>
      <c r="S37" s="87"/>
    </row>
    <row r="38" spans="14:19">
      <c r="N38" s="87"/>
      <c r="O38"/>
      <c r="P38" s="87"/>
      <c r="Q38" s="87"/>
      <c r="R38" s="87"/>
      <c r="S38" s="87"/>
    </row>
    <row r="39" spans="14:19">
      <c r="N39" s="87"/>
      <c r="O39"/>
      <c r="P39" s="87"/>
      <c r="Q39" s="87"/>
      <c r="R39" s="87"/>
      <c r="S39" s="87"/>
    </row>
    <row r="40" spans="14:19">
      <c r="N40" s="87"/>
      <c r="O40"/>
      <c r="P40" s="87"/>
      <c r="Q40" s="87"/>
      <c r="R40" s="87"/>
      <c r="S40" s="87"/>
    </row>
    <row r="41" spans="14:19">
      <c r="N41" s="87"/>
      <c r="O41"/>
      <c r="P41" s="87"/>
      <c r="Q41" s="87"/>
      <c r="R41" s="87"/>
      <c r="S41" s="87"/>
    </row>
    <row r="42" spans="14:19">
      <c r="N42" s="87"/>
      <c r="O42"/>
      <c r="P42" s="87"/>
      <c r="Q42" s="87"/>
      <c r="R42" s="87"/>
      <c r="S42" s="87"/>
    </row>
    <row r="43" spans="14:19">
      <c r="N43" s="87"/>
      <c r="O43"/>
      <c r="P43" s="87"/>
      <c r="Q43" s="87"/>
      <c r="R43" s="87"/>
      <c r="S43" s="87"/>
    </row>
    <row r="44" spans="14:19">
      <c r="N44" s="87"/>
      <c r="O44"/>
      <c r="P44" s="87"/>
      <c r="Q44" s="87"/>
      <c r="R44" s="87"/>
      <c r="S44" s="87"/>
    </row>
    <row r="45" spans="14:19">
      <c r="N45" s="87"/>
      <c r="O45"/>
      <c r="P45" s="87"/>
      <c r="Q45" s="87"/>
      <c r="R45" s="87"/>
      <c r="S45" s="87"/>
    </row>
    <row r="46" spans="14:19">
      <c r="N46" s="87"/>
      <c r="O46"/>
      <c r="P46" s="87"/>
      <c r="Q46" s="87"/>
      <c r="R46" s="87"/>
      <c r="S46" s="87"/>
    </row>
    <row r="47" spans="14:19">
      <c r="N47" s="87"/>
      <c r="O47"/>
      <c r="P47" s="87"/>
      <c r="Q47" s="87"/>
      <c r="R47" s="87"/>
      <c r="S47" s="87"/>
    </row>
    <row r="48" spans="14:19">
      <c r="N48" s="87"/>
      <c r="O48"/>
      <c r="P48" s="87"/>
      <c r="Q48" s="87"/>
      <c r="R48" s="87"/>
      <c r="S48" s="87"/>
    </row>
    <row r="49" spans="14:19">
      <c r="N49" s="87"/>
      <c r="O49"/>
      <c r="P49" s="87"/>
      <c r="Q49" s="87"/>
      <c r="R49" s="87"/>
      <c r="S49" s="87"/>
    </row>
    <row r="50" spans="14:19">
      <c r="N50" s="87"/>
      <c r="O50"/>
      <c r="P50" s="87"/>
      <c r="Q50" s="87"/>
      <c r="R50" s="87"/>
      <c r="S50" s="87"/>
    </row>
    <row r="51" spans="14:19">
      <c r="N51" s="87"/>
      <c r="O51"/>
      <c r="P51" s="87"/>
      <c r="Q51" s="87"/>
      <c r="R51" s="87"/>
      <c r="S51" s="87"/>
    </row>
    <row r="52" spans="14:19">
      <c r="N52" s="87"/>
      <c r="O52"/>
      <c r="P52" s="87"/>
      <c r="Q52" s="87"/>
      <c r="R52" s="87"/>
      <c r="S52" s="87"/>
    </row>
    <row r="53" spans="14:19">
      <c r="N53" s="87"/>
      <c r="O53"/>
      <c r="P53" s="87"/>
      <c r="Q53" s="87"/>
      <c r="R53" s="87"/>
      <c r="S53" s="87"/>
    </row>
    <row r="54" spans="14:19">
      <c r="N54" s="87"/>
      <c r="O54"/>
      <c r="P54" s="87"/>
      <c r="Q54" s="87"/>
      <c r="R54" s="87"/>
      <c r="S54" s="87"/>
    </row>
    <row r="55" spans="14:19">
      <c r="N55" s="87"/>
      <c r="O55"/>
      <c r="P55" s="87"/>
      <c r="Q55" s="87"/>
      <c r="R55" s="87"/>
      <c r="S55" s="87"/>
    </row>
    <row r="56" spans="14:19">
      <c r="N56" s="87"/>
      <c r="O56"/>
      <c r="P56" s="87"/>
      <c r="Q56" s="87"/>
      <c r="R56" s="87"/>
      <c r="S56" s="87"/>
    </row>
    <row r="57" spans="14:19">
      <c r="N57" s="87"/>
      <c r="O57"/>
      <c r="P57" s="87"/>
      <c r="Q57" s="87"/>
      <c r="R57" s="87"/>
      <c r="S57" s="87"/>
    </row>
    <row r="58" spans="14:19">
      <c r="N58" s="87"/>
      <c r="O58"/>
      <c r="P58" s="87"/>
      <c r="Q58" s="87"/>
      <c r="R58" s="87"/>
      <c r="S58" s="87"/>
    </row>
    <row r="59" spans="14:19">
      <c r="N59" s="87"/>
      <c r="O59"/>
      <c r="P59" s="87"/>
      <c r="Q59" s="87"/>
      <c r="R59" s="87"/>
      <c r="S59" s="87"/>
    </row>
    <row r="60" spans="14:19">
      <c r="N60" s="87"/>
      <c r="O60"/>
      <c r="P60" s="87"/>
      <c r="Q60" s="87"/>
      <c r="R60" s="87"/>
      <c r="S60" s="87"/>
    </row>
    <row r="61" spans="14:19">
      <c r="N61" s="87"/>
      <c r="O61"/>
      <c r="P61" s="87"/>
      <c r="Q61" s="87"/>
      <c r="R61" s="87"/>
      <c r="S61" s="87"/>
    </row>
    <row r="62" spans="14:19">
      <c r="N62" s="87"/>
      <c r="O62"/>
      <c r="P62" s="87"/>
      <c r="Q62" s="87"/>
      <c r="R62" s="87"/>
      <c r="S62" s="87"/>
    </row>
    <row r="63" spans="14:19">
      <c r="N63" s="87"/>
      <c r="O63"/>
      <c r="P63" s="87"/>
      <c r="Q63" s="87"/>
      <c r="R63" s="87"/>
      <c r="S63" s="87"/>
    </row>
    <row r="64" spans="14:19">
      <c r="N64" s="87"/>
      <c r="O64"/>
      <c r="P64" s="87"/>
      <c r="Q64" s="87"/>
      <c r="R64" s="87"/>
      <c r="S64" s="87"/>
    </row>
    <row r="65" spans="14:19">
      <c r="N65" s="87"/>
      <c r="O65"/>
      <c r="P65" s="87"/>
      <c r="Q65" s="87"/>
      <c r="R65" s="87"/>
      <c r="S65" s="87"/>
    </row>
    <row r="66" spans="14:19">
      <c r="N66" s="87"/>
      <c r="O66"/>
      <c r="P66" s="87"/>
      <c r="Q66" s="87"/>
      <c r="R66" s="87"/>
      <c r="S66" s="87"/>
    </row>
    <row r="67" spans="14:19">
      <c r="N67" s="87"/>
      <c r="O67"/>
      <c r="P67" s="87"/>
      <c r="Q67" s="87"/>
      <c r="R67" s="87"/>
      <c r="S67" s="87"/>
    </row>
    <row r="68" spans="14:19">
      <c r="N68" s="87"/>
      <c r="O68"/>
      <c r="P68" s="87"/>
      <c r="Q68" s="87"/>
      <c r="R68" s="87"/>
      <c r="S68" s="87"/>
    </row>
    <row r="69" spans="14:19">
      <c r="N69" s="87"/>
      <c r="O69"/>
      <c r="P69" s="87"/>
      <c r="Q69" s="87"/>
      <c r="R69" s="87"/>
      <c r="S69" s="87"/>
    </row>
    <row r="70" spans="14:19">
      <c r="N70" s="87"/>
      <c r="O70"/>
      <c r="P70" s="87"/>
      <c r="Q70" s="87"/>
      <c r="R70" s="87"/>
      <c r="S70" s="87"/>
    </row>
    <row r="71" spans="14:19">
      <c r="N71" s="87"/>
      <c r="O71"/>
      <c r="P71" s="87"/>
      <c r="Q71" s="87"/>
      <c r="R71" s="87"/>
      <c r="S71" s="87"/>
    </row>
    <row r="72" spans="14:19">
      <c r="N72" s="87"/>
      <c r="O72"/>
      <c r="P72" s="87"/>
      <c r="Q72" s="87"/>
      <c r="R72" s="87"/>
      <c r="S72" s="87"/>
    </row>
    <row r="73" spans="14:19">
      <c r="N73" s="87"/>
      <c r="O73"/>
      <c r="P73" s="87"/>
      <c r="Q73" s="87"/>
      <c r="R73" s="87"/>
      <c r="S73" s="87"/>
    </row>
    <row r="74" spans="14:19">
      <c r="N74" s="87"/>
      <c r="O74"/>
      <c r="P74" s="87"/>
      <c r="Q74" s="87"/>
      <c r="R74" s="87"/>
      <c r="S74" s="87"/>
    </row>
    <row r="75" spans="14:19">
      <c r="N75" s="87"/>
      <c r="O75"/>
      <c r="P75" s="87"/>
      <c r="Q75" s="87"/>
      <c r="R75" s="87"/>
      <c r="S75" s="87"/>
    </row>
    <row r="76" spans="14:19">
      <c r="N76" s="87"/>
      <c r="O76"/>
      <c r="P76" s="87"/>
      <c r="Q76" s="87"/>
      <c r="R76" s="87"/>
      <c r="S76" s="87"/>
    </row>
    <row r="77" spans="14:19">
      <c r="N77" s="87"/>
      <c r="O77"/>
      <c r="P77" s="87"/>
      <c r="Q77" s="87"/>
      <c r="R77" s="87"/>
      <c r="S77" s="87"/>
    </row>
    <row r="78" spans="14:19">
      <c r="N78" s="87"/>
      <c r="O78"/>
      <c r="P78" s="87"/>
      <c r="Q78" s="87"/>
      <c r="R78" s="87"/>
      <c r="S78" s="87"/>
    </row>
    <row r="79" spans="14:19">
      <c r="N79" s="87"/>
      <c r="O79"/>
      <c r="P79" s="87"/>
      <c r="Q79" s="87"/>
      <c r="R79" s="87"/>
      <c r="S79" s="87"/>
    </row>
    <row r="80" spans="14:19">
      <c r="N80" s="87"/>
      <c r="O80"/>
      <c r="P80" s="87"/>
      <c r="Q80" s="87"/>
      <c r="R80" s="87"/>
      <c r="S80" s="87"/>
    </row>
    <row r="81" spans="14:19">
      <c r="N81" s="87"/>
      <c r="O81"/>
      <c r="P81" s="87"/>
      <c r="Q81" s="87"/>
      <c r="R81" s="87"/>
      <c r="S81" s="87"/>
    </row>
    <row r="82" spans="14:19">
      <c r="N82" s="87"/>
      <c r="O82"/>
      <c r="P82" s="87"/>
      <c r="Q82" s="87"/>
      <c r="R82" s="87"/>
      <c r="S82" s="87"/>
    </row>
    <row r="83" spans="14:19">
      <c r="N83" s="87"/>
      <c r="O83"/>
      <c r="P83" s="87"/>
      <c r="Q83" s="87"/>
      <c r="R83" s="87"/>
      <c r="S83" s="87"/>
    </row>
    <row r="84" spans="14:19">
      <c r="N84" s="87"/>
      <c r="O84"/>
      <c r="P84" s="87"/>
      <c r="Q84" s="87"/>
      <c r="R84" s="87"/>
      <c r="S84" s="87"/>
    </row>
    <row r="85" spans="14:19">
      <c r="N85" s="87"/>
      <c r="O85"/>
      <c r="P85" s="87"/>
      <c r="Q85" s="87"/>
      <c r="R85" s="87"/>
      <c r="S85" s="87"/>
    </row>
    <row r="86" spans="14:19">
      <c r="N86" s="87"/>
      <c r="O86"/>
      <c r="P86" s="87"/>
      <c r="Q86" s="87"/>
      <c r="R86" s="87"/>
      <c r="S86" s="87"/>
    </row>
    <row r="87" spans="14:19">
      <c r="N87" s="87"/>
      <c r="O87"/>
      <c r="P87" s="87"/>
      <c r="Q87" s="87"/>
      <c r="R87" s="87"/>
      <c r="S87" s="87"/>
    </row>
    <row r="88" spans="14:19">
      <c r="N88" s="87"/>
      <c r="O88"/>
      <c r="P88" s="87"/>
      <c r="Q88" s="87"/>
      <c r="R88" s="87"/>
      <c r="S88" s="87"/>
    </row>
    <row r="89" spans="14:19">
      <c r="N89" s="87"/>
      <c r="O89"/>
      <c r="P89" s="87"/>
      <c r="Q89" s="87"/>
      <c r="R89" s="87"/>
      <c r="S89" s="87"/>
    </row>
    <row r="90" spans="14:19">
      <c r="N90" s="87"/>
      <c r="O90"/>
      <c r="P90" s="87"/>
      <c r="Q90" s="87"/>
      <c r="R90" s="87"/>
      <c r="S90" s="87"/>
    </row>
    <row r="91" spans="14:19">
      <c r="N91" s="87"/>
      <c r="O91"/>
      <c r="P91" s="87"/>
      <c r="Q91" s="87"/>
      <c r="R91" s="87"/>
      <c r="S91" s="87"/>
    </row>
    <row r="92" spans="14:19">
      <c r="N92" s="87"/>
      <c r="O92"/>
      <c r="P92" s="87"/>
      <c r="Q92" s="87"/>
      <c r="R92" s="87"/>
      <c r="S92" s="87"/>
    </row>
    <row r="93" spans="14:19">
      <c r="N93" s="87"/>
      <c r="O93"/>
      <c r="P93" s="87"/>
      <c r="Q93" s="87"/>
      <c r="R93" s="87"/>
      <c r="S93" s="87"/>
    </row>
    <row r="94" spans="14:19">
      <c r="N94" s="87"/>
      <c r="O94"/>
      <c r="P94" s="87"/>
      <c r="Q94" s="87"/>
      <c r="R94" s="87"/>
      <c r="S94" s="87"/>
    </row>
    <row r="95" spans="14:19">
      <c r="N95" s="87"/>
      <c r="O95"/>
      <c r="P95" s="87"/>
      <c r="Q95" s="87"/>
      <c r="R95" s="87"/>
      <c r="S95" s="87"/>
    </row>
    <row r="96" spans="14:19">
      <c r="N96" s="87"/>
      <c r="O96"/>
      <c r="P96" s="87"/>
      <c r="Q96" s="87"/>
      <c r="R96" s="87"/>
      <c r="S96" s="87"/>
    </row>
    <row r="97" spans="14:19">
      <c r="N97" s="87"/>
      <c r="O97"/>
      <c r="P97" s="87"/>
      <c r="Q97" s="87"/>
      <c r="R97" s="87"/>
      <c r="S97" s="87"/>
    </row>
    <row r="98" spans="14:19">
      <c r="N98" s="87"/>
      <c r="O98"/>
      <c r="P98" s="87"/>
      <c r="Q98" s="87"/>
      <c r="R98" s="87"/>
      <c r="S98" s="87"/>
    </row>
    <row r="99" spans="14:19">
      <c r="N99" s="87"/>
      <c r="O99"/>
      <c r="P99" s="87"/>
      <c r="Q99" s="87"/>
      <c r="R99" s="87"/>
      <c r="S99" s="87"/>
    </row>
    <row r="100" spans="14:19">
      <c r="N100" s="87"/>
      <c r="O100"/>
      <c r="P100" s="87"/>
      <c r="Q100" s="87"/>
      <c r="R100" s="87"/>
      <c r="S100" s="87"/>
    </row>
    <row r="101" spans="14:19">
      <c r="N101" s="87"/>
      <c r="O101"/>
      <c r="P101" s="87"/>
      <c r="Q101" s="87"/>
      <c r="R101" s="87"/>
      <c r="S101" s="87"/>
    </row>
    <row r="102" spans="14:19">
      <c r="N102" s="87"/>
      <c r="O102"/>
      <c r="P102" s="87"/>
      <c r="Q102" s="87"/>
      <c r="R102" s="87"/>
      <c r="S102" s="87"/>
    </row>
    <row r="103" spans="14:19">
      <c r="N103" s="87"/>
      <c r="O103"/>
      <c r="P103" s="87"/>
      <c r="Q103" s="87"/>
      <c r="R103" s="87"/>
      <c r="S103" s="87"/>
    </row>
    <row r="104" spans="14:19">
      <c r="N104" s="87"/>
      <c r="O104"/>
      <c r="P104" s="87"/>
      <c r="Q104" s="87"/>
      <c r="R104" s="87"/>
      <c r="S104" s="87"/>
    </row>
    <row r="105" spans="14:19">
      <c r="N105" s="87"/>
      <c r="O105"/>
      <c r="P105" s="87"/>
      <c r="Q105" s="87"/>
      <c r="R105" s="87"/>
      <c r="S105" s="87"/>
    </row>
    <row r="106" spans="14:19">
      <c r="N106" s="87"/>
      <c r="O106"/>
      <c r="P106" s="87"/>
      <c r="Q106" s="87"/>
      <c r="R106" s="87"/>
      <c r="S106" s="87"/>
    </row>
    <row r="107" spans="14:19">
      <c r="N107" s="87"/>
      <c r="O107"/>
      <c r="P107" s="87"/>
      <c r="Q107" s="87"/>
      <c r="R107" s="87"/>
      <c r="S107" s="87"/>
    </row>
    <row r="108" spans="14:19">
      <c r="N108" s="87"/>
      <c r="O108"/>
      <c r="P108" s="87"/>
      <c r="Q108" s="87"/>
      <c r="R108" s="87"/>
      <c r="S108" s="87"/>
    </row>
    <row r="109" spans="14:19">
      <c r="N109" s="87"/>
      <c r="O109"/>
      <c r="P109" s="87"/>
      <c r="Q109" s="87"/>
      <c r="R109" s="87"/>
      <c r="S109" s="87"/>
    </row>
    <row r="110" spans="14:19">
      <c r="N110" s="87"/>
      <c r="O110"/>
      <c r="P110" s="87"/>
      <c r="Q110" s="87"/>
      <c r="R110" s="87"/>
      <c r="S110" s="87"/>
    </row>
    <row r="111" spans="14:19">
      <c r="N111" s="87"/>
      <c r="O111"/>
      <c r="P111" s="87"/>
      <c r="Q111" s="87"/>
      <c r="R111" s="87"/>
      <c r="S111" s="87"/>
    </row>
    <row r="112" spans="14:19">
      <c r="N112" s="87"/>
      <c r="O112"/>
      <c r="P112" s="87"/>
      <c r="Q112" s="87"/>
      <c r="R112" s="87"/>
      <c r="S112" s="87"/>
    </row>
    <row r="113" spans="14:19">
      <c r="N113" s="87"/>
      <c r="O113"/>
      <c r="P113" s="87"/>
      <c r="Q113" s="87"/>
      <c r="R113" s="87"/>
      <c r="S113" s="87"/>
    </row>
    <row r="114" spans="14:19">
      <c r="N114" s="87"/>
      <c r="O114"/>
      <c r="P114" s="87"/>
      <c r="Q114" s="87"/>
      <c r="R114" s="87"/>
      <c r="S114" s="87"/>
    </row>
    <row r="115" spans="14:19">
      <c r="N115" s="87"/>
      <c r="O115"/>
      <c r="P115" s="87"/>
      <c r="Q115" s="87"/>
      <c r="R115" s="87"/>
      <c r="S115" s="87"/>
    </row>
    <row r="116" spans="14:19">
      <c r="N116" s="87"/>
      <c r="O116"/>
      <c r="P116" s="87"/>
      <c r="Q116" s="87"/>
      <c r="R116" s="87"/>
      <c r="S116" s="87"/>
    </row>
    <row r="117" spans="14:19">
      <c r="N117" s="87"/>
      <c r="O117"/>
      <c r="P117" s="87"/>
      <c r="Q117" s="87"/>
      <c r="R117" s="87"/>
      <c r="S117" s="87"/>
    </row>
    <row r="118" spans="14:19">
      <c r="N118" s="87"/>
      <c r="O118"/>
      <c r="P118" s="87"/>
      <c r="Q118" s="87"/>
      <c r="R118" s="87"/>
      <c r="S118" s="87"/>
    </row>
    <row r="119" spans="14:19">
      <c r="N119" s="87"/>
      <c r="O119"/>
      <c r="P119" s="87"/>
      <c r="Q119" s="87"/>
      <c r="R119" s="87"/>
      <c r="S119" s="87"/>
    </row>
    <row r="120" spans="14:19">
      <c r="N120" s="87"/>
      <c r="O120"/>
      <c r="P120" s="87"/>
      <c r="Q120" s="87"/>
      <c r="R120" s="87"/>
      <c r="S120" s="87"/>
    </row>
    <row r="121" spans="14:19">
      <c r="N121" s="87"/>
      <c r="O121"/>
      <c r="P121" s="87"/>
      <c r="Q121" s="87"/>
      <c r="R121" s="87"/>
      <c r="S121" s="87"/>
    </row>
    <row r="122" spans="14:19">
      <c r="N122" s="87"/>
      <c r="O122"/>
      <c r="P122" s="87"/>
      <c r="Q122" s="87"/>
      <c r="R122" s="87"/>
      <c r="S122" s="87"/>
    </row>
    <row r="123" spans="14:19">
      <c r="N123" s="87"/>
      <c r="O123"/>
      <c r="P123" s="87"/>
      <c r="Q123" s="87"/>
      <c r="R123" s="87"/>
      <c r="S123" s="87"/>
    </row>
    <row r="124" spans="14:19">
      <c r="N124" s="87"/>
      <c r="O124"/>
      <c r="P124" s="87"/>
      <c r="Q124" s="87"/>
      <c r="R124" s="87"/>
      <c r="S124" s="87"/>
    </row>
    <row r="125" spans="14:19">
      <c r="N125" s="87"/>
      <c r="O125"/>
      <c r="P125" s="87"/>
      <c r="Q125" s="87"/>
      <c r="R125" s="87"/>
      <c r="S125" s="87"/>
    </row>
    <row r="126" spans="14:19">
      <c r="N126" s="87"/>
      <c r="O126"/>
      <c r="P126" s="87"/>
      <c r="Q126" s="87"/>
      <c r="R126" s="87"/>
      <c r="S126" s="87"/>
    </row>
    <row r="127" spans="14:19">
      <c r="N127" s="87"/>
      <c r="O127"/>
      <c r="P127" s="87"/>
      <c r="Q127" s="87"/>
      <c r="R127" s="87"/>
      <c r="S127" s="87"/>
    </row>
    <row r="128" spans="14:19">
      <c r="N128" s="87"/>
      <c r="O128"/>
      <c r="P128" s="87"/>
      <c r="Q128" s="87"/>
      <c r="R128" s="87"/>
      <c r="S128" s="87"/>
    </row>
    <row r="129" spans="14:19">
      <c r="N129" s="87"/>
      <c r="O129"/>
      <c r="P129" s="87"/>
      <c r="Q129" s="87"/>
      <c r="R129" s="87"/>
      <c r="S129" s="87"/>
    </row>
    <row r="130" spans="14:19">
      <c r="N130" s="87"/>
      <c r="O130"/>
      <c r="P130" s="87"/>
      <c r="Q130" s="87"/>
      <c r="R130" s="87"/>
      <c r="S130" s="87"/>
    </row>
    <row r="131" spans="14:19">
      <c r="N131" s="87"/>
      <c r="O131"/>
      <c r="P131" s="87"/>
      <c r="Q131" s="87"/>
      <c r="R131" s="87"/>
      <c r="S131" s="87"/>
    </row>
    <row r="132" spans="14:19">
      <c r="N132" s="87"/>
      <c r="O132"/>
      <c r="P132" s="87"/>
      <c r="Q132" s="87"/>
      <c r="R132" s="87"/>
      <c r="S132" s="87"/>
    </row>
    <row r="133" spans="14:19">
      <c r="N133" s="87"/>
      <c r="O133"/>
      <c r="P133" s="87"/>
      <c r="Q133" s="87"/>
      <c r="R133" s="87"/>
      <c r="S133" s="87"/>
    </row>
    <row r="134" spans="14:19">
      <c r="N134" s="87"/>
      <c r="O134"/>
      <c r="P134" s="87"/>
      <c r="Q134" s="87"/>
      <c r="R134" s="87"/>
      <c r="S134" s="87"/>
    </row>
    <row r="135" spans="14:19">
      <c r="N135" s="87"/>
      <c r="O135"/>
      <c r="P135" s="87"/>
      <c r="Q135" s="87"/>
      <c r="R135" s="87"/>
      <c r="S135" s="87"/>
    </row>
    <row r="136" spans="14:19">
      <c r="N136" s="87"/>
      <c r="O136"/>
      <c r="P136" s="87"/>
      <c r="Q136" s="87"/>
      <c r="R136" s="87"/>
      <c r="S136" s="87"/>
    </row>
    <row r="137" spans="14:19">
      <c r="N137" s="87"/>
      <c r="O137"/>
      <c r="P137" s="87"/>
      <c r="Q137" s="87"/>
      <c r="R137" s="87"/>
      <c r="S137" s="87"/>
    </row>
    <row r="138" spans="14:19">
      <c r="N138" s="87"/>
      <c r="O138"/>
      <c r="P138" s="87"/>
      <c r="Q138" s="87"/>
      <c r="R138" s="87"/>
      <c r="S138" s="87"/>
    </row>
    <row r="139" spans="14:19">
      <c r="N139" s="87"/>
      <c r="O139"/>
      <c r="P139" s="87"/>
      <c r="Q139" s="87"/>
      <c r="R139" s="87"/>
      <c r="S139" s="87"/>
    </row>
    <row r="140" spans="14:19">
      <c r="N140" s="87"/>
      <c r="O140"/>
      <c r="P140" s="87"/>
      <c r="Q140" s="87"/>
      <c r="R140" s="87"/>
      <c r="S140" s="87"/>
    </row>
    <row r="141" spans="14:19">
      <c r="N141" s="87"/>
      <c r="O141"/>
      <c r="P141" s="87"/>
      <c r="Q141" s="87"/>
      <c r="R141" s="87"/>
      <c r="S141" s="87"/>
    </row>
    <row r="142" spans="14:19">
      <c r="N142" s="87"/>
      <c r="O142"/>
      <c r="P142" s="87"/>
      <c r="Q142" s="87"/>
      <c r="R142" s="87"/>
      <c r="S142" s="87"/>
    </row>
    <row r="143" spans="14:19">
      <c r="N143" s="87"/>
      <c r="O143"/>
      <c r="P143" s="87"/>
      <c r="Q143" s="87"/>
      <c r="R143" s="87"/>
      <c r="S143" s="87"/>
    </row>
    <row r="144" spans="14:19">
      <c r="N144" s="87"/>
      <c r="O144"/>
      <c r="P144" s="87"/>
      <c r="Q144" s="87"/>
      <c r="R144" s="87"/>
      <c r="S144" s="87"/>
    </row>
    <row r="145" spans="14:19">
      <c r="N145" s="87"/>
      <c r="O145"/>
      <c r="P145" s="87"/>
      <c r="Q145" s="87"/>
      <c r="R145" s="87"/>
      <c r="S145" s="87"/>
    </row>
    <row r="146" spans="14:19">
      <c r="N146" s="87"/>
      <c r="O146"/>
      <c r="P146" s="87"/>
      <c r="Q146" s="87"/>
      <c r="R146" s="87"/>
      <c r="S146" s="87"/>
    </row>
    <row r="147" spans="14:19">
      <c r="N147" s="87"/>
      <c r="O147"/>
      <c r="P147" s="87"/>
      <c r="Q147" s="87"/>
      <c r="R147" s="87"/>
      <c r="S147" s="87"/>
    </row>
    <row r="148" spans="14:19">
      <c r="N148" s="87"/>
      <c r="O148"/>
      <c r="P148" s="87"/>
      <c r="Q148" s="87"/>
      <c r="R148" s="87"/>
      <c r="S148" s="87"/>
    </row>
    <row r="149" spans="14:19">
      <c r="N149" s="87"/>
      <c r="O149"/>
      <c r="P149" s="87"/>
      <c r="Q149" s="87"/>
      <c r="R149" s="87"/>
      <c r="S149" s="87"/>
    </row>
    <row r="150" spans="14:19">
      <c r="N150" s="87"/>
      <c r="O150"/>
      <c r="P150" s="87"/>
      <c r="Q150" s="87"/>
      <c r="R150" s="87"/>
      <c r="S150" s="87"/>
    </row>
    <row r="151" spans="14:19">
      <c r="N151" s="87"/>
      <c r="O151"/>
      <c r="P151" s="87"/>
      <c r="Q151" s="87"/>
      <c r="R151" s="87"/>
      <c r="S151" s="87"/>
    </row>
    <row r="152" spans="14:19">
      <c r="N152" s="87"/>
      <c r="O152"/>
      <c r="P152" s="87"/>
      <c r="Q152" s="87"/>
      <c r="R152" s="87"/>
      <c r="S152" s="87"/>
    </row>
    <row r="153" spans="14:19">
      <c r="N153" s="87"/>
      <c r="O153"/>
      <c r="P153" s="87"/>
      <c r="Q153" s="87"/>
      <c r="R153" s="87"/>
      <c r="S153" s="87"/>
    </row>
    <row r="154" spans="14:19">
      <c r="N154" s="87"/>
      <c r="O154"/>
      <c r="P154" s="87"/>
      <c r="Q154" s="87"/>
      <c r="R154" s="87"/>
      <c r="S154" s="87"/>
    </row>
    <row r="155" spans="14:19">
      <c r="N155" s="87"/>
      <c r="O155"/>
      <c r="P155" s="87"/>
      <c r="Q155" s="87"/>
      <c r="R155" s="87"/>
      <c r="S155" s="87"/>
    </row>
    <row r="156" spans="14:19">
      <c r="N156" s="87"/>
      <c r="O156"/>
      <c r="P156" s="87"/>
      <c r="Q156" s="87"/>
      <c r="R156" s="87"/>
      <c r="S156" s="87"/>
    </row>
    <row r="157" spans="14:19">
      <c r="N157" s="87"/>
      <c r="O157"/>
      <c r="P157" s="87"/>
      <c r="Q157" s="87"/>
      <c r="R157" s="87"/>
      <c r="S157" s="87"/>
    </row>
    <row r="158" spans="14:19">
      <c r="N158" s="87"/>
      <c r="O158"/>
      <c r="P158" s="87"/>
      <c r="Q158" s="87"/>
      <c r="R158" s="87"/>
      <c r="S158" s="87"/>
    </row>
    <row r="159" spans="14:19">
      <c r="N159" s="87"/>
      <c r="O159"/>
      <c r="P159" s="87"/>
      <c r="Q159" s="87"/>
      <c r="R159" s="87"/>
      <c r="S159" s="87"/>
    </row>
    <row r="160" spans="14:19">
      <c r="N160" s="87"/>
      <c r="O160"/>
      <c r="P160" s="87"/>
      <c r="Q160" s="87"/>
      <c r="R160" s="87"/>
      <c r="S160" s="87"/>
    </row>
    <row r="161" spans="14:19">
      <c r="N161" s="87"/>
      <c r="O161"/>
      <c r="P161" s="87"/>
      <c r="Q161" s="87"/>
      <c r="R161" s="87"/>
      <c r="S161" s="87"/>
    </row>
    <row r="162" spans="14:19">
      <c r="N162" s="87"/>
      <c r="O162"/>
      <c r="P162" s="87"/>
      <c r="Q162" s="87"/>
      <c r="R162" s="87"/>
      <c r="S162" s="87"/>
    </row>
    <row r="163" spans="14:19">
      <c r="N163" s="87"/>
      <c r="O163"/>
      <c r="P163" s="87"/>
      <c r="Q163" s="87"/>
      <c r="R163" s="87"/>
      <c r="S163" s="87"/>
    </row>
    <row r="164" spans="14:19">
      <c r="N164" s="87"/>
      <c r="O164"/>
      <c r="P164" s="87"/>
      <c r="Q164" s="87"/>
      <c r="R164" s="87"/>
      <c r="S164" s="87"/>
    </row>
    <row r="165" spans="14:19">
      <c r="N165" s="87"/>
      <c r="O165"/>
      <c r="P165" s="87"/>
      <c r="Q165" s="87"/>
      <c r="R165" s="87"/>
      <c r="S165" s="87"/>
    </row>
    <row r="166" spans="14:19">
      <c r="N166" s="87"/>
      <c r="O166"/>
      <c r="P166" s="87"/>
      <c r="Q166" s="87"/>
      <c r="R166" s="87"/>
      <c r="S166" s="87"/>
    </row>
    <row r="167" spans="14:19">
      <c r="N167" s="87"/>
      <c r="O167"/>
      <c r="P167" s="87"/>
      <c r="Q167" s="87"/>
      <c r="R167" s="87"/>
      <c r="S167" s="87"/>
    </row>
    <row r="168" spans="14:19">
      <c r="N168" s="87"/>
      <c r="O168"/>
      <c r="P168" s="87"/>
      <c r="Q168" s="87"/>
      <c r="R168" s="87"/>
      <c r="S168" s="87"/>
    </row>
    <row r="169" spans="14:19">
      <c r="N169" s="87"/>
      <c r="O169"/>
      <c r="P169" s="87"/>
      <c r="Q169" s="87"/>
      <c r="R169" s="87"/>
      <c r="S169" s="87"/>
    </row>
    <row r="170" spans="14:19">
      <c r="N170" s="87"/>
      <c r="O170"/>
      <c r="P170" s="87"/>
      <c r="Q170" s="87"/>
      <c r="R170" s="87"/>
      <c r="S170" s="87"/>
    </row>
    <row r="171" spans="14:19">
      <c r="N171" s="87"/>
      <c r="O171"/>
      <c r="P171" s="87"/>
      <c r="Q171" s="87"/>
      <c r="R171" s="87"/>
      <c r="S171" s="87"/>
    </row>
    <row r="172" spans="14:19">
      <c r="N172" s="87"/>
      <c r="O172"/>
      <c r="P172" s="87"/>
      <c r="Q172" s="87"/>
      <c r="R172" s="87"/>
      <c r="S172" s="87"/>
    </row>
    <row r="173" spans="14:19">
      <c r="N173" s="87"/>
      <c r="O173"/>
      <c r="P173" s="87"/>
      <c r="Q173" s="87"/>
      <c r="R173" s="87"/>
      <c r="S173" s="87"/>
    </row>
    <row r="174" spans="14:19">
      <c r="N174" s="87"/>
      <c r="O174"/>
      <c r="P174" s="87"/>
      <c r="Q174" s="87"/>
      <c r="R174" s="87"/>
      <c r="S174" s="87"/>
    </row>
    <row r="175" spans="14:19">
      <c r="N175" s="87"/>
      <c r="O175"/>
      <c r="P175" s="87"/>
      <c r="Q175" s="87"/>
      <c r="R175" s="87"/>
      <c r="S175" s="87"/>
    </row>
    <row r="176" spans="14:19">
      <c r="N176" s="87"/>
      <c r="O176"/>
      <c r="P176" s="87"/>
      <c r="Q176" s="87"/>
      <c r="R176" s="87"/>
      <c r="S176" s="87"/>
    </row>
    <row r="177" spans="14:19">
      <c r="N177" s="87"/>
      <c r="O177"/>
      <c r="P177" s="87"/>
      <c r="Q177" s="87"/>
      <c r="R177" s="87"/>
      <c r="S177" s="87"/>
    </row>
    <row r="178" spans="14:19">
      <c r="N178" s="87"/>
      <c r="O178"/>
      <c r="P178" s="87"/>
      <c r="Q178" s="87"/>
      <c r="R178" s="87"/>
      <c r="S178" s="87"/>
    </row>
    <row r="179" spans="14:19">
      <c r="N179" s="87"/>
      <c r="O179"/>
      <c r="P179" s="87"/>
      <c r="Q179" s="87"/>
      <c r="R179" s="87"/>
      <c r="S179" s="87"/>
    </row>
    <row r="180" spans="14:19">
      <c r="N180" s="87"/>
      <c r="O180"/>
      <c r="P180" s="87"/>
      <c r="Q180" s="87"/>
      <c r="R180" s="87"/>
      <c r="S180" s="87"/>
    </row>
    <row r="181" spans="14:19">
      <c r="N181" s="87"/>
      <c r="O181"/>
      <c r="P181" s="87"/>
      <c r="Q181" s="87"/>
      <c r="R181" s="87"/>
      <c r="S181" s="87"/>
    </row>
    <row r="182" spans="14:19">
      <c r="N182" s="87"/>
      <c r="O182"/>
      <c r="P182" s="87"/>
      <c r="Q182" s="87"/>
      <c r="R182" s="87"/>
      <c r="S182" s="87"/>
    </row>
    <row r="183" spans="14:19">
      <c r="N183" s="87"/>
      <c r="O183"/>
      <c r="P183" s="87"/>
      <c r="Q183" s="87"/>
      <c r="R183" s="87"/>
      <c r="S183" s="87"/>
    </row>
    <row r="184" spans="14:19">
      <c r="N184" s="87"/>
      <c r="O184"/>
      <c r="P184" s="87"/>
      <c r="Q184" s="87"/>
      <c r="R184" s="87"/>
      <c r="S184" s="87"/>
    </row>
    <row r="185" spans="14:19">
      <c r="N185" s="87"/>
      <c r="O185"/>
      <c r="P185" s="87"/>
      <c r="Q185" s="87"/>
      <c r="R185" s="87"/>
      <c r="S185" s="87"/>
    </row>
    <row r="186" spans="14:19">
      <c r="N186" s="87"/>
      <c r="O186"/>
      <c r="P186" s="87"/>
      <c r="Q186" s="87"/>
      <c r="R186" s="87"/>
      <c r="S186" s="87"/>
    </row>
    <row r="187" spans="14:19">
      <c r="N187" s="87"/>
      <c r="O187"/>
      <c r="P187" s="87"/>
      <c r="Q187" s="87"/>
      <c r="R187" s="87"/>
      <c r="S187" s="87"/>
    </row>
    <row r="188" spans="14:19">
      <c r="N188" s="87"/>
      <c r="O188"/>
      <c r="P188" s="87"/>
      <c r="Q188" s="87"/>
      <c r="R188" s="87"/>
      <c r="S188" s="87"/>
    </row>
    <row r="189" spans="14:19">
      <c r="N189" s="87"/>
      <c r="O189"/>
      <c r="P189" s="87"/>
      <c r="Q189" s="87"/>
      <c r="R189" s="87"/>
      <c r="S189" s="87"/>
    </row>
    <row r="190" spans="14:19">
      <c r="N190" s="87"/>
      <c r="O190"/>
      <c r="P190" s="87"/>
      <c r="Q190" s="87"/>
      <c r="R190" s="87"/>
      <c r="S190" s="87"/>
    </row>
    <row r="191" spans="14:19">
      <c r="N191" s="87"/>
      <c r="O191"/>
      <c r="P191" s="87"/>
      <c r="Q191" s="87"/>
      <c r="R191" s="87"/>
      <c r="S191" s="87"/>
    </row>
    <row r="192" spans="14:19">
      <c r="N192" s="87"/>
      <c r="O192"/>
      <c r="P192" s="87"/>
      <c r="Q192" s="87"/>
      <c r="R192" s="87"/>
      <c r="S192" s="87"/>
    </row>
    <row r="193" spans="14:19">
      <c r="N193" s="87"/>
      <c r="O193"/>
      <c r="P193" s="87"/>
      <c r="Q193" s="87"/>
      <c r="R193" s="87"/>
      <c r="S193" s="87"/>
    </row>
    <row r="194" spans="14:19">
      <c r="N194" s="87"/>
      <c r="O194"/>
      <c r="P194" s="87"/>
      <c r="Q194" s="87"/>
      <c r="R194" s="87"/>
      <c r="S194" s="87"/>
    </row>
    <row r="195" spans="14:19">
      <c r="N195" s="87"/>
      <c r="O195"/>
      <c r="P195" s="87"/>
      <c r="Q195" s="87"/>
      <c r="R195" s="87"/>
      <c r="S195" s="87"/>
    </row>
    <row r="196" spans="14:19">
      <c r="N196" s="87"/>
      <c r="O196"/>
      <c r="P196" s="87"/>
      <c r="Q196" s="87"/>
      <c r="R196" s="87"/>
      <c r="S196" s="87"/>
    </row>
    <row r="197" spans="14:19">
      <c r="N197" s="87"/>
      <c r="O197"/>
      <c r="P197" s="87"/>
      <c r="Q197" s="87"/>
      <c r="R197" s="87"/>
      <c r="S197" s="87"/>
    </row>
    <row r="198" spans="14:19">
      <c r="N198" s="87"/>
      <c r="O198"/>
      <c r="P198" s="87"/>
      <c r="Q198" s="87"/>
      <c r="R198" s="87"/>
      <c r="S198" s="87"/>
    </row>
    <row r="199" spans="14:19">
      <c r="N199" s="87"/>
      <c r="O199"/>
      <c r="P199" s="87"/>
      <c r="Q199" s="87"/>
      <c r="R199" s="87"/>
      <c r="S199" s="87"/>
    </row>
    <row r="200" spans="14:19">
      <c r="N200" s="87"/>
      <c r="O200"/>
      <c r="P200" s="87"/>
      <c r="Q200" s="87"/>
      <c r="R200" s="87"/>
      <c r="S200" s="87"/>
    </row>
    <row r="201" spans="14:19">
      <c r="N201" s="87"/>
      <c r="O201"/>
      <c r="P201" s="87"/>
      <c r="Q201" s="87"/>
      <c r="R201" s="87"/>
      <c r="S201" s="87"/>
    </row>
    <row r="202" spans="14:19">
      <c r="N202" s="87"/>
      <c r="O202"/>
      <c r="P202" s="87"/>
      <c r="Q202" s="87"/>
      <c r="R202" s="87"/>
      <c r="S202" s="87"/>
    </row>
    <row r="203" spans="14:19">
      <c r="N203" s="87"/>
      <c r="O203"/>
      <c r="P203" s="87"/>
      <c r="Q203" s="87"/>
      <c r="R203" s="87"/>
      <c r="S203" s="87"/>
    </row>
    <row r="204" spans="14:19">
      <c r="N204" s="87"/>
      <c r="O204"/>
      <c r="P204" s="87"/>
      <c r="Q204" s="87"/>
      <c r="R204" s="87"/>
      <c r="S204" s="87"/>
    </row>
    <row r="205" spans="14:19">
      <c r="N205" s="87"/>
      <c r="O205"/>
      <c r="P205" s="87"/>
      <c r="Q205" s="87"/>
      <c r="R205" s="87"/>
      <c r="S205" s="87"/>
    </row>
    <row r="206" spans="14:19">
      <c r="N206" s="87"/>
      <c r="O206"/>
      <c r="P206" s="87"/>
      <c r="Q206" s="87"/>
      <c r="R206" s="87"/>
      <c r="S206" s="87"/>
    </row>
    <row r="207" spans="14:19">
      <c r="N207" s="87"/>
      <c r="O207"/>
      <c r="P207" s="87"/>
      <c r="Q207" s="87"/>
      <c r="R207" s="87"/>
      <c r="S207" s="87"/>
    </row>
    <row r="208" spans="14:19">
      <c r="N208" s="87"/>
      <c r="O208"/>
      <c r="P208" s="87"/>
      <c r="Q208" s="87"/>
      <c r="R208" s="87"/>
      <c r="S208" s="87"/>
    </row>
    <row r="209" spans="14:19">
      <c r="N209" s="87"/>
      <c r="O209"/>
      <c r="P209" s="87"/>
      <c r="Q209" s="87"/>
      <c r="R209" s="87"/>
      <c r="S209" s="87"/>
    </row>
    <row r="210" spans="14:19">
      <c r="N210" s="87"/>
      <c r="O210"/>
      <c r="P210" s="87"/>
      <c r="Q210" s="87"/>
      <c r="R210" s="87"/>
      <c r="S210" s="87"/>
    </row>
    <row r="211" spans="14:19">
      <c r="N211" s="87"/>
      <c r="O211"/>
      <c r="P211" s="87"/>
      <c r="Q211" s="87"/>
      <c r="R211" s="87"/>
      <c r="S211" s="87"/>
    </row>
    <row r="212" spans="14:19">
      <c r="N212" s="87"/>
      <c r="O212"/>
      <c r="P212" s="87"/>
      <c r="Q212" s="87"/>
      <c r="R212" s="87"/>
      <c r="S212" s="87"/>
    </row>
    <row r="213" spans="14:19">
      <c r="N213" s="87"/>
      <c r="O213"/>
      <c r="P213" s="87"/>
      <c r="Q213" s="87"/>
      <c r="R213" s="87"/>
      <c r="S213" s="87"/>
    </row>
    <row r="214" spans="14:19">
      <c r="N214" s="87"/>
      <c r="O214"/>
      <c r="P214" s="87"/>
      <c r="Q214" s="87"/>
      <c r="R214" s="87"/>
      <c r="S214" s="87"/>
    </row>
    <row r="215" spans="14:19">
      <c r="N215" s="87"/>
      <c r="O215"/>
      <c r="P215" s="87"/>
      <c r="Q215" s="87"/>
      <c r="R215" s="87"/>
      <c r="S215" s="87"/>
    </row>
    <row r="216" spans="14:19">
      <c r="N216" s="87"/>
      <c r="O216"/>
      <c r="P216" s="87"/>
      <c r="Q216" s="87"/>
      <c r="R216" s="87"/>
      <c r="S216" s="87"/>
    </row>
    <row r="217" spans="14:19">
      <c r="N217" s="87"/>
      <c r="O217"/>
      <c r="P217" s="87"/>
      <c r="Q217" s="87"/>
      <c r="R217" s="87"/>
      <c r="S217" s="87"/>
    </row>
    <row r="218" spans="14:19">
      <c r="N218" s="87"/>
      <c r="O218"/>
      <c r="P218" s="87"/>
      <c r="Q218" s="87"/>
      <c r="R218" s="87"/>
      <c r="S218" s="87"/>
    </row>
    <row r="219" spans="14:19">
      <c r="N219" s="87"/>
      <c r="O219"/>
      <c r="P219" s="87"/>
      <c r="Q219" s="87"/>
      <c r="R219" s="87"/>
      <c r="S219" s="87"/>
    </row>
    <row r="220" spans="14:19">
      <c r="N220" s="87"/>
      <c r="O220"/>
      <c r="P220" s="87"/>
      <c r="Q220" s="87"/>
      <c r="R220" s="87"/>
      <c r="S220" s="87"/>
    </row>
    <row r="221" spans="14:19">
      <c r="N221" s="87"/>
      <c r="O221"/>
      <c r="P221" s="87"/>
      <c r="Q221" s="87"/>
      <c r="R221" s="87"/>
      <c r="S221" s="87"/>
    </row>
    <row r="222" spans="14:19">
      <c r="N222" s="87"/>
      <c r="O222"/>
      <c r="P222" s="87"/>
      <c r="Q222" s="87"/>
      <c r="R222" s="87"/>
      <c r="S222" s="87"/>
    </row>
    <row r="223" spans="14:19">
      <c r="N223" s="87"/>
      <c r="O223"/>
      <c r="P223" s="87"/>
      <c r="Q223" s="87"/>
      <c r="R223" s="87"/>
      <c r="S223" s="87"/>
    </row>
    <row r="224" spans="14:19">
      <c r="N224" s="87"/>
      <c r="O224"/>
      <c r="P224" s="87"/>
      <c r="Q224" s="87"/>
      <c r="R224" s="87"/>
      <c r="S224" s="87"/>
    </row>
    <row r="225" spans="14:19">
      <c r="N225" s="87"/>
      <c r="O225"/>
      <c r="P225" s="87"/>
      <c r="Q225" s="87"/>
      <c r="R225" s="87"/>
      <c r="S225" s="87"/>
    </row>
    <row r="226" spans="14:19">
      <c r="N226" s="87"/>
      <c r="O226"/>
      <c r="P226" s="87"/>
      <c r="Q226" s="87"/>
      <c r="R226" s="87"/>
      <c r="S226" s="87"/>
    </row>
    <row r="227" spans="14:19">
      <c r="N227" s="87"/>
      <c r="O227"/>
      <c r="P227" s="87"/>
      <c r="Q227" s="87"/>
      <c r="R227" s="87"/>
      <c r="S227" s="87"/>
    </row>
    <row r="228" spans="14:19">
      <c r="N228" s="87"/>
      <c r="O228"/>
      <c r="P228" s="87"/>
      <c r="Q228" s="87"/>
      <c r="R228" s="87"/>
      <c r="S228" s="87"/>
    </row>
    <row r="229" spans="14:19">
      <c r="N229" s="87"/>
      <c r="O229"/>
      <c r="P229" s="87"/>
      <c r="Q229" s="87"/>
      <c r="R229" s="87"/>
      <c r="S229" s="87"/>
    </row>
    <row r="230" spans="14:19">
      <c r="N230" s="87"/>
      <c r="O230"/>
      <c r="P230" s="87"/>
      <c r="Q230" s="87"/>
      <c r="R230" s="87"/>
      <c r="S230" s="87"/>
    </row>
    <row r="231" spans="14:19">
      <c r="N231" s="87"/>
      <c r="O231"/>
      <c r="P231" s="87"/>
      <c r="Q231" s="87"/>
      <c r="R231" s="87"/>
      <c r="S231" s="87"/>
    </row>
    <row r="232" spans="14:19">
      <c r="N232" s="87"/>
      <c r="O232"/>
      <c r="P232" s="87"/>
      <c r="Q232" s="87"/>
      <c r="R232" s="87"/>
      <c r="S232" s="87"/>
    </row>
    <row r="233" spans="14:19">
      <c r="N233" s="87"/>
      <c r="O233"/>
      <c r="P233" s="87"/>
      <c r="Q233" s="87"/>
      <c r="R233" s="87"/>
      <c r="S233" s="87"/>
    </row>
    <row r="234" spans="14:19">
      <c r="N234" s="87"/>
      <c r="O234"/>
      <c r="P234" s="87"/>
      <c r="Q234" s="87"/>
      <c r="R234" s="87"/>
      <c r="S234" s="87"/>
    </row>
    <row r="235" spans="14:19">
      <c r="N235" s="87"/>
      <c r="O235"/>
      <c r="P235" s="87"/>
      <c r="Q235" s="87"/>
      <c r="R235" s="87"/>
      <c r="S235" s="87"/>
    </row>
    <row r="236" spans="14:19">
      <c r="N236" s="87"/>
      <c r="O236"/>
      <c r="P236" s="87"/>
      <c r="Q236" s="87"/>
      <c r="R236" s="87"/>
      <c r="S236" s="87"/>
    </row>
    <row r="237" spans="14:19">
      <c r="N237" s="87"/>
      <c r="O237"/>
      <c r="P237" s="87"/>
      <c r="Q237" s="87"/>
      <c r="R237" s="87"/>
      <c r="S237" s="87"/>
    </row>
    <row r="238" spans="14:19">
      <c r="N238" s="87"/>
      <c r="O238"/>
      <c r="P238" s="87"/>
      <c r="Q238" s="87"/>
      <c r="R238" s="87"/>
      <c r="S238" s="87"/>
    </row>
    <row r="239" spans="14:19">
      <c r="N239" s="87"/>
      <c r="O239"/>
      <c r="P239" s="87"/>
      <c r="Q239" s="87"/>
      <c r="R239" s="87"/>
      <c r="S239" s="87"/>
    </row>
    <row r="240" spans="14:19">
      <c r="N240" s="87"/>
      <c r="O240"/>
      <c r="P240" s="87"/>
      <c r="Q240" s="87"/>
      <c r="R240" s="87"/>
      <c r="S240" s="87"/>
    </row>
    <row r="241" spans="14:19">
      <c r="N241" s="87"/>
      <c r="O241"/>
      <c r="P241" s="87"/>
      <c r="Q241" s="87"/>
      <c r="R241" s="87"/>
      <c r="S241" s="87"/>
    </row>
    <row r="242" spans="14:19">
      <c r="N242" s="87"/>
      <c r="O242"/>
      <c r="P242" s="87"/>
      <c r="Q242" s="87"/>
      <c r="R242" s="87"/>
      <c r="S242" s="87"/>
    </row>
    <row r="243" spans="14:19">
      <c r="N243" s="87"/>
      <c r="O243"/>
      <c r="P243" s="87"/>
      <c r="Q243" s="87"/>
      <c r="R243" s="87"/>
      <c r="S243" s="87"/>
    </row>
    <row r="244" spans="14:19">
      <c r="N244" s="87"/>
      <c r="O244"/>
      <c r="P244" s="87"/>
      <c r="Q244" s="87"/>
      <c r="R244" s="87"/>
      <c r="S244" s="87"/>
    </row>
    <row r="245" spans="14:19">
      <c r="N245" s="87"/>
      <c r="O245"/>
      <c r="P245" s="87"/>
      <c r="Q245" s="87"/>
      <c r="R245" s="87"/>
      <c r="S245" s="87"/>
    </row>
    <row r="246" spans="14:19">
      <c r="N246" s="87"/>
      <c r="O246"/>
      <c r="P246" s="87"/>
      <c r="Q246" s="87"/>
      <c r="R246" s="87"/>
      <c r="S246" s="87"/>
    </row>
    <row r="247" spans="14:19">
      <c r="N247" s="87"/>
      <c r="O247"/>
      <c r="P247" s="87"/>
      <c r="Q247" s="87"/>
      <c r="R247" s="87"/>
      <c r="S247" s="87"/>
    </row>
    <row r="248" spans="14:19">
      <c r="N248" s="87"/>
      <c r="O248"/>
      <c r="P248" s="87"/>
      <c r="Q248" s="87"/>
      <c r="R248" s="87"/>
      <c r="S248" s="87"/>
    </row>
    <row r="249" spans="14:19">
      <c r="N249" s="87"/>
      <c r="O249"/>
      <c r="P249" s="87"/>
      <c r="Q249" s="87"/>
      <c r="R249" s="87"/>
      <c r="S249" s="87"/>
    </row>
    <row r="250" spans="14:19">
      <c r="N250" s="87"/>
      <c r="O250"/>
      <c r="P250" s="87"/>
      <c r="Q250" s="87"/>
      <c r="R250" s="87"/>
      <c r="S250" s="87"/>
    </row>
    <row r="251" spans="14:19">
      <c r="N251" s="87"/>
      <c r="O251"/>
      <c r="P251" s="87"/>
      <c r="Q251" s="87"/>
      <c r="R251" s="87"/>
      <c r="S251" s="87"/>
    </row>
    <row r="252" spans="14:19">
      <c r="N252" s="87"/>
      <c r="O252"/>
      <c r="P252" s="87"/>
      <c r="Q252" s="87"/>
      <c r="R252" s="87"/>
      <c r="S252" s="87"/>
    </row>
    <row r="253" spans="14:19">
      <c r="N253" s="87"/>
      <c r="O253"/>
      <c r="P253" s="87"/>
      <c r="Q253" s="87"/>
      <c r="R253" s="87"/>
      <c r="S253" s="87"/>
    </row>
    <row r="254" spans="14:19">
      <c r="N254" s="87"/>
      <c r="O254"/>
      <c r="P254" s="87"/>
      <c r="Q254" s="87"/>
      <c r="R254" s="87"/>
      <c r="S254" s="87"/>
    </row>
    <row r="255" spans="14:19">
      <c r="N255" s="87"/>
      <c r="O255"/>
      <c r="P255" s="87"/>
      <c r="Q255" s="87"/>
      <c r="R255" s="87"/>
      <c r="S255" s="87"/>
    </row>
    <row r="256" spans="14:19">
      <c r="N256" s="87"/>
      <c r="O256"/>
      <c r="P256" s="87"/>
      <c r="Q256" s="87"/>
      <c r="R256" s="87"/>
      <c r="S256" s="87"/>
    </row>
    <row r="257" spans="14:19">
      <c r="N257" s="87"/>
      <c r="O257"/>
      <c r="P257" s="87"/>
      <c r="Q257" s="87"/>
      <c r="R257" s="87"/>
      <c r="S257" s="87"/>
    </row>
    <row r="258" spans="14:19">
      <c r="N258" s="87"/>
      <c r="O258"/>
      <c r="P258" s="87"/>
      <c r="Q258" s="87"/>
      <c r="R258" s="87"/>
      <c r="S258" s="87"/>
    </row>
    <row r="259" spans="14:19">
      <c r="N259" s="87"/>
      <c r="O259"/>
      <c r="P259" s="87"/>
      <c r="Q259" s="87"/>
      <c r="R259" s="87"/>
      <c r="S259" s="87"/>
    </row>
    <row r="260" spans="14:19">
      <c r="N260" s="87"/>
      <c r="O260"/>
      <c r="P260" s="87"/>
      <c r="Q260" s="87"/>
      <c r="R260" s="87"/>
      <c r="S260" s="87"/>
    </row>
    <row r="261" spans="14:19">
      <c r="N261" s="87"/>
      <c r="O261"/>
      <c r="P261" s="87"/>
      <c r="Q261" s="87"/>
      <c r="R261" s="87"/>
      <c r="S261" s="87"/>
    </row>
    <row r="262" spans="14:19">
      <c r="N262" s="87"/>
      <c r="O262"/>
      <c r="P262" s="87"/>
      <c r="Q262" s="87"/>
      <c r="R262" s="87"/>
      <c r="S262" s="87"/>
    </row>
    <row r="263" spans="14:19">
      <c r="N263" s="87"/>
      <c r="O263"/>
      <c r="P263" s="87"/>
      <c r="Q263" s="87"/>
      <c r="R263" s="87"/>
      <c r="S263" s="87"/>
    </row>
    <row r="264" spans="14:19">
      <c r="N264" s="87"/>
      <c r="O264"/>
      <c r="P264" s="87"/>
      <c r="Q264" s="87"/>
      <c r="R264" s="87"/>
      <c r="S264" s="87"/>
    </row>
    <row r="265" spans="14:19">
      <c r="N265" s="87"/>
      <c r="O265"/>
      <c r="P265" s="87"/>
      <c r="Q265" s="87"/>
      <c r="R265" s="87"/>
      <c r="S265" s="87"/>
    </row>
    <row r="266" spans="14:19">
      <c r="N266" s="87"/>
      <c r="O266"/>
      <c r="P266" s="87"/>
      <c r="Q266" s="87"/>
      <c r="R266" s="87"/>
      <c r="S266" s="87"/>
    </row>
    <row r="267" spans="14:19">
      <c r="N267" s="87"/>
      <c r="O267"/>
      <c r="P267" s="87"/>
      <c r="Q267" s="87"/>
      <c r="R267" s="87"/>
      <c r="S267" s="87"/>
    </row>
    <row r="268" spans="14:19">
      <c r="N268" s="87"/>
      <c r="O268"/>
      <c r="P268" s="87"/>
      <c r="Q268" s="87"/>
      <c r="R268" s="87"/>
      <c r="S268" s="87"/>
    </row>
    <row r="269" spans="14:19">
      <c r="N269" s="87"/>
      <c r="O269"/>
      <c r="P269" s="87"/>
      <c r="Q269" s="87"/>
      <c r="R269" s="87"/>
      <c r="S269" s="87"/>
    </row>
    <row r="270" spans="14:19">
      <c r="N270" s="87"/>
      <c r="O270"/>
      <c r="P270" s="87"/>
      <c r="Q270" s="87"/>
      <c r="R270" s="87"/>
      <c r="S270" s="87"/>
    </row>
    <row r="271" spans="14:19">
      <c r="N271" s="87"/>
      <c r="O271"/>
      <c r="P271" s="87"/>
      <c r="Q271" s="87"/>
      <c r="R271" s="87"/>
      <c r="S271" s="87"/>
    </row>
    <row r="272" spans="14:19">
      <c r="N272" s="87"/>
      <c r="O272"/>
      <c r="P272" s="87"/>
      <c r="Q272" s="87"/>
      <c r="R272" s="87"/>
      <c r="S272" s="87"/>
    </row>
    <row r="273" spans="14:19">
      <c r="N273" s="87"/>
      <c r="O273"/>
      <c r="P273" s="87"/>
      <c r="Q273" s="87"/>
      <c r="R273" s="87"/>
      <c r="S273" s="87"/>
    </row>
    <row r="274" spans="14:19">
      <c r="N274" s="87"/>
      <c r="O274"/>
      <c r="P274" s="87"/>
      <c r="Q274" s="87"/>
      <c r="R274" s="87"/>
      <c r="S274" s="87"/>
    </row>
    <row r="275" spans="14:19">
      <c r="N275" s="87"/>
      <c r="O275"/>
      <c r="P275" s="87"/>
      <c r="Q275" s="87"/>
      <c r="R275" s="87"/>
      <c r="S275" s="87"/>
    </row>
    <row r="276" spans="14:19">
      <c r="N276" s="87"/>
      <c r="O276"/>
      <c r="P276" s="87"/>
      <c r="Q276" s="87"/>
      <c r="R276" s="87"/>
      <c r="S276" s="87"/>
    </row>
    <row r="277" spans="14:19">
      <c r="N277" s="87"/>
      <c r="O277"/>
      <c r="P277" s="87"/>
      <c r="Q277" s="87"/>
      <c r="R277" s="87"/>
      <c r="S277" s="87"/>
    </row>
    <row r="278" spans="14:19">
      <c r="N278" s="87"/>
      <c r="O278"/>
      <c r="P278" s="87"/>
      <c r="Q278" s="87"/>
      <c r="R278" s="87"/>
      <c r="S278" s="87"/>
    </row>
    <row r="279" spans="14:19">
      <c r="N279" s="87"/>
      <c r="O279"/>
      <c r="P279" s="87"/>
      <c r="Q279" s="87"/>
      <c r="R279" s="87"/>
      <c r="S279" s="87"/>
    </row>
    <row r="280" spans="14:19">
      <c r="N280" s="87"/>
      <c r="O280"/>
      <c r="P280" s="87"/>
      <c r="Q280" s="87"/>
      <c r="R280" s="87"/>
      <c r="S280" s="87"/>
    </row>
    <row r="281" spans="14:19">
      <c r="N281" s="87"/>
      <c r="O281"/>
      <c r="P281" s="87"/>
      <c r="Q281" s="87"/>
      <c r="R281" s="87"/>
      <c r="S281" s="87"/>
    </row>
    <row r="282" spans="14:19">
      <c r="N282" s="87"/>
      <c r="O282"/>
      <c r="P282" s="87"/>
      <c r="Q282" s="87"/>
      <c r="R282" s="87"/>
      <c r="S282" s="87"/>
    </row>
    <row r="283" spans="14:19">
      <c r="N283" s="87"/>
      <c r="O283"/>
      <c r="P283" s="87"/>
      <c r="Q283" s="87"/>
      <c r="R283" s="87"/>
      <c r="S283" s="87"/>
    </row>
    <row r="284" spans="14:19">
      <c r="N284" s="87"/>
      <c r="O284"/>
      <c r="P284" s="87"/>
      <c r="Q284" s="87"/>
      <c r="R284" s="87"/>
      <c r="S284" s="87"/>
    </row>
    <row r="285" spans="14:19">
      <c r="N285" s="87"/>
      <c r="O285"/>
      <c r="P285" s="87"/>
      <c r="Q285" s="87"/>
      <c r="R285" s="87"/>
      <c r="S285" s="87"/>
    </row>
    <row r="286" spans="14:19">
      <c r="N286" s="87"/>
      <c r="O286"/>
      <c r="P286" s="87"/>
      <c r="Q286" s="87"/>
      <c r="R286" s="87"/>
      <c r="S286" s="87"/>
    </row>
    <row r="287" spans="14:19">
      <c r="N287" s="87"/>
      <c r="O287"/>
      <c r="P287" s="87"/>
      <c r="Q287" s="87"/>
      <c r="R287" s="87"/>
      <c r="S287" s="87"/>
    </row>
    <row r="288" spans="14:19">
      <c r="N288" s="87"/>
      <c r="O288"/>
      <c r="P288" s="87"/>
      <c r="Q288" s="87"/>
      <c r="R288" s="87"/>
      <c r="S288" s="87"/>
    </row>
    <row r="289" spans="14:19">
      <c r="N289" s="87"/>
      <c r="O289"/>
      <c r="P289" s="87"/>
      <c r="Q289" s="87"/>
      <c r="R289" s="87"/>
      <c r="S289" s="87"/>
    </row>
    <row r="290" spans="14:19">
      <c r="N290" s="87"/>
      <c r="O290"/>
      <c r="P290" s="87"/>
      <c r="Q290" s="87"/>
      <c r="R290" s="87"/>
      <c r="S290" s="87"/>
    </row>
    <row r="291" spans="14:19">
      <c r="N291" s="87"/>
      <c r="O291"/>
      <c r="P291" s="87"/>
      <c r="Q291" s="87"/>
      <c r="R291" s="87"/>
      <c r="S291" s="87"/>
    </row>
    <row r="292" spans="14:19">
      <c r="N292" s="87"/>
      <c r="O292"/>
      <c r="P292" s="87"/>
      <c r="Q292" s="87"/>
      <c r="R292" s="87"/>
      <c r="S292" s="87"/>
    </row>
    <row r="293" spans="14:19">
      <c r="N293" s="87"/>
      <c r="O293"/>
      <c r="P293" s="87"/>
      <c r="Q293" s="87"/>
      <c r="R293" s="87"/>
      <c r="S293" s="87"/>
    </row>
    <row r="294" spans="14:19">
      <c r="N294" s="87"/>
      <c r="O294"/>
      <c r="P294" s="87"/>
      <c r="Q294" s="87"/>
      <c r="R294" s="87"/>
      <c r="S294" s="87"/>
    </row>
    <row r="295" spans="14:19">
      <c r="N295" s="87"/>
      <c r="O295"/>
      <c r="P295" s="87"/>
      <c r="Q295" s="87"/>
      <c r="R295" s="87"/>
      <c r="S295" s="87"/>
    </row>
    <row r="296" spans="14:19">
      <c r="N296" s="87"/>
      <c r="O296"/>
      <c r="P296" s="87"/>
      <c r="Q296" s="87"/>
      <c r="R296" s="87"/>
      <c r="S296" s="87"/>
    </row>
    <row r="297" spans="14:19">
      <c r="N297" s="87"/>
      <c r="O297"/>
      <c r="P297" s="87"/>
      <c r="Q297" s="87"/>
      <c r="R297" s="87"/>
      <c r="S297" s="87"/>
    </row>
    <row r="298" spans="14:19">
      <c r="N298" s="87"/>
      <c r="O298"/>
      <c r="P298" s="87"/>
      <c r="Q298" s="87"/>
      <c r="R298" s="87"/>
      <c r="S298" s="87"/>
    </row>
    <row r="299" spans="14:19">
      <c r="N299" s="87"/>
      <c r="O299"/>
      <c r="P299" s="87"/>
      <c r="Q299" s="87"/>
      <c r="R299" s="87"/>
      <c r="S299" s="87"/>
    </row>
    <row r="300" spans="14:19">
      <c r="N300" s="87"/>
      <c r="O300"/>
      <c r="P300" s="87"/>
      <c r="Q300" s="87"/>
      <c r="R300" s="87"/>
      <c r="S300" s="87"/>
    </row>
    <row r="301" spans="14:19">
      <c r="N301" s="87"/>
      <c r="O301"/>
      <c r="P301" s="87"/>
      <c r="Q301" s="87"/>
      <c r="R301" s="87"/>
      <c r="S301" s="87"/>
    </row>
    <row r="302" spans="14:19">
      <c r="N302" s="87"/>
      <c r="O302"/>
      <c r="P302" s="87"/>
      <c r="Q302" s="87"/>
      <c r="R302" s="87"/>
      <c r="S302" s="87"/>
    </row>
    <row r="303" spans="14:19">
      <c r="N303" s="87"/>
      <c r="O303"/>
      <c r="P303" s="87"/>
      <c r="Q303" s="87"/>
      <c r="R303" s="87"/>
      <c r="S303" s="87"/>
    </row>
    <row r="304" spans="14:19">
      <c r="N304" s="87"/>
      <c r="O304"/>
      <c r="P304" s="87"/>
      <c r="Q304" s="87"/>
      <c r="R304" s="87"/>
      <c r="S304" s="87"/>
    </row>
    <row r="305" spans="14:19">
      <c r="N305" s="87"/>
      <c r="O305"/>
      <c r="P305" s="87"/>
      <c r="Q305" s="87"/>
      <c r="R305" s="87"/>
      <c r="S305" s="87"/>
    </row>
    <row r="306" spans="14:19">
      <c r="N306" s="87"/>
      <c r="O306"/>
      <c r="P306" s="87"/>
      <c r="Q306" s="87"/>
      <c r="R306" s="87"/>
      <c r="S306" s="87"/>
    </row>
    <row r="307" spans="14:19">
      <c r="N307" s="87"/>
      <c r="O307"/>
      <c r="P307" s="87"/>
      <c r="Q307" s="87"/>
      <c r="R307" s="87"/>
      <c r="S307" s="87"/>
    </row>
    <row r="308" spans="14:19">
      <c r="N308" s="87"/>
      <c r="O308"/>
      <c r="P308" s="87"/>
      <c r="Q308" s="87"/>
      <c r="R308" s="87"/>
      <c r="S308" s="87"/>
    </row>
    <row r="309" spans="14:19">
      <c r="N309" s="87"/>
      <c r="O309"/>
      <c r="P309" s="87"/>
      <c r="Q309" s="87"/>
      <c r="R309" s="87"/>
      <c r="S309" s="87"/>
    </row>
    <row r="310" spans="14:19">
      <c r="N310" s="87"/>
      <c r="O310"/>
      <c r="P310" s="87"/>
      <c r="Q310" s="87"/>
      <c r="R310" s="87"/>
      <c r="S310" s="87"/>
    </row>
    <row r="311" spans="14:19">
      <c r="N311" s="87"/>
      <c r="O311"/>
      <c r="P311" s="87"/>
      <c r="Q311" s="87"/>
      <c r="R311" s="87"/>
      <c r="S311" s="87"/>
    </row>
    <row r="312" spans="14:19">
      <c r="N312" s="87"/>
      <c r="O312"/>
      <c r="P312" s="87"/>
      <c r="Q312" s="87"/>
      <c r="R312" s="87"/>
      <c r="S312" s="87"/>
    </row>
    <row r="313" spans="14:19">
      <c r="N313" s="87"/>
      <c r="O313"/>
      <c r="P313" s="87"/>
      <c r="Q313" s="87"/>
      <c r="R313" s="87"/>
      <c r="S313" s="87"/>
    </row>
    <row r="314" spans="14:19">
      <c r="N314" s="87"/>
      <c r="O314"/>
      <c r="P314" s="87"/>
      <c r="Q314" s="87"/>
      <c r="R314" s="87"/>
      <c r="S314" s="87"/>
    </row>
    <row r="315" spans="14:19">
      <c r="N315" s="87"/>
      <c r="O315"/>
      <c r="P315" s="87"/>
      <c r="Q315" s="87"/>
      <c r="R315" s="87"/>
      <c r="S315" s="87"/>
    </row>
    <row r="316" spans="14:19">
      <c r="N316" s="87"/>
      <c r="O316"/>
      <c r="P316" s="87"/>
      <c r="Q316" s="87"/>
      <c r="R316" s="87"/>
      <c r="S316" s="87"/>
    </row>
    <row r="317" spans="14:19">
      <c r="N317" s="87"/>
      <c r="O317"/>
      <c r="P317" s="87"/>
      <c r="Q317" s="87"/>
      <c r="R317" s="87"/>
      <c r="S317" s="87"/>
    </row>
    <row r="318" spans="14:19">
      <c r="N318" s="87"/>
      <c r="O318"/>
      <c r="P318" s="87"/>
      <c r="Q318" s="87"/>
      <c r="R318" s="87"/>
      <c r="S318" s="87"/>
    </row>
    <row r="319" spans="14:19">
      <c r="N319" s="87"/>
      <c r="O319"/>
      <c r="P319" s="87"/>
      <c r="Q319" s="87"/>
      <c r="R319" s="87"/>
      <c r="S319" s="87"/>
    </row>
    <row r="320" spans="14:19">
      <c r="N320" s="87"/>
      <c r="O320"/>
      <c r="P320" s="87"/>
      <c r="Q320" s="87"/>
      <c r="R320" s="87"/>
      <c r="S320" s="87"/>
    </row>
    <row r="321" spans="14:19">
      <c r="N321" s="87"/>
      <c r="O321"/>
      <c r="P321" s="87"/>
      <c r="Q321" s="87"/>
      <c r="R321" s="87"/>
      <c r="S321" s="87"/>
    </row>
    <row r="322" spans="14:19">
      <c r="N322" s="87"/>
      <c r="O322"/>
      <c r="P322" s="87"/>
      <c r="Q322" s="87"/>
      <c r="R322" s="87"/>
      <c r="S322" s="87"/>
    </row>
    <row r="323" spans="14:19">
      <c r="N323" s="87"/>
      <c r="O323"/>
      <c r="P323" s="87"/>
      <c r="Q323" s="87"/>
      <c r="R323" s="87"/>
      <c r="S323" s="87"/>
    </row>
    <row r="324" spans="14:19">
      <c r="N324" s="87"/>
      <c r="O324"/>
      <c r="P324" s="87"/>
      <c r="Q324" s="87"/>
      <c r="R324" s="87"/>
      <c r="S324" s="87"/>
    </row>
    <row r="325" spans="14:19">
      <c r="N325" s="87"/>
      <c r="O325"/>
      <c r="P325" s="87"/>
      <c r="Q325" s="87"/>
      <c r="R325" s="87"/>
      <c r="S325" s="87"/>
    </row>
    <row r="326" spans="14:19">
      <c r="N326" s="87"/>
      <c r="O326"/>
      <c r="P326" s="87"/>
      <c r="Q326" s="87"/>
      <c r="R326" s="87"/>
      <c r="S326" s="87"/>
    </row>
    <row r="327" spans="14:19">
      <c r="N327" s="87"/>
      <c r="O327"/>
      <c r="P327" s="87"/>
      <c r="Q327" s="87"/>
      <c r="R327" s="87"/>
      <c r="S327" s="87"/>
    </row>
    <row r="328" spans="14:19">
      <c r="N328" s="87"/>
      <c r="O328"/>
      <c r="P328" s="87"/>
      <c r="Q328" s="87"/>
      <c r="R328" s="87"/>
      <c r="S328" s="87"/>
    </row>
    <row r="329" spans="14:19">
      <c r="N329" s="87"/>
      <c r="O329"/>
      <c r="P329" s="87"/>
      <c r="Q329" s="87"/>
      <c r="R329" s="87"/>
      <c r="S329" s="87"/>
    </row>
    <row r="330" spans="14:19">
      <c r="N330" s="87"/>
      <c r="O330"/>
      <c r="P330" s="87"/>
      <c r="Q330" s="87"/>
      <c r="R330" s="87"/>
      <c r="S330" s="87"/>
    </row>
    <row r="331" spans="14:19">
      <c r="N331" s="87"/>
      <c r="O331"/>
      <c r="P331" s="87"/>
      <c r="Q331" s="87"/>
      <c r="R331" s="87"/>
      <c r="S331" s="87"/>
    </row>
    <row r="332" spans="14:19">
      <c r="N332" s="87"/>
      <c r="O332"/>
      <c r="P332" s="87"/>
      <c r="Q332" s="87"/>
      <c r="R332" s="87"/>
      <c r="S332" s="87"/>
    </row>
    <row r="333" spans="14:19">
      <c r="N333" s="87"/>
      <c r="O333"/>
      <c r="P333" s="87"/>
      <c r="Q333" s="87"/>
      <c r="R333" s="87"/>
      <c r="S333" s="87"/>
    </row>
    <row r="334" spans="14:19">
      <c r="N334" s="87"/>
      <c r="O334"/>
      <c r="P334" s="87"/>
      <c r="Q334" s="87"/>
      <c r="R334" s="87"/>
      <c r="S334" s="87"/>
    </row>
    <row r="335" spans="14:19">
      <c r="N335" s="87"/>
      <c r="O335"/>
      <c r="P335" s="87"/>
      <c r="Q335" s="87"/>
      <c r="R335" s="87"/>
      <c r="S335" s="87"/>
    </row>
    <row r="336" spans="14:19">
      <c r="N336" s="87"/>
      <c r="O336"/>
      <c r="P336" s="87"/>
      <c r="Q336" s="87"/>
      <c r="R336" s="87"/>
      <c r="S336" s="87"/>
    </row>
    <row r="337" spans="14:19">
      <c r="N337" s="87"/>
      <c r="O337"/>
      <c r="P337" s="87"/>
      <c r="Q337" s="87"/>
      <c r="R337" s="87"/>
      <c r="S337" s="87"/>
    </row>
    <row r="338" spans="14:19">
      <c r="N338" s="87"/>
      <c r="O338"/>
      <c r="P338" s="87"/>
      <c r="Q338" s="87"/>
      <c r="R338" s="87"/>
      <c r="S338" s="87"/>
    </row>
    <row r="339" spans="14:19">
      <c r="N339" s="87"/>
      <c r="O339"/>
      <c r="P339" s="87"/>
      <c r="Q339" s="87"/>
      <c r="R339" s="87"/>
      <c r="S339" s="87"/>
    </row>
    <row r="340" spans="14:19">
      <c r="N340" s="87"/>
      <c r="O340"/>
      <c r="P340" s="87"/>
      <c r="Q340" s="87"/>
      <c r="R340" s="87"/>
      <c r="S340" s="87"/>
    </row>
    <row r="341" spans="14:19">
      <c r="N341" s="87"/>
      <c r="O341"/>
      <c r="P341" s="87"/>
      <c r="Q341" s="87"/>
      <c r="R341" s="87"/>
      <c r="S341" s="87"/>
    </row>
    <row r="342" spans="14:19">
      <c r="N342" s="87"/>
      <c r="O342"/>
      <c r="P342" s="87"/>
      <c r="Q342" s="87"/>
      <c r="R342" s="87"/>
      <c r="S342" s="87"/>
    </row>
    <row r="343" spans="14:19">
      <c r="N343" s="87"/>
      <c r="O343"/>
      <c r="P343" s="87"/>
      <c r="Q343" s="87"/>
      <c r="R343" s="87"/>
      <c r="S343" s="87"/>
    </row>
    <row r="344" spans="14:19">
      <c r="N344" s="87"/>
      <c r="O344"/>
      <c r="P344" s="87"/>
      <c r="Q344" s="87"/>
      <c r="R344" s="87"/>
      <c r="S344" s="87"/>
    </row>
    <row r="345" spans="14:19">
      <c r="N345" s="87"/>
      <c r="O345"/>
      <c r="P345" s="87"/>
      <c r="Q345" s="87"/>
      <c r="R345" s="87"/>
      <c r="S345" s="87"/>
    </row>
    <row r="346" spans="14:19">
      <c r="N346" s="87"/>
      <c r="O346"/>
      <c r="P346" s="87"/>
      <c r="Q346" s="87"/>
      <c r="R346" s="87"/>
      <c r="S346" s="87"/>
    </row>
    <row r="347" spans="14:19">
      <c r="N347" s="87"/>
      <c r="O347"/>
      <c r="P347" s="87"/>
      <c r="Q347" s="87"/>
      <c r="R347" s="87"/>
      <c r="S347" s="87"/>
    </row>
    <row r="348" spans="14:19">
      <c r="N348" s="87"/>
      <c r="O348"/>
      <c r="P348" s="87"/>
      <c r="Q348" s="87"/>
      <c r="R348" s="87"/>
      <c r="S348" s="87"/>
    </row>
    <row r="349" spans="14:19">
      <c r="N349" s="87"/>
      <c r="O349"/>
      <c r="P349" s="87"/>
      <c r="Q349" s="87"/>
      <c r="R349" s="87"/>
      <c r="S349" s="87"/>
    </row>
    <row r="350" spans="14:19">
      <c r="N350" s="87"/>
      <c r="O350"/>
      <c r="P350" s="87"/>
      <c r="Q350" s="87"/>
      <c r="R350" s="87"/>
      <c r="S350" s="87"/>
    </row>
    <row r="351" spans="14:19">
      <c r="N351" s="87"/>
      <c r="O351"/>
      <c r="P351" s="87"/>
      <c r="Q351" s="87"/>
      <c r="R351" s="87"/>
      <c r="S351" s="87"/>
    </row>
    <row r="352" spans="14:19">
      <c r="N352" s="87"/>
      <c r="O352"/>
      <c r="P352" s="87"/>
      <c r="Q352" s="87"/>
      <c r="R352" s="87"/>
      <c r="S352" s="87"/>
    </row>
    <row r="353" spans="14:19">
      <c r="N353" s="87"/>
      <c r="O353"/>
      <c r="P353" s="87"/>
      <c r="Q353" s="87"/>
      <c r="R353" s="87"/>
      <c r="S353" s="87"/>
    </row>
    <row r="354" spans="14:19">
      <c r="N354" s="87"/>
      <c r="O354"/>
      <c r="P354" s="87"/>
      <c r="Q354" s="87"/>
      <c r="R354" s="87"/>
      <c r="S354" s="87"/>
    </row>
    <row r="355" spans="14:19">
      <c r="N355" s="87"/>
      <c r="O355"/>
      <c r="P355" s="87"/>
      <c r="Q355" s="87"/>
      <c r="R355" s="87"/>
      <c r="S355" s="87"/>
    </row>
    <row r="356" spans="14:19">
      <c r="N356" s="87"/>
      <c r="O356"/>
      <c r="P356" s="87"/>
      <c r="Q356" s="87"/>
      <c r="R356" s="87"/>
      <c r="S356" s="87"/>
    </row>
    <row r="357" spans="14:19">
      <c r="N357" s="87"/>
      <c r="O357"/>
      <c r="P357" s="87"/>
      <c r="Q357" s="87"/>
      <c r="R357" s="87"/>
      <c r="S357" s="87"/>
    </row>
    <row r="358" spans="14:19">
      <c r="N358" s="87"/>
      <c r="O358"/>
      <c r="P358" s="87"/>
      <c r="Q358" s="87"/>
      <c r="R358" s="87"/>
      <c r="S358" s="87"/>
    </row>
    <row r="359" spans="14:19">
      <c r="N359" s="87"/>
      <c r="O359"/>
      <c r="P359" s="87"/>
      <c r="Q359" s="87"/>
      <c r="R359" s="87"/>
      <c r="S359" s="87"/>
    </row>
    <row r="360" spans="14:19">
      <c r="N360" s="87"/>
      <c r="O360"/>
      <c r="P360" s="87"/>
      <c r="Q360" s="87"/>
      <c r="R360" s="87"/>
      <c r="S360" s="87"/>
    </row>
    <row r="361" spans="14:19">
      <c r="N361" s="87"/>
      <c r="O361"/>
      <c r="P361" s="87"/>
      <c r="Q361" s="87"/>
      <c r="R361" s="87"/>
      <c r="S361" s="87"/>
    </row>
    <row r="362" spans="14:19">
      <c r="N362" s="87"/>
      <c r="O362"/>
      <c r="P362" s="87"/>
      <c r="Q362" s="87"/>
      <c r="R362" s="87"/>
      <c r="S362" s="87"/>
    </row>
    <row r="363" spans="14:19">
      <c r="N363" s="87"/>
      <c r="O363"/>
      <c r="P363" s="87"/>
      <c r="Q363" s="87"/>
      <c r="R363" s="87"/>
      <c r="S363" s="87"/>
    </row>
    <row r="364" spans="14:19">
      <c r="N364" s="87"/>
      <c r="O364"/>
      <c r="P364" s="87"/>
      <c r="Q364" s="87"/>
      <c r="R364" s="87"/>
      <c r="S364" s="87"/>
    </row>
    <row r="365" spans="14:19">
      <c r="N365" s="87"/>
      <c r="O365"/>
      <c r="P365" s="87"/>
      <c r="Q365" s="87"/>
      <c r="R365" s="87"/>
      <c r="S365" s="87"/>
    </row>
    <row r="366" spans="14:19">
      <c r="N366" s="87"/>
      <c r="O366"/>
      <c r="P366" s="87"/>
      <c r="Q366" s="87"/>
      <c r="R366" s="87"/>
      <c r="S366" s="87"/>
    </row>
    <row r="367" spans="14:19">
      <c r="N367" s="87"/>
      <c r="O367"/>
      <c r="P367" s="87"/>
      <c r="Q367" s="87"/>
      <c r="R367" s="87"/>
      <c r="S367" s="87"/>
    </row>
    <row r="368" spans="14:19">
      <c r="N368" s="87"/>
      <c r="O368"/>
      <c r="P368" s="87"/>
      <c r="Q368" s="87"/>
      <c r="R368" s="87"/>
      <c r="S368" s="87"/>
    </row>
    <row r="369" spans="14:19">
      <c r="N369" s="87"/>
      <c r="O369"/>
      <c r="P369" s="87"/>
      <c r="Q369" s="87"/>
      <c r="R369" s="87"/>
      <c r="S369" s="87"/>
    </row>
    <row r="370" spans="14:19">
      <c r="N370" s="87"/>
      <c r="O370"/>
      <c r="P370" s="87"/>
      <c r="Q370" s="87"/>
      <c r="R370" s="87"/>
      <c r="S370" s="87"/>
    </row>
    <row r="371" spans="14:19">
      <c r="N371" s="87"/>
      <c r="O371"/>
      <c r="P371" s="87"/>
      <c r="Q371" s="87"/>
      <c r="R371" s="87"/>
      <c r="S371" s="87"/>
    </row>
    <row r="372" spans="14:19">
      <c r="N372" s="87"/>
      <c r="O372"/>
      <c r="P372" s="87"/>
      <c r="Q372" s="87"/>
      <c r="R372" s="87"/>
      <c r="S372" s="87"/>
    </row>
    <row r="373" spans="14:19">
      <c r="N373" s="87"/>
      <c r="O373"/>
      <c r="P373" s="87"/>
      <c r="Q373" s="87"/>
      <c r="R373" s="87"/>
      <c r="S373" s="87"/>
    </row>
    <row r="374" spans="14:19">
      <c r="N374" s="87"/>
      <c r="O374"/>
      <c r="P374" s="87"/>
      <c r="Q374" s="87"/>
      <c r="R374" s="87"/>
      <c r="S374" s="87"/>
    </row>
    <row r="375" spans="14:19">
      <c r="N375" s="87"/>
      <c r="O375"/>
      <c r="P375" s="87"/>
      <c r="Q375" s="87"/>
      <c r="R375" s="87"/>
      <c r="S375" s="87"/>
    </row>
    <row r="376" spans="14:19">
      <c r="N376" s="87"/>
      <c r="O376"/>
      <c r="P376" s="87"/>
      <c r="Q376" s="87"/>
      <c r="R376" s="87"/>
      <c r="S376" s="87"/>
    </row>
    <row r="377" spans="14:19">
      <c r="N377" s="87"/>
      <c r="O377"/>
      <c r="P377" s="87"/>
      <c r="Q377" s="87"/>
      <c r="R377" s="87"/>
      <c r="S377" s="87"/>
    </row>
    <row r="378" spans="14:19">
      <c r="N378" s="87"/>
      <c r="O378"/>
      <c r="P378" s="87"/>
      <c r="Q378" s="87"/>
      <c r="R378" s="87"/>
      <c r="S378" s="87"/>
    </row>
    <row r="379" spans="14:19">
      <c r="N379" s="87"/>
      <c r="O379"/>
      <c r="P379" s="87"/>
      <c r="Q379" s="87"/>
      <c r="R379" s="87"/>
      <c r="S379" s="87"/>
    </row>
    <row r="380" spans="14:19">
      <c r="N380" s="87"/>
      <c r="O380"/>
      <c r="P380" s="87"/>
      <c r="Q380" s="87"/>
      <c r="R380" s="87"/>
      <c r="S380" s="87"/>
    </row>
    <row r="381" spans="14:19">
      <c r="N381" s="87"/>
      <c r="O381"/>
      <c r="P381" s="87"/>
      <c r="Q381" s="87"/>
      <c r="R381" s="87"/>
      <c r="S381" s="87"/>
    </row>
    <row r="382" spans="14:19">
      <c r="N382" s="87"/>
      <c r="O382"/>
      <c r="P382" s="87"/>
      <c r="Q382" s="87"/>
      <c r="R382" s="87"/>
      <c r="S382" s="87"/>
    </row>
    <row r="383" spans="14:19">
      <c r="N383" s="87"/>
      <c r="O383"/>
      <c r="P383" s="87"/>
      <c r="Q383" s="87"/>
      <c r="R383" s="87"/>
      <c r="S383" s="87"/>
    </row>
    <row r="384" spans="14:19">
      <c r="N384" s="87"/>
      <c r="O384"/>
      <c r="P384" s="87"/>
      <c r="Q384" s="87"/>
      <c r="R384" s="87"/>
      <c r="S384" s="87"/>
    </row>
    <row r="385" spans="14:19">
      <c r="N385" s="87"/>
      <c r="O385"/>
      <c r="P385" s="87"/>
      <c r="Q385" s="87"/>
      <c r="R385" s="87"/>
      <c r="S385" s="87"/>
    </row>
    <row r="386" spans="14:19">
      <c r="N386" s="87"/>
      <c r="O386"/>
      <c r="P386" s="87"/>
      <c r="Q386" s="87"/>
      <c r="R386" s="87"/>
      <c r="S386" s="87"/>
    </row>
    <row r="387" spans="14:19">
      <c r="N387" s="87"/>
      <c r="O387"/>
      <c r="P387" s="87"/>
      <c r="Q387" s="87"/>
      <c r="R387" s="87"/>
      <c r="S387" s="87"/>
    </row>
    <row r="388" spans="14:19">
      <c r="N388" s="87"/>
      <c r="O388"/>
      <c r="P388" s="87"/>
      <c r="Q388" s="87"/>
      <c r="R388" s="87"/>
      <c r="S388" s="87"/>
    </row>
    <row r="389" spans="14:19">
      <c r="N389" s="87"/>
      <c r="O389"/>
      <c r="P389" s="87"/>
      <c r="Q389" s="87"/>
      <c r="R389" s="87"/>
      <c r="S389" s="87"/>
    </row>
    <row r="390" spans="14:19">
      <c r="N390" s="87"/>
      <c r="O390"/>
      <c r="P390" s="87"/>
      <c r="Q390" s="87"/>
      <c r="R390" s="87"/>
      <c r="S390" s="87"/>
    </row>
    <row r="391" spans="14:19">
      <c r="N391" s="87"/>
      <c r="O391"/>
      <c r="P391" s="87"/>
      <c r="Q391" s="87"/>
      <c r="R391" s="87"/>
      <c r="S391" s="87"/>
    </row>
    <row r="392" spans="14:19">
      <c r="N392" s="87"/>
      <c r="O392"/>
      <c r="P392" s="87"/>
      <c r="Q392" s="87"/>
      <c r="R392" s="87"/>
      <c r="S392" s="87"/>
    </row>
    <row r="393" spans="14:19">
      <c r="N393" s="87"/>
      <c r="O393"/>
      <c r="P393" s="87"/>
      <c r="Q393" s="87"/>
      <c r="R393" s="87"/>
      <c r="S393" s="87"/>
    </row>
    <row r="394" spans="14:19">
      <c r="N394" s="87"/>
      <c r="O394"/>
      <c r="P394" s="87"/>
      <c r="Q394" s="87"/>
      <c r="R394" s="87"/>
      <c r="S394" s="87"/>
    </row>
    <row r="395" spans="14:19">
      <c r="N395" s="87"/>
      <c r="O395"/>
      <c r="P395" s="87"/>
      <c r="Q395" s="87"/>
      <c r="R395" s="87"/>
      <c r="S395" s="87"/>
    </row>
    <row r="396" spans="14:19">
      <c r="N396" s="87"/>
      <c r="O396"/>
      <c r="P396" s="87"/>
      <c r="Q396" s="87"/>
      <c r="R396" s="87"/>
      <c r="S396" s="87"/>
    </row>
    <row r="397" spans="14:19">
      <c r="N397" s="87"/>
      <c r="O397"/>
      <c r="P397" s="87"/>
      <c r="Q397" s="87"/>
      <c r="R397" s="87"/>
      <c r="S397" s="87"/>
    </row>
    <row r="398" spans="14:19">
      <c r="N398" s="87"/>
      <c r="O398"/>
      <c r="P398" s="87"/>
      <c r="Q398" s="87"/>
      <c r="R398" s="87"/>
      <c r="S398" s="87"/>
    </row>
    <row r="399" spans="14:19">
      <c r="N399" s="87"/>
      <c r="O399"/>
      <c r="P399" s="87"/>
      <c r="Q399" s="87"/>
      <c r="R399" s="87"/>
      <c r="S399" s="87"/>
    </row>
    <row r="400" spans="14:19">
      <c r="N400" s="87"/>
      <c r="O400"/>
      <c r="P400" s="87"/>
      <c r="Q400" s="87"/>
      <c r="R400" s="87"/>
      <c r="S400" s="87"/>
    </row>
    <row r="401" spans="14:19">
      <c r="N401" s="87"/>
      <c r="O401"/>
      <c r="P401" s="87"/>
      <c r="Q401" s="87"/>
      <c r="R401" s="87"/>
      <c r="S401" s="87"/>
    </row>
    <row r="402" spans="14:19">
      <c r="N402" s="87"/>
      <c r="O402"/>
      <c r="P402" s="87"/>
      <c r="Q402" s="87"/>
      <c r="R402" s="87"/>
      <c r="S402" s="87"/>
    </row>
    <row r="403" spans="14:19">
      <c r="N403" s="87"/>
      <c r="O403"/>
      <c r="P403" s="87"/>
      <c r="Q403" s="87"/>
      <c r="R403" s="87"/>
      <c r="S403" s="87"/>
    </row>
    <row r="404" spans="14:19">
      <c r="N404" s="87"/>
      <c r="O404"/>
      <c r="P404" s="87"/>
      <c r="Q404" s="87"/>
      <c r="R404" s="87"/>
      <c r="S404" s="87"/>
    </row>
    <row r="405" spans="14:19">
      <c r="N405" s="87"/>
      <c r="O405"/>
      <c r="P405" s="87"/>
      <c r="Q405" s="87"/>
      <c r="R405" s="87"/>
      <c r="S405" s="87"/>
    </row>
    <row r="406" spans="14:19">
      <c r="N406" s="87"/>
      <c r="O406"/>
      <c r="P406" s="87"/>
      <c r="Q406" s="87"/>
      <c r="R406" s="87"/>
      <c r="S406" s="87"/>
    </row>
    <row r="407" spans="14:19">
      <c r="N407" s="87"/>
      <c r="O407"/>
      <c r="P407" s="87"/>
      <c r="Q407" s="87"/>
      <c r="R407" s="87"/>
      <c r="S407" s="87"/>
    </row>
    <row r="408" spans="14:19">
      <c r="N408" s="87"/>
      <c r="O408"/>
      <c r="P408" s="87"/>
      <c r="Q408" s="87"/>
      <c r="R408" s="87"/>
      <c r="S408" s="87"/>
    </row>
    <row r="409" spans="14:19">
      <c r="N409" s="87"/>
      <c r="O409"/>
      <c r="P409" s="87"/>
      <c r="Q409" s="87"/>
      <c r="R409" s="87"/>
      <c r="S409" s="87"/>
    </row>
    <row r="410" spans="14:19">
      <c r="N410" s="87"/>
      <c r="O410"/>
      <c r="P410" s="87"/>
      <c r="Q410" s="87"/>
      <c r="R410" s="87"/>
      <c r="S410" s="87"/>
    </row>
    <row r="411" spans="14:19">
      <c r="N411" s="87"/>
      <c r="O411"/>
      <c r="P411" s="87"/>
      <c r="Q411" s="87"/>
      <c r="R411" s="87"/>
      <c r="S411" s="87"/>
    </row>
    <row r="412" spans="14:19">
      <c r="N412" s="87"/>
      <c r="O412"/>
      <c r="P412" s="87"/>
      <c r="Q412" s="87"/>
      <c r="R412" s="87"/>
      <c r="S412" s="87"/>
    </row>
    <row r="413" spans="14:19">
      <c r="N413" s="87"/>
      <c r="O413"/>
      <c r="P413" s="87"/>
      <c r="Q413" s="87"/>
      <c r="R413" s="87"/>
      <c r="S413" s="87"/>
    </row>
    <row r="414" spans="14:19">
      <c r="N414" s="87"/>
      <c r="O414"/>
      <c r="P414" s="87"/>
      <c r="Q414" s="87"/>
      <c r="R414" s="87"/>
      <c r="S414" s="87"/>
    </row>
    <row r="415" spans="14:19">
      <c r="N415" s="87"/>
      <c r="O415"/>
      <c r="P415" s="87"/>
      <c r="Q415" s="87"/>
      <c r="R415" s="87"/>
      <c r="S415" s="87"/>
    </row>
    <row r="416" spans="14:19">
      <c r="N416" s="87"/>
      <c r="O416"/>
      <c r="P416" s="87"/>
      <c r="Q416" s="87"/>
      <c r="R416" s="87"/>
      <c r="S416" s="87"/>
    </row>
    <row r="417" spans="14:19">
      <c r="N417" s="87"/>
      <c r="O417"/>
      <c r="P417" s="87"/>
      <c r="Q417" s="87"/>
      <c r="R417" s="87"/>
      <c r="S417" s="87"/>
    </row>
    <row r="418" spans="14:19">
      <c r="N418" s="87"/>
      <c r="O418"/>
      <c r="P418" s="87"/>
      <c r="Q418" s="87"/>
      <c r="R418" s="87"/>
      <c r="S418" s="87"/>
    </row>
    <row r="419" spans="14:19">
      <c r="N419" s="87"/>
      <c r="O419"/>
      <c r="P419" s="87"/>
      <c r="Q419" s="87"/>
      <c r="R419" s="87"/>
      <c r="S419" s="87"/>
    </row>
    <row r="420" spans="14:19">
      <c r="N420" s="87"/>
      <c r="O420"/>
      <c r="P420" s="87"/>
      <c r="Q420" s="87"/>
      <c r="R420" s="87"/>
      <c r="S420" s="87"/>
    </row>
    <row r="421" spans="14:19">
      <c r="N421" s="87"/>
      <c r="O421"/>
      <c r="P421" s="87"/>
      <c r="Q421" s="87"/>
      <c r="R421" s="87"/>
      <c r="S421" s="87"/>
    </row>
    <row r="422" spans="14:19">
      <c r="N422" s="87"/>
      <c r="O422"/>
      <c r="P422" s="87"/>
      <c r="Q422" s="87"/>
      <c r="R422" s="87"/>
      <c r="S422" s="87"/>
    </row>
    <row r="423" spans="14:19">
      <c r="N423" s="87"/>
      <c r="O423"/>
      <c r="P423" s="87"/>
      <c r="Q423" s="87"/>
      <c r="R423" s="87"/>
      <c r="S423" s="87"/>
    </row>
    <row r="424" spans="14:19">
      <c r="N424" s="87"/>
      <c r="O424"/>
      <c r="P424" s="87"/>
      <c r="Q424" s="87"/>
      <c r="R424" s="87"/>
      <c r="S424" s="87"/>
    </row>
    <row r="425" spans="14:19">
      <c r="N425" s="87"/>
      <c r="O425"/>
      <c r="P425" s="87"/>
      <c r="Q425" s="87"/>
      <c r="R425" s="87"/>
      <c r="S425" s="87"/>
    </row>
    <row r="426" spans="14:19">
      <c r="N426" s="87"/>
      <c r="O426"/>
      <c r="P426" s="87"/>
      <c r="Q426" s="87"/>
      <c r="R426" s="87"/>
      <c r="S426" s="87"/>
    </row>
    <row r="427" spans="14:19">
      <c r="N427" s="87"/>
      <c r="O427"/>
      <c r="P427" s="87"/>
      <c r="Q427" s="87"/>
      <c r="R427" s="87"/>
      <c r="S427" s="87"/>
    </row>
    <row r="428" spans="14:19">
      <c r="N428" s="87"/>
      <c r="O428"/>
      <c r="P428" s="87"/>
      <c r="Q428" s="87"/>
      <c r="R428" s="87"/>
      <c r="S428" s="87"/>
    </row>
    <row r="429" spans="14:19">
      <c r="N429" s="87"/>
      <c r="O429"/>
      <c r="P429" s="87"/>
      <c r="Q429" s="87"/>
      <c r="R429" s="87"/>
      <c r="S429" s="87"/>
    </row>
    <row r="430" spans="14:19">
      <c r="N430" s="87"/>
      <c r="O430"/>
      <c r="P430" s="87"/>
      <c r="Q430" s="87"/>
      <c r="R430" s="87"/>
      <c r="S430" s="87"/>
    </row>
    <row r="431" spans="14:19">
      <c r="N431" s="87"/>
      <c r="O431"/>
      <c r="P431" s="87"/>
      <c r="Q431" s="87"/>
      <c r="R431" s="87"/>
      <c r="S431" s="87"/>
    </row>
    <row r="432" spans="14:19">
      <c r="N432" s="87"/>
      <c r="O432"/>
      <c r="P432" s="87"/>
      <c r="Q432" s="87"/>
      <c r="R432" s="87"/>
      <c r="S432" s="87"/>
    </row>
    <row r="433" spans="14:19">
      <c r="N433" s="87"/>
      <c r="O433"/>
      <c r="P433" s="87"/>
      <c r="Q433" s="87"/>
      <c r="R433" s="87"/>
      <c r="S433" s="87"/>
    </row>
    <row r="434" spans="14:19">
      <c r="N434" s="87"/>
      <c r="O434"/>
      <c r="P434" s="87"/>
      <c r="Q434" s="87"/>
      <c r="R434" s="87"/>
      <c r="S434" s="87"/>
    </row>
    <row r="435" spans="14:19">
      <c r="N435" s="87"/>
      <c r="O435"/>
      <c r="P435" s="87"/>
      <c r="Q435" s="87"/>
      <c r="R435" s="87"/>
      <c r="S435" s="87"/>
    </row>
    <row r="436" spans="14:19">
      <c r="N436" s="87"/>
      <c r="O436"/>
      <c r="P436" s="87"/>
      <c r="Q436" s="87"/>
      <c r="R436" s="87"/>
      <c r="S436" s="87"/>
    </row>
    <row r="437" spans="14:19">
      <c r="N437" s="87"/>
      <c r="O437"/>
      <c r="P437" s="87"/>
      <c r="Q437" s="87"/>
      <c r="R437" s="87"/>
      <c r="S437" s="87"/>
    </row>
    <row r="438" spans="14:19">
      <c r="N438" s="87"/>
      <c r="O438"/>
      <c r="P438" s="87"/>
      <c r="Q438" s="87"/>
      <c r="R438" s="87"/>
      <c r="S438" s="87"/>
    </row>
    <row r="439" spans="14:19">
      <c r="N439" s="87"/>
      <c r="O439"/>
      <c r="P439" s="87"/>
      <c r="Q439" s="87"/>
      <c r="R439" s="87"/>
      <c r="S439" s="87"/>
    </row>
    <row r="440" spans="14:19">
      <c r="N440" s="87"/>
      <c r="O440"/>
      <c r="P440" s="87"/>
      <c r="Q440" s="87"/>
      <c r="R440" s="87"/>
      <c r="S440" s="87"/>
    </row>
    <row r="441" spans="14:19">
      <c r="N441" s="87"/>
      <c r="O441"/>
      <c r="P441" s="87"/>
      <c r="Q441" s="87"/>
      <c r="R441" s="87"/>
      <c r="S441" s="87"/>
    </row>
    <row r="442" spans="14:19">
      <c r="N442" s="87"/>
      <c r="O442"/>
      <c r="P442" s="87"/>
      <c r="Q442" s="87"/>
      <c r="R442" s="87"/>
      <c r="S442" s="87"/>
    </row>
    <row r="443" spans="14:19">
      <c r="N443" s="87"/>
      <c r="O443"/>
      <c r="P443" s="87"/>
      <c r="Q443" s="87"/>
      <c r="R443" s="87"/>
      <c r="S443" s="87"/>
    </row>
    <row r="444" spans="14:19">
      <c r="N444" s="87"/>
      <c r="O444"/>
      <c r="P444" s="87"/>
      <c r="Q444" s="87"/>
      <c r="R444" s="87"/>
      <c r="S444" s="87"/>
    </row>
    <row r="445" spans="14:19">
      <c r="N445" s="87"/>
      <c r="O445"/>
      <c r="P445" s="87"/>
      <c r="Q445" s="87"/>
      <c r="R445" s="87"/>
      <c r="S445" s="87"/>
    </row>
    <row r="446" spans="14:19">
      <c r="N446" s="87"/>
      <c r="O446"/>
      <c r="P446" s="87"/>
      <c r="Q446" s="87"/>
      <c r="R446" s="87"/>
      <c r="S446" s="87"/>
    </row>
    <row r="447" spans="14:19">
      <c r="N447" s="87"/>
      <c r="O447"/>
      <c r="P447" s="87"/>
      <c r="Q447" s="87"/>
      <c r="R447" s="87"/>
      <c r="S447" s="87"/>
    </row>
    <row r="448" spans="14:19">
      <c r="N448" s="87"/>
      <c r="O448"/>
      <c r="P448" s="87"/>
      <c r="Q448" s="87"/>
      <c r="R448" s="87"/>
      <c r="S448" s="87"/>
    </row>
    <row r="449" spans="14:19">
      <c r="N449" s="87"/>
      <c r="O449"/>
      <c r="P449" s="87"/>
      <c r="Q449" s="87"/>
      <c r="R449" s="87"/>
      <c r="S449" s="87"/>
    </row>
    <row r="450" spans="14:19">
      <c r="N450" s="87"/>
      <c r="O450"/>
      <c r="P450" s="87"/>
      <c r="Q450" s="87"/>
      <c r="R450" s="87"/>
      <c r="S450" s="87"/>
    </row>
    <row r="451" spans="14:19">
      <c r="N451" s="87"/>
      <c r="O451"/>
      <c r="P451" s="87"/>
      <c r="Q451" s="87"/>
      <c r="R451" s="87"/>
      <c r="S451" s="87"/>
    </row>
    <row r="452" spans="14:19">
      <c r="N452" s="87"/>
      <c r="O452"/>
      <c r="P452" s="87"/>
      <c r="Q452" s="87"/>
      <c r="R452" s="87"/>
      <c r="S452" s="87"/>
    </row>
    <row r="453" spans="14:19">
      <c r="N453" s="87"/>
      <c r="O453"/>
      <c r="P453" s="87"/>
      <c r="Q453" s="87"/>
      <c r="R453" s="87"/>
      <c r="S453" s="87"/>
    </row>
    <row r="454" spans="14:19">
      <c r="N454" s="87"/>
      <c r="O454"/>
      <c r="P454" s="87"/>
      <c r="Q454" s="87"/>
      <c r="R454" s="87"/>
      <c r="S454" s="87"/>
    </row>
    <row r="455" spans="14:19">
      <c r="N455" s="87"/>
      <c r="O455"/>
      <c r="P455" s="87"/>
      <c r="Q455" s="87"/>
      <c r="R455" s="87"/>
      <c r="S455" s="87"/>
    </row>
    <row r="456" spans="14:19">
      <c r="N456" s="87"/>
      <c r="O456"/>
      <c r="P456" s="87"/>
      <c r="Q456" s="87"/>
      <c r="R456" s="87"/>
      <c r="S456" s="87"/>
    </row>
    <row r="457" spans="14:19">
      <c r="N457" s="87"/>
      <c r="O457"/>
      <c r="P457" s="87"/>
      <c r="Q457" s="87"/>
      <c r="R457" s="87"/>
      <c r="S457" s="87"/>
    </row>
    <row r="458" spans="14:19">
      <c r="N458" s="87"/>
      <c r="O458"/>
      <c r="P458" s="87"/>
      <c r="Q458" s="87"/>
      <c r="R458" s="87"/>
      <c r="S458" s="87"/>
    </row>
    <row r="459" spans="14:19">
      <c r="N459" s="87"/>
      <c r="O459"/>
      <c r="P459" s="87"/>
      <c r="Q459" s="87"/>
      <c r="R459" s="87"/>
      <c r="S459" s="87"/>
    </row>
    <row r="460" spans="14:19">
      <c r="N460" s="87"/>
      <c r="O460"/>
      <c r="P460" s="87"/>
      <c r="Q460" s="87"/>
      <c r="R460" s="87"/>
      <c r="S460" s="87"/>
    </row>
    <row r="461" spans="14:19">
      <c r="N461" s="87"/>
      <c r="O461"/>
      <c r="P461" s="87"/>
      <c r="Q461" s="87"/>
      <c r="R461" s="87"/>
      <c r="S461" s="87"/>
    </row>
    <row r="462" spans="14:19">
      <c r="N462" s="87"/>
      <c r="O462"/>
      <c r="P462" s="87"/>
      <c r="Q462" s="87"/>
      <c r="R462" s="87"/>
      <c r="S462" s="87"/>
    </row>
    <row r="463" spans="14:19">
      <c r="N463" s="87"/>
      <c r="O463"/>
      <c r="P463" s="87"/>
      <c r="Q463" s="87"/>
      <c r="R463" s="87"/>
      <c r="S463" s="87"/>
    </row>
    <row r="464" spans="14:19">
      <c r="N464" s="87"/>
      <c r="O464"/>
      <c r="P464" s="87"/>
      <c r="Q464" s="87"/>
      <c r="R464" s="87"/>
      <c r="S464" s="87"/>
    </row>
    <row r="465" spans="14:19">
      <c r="N465" s="87"/>
      <c r="O465"/>
      <c r="P465" s="87"/>
      <c r="Q465" s="87"/>
      <c r="R465" s="87"/>
      <c r="S465" s="87"/>
    </row>
    <row r="466" spans="14:19">
      <c r="N466" s="87"/>
      <c r="O466"/>
      <c r="P466" s="87"/>
      <c r="Q466" s="87"/>
      <c r="R466" s="87"/>
      <c r="S466" s="87"/>
    </row>
    <row r="467" spans="14:19">
      <c r="N467" s="87"/>
      <c r="O467"/>
      <c r="P467" s="87"/>
      <c r="Q467" s="87"/>
      <c r="R467" s="87"/>
      <c r="S467" s="87"/>
    </row>
    <row r="468" spans="14:19">
      <c r="N468" s="87"/>
      <c r="O468"/>
      <c r="P468" s="87"/>
      <c r="Q468" s="87"/>
      <c r="R468" s="87"/>
      <c r="S468" s="87"/>
    </row>
    <row r="469" spans="14:19">
      <c r="N469" s="87"/>
      <c r="O469"/>
      <c r="P469" s="87"/>
      <c r="Q469" s="87"/>
      <c r="R469" s="87"/>
      <c r="S469" s="87"/>
    </row>
    <row r="470" spans="14:19">
      <c r="N470" s="87"/>
      <c r="O470"/>
      <c r="P470" s="87"/>
      <c r="Q470" s="87"/>
      <c r="R470" s="87"/>
      <c r="S470" s="87"/>
    </row>
    <row r="471" spans="14:19">
      <c r="N471" s="87"/>
      <c r="O471"/>
      <c r="P471" s="87"/>
      <c r="Q471" s="87"/>
      <c r="R471" s="87"/>
      <c r="S471" s="87"/>
    </row>
    <row r="472" spans="14:19">
      <c r="N472" s="87"/>
      <c r="O472"/>
      <c r="P472" s="87"/>
      <c r="Q472" s="87"/>
      <c r="R472" s="87"/>
      <c r="S472" s="87"/>
    </row>
    <row r="473" spans="14:19">
      <c r="N473" s="87"/>
      <c r="O473"/>
      <c r="P473" s="87"/>
      <c r="Q473" s="87"/>
      <c r="R473" s="87"/>
      <c r="S473" s="87"/>
    </row>
    <row r="474" spans="14:19">
      <c r="N474" s="87"/>
      <c r="O474"/>
      <c r="P474" s="87"/>
      <c r="Q474" s="87"/>
      <c r="R474" s="87"/>
      <c r="S474" s="87"/>
    </row>
    <row r="475" spans="14:19">
      <c r="N475" s="87"/>
      <c r="O475"/>
      <c r="P475" s="87"/>
      <c r="Q475" s="87"/>
      <c r="R475" s="87"/>
      <c r="S475" s="87"/>
    </row>
    <row r="476" spans="14:19">
      <c r="N476" s="87"/>
      <c r="O476"/>
      <c r="P476" s="87"/>
      <c r="Q476" s="87"/>
      <c r="R476" s="87"/>
      <c r="S476" s="87"/>
    </row>
    <row r="477" spans="14:19">
      <c r="N477" s="87"/>
      <c r="O477"/>
      <c r="P477" s="87"/>
      <c r="Q477" s="87"/>
      <c r="R477" s="87"/>
      <c r="S477" s="87"/>
    </row>
    <row r="478" spans="14:19">
      <c r="N478" s="87"/>
      <c r="O478"/>
      <c r="P478" s="87"/>
      <c r="Q478" s="87"/>
      <c r="R478" s="87"/>
      <c r="S478" s="87"/>
    </row>
    <row r="479" spans="14:19">
      <c r="N479" s="87"/>
      <c r="O479"/>
      <c r="P479" s="87"/>
      <c r="Q479" s="87"/>
      <c r="R479" s="87"/>
      <c r="S479" s="87"/>
    </row>
    <row r="480" spans="14:19">
      <c r="N480" s="87"/>
      <c r="O480"/>
      <c r="P480" s="87"/>
      <c r="Q480" s="87"/>
      <c r="R480" s="87"/>
      <c r="S480" s="87"/>
    </row>
    <row r="481" spans="14:19">
      <c r="N481" s="87"/>
      <c r="O481"/>
      <c r="P481" s="87"/>
      <c r="Q481" s="87"/>
      <c r="R481" s="87"/>
      <c r="S481" s="87"/>
    </row>
    <row r="482" spans="14:19">
      <c r="N482" s="87"/>
      <c r="O482"/>
      <c r="P482" s="87"/>
      <c r="Q482" s="87"/>
      <c r="R482" s="87"/>
      <c r="S482" s="87"/>
    </row>
    <row r="483" spans="14:19">
      <c r="N483" s="87"/>
      <c r="O483"/>
      <c r="P483" s="87"/>
      <c r="Q483" s="87"/>
      <c r="R483" s="87"/>
      <c r="S483" s="87"/>
    </row>
    <row r="484" spans="14:19">
      <c r="N484" s="87"/>
      <c r="O484"/>
      <c r="P484" s="87"/>
      <c r="Q484" s="87"/>
      <c r="R484" s="87"/>
      <c r="S484" s="87"/>
    </row>
    <row r="485" spans="14:19">
      <c r="N485" s="87"/>
      <c r="O485"/>
      <c r="P485" s="87"/>
      <c r="Q485" s="87"/>
      <c r="R485" s="87"/>
      <c r="S485" s="87"/>
    </row>
    <row r="486" spans="14:19">
      <c r="N486" s="87"/>
      <c r="O486"/>
      <c r="P486" s="87"/>
      <c r="Q486" s="87"/>
      <c r="R486" s="87"/>
      <c r="S486" s="87"/>
    </row>
    <row r="487" spans="14:19">
      <c r="N487" s="87"/>
      <c r="O487"/>
      <c r="P487" s="87"/>
      <c r="Q487" s="87"/>
      <c r="R487" s="87"/>
      <c r="S487" s="87"/>
    </row>
    <row r="488" spans="14:19">
      <c r="N488" s="87"/>
      <c r="O488"/>
      <c r="P488" s="87"/>
      <c r="Q488" s="87"/>
      <c r="R488" s="87"/>
      <c r="S488" s="87"/>
    </row>
    <row r="489" spans="14:19">
      <c r="N489" s="87"/>
      <c r="O489"/>
      <c r="P489" s="87"/>
      <c r="Q489" s="87"/>
      <c r="R489" s="87"/>
      <c r="S489" s="87"/>
    </row>
    <row r="490" spans="14:19">
      <c r="N490" s="87"/>
      <c r="O490"/>
      <c r="P490" s="87"/>
      <c r="Q490" s="87"/>
      <c r="R490" s="87"/>
      <c r="S490" s="87"/>
    </row>
    <row r="491" spans="14:19">
      <c r="N491" s="87"/>
      <c r="O491"/>
      <c r="P491" s="87"/>
      <c r="Q491" s="87"/>
      <c r="R491" s="87"/>
      <c r="S491" s="87"/>
    </row>
    <row r="492" spans="14:19">
      <c r="N492" s="87"/>
      <c r="O492"/>
      <c r="P492" s="87"/>
      <c r="Q492" s="87"/>
      <c r="R492" s="87"/>
      <c r="S492" s="87"/>
    </row>
    <row r="493" spans="14:19">
      <c r="N493" s="87"/>
      <c r="O493"/>
      <c r="P493" s="87"/>
      <c r="Q493" s="87"/>
      <c r="R493" s="87"/>
      <c r="S493" s="87"/>
    </row>
    <row r="494" spans="14:19">
      <c r="N494" s="87"/>
      <c r="O494"/>
      <c r="P494" s="87"/>
      <c r="Q494" s="87"/>
      <c r="R494" s="87"/>
      <c r="S494" s="87"/>
    </row>
    <row r="495" spans="14:19">
      <c r="N495" s="87"/>
      <c r="O495"/>
      <c r="P495" s="87"/>
      <c r="Q495" s="87"/>
      <c r="R495" s="87"/>
      <c r="S495" s="87"/>
    </row>
    <row r="496" spans="14:19">
      <c r="N496" s="87"/>
      <c r="O496"/>
      <c r="P496" s="87"/>
      <c r="Q496" s="87"/>
      <c r="R496" s="87"/>
      <c r="S496" s="87"/>
    </row>
    <row r="497" spans="14:19">
      <c r="N497" s="87"/>
      <c r="O497"/>
      <c r="P497" s="87"/>
      <c r="Q497" s="87"/>
      <c r="R497" s="87"/>
      <c r="S497" s="87"/>
    </row>
    <row r="498" spans="14:19">
      <c r="N498" s="87"/>
      <c r="O498"/>
      <c r="P498" s="87"/>
      <c r="Q498" s="87"/>
      <c r="R498" s="87"/>
      <c r="S498" s="87"/>
    </row>
    <row r="499" spans="14:19">
      <c r="N499" s="87"/>
      <c r="O499"/>
      <c r="P499" s="87"/>
      <c r="Q499" s="87"/>
      <c r="R499" s="87"/>
      <c r="S499" s="87"/>
    </row>
    <row r="500" spans="14:19">
      <c r="N500" s="87"/>
      <c r="O500"/>
      <c r="P500" s="87"/>
      <c r="Q500" s="87"/>
      <c r="R500" s="87"/>
      <c r="S500" s="87"/>
    </row>
    <row r="501" spans="14:19">
      <c r="N501" s="87"/>
      <c r="O501"/>
      <c r="P501" s="87"/>
      <c r="Q501" s="87"/>
      <c r="R501" s="87"/>
      <c r="S501" s="87"/>
    </row>
    <row r="502" spans="14:19">
      <c r="N502" s="87"/>
      <c r="O502"/>
      <c r="P502" s="87"/>
      <c r="Q502" s="87"/>
      <c r="R502" s="87"/>
      <c r="S502" s="87"/>
    </row>
    <row r="503" spans="14:19">
      <c r="N503" s="87"/>
      <c r="O503"/>
      <c r="P503" s="87"/>
      <c r="Q503" s="87"/>
      <c r="R503" s="87"/>
      <c r="S503" s="87"/>
    </row>
    <row r="504" spans="14:19">
      <c r="N504" s="87"/>
      <c r="O504"/>
      <c r="P504" s="87"/>
      <c r="Q504" s="87"/>
      <c r="R504" s="87"/>
      <c r="S504" s="87"/>
    </row>
    <row r="505" spans="14:19">
      <c r="N505" s="87"/>
      <c r="O505"/>
      <c r="P505" s="87"/>
      <c r="Q505" s="87"/>
      <c r="R505" s="87"/>
      <c r="S505" s="87"/>
    </row>
    <row r="506" spans="14:19">
      <c r="N506" s="87"/>
      <c r="O506"/>
      <c r="P506" s="87"/>
      <c r="Q506" s="87"/>
      <c r="R506" s="87"/>
      <c r="S506" s="87"/>
    </row>
    <row r="507" spans="14:19">
      <c r="N507" s="87"/>
      <c r="O507"/>
      <c r="P507" s="87"/>
      <c r="Q507" s="87"/>
      <c r="R507" s="87"/>
      <c r="S507" s="87"/>
    </row>
    <row r="508" spans="14:19">
      <c r="N508" s="87"/>
      <c r="O508"/>
      <c r="P508" s="87"/>
      <c r="Q508" s="87"/>
      <c r="R508" s="87"/>
      <c r="S508" s="87"/>
    </row>
    <row r="509" spans="14:19">
      <c r="N509" s="87"/>
      <c r="O509"/>
      <c r="P509" s="87"/>
      <c r="Q509" s="87"/>
      <c r="R509" s="87"/>
      <c r="S509" s="87"/>
    </row>
    <row r="510" spans="14:19">
      <c r="N510" s="87"/>
      <c r="O510"/>
      <c r="P510" s="87"/>
      <c r="Q510" s="87"/>
      <c r="R510" s="87"/>
      <c r="S510" s="87"/>
    </row>
    <row r="511" spans="14:19">
      <c r="N511" s="87"/>
      <c r="O511"/>
      <c r="P511" s="87"/>
      <c r="Q511" s="87"/>
      <c r="R511" s="87"/>
      <c r="S511" s="87"/>
    </row>
    <row r="512" spans="14:19">
      <c r="N512" s="87"/>
      <c r="O512"/>
      <c r="P512" s="87"/>
      <c r="Q512" s="87"/>
      <c r="R512" s="87"/>
      <c r="S512" s="87"/>
    </row>
    <row r="513" spans="14:19">
      <c r="N513" s="87"/>
      <c r="O513"/>
      <c r="P513" s="87"/>
      <c r="Q513" s="87"/>
      <c r="R513" s="87"/>
      <c r="S513" s="87"/>
    </row>
    <row r="514" spans="14:19">
      <c r="N514" s="87"/>
      <c r="O514"/>
      <c r="P514" s="87"/>
      <c r="Q514" s="87"/>
      <c r="R514" s="87"/>
      <c r="S514" s="87"/>
    </row>
    <row r="515" spans="14:19">
      <c r="N515" s="87"/>
      <c r="O515"/>
      <c r="P515" s="87"/>
      <c r="Q515" s="87"/>
      <c r="R515" s="87"/>
      <c r="S515" s="87"/>
    </row>
    <row r="516" spans="14:19">
      <c r="N516" s="87"/>
      <c r="O516"/>
      <c r="P516" s="87"/>
      <c r="Q516" s="87"/>
      <c r="R516" s="87"/>
      <c r="S516" s="87"/>
    </row>
    <row r="517" spans="14:19">
      <c r="N517" s="87"/>
      <c r="O517"/>
      <c r="P517" s="87"/>
      <c r="Q517" s="87"/>
      <c r="R517" s="87"/>
      <c r="S517" s="87"/>
    </row>
    <row r="518" spans="14:19">
      <c r="N518" s="87"/>
      <c r="O518"/>
      <c r="P518" s="87"/>
      <c r="Q518" s="87"/>
      <c r="R518" s="87"/>
      <c r="S518" s="87"/>
    </row>
    <row r="519" spans="14:19">
      <c r="N519" s="87"/>
      <c r="O519"/>
      <c r="P519" s="87"/>
      <c r="Q519" s="87"/>
      <c r="R519" s="87"/>
      <c r="S519" s="87"/>
    </row>
    <row r="520" spans="14:19">
      <c r="N520" s="87"/>
      <c r="O520"/>
      <c r="P520" s="87"/>
      <c r="Q520" s="87"/>
      <c r="R520" s="87"/>
      <c r="S520" s="87"/>
    </row>
    <row r="521" spans="14:19">
      <c r="N521" s="87"/>
      <c r="O521"/>
      <c r="P521" s="87"/>
      <c r="Q521" s="87"/>
      <c r="R521" s="87"/>
      <c r="S521" s="87"/>
    </row>
    <row r="522" spans="14:19">
      <c r="N522" s="87"/>
      <c r="O522"/>
      <c r="P522" s="87"/>
      <c r="Q522" s="87"/>
      <c r="R522" s="87"/>
      <c r="S522" s="87"/>
    </row>
    <row r="523" spans="14:19">
      <c r="N523" s="87"/>
      <c r="O523"/>
      <c r="P523" s="87"/>
      <c r="Q523" s="87"/>
      <c r="R523" s="87"/>
      <c r="S523" s="87"/>
    </row>
    <row r="524" spans="14:19">
      <c r="N524" s="87"/>
      <c r="O524"/>
      <c r="P524" s="87"/>
      <c r="Q524" s="87"/>
      <c r="R524" s="87"/>
      <c r="S524" s="87"/>
    </row>
    <row r="525" spans="14:19">
      <c r="N525" s="87"/>
      <c r="O525"/>
      <c r="P525" s="87"/>
      <c r="Q525" s="87"/>
      <c r="R525" s="87"/>
      <c r="S525" s="87"/>
    </row>
    <row r="526" spans="14:19">
      <c r="N526" s="87"/>
      <c r="O526"/>
      <c r="P526" s="87"/>
      <c r="Q526" s="87"/>
      <c r="R526" s="87"/>
      <c r="S526" s="87"/>
    </row>
    <row r="527" spans="14:19">
      <c r="N527" s="87"/>
      <c r="O527"/>
      <c r="P527" s="87"/>
      <c r="Q527" s="87"/>
      <c r="R527" s="87"/>
      <c r="S527" s="87"/>
    </row>
    <row r="528" spans="14:19">
      <c r="N528" s="87"/>
      <c r="O528"/>
      <c r="P528" s="87"/>
      <c r="Q528" s="87"/>
      <c r="R528" s="87"/>
      <c r="S528" s="87"/>
    </row>
    <row r="529" spans="14:19">
      <c r="N529" s="87"/>
      <c r="O529"/>
      <c r="P529" s="87"/>
      <c r="Q529" s="87"/>
      <c r="R529" s="87"/>
      <c r="S529" s="87"/>
    </row>
    <row r="530" spans="14:19">
      <c r="N530" s="87"/>
      <c r="O530"/>
      <c r="P530" s="87"/>
      <c r="Q530" s="87"/>
      <c r="R530" s="87"/>
      <c r="S530" s="87"/>
    </row>
    <row r="531" spans="14:19">
      <c r="N531" s="87"/>
      <c r="O531"/>
      <c r="P531" s="87"/>
      <c r="Q531" s="87"/>
      <c r="R531" s="87"/>
      <c r="S531" s="87"/>
    </row>
    <row r="532" spans="14:19">
      <c r="N532" s="87"/>
      <c r="O532"/>
      <c r="P532" s="87"/>
      <c r="Q532" s="87"/>
      <c r="R532" s="87"/>
      <c r="S532" s="87"/>
    </row>
    <row r="533" spans="14:19">
      <c r="N533" s="87"/>
      <c r="O533"/>
      <c r="P533" s="87"/>
      <c r="Q533" s="87"/>
      <c r="R533" s="87"/>
      <c r="S533" s="87"/>
    </row>
    <row r="534" spans="14:19">
      <c r="N534" s="87"/>
      <c r="O534"/>
      <c r="P534" s="87"/>
      <c r="Q534" s="87"/>
      <c r="R534" s="87"/>
      <c r="S534" s="87"/>
    </row>
    <row r="535" spans="14:19">
      <c r="N535" s="87"/>
      <c r="O535"/>
      <c r="P535" s="87"/>
      <c r="Q535" s="87"/>
      <c r="R535" s="87"/>
      <c r="S535" s="87"/>
    </row>
    <row r="536" spans="14:19">
      <c r="N536" s="87"/>
      <c r="O536"/>
      <c r="P536" s="87"/>
      <c r="Q536" s="87"/>
      <c r="R536" s="87"/>
      <c r="S536" s="87"/>
    </row>
    <row r="537" spans="14:19">
      <c r="N537" s="87"/>
      <c r="O537"/>
      <c r="P537" s="87"/>
      <c r="Q537" s="87"/>
      <c r="R537" s="87"/>
      <c r="S537" s="87"/>
    </row>
    <row r="538" spans="14:19">
      <c r="N538" s="87"/>
      <c r="O538"/>
      <c r="P538" s="87"/>
      <c r="Q538" s="87"/>
      <c r="R538" s="87"/>
      <c r="S538" s="87"/>
    </row>
    <row r="539" spans="14:19">
      <c r="N539" s="87"/>
      <c r="O539"/>
      <c r="P539" s="87"/>
      <c r="Q539" s="87"/>
      <c r="R539" s="87"/>
      <c r="S539" s="87"/>
    </row>
    <row r="540" spans="14:19">
      <c r="N540" s="87"/>
      <c r="O540"/>
      <c r="P540" s="87"/>
      <c r="Q540" s="87"/>
      <c r="R540" s="87"/>
      <c r="S540" s="87"/>
    </row>
    <row r="541" spans="14:19">
      <c r="N541" s="87"/>
      <c r="O541"/>
      <c r="P541" s="87"/>
      <c r="Q541" s="87"/>
      <c r="R541" s="87"/>
      <c r="S541" s="87"/>
    </row>
    <row r="542" spans="14:19">
      <c r="N542" s="87"/>
      <c r="O542"/>
      <c r="P542" s="87"/>
      <c r="Q542" s="87"/>
      <c r="R542" s="87"/>
      <c r="S542" s="87"/>
    </row>
    <row r="543" spans="14:19">
      <c r="N543" s="87"/>
      <c r="O543"/>
      <c r="P543" s="87"/>
      <c r="Q543" s="87"/>
      <c r="R543" s="87"/>
      <c r="S543" s="87"/>
    </row>
    <row r="544" spans="14:19">
      <c r="N544" s="87"/>
      <c r="O544"/>
      <c r="P544" s="87"/>
      <c r="Q544" s="87"/>
      <c r="R544" s="87"/>
      <c r="S544" s="87"/>
    </row>
    <row r="545" spans="14:19">
      <c r="N545" s="87"/>
      <c r="O545"/>
      <c r="P545" s="87"/>
      <c r="Q545" s="87"/>
      <c r="R545" s="87"/>
      <c r="S545" s="87"/>
    </row>
    <row r="546" spans="14:19">
      <c r="N546" s="87"/>
      <c r="O546"/>
      <c r="P546" s="87"/>
      <c r="Q546" s="87"/>
      <c r="R546" s="87"/>
      <c r="S546" s="87"/>
    </row>
    <row r="547" spans="14:19">
      <c r="N547" s="87"/>
      <c r="O547"/>
      <c r="P547" s="87"/>
      <c r="Q547" s="87"/>
      <c r="R547" s="87"/>
      <c r="S547" s="87"/>
    </row>
    <row r="548" spans="14:19">
      <c r="N548" s="87"/>
      <c r="O548"/>
      <c r="P548" s="87"/>
      <c r="Q548" s="87"/>
      <c r="R548" s="87"/>
      <c r="S548" s="87"/>
    </row>
    <row r="549" spans="14:19">
      <c r="N549" s="87"/>
      <c r="O549"/>
      <c r="P549" s="87"/>
      <c r="Q549" s="87"/>
      <c r="R549" s="87"/>
      <c r="S549" s="87"/>
    </row>
    <row r="550" spans="14:19">
      <c r="N550" s="87"/>
      <c r="O550"/>
      <c r="P550" s="87"/>
      <c r="Q550" s="87"/>
      <c r="R550" s="87"/>
      <c r="S550" s="87"/>
    </row>
    <row r="551" spans="14:19">
      <c r="N551" s="87"/>
      <c r="O551"/>
      <c r="P551" s="87"/>
      <c r="Q551" s="87"/>
      <c r="R551" s="87"/>
      <c r="S551" s="87"/>
    </row>
    <row r="552" spans="14:19">
      <c r="N552" s="87"/>
      <c r="O552"/>
      <c r="P552" s="87"/>
      <c r="Q552" s="87"/>
      <c r="R552" s="87"/>
      <c r="S552" s="87"/>
    </row>
    <row r="553" spans="14:19">
      <c r="N553" s="87"/>
      <c r="O553"/>
      <c r="P553" s="87"/>
      <c r="Q553" s="87"/>
      <c r="R553" s="87"/>
      <c r="S553" s="87"/>
    </row>
    <row r="554" spans="14:19">
      <c r="N554" s="87"/>
      <c r="O554"/>
      <c r="P554" s="87"/>
      <c r="Q554" s="87"/>
      <c r="R554" s="87"/>
      <c r="S554" s="87"/>
    </row>
    <row r="555" spans="14:19">
      <c r="N555" s="87"/>
      <c r="O555"/>
      <c r="P555" s="87"/>
      <c r="Q555" s="87"/>
      <c r="R555" s="87"/>
      <c r="S555" s="87"/>
    </row>
    <row r="556" spans="14:19">
      <c r="N556" s="87"/>
      <c r="O556"/>
      <c r="P556" s="87"/>
      <c r="Q556" s="87"/>
      <c r="R556" s="87"/>
      <c r="S556" s="87"/>
    </row>
    <row r="557" spans="14:19">
      <c r="N557" s="87"/>
      <c r="O557"/>
      <c r="P557" s="87"/>
      <c r="Q557" s="87"/>
      <c r="R557" s="87"/>
      <c r="S557" s="87"/>
    </row>
    <row r="558" spans="14:19">
      <c r="N558" s="87"/>
      <c r="O558"/>
      <c r="P558" s="87"/>
      <c r="Q558" s="87"/>
      <c r="R558" s="87"/>
      <c r="S558" s="87"/>
    </row>
    <row r="559" spans="14:19">
      <c r="N559" s="87"/>
      <c r="O559"/>
      <c r="P559" s="87"/>
      <c r="Q559" s="87"/>
      <c r="R559" s="87"/>
      <c r="S559" s="87"/>
    </row>
    <row r="560" spans="14:19">
      <c r="N560" s="87"/>
      <c r="O560"/>
      <c r="P560" s="87"/>
      <c r="Q560" s="87"/>
      <c r="R560" s="87"/>
      <c r="S560" s="87"/>
    </row>
    <row r="561" spans="14:19">
      <c r="N561" s="87"/>
      <c r="O561"/>
      <c r="P561" s="87"/>
      <c r="Q561" s="87"/>
      <c r="R561" s="87"/>
      <c r="S561" s="87"/>
    </row>
    <row r="562" spans="14:19">
      <c r="N562" s="87"/>
      <c r="O562"/>
      <c r="P562" s="87"/>
      <c r="Q562" s="87"/>
      <c r="R562" s="87"/>
      <c r="S562" s="87"/>
    </row>
    <row r="563" spans="14:19">
      <c r="N563" s="87"/>
      <c r="O563"/>
      <c r="P563" s="87"/>
      <c r="Q563" s="87"/>
      <c r="R563" s="87"/>
      <c r="S563" s="87"/>
    </row>
    <row r="564" spans="14:19">
      <c r="N564" s="87"/>
      <c r="O564"/>
      <c r="P564" s="87"/>
      <c r="Q564" s="87"/>
      <c r="R564" s="87"/>
      <c r="S564" s="87"/>
    </row>
    <row r="565" spans="14:19">
      <c r="N565" s="87"/>
      <c r="O565"/>
      <c r="P565" s="87"/>
      <c r="Q565" s="87"/>
      <c r="R565" s="87"/>
      <c r="S565" s="87"/>
    </row>
    <row r="566" spans="14:19">
      <c r="N566" s="87"/>
      <c r="O566"/>
      <c r="P566" s="87"/>
      <c r="Q566" s="87"/>
      <c r="R566" s="87"/>
      <c r="S566" s="87"/>
    </row>
    <row r="567" spans="14:19">
      <c r="N567" s="87"/>
      <c r="O567"/>
      <c r="P567" s="87"/>
      <c r="Q567" s="87"/>
      <c r="R567" s="87"/>
      <c r="S567" s="87"/>
    </row>
    <row r="568" spans="14:19">
      <c r="N568" s="87"/>
      <c r="O568"/>
      <c r="P568" s="87"/>
      <c r="Q568" s="87"/>
      <c r="R568" s="87"/>
      <c r="S568" s="87"/>
    </row>
    <row r="569" spans="14:19">
      <c r="N569" s="87"/>
      <c r="O569"/>
      <c r="P569" s="87"/>
      <c r="Q569" s="87"/>
      <c r="R569" s="87"/>
      <c r="S569" s="87"/>
    </row>
    <row r="570" spans="14:19">
      <c r="N570" s="87"/>
      <c r="O570"/>
      <c r="P570" s="87"/>
      <c r="Q570" s="87"/>
      <c r="R570" s="87"/>
      <c r="S570" s="87"/>
    </row>
    <row r="571" spans="14:19">
      <c r="N571" s="87"/>
      <c r="O571"/>
      <c r="P571" s="87"/>
      <c r="Q571" s="87"/>
      <c r="R571" s="87"/>
      <c r="S571" s="87"/>
    </row>
    <row r="572" spans="14:19">
      <c r="N572" s="87"/>
      <c r="O572"/>
      <c r="P572" s="87"/>
      <c r="Q572" s="87"/>
      <c r="R572" s="87"/>
      <c r="S572" s="87"/>
    </row>
    <row r="573" spans="14:19">
      <c r="N573" s="87"/>
      <c r="O573"/>
      <c r="P573" s="87"/>
      <c r="Q573" s="87"/>
      <c r="R573" s="87"/>
      <c r="S573" s="87"/>
    </row>
    <row r="574" spans="14:19">
      <c r="N574" s="87"/>
      <c r="O574"/>
      <c r="P574" s="87"/>
      <c r="Q574" s="87"/>
      <c r="R574" s="87"/>
      <c r="S574" s="87"/>
    </row>
    <row r="575" spans="14:19">
      <c r="N575" s="87"/>
      <c r="O575"/>
      <c r="P575" s="87"/>
      <c r="Q575" s="87"/>
      <c r="R575" s="87"/>
      <c r="S575" s="87"/>
    </row>
    <row r="576" spans="14:19">
      <c r="N576" s="87"/>
      <c r="O576"/>
      <c r="P576" s="87"/>
      <c r="Q576" s="87"/>
      <c r="R576" s="87"/>
      <c r="S576" s="87"/>
    </row>
    <row r="577" spans="14:19">
      <c r="N577" s="87"/>
      <c r="O577"/>
      <c r="P577" s="87"/>
      <c r="Q577" s="87"/>
      <c r="R577" s="87"/>
      <c r="S577" s="87"/>
    </row>
    <row r="578" spans="14:19">
      <c r="N578" s="87"/>
      <c r="O578"/>
      <c r="P578" s="87"/>
      <c r="Q578" s="87"/>
      <c r="R578" s="87"/>
      <c r="S578" s="87"/>
    </row>
    <row r="579" spans="14:19">
      <c r="N579" s="87"/>
      <c r="O579"/>
      <c r="P579" s="87"/>
      <c r="Q579" s="87"/>
      <c r="R579" s="87"/>
      <c r="S579" s="87"/>
    </row>
    <row r="580" spans="14:19">
      <c r="N580" s="87"/>
      <c r="O580"/>
      <c r="P580" s="87"/>
      <c r="Q580" s="87"/>
      <c r="R580" s="87"/>
      <c r="S580" s="87"/>
    </row>
    <row r="581" spans="14:19">
      <c r="N581" s="87"/>
      <c r="O581"/>
      <c r="P581" s="87"/>
      <c r="Q581" s="87"/>
      <c r="R581" s="87"/>
      <c r="S581" s="87"/>
    </row>
    <row r="582" spans="14:19">
      <c r="N582" s="87"/>
      <c r="O582"/>
      <c r="P582" s="87"/>
      <c r="Q582" s="87"/>
      <c r="R582" s="87"/>
      <c r="S582" s="87"/>
    </row>
    <row r="583" spans="14:19">
      <c r="N583" s="87"/>
      <c r="O583"/>
      <c r="P583" s="87"/>
      <c r="Q583" s="87"/>
      <c r="R583" s="87"/>
      <c r="S583" s="87"/>
    </row>
    <row r="584" spans="14:19">
      <c r="N584" s="87"/>
      <c r="O584"/>
      <c r="P584" s="87"/>
      <c r="Q584" s="87"/>
      <c r="R584" s="87"/>
      <c r="S584" s="87"/>
    </row>
    <row r="585" spans="14:19">
      <c r="N585" s="87"/>
      <c r="O585"/>
      <c r="P585" s="87"/>
      <c r="Q585" s="87"/>
      <c r="R585" s="87"/>
      <c r="S585" s="87"/>
    </row>
    <row r="586" spans="14:19">
      <c r="N586" s="87"/>
      <c r="O586"/>
      <c r="P586" s="87"/>
      <c r="Q586" s="87"/>
      <c r="R586" s="87"/>
      <c r="S586" s="87"/>
    </row>
    <row r="587" spans="14:19">
      <c r="N587" s="87"/>
      <c r="O587"/>
      <c r="P587" s="87"/>
      <c r="Q587" s="87"/>
      <c r="R587" s="87"/>
      <c r="S587" s="87"/>
    </row>
    <row r="588" spans="14:19">
      <c r="N588" s="87"/>
      <c r="O588"/>
      <c r="P588" s="87"/>
      <c r="Q588" s="87"/>
      <c r="R588" s="87"/>
      <c r="S588" s="87"/>
    </row>
    <row r="589" spans="14:19">
      <c r="N589" s="87"/>
      <c r="O589"/>
      <c r="P589" s="87"/>
      <c r="Q589" s="87"/>
      <c r="R589" s="87"/>
      <c r="S589" s="87"/>
    </row>
    <row r="590" spans="14:19">
      <c r="N590" s="87"/>
      <c r="O590"/>
      <c r="P590" s="87"/>
      <c r="Q590" s="87"/>
      <c r="R590" s="87"/>
      <c r="S590" s="87"/>
    </row>
    <row r="591" spans="14:19">
      <c r="N591" s="87"/>
      <c r="O591"/>
      <c r="P591" s="87"/>
      <c r="Q591" s="87"/>
      <c r="R591" s="87"/>
      <c r="S591" s="87"/>
    </row>
    <row r="592" spans="14:19">
      <c r="N592" s="87"/>
      <c r="O592"/>
      <c r="P592" s="87"/>
      <c r="Q592" s="87"/>
      <c r="R592" s="87"/>
      <c r="S592" s="87"/>
    </row>
    <row r="593" spans="14:19">
      <c r="N593" s="87"/>
      <c r="O593"/>
      <c r="P593" s="87"/>
      <c r="Q593" s="87"/>
      <c r="R593" s="87"/>
      <c r="S593" s="87"/>
    </row>
    <row r="594" spans="14:19">
      <c r="N594" s="87"/>
      <c r="O594"/>
      <c r="P594" s="87"/>
      <c r="Q594" s="87"/>
      <c r="R594" s="87"/>
      <c r="S594" s="87"/>
    </row>
    <row r="595" spans="14:19">
      <c r="N595" s="87"/>
      <c r="O595"/>
      <c r="P595" s="87"/>
      <c r="Q595" s="87"/>
      <c r="R595" s="87"/>
      <c r="S595" s="87"/>
    </row>
    <row r="596" spans="14:19">
      <c r="N596" s="87"/>
      <c r="O596"/>
      <c r="P596" s="87"/>
      <c r="Q596" s="87"/>
      <c r="R596" s="87"/>
      <c r="S596" s="87"/>
    </row>
    <row r="597" spans="14:19">
      <c r="N597" s="87"/>
      <c r="O597"/>
      <c r="P597" s="87"/>
      <c r="Q597" s="87"/>
      <c r="R597" s="87"/>
      <c r="S597" s="87"/>
    </row>
    <row r="598" spans="14:19">
      <c r="N598" s="87"/>
      <c r="O598"/>
      <c r="P598" s="87"/>
      <c r="Q598" s="87"/>
      <c r="R598" s="87"/>
      <c r="S598" s="87"/>
    </row>
    <row r="599" spans="14:19">
      <c r="N599" s="87"/>
      <c r="O599"/>
      <c r="P599" s="87"/>
      <c r="Q599" s="87"/>
      <c r="R599" s="87"/>
      <c r="S599" s="87"/>
    </row>
    <row r="600" spans="14:19">
      <c r="N600" s="87"/>
      <c r="O600"/>
      <c r="P600" s="87"/>
      <c r="Q600" s="87"/>
      <c r="R600" s="87"/>
      <c r="S600" s="87"/>
    </row>
    <row r="601" spans="14:19">
      <c r="N601" s="87"/>
      <c r="O601"/>
      <c r="P601" s="87"/>
      <c r="Q601" s="87"/>
      <c r="R601" s="87"/>
      <c r="S601" s="87"/>
    </row>
    <row r="602" spans="14:19">
      <c r="N602" s="87"/>
      <c r="O602"/>
      <c r="P602" s="87"/>
      <c r="Q602" s="87"/>
      <c r="R602" s="87"/>
      <c r="S602" s="87"/>
    </row>
    <row r="603" spans="14:19">
      <c r="N603" s="87"/>
      <c r="O603"/>
      <c r="P603" s="87"/>
      <c r="Q603" s="87"/>
      <c r="R603" s="87"/>
      <c r="S603" s="87"/>
    </row>
    <row r="604" spans="14:19">
      <c r="N604" s="87"/>
      <c r="O604"/>
      <c r="P604" s="87"/>
      <c r="Q604" s="87"/>
      <c r="R604" s="87"/>
      <c r="S604" s="87"/>
    </row>
    <row r="605" spans="14:19">
      <c r="N605" s="87"/>
      <c r="O605"/>
      <c r="P605" s="87"/>
      <c r="Q605" s="87"/>
      <c r="R605" s="87"/>
      <c r="S605" s="87"/>
    </row>
    <row r="606" spans="14:19">
      <c r="N606" s="87"/>
      <c r="O606"/>
      <c r="P606" s="87"/>
      <c r="Q606" s="87"/>
      <c r="R606" s="87"/>
      <c r="S606" s="87"/>
    </row>
    <row r="607" spans="14:19">
      <c r="N607" s="87"/>
      <c r="O607"/>
      <c r="P607" s="87"/>
      <c r="Q607" s="87"/>
      <c r="R607" s="87"/>
      <c r="S607" s="87"/>
    </row>
    <row r="608" spans="14:19">
      <c r="N608" s="87"/>
      <c r="O608"/>
      <c r="P608" s="87"/>
      <c r="Q608" s="87"/>
      <c r="R608" s="87"/>
      <c r="S608" s="87"/>
    </row>
    <row r="609" spans="14:19">
      <c r="N609" s="87"/>
      <c r="O609"/>
      <c r="P609" s="87"/>
      <c r="Q609" s="87"/>
      <c r="R609" s="87"/>
      <c r="S609" s="87"/>
    </row>
    <row r="610" spans="14:19">
      <c r="N610" s="87"/>
      <c r="O610"/>
      <c r="P610" s="87"/>
      <c r="Q610" s="87"/>
      <c r="R610" s="87"/>
      <c r="S610" s="87"/>
    </row>
    <row r="611" spans="14:19">
      <c r="N611" s="87"/>
      <c r="O611"/>
      <c r="P611" s="87"/>
      <c r="Q611" s="87"/>
      <c r="R611" s="87"/>
      <c r="S611" s="87"/>
    </row>
    <row r="612" spans="14:19">
      <c r="N612" s="87"/>
      <c r="O612"/>
      <c r="P612" s="87"/>
      <c r="Q612" s="87"/>
      <c r="R612" s="87"/>
      <c r="S612" s="87"/>
    </row>
    <row r="613" spans="14:19">
      <c r="N613" s="87"/>
      <c r="O613"/>
      <c r="P613" s="87"/>
      <c r="Q613" s="87"/>
      <c r="R613" s="87"/>
      <c r="S613" s="87"/>
    </row>
    <row r="614" spans="14:19">
      <c r="N614" s="87"/>
      <c r="O614"/>
      <c r="P614" s="87"/>
      <c r="Q614" s="87"/>
      <c r="R614" s="87"/>
      <c r="S614" s="87"/>
    </row>
    <row r="615" spans="14:19">
      <c r="N615" s="87"/>
      <c r="O615"/>
      <c r="P615" s="87"/>
      <c r="Q615" s="87"/>
      <c r="R615" s="87"/>
      <c r="S615" s="87"/>
    </row>
    <row r="616" spans="14:19">
      <c r="N616" s="87"/>
      <c r="O616"/>
      <c r="P616" s="87"/>
      <c r="Q616" s="87"/>
      <c r="R616" s="87"/>
      <c r="S616" s="87"/>
    </row>
    <row r="617" spans="14:19">
      <c r="N617" s="87"/>
      <c r="O617"/>
      <c r="P617" s="87"/>
      <c r="Q617" s="87"/>
      <c r="R617" s="87"/>
      <c r="S617" s="87"/>
    </row>
    <row r="618" spans="14:19">
      <c r="N618" s="87"/>
      <c r="O618"/>
      <c r="P618" s="87"/>
      <c r="Q618" s="87"/>
      <c r="R618" s="87"/>
      <c r="S618" s="87"/>
    </row>
    <row r="619" spans="14:19">
      <c r="N619" s="87"/>
      <c r="O619"/>
      <c r="P619" s="87"/>
      <c r="Q619" s="87"/>
      <c r="R619" s="87"/>
      <c r="S619" s="87"/>
    </row>
    <row r="620" spans="14:19">
      <c r="N620" s="87"/>
      <c r="O620"/>
      <c r="P620" s="87"/>
      <c r="Q620" s="87"/>
      <c r="R620" s="87"/>
      <c r="S620" s="87"/>
    </row>
    <row r="621" spans="14:19">
      <c r="N621" s="87"/>
      <c r="O621"/>
      <c r="P621" s="87"/>
      <c r="Q621" s="87"/>
      <c r="R621" s="87"/>
      <c r="S621" s="87"/>
    </row>
    <row r="622" spans="14:19">
      <c r="N622" s="87"/>
      <c r="O622"/>
      <c r="P622" s="87"/>
      <c r="Q622" s="87"/>
      <c r="R622" s="87"/>
      <c r="S622" s="87"/>
    </row>
    <row r="623" spans="14:19">
      <c r="N623" s="87"/>
      <c r="O623"/>
      <c r="P623" s="87"/>
      <c r="Q623" s="87"/>
      <c r="R623" s="87"/>
      <c r="S623" s="87"/>
    </row>
    <row r="624" spans="14:19">
      <c r="N624" s="87"/>
      <c r="O624"/>
      <c r="P624" s="87"/>
      <c r="Q624" s="87"/>
      <c r="R624" s="87"/>
      <c r="S624" s="87"/>
    </row>
    <row r="625" spans="14:19">
      <c r="N625" s="87"/>
      <c r="O625"/>
      <c r="P625" s="87"/>
      <c r="Q625" s="87"/>
      <c r="R625" s="87"/>
      <c r="S625" s="87"/>
    </row>
    <row r="626" spans="14:19">
      <c r="N626" s="87"/>
      <c r="O626"/>
      <c r="P626" s="87"/>
      <c r="Q626" s="87"/>
      <c r="R626" s="87"/>
      <c r="S626" s="87"/>
    </row>
    <row r="627" spans="14:19">
      <c r="N627" s="87"/>
      <c r="O627"/>
      <c r="P627" s="87"/>
      <c r="Q627" s="87"/>
      <c r="R627" s="87"/>
      <c r="S627" s="87"/>
    </row>
    <row r="628" spans="14:19">
      <c r="N628" s="87"/>
      <c r="O628"/>
      <c r="P628" s="87"/>
      <c r="Q628" s="87"/>
      <c r="R628" s="87"/>
      <c r="S628" s="87"/>
    </row>
    <row r="629" spans="14:19">
      <c r="N629" s="87"/>
      <c r="O629"/>
      <c r="P629" s="87"/>
      <c r="Q629" s="87"/>
      <c r="R629" s="87"/>
      <c r="S629" s="87"/>
    </row>
    <row r="630" spans="14:19">
      <c r="N630" s="87"/>
      <c r="O630"/>
      <c r="P630" s="87"/>
      <c r="Q630" s="87"/>
      <c r="R630" s="87"/>
      <c r="S630" s="87"/>
    </row>
    <row r="631" spans="14:19">
      <c r="N631" s="87"/>
      <c r="O631"/>
      <c r="P631" s="87"/>
      <c r="Q631" s="87"/>
      <c r="R631" s="87"/>
      <c r="S631" s="87"/>
    </row>
    <row r="632" spans="14:19">
      <c r="N632" s="87"/>
      <c r="O632"/>
      <c r="P632" s="87"/>
      <c r="Q632" s="87"/>
      <c r="R632" s="87"/>
      <c r="S632" s="87"/>
    </row>
    <row r="633" spans="14:19">
      <c r="N633" s="87"/>
      <c r="O633"/>
      <c r="P633" s="87"/>
      <c r="Q633" s="87"/>
      <c r="R633" s="87"/>
      <c r="S633" s="87"/>
    </row>
    <row r="634" spans="14:19">
      <c r="N634" s="87"/>
      <c r="O634"/>
      <c r="P634" s="87"/>
      <c r="Q634" s="87"/>
      <c r="R634" s="87"/>
      <c r="S634" s="87"/>
    </row>
    <row r="635" spans="14:19">
      <c r="N635" s="87"/>
      <c r="O635"/>
      <c r="P635" s="87"/>
      <c r="Q635" s="87"/>
      <c r="R635" s="87"/>
      <c r="S635" s="87"/>
    </row>
    <row r="636" spans="14:19">
      <c r="N636" s="87"/>
      <c r="O636"/>
      <c r="P636" s="87"/>
      <c r="Q636" s="87"/>
      <c r="R636" s="87"/>
      <c r="S636" s="87"/>
    </row>
    <row r="637" spans="14:19">
      <c r="N637" s="87"/>
      <c r="O637"/>
      <c r="P637" s="87"/>
      <c r="Q637" s="87"/>
      <c r="R637" s="87"/>
      <c r="S637" s="87"/>
    </row>
    <row r="638" spans="14:19">
      <c r="N638" s="87"/>
      <c r="O638"/>
      <c r="P638" s="87"/>
      <c r="Q638" s="87"/>
      <c r="R638" s="87"/>
      <c r="S638" s="87"/>
    </row>
    <row r="639" spans="14:19">
      <c r="N639" s="87"/>
      <c r="O639"/>
      <c r="P639" s="87"/>
      <c r="Q639" s="87"/>
      <c r="R639" s="87"/>
      <c r="S639" s="87"/>
    </row>
    <row r="640" spans="14:19">
      <c r="N640" s="87"/>
      <c r="O640"/>
      <c r="P640" s="87"/>
      <c r="Q640" s="87"/>
      <c r="R640" s="87"/>
      <c r="S640" s="87"/>
    </row>
    <row r="641" spans="14:19">
      <c r="N641" s="87"/>
      <c r="O641"/>
      <c r="P641" s="87"/>
      <c r="Q641" s="87"/>
      <c r="R641" s="87"/>
      <c r="S641" s="87"/>
    </row>
    <row r="642" spans="14:19">
      <c r="N642" s="87"/>
      <c r="O642"/>
      <c r="P642" s="87"/>
      <c r="Q642" s="87"/>
      <c r="R642" s="87"/>
      <c r="S642" s="87"/>
    </row>
    <row r="643" spans="14:19">
      <c r="N643" s="87"/>
      <c r="O643"/>
      <c r="P643" s="87"/>
      <c r="Q643" s="87"/>
      <c r="R643" s="87"/>
      <c r="S643" s="87"/>
    </row>
    <row r="644" spans="14:19">
      <c r="N644" s="87"/>
      <c r="O644"/>
      <c r="P644" s="87"/>
      <c r="Q644" s="87"/>
      <c r="R644" s="87"/>
      <c r="S644" s="87"/>
    </row>
    <row r="645" spans="14:19">
      <c r="N645" s="87"/>
      <c r="O645"/>
      <c r="P645" s="87"/>
      <c r="Q645" s="87"/>
      <c r="R645" s="87"/>
      <c r="S645" s="87"/>
    </row>
    <row r="646" spans="14:19">
      <c r="N646" s="87"/>
      <c r="O646"/>
      <c r="P646" s="87"/>
      <c r="Q646" s="87"/>
      <c r="R646" s="87"/>
      <c r="S646" s="87"/>
    </row>
    <row r="647" spans="14:19">
      <c r="N647" s="87"/>
      <c r="O647"/>
      <c r="P647" s="87"/>
      <c r="Q647" s="87"/>
      <c r="R647" s="87"/>
      <c r="S647" s="87"/>
    </row>
    <row r="648" spans="14:19">
      <c r="N648" s="87"/>
      <c r="O648"/>
      <c r="P648" s="87"/>
      <c r="Q648" s="87"/>
      <c r="R648" s="87"/>
      <c r="S648" s="87"/>
    </row>
    <row r="649" spans="14:19">
      <c r="N649" s="87"/>
      <c r="O649"/>
      <c r="P649" s="87"/>
      <c r="Q649" s="87"/>
      <c r="R649" s="87"/>
      <c r="S649" s="87"/>
    </row>
    <row r="650" spans="14:19">
      <c r="N650" s="87"/>
      <c r="O650"/>
      <c r="P650" s="87"/>
      <c r="Q650" s="87"/>
      <c r="R650" s="87"/>
      <c r="S650" s="87"/>
    </row>
    <row r="651" spans="14:19">
      <c r="N651" s="87"/>
      <c r="O651"/>
      <c r="P651" s="87"/>
      <c r="Q651" s="87"/>
      <c r="R651" s="87"/>
      <c r="S651" s="87"/>
    </row>
    <row r="652" spans="14:19">
      <c r="N652" s="87"/>
      <c r="O652"/>
      <c r="P652" s="87"/>
      <c r="Q652" s="87"/>
      <c r="R652" s="87"/>
      <c r="S652" s="87"/>
    </row>
    <row r="653" spans="14:19">
      <c r="N653" s="87"/>
      <c r="O653"/>
      <c r="P653" s="87"/>
      <c r="Q653" s="87"/>
      <c r="R653" s="87"/>
      <c r="S653" s="87"/>
    </row>
    <row r="654" spans="14:19">
      <c r="N654" s="87"/>
      <c r="O654"/>
      <c r="P654" s="87"/>
      <c r="Q654" s="87"/>
      <c r="R654" s="87"/>
      <c r="S654" s="87"/>
    </row>
    <row r="655" spans="14:19">
      <c r="N655" s="87"/>
      <c r="O655"/>
      <c r="P655" s="87"/>
      <c r="Q655" s="87"/>
      <c r="R655" s="87"/>
      <c r="S655" s="87"/>
    </row>
    <row r="656" spans="14:19">
      <c r="N656" s="87"/>
      <c r="O656"/>
      <c r="P656" s="87"/>
      <c r="Q656" s="87"/>
      <c r="R656" s="87"/>
      <c r="S656" s="87"/>
    </row>
    <row r="657" spans="14:19">
      <c r="N657" s="87"/>
      <c r="O657"/>
      <c r="P657" s="87"/>
      <c r="Q657" s="87"/>
      <c r="R657" s="87"/>
      <c r="S657" s="87"/>
    </row>
    <row r="658" spans="14:19">
      <c r="N658" s="87"/>
      <c r="O658"/>
      <c r="P658" s="87"/>
      <c r="Q658" s="87"/>
      <c r="R658" s="87"/>
      <c r="S658" s="87"/>
    </row>
    <row r="659" spans="14:19">
      <c r="N659" s="87"/>
      <c r="O659"/>
      <c r="P659" s="87"/>
      <c r="Q659" s="87"/>
      <c r="R659" s="87"/>
      <c r="S659" s="87"/>
    </row>
    <row r="660" spans="14:19">
      <c r="N660" s="87"/>
      <c r="O660"/>
      <c r="P660" s="87"/>
      <c r="Q660" s="87"/>
      <c r="R660" s="87"/>
      <c r="S660" s="87"/>
    </row>
    <row r="661" spans="14:19">
      <c r="N661" s="87"/>
      <c r="O661"/>
      <c r="P661" s="87"/>
      <c r="Q661" s="87"/>
      <c r="R661" s="87"/>
      <c r="S661" s="87"/>
    </row>
    <row r="662" spans="14:19">
      <c r="N662" s="87"/>
      <c r="O662"/>
      <c r="P662" s="87"/>
      <c r="Q662" s="87"/>
      <c r="R662" s="87"/>
      <c r="S662" s="87"/>
    </row>
    <row r="663" spans="14:19">
      <c r="N663" s="87"/>
      <c r="O663"/>
      <c r="P663" s="87"/>
      <c r="Q663" s="87"/>
      <c r="R663" s="87"/>
      <c r="S663" s="87"/>
    </row>
    <row r="664" spans="14:19">
      <c r="N664" s="87"/>
      <c r="O664"/>
      <c r="P664" s="87"/>
      <c r="Q664" s="87"/>
      <c r="R664" s="87"/>
      <c r="S664" s="87"/>
    </row>
    <row r="665" spans="14:19">
      <c r="N665" s="87"/>
      <c r="O665"/>
      <c r="P665" s="87"/>
      <c r="Q665" s="87"/>
      <c r="R665" s="87"/>
      <c r="S665" s="87"/>
    </row>
    <row r="666" spans="14:19">
      <c r="N666" s="87"/>
      <c r="O666"/>
      <c r="P666" s="87"/>
      <c r="Q666" s="87"/>
      <c r="R666" s="87"/>
      <c r="S666" s="87"/>
    </row>
    <row r="667" spans="14:19">
      <c r="N667" s="87"/>
      <c r="O667"/>
      <c r="P667" s="87"/>
      <c r="Q667" s="87"/>
      <c r="R667" s="87"/>
      <c r="S667" s="87"/>
    </row>
    <row r="668" spans="14:19">
      <c r="N668" s="87"/>
      <c r="O668"/>
      <c r="P668" s="87"/>
      <c r="Q668" s="87"/>
      <c r="R668" s="87"/>
      <c r="S668" s="87"/>
    </row>
    <row r="669" spans="14:19">
      <c r="N669" s="87"/>
      <c r="O669"/>
      <c r="P669" s="87"/>
      <c r="Q669" s="87"/>
      <c r="R669" s="87"/>
      <c r="S669" s="87"/>
    </row>
    <row r="670" spans="14:19">
      <c r="N670" s="87"/>
      <c r="O670"/>
      <c r="P670" s="87"/>
      <c r="Q670" s="87"/>
      <c r="R670" s="87"/>
      <c r="S670" s="87"/>
    </row>
    <row r="671" spans="14:19">
      <c r="N671" s="87"/>
      <c r="O671"/>
      <c r="P671" s="87"/>
      <c r="Q671" s="87"/>
      <c r="R671" s="87"/>
      <c r="S671" s="87"/>
    </row>
    <row r="672" spans="14:19">
      <c r="N672" s="87"/>
      <c r="O672"/>
      <c r="P672" s="87"/>
      <c r="Q672" s="87"/>
      <c r="R672" s="87"/>
      <c r="S672" s="87"/>
    </row>
    <row r="673" spans="14:19">
      <c r="N673" s="87"/>
      <c r="O673"/>
      <c r="P673" s="87"/>
      <c r="Q673" s="87"/>
      <c r="R673" s="87"/>
      <c r="S673" s="87"/>
    </row>
    <row r="674" spans="14:19">
      <c r="N674" s="87"/>
      <c r="O674"/>
      <c r="P674" s="87"/>
      <c r="Q674" s="87"/>
      <c r="R674" s="87"/>
      <c r="S674" s="87"/>
    </row>
    <row r="675" spans="14:19">
      <c r="N675" s="87"/>
      <c r="O675"/>
      <c r="P675" s="87"/>
      <c r="Q675" s="87"/>
      <c r="R675" s="87"/>
      <c r="S675" s="87"/>
    </row>
    <row r="676" spans="14:19">
      <c r="N676" s="87"/>
      <c r="O676"/>
      <c r="P676" s="87"/>
      <c r="Q676" s="87"/>
      <c r="R676" s="87"/>
      <c r="S676" s="87"/>
    </row>
    <row r="677" spans="14:19">
      <c r="N677" s="87"/>
      <c r="O677"/>
      <c r="P677" s="87"/>
      <c r="Q677" s="87"/>
      <c r="R677" s="87"/>
      <c r="S677" s="87"/>
    </row>
    <row r="678" spans="14:19">
      <c r="N678" s="87"/>
      <c r="O678"/>
      <c r="P678" s="87"/>
      <c r="Q678" s="87"/>
      <c r="R678" s="87"/>
      <c r="S678" s="87"/>
    </row>
    <row r="679" spans="14:19">
      <c r="N679" s="87"/>
      <c r="O679"/>
      <c r="P679" s="87"/>
      <c r="Q679" s="87"/>
      <c r="R679" s="87"/>
      <c r="S679" s="87"/>
    </row>
    <row r="680" spans="14:19">
      <c r="N680" s="87"/>
      <c r="O680"/>
      <c r="P680" s="87"/>
      <c r="Q680" s="87"/>
      <c r="R680" s="87"/>
      <c r="S680" s="87"/>
    </row>
    <row r="681" spans="14:19">
      <c r="N681" s="87"/>
      <c r="O681"/>
      <c r="P681" s="87"/>
      <c r="Q681" s="87"/>
      <c r="R681" s="87"/>
      <c r="S681" s="87"/>
    </row>
    <row r="682" spans="14:19">
      <c r="N682" s="87"/>
      <c r="O682"/>
      <c r="P682" s="87"/>
      <c r="Q682" s="87"/>
      <c r="R682" s="87"/>
      <c r="S682" s="87"/>
    </row>
    <row r="683" spans="14:19">
      <c r="N683" s="87"/>
      <c r="O683"/>
      <c r="P683" s="87"/>
      <c r="Q683" s="87"/>
      <c r="R683" s="87"/>
      <c r="S683" s="87"/>
    </row>
    <row r="684" spans="14:19">
      <c r="N684" s="87"/>
      <c r="O684"/>
      <c r="P684" s="87"/>
      <c r="Q684" s="87"/>
      <c r="R684" s="87"/>
      <c r="S684" s="87"/>
    </row>
    <row r="685" spans="14:19">
      <c r="N685" s="87"/>
      <c r="O685"/>
      <c r="P685" s="87"/>
      <c r="Q685" s="87"/>
      <c r="R685" s="87"/>
      <c r="S685" s="87"/>
    </row>
    <row r="686" spans="14:19">
      <c r="N686" s="87"/>
      <c r="O686"/>
      <c r="P686" s="87"/>
      <c r="Q686" s="87"/>
      <c r="R686" s="87"/>
      <c r="S686" s="87"/>
    </row>
    <row r="687" spans="14:19">
      <c r="N687" s="87"/>
      <c r="O687"/>
      <c r="P687" s="87"/>
      <c r="Q687" s="87"/>
      <c r="R687" s="87"/>
      <c r="S687" s="87"/>
    </row>
    <row r="688" spans="14:19">
      <c r="N688" s="87"/>
      <c r="O688"/>
      <c r="P688" s="87"/>
      <c r="Q688" s="87"/>
      <c r="R688" s="87"/>
      <c r="S688" s="87"/>
    </row>
    <row r="689" spans="14:19">
      <c r="N689" s="87"/>
      <c r="O689"/>
      <c r="P689" s="87"/>
      <c r="Q689" s="87"/>
      <c r="R689" s="87"/>
      <c r="S689" s="87"/>
    </row>
    <row r="690" spans="14:19">
      <c r="N690" s="87"/>
      <c r="O690"/>
      <c r="P690" s="87"/>
      <c r="Q690" s="87"/>
      <c r="R690" s="87"/>
      <c r="S690" s="87"/>
    </row>
    <row r="691" spans="14:19">
      <c r="N691" s="87"/>
      <c r="O691"/>
      <c r="P691" s="87"/>
      <c r="Q691" s="87"/>
      <c r="R691" s="87"/>
      <c r="S691" s="87"/>
    </row>
    <row r="692" spans="14:19">
      <c r="N692" s="87"/>
      <c r="O692"/>
      <c r="P692" s="87"/>
      <c r="Q692" s="87"/>
      <c r="R692" s="87"/>
      <c r="S692" s="87"/>
    </row>
    <row r="693" spans="14:19">
      <c r="N693" s="87"/>
      <c r="O693"/>
      <c r="P693" s="87"/>
      <c r="Q693" s="87"/>
      <c r="R693" s="87"/>
      <c r="S693" s="87"/>
    </row>
    <row r="694" spans="14:19">
      <c r="N694" s="87"/>
      <c r="O694"/>
      <c r="P694" s="87"/>
      <c r="Q694" s="87"/>
      <c r="R694" s="87"/>
      <c r="S694" s="87"/>
    </row>
    <row r="695" spans="14:19">
      <c r="N695" s="87"/>
      <c r="O695"/>
      <c r="P695" s="87"/>
      <c r="Q695" s="87"/>
      <c r="R695" s="87"/>
      <c r="S695" s="87"/>
    </row>
    <row r="696" spans="14:19">
      <c r="N696" s="87"/>
      <c r="O696"/>
      <c r="P696" s="87"/>
      <c r="Q696" s="87"/>
      <c r="R696" s="87"/>
      <c r="S696" s="87"/>
    </row>
    <row r="697" spans="14:19">
      <c r="N697" s="87"/>
      <c r="O697"/>
      <c r="P697" s="87"/>
      <c r="Q697" s="87"/>
      <c r="R697" s="87"/>
      <c r="S697" s="87"/>
    </row>
    <row r="698" spans="14:19">
      <c r="N698" s="87"/>
      <c r="O698"/>
      <c r="P698" s="87"/>
      <c r="Q698" s="87"/>
      <c r="R698" s="87"/>
      <c r="S698" s="87"/>
    </row>
    <row r="699" spans="14:19">
      <c r="N699" s="87"/>
      <c r="O699"/>
      <c r="P699" s="87"/>
      <c r="Q699" s="87"/>
      <c r="R699" s="87"/>
      <c r="S699" s="87"/>
    </row>
    <row r="700" spans="14:19">
      <c r="N700" s="87"/>
      <c r="O700"/>
      <c r="P700" s="87"/>
      <c r="Q700" s="87"/>
      <c r="R700" s="87"/>
      <c r="S700" s="87"/>
    </row>
    <row r="701" spans="14:19">
      <c r="N701" s="87"/>
      <c r="O701"/>
      <c r="P701" s="87"/>
      <c r="Q701" s="87"/>
      <c r="R701" s="87"/>
      <c r="S701" s="87"/>
    </row>
    <row r="702" spans="14:19">
      <c r="N702" s="87"/>
      <c r="O702"/>
      <c r="P702" s="87"/>
      <c r="Q702" s="87"/>
      <c r="R702" s="87"/>
      <c r="S702" s="87"/>
    </row>
    <row r="703" spans="14:19">
      <c r="N703" s="87"/>
      <c r="O703"/>
      <c r="P703" s="87"/>
      <c r="Q703" s="87"/>
      <c r="R703" s="87"/>
      <c r="S703" s="87"/>
    </row>
    <row r="704" spans="14:19">
      <c r="N704" s="87"/>
      <c r="O704"/>
      <c r="P704" s="87"/>
      <c r="Q704" s="87"/>
      <c r="R704" s="87"/>
      <c r="S704" s="87"/>
    </row>
    <row r="705" spans="14:19">
      <c r="N705" s="87"/>
      <c r="O705"/>
      <c r="P705" s="87"/>
      <c r="Q705" s="87"/>
      <c r="R705" s="87"/>
      <c r="S705" s="87"/>
    </row>
    <row r="706" spans="14:19">
      <c r="N706" s="87"/>
      <c r="O706"/>
      <c r="P706" s="87"/>
      <c r="Q706" s="87"/>
      <c r="R706" s="87"/>
      <c r="S706" s="87"/>
    </row>
    <row r="707" spans="14:19">
      <c r="N707" s="87"/>
      <c r="O707"/>
      <c r="P707" s="87"/>
      <c r="Q707" s="87"/>
      <c r="R707" s="87"/>
      <c r="S707" s="87"/>
    </row>
    <row r="708" spans="14:19">
      <c r="N708" s="87"/>
      <c r="O708"/>
      <c r="P708" s="87"/>
      <c r="Q708" s="87"/>
      <c r="R708" s="87"/>
      <c r="S708" s="87"/>
    </row>
    <row r="709" spans="14:19">
      <c r="N709" s="87"/>
      <c r="O709"/>
      <c r="P709" s="87"/>
      <c r="Q709" s="87"/>
      <c r="R709" s="87"/>
      <c r="S709" s="87"/>
    </row>
    <row r="710" spans="14:19">
      <c r="N710" s="87"/>
      <c r="O710"/>
      <c r="P710" s="87"/>
      <c r="Q710" s="87"/>
      <c r="R710" s="87"/>
      <c r="S710" s="87"/>
    </row>
    <row r="711" spans="14:19">
      <c r="N711" s="87"/>
      <c r="O711"/>
      <c r="P711" s="87"/>
      <c r="Q711" s="87"/>
      <c r="R711" s="87"/>
      <c r="S711" s="87"/>
    </row>
    <row r="712" spans="14:19">
      <c r="N712" s="87"/>
      <c r="O712"/>
      <c r="P712" s="87"/>
      <c r="Q712" s="87"/>
      <c r="R712" s="87"/>
      <c r="S712" s="87"/>
    </row>
    <row r="713" spans="14:19">
      <c r="N713" s="87"/>
      <c r="O713"/>
      <c r="P713" s="87"/>
      <c r="Q713" s="87"/>
      <c r="R713" s="87"/>
      <c r="S713" s="87"/>
    </row>
    <row r="714" spans="14:19">
      <c r="N714" s="87"/>
      <c r="O714"/>
      <c r="P714" s="87"/>
      <c r="Q714" s="87"/>
      <c r="R714" s="87"/>
      <c r="S714" s="87"/>
    </row>
    <row r="715" spans="14:19">
      <c r="N715" s="87"/>
      <c r="O715"/>
      <c r="P715" s="87"/>
      <c r="Q715" s="87"/>
      <c r="R715" s="87"/>
      <c r="S715" s="87"/>
    </row>
    <row r="716" spans="14:19">
      <c r="N716" s="87"/>
      <c r="O716"/>
      <c r="P716" s="87"/>
      <c r="Q716" s="87"/>
      <c r="R716" s="87"/>
      <c r="S716" s="87"/>
    </row>
    <row r="717" spans="14:19">
      <c r="N717" s="87"/>
      <c r="O717"/>
      <c r="P717" s="87"/>
      <c r="Q717" s="87"/>
      <c r="R717" s="87"/>
      <c r="S717" s="87"/>
    </row>
    <row r="718" spans="14:19">
      <c r="N718" s="87"/>
      <c r="O718"/>
      <c r="P718" s="87"/>
      <c r="Q718" s="87"/>
      <c r="R718" s="87"/>
      <c r="S718" s="87"/>
    </row>
    <row r="719" spans="14:19">
      <c r="N719" s="87"/>
      <c r="O719"/>
      <c r="P719" s="87"/>
      <c r="Q719" s="87"/>
      <c r="R719" s="87"/>
      <c r="S719" s="87"/>
    </row>
    <row r="720" spans="14:19">
      <c r="N720" s="87"/>
      <c r="O720"/>
      <c r="P720" s="87"/>
      <c r="Q720" s="87"/>
      <c r="R720" s="87"/>
      <c r="S720" s="87"/>
    </row>
    <row r="721" spans="14:19">
      <c r="N721" s="87"/>
      <c r="O721"/>
      <c r="P721" s="87"/>
      <c r="Q721" s="87"/>
      <c r="R721" s="87"/>
      <c r="S721" s="87"/>
    </row>
    <row r="722" spans="14:19">
      <c r="N722" s="87"/>
      <c r="O722"/>
      <c r="P722" s="87"/>
      <c r="Q722" s="87"/>
      <c r="R722" s="87"/>
      <c r="S722" s="87"/>
    </row>
    <row r="723" spans="14:19">
      <c r="N723" s="87"/>
      <c r="O723"/>
      <c r="P723" s="87"/>
      <c r="Q723" s="87"/>
      <c r="R723" s="87"/>
      <c r="S723" s="87"/>
    </row>
    <row r="724" spans="14:19">
      <c r="N724" s="87"/>
      <c r="O724"/>
      <c r="P724" s="87"/>
      <c r="Q724" s="87"/>
      <c r="R724" s="87"/>
      <c r="S724" s="87"/>
    </row>
    <row r="725" spans="14:19">
      <c r="N725" s="87"/>
      <c r="O725"/>
      <c r="P725" s="87"/>
      <c r="Q725" s="87"/>
      <c r="R725" s="87"/>
      <c r="S725" s="87"/>
    </row>
    <row r="726" spans="14:19">
      <c r="N726" s="87"/>
      <c r="O726"/>
      <c r="P726" s="87"/>
      <c r="Q726" s="87"/>
      <c r="R726" s="87"/>
      <c r="S726" s="87"/>
    </row>
    <row r="727" spans="14:19">
      <c r="N727" s="87"/>
      <c r="O727"/>
      <c r="P727" s="87"/>
      <c r="Q727" s="87"/>
      <c r="R727" s="87"/>
      <c r="S727" s="87"/>
    </row>
    <row r="728" spans="14:19">
      <c r="N728" s="87"/>
      <c r="O728"/>
      <c r="P728" s="87"/>
      <c r="Q728" s="87"/>
      <c r="R728" s="87"/>
      <c r="S728" s="87"/>
    </row>
    <row r="729" spans="14:19">
      <c r="N729" s="87"/>
      <c r="O729"/>
      <c r="P729" s="87"/>
      <c r="Q729" s="87"/>
      <c r="R729" s="87"/>
      <c r="S729" s="87"/>
    </row>
    <row r="730" spans="14:19">
      <c r="N730" s="87"/>
      <c r="O730"/>
      <c r="P730" s="87"/>
      <c r="Q730" s="87"/>
      <c r="R730" s="87"/>
      <c r="S730" s="87"/>
    </row>
    <row r="731" spans="14:19">
      <c r="N731" s="87"/>
      <c r="O731"/>
      <c r="P731" s="87"/>
      <c r="Q731" s="87"/>
      <c r="R731" s="87"/>
      <c r="S731" s="87"/>
    </row>
    <row r="732" spans="14:19">
      <c r="N732" s="87"/>
      <c r="O732"/>
      <c r="P732" s="87"/>
      <c r="Q732" s="87"/>
      <c r="R732" s="87"/>
      <c r="S732" s="87"/>
    </row>
    <row r="733" spans="14:19">
      <c r="N733" s="87"/>
      <c r="O733"/>
      <c r="P733" s="87"/>
      <c r="Q733" s="87"/>
      <c r="R733" s="87"/>
      <c r="S733" s="87"/>
    </row>
    <row r="734" spans="14:19">
      <c r="N734" s="87"/>
      <c r="O734"/>
      <c r="P734" s="87"/>
      <c r="Q734" s="87"/>
      <c r="R734" s="87"/>
      <c r="S734" s="87"/>
    </row>
    <row r="735" spans="14:19">
      <c r="N735" s="87"/>
      <c r="O735"/>
      <c r="P735" s="87"/>
      <c r="Q735" s="87"/>
      <c r="R735" s="87"/>
      <c r="S735" s="87"/>
    </row>
    <row r="736" spans="14:19">
      <c r="N736" s="87"/>
      <c r="O736"/>
      <c r="P736" s="87"/>
      <c r="Q736" s="87"/>
      <c r="R736" s="87"/>
      <c r="S736" s="87"/>
    </row>
    <row r="737" spans="14:19">
      <c r="N737" s="87"/>
      <c r="O737"/>
      <c r="P737" s="87"/>
      <c r="Q737" s="87"/>
      <c r="R737" s="87"/>
      <c r="S737" s="87"/>
    </row>
    <row r="738" spans="14:19">
      <c r="N738" s="87"/>
      <c r="O738"/>
      <c r="P738" s="87"/>
      <c r="Q738" s="87"/>
      <c r="R738" s="87"/>
      <c r="S738" s="87"/>
    </row>
    <row r="739" spans="14:19">
      <c r="N739" s="87"/>
      <c r="O739"/>
      <c r="P739" s="87"/>
      <c r="Q739" s="87"/>
      <c r="R739" s="87"/>
      <c r="S739" s="87"/>
    </row>
    <row r="740" spans="14:19">
      <c r="N740" s="87"/>
      <c r="O740"/>
      <c r="P740" s="87"/>
      <c r="Q740" s="87"/>
      <c r="R740" s="87"/>
      <c r="S740" s="87"/>
    </row>
    <row r="741" spans="14:19">
      <c r="N741" s="87"/>
      <c r="O741"/>
      <c r="P741" s="87"/>
      <c r="Q741" s="87"/>
      <c r="R741" s="87"/>
      <c r="S741" s="87"/>
    </row>
    <row r="742" spans="14:19">
      <c r="N742" s="87"/>
      <c r="O742"/>
      <c r="P742" s="87"/>
      <c r="Q742" s="87"/>
      <c r="R742" s="87"/>
      <c r="S742" s="87"/>
    </row>
    <row r="743" spans="14:19">
      <c r="N743" s="87"/>
      <c r="O743"/>
      <c r="P743" s="87"/>
      <c r="Q743" s="87"/>
      <c r="R743" s="87"/>
      <c r="S743" s="87"/>
    </row>
    <row r="744" spans="14:19">
      <c r="N744" s="87"/>
      <c r="O744"/>
      <c r="P744" s="87"/>
      <c r="Q744" s="87"/>
      <c r="R744" s="87"/>
      <c r="S744" s="87"/>
    </row>
    <row r="745" spans="14:19">
      <c r="N745" s="87"/>
      <c r="O745"/>
      <c r="P745" s="87"/>
      <c r="Q745" s="87"/>
      <c r="R745" s="87"/>
      <c r="S745" s="87"/>
    </row>
    <row r="746" spans="14:19">
      <c r="N746" s="87"/>
      <c r="O746"/>
      <c r="P746" s="87"/>
      <c r="Q746" s="87"/>
      <c r="R746" s="87"/>
      <c r="S746" s="87"/>
    </row>
    <row r="747" spans="14:19">
      <c r="N747" s="87"/>
      <c r="O747"/>
      <c r="P747" s="87"/>
      <c r="Q747" s="87"/>
      <c r="R747" s="87"/>
      <c r="S747" s="87"/>
    </row>
    <row r="748" spans="14:19">
      <c r="N748" s="87"/>
      <c r="O748"/>
      <c r="P748" s="87"/>
      <c r="Q748" s="87"/>
      <c r="R748" s="87"/>
      <c r="S748" s="87"/>
    </row>
    <row r="749" spans="14:19">
      <c r="N749" s="87"/>
      <c r="O749"/>
      <c r="P749" s="87"/>
      <c r="Q749" s="87"/>
      <c r="R749" s="87"/>
      <c r="S749" s="87"/>
    </row>
    <row r="750" spans="14:19">
      <c r="N750" s="87"/>
      <c r="O750"/>
      <c r="P750" s="87"/>
      <c r="Q750" s="87"/>
      <c r="R750" s="87"/>
      <c r="S750" s="87"/>
    </row>
    <row r="751" spans="14:19">
      <c r="N751" s="87"/>
      <c r="O751"/>
      <c r="P751" s="87"/>
      <c r="Q751" s="87"/>
      <c r="R751" s="87"/>
      <c r="S751" s="87"/>
    </row>
    <row r="752" spans="14:19">
      <c r="N752" s="87"/>
      <c r="O752"/>
      <c r="P752" s="87"/>
      <c r="Q752" s="87"/>
      <c r="R752" s="87"/>
      <c r="S752" s="87"/>
    </row>
    <row r="753" spans="14:19">
      <c r="N753" s="87"/>
      <c r="O753"/>
      <c r="P753" s="87"/>
      <c r="Q753" s="87"/>
      <c r="R753" s="87"/>
      <c r="S753" s="87"/>
    </row>
    <row r="754" spans="14:19">
      <c r="N754" s="87"/>
      <c r="O754"/>
      <c r="P754" s="87"/>
      <c r="Q754" s="87"/>
      <c r="R754" s="87"/>
      <c r="S754" s="87"/>
    </row>
    <row r="755" spans="14:19">
      <c r="N755" s="87"/>
      <c r="O755"/>
      <c r="P755" s="87"/>
      <c r="Q755" s="87"/>
      <c r="R755" s="87"/>
      <c r="S755" s="87"/>
    </row>
    <row r="756" spans="14:19">
      <c r="N756" s="87"/>
      <c r="O756"/>
      <c r="P756" s="87"/>
      <c r="Q756" s="87"/>
      <c r="R756" s="87"/>
      <c r="S756" s="87"/>
    </row>
    <row r="757" spans="14:19">
      <c r="N757" s="87"/>
      <c r="O757"/>
      <c r="P757" s="87"/>
      <c r="Q757" s="87"/>
      <c r="R757" s="87"/>
      <c r="S757" s="87"/>
    </row>
    <row r="758" spans="14:19">
      <c r="N758" s="87"/>
      <c r="O758"/>
      <c r="P758" s="87"/>
      <c r="Q758" s="87"/>
      <c r="R758" s="87"/>
      <c r="S758" s="87"/>
    </row>
    <row r="759" spans="14:19">
      <c r="N759" s="87"/>
      <c r="O759"/>
      <c r="P759" s="87"/>
      <c r="Q759" s="87"/>
      <c r="R759" s="87"/>
      <c r="S759" s="87"/>
    </row>
    <row r="760" spans="14:19">
      <c r="N760" s="87"/>
      <c r="O760"/>
      <c r="P760" s="87"/>
      <c r="Q760" s="87"/>
      <c r="R760" s="87"/>
      <c r="S760" s="87"/>
    </row>
    <row r="761" spans="14:19">
      <c r="N761" s="87"/>
      <c r="O761"/>
      <c r="P761" s="87"/>
      <c r="Q761" s="87"/>
      <c r="R761" s="87"/>
      <c r="S761" s="87"/>
    </row>
    <row r="762" spans="14:19">
      <c r="N762" s="87"/>
      <c r="O762"/>
      <c r="P762" s="87"/>
      <c r="Q762" s="87"/>
      <c r="R762" s="87"/>
      <c r="S762" s="87"/>
    </row>
    <row r="763" spans="14:19">
      <c r="N763" s="87"/>
      <c r="O763"/>
      <c r="P763" s="87"/>
      <c r="Q763" s="87"/>
      <c r="R763" s="87"/>
      <c r="S763" s="87"/>
    </row>
    <row r="764" spans="14:19">
      <c r="N764" s="87"/>
      <c r="O764"/>
      <c r="P764" s="87"/>
      <c r="Q764" s="87"/>
      <c r="R764" s="87"/>
      <c r="S764" s="87"/>
    </row>
    <row r="765" spans="14:19">
      <c r="N765" s="87"/>
      <c r="O765"/>
      <c r="P765" s="87"/>
      <c r="Q765" s="87"/>
      <c r="R765" s="87"/>
      <c r="S765" s="87"/>
    </row>
    <row r="766" spans="14:19">
      <c r="N766" s="87"/>
      <c r="O766"/>
      <c r="P766" s="87"/>
      <c r="Q766" s="87"/>
      <c r="R766" s="87"/>
      <c r="S766" s="87"/>
    </row>
    <row r="767" spans="14:19">
      <c r="N767" s="87"/>
      <c r="O767"/>
      <c r="P767" s="87"/>
      <c r="Q767" s="87"/>
      <c r="R767" s="87"/>
      <c r="S767" s="87"/>
    </row>
    <row r="768" spans="14:19">
      <c r="N768" s="87"/>
      <c r="O768"/>
      <c r="P768" s="87"/>
      <c r="Q768" s="87"/>
      <c r="R768" s="87"/>
      <c r="S768" s="87"/>
    </row>
    <row r="769" spans="14:19">
      <c r="N769" s="87"/>
      <c r="O769"/>
      <c r="P769" s="87"/>
      <c r="Q769" s="87"/>
      <c r="R769" s="87"/>
      <c r="S769" s="87"/>
    </row>
    <row r="770" spans="14:19">
      <c r="N770" s="87"/>
      <c r="O770"/>
      <c r="P770" s="87"/>
      <c r="Q770" s="87"/>
      <c r="R770" s="87"/>
      <c r="S770" s="87"/>
    </row>
    <row r="771" spans="14:19">
      <c r="N771" s="87"/>
      <c r="O771"/>
      <c r="P771" s="87"/>
      <c r="Q771" s="87"/>
      <c r="R771" s="87"/>
      <c r="S771" s="87"/>
    </row>
    <row r="772" spans="14:19">
      <c r="N772" s="87"/>
      <c r="O772"/>
      <c r="P772" s="87"/>
      <c r="Q772" s="87"/>
      <c r="R772" s="87"/>
      <c r="S772" s="87"/>
    </row>
    <row r="773" spans="14:19">
      <c r="N773" s="87"/>
      <c r="O773"/>
      <c r="P773" s="87"/>
      <c r="Q773" s="87"/>
      <c r="R773" s="87"/>
      <c r="S773" s="87"/>
    </row>
    <row r="774" spans="14:19">
      <c r="N774" s="87"/>
      <c r="O774"/>
      <c r="P774" s="87"/>
      <c r="Q774" s="87"/>
      <c r="R774" s="87"/>
      <c r="S774" s="87"/>
    </row>
    <row r="775" spans="14:19">
      <c r="N775" s="87"/>
      <c r="O775"/>
      <c r="P775" s="87"/>
      <c r="Q775" s="87"/>
      <c r="R775" s="87"/>
      <c r="S775" s="87"/>
    </row>
    <row r="776" spans="14:19">
      <c r="N776" s="87"/>
      <c r="O776"/>
      <c r="P776" s="87"/>
      <c r="Q776" s="87"/>
      <c r="R776" s="87"/>
      <c r="S776" s="87"/>
    </row>
    <row r="777" spans="14:19">
      <c r="N777" s="87"/>
      <c r="O777"/>
      <c r="P777" s="87"/>
      <c r="Q777" s="87"/>
      <c r="R777" s="87"/>
      <c r="S777" s="87"/>
    </row>
    <row r="778" spans="14:19">
      <c r="N778" s="87"/>
      <c r="O778"/>
      <c r="P778" s="87"/>
      <c r="Q778" s="87"/>
      <c r="R778" s="87"/>
      <c r="S778" s="87"/>
    </row>
    <row r="779" spans="14:19">
      <c r="N779" s="87"/>
      <c r="O779"/>
      <c r="P779" s="87"/>
      <c r="Q779" s="87"/>
      <c r="R779" s="87"/>
      <c r="S779" s="87"/>
    </row>
    <row r="780" spans="14:19">
      <c r="N780" s="87"/>
      <c r="O780"/>
      <c r="P780" s="87"/>
      <c r="Q780" s="87"/>
      <c r="R780" s="87"/>
      <c r="S780" s="87"/>
    </row>
    <row r="781" spans="14:19">
      <c r="N781" s="87"/>
      <c r="O781"/>
      <c r="P781" s="87"/>
      <c r="Q781" s="87"/>
      <c r="R781" s="87"/>
      <c r="S781" s="87"/>
    </row>
    <row r="782" spans="14:19">
      <c r="N782" s="87"/>
      <c r="O782"/>
      <c r="P782" s="87"/>
      <c r="Q782" s="87"/>
      <c r="R782" s="87"/>
      <c r="S782" s="87"/>
    </row>
    <row r="783" spans="14:19">
      <c r="N783" s="87"/>
      <c r="O783"/>
      <c r="P783" s="87"/>
      <c r="Q783" s="87"/>
      <c r="R783" s="87"/>
      <c r="S783" s="87"/>
    </row>
    <row r="784" spans="14:19">
      <c r="N784" s="87"/>
      <c r="O784"/>
      <c r="P784" s="87"/>
      <c r="Q784" s="87"/>
      <c r="R784" s="87"/>
      <c r="S784" s="87"/>
    </row>
    <row r="785" spans="14:19">
      <c r="N785" s="87"/>
      <c r="O785"/>
      <c r="P785" s="87"/>
      <c r="Q785" s="87"/>
      <c r="R785" s="87"/>
      <c r="S785" s="87"/>
    </row>
    <row r="786" spans="14:19">
      <c r="N786" s="87"/>
      <c r="O786"/>
      <c r="P786" s="87"/>
      <c r="Q786" s="87"/>
      <c r="R786" s="87"/>
      <c r="S786" s="87"/>
    </row>
    <row r="787" spans="14:19">
      <c r="N787" s="87"/>
      <c r="O787"/>
      <c r="P787" s="87"/>
      <c r="Q787" s="87"/>
      <c r="R787" s="87"/>
      <c r="S787" s="87"/>
    </row>
    <row r="788" spans="14:19">
      <c r="N788" s="87"/>
      <c r="O788"/>
      <c r="P788" s="87"/>
      <c r="Q788" s="87"/>
      <c r="R788" s="87"/>
      <c r="S788" s="87"/>
    </row>
    <row r="789" spans="14:19">
      <c r="N789" s="87"/>
      <c r="O789"/>
      <c r="P789" s="87"/>
      <c r="Q789" s="87"/>
      <c r="R789" s="87"/>
      <c r="S789" s="87"/>
    </row>
    <row r="790" spans="14:19">
      <c r="N790" s="87"/>
      <c r="O790"/>
      <c r="P790" s="87"/>
      <c r="Q790" s="87"/>
      <c r="R790" s="87"/>
      <c r="S790" s="87"/>
    </row>
    <row r="791" spans="14:19">
      <c r="N791" s="87"/>
      <c r="O791"/>
      <c r="P791" s="87"/>
      <c r="Q791" s="87"/>
      <c r="R791" s="87"/>
      <c r="S791" s="87"/>
    </row>
    <row r="792" spans="14:19">
      <c r="N792" s="87"/>
      <c r="O792"/>
      <c r="P792" s="87"/>
      <c r="Q792" s="87"/>
      <c r="R792" s="87"/>
      <c r="S792" s="87"/>
    </row>
    <row r="793" spans="14:19">
      <c r="N793" s="87"/>
      <c r="O793"/>
      <c r="P793" s="87"/>
      <c r="Q793" s="87"/>
      <c r="R793" s="87"/>
      <c r="S793" s="87"/>
    </row>
    <row r="794" spans="14:19">
      <c r="N794" s="87"/>
      <c r="O794"/>
      <c r="P794" s="87"/>
      <c r="Q794" s="87"/>
      <c r="R794" s="87"/>
      <c r="S794" s="87"/>
    </row>
    <row r="795" spans="14:19">
      <c r="N795" s="87"/>
      <c r="O795"/>
      <c r="P795" s="87"/>
      <c r="Q795" s="87"/>
      <c r="R795" s="87"/>
      <c r="S795" s="87"/>
    </row>
    <row r="796" spans="14:19">
      <c r="N796" s="87"/>
      <c r="O796"/>
      <c r="P796" s="87"/>
      <c r="Q796" s="87"/>
      <c r="R796" s="87"/>
      <c r="S796" s="87"/>
    </row>
    <row r="797" spans="14:19">
      <c r="N797" s="87"/>
      <c r="O797"/>
      <c r="P797" s="87"/>
      <c r="Q797" s="87"/>
      <c r="R797" s="87"/>
      <c r="S797" s="87"/>
    </row>
    <row r="798" spans="14:19">
      <c r="N798" s="87"/>
      <c r="O798"/>
      <c r="P798" s="87"/>
      <c r="Q798" s="87"/>
      <c r="R798" s="87"/>
      <c r="S798" s="87"/>
    </row>
    <row r="799" spans="14:19">
      <c r="N799" s="87"/>
      <c r="O799"/>
      <c r="P799" s="87"/>
      <c r="Q799" s="87"/>
      <c r="R799" s="87"/>
      <c r="S799" s="87"/>
    </row>
    <row r="800" spans="14:19">
      <c r="N800" s="87"/>
      <c r="O800"/>
      <c r="P800" s="87"/>
      <c r="Q800" s="87"/>
      <c r="R800" s="87"/>
      <c r="S800" s="87"/>
    </row>
    <row r="801" spans="14:19">
      <c r="N801" s="87"/>
      <c r="O801"/>
      <c r="P801" s="87"/>
      <c r="Q801" s="87"/>
      <c r="R801" s="87"/>
      <c r="S801" s="87"/>
    </row>
    <row r="802" spans="14:19">
      <c r="N802" s="87"/>
      <c r="O802"/>
      <c r="P802" s="87"/>
      <c r="Q802" s="87"/>
      <c r="R802" s="87"/>
      <c r="S802" s="87"/>
    </row>
    <row r="803" spans="14:19">
      <c r="N803" s="87"/>
      <c r="O803"/>
      <c r="P803" s="87"/>
      <c r="Q803" s="87"/>
      <c r="R803" s="87"/>
      <c r="S803" s="87"/>
    </row>
    <row r="804" spans="14:19">
      <c r="N804" s="87"/>
      <c r="O804"/>
      <c r="P804" s="87"/>
      <c r="Q804" s="87"/>
      <c r="R804" s="87"/>
      <c r="S804" s="87"/>
    </row>
    <row r="805" spans="14:19">
      <c r="N805" s="87"/>
      <c r="O805"/>
      <c r="P805" s="87"/>
      <c r="Q805" s="87"/>
      <c r="R805" s="87"/>
      <c r="S805" s="87"/>
    </row>
    <row r="806" spans="14:19">
      <c r="N806" s="87"/>
      <c r="O806"/>
      <c r="P806" s="87"/>
      <c r="Q806" s="87"/>
      <c r="R806" s="87"/>
      <c r="S806" s="87"/>
    </row>
    <row r="807" spans="14:19">
      <c r="N807" s="87"/>
      <c r="O807"/>
      <c r="P807" s="87"/>
      <c r="Q807" s="87"/>
      <c r="R807" s="87"/>
      <c r="S807" s="87"/>
    </row>
    <row r="808" spans="14:19">
      <c r="N808" s="87"/>
      <c r="O808"/>
      <c r="P808" s="87"/>
      <c r="Q808" s="87"/>
      <c r="R808" s="87"/>
      <c r="S808" s="87"/>
    </row>
    <row r="809" spans="14:19">
      <c r="N809" s="87"/>
      <c r="O809"/>
      <c r="P809" s="87"/>
      <c r="Q809" s="87"/>
      <c r="R809" s="87"/>
      <c r="S809" s="87"/>
    </row>
    <row r="810" spans="14:19">
      <c r="N810" s="87"/>
      <c r="O810"/>
      <c r="P810" s="87"/>
      <c r="Q810" s="87"/>
      <c r="R810" s="87"/>
      <c r="S810" s="87"/>
    </row>
    <row r="811" spans="14:19">
      <c r="N811" s="87"/>
      <c r="O811"/>
      <c r="P811" s="87"/>
      <c r="Q811" s="87"/>
      <c r="R811" s="87"/>
      <c r="S811" s="87"/>
    </row>
    <row r="812" spans="14:19">
      <c r="N812" s="87"/>
      <c r="O812"/>
      <c r="P812" s="87"/>
      <c r="Q812" s="87"/>
      <c r="R812" s="87"/>
      <c r="S812" s="87"/>
    </row>
    <row r="813" spans="14:19">
      <c r="N813" s="87"/>
      <c r="O813"/>
      <c r="P813" s="87"/>
      <c r="Q813" s="87"/>
      <c r="R813" s="87"/>
      <c r="S813" s="87"/>
    </row>
    <row r="814" spans="14:19">
      <c r="N814" s="87"/>
      <c r="O814"/>
      <c r="P814" s="87"/>
      <c r="Q814" s="87"/>
      <c r="R814" s="87"/>
      <c r="S814" s="87"/>
    </row>
    <row r="815" spans="14:19">
      <c r="N815" s="87"/>
      <c r="O815"/>
      <c r="P815" s="87"/>
      <c r="Q815" s="87"/>
      <c r="R815" s="87"/>
      <c r="S815" s="87"/>
    </row>
    <row r="816" spans="14:19">
      <c r="N816" s="87"/>
      <c r="O816"/>
      <c r="P816" s="87"/>
      <c r="Q816" s="87"/>
      <c r="R816" s="87"/>
      <c r="S816" s="87"/>
    </row>
    <row r="817" spans="14:19">
      <c r="N817" s="87"/>
      <c r="O817"/>
      <c r="P817" s="87"/>
      <c r="Q817" s="87"/>
      <c r="R817" s="87"/>
      <c r="S817" s="87"/>
    </row>
    <row r="818" spans="14:19">
      <c r="N818" s="87"/>
      <c r="O818"/>
      <c r="P818" s="87"/>
      <c r="Q818" s="87"/>
      <c r="R818" s="87"/>
      <c r="S818" s="87"/>
    </row>
    <row r="819" spans="14:19">
      <c r="N819" s="87"/>
      <c r="O819"/>
      <c r="P819" s="87"/>
      <c r="Q819" s="87"/>
      <c r="R819" s="87"/>
      <c r="S819" s="87"/>
    </row>
    <row r="820" spans="14:19">
      <c r="N820" s="87"/>
      <c r="O820"/>
      <c r="P820" s="87"/>
      <c r="Q820" s="87"/>
      <c r="R820" s="87"/>
      <c r="S820" s="87"/>
    </row>
    <row r="821" spans="14:19">
      <c r="N821" s="87"/>
      <c r="O821"/>
      <c r="P821" s="87"/>
      <c r="Q821" s="87"/>
      <c r="R821" s="87"/>
      <c r="S821" s="87"/>
    </row>
    <row r="822" spans="14:19">
      <c r="N822" s="87"/>
      <c r="O822"/>
      <c r="P822" s="87"/>
      <c r="Q822" s="87"/>
      <c r="R822" s="87"/>
      <c r="S822" s="87"/>
    </row>
    <row r="823" spans="14:19">
      <c r="N823" s="87"/>
      <c r="O823"/>
      <c r="P823" s="87"/>
      <c r="Q823" s="87"/>
      <c r="R823" s="87"/>
      <c r="S823" s="87"/>
    </row>
    <row r="824" spans="14:19">
      <c r="N824" s="87"/>
      <c r="O824"/>
      <c r="P824" s="87"/>
      <c r="Q824" s="87"/>
      <c r="R824" s="87"/>
      <c r="S824" s="87"/>
    </row>
    <row r="825" spans="14:19">
      <c r="N825" s="87"/>
      <c r="O825"/>
      <c r="P825" s="87"/>
      <c r="Q825" s="87"/>
      <c r="R825" s="87"/>
      <c r="S825" s="87"/>
    </row>
    <row r="826" spans="14:19">
      <c r="N826" s="87"/>
      <c r="O826"/>
      <c r="P826" s="87"/>
      <c r="Q826" s="87"/>
      <c r="R826" s="87"/>
      <c r="S826" s="87"/>
    </row>
    <row r="827" spans="14:19">
      <c r="N827" s="87"/>
      <c r="O827"/>
      <c r="P827" s="87"/>
      <c r="Q827" s="87"/>
      <c r="R827" s="87"/>
      <c r="S827" s="87"/>
    </row>
    <row r="828" spans="14:19">
      <c r="N828" s="87"/>
      <c r="O828"/>
      <c r="P828" s="87"/>
      <c r="Q828" s="87"/>
      <c r="R828" s="87"/>
      <c r="S828" s="87"/>
    </row>
    <row r="829" spans="14:19">
      <c r="N829" s="87"/>
      <c r="O829"/>
      <c r="P829" s="87"/>
      <c r="Q829" s="87"/>
      <c r="R829" s="87"/>
      <c r="S829" s="87"/>
    </row>
    <row r="830" spans="14:19">
      <c r="N830" s="87"/>
      <c r="O830"/>
      <c r="P830" s="87"/>
      <c r="Q830" s="87"/>
      <c r="R830" s="87"/>
      <c r="S830" s="87"/>
    </row>
    <row r="831" spans="14:19">
      <c r="N831" s="87"/>
      <c r="O831"/>
      <c r="P831" s="87"/>
      <c r="Q831" s="87"/>
      <c r="R831" s="87"/>
      <c r="S831" s="87"/>
    </row>
    <row r="832" spans="14:19">
      <c r="N832" s="87"/>
      <c r="O832"/>
      <c r="P832" s="87"/>
      <c r="Q832" s="87"/>
      <c r="R832" s="87"/>
      <c r="S832" s="87"/>
    </row>
    <row r="833" spans="14:19">
      <c r="N833" s="87"/>
      <c r="O833"/>
      <c r="P833" s="87"/>
      <c r="Q833" s="87"/>
      <c r="R833" s="87"/>
      <c r="S833" s="87"/>
    </row>
    <row r="834" spans="14:19">
      <c r="N834" s="87"/>
      <c r="O834"/>
      <c r="P834" s="87"/>
      <c r="Q834" s="87"/>
      <c r="R834" s="87"/>
      <c r="S834" s="87"/>
    </row>
    <row r="835" spans="14:19">
      <c r="N835" s="87"/>
      <c r="O835"/>
      <c r="P835" s="87"/>
      <c r="Q835" s="87"/>
      <c r="R835" s="87"/>
      <c r="S835" s="87"/>
    </row>
    <row r="836" spans="14:19">
      <c r="N836" s="87"/>
      <c r="O836"/>
      <c r="P836" s="87"/>
      <c r="Q836" s="87"/>
      <c r="R836" s="87"/>
      <c r="S836" s="87"/>
    </row>
    <row r="837" spans="14:19">
      <c r="N837" s="87"/>
      <c r="O837"/>
      <c r="P837" s="87"/>
      <c r="Q837" s="87"/>
      <c r="R837" s="87"/>
      <c r="S837" s="87"/>
    </row>
    <row r="838" spans="14:19">
      <c r="N838" s="87"/>
      <c r="O838"/>
      <c r="P838" s="87"/>
      <c r="Q838" s="87"/>
      <c r="R838" s="87"/>
      <c r="S838" s="87"/>
    </row>
    <row r="839" spans="14:19">
      <c r="N839" s="87"/>
      <c r="O839"/>
      <c r="P839" s="87"/>
      <c r="Q839" s="87"/>
      <c r="R839" s="87"/>
      <c r="S839" s="87"/>
    </row>
    <row r="840" spans="14:19">
      <c r="N840" s="87"/>
      <c r="O840"/>
      <c r="P840" s="87"/>
      <c r="Q840" s="87"/>
      <c r="R840" s="87"/>
      <c r="S840" s="87"/>
    </row>
    <row r="841" spans="14:19">
      <c r="N841" s="87"/>
      <c r="O841"/>
      <c r="P841" s="87"/>
      <c r="Q841" s="87"/>
      <c r="R841" s="87"/>
      <c r="S841" s="87"/>
    </row>
    <row r="842" spans="14:19">
      <c r="N842" s="87"/>
      <c r="O842"/>
      <c r="P842" s="87"/>
      <c r="Q842" s="87"/>
      <c r="R842" s="87"/>
      <c r="S842" s="87"/>
    </row>
    <row r="843" spans="14:19">
      <c r="N843" s="87"/>
      <c r="O843"/>
      <c r="P843" s="87"/>
      <c r="Q843" s="87"/>
      <c r="R843" s="87"/>
      <c r="S843" s="87"/>
    </row>
    <row r="844" spans="14:19">
      <c r="N844" s="87"/>
      <c r="O844"/>
      <c r="P844" s="87"/>
      <c r="Q844" s="87"/>
      <c r="R844" s="87"/>
      <c r="S844" s="87"/>
    </row>
    <row r="845" spans="14:19">
      <c r="N845" s="87"/>
      <c r="O845"/>
      <c r="P845" s="87"/>
      <c r="Q845" s="87"/>
      <c r="R845" s="87"/>
      <c r="S845" s="87"/>
    </row>
    <row r="846" spans="14:19">
      <c r="N846" s="87"/>
      <c r="O846"/>
      <c r="P846" s="87"/>
      <c r="Q846" s="87"/>
      <c r="R846" s="87"/>
      <c r="S846" s="87"/>
    </row>
    <row r="847" spans="14:19">
      <c r="N847" s="87"/>
      <c r="O847"/>
      <c r="P847" s="87"/>
      <c r="Q847" s="87"/>
      <c r="R847" s="87"/>
      <c r="S847" s="87"/>
    </row>
    <row r="848" spans="14:19">
      <c r="N848" s="87"/>
      <c r="O848"/>
      <c r="P848" s="87"/>
      <c r="Q848" s="87"/>
      <c r="R848" s="87"/>
      <c r="S848" s="87"/>
    </row>
    <row r="849" spans="14:19">
      <c r="N849" s="87"/>
      <c r="O849"/>
      <c r="P849" s="87"/>
      <c r="Q849" s="87"/>
      <c r="R849" s="87"/>
      <c r="S849" s="87"/>
    </row>
    <row r="850" spans="14:19">
      <c r="N850" s="87"/>
      <c r="O850"/>
      <c r="P850" s="87"/>
      <c r="Q850" s="87"/>
      <c r="R850" s="87"/>
      <c r="S850" s="87"/>
    </row>
    <row r="851" spans="14:19">
      <c r="N851" s="87"/>
      <c r="O851"/>
      <c r="P851" s="87"/>
      <c r="Q851" s="87"/>
      <c r="R851" s="87"/>
      <c r="S851" s="87"/>
    </row>
    <row r="852" spans="14:19">
      <c r="N852" s="87"/>
      <c r="O852"/>
      <c r="P852" s="87"/>
      <c r="Q852" s="87"/>
      <c r="R852" s="87"/>
      <c r="S852" s="87"/>
    </row>
    <row r="853" spans="14:19">
      <c r="N853" s="87"/>
      <c r="O853"/>
      <c r="P853" s="87"/>
      <c r="Q853" s="87"/>
      <c r="R853" s="87"/>
      <c r="S853" s="87"/>
    </row>
    <row r="854" spans="14:19">
      <c r="N854" s="87"/>
      <c r="O854"/>
      <c r="P854" s="87"/>
      <c r="Q854" s="87"/>
      <c r="R854" s="87"/>
      <c r="S854" s="87"/>
    </row>
    <row r="855" spans="14:19">
      <c r="N855" s="87"/>
      <c r="O855"/>
      <c r="P855" s="87"/>
      <c r="Q855" s="87"/>
      <c r="R855" s="87"/>
      <c r="S855" s="87"/>
    </row>
    <row r="856" spans="14:19">
      <c r="N856" s="87"/>
      <c r="O856"/>
      <c r="P856" s="87"/>
      <c r="Q856" s="87"/>
      <c r="R856" s="87"/>
      <c r="S856" s="87"/>
    </row>
    <row r="857" spans="14:19">
      <c r="N857" s="87"/>
      <c r="O857"/>
      <c r="P857" s="87"/>
      <c r="Q857" s="87"/>
      <c r="R857" s="87"/>
      <c r="S857" s="87"/>
    </row>
    <row r="858" spans="14:19">
      <c r="N858" s="87"/>
      <c r="O858"/>
      <c r="P858" s="87"/>
      <c r="Q858" s="87"/>
      <c r="R858" s="87"/>
      <c r="S858" s="87"/>
    </row>
    <row r="859" spans="14:19">
      <c r="N859" s="87"/>
      <c r="O859"/>
      <c r="P859" s="87"/>
      <c r="Q859" s="87"/>
      <c r="R859" s="87"/>
      <c r="S859" s="87"/>
    </row>
    <row r="860" spans="14:19">
      <c r="N860" s="87"/>
      <c r="O860"/>
      <c r="P860" s="87"/>
      <c r="Q860" s="87"/>
      <c r="R860" s="87"/>
      <c r="S860" s="87"/>
    </row>
    <row r="861" spans="14:19">
      <c r="N861" s="87"/>
      <c r="O861"/>
      <c r="P861" s="87"/>
      <c r="Q861" s="87"/>
      <c r="R861" s="87"/>
      <c r="S861" s="87"/>
    </row>
    <row r="862" spans="14:19">
      <c r="N862" s="87"/>
      <c r="O862"/>
      <c r="P862" s="87"/>
      <c r="Q862" s="87"/>
      <c r="R862" s="87"/>
      <c r="S862" s="87"/>
    </row>
    <row r="863" spans="14:19">
      <c r="N863" s="87"/>
      <c r="O863"/>
      <c r="P863" s="87"/>
      <c r="Q863" s="87"/>
      <c r="R863" s="87"/>
      <c r="S863" s="87"/>
    </row>
    <row r="864" spans="14:19">
      <c r="N864" s="87"/>
      <c r="O864"/>
      <c r="P864" s="87"/>
      <c r="Q864" s="87"/>
      <c r="R864" s="87"/>
      <c r="S864" s="87"/>
    </row>
    <row r="865" spans="14:19">
      <c r="N865" s="87"/>
      <c r="O865"/>
      <c r="P865" s="87"/>
      <c r="Q865" s="87"/>
      <c r="R865" s="87"/>
      <c r="S865" s="87"/>
    </row>
    <row r="866" spans="14:19">
      <c r="N866" s="87"/>
      <c r="O866"/>
      <c r="P866" s="87"/>
      <c r="Q866" s="87"/>
      <c r="R866" s="87"/>
      <c r="S866" s="87"/>
    </row>
    <row r="867" spans="14:19">
      <c r="N867" s="87"/>
      <c r="O867"/>
      <c r="P867" s="87"/>
      <c r="Q867" s="87"/>
      <c r="R867" s="87"/>
      <c r="S867" s="87"/>
    </row>
    <row r="868" spans="14:19">
      <c r="N868" s="87"/>
      <c r="O868"/>
      <c r="P868" s="87"/>
      <c r="Q868" s="87"/>
      <c r="R868" s="87"/>
      <c r="S868" s="87"/>
    </row>
    <row r="869" spans="14:19">
      <c r="N869" s="87"/>
      <c r="O869"/>
      <c r="P869" s="87"/>
      <c r="Q869" s="87"/>
      <c r="R869" s="87"/>
      <c r="S869" s="87"/>
    </row>
    <row r="870" spans="14:19">
      <c r="N870" s="87"/>
      <c r="O870"/>
      <c r="P870" s="87"/>
      <c r="Q870" s="87"/>
      <c r="R870" s="87"/>
      <c r="S870" s="87"/>
    </row>
    <row r="871" spans="14:19">
      <c r="N871" s="87"/>
      <c r="O871"/>
      <c r="P871" s="87"/>
      <c r="Q871" s="87"/>
      <c r="R871" s="87"/>
      <c r="S871" s="87"/>
    </row>
    <row r="872" spans="14:19">
      <c r="N872" s="87"/>
      <c r="O872"/>
      <c r="P872" s="87"/>
      <c r="Q872" s="87"/>
      <c r="R872" s="87"/>
      <c r="S872" s="87"/>
    </row>
    <row r="873" spans="14:19">
      <c r="N873" s="87"/>
      <c r="O873"/>
      <c r="P873" s="87"/>
      <c r="Q873" s="87"/>
      <c r="R873" s="87"/>
      <c r="S873" s="87"/>
    </row>
    <row r="874" spans="14:19">
      <c r="N874" s="87"/>
      <c r="O874"/>
      <c r="P874" s="87"/>
      <c r="Q874" s="87"/>
      <c r="R874" s="87"/>
      <c r="S874" s="87"/>
    </row>
    <row r="875" spans="14:19">
      <c r="N875" s="87"/>
      <c r="O875"/>
      <c r="P875" s="87"/>
      <c r="Q875" s="87"/>
      <c r="R875" s="87"/>
      <c r="S875" s="87"/>
    </row>
    <row r="876" spans="14:19">
      <c r="N876" s="87"/>
      <c r="O876"/>
      <c r="P876" s="87"/>
      <c r="Q876" s="87"/>
      <c r="R876" s="87"/>
      <c r="S876" s="87"/>
    </row>
    <row r="877" spans="14:19">
      <c r="N877" s="87"/>
      <c r="O877"/>
      <c r="P877" s="87"/>
      <c r="Q877" s="87"/>
      <c r="R877" s="87"/>
      <c r="S877" s="87"/>
    </row>
    <row r="878" spans="14:19">
      <c r="N878" s="87"/>
      <c r="O878"/>
      <c r="P878" s="87"/>
      <c r="Q878" s="87"/>
      <c r="R878" s="87"/>
      <c r="S878" s="87"/>
    </row>
    <row r="879" spans="14:19">
      <c r="N879" s="87"/>
      <c r="O879"/>
      <c r="P879" s="87"/>
      <c r="Q879" s="87"/>
      <c r="R879" s="87"/>
      <c r="S879" s="87"/>
    </row>
    <row r="880" spans="14:19">
      <c r="N880" s="87"/>
      <c r="O880"/>
      <c r="P880" s="87"/>
      <c r="Q880" s="87"/>
      <c r="R880" s="87"/>
      <c r="S880" s="87"/>
    </row>
    <row r="881" spans="14:19">
      <c r="N881" s="87"/>
      <c r="O881"/>
      <c r="P881" s="87"/>
      <c r="Q881" s="87"/>
      <c r="R881" s="87"/>
      <c r="S881" s="87"/>
    </row>
    <row r="882" spans="14:19">
      <c r="N882" s="87"/>
      <c r="O882"/>
      <c r="P882" s="87"/>
      <c r="Q882" s="87"/>
      <c r="R882" s="87"/>
      <c r="S882" s="87"/>
    </row>
    <row r="883" spans="14:19">
      <c r="N883" s="87"/>
      <c r="O883"/>
      <c r="P883" s="87"/>
      <c r="Q883" s="87"/>
      <c r="R883" s="87"/>
      <c r="S883" s="87"/>
    </row>
    <row r="884" spans="14:19">
      <c r="N884" s="87"/>
      <c r="O884"/>
      <c r="P884" s="87"/>
      <c r="Q884" s="87"/>
      <c r="R884" s="87"/>
      <c r="S884" s="87"/>
    </row>
    <row r="885" spans="14:19">
      <c r="N885" s="87"/>
      <c r="O885"/>
      <c r="P885" s="87"/>
      <c r="Q885" s="87"/>
      <c r="R885" s="87"/>
      <c r="S885" s="87"/>
    </row>
    <row r="886" spans="14:19">
      <c r="N886" s="87"/>
      <c r="O886"/>
      <c r="P886" s="87"/>
      <c r="Q886" s="87"/>
      <c r="R886" s="87"/>
      <c r="S886" s="87"/>
    </row>
    <row r="887" spans="14:19">
      <c r="N887" s="87"/>
      <c r="O887"/>
      <c r="P887" s="87"/>
      <c r="Q887" s="87"/>
      <c r="R887" s="87"/>
      <c r="S887" s="87"/>
    </row>
    <row r="888" spans="14:19">
      <c r="N888" s="87"/>
      <c r="O888"/>
      <c r="P888" s="87"/>
      <c r="Q888" s="87"/>
      <c r="R888" s="87"/>
      <c r="S888" s="87"/>
    </row>
    <row r="889" spans="14:19">
      <c r="N889" s="87"/>
      <c r="O889"/>
      <c r="P889" s="87"/>
      <c r="Q889" s="87"/>
      <c r="R889" s="87"/>
      <c r="S889" s="87"/>
    </row>
    <row r="890" spans="14:19">
      <c r="N890" s="87"/>
      <c r="O890"/>
      <c r="P890" s="87"/>
      <c r="Q890" s="87"/>
      <c r="R890" s="87"/>
      <c r="S890" s="87"/>
    </row>
    <row r="891" spans="14:19">
      <c r="N891" s="87"/>
      <c r="O891"/>
      <c r="P891" s="87"/>
      <c r="Q891" s="87"/>
      <c r="R891" s="87"/>
      <c r="S891" s="87"/>
    </row>
    <row r="892" spans="14:19">
      <c r="N892" s="87"/>
      <c r="O892"/>
      <c r="P892" s="87"/>
      <c r="Q892" s="87"/>
      <c r="R892" s="87"/>
      <c r="S892" s="87"/>
    </row>
    <row r="893" spans="14:19">
      <c r="N893" s="87"/>
      <c r="O893"/>
      <c r="P893" s="87"/>
      <c r="Q893" s="87"/>
      <c r="R893" s="87"/>
      <c r="S893" s="87"/>
    </row>
    <row r="894" spans="14:19">
      <c r="N894" s="87"/>
      <c r="O894"/>
      <c r="P894" s="87"/>
      <c r="Q894" s="87"/>
      <c r="R894" s="87"/>
      <c r="S894" s="87"/>
    </row>
    <row r="895" spans="14:19">
      <c r="N895" s="87"/>
      <c r="O895"/>
      <c r="P895" s="87"/>
      <c r="Q895" s="87"/>
      <c r="R895" s="87"/>
      <c r="S895" s="87"/>
    </row>
    <row r="896" spans="14:19">
      <c r="N896" s="87"/>
      <c r="O896"/>
      <c r="P896" s="87"/>
      <c r="Q896" s="87"/>
      <c r="R896" s="87"/>
      <c r="S896" s="87"/>
    </row>
    <row r="897" spans="14:19">
      <c r="N897" s="87"/>
      <c r="O897"/>
      <c r="P897" s="87"/>
      <c r="Q897" s="87"/>
      <c r="R897" s="87"/>
      <c r="S897" s="87"/>
    </row>
    <row r="898" spans="14:19">
      <c r="N898" s="87"/>
      <c r="O898"/>
      <c r="P898" s="87"/>
      <c r="Q898" s="87"/>
      <c r="R898" s="87"/>
      <c r="S898" s="87"/>
    </row>
    <row r="899" spans="14:19">
      <c r="N899" s="87"/>
      <c r="O899"/>
      <c r="P899" s="87"/>
      <c r="Q899" s="87"/>
      <c r="R899" s="87"/>
      <c r="S899" s="87"/>
    </row>
    <row r="900" spans="14:19">
      <c r="N900" s="87"/>
      <c r="O900"/>
      <c r="P900" s="87"/>
      <c r="Q900" s="87"/>
      <c r="R900" s="87"/>
      <c r="S900" s="87"/>
    </row>
    <row r="901" spans="14:19">
      <c r="N901" s="87"/>
      <c r="O901"/>
      <c r="P901" s="87"/>
      <c r="Q901" s="87"/>
      <c r="R901" s="87"/>
      <c r="S901" s="87"/>
    </row>
    <row r="902" spans="14:19">
      <c r="N902" s="87"/>
      <c r="O902"/>
      <c r="P902" s="87"/>
      <c r="Q902" s="87"/>
      <c r="R902" s="87"/>
      <c r="S902" s="87"/>
    </row>
    <row r="903" spans="14:19">
      <c r="N903" s="87"/>
      <c r="O903"/>
      <c r="P903" s="87"/>
      <c r="Q903" s="87"/>
      <c r="R903" s="87"/>
      <c r="S903" s="87"/>
    </row>
    <row r="904" spans="14:19">
      <c r="N904" s="87"/>
      <c r="O904"/>
      <c r="P904" s="87"/>
      <c r="Q904" s="87"/>
      <c r="R904" s="87"/>
      <c r="S904" s="87"/>
    </row>
    <row r="905" spans="14:19">
      <c r="N905" s="87"/>
      <c r="O905"/>
      <c r="P905" s="87"/>
      <c r="Q905" s="87"/>
      <c r="R905" s="87"/>
      <c r="S905" s="87"/>
    </row>
    <row r="906" spans="14:19">
      <c r="N906" s="87"/>
      <c r="O906"/>
      <c r="P906" s="87"/>
      <c r="Q906" s="87"/>
      <c r="R906" s="87"/>
      <c r="S906" s="87"/>
    </row>
    <row r="907" spans="14:19">
      <c r="N907" s="87"/>
      <c r="O907"/>
      <c r="P907" s="87"/>
      <c r="Q907" s="87"/>
      <c r="R907" s="87"/>
      <c r="S907" s="87"/>
    </row>
    <row r="908" spans="14:19">
      <c r="N908" s="87"/>
      <c r="O908"/>
      <c r="P908" s="87"/>
      <c r="Q908" s="87"/>
      <c r="R908" s="87"/>
      <c r="S908" s="87"/>
    </row>
    <row r="909" spans="14:19">
      <c r="N909" s="87"/>
      <c r="O909"/>
      <c r="P909" s="87"/>
      <c r="Q909" s="87"/>
      <c r="R909" s="87"/>
      <c r="S909" s="87"/>
    </row>
    <row r="910" spans="14:19">
      <c r="N910" s="87"/>
      <c r="O910"/>
      <c r="P910" s="87"/>
      <c r="Q910" s="87"/>
      <c r="R910" s="87"/>
      <c r="S910" s="87"/>
    </row>
    <row r="911" spans="14:19">
      <c r="N911" s="87"/>
      <c r="O911"/>
      <c r="P911" s="87"/>
      <c r="Q911" s="87"/>
      <c r="R911" s="87"/>
      <c r="S911" s="87"/>
    </row>
    <row r="912" spans="14:19">
      <c r="N912" s="87"/>
      <c r="O912"/>
      <c r="P912" s="87"/>
      <c r="Q912" s="87"/>
      <c r="R912" s="87"/>
      <c r="S912" s="87"/>
    </row>
    <row r="913" spans="14:19">
      <c r="N913" s="87"/>
      <c r="O913"/>
      <c r="P913" s="87"/>
      <c r="Q913" s="87"/>
      <c r="R913" s="87"/>
      <c r="S913" s="87"/>
    </row>
    <row r="914" spans="14:19">
      <c r="N914" s="87"/>
      <c r="O914"/>
      <c r="P914" s="87"/>
      <c r="Q914" s="87"/>
      <c r="R914" s="87"/>
      <c r="S914" s="87"/>
    </row>
    <row r="915" spans="14:19">
      <c r="N915" s="87"/>
      <c r="O915"/>
      <c r="P915" s="87"/>
      <c r="Q915" s="87"/>
      <c r="R915" s="87"/>
      <c r="S915" s="87"/>
    </row>
    <row r="916" spans="14:19">
      <c r="N916" s="87"/>
      <c r="O916"/>
      <c r="P916" s="87"/>
      <c r="Q916" s="87"/>
      <c r="R916" s="87"/>
      <c r="S916" s="87"/>
    </row>
    <row r="917" spans="14:19">
      <c r="N917" s="87"/>
      <c r="O917"/>
      <c r="P917" s="87"/>
      <c r="Q917" s="87"/>
      <c r="R917" s="87"/>
      <c r="S917" s="87"/>
    </row>
    <row r="918" spans="14:19">
      <c r="N918" s="87"/>
      <c r="O918"/>
      <c r="P918" s="87"/>
      <c r="Q918" s="87"/>
      <c r="R918" s="87"/>
      <c r="S918" s="87"/>
    </row>
    <row r="919" spans="14:19">
      <c r="N919" s="87"/>
      <c r="O919"/>
      <c r="P919" s="87"/>
      <c r="Q919" s="87"/>
      <c r="R919" s="87"/>
      <c r="S919" s="87"/>
    </row>
    <row r="920" spans="14:19">
      <c r="N920" s="87"/>
      <c r="O920"/>
      <c r="P920" s="87"/>
      <c r="Q920" s="87"/>
      <c r="R920" s="87"/>
      <c r="S920" s="87"/>
    </row>
    <row r="921" spans="14:19">
      <c r="N921" s="87"/>
      <c r="O921"/>
      <c r="P921" s="87"/>
      <c r="Q921" s="87"/>
      <c r="R921" s="87"/>
      <c r="S921" s="87"/>
    </row>
    <row r="922" spans="14:19">
      <c r="N922" s="87"/>
      <c r="O922"/>
      <c r="P922" s="87"/>
      <c r="Q922" s="87"/>
      <c r="R922" s="87"/>
      <c r="S922" s="87"/>
    </row>
    <row r="923" spans="14:19">
      <c r="N923" s="87"/>
      <c r="O923"/>
      <c r="P923" s="87"/>
      <c r="Q923" s="87"/>
      <c r="R923" s="87"/>
      <c r="S923" s="87"/>
    </row>
    <row r="924" spans="14:19">
      <c r="N924" s="87"/>
      <c r="O924"/>
      <c r="P924" s="87"/>
      <c r="Q924" s="87"/>
      <c r="R924" s="87"/>
      <c r="S924" s="87"/>
    </row>
    <row r="925" spans="14:19">
      <c r="N925" s="87"/>
      <c r="O925"/>
      <c r="P925" s="87"/>
      <c r="Q925" s="87"/>
      <c r="R925" s="87"/>
      <c r="S925" s="87"/>
    </row>
    <row r="926" spans="14:19">
      <c r="N926" s="87"/>
      <c r="O926"/>
      <c r="P926" s="87"/>
      <c r="Q926" s="87"/>
      <c r="R926" s="87"/>
      <c r="S926" s="87"/>
    </row>
    <row r="927" spans="14:19">
      <c r="N927" s="87"/>
      <c r="O927"/>
      <c r="P927" s="87"/>
      <c r="Q927" s="87"/>
      <c r="R927" s="87"/>
      <c r="S927" s="87"/>
    </row>
    <row r="928" spans="14:19">
      <c r="N928" s="87"/>
      <c r="O928"/>
      <c r="P928" s="87"/>
      <c r="Q928" s="87"/>
      <c r="R928" s="87"/>
      <c r="S928" s="87"/>
    </row>
    <row r="929" spans="14:19">
      <c r="N929" s="87"/>
      <c r="O929"/>
      <c r="P929" s="87"/>
      <c r="Q929" s="87"/>
      <c r="R929" s="87"/>
      <c r="S929" s="87"/>
    </row>
    <row r="930" spans="14:19">
      <c r="N930" s="87"/>
      <c r="O930"/>
      <c r="P930" s="87"/>
      <c r="Q930" s="87"/>
      <c r="R930" s="87"/>
      <c r="S930" s="87"/>
    </row>
    <row r="931" spans="14:19">
      <c r="N931" s="87"/>
      <c r="O931"/>
      <c r="P931" s="87"/>
      <c r="Q931" s="87"/>
      <c r="R931" s="87"/>
      <c r="S931" s="87"/>
    </row>
    <row r="932" spans="14:19">
      <c r="N932" s="87"/>
      <c r="O932"/>
      <c r="P932" s="87"/>
      <c r="Q932" s="87"/>
      <c r="R932" s="87"/>
      <c r="S932" s="87"/>
    </row>
    <row r="933" spans="14:19">
      <c r="N933" s="87"/>
      <c r="O933"/>
      <c r="P933" s="87"/>
      <c r="Q933" s="87"/>
      <c r="R933" s="87"/>
      <c r="S933" s="87"/>
    </row>
    <row r="934" spans="14:19">
      <c r="N934" s="87"/>
      <c r="O934"/>
      <c r="P934" s="87"/>
      <c r="Q934" s="87"/>
      <c r="R934" s="87"/>
      <c r="S934" s="87"/>
    </row>
    <row r="935" spans="14:19">
      <c r="N935" s="87"/>
      <c r="O935"/>
      <c r="P935" s="87"/>
      <c r="Q935" s="87"/>
      <c r="R935" s="87"/>
      <c r="S935" s="87"/>
    </row>
    <row r="936" spans="14:19">
      <c r="N936" s="87"/>
      <c r="O936"/>
      <c r="P936" s="87"/>
      <c r="Q936" s="87"/>
      <c r="R936" s="87"/>
      <c r="S936" s="87"/>
    </row>
    <row r="937" spans="14:19">
      <c r="N937" s="87"/>
      <c r="O937"/>
      <c r="P937" s="87"/>
      <c r="Q937" s="87"/>
      <c r="R937" s="87"/>
      <c r="S937" s="87"/>
    </row>
    <row r="938" spans="14:19">
      <c r="N938" s="87"/>
      <c r="O938"/>
      <c r="P938" s="87"/>
      <c r="Q938" s="87"/>
      <c r="R938" s="87"/>
      <c r="S938" s="87"/>
    </row>
    <row r="939" spans="14:19">
      <c r="N939" s="87"/>
      <c r="O939"/>
      <c r="P939" s="87"/>
      <c r="Q939" s="87"/>
      <c r="R939" s="87"/>
      <c r="S939" s="87"/>
    </row>
    <row r="940" spans="14:19">
      <c r="N940" s="87"/>
      <c r="O940"/>
      <c r="P940" s="87"/>
      <c r="Q940" s="87"/>
      <c r="R940" s="87"/>
      <c r="S940" s="87"/>
    </row>
    <row r="941" spans="14:19">
      <c r="N941" s="87"/>
      <c r="O941"/>
      <c r="P941" s="87"/>
      <c r="Q941" s="87"/>
      <c r="R941" s="87"/>
      <c r="S941" s="87"/>
    </row>
    <row r="942" spans="14:19">
      <c r="N942" s="87"/>
      <c r="O942"/>
      <c r="P942" s="87"/>
      <c r="Q942" s="87"/>
      <c r="R942" s="87"/>
      <c r="S942" s="87"/>
    </row>
    <row r="943" spans="14:19">
      <c r="N943" s="87"/>
      <c r="O943"/>
      <c r="P943" s="87"/>
      <c r="Q943" s="87"/>
      <c r="R943" s="87"/>
      <c r="S943" s="87"/>
    </row>
    <row r="944" spans="14:19">
      <c r="N944" s="87"/>
      <c r="O944"/>
      <c r="P944" s="87"/>
      <c r="Q944" s="87"/>
      <c r="R944" s="87"/>
      <c r="S944" s="87"/>
    </row>
    <row r="945" spans="14:19">
      <c r="N945" s="87"/>
      <c r="O945"/>
      <c r="P945" s="87"/>
      <c r="Q945" s="87"/>
      <c r="R945" s="87"/>
      <c r="S945" s="87"/>
    </row>
    <row r="946" spans="14:19">
      <c r="N946" s="87"/>
      <c r="O946"/>
      <c r="P946" s="87"/>
      <c r="Q946" s="87"/>
      <c r="R946" s="87"/>
      <c r="S946" s="87"/>
    </row>
    <row r="947" spans="14:19">
      <c r="N947" s="87"/>
      <c r="O947"/>
      <c r="P947" s="87"/>
      <c r="Q947" s="87"/>
      <c r="R947" s="87"/>
      <c r="S947" s="87"/>
    </row>
    <row r="948" spans="14:19">
      <c r="N948" s="87"/>
      <c r="O948"/>
      <c r="P948" s="87"/>
      <c r="Q948" s="87"/>
      <c r="R948" s="87"/>
      <c r="S948" s="87"/>
    </row>
    <row r="949" spans="14:19">
      <c r="N949" s="87"/>
      <c r="O949"/>
      <c r="P949" s="87"/>
      <c r="Q949" s="87"/>
      <c r="R949" s="87"/>
      <c r="S949" s="87"/>
    </row>
    <row r="950" spans="14:19">
      <c r="N950" s="87"/>
      <c r="O950"/>
      <c r="P950" s="87"/>
      <c r="Q950" s="87"/>
      <c r="R950" s="87"/>
      <c r="S950" s="87"/>
    </row>
    <row r="951" spans="14:19">
      <c r="N951" s="87"/>
      <c r="O951"/>
      <c r="P951" s="87"/>
      <c r="Q951" s="87"/>
      <c r="R951" s="87"/>
      <c r="S951" s="87"/>
    </row>
    <row r="952" spans="14:19">
      <c r="N952" s="87"/>
      <c r="O952"/>
      <c r="P952" s="87"/>
      <c r="Q952" s="87"/>
      <c r="R952" s="87"/>
      <c r="S952" s="87"/>
    </row>
    <row r="953" spans="14:19">
      <c r="N953" s="87"/>
      <c r="O953"/>
      <c r="P953" s="87"/>
      <c r="Q953" s="87"/>
      <c r="R953" s="87"/>
      <c r="S953" s="87"/>
    </row>
    <row r="954" spans="14:19">
      <c r="N954" s="87"/>
      <c r="O954"/>
      <c r="P954" s="87"/>
      <c r="Q954" s="87"/>
      <c r="R954" s="87"/>
      <c r="S954" s="87"/>
    </row>
    <row r="955" spans="14:19">
      <c r="N955" s="87"/>
      <c r="O955"/>
      <c r="P955" s="87"/>
      <c r="Q955" s="87"/>
      <c r="R955" s="87"/>
      <c r="S955" s="87"/>
    </row>
    <row r="956" spans="14:19">
      <c r="N956" s="87"/>
      <c r="O956"/>
      <c r="P956" s="87"/>
      <c r="Q956" s="87"/>
      <c r="R956" s="87"/>
      <c r="S956" s="87"/>
    </row>
    <row r="957" spans="14:19">
      <c r="N957" s="87"/>
      <c r="O957"/>
      <c r="P957" s="87"/>
      <c r="Q957" s="87"/>
      <c r="R957" s="87"/>
      <c r="S957" s="87"/>
    </row>
    <row r="958" spans="14:19">
      <c r="N958" s="87"/>
      <c r="O958"/>
      <c r="P958" s="87"/>
      <c r="Q958" s="87"/>
      <c r="R958" s="87"/>
      <c r="S958" s="87"/>
    </row>
    <row r="959" spans="14:19">
      <c r="N959" s="87"/>
      <c r="O959"/>
      <c r="P959" s="87"/>
      <c r="Q959" s="87"/>
      <c r="R959" s="87"/>
      <c r="S959" s="87"/>
    </row>
    <row r="960" spans="14:19">
      <c r="N960" s="87"/>
      <c r="O960"/>
      <c r="P960" s="87"/>
      <c r="Q960" s="87"/>
      <c r="R960" s="87"/>
      <c r="S960" s="87"/>
    </row>
    <row r="961" spans="14:19">
      <c r="N961" s="87"/>
      <c r="O961"/>
      <c r="P961" s="87"/>
      <c r="Q961" s="87"/>
      <c r="R961" s="87"/>
      <c r="S961" s="87"/>
    </row>
    <row r="962" spans="14:19">
      <c r="N962" s="87"/>
      <c r="O962"/>
      <c r="P962" s="87"/>
      <c r="Q962" s="87"/>
      <c r="R962" s="87"/>
      <c r="S962" s="87"/>
    </row>
    <row r="963" spans="14:19">
      <c r="N963" s="87"/>
      <c r="O963"/>
      <c r="P963" s="87"/>
      <c r="Q963" s="87"/>
      <c r="R963" s="87"/>
      <c r="S963" s="87"/>
    </row>
    <row r="964" spans="14:19">
      <c r="N964" s="87"/>
      <c r="O964"/>
      <c r="P964" s="87"/>
      <c r="Q964" s="87"/>
      <c r="R964" s="87"/>
      <c r="S964" s="87"/>
    </row>
    <row r="965" spans="14:19">
      <c r="N965" s="87"/>
      <c r="O965"/>
      <c r="P965" s="87"/>
      <c r="Q965" s="87"/>
      <c r="R965" s="87"/>
      <c r="S965" s="87"/>
    </row>
    <row r="966" spans="14:19">
      <c r="N966" s="87"/>
      <c r="O966"/>
      <c r="P966" s="87"/>
      <c r="Q966" s="87"/>
      <c r="R966" s="87"/>
      <c r="S966" s="87"/>
    </row>
    <row r="967" spans="14:19">
      <c r="N967" s="87"/>
      <c r="O967"/>
      <c r="P967" s="87"/>
      <c r="Q967" s="87"/>
      <c r="R967" s="87"/>
      <c r="S967" s="87"/>
    </row>
    <row r="968" spans="14:19">
      <c r="N968" s="87"/>
      <c r="O968"/>
      <c r="P968" s="87"/>
      <c r="Q968" s="87"/>
      <c r="R968" s="87"/>
      <c r="S968" s="87"/>
    </row>
    <row r="969" spans="14:19">
      <c r="N969" s="87"/>
      <c r="O969"/>
      <c r="P969" s="87"/>
      <c r="Q969" s="87"/>
      <c r="R969" s="87"/>
      <c r="S969" s="87"/>
    </row>
    <row r="970" spans="14:19">
      <c r="N970" s="87"/>
      <c r="O970"/>
      <c r="P970" s="87"/>
      <c r="Q970" s="87"/>
      <c r="R970" s="87"/>
      <c r="S970" s="87"/>
    </row>
    <row r="971" spans="14:19">
      <c r="N971" s="87"/>
      <c r="O971"/>
      <c r="P971" s="87"/>
      <c r="Q971" s="87"/>
      <c r="R971" s="87"/>
      <c r="S971" s="87"/>
    </row>
    <row r="972" spans="14:19">
      <c r="N972" s="87"/>
      <c r="O972"/>
      <c r="P972" s="87"/>
      <c r="Q972" s="87"/>
      <c r="R972" s="87"/>
      <c r="S972" s="87"/>
    </row>
    <row r="973" spans="14:19">
      <c r="N973" s="87"/>
      <c r="O973"/>
      <c r="P973" s="87"/>
      <c r="Q973" s="87"/>
      <c r="R973" s="87"/>
      <c r="S973" s="87"/>
    </row>
    <row r="974" spans="14:19">
      <c r="N974" s="87"/>
      <c r="O974"/>
      <c r="P974" s="87"/>
      <c r="Q974" s="87"/>
      <c r="R974" s="87"/>
      <c r="S974" s="87"/>
    </row>
    <row r="975" spans="14:19">
      <c r="N975" s="87"/>
      <c r="O975"/>
      <c r="P975" s="87"/>
      <c r="Q975" s="87"/>
      <c r="R975" s="87"/>
      <c r="S975" s="87"/>
    </row>
    <row r="976" spans="14:19">
      <c r="N976" s="87"/>
      <c r="O976"/>
      <c r="P976" s="87"/>
      <c r="Q976" s="87"/>
      <c r="R976" s="87"/>
      <c r="S976" s="87"/>
    </row>
    <row r="977" spans="14:19">
      <c r="N977" s="87"/>
      <c r="O977"/>
      <c r="P977" s="87"/>
      <c r="Q977" s="87"/>
      <c r="R977" s="87"/>
      <c r="S977" s="87"/>
    </row>
    <row r="978" spans="14:19">
      <c r="N978" s="87"/>
      <c r="O978"/>
      <c r="P978" s="87"/>
      <c r="Q978" s="87"/>
      <c r="R978" s="87"/>
      <c r="S978" s="87"/>
    </row>
    <row r="979" spans="14:19">
      <c r="N979" s="87"/>
      <c r="O979"/>
      <c r="P979" s="87"/>
      <c r="Q979" s="87"/>
      <c r="R979" s="87"/>
      <c r="S979" s="87"/>
    </row>
    <row r="980" spans="14:19">
      <c r="N980" s="87"/>
      <c r="O980"/>
      <c r="P980" s="87"/>
      <c r="Q980" s="87"/>
      <c r="R980" s="87"/>
      <c r="S980" s="87"/>
    </row>
    <row r="981" spans="14:19">
      <c r="N981" s="87"/>
      <c r="O981"/>
      <c r="P981" s="87"/>
      <c r="Q981" s="87"/>
      <c r="R981" s="87"/>
      <c r="S981" s="87"/>
    </row>
    <row r="982" spans="14:19">
      <c r="N982" s="87"/>
      <c r="O982"/>
      <c r="P982" s="87"/>
      <c r="Q982" s="87"/>
      <c r="R982" s="87"/>
      <c r="S982" s="87"/>
    </row>
    <row r="983" spans="14:19">
      <c r="N983" s="87"/>
      <c r="O983"/>
      <c r="P983" s="87"/>
      <c r="Q983" s="87"/>
      <c r="R983" s="87"/>
      <c r="S983" s="87"/>
    </row>
    <row r="984" spans="14:19">
      <c r="N984" s="87"/>
      <c r="O984"/>
      <c r="P984" s="87"/>
      <c r="Q984" s="87"/>
      <c r="R984" s="87"/>
      <c r="S984" s="87"/>
    </row>
    <row r="985" spans="14:19">
      <c r="N985" s="87"/>
      <c r="O985"/>
      <c r="P985" s="87"/>
      <c r="Q985" s="87"/>
      <c r="R985" s="87"/>
      <c r="S985" s="87"/>
    </row>
    <row r="986" spans="14:19">
      <c r="N986" s="87"/>
      <c r="O986"/>
      <c r="P986" s="87"/>
      <c r="Q986" s="87"/>
      <c r="R986" s="87"/>
      <c r="S986" s="87"/>
    </row>
    <row r="987" spans="14:19">
      <c r="N987" s="87"/>
      <c r="O987"/>
      <c r="P987" s="87"/>
      <c r="Q987" s="87"/>
      <c r="R987" s="87"/>
      <c r="S987" s="87"/>
    </row>
    <row r="988" spans="14:19">
      <c r="N988" s="87"/>
      <c r="O988"/>
      <c r="P988" s="87"/>
      <c r="Q988" s="87"/>
      <c r="R988" s="87"/>
      <c r="S988" s="87"/>
    </row>
    <row r="989" spans="14:19">
      <c r="N989" s="87"/>
      <c r="O989"/>
      <c r="P989" s="87"/>
      <c r="Q989" s="87"/>
      <c r="R989" s="87"/>
      <c r="S989" s="87"/>
    </row>
    <row r="990" spans="14:19">
      <c r="N990" s="87"/>
      <c r="O990"/>
      <c r="P990" s="87"/>
      <c r="Q990" s="87"/>
      <c r="R990" s="87"/>
      <c r="S990" s="87"/>
    </row>
    <row r="991" spans="14:19">
      <c r="N991" s="87"/>
      <c r="O991"/>
      <c r="P991" s="87"/>
      <c r="Q991" s="87"/>
      <c r="R991" s="87"/>
      <c r="S991" s="87"/>
    </row>
    <row r="992" spans="14:19">
      <c r="N992" s="87"/>
      <c r="O992"/>
      <c r="P992" s="87"/>
      <c r="Q992" s="87"/>
      <c r="R992" s="87"/>
      <c r="S992" s="87"/>
    </row>
    <row r="993" spans="14:19">
      <c r="N993" s="87"/>
      <c r="O993"/>
      <c r="P993" s="87"/>
      <c r="Q993" s="87"/>
      <c r="R993" s="87"/>
      <c r="S993" s="87"/>
    </row>
    <row r="994" spans="14:19">
      <c r="N994" s="87"/>
      <c r="O994"/>
      <c r="P994" s="87"/>
      <c r="Q994" s="87"/>
      <c r="R994" s="87"/>
      <c r="S994" s="87"/>
    </row>
    <row r="995" spans="14:19">
      <c r="N995" s="87"/>
      <c r="O995"/>
      <c r="P995" s="87"/>
      <c r="Q995" s="87"/>
      <c r="R995" s="87"/>
      <c r="S995" s="87"/>
    </row>
    <row r="996" spans="14:19">
      <c r="N996" s="87"/>
      <c r="O996"/>
      <c r="P996" s="87"/>
      <c r="Q996" s="87"/>
      <c r="R996" s="87"/>
      <c r="S996" s="87"/>
    </row>
    <row r="997" spans="14:19">
      <c r="N997" s="87"/>
      <c r="O997"/>
      <c r="P997" s="87"/>
      <c r="Q997" s="87"/>
      <c r="R997" s="87"/>
      <c r="S997" s="87"/>
    </row>
    <row r="998" spans="14:19">
      <c r="N998" s="87"/>
      <c r="O998"/>
      <c r="P998" s="87"/>
      <c r="Q998" s="87"/>
      <c r="R998" s="87"/>
      <c r="S998" s="87"/>
    </row>
    <row r="999" spans="14:19">
      <c r="N999" s="87"/>
      <c r="O999"/>
      <c r="P999" s="87"/>
      <c r="Q999" s="87"/>
      <c r="R999" s="87"/>
      <c r="S999" s="87"/>
    </row>
    <row r="1000" spans="14:19">
      <c r="N1000" s="87"/>
      <c r="O1000"/>
      <c r="P1000" s="87"/>
      <c r="Q1000" s="87"/>
      <c r="R1000" s="87"/>
      <c r="S1000" s="87"/>
    </row>
    <row r="1001" spans="14:19">
      <c r="N1001" s="87"/>
      <c r="O1001"/>
      <c r="P1001" s="87"/>
      <c r="Q1001" s="87"/>
      <c r="R1001" s="87"/>
      <c r="S1001" s="87"/>
    </row>
    <row r="1002" spans="14:19">
      <c r="N1002" s="87"/>
      <c r="O1002"/>
      <c r="P1002" s="87"/>
      <c r="Q1002" s="87"/>
      <c r="R1002" s="87"/>
      <c r="S1002" s="87"/>
    </row>
    <row r="1003" spans="14:19">
      <c r="N1003" s="87"/>
      <c r="O1003"/>
      <c r="P1003" s="87"/>
      <c r="Q1003" s="87"/>
      <c r="R1003" s="87"/>
      <c r="S1003" s="87"/>
    </row>
    <row r="1004" spans="14:19">
      <c r="N1004" s="87"/>
      <c r="O1004"/>
      <c r="P1004" s="87"/>
      <c r="Q1004" s="87"/>
      <c r="R1004" s="87"/>
      <c r="S1004" s="87"/>
    </row>
    <row r="1005" spans="14:19">
      <c r="N1005" s="87"/>
      <c r="O1005"/>
      <c r="P1005" s="87"/>
      <c r="Q1005" s="87"/>
      <c r="R1005" s="87"/>
      <c r="S1005" s="87"/>
    </row>
    <row r="1006" spans="14:19">
      <c r="N1006" s="87"/>
      <c r="O1006"/>
      <c r="P1006" s="87"/>
      <c r="Q1006" s="87"/>
      <c r="R1006" s="87"/>
      <c r="S1006" s="87"/>
    </row>
    <row r="1007" spans="14:19">
      <c r="N1007" s="87"/>
      <c r="O1007"/>
      <c r="P1007" s="87"/>
      <c r="Q1007" s="87"/>
      <c r="R1007" s="87"/>
      <c r="S1007" s="87"/>
    </row>
    <row r="1008" spans="14:19">
      <c r="N1008" s="87"/>
      <c r="O1008"/>
      <c r="P1008" s="87"/>
      <c r="Q1008" s="87"/>
      <c r="R1008" s="87"/>
      <c r="S1008" s="87"/>
    </row>
    <row r="1009" spans="14:19">
      <c r="N1009" s="87"/>
      <c r="O1009"/>
      <c r="P1009" s="87"/>
      <c r="Q1009" s="87"/>
      <c r="R1009" s="87"/>
      <c r="S1009" s="87"/>
    </row>
    <row r="1010" spans="14:19">
      <c r="N1010" s="87"/>
      <c r="O1010"/>
      <c r="P1010" s="87"/>
      <c r="Q1010" s="87"/>
      <c r="R1010" s="87"/>
      <c r="S1010" s="87"/>
    </row>
    <row r="1011" spans="14:19">
      <c r="N1011" s="87"/>
      <c r="O1011"/>
      <c r="P1011" s="87"/>
      <c r="Q1011" s="87"/>
      <c r="R1011" s="87"/>
      <c r="S1011" s="87"/>
    </row>
    <row r="1012" spans="14:19">
      <c r="N1012" s="87"/>
      <c r="O1012"/>
      <c r="P1012" s="87"/>
      <c r="Q1012" s="87"/>
      <c r="R1012" s="87"/>
      <c r="S1012" s="87"/>
    </row>
    <row r="1013" spans="14:19">
      <c r="N1013" s="87"/>
      <c r="O1013"/>
      <c r="P1013" s="87"/>
      <c r="Q1013" s="87"/>
      <c r="R1013" s="87"/>
      <c r="S1013" s="87"/>
    </row>
    <row r="1014" spans="14:19">
      <c r="N1014" s="87"/>
      <c r="O1014"/>
      <c r="P1014" s="87"/>
      <c r="Q1014" s="87"/>
      <c r="R1014" s="87"/>
      <c r="S1014" s="87"/>
    </row>
    <row r="1015" spans="14:19">
      <c r="N1015" s="87"/>
      <c r="O1015"/>
      <c r="P1015" s="87"/>
      <c r="Q1015" s="87"/>
      <c r="R1015" s="87"/>
      <c r="S1015" s="87"/>
    </row>
    <row r="1016" spans="14:19">
      <c r="N1016" s="87"/>
      <c r="O1016"/>
      <c r="P1016" s="87"/>
      <c r="Q1016" s="87"/>
      <c r="R1016" s="87"/>
      <c r="S1016" s="87"/>
    </row>
    <row r="1017" spans="14:19">
      <c r="N1017" s="87"/>
      <c r="O1017"/>
      <c r="P1017" s="87"/>
      <c r="Q1017" s="87"/>
      <c r="R1017" s="87"/>
      <c r="S1017" s="87"/>
    </row>
    <row r="1018" spans="14:19">
      <c r="N1018" s="87"/>
      <c r="O1018"/>
      <c r="P1018" s="87"/>
      <c r="Q1018" s="87"/>
      <c r="R1018" s="87"/>
      <c r="S1018" s="87"/>
    </row>
    <row r="1019" spans="14:19">
      <c r="N1019" s="87"/>
      <c r="O1019"/>
      <c r="P1019" s="87"/>
      <c r="Q1019" s="87"/>
      <c r="R1019" s="87"/>
      <c r="S1019" s="87"/>
    </row>
    <row r="1020" spans="14:19">
      <c r="N1020" s="87"/>
      <c r="O1020"/>
      <c r="P1020" s="87"/>
      <c r="Q1020" s="87"/>
      <c r="R1020" s="87"/>
      <c r="S1020" s="87"/>
    </row>
    <row r="1021" spans="14:19">
      <c r="N1021" s="87"/>
      <c r="O1021"/>
      <c r="P1021" s="87"/>
      <c r="Q1021" s="87"/>
      <c r="R1021" s="87"/>
      <c r="S1021" s="87"/>
    </row>
    <row r="1022" spans="14:19">
      <c r="N1022" s="87"/>
      <c r="O1022"/>
      <c r="P1022" s="87"/>
      <c r="Q1022" s="87"/>
      <c r="R1022" s="87"/>
      <c r="S1022" s="87"/>
    </row>
    <row r="1023" spans="14:19">
      <c r="N1023" s="87"/>
      <c r="O1023"/>
      <c r="P1023" s="87"/>
      <c r="Q1023" s="87"/>
      <c r="R1023" s="87"/>
      <c r="S1023" s="87"/>
    </row>
    <row r="1024" spans="14:19">
      <c r="N1024" s="87"/>
      <c r="O1024"/>
      <c r="P1024" s="87"/>
      <c r="Q1024" s="87"/>
      <c r="R1024" s="87"/>
      <c r="S1024" s="87"/>
    </row>
    <row r="1025" spans="14:19">
      <c r="N1025" s="87"/>
      <c r="O1025"/>
      <c r="P1025" s="87"/>
      <c r="Q1025" s="87"/>
      <c r="R1025" s="87"/>
      <c r="S1025" s="87"/>
    </row>
    <row r="1026" spans="14:19">
      <c r="N1026" s="87"/>
      <c r="O1026"/>
      <c r="P1026" s="87"/>
      <c r="Q1026" s="87"/>
      <c r="R1026" s="87"/>
      <c r="S1026" s="87"/>
    </row>
    <row r="1027" spans="14:19">
      <c r="N1027" s="87"/>
      <c r="O1027"/>
      <c r="P1027" s="87"/>
      <c r="Q1027" s="87"/>
      <c r="R1027" s="87"/>
      <c r="S1027" s="87"/>
    </row>
    <row r="1028" spans="14:19">
      <c r="N1028" s="87"/>
      <c r="O1028"/>
      <c r="P1028" s="87"/>
      <c r="Q1028" s="87"/>
      <c r="R1028" s="87"/>
      <c r="S1028" s="87"/>
    </row>
    <row r="1029" spans="14:19">
      <c r="N1029" s="87"/>
      <c r="O1029"/>
      <c r="P1029" s="87"/>
      <c r="Q1029" s="87"/>
      <c r="R1029" s="87"/>
      <c r="S1029" s="87"/>
    </row>
    <row r="1030" spans="14:19">
      <c r="N1030" s="87"/>
      <c r="O1030"/>
      <c r="P1030" s="87"/>
      <c r="Q1030" s="87"/>
      <c r="R1030" s="87"/>
      <c r="S1030" s="87"/>
    </row>
    <row r="1031" spans="14:19">
      <c r="N1031" s="87"/>
      <c r="O1031"/>
      <c r="P1031" s="87"/>
      <c r="Q1031" s="87"/>
      <c r="R1031" s="87"/>
      <c r="S1031" s="87"/>
    </row>
    <row r="1032" spans="14:19">
      <c r="N1032" s="87"/>
      <c r="O1032"/>
      <c r="P1032" s="87"/>
      <c r="Q1032" s="87"/>
      <c r="R1032" s="87"/>
      <c r="S1032" s="87"/>
    </row>
    <row r="1033" spans="14:19">
      <c r="N1033" s="87"/>
      <c r="O1033"/>
      <c r="P1033" s="87"/>
      <c r="Q1033" s="87"/>
      <c r="R1033" s="87"/>
      <c r="S1033" s="87"/>
    </row>
    <row r="1034" spans="14:19">
      <c r="N1034" s="87"/>
      <c r="O1034"/>
      <c r="P1034" s="87"/>
      <c r="Q1034" s="87"/>
      <c r="R1034" s="87"/>
      <c r="S1034" s="87"/>
    </row>
    <row r="1035" spans="14:19">
      <c r="N1035" s="87"/>
      <c r="O1035"/>
      <c r="P1035" s="87"/>
      <c r="Q1035" s="87"/>
      <c r="R1035" s="87"/>
      <c r="S1035" s="87"/>
    </row>
    <row r="1036" spans="14:19">
      <c r="N1036" s="87"/>
      <c r="O1036"/>
      <c r="P1036" s="87"/>
      <c r="Q1036" s="87"/>
      <c r="R1036" s="87"/>
      <c r="S1036" s="87"/>
    </row>
    <row r="1037" spans="14:19">
      <c r="N1037" s="87"/>
      <c r="O1037"/>
      <c r="P1037" s="87"/>
      <c r="Q1037" s="87"/>
      <c r="R1037" s="87"/>
      <c r="S1037" s="87"/>
    </row>
    <row r="1038" spans="14:19">
      <c r="N1038" s="87"/>
      <c r="O1038"/>
      <c r="P1038" s="87"/>
      <c r="Q1038" s="87"/>
      <c r="R1038" s="87"/>
      <c r="S1038" s="87"/>
    </row>
    <row r="1039" spans="14:19">
      <c r="N1039" s="87"/>
      <c r="O1039"/>
      <c r="P1039" s="87"/>
      <c r="Q1039" s="87"/>
      <c r="R1039" s="87"/>
      <c r="S1039" s="87"/>
    </row>
    <row r="1040" spans="14:19">
      <c r="N1040" s="87"/>
      <c r="O1040"/>
      <c r="P1040" s="87"/>
      <c r="Q1040" s="87"/>
      <c r="R1040" s="87"/>
      <c r="S1040" s="87"/>
    </row>
    <row r="1041" spans="14:19">
      <c r="N1041" s="87"/>
      <c r="O1041"/>
      <c r="P1041" s="87"/>
      <c r="Q1041" s="87"/>
      <c r="R1041" s="87"/>
      <c r="S1041" s="87"/>
    </row>
    <row r="1042" spans="14:19">
      <c r="N1042" s="87"/>
      <c r="O1042"/>
      <c r="P1042" s="87"/>
      <c r="Q1042" s="87"/>
      <c r="R1042" s="87"/>
      <c r="S1042" s="87"/>
    </row>
    <row r="1043" spans="14:19">
      <c r="N1043" s="87"/>
      <c r="O1043"/>
      <c r="P1043" s="87"/>
      <c r="Q1043" s="87"/>
      <c r="R1043" s="87"/>
      <c r="S1043" s="87"/>
    </row>
    <row r="1044" spans="14:19">
      <c r="N1044" s="87"/>
      <c r="O1044"/>
      <c r="P1044" s="87"/>
      <c r="Q1044" s="87"/>
      <c r="R1044" s="87"/>
      <c r="S1044" s="87"/>
    </row>
    <row r="1045" spans="14:19">
      <c r="N1045" s="87"/>
      <c r="O1045"/>
      <c r="P1045" s="87"/>
      <c r="Q1045" s="87"/>
      <c r="R1045" s="87"/>
      <c r="S1045" s="87"/>
    </row>
    <row r="1046" spans="14:19">
      <c r="N1046" s="87"/>
      <c r="O1046"/>
      <c r="P1046" s="87"/>
      <c r="Q1046" s="87"/>
      <c r="R1046" s="87"/>
      <c r="S1046" s="87"/>
    </row>
    <row r="1047" spans="14:19">
      <c r="N1047" s="87"/>
      <c r="O1047"/>
      <c r="P1047" s="87"/>
      <c r="Q1047" s="87"/>
      <c r="R1047" s="87"/>
      <c r="S1047" s="87"/>
    </row>
    <row r="1048" spans="14:19">
      <c r="N1048" s="87"/>
      <c r="O1048"/>
      <c r="P1048" s="87"/>
      <c r="Q1048" s="87"/>
      <c r="R1048" s="87"/>
      <c r="S1048" s="87"/>
    </row>
    <row r="1049" spans="14:19">
      <c r="N1049" s="87"/>
      <c r="O1049"/>
      <c r="P1049" s="87"/>
      <c r="Q1049" s="87"/>
      <c r="R1049" s="87"/>
      <c r="S1049" s="87"/>
    </row>
    <row r="1050" spans="14:19">
      <c r="N1050" s="87"/>
      <c r="O1050"/>
      <c r="P1050" s="87"/>
      <c r="Q1050" s="87"/>
      <c r="R1050" s="87"/>
      <c r="S1050" s="87"/>
    </row>
    <row r="1051" spans="14:19">
      <c r="N1051" s="87"/>
      <c r="O1051"/>
      <c r="P1051" s="87"/>
      <c r="Q1051" s="87"/>
      <c r="R1051" s="87"/>
      <c r="S1051" s="87"/>
    </row>
    <row r="1052" spans="14:19">
      <c r="N1052" s="87"/>
      <c r="O1052"/>
      <c r="P1052" s="87"/>
      <c r="Q1052" s="87"/>
      <c r="R1052" s="87"/>
      <c r="S1052" s="87"/>
    </row>
    <row r="1053" spans="14:19">
      <c r="N1053" s="87"/>
      <c r="O1053"/>
      <c r="P1053" s="87"/>
      <c r="Q1053" s="87"/>
      <c r="R1053" s="87"/>
      <c r="S1053" s="87"/>
    </row>
    <row r="1054" spans="14:19">
      <c r="N1054" s="87"/>
      <c r="O1054"/>
      <c r="P1054" s="87"/>
      <c r="Q1054" s="87"/>
      <c r="R1054" s="87"/>
      <c r="S1054" s="87"/>
    </row>
    <row r="1055" spans="14:19">
      <c r="N1055" s="87"/>
      <c r="O1055"/>
      <c r="P1055" s="87"/>
      <c r="Q1055" s="87"/>
      <c r="R1055" s="87"/>
      <c r="S1055" s="87"/>
    </row>
    <row r="1056" spans="14:19">
      <c r="N1056" s="87"/>
      <c r="O1056"/>
      <c r="P1056" s="87"/>
      <c r="Q1056" s="87"/>
      <c r="R1056" s="87"/>
      <c r="S1056" s="87"/>
    </row>
    <row r="1057" spans="14:19">
      <c r="N1057" s="87"/>
      <c r="O1057"/>
      <c r="P1057" s="87"/>
      <c r="Q1057" s="87"/>
      <c r="R1057" s="87"/>
      <c r="S1057" s="87"/>
    </row>
    <row r="1058" spans="14:19">
      <c r="N1058" s="87"/>
      <c r="O1058"/>
      <c r="P1058" s="87"/>
      <c r="Q1058" s="87"/>
      <c r="R1058" s="87"/>
      <c r="S1058" s="87"/>
    </row>
    <row r="1059" spans="14:19">
      <c r="N1059" s="87"/>
      <c r="O1059"/>
      <c r="P1059" s="87"/>
      <c r="Q1059" s="87"/>
      <c r="R1059" s="87"/>
      <c r="S1059" s="87"/>
    </row>
    <row r="1060" spans="14:19">
      <c r="N1060" s="87"/>
      <c r="O1060"/>
      <c r="P1060" s="87"/>
      <c r="Q1060" s="87"/>
      <c r="R1060" s="87"/>
      <c r="S1060" s="87"/>
    </row>
    <row r="1061" spans="14:19">
      <c r="N1061" s="87"/>
      <c r="O1061"/>
      <c r="P1061" s="87"/>
      <c r="Q1061" s="87"/>
      <c r="R1061" s="87"/>
      <c r="S1061" s="87"/>
    </row>
    <row r="1062" spans="14:19">
      <c r="N1062" s="87"/>
      <c r="O1062"/>
      <c r="P1062" s="87"/>
      <c r="Q1062" s="87"/>
      <c r="R1062" s="87"/>
      <c r="S1062" s="87"/>
    </row>
    <row r="1063" spans="14:19">
      <c r="N1063" s="87"/>
      <c r="O1063"/>
      <c r="P1063" s="87"/>
      <c r="Q1063" s="87"/>
      <c r="R1063" s="87"/>
      <c r="S1063" s="87"/>
    </row>
    <row r="1064" spans="14:19">
      <c r="N1064" s="87"/>
      <c r="O1064"/>
      <c r="P1064" s="87"/>
      <c r="Q1064" s="87"/>
      <c r="R1064" s="87"/>
      <c r="S1064" s="87"/>
    </row>
    <row r="1065" spans="14:19">
      <c r="N1065" s="87"/>
      <c r="O1065"/>
      <c r="P1065" s="87"/>
      <c r="Q1065" s="87"/>
      <c r="R1065" s="87"/>
      <c r="S1065" s="87"/>
    </row>
    <row r="1066" spans="14:19">
      <c r="N1066" s="87"/>
      <c r="O1066"/>
      <c r="P1066" s="87"/>
      <c r="Q1066" s="87"/>
      <c r="R1066" s="87"/>
      <c r="S1066" s="87"/>
    </row>
    <row r="1067" spans="14:19">
      <c r="N1067" s="87"/>
      <c r="O1067"/>
      <c r="P1067" s="87"/>
      <c r="Q1067" s="87"/>
      <c r="R1067" s="87"/>
      <c r="S1067" s="87"/>
    </row>
    <row r="1068" spans="14:19">
      <c r="N1068" s="87"/>
      <c r="O1068"/>
      <c r="P1068" s="87"/>
      <c r="Q1068" s="87"/>
      <c r="R1068" s="87"/>
      <c r="S1068" s="87"/>
    </row>
    <row r="1069" spans="14:19">
      <c r="N1069" s="87"/>
      <c r="O1069"/>
      <c r="P1069" s="87"/>
      <c r="Q1069" s="87"/>
      <c r="R1069" s="87"/>
      <c r="S1069" s="87"/>
    </row>
    <row r="1070" spans="14:19">
      <c r="N1070" s="87"/>
      <c r="O1070"/>
      <c r="P1070" s="87"/>
      <c r="Q1070" s="87"/>
      <c r="R1070" s="87"/>
      <c r="S1070" s="87"/>
    </row>
    <row r="1071" spans="14:19">
      <c r="N1071" s="87"/>
      <c r="O1071"/>
      <c r="P1071" s="87"/>
      <c r="Q1071" s="87"/>
      <c r="R1071" s="87"/>
      <c r="S1071" s="87"/>
    </row>
    <row r="1072" spans="14:19">
      <c r="N1072" s="87"/>
      <c r="O1072"/>
      <c r="P1072" s="87"/>
      <c r="Q1072" s="87"/>
      <c r="R1072" s="87"/>
      <c r="S1072" s="87"/>
    </row>
    <row r="1073" spans="14:19">
      <c r="N1073" s="87"/>
      <c r="O1073"/>
      <c r="P1073" s="87"/>
      <c r="Q1073" s="87"/>
      <c r="R1073" s="87"/>
      <c r="S1073" s="87"/>
    </row>
    <row r="1074" spans="14:19">
      <c r="N1074" s="87"/>
      <c r="O1074"/>
      <c r="P1074" s="87"/>
      <c r="Q1074" s="87"/>
      <c r="R1074" s="87"/>
      <c r="S1074" s="87"/>
    </row>
    <row r="1075" spans="14:19">
      <c r="N1075" s="87"/>
      <c r="O1075"/>
      <c r="P1075" s="87"/>
      <c r="Q1075" s="87"/>
      <c r="R1075" s="87"/>
      <c r="S1075" s="87"/>
    </row>
    <row r="1076" spans="14:19">
      <c r="N1076" s="87"/>
      <c r="O1076"/>
      <c r="P1076" s="87"/>
      <c r="Q1076" s="87"/>
      <c r="R1076" s="87"/>
      <c r="S1076" s="87"/>
    </row>
    <row r="1077" spans="14:19">
      <c r="N1077" s="87"/>
      <c r="O1077"/>
      <c r="P1077" s="87"/>
      <c r="Q1077" s="87"/>
      <c r="R1077" s="87"/>
      <c r="S1077" s="87"/>
    </row>
    <row r="1078" spans="14:19">
      <c r="N1078" s="87"/>
      <c r="O1078"/>
      <c r="P1078" s="87"/>
      <c r="Q1078" s="87"/>
      <c r="R1078" s="87"/>
      <c r="S1078" s="87"/>
    </row>
    <row r="1079" spans="14:19">
      <c r="N1079" s="87"/>
      <c r="O1079"/>
      <c r="P1079" s="87"/>
      <c r="Q1079" s="87"/>
      <c r="R1079" s="87"/>
      <c r="S1079" s="87"/>
    </row>
    <row r="1080" spans="14:19">
      <c r="N1080" s="87"/>
      <c r="O1080"/>
      <c r="P1080" s="87"/>
      <c r="Q1080" s="87"/>
      <c r="R1080" s="87"/>
      <c r="S1080" s="87"/>
    </row>
    <row r="1081" spans="14:19">
      <c r="N1081" s="87"/>
      <c r="O1081"/>
      <c r="P1081" s="87"/>
      <c r="Q1081" s="87"/>
      <c r="R1081" s="87"/>
      <c r="S1081" s="87"/>
    </row>
    <row r="1082" spans="14:19">
      <c r="N1082" s="87"/>
      <c r="O1082"/>
      <c r="P1082" s="87"/>
      <c r="Q1082" s="87"/>
      <c r="R1082" s="87"/>
      <c r="S1082" s="87"/>
    </row>
    <row r="1083" spans="14:19">
      <c r="N1083" s="87"/>
      <c r="O1083"/>
      <c r="P1083" s="87"/>
      <c r="Q1083" s="87"/>
      <c r="R1083" s="87"/>
      <c r="S1083" s="87"/>
    </row>
    <row r="1084" spans="14:19">
      <c r="N1084" s="87"/>
      <c r="O1084"/>
      <c r="P1084" s="87"/>
      <c r="Q1084" s="87"/>
      <c r="R1084" s="87"/>
      <c r="S1084" s="87"/>
    </row>
    <row r="1085" spans="14:19">
      <c r="N1085" s="87"/>
      <c r="O1085"/>
      <c r="P1085" s="87"/>
      <c r="Q1085" s="87"/>
      <c r="R1085" s="87"/>
      <c r="S1085" s="87"/>
    </row>
    <row r="1086" spans="14:19">
      <c r="N1086" s="87"/>
      <c r="O1086"/>
      <c r="P1086" s="87"/>
      <c r="Q1086" s="87"/>
      <c r="R1086" s="87"/>
      <c r="S1086" s="87"/>
    </row>
    <row r="1087" spans="14:19">
      <c r="N1087" s="87"/>
      <c r="O1087"/>
      <c r="P1087" s="87"/>
      <c r="Q1087" s="87"/>
      <c r="R1087" s="87"/>
      <c r="S1087" s="87"/>
    </row>
    <row r="1088" spans="14:19">
      <c r="N1088" s="87"/>
      <c r="O1088"/>
      <c r="P1088" s="87"/>
      <c r="Q1088" s="87"/>
      <c r="R1088" s="87"/>
      <c r="S1088" s="87"/>
    </row>
    <row r="1089" spans="14:19">
      <c r="N1089" s="87"/>
      <c r="O1089"/>
      <c r="P1089" s="87"/>
      <c r="Q1089" s="87"/>
      <c r="R1089" s="87"/>
      <c r="S1089" s="87"/>
    </row>
    <row r="1090" spans="14:19">
      <c r="N1090" s="87"/>
      <c r="O1090"/>
      <c r="P1090" s="87"/>
      <c r="Q1090" s="87"/>
      <c r="R1090" s="87"/>
      <c r="S1090" s="87"/>
    </row>
    <row r="1091" spans="14:19">
      <c r="N1091" s="87"/>
      <c r="O1091"/>
      <c r="P1091" s="87"/>
      <c r="Q1091" s="87"/>
      <c r="R1091" s="87"/>
      <c r="S1091" s="87"/>
    </row>
    <row r="1092" spans="14:19">
      <c r="N1092" s="87"/>
      <c r="O1092"/>
      <c r="P1092" s="87"/>
      <c r="Q1092" s="87"/>
      <c r="R1092" s="87"/>
      <c r="S1092" s="87"/>
    </row>
    <row r="1093" spans="14:19">
      <c r="N1093" s="87"/>
      <c r="O1093"/>
      <c r="P1093" s="87"/>
      <c r="Q1093" s="87"/>
      <c r="R1093" s="87"/>
      <c r="S1093" s="87"/>
    </row>
    <row r="1094" spans="14:19">
      <c r="N1094" s="87"/>
      <c r="O1094"/>
      <c r="P1094" s="87"/>
      <c r="Q1094" s="87"/>
      <c r="R1094" s="87"/>
      <c r="S1094" s="87"/>
    </row>
    <row r="1095" spans="14:19">
      <c r="N1095" s="87"/>
      <c r="O1095"/>
      <c r="P1095" s="87"/>
      <c r="Q1095" s="87"/>
      <c r="R1095" s="87"/>
      <c r="S1095" s="87"/>
    </row>
    <row r="1096" spans="14:19">
      <c r="N1096" s="87"/>
      <c r="O1096"/>
      <c r="P1096" s="87"/>
      <c r="Q1096" s="87"/>
      <c r="R1096" s="87"/>
      <c r="S1096" s="87"/>
    </row>
    <row r="1097" spans="14:19">
      <c r="N1097" s="87"/>
      <c r="O1097"/>
      <c r="P1097" s="87"/>
      <c r="Q1097" s="87"/>
      <c r="R1097" s="87"/>
      <c r="S1097" s="87"/>
    </row>
    <row r="1098" spans="14:19">
      <c r="N1098" s="87"/>
      <c r="O1098"/>
      <c r="P1098" s="87"/>
      <c r="Q1098" s="87"/>
      <c r="R1098" s="87"/>
      <c r="S1098" s="87"/>
    </row>
    <row r="1099" spans="14:19">
      <c r="N1099" s="87"/>
      <c r="O1099"/>
      <c r="P1099" s="87"/>
      <c r="Q1099" s="87"/>
      <c r="R1099" s="87"/>
      <c r="S1099" s="87"/>
    </row>
    <row r="1100" spans="14:19">
      <c r="N1100" s="87"/>
      <c r="O1100"/>
      <c r="P1100" s="87"/>
      <c r="Q1100" s="87"/>
      <c r="R1100" s="87"/>
      <c r="S1100" s="87"/>
    </row>
    <row r="1101" spans="14:19">
      <c r="N1101" s="87"/>
      <c r="O1101"/>
      <c r="P1101" s="87"/>
      <c r="Q1101" s="87"/>
      <c r="R1101" s="87"/>
      <c r="S1101" s="87"/>
    </row>
    <row r="1102" spans="14:19">
      <c r="N1102" s="87"/>
      <c r="O1102"/>
      <c r="P1102" s="87"/>
      <c r="Q1102" s="87"/>
      <c r="R1102" s="87"/>
      <c r="S1102" s="87"/>
    </row>
    <row r="1103" spans="14:19">
      <c r="N1103" s="87"/>
      <c r="O1103"/>
      <c r="P1103" s="87"/>
      <c r="Q1103" s="87"/>
      <c r="R1103" s="87"/>
      <c r="S1103" s="87"/>
    </row>
    <row r="1104" spans="14:19">
      <c r="N1104" s="87"/>
      <c r="O1104"/>
      <c r="P1104" s="87"/>
      <c r="Q1104" s="87"/>
      <c r="R1104" s="87"/>
      <c r="S1104" s="87"/>
    </row>
    <row r="1105" spans="14:19">
      <c r="N1105" s="87"/>
      <c r="O1105"/>
      <c r="P1105" s="87"/>
      <c r="Q1105" s="87"/>
      <c r="R1105" s="87"/>
      <c r="S1105" s="87"/>
    </row>
    <row r="1106" spans="14:19">
      <c r="N1106" s="87"/>
      <c r="O1106"/>
      <c r="P1106" s="87"/>
      <c r="Q1106" s="87"/>
      <c r="R1106" s="87"/>
      <c r="S1106" s="87"/>
    </row>
    <row r="1107" spans="14:19">
      <c r="N1107" s="87"/>
      <c r="O1107"/>
      <c r="P1107" s="87"/>
      <c r="Q1107" s="87"/>
      <c r="R1107" s="87"/>
      <c r="S1107" s="87"/>
    </row>
    <row r="1108" spans="14:19">
      <c r="N1108" s="87"/>
      <c r="O1108"/>
      <c r="P1108" s="87"/>
      <c r="Q1108" s="87"/>
      <c r="R1108" s="87"/>
      <c r="S1108" s="87"/>
    </row>
    <row r="1109" spans="14:19">
      <c r="N1109" s="87"/>
      <c r="O1109"/>
      <c r="P1109" s="87"/>
      <c r="Q1109" s="87"/>
      <c r="R1109" s="87"/>
      <c r="S1109" s="87"/>
    </row>
    <row r="1110" spans="14:19">
      <c r="N1110" s="87"/>
      <c r="O1110"/>
      <c r="P1110" s="87"/>
      <c r="Q1110" s="87"/>
      <c r="R1110" s="87"/>
      <c r="S1110" s="87"/>
    </row>
    <row r="1111" spans="14:19">
      <c r="N1111" s="87"/>
      <c r="O1111"/>
      <c r="P1111" s="87"/>
      <c r="Q1111" s="87"/>
      <c r="R1111" s="87"/>
      <c r="S1111" s="87"/>
    </row>
    <row r="1112" spans="14:19">
      <c r="N1112" s="87"/>
      <c r="O1112"/>
      <c r="P1112" s="87"/>
      <c r="Q1112" s="87"/>
      <c r="R1112" s="87"/>
      <c r="S1112" s="87"/>
    </row>
    <row r="1113" spans="14:19">
      <c r="N1113" s="87"/>
      <c r="O1113"/>
      <c r="P1113" s="87"/>
      <c r="Q1113" s="87"/>
      <c r="R1113" s="87"/>
      <c r="S1113" s="87"/>
    </row>
    <row r="1114" spans="14:19">
      <c r="N1114" s="87"/>
      <c r="O1114"/>
      <c r="P1114" s="87"/>
      <c r="Q1114" s="87"/>
      <c r="R1114" s="87"/>
      <c r="S1114" s="87"/>
    </row>
    <row r="1115" spans="14:19">
      <c r="N1115" s="87"/>
      <c r="O1115"/>
      <c r="P1115" s="87"/>
      <c r="Q1115" s="87"/>
      <c r="R1115" s="87"/>
      <c r="S1115" s="87"/>
    </row>
    <row r="1116" spans="14:19">
      <c r="N1116" s="87"/>
      <c r="O1116"/>
      <c r="P1116" s="87"/>
      <c r="Q1116" s="87"/>
      <c r="R1116" s="87"/>
      <c r="S1116" s="87"/>
    </row>
    <row r="1117" spans="14:19">
      <c r="N1117" s="87"/>
      <c r="O1117"/>
      <c r="P1117" s="87"/>
      <c r="Q1117" s="87"/>
      <c r="R1117" s="87"/>
      <c r="S1117" s="87"/>
    </row>
    <row r="1118" spans="14:19">
      <c r="N1118" s="87"/>
      <c r="O1118"/>
      <c r="P1118" s="87"/>
      <c r="Q1118" s="87"/>
      <c r="R1118" s="87"/>
      <c r="S1118" s="87"/>
    </row>
    <row r="1119" spans="14:19">
      <c r="N1119" s="87"/>
      <c r="O1119"/>
      <c r="P1119" s="87"/>
      <c r="Q1119" s="87"/>
      <c r="R1119" s="87"/>
      <c r="S1119" s="87"/>
    </row>
    <row r="1120" spans="14:19">
      <c r="N1120" s="87"/>
      <c r="O1120"/>
      <c r="P1120" s="87"/>
      <c r="Q1120" s="87"/>
      <c r="R1120" s="87"/>
      <c r="S1120" s="87"/>
    </row>
    <row r="1121" spans="14:19">
      <c r="N1121" s="87"/>
      <c r="O1121"/>
      <c r="P1121" s="87"/>
      <c r="Q1121" s="87"/>
      <c r="R1121" s="87"/>
      <c r="S1121" s="87"/>
    </row>
    <row r="1122" spans="14:19">
      <c r="N1122" s="87"/>
      <c r="O1122"/>
      <c r="P1122" s="87"/>
      <c r="Q1122" s="87"/>
      <c r="R1122" s="87"/>
      <c r="S1122" s="87"/>
    </row>
    <row r="1123" spans="14:19">
      <c r="N1123" s="87"/>
      <c r="O1123"/>
      <c r="P1123" s="87"/>
      <c r="Q1123" s="87"/>
      <c r="R1123" s="87"/>
      <c r="S1123" s="87"/>
    </row>
    <row r="1124" spans="14:19">
      <c r="N1124" s="87"/>
    </row>
    <row r="1125" spans="14:19">
      <c r="N1125" s="87"/>
    </row>
    <row r="1126" spans="14:19">
      <c r="N1126" s="87"/>
    </row>
    <row r="1127" spans="14:19">
      <c r="N1127" s="87"/>
    </row>
    <row r="1128" spans="14:19">
      <c r="N1128" s="87"/>
    </row>
    <row r="1129" spans="14:19">
      <c r="N1129" s="87"/>
    </row>
    <row r="1130" spans="14:19">
      <c r="N1130" s="87"/>
    </row>
    <row r="1131" spans="14:19">
      <c r="N1131" s="87"/>
    </row>
    <row r="1132" spans="14:19">
      <c r="N1132" s="87"/>
    </row>
    <row r="1133" spans="14:19">
      <c r="N1133" s="87"/>
    </row>
    <row r="1134" spans="14:19">
      <c r="N1134" s="87"/>
    </row>
    <row r="1135" spans="14:19">
      <c r="N1135" s="87"/>
    </row>
    <row r="1136" spans="14:19">
      <c r="N1136" s="87"/>
    </row>
    <row r="1137" spans="14:14">
      <c r="N1137" s="87"/>
    </row>
    <row r="1138" spans="14:14">
      <c r="N1138" s="87"/>
    </row>
    <row r="1139" spans="14:14">
      <c r="N1139" s="87"/>
    </row>
    <row r="1140" spans="14:14">
      <c r="N1140" s="87"/>
    </row>
    <row r="1141" spans="14:14">
      <c r="N1141" s="87"/>
    </row>
    <row r="1142" spans="14:14">
      <c r="N1142" s="87"/>
    </row>
    <row r="1143" spans="14:14">
      <c r="N1143" s="87"/>
    </row>
    <row r="1144" spans="14:14">
      <c r="N1144" s="87"/>
    </row>
    <row r="1145" spans="14:14">
      <c r="N1145" s="87"/>
    </row>
    <row r="1146" spans="14:14">
      <c r="N1146" s="87"/>
    </row>
    <row r="1147" spans="14:14">
      <c r="N1147" s="87"/>
    </row>
    <row r="1148" spans="14:14">
      <c r="N1148" s="87"/>
    </row>
    <row r="1149" spans="14:14">
      <c r="N1149" s="87"/>
    </row>
    <row r="1150" spans="14:14">
      <c r="N1150" s="87"/>
    </row>
    <row r="1151" spans="14:14">
      <c r="N1151" s="87"/>
    </row>
    <row r="1152" spans="14:14">
      <c r="N1152" s="87"/>
    </row>
    <row r="1153" spans="14:14">
      <c r="N1153" s="87"/>
    </row>
    <row r="1154" spans="14:14">
      <c r="N1154" s="87"/>
    </row>
    <row r="1155" spans="14:14">
      <c r="N1155" s="87"/>
    </row>
    <row r="1156" spans="14:14">
      <c r="N1156" s="87"/>
    </row>
    <row r="1157" spans="14:14">
      <c r="N1157" s="87"/>
    </row>
    <row r="1158" spans="14:14">
      <c r="N1158" s="87"/>
    </row>
    <row r="1159" spans="14:14">
      <c r="N1159" s="87"/>
    </row>
    <row r="1160" spans="14:14">
      <c r="N1160" s="87"/>
    </row>
    <row r="1161" spans="14:14">
      <c r="N1161" s="87"/>
    </row>
    <row r="1162" spans="14:14">
      <c r="N1162" s="87"/>
    </row>
    <row r="1163" spans="14:14">
      <c r="N1163" s="87"/>
    </row>
    <row r="1164" spans="14:14">
      <c r="N1164" s="87"/>
    </row>
    <row r="1165" spans="14:14">
      <c r="N1165" s="87"/>
    </row>
    <row r="1166" spans="14:14">
      <c r="N1166" s="87"/>
    </row>
    <row r="1167" spans="14:14">
      <c r="N1167" s="87"/>
    </row>
    <row r="1168" spans="14:14">
      <c r="N1168" s="87"/>
    </row>
    <row r="1169" spans="14:14">
      <c r="N1169" s="87"/>
    </row>
    <row r="1170" spans="14:14">
      <c r="N1170" s="87"/>
    </row>
    <row r="1171" spans="14:14">
      <c r="N1171" s="87"/>
    </row>
    <row r="1172" spans="14:14">
      <c r="N1172" s="87"/>
    </row>
    <row r="1173" spans="14:14">
      <c r="N1173" s="87"/>
    </row>
    <row r="1174" spans="14:14">
      <c r="N1174" s="87"/>
    </row>
    <row r="1175" spans="14:14">
      <c r="N1175" s="87"/>
    </row>
    <row r="1176" spans="14:14">
      <c r="N1176" s="87"/>
    </row>
    <row r="1177" spans="14:14">
      <c r="N1177" s="87"/>
    </row>
    <row r="1178" spans="14:14">
      <c r="N1178" s="87"/>
    </row>
    <row r="1179" spans="14:14">
      <c r="N1179" s="87"/>
    </row>
    <row r="1180" spans="14:14">
      <c r="N1180" s="87"/>
    </row>
    <row r="1181" spans="14:14">
      <c r="N1181" s="87"/>
    </row>
    <row r="1182" spans="14:14">
      <c r="N1182" s="87"/>
    </row>
    <row r="1183" spans="14:14">
      <c r="N1183" s="87"/>
    </row>
    <row r="1184" spans="14:14">
      <c r="N1184" s="87"/>
    </row>
    <row r="1185" spans="14:14">
      <c r="N1185" s="87"/>
    </row>
    <row r="1186" spans="14:14">
      <c r="N1186" s="87"/>
    </row>
    <row r="1187" spans="14:14">
      <c r="N1187" s="87"/>
    </row>
    <row r="1188" spans="14:14">
      <c r="N1188" s="87"/>
    </row>
    <row r="1189" spans="14:14">
      <c r="N1189" s="87"/>
    </row>
    <row r="1190" spans="14:14">
      <c r="N1190" s="87"/>
    </row>
    <row r="1191" spans="14:14">
      <c r="N1191" s="87"/>
    </row>
    <row r="1192" spans="14:14">
      <c r="N1192" s="87"/>
    </row>
    <row r="1193" spans="14:14">
      <c r="N1193" s="87"/>
    </row>
    <row r="1194" spans="14:14">
      <c r="N1194" s="87"/>
    </row>
    <row r="1195" spans="14:14">
      <c r="N1195" s="87"/>
    </row>
    <row r="1196" spans="14:14">
      <c r="N1196" s="87"/>
    </row>
    <row r="1197" spans="14:14">
      <c r="N1197" s="87"/>
    </row>
    <row r="1198" spans="14:14">
      <c r="N1198" s="87"/>
    </row>
    <row r="1199" spans="14:14">
      <c r="N1199" s="87"/>
    </row>
    <row r="1200" spans="14:14">
      <c r="N1200" s="87"/>
    </row>
    <row r="1201" spans="14:14">
      <c r="N1201" s="87"/>
    </row>
    <row r="1202" spans="14:14">
      <c r="N1202" s="87"/>
    </row>
    <row r="1203" spans="14:14">
      <c r="N1203" s="87"/>
    </row>
    <row r="1204" spans="14:14">
      <c r="N1204" s="87"/>
    </row>
    <row r="1205" spans="14:14">
      <c r="N1205" s="87"/>
    </row>
    <row r="1206" spans="14:14">
      <c r="N1206" s="87"/>
    </row>
    <row r="1207" spans="14:14">
      <c r="N1207" s="87"/>
    </row>
    <row r="1208" spans="14:14">
      <c r="N1208" s="87"/>
    </row>
    <row r="1209" spans="14:14">
      <c r="N1209" s="87"/>
    </row>
    <row r="1210" spans="14:14">
      <c r="N1210" s="87"/>
    </row>
    <row r="1211" spans="14:14">
      <c r="N1211" s="87"/>
    </row>
    <row r="1212" spans="14:14">
      <c r="N1212" s="87"/>
    </row>
    <row r="1213" spans="14:14">
      <c r="N1213" s="87"/>
    </row>
    <row r="1214" spans="14:14">
      <c r="N1214" s="87"/>
    </row>
    <row r="1215" spans="14:14">
      <c r="N1215" s="87"/>
    </row>
    <row r="1216" spans="14:14">
      <c r="N1216" s="87"/>
    </row>
    <row r="1217" spans="14:14">
      <c r="N1217" s="87"/>
    </row>
    <row r="1218" spans="14:14">
      <c r="N1218" s="87"/>
    </row>
    <row r="1219" spans="14:14">
      <c r="N1219" s="87"/>
    </row>
    <row r="1220" spans="14:14">
      <c r="N1220" s="87"/>
    </row>
    <row r="1221" spans="14:14">
      <c r="N1221" s="87"/>
    </row>
    <row r="1222" spans="14:14">
      <c r="N1222" s="87"/>
    </row>
    <row r="1223" spans="14:14">
      <c r="N1223" s="87"/>
    </row>
    <row r="1224" spans="14:14">
      <c r="N1224" s="87"/>
    </row>
    <row r="1225" spans="14:14">
      <c r="N1225" s="87"/>
    </row>
    <row r="1226" spans="14:14">
      <c r="N1226" s="87"/>
    </row>
    <row r="1227" spans="14:14">
      <c r="N1227" s="87"/>
    </row>
    <row r="1228" spans="14:14">
      <c r="N1228" s="87"/>
    </row>
    <row r="1229" spans="14:14">
      <c r="N1229" s="87"/>
    </row>
    <row r="1230" spans="14:14">
      <c r="N1230" s="87"/>
    </row>
    <row r="1231" spans="14:14">
      <c r="N1231" s="87"/>
    </row>
    <row r="1232" spans="14:14">
      <c r="N1232" s="87"/>
    </row>
    <row r="1233" spans="14:14">
      <c r="N1233" s="87"/>
    </row>
    <row r="1234" spans="14:14">
      <c r="N1234" s="87"/>
    </row>
    <row r="1235" spans="14:14">
      <c r="N1235" s="87"/>
    </row>
    <row r="1236" spans="14:14">
      <c r="N1236" s="87"/>
    </row>
    <row r="1237" spans="14:14">
      <c r="N1237" s="87"/>
    </row>
    <row r="1238" spans="14:14">
      <c r="N1238" s="87"/>
    </row>
    <row r="1239" spans="14:14">
      <c r="N1239" s="87"/>
    </row>
    <row r="1240" spans="14:14">
      <c r="N1240" s="87"/>
    </row>
    <row r="1241" spans="14:14">
      <c r="N1241" s="87"/>
    </row>
    <row r="1242" spans="14:14">
      <c r="N1242" s="87"/>
    </row>
    <row r="1243" spans="14:14">
      <c r="N1243" s="87"/>
    </row>
    <row r="1244" spans="14:14">
      <c r="N1244" s="87"/>
    </row>
    <row r="1245" spans="14:14">
      <c r="N1245" s="87"/>
    </row>
    <row r="1246" spans="14:14">
      <c r="N1246" s="87"/>
    </row>
    <row r="1247" spans="14:14">
      <c r="N1247" s="87"/>
    </row>
    <row r="1248" spans="14:14">
      <c r="N1248" s="87"/>
    </row>
    <row r="1249" spans="14:14">
      <c r="N1249" s="87"/>
    </row>
    <row r="1250" spans="14:14">
      <c r="N1250" s="87"/>
    </row>
    <row r="1251" spans="14:14">
      <c r="N1251" s="87"/>
    </row>
    <row r="1252" spans="14:14">
      <c r="N1252" s="87"/>
    </row>
    <row r="1253" spans="14:14">
      <c r="N1253" s="87"/>
    </row>
    <row r="1254" spans="14:14">
      <c r="N1254" s="87"/>
    </row>
    <row r="1255" spans="14:14">
      <c r="N1255" s="87"/>
    </row>
    <row r="1256" spans="14:14">
      <c r="N1256" s="87"/>
    </row>
    <row r="1257" spans="14:14">
      <c r="N1257" s="87"/>
    </row>
    <row r="1258" spans="14:14">
      <c r="N1258" s="87"/>
    </row>
    <row r="1259" spans="14:14">
      <c r="N1259" s="87"/>
    </row>
    <row r="1260" spans="14:14">
      <c r="N1260" s="87"/>
    </row>
    <row r="1261" spans="14:14">
      <c r="N1261" s="87"/>
    </row>
    <row r="1262" spans="14:14">
      <c r="N1262" s="87"/>
    </row>
    <row r="1263" spans="14:14">
      <c r="N1263" s="87"/>
    </row>
    <row r="1264" spans="14:14">
      <c r="N1264" s="87"/>
    </row>
    <row r="1265" spans="14:14">
      <c r="N1265" s="87"/>
    </row>
    <row r="1266" spans="14:14">
      <c r="N1266" s="87"/>
    </row>
    <row r="1267" spans="14:14">
      <c r="N1267" s="87"/>
    </row>
    <row r="1268" spans="14:14">
      <c r="N1268" s="87"/>
    </row>
    <row r="1269" spans="14:14">
      <c r="N1269" s="87"/>
    </row>
    <row r="1270" spans="14:14">
      <c r="N1270" s="87"/>
    </row>
    <row r="1271" spans="14:14">
      <c r="N1271" s="87"/>
    </row>
    <row r="1272" spans="14:14">
      <c r="N1272" s="87"/>
    </row>
    <row r="1273" spans="14:14">
      <c r="N1273" s="87"/>
    </row>
    <row r="1274" spans="14:14">
      <c r="N1274" s="87"/>
    </row>
    <row r="1275" spans="14:14">
      <c r="N1275" s="87"/>
    </row>
    <row r="1276" spans="14:14">
      <c r="N1276" s="87"/>
    </row>
    <row r="1277" spans="14:14">
      <c r="N1277" s="87"/>
    </row>
    <row r="1278" spans="14:14">
      <c r="N1278" s="87"/>
    </row>
    <row r="1279" spans="14:14">
      <c r="N1279" s="87"/>
    </row>
    <row r="1280" spans="14:14">
      <c r="N1280" s="87"/>
    </row>
    <row r="1281" spans="14:14">
      <c r="N1281" s="87"/>
    </row>
    <row r="1282" spans="14:14">
      <c r="N1282" s="87"/>
    </row>
    <row r="1283" spans="14:14">
      <c r="N1283" s="87"/>
    </row>
    <row r="1284" spans="14:14">
      <c r="N1284" s="87"/>
    </row>
    <row r="1285" spans="14:14">
      <c r="N1285" s="87"/>
    </row>
    <row r="1286" spans="14:14">
      <c r="N1286" s="87"/>
    </row>
    <row r="1287" spans="14:14">
      <c r="N1287" s="87"/>
    </row>
    <row r="1288" spans="14:14">
      <c r="N1288" s="87"/>
    </row>
    <row r="1289" spans="14:14">
      <c r="N1289" s="87"/>
    </row>
    <row r="1290" spans="14:14">
      <c r="N1290" s="87"/>
    </row>
    <row r="1291" spans="14:14">
      <c r="N1291" s="87"/>
    </row>
    <row r="1292" spans="14:14">
      <c r="N1292" s="87"/>
    </row>
    <row r="1293" spans="14:14">
      <c r="N1293" s="87"/>
    </row>
    <row r="1294" spans="14:14">
      <c r="N1294" s="87"/>
    </row>
    <row r="1295" spans="14:14">
      <c r="N1295" s="87"/>
    </row>
    <row r="1296" spans="14:14">
      <c r="N1296" s="87"/>
    </row>
    <row r="1297" spans="14:14">
      <c r="N1297" s="87"/>
    </row>
    <row r="1298" spans="14:14">
      <c r="N1298" s="87"/>
    </row>
    <row r="1299" spans="14:14">
      <c r="N1299" s="87"/>
    </row>
    <row r="1300" spans="14:14">
      <c r="N1300" s="87"/>
    </row>
    <row r="1301" spans="14:14">
      <c r="N1301" s="87"/>
    </row>
    <row r="1302" spans="14:14">
      <c r="N1302" s="87"/>
    </row>
    <row r="1303" spans="14:14">
      <c r="N1303" s="87"/>
    </row>
    <row r="1304" spans="14:14">
      <c r="N1304" s="87"/>
    </row>
    <row r="1305" spans="14:14">
      <c r="N1305" s="87"/>
    </row>
    <row r="1306" spans="14:14">
      <c r="N1306" s="87"/>
    </row>
    <row r="1307" spans="14:14">
      <c r="N1307" s="87"/>
    </row>
    <row r="1308" spans="14:14">
      <c r="N1308" s="87"/>
    </row>
    <row r="1309" spans="14:14">
      <c r="N1309" s="87"/>
    </row>
    <row r="1310" spans="14:14">
      <c r="N1310" s="87"/>
    </row>
    <row r="1311" spans="14:14">
      <c r="N1311" s="87"/>
    </row>
    <row r="1312" spans="14:14">
      <c r="N1312" s="87"/>
    </row>
    <row r="1313" spans="14:14">
      <c r="N1313" s="87"/>
    </row>
    <row r="1314" spans="14:14">
      <c r="N1314" s="87"/>
    </row>
    <row r="1315" spans="14:14">
      <c r="N1315" s="87"/>
    </row>
    <row r="1316" spans="14:14">
      <c r="N1316" s="87"/>
    </row>
    <row r="1317" spans="14:14">
      <c r="N1317" s="87"/>
    </row>
    <row r="1318" spans="14:14">
      <c r="N1318" s="87"/>
    </row>
    <row r="1319" spans="14:14">
      <c r="N1319" s="87"/>
    </row>
    <row r="1320" spans="14:14">
      <c r="N1320" s="87"/>
    </row>
    <row r="1321" spans="14:14">
      <c r="N1321" s="87"/>
    </row>
    <row r="1322" spans="14:14">
      <c r="N1322" s="87"/>
    </row>
    <row r="1323" spans="14:14">
      <c r="N1323" s="87"/>
    </row>
    <row r="1324" spans="14:14">
      <c r="N1324" s="87"/>
    </row>
    <row r="1325" spans="14:14">
      <c r="N1325" s="87"/>
    </row>
    <row r="1326" spans="14:14">
      <c r="N1326" s="87"/>
    </row>
    <row r="1327" spans="14:14">
      <c r="N1327" s="87"/>
    </row>
    <row r="1328" spans="14:14">
      <c r="N1328" s="87"/>
    </row>
    <row r="1329" spans="14:14">
      <c r="N1329" s="87"/>
    </row>
    <row r="1330" spans="14:14">
      <c r="N1330" s="87"/>
    </row>
    <row r="1331" spans="14:14">
      <c r="N1331" s="87"/>
    </row>
    <row r="1332" spans="14:14">
      <c r="N1332" s="87"/>
    </row>
    <row r="1333" spans="14:14">
      <c r="N1333" s="87"/>
    </row>
    <row r="1334" spans="14:14">
      <c r="N1334" s="87"/>
    </row>
    <row r="1335" spans="14:14">
      <c r="N1335" s="87"/>
    </row>
    <row r="1336" spans="14:14">
      <c r="N1336" s="87"/>
    </row>
    <row r="1337" spans="14:14">
      <c r="N1337" s="87"/>
    </row>
    <row r="1338" spans="14:14">
      <c r="N1338" s="87"/>
    </row>
    <row r="1339" spans="14:14">
      <c r="N1339" s="87"/>
    </row>
    <row r="1340" spans="14:14">
      <c r="N1340" s="87"/>
    </row>
    <row r="1341" spans="14:14">
      <c r="N1341" s="87"/>
    </row>
    <row r="1342" spans="14:14">
      <c r="N1342" s="87"/>
    </row>
    <row r="1343" spans="14:14">
      <c r="N1343" s="87"/>
    </row>
    <row r="1344" spans="14:14">
      <c r="N1344" s="87"/>
    </row>
    <row r="1345" spans="14:14">
      <c r="N1345" s="87"/>
    </row>
    <row r="1346" spans="14:14">
      <c r="N1346" s="87"/>
    </row>
    <row r="1347" spans="14:14">
      <c r="N1347" s="87"/>
    </row>
    <row r="1348" spans="14:14">
      <c r="N1348" s="87"/>
    </row>
    <row r="1349" spans="14:14">
      <c r="N1349" s="87"/>
    </row>
  </sheetData>
  <mergeCells count="21">
    <mergeCell ref="A17:D17"/>
    <mergeCell ref="E17:G17"/>
    <mergeCell ref="H17:J17"/>
    <mergeCell ref="A1:B2"/>
    <mergeCell ref="C2:H2"/>
    <mergeCell ref="A7:J7"/>
    <mergeCell ref="F10:H10"/>
    <mergeCell ref="F11:H11"/>
    <mergeCell ref="F12:H12"/>
    <mergeCell ref="A15:D15"/>
    <mergeCell ref="E15:G15"/>
    <mergeCell ref="A16:D16"/>
    <mergeCell ref="E16:G16"/>
    <mergeCell ref="H16:J16"/>
    <mergeCell ref="A25:J25"/>
    <mergeCell ref="A18:D18"/>
    <mergeCell ref="E18:G18"/>
    <mergeCell ref="H18:J18"/>
    <mergeCell ref="A19:D19"/>
    <mergeCell ref="E19:G19"/>
    <mergeCell ref="H19:J19"/>
  </mergeCells>
  <conditionalFormatting sqref="Q2:S16">
    <cfRule type="cellIs" dxfId="8" priority="1" operator="equal">
      <formula>0</formula>
    </cfRule>
  </conditionalFormatting>
  <pageMargins left="0.5" right="0.5" top="0.5" bottom="0.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Y2467"/>
  <sheetViews>
    <sheetView showGridLines="0" workbookViewId="0">
      <selection activeCell="N5" sqref="N5"/>
    </sheetView>
  </sheetViews>
  <sheetFormatPr baseColWidth="10" defaultColWidth="8.83203125" defaultRowHeight="16"/>
  <cols>
    <col min="1" max="10" width="8.5" style="59"/>
    <col min="11" max="11" width="15.5" style="59" customWidth="1"/>
    <col min="12" max="12" width="13" style="59" customWidth="1"/>
    <col min="13" max="13" width="3" style="59" bestFit="1" customWidth="1"/>
    <col min="14" max="14" width="13.5" style="90" bestFit="1" customWidth="1"/>
    <col min="15" max="15" width="10.5" style="62" bestFit="1" customWidth="1"/>
    <col min="16" max="17" width="8.5" style="89"/>
    <col min="18" max="18" width="5.5" style="90" bestFit="1" customWidth="1"/>
    <col min="19" max="19" width="10.5" style="90" bestFit="1" customWidth="1"/>
    <col min="20" max="20" width="18.5" style="59" bestFit="1" customWidth="1"/>
    <col min="21" max="21" width="7.5" bestFit="1" customWidth="1"/>
  </cols>
  <sheetData>
    <row r="1" spans="1:25" ht="28">
      <c r="A1" s="1625"/>
      <c r="B1" s="1625"/>
      <c r="I1" s="60"/>
      <c r="J1" s="60"/>
      <c r="L1" s="86">
        <v>4</v>
      </c>
      <c r="N1" s="88" t="s">
        <v>3</v>
      </c>
      <c r="O1" s="88" t="s">
        <v>5</v>
      </c>
      <c r="P1" s="88" t="s">
        <v>9</v>
      </c>
      <c r="Q1" s="88" t="s">
        <v>16</v>
      </c>
      <c r="R1" s="88" t="s">
        <v>17</v>
      </c>
      <c r="S1" s="88" t="s">
        <v>4</v>
      </c>
      <c r="T1" s="88" t="s">
        <v>14</v>
      </c>
      <c r="V1" s="87" t="s">
        <v>714</v>
      </c>
      <c r="W1" t="str">
        <f>LEFT(T2,4)</f>
        <v>2940</v>
      </c>
    </row>
    <row r="2" spans="1:25" ht="32.25" customHeight="1">
      <c r="A2" s="1625"/>
      <c r="B2" s="1625"/>
      <c r="C2" s="1628" t="s">
        <v>445</v>
      </c>
      <c r="D2" s="1628"/>
      <c r="E2" s="1628"/>
      <c r="F2" s="1628"/>
      <c r="G2" s="1628"/>
      <c r="H2" s="1628"/>
      <c r="I2" s="61"/>
      <c r="J2" s="61"/>
      <c r="M2" s="103">
        <v>1</v>
      </c>
      <c r="N2" s="87" t="s">
        <v>991</v>
      </c>
      <c r="O2" s="87">
        <v>40.42</v>
      </c>
      <c r="P2" s="87">
        <v>4</v>
      </c>
      <c r="Q2" s="87">
        <v>9.6980000000000004</v>
      </c>
      <c r="R2" s="87">
        <v>7.96</v>
      </c>
      <c r="S2" s="87">
        <v>43704</v>
      </c>
      <c r="T2" s="87" t="s">
        <v>992</v>
      </c>
      <c r="V2" s="87" t="s">
        <v>715</v>
      </c>
      <c r="W2" t="str">
        <f>MID($T$2,6,4)</f>
        <v>1850</v>
      </c>
    </row>
    <row r="3" spans="1:25" ht="25">
      <c r="A3" s="62"/>
      <c r="B3" s="62"/>
      <c r="C3" s="61"/>
      <c r="D3" s="61"/>
      <c r="E3" s="61"/>
      <c r="F3" s="61"/>
      <c r="G3" s="61"/>
      <c r="H3" s="61"/>
      <c r="I3" s="61"/>
      <c r="J3" s="61"/>
      <c r="M3" s="103">
        <v>2</v>
      </c>
      <c r="N3"/>
      <c r="O3"/>
      <c r="P3"/>
      <c r="Q3"/>
      <c r="R3"/>
      <c r="S3"/>
      <c r="T3"/>
      <c r="V3" s="87" t="s">
        <v>716</v>
      </c>
      <c r="W3" t="str">
        <f>MID($T$2,11,4)</f>
        <v>1028</v>
      </c>
    </row>
    <row r="4" spans="1:25">
      <c r="A4" s="63" t="s">
        <v>795</v>
      </c>
      <c r="B4" s="64"/>
      <c r="C4" s="64"/>
      <c r="D4" s="64"/>
      <c r="E4" s="64"/>
      <c r="F4" s="64"/>
      <c r="G4" s="64"/>
      <c r="H4" s="64"/>
      <c r="J4" s="65" t="s">
        <v>797</v>
      </c>
      <c r="M4" s="103">
        <v>3</v>
      </c>
      <c r="N4"/>
      <c r="O4"/>
      <c r="P4"/>
      <c r="Q4"/>
      <c r="R4"/>
      <c r="S4"/>
      <c r="T4"/>
      <c r="V4" s="87" t="s">
        <v>717</v>
      </c>
      <c r="W4" t="str">
        <f>RIGHT($T$2,3)</f>
        <v>666</v>
      </c>
    </row>
    <row r="5" spans="1:25">
      <c r="A5" s="63" t="s">
        <v>796</v>
      </c>
      <c r="B5" s="64"/>
      <c r="C5" s="64"/>
      <c r="D5" s="64"/>
      <c r="E5" s="64"/>
      <c r="F5" s="64"/>
      <c r="G5" s="64"/>
      <c r="H5" s="64"/>
      <c r="J5" s="65"/>
      <c r="M5" s="103">
        <v>4</v>
      </c>
      <c r="N5"/>
      <c r="O5"/>
      <c r="P5"/>
      <c r="Q5"/>
      <c r="R5"/>
      <c r="S5"/>
      <c r="T5"/>
    </row>
    <row r="6" spans="1:25">
      <c r="A6" s="63"/>
      <c r="B6" s="64"/>
      <c r="C6" s="64"/>
      <c r="D6" s="64"/>
      <c r="E6" s="64"/>
      <c r="F6" s="64"/>
      <c r="G6" s="64"/>
      <c r="H6" s="64"/>
      <c r="I6" s="64"/>
      <c r="M6" s="103">
        <v>5</v>
      </c>
      <c r="N6"/>
      <c r="O6"/>
      <c r="P6"/>
      <c r="Q6"/>
      <c r="R6"/>
      <c r="S6"/>
      <c r="T6"/>
    </row>
    <row r="7" spans="1:25" ht="23">
      <c r="A7" s="1629" t="s">
        <v>446</v>
      </c>
      <c r="B7" s="1629"/>
      <c r="C7" s="1629"/>
      <c r="D7" s="1629"/>
      <c r="E7" s="1629"/>
      <c r="F7" s="1629"/>
      <c r="G7" s="1629"/>
      <c r="H7" s="1629"/>
      <c r="I7" s="1629"/>
      <c r="J7" s="1629"/>
      <c r="M7" s="103">
        <v>6</v>
      </c>
      <c r="N7"/>
      <c r="O7"/>
      <c r="P7"/>
      <c r="Q7"/>
      <c r="R7"/>
      <c r="S7"/>
      <c r="T7"/>
    </row>
    <row r="8" spans="1:25" ht="23">
      <c r="A8" s="66"/>
      <c r="B8" s="66"/>
      <c r="C8" s="66"/>
      <c r="D8" s="66"/>
      <c r="E8" s="66"/>
      <c r="F8" s="66"/>
      <c r="G8" s="66"/>
      <c r="H8" s="66"/>
      <c r="I8" s="66"/>
      <c r="M8" s="103">
        <v>7</v>
      </c>
      <c r="N8"/>
      <c r="O8"/>
      <c r="P8"/>
      <c r="Q8"/>
      <c r="R8"/>
      <c r="S8"/>
      <c r="T8"/>
    </row>
    <row r="9" spans="1:25">
      <c r="A9" s="62"/>
      <c r="B9" s="62"/>
      <c r="C9" s="62"/>
      <c r="D9" s="62"/>
      <c r="E9" s="62"/>
      <c r="F9" s="62"/>
      <c r="G9" s="62"/>
      <c r="H9" s="62"/>
      <c r="I9" s="62"/>
      <c r="M9" s="103">
        <v>8</v>
      </c>
      <c r="N9"/>
      <c r="O9"/>
      <c r="P9"/>
      <c r="Q9"/>
      <c r="R9"/>
      <c r="S9"/>
      <c r="T9"/>
    </row>
    <row r="10" spans="1:25">
      <c r="B10" s="67" t="s">
        <v>447</v>
      </c>
      <c r="D10" s="68"/>
      <c r="E10" s="68"/>
      <c r="F10" s="1630" t="s">
        <v>798</v>
      </c>
      <c r="G10" s="1630"/>
      <c r="H10" s="1630"/>
      <c r="M10" s="103">
        <v>9</v>
      </c>
      <c r="N10"/>
      <c r="O10"/>
      <c r="P10"/>
      <c r="Q10"/>
      <c r="R10"/>
      <c r="S10"/>
      <c r="T10"/>
    </row>
    <row r="11" spans="1:25">
      <c r="B11" s="67" t="s">
        <v>448</v>
      </c>
      <c r="D11" s="62"/>
      <c r="E11" s="62"/>
      <c r="F11" s="1631" t="str">
        <f>N2</f>
        <v>BT9085639020</v>
      </c>
      <c r="G11" s="1631"/>
      <c r="H11" s="1631"/>
      <c r="M11" s="103">
        <v>10</v>
      </c>
      <c r="N11"/>
      <c r="O11"/>
      <c r="P11"/>
      <c r="Q11"/>
      <c r="R11"/>
      <c r="S11"/>
      <c r="T11"/>
    </row>
    <row r="12" spans="1:25">
      <c r="B12" s="67" t="s">
        <v>449</v>
      </c>
      <c r="D12" s="69"/>
      <c r="E12" s="69"/>
      <c r="F12" s="1631">
        <f>S2</f>
        <v>43704</v>
      </c>
      <c r="G12" s="1631"/>
      <c r="H12" s="1631"/>
      <c r="M12" s="103">
        <v>11</v>
      </c>
      <c r="N12"/>
      <c r="O12"/>
      <c r="P12"/>
      <c r="Q12"/>
      <c r="R12"/>
      <c r="S12"/>
      <c r="T12"/>
    </row>
    <row r="13" spans="1:25">
      <c r="B13" s="67" t="s">
        <v>450</v>
      </c>
      <c r="D13" s="62"/>
      <c r="E13" s="62"/>
      <c r="F13" s="63" t="s">
        <v>520</v>
      </c>
      <c r="H13" s="63"/>
      <c r="M13" s="103">
        <v>12</v>
      </c>
      <c r="N13"/>
      <c r="O13"/>
      <c r="P13"/>
      <c r="Q13"/>
      <c r="R13"/>
      <c r="S13"/>
      <c r="T13"/>
    </row>
    <row r="14" spans="1:25">
      <c r="D14" s="69"/>
      <c r="E14" s="69"/>
      <c r="F14" s="69"/>
      <c r="G14" s="69"/>
      <c r="H14" s="69"/>
      <c r="M14" s="103">
        <v>13</v>
      </c>
      <c r="N14"/>
      <c r="O14"/>
      <c r="P14"/>
      <c r="Q14"/>
      <c r="R14"/>
      <c r="S14"/>
      <c r="T14"/>
    </row>
    <row r="15" spans="1:25" ht="17" thickBot="1">
      <c r="A15" s="1632" t="s">
        <v>452</v>
      </c>
      <c r="B15" s="1632"/>
      <c r="C15" s="1632"/>
      <c r="D15" s="1632"/>
      <c r="E15" s="1632" t="s">
        <v>453</v>
      </c>
      <c r="F15" s="1632"/>
      <c r="G15" s="1632"/>
      <c r="H15" s="70"/>
      <c r="I15" s="71" t="s">
        <v>454</v>
      </c>
      <c r="J15" s="72"/>
      <c r="M15" s="103">
        <v>14</v>
      </c>
      <c r="N15"/>
      <c r="O15"/>
      <c r="P15"/>
      <c r="Q15"/>
      <c r="R15"/>
      <c r="S15"/>
      <c r="T15"/>
    </row>
    <row r="16" spans="1:25">
      <c r="A16" s="1625" t="s">
        <v>455</v>
      </c>
      <c r="B16" s="1625"/>
      <c r="C16" s="1625"/>
      <c r="D16" s="1625"/>
      <c r="E16" s="1625" t="s">
        <v>521</v>
      </c>
      <c r="F16" s="1625"/>
      <c r="G16" s="1625"/>
      <c r="H16" s="1633">
        <f>O2</f>
        <v>40.42</v>
      </c>
      <c r="I16" s="1633"/>
      <c r="J16" s="1633"/>
      <c r="M16" s="103">
        <v>15</v>
      </c>
      <c r="N16"/>
      <c r="O16"/>
      <c r="P16"/>
      <c r="Q16"/>
      <c r="R16"/>
      <c r="S16"/>
      <c r="T16"/>
      <c r="V16" s="59"/>
      <c r="W16" s="59"/>
      <c r="X16" s="59"/>
      <c r="Y16" s="59"/>
    </row>
    <row r="17" spans="1:20" s="59" customFormat="1">
      <c r="A17" s="1625" t="s">
        <v>1039</v>
      </c>
      <c r="B17" s="1625"/>
      <c r="C17" s="1625"/>
      <c r="D17" s="1625"/>
      <c r="E17" s="1625" t="s">
        <v>522</v>
      </c>
      <c r="F17" s="1625"/>
      <c r="G17" s="1625"/>
      <c r="H17" s="1627">
        <f>P2</f>
        <v>4</v>
      </c>
      <c r="I17" s="1627"/>
      <c r="J17" s="1627"/>
      <c r="N17"/>
      <c r="O17"/>
      <c r="P17"/>
      <c r="Q17"/>
      <c r="R17"/>
      <c r="S17"/>
      <c r="T17"/>
    </row>
    <row r="18" spans="1:20" s="59" customFormat="1">
      <c r="A18" s="62"/>
      <c r="B18" s="1625" t="s">
        <v>375</v>
      </c>
      <c r="C18" s="1625"/>
      <c r="D18" s="62"/>
      <c r="E18" s="62"/>
      <c r="F18" s="62" t="s">
        <v>523</v>
      </c>
      <c r="G18" s="62"/>
      <c r="H18" s="91"/>
      <c r="I18" s="93" t="str">
        <f>W1</f>
        <v>2940</v>
      </c>
      <c r="J18" s="91"/>
      <c r="N18"/>
      <c r="O18"/>
      <c r="P18"/>
      <c r="Q18"/>
      <c r="R18"/>
      <c r="S18"/>
      <c r="T18"/>
    </row>
    <row r="19" spans="1:20" s="59" customFormat="1">
      <c r="A19" s="62"/>
      <c r="B19" s="1625" t="s">
        <v>375</v>
      </c>
      <c r="C19" s="1625"/>
      <c r="D19" s="62"/>
      <c r="E19" s="62"/>
      <c r="F19" s="62" t="s">
        <v>524</v>
      </c>
      <c r="G19" s="62"/>
      <c r="H19" s="91"/>
      <c r="I19" s="93" t="str">
        <f>W2</f>
        <v>1850</v>
      </c>
      <c r="J19" s="91"/>
      <c r="N19"/>
      <c r="O19"/>
      <c r="P19"/>
      <c r="Q19"/>
      <c r="R19"/>
      <c r="S19"/>
      <c r="T19"/>
    </row>
    <row r="20" spans="1:20" s="59" customFormat="1">
      <c r="A20" s="62"/>
      <c r="B20" s="1625" t="s">
        <v>375</v>
      </c>
      <c r="C20" s="1625"/>
      <c r="D20" s="62"/>
      <c r="E20" s="62"/>
      <c r="F20" s="62" t="s">
        <v>525</v>
      </c>
      <c r="G20" s="62"/>
      <c r="H20" s="91"/>
      <c r="I20" s="93" t="str">
        <f>W3</f>
        <v>1028</v>
      </c>
      <c r="J20" s="91"/>
      <c r="N20"/>
      <c r="O20"/>
      <c r="P20"/>
      <c r="Q20"/>
      <c r="R20"/>
      <c r="S20"/>
      <c r="T20"/>
    </row>
    <row r="21" spans="1:20" s="59" customFormat="1">
      <c r="A21" s="62"/>
      <c r="B21" s="1625" t="s">
        <v>375</v>
      </c>
      <c r="C21" s="1625"/>
      <c r="D21" s="62"/>
      <c r="E21" s="62"/>
      <c r="F21" s="62" t="s">
        <v>526</v>
      </c>
      <c r="G21" s="62"/>
      <c r="H21" s="91"/>
      <c r="I21" s="93" t="str">
        <f>W4</f>
        <v>666</v>
      </c>
      <c r="J21" s="91"/>
      <c r="N21"/>
      <c r="O21"/>
      <c r="P21"/>
      <c r="Q21"/>
      <c r="R21"/>
      <c r="S21"/>
      <c r="T21"/>
    </row>
    <row r="22" spans="1:20" s="59" customFormat="1">
      <c r="A22" s="1625" t="s">
        <v>17</v>
      </c>
      <c r="B22" s="1625"/>
      <c r="C22" s="1625"/>
      <c r="D22" s="1625"/>
      <c r="E22" s="1627" t="s">
        <v>527</v>
      </c>
      <c r="F22" s="1627"/>
      <c r="G22" s="1627"/>
      <c r="H22" s="1626">
        <f>R2</f>
        <v>7.96</v>
      </c>
      <c r="I22" s="1626"/>
      <c r="J22" s="1626"/>
      <c r="N22"/>
      <c r="O22"/>
      <c r="P22"/>
      <c r="Q22"/>
      <c r="R22"/>
      <c r="S22"/>
      <c r="T22"/>
    </row>
    <row r="23" spans="1:20" s="59" customFormat="1">
      <c r="A23" s="1625" t="s">
        <v>459</v>
      </c>
      <c r="B23" s="1625"/>
      <c r="C23" s="1625"/>
      <c r="D23" s="1625"/>
      <c r="E23" s="1626" t="s">
        <v>528</v>
      </c>
      <c r="F23" s="1626"/>
      <c r="G23" s="1626"/>
      <c r="H23" s="1626">
        <f>Q2</f>
        <v>9.6980000000000004</v>
      </c>
      <c r="I23" s="1626"/>
      <c r="J23" s="1626"/>
      <c r="N23"/>
      <c r="O23"/>
      <c r="P23"/>
      <c r="Q23"/>
      <c r="R23"/>
      <c r="S23"/>
      <c r="T23"/>
    </row>
    <row r="24" spans="1:20" s="59" customFormat="1">
      <c r="A24" s="62"/>
      <c r="B24" s="62"/>
      <c r="C24" s="62"/>
      <c r="D24" s="62"/>
      <c r="E24" s="92"/>
      <c r="F24" s="92"/>
      <c r="G24" s="92"/>
      <c r="H24" s="92"/>
      <c r="I24" s="92"/>
      <c r="J24" s="92"/>
      <c r="N24"/>
      <c r="O24"/>
      <c r="P24"/>
      <c r="Q24"/>
      <c r="R24"/>
      <c r="S24"/>
      <c r="T24"/>
    </row>
    <row r="25" spans="1:20" s="59" customFormat="1">
      <c r="A25" s="59" t="s">
        <v>460</v>
      </c>
      <c r="N25"/>
      <c r="O25"/>
      <c r="P25"/>
      <c r="Q25"/>
      <c r="R25"/>
      <c r="S25"/>
      <c r="T25"/>
    </row>
    <row r="26" spans="1:20" s="59" customFormat="1">
      <c r="A26" s="59" t="s">
        <v>461</v>
      </c>
      <c r="N26"/>
      <c r="O26"/>
      <c r="P26"/>
      <c r="Q26"/>
      <c r="R26"/>
      <c r="S26"/>
      <c r="T26"/>
    </row>
    <row r="27" spans="1:20" s="59" customFormat="1">
      <c r="N27"/>
      <c r="O27"/>
      <c r="P27"/>
      <c r="Q27"/>
      <c r="R27"/>
      <c r="S27"/>
      <c r="T27"/>
    </row>
    <row r="28" spans="1:20" s="59" customFormat="1" ht="21.5" customHeight="1">
      <c r="A28" s="1624" t="s">
        <v>462</v>
      </c>
      <c r="B28" s="1624"/>
      <c r="C28" s="1624"/>
      <c r="D28" s="1624"/>
      <c r="E28" s="1624"/>
      <c r="F28" s="1624"/>
      <c r="G28" s="1624"/>
      <c r="H28" s="1624"/>
      <c r="I28" s="1624"/>
      <c r="J28" s="1624"/>
      <c r="N28"/>
      <c r="O28"/>
      <c r="P28"/>
      <c r="Q28"/>
      <c r="R28"/>
      <c r="S28"/>
      <c r="T28"/>
    </row>
    <row r="29" spans="1:20" s="59" customFormat="1">
      <c r="N29"/>
      <c r="O29"/>
      <c r="P29"/>
      <c r="Q29"/>
      <c r="R29"/>
      <c r="S29"/>
      <c r="T29"/>
    </row>
    <row r="30" spans="1:20" s="59" customFormat="1">
      <c r="N30"/>
      <c r="O30"/>
      <c r="P30"/>
      <c r="Q30"/>
      <c r="R30"/>
      <c r="S30"/>
      <c r="T30"/>
    </row>
    <row r="31" spans="1:20" s="59" customFormat="1">
      <c r="N31"/>
      <c r="O31"/>
      <c r="P31"/>
      <c r="Q31"/>
      <c r="R31"/>
      <c r="S31"/>
      <c r="T31"/>
    </row>
    <row r="32" spans="1:20" s="59" customFormat="1">
      <c r="N32"/>
      <c r="O32"/>
      <c r="P32"/>
      <c r="Q32"/>
      <c r="R32"/>
      <c r="S32"/>
      <c r="T32"/>
    </row>
    <row r="33" spans="14:20" s="59" customFormat="1">
      <c r="N33"/>
      <c r="O33"/>
      <c r="P33"/>
      <c r="Q33"/>
      <c r="R33"/>
      <c r="S33"/>
      <c r="T33"/>
    </row>
    <row r="34" spans="14:20" s="59" customFormat="1">
      <c r="N34"/>
      <c r="O34"/>
      <c r="P34"/>
      <c r="Q34"/>
      <c r="R34"/>
      <c r="S34"/>
      <c r="T34"/>
    </row>
    <row r="35" spans="14:20" s="59" customFormat="1">
      <c r="N35"/>
      <c r="O35"/>
      <c r="P35"/>
      <c r="Q35"/>
      <c r="R35"/>
      <c r="S35"/>
      <c r="T35"/>
    </row>
    <row r="36" spans="14:20" s="59" customFormat="1">
      <c r="N36"/>
      <c r="O36"/>
      <c r="P36"/>
      <c r="Q36"/>
      <c r="R36"/>
      <c r="S36"/>
      <c r="T36"/>
    </row>
    <row r="37" spans="14:20" s="59" customFormat="1">
      <c r="N37"/>
      <c r="O37"/>
      <c r="P37"/>
      <c r="Q37"/>
      <c r="R37"/>
      <c r="S37"/>
      <c r="T37"/>
    </row>
    <row r="38" spans="14:20" s="59" customFormat="1">
      <c r="N38"/>
      <c r="O38"/>
      <c r="P38"/>
      <c r="Q38"/>
      <c r="R38"/>
      <c r="S38"/>
      <c r="T38"/>
    </row>
    <row r="39" spans="14:20" s="59" customFormat="1">
      <c r="N39"/>
      <c r="O39"/>
      <c r="P39"/>
      <c r="Q39"/>
      <c r="R39"/>
      <c r="S39"/>
      <c r="T39"/>
    </row>
    <row r="40" spans="14:20" s="59" customFormat="1">
      <c r="N40"/>
      <c r="O40"/>
      <c r="P40"/>
      <c r="Q40"/>
      <c r="R40"/>
      <c r="S40"/>
      <c r="T40"/>
    </row>
    <row r="41" spans="14:20" s="59" customFormat="1">
      <c r="N41"/>
      <c r="O41"/>
      <c r="P41"/>
      <c r="Q41"/>
      <c r="R41"/>
      <c r="S41"/>
      <c r="T41"/>
    </row>
    <row r="42" spans="14:20" s="59" customFormat="1">
      <c r="N42"/>
      <c r="O42"/>
      <c r="P42"/>
      <c r="Q42"/>
      <c r="R42"/>
      <c r="S42"/>
      <c r="T42"/>
    </row>
    <row r="43" spans="14:20" s="59" customFormat="1">
      <c r="N43"/>
      <c r="O43"/>
      <c r="P43"/>
      <c r="Q43"/>
      <c r="R43"/>
      <c r="S43"/>
      <c r="T43"/>
    </row>
    <row r="44" spans="14:20" s="59" customFormat="1">
      <c r="N44"/>
      <c r="O44"/>
      <c r="P44"/>
      <c r="Q44"/>
      <c r="R44"/>
      <c r="S44"/>
      <c r="T44"/>
    </row>
    <row r="45" spans="14:20" s="59" customFormat="1">
      <c r="N45"/>
      <c r="O45"/>
      <c r="P45"/>
      <c r="Q45"/>
      <c r="R45"/>
      <c r="S45"/>
      <c r="T45"/>
    </row>
    <row r="46" spans="14:20" s="59" customFormat="1">
      <c r="N46"/>
      <c r="O46"/>
      <c r="P46"/>
      <c r="Q46"/>
      <c r="R46"/>
      <c r="S46"/>
      <c r="T46"/>
    </row>
    <row r="47" spans="14:20" s="59" customFormat="1">
      <c r="N47"/>
      <c r="O47"/>
      <c r="P47"/>
      <c r="Q47"/>
      <c r="R47"/>
      <c r="S47"/>
      <c r="T47"/>
    </row>
    <row r="48" spans="14:20" s="59" customFormat="1">
      <c r="N48"/>
      <c r="O48"/>
      <c r="P48"/>
      <c r="Q48"/>
      <c r="R48"/>
      <c r="S48"/>
      <c r="T48"/>
    </row>
    <row r="49" spans="14:20" s="59" customFormat="1">
      <c r="N49"/>
      <c r="O49"/>
      <c r="P49"/>
      <c r="Q49"/>
      <c r="R49"/>
      <c r="S49"/>
      <c r="T49"/>
    </row>
    <row r="50" spans="14:20" s="59" customFormat="1">
      <c r="N50"/>
      <c r="O50"/>
      <c r="P50"/>
      <c r="Q50"/>
      <c r="R50"/>
      <c r="S50"/>
      <c r="T50"/>
    </row>
    <row r="51" spans="14:20" s="59" customFormat="1">
      <c r="N51"/>
      <c r="O51"/>
      <c r="P51"/>
      <c r="Q51"/>
      <c r="R51"/>
      <c r="S51"/>
      <c r="T51"/>
    </row>
    <row r="52" spans="14:20" s="59" customFormat="1">
      <c r="N52"/>
      <c r="O52"/>
      <c r="P52"/>
      <c r="Q52"/>
      <c r="R52"/>
      <c r="S52"/>
      <c r="T52"/>
    </row>
    <row r="53" spans="14:20" s="59" customFormat="1">
      <c r="N53"/>
      <c r="O53"/>
      <c r="P53"/>
      <c r="Q53"/>
      <c r="R53"/>
      <c r="S53"/>
      <c r="T53"/>
    </row>
    <row r="54" spans="14:20" s="59" customFormat="1">
      <c r="N54"/>
      <c r="O54"/>
      <c r="P54"/>
      <c r="Q54"/>
      <c r="R54"/>
      <c r="S54"/>
      <c r="T54"/>
    </row>
    <row r="55" spans="14:20" s="59" customFormat="1">
      <c r="N55"/>
      <c r="O55"/>
      <c r="P55"/>
      <c r="Q55"/>
      <c r="R55"/>
      <c r="S55"/>
      <c r="T55"/>
    </row>
    <row r="56" spans="14:20" s="59" customFormat="1">
      <c r="N56"/>
      <c r="O56"/>
      <c r="P56"/>
      <c r="Q56"/>
      <c r="R56"/>
      <c r="S56"/>
      <c r="T56"/>
    </row>
    <row r="57" spans="14:20" s="59" customFormat="1">
      <c r="N57"/>
      <c r="O57"/>
      <c r="P57"/>
      <c r="Q57"/>
      <c r="R57"/>
      <c r="S57"/>
      <c r="T57"/>
    </row>
    <row r="58" spans="14:20" s="59" customFormat="1">
      <c r="N58"/>
      <c r="O58"/>
      <c r="P58"/>
      <c r="Q58"/>
      <c r="R58"/>
      <c r="S58"/>
      <c r="T58"/>
    </row>
    <row r="59" spans="14:20" s="59" customFormat="1">
      <c r="N59"/>
      <c r="O59"/>
      <c r="P59"/>
      <c r="Q59"/>
      <c r="R59"/>
      <c r="S59"/>
      <c r="T59"/>
    </row>
    <row r="60" spans="14:20" s="59" customFormat="1">
      <c r="N60"/>
      <c r="O60"/>
      <c r="P60"/>
      <c r="Q60"/>
      <c r="R60"/>
      <c r="S60"/>
      <c r="T60"/>
    </row>
    <row r="61" spans="14:20" s="59" customFormat="1">
      <c r="N61"/>
      <c r="O61"/>
      <c r="P61"/>
      <c r="Q61"/>
      <c r="R61"/>
      <c r="S61"/>
      <c r="T61"/>
    </row>
    <row r="62" spans="14:20" s="59" customFormat="1">
      <c r="N62"/>
      <c r="O62"/>
      <c r="P62"/>
      <c r="Q62"/>
      <c r="R62"/>
      <c r="S62"/>
      <c r="T62"/>
    </row>
    <row r="63" spans="14:20" s="59" customFormat="1">
      <c r="N63"/>
      <c r="O63"/>
      <c r="P63"/>
      <c r="Q63"/>
      <c r="R63"/>
      <c r="S63"/>
      <c r="T63"/>
    </row>
    <row r="64" spans="14:20" s="59" customFormat="1">
      <c r="N64"/>
      <c r="O64"/>
      <c r="P64"/>
      <c r="Q64"/>
      <c r="R64"/>
      <c r="S64"/>
      <c r="T64"/>
    </row>
    <row r="65" spans="14:20" s="59" customFormat="1">
      <c r="N65"/>
      <c r="O65"/>
      <c r="P65"/>
      <c r="Q65"/>
      <c r="R65"/>
      <c r="S65"/>
      <c r="T65"/>
    </row>
    <row r="66" spans="14:20" s="59" customFormat="1">
      <c r="N66"/>
      <c r="O66"/>
      <c r="P66"/>
      <c r="Q66"/>
      <c r="R66"/>
      <c r="S66"/>
      <c r="T66"/>
    </row>
    <row r="67" spans="14:20" s="59" customFormat="1">
      <c r="N67"/>
      <c r="O67"/>
      <c r="P67"/>
      <c r="Q67"/>
      <c r="R67"/>
      <c r="S67"/>
      <c r="T67"/>
    </row>
    <row r="68" spans="14:20" s="59" customFormat="1">
      <c r="N68"/>
      <c r="O68"/>
      <c r="P68"/>
      <c r="Q68"/>
      <c r="R68"/>
      <c r="S68"/>
      <c r="T68"/>
    </row>
    <row r="69" spans="14:20" s="59" customFormat="1">
      <c r="N69"/>
      <c r="O69"/>
      <c r="P69"/>
      <c r="Q69"/>
      <c r="R69"/>
      <c r="S69"/>
      <c r="T69"/>
    </row>
    <row r="70" spans="14:20" s="59" customFormat="1">
      <c r="N70"/>
      <c r="O70"/>
      <c r="P70"/>
      <c r="Q70"/>
      <c r="R70"/>
      <c r="S70"/>
      <c r="T70"/>
    </row>
    <row r="71" spans="14:20" s="59" customFormat="1">
      <c r="N71"/>
      <c r="O71"/>
      <c r="P71"/>
      <c r="Q71"/>
      <c r="R71"/>
      <c r="S71"/>
      <c r="T71"/>
    </row>
    <row r="72" spans="14:20" s="59" customFormat="1">
      <c r="N72"/>
      <c r="O72"/>
      <c r="P72"/>
      <c r="Q72"/>
      <c r="R72"/>
      <c r="S72"/>
      <c r="T72"/>
    </row>
    <row r="73" spans="14:20" s="59" customFormat="1">
      <c r="N73"/>
      <c r="O73"/>
      <c r="P73"/>
      <c r="Q73"/>
      <c r="R73"/>
      <c r="S73"/>
      <c r="T73"/>
    </row>
    <row r="74" spans="14:20" s="59" customFormat="1">
      <c r="N74"/>
      <c r="O74"/>
      <c r="P74"/>
      <c r="Q74"/>
      <c r="R74"/>
      <c r="S74"/>
      <c r="T74"/>
    </row>
    <row r="75" spans="14:20" s="59" customFormat="1">
      <c r="N75"/>
      <c r="O75"/>
      <c r="P75"/>
      <c r="Q75"/>
      <c r="R75"/>
      <c r="S75"/>
      <c r="T75"/>
    </row>
    <row r="76" spans="14:20" s="59" customFormat="1">
      <c r="N76"/>
      <c r="O76"/>
      <c r="P76"/>
      <c r="Q76"/>
      <c r="R76"/>
      <c r="S76"/>
      <c r="T76"/>
    </row>
    <row r="77" spans="14:20" s="59" customFormat="1">
      <c r="N77"/>
      <c r="O77"/>
      <c r="P77"/>
      <c r="Q77"/>
      <c r="R77"/>
      <c r="S77"/>
      <c r="T77"/>
    </row>
    <row r="78" spans="14:20" s="59" customFormat="1">
      <c r="N78"/>
      <c r="O78"/>
      <c r="P78"/>
      <c r="Q78"/>
      <c r="R78"/>
      <c r="S78"/>
      <c r="T78"/>
    </row>
    <row r="79" spans="14:20" s="59" customFormat="1">
      <c r="N79"/>
      <c r="O79"/>
      <c r="P79"/>
      <c r="Q79"/>
      <c r="R79"/>
      <c r="S79"/>
      <c r="T79"/>
    </row>
    <row r="80" spans="14:20" s="59" customFormat="1">
      <c r="N80"/>
      <c r="O80"/>
      <c r="P80"/>
      <c r="Q80"/>
      <c r="R80"/>
      <c r="S80"/>
      <c r="T80"/>
    </row>
    <row r="81" spans="14:20" s="59" customFormat="1">
      <c r="N81"/>
      <c r="O81"/>
      <c r="P81"/>
      <c r="Q81"/>
      <c r="R81"/>
      <c r="S81"/>
      <c r="T81"/>
    </row>
    <row r="82" spans="14:20" s="59" customFormat="1">
      <c r="N82"/>
      <c r="O82"/>
      <c r="P82"/>
      <c r="Q82"/>
      <c r="R82"/>
      <c r="S82"/>
      <c r="T82"/>
    </row>
    <row r="83" spans="14:20" s="59" customFormat="1">
      <c r="N83"/>
      <c r="O83"/>
      <c r="P83"/>
      <c r="Q83"/>
      <c r="R83"/>
      <c r="S83"/>
      <c r="T83"/>
    </row>
    <row r="84" spans="14:20" s="59" customFormat="1">
      <c r="N84"/>
      <c r="O84"/>
      <c r="P84"/>
      <c r="Q84"/>
      <c r="R84"/>
      <c r="S84"/>
      <c r="T84"/>
    </row>
    <row r="85" spans="14:20" s="59" customFormat="1">
      <c r="N85"/>
      <c r="O85"/>
      <c r="P85"/>
      <c r="Q85"/>
      <c r="R85"/>
      <c r="S85"/>
      <c r="T85"/>
    </row>
    <row r="86" spans="14:20" s="59" customFormat="1">
      <c r="N86"/>
      <c r="O86"/>
      <c r="P86"/>
      <c r="Q86"/>
      <c r="R86"/>
      <c r="S86"/>
      <c r="T86"/>
    </row>
    <row r="87" spans="14:20" s="59" customFormat="1">
      <c r="N87"/>
      <c r="O87"/>
      <c r="P87"/>
      <c r="Q87"/>
      <c r="R87"/>
      <c r="S87"/>
      <c r="T87"/>
    </row>
    <row r="88" spans="14:20" s="59" customFormat="1">
      <c r="N88"/>
      <c r="O88"/>
      <c r="P88"/>
      <c r="Q88"/>
      <c r="R88"/>
      <c r="S88"/>
      <c r="T88"/>
    </row>
    <row r="89" spans="14:20" s="59" customFormat="1">
      <c r="N89"/>
      <c r="O89"/>
      <c r="P89"/>
      <c r="Q89"/>
      <c r="R89"/>
      <c r="S89"/>
      <c r="T89"/>
    </row>
    <row r="90" spans="14:20" s="59" customFormat="1">
      <c r="N90"/>
      <c r="O90"/>
      <c r="P90"/>
      <c r="Q90"/>
      <c r="R90"/>
      <c r="S90"/>
      <c r="T90"/>
    </row>
    <row r="91" spans="14:20" s="59" customFormat="1">
      <c r="N91"/>
      <c r="O91"/>
      <c r="P91"/>
      <c r="Q91"/>
      <c r="R91"/>
      <c r="S91"/>
      <c r="T91"/>
    </row>
    <row r="92" spans="14:20" s="59" customFormat="1">
      <c r="N92"/>
      <c r="O92"/>
      <c r="P92"/>
      <c r="Q92"/>
      <c r="R92"/>
      <c r="S92"/>
      <c r="T92"/>
    </row>
    <row r="93" spans="14:20" s="59" customFormat="1">
      <c r="N93"/>
      <c r="O93"/>
      <c r="P93"/>
      <c r="Q93"/>
      <c r="R93"/>
      <c r="S93"/>
      <c r="T93"/>
    </row>
    <row r="94" spans="14:20" s="59" customFormat="1">
      <c r="N94"/>
      <c r="O94"/>
      <c r="P94"/>
      <c r="Q94"/>
      <c r="R94"/>
      <c r="S94"/>
      <c r="T94"/>
    </row>
    <row r="95" spans="14:20" s="59" customFormat="1">
      <c r="N95"/>
      <c r="O95"/>
      <c r="P95"/>
      <c r="Q95"/>
      <c r="R95"/>
      <c r="S95"/>
      <c r="T95"/>
    </row>
    <row r="96" spans="14:20" s="59" customFormat="1">
      <c r="N96"/>
      <c r="O96"/>
      <c r="P96"/>
      <c r="Q96"/>
      <c r="R96"/>
      <c r="S96"/>
      <c r="T96"/>
    </row>
    <row r="97" spans="14:20" s="59" customFormat="1">
      <c r="N97"/>
      <c r="O97"/>
      <c r="P97"/>
      <c r="Q97"/>
      <c r="R97"/>
      <c r="S97"/>
      <c r="T97"/>
    </row>
    <row r="98" spans="14:20" s="59" customFormat="1">
      <c r="N98"/>
      <c r="O98"/>
      <c r="P98"/>
      <c r="Q98"/>
      <c r="R98"/>
      <c r="S98"/>
      <c r="T98"/>
    </row>
    <row r="99" spans="14:20" s="59" customFormat="1">
      <c r="N99"/>
      <c r="O99"/>
      <c r="P99"/>
      <c r="Q99"/>
      <c r="R99"/>
      <c r="S99"/>
      <c r="T99"/>
    </row>
    <row r="100" spans="14:20" s="59" customFormat="1">
      <c r="N100"/>
      <c r="O100"/>
      <c r="P100"/>
      <c r="Q100"/>
      <c r="R100"/>
      <c r="S100"/>
      <c r="T100"/>
    </row>
    <row r="101" spans="14:20" s="59" customFormat="1">
      <c r="N101"/>
      <c r="O101"/>
      <c r="P101"/>
      <c r="Q101"/>
      <c r="R101"/>
      <c r="S101"/>
      <c r="T101"/>
    </row>
    <row r="102" spans="14:20" s="59" customFormat="1">
      <c r="N102"/>
      <c r="O102"/>
      <c r="P102"/>
      <c r="Q102"/>
      <c r="R102"/>
      <c r="S102"/>
      <c r="T102"/>
    </row>
    <row r="103" spans="14:20" s="59" customFormat="1">
      <c r="N103"/>
      <c r="O103"/>
      <c r="P103"/>
      <c r="Q103"/>
      <c r="R103"/>
      <c r="S103"/>
      <c r="T103"/>
    </row>
    <row r="104" spans="14:20" s="59" customFormat="1">
      <c r="N104"/>
      <c r="O104"/>
      <c r="P104"/>
      <c r="Q104"/>
      <c r="R104"/>
      <c r="S104"/>
      <c r="T104"/>
    </row>
    <row r="105" spans="14:20" s="59" customFormat="1">
      <c r="N105"/>
      <c r="O105"/>
      <c r="P105"/>
      <c r="Q105"/>
      <c r="R105"/>
      <c r="S105"/>
      <c r="T105"/>
    </row>
    <row r="106" spans="14:20" s="59" customFormat="1">
      <c r="N106"/>
      <c r="O106"/>
      <c r="P106"/>
      <c r="Q106"/>
      <c r="R106"/>
      <c r="S106"/>
      <c r="T106"/>
    </row>
    <row r="107" spans="14:20" s="59" customFormat="1">
      <c r="N107"/>
      <c r="O107"/>
      <c r="P107"/>
      <c r="Q107"/>
      <c r="R107"/>
      <c r="S107"/>
      <c r="T107"/>
    </row>
    <row r="108" spans="14:20" s="59" customFormat="1">
      <c r="N108"/>
      <c r="O108"/>
      <c r="P108"/>
      <c r="Q108"/>
      <c r="R108"/>
      <c r="S108"/>
      <c r="T108"/>
    </row>
    <row r="109" spans="14:20" s="59" customFormat="1">
      <c r="N109"/>
      <c r="O109"/>
      <c r="P109"/>
      <c r="Q109"/>
      <c r="R109"/>
      <c r="S109"/>
      <c r="T109"/>
    </row>
    <row r="110" spans="14:20" s="59" customFormat="1">
      <c r="N110"/>
      <c r="O110"/>
      <c r="P110"/>
      <c r="Q110"/>
      <c r="R110"/>
      <c r="S110"/>
      <c r="T110"/>
    </row>
    <row r="111" spans="14:20" s="59" customFormat="1">
      <c r="N111"/>
      <c r="O111"/>
      <c r="P111"/>
      <c r="Q111"/>
      <c r="R111"/>
      <c r="S111"/>
      <c r="T111"/>
    </row>
    <row r="112" spans="14:20" s="59" customFormat="1">
      <c r="N112"/>
      <c r="O112"/>
      <c r="P112"/>
      <c r="Q112"/>
      <c r="R112"/>
      <c r="S112"/>
      <c r="T112"/>
    </row>
    <row r="113" spans="14:20" s="59" customFormat="1">
      <c r="N113"/>
      <c r="O113"/>
      <c r="P113"/>
      <c r="Q113"/>
      <c r="R113"/>
      <c r="S113"/>
      <c r="T113"/>
    </row>
    <row r="114" spans="14:20" s="59" customFormat="1">
      <c r="N114"/>
      <c r="O114"/>
      <c r="P114"/>
      <c r="Q114"/>
      <c r="R114"/>
      <c r="S114"/>
      <c r="T114"/>
    </row>
    <row r="115" spans="14:20" s="59" customFormat="1">
      <c r="N115"/>
      <c r="O115"/>
      <c r="P115"/>
      <c r="Q115"/>
      <c r="R115"/>
      <c r="S115"/>
      <c r="T115"/>
    </row>
    <row r="116" spans="14:20" s="59" customFormat="1">
      <c r="N116"/>
      <c r="O116"/>
      <c r="P116"/>
      <c r="Q116"/>
      <c r="R116"/>
      <c r="S116"/>
      <c r="T116"/>
    </row>
    <row r="117" spans="14:20" s="59" customFormat="1">
      <c r="N117"/>
      <c r="O117"/>
      <c r="P117"/>
      <c r="Q117"/>
      <c r="R117"/>
      <c r="S117"/>
      <c r="T117"/>
    </row>
    <row r="118" spans="14:20" s="59" customFormat="1">
      <c r="N118"/>
      <c r="O118"/>
      <c r="P118"/>
      <c r="Q118"/>
      <c r="R118"/>
      <c r="S118"/>
      <c r="T118"/>
    </row>
    <row r="119" spans="14:20" s="59" customFormat="1">
      <c r="N119"/>
      <c r="O119"/>
      <c r="P119"/>
      <c r="Q119"/>
      <c r="R119"/>
      <c r="S119"/>
      <c r="T119"/>
    </row>
    <row r="120" spans="14:20" s="59" customFormat="1">
      <c r="N120"/>
      <c r="O120"/>
      <c r="P120"/>
      <c r="Q120"/>
      <c r="R120"/>
      <c r="S120"/>
      <c r="T120"/>
    </row>
    <row r="121" spans="14:20" s="59" customFormat="1">
      <c r="N121"/>
      <c r="O121"/>
      <c r="P121"/>
      <c r="Q121"/>
      <c r="R121"/>
      <c r="S121"/>
      <c r="T121"/>
    </row>
    <row r="122" spans="14:20" s="59" customFormat="1">
      <c r="N122"/>
      <c r="O122"/>
      <c r="P122"/>
      <c r="Q122"/>
      <c r="R122"/>
      <c r="S122"/>
      <c r="T122"/>
    </row>
    <row r="123" spans="14:20" s="59" customFormat="1">
      <c r="N123"/>
      <c r="O123"/>
      <c r="P123"/>
      <c r="Q123"/>
      <c r="R123"/>
      <c r="S123"/>
      <c r="T123"/>
    </row>
    <row r="124" spans="14:20" s="59" customFormat="1">
      <c r="N124"/>
      <c r="O124"/>
      <c r="P124"/>
      <c r="Q124"/>
      <c r="R124"/>
      <c r="S124"/>
      <c r="T124"/>
    </row>
    <row r="125" spans="14:20" s="59" customFormat="1">
      <c r="N125"/>
      <c r="O125"/>
      <c r="P125"/>
      <c r="Q125"/>
      <c r="R125"/>
      <c r="S125"/>
      <c r="T125"/>
    </row>
    <row r="126" spans="14:20" s="59" customFormat="1">
      <c r="N126"/>
      <c r="O126"/>
      <c r="P126"/>
      <c r="Q126"/>
      <c r="R126"/>
      <c r="S126"/>
      <c r="T126"/>
    </row>
    <row r="127" spans="14:20" s="59" customFormat="1">
      <c r="N127"/>
      <c r="O127"/>
      <c r="P127"/>
      <c r="Q127"/>
      <c r="R127"/>
      <c r="S127"/>
      <c r="T127"/>
    </row>
    <row r="128" spans="14:20" s="59" customFormat="1">
      <c r="N128"/>
      <c r="O128"/>
      <c r="P128"/>
      <c r="Q128"/>
      <c r="R128"/>
      <c r="S128"/>
      <c r="T128"/>
    </row>
    <row r="129" spans="14:20" s="59" customFormat="1">
      <c r="N129"/>
      <c r="O129"/>
      <c r="P129"/>
      <c r="Q129"/>
      <c r="R129"/>
      <c r="S129"/>
      <c r="T129"/>
    </row>
    <row r="130" spans="14:20" s="59" customFormat="1">
      <c r="N130"/>
      <c r="O130"/>
      <c r="P130"/>
      <c r="Q130"/>
      <c r="R130"/>
      <c r="S130"/>
      <c r="T130"/>
    </row>
    <row r="131" spans="14:20" s="59" customFormat="1">
      <c r="N131"/>
      <c r="O131"/>
      <c r="P131"/>
      <c r="Q131"/>
      <c r="R131"/>
      <c r="S131"/>
      <c r="T131"/>
    </row>
    <row r="132" spans="14:20" s="59" customFormat="1">
      <c r="N132"/>
      <c r="O132"/>
      <c r="P132"/>
      <c r="Q132"/>
      <c r="R132"/>
      <c r="S132"/>
      <c r="T132"/>
    </row>
    <row r="133" spans="14:20" s="59" customFormat="1">
      <c r="N133"/>
      <c r="O133"/>
      <c r="P133"/>
      <c r="Q133"/>
      <c r="R133"/>
      <c r="S133"/>
      <c r="T133"/>
    </row>
    <row r="134" spans="14:20" s="59" customFormat="1">
      <c r="N134"/>
      <c r="O134"/>
      <c r="P134"/>
      <c r="Q134"/>
      <c r="R134"/>
      <c r="S134"/>
      <c r="T134"/>
    </row>
    <row r="135" spans="14:20" s="59" customFormat="1">
      <c r="N135"/>
      <c r="O135"/>
      <c r="P135"/>
      <c r="Q135"/>
      <c r="R135"/>
      <c r="S135"/>
      <c r="T135"/>
    </row>
    <row r="136" spans="14:20" s="59" customFormat="1">
      <c r="N136"/>
      <c r="O136"/>
      <c r="P136"/>
      <c r="Q136"/>
      <c r="R136"/>
      <c r="S136"/>
      <c r="T136"/>
    </row>
    <row r="137" spans="14:20" s="59" customFormat="1">
      <c r="N137"/>
      <c r="O137"/>
      <c r="P137"/>
      <c r="Q137"/>
      <c r="R137"/>
      <c r="S137"/>
      <c r="T137"/>
    </row>
    <row r="138" spans="14:20" s="59" customFormat="1">
      <c r="N138"/>
      <c r="O138"/>
      <c r="P138"/>
      <c r="Q138"/>
      <c r="R138"/>
      <c r="S138"/>
      <c r="T138"/>
    </row>
    <row r="139" spans="14:20" s="59" customFormat="1">
      <c r="N139"/>
      <c r="O139"/>
      <c r="P139"/>
      <c r="Q139"/>
      <c r="R139"/>
      <c r="S139"/>
      <c r="T139"/>
    </row>
    <row r="140" spans="14:20" s="59" customFormat="1">
      <c r="N140"/>
      <c r="O140"/>
      <c r="P140"/>
      <c r="Q140"/>
      <c r="R140"/>
      <c r="S140"/>
      <c r="T140"/>
    </row>
    <row r="141" spans="14:20" s="59" customFormat="1">
      <c r="N141"/>
      <c r="O141"/>
      <c r="P141"/>
      <c r="Q141"/>
      <c r="R141"/>
      <c r="S141"/>
      <c r="T141"/>
    </row>
    <row r="142" spans="14:20" s="59" customFormat="1">
      <c r="N142"/>
      <c r="O142"/>
      <c r="P142"/>
      <c r="Q142"/>
      <c r="R142"/>
      <c r="S142"/>
      <c r="T142"/>
    </row>
    <row r="143" spans="14:20" s="59" customFormat="1">
      <c r="N143"/>
      <c r="O143"/>
      <c r="P143"/>
      <c r="Q143"/>
      <c r="R143"/>
      <c r="S143"/>
      <c r="T143"/>
    </row>
    <row r="144" spans="14:20" s="59" customFormat="1">
      <c r="N144"/>
      <c r="O144"/>
      <c r="P144"/>
      <c r="Q144"/>
      <c r="R144"/>
      <c r="S144"/>
      <c r="T144"/>
    </row>
    <row r="145" spans="14:20" s="59" customFormat="1">
      <c r="N145"/>
      <c r="O145"/>
      <c r="P145"/>
      <c r="Q145"/>
      <c r="R145"/>
      <c r="S145"/>
      <c r="T145"/>
    </row>
    <row r="146" spans="14:20" s="59" customFormat="1">
      <c r="N146"/>
      <c r="O146"/>
      <c r="P146"/>
      <c r="Q146"/>
      <c r="R146"/>
      <c r="S146"/>
      <c r="T146"/>
    </row>
    <row r="147" spans="14:20" s="59" customFormat="1">
      <c r="N147"/>
      <c r="O147"/>
      <c r="P147"/>
      <c r="Q147"/>
      <c r="R147"/>
      <c r="S147"/>
      <c r="T147"/>
    </row>
    <row r="148" spans="14:20" s="59" customFormat="1">
      <c r="N148"/>
      <c r="O148"/>
      <c r="P148"/>
      <c r="Q148"/>
      <c r="R148"/>
      <c r="S148"/>
      <c r="T148"/>
    </row>
    <row r="149" spans="14:20" s="59" customFormat="1">
      <c r="N149"/>
      <c r="O149"/>
      <c r="P149"/>
      <c r="Q149"/>
      <c r="R149"/>
      <c r="S149"/>
      <c r="T149"/>
    </row>
    <row r="150" spans="14:20" s="59" customFormat="1">
      <c r="N150"/>
      <c r="O150"/>
      <c r="P150"/>
      <c r="Q150"/>
      <c r="R150"/>
      <c r="S150"/>
      <c r="T150"/>
    </row>
    <row r="151" spans="14:20" s="59" customFormat="1">
      <c r="N151"/>
      <c r="O151"/>
      <c r="P151"/>
      <c r="Q151"/>
      <c r="R151"/>
      <c r="S151"/>
      <c r="T151"/>
    </row>
    <row r="152" spans="14:20" s="59" customFormat="1">
      <c r="N152"/>
      <c r="O152"/>
      <c r="P152"/>
      <c r="Q152"/>
      <c r="R152"/>
      <c r="S152"/>
      <c r="T152"/>
    </row>
    <row r="153" spans="14:20" s="59" customFormat="1">
      <c r="N153"/>
      <c r="O153"/>
      <c r="P153"/>
      <c r="Q153"/>
      <c r="R153"/>
      <c r="S153"/>
      <c r="T153"/>
    </row>
    <row r="154" spans="14:20" s="59" customFormat="1">
      <c r="N154"/>
      <c r="O154"/>
      <c r="P154"/>
      <c r="Q154"/>
      <c r="R154"/>
      <c r="S154"/>
      <c r="T154"/>
    </row>
    <row r="155" spans="14:20" s="59" customFormat="1">
      <c r="N155"/>
      <c r="O155"/>
      <c r="P155"/>
      <c r="Q155"/>
      <c r="R155"/>
      <c r="S155"/>
      <c r="T155"/>
    </row>
    <row r="156" spans="14:20" s="59" customFormat="1">
      <c r="N156"/>
      <c r="O156"/>
      <c r="P156"/>
      <c r="Q156"/>
      <c r="R156"/>
      <c r="S156"/>
      <c r="T156"/>
    </row>
    <row r="157" spans="14:20" s="59" customFormat="1">
      <c r="N157"/>
      <c r="O157"/>
      <c r="P157"/>
      <c r="Q157"/>
      <c r="R157"/>
      <c r="S157"/>
      <c r="T157"/>
    </row>
    <row r="158" spans="14:20" s="59" customFormat="1">
      <c r="N158"/>
      <c r="O158"/>
      <c r="P158"/>
      <c r="Q158"/>
      <c r="R158"/>
      <c r="S158"/>
      <c r="T158"/>
    </row>
    <row r="159" spans="14:20" s="59" customFormat="1">
      <c r="N159"/>
      <c r="O159"/>
      <c r="P159"/>
      <c r="Q159"/>
      <c r="R159"/>
      <c r="S159"/>
      <c r="T159"/>
    </row>
    <row r="160" spans="14:20" s="59" customFormat="1">
      <c r="N160"/>
      <c r="O160"/>
      <c r="P160"/>
      <c r="Q160"/>
      <c r="R160"/>
      <c r="S160"/>
      <c r="T160"/>
    </row>
    <row r="161" spans="14:20" s="59" customFormat="1">
      <c r="N161"/>
      <c r="O161"/>
      <c r="P161"/>
      <c r="Q161"/>
      <c r="R161"/>
      <c r="S161"/>
      <c r="T161"/>
    </row>
    <row r="162" spans="14:20" s="59" customFormat="1">
      <c r="N162"/>
      <c r="O162"/>
      <c r="P162"/>
      <c r="Q162"/>
      <c r="R162"/>
      <c r="S162"/>
      <c r="T162"/>
    </row>
    <row r="163" spans="14:20" s="59" customFormat="1">
      <c r="N163"/>
      <c r="O163"/>
      <c r="P163"/>
      <c r="Q163"/>
      <c r="R163"/>
      <c r="S163"/>
      <c r="T163"/>
    </row>
    <row r="164" spans="14:20" s="59" customFormat="1">
      <c r="N164"/>
      <c r="O164"/>
      <c r="P164"/>
      <c r="Q164"/>
      <c r="R164"/>
      <c r="S164"/>
      <c r="T164"/>
    </row>
    <row r="165" spans="14:20" s="59" customFormat="1">
      <c r="N165"/>
      <c r="O165"/>
      <c r="P165"/>
      <c r="Q165"/>
      <c r="R165"/>
      <c r="S165"/>
      <c r="T165"/>
    </row>
    <row r="166" spans="14:20" s="59" customFormat="1">
      <c r="N166"/>
      <c r="O166"/>
      <c r="P166"/>
      <c r="Q166"/>
      <c r="R166"/>
      <c r="S166"/>
      <c r="T166"/>
    </row>
    <row r="167" spans="14:20" s="59" customFormat="1">
      <c r="N167"/>
      <c r="O167"/>
      <c r="P167"/>
      <c r="Q167"/>
      <c r="R167"/>
      <c r="S167"/>
      <c r="T167"/>
    </row>
    <row r="168" spans="14:20" s="59" customFormat="1">
      <c r="N168"/>
      <c r="O168"/>
      <c r="P168"/>
      <c r="Q168"/>
      <c r="R168"/>
      <c r="S168"/>
      <c r="T168"/>
    </row>
    <row r="169" spans="14:20" s="59" customFormat="1">
      <c r="N169"/>
      <c r="O169"/>
      <c r="P169"/>
      <c r="Q169"/>
      <c r="R169"/>
      <c r="S169"/>
      <c r="T169"/>
    </row>
    <row r="170" spans="14:20" s="59" customFormat="1">
      <c r="N170"/>
      <c r="O170"/>
      <c r="P170"/>
      <c r="Q170"/>
      <c r="R170"/>
      <c r="S170"/>
      <c r="T170"/>
    </row>
    <row r="171" spans="14:20" s="59" customFormat="1">
      <c r="N171"/>
      <c r="O171"/>
      <c r="P171"/>
      <c r="Q171"/>
      <c r="R171"/>
      <c r="S171"/>
      <c r="T171"/>
    </row>
    <row r="172" spans="14:20" s="59" customFormat="1">
      <c r="N172"/>
      <c r="O172"/>
      <c r="P172"/>
      <c r="Q172"/>
      <c r="R172"/>
      <c r="S172"/>
      <c r="T172"/>
    </row>
    <row r="173" spans="14:20" s="59" customFormat="1">
      <c r="N173"/>
      <c r="O173"/>
      <c r="P173"/>
      <c r="Q173"/>
      <c r="R173"/>
      <c r="S173"/>
      <c r="T173"/>
    </row>
    <row r="174" spans="14:20" s="59" customFormat="1">
      <c r="N174"/>
      <c r="O174"/>
      <c r="P174"/>
      <c r="Q174"/>
      <c r="R174"/>
      <c r="S174"/>
      <c r="T174"/>
    </row>
    <row r="175" spans="14:20" s="59" customFormat="1">
      <c r="N175"/>
      <c r="O175"/>
      <c r="P175"/>
      <c r="Q175"/>
      <c r="R175"/>
      <c r="S175"/>
      <c r="T175"/>
    </row>
    <row r="176" spans="14:20" s="59" customFormat="1">
      <c r="N176"/>
      <c r="O176"/>
      <c r="P176"/>
      <c r="Q176"/>
      <c r="R176"/>
      <c r="S176"/>
      <c r="T176"/>
    </row>
    <row r="177" spans="14:20" s="59" customFormat="1">
      <c r="N177"/>
      <c r="O177"/>
      <c r="P177"/>
      <c r="Q177"/>
      <c r="R177"/>
      <c r="S177"/>
      <c r="T177"/>
    </row>
    <row r="178" spans="14:20" s="59" customFormat="1">
      <c r="N178"/>
      <c r="O178"/>
      <c r="P178"/>
      <c r="Q178"/>
      <c r="R178"/>
      <c r="S178"/>
      <c r="T178"/>
    </row>
    <row r="179" spans="14:20" s="59" customFormat="1">
      <c r="N179"/>
      <c r="O179"/>
      <c r="P179"/>
      <c r="Q179"/>
      <c r="R179"/>
      <c r="S179"/>
      <c r="T179"/>
    </row>
    <row r="180" spans="14:20" s="59" customFormat="1">
      <c r="N180"/>
      <c r="O180"/>
      <c r="P180"/>
      <c r="Q180"/>
      <c r="R180"/>
      <c r="S180"/>
      <c r="T180"/>
    </row>
    <row r="181" spans="14:20" s="59" customFormat="1">
      <c r="N181"/>
      <c r="O181"/>
      <c r="P181"/>
      <c r="Q181"/>
      <c r="R181"/>
      <c r="S181"/>
      <c r="T181"/>
    </row>
    <row r="182" spans="14:20" s="59" customFormat="1">
      <c r="N182"/>
      <c r="O182"/>
      <c r="P182"/>
      <c r="Q182"/>
      <c r="R182"/>
      <c r="S182"/>
      <c r="T182"/>
    </row>
    <row r="183" spans="14:20" s="59" customFormat="1">
      <c r="N183"/>
      <c r="O183"/>
      <c r="P183"/>
      <c r="Q183"/>
      <c r="R183"/>
      <c r="S183"/>
      <c r="T183"/>
    </row>
    <row r="184" spans="14:20" s="59" customFormat="1">
      <c r="N184"/>
      <c r="O184"/>
      <c r="P184"/>
      <c r="Q184"/>
      <c r="R184"/>
      <c r="S184"/>
      <c r="T184"/>
    </row>
    <row r="185" spans="14:20" s="59" customFormat="1">
      <c r="N185"/>
      <c r="O185"/>
      <c r="P185"/>
      <c r="Q185"/>
      <c r="R185"/>
      <c r="S185"/>
      <c r="T185"/>
    </row>
    <row r="186" spans="14:20" s="59" customFormat="1">
      <c r="N186"/>
      <c r="O186"/>
      <c r="P186"/>
      <c r="Q186"/>
      <c r="R186"/>
      <c r="S186"/>
      <c r="T186"/>
    </row>
    <row r="187" spans="14:20" s="59" customFormat="1">
      <c r="N187"/>
      <c r="O187"/>
      <c r="P187"/>
      <c r="Q187"/>
      <c r="R187"/>
      <c r="S187"/>
      <c r="T187"/>
    </row>
    <row r="188" spans="14:20" s="59" customFormat="1">
      <c r="N188"/>
      <c r="O188"/>
      <c r="P188"/>
      <c r="Q188"/>
      <c r="R188"/>
      <c r="S188"/>
      <c r="T188"/>
    </row>
    <row r="189" spans="14:20" s="59" customFormat="1">
      <c r="N189"/>
      <c r="O189"/>
      <c r="P189"/>
      <c r="Q189"/>
      <c r="R189"/>
      <c r="S189"/>
      <c r="T189"/>
    </row>
    <row r="190" spans="14:20" s="59" customFormat="1">
      <c r="N190"/>
      <c r="O190"/>
      <c r="P190"/>
      <c r="Q190"/>
      <c r="R190"/>
      <c r="S190"/>
      <c r="T190"/>
    </row>
    <row r="191" spans="14:20" s="59" customFormat="1">
      <c r="N191"/>
      <c r="O191"/>
      <c r="P191"/>
      <c r="Q191"/>
      <c r="R191"/>
      <c r="S191"/>
      <c r="T191"/>
    </row>
    <row r="192" spans="14:20" s="59" customFormat="1">
      <c r="N192"/>
      <c r="O192"/>
      <c r="P192"/>
      <c r="Q192"/>
      <c r="R192"/>
      <c r="S192"/>
      <c r="T192"/>
    </row>
    <row r="193" spans="14:20" s="59" customFormat="1">
      <c r="N193"/>
      <c r="O193"/>
      <c r="P193"/>
      <c r="Q193"/>
      <c r="R193"/>
      <c r="S193"/>
      <c r="T193"/>
    </row>
    <row r="194" spans="14:20" s="59" customFormat="1">
      <c r="N194"/>
      <c r="O194"/>
      <c r="P194"/>
      <c r="Q194"/>
      <c r="R194"/>
      <c r="S194"/>
      <c r="T194"/>
    </row>
    <row r="195" spans="14:20" s="59" customFormat="1">
      <c r="N195"/>
      <c r="O195"/>
      <c r="P195"/>
      <c r="Q195"/>
      <c r="R195"/>
      <c r="S195"/>
      <c r="T195"/>
    </row>
    <row r="196" spans="14:20" s="59" customFormat="1">
      <c r="N196"/>
      <c r="O196"/>
      <c r="P196"/>
      <c r="Q196"/>
      <c r="R196"/>
      <c r="S196"/>
      <c r="T196"/>
    </row>
    <row r="197" spans="14:20" s="59" customFormat="1">
      <c r="N197"/>
      <c r="O197"/>
      <c r="P197"/>
      <c r="Q197"/>
      <c r="R197"/>
      <c r="S197"/>
      <c r="T197"/>
    </row>
    <row r="198" spans="14:20" s="59" customFormat="1">
      <c r="N198"/>
      <c r="O198"/>
      <c r="P198"/>
      <c r="Q198"/>
      <c r="R198"/>
      <c r="S198"/>
      <c r="T198"/>
    </row>
    <row r="199" spans="14:20" s="59" customFormat="1">
      <c r="N199"/>
      <c r="O199"/>
      <c r="P199"/>
      <c r="Q199"/>
      <c r="R199"/>
      <c r="S199"/>
      <c r="T199"/>
    </row>
    <row r="200" spans="14:20" s="59" customFormat="1">
      <c r="N200"/>
      <c r="O200"/>
      <c r="P200"/>
      <c r="Q200"/>
      <c r="R200"/>
      <c r="S200"/>
      <c r="T200"/>
    </row>
    <row r="201" spans="14:20" s="59" customFormat="1">
      <c r="N201"/>
      <c r="O201"/>
      <c r="P201"/>
      <c r="Q201"/>
      <c r="R201"/>
      <c r="S201"/>
      <c r="T201"/>
    </row>
    <row r="202" spans="14:20" s="59" customFormat="1">
      <c r="N202"/>
      <c r="O202"/>
      <c r="P202"/>
      <c r="Q202"/>
      <c r="R202"/>
      <c r="S202"/>
      <c r="T202"/>
    </row>
    <row r="203" spans="14:20" s="59" customFormat="1">
      <c r="N203"/>
      <c r="O203"/>
      <c r="P203"/>
      <c r="Q203"/>
      <c r="R203"/>
      <c r="S203"/>
      <c r="T203"/>
    </row>
    <row r="204" spans="14:20" s="59" customFormat="1">
      <c r="N204"/>
      <c r="O204"/>
      <c r="P204"/>
      <c r="Q204"/>
      <c r="R204"/>
      <c r="S204"/>
      <c r="T204"/>
    </row>
    <row r="205" spans="14:20" s="59" customFormat="1">
      <c r="N205"/>
      <c r="O205"/>
      <c r="P205"/>
      <c r="Q205"/>
      <c r="R205"/>
      <c r="S205"/>
      <c r="T205"/>
    </row>
    <row r="206" spans="14:20" s="59" customFormat="1">
      <c r="N206"/>
      <c r="O206"/>
      <c r="P206"/>
      <c r="Q206"/>
      <c r="R206"/>
      <c r="S206"/>
      <c r="T206"/>
    </row>
    <row r="207" spans="14:20" s="59" customFormat="1">
      <c r="N207"/>
      <c r="O207"/>
      <c r="P207"/>
      <c r="Q207"/>
      <c r="R207"/>
      <c r="S207"/>
      <c r="T207"/>
    </row>
    <row r="208" spans="14:20" s="59" customFormat="1">
      <c r="N208"/>
      <c r="O208"/>
      <c r="P208"/>
      <c r="Q208"/>
      <c r="R208"/>
      <c r="S208"/>
      <c r="T208"/>
    </row>
    <row r="209" spans="14:20" s="59" customFormat="1">
      <c r="N209"/>
      <c r="O209"/>
      <c r="P209"/>
      <c r="Q209"/>
      <c r="R209"/>
      <c r="S209"/>
      <c r="T209"/>
    </row>
    <row r="210" spans="14:20" s="59" customFormat="1">
      <c r="N210"/>
      <c r="O210"/>
      <c r="P210"/>
      <c r="Q210"/>
      <c r="R210"/>
      <c r="S210"/>
      <c r="T210"/>
    </row>
    <row r="211" spans="14:20" s="59" customFormat="1">
      <c r="N211"/>
      <c r="O211"/>
      <c r="P211"/>
      <c r="Q211"/>
      <c r="R211"/>
      <c r="S211"/>
      <c r="T211"/>
    </row>
    <row r="212" spans="14:20" s="59" customFormat="1">
      <c r="N212"/>
      <c r="O212"/>
      <c r="P212"/>
      <c r="Q212"/>
      <c r="R212"/>
      <c r="S212"/>
      <c r="T212"/>
    </row>
    <row r="213" spans="14:20" s="59" customFormat="1">
      <c r="N213"/>
      <c r="O213"/>
      <c r="P213"/>
      <c r="Q213"/>
      <c r="R213"/>
      <c r="S213"/>
      <c r="T213"/>
    </row>
    <row r="214" spans="14:20" s="59" customFormat="1">
      <c r="N214"/>
      <c r="O214"/>
      <c r="P214"/>
      <c r="Q214"/>
      <c r="R214"/>
      <c r="S214"/>
      <c r="T214"/>
    </row>
    <row r="215" spans="14:20" s="59" customFormat="1">
      <c r="N215"/>
      <c r="O215"/>
      <c r="P215"/>
      <c r="Q215"/>
      <c r="R215"/>
      <c r="S215"/>
      <c r="T215"/>
    </row>
    <row r="216" spans="14:20" s="59" customFormat="1">
      <c r="N216"/>
      <c r="O216"/>
      <c r="P216"/>
      <c r="Q216"/>
      <c r="R216"/>
      <c r="S216"/>
      <c r="T216"/>
    </row>
    <row r="217" spans="14:20" s="59" customFormat="1">
      <c r="N217"/>
      <c r="O217"/>
      <c r="P217"/>
      <c r="Q217"/>
      <c r="R217"/>
      <c r="S217"/>
      <c r="T217"/>
    </row>
    <row r="218" spans="14:20" s="59" customFormat="1">
      <c r="N218"/>
      <c r="O218"/>
      <c r="P218"/>
      <c r="Q218"/>
      <c r="R218"/>
      <c r="S218"/>
      <c r="T218"/>
    </row>
    <row r="219" spans="14:20" s="59" customFormat="1">
      <c r="N219"/>
      <c r="O219"/>
      <c r="P219"/>
      <c r="Q219"/>
      <c r="R219"/>
      <c r="S219"/>
      <c r="T219"/>
    </row>
    <row r="220" spans="14:20" s="59" customFormat="1">
      <c r="N220"/>
      <c r="O220"/>
      <c r="P220"/>
      <c r="Q220"/>
      <c r="R220"/>
      <c r="S220"/>
      <c r="T220"/>
    </row>
    <row r="221" spans="14:20" s="59" customFormat="1">
      <c r="N221"/>
      <c r="O221"/>
      <c r="P221"/>
      <c r="Q221"/>
      <c r="R221"/>
      <c r="S221"/>
      <c r="T221"/>
    </row>
    <row r="222" spans="14:20" s="59" customFormat="1">
      <c r="N222"/>
      <c r="O222"/>
      <c r="P222"/>
      <c r="Q222"/>
      <c r="R222"/>
      <c r="S222"/>
      <c r="T222"/>
    </row>
    <row r="223" spans="14:20" s="59" customFormat="1">
      <c r="N223"/>
      <c r="O223"/>
      <c r="P223"/>
      <c r="Q223"/>
      <c r="R223"/>
      <c r="S223"/>
      <c r="T223"/>
    </row>
    <row r="224" spans="14:20" s="59" customFormat="1">
      <c r="N224"/>
      <c r="O224"/>
      <c r="P224"/>
      <c r="Q224"/>
      <c r="R224"/>
      <c r="S224"/>
      <c r="T224"/>
    </row>
    <row r="225" spans="14:20" s="59" customFormat="1">
      <c r="N225"/>
      <c r="O225"/>
      <c r="P225"/>
      <c r="Q225"/>
      <c r="R225"/>
      <c r="S225"/>
      <c r="T225"/>
    </row>
    <row r="226" spans="14:20" s="59" customFormat="1">
      <c r="N226"/>
      <c r="O226"/>
      <c r="P226"/>
      <c r="Q226"/>
      <c r="R226"/>
      <c r="S226"/>
      <c r="T226"/>
    </row>
    <row r="227" spans="14:20" s="59" customFormat="1">
      <c r="N227"/>
      <c r="O227"/>
      <c r="P227"/>
      <c r="Q227"/>
      <c r="R227"/>
      <c r="S227"/>
      <c r="T227"/>
    </row>
    <row r="228" spans="14:20" s="59" customFormat="1">
      <c r="N228"/>
      <c r="O228"/>
      <c r="P228"/>
      <c r="Q228"/>
      <c r="R228"/>
      <c r="S228"/>
      <c r="T228"/>
    </row>
    <row r="229" spans="14:20" s="59" customFormat="1">
      <c r="N229"/>
      <c r="O229"/>
      <c r="P229"/>
      <c r="Q229"/>
      <c r="R229"/>
      <c r="S229"/>
      <c r="T229"/>
    </row>
    <row r="230" spans="14:20" s="59" customFormat="1">
      <c r="N230"/>
      <c r="O230"/>
      <c r="P230"/>
      <c r="Q230"/>
      <c r="R230"/>
      <c r="S230"/>
      <c r="T230"/>
    </row>
    <row r="231" spans="14:20" s="59" customFormat="1">
      <c r="N231"/>
      <c r="O231"/>
      <c r="P231"/>
      <c r="Q231"/>
      <c r="R231"/>
      <c r="S231"/>
      <c r="T231"/>
    </row>
    <row r="232" spans="14:20" s="59" customFormat="1">
      <c r="N232"/>
      <c r="O232"/>
      <c r="P232"/>
      <c r="Q232"/>
      <c r="R232"/>
      <c r="S232"/>
      <c r="T232"/>
    </row>
    <row r="233" spans="14:20" s="59" customFormat="1">
      <c r="N233"/>
      <c r="O233"/>
      <c r="P233"/>
      <c r="Q233"/>
      <c r="R233"/>
      <c r="S233"/>
      <c r="T233"/>
    </row>
    <row r="234" spans="14:20" s="59" customFormat="1">
      <c r="N234"/>
      <c r="O234"/>
      <c r="P234"/>
      <c r="Q234"/>
      <c r="R234"/>
      <c r="S234"/>
      <c r="T234"/>
    </row>
    <row r="235" spans="14:20" s="59" customFormat="1">
      <c r="N235"/>
      <c r="O235"/>
      <c r="P235"/>
      <c r="Q235"/>
      <c r="R235"/>
      <c r="S235"/>
      <c r="T235"/>
    </row>
    <row r="236" spans="14:20" s="59" customFormat="1">
      <c r="N236"/>
      <c r="O236"/>
      <c r="P236"/>
      <c r="Q236"/>
      <c r="R236"/>
      <c r="S236"/>
      <c r="T236"/>
    </row>
    <row r="237" spans="14:20" s="59" customFormat="1">
      <c r="N237"/>
      <c r="O237"/>
      <c r="P237"/>
      <c r="Q237"/>
      <c r="R237"/>
      <c r="S237"/>
      <c r="T237"/>
    </row>
    <row r="238" spans="14:20" s="59" customFormat="1">
      <c r="N238"/>
      <c r="O238"/>
      <c r="P238"/>
      <c r="Q238"/>
      <c r="R238"/>
      <c r="S238"/>
      <c r="T238"/>
    </row>
    <row r="239" spans="14:20" s="59" customFormat="1">
      <c r="N239"/>
      <c r="O239"/>
      <c r="P239"/>
      <c r="Q239"/>
      <c r="R239"/>
      <c r="S239"/>
      <c r="T239"/>
    </row>
    <row r="240" spans="14:20" s="59" customFormat="1">
      <c r="N240"/>
      <c r="O240"/>
      <c r="P240"/>
      <c r="Q240"/>
      <c r="R240"/>
      <c r="S240"/>
      <c r="T240"/>
    </row>
    <row r="241" spans="14:20" s="59" customFormat="1">
      <c r="N241"/>
      <c r="O241"/>
      <c r="P241"/>
      <c r="Q241"/>
      <c r="R241"/>
      <c r="S241"/>
      <c r="T241"/>
    </row>
    <row r="242" spans="14:20" s="59" customFormat="1">
      <c r="N242"/>
      <c r="O242"/>
      <c r="P242"/>
      <c r="Q242"/>
      <c r="R242"/>
      <c r="S242"/>
      <c r="T242"/>
    </row>
    <row r="243" spans="14:20" s="59" customFormat="1">
      <c r="N243"/>
      <c r="O243"/>
      <c r="P243"/>
      <c r="Q243"/>
      <c r="R243"/>
      <c r="S243"/>
      <c r="T243"/>
    </row>
    <row r="244" spans="14:20" s="59" customFormat="1">
      <c r="N244"/>
      <c r="O244"/>
      <c r="P244"/>
      <c r="Q244"/>
      <c r="R244"/>
      <c r="S244"/>
      <c r="T244"/>
    </row>
    <row r="245" spans="14:20" s="59" customFormat="1">
      <c r="N245"/>
      <c r="O245"/>
      <c r="P245"/>
      <c r="Q245"/>
      <c r="R245"/>
      <c r="S245"/>
      <c r="T245"/>
    </row>
    <row r="246" spans="14:20" s="59" customFormat="1">
      <c r="N246"/>
      <c r="O246"/>
      <c r="P246"/>
      <c r="Q246"/>
      <c r="R246"/>
      <c r="S246"/>
      <c r="T246"/>
    </row>
    <row r="247" spans="14:20" s="59" customFormat="1">
      <c r="N247"/>
      <c r="O247"/>
      <c r="P247"/>
      <c r="Q247"/>
      <c r="R247"/>
      <c r="S247"/>
      <c r="T247"/>
    </row>
    <row r="248" spans="14:20" s="59" customFormat="1">
      <c r="N248"/>
      <c r="O248"/>
      <c r="P248"/>
      <c r="Q248"/>
      <c r="R248"/>
      <c r="S248"/>
      <c r="T248"/>
    </row>
    <row r="249" spans="14:20" s="59" customFormat="1">
      <c r="N249"/>
      <c r="O249"/>
      <c r="P249"/>
      <c r="Q249"/>
      <c r="R249"/>
      <c r="S249"/>
      <c r="T249"/>
    </row>
    <row r="250" spans="14:20" s="59" customFormat="1">
      <c r="N250"/>
      <c r="O250"/>
      <c r="P250"/>
      <c r="Q250"/>
      <c r="R250"/>
      <c r="S250"/>
      <c r="T250"/>
    </row>
    <row r="251" spans="14:20" s="59" customFormat="1">
      <c r="N251"/>
      <c r="O251"/>
      <c r="P251"/>
      <c r="Q251"/>
      <c r="R251"/>
      <c r="S251"/>
      <c r="T251"/>
    </row>
    <row r="252" spans="14:20" s="59" customFormat="1">
      <c r="N252"/>
      <c r="O252"/>
      <c r="P252"/>
      <c r="Q252"/>
      <c r="R252"/>
      <c r="S252"/>
      <c r="T252"/>
    </row>
    <row r="253" spans="14:20" s="59" customFormat="1">
      <c r="N253"/>
      <c r="O253"/>
      <c r="P253"/>
      <c r="Q253"/>
      <c r="R253"/>
      <c r="S253"/>
      <c r="T253"/>
    </row>
    <row r="254" spans="14:20" s="59" customFormat="1">
      <c r="N254"/>
      <c r="O254"/>
      <c r="P254"/>
      <c r="Q254"/>
      <c r="R254"/>
      <c r="S254"/>
      <c r="T254"/>
    </row>
    <row r="255" spans="14:20" s="59" customFormat="1">
      <c r="N255"/>
      <c r="O255"/>
      <c r="P255"/>
      <c r="Q255"/>
      <c r="R255"/>
      <c r="S255"/>
      <c r="T255"/>
    </row>
    <row r="256" spans="14:20" s="59" customFormat="1">
      <c r="N256"/>
      <c r="O256"/>
      <c r="P256"/>
      <c r="Q256"/>
      <c r="R256"/>
      <c r="S256"/>
      <c r="T256"/>
    </row>
    <row r="257" spans="14:20" s="59" customFormat="1">
      <c r="N257"/>
      <c r="O257"/>
      <c r="P257"/>
      <c r="Q257"/>
      <c r="R257"/>
      <c r="S257"/>
      <c r="T257"/>
    </row>
    <row r="258" spans="14:20" s="59" customFormat="1">
      <c r="N258"/>
      <c r="O258"/>
      <c r="P258"/>
      <c r="Q258"/>
      <c r="R258"/>
      <c r="S258"/>
      <c r="T258"/>
    </row>
    <row r="259" spans="14:20" s="59" customFormat="1">
      <c r="N259"/>
      <c r="O259"/>
      <c r="P259"/>
      <c r="Q259"/>
      <c r="R259"/>
      <c r="S259"/>
      <c r="T259"/>
    </row>
    <row r="260" spans="14:20" s="59" customFormat="1">
      <c r="N260"/>
      <c r="O260"/>
      <c r="P260"/>
      <c r="Q260"/>
      <c r="R260"/>
      <c r="S260"/>
      <c r="T260"/>
    </row>
    <row r="261" spans="14:20" s="59" customFormat="1">
      <c r="N261"/>
      <c r="O261"/>
      <c r="P261"/>
      <c r="Q261"/>
      <c r="R261"/>
      <c r="S261"/>
      <c r="T261"/>
    </row>
    <row r="262" spans="14:20" s="59" customFormat="1">
      <c r="N262"/>
      <c r="O262"/>
      <c r="P262"/>
      <c r="Q262"/>
      <c r="R262"/>
      <c r="S262"/>
      <c r="T262"/>
    </row>
    <row r="263" spans="14:20" s="59" customFormat="1">
      <c r="N263"/>
      <c r="O263"/>
      <c r="P263"/>
      <c r="Q263"/>
      <c r="R263"/>
      <c r="S263"/>
      <c r="T263"/>
    </row>
    <row r="264" spans="14:20" s="59" customFormat="1">
      <c r="N264"/>
      <c r="O264"/>
      <c r="P264"/>
      <c r="Q264"/>
      <c r="R264"/>
      <c r="S264"/>
      <c r="T264"/>
    </row>
    <row r="265" spans="14:20" s="59" customFormat="1">
      <c r="N265"/>
      <c r="O265"/>
      <c r="P265"/>
      <c r="Q265"/>
      <c r="R265"/>
      <c r="S265"/>
      <c r="T265"/>
    </row>
    <row r="266" spans="14:20" s="59" customFormat="1">
      <c r="N266"/>
      <c r="O266"/>
      <c r="P266"/>
      <c r="Q266"/>
      <c r="R266"/>
      <c r="S266"/>
      <c r="T266"/>
    </row>
    <row r="267" spans="14:20" s="59" customFormat="1">
      <c r="N267"/>
      <c r="O267"/>
      <c r="P267"/>
      <c r="Q267"/>
      <c r="R267"/>
      <c r="S267"/>
      <c r="T267"/>
    </row>
    <row r="268" spans="14:20" s="59" customFormat="1">
      <c r="N268"/>
      <c r="O268"/>
      <c r="P268"/>
      <c r="Q268"/>
      <c r="R268"/>
      <c r="S268"/>
      <c r="T268"/>
    </row>
    <row r="269" spans="14:20" s="59" customFormat="1">
      <c r="N269"/>
      <c r="O269"/>
      <c r="P269"/>
      <c r="Q269"/>
      <c r="R269"/>
      <c r="S269"/>
      <c r="T269"/>
    </row>
    <row r="270" spans="14:20" s="59" customFormat="1">
      <c r="N270"/>
      <c r="O270"/>
      <c r="P270"/>
      <c r="Q270"/>
      <c r="R270"/>
      <c r="S270"/>
      <c r="T270"/>
    </row>
    <row r="271" spans="14:20" s="59" customFormat="1">
      <c r="N271"/>
      <c r="O271"/>
      <c r="P271"/>
      <c r="Q271"/>
      <c r="R271"/>
      <c r="S271"/>
      <c r="T271"/>
    </row>
    <row r="272" spans="14:20" s="59" customFormat="1">
      <c r="N272"/>
      <c r="O272"/>
      <c r="P272"/>
      <c r="Q272"/>
      <c r="R272"/>
      <c r="S272"/>
      <c r="T272"/>
    </row>
    <row r="273" spans="14:20" s="59" customFormat="1">
      <c r="N273"/>
      <c r="O273"/>
      <c r="P273"/>
      <c r="Q273"/>
      <c r="R273"/>
      <c r="S273"/>
      <c r="T273"/>
    </row>
    <row r="274" spans="14:20" s="59" customFormat="1">
      <c r="N274"/>
      <c r="O274"/>
      <c r="P274"/>
      <c r="Q274"/>
      <c r="R274"/>
      <c r="S274"/>
      <c r="T274"/>
    </row>
    <row r="275" spans="14:20" s="59" customFormat="1">
      <c r="N275"/>
      <c r="O275"/>
      <c r="P275"/>
      <c r="Q275"/>
      <c r="R275"/>
      <c r="S275"/>
      <c r="T275"/>
    </row>
    <row r="276" spans="14:20" s="59" customFormat="1">
      <c r="N276"/>
      <c r="O276"/>
      <c r="P276"/>
      <c r="Q276"/>
      <c r="R276"/>
      <c r="S276"/>
      <c r="T276"/>
    </row>
    <row r="277" spans="14:20" s="59" customFormat="1">
      <c r="N277"/>
      <c r="O277"/>
      <c r="P277"/>
      <c r="Q277"/>
      <c r="R277"/>
      <c r="S277"/>
      <c r="T277"/>
    </row>
    <row r="278" spans="14:20" s="59" customFormat="1">
      <c r="N278"/>
      <c r="O278"/>
      <c r="P278"/>
      <c r="Q278"/>
      <c r="R278"/>
      <c r="S278"/>
      <c r="T278"/>
    </row>
    <row r="279" spans="14:20" s="59" customFormat="1">
      <c r="N279"/>
      <c r="O279"/>
      <c r="P279"/>
      <c r="Q279"/>
      <c r="R279"/>
      <c r="S279"/>
      <c r="T279"/>
    </row>
    <row r="280" spans="14:20" s="59" customFormat="1">
      <c r="N280"/>
      <c r="O280"/>
      <c r="P280"/>
      <c r="Q280"/>
      <c r="R280"/>
      <c r="S280"/>
      <c r="T280"/>
    </row>
    <row r="281" spans="14:20" s="59" customFormat="1">
      <c r="N281"/>
      <c r="O281"/>
      <c r="P281"/>
      <c r="Q281"/>
      <c r="R281"/>
      <c r="S281"/>
      <c r="T281"/>
    </row>
    <row r="282" spans="14:20" s="59" customFormat="1">
      <c r="N282"/>
      <c r="O282"/>
      <c r="P282"/>
      <c r="Q282"/>
      <c r="R282"/>
      <c r="S282"/>
      <c r="T282"/>
    </row>
    <row r="283" spans="14:20" s="59" customFormat="1">
      <c r="N283"/>
      <c r="O283"/>
      <c r="P283"/>
      <c r="Q283"/>
      <c r="R283"/>
      <c r="S283"/>
      <c r="T283"/>
    </row>
    <row r="284" spans="14:20" s="59" customFormat="1">
      <c r="N284"/>
      <c r="O284"/>
      <c r="P284"/>
      <c r="Q284"/>
      <c r="R284"/>
      <c r="S284"/>
      <c r="T284"/>
    </row>
    <row r="285" spans="14:20" s="59" customFormat="1">
      <c r="N285"/>
      <c r="O285"/>
      <c r="P285"/>
      <c r="Q285"/>
      <c r="R285"/>
      <c r="S285"/>
      <c r="T285"/>
    </row>
    <row r="286" spans="14:20" s="59" customFormat="1">
      <c r="N286"/>
      <c r="O286"/>
      <c r="P286"/>
      <c r="Q286"/>
      <c r="R286"/>
      <c r="S286"/>
      <c r="T286"/>
    </row>
    <row r="287" spans="14:20" s="59" customFormat="1">
      <c r="N287"/>
      <c r="O287"/>
      <c r="P287"/>
      <c r="Q287"/>
      <c r="R287"/>
      <c r="S287"/>
      <c r="T287"/>
    </row>
    <row r="288" spans="14:20" s="59" customFormat="1">
      <c r="N288"/>
      <c r="O288"/>
      <c r="P288"/>
      <c r="Q288"/>
      <c r="R288"/>
      <c r="S288"/>
      <c r="T288"/>
    </row>
    <row r="289" spans="14:20" s="59" customFormat="1">
      <c r="N289"/>
      <c r="O289"/>
      <c r="P289"/>
      <c r="Q289"/>
      <c r="R289"/>
      <c r="S289"/>
      <c r="T289"/>
    </row>
    <row r="290" spans="14:20" s="59" customFormat="1">
      <c r="N290"/>
      <c r="O290"/>
      <c r="P290"/>
      <c r="Q290"/>
      <c r="R290"/>
      <c r="S290"/>
      <c r="T290"/>
    </row>
    <row r="291" spans="14:20" s="59" customFormat="1">
      <c r="N291"/>
      <c r="O291"/>
      <c r="P291"/>
      <c r="Q291"/>
      <c r="R291"/>
      <c r="S291"/>
      <c r="T291"/>
    </row>
    <row r="292" spans="14:20" s="59" customFormat="1">
      <c r="N292"/>
      <c r="O292"/>
      <c r="P292"/>
      <c r="Q292"/>
      <c r="R292"/>
      <c r="S292"/>
      <c r="T292"/>
    </row>
    <row r="293" spans="14:20" s="59" customFormat="1">
      <c r="N293"/>
      <c r="O293"/>
      <c r="P293"/>
      <c r="Q293"/>
      <c r="R293"/>
      <c r="S293"/>
      <c r="T293"/>
    </row>
    <row r="294" spans="14:20" s="59" customFormat="1">
      <c r="N294"/>
      <c r="O294"/>
      <c r="P294"/>
      <c r="Q294"/>
      <c r="R294"/>
      <c r="S294"/>
      <c r="T294"/>
    </row>
    <row r="295" spans="14:20" s="59" customFormat="1">
      <c r="N295"/>
      <c r="O295"/>
      <c r="P295"/>
      <c r="Q295"/>
      <c r="R295"/>
      <c r="S295"/>
      <c r="T295"/>
    </row>
    <row r="296" spans="14:20" s="59" customFormat="1">
      <c r="N296"/>
      <c r="O296"/>
      <c r="P296"/>
      <c r="Q296"/>
      <c r="R296"/>
      <c r="S296"/>
      <c r="T296"/>
    </row>
    <row r="297" spans="14:20" s="59" customFormat="1">
      <c r="N297"/>
      <c r="O297"/>
      <c r="P297"/>
      <c r="Q297"/>
      <c r="R297"/>
      <c r="S297"/>
      <c r="T297"/>
    </row>
    <row r="298" spans="14:20" s="59" customFormat="1">
      <c r="N298"/>
      <c r="O298"/>
      <c r="P298"/>
      <c r="Q298"/>
      <c r="R298"/>
      <c r="S298"/>
      <c r="T298"/>
    </row>
    <row r="299" spans="14:20" s="59" customFormat="1">
      <c r="N299"/>
      <c r="O299"/>
      <c r="P299"/>
      <c r="Q299"/>
      <c r="R299"/>
      <c r="S299"/>
      <c r="T299"/>
    </row>
    <row r="300" spans="14:20" s="59" customFormat="1">
      <c r="N300"/>
      <c r="O300"/>
      <c r="P300"/>
      <c r="Q300"/>
      <c r="R300"/>
      <c r="S300"/>
      <c r="T300"/>
    </row>
    <row r="301" spans="14:20" s="59" customFormat="1">
      <c r="N301"/>
      <c r="O301"/>
      <c r="P301"/>
      <c r="Q301"/>
      <c r="R301"/>
      <c r="S301"/>
      <c r="T301"/>
    </row>
    <row r="302" spans="14:20" s="59" customFormat="1">
      <c r="N302"/>
      <c r="O302"/>
      <c r="P302"/>
      <c r="Q302"/>
      <c r="R302"/>
      <c r="S302"/>
      <c r="T302"/>
    </row>
    <row r="303" spans="14:20" s="59" customFormat="1">
      <c r="N303"/>
      <c r="O303"/>
      <c r="P303"/>
      <c r="Q303"/>
      <c r="R303"/>
      <c r="S303"/>
      <c r="T303"/>
    </row>
    <row r="304" spans="14:20" s="59" customFormat="1">
      <c r="N304"/>
      <c r="O304"/>
      <c r="P304"/>
      <c r="Q304"/>
      <c r="R304"/>
      <c r="S304"/>
      <c r="T304"/>
    </row>
    <row r="305" spans="14:20" s="59" customFormat="1">
      <c r="N305"/>
      <c r="O305"/>
      <c r="P305"/>
      <c r="Q305"/>
      <c r="R305"/>
      <c r="S305"/>
      <c r="T305"/>
    </row>
    <row r="306" spans="14:20" s="59" customFormat="1">
      <c r="N306"/>
      <c r="O306"/>
      <c r="P306"/>
      <c r="Q306"/>
      <c r="R306"/>
      <c r="S306"/>
      <c r="T306"/>
    </row>
    <row r="307" spans="14:20" s="59" customFormat="1">
      <c r="N307"/>
      <c r="O307"/>
      <c r="P307"/>
      <c r="Q307"/>
      <c r="R307"/>
      <c r="S307"/>
      <c r="T307"/>
    </row>
    <row r="308" spans="14:20" s="59" customFormat="1">
      <c r="N308"/>
      <c r="O308"/>
      <c r="P308"/>
      <c r="Q308"/>
      <c r="R308"/>
      <c r="S308"/>
      <c r="T308"/>
    </row>
    <row r="309" spans="14:20" s="59" customFormat="1">
      <c r="N309"/>
      <c r="O309"/>
      <c r="P309"/>
      <c r="Q309"/>
      <c r="R309"/>
      <c r="S309"/>
      <c r="T309"/>
    </row>
    <row r="310" spans="14:20" s="59" customFormat="1">
      <c r="N310"/>
      <c r="O310"/>
      <c r="P310"/>
      <c r="Q310"/>
      <c r="R310"/>
      <c r="S310"/>
      <c r="T310"/>
    </row>
    <row r="311" spans="14:20" s="59" customFormat="1">
      <c r="N311"/>
      <c r="O311"/>
      <c r="P311"/>
      <c r="Q311"/>
      <c r="R311"/>
      <c r="S311"/>
      <c r="T311"/>
    </row>
    <row r="312" spans="14:20" s="59" customFormat="1">
      <c r="N312"/>
      <c r="O312"/>
      <c r="P312"/>
      <c r="Q312"/>
      <c r="R312"/>
      <c r="S312"/>
      <c r="T312"/>
    </row>
    <row r="313" spans="14:20" s="59" customFormat="1">
      <c r="N313"/>
      <c r="O313"/>
      <c r="P313"/>
      <c r="Q313"/>
      <c r="R313"/>
      <c r="S313"/>
      <c r="T313"/>
    </row>
    <row r="314" spans="14:20" s="59" customFormat="1">
      <c r="N314"/>
      <c r="O314"/>
      <c r="P314"/>
      <c r="Q314"/>
      <c r="R314"/>
      <c r="S314"/>
      <c r="T314"/>
    </row>
    <row r="315" spans="14:20" s="59" customFormat="1">
      <c r="N315"/>
      <c r="O315"/>
      <c r="P315"/>
      <c r="Q315"/>
      <c r="R315"/>
      <c r="S315"/>
      <c r="T315"/>
    </row>
    <row r="316" spans="14:20" s="59" customFormat="1">
      <c r="N316"/>
      <c r="O316"/>
      <c r="P316"/>
      <c r="Q316"/>
      <c r="R316"/>
      <c r="S316"/>
      <c r="T316"/>
    </row>
    <row r="317" spans="14:20" s="59" customFormat="1">
      <c r="N317"/>
      <c r="O317"/>
      <c r="P317"/>
      <c r="Q317"/>
      <c r="R317"/>
      <c r="S317"/>
      <c r="T317"/>
    </row>
    <row r="318" spans="14:20" s="59" customFormat="1">
      <c r="N318"/>
      <c r="O318"/>
      <c r="P318"/>
      <c r="Q318"/>
      <c r="R318"/>
      <c r="S318"/>
      <c r="T318"/>
    </row>
    <row r="319" spans="14:20" s="59" customFormat="1">
      <c r="N319"/>
      <c r="O319"/>
      <c r="P319"/>
      <c r="Q319"/>
      <c r="R319"/>
      <c r="S319"/>
      <c r="T319"/>
    </row>
    <row r="320" spans="14:20" s="59" customFormat="1">
      <c r="N320"/>
      <c r="O320"/>
      <c r="P320"/>
      <c r="Q320"/>
      <c r="R320"/>
      <c r="S320"/>
      <c r="T320"/>
    </row>
    <row r="321" spans="14:20" s="59" customFormat="1">
      <c r="N321"/>
      <c r="O321"/>
      <c r="P321"/>
      <c r="Q321"/>
      <c r="R321"/>
      <c r="S321"/>
      <c r="T321"/>
    </row>
    <row r="322" spans="14:20" s="59" customFormat="1">
      <c r="N322"/>
      <c r="O322"/>
      <c r="P322"/>
      <c r="Q322"/>
      <c r="R322"/>
      <c r="S322"/>
      <c r="T322"/>
    </row>
    <row r="323" spans="14:20" s="59" customFormat="1">
      <c r="N323"/>
      <c r="O323"/>
      <c r="P323"/>
      <c r="Q323"/>
      <c r="R323"/>
      <c r="S323"/>
      <c r="T323"/>
    </row>
    <row r="324" spans="14:20" s="59" customFormat="1">
      <c r="N324"/>
      <c r="O324"/>
      <c r="P324"/>
      <c r="Q324"/>
      <c r="R324"/>
      <c r="S324"/>
      <c r="T324"/>
    </row>
    <row r="325" spans="14:20" s="59" customFormat="1">
      <c r="N325"/>
      <c r="O325"/>
      <c r="P325"/>
      <c r="Q325"/>
      <c r="R325"/>
      <c r="S325"/>
      <c r="T325"/>
    </row>
    <row r="326" spans="14:20" s="59" customFormat="1">
      <c r="N326"/>
      <c r="O326"/>
      <c r="P326"/>
      <c r="Q326"/>
      <c r="R326"/>
      <c r="S326"/>
      <c r="T326"/>
    </row>
    <row r="327" spans="14:20" s="59" customFormat="1">
      <c r="N327"/>
      <c r="O327"/>
      <c r="P327"/>
      <c r="Q327"/>
      <c r="R327"/>
      <c r="S327"/>
      <c r="T327"/>
    </row>
    <row r="328" spans="14:20" s="59" customFormat="1">
      <c r="N328"/>
      <c r="O328"/>
      <c r="P328"/>
      <c r="Q328"/>
      <c r="R328"/>
      <c r="S328"/>
      <c r="T328"/>
    </row>
    <row r="329" spans="14:20" s="59" customFormat="1">
      <c r="N329"/>
      <c r="O329"/>
      <c r="P329"/>
      <c r="Q329"/>
      <c r="R329"/>
      <c r="S329"/>
      <c r="T329"/>
    </row>
    <row r="330" spans="14:20" s="59" customFormat="1">
      <c r="N330"/>
      <c r="O330"/>
      <c r="P330"/>
      <c r="Q330"/>
      <c r="R330"/>
      <c r="S330"/>
      <c r="T330"/>
    </row>
    <row r="331" spans="14:20" s="59" customFormat="1">
      <c r="N331"/>
      <c r="O331"/>
      <c r="P331"/>
      <c r="Q331"/>
      <c r="R331"/>
      <c r="S331"/>
      <c r="T331"/>
    </row>
    <row r="332" spans="14:20" s="59" customFormat="1">
      <c r="N332"/>
      <c r="O332"/>
      <c r="P332"/>
      <c r="Q332"/>
      <c r="R332"/>
      <c r="S332"/>
      <c r="T332"/>
    </row>
    <row r="333" spans="14:20" s="59" customFormat="1">
      <c r="N333"/>
      <c r="O333"/>
      <c r="P333"/>
      <c r="Q333"/>
      <c r="R333"/>
      <c r="S333"/>
      <c r="T333"/>
    </row>
    <row r="334" spans="14:20" s="59" customFormat="1">
      <c r="N334"/>
      <c r="O334"/>
      <c r="P334"/>
      <c r="Q334"/>
      <c r="R334"/>
      <c r="S334"/>
      <c r="T334"/>
    </row>
    <row r="335" spans="14:20" s="59" customFormat="1">
      <c r="N335"/>
      <c r="O335"/>
      <c r="P335"/>
      <c r="Q335"/>
      <c r="R335"/>
      <c r="S335"/>
      <c r="T335"/>
    </row>
    <row r="336" spans="14:20" s="59" customFormat="1">
      <c r="N336"/>
      <c r="O336"/>
      <c r="P336"/>
      <c r="Q336"/>
      <c r="R336"/>
      <c r="S336"/>
      <c r="T336"/>
    </row>
    <row r="337" spans="14:20" s="59" customFormat="1">
      <c r="N337"/>
      <c r="O337"/>
      <c r="P337"/>
      <c r="Q337"/>
      <c r="R337"/>
      <c r="S337"/>
      <c r="T337"/>
    </row>
    <row r="338" spans="14:20" s="59" customFormat="1">
      <c r="N338"/>
      <c r="O338"/>
      <c r="P338"/>
      <c r="Q338"/>
      <c r="R338"/>
      <c r="S338"/>
      <c r="T338"/>
    </row>
    <row r="339" spans="14:20" s="59" customFormat="1">
      <c r="N339"/>
      <c r="O339"/>
      <c r="P339"/>
      <c r="Q339"/>
      <c r="R339"/>
      <c r="S339"/>
      <c r="T339"/>
    </row>
    <row r="340" spans="14:20" s="59" customFormat="1">
      <c r="N340"/>
      <c r="O340"/>
      <c r="P340"/>
      <c r="Q340"/>
      <c r="R340"/>
      <c r="S340"/>
      <c r="T340"/>
    </row>
    <row r="341" spans="14:20" s="59" customFormat="1">
      <c r="N341"/>
      <c r="O341"/>
      <c r="P341"/>
      <c r="Q341"/>
      <c r="R341"/>
      <c r="S341"/>
      <c r="T341"/>
    </row>
    <row r="342" spans="14:20" s="59" customFormat="1">
      <c r="N342"/>
      <c r="O342"/>
      <c r="P342"/>
      <c r="Q342"/>
      <c r="R342"/>
      <c r="S342"/>
      <c r="T342"/>
    </row>
    <row r="343" spans="14:20" s="59" customFormat="1">
      <c r="N343"/>
      <c r="O343"/>
      <c r="P343"/>
      <c r="Q343"/>
      <c r="R343"/>
      <c r="S343"/>
      <c r="T343"/>
    </row>
    <row r="344" spans="14:20" s="59" customFormat="1">
      <c r="N344"/>
      <c r="O344"/>
      <c r="P344"/>
      <c r="Q344"/>
      <c r="R344"/>
      <c r="S344"/>
      <c r="T344"/>
    </row>
    <row r="345" spans="14:20" s="59" customFormat="1">
      <c r="N345"/>
      <c r="O345"/>
      <c r="P345"/>
      <c r="Q345"/>
      <c r="R345"/>
      <c r="S345"/>
      <c r="T345"/>
    </row>
    <row r="346" spans="14:20" s="59" customFormat="1">
      <c r="N346"/>
      <c r="O346"/>
      <c r="P346"/>
      <c r="Q346"/>
      <c r="R346"/>
      <c r="S346"/>
      <c r="T346"/>
    </row>
    <row r="347" spans="14:20" s="59" customFormat="1">
      <c r="N347"/>
      <c r="O347"/>
      <c r="P347"/>
      <c r="Q347"/>
      <c r="R347"/>
      <c r="S347"/>
      <c r="T347"/>
    </row>
    <row r="348" spans="14:20" s="59" customFormat="1">
      <c r="N348"/>
      <c r="O348"/>
      <c r="P348"/>
      <c r="Q348"/>
      <c r="R348"/>
      <c r="S348"/>
      <c r="T348"/>
    </row>
    <row r="349" spans="14:20" s="59" customFormat="1">
      <c r="N349"/>
      <c r="O349"/>
      <c r="P349"/>
      <c r="Q349"/>
      <c r="R349"/>
      <c r="S349"/>
      <c r="T349"/>
    </row>
    <row r="350" spans="14:20" s="59" customFormat="1">
      <c r="N350"/>
      <c r="O350"/>
      <c r="P350"/>
      <c r="Q350"/>
      <c r="R350"/>
      <c r="S350"/>
      <c r="T350"/>
    </row>
    <row r="351" spans="14:20" s="59" customFormat="1">
      <c r="N351"/>
      <c r="O351"/>
      <c r="P351"/>
      <c r="Q351"/>
      <c r="R351"/>
      <c r="S351"/>
      <c r="T351"/>
    </row>
    <row r="352" spans="14:20" s="59" customFormat="1">
      <c r="N352"/>
      <c r="O352"/>
      <c r="P352"/>
      <c r="Q352"/>
      <c r="R352"/>
      <c r="S352"/>
      <c r="T352"/>
    </row>
    <row r="353" spans="14:20" s="59" customFormat="1">
      <c r="N353"/>
      <c r="O353"/>
      <c r="P353"/>
      <c r="Q353"/>
      <c r="R353"/>
      <c r="S353"/>
      <c r="T353"/>
    </row>
    <row r="354" spans="14:20" s="59" customFormat="1">
      <c r="N354"/>
      <c r="O354"/>
      <c r="P354"/>
      <c r="Q354"/>
      <c r="R354"/>
      <c r="S354"/>
      <c r="T354"/>
    </row>
    <row r="355" spans="14:20" s="59" customFormat="1">
      <c r="N355"/>
      <c r="O355"/>
      <c r="P355"/>
      <c r="Q355"/>
      <c r="R355"/>
      <c r="S355"/>
      <c r="T355"/>
    </row>
    <row r="356" spans="14:20" s="59" customFormat="1">
      <c r="N356"/>
      <c r="O356"/>
      <c r="P356"/>
      <c r="Q356"/>
      <c r="R356"/>
      <c r="S356"/>
      <c r="T356"/>
    </row>
    <row r="357" spans="14:20" s="59" customFormat="1">
      <c r="N357"/>
      <c r="O357"/>
      <c r="P357"/>
      <c r="Q357"/>
      <c r="R357"/>
      <c r="S357"/>
      <c r="T357"/>
    </row>
    <row r="358" spans="14:20" s="59" customFormat="1">
      <c r="N358"/>
      <c r="O358"/>
      <c r="P358"/>
      <c r="Q358"/>
      <c r="R358"/>
      <c r="S358"/>
      <c r="T358"/>
    </row>
    <row r="359" spans="14:20" s="59" customFormat="1">
      <c r="N359"/>
      <c r="O359"/>
      <c r="P359"/>
      <c r="Q359"/>
      <c r="R359"/>
      <c r="S359"/>
      <c r="T359"/>
    </row>
    <row r="360" spans="14:20" s="59" customFormat="1">
      <c r="N360"/>
      <c r="O360"/>
      <c r="P360"/>
      <c r="Q360"/>
      <c r="R360"/>
      <c r="S360"/>
      <c r="T360"/>
    </row>
    <row r="361" spans="14:20" s="59" customFormat="1">
      <c r="N361"/>
      <c r="O361"/>
      <c r="P361"/>
      <c r="Q361"/>
      <c r="R361"/>
      <c r="S361"/>
      <c r="T361"/>
    </row>
    <row r="362" spans="14:20" s="59" customFormat="1">
      <c r="N362"/>
      <c r="O362"/>
      <c r="P362"/>
      <c r="Q362"/>
      <c r="R362"/>
      <c r="S362"/>
      <c r="T362"/>
    </row>
    <row r="363" spans="14:20" s="59" customFormat="1">
      <c r="N363"/>
      <c r="O363"/>
      <c r="P363"/>
      <c r="Q363"/>
      <c r="R363"/>
      <c r="S363"/>
      <c r="T363"/>
    </row>
    <row r="364" spans="14:20" s="59" customFormat="1">
      <c r="N364"/>
      <c r="O364"/>
      <c r="P364"/>
      <c r="Q364"/>
      <c r="R364"/>
      <c r="S364"/>
      <c r="T364"/>
    </row>
    <row r="365" spans="14:20" s="59" customFormat="1">
      <c r="N365"/>
      <c r="O365"/>
      <c r="P365"/>
      <c r="Q365"/>
      <c r="R365"/>
      <c r="S365"/>
      <c r="T365"/>
    </row>
    <row r="366" spans="14:20" s="59" customFormat="1">
      <c r="N366"/>
      <c r="O366"/>
      <c r="P366"/>
      <c r="Q366"/>
      <c r="R366"/>
      <c r="S366"/>
      <c r="T366"/>
    </row>
    <row r="367" spans="14:20" s="59" customFormat="1">
      <c r="N367"/>
      <c r="O367"/>
      <c r="P367"/>
      <c r="Q367"/>
      <c r="R367"/>
      <c r="S367"/>
      <c r="T367"/>
    </row>
    <row r="368" spans="14:20" s="59" customFormat="1">
      <c r="N368"/>
      <c r="O368"/>
      <c r="P368"/>
      <c r="Q368"/>
      <c r="R368"/>
      <c r="S368"/>
      <c r="T368"/>
    </row>
    <row r="369" spans="14:20" s="59" customFormat="1">
      <c r="N369"/>
      <c r="O369"/>
      <c r="P369"/>
      <c r="Q369"/>
      <c r="R369"/>
      <c r="S369"/>
      <c r="T369"/>
    </row>
    <row r="370" spans="14:20" s="59" customFormat="1">
      <c r="N370"/>
      <c r="O370"/>
      <c r="P370"/>
      <c r="Q370"/>
      <c r="R370"/>
      <c r="S370"/>
      <c r="T370"/>
    </row>
    <row r="371" spans="14:20" s="59" customFormat="1">
      <c r="N371"/>
      <c r="O371"/>
      <c r="P371"/>
      <c r="Q371"/>
      <c r="R371"/>
      <c r="S371"/>
      <c r="T371"/>
    </row>
    <row r="372" spans="14:20" s="59" customFormat="1">
      <c r="N372"/>
      <c r="O372"/>
      <c r="P372"/>
      <c r="Q372"/>
      <c r="R372"/>
      <c r="S372"/>
      <c r="T372"/>
    </row>
    <row r="373" spans="14:20" s="59" customFormat="1">
      <c r="N373"/>
      <c r="O373"/>
      <c r="P373"/>
      <c r="Q373"/>
      <c r="R373"/>
      <c r="S373"/>
      <c r="T373"/>
    </row>
    <row r="374" spans="14:20" s="59" customFormat="1">
      <c r="N374"/>
      <c r="O374"/>
      <c r="P374"/>
      <c r="Q374"/>
      <c r="R374"/>
      <c r="S374"/>
      <c r="T374"/>
    </row>
    <row r="375" spans="14:20" s="59" customFormat="1">
      <c r="N375"/>
      <c r="O375"/>
      <c r="P375"/>
      <c r="Q375"/>
      <c r="R375"/>
      <c r="S375"/>
      <c r="T375"/>
    </row>
    <row r="376" spans="14:20" s="59" customFormat="1">
      <c r="N376"/>
      <c r="O376"/>
      <c r="P376"/>
      <c r="Q376"/>
      <c r="R376"/>
      <c r="S376"/>
      <c r="T376"/>
    </row>
    <row r="377" spans="14:20" s="59" customFormat="1">
      <c r="N377"/>
      <c r="O377"/>
      <c r="P377"/>
      <c r="Q377"/>
      <c r="R377"/>
      <c r="S377"/>
      <c r="T377"/>
    </row>
    <row r="378" spans="14:20" s="59" customFormat="1">
      <c r="N378"/>
      <c r="O378"/>
      <c r="P378"/>
      <c r="Q378"/>
      <c r="R378"/>
      <c r="S378"/>
      <c r="T378"/>
    </row>
    <row r="379" spans="14:20" s="59" customFormat="1">
      <c r="N379"/>
      <c r="O379"/>
      <c r="P379"/>
      <c r="Q379"/>
      <c r="R379"/>
      <c r="S379"/>
      <c r="T379"/>
    </row>
    <row r="380" spans="14:20" s="59" customFormat="1">
      <c r="N380"/>
      <c r="O380"/>
      <c r="P380"/>
      <c r="Q380"/>
      <c r="R380"/>
      <c r="S380"/>
      <c r="T380"/>
    </row>
    <row r="381" spans="14:20" s="59" customFormat="1">
      <c r="N381"/>
      <c r="O381"/>
      <c r="P381"/>
      <c r="Q381"/>
      <c r="R381"/>
      <c r="S381"/>
      <c r="T381"/>
    </row>
    <row r="382" spans="14:20" s="59" customFormat="1">
      <c r="N382"/>
      <c r="O382"/>
      <c r="P382"/>
      <c r="Q382"/>
      <c r="R382"/>
      <c r="S382"/>
      <c r="T382"/>
    </row>
    <row r="383" spans="14:20" s="59" customFormat="1">
      <c r="N383"/>
      <c r="O383"/>
      <c r="P383"/>
      <c r="Q383"/>
      <c r="R383"/>
      <c r="S383"/>
      <c r="T383"/>
    </row>
    <row r="384" spans="14:20" s="59" customFormat="1">
      <c r="N384"/>
      <c r="O384"/>
      <c r="P384"/>
      <c r="Q384"/>
      <c r="R384"/>
      <c r="S384"/>
      <c r="T384"/>
    </row>
    <row r="385" spans="14:20" s="59" customFormat="1">
      <c r="N385"/>
      <c r="O385"/>
      <c r="P385"/>
      <c r="Q385"/>
      <c r="R385"/>
      <c r="S385"/>
      <c r="T385"/>
    </row>
    <row r="386" spans="14:20" s="59" customFormat="1">
      <c r="N386"/>
      <c r="O386"/>
      <c r="P386"/>
      <c r="Q386"/>
      <c r="R386"/>
      <c r="S386"/>
      <c r="T386"/>
    </row>
    <row r="387" spans="14:20" s="59" customFormat="1">
      <c r="N387"/>
      <c r="O387"/>
      <c r="P387"/>
      <c r="Q387"/>
      <c r="R387"/>
      <c r="S387"/>
      <c r="T387"/>
    </row>
    <row r="388" spans="14:20" s="59" customFormat="1">
      <c r="N388"/>
      <c r="O388"/>
      <c r="P388"/>
      <c r="Q388"/>
      <c r="R388"/>
      <c r="S388"/>
      <c r="T388"/>
    </row>
    <row r="389" spans="14:20" s="59" customFormat="1">
      <c r="N389"/>
      <c r="O389"/>
      <c r="P389"/>
      <c r="Q389"/>
      <c r="R389"/>
      <c r="S389"/>
      <c r="T389"/>
    </row>
    <row r="390" spans="14:20" s="59" customFormat="1">
      <c r="N390"/>
      <c r="O390"/>
      <c r="P390"/>
      <c r="Q390"/>
      <c r="R390"/>
      <c r="S390"/>
      <c r="T390"/>
    </row>
    <row r="391" spans="14:20" s="59" customFormat="1">
      <c r="N391"/>
      <c r="O391"/>
      <c r="P391"/>
      <c r="Q391"/>
      <c r="R391"/>
      <c r="S391"/>
      <c r="T391"/>
    </row>
    <row r="392" spans="14:20" s="59" customFormat="1">
      <c r="N392"/>
      <c r="O392"/>
      <c r="P392"/>
      <c r="Q392"/>
      <c r="R392"/>
      <c r="S392"/>
      <c r="T392"/>
    </row>
    <row r="393" spans="14:20" s="59" customFormat="1">
      <c r="N393"/>
      <c r="O393"/>
      <c r="P393"/>
      <c r="Q393"/>
      <c r="R393"/>
      <c r="S393"/>
      <c r="T393"/>
    </row>
    <row r="394" spans="14:20" s="59" customFormat="1">
      <c r="N394"/>
      <c r="O394"/>
      <c r="P394"/>
      <c r="Q394"/>
      <c r="R394"/>
      <c r="S394"/>
      <c r="T394"/>
    </row>
    <row r="395" spans="14:20" s="59" customFormat="1">
      <c r="N395"/>
      <c r="O395"/>
      <c r="P395"/>
      <c r="Q395"/>
      <c r="R395"/>
      <c r="S395"/>
      <c r="T395"/>
    </row>
    <row r="396" spans="14:20" s="59" customFormat="1">
      <c r="N396"/>
      <c r="O396"/>
      <c r="P396"/>
      <c r="Q396"/>
      <c r="R396"/>
      <c r="S396"/>
      <c r="T396"/>
    </row>
    <row r="397" spans="14:20" s="59" customFormat="1">
      <c r="N397"/>
      <c r="O397"/>
      <c r="P397"/>
      <c r="Q397"/>
      <c r="R397"/>
      <c r="S397"/>
      <c r="T397"/>
    </row>
    <row r="398" spans="14:20" s="59" customFormat="1">
      <c r="N398"/>
      <c r="O398"/>
      <c r="P398"/>
      <c r="Q398"/>
      <c r="R398"/>
      <c r="S398"/>
      <c r="T398"/>
    </row>
    <row r="399" spans="14:20" s="59" customFormat="1">
      <c r="N399"/>
      <c r="O399"/>
      <c r="P399"/>
      <c r="Q399"/>
      <c r="R399"/>
      <c r="S399"/>
      <c r="T399"/>
    </row>
    <row r="400" spans="14:20" s="59" customFormat="1">
      <c r="N400"/>
      <c r="O400"/>
      <c r="P400"/>
      <c r="Q400"/>
      <c r="R400"/>
      <c r="S400"/>
      <c r="T400"/>
    </row>
    <row r="401" spans="14:20" s="59" customFormat="1">
      <c r="N401"/>
      <c r="O401"/>
      <c r="P401"/>
      <c r="Q401"/>
      <c r="R401"/>
      <c r="S401"/>
      <c r="T401"/>
    </row>
    <row r="402" spans="14:20" s="59" customFormat="1">
      <c r="N402"/>
      <c r="O402"/>
      <c r="P402"/>
      <c r="Q402"/>
      <c r="R402"/>
      <c r="S402"/>
      <c r="T402"/>
    </row>
    <row r="403" spans="14:20" s="59" customFormat="1">
      <c r="N403"/>
      <c r="O403"/>
      <c r="P403"/>
      <c r="Q403"/>
      <c r="R403"/>
      <c r="S403"/>
      <c r="T403"/>
    </row>
    <row r="404" spans="14:20" s="59" customFormat="1">
      <c r="N404"/>
      <c r="O404"/>
      <c r="P404"/>
      <c r="Q404"/>
      <c r="R404"/>
      <c r="S404"/>
      <c r="T404"/>
    </row>
    <row r="405" spans="14:20" s="59" customFormat="1">
      <c r="N405"/>
      <c r="O405"/>
      <c r="P405"/>
      <c r="Q405"/>
      <c r="R405"/>
      <c r="S405"/>
      <c r="T405"/>
    </row>
    <row r="406" spans="14:20" s="59" customFormat="1">
      <c r="N406"/>
      <c r="O406"/>
      <c r="P406"/>
      <c r="Q406"/>
      <c r="R406"/>
      <c r="S406"/>
      <c r="T406"/>
    </row>
    <row r="407" spans="14:20" s="59" customFormat="1">
      <c r="N407"/>
      <c r="O407"/>
      <c r="P407"/>
      <c r="Q407"/>
      <c r="R407"/>
      <c r="S407"/>
      <c r="T407"/>
    </row>
    <row r="408" spans="14:20" s="59" customFormat="1">
      <c r="N408"/>
      <c r="O408"/>
      <c r="P408"/>
      <c r="Q408"/>
      <c r="R408"/>
      <c r="S408"/>
      <c r="T408"/>
    </row>
    <row r="409" spans="14:20" s="59" customFormat="1">
      <c r="N409"/>
      <c r="O409"/>
      <c r="P409"/>
      <c r="Q409"/>
      <c r="R409"/>
      <c r="S409"/>
      <c r="T409"/>
    </row>
    <row r="410" spans="14:20" s="59" customFormat="1">
      <c r="N410"/>
      <c r="O410"/>
      <c r="P410"/>
      <c r="Q410"/>
      <c r="R410"/>
      <c r="S410"/>
      <c r="T410"/>
    </row>
    <row r="411" spans="14:20" s="59" customFormat="1">
      <c r="N411"/>
      <c r="O411"/>
      <c r="P411"/>
      <c r="Q411"/>
      <c r="R411"/>
      <c r="S411"/>
      <c r="T411"/>
    </row>
    <row r="412" spans="14:20" s="59" customFormat="1">
      <c r="N412"/>
      <c r="O412"/>
      <c r="P412"/>
      <c r="Q412"/>
      <c r="R412"/>
      <c r="S412"/>
      <c r="T412"/>
    </row>
    <row r="413" spans="14:20" s="59" customFormat="1">
      <c r="N413"/>
      <c r="O413"/>
      <c r="P413"/>
      <c r="Q413"/>
      <c r="R413"/>
      <c r="S413"/>
      <c r="T413"/>
    </row>
    <row r="414" spans="14:20" s="59" customFormat="1">
      <c r="N414"/>
      <c r="O414"/>
      <c r="P414"/>
      <c r="Q414"/>
      <c r="R414"/>
      <c r="S414"/>
      <c r="T414"/>
    </row>
    <row r="415" spans="14:20" s="59" customFormat="1">
      <c r="N415"/>
      <c r="O415"/>
      <c r="P415"/>
      <c r="Q415"/>
      <c r="R415"/>
      <c r="S415"/>
      <c r="T415"/>
    </row>
    <row r="416" spans="14:20" s="59" customFormat="1">
      <c r="N416"/>
      <c r="O416"/>
      <c r="P416"/>
      <c r="Q416"/>
      <c r="R416"/>
      <c r="S416"/>
      <c r="T416"/>
    </row>
    <row r="417" spans="14:20" s="59" customFormat="1">
      <c r="N417"/>
      <c r="O417"/>
      <c r="P417"/>
      <c r="Q417"/>
      <c r="R417"/>
      <c r="S417"/>
      <c r="T417"/>
    </row>
    <row r="418" spans="14:20" s="59" customFormat="1">
      <c r="N418"/>
      <c r="O418"/>
      <c r="P418"/>
      <c r="Q418"/>
      <c r="R418"/>
      <c r="S418"/>
      <c r="T418"/>
    </row>
    <row r="419" spans="14:20" s="59" customFormat="1">
      <c r="N419"/>
      <c r="O419"/>
      <c r="P419"/>
      <c r="Q419"/>
      <c r="R419"/>
      <c r="S419"/>
      <c r="T419"/>
    </row>
    <row r="420" spans="14:20" s="59" customFormat="1">
      <c r="N420"/>
      <c r="O420"/>
      <c r="P420"/>
      <c r="Q420"/>
      <c r="R420"/>
      <c r="S420"/>
      <c r="T420"/>
    </row>
    <row r="421" spans="14:20" s="59" customFormat="1">
      <c r="N421"/>
      <c r="O421"/>
      <c r="P421"/>
      <c r="Q421"/>
      <c r="R421"/>
      <c r="S421"/>
      <c r="T421"/>
    </row>
    <row r="422" spans="14:20" s="59" customFormat="1">
      <c r="N422"/>
      <c r="O422"/>
      <c r="P422"/>
      <c r="Q422"/>
      <c r="R422"/>
      <c r="S422"/>
      <c r="T422"/>
    </row>
    <row r="423" spans="14:20" s="59" customFormat="1">
      <c r="N423"/>
      <c r="O423"/>
      <c r="P423"/>
      <c r="Q423"/>
      <c r="R423"/>
      <c r="S423"/>
      <c r="T423"/>
    </row>
    <row r="424" spans="14:20" s="59" customFormat="1">
      <c r="N424"/>
      <c r="O424"/>
      <c r="P424"/>
      <c r="Q424"/>
      <c r="R424"/>
      <c r="S424"/>
      <c r="T424"/>
    </row>
    <row r="425" spans="14:20" s="59" customFormat="1">
      <c r="N425"/>
      <c r="O425"/>
      <c r="P425"/>
      <c r="Q425"/>
      <c r="R425"/>
      <c r="S425"/>
      <c r="T425"/>
    </row>
    <row r="426" spans="14:20" s="59" customFormat="1">
      <c r="N426"/>
      <c r="O426"/>
      <c r="P426"/>
      <c r="Q426"/>
      <c r="R426"/>
      <c r="S426"/>
      <c r="T426"/>
    </row>
    <row r="427" spans="14:20" s="59" customFormat="1">
      <c r="N427"/>
      <c r="O427"/>
      <c r="P427"/>
      <c r="Q427"/>
      <c r="R427"/>
      <c r="S427"/>
      <c r="T427"/>
    </row>
    <row r="428" spans="14:20" s="59" customFormat="1">
      <c r="N428"/>
      <c r="O428"/>
      <c r="P428"/>
      <c r="Q428"/>
      <c r="R428"/>
      <c r="S428"/>
      <c r="T428"/>
    </row>
    <row r="429" spans="14:20" s="59" customFormat="1">
      <c r="N429"/>
      <c r="O429"/>
      <c r="P429"/>
      <c r="Q429"/>
      <c r="R429"/>
      <c r="S429"/>
      <c r="T429"/>
    </row>
    <row r="430" spans="14:20" s="59" customFormat="1">
      <c r="N430"/>
      <c r="O430"/>
      <c r="P430"/>
      <c r="Q430"/>
      <c r="R430"/>
      <c r="S430"/>
      <c r="T430"/>
    </row>
    <row r="431" spans="14:20" s="59" customFormat="1">
      <c r="N431"/>
      <c r="O431"/>
      <c r="P431"/>
      <c r="Q431"/>
      <c r="R431"/>
      <c r="S431"/>
      <c r="T431"/>
    </row>
    <row r="432" spans="14:20" s="59" customFormat="1">
      <c r="N432"/>
      <c r="O432"/>
      <c r="P432"/>
      <c r="Q432"/>
      <c r="R432"/>
      <c r="S432"/>
      <c r="T432"/>
    </row>
    <row r="433" spans="14:20" s="59" customFormat="1">
      <c r="N433"/>
      <c r="O433"/>
      <c r="P433"/>
      <c r="Q433"/>
      <c r="R433"/>
      <c r="S433"/>
      <c r="T433"/>
    </row>
    <row r="434" spans="14:20" s="59" customFormat="1">
      <c r="N434"/>
      <c r="O434"/>
      <c r="P434"/>
      <c r="Q434"/>
      <c r="R434"/>
      <c r="S434"/>
      <c r="T434"/>
    </row>
    <row r="435" spans="14:20" s="59" customFormat="1">
      <c r="N435"/>
      <c r="O435"/>
      <c r="P435"/>
      <c r="Q435"/>
      <c r="R435"/>
      <c r="S435"/>
      <c r="T435"/>
    </row>
    <row r="436" spans="14:20" s="59" customFormat="1">
      <c r="N436"/>
      <c r="O436"/>
      <c r="P436"/>
      <c r="Q436"/>
      <c r="R436"/>
      <c r="S436"/>
      <c r="T436"/>
    </row>
    <row r="437" spans="14:20" s="59" customFormat="1">
      <c r="N437"/>
      <c r="O437"/>
      <c r="P437"/>
      <c r="Q437"/>
      <c r="R437"/>
      <c r="S437"/>
      <c r="T437"/>
    </row>
    <row r="438" spans="14:20" s="59" customFormat="1">
      <c r="N438"/>
      <c r="O438"/>
      <c r="P438"/>
      <c r="Q438"/>
      <c r="R438"/>
      <c r="S438"/>
      <c r="T438"/>
    </row>
    <row r="439" spans="14:20" s="59" customFormat="1">
      <c r="N439"/>
      <c r="O439"/>
      <c r="P439"/>
      <c r="Q439"/>
      <c r="R439"/>
      <c r="S439"/>
      <c r="T439"/>
    </row>
    <row r="440" spans="14:20" s="59" customFormat="1">
      <c r="N440"/>
      <c r="O440"/>
      <c r="P440"/>
      <c r="Q440"/>
      <c r="R440"/>
      <c r="S440"/>
      <c r="T440"/>
    </row>
    <row r="441" spans="14:20" s="59" customFormat="1">
      <c r="N441"/>
      <c r="O441"/>
      <c r="P441"/>
      <c r="Q441"/>
      <c r="R441"/>
      <c r="S441"/>
      <c r="T441"/>
    </row>
    <row r="442" spans="14:20" s="59" customFormat="1">
      <c r="N442"/>
      <c r="O442"/>
      <c r="P442"/>
      <c r="Q442"/>
      <c r="R442"/>
      <c r="S442"/>
      <c r="T442"/>
    </row>
    <row r="443" spans="14:20" s="59" customFormat="1">
      <c r="N443"/>
      <c r="O443"/>
      <c r="P443"/>
      <c r="Q443"/>
      <c r="R443"/>
      <c r="S443"/>
      <c r="T443"/>
    </row>
    <row r="444" spans="14:20" s="59" customFormat="1">
      <c r="N444"/>
      <c r="O444"/>
      <c r="P444"/>
      <c r="Q444"/>
      <c r="R444"/>
      <c r="S444"/>
      <c r="T444"/>
    </row>
    <row r="445" spans="14:20" s="59" customFormat="1">
      <c r="N445"/>
      <c r="O445"/>
      <c r="P445"/>
      <c r="Q445"/>
      <c r="R445"/>
      <c r="S445"/>
      <c r="T445"/>
    </row>
    <row r="446" spans="14:20" s="59" customFormat="1">
      <c r="N446"/>
      <c r="O446"/>
      <c r="P446"/>
      <c r="Q446"/>
      <c r="R446"/>
      <c r="S446"/>
      <c r="T446"/>
    </row>
    <row r="447" spans="14:20" s="59" customFormat="1">
      <c r="N447"/>
      <c r="O447"/>
      <c r="P447"/>
      <c r="Q447"/>
      <c r="R447"/>
      <c r="S447"/>
      <c r="T447"/>
    </row>
    <row r="448" spans="14:20" s="59" customFormat="1">
      <c r="N448"/>
      <c r="O448"/>
      <c r="P448"/>
      <c r="Q448"/>
      <c r="R448"/>
      <c r="S448"/>
      <c r="T448"/>
    </row>
    <row r="449" spans="14:20" s="59" customFormat="1">
      <c r="N449"/>
      <c r="O449"/>
      <c r="P449"/>
      <c r="Q449"/>
      <c r="R449"/>
      <c r="S449"/>
      <c r="T449"/>
    </row>
    <row r="450" spans="14:20" s="59" customFormat="1">
      <c r="N450"/>
      <c r="O450"/>
      <c r="P450"/>
      <c r="Q450"/>
      <c r="R450"/>
      <c r="S450"/>
      <c r="T450"/>
    </row>
    <row r="451" spans="14:20" s="59" customFormat="1">
      <c r="N451"/>
      <c r="O451"/>
      <c r="P451"/>
      <c r="Q451"/>
      <c r="R451"/>
      <c r="S451"/>
      <c r="T451"/>
    </row>
    <row r="452" spans="14:20" s="59" customFormat="1">
      <c r="N452"/>
      <c r="O452"/>
      <c r="P452"/>
      <c r="Q452"/>
      <c r="R452"/>
      <c r="S452"/>
      <c r="T452"/>
    </row>
    <row r="453" spans="14:20" s="59" customFormat="1">
      <c r="N453"/>
      <c r="O453"/>
      <c r="P453"/>
      <c r="Q453"/>
      <c r="R453"/>
      <c r="S453"/>
      <c r="T453"/>
    </row>
    <row r="454" spans="14:20" s="59" customFormat="1">
      <c r="N454"/>
      <c r="O454"/>
      <c r="P454"/>
      <c r="Q454"/>
      <c r="R454"/>
      <c r="S454"/>
      <c r="T454"/>
    </row>
    <row r="455" spans="14:20" s="59" customFormat="1">
      <c r="N455"/>
      <c r="O455"/>
      <c r="P455"/>
      <c r="Q455"/>
      <c r="R455"/>
      <c r="S455"/>
      <c r="T455"/>
    </row>
    <row r="456" spans="14:20" s="59" customFormat="1">
      <c r="N456"/>
      <c r="O456"/>
      <c r="P456"/>
      <c r="Q456"/>
      <c r="R456"/>
      <c r="S456"/>
      <c r="T456"/>
    </row>
    <row r="457" spans="14:20" s="59" customFormat="1">
      <c r="N457"/>
      <c r="O457"/>
      <c r="P457"/>
      <c r="Q457"/>
      <c r="R457"/>
      <c r="S457"/>
      <c r="T457"/>
    </row>
    <row r="458" spans="14:20" s="59" customFormat="1">
      <c r="N458"/>
      <c r="O458"/>
      <c r="P458"/>
      <c r="Q458"/>
      <c r="R458"/>
      <c r="S458"/>
      <c r="T458"/>
    </row>
    <row r="459" spans="14:20" s="59" customFormat="1">
      <c r="N459"/>
      <c r="O459"/>
      <c r="P459"/>
      <c r="Q459"/>
      <c r="R459"/>
      <c r="S459"/>
      <c r="T459"/>
    </row>
    <row r="460" spans="14:20" s="59" customFormat="1">
      <c r="N460"/>
      <c r="O460"/>
      <c r="P460"/>
      <c r="Q460"/>
      <c r="R460"/>
      <c r="S460"/>
      <c r="T460"/>
    </row>
    <row r="461" spans="14:20" s="59" customFormat="1">
      <c r="N461"/>
      <c r="O461"/>
      <c r="P461"/>
      <c r="Q461"/>
      <c r="R461"/>
      <c r="S461"/>
      <c r="T461"/>
    </row>
    <row r="462" spans="14:20" s="59" customFormat="1">
      <c r="N462"/>
      <c r="O462"/>
      <c r="P462"/>
      <c r="Q462"/>
      <c r="R462"/>
      <c r="S462"/>
      <c r="T462"/>
    </row>
    <row r="463" spans="14:20" s="59" customFormat="1">
      <c r="N463"/>
      <c r="O463"/>
      <c r="P463"/>
      <c r="Q463"/>
      <c r="R463"/>
      <c r="S463"/>
      <c r="T463"/>
    </row>
    <row r="464" spans="14:20" s="59" customFormat="1">
      <c r="N464"/>
      <c r="O464"/>
      <c r="P464"/>
      <c r="Q464"/>
      <c r="R464"/>
      <c r="S464"/>
      <c r="T464"/>
    </row>
    <row r="465" spans="14:20" s="59" customFormat="1">
      <c r="N465"/>
      <c r="O465"/>
      <c r="P465"/>
      <c r="Q465"/>
      <c r="R465"/>
      <c r="S465"/>
      <c r="T465"/>
    </row>
    <row r="466" spans="14:20" s="59" customFormat="1">
      <c r="N466"/>
      <c r="O466"/>
      <c r="P466"/>
      <c r="Q466"/>
      <c r="R466"/>
      <c r="S466"/>
      <c r="T466"/>
    </row>
    <row r="467" spans="14:20" s="59" customFormat="1">
      <c r="N467"/>
      <c r="O467"/>
      <c r="P467"/>
      <c r="Q467"/>
      <c r="R467"/>
      <c r="S467"/>
      <c r="T467"/>
    </row>
    <row r="468" spans="14:20" s="59" customFormat="1">
      <c r="N468"/>
      <c r="O468"/>
      <c r="P468"/>
      <c r="Q468"/>
      <c r="R468"/>
      <c r="S468"/>
      <c r="T468"/>
    </row>
    <row r="469" spans="14:20" s="59" customFormat="1">
      <c r="N469"/>
      <c r="O469"/>
      <c r="P469"/>
      <c r="Q469"/>
      <c r="R469"/>
      <c r="S469"/>
      <c r="T469"/>
    </row>
    <row r="470" spans="14:20" s="59" customFormat="1">
      <c r="N470"/>
      <c r="O470"/>
      <c r="P470"/>
      <c r="Q470"/>
      <c r="R470"/>
      <c r="S470"/>
      <c r="T470"/>
    </row>
    <row r="471" spans="14:20" s="59" customFormat="1">
      <c r="N471"/>
      <c r="O471"/>
      <c r="P471"/>
      <c r="Q471"/>
      <c r="R471"/>
      <c r="S471"/>
      <c r="T471"/>
    </row>
    <row r="472" spans="14:20" s="59" customFormat="1">
      <c r="N472"/>
      <c r="O472"/>
      <c r="P472"/>
      <c r="Q472"/>
      <c r="R472"/>
      <c r="S472"/>
      <c r="T472"/>
    </row>
    <row r="473" spans="14:20" s="59" customFormat="1">
      <c r="N473"/>
      <c r="O473"/>
      <c r="P473"/>
      <c r="Q473"/>
      <c r="R473"/>
      <c r="S473"/>
      <c r="T473"/>
    </row>
    <row r="474" spans="14:20" s="59" customFormat="1">
      <c r="N474"/>
      <c r="O474"/>
      <c r="P474"/>
      <c r="Q474"/>
      <c r="R474"/>
      <c r="S474"/>
      <c r="T474"/>
    </row>
    <row r="475" spans="14:20" s="59" customFormat="1">
      <c r="N475"/>
      <c r="O475"/>
      <c r="P475"/>
      <c r="Q475"/>
      <c r="R475"/>
      <c r="S475"/>
      <c r="T475"/>
    </row>
    <row r="476" spans="14:20" s="59" customFormat="1">
      <c r="N476"/>
      <c r="O476"/>
      <c r="P476"/>
      <c r="Q476"/>
      <c r="R476"/>
      <c r="S476"/>
      <c r="T476"/>
    </row>
    <row r="477" spans="14:20" s="59" customFormat="1">
      <c r="N477"/>
      <c r="O477"/>
      <c r="P477"/>
      <c r="Q477"/>
      <c r="R477"/>
      <c r="S477"/>
      <c r="T477"/>
    </row>
    <row r="478" spans="14:20" s="59" customFormat="1">
      <c r="N478"/>
      <c r="O478"/>
      <c r="P478"/>
      <c r="Q478"/>
      <c r="R478"/>
      <c r="S478"/>
      <c r="T478"/>
    </row>
    <row r="479" spans="14:20" s="59" customFormat="1">
      <c r="N479"/>
      <c r="O479"/>
      <c r="P479"/>
      <c r="Q479"/>
      <c r="R479"/>
      <c r="S479"/>
      <c r="T479"/>
    </row>
    <row r="480" spans="14:20" s="59" customFormat="1">
      <c r="N480"/>
      <c r="O480"/>
      <c r="P480"/>
      <c r="Q480"/>
      <c r="R480"/>
      <c r="S480"/>
      <c r="T480"/>
    </row>
    <row r="481" spans="14:20" s="59" customFormat="1">
      <c r="N481"/>
      <c r="O481"/>
      <c r="P481"/>
      <c r="Q481"/>
      <c r="R481"/>
      <c r="S481"/>
      <c r="T481"/>
    </row>
    <row r="482" spans="14:20" s="59" customFormat="1">
      <c r="N482"/>
      <c r="O482"/>
      <c r="P482"/>
      <c r="Q482"/>
      <c r="R482"/>
      <c r="S482"/>
      <c r="T482"/>
    </row>
    <row r="483" spans="14:20" s="59" customFormat="1">
      <c r="N483"/>
      <c r="O483"/>
      <c r="P483"/>
      <c r="Q483"/>
      <c r="R483"/>
      <c r="S483"/>
      <c r="T483"/>
    </row>
    <row r="484" spans="14:20" s="59" customFormat="1">
      <c r="N484"/>
      <c r="O484"/>
      <c r="P484"/>
      <c r="Q484"/>
      <c r="R484"/>
      <c r="S484"/>
      <c r="T484"/>
    </row>
    <row r="485" spans="14:20" s="59" customFormat="1">
      <c r="N485"/>
      <c r="O485"/>
      <c r="P485"/>
      <c r="Q485"/>
      <c r="R485"/>
      <c r="S485"/>
      <c r="T485"/>
    </row>
    <row r="486" spans="14:20" s="59" customFormat="1">
      <c r="N486"/>
      <c r="O486"/>
      <c r="P486"/>
      <c r="Q486"/>
      <c r="R486"/>
      <c r="S486"/>
      <c r="T486"/>
    </row>
    <row r="487" spans="14:20" s="59" customFormat="1">
      <c r="N487"/>
      <c r="O487"/>
      <c r="P487"/>
      <c r="Q487"/>
      <c r="R487"/>
      <c r="S487"/>
      <c r="T487"/>
    </row>
    <row r="488" spans="14:20" s="59" customFormat="1">
      <c r="N488"/>
      <c r="O488"/>
      <c r="P488"/>
      <c r="Q488"/>
      <c r="R488"/>
      <c r="S488"/>
      <c r="T488"/>
    </row>
    <row r="489" spans="14:20" s="59" customFormat="1">
      <c r="N489"/>
      <c r="O489"/>
      <c r="P489"/>
      <c r="Q489"/>
      <c r="R489"/>
      <c r="S489"/>
      <c r="T489"/>
    </row>
    <row r="490" spans="14:20" s="59" customFormat="1">
      <c r="N490"/>
      <c r="O490"/>
      <c r="P490"/>
      <c r="Q490"/>
      <c r="R490"/>
      <c r="S490"/>
      <c r="T490"/>
    </row>
    <row r="491" spans="14:20" s="59" customFormat="1">
      <c r="N491"/>
      <c r="O491"/>
      <c r="P491"/>
      <c r="Q491"/>
      <c r="R491"/>
      <c r="S491"/>
      <c r="T491"/>
    </row>
    <row r="492" spans="14:20" s="59" customFormat="1">
      <c r="N492"/>
      <c r="O492"/>
      <c r="P492"/>
      <c r="Q492"/>
      <c r="R492"/>
      <c r="S492"/>
      <c r="T492"/>
    </row>
    <row r="493" spans="14:20" s="59" customFormat="1">
      <c r="N493"/>
      <c r="O493"/>
      <c r="P493"/>
      <c r="Q493"/>
      <c r="R493"/>
      <c r="S493"/>
      <c r="T493"/>
    </row>
    <row r="494" spans="14:20" s="59" customFormat="1">
      <c r="N494"/>
      <c r="O494"/>
      <c r="P494"/>
      <c r="Q494"/>
      <c r="R494"/>
      <c r="S494"/>
      <c r="T494"/>
    </row>
    <row r="495" spans="14:20" s="59" customFormat="1">
      <c r="N495"/>
      <c r="O495"/>
      <c r="P495"/>
      <c r="Q495"/>
      <c r="R495"/>
      <c r="S495"/>
      <c r="T495"/>
    </row>
    <row r="496" spans="14:20" s="59" customFormat="1">
      <c r="N496"/>
      <c r="O496"/>
      <c r="P496"/>
      <c r="Q496"/>
      <c r="R496"/>
      <c r="S496"/>
      <c r="T496"/>
    </row>
    <row r="497" spans="14:20" s="59" customFormat="1">
      <c r="N497"/>
      <c r="O497"/>
      <c r="P497"/>
      <c r="Q497"/>
      <c r="R497"/>
      <c r="S497"/>
      <c r="T497"/>
    </row>
    <row r="498" spans="14:20" s="59" customFormat="1">
      <c r="N498"/>
      <c r="O498"/>
      <c r="P498"/>
      <c r="Q498"/>
      <c r="R498"/>
      <c r="S498"/>
      <c r="T498"/>
    </row>
    <row r="499" spans="14:20" s="59" customFormat="1">
      <c r="N499"/>
      <c r="O499"/>
      <c r="P499"/>
      <c r="Q499"/>
      <c r="R499"/>
      <c r="S499"/>
      <c r="T499"/>
    </row>
    <row r="500" spans="14:20" s="59" customFormat="1">
      <c r="N500"/>
      <c r="O500"/>
      <c r="P500"/>
      <c r="Q500"/>
      <c r="R500"/>
      <c r="S500"/>
      <c r="T500"/>
    </row>
    <row r="501" spans="14:20" s="59" customFormat="1">
      <c r="N501"/>
      <c r="O501"/>
      <c r="P501"/>
      <c r="Q501"/>
      <c r="R501"/>
      <c r="S501"/>
      <c r="T501"/>
    </row>
    <row r="502" spans="14:20" s="59" customFormat="1">
      <c r="N502"/>
      <c r="O502"/>
      <c r="P502"/>
      <c r="Q502"/>
      <c r="R502"/>
      <c r="S502"/>
      <c r="T502"/>
    </row>
    <row r="503" spans="14:20" s="59" customFormat="1">
      <c r="N503"/>
      <c r="O503"/>
      <c r="P503"/>
      <c r="Q503"/>
      <c r="R503"/>
      <c r="S503"/>
      <c r="T503"/>
    </row>
    <row r="504" spans="14:20" s="59" customFormat="1">
      <c r="N504"/>
      <c r="O504"/>
      <c r="P504"/>
      <c r="Q504"/>
      <c r="R504"/>
      <c r="S504"/>
      <c r="T504"/>
    </row>
    <row r="505" spans="14:20" s="59" customFormat="1">
      <c r="N505"/>
      <c r="O505"/>
      <c r="P505"/>
      <c r="Q505"/>
      <c r="R505"/>
      <c r="S505"/>
      <c r="T505"/>
    </row>
    <row r="506" spans="14:20" s="59" customFormat="1">
      <c r="N506"/>
      <c r="O506"/>
      <c r="P506"/>
      <c r="Q506"/>
      <c r="R506"/>
      <c r="S506"/>
      <c r="T506"/>
    </row>
    <row r="507" spans="14:20" s="59" customFormat="1">
      <c r="N507"/>
      <c r="O507"/>
      <c r="P507"/>
      <c r="Q507"/>
      <c r="R507"/>
      <c r="S507"/>
      <c r="T507"/>
    </row>
    <row r="508" spans="14:20" s="59" customFormat="1">
      <c r="N508"/>
      <c r="O508"/>
      <c r="P508"/>
      <c r="Q508"/>
      <c r="R508"/>
      <c r="S508"/>
      <c r="T508"/>
    </row>
    <row r="509" spans="14:20" s="59" customFormat="1">
      <c r="N509"/>
      <c r="O509"/>
      <c r="P509"/>
      <c r="Q509"/>
      <c r="R509"/>
      <c r="S509"/>
      <c r="T509"/>
    </row>
    <row r="510" spans="14:20" s="59" customFormat="1">
      <c r="N510"/>
      <c r="O510"/>
      <c r="P510"/>
      <c r="Q510"/>
      <c r="R510"/>
      <c r="S510"/>
      <c r="T510"/>
    </row>
    <row r="511" spans="14:20" s="59" customFormat="1">
      <c r="N511"/>
      <c r="O511"/>
      <c r="P511"/>
      <c r="Q511"/>
      <c r="R511"/>
      <c r="S511"/>
      <c r="T511"/>
    </row>
    <row r="512" spans="14:20" s="59" customFormat="1">
      <c r="N512"/>
      <c r="O512"/>
      <c r="P512"/>
      <c r="Q512"/>
      <c r="R512"/>
      <c r="S512"/>
      <c r="T512"/>
    </row>
    <row r="513" spans="14:20" s="59" customFormat="1">
      <c r="N513"/>
      <c r="O513"/>
      <c r="P513"/>
      <c r="Q513"/>
      <c r="R513"/>
      <c r="S513"/>
      <c r="T513"/>
    </row>
    <row r="514" spans="14:20" s="59" customFormat="1">
      <c r="N514"/>
      <c r="O514"/>
      <c r="P514"/>
      <c r="Q514"/>
      <c r="R514"/>
      <c r="S514"/>
      <c r="T514"/>
    </row>
    <row r="515" spans="14:20" s="59" customFormat="1">
      <c r="N515"/>
      <c r="O515"/>
      <c r="P515"/>
      <c r="Q515"/>
      <c r="R515"/>
      <c r="S515"/>
      <c r="T515"/>
    </row>
    <row r="516" spans="14:20" s="59" customFormat="1">
      <c r="N516"/>
      <c r="O516"/>
      <c r="P516"/>
      <c r="Q516"/>
      <c r="R516"/>
      <c r="S516"/>
      <c r="T516"/>
    </row>
    <row r="517" spans="14:20" s="59" customFormat="1">
      <c r="N517"/>
      <c r="O517"/>
      <c r="P517"/>
      <c r="Q517"/>
      <c r="R517"/>
      <c r="S517"/>
      <c r="T517"/>
    </row>
    <row r="518" spans="14:20" s="59" customFormat="1">
      <c r="N518"/>
      <c r="O518"/>
      <c r="P518"/>
      <c r="Q518"/>
      <c r="R518"/>
      <c r="S518"/>
      <c r="T518"/>
    </row>
    <row r="519" spans="14:20" s="59" customFormat="1">
      <c r="N519"/>
      <c r="O519"/>
      <c r="P519"/>
      <c r="Q519"/>
      <c r="R519"/>
      <c r="S519"/>
      <c r="T519"/>
    </row>
    <row r="520" spans="14:20" s="59" customFormat="1">
      <c r="N520"/>
      <c r="O520"/>
      <c r="P520"/>
      <c r="Q520"/>
      <c r="R520"/>
      <c r="S520"/>
      <c r="T520"/>
    </row>
    <row r="521" spans="14:20" s="59" customFormat="1">
      <c r="N521"/>
      <c r="O521"/>
      <c r="P521"/>
      <c r="Q521"/>
      <c r="R521"/>
      <c r="S521"/>
      <c r="T521"/>
    </row>
    <row r="522" spans="14:20" s="59" customFormat="1">
      <c r="N522"/>
      <c r="O522"/>
      <c r="P522"/>
      <c r="Q522"/>
      <c r="R522"/>
      <c r="S522"/>
      <c r="T522"/>
    </row>
    <row r="523" spans="14:20" s="59" customFormat="1">
      <c r="N523"/>
      <c r="O523"/>
      <c r="P523"/>
      <c r="Q523"/>
      <c r="R523"/>
      <c r="S523"/>
      <c r="T523"/>
    </row>
    <row r="524" spans="14:20" s="59" customFormat="1">
      <c r="N524"/>
      <c r="O524"/>
      <c r="P524"/>
      <c r="Q524"/>
      <c r="R524"/>
      <c r="S524"/>
      <c r="T524"/>
    </row>
    <row r="525" spans="14:20" s="59" customFormat="1">
      <c r="N525"/>
      <c r="O525"/>
      <c r="P525"/>
      <c r="Q525"/>
      <c r="R525"/>
      <c r="S525"/>
      <c r="T525"/>
    </row>
    <row r="526" spans="14:20" s="59" customFormat="1">
      <c r="N526"/>
      <c r="O526"/>
      <c r="P526"/>
      <c r="Q526"/>
      <c r="R526"/>
      <c r="S526"/>
      <c r="T526"/>
    </row>
    <row r="527" spans="14:20" s="59" customFormat="1">
      <c r="N527"/>
      <c r="O527"/>
      <c r="P527"/>
      <c r="Q527"/>
      <c r="R527"/>
      <c r="S527"/>
      <c r="T527"/>
    </row>
    <row r="528" spans="14:20" s="59" customFormat="1">
      <c r="N528"/>
      <c r="O528"/>
      <c r="P528"/>
      <c r="Q528"/>
      <c r="R528"/>
      <c r="S528"/>
      <c r="T528"/>
    </row>
    <row r="529" spans="14:20" s="59" customFormat="1">
      <c r="N529"/>
      <c r="O529"/>
      <c r="P529"/>
      <c r="Q529"/>
      <c r="R529"/>
      <c r="S529"/>
      <c r="T529"/>
    </row>
    <row r="530" spans="14:20" s="59" customFormat="1">
      <c r="N530"/>
      <c r="O530"/>
      <c r="P530"/>
      <c r="Q530"/>
      <c r="R530"/>
      <c r="S530"/>
      <c r="T530"/>
    </row>
    <row r="531" spans="14:20" s="59" customFormat="1">
      <c r="N531"/>
      <c r="O531"/>
      <c r="P531"/>
      <c r="Q531"/>
      <c r="R531"/>
      <c r="S531"/>
      <c r="T531"/>
    </row>
    <row r="532" spans="14:20" s="59" customFormat="1">
      <c r="N532"/>
      <c r="O532"/>
      <c r="P532"/>
      <c r="Q532"/>
      <c r="R532"/>
      <c r="S532"/>
      <c r="T532"/>
    </row>
    <row r="533" spans="14:20" s="59" customFormat="1">
      <c r="N533"/>
      <c r="O533"/>
      <c r="P533"/>
      <c r="Q533"/>
      <c r="R533"/>
      <c r="S533"/>
      <c r="T533"/>
    </row>
    <row r="534" spans="14:20" s="59" customFormat="1">
      <c r="N534"/>
      <c r="O534"/>
      <c r="P534"/>
      <c r="Q534"/>
      <c r="R534"/>
      <c r="S534"/>
      <c r="T534"/>
    </row>
    <row r="535" spans="14:20" s="59" customFormat="1">
      <c r="N535"/>
      <c r="O535"/>
      <c r="P535"/>
      <c r="Q535"/>
      <c r="R535"/>
      <c r="S535"/>
      <c r="T535"/>
    </row>
    <row r="536" spans="14:20" s="59" customFormat="1">
      <c r="N536"/>
      <c r="O536"/>
      <c r="P536"/>
      <c r="Q536"/>
      <c r="R536"/>
      <c r="S536"/>
      <c r="T536"/>
    </row>
    <row r="537" spans="14:20" s="59" customFormat="1">
      <c r="N537"/>
      <c r="O537"/>
      <c r="P537"/>
      <c r="Q537"/>
      <c r="R537"/>
      <c r="S537"/>
      <c r="T537"/>
    </row>
    <row r="538" spans="14:20" s="59" customFormat="1">
      <c r="N538"/>
      <c r="O538"/>
      <c r="P538"/>
      <c r="Q538"/>
      <c r="R538"/>
      <c r="S538"/>
      <c r="T538"/>
    </row>
    <row r="539" spans="14:20" s="59" customFormat="1">
      <c r="N539"/>
      <c r="O539"/>
      <c r="P539"/>
      <c r="Q539"/>
      <c r="R539"/>
      <c r="S539"/>
      <c r="T539"/>
    </row>
    <row r="540" spans="14:20" s="59" customFormat="1">
      <c r="N540"/>
      <c r="O540"/>
      <c r="P540"/>
      <c r="Q540"/>
      <c r="R540"/>
      <c r="S540"/>
      <c r="T540"/>
    </row>
    <row r="541" spans="14:20" s="59" customFormat="1">
      <c r="N541"/>
      <c r="O541"/>
      <c r="P541"/>
      <c r="Q541"/>
      <c r="R541"/>
      <c r="S541"/>
      <c r="T541"/>
    </row>
    <row r="542" spans="14:20" s="59" customFormat="1">
      <c r="N542"/>
      <c r="O542"/>
      <c r="P542"/>
      <c r="Q542"/>
      <c r="R542"/>
      <c r="S542"/>
      <c r="T542"/>
    </row>
    <row r="543" spans="14:20" s="59" customFormat="1">
      <c r="N543"/>
      <c r="O543"/>
      <c r="P543"/>
      <c r="Q543"/>
      <c r="R543"/>
      <c r="S543"/>
      <c r="T543"/>
    </row>
    <row r="544" spans="14:20" s="59" customFormat="1">
      <c r="N544"/>
      <c r="O544"/>
      <c r="P544"/>
      <c r="Q544"/>
      <c r="R544"/>
      <c r="S544"/>
      <c r="T544"/>
    </row>
    <row r="545" spans="14:20" s="59" customFormat="1">
      <c r="N545"/>
      <c r="O545"/>
      <c r="P545"/>
      <c r="Q545"/>
      <c r="R545"/>
      <c r="S545"/>
      <c r="T545"/>
    </row>
    <row r="546" spans="14:20" s="59" customFormat="1">
      <c r="N546"/>
      <c r="O546"/>
      <c r="P546"/>
      <c r="Q546"/>
      <c r="R546"/>
      <c r="S546"/>
      <c r="T546"/>
    </row>
    <row r="547" spans="14:20" s="59" customFormat="1">
      <c r="N547"/>
      <c r="O547"/>
      <c r="P547"/>
      <c r="Q547"/>
      <c r="R547"/>
      <c r="S547"/>
      <c r="T547"/>
    </row>
    <row r="548" spans="14:20" s="59" customFormat="1">
      <c r="N548"/>
      <c r="O548"/>
      <c r="P548"/>
      <c r="Q548"/>
      <c r="R548"/>
      <c r="S548"/>
      <c r="T548"/>
    </row>
    <row r="549" spans="14:20" s="59" customFormat="1">
      <c r="N549"/>
      <c r="O549"/>
      <c r="P549"/>
      <c r="Q549"/>
      <c r="R549"/>
      <c r="S549"/>
      <c r="T549"/>
    </row>
    <row r="550" spans="14:20" s="59" customFormat="1">
      <c r="N550"/>
      <c r="O550"/>
      <c r="P550"/>
      <c r="Q550"/>
      <c r="R550"/>
      <c r="S550"/>
      <c r="T550"/>
    </row>
    <row r="551" spans="14:20" s="59" customFormat="1">
      <c r="N551"/>
      <c r="O551"/>
      <c r="P551"/>
      <c r="Q551"/>
      <c r="R551"/>
      <c r="S551"/>
      <c r="T551"/>
    </row>
    <row r="552" spans="14:20" s="59" customFormat="1">
      <c r="N552"/>
      <c r="O552"/>
      <c r="P552"/>
      <c r="Q552"/>
      <c r="R552"/>
      <c r="S552"/>
      <c r="T552"/>
    </row>
    <row r="553" spans="14:20" s="59" customFormat="1">
      <c r="N553"/>
      <c r="O553"/>
      <c r="P553"/>
      <c r="Q553"/>
      <c r="R553"/>
      <c r="S553"/>
      <c r="T553"/>
    </row>
    <row r="554" spans="14:20" s="59" customFormat="1">
      <c r="N554"/>
      <c r="O554"/>
      <c r="P554"/>
      <c r="Q554"/>
      <c r="R554"/>
      <c r="S554"/>
      <c r="T554"/>
    </row>
    <row r="555" spans="14:20" s="59" customFormat="1">
      <c r="N555"/>
      <c r="O555"/>
      <c r="P555"/>
      <c r="Q555"/>
      <c r="R555"/>
      <c r="S555"/>
      <c r="T555"/>
    </row>
    <row r="556" spans="14:20" s="59" customFormat="1">
      <c r="N556"/>
      <c r="O556"/>
      <c r="P556"/>
      <c r="Q556"/>
      <c r="R556"/>
      <c r="S556"/>
      <c r="T556"/>
    </row>
    <row r="557" spans="14:20" s="59" customFormat="1">
      <c r="N557"/>
      <c r="O557"/>
      <c r="P557"/>
      <c r="Q557"/>
      <c r="R557"/>
      <c r="S557"/>
      <c r="T557"/>
    </row>
    <row r="558" spans="14:20" s="59" customFormat="1">
      <c r="N558"/>
      <c r="O558"/>
      <c r="P558"/>
      <c r="Q558"/>
      <c r="R558"/>
      <c r="S558"/>
      <c r="T558"/>
    </row>
    <row r="559" spans="14:20" s="59" customFormat="1">
      <c r="N559"/>
      <c r="O559"/>
      <c r="P559"/>
      <c r="Q559"/>
      <c r="R559"/>
      <c r="S559"/>
      <c r="T559"/>
    </row>
    <row r="560" spans="14:20" s="59" customFormat="1">
      <c r="N560"/>
      <c r="O560"/>
      <c r="P560"/>
      <c r="Q560"/>
      <c r="R560"/>
      <c r="S560"/>
      <c r="T560"/>
    </row>
    <row r="561" spans="14:20" s="59" customFormat="1">
      <c r="N561"/>
      <c r="O561"/>
      <c r="P561"/>
      <c r="Q561"/>
      <c r="R561"/>
      <c r="S561"/>
      <c r="T561"/>
    </row>
    <row r="562" spans="14:20" s="59" customFormat="1">
      <c r="N562"/>
      <c r="O562"/>
      <c r="P562"/>
      <c r="Q562"/>
      <c r="R562"/>
      <c r="S562"/>
      <c r="T562"/>
    </row>
    <row r="563" spans="14:20" s="59" customFormat="1">
      <c r="N563"/>
      <c r="O563"/>
      <c r="P563"/>
      <c r="Q563"/>
      <c r="R563"/>
      <c r="S563"/>
      <c r="T563"/>
    </row>
    <row r="564" spans="14:20" s="59" customFormat="1">
      <c r="N564"/>
      <c r="O564"/>
      <c r="P564"/>
      <c r="Q564"/>
      <c r="R564"/>
      <c r="S564"/>
      <c r="T564"/>
    </row>
    <row r="565" spans="14:20" s="59" customFormat="1">
      <c r="N565"/>
      <c r="O565"/>
      <c r="P565"/>
      <c r="Q565"/>
      <c r="R565"/>
      <c r="S565"/>
      <c r="T565"/>
    </row>
    <row r="566" spans="14:20" s="59" customFormat="1">
      <c r="N566"/>
      <c r="O566"/>
      <c r="P566"/>
      <c r="Q566"/>
      <c r="R566"/>
      <c r="S566"/>
      <c r="T566"/>
    </row>
    <row r="567" spans="14:20" s="59" customFormat="1">
      <c r="N567"/>
      <c r="O567"/>
      <c r="P567"/>
      <c r="Q567"/>
      <c r="R567"/>
      <c r="S567"/>
      <c r="T567"/>
    </row>
    <row r="568" spans="14:20" s="59" customFormat="1">
      <c r="N568"/>
      <c r="O568"/>
      <c r="P568"/>
      <c r="Q568"/>
      <c r="R568"/>
      <c r="S568"/>
      <c r="T568"/>
    </row>
    <row r="569" spans="14:20" s="59" customFormat="1">
      <c r="N569"/>
      <c r="O569"/>
      <c r="P569"/>
      <c r="Q569"/>
      <c r="R569"/>
      <c r="S569"/>
      <c r="T569"/>
    </row>
    <row r="570" spans="14:20" s="59" customFormat="1">
      <c r="N570"/>
      <c r="O570"/>
      <c r="P570"/>
      <c r="Q570"/>
      <c r="R570"/>
      <c r="S570"/>
      <c r="T570"/>
    </row>
    <row r="571" spans="14:20" s="59" customFormat="1">
      <c r="N571"/>
      <c r="O571"/>
      <c r="P571"/>
      <c r="Q571"/>
      <c r="R571"/>
      <c r="S571"/>
      <c r="T571"/>
    </row>
    <row r="572" spans="14:20" s="59" customFormat="1">
      <c r="N572"/>
      <c r="O572"/>
      <c r="P572"/>
      <c r="Q572"/>
      <c r="R572"/>
      <c r="S572"/>
      <c r="T572"/>
    </row>
    <row r="573" spans="14:20" s="59" customFormat="1">
      <c r="N573"/>
      <c r="O573"/>
      <c r="P573"/>
      <c r="Q573"/>
      <c r="R573"/>
      <c r="S573"/>
      <c r="T573"/>
    </row>
    <row r="574" spans="14:20" s="59" customFormat="1">
      <c r="N574"/>
      <c r="O574"/>
      <c r="P574"/>
      <c r="Q574"/>
      <c r="R574"/>
      <c r="S574"/>
      <c r="T574"/>
    </row>
    <row r="575" spans="14:20" s="59" customFormat="1">
      <c r="N575"/>
      <c r="O575"/>
      <c r="P575"/>
      <c r="Q575"/>
      <c r="R575"/>
      <c r="S575"/>
      <c r="T575"/>
    </row>
    <row r="576" spans="14:20" s="59" customFormat="1">
      <c r="N576"/>
      <c r="O576"/>
      <c r="P576"/>
      <c r="Q576"/>
      <c r="R576"/>
      <c r="S576"/>
      <c r="T576"/>
    </row>
    <row r="577" spans="14:20" s="59" customFormat="1">
      <c r="N577"/>
      <c r="O577"/>
      <c r="P577"/>
      <c r="Q577"/>
      <c r="R577"/>
      <c r="S577"/>
      <c r="T577"/>
    </row>
    <row r="578" spans="14:20" s="59" customFormat="1">
      <c r="N578"/>
      <c r="O578"/>
      <c r="P578"/>
      <c r="Q578"/>
      <c r="R578"/>
      <c r="S578"/>
      <c r="T578"/>
    </row>
    <row r="579" spans="14:20" s="59" customFormat="1">
      <c r="N579"/>
      <c r="O579"/>
      <c r="P579"/>
      <c r="Q579"/>
      <c r="R579"/>
      <c r="S579"/>
      <c r="T579"/>
    </row>
    <row r="580" spans="14:20" s="59" customFormat="1">
      <c r="N580"/>
      <c r="O580"/>
      <c r="P580"/>
      <c r="Q580"/>
      <c r="R580"/>
      <c r="S580"/>
      <c r="T580"/>
    </row>
    <row r="581" spans="14:20" s="59" customFormat="1">
      <c r="N581"/>
      <c r="O581"/>
      <c r="P581"/>
      <c r="Q581"/>
      <c r="R581"/>
      <c r="S581"/>
      <c r="T581"/>
    </row>
    <row r="582" spans="14:20" s="59" customFormat="1">
      <c r="N582"/>
      <c r="O582"/>
      <c r="P582"/>
      <c r="Q582"/>
      <c r="R582"/>
      <c r="S582"/>
      <c r="T582"/>
    </row>
    <row r="583" spans="14:20" s="59" customFormat="1">
      <c r="N583"/>
      <c r="O583"/>
      <c r="P583"/>
      <c r="Q583"/>
      <c r="R583"/>
      <c r="S583"/>
      <c r="T583"/>
    </row>
    <row r="584" spans="14:20" s="59" customFormat="1">
      <c r="N584"/>
      <c r="O584"/>
      <c r="P584"/>
      <c r="Q584"/>
      <c r="R584"/>
      <c r="S584"/>
      <c r="T584"/>
    </row>
    <row r="585" spans="14:20" s="59" customFormat="1">
      <c r="N585"/>
      <c r="O585"/>
      <c r="P585"/>
      <c r="Q585"/>
      <c r="R585"/>
      <c r="S585"/>
      <c r="T585"/>
    </row>
    <row r="586" spans="14:20" s="59" customFormat="1">
      <c r="N586"/>
      <c r="O586"/>
      <c r="P586"/>
      <c r="Q586"/>
      <c r="R586"/>
      <c r="S586"/>
      <c r="T586"/>
    </row>
    <row r="587" spans="14:20" s="59" customFormat="1">
      <c r="N587"/>
      <c r="O587"/>
      <c r="P587"/>
      <c r="Q587"/>
      <c r="R587"/>
      <c r="S587"/>
      <c r="T587"/>
    </row>
    <row r="588" spans="14:20" s="59" customFormat="1">
      <c r="N588"/>
      <c r="O588"/>
      <c r="P588"/>
      <c r="Q588"/>
      <c r="R588"/>
      <c r="S588"/>
      <c r="T588"/>
    </row>
    <row r="589" spans="14:20" s="59" customFormat="1">
      <c r="N589"/>
      <c r="O589"/>
      <c r="P589"/>
      <c r="Q589"/>
      <c r="R589"/>
      <c r="S589"/>
      <c r="T589"/>
    </row>
    <row r="590" spans="14:20" s="59" customFormat="1">
      <c r="N590"/>
      <c r="O590"/>
      <c r="P590"/>
      <c r="Q590"/>
      <c r="R590"/>
      <c r="S590"/>
      <c r="T590"/>
    </row>
    <row r="591" spans="14:20" s="59" customFormat="1">
      <c r="N591"/>
      <c r="O591"/>
      <c r="P591"/>
      <c r="Q591"/>
      <c r="R591"/>
      <c r="S591"/>
      <c r="T591"/>
    </row>
    <row r="592" spans="14:20" s="59" customFormat="1">
      <c r="N592"/>
      <c r="O592"/>
      <c r="P592"/>
      <c r="Q592"/>
      <c r="R592"/>
      <c r="S592"/>
      <c r="T592"/>
    </row>
    <row r="593" spans="14:20" s="59" customFormat="1">
      <c r="N593"/>
      <c r="O593"/>
      <c r="P593"/>
      <c r="Q593"/>
      <c r="R593"/>
      <c r="S593"/>
      <c r="T593"/>
    </row>
    <row r="594" spans="14:20" s="59" customFormat="1">
      <c r="N594"/>
      <c r="O594"/>
      <c r="P594"/>
      <c r="Q594"/>
      <c r="R594"/>
      <c r="S594"/>
      <c r="T594"/>
    </row>
    <row r="595" spans="14:20" s="59" customFormat="1">
      <c r="N595"/>
      <c r="O595"/>
      <c r="P595"/>
      <c r="Q595"/>
      <c r="R595"/>
      <c r="S595"/>
      <c r="T595"/>
    </row>
    <row r="596" spans="14:20" s="59" customFormat="1">
      <c r="N596"/>
      <c r="O596"/>
      <c r="P596"/>
      <c r="Q596"/>
      <c r="R596"/>
      <c r="S596"/>
      <c r="T596"/>
    </row>
    <row r="597" spans="14:20" s="59" customFormat="1">
      <c r="N597"/>
      <c r="O597"/>
      <c r="P597"/>
      <c r="Q597"/>
      <c r="R597"/>
      <c r="S597"/>
      <c r="T597"/>
    </row>
    <row r="598" spans="14:20" s="59" customFormat="1">
      <c r="N598"/>
      <c r="O598"/>
      <c r="P598"/>
      <c r="Q598"/>
      <c r="R598"/>
      <c r="S598"/>
      <c r="T598"/>
    </row>
    <row r="599" spans="14:20" s="59" customFormat="1">
      <c r="N599"/>
      <c r="O599"/>
      <c r="P599"/>
      <c r="Q599"/>
      <c r="R599"/>
      <c r="S599"/>
      <c r="T599"/>
    </row>
    <row r="600" spans="14:20" s="59" customFormat="1">
      <c r="N600"/>
      <c r="O600"/>
      <c r="P600"/>
      <c r="Q600"/>
      <c r="R600"/>
      <c r="S600"/>
      <c r="T600"/>
    </row>
    <row r="601" spans="14:20" s="59" customFormat="1">
      <c r="N601"/>
      <c r="O601"/>
      <c r="P601"/>
      <c r="Q601"/>
      <c r="R601"/>
      <c r="S601"/>
      <c r="T601"/>
    </row>
    <row r="602" spans="14:20" s="59" customFormat="1">
      <c r="N602"/>
      <c r="O602"/>
      <c r="P602"/>
      <c r="Q602"/>
      <c r="R602"/>
      <c r="S602"/>
      <c r="T602"/>
    </row>
    <row r="603" spans="14:20" s="59" customFormat="1">
      <c r="N603"/>
      <c r="O603"/>
      <c r="P603"/>
      <c r="Q603"/>
      <c r="R603"/>
      <c r="S603"/>
      <c r="T603"/>
    </row>
    <row r="604" spans="14:20" s="59" customFormat="1">
      <c r="N604"/>
      <c r="O604"/>
      <c r="P604"/>
      <c r="Q604"/>
      <c r="R604"/>
      <c r="S604"/>
      <c r="T604"/>
    </row>
    <row r="605" spans="14:20" s="59" customFormat="1">
      <c r="N605"/>
      <c r="O605"/>
      <c r="P605"/>
      <c r="Q605"/>
      <c r="R605"/>
      <c r="S605"/>
      <c r="T605"/>
    </row>
    <row r="606" spans="14:20" s="59" customFormat="1">
      <c r="N606"/>
      <c r="O606"/>
      <c r="P606"/>
      <c r="Q606"/>
      <c r="R606"/>
      <c r="S606"/>
      <c r="T606"/>
    </row>
    <row r="607" spans="14:20" s="59" customFormat="1">
      <c r="N607"/>
      <c r="O607"/>
      <c r="P607"/>
      <c r="Q607"/>
      <c r="R607"/>
      <c r="S607"/>
      <c r="T607"/>
    </row>
    <row r="608" spans="14:20" s="59" customFormat="1">
      <c r="N608"/>
      <c r="O608"/>
      <c r="P608"/>
      <c r="Q608"/>
      <c r="R608"/>
      <c r="S608"/>
      <c r="T608"/>
    </row>
    <row r="609" spans="14:20" s="59" customFormat="1">
      <c r="N609"/>
      <c r="O609"/>
      <c r="P609"/>
      <c r="Q609"/>
      <c r="R609"/>
      <c r="S609"/>
      <c r="T609"/>
    </row>
    <row r="610" spans="14:20" s="59" customFormat="1">
      <c r="N610"/>
      <c r="O610"/>
      <c r="P610"/>
      <c r="Q610"/>
      <c r="R610"/>
      <c r="S610"/>
      <c r="T610"/>
    </row>
    <row r="611" spans="14:20" s="59" customFormat="1">
      <c r="N611"/>
      <c r="O611"/>
      <c r="P611"/>
      <c r="Q611"/>
      <c r="R611"/>
      <c r="S611"/>
      <c r="T611"/>
    </row>
    <row r="612" spans="14:20" s="59" customFormat="1">
      <c r="N612"/>
      <c r="O612"/>
      <c r="P612"/>
      <c r="Q612"/>
      <c r="R612"/>
      <c r="S612"/>
      <c r="T612"/>
    </row>
    <row r="613" spans="14:20" s="59" customFormat="1">
      <c r="N613"/>
      <c r="O613"/>
      <c r="P613"/>
      <c r="Q613"/>
      <c r="R613"/>
      <c r="S613"/>
      <c r="T613"/>
    </row>
    <row r="614" spans="14:20" s="59" customFormat="1">
      <c r="N614"/>
      <c r="O614"/>
      <c r="P614"/>
      <c r="Q614"/>
      <c r="R614"/>
      <c r="S614"/>
      <c r="T614"/>
    </row>
    <row r="615" spans="14:20" s="59" customFormat="1">
      <c r="N615"/>
      <c r="O615"/>
      <c r="P615"/>
      <c r="Q615"/>
      <c r="R615"/>
      <c r="S615"/>
      <c r="T615"/>
    </row>
    <row r="616" spans="14:20" s="59" customFormat="1">
      <c r="N616"/>
      <c r="O616"/>
      <c r="P616"/>
      <c r="Q616"/>
      <c r="R616"/>
      <c r="S616"/>
      <c r="T616"/>
    </row>
    <row r="617" spans="14:20" s="59" customFormat="1">
      <c r="N617"/>
      <c r="O617"/>
      <c r="P617"/>
      <c r="Q617"/>
      <c r="R617"/>
      <c r="S617"/>
      <c r="T617"/>
    </row>
    <row r="618" spans="14:20" s="59" customFormat="1">
      <c r="N618"/>
      <c r="O618"/>
      <c r="P618"/>
      <c r="Q618"/>
      <c r="R618"/>
      <c r="S618"/>
      <c r="T618"/>
    </row>
    <row r="619" spans="14:20" s="59" customFormat="1">
      <c r="N619"/>
      <c r="O619"/>
      <c r="P619"/>
      <c r="Q619"/>
      <c r="R619"/>
      <c r="S619"/>
      <c r="T619"/>
    </row>
    <row r="620" spans="14:20" s="59" customFormat="1">
      <c r="N620"/>
      <c r="O620"/>
      <c r="P620"/>
      <c r="Q620"/>
      <c r="R620"/>
      <c r="S620"/>
      <c r="T620"/>
    </row>
    <row r="621" spans="14:20" s="59" customFormat="1">
      <c r="N621"/>
      <c r="O621"/>
      <c r="P621"/>
      <c r="Q621"/>
      <c r="R621"/>
      <c r="S621"/>
      <c r="T621"/>
    </row>
    <row r="622" spans="14:20" s="59" customFormat="1">
      <c r="N622"/>
      <c r="O622"/>
      <c r="P622"/>
      <c r="Q622"/>
      <c r="R622"/>
      <c r="S622"/>
      <c r="T622"/>
    </row>
    <row r="623" spans="14:20" s="59" customFormat="1">
      <c r="N623"/>
      <c r="O623"/>
      <c r="P623"/>
      <c r="Q623"/>
      <c r="R623"/>
      <c r="S623"/>
      <c r="T623"/>
    </row>
    <row r="624" spans="14:20" s="59" customFormat="1">
      <c r="N624"/>
      <c r="O624"/>
      <c r="P624"/>
      <c r="Q624"/>
      <c r="R624"/>
      <c r="S624"/>
      <c r="T624"/>
    </row>
    <row r="625" spans="14:20" s="59" customFormat="1">
      <c r="N625"/>
      <c r="O625"/>
      <c r="P625"/>
      <c r="Q625"/>
      <c r="R625"/>
      <c r="S625"/>
      <c r="T625"/>
    </row>
    <row r="626" spans="14:20" s="59" customFormat="1">
      <c r="N626"/>
      <c r="O626"/>
      <c r="P626"/>
      <c r="Q626"/>
      <c r="R626"/>
      <c r="S626"/>
      <c r="T626"/>
    </row>
    <row r="627" spans="14:20" s="59" customFormat="1">
      <c r="N627"/>
      <c r="O627"/>
      <c r="P627"/>
      <c r="Q627"/>
      <c r="R627"/>
      <c r="S627"/>
      <c r="T627"/>
    </row>
    <row r="628" spans="14:20" s="59" customFormat="1">
      <c r="N628"/>
      <c r="O628"/>
      <c r="P628"/>
      <c r="Q628"/>
      <c r="R628"/>
      <c r="S628"/>
      <c r="T628"/>
    </row>
    <row r="629" spans="14:20" s="59" customFormat="1">
      <c r="N629"/>
      <c r="O629"/>
      <c r="P629"/>
      <c r="Q629"/>
      <c r="R629"/>
      <c r="S629"/>
      <c r="T629"/>
    </row>
    <row r="630" spans="14:20" s="59" customFormat="1">
      <c r="N630"/>
      <c r="O630"/>
      <c r="P630"/>
      <c r="Q630"/>
      <c r="R630"/>
      <c r="S630"/>
      <c r="T630"/>
    </row>
    <row r="631" spans="14:20" s="59" customFormat="1">
      <c r="N631"/>
      <c r="O631"/>
      <c r="P631"/>
      <c r="Q631"/>
      <c r="R631"/>
      <c r="S631"/>
      <c r="T631"/>
    </row>
    <row r="632" spans="14:20" s="59" customFormat="1">
      <c r="N632"/>
      <c r="O632"/>
      <c r="P632"/>
      <c r="Q632"/>
      <c r="R632"/>
      <c r="S632"/>
      <c r="T632"/>
    </row>
    <row r="633" spans="14:20" s="59" customFormat="1">
      <c r="N633"/>
      <c r="O633"/>
      <c r="P633"/>
      <c r="Q633"/>
      <c r="R633"/>
      <c r="S633"/>
      <c r="T633"/>
    </row>
    <row r="634" spans="14:20" s="59" customFormat="1">
      <c r="N634"/>
      <c r="O634"/>
      <c r="P634"/>
      <c r="Q634"/>
      <c r="R634"/>
      <c r="S634"/>
      <c r="T634"/>
    </row>
    <row r="635" spans="14:20" s="59" customFormat="1">
      <c r="N635"/>
      <c r="O635"/>
      <c r="P635"/>
      <c r="Q635"/>
      <c r="R635"/>
      <c r="S635"/>
      <c r="T635"/>
    </row>
    <row r="636" spans="14:20" s="59" customFormat="1">
      <c r="N636"/>
      <c r="O636"/>
      <c r="P636"/>
      <c r="Q636"/>
      <c r="R636"/>
      <c r="S636"/>
      <c r="T636"/>
    </row>
    <row r="637" spans="14:20" s="59" customFormat="1">
      <c r="N637"/>
      <c r="O637"/>
      <c r="P637"/>
      <c r="Q637"/>
      <c r="R637"/>
      <c r="S637"/>
      <c r="T637"/>
    </row>
    <row r="638" spans="14:20" s="59" customFormat="1">
      <c r="N638"/>
      <c r="O638"/>
      <c r="P638"/>
      <c r="Q638"/>
      <c r="R638"/>
      <c r="S638"/>
      <c r="T638"/>
    </row>
    <row r="639" spans="14:20" s="59" customFormat="1">
      <c r="N639"/>
      <c r="O639"/>
      <c r="P639"/>
      <c r="Q639"/>
      <c r="R639"/>
      <c r="S639"/>
      <c r="T639"/>
    </row>
    <row r="640" spans="14:20" s="59" customFormat="1">
      <c r="N640"/>
      <c r="O640"/>
      <c r="P640"/>
      <c r="Q640"/>
      <c r="R640"/>
      <c r="S640"/>
      <c r="T640"/>
    </row>
    <row r="641" spans="14:20" s="59" customFormat="1">
      <c r="N641"/>
      <c r="O641"/>
      <c r="P641"/>
      <c r="Q641"/>
      <c r="R641"/>
      <c r="S641"/>
      <c r="T641"/>
    </row>
    <row r="642" spans="14:20" s="59" customFormat="1">
      <c r="N642"/>
      <c r="O642"/>
      <c r="P642"/>
      <c r="Q642"/>
      <c r="R642"/>
      <c r="S642"/>
      <c r="T642"/>
    </row>
    <row r="643" spans="14:20" s="59" customFormat="1">
      <c r="N643"/>
      <c r="O643"/>
      <c r="P643"/>
      <c r="Q643"/>
      <c r="R643"/>
      <c r="S643"/>
      <c r="T643"/>
    </row>
    <row r="644" spans="14:20" s="59" customFormat="1">
      <c r="N644"/>
      <c r="O644"/>
      <c r="P644"/>
      <c r="Q644"/>
      <c r="R644"/>
      <c r="S644"/>
      <c r="T644"/>
    </row>
    <row r="645" spans="14:20" s="59" customFormat="1">
      <c r="N645"/>
      <c r="O645"/>
      <c r="P645"/>
      <c r="Q645"/>
      <c r="R645"/>
      <c r="S645"/>
      <c r="T645"/>
    </row>
    <row r="646" spans="14:20" s="59" customFormat="1">
      <c r="N646"/>
      <c r="O646"/>
      <c r="P646"/>
      <c r="Q646"/>
      <c r="R646"/>
      <c r="S646"/>
      <c r="T646"/>
    </row>
    <row r="647" spans="14:20" s="59" customFormat="1">
      <c r="N647"/>
      <c r="O647"/>
      <c r="P647"/>
      <c r="Q647"/>
      <c r="R647"/>
      <c r="S647"/>
      <c r="T647"/>
    </row>
    <row r="648" spans="14:20" s="59" customFormat="1">
      <c r="N648"/>
      <c r="O648"/>
      <c r="P648"/>
      <c r="Q648"/>
      <c r="R648"/>
      <c r="S648"/>
      <c r="T648"/>
    </row>
    <row r="649" spans="14:20" s="59" customFormat="1">
      <c r="N649"/>
      <c r="O649"/>
      <c r="P649"/>
      <c r="Q649"/>
      <c r="R649"/>
      <c r="S649"/>
      <c r="T649"/>
    </row>
    <row r="650" spans="14:20" s="59" customFormat="1">
      <c r="N650"/>
      <c r="O650"/>
      <c r="P650"/>
      <c r="Q650"/>
      <c r="R650"/>
      <c r="S650"/>
      <c r="T650"/>
    </row>
    <row r="651" spans="14:20" s="59" customFormat="1">
      <c r="N651"/>
      <c r="O651"/>
      <c r="P651"/>
      <c r="Q651"/>
      <c r="R651"/>
      <c r="S651"/>
      <c r="T651"/>
    </row>
    <row r="652" spans="14:20" s="59" customFormat="1">
      <c r="N652"/>
      <c r="O652"/>
      <c r="P652"/>
      <c r="Q652"/>
      <c r="R652"/>
      <c r="S652"/>
      <c r="T652"/>
    </row>
    <row r="653" spans="14:20" s="59" customFormat="1">
      <c r="N653"/>
      <c r="O653"/>
      <c r="P653"/>
      <c r="Q653"/>
      <c r="R653"/>
      <c r="S653"/>
      <c r="T653"/>
    </row>
    <row r="654" spans="14:20" s="59" customFormat="1">
      <c r="N654"/>
      <c r="O654"/>
      <c r="P654"/>
      <c r="Q654"/>
      <c r="R654"/>
      <c r="S654"/>
      <c r="T654"/>
    </row>
    <row r="655" spans="14:20" s="59" customFormat="1">
      <c r="N655"/>
      <c r="O655"/>
      <c r="P655"/>
      <c r="Q655"/>
      <c r="R655"/>
      <c r="S655"/>
      <c r="T655"/>
    </row>
    <row r="656" spans="14:20" s="59" customFormat="1">
      <c r="N656"/>
      <c r="O656"/>
      <c r="P656"/>
      <c r="Q656"/>
      <c r="R656"/>
      <c r="S656"/>
      <c r="T656"/>
    </row>
    <row r="657" spans="14:20" s="59" customFormat="1">
      <c r="N657"/>
      <c r="O657"/>
      <c r="P657"/>
      <c r="Q657"/>
      <c r="R657"/>
      <c r="S657"/>
      <c r="T657"/>
    </row>
    <row r="658" spans="14:20" s="59" customFormat="1">
      <c r="N658"/>
      <c r="O658"/>
      <c r="P658"/>
      <c r="Q658"/>
      <c r="R658"/>
      <c r="S658"/>
      <c r="T658"/>
    </row>
    <row r="659" spans="14:20" s="59" customFormat="1">
      <c r="N659"/>
      <c r="O659"/>
      <c r="P659"/>
      <c r="Q659"/>
      <c r="R659"/>
      <c r="S659"/>
      <c r="T659"/>
    </row>
    <row r="660" spans="14:20" s="59" customFormat="1">
      <c r="N660"/>
      <c r="O660"/>
      <c r="P660"/>
      <c r="Q660"/>
      <c r="R660"/>
      <c r="S660"/>
      <c r="T660"/>
    </row>
    <row r="661" spans="14:20" s="59" customFormat="1">
      <c r="N661"/>
      <c r="O661"/>
      <c r="P661"/>
      <c r="Q661"/>
      <c r="R661"/>
      <c r="S661"/>
      <c r="T661"/>
    </row>
    <row r="662" spans="14:20" s="59" customFormat="1">
      <c r="N662"/>
      <c r="O662"/>
      <c r="P662"/>
      <c r="Q662"/>
      <c r="R662"/>
      <c r="S662"/>
      <c r="T662"/>
    </row>
    <row r="663" spans="14:20" s="59" customFormat="1">
      <c r="N663"/>
      <c r="O663"/>
      <c r="P663"/>
      <c r="Q663"/>
      <c r="R663"/>
      <c r="S663"/>
      <c r="T663"/>
    </row>
    <row r="664" spans="14:20" s="59" customFormat="1">
      <c r="N664"/>
      <c r="O664"/>
      <c r="P664"/>
      <c r="Q664"/>
      <c r="R664"/>
      <c r="S664"/>
      <c r="T664"/>
    </row>
    <row r="665" spans="14:20" s="59" customFormat="1">
      <c r="N665"/>
      <c r="O665"/>
      <c r="P665"/>
      <c r="Q665"/>
      <c r="R665"/>
      <c r="S665"/>
      <c r="T665"/>
    </row>
    <row r="666" spans="14:20" s="59" customFormat="1">
      <c r="N666"/>
      <c r="O666"/>
      <c r="P666"/>
      <c r="Q666"/>
      <c r="R666"/>
      <c r="S666"/>
      <c r="T666"/>
    </row>
    <row r="667" spans="14:20" s="59" customFormat="1">
      <c r="N667"/>
      <c r="O667"/>
      <c r="P667"/>
      <c r="Q667"/>
      <c r="R667"/>
      <c r="S667"/>
      <c r="T667"/>
    </row>
    <row r="668" spans="14:20" s="59" customFormat="1">
      <c r="N668"/>
      <c r="O668"/>
      <c r="P668"/>
      <c r="Q668"/>
      <c r="R668"/>
      <c r="S668"/>
      <c r="T668"/>
    </row>
    <row r="669" spans="14:20" s="59" customFormat="1">
      <c r="N669"/>
      <c r="O669"/>
      <c r="P669"/>
      <c r="Q669"/>
      <c r="R669"/>
      <c r="S669"/>
      <c r="T669"/>
    </row>
    <row r="670" spans="14:20" s="59" customFormat="1">
      <c r="N670"/>
      <c r="O670"/>
      <c r="P670"/>
      <c r="Q670"/>
      <c r="R670"/>
      <c r="S670"/>
      <c r="T670"/>
    </row>
    <row r="671" spans="14:20" s="59" customFormat="1">
      <c r="N671"/>
      <c r="O671"/>
      <c r="P671"/>
      <c r="Q671"/>
      <c r="R671"/>
      <c r="S671"/>
      <c r="T671"/>
    </row>
    <row r="672" spans="14:20" s="59" customFormat="1">
      <c r="N672"/>
      <c r="O672"/>
      <c r="P672"/>
      <c r="Q672"/>
      <c r="R672"/>
      <c r="S672"/>
      <c r="T672"/>
    </row>
    <row r="673" spans="14:20" s="59" customFormat="1">
      <c r="N673"/>
      <c r="O673"/>
      <c r="P673"/>
      <c r="Q673"/>
      <c r="R673"/>
      <c r="S673"/>
      <c r="T673"/>
    </row>
    <row r="674" spans="14:20" s="59" customFormat="1">
      <c r="N674"/>
      <c r="O674"/>
      <c r="P674"/>
      <c r="Q674"/>
      <c r="R674"/>
      <c r="S674"/>
      <c r="T674"/>
    </row>
    <row r="675" spans="14:20" s="59" customFormat="1">
      <c r="N675"/>
      <c r="O675"/>
      <c r="P675"/>
      <c r="Q675"/>
      <c r="R675"/>
      <c r="S675"/>
      <c r="T675"/>
    </row>
    <row r="676" spans="14:20" s="59" customFormat="1">
      <c r="N676"/>
      <c r="O676"/>
      <c r="P676"/>
      <c r="Q676"/>
      <c r="R676"/>
      <c r="S676"/>
      <c r="T676"/>
    </row>
    <row r="677" spans="14:20" s="59" customFormat="1">
      <c r="N677"/>
      <c r="O677"/>
      <c r="P677"/>
      <c r="Q677"/>
      <c r="R677"/>
      <c r="S677"/>
      <c r="T677"/>
    </row>
    <row r="678" spans="14:20" s="59" customFormat="1">
      <c r="N678"/>
      <c r="O678"/>
      <c r="P678"/>
      <c r="Q678"/>
      <c r="R678"/>
      <c r="S678"/>
      <c r="T678"/>
    </row>
    <row r="679" spans="14:20" s="59" customFormat="1">
      <c r="N679"/>
      <c r="O679"/>
      <c r="P679"/>
      <c r="Q679"/>
      <c r="R679"/>
      <c r="S679"/>
      <c r="T679"/>
    </row>
    <row r="680" spans="14:20" s="59" customFormat="1">
      <c r="N680"/>
      <c r="O680"/>
      <c r="P680"/>
      <c r="Q680"/>
      <c r="R680"/>
      <c r="S680"/>
      <c r="T680"/>
    </row>
    <row r="681" spans="14:20" s="59" customFormat="1">
      <c r="N681"/>
      <c r="O681"/>
      <c r="P681"/>
      <c r="Q681"/>
      <c r="R681"/>
      <c r="S681"/>
      <c r="T681"/>
    </row>
    <row r="682" spans="14:20" s="59" customFormat="1">
      <c r="N682"/>
      <c r="O682"/>
      <c r="P682"/>
      <c r="Q682"/>
      <c r="R682"/>
      <c r="S682"/>
      <c r="T682"/>
    </row>
    <row r="683" spans="14:20" s="59" customFormat="1">
      <c r="N683"/>
      <c r="O683"/>
      <c r="P683"/>
      <c r="Q683"/>
      <c r="R683"/>
      <c r="S683"/>
      <c r="T683"/>
    </row>
    <row r="684" spans="14:20" s="59" customFormat="1">
      <c r="N684"/>
      <c r="O684"/>
      <c r="P684"/>
      <c r="Q684"/>
      <c r="R684"/>
      <c r="S684"/>
      <c r="T684"/>
    </row>
    <row r="685" spans="14:20" s="59" customFormat="1">
      <c r="N685"/>
      <c r="O685"/>
      <c r="P685"/>
      <c r="Q685"/>
      <c r="R685"/>
      <c r="S685"/>
      <c r="T685"/>
    </row>
    <row r="686" spans="14:20" s="59" customFormat="1">
      <c r="N686"/>
      <c r="O686"/>
      <c r="P686"/>
      <c r="Q686"/>
      <c r="R686"/>
      <c r="S686"/>
      <c r="T686"/>
    </row>
    <row r="687" spans="14:20" s="59" customFormat="1">
      <c r="N687"/>
      <c r="O687"/>
      <c r="P687"/>
      <c r="Q687"/>
      <c r="R687"/>
      <c r="S687"/>
      <c r="T687"/>
    </row>
    <row r="688" spans="14:20" s="59" customFormat="1">
      <c r="N688"/>
      <c r="O688"/>
      <c r="P688"/>
      <c r="Q688"/>
      <c r="R688"/>
      <c r="S688"/>
      <c r="T688"/>
    </row>
    <row r="689" spans="14:20" s="59" customFormat="1">
      <c r="N689"/>
      <c r="O689"/>
      <c r="P689"/>
      <c r="Q689"/>
      <c r="R689"/>
      <c r="S689"/>
      <c r="T689"/>
    </row>
    <row r="690" spans="14:20" s="59" customFormat="1">
      <c r="N690"/>
      <c r="O690"/>
      <c r="P690"/>
      <c r="Q690"/>
      <c r="R690"/>
      <c r="S690"/>
      <c r="T690"/>
    </row>
    <row r="691" spans="14:20" s="59" customFormat="1">
      <c r="N691"/>
      <c r="O691"/>
      <c r="P691"/>
      <c r="Q691"/>
      <c r="R691"/>
      <c r="S691"/>
      <c r="T691"/>
    </row>
    <row r="692" spans="14:20" s="59" customFormat="1">
      <c r="N692"/>
      <c r="O692"/>
      <c r="P692"/>
      <c r="Q692"/>
      <c r="R692"/>
      <c r="S692"/>
      <c r="T692"/>
    </row>
    <row r="693" spans="14:20" s="59" customFormat="1">
      <c r="N693"/>
      <c r="O693"/>
      <c r="P693"/>
      <c r="Q693"/>
      <c r="R693"/>
      <c r="S693"/>
      <c r="T693"/>
    </row>
    <row r="694" spans="14:20" s="59" customFormat="1">
      <c r="N694"/>
      <c r="O694"/>
      <c r="P694"/>
      <c r="Q694"/>
      <c r="R694"/>
      <c r="S694"/>
      <c r="T694"/>
    </row>
    <row r="695" spans="14:20" s="59" customFormat="1">
      <c r="N695"/>
      <c r="O695"/>
      <c r="P695"/>
      <c r="Q695"/>
      <c r="R695"/>
      <c r="S695"/>
      <c r="T695"/>
    </row>
    <row r="696" spans="14:20" s="59" customFormat="1">
      <c r="N696"/>
      <c r="O696"/>
      <c r="P696"/>
      <c r="Q696"/>
      <c r="R696"/>
      <c r="S696"/>
      <c r="T696"/>
    </row>
    <row r="697" spans="14:20" s="59" customFormat="1">
      <c r="N697"/>
      <c r="O697"/>
      <c r="P697"/>
      <c r="Q697"/>
      <c r="R697"/>
      <c r="S697"/>
      <c r="T697"/>
    </row>
    <row r="698" spans="14:20" s="59" customFormat="1">
      <c r="N698"/>
      <c r="O698"/>
      <c r="P698"/>
      <c r="Q698"/>
      <c r="R698"/>
      <c r="S698"/>
      <c r="T698"/>
    </row>
    <row r="699" spans="14:20" s="59" customFormat="1">
      <c r="N699"/>
      <c r="O699"/>
      <c r="P699"/>
      <c r="Q699"/>
      <c r="R699"/>
      <c r="S699"/>
      <c r="T699"/>
    </row>
    <row r="700" spans="14:20" s="59" customFormat="1">
      <c r="N700"/>
      <c r="O700"/>
      <c r="P700"/>
      <c r="Q700"/>
      <c r="R700"/>
      <c r="S700"/>
      <c r="T700"/>
    </row>
    <row r="701" spans="14:20" s="59" customFormat="1">
      <c r="N701"/>
      <c r="O701"/>
      <c r="P701"/>
      <c r="Q701"/>
      <c r="R701"/>
      <c r="S701"/>
      <c r="T701"/>
    </row>
    <row r="702" spans="14:20" s="59" customFormat="1">
      <c r="N702"/>
      <c r="O702"/>
      <c r="P702"/>
      <c r="Q702"/>
      <c r="R702"/>
      <c r="S702"/>
      <c r="T702"/>
    </row>
    <row r="703" spans="14:20" s="59" customFormat="1">
      <c r="N703"/>
      <c r="O703"/>
      <c r="P703"/>
      <c r="Q703"/>
      <c r="R703"/>
      <c r="S703"/>
      <c r="T703"/>
    </row>
    <row r="704" spans="14:20" s="59" customFormat="1">
      <c r="N704"/>
      <c r="O704"/>
      <c r="P704"/>
      <c r="Q704"/>
      <c r="R704"/>
      <c r="S704"/>
      <c r="T704"/>
    </row>
    <row r="705" spans="14:20" s="59" customFormat="1">
      <c r="N705"/>
      <c r="O705"/>
      <c r="P705"/>
      <c r="Q705"/>
      <c r="R705"/>
      <c r="S705"/>
      <c r="T705"/>
    </row>
    <row r="706" spans="14:20" s="59" customFormat="1">
      <c r="N706"/>
      <c r="O706"/>
      <c r="P706"/>
      <c r="Q706"/>
      <c r="R706"/>
      <c r="S706"/>
      <c r="T706"/>
    </row>
    <row r="707" spans="14:20" s="59" customFormat="1">
      <c r="N707"/>
      <c r="O707"/>
      <c r="P707"/>
      <c r="Q707"/>
      <c r="R707"/>
      <c r="S707"/>
      <c r="T707"/>
    </row>
    <row r="708" spans="14:20" s="59" customFormat="1">
      <c r="N708"/>
      <c r="O708"/>
      <c r="P708"/>
      <c r="Q708"/>
      <c r="R708"/>
      <c r="S708"/>
      <c r="T708"/>
    </row>
    <row r="709" spans="14:20" s="59" customFormat="1">
      <c r="N709"/>
      <c r="O709"/>
      <c r="P709"/>
      <c r="Q709"/>
      <c r="R709"/>
      <c r="S709"/>
      <c r="T709"/>
    </row>
    <row r="710" spans="14:20" s="59" customFormat="1">
      <c r="N710"/>
      <c r="O710"/>
      <c r="P710"/>
      <c r="Q710"/>
      <c r="R710"/>
      <c r="S710"/>
      <c r="T710"/>
    </row>
    <row r="711" spans="14:20" s="59" customFormat="1">
      <c r="N711"/>
      <c r="O711"/>
      <c r="P711"/>
      <c r="Q711"/>
      <c r="R711"/>
      <c r="S711"/>
      <c r="T711"/>
    </row>
    <row r="712" spans="14:20" s="59" customFormat="1">
      <c r="N712"/>
      <c r="O712"/>
      <c r="P712"/>
      <c r="Q712"/>
      <c r="R712"/>
      <c r="S712"/>
      <c r="T712"/>
    </row>
    <row r="713" spans="14:20" s="59" customFormat="1">
      <c r="N713"/>
      <c r="O713"/>
      <c r="P713"/>
      <c r="Q713"/>
      <c r="R713"/>
      <c r="S713"/>
      <c r="T713"/>
    </row>
    <row r="714" spans="14:20" s="59" customFormat="1">
      <c r="N714"/>
      <c r="O714"/>
      <c r="P714"/>
      <c r="Q714"/>
      <c r="R714"/>
      <c r="S714"/>
      <c r="T714"/>
    </row>
    <row r="715" spans="14:20" s="59" customFormat="1">
      <c r="N715"/>
      <c r="O715"/>
      <c r="P715"/>
      <c r="Q715"/>
      <c r="R715"/>
      <c r="S715"/>
      <c r="T715"/>
    </row>
    <row r="716" spans="14:20" s="59" customFormat="1">
      <c r="N716"/>
      <c r="O716"/>
      <c r="P716"/>
      <c r="Q716"/>
      <c r="R716"/>
      <c r="S716"/>
      <c r="T716"/>
    </row>
    <row r="717" spans="14:20" s="59" customFormat="1">
      <c r="N717"/>
      <c r="O717"/>
      <c r="P717"/>
      <c r="Q717"/>
      <c r="R717"/>
      <c r="S717"/>
      <c r="T717"/>
    </row>
    <row r="718" spans="14:20" s="59" customFormat="1">
      <c r="N718"/>
      <c r="O718"/>
      <c r="P718"/>
      <c r="Q718"/>
      <c r="R718"/>
      <c r="S718"/>
      <c r="T718"/>
    </row>
    <row r="719" spans="14:20" s="59" customFormat="1">
      <c r="N719"/>
      <c r="O719"/>
      <c r="P719"/>
      <c r="Q719"/>
      <c r="R719"/>
      <c r="S719"/>
      <c r="T719"/>
    </row>
    <row r="720" spans="14:20" s="59" customFormat="1">
      <c r="N720"/>
      <c r="O720"/>
      <c r="P720"/>
      <c r="Q720"/>
      <c r="R720"/>
      <c r="S720"/>
      <c r="T720"/>
    </row>
    <row r="721" spans="14:20" s="59" customFormat="1">
      <c r="N721"/>
      <c r="O721"/>
      <c r="P721"/>
      <c r="Q721"/>
      <c r="R721"/>
      <c r="S721"/>
      <c r="T721"/>
    </row>
    <row r="722" spans="14:20" s="59" customFormat="1">
      <c r="N722"/>
      <c r="O722"/>
      <c r="P722"/>
      <c r="Q722"/>
      <c r="R722"/>
      <c r="S722"/>
      <c r="T722"/>
    </row>
    <row r="723" spans="14:20" s="59" customFormat="1">
      <c r="N723"/>
      <c r="O723"/>
      <c r="P723"/>
      <c r="Q723"/>
      <c r="R723"/>
      <c r="S723"/>
      <c r="T723"/>
    </row>
    <row r="724" spans="14:20" s="59" customFormat="1">
      <c r="N724"/>
      <c r="O724"/>
      <c r="P724"/>
      <c r="Q724"/>
      <c r="R724"/>
      <c r="S724"/>
      <c r="T724"/>
    </row>
    <row r="725" spans="14:20" s="59" customFormat="1">
      <c r="N725"/>
      <c r="O725"/>
      <c r="P725"/>
      <c r="Q725"/>
      <c r="R725"/>
      <c r="S725"/>
      <c r="T725"/>
    </row>
    <row r="726" spans="14:20" s="59" customFormat="1">
      <c r="N726"/>
      <c r="O726"/>
      <c r="P726"/>
      <c r="Q726"/>
      <c r="R726"/>
      <c r="S726"/>
      <c r="T726"/>
    </row>
    <row r="727" spans="14:20" s="59" customFormat="1">
      <c r="N727"/>
      <c r="O727"/>
      <c r="P727"/>
      <c r="Q727"/>
      <c r="R727"/>
      <c r="S727"/>
      <c r="T727"/>
    </row>
    <row r="728" spans="14:20" s="59" customFormat="1">
      <c r="N728"/>
      <c r="O728"/>
      <c r="P728"/>
      <c r="Q728"/>
      <c r="R728"/>
      <c r="S728"/>
      <c r="T728"/>
    </row>
    <row r="729" spans="14:20" s="59" customFormat="1">
      <c r="N729"/>
      <c r="O729"/>
      <c r="P729"/>
      <c r="Q729"/>
      <c r="R729"/>
      <c r="S729"/>
      <c r="T729"/>
    </row>
    <row r="730" spans="14:20" s="59" customFormat="1">
      <c r="N730"/>
      <c r="O730"/>
      <c r="P730"/>
      <c r="Q730"/>
      <c r="R730"/>
      <c r="S730"/>
      <c r="T730"/>
    </row>
    <row r="731" spans="14:20" s="59" customFormat="1">
      <c r="N731"/>
      <c r="O731"/>
      <c r="P731"/>
      <c r="Q731"/>
      <c r="R731"/>
      <c r="S731"/>
      <c r="T731"/>
    </row>
    <row r="732" spans="14:20" s="59" customFormat="1">
      <c r="N732"/>
      <c r="O732"/>
      <c r="P732"/>
      <c r="Q732"/>
      <c r="R732"/>
      <c r="S732"/>
      <c r="T732"/>
    </row>
    <row r="733" spans="14:20" s="59" customFormat="1">
      <c r="N733"/>
      <c r="O733"/>
      <c r="P733"/>
      <c r="Q733"/>
      <c r="R733"/>
      <c r="S733"/>
      <c r="T733"/>
    </row>
    <row r="734" spans="14:20" s="59" customFormat="1">
      <c r="N734"/>
      <c r="O734"/>
      <c r="P734"/>
      <c r="Q734"/>
      <c r="R734"/>
      <c r="S734"/>
      <c r="T734"/>
    </row>
    <row r="735" spans="14:20" s="59" customFormat="1">
      <c r="N735"/>
      <c r="O735"/>
      <c r="P735"/>
      <c r="Q735"/>
      <c r="R735"/>
      <c r="S735"/>
      <c r="T735"/>
    </row>
    <row r="736" spans="14:20" s="59" customFormat="1">
      <c r="N736"/>
      <c r="O736"/>
      <c r="P736"/>
      <c r="Q736"/>
      <c r="R736"/>
      <c r="S736"/>
      <c r="T736"/>
    </row>
    <row r="737" spans="14:20" s="59" customFormat="1">
      <c r="N737"/>
      <c r="O737"/>
      <c r="P737"/>
      <c r="Q737"/>
      <c r="R737"/>
      <c r="S737"/>
      <c r="T737"/>
    </row>
    <row r="738" spans="14:20" s="59" customFormat="1">
      <c r="N738"/>
      <c r="O738"/>
      <c r="P738"/>
      <c r="Q738"/>
      <c r="R738"/>
      <c r="S738"/>
      <c r="T738"/>
    </row>
    <row r="739" spans="14:20" s="59" customFormat="1">
      <c r="N739"/>
      <c r="O739"/>
      <c r="P739"/>
      <c r="Q739"/>
      <c r="R739"/>
      <c r="S739"/>
      <c r="T739"/>
    </row>
    <row r="740" spans="14:20" s="59" customFormat="1">
      <c r="N740"/>
      <c r="O740"/>
      <c r="P740"/>
      <c r="Q740"/>
      <c r="R740"/>
      <c r="S740"/>
      <c r="T740"/>
    </row>
    <row r="741" spans="14:20" s="59" customFormat="1">
      <c r="N741"/>
      <c r="O741"/>
      <c r="P741"/>
      <c r="Q741"/>
      <c r="R741"/>
      <c r="S741"/>
      <c r="T741"/>
    </row>
    <row r="742" spans="14:20" s="59" customFormat="1">
      <c r="N742"/>
      <c r="O742"/>
      <c r="P742"/>
      <c r="Q742"/>
      <c r="R742"/>
      <c r="S742"/>
      <c r="T742"/>
    </row>
    <row r="743" spans="14:20" s="59" customFormat="1">
      <c r="N743"/>
      <c r="O743"/>
      <c r="P743"/>
      <c r="Q743"/>
      <c r="R743"/>
      <c r="S743"/>
      <c r="T743"/>
    </row>
    <row r="744" spans="14:20" s="59" customFormat="1">
      <c r="N744"/>
      <c r="O744"/>
      <c r="P744"/>
      <c r="Q744"/>
      <c r="R744"/>
      <c r="S744"/>
      <c r="T744"/>
    </row>
    <row r="745" spans="14:20" s="59" customFormat="1">
      <c r="N745"/>
      <c r="O745"/>
      <c r="P745"/>
      <c r="Q745"/>
      <c r="R745"/>
      <c r="S745"/>
      <c r="T745"/>
    </row>
    <row r="746" spans="14:20" s="59" customFormat="1">
      <c r="N746"/>
      <c r="O746"/>
      <c r="P746"/>
      <c r="Q746"/>
      <c r="R746"/>
      <c r="S746"/>
      <c r="T746"/>
    </row>
    <row r="747" spans="14:20" s="59" customFormat="1">
      <c r="N747"/>
      <c r="O747"/>
      <c r="P747"/>
      <c r="Q747"/>
      <c r="R747"/>
      <c r="S747"/>
      <c r="T747"/>
    </row>
    <row r="748" spans="14:20" s="59" customFormat="1">
      <c r="N748"/>
      <c r="O748"/>
      <c r="P748"/>
      <c r="Q748"/>
      <c r="R748"/>
      <c r="S748"/>
      <c r="T748"/>
    </row>
    <row r="749" spans="14:20" s="59" customFormat="1">
      <c r="N749"/>
      <c r="O749"/>
      <c r="P749"/>
      <c r="Q749"/>
      <c r="R749"/>
      <c r="S749"/>
      <c r="T749"/>
    </row>
    <row r="750" spans="14:20" s="59" customFormat="1">
      <c r="N750"/>
      <c r="O750"/>
      <c r="P750"/>
      <c r="Q750"/>
      <c r="R750"/>
      <c r="S750"/>
      <c r="T750"/>
    </row>
    <row r="751" spans="14:20" s="59" customFormat="1">
      <c r="N751"/>
      <c r="O751"/>
      <c r="P751"/>
      <c r="Q751"/>
      <c r="R751"/>
      <c r="S751"/>
      <c r="T751"/>
    </row>
    <row r="752" spans="14:20" s="59" customFormat="1">
      <c r="N752"/>
      <c r="O752"/>
      <c r="P752"/>
      <c r="Q752"/>
      <c r="R752"/>
      <c r="S752"/>
      <c r="T752"/>
    </row>
    <row r="753" spans="14:20" s="59" customFormat="1">
      <c r="N753"/>
      <c r="O753"/>
      <c r="P753"/>
      <c r="Q753"/>
      <c r="R753"/>
      <c r="S753"/>
      <c r="T753"/>
    </row>
    <row r="754" spans="14:20" s="59" customFormat="1">
      <c r="N754"/>
      <c r="O754"/>
      <c r="P754"/>
      <c r="Q754"/>
      <c r="R754"/>
      <c r="S754"/>
      <c r="T754"/>
    </row>
    <row r="755" spans="14:20" s="59" customFormat="1">
      <c r="N755"/>
      <c r="O755"/>
      <c r="P755"/>
      <c r="Q755"/>
      <c r="R755"/>
      <c r="S755"/>
      <c r="T755"/>
    </row>
    <row r="756" spans="14:20" s="59" customFormat="1">
      <c r="N756"/>
      <c r="O756"/>
      <c r="P756"/>
      <c r="Q756"/>
      <c r="R756"/>
      <c r="S756"/>
      <c r="T756"/>
    </row>
    <row r="757" spans="14:20" s="59" customFormat="1">
      <c r="N757"/>
      <c r="O757"/>
      <c r="P757"/>
      <c r="Q757"/>
      <c r="R757"/>
      <c r="S757"/>
      <c r="T757"/>
    </row>
    <row r="758" spans="14:20" s="59" customFormat="1">
      <c r="N758"/>
      <c r="O758"/>
      <c r="P758"/>
      <c r="Q758"/>
      <c r="R758"/>
      <c r="S758"/>
      <c r="T758"/>
    </row>
    <row r="759" spans="14:20" s="59" customFormat="1">
      <c r="N759"/>
      <c r="O759"/>
      <c r="P759"/>
      <c r="Q759"/>
      <c r="R759"/>
      <c r="S759"/>
      <c r="T759"/>
    </row>
    <row r="760" spans="14:20" s="59" customFormat="1">
      <c r="N760"/>
      <c r="O760"/>
      <c r="P760"/>
      <c r="Q760"/>
      <c r="R760"/>
      <c r="S760"/>
      <c r="T760"/>
    </row>
    <row r="761" spans="14:20" s="59" customFormat="1">
      <c r="N761"/>
      <c r="O761"/>
      <c r="P761"/>
      <c r="Q761"/>
      <c r="R761"/>
      <c r="S761"/>
      <c r="T761"/>
    </row>
    <row r="762" spans="14:20" s="59" customFormat="1">
      <c r="N762"/>
      <c r="O762"/>
      <c r="P762"/>
      <c r="Q762"/>
      <c r="R762"/>
      <c r="S762"/>
      <c r="T762"/>
    </row>
    <row r="763" spans="14:20" s="59" customFormat="1">
      <c r="N763"/>
      <c r="O763"/>
      <c r="P763"/>
      <c r="Q763"/>
      <c r="R763"/>
      <c r="S763"/>
      <c r="T763"/>
    </row>
    <row r="764" spans="14:20" s="59" customFormat="1">
      <c r="N764"/>
      <c r="O764"/>
      <c r="P764"/>
      <c r="Q764"/>
      <c r="R764"/>
      <c r="S764"/>
      <c r="T764"/>
    </row>
    <row r="765" spans="14:20" s="59" customFormat="1">
      <c r="N765"/>
      <c r="O765"/>
      <c r="P765"/>
      <c r="Q765"/>
      <c r="R765"/>
      <c r="S765"/>
      <c r="T765"/>
    </row>
    <row r="766" spans="14:20" s="59" customFormat="1">
      <c r="N766"/>
      <c r="O766"/>
      <c r="P766"/>
      <c r="Q766"/>
      <c r="R766"/>
      <c r="S766"/>
      <c r="T766"/>
    </row>
    <row r="767" spans="14:20" s="59" customFormat="1">
      <c r="N767"/>
      <c r="O767"/>
      <c r="P767"/>
      <c r="Q767"/>
      <c r="R767"/>
      <c r="S767"/>
      <c r="T767"/>
    </row>
    <row r="768" spans="14:20" s="59" customFormat="1">
      <c r="N768"/>
      <c r="O768"/>
      <c r="P768"/>
      <c r="Q768"/>
      <c r="R768"/>
      <c r="S768"/>
      <c r="T768"/>
    </row>
    <row r="769" spans="14:20" s="59" customFormat="1">
      <c r="N769"/>
      <c r="O769"/>
      <c r="P769"/>
      <c r="Q769"/>
      <c r="R769"/>
      <c r="S769"/>
      <c r="T769"/>
    </row>
    <row r="770" spans="14:20" s="59" customFormat="1">
      <c r="N770"/>
      <c r="O770"/>
      <c r="P770"/>
      <c r="Q770"/>
      <c r="R770"/>
      <c r="S770"/>
      <c r="T770"/>
    </row>
    <row r="771" spans="14:20" s="59" customFormat="1">
      <c r="N771"/>
      <c r="O771"/>
      <c r="P771"/>
      <c r="Q771"/>
      <c r="R771"/>
      <c r="S771"/>
      <c r="T771"/>
    </row>
    <row r="772" spans="14:20" s="59" customFormat="1">
      <c r="N772"/>
      <c r="O772"/>
      <c r="P772"/>
      <c r="Q772"/>
      <c r="R772"/>
      <c r="S772"/>
      <c r="T772"/>
    </row>
    <row r="773" spans="14:20" s="59" customFormat="1">
      <c r="N773"/>
      <c r="O773"/>
      <c r="P773"/>
      <c r="Q773"/>
      <c r="R773"/>
      <c r="S773"/>
      <c r="T773"/>
    </row>
    <row r="774" spans="14:20" s="59" customFormat="1">
      <c r="N774"/>
      <c r="O774"/>
      <c r="P774"/>
      <c r="Q774"/>
      <c r="R774"/>
      <c r="S774"/>
      <c r="T774"/>
    </row>
    <row r="775" spans="14:20" s="59" customFormat="1">
      <c r="N775"/>
      <c r="O775"/>
      <c r="P775"/>
      <c r="Q775"/>
      <c r="R775"/>
      <c r="S775"/>
      <c r="T775"/>
    </row>
    <row r="776" spans="14:20" s="59" customFormat="1">
      <c r="N776"/>
      <c r="O776"/>
      <c r="P776"/>
      <c r="Q776"/>
      <c r="R776"/>
      <c r="S776"/>
      <c r="T776"/>
    </row>
    <row r="777" spans="14:20" s="59" customFormat="1">
      <c r="N777"/>
      <c r="O777"/>
      <c r="P777"/>
      <c r="Q777"/>
      <c r="R777"/>
      <c r="S777"/>
      <c r="T777"/>
    </row>
    <row r="778" spans="14:20" s="59" customFormat="1">
      <c r="N778"/>
      <c r="O778"/>
      <c r="P778"/>
      <c r="Q778"/>
      <c r="R778"/>
      <c r="S778"/>
      <c r="T778"/>
    </row>
    <row r="779" spans="14:20" s="59" customFormat="1">
      <c r="N779"/>
      <c r="O779"/>
      <c r="P779"/>
      <c r="Q779"/>
      <c r="R779"/>
      <c r="S779"/>
      <c r="T779"/>
    </row>
    <row r="780" spans="14:20" s="59" customFormat="1">
      <c r="N780"/>
      <c r="O780"/>
      <c r="P780"/>
      <c r="Q780"/>
      <c r="R780"/>
      <c r="S780"/>
      <c r="T780"/>
    </row>
    <row r="781" spans="14:20" s="59" customFormat="1">
      <c r="N781"/>
      <c r="O781"/>
      <c r="P781"/>
      <c r="Q781"/>
      <c r="R781"/>
      <c r="S781"/>
      <c r="T781"/>
    </row>
    <row r="782" spans="14:20" s="59" customFormat="1">
      <c r="N782"/>
      <c r="O782"/>
      <c r="P782"/>
      <c r="Q782"/>
      <c r="R782"/>
      <c r="S782"/>
      <c r="T782"/>
    </row>
    <row r="783" spans="14:20" s="59" customFormat="1">
      <c r="N783"/>
      <c r="O783"/>
      <c r="P783"/>
      <c r="Q783"/>
      <c r="R783"/>
      <c r="S783"/>
      <c r="T783"/>
    </row>
    <row r="784" spans="14:20" s="59" customFormat="1">
      <c r="N784"/>
      <c r="O784"/>
      <c r="P784"/>
      <c r="Q784"/>
      <c r="R784"/>
      <c r="S784"/>
      <c r="T784"/>
    </row>
    <row r="785" spans="14:20" s="59" customFormat="1">
      <c r="N785"/>
      <c r="O785"/>
      <c r="P785"/>
      <c r="Q785"/>
      <c r="R785"/>
      <c r="S785"/>
      <c r="T785"/>
    </row>
    <row r="786" spans="14:20" s="59" customFormat="1">
      <c r="N786"/>
      <c r="O786"/>
      <c r="P786"/>
      <c r="Q786"/>
      <c r="R786"/>
      <c r="S786"/>
      <c r="T786"/>
    </row>
    <row r="787" spans="14:20" s="59" customFormat="1">
      <c r="N787"/>
      <c r="O787"/>
      <c r="P787"/>
      <c r="Q787"/>
      <c r="R787"/>
      <c r="S787"/>
      <c r="T787"/>
    </row>
    <row r="788" spans="14:20" s="59" customFormat="1">
      <c r="N788"/>
      <c r="O788"/>
      <c r="P788"/>
      <c r="Q788"/>
      <c r="R788"/>
      <c r="S788"/>
      <c r="T788"/>
    </row>
    <row r="789" spans="14:20" s="59" customFormat="1">
      <c r="N789"/>
      <c r="O789"/>
      <c r="P789"/>
      <c r="Q789"/>
      <c r="R789"/>
      <c r="S789"/>
      <c r="T789"/>
    </row>
    <row r="790" spans="14:20" s="59" customFormat="1">
      <c r="N790"/>
      <c r="O790"/>
      <c r="P790"/>
      <c r="Q790"/>
      <c r="R790"/>
      <c r="S790"/>
      <c r="T790"/>
    </row>
    <row r="791" spans="14:20" s="59" customFormat="1">
      <c r="N791"/>
      <c r="O791"/>
      <c r="P791"/>
      <c r="Q791"/>
      <c r="R791"/>
      <c r="S791"/>
      <c r="T791"/>
    </row>
    <row r="792" spans="14:20" s="59" customFormat="1">
      <c r="N792"/>
      <c r="O792"/>
      <c r="P792"/>
      <c r="Q792"/>
      <c r="R792"/>
      <c r="S792"/>
      <c r="T792"/>
    </row>
    <row r="793" spans="14:20" s="59" customFormat="1">
      <c r="N793"/>
      <c r="O793"/>
      <c r="P793"/>
      <c r="Q793"/>
      <c r="R793"/>
      <c r="S793"/>
      <c r="T793"/>
    </row>
    <row r="794" spans="14:20" s="59" customFormat="1">
      <c r="N794"/>
      <c r="O794"/>
      <c r="P794"/>
      <c r="Q794"/>
      <c r="R794"/>
      <c r="S794"/>
      <c r="T794"/>
    </row>
    <row r="795" spans="14:20" s="59" customFormat="1">
      <c r="N795"/>
      <c r="O795"/>
      <c r="P795"/>
      <c r="Q795"/>
      <c r="R795"/>
      <c r="S795"/>
      <c r="T795"/>
    </row>
    <row r="796" spans="14:20" s="59" customFormat="1">
      <c r="N796"/>
      <c r="O796"/>
      <c r="P796"/>
      <c r="Q796"/>
      <c r="R796"/>
      <c r="S796"/>
      <c r="T796"/>
    </row>
    <row r="797" spans="14:20" s="59" customFormat="1">
      <c r="N797"/>
      <c r="O797"/>
      <c r="P797"/>
      <c r="Q797"/>
      <c r="R797"/>
      <c r="S797"/>
      <c r="T797"/>
    </row>
    <row r="798" spans="14:20" s="59" customFormat="1">
      <c r="N798"/>
      <c r="O798"/>
      <c r="P798"/>
      <c r="Q798"/>
      <c r="R798"/>
      <c r="S798"/>
      <c r="T798"/>
    </row>
    <row r="799" spans="14:20" s="59" customFormat="1">
      <c r="N799"/>
      <c r="O799"/>
      <c r="P799"/>
      <c r="Q799"/>
      <c r="R799"/>
      <c r="S799"/>
      <c r="T799"/>
    </row>
    <row r="800" spans="14:20" s="59" customFormat="1">
      <c r="N800"/>
      <c r="O800"/>
      <c r="P800"/>
      <c r="Q800"/>
      <c r="R800"/>
      <c r="S800"/>
      <c r="T800"/>
    </row>
    <row r="801" spans="14:20" s="59" customFormat="1">
      <c r="N801"/>
      <c r="O801"/>
      <c r="P801"/>
      <c r="Q801"/>
      <c r="R801"/>
      <c r="S801"/>
      <c r="T801"/>
    </row>
    <row r="802" spans="14:20" s="59" customFormat="1">
      <c r="N802"/>
      <c r="O802"/>
      <c r="P802"/>
      <c r="Q802"/>
      <c r="R802"/>
      <c r="S802"/>
      <c r="T802"/>
    </row>
    <row r="803" spans="14:20" s="59" customFormat="1">
      <c r="N803"/>
      <c r="O803"/>
      <c r="P803"/>
      <c r="Q803"/>
      <c r="R803"/>
      <c r="S803"/>
      <c r="T803"/>
    </row>
    <row r="804" spans="14:20" s="59" customFormat="1">
      <c r="N804"/>
      <c r="O804"/>
      <c r="P804"/>
      <c r="Q804"/>
      <c r="R804"/>
      <c r="S804"/>
      <c r="T804"/>
    </row>
    <row r="805" spans="14:20" s="59" customFormat="1">
      <c r="N805"/>
      <c r="O805"/>
      <c r="P805"/>
      <c r="Q805"/>
      <c r="R805"/>
      <c r="S805"/>
      <c r="T805"/>
    </row>
    <row r="806" spans="14:20" s="59" customFormat="1">
      <c r="N806"/>
      <c r="O806"/>
      <c r="P806"/>
      <c r="Q806"/>
      <c r="R806"/>
      <c r="S806"/>
      <c r="T806"/>
    </row>
    <row r="807" spans="14:20" s="59" customFormat="1">
      <c r="N807"/>
      <c r="O807"/>
      <c r="P807"/>
      <c r="Q807"/>
      <c r="R807"/>
      <c r="S807"/>
      <c r="T807"/>
    </row>
    <row r="808" spans="14:20" s="59" customFormat="1">
      <c r="N808"/>
      <c r="O808"/>
      <c r="P808"/>
      <c r="Q808"/>
      <c r="R808"/>
      <c r="S808"/>
      <c r="T808"/>
    </row>
    <row r="809" spans="14:20" s="59" customFormat="1">
      <c r="N809"/>
      <c r="O809"/>
      <c r="P809"/>
      <c r="Q809"/>
      <c r="R809"/>
      <c r="S809"/>
      <c r="T809"/>
    </row>
    <row r="810" spans="14:20" s="59" customFormat="1">
      <c r="N810"/>
      <c r="O810"/>
      <c r="P810"/>
      <c r="Q810"/>
      <c r="R810"/>
      <c r="S810"/>
      <c r="T810"/>
    </row>
    <row r="811" spans="14:20" s="59" customFormat="1">
      <c r="N811"/>
      <c r="O811"/>
      <c r="P811"/>
      <c r="Q811"/>
      <c r="R811"/>
      <c r="S811"/>
      <c r="T811"/>
    </row>
    <row r="812" spans="14:20" s="59" customFormat="1">
      <c r="N812"/>
      <c r="O812"/>
      <c r="P812"/>
      <c r="Q812"/>
      <c r="R812"/>
      <c r="S812"/>
      <c r="T812"/>
    </row>
    <row r="813" spans="14:20" s="59" customFormat="1">
      <c r="N813"/>
      <c r="O813"/>
      <c r="P813"/>
      <c r="Q813"/>
      <c r="R813"/>
      <c r="S813"/>
      <c r="T813"/>
    </row>
    <row r="814" spans="14:20" s="59" customFormat="1">
      <c r="N814"/>
      <c r="O814"/>
      <c r="P814"/>
      <c r="Q814"/>
      <c r="R814"/>
      <c r="S814"/>
      <c r="T814"/>
    </row>
    <row r="815" spans="14:20" s="59" customFormat="1">
      <c r="N815"/>
      <c r="O815"/>
      <c r="P815"/>
      <c r="Q815"/>
      <c r="R815"/>
      <c r="S815"/>
      <c r="T815"/>
    </row>
    <row r="816" spans="14:20" s="59" customFormat="1">
      <c r="N816"/>
      <c r="O816"/>
      <c r="P816"/>
      <c r="Q816"/>
      <c r="R816"/>
      <c r="S816"/>
      <c r="T816"/>
    </row>
    <row r="817" spans="14:20" s="59" customFormat="1">
      <c r="N817"/>
      <c r="O817"/>
      <c r="P817"/>
      <c r="Q817"/>
      <c r="R817"/>
      <c r="S817"/>
      <c r="T817"/>
    </row>
    <row r="818" spans="14:20" s="59" customFormat="1">
      <c r="N818"/>
      <c r="O818"/>
      <c r="P818"/>
      <c r="Q818"/>
      <c r="R818"/>
      <c r="S818"/>
      <c r="T818"/>
    </row>
    <row r="819" spans="14:20" s="59" customFormat="1">
      <c r="N819"/>
      <c r="O819"/>
      <c r="P819"/>
      <c r="Q819"/>
      <c r="R819"/>
      <c r="S819"/>
      <c r="T819"/>
    </row>
    <row r="820" spans="14:20" s="59" customFormat="1">
      <c r="N820"/>
      <c r="O820"/>
      <c r="P820"/>
      <c r="Q820"/>
      <c r="R820"/>
      <c r="S820"/>
      <c r="T820"/>
    </row>
    <row r="821" spans="14:20" s="59" customFormat="1">
      <c r="N821"/>
      <c r="O821"/>
      <c r="P821"/>
      <c r="Q821"/>
      <c r="R821"/>
      <c r="S821"/>
      <c r="T821"/>
    </row>
    <row r="822" spans="14:20" s="59" customFormat="1">
      <c r="N822"/>
      <c r="O822"/>
      <c r="P822"/>
      <c r="Q822"/>
      <c r="R822"/>
      <c r="S822"/>
      <c r="T822"/>
    </row>
    <row r="823" spans="14:20" s="59" customFormat="1">
      <c r="N823"/>
      <c r="O823"/>
      <c r="P823"/>
      <c r="Q823"/>
      <c r="R823"/>
      <c r="S823"/>
      <c r="T823"/>
    </row>
    <row r="824" spans="14:20" s="59" customFormat="1">
      <c r="N824"/>
      <c r="O824"/>
      <c r="P824"/>
      <c r="Q824"/>
      <c r="R824"/>
      <c r="S824"/>
      <c r="T824"/>
    </row>
    <row r="825" spans="14:20" s="59" customFormat="1">
      <c r="N825"/>
      <c r="O825"/>
      <c r="P825"/>
      <c r="Q825"/>
      <c r="R825"/>
      <c r="S825"/>
      <c r="T825"/>
    </row>
    <row r="826" spans="14:20" s="59" customFormat="1">
      <c r="N826"/>
      <c r="O826"/>
      <c r="P826"/>
      <c r="Q826"/>
      <c r="R826"/>
      <c r="S826"/>
      <c r="T826"/>
    </row>
    <row r="827" spans="14:20" s="59" customFormat="1">
      <c r="N827"/>
      <c r="O827"/>
      <c r="P827"/>
      <c r="Q827"/>
      <c r="R827"/>
      <c r="S827"/>
      <c r="T827"/>
    </row>
    <row r="828" spans="14:20" s="59" customFormat="1">
      <c r="N828"/>
      <c r="O828"/>
      <c r="P828"/>
      <c r="Q828"/>
      <c r="R828"/>
      <c r="S828"/>
      <c r="T828"/>
    </row>
    <row r="829" spans="14:20" s="59" customFormat="1">
      <c r="N829"/>
      <c r="O829"/>
      <c r="P829"/>
      <c r="Q829"/>
      <c r="R829"/>
      <c r="S829"/>
      <c r="T829"/>
    </row>
    <row r="830" spans="14:20" s="59" customFormat="1">
      <c r="N830"/>
      <c r="O830"/>
      <c r="P830"/>
      <c r="Q830"/>
      <c r="R830"/>
      <c r="S830"/>
      <c r="T830"/>
    </row>
    <row r="831" spans="14:20" s="59" customFormat="1">
      <c r="N831"/>
      <c r="O831"/>
      <c r="P831"/>
      <c r="Q831"/>
      <c r="R831"/>
      <c r="S831"/>
      <c r="T831"/>
    </row>
    <row r="832" spans="14:20" s="59" customFormat="1">
      <c r="N832"/>
      <c r="O832"/>
      <c r="P832"/>
      <c r="Q832"/>
      <c r="R832"/>
      <c r="S832"/>
      <c r="T832"/>
    </row>
    <row r="833" spans="14:20" s="59" customFormat="1">
      <c r="N833"/>
      <c r="O833"/>
      <c r="P833"/>
      <c r="Q833"/>
      <c r="R833"/>
      <c r="S833"/>
      <c r="T833"/>
    </row>
    <row r="834" spans="14:20" s="59" customFormat="1">
      <c r="N834"/>
      <c r="O834"/>
      <c r="P834"/>
      <c r="Q834"/>
      <c r="R834"/>
      <c r="S834"/>
      <c r="T834"/>
    </row>
    <row r="835" spans="14:20" s="59" customFormat="1">
      <c r="N835"/>
      <c r="O835"/>
      <c r="P835"/>
      <c r="Q835"/>
      <c r="R835"/>
      <c r="S835"/>
      <c r="T835"/>
    </row>
    <row r="836" spans="14:20" s="59" customFormat="1">
      <c r="N836"/>
      <c r="O836"/>
      <c r="P836"/>
      <c r="Q836"/>
      <c r="R836"/>
      <c r="S836"/>
      <c r="T836"/>
    </row>
    <row r="837" spans="14:20" s="59" customFormat="1">
      <c r="N837"/>
      <c r="O837"/>
      <c r="P837"/>
      <c r="Q837"/>
      <c r="R837"/>
      <c r="S837"/>
      <c r="T837"/>
    </row>
    <row r="838" spans="14:20" s="59" customFormat="1">
      <c r="N838"/>
      <c r="O838"/>
      <c r="P838"/>
      <c r="Q838"/>
      <c r="R838"/>
      <c r="S838"/>
      <c r="T838"/>
    </row>
    <row r="839" spans="14:20" s="59" customFormat="1">
      <c r="N839"/>
      <c r="O839"/>
      <c r="P839"/>
      <c r="Q839"/>
      <c r="R839"/>
      <c r="S839"/>
      <c r="T839"/>
    </row>
    <row r="840" spans="14:20" s="59" customFormat="1">
      <c r="N840"/>
      <c r="O840"/>
      <c r="P840"/>
      <c r="Q840"/>
      <c r="R840"/>
      <c r="S840"/>
      <c r="T840"/>
    </row>
    <row r="841" spans="14:20" s="59" customFormat="1">
      <c r="N841"/>
      <c r="O841"/>
      <c r="P841"/>
      <c r="Q841"/>
      <c r="R841"/>
      <c r="S841"/>
      <c r="T841"/>
    </row>
    <row r="842" spans="14:20" s="59" customFormat="1">
      <c r="N842"/>
      <c r="O842"/>
      <c r="P842"/>
      <c r="Q842"/>
      <c r="R842"/>
      <c r="S842"/>
      <c r="T842"/>
    </row>
    <row r="843" spans="14:20" s="59" customFormat="1">
      <c r="N843"/>
      <c r="O843"/>
      <c r="P843"/>
      <c r="Q843"/>
      <c r="R843"/>
      <c r="S843"/>
      <c r="T843"/>
    </row>
    <row r="844" spans="14:20" s="59" customFormat="1">
      <c r="N844"/>
      <c r="O844"/>
      <c r="P844"/>
      <c r="Q844"/>
      <c r="R844"/>
      <c r="S844"/>
      <c r="T844"/>
    </row>
    <row r="845" spans="14:20" s="59" customFormat="1">
      <c r="N845"/>
      <c r="O845"/>
      <c r="P845"/>
      <c r="Q845"/>
      <c r="R845"/>
      <c r="S845"/>
      <c r="T845"/>
    </row>
    <row r="846" spans="14:20" s="59" customFormat="1">
      <c r="N846"/>
      <c r="O846"/>
      <c r="P846"/>
      <c r="Q846"/>
      <c r="R846"/>
      <c r="S846"/>
      <c r="T846"/>
    </row>
    <row r="847" spans="14:20" s="59" customFormat="1">
      <c r="N847"/>
      <c r="O847"/>
      <c r="P847"/>
      <c r="Q847"/>
      <c r="R847"/>
      <c r="S847"/>
      <c r="T847"/>
    </row>
    <row r="848" spans="14:20" s="59" customFormat="1">
      <c r="N848"/>
      <c r="O848"/>
      <c r="P848"/>
      <c r="Q848"/>
      <c r="R848"/>
      <c r="S848"/>
      <c r="T848"/>
    </row>
    <row r="849" spans="14:20" s="59" customFormat="1">
      <c r="N849"/>
      <c r="O849"/>
      <c r="P849"/>
      <c r="Q849"/>
      <c r="R849"/>
      <c r="S849"/>
      <c r="T849"/>
    </row>
    <row r="850" spans="14:20" s="59" customFormat="1">
      <c r="N850"/>
      <c r="O850"/>
      <c r="P850"/>
      <c r="Q850"/>
      <c r="R850"/>
      <c r="S850"/>
      <c r="T850"/>
    </row>
    <row r="851" spans="14:20" s="59" customFormat="1">
      <c r="N851"/>
      <c r="O851"/>
      <c r="P851"/>
      <c r="Q851"/>
      <c r="R851"/>
      <c r="S851"/>
      <c r="T851"/>
    </row>
    <row r="852" spans="14:20" s="59" customFormat="1">
      <c r="N852"/>
      <c r="O852"/>
      <c r="P852"/>
      <c r="Q852"/>
      <c r="R852"/>
      <c r="S852"/>
      <c r="T852"/>
    </row>
    <row r="853" spans="14:20" s="59" customFormat="1">
      <c r="N853"/>
      <c r="O853"/>
      <c r="P853"/>
      <c r="Q853"/>
      <c r="R853"/>
      <c r="S853"/>
      <c r="T853"/>
    </row>
    <row r="854" spans="14:20" s="59" customFormat="1">
      <c r="N854"/>
      <c r="O854"/>
      <c r="P854"/>
      <c r="Q854"/>
      <c r="R854"/>
      <c r="S854"/>
      <c r="T854"/>
    </row>
    <row r="855" spans="14:20" s="59" customFormat="1">
      <c r="N855"/>
      <c r="O855"/>
      <c r="P855"/>
      <c r="Q855"/>
      <c r="R855"/>
      <c r="S855"/>
      <c r="T855"/>
    </row>
    <row r="856" spans="14:20" s="59" customFormat="1">
      <c r="N856"/>
      <c r="O856"/>
      <c r="P856"/>
      <c r="Q856"/>
      <c r="R856"/>
      <c r="S856"/>
      <c r="T856"/>
    </row>
    <row r="857" spans="14:20" s="59" customFormat="1">
      <c r="N857"/>
      <c r="O857"/>
      <c r="P857"/>
      <c r="Q857"/>
      <c r="R857"/>
      <c r="S857"/>
      <c r="T857"/>
    </row>
    <row r="858" spans="14:20" s="59" customFormat="1">
      <c r="N858"/>
      <c r="O858"/>
      <c r="P858"/>
      <c r="Q858"/>
      <c r="R858"/>
      <c r="S858"/>
      <c r="T858"/>
    </row>
    <row r="859" spans="14:20" s="59" customFormat="1">
      <c r="N859"/>
      <c r="O859"/>
      <c r="P859"/>
      <c r="Q859"/>
      <c r="R859"/>
      <c r="S859"/>
      <c r="T859"/>
    </row>
    <row r="860" spans="14:20" s="59" customFormat="1">
      <c r="N860"/>
      <c r="O860"/>
      <c r="P860"/>
      <c r="Q860"/>
      <c r="R860"/>
      <c r="S860"/>
      <c r="T860"/>
    </row>
    <row r="861" spans="14:20" s="59" customFormat="1">
      <c r="N861"/>
      <c r="O861"/>
      <c r="P861"/>
      <c r="Q861"/>
      <c r="R861"/>
      <c r="S861"/>
      <c r="T861"/>
    </row>
    <row r="862" spans="14:20" s="59" customFormat="1">
      <c r="N862"/>
      <c r="O862"/>
      <c r="P862"/>
      <c r="Q862"/>
      <c r="R862"/>
      <c r="S862"/>
      <c r="T862"/>
    </row>
    <row r="863" spans="14:20" s="59" customFormat="1">
      <c r="N863"/>
      <c r="O863"/>
      <c r="P863"/>
      <c r="Q863"/>
      <c r="R863"/>
      <c r="S863"/>
      <c r="T863"/>
    </row>
    <row r="864" spans="14:20" s="59" customFormat="1">
      <c r="N864"/>
      <c r="O864"/>
      <c r="P864"/>
      <c r="Q864"/>
      <c r="R864"/>
      <c r="S864"/>
      <c r="T864"/>
    </row>
    <row r="865" spans="14:20" s="59" customFormat="1">
      <c r="N865"/>
      <c r="O865"/>
      <c r="P865"/>
      <c r="Q865"/>
      <c r="R865"/>
      <c r="S865"/>
      <c r="T865"/>
    </row>
    <row r="866" spans="14:20" s="59" customFormat="1">
      <c r="N866"/>
      <c r="O866"/>
      <c r="P866"/>
      <c r="Q866"/>
      <c r="R866"/>
      <c r="S866"/>
      <c r="T866"/>
    </row>
    <row r="867" spans="14:20" s="59" customFormat="1">
      <c r="N867"/>
      <c r="O867"/>
      <c r="P867"/>
      <c r="Q867"/>
      <c r="R867"/>
      <c r="S867"/>
      <c r="T867"/>
    </row>
    <row r="868" spans="14:20" s="59" customFormat="1">
      <c r="N868"/>
      <c r="O868"/>
      <c r="P868"/>
      <c r="Q868"/>
      <c r="R868"/>
      <c r="S868"/>
      <c r="T868"/>
    </row>
    <row r="869" spans="14:20" s="59" customFormat="1">
      <c r="N869"/>
      <c r="O869"/>
      <c r="P869"/>
      <c r="Q869"/>
      <c r="R869"/>
      <c r="S869"/>
      <c r="T869"/>
    </row>
    <row r="870" spans="14:20" s="59" customFormat="1">
      <c r="N870"/>
      <c r="O870"/>
      <c r="P870"/>
      <c r="Q870"/>
      <c r="R870"/>
      <c r="S870"/>
      <c r="T870"/>
    </row>
    <row r="871" spans="14:20" s="59" customFormat="1">
      <c r="N871"/>
      <c r="O871"/>
      <c r="P871"/>
      <c r="Q871"/>
      <c r="R871"/>
      <c r="S871"/>
      <c r="T871"/>
    </row>
    <row r="872" spans="14:20" s="59" customFormat="1">
      <c r="N872"/>
      <c r="O872"/>
      <c r="P872"/>
      <c r="Q872"/>
      <c r="R872"/>
      <c r="S872"/>
      <c r="T872"/>
    </row>
    <row r="873" spans="14:20" s="59" customFormat="1">
      <c r="N873"/>
      <c r="O873"/>
      <c r="P873"/>
      <c r="Q873"/>
      <c r="R873"/>
      <c r="S873"/>
      <c r="T873"/>
    </row>
    <row r="874" spans="14:20" s="59" customFormat="1">
      <c r="N874"/>
      <c r="O874"/>
      <c r="P874"/>
      <c r="Q874"/>
      <c r="R874"/>
      <c r="S874"/>
      <c r="T874"/>
    </row>
    <row r="875" spans="14:20" s="59" customFormat="1">
      <c r="N875"/>
      <c r="O875"/>
      <c r="P875"/>
      <c r="Q875"/>
      <c r="R875"/>
      <c r="S875"/>
      <c r="T875"/>
    </row>
    <row r="876" spans="14:20" s="59" customFormat="1">
      <c r="N876"/>
      <c r="O876"/>
      <c r="P876"/>
      <c r="Q876"/>
      <c r="R876"/>
      <c r="S876"/>
      <c r="T876"/>
    </row>
    <row r="877" spans="14:20" s="59" customFormat="1">
      <c r="N877"/>
      <c r="O877"/>
      <c r="P877"/>
      <c r="Q877"/>
      <c r="R877"/>
      <c r="S877"/>
      <c r="T877"/>
    </row>
    <row r="878" spans="14:20" s="59" customFormat="1">
      <c r="N878"/>
      <c r="O878"/>
      <c r="P878"/>
      <c r="Q878"/>
      <c r="R878"/>
      <c r="S878"/>
      <c r="T878"/>
    </row>
    <row r="879" spans="14:20" s="59" customFormat="1">
      <c r="N879"/>
      <c r="O879"/>
      <c r="P879"/>
      <c r="Q879"/>
      <c r="R879"/>
      <c r="S879"/>
      <c r="T879"/>
    </row>
    <row r="880" spans="14:20" s="59" customFormat="1">
      <c r="N880"/>
      <c r="O880"/>
      <c r="P880"/>
      <c r="Q880"/>
      <c r="R880"/>
      <c r="S880"/>
      <c r="T880"/>
    </row>
    <row r="881" spans="14:20" s="59" customFormat="1">
      <c r="N881"/>
      <c r="O881"/>
      <c r="P881"/>
      <c r="Q881"/>
      <c r="R881"/>
      <c r="S881"/>
      <c r="T881"/>
    </row>
    <row r="882" spans="14:20" s="59" customFormat="1">
      <c r="N882"/>
      <c r="O882"/>
      <c r="P882"/>
      <c r="Q882"/>
      <c r="R882"/>
      <c r="S882"/>
      <c r="T882"/>
    </row>
    <row r="883" spans="14:20" s="59" customFormat="1">
      <c r="N883"/>
      <c r="O883"/>
      <c r="P883"/>
      <c r="Q883"/>
      <c r="R883"/>
      <c r="S883"/>
      <c r="T883"/>
    </row>
    <row r="884" spans="14:20" s="59" customFormat="1">
      <c r="N884"/>
      <c r="O884"/>
      <c r="P884"/>
      <c r="Q884"/>
      <c r="R884"/>
      <c r="S884"/>
      <c r="T884"/>
    </row>
    <row r="885" spans="14:20" s="59" customFormat="1">
      <c r="N885"/>
      <c r="O885"/>
      <c r="P885"/>
      <c r="Q885"/>
      <c r="R885"/>
      <c r="S885"/>
      <c r="T885"/>
    </row>
    <row r="886" spans="14:20" s="59" customFormat="1">
      <c r="N886"/>
      <c r="O886"/>
      <c r="P886"/>
      <c r="Q886"/>
      <c r="R886"/>
      <c r="S886"/>
      <c r="T886"/>
    </row>
    <row r="887" spans="14:20" s="59" customFormat="1">
      <c r="N887"/>
      <c r="O887"/>
      <c r="P887"/>
      <c r="Q887"/>
      <c r="R887"/>
      <c r="S887"/>
      <c r="T887"/>
    </row>
    <row r="888" spans="14:20" s="59" customFormat="1">
      <c r="N888"/>
      <c r="O888"/>
      <c r="P888"/>
      <c r="Q888"/>
      <c r="R888"/>
      <c r="S888"/>
      <c r="T888"/>
    </row>
    <row r="889" spans="14:20" s="59" customFormat="1">
      <c r="N889"/>
      <c r="O889"/>
      <c r="P889"/>
      <c r="Q889"/>
      <c r="R889"/>
      <c r="S889"/>
      <c r="T889"/>
    </row>
    <row r="890" spans="14:20" s="59" customFormat="1">
      <c r="N890"/>
      <c r="O890"/>
      <c r="P890"/>
      <c r="Q890"/>
      <c r="R890"/>
      <c r="S890"/>
      <c r="T890"/>
    </row>
    <row r="891" spans="14:20" s="59" customFormat="1">
      <c r="N891"/>
      <c r="O891"/>
      <c r="P891"/>
      <c r="Q891"/>
      <c r="R891"/>
      <c r="S891"/>
      <c r="T891"/>
    </row>
    <row r="892" spans="14:20" s="59" customFormat="1">
      <c r="N892"/>
      <c r="O892"/>
      <c r="P892"/>
      <c r="Q892"/>
      <c r="R892"/>
      <c r="S892"/>
      <c r="T892"/>
    </row>
    <row r="893" spans="14:20" s="59" customFormat="1">
      <c r="N893"/>
      <c r="O893"/>
      <c r="P893"/>
      <c r="Q893"/>
      <c r="R893"/>
      <c r="S893"/>
      <c r="T893"/>
    </row>
    <row r="894" spans="14:20" s="59" customFormat="1">
      <c r="N894"/>
      <c r="O894"/>
      <c r="P894"/>
      <c r="Q894"/>
      <c r="R894"/>
      <c r="S894"/>
      <c r="T894"/>
    </row>
    <row r="895" spans="14:20" s="59" customFormat="1">
      <c r="N895"/>
      <c r="O895"/>
      <c r="P895"/>
      <c r="Q895"/>
      <c r="R895"/>
      <c r="S895"/>
      <c r="T895"/>
    </row>
    <row r="896" spans="14:20" s="59" customFormat="1">
      <c r="N896"/>
      <c r="O896"/>
      <c r="P896"/>
      <c r="Q896"/>
      <c r="R896"/>
      <c r="S896"/>
      <c r="T896"/>
    </row>
    <row r="897" spans="14:20" s="59" customFormat="1">
      <c r="N897"/>
      <c r="O897"/>
      <c r="P897"/>
      <c r="Q897"/>
      <c r="R897"/>
      <c r="S897"/>
      <c r="T897"/>
    </row>
    <row r="898" spans="14:20" s="59" customFormat="1">
      <c r="N898"/>
      <c r="O898"/>
      <c r="P898"/>
      <c r="Q898"/>
      <c r="R898"/>
      <c r="S898"/>
      <c r="T898"/>
    </row>
    <row r="899" spans="14:20" s="59" customFormat="1">
      <c r="N899"/>
      <c r="O899"/>
      <c r="P899"/>
      <c r="Q899"/>
      <c r="R899"/>
      <c r="S899"/>
      <c r="T899"/>
    </row>
    <row r="900" spans="14:20" s="59" customFormat="1">
      <c r="N900"/>
      <c r="O900"/>
      <c r="P900"/>
      <c r="Q900"/>
      <c r="R900"/>
      <c r="S900"/>
      <c r="T900"/>
    </row>
    <row r="901" spans="14:20" s="59" customFormat="1">
      <c r="N901"/>
      <c r="O901"/>
      <c r="P901"/>
      <c r="Q901"/>
      <c r="R901"/>
      <c r="S901"/>
      <c r="T901"/>
    </row>
    <row r="902" spans="14:20" s="59" customFormat="1">
      <c r="N902"/>
      <c r="O902"/>
      <c r="P902"/>
      <c r="Q902"/>
      <c r="R902"/>
      <c r="S902"/>
      <c r="T902"/>
    </row>
    <row r="903" spans="14:20" s="59" customFormat="1">
      <c r="N903"/>
      <c r="O903"/>
      <c r="P903"/>
      <c r="Q903"/>
      <c r="R903"/>
      <c r="S903"/>
      <c r="T903"/>
    </row>
    <row r="904" spans="14:20" s="59" customFormat="1">
      <c r="N904"/>
      <c r="O904"/>
      <c r="P904"/>
      <c r="Q904"/>
      <c r="R904"/>
      <c r="S904"/>
      <c r="T904"/>
    </row>
    <row r="905" spans="14:20" s="59" customFormat="1">
      <c r="N905"/>
      <c r="O905"/>
      <c r="P905"/>
      <c r="Q905"/>
      <c r="R905"/>
      <c r="S905"/>
      <c r="T905"/>
    </row>
    <row r="906" spans="14:20" s="59" customFormat="1">
      <c r="N906"/>
      <c r="O906"/>
      <c r="P906"/>
      <c r="Q906"/>
      <c r="R906"/>
      <c r="S906"/>
      <c r="T906"/>
    </row>
    <row r="907" spans="14:20" s="59" customFormat="1">
      <c r="N907"/>
      <c r="O907"/>
      <c r="P907"/>
      <c r="Q907"/>
      <c r="R907"/>
      <c r="S907"/>
      <c r="T907"/>
    </row>
    <row r="908" spans="14:20" s="59" customFormat="1">
      <c r="N908"/>
      <c r="O908"/>
      <c r="P908"/>
      <c r="Q908"/>
      <c r="R908"/>
      <c r="S908"/>
      <c r="T908"/>
    </row>
    <row r="909" spans="14:20" s="59" customFormat="1">
      <c r="N909"/>
      <c r="O909"/>
      <c r="P909"/>
      <c r="Q909"/>
      <c r="R909"/>
      <c r="S909"/>
      <c r="T909"/>
    </row>
    <row r="910" spans="14:20" s="59" customFormat="1">
      <c r="N910"/>
      <c r="O910"/>
      <c r="P910"/>
      <c r="Q910"/>
      <c r="R910"/>
      <c r="S910"/>
      <c r="T910"/>
    </row>
    <row r="911" spans="14:20" s="59" customFormat="1">
      <c r="N911"/>
      <c r="O911"/>
      <c r="P911"/>
      <c r="Q911"/>
      <c r="R911"/>
      <c r="S911"/>
      <c r="T911"/>
    </row>
    <row r="912" spans="14:20" s="59" customFormat="1">
      <c r="N912"/>
      <c r="O912"/>
      <c r="P912"/>
      <c r="Q912"/>
      <c r="R912"/>
      <c r="S912"/>
      <c r="T912"/>
    </row>
    <row r="913" spans="14:20" s="59" customFormat="1">
      <c r="N913"/>
      <c r="O913"/>
      <c r="P913"/>
      <c r="Q913"/>
      <c r="R913"/>
      <c r="S913"/>
      <c r="T913"/>
    </row>
    <row r="914" spans="14:20" s="59" customFormat="1">
      <c r="N914"/>
      <c r="O914"/>
      <c r="P914"/>
      <c r="Q914"/>
      <c r="R914"/>
      <c r="S914"/>
      <c r="T914"/>
    </row>
    <row r="915" spans="14:20" s="59" customFormat="1">
      <c r="N915"/>
      <c r="O915"/>
      <c r="P915"/>
      <c r="Q915"/>
      <c r="R915"/>
      <c r="S915"/>
      <c r="T915"/>
    </row>
    <row r="916" spans="14:20" s="59" customFormat="1">
      <c r="N916"/>
      <c r="O916"/>
      <c r="P916"/>
      <c r="Q916"/>
      <c r="R916"/>
      <c r="S916"/>
      <c r="T916"/>
    </row>
    <row r="917" spans="14:20" s="59" customFormat="1">
      <c r="N917"/>
      <c r="O917"/>
      <c r="P917"/>
      <c r="Q917"/>
      <c r="R917"/>
      <c r="S917"/>
      <c r="T917"/>
    </row>
    <row r="918" spans="14:20" s="59" customFormat="1">
      <c r="N918"/>
      <c r="O918"/>
      <c r="P918"/>
      <c r="Q918"/>
      <c r="R918"/>
      <c r="S918"/>
      <c r="T918"/>
    </row>
    <row r="919" spans="14:20" s="59" customFormat="1">
      <c r="N919"/>
      <c r="O919"/>
      <c r="P919"/>
      <c r="Q919"/>
      <c r="R919"/>
      <c r="S919"/>
      <c r="T919"/>
    </row>
    <row r="920" spans="14:20" s="59" customFormat="1">
      <c r="N920"/>
      <c r="O920"/>
      <c r="P920"/>
      <c r="Q920"/>
      <c r="R920"/>
      <c r="S920"/>
      <c r="T920"/>
    </row>
    <row r="921" spans="14:20" s="59" customFormat="1">
      <c r="N921"/>
      <c r="O921"/>
      <c r="P921"/>
      <c r="Q921"/>
      <c r="R921"/>
      <c r="S921"/>
      <c r="T921"/>
    </row>
    <row r="922" spans="14:20" s="59" customFormat="1">
      <c r="N922"/>
      <c r="O922"/>
      <c r="P922"/>
      <c r="Q922"/>
      <c r="R922"/>
      <c r="S922"/>
      <c r="T922"/>
    </row>
    <row r="923" spans="14:20" s="59" customFormat="1">
      <c r="N923"/>
      <c r="O923"/>
      <c r="P923"/>
      <c r="Q923"/>
      <c r="R923"/>
      <c r="S923"/>
      <c r="T923"/>
    </row>
    <row r="924" spans="14:20" s="59" customFormat="1">
      <c r="N924"/>
      <c r="O924"/>
      <c r="P924"/>
      <c r="Q924"/>
      <c r="R924"/>
      <c r="S924"/>
      <c r="T924"/>
    </row>
    <row r="925" spans="14:20" s="59" customFormat="1">
      <c r="N925"/>
      <c r="O925"/>
      <c r="P925"/>
      <c r="Q925"/>
      <c r="R925"/>
      <c r="S925"/>
      <c r="T925"/>
    </row>
    <row r="926" spans="14:20" s="59" customFormat="1">
      <c r="N926"/>
      <c r="O926"/>
      <c r="P926"/>
      <c r="Q926"/>
      <c r="R926"/>
      <c r="S926"/>
      <c r="T926"/>
    </row>
    <row r="927" spans="14:20" s="59" customFormat="1">
      <c r="N927"/>
      <c r="O927"/>
      <c r="P927"/>
      <c r="Q927"/>
      <c r="R927"/>
      <c r="S927"/>
      <c r="T927"/>
    </row>
    <row r="928" spans="14:20" s="59" customFormat="1">
      <c r="N928"/>
      <c r="O928"/>
      <c r="P928"/>
      <c r="Q928"/>
      <c r="R928"/>
      <c r="S928"/>
      <c r="T928"/>
    </row>
    <row r="929" spans="14:20" s="59" customFormat="1">
      <c r="N929"/>
      <c r="O929"/>
      <c r="P929"/>
      <c r="Q929"/>
      <c r="R929"/>
      <c r="S929"/>
      <c r="T929"/>
    </row>
    <row r="930" spans="14:20" s="59" customFormat="1">
      <c r="N930"/>
      <c r="O930"/>
      <c r="P930"/>
      <c r="Q930"/>
      <c r="R930"/>
      <c r="S930"/>
      <c r="T930"/>
    </row>
    <row r="931" spans="14:20" s="59" customFormat="1">
      <c r="N931"/>
      <c r="O931"/>
      <c r="P931"/>
      <c r="Q931"/>
      <c r="R931"/>
      <c r="S931"/>
      <c r="T931"/>
    </row>
    <row r="932" spans="14:20" s="59" customFormat="1">
      <c r="N932"/>
      <c r="O932"/>
      <c r="P932"/>
      <c r="Q932"/>
      <c r="R932"/>
      <c r="S932"/>
      <c r="T932"/>
    </row>
    <row r="933" spans="14:20" s="59" customFormat="1">
      <c r="N933"/>
      <c r="O933"/>
      <c r="P933"/>
      <c r="Q933"/>
      <c r="R933"/>
      <c r="S933"/>
      <c r="T933"/>
    </row>
    <row r="934" spans="14:20" s="59" customFormat="1">
      <c r="N934"/>
      <c r="O934"/>
      <c r="P934"/>
      <c r="Q934"/>
      <c r="R934"/>
      <c r="S934"/>
      <c r="T934"/>
    </row>
    <row r="935" spans="14:20" s="59" customFormat="1">
      <c r="N935"/>
      <c r="O935"/>
      <c r="P935"/>
      <c r="Q935"/>
      <c r="R935"/>
      <c r="S935"/>
      <c r="T935"/>
    </row>
    <row r="936" spans="14:20" s="59" customFormat="1">
      <c r="N936"/>
      <c r="O936"/>
      <c r="P936"/>
      <c r="Q936"/>
      <c r="R936"/>
      <c r="S936"/>
      <c r="T936"/>
    </row>
    <row r="937" spans="14:20" s="59" customFormat="1">
      <c r="N937"/>
      <c r="O937"/>
      <c r="P937"/>
      <c r="Q937"/>
      <c r="R937"/>
      <c r="S937"/>
      <c r="T937"/>
    </row>
    <row r="938" spans="14:20" s="59" customFormat="1">
      <c r="N938"/>
      <c r="O938"/>
      <c r="P938"/>
      <c r="Q938"/>
      <c r="R938"/>
      <c r="S938"/>
      <c r="T938"/>
    </row>
    <row r="939" spans="14:20" s="59" customFormat="1">
      <c r="N939"/>
      <c r="O939"/>
      <c r="P939"/>
      <c r="Q939"/>
      <c r="R939"/>
      <c r="S939"/>
      <c r="T939"/>
    </row>
    <row r="940" spans="14:20" s="59" customFormat="1">
      <c r="N940"/>
      <c r="O940"/>
      <c r="P940"/>
      <c r="Q940"/>
      <c r="R940"/>
      <c r="S940"/>
      <c r="T940"/>
    </row>
    <row r="941" spans="14:20" s="59" customFormat="1">
      <c r="N941"/>
      <c r="O941"/>
      <c r="P941"/>
      <c r="Q941"/>
      <c r="R941"/>
      <c r="S941"/>
      <c r="T941"/>
    </row>
    <row r="942" spans="14:20" s="59" customFormat="1">
      <c r="N942"/>
      <c r="O942"/>
      <c r="P942"/>
      <c r="Q942"/>
      <c r="R942"/>
      <c r="S942"/>
      <c r="T942"/>
    </row>
    <row r="943" spans="14:20" s="59" customFormat="1">
      <c r="N943"/>
      <c r="O943"/>
      <c r="P943"/>
      <c r="Q943"/>
      <c r="R943"/>
      <c r="S943"/>
      <c r="T943"/>
    </row>
    <row r="944" spans="14:20" s="59" customFormat="1">
      <c r="N944"/>
      <c r="O944"/>
      <c r="P944"/>
      <c r="Q944"/>
      <c r="R944"/>
      <c r="S944"/>
      <c r="T944"/>
    </row>
    <row r="945" spans="14:20" s="59" customFormat="1">
      <c r="N945"/>
      <c r="O945"/>
      <c r="P945"/>
      <c r="Q945"/>
      <c r="R945"/>
      <c r="S945"/>
      <c r="T945"/>
    </row>
    <row r="946" spans="14:20" s="59" customFormat="1">
      <c r="N946"/>
      <c r="O946"/>
      <c r="P946"/>
      <c r="Q946"/>
      <c r="R946"/>
      <c r="S946"/>
      <c r="T946"/>
    </row>
    <row r="947" spans="14:20" s="59" customFormat="1">
      <c r="N947"/>
      <c r="O947"/>
      <c r="P947"/>
      <c r="Q947"/>
      <c r="R947"/>
      <c r="S947"/>
      <c r="T947"/>
    </row>
    <row r="948" spans="14:20" s="59" customFormat="1">
      <c r="N948"/>
      <c r="O948"/>
      <c r="P948"/>
      <c r="Q948"/>
      <c r="R948"/>
      <c r="S948"/>
      <c r="T948"/>
    </row>
    <row r="949" spans="14:20" s="59" customFormat="1">
      <c r="N949"/>
      <c r="O949"/>
      <c r="P949"/>
      <c r="Q949"/>
      <c r="R949"/>
      <c r="S949"/>
      <c r="T949"/>
    </row>
    <row r="950" spans="14:20" s="59" customFormat="1">
      <c r="N950"/>
      <c r="O950"/>
      <c r="P950"/>
      <c r="Q950"/>
      <c r="R950"/>
      <c r="S950"/>
      <c r="T950"/>
    </row>
    <row r="951" spans="14:20" s="59" customFormat="1">
      <c r="N951"/>
      <c r="O951"/>
      <c r="P951"/>
      <c r="Q951"/>
      <c r="R951"/>
      <c r="S951"/>
      <c r="T951"/>
    </row>
    <row r="952" spans="14:20" s="59" customFormat="1">
      <c r="N952"/>
      <c r="O952"/>
      <c r="P952"/>
      <c r="Q952"/>
      <c r="R952"/>
      <c r="S952"/>
      <c r="T952"/>
    </row>
    <row r="953" spans="14:20" s="59" customFormat="1">
      <c r="N953"/>
      <c r="O953"/>
      <c r="P953"/>
      <c r="Q953"/>
      <c r="R953"/>
      <c r="S953"/>
      <c r="T953"/>
    </row>
    <row r="954" spans="14:20" s="59" customFormat="1">
      <c r="N954"/>
      <c r="O954"/>
      <c r="P954"/>
      <c r="Q954"/>
      <c r="R954"/>
      <c r="S954"/>
      <c r="T954"/>
    </row>
    <row r="955" spans="14:20" s="59" customFormat="1">
      <c r="N955"/>
      <c r="O955"/>
      <c r="P955"/>
      <c r="Q955"/>
      <c r="R955"/>
      <c r="S955"/>
      <c r="T955"/>
    </row>
    <row r="956" spans="14:20" s="59" customFormat="1">
      <c r="N956"/>
      <c r="O956"/>
      <c r="P956"/>
      <c r="Q956"/>
      <c r="R956"/>
      <c r="S956"/>
      <c r="T956"/>
    </row>
    <row r="957" spans="14:20" s="59" customFormat="1">
      <c r="N957"/>
      <c r="O957"/>
      <c r="P957"/>
      <c r="Q957"/>
      <c r="R957"/>
      <c r="S957"/>
      <c r="T957"/>
    </row>
    <row r="958" spans="14:20" s="59" customFormat="1">
      <c r="N958"/>
      <c r="O958"/>
      <c r="P958"/>
      <c r="Q958"/>
      <c r="R958"/>
      <c r="S958"/>
      <c r="T958"/>
    </row>
    <row r="959" spans="14:20" s="59" customFormat="1">
      <c r="N959"/>
      <c r="O959"/>
      <c r="P959"/>
      <c r="Q959"/>
      <c r="R959"/>
      <c r="S959"/>
      <c r="T959"/>
    </row>
    <row r="960" spans="14:20" s="59" customFormat="1">
      <c r="N960"/>
      <c r="O960"/>
      <c r="P960"/>
      <c r="Q960"/>
      <c r="R960"/>
      <c r="S960"/>
      <c r="T960"/>
    </row>
    <row r="961" spans="14:20" s="59" customFormat="1">
      <c r="N961"/>
      <c r="O961"/>
      <c r="P961"/>
      <c r="Q961"/>
      <c r="R961"/>
      <c r="S961"/>
      <c r="T961"/>
    </row>
    <row r="962" spans="14:20" s="59" customFormat="1">
      <c r="N962"/>
      <c r="O962"/>
      <c r="P962"/>
      <c r="Q962"/>
      <c r="R962"/>
      <c r="S962"/>
      <c r="T962"/>
    </row>
    <row r="963" spans="14:20" s="59" customFormat="1">
      <c r="N963"/>
      <c r="O963"/>
      <c r="P963"/>
      <c r="Q963"/>
      <c r="R963"/>
      <c r="S963"/>
      <c r="T963"/>
    </row>
    <row r="964" spans="14:20" s="59" customFormat="1">
      <c r="N964"/>
      <c r="O964"/>
      <c r="P964"/>
      <c r="Q964"/>
      <c r="R964"/>
      <c r="S964"/>
      <c r="T964"/>
    </row>
    <row r="965" spans="14:20" s="59" customFormat="1">
      <c r="N965"/>
      <c r="O965"/>
      <c r="P965"/>
      <c r="Q965"/>
      <c r="R965"/>
      <c r="S965"/>
      <c r="T965"/>
    </row>
    <row r="966" spans="14:20" s="59" customFormat="1">
      <c r="N966"/>
      <c r="O966"/>
      <c r="P966"/>
      <c r="Q966"/>
      <c r="R966"/>
      <c r="S966"/>
      <c r="T966"/>
    </row>
    <row r="967" spans="14:20" s="59" customFormat="1">
      <c r="N967"/>
      <c r="O967"/>
      <c r="P967"/>
      <c r="Q967"/>
      <c r="R967"/>
      <c r="S967"/>
      <c r="T967"/>
    </row>
    <row r="968" spans="14:20" s="59" customFormat="1">
      <c r="N968"/>
      <c r="O968"/>
      <c r="P968"/>
      <c r="Q968"/>
      <c r="R968"/>
      <c r="S968"/>
      <c r="T968"/>
    </row>
    <row r="969" spans="14:20" s="59" customFormat="1">
      <c r="N969"/>
      <c r="O969"/>
      <c r="P969"/>
      <c r="Q969"/>
      <c r="R969"/>
      <c r="S969"/>
      <c r="T969"/>
    </row>
    <row r="970" spans="14:20" s="59" customFormat="1">
      <c r="N970"/>
      <c r="O970"/>
      <c r="P970"/>
      <c r="Q970"/>
      <c r="R970"/>
      <c r="S970"/>
      <c r="T970"/>
    </row>
    <row r="971" spans="14:20" s="59" customFormat="1">
      <c r="N971"/>
      <c r="O971"/>
      <c r="P971"/>
      <c r="Q971"/>
      <c r="R971"/>
      <c r="S971"/>
      <c r="T971"/>
    </row>
    <row r="972" spans="14:20" s="59" customFormat="1">
      <c r="N972"/>
      <c r="O972"/>
      <c r="P972"/>
      <c r="Q972"/>
      <c r="R972"/>
      <c r="S972"/>
      <c r="T972"/>
    </row>
    <row r="973" spans="14:20" s="59" customFormat="1">
      <c r="N973"/>
      <c r="O973"/>
      <c r="P973"/>
      <c r="Q973"/>
      <c r="R973"/>
      <c r="S973"/>
      <c r="T973"/>
    </row>
    <row r="974" spans="14:20" s="59" customFormat="1">
      <c r="N974"/>
      <c r="O974"/>
      <c r="P974"/>
      <c r="Q974"/>
      <c r="R974"/>
      <c r="S974"/>
      <c r="T974"/>
    </row>
    <row r="975" spans="14:20" s="59" customFormat="1">
      <c r="N975"/>
      <c r="O975"/>
      <c r="P975"/>
      <c r="Q975"/>
      <c r="R975"/>
      <c r="S975"/>
      <c r="T975"/>
    </row>
    <row r="976" spans="14:20" s="59" customFormat="1">
      <c r="N976"/>
      <c r="O976"/>
      <c r="P976"/>
      <c r="Q976"/>
      <c r="R976"/>
      <c r="S976"/>
      <c r="T976"/>
    </row>
    <row r="977" spans="14:20" s="59" customFormat="1">
      <c r="N977"/>
      <c r="O977"/>
      <c r="P977"/>
      <c r="Q977"/>
      <c r="R977"/>
      <c r="S977"/>
      <c r="T977"/>
    </row>
    <row r="978" spans="14:20" s="59" customFormat="1">
      <c r="N978"/>
      <c r="O978"/>
      <c r="P978"/>
      <c r="Q978"/>
      <c r="R978"/>
      <c r="S978"/>
      <c r="T978"/>
    </row>
    <row r="979" spans="14:20" s="59" customFormat="1">
      <c r="N979"/>
      <c r="O979"/>
      <c r="P979"/>
      <c r="Q979"/>
      <c r="R979"/>
      <c r="S979"/>
      <c r="T979"/>
    </row>
    <row r="980" spans="14:20" s="59" customFormat="1">
      <c r="N980"/>
      <c r="O980"/>
      <c r="P980"/>
      <c r="Q980"/>
      <c r="R980"/>
      <c r="S980"/>
      <c r="T980"/>
    </row>
    <row r="981" spans="14:20" s="59" customFormat="1">
      <c r="N981"/>
      <c r="O981"/>
      <c r="P981"/>
      <c r="Q981"/>
      <c r="R981"/>
      <c r="S981"/>
      <c r="T981"/>
    </row>
    <row r="982" spans="14:20" s="59" customFormat="1">
      <c r="N982"/>
      <c r="O982"/>
      <c r="P982"/>
      <c r="Q982"/>
      <c r="R982"/>
      <c r="S982"/>
      <c r="T982"/>
    </row>
    <row r="983" spans="14:20" s="59" customFormat="1">
      <c r="N983"/>
      <c r="O983"/>
      <c r="P983"/>
      <c r="Q983"/>
      <c r="R983"/>
      <c r="S983"/>
      <c r="T983"/>
    </row>
    <row r="984" spans="14:20" s="59" customFormat="1">
      <c r="N984"/>
      <c r="O984"/>
      <c r="P984"/>
      <c r="Q984"/>
      <c r="R984"/>
      <c r="S984"/>
      <c r="T984"/>
    </row>
    <row r="985" spans="14:20" s="59" customFormat="1">
      <c r="N985"/>
      <c r="O985"/>
      <c r="P985"/>
      <c r="Q985"/>
      <c r="R985"/>
      <c r="S985"/>
      <c r="T985"/>
    </row>
    <row r="986" spans="14:20" s="59" customFormat="1">
      <c r="N986"/>
      <c r="O986"/>
      <c r="P986"/>
      <c r="Q986"/>
      <c r="R986"/>
      <c r="S986"/>
      <c r="T986"/>
    </row>
    <row r="987" spans="14:20" s="59" customFormat="1">
      <c r="N987"/>
      <c r="O987"/>
      <c r="P987"/>
      <c r="Q987"/>
      <c r="R987"/>
      <c r="S987"/>
      <c r="T987"/>
    </row>
    <row r="988" spans="14:20" s="59" customFormat="1">
      <c r="N988"/>
      <c r="O988"/>
      <c r="P988"/>
      <c r="Q988"/>
      <c r="R988"/>
      <c r="S988"/>
      <c r="T988"/>
    </row>
    <row r="989" spans="14:20" s="59" customFormat="1">
      <c r="N989"/>
      <c r="O989"/>
      <c r="P989"/>
      <c r="Q989"/>
      <c r="R989"/>
      <c r="S989"/>
      <c r="T989"/>
    </row>
    <row r="990" spans="14:20" s="59" customFormat="1">
      <c r="N990"/>
      <c r="O990"/>
      <c r="P990"/>
      <c r="Q990"/>
      <c r="R990"/>
      <c r="S990"/>
      <c r="T990"/>
    </row>
    <row r="991" spans="14:20" s="59" customFormat="1">
      <c r="N991"/>
      <c r="O991"/>
      <c r="P991"/>
      <c r="Q991"/>
      <c r="R991"/>
      <c r="S991"/>
      <c r="T991"/>
    </row>
    <row r="992" spans="14:20" s="59" customFormat="1">
      <c r="N992"/>
      <c r="O992"/>
      <c r="P992"/>
      <c r="Q992"/>
      <c r="R992"/>
      <c r="S992"/>
      <c r="T992"/>
    </row>
    <row r="993" spans="14:20" s="59" customFormat="1">
      <c r="N993"/>
      <c r="O993"/>
      <c r="P993"/>
      <c r="Q993"/>
      <c r="R993"/>
      <c r="S993"/>
      <c r="T993"/>
    </row>
    <row r="994" spans="14:20" s="59" customFormat="1">
      <c r="N994"/>
      <c r="O994"/>
      <c r="P994"/>
      <c r="Q994"/>
      <c r="R994"/>
      <c r="S994"/>
      <c r="T994"/>
    </row>
    <row r="995" spans="14:20" s="59" customFormat="1">
      <c r="N995"/>
      <c r="O995"/>
      <c r="P995"/>
      <c r="Q995"/>
      <c r="R995"/>
      <c r="S995"/>
      <c r="T995"/>
    </row>
    <row r="996" spans="14:20" s="59" customFormat="1">
      <c r="N996"/>
      <c r="O996"/>
      <c r="P996"/>
      <c r="Q996"/>
      <c r="R996"/>
      <c r="S996"/>
      <c r="T996"/>
    </row>
    <row r="997" spans="14:20" s="59" customFormat="1">
      <c r="N997"/>
      <c r="O997"/>
      <c r="P997"/>
      <c r="Q997"/>
      <c r="R997"/>
      <c r="S997"/>
      <c r="T997"/>
    </row>
    <row r="998" spans="14:20" s="59" customFormat="1">
      <c r="N998"/>
      <c r="O998"/>
      <c r="P998"/>
      <c r="Q998"/>
      <c r="R998"/>
      <c r="S998"/>
      <c r="T998"/>
    </row>
    <row r="999" spans="14:20" s="59" customFormat="1">
      <c r="N999"/>
      <c r="O999"/>
      <c r="P999"/>
      <c r="Q999"/>
      <c r="R999"/>
      <c r="S999"/>
      <c r="T999"/>
    </row>
    <row r="1000" spans="14:20" s="59" customFormat="1">
      <c r="N1000"/>
      <c r="O1000"/>
      <c r="P1000"/>
      <c r="Q1000"/>
      <c r="R1000"/>
      <c r="S1000"/>
      <c r="T1000"/>
    </row>
    <row r="1001" spans="14:20" s="59" customFormat="1">
      <c r="N1001"/>
      <c r="O1001"/>
      <c r="P1001"/>
      <c r="Q1001"/>
      <c r="R1001"/>
      <c r="S1001"/>
      <c r="T1001"/>
    </row>
    <row r="1002" spans="14:20" s="59" customFormat="1">
      <c r="N1002"/>
      <c r="O1002"/>
      <c r="P1002"/>
      <c r="Q1002"/>
      <c r="R1002"/>
      <c r="S1002"/>
      <c r="T1002"/>
    </row>
    <row r="1003" spans="14:20" s="59" customFormat="1">
      <c r="N1003"/>
      <c r="O1003"/>
      <c r="P1003"/>
      <c r="Q1003"/>
      <c r="R1003"/>
      <c r="S1003"/>
      <c r="T1003"/>
    </row>
    <row r="1004" spans="14:20" s="59" customFormat="1">
      <c r="N1004"/>
      <c r="O1004"/>
      <c r="P1004"/>
      <c r="Q1004"/>
      <c r="R1004"/>
      <c r="S1004"/>
      <c r="T1004"/>
    </row>
    <row r="1005" spans="14:20" s="59" customFormat="1">
      <c r="N1005"/>
      <c r="O1005"/>
      <c r="P1005"/>
      <c r="Q1005"/>
      <c r="R1005"/>
      <c r="S1005"/>
      <c r="T1005"/>
    </row>
    <row r="1006" spans="14:20" s="59" customFormat="1">
      <c r="N1006"/>
      <c r="O1006"/>
      <c r="P1006"/>
      <c r="Q1006"/>
      <c r="R1006"/>
      <c r="S1006"/>
      <c r="T1006"/>
    </row>
    <row r="1007" spans="14:20" s="59" customFormat="1">
      <c r="N1007"/>
      <c r="O1007"/>
      <c r="P1007"/>
      <c r="Q1007"/>
      <c r="R1007"/>
      <c r="S1007"/>
      <c r="T1007"/>
    </row>
    <row r="1008" spans="14:20" s="59" customFormat="1">
      <c r="N1008"/>
      <c r="O1008"/>
      <c r="P1008"/>
      <c r="Q1008"/>
      <c r="R1008"/>
      <c r="S1008"/>
      <c r="T1008"/>
    </row>
    <row r="1009" spans="14:20" s="59" customFormat="1">
      <c r="N1009"/>
      <c r="O1009"/>
      <c r="P1009"/>
      <c r="Q1009"/>
      <c r="R1009"/>
      <c r="S1009"/>
      <c r="T1009"/>
    </row>
    <row r="1010" spans="14:20" s="59" customFormat="1">
      <c r="N1010"/>
      <c r="O1010"/>
      <c r="P1010"/>
      <c r="Q1010"/>
      <c r="R1010"/>
      <c r="S1010"/>
      <c r="T1010"/>
    </row>
    <row r="1011" spans="14:20" s="59" customFormat="1">
      <c r="N1011"/>
      <c r="O1011"/>
      <c r="P1011"/>
      <c r="Q1011"/>
      <c r="R1011"/>
      <c r="S1011"/>
      <c r="T1011"/>
    </row>
    <row r="1012" spans="14:20" s="59" customFormat="1">
      <c r="N1012"/>
      <c r="O1012"/>
      <c r="P1012"/>
      <c r="Q1012"/>
      <c r="R1012"/>
      <c r="S1012"/>
      <c r="T1012"/>
    </row>
    <row r="1013" spans="14:20" s="59" customFormat="1">
      <c r="N1013"/>
      <c r="O1013"/>
      <c r="P1013"/>
      <c r="Q1013"/>
      <c r="R1013"/>
      <c r="S1013"/>
      <c r="T1013"/>
    </row>
    <row r="1014" spans="14:20" s="59" customFormat="1">
      <c r="N1014"/>
      <c r="O1014"/>
      <c r="P1014"/>
      <c r="Q1014"/>
      <c r="R1014"/>
      <c r="S1014"/>
      <c r="T1014"/>
    </row>
    <row r="1015" spans="14:20" s="59" customFormat="1">
      <c r="N1015"/>
      <c r="O1015"/>
      <c r="P1015"/>
      <c r="Q1015"/>
      <c r="R1015"/>
      <c r="S1015"/>
      <c r="T1015"/>
    </row>
    <row r="1016" spans="14:20" s="59" customFormat="1">
      <c r="N1016"/>
      <c r="O1016"/>
      <c r="P1016"/>
      <c r="Q1016"/>
      <c r="R1016"/>
      <c r="S1016"/>
      <c r="T1016"/>
    </row>
    <row r="1017" spans="14:20" s="59" customFormat="1">
      <c r="N1017"/>
      <c r="O1017"/>
      <c r="P1017"/>
      <c r="Q1017"/>
      <c r="R1017"/>
      <c r="S1017"/>
      <c r="T1017"/>
    </row>
    <row r="1018" spans="14:20" s="59" customFormat="1">
      <c r="N1018"/>
      <c r="O1018"/>
      <c r="P1018"/>
      <c r="Q1018"/>
      <c r="R1018"/>
      <c r="S1018"/>
      <c r="T1018"/>
    </row>
    <row r="1019" spans="14:20" s="59" customFormat="1">
      <c r="N1019"/>
      <c r="O1019"/>
      <c r="P1019"/>
      <c r="Q1019"/>
      <c r="R1019"/>
      <c r="S1019"/>
      <c r="T1019"/>
    </row>
    <row r="1020" spans="14:20" s="59" customFormat="1">
      <c r="N1020"/>
      <c r="O1020"/>
      <c r="P1020"/>
      <c r="Q1020"/>
      <c r="R1020"/>
      <c r="S1020"/>
      <c r="T1020"/>
    </row>
    <row r="1021" spans="14:20" s="59" customFormat="1">
      <c r="N1021"/>
      <c r="O1021"/>
      <c r="P1021"/>
      <c r="Q1021"/>
      <c r="R1021"/>
      <c r="S1021"/>
      <c r="T1021"/>
    </row>
    <row r="1022" spans="14:20" s="59" customFormat="1">
      <c r="N1022"/>
      <c r="O1022"/>
      <c r="P1022"/>
      <c r="Q1022"/>
      <c r="R1022"/>
      <c r="S1022"/>
      <c r="T1022"/>
    </row>
    <row r="1023" spans="14:20" s="59" customFormat="1">
      <c r="N1023"/>
      <c r="O1023"/>
      <c r="P1023"/>
      <c r="Q1023"/>
      <c r="R1023"/>
      <c r="S1023"/>
      <c r="T1023"/>
    </row>
    <row r="1024" spans="14:20" s="59" customFormat="1">
      <c r="N1024"/>
      <c r="O1024"/>
      <c r="P1024"/>
      <c r="Q1024"/>
      <c r="R1024"/>
      <c r="S1024"/>
      <c r="T1024"/>
    </row>
    <row r="1025" spans="14:20" s="59" customFormat="1">
      <c r="N1025"/>
      <c r="O1025"/>
      <c r="P1025"/>
      <c r="Q1025"/>
      <c r="R1025"/>
      <c r="S1025"/>
      <c r="T1025"/>
    </row>
    <row r="1026" spans="14:20" s="59" customFormat="1">
      <c r="N1026"/>
      <c r="O1026"/>
      <c r="P1026"/>
      <c r="Q1026"/>
      <c r="R1026"/>
      <c r="S1026"/>
      <c r="T1026"/>
    </row>
    <row r="1027" spans="14:20" s="59" customFormat="1">
      <c r="N1027"/>
      <c r="O1027"/>
      <c r="P1027"/>
      <c r="Q1027"/>
      <c r="R1027"/>
      <c r="S1027"/>
      <c r="T1027"/>
    </row>
    <row r="1028" spans="14:20" s="59" customFormat="1">
      <c r="N1028"/>
      <c r="O1028"/>
      <c r="P1028"/>
      <c r="Q1028"/>
      <c r="R1028"/>
      <c r="S1028"/>
      <c r="T1028"/>
    </row>
    <row r="1029" spans="14:20" s="59" customFormat="1">
      <c r="N1029"/>
      <c r="O1029"/>
      <c r="P1029"/>
      <c r="Q1029"/>
      <c r="R1029"/>
      <c r="S1029"/>
      <c r="T1029"/>
    </row>
    <row r="1030" spans="14:20" s="59" customFormat="1">
      <c r="N1030"/>
      <c r="O1030"/>
      <c r="P1030"/>
      <c r="Q1030"/>
      <c r="R1030"/>
      <c r="S1030"/>
      <c r="T1030"/>
    </row>
    <row r="1031" spans="14:20" s="59" customFormat="1">
      <c r="N1031"/>
      <c r="O1031"/>
      <c r="P1031"/>
      <c r="Q1031"/>
      <c r="R1031"/>
      <c r="S1031"/>
      <c r="T1031"/>
    </row>
    <row r="1032" spans="14:20" s="59" customFormat="1">
      <c r="N1032"/>
      <c r="O1032"/>
      <c r="P1032"/>
      <c r="Q1032"/>
      <c r="R1032"/>
      <c r="S1032"/>
      <c r="T1032"/>
    </row>
    <row r="1033" spans="14:20" s="59" customFormat="1">
      <c r="N1033"/>
      <c r="O1033"/>
      <c r="P1033"/>
      <c r="Q1033"/>
      <c r="R1033"/>
      <c r="S1033"/>
      <c r="T1033"/>
    </row>
    <row r="1034" spans="14:20" s="59" customFormat="1">
      <c r="N1034"/>
      <c r="O1034"/>
      <c r="P1034"/>
      <c r="Q1034"/>
      <c r="R1034"/>
      <c r="S1034"/>
      <c r="T1034"/>
    </row>
    <row r="1035" spans="14:20" s="59" customFormat="1">
      <c r="N1035"/>
      <c r="O1035"/>
      <c r="P1035"/>
      <c r="Q1035"/>
      <c r="R1035"/>
      <c r="S1035"/>
      <c r="T1035"/>
    </row>
    <row r="1036" spans="14:20" s="59" customFormat="1">
      <c r="N1036"/>
      <c r="O1036"/>
      <c r="P1036"/>
      <c r="Q1036"/>
      <c r="R1036"/>
      <c r="S1036"/>
      <c r="T1036"/>
    </row>
    <row r="1037" spans="14:20" s="59" customFormat="1">
      <c r="N1037"/>
      <c r="O1037"/>
      <c r="P1037"/>
      <c r="Q1037"/>
      <c r="R1037"/>
      <c r="S1037"/>
      <c r="T1037"/>
    </row>
    <row r="1038" spans="14:20" s="59" customFormat="1">
      <c r="N1038"/>
      <c r="O1038"/>
      <c r="P1038"/>
      <c r="Q1038"/>
      <c r="R1038"/>
      <c r="S1038"/>
      <c r="T1038"/>
    </row>
    <row r="1039" spans="14:20" s="59" customFormat="1">
      <c r="N1039"/>
      <c r="O1039"/>
      <c r="P1039"/>
      <c r="Q1039"/>
      <c r="R1039"/>
      <c r="S1039"/>
      <c r="T1039"/>
    </row>
    <row r="1040" spans="14:20" s="59" customFormat="1">
      <c r="N1040"/>
      <c r="O1040"/>
      <c r="P1040"/>
      <c r="Q1040"/>
      <c r="R1040"/>
      <c r="S1040"/>
      <c r="T1040"/>
    </row>
    <row r="1041" spans="14:20" s="59" customFormat="1">
      <c r="N1041"/>
      <c r="O1041"/>
      <c r="P1041"/>
      <c r="Q1041"/>
      <c r="R1041"/>
      <c r="S1041"/>
      <c r="T1041"/>
    </row>
    <row r="1042" spans="14:20" s="59" customFormat="1">
      <c r="N1042"/>
      <c r="O1042"/>
      <c r="P1042"/>
      <c r="Q1042"/>
      <c r="R1042"/>
      <c r="S1042"/>
      <c r="T1042"/>
    </row>
    <row r="1043" spans="14:20" s="59" customFormat="1">
      <c r="N1043"/>
      <c r="O1043"/>
      <c r="P1043"/>
      <c r="Q1043"/>
      <c r="R1043"/>
      <c r="S1043"/>
      <c r="T1043"/>
    </row>
    <row r="1044" spans="14:20" s="59" customFormat="1">
      <c r="N1044"/>
      <c r="O1044"/>
      <c r="P1044"/>
      <c r="Q1044"/>
      <c r="R1044"/>
      <c r="S1044"/>
      <c r="T1044"/>
    </row>
    <row r="1045" spans="14:20" s="59" customFormat="1">
      <c r="N1045"/>
      <c r="O1045"/>
      <c r="P1045"/>
      <c r="Q1045"/>
      <c r="R1045"/>
      <c r="S1045"/>
      <c r="T1045"/>
    </row>
    <row r="1046" spans="14:20" s="59" customFormat="1">
      <c r="N1046"/>
      <c r="O1046"/>
      <c r="P1046"/>
      <c r="Q1046"/>
      <c r="R1046"/>
      <c r="S1046"/>
      <c r="T1046"/>
    </row>
    <row r="1047" spans="14:20" s="59" customFormat="1">
      <c r="N1047"/>
      <c r="O1047"/>
      <c r="P1047"/>
      <c r="Q1047"/>
      <c r="R1047"/>
      <c r="S1047"/>
      <c r="T1047"/>
    </row>
    <row r="1048" spans="14:20" s="59" customFormat="1">
      <c r="N1048"/>
      <c r="O1048"/>
      <c r="P1048"/>
      <c r="Q1048"/>
      <c r="R1048"/>
      <c r="S1048"/>
      <c r="T1048"/>
    </row>
    <row r="1049" spans="14:20" s="59" customFormat="1">
      <c r="N1049"/>
      <c r="O1049"/>
      <c r="P1049"/>
      <c r="Q1049"/>
      <c r="R1049"/>
      <c r="S1049"/>
      <c r="T1049"/>
    </row>
    <row r="1050" spans="14:20" s="59" customFormat="1">
      <c r="N1050"/>
      <c r="O1050"/>
      <c r="P1050"/>
      <c r="Q1050"/>
      <c r="R1050"/>
      <c r="S1050"/>
      <c r="T1050"/>
    </row>
    <row r="1051" spans="14:20" s="59" customFormat="1">
      <c r="N1051"/>
      <c r="O1051"/>
      <c r="P1051"/>
      <c r="Q1051"/>
      <c r="R1051"/>
      <c r="S1051"/>
      <c r="T1051"/>
    </row>
    <row r="1052" spans="14:20" s="59" customFormat="1">
      <c r="N1052"/>
      <c r="O1052"/>
      <c r="P1052"/>
      <c r="Q1052"/>
      <c r="R1052"/>
      <c r="S1052"/>
      <c r="T1052"/>
    </row>
    <row r="1053" spans="14:20" s="59" customFormat="1">
      <c r="N1053"/>
      <c r="O1053"/>
      <c r="P1053"/>
      <c r="Q1053"/>
      <c r="R1053"/>
      <c r="S1053"/>
      <c r="T1053"/>
    </row>
    <row r="1054" spans="14:20" s="59" customFormat="1">
      <c r="N1054"/>
      <c r="O1054"/>
      <c r="P1054"/>
      <c r="Q1054"/>
      <c r="R1054"/>
      <c r="S1054"/>
      <c r="T1054"/>
    </row>
    <row r="1055" spans="14:20" s="59" customFormat="1">
      <c r="N1055"/>
      <c r="O1055"/>
      <c r="P1055"/>
      <c r="Q1055"/>
      <c r="R1055"/>
      <c r="S1055"/>
      <c r="T1055"/>
    </row>
    <row r="1056" spans="14:20" s="59" customFormat="1">
      <c r="N1056"/>
      <c r="O1056"/>
      <c r="P1056"/>
      <c r="Q1056"/>
      <c r="R1056"/>
      <c r="S1056"/>
      <c r="T1056"/>
    </row>
    <row r="1057" spans="14:20" s="59" customFormat="1">
      <c r="N1057"/>
      <c r="O1057"/>
      <c r="P1057"/>
      <c r="Q1057"/>
      <c r="R1057"/>
      <c r="S1057"/>
      <c r="T1057"/>
    </row>
    <row r="1058" spans="14:20" s="59" customFormat="1">
      <c r="N1058"/>
      <c r="O1058"/>
      <c r="P1058"/>
      <c r="Q1058"/>
      <c r="R1058"/>
      <c r="S1058"/>
      <c r="T1058"/>
    </row>
    <row r="1059" spans="14:20" s="59" customFormat="1">
      <c r="N1059"/>
      <c r="O1059"/>
      <c r="P1059"/>
      <c r="Q1059"/>
      <c r="R1059"/>
      <c r="S1059"/>
      <c r="T1059"/>
    </row>
    <row r="1060" spans="14:20" s="59" customFormat="1">
      <c r="N1060"/>
      <c r="O1060"/>
      <c r="P1060"/>
      <c r="Q1060"/>
      <c r="R1060"/>
      <c r="S1060"/>
      <c r="T1060"/>
    </row>
    <row r="1061" spans="14:20" s="59" customFormat="1">
      <c r="N1061"/>
      <c r="O1061"/>
      <c r="P1061"/>
      <c r="Q1061"/>
      <c r="R1061"/>
      <c r="S1061"/>
      <c r="T1061"/>
    </row>
    <row r="1062" spans="14:20" s="59" customFormat="1">
      <c r="N1062"/>
      <c r="O1062"/>
      <c r="P1062"/>
      <c r="Q1062"/>
      <c r="R1062"/>
      <c r="S1062"/>
      <c r="T1062"/>
    </row>
    <row r="1063" spans="14:20" s="59" customFormat="1">
      <c r="N1063"/>
      <c r="O1063"/>
      <c r="P1063"/>
      <c r="Q1063"/>
      <c r="R1063"/>
      <c r="S1063"/>
      <c r="T1063"/>
    </row>
    <row r="1064" spans="14:20" s="59" customFormat="1">
      <c r="N1064"/>
      <c r="O1064"/>
      <c r="P1064"/>
      <c r="Q1064"/>
      <c r="R1064"/>
      <c r="S1064"/>
      <c r="T1064"/>
    </row>
    <row r="1065" spans="14:20" s="59" customFormat="1">
      <c r="N1065"/>
      <c r="O1065"/>
      <c r="P1065"/>
      <c r="Q1065"/>
      <c r="R1065"/>
      <c r="S1065"/>
      <c r="T1065"/>
    </row>
    <row r="1066" spans="14:20" s="59" customFormat="1">
      <c r="N1066"/>
      <c r="O1066"/>
      <c r="P1066"/>
      <c r="Q1066"/>
      <c r="R1066"/>
      <c r="S1066"/>
      <c r="T1066"/>
    </row>
    <row r="1067" spans="14:20" s="59" customFormat="1">
      <c r="N1067"/>
      <c r="O1067"/>
      <c r="P1067"/>
      <c r="Q1067"/>
      <c r="R1067"/>
      <c r="S1067"/>
      <c r="T1067"/>
    </row>
    <row r="1068" spans="14:20" s="59" customFormat="1">
      <c r="N1068"/>
      <c r="O1068"/>
      <c r="P1068"/>
      <c r="Q1068"/>
      <c r="R1068"/>
      <c r="S1068"/>
      <c r="T1068"/>
    </row>
    <row r="1069" spans="14:20" s="59" customFormat="1">
      <c r="N1069"/>
      <c r="O1069"/>
      <c r="P1069"/>
      <c r="Q1069"/>
      <c r="R1069"/>
      <c r="S1069"/>
      <c r="T1069"/>
    </row>
    <row r="1070" spans="14:20" s="59" customFormat="1">
      <c r="N1070"/>
      <c r="O1070"/>
      <c r="P1070"/>
      <c r="Q1070"/>
      <c r="R1070"/>
      <c r="S1070"/>
      <c r="T1070"/>
    </row>
    <row r="1071" spans="14:20" s="59" customFormat="1">
      <c r="N1071"/>
      <c r="O1071"/>
      <c r="P1071"/>
      <c r="Q1071"/>
      <c r="R1071"/>
      <c r="S1071"/>
      <c r="T1071"/>
    </row>
    <row r="1072" spans="14:20" s="59" customFormat="1">
      <c r="N1072"/>
      <c r="O1072"/>
      <c r="P1072"/>
      <c r="Q1072"/>
      <c r="R1072"/>
      <c r="S1072"/>
      <c r="T1072"/>
    </row>
    <row r="1073" spans="14:20" s="59" customFormat="1">
      <c r="N1073"/>
      <c r="O1073"/>
      <c r="P1073"/>
      <c r="Q1073"/>
      <c r="R1073"/>
      <c r="S1073"/>
      <c r="T1073"/>
    </row>
    <row r="1074" spans="14:20" s="59" customFormat="1">
      <c r="N1074"/>
      <c r="O1074"/>
      <c r="P1074"/>
      <c r="Q1074"/>
      <c r="R1074"/>
      <c r="S1074"/>
      <c r="T1074"/>
    </row>
    <row r="1075" spans="14:20" s="59" customFormat="1">
      <c r="N1075"/>
      <c r="O1075"/>
      <c r="P1075"/>
      <c r="Q1075"/>
      <c r="R1075"/>
      <c r="S1075"/>
      <c r="T1075"/>
    </row>
    <row r="1076" spans="14:20" s="59" customFormat="1">
      <c r="N1076"/>
      <c r="O1076"/>
      <c r="P1076"/>
      <c r="Q1076"/>
      <c r="R1076"/>
      <c r="S1076"/>
      <c r="T1076"/>
    </row>
    <row r="1077" spans="14:20" s="59" customFormat="1">
      <c r="N1077"/>
      <c r="O1077"/>
      <c r="P1077"/>
      <c r="Q1077"/>
      <c r="R1077"/>
      <c r="S1077"/>
      <c r="T1077"/>
    </row>
    <row r="1078" spans="14:20" s="59" customFormat="1">
      <c r="N1078"/>
      <c r="O1078"/>
      <c r="P1078"/>
      <c r="Q1078"/>
      <c r="R1078"/>
      <c r="S1078"/>
      <c r="T1078"/>
    </row>
    <row r="1079" spans="14:20" s="59" customFormat="1">
      <c r="N1079"/>
      <c r="O1079"/>
      <c r="P1079"/>
      <c r="Q1079"/>
      <c r="R1079"/>
      <c r="S1079"/>
      <c r="T1079"/>
    </row>
    <row r="1080" spans="14:20" s="59" customFormat="1">
      <c r="N1080"/>
      <c r="O1080"/>
      <c r="P1080"/>
      <c r="Q1080"/>
      <c r="R1080"/>
      <c r="S1080"/>
      <c r="T1080"/>
    </row>
    <row r="1081" spans="14:20" s="59" customFormat="1">
      <c r="N1081"/>
      <c r="O1081"/>
      <c r="P1081"/>
      <c r="Q1081"/>
      <c r="R1081"/>
      <c r="S1081"/>
      <c r="T1081"/>
    </row>
    <row r="1082" spans="14:20" s="59" customFormat="1">
      <c r="N1082"/>
      <c r="O1082"/>
      <c r="P1082"/>
      <c r="Q1082"/>
      <c r="R1082"/>
      <c r="S1082"/>
      <c r="T1082"/>
    </row>
    <row r="1083" spans="14:20" s="59" customFormat="1">
      <c r="N1083"/>
      <c r="O1083"/>
      <c r="P1083"/>
      <c r="Q1083"/>
      <c r="R1083"/>
      <c r="S1083"/>
      <c r="T1083"/>
    </row>
    <row r="1084" spans="14:20" s="59" customFormat="1">
      <c r="N1084"/>
      <c r="O1084"/>
      <c r="P1084"/>
      <c r="Q1084"/>
      <c r="R1084"/>
      <c r="S1084"/>
      <c r="T1084"/>
    </row>
    <row r="1085" spans="14:20" s="59" customFormat="1">
      <c r="N1085"/>
      <c r="O1085"/>
      <c r="P1085"/>
      <c r="Q1085"/>
      <c r="R1085"/>
      <c r="S1085"/>
      <c r="T1085"/>
    </row>
    <row r="1086" spans="14:20" s="59" customFormat="1">
      <c r="N1086"/>
      <c r="O1086"/>
      <c r="P1086"/>
      <c r="Q1086"/>
      <c r="R1086"/>
      <c r="S1086"/>
      <c r="T1086"/>
    </row>
    <row r="1087" spans="14:20" s="59" customFormat="1">
      <c r="N1087"/>
      <c r="O1087"/>
      <c r="P1087"/>
      <c r="Q1087"/>
      <c r="R1087"/>
      <c r="S1087"/>
      <c r="T1087"/>
    </row>
    <row r="1088" spans="14:20" s="59" customFormat="1">
      <c r="N1088"/>
      <c r="O1088"/>
      <c r="P1088"/>
      <c r="Q1088"/>
      <c r="R1088"/>
      <c r="S1088"/>
      <c r="T1088"/>
    </row>
    <row r="1089" spans="14:20" s="59" customFormat="1">
      <c r="N1089"/>
      <c r="O1089"/>
      <c r="P1089"/>
      <c r="Q1089"/>
      <c r="R1089"/>
      <c r="S1089"/>
      <c r="T1089"/>
    </row>
    <row r="1090" spans="14:20" s="59" customFormat="1">
      <c r="N1090"/>
      <c r="O1090"/>
      <c r="P1090"/>
      <c r="Q1090"/>
      <c r="R1090"/>
      <c r="S1090"/>
      <c r="T1090"/>
    </row>
    <row r="1091" spans="14:20" s="59" customFormat="1">
      <c r="N1091"/>
      <c r="O1091"/>
      <c r="P1091"/>
      <c r="Q1091"/>
      <c r="R1091"/>
      <c r="S1091"/>
      <c r="T1091"/>
    </row>
    <row r="1092" spans="14:20" s="59" customFormat="1">
      <c r="N1092"/>
      <c r="O1092"/>
      <c r="P1092"/>
      <c r="Q1092"/>
      <c r="R1092"/>
      <c r="S1092"/>
      <c r="T1092"/>
    </row>
    <row r="1093" spans="14:20" s="59" customFormat="1">
      <c r="N1093"/>
      <c r="O1093"/>
      <c r="P1093"/>
      <c r="Q1093"/>
      <c r="R1093"/>
      <c r="S1093"/>
      <c r="T1093"/>
    </row>
    <row r="1094" spans="14:20" s="59" customFormat="1">
      <c r="N1094"/>
      <c r="O1094"/>
      <c r="P1094"/>
      <c r="Q1094"/>
      <c r="R1094"/>
      <c r="S1094"/>
      <c r="T1094"/>
    </row>
    <row r="1095" spans="14:20" s="59" customFormat="1">
      <c r="N1095"/>
      <c r="O1095"/>
      <c r="P1095"/>
      <c r="Q1095"/>
      <c r="R1095"/>
      <c r="S1095"/>
      <c r="T1095"/>
    </row>
    <row r="1096" spans="14:20" s="59" customFormat="1">
      <c r="N1096"/>
      <c r="O1096"/>
      <c r="P1096"/>
      <c r="Q1096"/>
      <c r="R1096"/>
      <c r="S1096"/>
      <c r="T1096"/>
    </row>
    <row r="1097" spans="14:20" s="59" customFormat="1">
      <c r="N1097"/>
      <c r="O1097"/>
      <c r="P1097"/>
      <c r="Q1097"/>
      <c r="R1097"/>
      <c r="S1097"/>
      <c r="T1097"/>
    </row>
    <row r="1098" spans="14:20" s="59" customFormat="1">
      <c r="N1098"/>
      <c r="O1098"/>
      <c r="P1098"/>
      <c r="Q1098"/>
      <c r="R1098"/>
      <c r="S1098"/>
      <c r="T1098"/>
    </row>
    <row r="1099" spans="14:20" s="59" customFormat="1">
      <c r="N1099"/>
      <c r="O1099"/>
      <c r="P1099"/>
      <c r="Q1099"/>
      <c r="R1099"/>
      <c r="S1099"/>
      <c r="T1099"/>
    </row>
    <row r="1100" spans="14:20" s="59" customFormat="1">
      <c r="N1100"/>
      <c r="O1100"/>
      <c r="P1100"/>
      <c r="Q1100"/>
      <c r="R1100"/>
      <c r="S1100"/>
      <c r="T1100"/>
    </row>
    <row r="1101" spans="14:20" s="59" customFormat="1">
      <c r="N1101"/>
      <c r="O1101"/>
      <c r="P1101"/>
      <c r="Q1101"/>
      <c r="R1101"/>
      <c r="S1101"/>
      <c r="T1101"/>
    </row>
    <row r="1102" spans="14:20" s="59" customFormat="1">
      <c r="N1102"/>
      <c r="O1102"/>
      <c r="P1102"/>
      <c r="Q1102"/>
      <c r="R1102"/>
      <c r="S1102"/>
      <c r="T1102"/>
    </row>
    <row r="1103" spans="14:20" s="59" customFormat="1">
      <c r="N1103"/>
      <c r="O1103"/>
      <c r="P1103"/>
      <c r="Q1103"/>
      <c r="R1103"/>
      <c r="S1103"/>
      <c r="T1103"/>
    </row>
    <row r="1104" spans="14:20" s="59" customFormat="1">
      <c r="N1104"/>
      <c r="O1104"/>
      <c r="P1104"/>
      <c r="Q1104"/>
      <c r="R1104"/>
      <c r="S1104"/>
      <c r="T1104"/>
    </row>
    <row r="1105" spans="14:20" s="59" customFormat="1">
      <c r="N1105"/>
      <c r="O1105"/>
      <c r="P1105"/>
      <c r="Q1105"/>
      <c r="R1105"/>
      <c r="S1105"/>
      <c r="T1105"/>
    </row>
    <row r="1106" spans="14:20" s="59" customFormat="1">
      <c r="N1106"/>
      <c r="O1106"/>
      <c r="P1106"/>
      <c r="Q1106"/>
      <c r="R1106"/>
      <c r="S1106"/>
      <c r="T1106"/>
    </row>
    <row r="1107" spans="14:20" s="59" customFormat="1">
      <c r="N1107"/>
      <c r="O1107"/>
      <c r="P1107"/>
      <c r="Q1107"/>
      <c r="R1107"/>
      <c r="S1107"/>
      <c r="T1107"/>
    </row>
    <row r="1108" spans="14:20" s="59" customFormat="1">
      <c r="N1108"/>
      <c r="O1108"/>
      <c r="P1108"/>
      <c r="Q1108"/>
      <c r="R1108"/>
      <c r="S1108"/>
      <c r="T1108"/>
    </row>
    <row r="1109" spans="14:20" s="59" customFormat="1">
      <c r="N1109"/>
      <c r="O1109"/>
      <c r="P1109"/>
      <c r="Q1109"/>
      <c r="R1109"/>
      <c r="S1109"/>
      <c r="T1109"/>
    </row>
    <row r="1110" spans="14:20" s="59" customFormat="1">
      <c r="N1110"/>
      <c r="O1110"/>
      <c r="P1110"/>
      <c r="Q1110"/>
      <c r="R1110"/>
      <c r="S1110"/>
      <c r="T1110"/>
    </row>
    <row r="1111" spans="14:20" s="59" customFormat="1">
      <c r="N1111"/>
      <c r="O1111"/>
      <c r="P1111"/>
      <c r="Q1111"/>
      <c r="R1111"/>
      <c r="S1111"/>
      <c r="T1111"/>
    </row>
    <row r="1112" spans="14:20" s="59" customFormat="1">
      <c r="N1112"/>
      <c r="O1112"/>
      <c r="P1112"/>
      <c r="Q1112"/>
      <c r="R1112"/>
      <c r="S1112"/>
      <c r="T1112"/>
    </row>
    <row r="1113" spans="14:20" s="59" customFormat="1">
      <c r="N1113"/>
      <c r="O1113"/>
      <c r="P1113"/>
      <c r="Q1113"/>
      <c r="R1113"/>
      <c r="S1113"/>
      <c r="T1113"/>
    </row>
    <row r="1114" spans="14:20" s="59" customFormat="1">
      <c r="N1114"/>
      <c r="O1114"/>
      <c r="P1114"/>
      <c r="Q1114"/>
      <c r="R1114"/>
      <c r="S1114"/>
      <c r="T1114"/>
    </row>
    <row r="1115" spans="14:20" s="59" customFormat="1">
      <c r="N1115"/>
      <c r="O1115"/>
      <c r="P1115"/>
      <c r="Q1115"/>
      <c r="R1115"/>
      <c r="S1115"/>
      <c r="T1115"/>
    </row>
    <row r="1116" spans="14:20" s="59" customFormat="1">
      <c r="N1116"/>
      <c r="O1116"/>
      <c r="P1116"/>
      <c r="Q1116"/>
      <c r="R1116"/>
      <c r="S1116"/>
      <c r="T1116"/>
    </row>
    <row r="1117" spans="14:20" s="59" customFormat="1">
      <c r="N1117"/>
      <c r="O1117"/>
      <c r="P1117"/>
      <c r="Q1117"/>
      <c r="R1117"/>
      <c r="S1117"/>
      <c r="T1117"/>
    </row>
    <row r="1118" spans="14:20" s="59" customFormat="1">
      <c r="N1118"/>
      <c r="O1118"/>
      <c r="P1118"/>
      <c r="Q1118"/>
      <c r="R1118"/>
      <c r="S1118"/>
      <c r="T1118"/>
    </row>
    <row r="1119" spans="14:20" s="59" customFormat="1">
      <c r="N1119"/>
      <c r="O1119"/>
      <c r="P1119"/>
      <c r="Q1119"/>
      <c r="R1119"/>
      <c r="S1119"/>
      <c r="T1119"/>
    </row>
    <row r="1120" spans="14:20" s="59" customFormat="1">
      <c r="N1120"/>
      <c r="O1120"/>
      <c r="P1120"/>
      <c r="Q1120"/>
      <c r="R1120"/>
      <c r="S1120"/>
      <c r="T1120"/>
    </row>
    <row r="1121" spans="14:20" s="59" customFormat="1">
      <c r="N1121"/>
      <c r="O1121"/>
      <c r="P1121"/>
      <c r="Q1121"/>
      <c r="R1121"/>
      <c r="S1121"/>
      <c r="T1121"/>
    </row>
    <row r="1122" spans="14:20" s="59" customFormat="1">
      <c r="N1122"/>
      <c r="O1122"/>
      <c r="P1122"/>
      <c r="Q1122"/>
      <c r="R1122"/>
      <c r="S1122"/>
      <c r="T1122"/>
    </row>
    <row r="1123" spans="14:20" s="59" customFormat="1">
      <c r="N1123"/>
      <c r="O1123"/>
      <c r="P1123"/>
      <c r="Q1123"/>
      <c r="R1123"/>
      <c r="S1123"/>
      <c r="T1123"/>
    </row>
    <row r="1124" spans="14:20" s="59" customFormat="1">
      <c r="N1124"/>
      <c r="O1124"/>
      <c r="P1124"/>
      <c r="Q1124"/>
      <c r="R1124"/>
      <c r="S1124"/>
      <c r="T1124"/>
    </row>
    <row r="1125" spans="14:20" s="59" customFormat="1">
      <c r="N1125"/>
      <c r="O1125"/>
      <c r="P1125"/>
      <c r="Q1125"/>
      <c r="R1125"/>
      <c r="S1125"/>
      <c r="T1125"/>
    </row>
    <row r="1126" spans="14:20" s="59" customFormat="1">
      <c r="N1126"/>
      <c r="O1126"/>
      <c r="P1126"/>
      <c r="Q1126"/>
      <c r="R1126"/>
      <c r="S1126"/>
      <c r="T1126"/>
    </row>
    <row r="1127" spans="14:20" s="59" customFormat="1">
      <c r="N1127"/>
      <c r="O1127"/>
      <c r="P1127"/>
      <c r="Q1127"/>
      <c r="R1127"/>
      <c r="S1127"/>
      <c r="T1127"/>
    </row>
    <row r="1128" spans="14:20" s="59" customFormat="1">
      <c r="N1128"/>
      <c r="O1128"/>
      <c r="P1128"/>
      <c r="Q1128"/>
      <c r="R1128"/>
      <c r="S1128"/>
      <c r="T1128"/>
    </row>
    <row r="1129" spans="14:20" s="59" customFormat="1">
      <c r="N1129"/>
      <c r="O1129"/>
      <c r="P1129"/>
      <c r="Q1129"/>
      <c r="R1129"/>
      <c r="S1129"/>
      <c r="T1129"/>
    </row>
    <row r="1130" spans="14:20" s="59" customFormat="1">
      <c r="N1130"/>
      <c r="O1130"/>
      <c r="P1130"/>
      <c r="Q1130"/>
      <c r="R1130"/>
      <c r="S1130"/>
      <c r="T1130"/>
    </row>
    <row r="1131" spans="14:20" s="59" customFormat="1">
      <c r="N1131"/>
      <c r="O1131"/>
      <c r="P1131"/>
      <c r="Q1131"/>
      <c r="R1131"/>
      <c r="S1131"/>
      <c r="T1131"/>
    </row>
    <row r="1132" spans="14:20" s="59" customFormat="1">
      <c r="N1132"/>
      <c r="O1132"/>
      <c r="P1132"/>
      <c r="Q1132"/>
      <c r="R1132"/>
      <c r="S1132"/>
      <c r="T1132"/>
    </row>
    <row r="1133" spans="14:20" s="59" customFormat="1">
      <c r="N1133"/>
      <c r="O1133"/>
      <c r="P1133"/>
      <c r="Q1133"/>
      <c r="R1133"/>
      <c r="S1133"/>
      <c r="T1133"/>
    </row>
    <row r="1134" spans="14:20" s="59" customFormat="1">
      <c r="N1134"/>
      <c r="O1134"/>
      <c r="P1134"/>
      <c r="Q1134"/>
      <c r="R1134"/>
      <c r="S1134"/>
      <c r="T1134"/>
    </row>
    <row r="1135" spans="14:20" s="59" customFormat="1">
      <c r="N1135"/>
      <c r="O1135"/>
      <c r="P1135"/>
      <c r="Q1135"/>
      <c r="R1135"/>
      <c r="S1135"/>
      <c r="T1135"/>
    </row>
    <row r="1136" spans="14:20" s="59" customFormat="1">
      <c r="N1136"/>
      <c r="O1136"/>
      <c r="P1136"/>
      <c r="Q1136"/>
      <c r="R1136"/>
      <c r="S1136"/>
      <c r="T1136"/>
    </row>
    <row r="1137" spans="1:25" s="59" customFormat="1">
      <c r="N1137"/>
      <c r="O1137"/>
      <c r="P1137"/>
      <c r="Q1137"/>
      <c r="R1137"/>
      <c r="S1137"/>
      <c r="T1137"/>
    </row>
    <row r="1138" spans="1:25" s="59" customFormat="1">
      <c r="N1138"/>
      <c r="O1138"/>
      <c r="P1138"/>
      <c r="Q1138"/>
      <c r="R1138"/>
      <c r="S1138"/>
      <c r="T1138"/>
    </row>
    <row r="1139" spans="1:25" s="59" customFormat="1">
      <c r="N1139"/>
      <c r="O1139"/>
      <c r="P1139"/>
      <c r="Q1139"/>
      <c r="R1139"/>
      <c r="S1139"/>
      <c r="T1139"/>
      <c r="V1139" s="62"/>
      <c r="W1139" s="62"/>
      <c r="X1139" s="62"/>
      <c r="Y1139" s="62"/>
    </row>
    <row r="1140" spans="1:25" s="62" customFormat="1">
      <c r="A1140" s="59"/>
      <c r="B1140" s="59"/>
      <c r="C1140" s="59"/>
      <c r="D1140" s="59"/>
      <c r="E1140" s="59"/>
      <c r="F1140" s="59"/>
      <c r="G1140" s="59"/>
      <c r="H1140" s="59"/>
      <c r="I1140" s="59"/>
      <c r="J1140" s="59"/>
      <c r="K1140" s="59"/>
      <c r="L1140" s="59"/>
      <c r="M1140" s="59"/>
      <c r="N1140"/>
      <c r="O1140"/>
      <c r="P1140"/>
      <c r="Q1140"/>
      <c r="R1140"/>
      <c r="S1140"/>
      <c r="T1140"/>
    </row>
    <row r="1141" spans="1:25" s="62" customFormat="1">
      <c r="A1141" s="59"/>
      <c r="B1141" s="59"/>
      <c r="C1141" s="59"/>
      <c r="D1141" s="59"/>
      <c r="E1141" s="59"/>
      <c r="F1141" s="59"/>
      <c r="G1141" s="59"/>
      <c r="H1141" s="59"/>
      <c r="I1141" s="59"/>
      <c r="J1141" s="59"/>
      <c r="K1141" s="59"/>
      <c r="L1141" s="59"/>
      <c r="M1141" s="59"/>
      <c r="N1141"/>
      <c r="O1141"/>
      <c r="P1141"/>
      <c r="Q1141"/>
      <c r="R1141"/>
      <c r="S1141"/>
      <c r="T1141"/>
    </row>
    <row r="1142" spans="1:25" s="62" customFormat="1">
      <c r="A1142" s="59"/>
      <c r="B1142" s="59"/>
      <c r="C1142" s="59"/>
      <c r="D1142" s="59"/>
      <c r="E1142" s="59"/>
      <c r="F1142" s="59"/>
      <c r="G1142" s="59"/>
      <c r="H1142" s="59"/>
      <c r="I1142" s="59"/>
      <c r="J1142" s="59"/>
      <c r="K1142" s="59"/>
      <c r="L1142" s="59"/>
      <c r="M1142" s="59"/>
      <c r="N1142"/>
      <c r="O1142"/>
      <c r="P1142"/>
      <c r="Q1142"/>
      <c r="R1142"/>
      <c r="S1142"/>
      <c r="T1142"/>
    </row>
    <row r="1143" spans="1:25" s="62" customFormat="1">
      <c r="A1143" s="59"/>
      <c r="B1143" s="59"/>
      <c r="C1143" s="59"/>
      <c r="D1143" s="59"/>
      <c r="E1143" s="59"/>
      <c r="F1143" s="59"/>
      <c r="G1143" s="59"/>
      <c r="H1143" s="59"/>
      <c r="I1143" s="59"/>
      <c r="J1143" s="59"/>
      <c r="K1143" s="59"/>
      <c r="L1143" s="59"/>
      <c r="M1143" s="59"/>
      <c r="N1143"/>
      <c r="O1143"/>
      <c r="P1143"/>
      <c r="Q1143"/>
      <c r="R1143"/>
      <c r="S1143"/>
      <c r="T1143"/>
    </row>
    <row r="1144" spans="1:25" s="62" customFormat="1">
      <c r="A1144" s="59"/>
      <c r="B1144" s="59"/>
      <c r="C1144" s="59"/>
      <c r="D1144" s="59"/>
      <c r="E1144" s="59"/>
      <c r="F1144" s="59"/>
      <c r="G1144" s="59"/>
      <c r="H1144" s="59"/>
      <c r="I1144" s="59"/>
      <c r="J1144" s="59"/>
      <c r="K1144" s="59"/>
      <c r="L1144" s="59"/>
      <c r="M1144" s="59"/>
      <c r="N1144"/>
      <c r="O1144"/>
      <c r="P1144"/>
      <c r="Q1144"/>
      <c r="R1144"/>
      <c r="S1144"/>
      <c r="T1144"/>
    </row>
    <row r="1145" spans="1:25" s="62" customFormat="1">
      <c r="A1145" s="59"/>
      <c r="B1145" s="59"/>
      <c r="C1145" s="59"/>
      <c r="D1145" s="59"/>
      <c r="E1145" s="59"/>
      <c r="F1145" s="59"/>
      <c r="G1145" s="59"/>
      <c r="H1145" s="59"/>
      <c r="I1145" s="59"/>
      <c r="J1145" s="59"/>
      <c r="K1145" s="59"/>
      <c r="L1145" s="59"/>
      <c r="M1145" s="59"/>
      <c r="N1145"/>
      <c r="O1145"/>
      <c r="P1145"/>
      <c r="Q1145"/>
      <c r="R1145"/>
      <c r="S1145"/>
      <c r="T1145"/>
    </row>
    <row r="1146" spans="1:25" s="62" customFormat="1">
      <c r="A1146" s="59"/>
      <c r="B1146" s="59"/>
      <c r="C1146" s="59"/>
      <c r="D1146" s="59"/>
      <c r="E1146" s="59"/>
      <c r="F1146" s="59"/>
      <c r="G1146" s="59"/>
      <c r="H1146" s="59"/>
      <c r="I1146" s="59"/>
      <c r="J1146" s="59"/>
      <c r="K1146" s="59"/>
      <c r="L1146" s="59"/>
      <c r="M1146" s="59"/>
      <c r="N1146"/>
      <c r="O1146"/>
      <c r="P1146"/>
      <c r="Q1146"/>
      <c r="R1146"/>
      <c r="S1146"/>
      <c r="T1146"/>
    </row>
    <row r="1147" spans="1:25" s="62" customFormat="1">
      <c r="A1147" s="59"/>
      <c r="B1147" s="59"/>
      <c r="C1147" s="59"/>
      <c r="D1147" s="59"/>
      <c r="E1147" s="59"/>
      <c r="F1147" s="59"/>
      <c r="G1147" s="59"/>
      <c r="H1147" s="59"/>
      <c r="I1147" s="59"/>
      <c r="J1147" s="59"/>
      <c r="K1147" s="59"/>
      <c r="L1147" s="59"/>
      <c r="M1147" s="59"/>
      <c r="N1147"/>
      <c r="O1147"/>
      <c r="P1147"/>
      <c r="Q1147"/>
      <c r="R1147"/>
      <c r="S1147"/>
      <c r="T1147"/>
    </row>
    <row r="1148" spans="1:25" s="62" customFormat="1">
      <c r="A1148" s="59"/>
      <c r="B1148" s="59"/>
      <c r="C1148" s="59"/>
      <c r="D1148" s="59"/>
      <c r="E1148" s="59"/>
      <c r="F1148" s="59"/>
      <c r="G1148" s="59"/>
      <c r="H1148" s="59"/>
      <c r="I1148" s="59"/>
      <c r="J1148" s="59"/>
      <c r="K1148" s="59"/>
      <c r="L1148" s="59"/>
      <c r="M1148" s="59"/>
      <c r="N1148"/>
      <c r="O1148"/>
      <c r="P1148"/>
      <c r="Q1148"/>
      <c r="R1148"/>
      <c r="S1148"/>
      <c r="T1148"/>
    </row>
    <row r="1149" spans="1:25" s="62" customFormat="1">
      <c r="A1149" s="59"/>
      <c r="B1149" s="59"/>
      <c r="C1149" s="59"/>
      <c r="D1149" s="59"/>
      <c r="E1149" s="59"/>
      <c r="F1149" s="59"/>
      <c r="G1149" s="59"/>
      <c r="H1149" s="59"/>
      <c r="I1149" s="59"/>
      <c r="J1149" s="59"/>
      <c r="K1149" s="59"/>
      <c r="L1149" s="59"/>
      <c r="M1149" s="59"/>
      <c r="N1149"/>
      <c r="O1149"/>
      <c r="P1149"/>
      <c r="Q1149"/>
      <c r="R1149"/>
      <c r="S1149"/>
      <c r="T1149"/>
    </row>
    <row r="1150" spans="1:25" s="62" customFormat="1">
      <c r="A1150" s="59"/>
      <c r="B1150" s="59"/>
      <c r="C1150" s="59"/>
      <c r="D1150" s="59"/>
      <c r="E1150" s="59"/>
      <c r="F1150" s="59"/>
      <c r="G1150" s="59"/>
      <c r="H1150" s="59"/>
      <c r="I1150" s="59"/>
      <c r="J1150" s="59"/>
      <c r="K1150" s="59"/>
      <c r="L1150" s="59"/>
      <c r="M1150" s="59"/>
      <c r="N1150"/>
      <c r="O1150"/>
      <c r="P1150"/>
      <c r="Q1150"/>
      <c r="R1150"/>
      <c r="S1150"/>
      <c r="T1150"/>
    </row>
    <row r="1151" spans="1:25" s="62" customFormat="1">
      <c r="A1151" s="59"/>
      <c r="B1151" s="59"/>
      <c r="C1151" s="59"/>
      <c r="D1151" s="59"/>
      <c r="E1151" s="59"/>
      <c r="F1151" s="59"/>
      <c r="G1151" s="59"/>
      <c r="H1151" s="59"/>
      <c r="I1151" s="59"/>
      <c r="J1151" s="59"/>
      <c r="K1151" s="59"/>
      <c r="L1151" s="59"/>
      <c r="M1151" s="59"/>
      <c r="N1151"/>
      <c r="O1151"/>
      <c r="P1151"/>
      <c r="Q1151"/>
      <c r="R1151"/>
      <c r="S1151"/>
      <c r="T1151"/>
    </row>
    <row r="1152" spans="1:25" s="62" customFormat="1">
      <c r="A1152" s="59"/>
      <c r="B1152" s="59"/>
      <c r="C1152" s="59"/>
      <c r="D1152" s="59"/>
      <c r="E1152" s="59"/>
      <c r="F1152" s="59"/>
      <c r="G1152" s="59"/>
      <c r="H1152" s="59"/>
      <c r="I1152" s="59"/>
      <c r="J1152" s="59"/>
      <c r="K1152" s="59"/>
      <c r="L1152" s="59"/>
      <c r="M1152" s="59"/>
      <c r="N1152"/>
      <c r="O1152"/>
      <c r="P1152"/>
      <c r="Q1152"/>
      <c r="R1152"/>
      <c r="S1152"/>
      <c r="T1152"/>
    </row>
    <row r="1153" spans="1:20" s="62" customFormat="1">
      <c r="A1153" s="59"/>
      <c r="B1153" s="59"/>
      <c r="C1153" s="59"/>
      <c r="D1153" s="59"/>
      <c r="E1153" s="59"/>
      <c r="F1153" s="59"/>
      <c r="G1153" s="59"/>
      <c r="H1153" s="59"/>
      <c r="I1153" s="59"/>
      <c r="J1153" s="59"/>
      <c r="K1153" s="59"/>
      <c r="L1153" s="59"/>
      <c r="M1153" s="59"/>
      <c r="N1153"/>
      <c r="O1153"/>
      <c r="P1153"/>
      <c r="Q1153"/>
      <c r="R1153"/>
      <c r="S1153"/>
      <c r="T1153"/>
    </row>
    <row r="1154" spans="1:20" s="62" customFormat="1">
      <c r="A1154" s="59"/>
      <c r="B1154" s="59"/>
      <c r="C1154" s="59"/>
      <c r="D1154" s="59"/>
      <c r="E1154" s="59"/>
      <c r="F1154" s="59"/>
      <c r="G1154" s="59"/>
      <c r="H1154" s="59"/>
      <c r="I1154" s="59"/>
      <c r="J1154" s="59"/>
      <c r="K1154" s="59"/>
      <c r="L1154" s="59"/>
      <c r="M1154" s="59"/>
      <c r="N1154"/>
      <c r="O1154"/>
      <c r="P1154"/>
      <c r="Q1154"/>
      <c r="R1154"/>
      <c r="S1154"/>
      <c r="T1154"/>
    </row>
    <row r="1155" spans="1:20" s="62" customFormat="1">
      <c r="A1155" s="59"/>
      <c r="B1155" s="59"/>
      <c r="C1155" s="59"/>
      <c r="D1155" s="59"/>
      <c r="E1155" s="59"/>
      <c r="F1155" s="59"/>
      <c r="G1155" s="59"/>
      <c r="H1155" s="59"/>
      <c r="I1155" s="59"/>
      <c r="J1155" s="59"/>
      <c r="K1155" s="59"/>
      <c r="L1155" s="59"/>
      <c r="M1155" s="59"/>
      <c r="N1155"/>
      <c r="O1155"/>
      <c r="P1155"/>
      <c r="Q1155"/>
      <c r="R1155"/>
      <c r="S1155"/>
      <c r="T1155"/>
    </row>
    <row r="1156" spans="1:20" s="62" customFormat="1">
      <c r="A1156" s="59"/>
      <c r="B1156" s="59"/>
      <c r="C1156" s="59"/>
      <c r="D1156" s="59"/>
      <c r="E1156" s="59"/>
      <c r="F1156" s="59"/>
      <c r="G1156" s="59"/>
      <c r="H1156" s="59"/>
      <c r="I1156" s="59"/>
      <c r="J1156" s="59"/>
      <c r="K1156" s="59"/>
      <c r="L1156" s="59"/>
      <c r="M1156" s="59"/>
      <c r="N1156"/>
      <c r="O1156"/>
      <c r="P1156"/>
      <c r="Q1156"/>
      <c r="R1156"/>
      <c r="S1156"/>
      <c r="T1156"/>
    </row>
    <row r="1157" spans="1:20" s="62" customFormat="1">
      <c r="A1157" s="59"/>
      <c r="B1157" s="59"/>
      <c r="C1157" s="59"/>
      <c r="D1157" s="59"/>
      <c r="E1157" s="59"/>
      <c r="F1157" s="59"/>
      <c r="G1157" s="59"/>
      <c r="H1157" s="59"/>
      <c r="I1157" s="59"/>
      <c r="J1157" s="59"/>
      <c r="K1157" s="59"/>
      <c r="L1157" s="59"/>
      <c r="M1157" s="59"/>
      <c r="N1157"/>
      <c r="O1157"/>
      <c r="P1157"/>
      <c r="Q1157"/>
      <c r="R1157"/>
      <c r="S1157"/>
      <c r="T1157"/>
    </row>
    <row r="1158" spans="1:20" s="62" customFormat="1">
      <c r="A1158" s="59"/>
      <c r="B1158" s="59"/>
      <c r="C1158" s="59"/>
      <c r="D1158" s="59"/>
      <c r="E1158" s="59"/>
      <c r="F1158" s="59"/>
      <c r="G1158" s="59"/>
      <c r="H1158" s="59"/>
      <c r="I1158" s="59"/>
      <c r="J1158" s="59"/>
      <c r="K1158" s="59"/>
      <c r="L1158" s="59"/>
      <c r="M1158" s="59"/>
      <c r="N1158"/>
      <c r="O1158"/>
      <c r="P1158"/>
      <c r="Q1158"/>
      <c r="R1158"/>
      <c r="S1158"/>
      <c r="T1158"/>
    </row>
    <row r="1159" spans="1:20" s="62" customFormat="1">
      <c r="A1159" s="59"/>
      <c r="B1159" s="59"/>
      <c r="C1159" s="59"/>
      <c r="D1159" s="59"/>
      <c r="E1159" s="59"/>
      <c r="F1159" s="59"/>
      <c r="G1159" s="59"/>
      <c r="H1159" s="59"/>
      <c r="I1159" s="59"/>
      <c r="J1159" s="59"/>
      <c r="K1159" s="59"/>
      <c r="L1159" s="59"/>
      <c r="M1159" s="59"/>
      <c r="N1159"/>
      <c r="O1159"/>
      <c r="P1159"/>
      <c r="Q1159"/>
      <c r="R1159"/>
      <c r="S1159"/>
      <c r="T1159"/>
    </row>
    <row r="1160" spans="1:20" s="62" customFormat="1">
      <c r="A1160" s="59"/>
      <c r="B1160" s="59"/>
      <c r="C1160" s="59"/>
      <c r="D1160" s="59"/>
      <c r="E1160" s="59"/>
      <c r="F1160" s="59"/>
      <c r="G1160" s="59"/>
      <c r="H1160" s="59"/>
      <c r="I1160" s="59"/>
      <c r="J1160" s="59"/>
      <c r="K1160" s="59"/>
      <c r="L1160" s="59"/>
      <c r="M1160" s="59"/>
      <c r="N1160"/>
      <c r="O1160"/>
      <c r="P1160"/>
      <c r="Q1160"/>
      <c r="R1160"/>
      <c r="S1160"/>
      <c r="T1160"/>
    </row>
    <row r="1161" spans="1:20" s="62" customFormat="1">
      <c r="A1161" s="59"/>
      <c r="B1161" s="59"/>
      <c r="C1161" s="59"/>
      <c r="D1161" s="59"/>
      <c r="E1161" s="59"/>
      <c r="F1161" s="59"/>
      <c r="G1161" s="59"/>
      <c r="H1161" s="59"/>
      <c r="I1161" s="59"/>
      <c r="J1161" s="59"/>
      <c r="K1161" s="59"/>
      <c r="L1161" s="59"/>
      <c r="M1161" s="59"/>
      <c r="N1161"/>
      <c r="O1161"/>
      <c r="P1161"/>
      <c r="Q1161"/>
      <c r="R1161"/>
      <c r="S1161"/>
      <c r="T1161"/>
    </row>
    <row r="1162" spans="1:20" s="62" customFormat="1">
      <c r="A1162" s="59"/>
      <c r="B1162" s="59"/>
      <c r="C1162" s="59"/>
      <c r="D1162" s="59"/>
      <c r="E1162" s="59"/>
      <c r="F1162" s="59"/>
      <c r="G1162" s="59"/>
      <c r="H1162" s="59"/>
      <c r="I1162" s="59"/>
      <c r="J1162" s="59"/>
      <c r="K1162" s="59"/>
      <c r="L1162" s="59"/>
      <c r="M1162" s="59"/>
      <c r="N1162"/>
      <c r="O1162"/>
      <c r="P1162"/>
      <c r="Q1162"/>
      <c r="R1162"/>
      <c r="S1162"/>
      <c r="T1162"/>
    </row>
    <row r="1163" spans="1:20" s="62" customFormat="1">
      <c r="A1163" s="59"/>
      <c r="B1163" s="59"/>
      <c r="C1163" s="59"/>
      <c r="D1163" s="59"/>
      <c r="E1163" s="59"/>
      <c r="F1163" s="59"/>
      <c r="G1163" s="59"/>
      <c r="H1163" s="59"/>
      <c r="I1163" s="59"/>
      <c r="J1163" s="59"/>
      <c r="K1163" s="59"/>
      <c r="L1163" s="59"/>
      <c r="M1163" s="59"/>
      <c r="N1163"/>
      <c r="O1163"/>
      <c r="P1163"/>
      <c r="Q1163"/>
      <c r="R1163"/>
      <c r="S1163"/>
      <c r="T1163"/>
    </row>
    <row r="1164" spans="1:20" s="62" customFormat="1">
      <c r="A1164" s="59"/>
      <c r="B1164" s="59"/>
      <c r="C1164" s="59"/>
      <c r="D1164" s="59"/>
      <c r="E1164" s="59"/>
      <c r="F1164" s="59"/>
      <c r="G1164" s="59"/>
      <c r="H1164" s="59"/>
      <c r="I1164" s="59"/>
      <c r="J1164" s="59"/>
      <c r="K1164" s="59"/>
      <c r="L1164" s="59"/>
      <c r="M1164" s="59"/>
      <c r="N1164"/>
      <c r="O1164"/>
      <c r="P1164"/>
      <c r="Q1164"/>
      <c r="R1164"/>
      <c r="S1164"/>
      <c r="T1164"/>
    </row>
    <row r="1165" spans="1:20" s="62" customFormat="1">
      <c r="A1165" s="59"/>
      <c r="B1165" s="59"/>
      <c r="C1165" s="59"/>
      <c r="D1165" s="59"/>
      <c r="E1165" s="59"/>
      <c r="F1165" s="59"/>
      <c r="G1165" s="59"/>
      <c r="H1165" s="59"/>
      <c r="I1165" s="59"/>
      <c r="J1165" s="59"/>
      <c r="K1165" s="59"/>
      <c r="L1165" s="59"/>
      <c r="M1165" s="59"/>
      <c r="N1165"/>
      <c r="O1165"/>
      <c r="P1165"/>
      <c r="Q1165"/>
      <c r="R1165"/>
      <c r="S1165"/>
      <c r="T1165"/>
    </row>
    <row r="1166" spans="1:20" s="62" customFormat="1">
      <c r="A1166" s="59"/>
      <c r="B1166" s="59"/>
      <c r="C1166" s="59"/>
      <c r="D1166" s="59"/>
      <c r="E1166" s="59"/>
      <c r="F1166" s="59"/>
      <c r="G1166" s="59"/>
      <c r="H1166" s="59"/>
      <c r="I1166" s="59"/>
      <c r="J1166" s="59"/>
      <c r="K1166" s="59"/>
      <c r="L1166" s="59"/>
      <c r="M1166" s="59"/>
      <c r="N1166"/>
      <c r="O1166"/>
      <c r="P1166"/>
      <c r="Q1166"/>
      <c r="R1166"/>
      <c r="S1166"/>
      <c r="T1166"/>
    </row>
    <row r="1167" spans="1:20" s="62" customFormat="1">
      <c r="A1167" s="59"/>
      <c r="B1167" s="59"/>
      <c r="C1167" s="59"/>
      <c r="D1167" s="59"/>
      <c r="E1167" s="59"/>
      <c r="F1167" s="59"/>
      <c r="G1167" s="59"/>
      <c r="H1167" s="59"/>
      <c r="I1167" s="59"/>
      <c r="J1167" s="59"/>
      <c r="K1167" s="59"/>
      <c r="L1167" s="59"/>
      <c r="M1167" s="59"/>
      <c r="N1167"/>
      <c r="O1167"/>
      <c r="P1167"/>
      <c r="Q1167"/>
      <c r="R1167"/>
      <c r="S1167"/>
      <c r="T1167"/>
    </row>
    <row r="1168" spans="1:20" s="62" customFormat="1">
      <c r="A1168" s="59"/>
      <c r="B1168" s="59"/>
      <c r="C1168" s="59"/>
      <c r="D1168" s="59"/>
      <c r="E1168" s="59"/>
      <c r="F1168" s="59"/>
      <c r="G1168" s="59"/>
      <c r="H1168" s="59"/>
      <c r="I1168" s="59"/>
      <c r="J1168" s="59"/>
      <c r="K1168" s="59"/>
      <c r="L1168" s="59"/>
      <c r="M1168" s="59"/>
      <c r="N1168"/>
      <c r="O1168"/>
      <c r="P1168"/>
      <c r="Q1168"/>
      <c r="R1168"/>
      <c r="S1168"/>
      <c r="T1168"/>
    </row>
    <row r="1169" spans="1:20" s="62" customFormat="1">
      <c r="A1169" s="59"/>
      <c r="B1169" s="59"/>
      <c r="C1169" s="59"/>
      <c r="D1169" s="59"/>
      <c r="E1169" s="59"/>
      <c r="F1169" s="59"/>
      <c r="G1169" s="59"/>
      <c r="H1169" s="59"/>
      <c r="I1169" s="59"/>
      <c r="J1169" s="59"/>
      <c r="K1169" s="59"/>
      <c r="L1169" s="59"/>
      <c r="M1169" s="59"/>
      <c r="N1169"/>
      <c r="O1169"/>
      <c r="P1169"/>
      <c r="Q1169"/>
      <c r="R1169"/>
      <c r="S1169"/>
      <c r="T1169"/>
    </row>
    <row r="1170" spans="1:20" s="62" customFormat="1">
      <c r="A1170" s="59"/>
      <c r="B1170" s="59"/>
      <c r="C1170" s="59"/>
      <c r="D1170" s="59"/>
      <c r="E1170" s="59"/>
      <c r="F1170" s="59"/>
      <c r="G1170" s="59"/>
      <c r="H1170" s="59"/>
      <c r="I1170" s="59"/>
      <c r="J1170" s="59"/>
      <c r="K1170" s="59"/>
      <c r="L1170" s="59"/>
      <c r="M1170" s="59"/>
      <c r="N1170"/>
      <c r="O1170"/>
      <c r="P1170"/>
      <c r="Q1170"/>
      <c r="R1170"/>
      <c r="S1170"/>
      <c r="T1170"/>
    </row>
    <row r="1171" spans="1:20" s="62" customFormat="1">
      <c r="A1171" s="59"/>
      <c r="B1171" s="59"/>
      <c r="C1171" s="59"/>
      <c r="D1171" s="59"/>
      <c r="E1171" s="59"/>
      <c r="F1171" s="59"/>
      <c r="G1171" s="59"/>
      <c r="H1171" s="59"/>
      <c r="I1171" s="59"/>
      <c r="J1171" s="59"/>
      <c r="K1171" s="59"/>
      <c r="L1171" s="59"/>
      <c r="M1171" s="59"/>
      <c r="N1171"/>
      <c r="O1171"/>
      <c r="P1171"/>
      <c r="Q1171"/>
      <c r="R1171"/>
      <c r="S1171"/>
      <c r="T1171"/>
    </row>
    <row r="1172" spans="1:20" s="62" customFormat="1">
      <c r="A1172" s="59"/>
      <c r="B1172" s="59"/>
      <c r="C1172" s="59"/>
      <c r="D1172" s="59"/>
      <c r="E1172" s="59"/>
      <c r="F1172" s="59"/>
      <c r="G1172" s="59"/>
      <c r="H1172" s="59"/>
      <c r="I1172" s="59"/>
      <c r="J1172" s="59"/>
      <c r="K1172" s="59"/>
      <c r="L1172" s="59"/>
      <c r="M1172" s="59"/>
      <c r="N1172"/>
      <c r="O1172"/>
      <c r="P1172"/>
      <c r="Q1172"/>
      <c r="R1172"/>
      <c r="S1172"/>
      <c r="T1172"/>
    </row>
    <row r="1173" spans="1:20" s="62" customFormat="1">
      <c r="A1173" s="59"/>
      <c r="B1173" s="59"/>
      <c r="C1173" s="59"/>
      <c r="D1173" s="59"/>
      <c r="E1173" s="59"/>
      <c r="F1173" s="59"/>
      <c r="G1173" s="59"/>
      <c r="H1173" s="59"/>
      <c r="I1173" s="59"/>
      <c r="J1173" s="59"/>
      <c r="K1173" s="59"/>
      <c r="L1173" s="59"/>
      <c r="M1173" s="59"/>
      <c r="N1173"/>
      <c r="O1173"/>
      <c r="P1173"/>
      <c r="Q1173"/>
      <c r="R1173"/>
      <c r="S1173"/>
      <c r="T1173"/>
    </row>
    <row r="1174" spans="1:20" s="62" customFormat="1">
      <c r="A1174" s="59"/>
      <c r="B1174" s="59"/>
      <c r="C1174" s="59"/>
      <c r="D1174" s="59"/>
      <c r="E1174" s="59"/>
      <c r="F1174" s="59"/>
      <c r="G1174" s="59"/>
      <c r="H1174" s="59"/>
      <c r="I1174" s="59"/>
      <c r="J1174" s="59"/>
      <c r="K1174" s="59"/>
      <c r="L1174" s="59"/>
      <c r="M1174" s="59"/>
      <c r="N1174"/>
      <c r="O1174"/>
      <c r="P1174"/>
      <c r="Q1174"/>
      <c r="R1174"/>
      <c r="S1174"/>
      <c r="T1174"/>
    </row>
    <row r="1175" spans="1:20" s="62" customFormat="1">
      <c r="A1175" s="59"/>
      <c r="B1175" s="59"/>
      <c r="C1175" s="59"/>
      <c r="D1175" s="59"/>
      <c r="E1175" s="59"/>
      <c r="F1175" s="59"/>
      <c r="G1175" s="59"/>
      <c r="H1175" s="59"/>
      <c r="I1175" s="59"/>
      <c r="J1175" s="59"/>
      <c r="K1175" s="59"/>
      <c r="L1175" s="59"/>
      <c r="M1175" s="59"/>
      <c r="N1175"/>
      <c r="O1175"/>
      <c r="P1175"/>
      <c r="Q1175"/>
      <c r="R1175"/>
      <c r="S1175"/>
      <c r="T1175"/>
    </row>
    <row r="1176" spans="1:20" s="62" customFormat="1">
      <c r="A1176" s="59"/>
      <c r="B1176" s="59"/>
      <c r="C1176" s="59"/>
      <c r="D1176" s="59"/>
      <c r="E1176" s="59"/>
      <c r="F1176" s="59"/>
      <c r="G1176" s="59"/>
      <c r="H1176" s="59"/>
      <c r="I1176" s="59"/>
      <c r="J1176" s="59"/>
      <c r="K1176" s="59"/>
      <c r="L1176" s="59"/>
      <c r="M1176" s="59"/>
      <c r="N1176"/>
      <c r="O1176"/>
      <c r="P1176"/>
      <c r="Q1176"/>
      <c r="R1176"/>
      <c r="S1176"/>
      <c r="T1176"/>
    </row>
    <row r="1177" spans="1:20" s="62" customFormat="1">
      <c r="A1177" s="59"/>
      <c r="B1177" s="59"/>
      <c r="C1177" s="59"/>
      <c r="D1177" s="59"/>
      <c r="E1177" s="59"/>
      <c r="F1177" s="59"/>
      <c r="G1177" s="59"/>
      <c r="H1177" s="59"/>
      <c r="I1177" s="59"/>
      <c r="J1177" s="59"/>
      <c r="K1177" s="59"/>
      <c r="L1177" s="59"/>
      <c r="M1177" s="59"/>
      <c r="N1177"/>
      <c r="O1177"/>
      <c r="P1177"/>
      <c r="Q1177"/>
      <c r="R1177"/>
      <c r="S1177"/>
      <c r="T1177"/>
    </row>
    <row r="1178" spans="1:20" s="62" customFormat="1">
      <c r="A1178" s="59"/>
      <c r="B1178" s="59"/>
      <c r="C1178" s="59"/>
      <c r="D1178" s="59"/>
      <c r="E1178" s="59"/>
      <c r="F1178" s="59"/>
      <c r="G1178" s="59"/>
      <c r="H1178" s="59"/>
      <c r="I1178" s="59"/>
      <c r="J1178" s="59"/>
      <c r="K1178" s="59"/>
      <c r="L1178" s="59"/>
      <c r="M1178" s="59"/>
      <c r="N1178"/>
      <c r="O1178"/>
      <c r="P1178"/>
      <c r="Q1178"/>
      <c r="R1178"/>
      <c r="S1178"/>
      <c r="T1178"/>
    </row>
    <row r="1179" spans="1:20" s="62" customFormat="1">
      <c r="A1179" s="59"/>
      <c r="B1179" s="59"/>
      <c r="C1179" s="59"/>
      <c r="D1179" s="59"/>
      <c r="E1179" s="59"/>
      <c r="F1179" s="59"/>
      <c r="G1179" s="59"/>
      <c r="H1179" s="59"/>
      <c r="I1179" s="59"/>
      <c r="J1179" s="59"/>
      <c r="K1179" s="59"/>
      <c r="L1179" s="59"/>
      <c r="M1179" s="59"/>
      <c r="N1179"/>
      <c r="O1179"/>
      <c r="P1179"/>
      <c r="Q1179"/>
      <c r="R1179"/>
      <c r="S1179"/>
      <c r="T1179"/>
    </row>
    <row r="1180" spans="1:20" s="62" customFormat="1">
      <c r="A1180" s="59"/>
      <c r="B1180" s="59"/>
      <c r="C1180" s="59"/>
      <c r="D1180" s="59"/>
      <c r="E1180" s="59"/>
      <c r="F1180" s="59"/>
      <c r="G1180" s="59"/>
      <c r="H1180" s="59"/>
      <c r="I1180" s="59"/>
      <c r="J1180" s="59"/>
      <c r="K1180" s="59"/>
      <c r="L1180" s="59"/>
      <c r="M1180" s="59"/>
      <c r="N1180"/>
      <c r="O1180"/>
      <c r="P1180"/>
      <c r="Q1180"/>
      <c r="R1180"/>
      <c r="S1180"/>
      <c r="T1180"/>
    </row>
    <row r="1181" spans="1:20" s="62" customFormat="1">
      <c r="A1181" s="59"/>
      <c r="B1181" s="59"/>
      <c r="C1181" s="59"/>
      <c r="D1181" s="59"/>
      <c r="E1181" s="59"/>
      <c r="F1181" s="59"/>
      <c r="G1181" s="59"/>
      <c r="H1181" s="59"/>
      <c r="I1181" s="59"/>
      <c r="J1181" s="59"/>
      <c r="K1181" s="59"/>
      <c r="L1181" s="59"/>
      <c r="M1181" s="59"/>
      <c r="N1181"/>
      <c r="O1181"/>
      <c r="P1181"/>
      <c r="Q1181"/>
      <c r="R1181"/>
      <c r="S1181"/>
      <c r="T1181"/>
    </row>
    <row r="1182" spans="1:20" s="62" customFormat="1">
      <c r="A1182" s="59"/>
      <c r="B1182" s="59"/>
      <c r="C1182" s="59"/>
      <c r="D1182" s="59"/>
      <c r="E1182" s="59"/>
      <c r="F1182" s="59"/>
      <c r="G1182" s="59"/>
      <c r="H1182" s="59"/>
      <c r="I1182" s="59"/>
      <c r="J1182" s="59"/>
      <c r="K1182" s="59"/>
      <c r="L1182" s="59"/>
      <c r="M1182" s="59"/>
      <c r="N1182"/>
      <c r="O1182"/>
      <c r="P1182"/>
      <c r="Q1182"/>
      <c r="R1182"/>
      <c r="S1182"/>
      <c r="T1182"/>
    </row>
    <row r="1183" spans="1:20" s="62" customFormat="1">
      <c r="A1183" s="59"/>
      <c r="B1183" s="59"/>
      <c r="C1183" s="59"/>
      <c r="D1183" s="59"/>
      <c r="E1183" s="59"/>
      <c r="F1183" s="59"/>
      <c r="G1183" s="59"/>
      <c r="H1183" s="59"/>
      <c r="I1183" s="59"/>
      <c r="J1183" s="59"/>
      <c r="K1183" s="59"/>
      <c r="L1183" s="59"/>
      <c r="M1183" s="59"/>
      <c r="N1183"/>
      <c r="O1183"/>
      <c r="P1183"/>
      <c r="Q1183"/>
      <c r="R1183"/>
      <c r="S1183"/>
      <c r="T1183"/>
    </row>
    <row r="1184" spans="1:20" s="62" customFormat="1">
      <c r="A1184" s="59"/>
      <c r="B1184" s="59"/>
      <c r="C1184" s="59"/>
      <c r="D1184" s="59"/>
      <c r="E1184" s="59"/>
      <c r="F1184" s="59"/>
      <c r="G1184" s="59"/>
      <c r="H1184" s="59"/>
      <c r="I1184" s="59"/>
      <c r="J1184" s="59"/>
      <c r="K1184" s="59"/>
      <c r="L1184" s="59"/>
      <c r="M1184" s="59"/>
      <c r="N1184"/>
      <c r="O1184"/>
      <c r="P1184"/>
      <c r="Q1184"/>
      <c r="R1184"/>
      <c r="S1184"/>
      <c r="T1184"/>
    </row>
    <row r="1185" spans="1:20" s="62" customFormat="1">
      <c r="A1185" s="59"/>
      <c r="B1185" s="59"/>
      <c r="C1185" s="59"/>
      <c r="D1185" s="59"/>
      <c r="E1185" s="59"/>
      <c r="F1185" s="59"/>
      <c r="G1185" s="59"/>
      <c r="H1185" s="59"/>
      <c r="I1185" s="59"/>
      <c r="J1185" s="59"/>
      <c r="K1185" s="59"/>
      <c r="L1185" s="59"/>
      <c r="M1185" s="59"/>
      <c r="N1185"/>
      <c r="O1185"/>
      <c r="P1185"/>
      <c r="Q1185"/>
      <c r="R1185"/>
      <c r="S1185"/>
      <c r="T1185"/>
    </row>
    <row r="1186" spans="1:20" s="62" customFormat="1">
      <c r="A1186" s="59"/>
      <c r="B1186" s="59"/>
      <c r="C1186" s="59"/>
      <c r="D1186" s="59"/>
      <c r="E1186" s="59"/>
      <c r="F1186" s="59"/>
      <c r="G1186" s="59"/>
      <c r="H1186" s="59"/>
      <c r="I1186" s="59"/>
      <c r="J1186" s="59"/>
      <c r="K1186" s="59"/>
      <c r="L1186" s="59"/>
      <c r="M1186" s="59"/>
      <c r="N1186"/>
      <c r="O1186"/>
      <c r="P1186"/>
      <c r="Q1186"/>
      <c r="R1186"/>
      <c r="S1186"/>
      <c r="T1186"/>
    </row>
    <row r="1187" spans="1:20" s="62" customFormat="1">
      <c r="A1187" s="59"/>
      <c r="B1187" s="59"/>
      <c r="C1187" s="59"/>
      <c r="D1187" s="59"/>
      <c r="E1187" s="59"/>
      <c r="F1187" s="59"/>
      <c r="G1187" s="59"/>
      <c r="H1187" s="59"/>
      <c r="I1187" s="59"/>
      <c r="J1187" s="59"/>
      <c r="K1187" s="59"/>
      <c r="L1187" s="59"/>
      <c r="M1187" s="59"/>
      <c r="N1187"/>
      <c r="O1187"/>
      <c r="P1187"/>
      <c r="Q1187"/>
      <c r="R1187"/>
      <c r="S1187"/>
      <c r="T1187"/>
    </row>
    <row r="1188" spans="1:20" s="62" customFormat="1">
      <c r="A1188" s="59"/>
      <c r="B1188" s="59"/>
      <c r="C1188" s="59"/>
      <c r="D1188" s="59"/>
      <c r="E1188" s="59"/>
      <c r="F1188" s="59"/>
      <c r="G1188" s="59"/>
      <c r="H1188" s="59"/>
      <c r="I1188" s="59"/>
      <c r="J1188" s="59"/>
      <c r="K1188" s="59"/>
      <c r="L1188" s="59"/>
      <c r="M1188" s="59"/>
      <c r="N1188"/>
      <c r="O1188"/>
      <c r="P1188"/>
      <c r="Q1188"/>
      <c r="R1188"/>
      <c r="S1188"/>
      <c r="T1188"/>
    </row>
    <row r="1189" spans="1:20" s="62" customFormat="1">
      <c r="A1189" s="59"/>
      <c r="B1189" s="59"/>
      <c r="C1189" s="59"/>
      <c r="D1189" s="59"/>
      <c r="E1189" s="59"/>
      <c r="F1189" s="59"/>
      <c r="G1189" s="59"/>
      <c r="H1189" s="59"/>
      <c r="I1189" s="59"/>
      <c r="J1189" s="59"/>
      <c r="K1189" s="59"/>
      <c r="L1189" s="59"/>
      <c r="M1189" s="59"/>
      <c r="N1189"/>
      <c r="O1189"/>
      <c r="P1189"/>
      <c r="Q1189"/>
      <c r="R1189"/>
      <c r="S1189"/>
      <c r="T1189"/>
    </row>
    <row r="1190" spans="1:20" s="62" customFormat="1">
      <c r="A1190" s="59"/>
      <c r="B1190" s="59"/>
      <c r="C1190" s="59"/>
      <c r="D1190" s="59"/>
      <c r="E1190" s="59"/>
      <c r="F1190" s="59"/>
      <c r="G1190" s="59"/>
      <c r="H1190" s="59"/>
      <c r="I1190" s="59"/>
      <c r="J1190" s="59"/>
      <c r="K1190" s="59"/>
      <c r="L1190" s="59"/>
      <c r="M1190" s="59"/>
      <c r="N1190"/>
      <c r="O1190"/>
      <c r="P1190"/>
      <c r="Q1190"/>
      <c r="R1190"/>
      <c r="S1190"/>
      <c r="T1190"/>
    </row>
    <row r="1191" spans="1:20" s="62" customFormat="1">
      <c r="A1191" s="59"/>
      <c r="B1191" s="59"/>
      <c r="C1191" s="59"/>
      <c r="D1191" s="59"/>
      <c r="E1191" s="59"/>
      <c r="F1191" s="59"/>
      <c r="G1191" s="59"/>
      <c r="H1191" s="59"/>
      <c r="I1191" s="59"/>
      <c r="J1191" s="59"/>
      <c r="K1191" s="59"/>
      <c r="L1191" s="59"/>
      <c r="M1191" s="59"/>
      <c r="N1191"/>
      <c r="O1191"/>
      <c r="P1191"/>
      <c r="Q1191"/>
      <c r="R1191"/>
      <c r="S1191"/>
      <c r="T1191"/>
    </row>
    <row r="1192" spans="1:20" s="62" customFormat="1">
      <c r="A1192" s="59"/>
      <c r="B1192" s="59"/>
      <c r="C1192" s="59"/>
      <c r="D1192" s="59"/>
      <c r="E1192" s="59"/>
      <c r="F1192" s="59"/>
      <c r="G1192" s="59"/>
      <c r="H1192" s="59"/>
      <c r="I1192" s="59"/>
      <c r="J1192" s="59"/>
      <c r="K1192" s="59"/>
      <c r="L1192" s="59"/>
      <c r="M1192" s="59"/>
      <c r="N1192"/>
      <c r="O1192"/>
      <c r="P1192"/>
      <c r="Q1192"/>
      <c r="R1192"/>
      <c r="S1192"/>
      <c r="T1192"/>
    </row>
    <row r="1193" spans="1:20" s="62" customFormat="1">
      <c r="A1193" s="59"/>
      <c r="B1193" s="59"/>
      <c r="C1193" s="59"/>
      <c r="D1193" s="59"/>
      <c r="E1193" s="59"/>
      <c r="F1193" s="59"/>
      <c r="G1193" s="59"/>
      <c r="H1193" s="59"/>
      <c r="I1193" s="59"/>
      <c r="J1193" s="59"/>
      <c r="K1193" s="59"/>
      <c r="L1193" s="59"/>
      <c r="M1193" s="59"/>
      <c r="N1193"/>
      <c r="O1193"/>
      <c r="P1193"/>
      <c r="Q1193"/>
      <c r="R1193"/>
      <c r="S1193"/>
      <c r="T1193"/>
    </row>
    <row r="1194" spans="1:20" s="62" customFormat="1">
      <c r="A1194" s="59"/>
      <c r="B1194" s="59"/>
      <c r="C1194" s="59"/>
      <c r="D1194" s="59"/>
      <c r="E1194" s="59"/>
      <c r="F1194" s="59"/>
      <c r="G1194" s="59"/>
      <c r="H1194" s="59"/>
      <c r="I1194" s="59"/>
      <c r="J1194" s="59"/>
      <c r="K1194" s="59"/>
      <c r="L1194" s="59"/>
      <c r="M1194" s="59"/>
      <c r="N1194"/>
      <c r="O1194"/>
      <c r="P1194"/>
      <c r="Q1194"/>
      <c r="R1194"/>
      <c r="S1194"/>
      <c r="T1194"/>
    </row>
    <row r="1195" spans="1:20" s="62" customFormat="1">
      <c r="A1195" s="59"/>
      <c r="B1195" s="59"/>
      <c r="C1195" s="59"/>
      <c r="D1195" s="59"/>
      <c r="E1195" s="59"/>
      <c r="F1195" s="59"/>
      <c r="G1195" s="59"/>
      <c r="H1195" s="59"/>
      <c r="I1195" s="59"/>
      <c r="J1195" s="59"/>
      <c r="K1195" s="59"/>
      <c r="L1195" s="59"/>
      <c r="M1195" s="59"/>
      <c r="N1195"/>
      <c r="O1195"/>
      <c r="P1195"/>
      <c r="Q1195"/>
      <c r="R1195"/>
      <c r="S1195"/>
      <c r="T1195"/>
    </row>
    <row r="1196" spans="1:20" s="62" customFormat="1">
      <c r="A1196" s="59"/>
      <c r="B1196" s="59"/>
      <c r="C1196" s="59"/>
      <c r="D1196" s="59"/>
      <c r="E1196" s="59"/>
      <c r="F1196" s="59"/>
      <c r="G1196" s="59"/>
      <c r="H1196" s="59"/>
      <c r="I1196" s="59"/>
      <c r="J1196" s="59"/>
      <c r="K1196" s="59"/>
      <c r="L1196" s="59"/>
      <c r="M1196" s="59"/>
      <c r="N1196"/>
      <c r="O1196"/>
      <c r="P1196"/>
      <c r="Q1196"/>
      <c r="R1196"/>
      <c r="S1196"/>
      <c r="T1196"/>
    </row>
    <row r="1197" spans="1:20" s="62" customFormat="1">
      <c r="A1197" s="59"/>
      <c r="B1197" s="59"/>
      <c r="C1197" s="59"/>
      <c r="D1197" s="59"/>
      <c r="E1197" s="59"/>
      <c r="F1197" s="59"/>
      <c r="G1197" s="59"/>
      <c r="H1197" s="59"/>
      <c r="I1197" s="59"/>
      <c r="J1197" s="59"/>
      <c r="K1197" s="59"/>
      <c r="L1197" s="59"/>
      <c r="M1197" s="59"/>
      <c r="N1197"/>
      <c r="O1197"/>
      <c r="P1197"/>
      <c r="Q1197"/>
      <c r="R1197"/>
      <c r="S1197"/>
      <c r="T1197"/>
    </row>
    <row r="1198" spans="1:20" s="62" customFormat="1">
      <c r="A1198" s="59"/>
      <c r="B1198" s="59"/>
      <c r="C1198" s="59"/>
      <c r="D1198" s="59"/>
      <c r="E1198" s="59"/>
      <c r="F1198" s="59"/>
      <c r="G1198" s="59"/>
      <c r="H1198" s="59"/>
      <c r="I1198" s="59"/>
      <c r="J1198" s="59"/>
      <c r="K1198" s="59"/>
      <c r="L1198" s="59"/>
      <c r="M1198" s="59"/>
      <c r="N1198"/>
      <c r="O1198"/>
      <c r="P1198"/>
      <c r="Q1198"/>
      <c r="R1198"/>
      <c r="S1198"/>
      <c r="T1198"/>
    </row>
    <row r="1199" spans="1:20" s="62" customFormat="1">
      <c r="A1199" s="59"/>
      <c r="B1199" s="59"/>
      <c r="C1199" s="59"/>
      <c r="D1199" s="59"/>
      <c r="E1199" s="59"/>
      <c r="F1199" s="59"/>
      <c r="G1199" s="59"/>
      <c r="H1199" s="59"/>
      <c r="I1199" s="59"/>
      <c r="J1199" s="59"/>
      <c r="K1199" s="59"/>
      <c r="L1199" s="59"/>
      <c r="M1199" s="59"/>
      <c r="N1199"/>
      <c r="O1199"/>
      <c r="P1199"/>
      <c r="Q1199"/>
      <c r="R1199"/>
      <c r="S1199"/>
      <c r="T1199"/>
    </row>
    <row r="1200" spans="1:20" s="62" customFormat="1">
      <c r="A1200" s="59"/>
      <c r="B1200" s="59"/>
      <c r="C1200" s="59"/>
      <c r="D1200" s="59"/>
      <c r="E1200" s="59"/>
      <c r="F1200" s="59"/>
      <c r="G1200" s="59"/>
      <c r="H1200" s="59"/>
      <c r="I1200" s="59"/>
      <c r="J1200" s="59"/>
      <c r="K1200" s="59"/>
      <c r="L1200" s="59"/>
      <c r="M1200" s="59"/>
      <c r="N1200"/>
      <c r="O1200"/>
      <c r="P1200"/>
      <c r="Q1200"/>
      <c r="R1200"/>
      <c r="S1200"/>
      <c r="T1200"/>
    </row>
    <row r="1201" spans="1:20" s="62" customFormat="1">
      <c r="A1201" s="59"/>
      <c r="B1201" s="59"/>
      <c r="C1201" s="59"/>
      <c r="D1201" s="59"/>
      <c r="E1201" s="59"/>
      <c r="F1201" s="59"/>
      <c r="G1201" s="59"/>
      <c r="H1201" s="59"/>
      <c r="I1201" s="59"/>
      <c r="J1201" s="59"/>
      <c r="K1201" s="59"/>
      <c r="L1201" s="59"/>
      <c r="M1201" s="59"/>
      <c r="N1201"/>
      <c r="O1201"/>
      <c r="P1201"/>
      <c r="Q1201"/>
      <c r="R1201"/>
      <c r="S1201"/>
      <c r="T1201"/>
    </row>
    <row r="1202" spans="1:20" s="62" customFormat="1">
      <c r="A1202" s="59"/>
      <c r="B1202" s="59"/>
      <c r="C1202" s="59"/>
      <c r="D1202" s="59"/>
      <c r="E1202" s="59"/>
      <c r="F1202" s="59"/>
      <c r="G1202" s="59"/>
      <c r="H1202" s="59"/>
      <c r="I1202" s="59"/>
      <c r="J1202" s="59"/>
      <c r="K1202" s="59"/>
      <c r="L1202" s="59"/>
      <c r="M1202" s="59"/>
      <c r="N1202"/>
      <c r="O1202"/>
      <c r="P1202"/>
      <c r="Q1202"/>
      <c r="R1202"/>
      <c r="S1202"/>
      <c r="T1202"/>
    </row>
    <row r="1203" spans="1:20" s="62" customFormat="1">
      <c r="A1203" s="59"/>
      <c r="B1203" s="59"/>
      <c r="C1203" s="59"/>
      <c r="D1203" s="59"/>
      <c r="E1203" s="59"/>
      <c r="F1203" s="59"/>
      <c r="G1203" s="59"/>
      <c r="H1203" s="59"/>
      <c r="I1203" s="59"/>
      <c r="J1203" s="59"/>
      <c r="K1203" s="59"/>
      <c r="L1203" s="59"/>
      <c r="M1203" s="59"/>
      <c r="N1203"/>
      <c r="O1203"/>
      <c r="P1203"/>
      <c r="Q1203"/>
      <c r="R1203"/>
      <c r="S1203"/>
      <c r="T1203"/>
    </row>
    <row r="1204" spans="1:20" s="62" customFormat="1">
      <c r="A1204" s="59"/>
      <c r="B1204" s="59"/>
      <c r="C1204" s="59"/>
      <c r="D1204" s="59"/>
      <c r="E1204" s="59"/>
      <c r="F1204" s="59"/>
      <c r="G1204" s="59"/>
      <c r="H1204" s="59"/>
      <c r="I1204" s="59"/>
      <c r="J1204" s="59"/>
      <c r="K1204" s="59"/>
      <c r="L1204" s="59"/>
      <c r="M1204" s="59"/>
      <c r="N1204"/>
      <c r="O1204"/>
      <c r="P1204"/>
      <c r="Q1204"/>
      <c r="R1204"/>
      <c r="S1204"/>
      <c r="T1204"/>
    </row>
    <row r="1205" spans="1:20" s="62" customFormat="1">
      <c r="A1205" s="59"/>
      <c r="B1205" s="59"/>
      <c r="C1205" s="59"/>
      <c r="D1205" s="59"/>
      <c r="E1205" s="59"/>
      <c r="F1205" s="59"/>
      <c r="G1205" s="59"/>
      <c r="H1205" s="59"/>
      <c r="I1205" s="59"/>
      <c r="J1205" s="59"/>
      <c r="K1205" s="59"/>
      <c r="L1205" s="59"/>
      <c r="M1205" s="59"/>
      <c r="N1205"/>
      <c r="O1205"/>
      <c r="P1205"/>
      <c r="Q1205"/>
      <c r="R1205"/>
      <c r="S1205"/>
      <c r="T1205"/>
    </row>
    <row r="1206" spans="1:20" s="62" customFormat="1">
      <c r="A1206" s="59"/>
      <c r="B1206" s="59"/>
      <c r="C1206" s="59"/>
      <c r="D1206" s="59"/>
      <c r="E1206" s="59"/>
      <c r="F1206" s="59"/>
      <c r="G1206" s="59"/>
      <c r="H1206" s="59"/>
      <c r="I1206" s="59"/>
      <c r="J1206" s="59"/>
      <c r="K1206" s="59"/>
      <c r="L1206" s="59"/>
      <c r="M1206" s="59"/>
      <c r="N1206"/>
      <c r="O1206"/>
      <c r="P1206"/>
      <c r="Q1206"/>
      <c r="R1206"/>
      <c r="S1206"/>
      <c r="T1206"/>
    </row>
    <row r="1207" spans="1:20" s="62" customFormat="1">
      <c r="A1207" s="59"/>
      <c r="B1207" s="59"/>
      <c r="C1207" s="59"/>
      <c r="D1207" s="59"/>
      <c r="E1207" s="59"/>
      <c r="F1207" s="59"/>
      <c r="G1207" s="59"/>
      <c r="H1207" s="59"/>
      <c r="I1207" s="59"/>
      <c r="J1207" s="59"/>
      <c r="K1207" s="59"/>
      <c r="L1207" s="59"/>
      <c r="M1207" s="59"/>
      <c r="N1207"/>
      <c r="O1207"/>
      <c r="P1207"/>
      <c r="Q1207"/>
      <c r="R1207"/>
      <c r="S1207"/>
      <c r="T1207"/>
    </row>
    <row r="1208" spans="1:20" s="62" customFormat="1">
      <c r="A1208" s="59"/>
      <c r="B1208" s="59"/>
      <c r="C1208" s="59"/>
      <c r="D1208" s="59"/>
      <c r="E1208" s="59"/>
      <c r="F1208" s="59"/>
      <c r="G1208" s="59"/>
      <c r="H1208" s="59"/>
      <c r="I1208" s="59"/>
      <c r="J1208" s="59"/>
      <c r="K1208" s="59"/>
      <c r="L1208" s="59"/>
      <c r="M1208" s="59"/>
      <c r="N1208"/>
      <c r="O1208"/>
      <c r="P1208"/>
      <c r="Q1208"/>
      <c r="R1208"/>
      <c r="S1208"/>
      <c r="T1208"/>
    </row>
    <row r="1209" spans="1:20" s="62" customFormat="1">
      <c r="A1209" s="59"/>
      <c r="B1209" s="59"/>
      <c r="C1209" s="59"/>
      <c r="D1209" s="59"/>
      <c r="E1209" s="59"/>
      <c r="F1209" s="59"/>
      <c r="G1209" s="59"/>
      <c r="H1209" s="59"/>
      <c r="I1209" s="59"/>
      <c r="J1209" s="59"/>
      <c r="K1209" s="59"/>
      <c r="L1209" s="59"/>
      <c r="M1209" s="59"/>
      <c r="N1209"/>
      <c r="O1209"/>
      <c r="P1209"/>
      <c r="Q1209"/>
      <c r="R1209"/>
      <c r="S1209"/>
      <c r="T1209"/>
    </row>
    <row r="1210" spans="1:20" s="62" customFormat="1">
      <c r="A1210" s="59"/>
      <c r="B1210" s="59"/>
      <c r="C1210" s="59"/>
      <c r="D1210" s="59"/>
      <c r="E1210" s="59"/>
      <c r="F1210" s="59"/>
      <c r="G1210" s="59"/>
      <c r="H1210" s="59"/>
      <c r="I1210" s="59"/>
      <c r="J1210" s="59"/>
      <c r="K1210" s="59"/>
      <c r="L1210" s="59"/>
      <c r="M1210" s="59"/>
      <c r="N1210"/>
      <c r="O1210"/>
      <c r="P1210"/>
      <c r="Q1210"/>
      <c r="R1210"/>
      <c r="S1210"/>
      <c r="T1210"/>
    </row>
    <row r="1211" spans="1:20" s="62" customFormat="1">
      <c r="A1211" s="59"/>
      <c r="B1211" s="59"/>
      <c r="C1211" s="59"/>
      <c r="D1211" s="59"/>
      <c r="E1211" s="59"/>
      <c r="F1211" s="59"/>
      <c r="G1211" s="59"/>
      <c r="H1211" s="59"/>
      <c r="I1211" s="59"/>
      <c r="J1211" s="59"/>
      <c r="K1211" s="59"/>
      <c r="L1211" s="59"/>
      <c r="M1211" s="59"/>
      <c r="N1211"/>
      <c r="O1211"/>
      <c r="P1211"/>
      <c r="Q1211"/>
      <c r="R1211"/>
      <c r="S1211"/>
      <c r="T1211"/>
    </row>
    <row r="1212" spans="1:20" s="62" customFormat="1">
      <c r="A1212" s="59"/>
      <c r="B1212" s="59"/>
      <c r="C1212" s="59"/>
      <c r="D1212" s="59"/>
      <c r="E1212" s="59"/>
      <c r="F1212" s="59"/>
      <c r="G1212" s="59"/>
      <c r="H1212" s="59"/>
      <c r="I1212" s="59"/>
      <c r="J1212" s="59"/>
      <c r="K1212" s="59"/>
      <c r="L1212" s="59"/>
      <c r="M1212" s="59"/>
      <c r="N1212"/>
      <c r="O1212"/>
      <c r="P1212"/>
      <c r="Q1212"/>
      <c r="R1212"/>
      <c r="S1212"/>
      <c r="T1212"/>
    </row>
    <row r="1213" spans="1:20" s="62" customFormat="1">
      <c r="A1213" s="59"/>
      <c r="B1213" s="59"/>
      <c r="C1213" s="59"/>
      <c r="D1213" s="59"/>
      <c r="E1213" s="59"/>
      <c r="F1213" s="59"/>
      <c r="G1213" s="59"/>
      <c r="H1213" s="59"/>
      <c r="I1213" s="59"/>
      <c r="J1213" s="59"/>
      <c r="K1213" s="59"/>
      <c r="L1213" s="59"/>
      <c r="M1213" s="59"/>
      <c r="N1213"/>
      <c r="O1213"/>
      <c r="P1213"/>
      <c r="Q1213"/>
      <c r="R1213"/>
      <c r="S1213"/>
      <c r="T1213"/>
    </row>
    <row r="1214" spans="1:20" s="62" customFormat="1">
      <c r="A1214" s="59"/>
      <c r="B1214" s="59"/>
      <c r="C1214" s="59"/>
      <c r="D1214" s="59"/>
      <c r="E1214" s="59"/>
      <c r="F1214" s="59"/>
      <c r="G1214" s="59"/>
      <c r="H1214" s="59"/>
      <c r="I1214" s="59"/>
      <c r="J1214" s="59"/>
      <c r="K1214" s="59"/>
      <c r="L1214" s="59"/>
      <c r="M1214" s="59"/>
      <c r="N1214"/>
      <c r="O1214"/>
      <c r="P1214"/>
      <c r="Q1214"/>
      <c r="R1214"/>
      <c r="S1214"/>
      <c r="T1214"/>
    </row>
    <row r="1215" spans="1:20" s="62" customFormat="1">
      <c r="A1215" s="59"/>
      <c r="B1215" s="59"/>
      <c r="C1215" s="59"/>
      <c r="D1215" s="59"/>
      <c r="E1215" s="59"/>
      <c r="F1215" s="59"/>
      <c r="G1215" s="59"/>
      <c r="H1215" s="59"/>
      <c r="I1215" s="59"/>
      <c r="J1215" s="59"/>
      <c r="K1215" s="59"/>
      <c r="L1215" s="59"/>
      <c r="M1215" s="59"/>
      <c r="N1215"/>
      <c r="O1215"/>
      <c r="P1215"/>
      <c r="Q1215"/>
      <c r="R1215"/>
      <c r="S1215"/>
      <c r="T1215"/>
    </row>
    <row r="1216" spans="1:20" s="62" customFormat="1">
      <c r="A1216" s="59"/>
      <c r="B1216" s="59"/>
      <c r="C1216" s="59"/>
      <c r="D1216" s="59"/>
      <c r="E1216" s="59"/>
      <c r="F1216" s="59"/>
      <c r="G1216" s="59"/>
      <c r="H1216" s="59"/>
      <c r="I1216" s="59"/>
      <c r="J1216" s="59"/>
      <c r="K1216" s="59"/>
      <c r="L1216" s="59"/>
      <c r="M1216" s="59"/>
      <c r="N1216"/>
      <c r="O1216"/>
      <c r="P1216"/>
      <c r="Q1216"/>
      <c r="R1216"/>
      <c r="S1216"/>
      <c r="T1216"/>
    </row>
    <row r="1217" spans="1:20" s="62" customFormat="1">
      <c r="A1217" s="59"/>
      <c r="B1217" s="59"/>
      <c r="C1217" s="59"/>
      <c r="D1217" s="59"/>
      <c r="E1217" s="59"/>
      <c r="F1217" s="59"/>
      <c r="G1217" s="59"/>
      <c r="H1217" s="59"/>
      <c r="I1217" s="59"/>
      <c r="J1217" s="59"/>
      <c r="K1217" s="59"/>
      <c r="L1217" s="59"/>
      <c r="M1217" s="59"/>
      <c r="N1217"/>
      <c r="O1217"/>
      <c r="P1217"/>
      <c r="Q1217"/>
      <c r="R1217"/>
      <c r="S1217"/>
      <c r="T1217"/>
    </row>
    <row r="1218" spans="1:20" s="62" customFormat="1">
      <c r="A1218" s="59"/>
      <c r="B1218" s="59"/>
      <c r="C1218" s="59"/>
      <c r="D1218" s="59"/>
      <c r="E1218" s="59"/>
      <c r="F1218" s="59"/>
      <c r="G1218" s="59"/>
      <c r="H1218" s="59"/>
      <c r="I1218" s="59"/>
      <c r="J1218" s="59"/>
      <c r="K1218" s="59"/>
      <c r="L1218" s="59"/>
      <c r="M1218" s="59"/>
      <c r="N1218"/>
      <c r="O1218"/>
      <c r="P1218"/>
      <c r="Q1218"/>
      <c r="R1218"/>
      <c r="S1218"/>
      <c r="T1218"/>
    </row>
    <row r="1219" spans="1:20" s="62" customFormat="1">
      <c r="A1219" s="59"/>
      <c r="B1219" s="59"/>
      <c r="C1219" s="59"/>
      <c r="D1219" s="59"/>
      <c r="E1219" s="59"/>
      <c r="F1219" s="59"/>
      <c r="G1219" s="59"/>
      <c r="H1219" s="59"/>
      <c r="I1219" s="59"/>
      <c r="J1219" s="59"/>
      <c r="K1219" s="59"/>
      <c r="L1219" s="59"/>
      <c r="M1219" s="59"/>
      <c r="N1219"/>
      <c r="O1219"/>
      <c r="P1219"/>
      <c r="Q1219"/>
      <c r="R1219"/>
      <c r="S1219"/>
      <c r="T1219"/>
    </row>
    <row r="1220" spans="1:20" s="62" customFormat="1">
      <c r="A1220" s="59"/>
      <c r="B1220" s="59"/>
      <c r="C1220" s="59"/>
      <c r="D1220" s="59"/>
      <c r="E1220" s="59"/>
      <c r="F1220" s="59"/>
      <c r="G1220" s="59"/>
      <c r="H1220" s="59"/>
      <c r="I1220" s="59"/>
      <c r="J1220" s="59"/>
      <c r="K1220" s="59"/>
      <c r="L1220" s="59"/>
      <c r="M1220" s="59"/>
      <c r="N1220"/>
      <c r="O1220"/>
      <c r="P1220"/>
      <c r="Q1220"/>
      <c r="R1220"/>
      <c r="S1220"/>
      <c r="T1220"/>
    </row>
    <row r="1221" spans="1:20" s="62" customFormat="1">
      <c r="A1221" s="59"/>
      <c r="B1221" s="59"/>
      <c r="C1221" s="59"/>
      <c r="D1221" s="59"/>
      <c r="E1221" s="59"/>
      <c r="F1221" s="59"/>
      <c r="G1221" s="59"/>
      <c r="H1221" s="59"/>
      <c r="I1221" s="59"/>
      <c r="J1221" s="59"/>
      <c r="K1221" s="59"/>
      <c r="L1221" s="59"/>
      <c r="M1221" s="59"/>
      <c r="N1221"/>
      <c r="O1221"/>
      <c r="P1221"/>
      <c r="Q1221"/>
      <c r="R1221"/>
      <c r="S1221"/>
      <c r="T1221"/>
    </row>
    <row r="1222" spans="1:20" s="62" customFormat="1">
      <c r="A1222" s="59"/>
      <c r="B1222" s="59"/>
      <c r="C1222" s="59"/>
      <c r="D1222" s="59"/>
      <c r="E1222" s="59"/>
      <c r="F1222" s="59"/>
      <c r="G1222" s="59"/>
      <c r="H1222" s="59"/>
      <c r="I1222" s="59"/>
      <c r="J1222" s="59"/>
      <c r="K1222" s="59"/>
      <c r="L1222" s="59"/>
      <c r="M1222" s="59"/>
      <c r="N1222"/>
      <c r="O1222"/>
      <c r="P1222"/>
      <c r="Q1222"/>
      <c r="R1222"/>
      <c r="S1222"/>
      <c r="T1222"/>
    </row>
    <row r="1223" spans="1:20" s="62" customFormat="1">
      <c r="A1223" s="59"/>
      <c r="B1223" s="59"/>
      <c r="C1223" s="59"/>
      <c r="D1223" s="59"/>
      <c r="E1223" s="59"/>
      <c r="F1223" s="59"/>
      <c r="G1223" s="59"/>
      <c r="H1223" s="59"/>
      <c r="I1223" s="59"/>
      <c r="J1223" s="59"/>
      <c r="K1223" s="59"/>
      <c r="L1223" s="59"/>
      <c r="M1223" s="59"/>
      <c r="N1223"/>
      <c r="O1223"/>
      <c r="P1223"/>
      <c r="Q1223"/>
      <c r="R1223"/>
      <c r="S1223"/>
      <c r="T1223"/>
    </row>
    <row r="1224" spans="1:20" s="62" customFormat="1">
      <c r="A1224" s="59"/>
      <c r="B1224" s="59"/>
      <c r="C1224" s="59"/>
      <c r="D1224" s="59"/>
      <c r="E1224" s="59"/>
      <c r="F1224" s="59"/>
      <c r="G1224" s="59"/>
      <c r="H1224" s="59"/>
      <c r="I1224" s="59"/>
      <c r="J1224" s="59"/>
      <c r="K1224" s="59"/>
      <c r="L1224" s="59"/>
      <c r="M1224" s="59"/>
      <c r="N1224"/>
      <c r="O1224"/>
      <c r="P1224"/>
      <c r="Q1224"/>
      <c r="R1224"/>
      <c r="S1224"/>
      <c r="T1224"/>
    </row>
    <row r="1225" spans="1:20" s="62" customFormat="1">
      <c r="A1225" s="59"/>
      <c r="B1225" s="59"/>
      <c r="C1225" s="59"/>
      <c r="D1225" s="59"/>
      <c r="E1225" s="59"/>
      <c r="F1225" s="59"/>
      <c r="G1225" s="59"/>
      <c r="H1225" s="59"/>
      <c r="I1225" s="59"/>
      <c r="J1225" s="59"/>
      <c r="K1225" s="59"/>
      <c r="L1225" s="59"/>
      <c r="M1225" s="59"/>
      <c r="N1225"/>
      <c r="O1225"/>
      <c r="P1225"/>
      <c r="Q1225"/>
      <c r="R1225"/>
      <c r="S1225"/>
      <c r="T1225"/>
    </row>
    <row r="1226" spans="1:20" s="62" customFormat="1">
      <c r="A1226" s="59"/>
      <c r="B1226" s="59"/>
      <c r="C1226" s="59"/>
      <c r="D1226" s="59"/>
      <c r="E1226" s="59"/>
      <c r="F1226" s="59"/>
      <c r="G1226" s="59"/>
      <c r="H1226" s="59"/>
      <c r="I1226" s="59"/>
      <c r="J1226" s="59"/>
      <c r="K1226" s="59"/>
      <c r="L1226" s="59"/>
      <c r="M1226" s="59"/>
      <c r="N1226"/>
      <c r="O1226"/>
      <c r="P1226"/>
      <c r="Q1226"/>
      <c r="R1226"/>
      <c r="S1226"/>
      <c r="T1226"/>
    </row>
    <row r="1227" spans="1:20" s="62" customFormat="1">
      <c r="A1227" s="59"/>
      <c r="B1227" s="59"/>
      <c r="C1227" s="59"/>
      <c r="D1227" s="59"/>
      <c r="E1227" s="59"/>
      <c r="F1227" s="59"/>
      <c r="G1227" s="59"/>
      <c r="H1227" s="59"/>
      <c r="I1227" s="59"/>
      <c r="J1227" s="59"/>
      <c r="K1227" s="59"/>
      <c r="L1227" s="59"/>
      <c r="M1227" s="59"/>
      <c r="N1227"/>
      <c r="O1227"/>
      <c r="P1227"/>
      <c r="Q1227"/>
      <c r="R1227"/>
      <c r="S1227"/>
      <c r="T1227"/>
    </row>
    <row r="1228" spans="1:20" s="62" customFormat="1">
      <c r="A1228" s="59"/>
      <c r="B1228" s="59"/>
      <c r="C1228" s="59"/>
      <c r="D1228" s="59"/>
      <c r="E1228" s="59"/>
      <c r="F1228" s="59"/>
      <c r="G1228" s="59"/>
      <c r="H1228" s="59"/>
      <c r="I1228" s="59"/>
      <c r="J1228" s="59"/>
      <c r="K1228" s="59"/>
      <c r="L1228" s="59"/>
      <c r="M1228" s="59"/>
      <c r="N1228"/>
      <c r="O1228"/>
      <c r="P1228"/>
      <c r="Q1228"/>
      <c r="R1228"/>
      <c r="S1228"/>
      <c r="T1228"/>
    </row>
    <row r="1229" spans="1:20" s="62" customFormat="1">
      <c r="A1229" s="59"/>
      <c r="B1229" s="59"/>
      <c r="C1229" s="59"/>
      <c r="D1229" s="59"/>
      <c r="E1229" s="59"/>
      <c r="F1229" s="59"/>
      <c r="G1229" s="59"/>
      <c r="H1229" s="59"/>
      <c r="I1229" s="59"/>
      <c r="J1229" s="59"/>
      <c r="K1229" s="59"/>
      <c r="L1229" s="59"/>
      <c r="M1229" s="59"/>
      <c r="N1229"/>
      <c r="O1229"/>
      <c r="P1229"/>
      <c r="Q1229"/>
      <c r="R1229"/>
      <c r="S1229"/>
      <c r="T1229"/>
    </row>
    <row r="1230" spans="1:20" s="62" customFormat="1">
      <c r="A1230" s="59"/>
      <c r="B1230" s="59"/>
      <c r="C1230" s="59"/>
      <c r="D1230" s="59"/>
      <c r="E1230" s="59"/>
      <c r="F1230" s="59"/>
      <c r="G1230" s="59"/>
      <c r="H1230" s="59"/>
      <c r="I1230" s="59"/>
      <c r="J1230" s="59"/>
      <c r="K1230" s="59"/>
      <c r="L1230" s="59"/>
      <c r="M1230" s="59"/>
      <c r="N1230"/>
      <c r="O1230"/>
      <c r="P1230"/>
      <c r="Q1230"/>
      <c r="R1230"/>
      <c r="S1230"/>
      <c r="T1230"/>
    </row>
    <row r="1231" spans="1:20" s="62" customFormat="1">
      <c r="A1231" s="59"/>
      <c r="B1231" s="59"/>
      <c r="C1231" s="59"/>
      <c r="D1231" s="59"/>
      <c r="E1231" s="59"/>
      <c r="F1231" s="59"/>
      <c r="G1231" s="59"/>
      <c r="H1231" s="59"/>
      <c r="I1231" s="59"/>
      <c r="J1231" s="59"/>
      <c r="K1231" s="59"/>
      <c r="L1231" s="59"/>
      <c r="M1231" s="59"/>
      <c r="N1231"/>
      <c r="O1231"/>
      <c r="P1231"/>
      <c r="Q1231"/>
      <c r="R1231"/>
      <c r="S1231"/>
      <c r="T1231"/>
    </row>
    <row r="1232" spans="1:20" s="62" customFormat="1">
      <c r="A1232" s="59"/>
      <c r="B1232" s="59"/>
      <c r="C1232" s="59"/>
      <c r="D1232" s="59"/>
      <c r="E1232" s="59"/>
      <c r="F1232" s="59"/>
      <c r="G1232" s="59"/>
      <c r="H1232" s="59"/>
      <c r="I1232" s="59"/>
      <c r="J1232" s="59"/>
      <c r="K1232" s="59"/>
      <c r="L1232" s="59"/>
      <c r="M1232" s="59"/>
      <c r="N1232"/>
      <c r="O1232"/>
      <c r="P1232"/>
      <c r="Q1232"/>
      <c r="R1232"/>
      <c r="S1232"/>
      <c r="T1232"/>
    </row>
    <row r="1233" spans="1:20" s="62" customFormat="1">
      <c r="A1233" s="59"/>
      <c r="B1233" s="59"/>
      <c r="C1233" s="59"/>
      <c r="D1233" s="59"/>
      <c r="E1233" s="59"/>
      <c r="F1233" s="59"/>
      <c r="G1233" s="59"/>
      <c r="H1233" s="59"/>
      <c r="I1233" s="59"/>
      <c r="J1233" s="59"/>
      <c r="K1233" s="59"/>
      <c r="L1233" s="59"/>
      <c r="M1233" s="59"/>
      <c r="N1233"/>
      <c r="O1233"/>
      <c r="P1233"/>
      <c r="Q1233"/>
      <c r="R1233"/>
      <c r="S1233"/>
      <c r="T1233"/>
    </row>
    <row r="1234" spans="1:20" s="62" customFormat="1">
      <c r="A1234" s="59"/>
      <c r="B1234" s="59"/>
      <c r="C1234" s="59"/>
      <c r="D1234" s="59"/>
      <c r="E1234" s="59"/>
      <c r="F1234" s="59"/>
      <c r="G1234" s="59"/>
      <c r="H1234" s="59"/>
      <c r="I1234" s="59"/>
      <c r="J1234" s="59"/>
      <c r="K1234" s="59"/>
      <c r="L1234" s="59"/>
      <c r="M1234" s="59"/>
      <c r="N1234"/>
      <c r="O1234"/>
      <c r="P1234"/>
      <c r="Q1234"/>
      <c r="R1234"/>
      <c r="S1234"/>
      <c r="T1234"/>
    </row>
    <row r="1235" spans="1:20" s="62" customFormat="1">
      <c r="A1235" s="59"/>
      <c r="B1235" s="59"/>
      <c r="C1235" s="59"/>
      <c r="D1235" s="59"/>
      <c r="E1235" s="59"/>
      <c r="F1235" s="59"/>
      <c r="G1235" s="59"/>
      <c r="H1235" s="59"/>
      <c r="I1235" s="59"/>
      <c r="J1235" s="59"/>
      <c r="K1235" s="59"/>
      <c r="L1235" s="59"/>
      <c r="M1235" s="59"/>
      <c r="N1235"/>
      <c r="O1235"/>
      <c r="P1235"/>
      <c r="Q1235"/>
      <c r="R1235"/>
      <c r="S1235"/>
      <c r="T1235"/>
    </row>
    <row r="1236" spans="1:20" s="62" customFormat="1">
      <c r="A1236" s="59"/>
      <c r="B1236" s="59"/>
      <c r="C1236" s="59"/>
      <c r="D1236" s="59"/>
      <c r="E1236" s="59"/>
      <c r="F1236" s="59"/>
      <c r="G1236" s="59"/>
      <c r="H1236" s="59"/>
      <c r="I1236" s="59"/>
      <c r="J1236" s="59"/>
      <c r="K1236" s="59"/>
      <c r="L1236" s="59"/>
      <c r="M1236" s="59"/>
      <c r="N1236"/>
      <c r="O1236"/>
      <c r="P1236"/>
      <c r="Q1236"/>
      <c r="R1236"/>
      <c r="S1236"/>
      <c r="T1236"/>
    </row>
    <row r="1237" spans="1:20" s="62" customFormat="1">
      <c r="A1237" s="59"/>
      <c r="B1237" s="59"/>
      <c r="C1237" s="59"/>
      <c r="D1237" s="59"/>
      <c r="E1237" s="59"/>
      <c r="F1237" s="59"/>
      <c r="G1237" s="59"/>
      <c r="H1237" s="59"/>
      <c r="I1237" s="59"/>
      <c r="J1237" s="59"/>
      <c r="K1237" s="59"/>
      <c r="L1237" s="59"/>
      <c r="M1237" s="59"/>
      <c r="N1237"/>
      <c r="O1237"/>
      <c r="P1237"/>
      <c r="Q1237"/>
      <c r="R1237"/>
      <c r="S1237"/>
      <c r="T1237"/>
    </row>
    <row r="1238" spans="1:20" s="62" customFormat="1">
      <c r="A1238" s="59"/>
      <c r="B1238" s="59"/>
      <c r="C1238" s="59"/>
      <c r="D1238" s="59"/>
      <c r="E1238" s="59"/>
      <c r="F1238" s="59"/>
      <c r="G1238" s="59"/>
      <c r="H1238" s="59"/>
      <c r="I1238" s="59"/>
      <c r="J1238" s="59"/>
      <c r="K1238" s="59"/>
      <c r="L1238" s="59"/>
      <c r="M1238" s="59"/>
      <c r="N1238"/>
      <c r="O1238"/>
      <c r="P1238"/>
      <c r="Q1238"/>
      <c r="R1238"/>
      <c r="S1238"/>
      <c r="T1238"/>
    </row>
    <row r="1239" spans="1:20" s="62" customFormat="1">
      <c r="A1239" s="59"/>
      <c r="B1239" s="59"/>
      <c r="C1239" s="59"/>
      <c r="D1239" s="59"/>
      <c r="E1239" s="59"/>
      <c r="F1239" s="59"/>
      <c r="G1239" s="59"/>
      <c r="H1239" s="59"/>
      <c r="I1239" s="59"/>
      <c r="J1239" s="59"/>
      <c r="K1239" s="59"/>
      <c r="L1239" s="59"/>
      <c r="M1239" s="59"/>
      <c r="N1239"/>
      <c r="O1239"/>
      <c r="P1239"/>
      <c r="Q1239"/>
      <c r="R1239"/>
      <c r="S1239"/>
      <c r="T1239"/>
    </row>
    <row r="1240" spans="1:20" s="62" customFormat="1">
      <c r="A1240" s="59"/>
      <c r="B1240" s="59"/>
      <c r="C1240" s="59"/>
      <c r="D1240" s="59"/>
      <c r="E1240" s="59"/>
      <c r="F1240" s="59"/>
      <c r="G1240" s="59"/>
      <c r="H1240" s="59"/>
      <c r="I1240" s="59"/>
      <c r="J1240" s="59"/>
      <c r="K1240" s="59"/>
      <c r="L1240" s="59"/>
      <c r="M1240" s="59"/>
      <c r="N1240"/>
      <c r="O1240"/>
      <c r="P1240"/>
      <c r="Q1240"/>
      <c r="R1240"/>
      <c r="S1240"/>
      <c r="T1240"/>
    </row>
    <row r="1241" spans="1:20" s="62" customFormat="1">
      <c r="A1241" s="59"/>
      <c r="B1241" s="59"/>
      <c r="C1241" s="59"/>
      <c r="D1241" s="59"/>
      <c r="E1241" s="59"/>
      <c r="F1241" s="59"/>
      <c r="G1241" s="59"/>
      <c r="H1241" s="59"/>
      <c r="I1241" s="59"/>
      <c r="J1241" s="59"/>
      <c r="K1241" s="59"/>
      <c r="L1241" s="59"/>
      <c r="M1241" s="59"/>
      <c r="N1241"/>
      <c r="O1241"/>
      <c r="P1241"/>
      <c r="Q1241"/>
      <c r="R1241"/>
      <c r="S1241"/>
      <c r="T1241"/>
    </row>
    <row r="1242" spans="1:20" s="62" customFormat="1">
      <c r="A1242" s="59"/>
      <c r="B1242" s="59"/>
      <c r="C1242" s="59"/>
      <c r="D1242" s="59"/>
      <c r="E1242" s="59"/>
      <c r="F1242" s="59"/>
      <c r="G1242" s="59"/>
      <c r="H1242" s="59"/>
      <c r="I1242" s="59"/>
      <c r="J1242" s="59"/>
      <c r="K1242" s="59"/>
      <c r="L1242" s="59"/>
      <c r="M1242" s="59"/>
      <c r="N1242"/>
      <c r="O1242"/>
      <c r="P1242"/>
      <c r="Q1242"/>
      <c r="R1242"/>
      <c r="S1242"/>
      <c r="T1242"/>
    </row>
    <row r="1243" spans="1:20" s="62" customFormat="1">
      <c r="A1243" s="59"/>
      <c r="B1243" s="59"/>
      <c r="C1243" s="59"/>
      <c r="D1243" s="59"/>
      <c r="E1243" s="59"/>
      <c r="F1243" s="59"/>
      <c r="G1243" s="59"/>
      <c r="H1243" s="59"/>
      <c r="I1243" s="59"/>
      <c r="J1243" s="59"/>
      <c r="K1243" s="59"/>
      <c r="L1243" s="59"/>
      <c r="M1243" s="59"/>
      <c r="N1243"/>
      <c r="O1243"/>
      <c r="P1243"/>
      <c r="Q1243"/>
      <c r="R1243"/>
      <c r="S1243"/>
      <c r="T1243"/>
    </row>
    <row r="1244" spans="1:20" s="62" customFormat="1">
      <c r="A1244" s="59"/>
      <c r="B1244" s="59"/>
      <c r="C1244" s="59"/>
      <c r="D1244" s="59"/>
      <c r="E1244" s="59"/>
      <c r="F1244" s="59"/>
      <c r="G1244" s="59"/>
      <c r="H1244" s="59"/>
      <c r="I1244" s="59"/>
      <c r="J1244" s="59"/>
      <c r="K1244" s="59"/>
      <c r="L1244" s="59"/>
      <c r="M1244" s="59"/>
      <c r="N1244"/>
      <c r="O1244"/>
      <c r="P1244"/>
      <c r="Q1244"/>
      <c r="R1244"/>
      <c r="S1244"/>
      <c r="T1244"/>
    </row>
    <row r="1245" spans="1:20" s="62" customFormat="1">
      <c r="A1245" s="59"/>
      <c r="B1245" s="59"/>
      <c r="C1245" s="59"/>
      <c r="D1245" s="59"/>
      <c r="E1245" s="59"/>
      <c r="F1245" s="59"/>
      <c r="G1245" s="59"/>
      <c r="H1245" s="59"/>
      <c r="I1245" s="59"/>
      <c r="J1245" s="59"/>
      <c r="K1245" s="59"/>
      <c r="L1245" s="59"/>
      <c r="M1245" s="59"/>
      <c r="N1245"/>
      <c r="O1245"/>
      <c r="P1245"/>
      <c r="Q1245"/>
      <c r="R1245"/>
      <c r="S1245"/>
      <c r="T1245"/>
    </row>
    <row r="1246" spans="1:20" s="62" customFormat="1">
      <c r="A1246" s="59"/>
      <c r="B1246" s="59"/>
      <c r="C1246" s="59"/>
      <c r="D1246" s="59"/>
      <c r="E1246" s="59"/>
      <c r="F1246" s="59"/>
      <c r="G1246" s="59"/>
      <c r="H1246" s="59"/>
      <c r="I1246" s="59"/>
      <c r="J1246" s="59"/>
      <c r="K1246" s="59"/>
      <c r="L1246" s="59"/>
      <c r="M1246" s="59"/>
      <c r="N1246"/>
      <c r="O1246"/>
      <c r="P1246"/>
      <c r="Q1246"/>
      <c r="R1246"/>
      <c r="S1246"/>
      <c r="T1246"/>
    </row>
    <row r="1247" spans="1:20" s="62" customFormat="1">
      <c r="A1247" s="59"/>
      <c r="B1247" s="59"/>
      <c r="C1247" s="59"/>
      <c r="D1247" s="59"/>
      <c r="E1247" s="59"/>
      <c r="F1247" s="59"/>
      <c r="G1247" s="59"/>
      <c r="H1247" s="59"/>
      <c r="I1247" s="59"/>
      <c r="J1247" s="59"/>
      <c r="K1247" s="59"/>
      <c r="L1247" s="59"/>
      <c r="M1247" s="59"/>
      <c r="N1247"/>
      <c r="O1247"/>
      <c r="P1247"/>
      <c r="Q1247"/>
      <c r="R1247"/>
      <c r="S1247"/>
      <c r="T1247"/>
    </row>
    <row r="1248" spans="1:20" s="62" customFormat="1">
      <c r="A1248" s="59"/>
      <c r="B1248" s="59"/>
      <c r="C1248" s="59"/>
      <c r="D1248" s="59"/>
      <c r="E1248" s="59"/>
      <c r="F1248" s="59"/>
      <c r="G1248" s="59"/>
      <c r="H1248" s="59"/>
      <c r="I1248" s="59"/>
      <c r="J1248" s="59"/>
      <c r="K1248" s="59"/>
      <c r="L1248" s="59"/>
      <c r="M1248" s="59"/>
      <c r="N1248"/>
      <c r="O1248"/>
      <c r="P1248"/>
      <c r="Q1248"/>
      <c r="R1248"/>
      <c r="S1248"/>
      <c r="T1248"/>
    </row>
    <row r="1249" spans="1:20" s="62" customFormat="1">
      <c r="A1249" s="59"/>
      <c r="B1249" s="59"/>
      <c r="C1249" s="59"/>
      <c r="D1249" s="59"/>
      <c r="E1249" s="59"/>
      <c r="F1249" s="59"/>
      <c r="G1249" s="59"/>
      <c r="H1249" s="59"/>
      <c r="I1249" s="59"/>
      <c r="J1249" s="59"/>
      <c r="K1249" s="59"/>
      <c r="L1249" s="59"/>
      <c r="M1249" s="59"/>
      <c r="N1249"/>
      <c r="O1249"/>
      <c r="P1249"/>
      <c r="Q1249"/>
      <c r="R1249"/>
      <c r="S1249"/>
      <c r="T1249"/>
    </row>
    <row r="1250" spans="1:20" s="62" customFormat="1">
      <c r="A1250" s="59"/>
      <c r="B1250" s="59"/>
      <c r="C1250" s="59"/>
      <c r="D1250" s="59"/>
      <c r="E1250" s="59"/>
      <c r="F1250" s="59"/>
      <c r="G1250" s="59"/>
      <c r="H1250" s="59"/>
      <c r="I1250" s="59"/>
      <c r="J1250" s="59"/>
      <c r="K1250" s="59"/>
      <c r="L1250" s="59"/>
      <c r="M1250" s="59"/>
      <c r="N1250"/>
      <c r="O1250"/>
      <c r="P1250"/>
      <c r="Q1250"/>
      <c r="R1250"/>
      <c r="S1250"/>
      <c r="T1250"/>
    </row>
    <row r="1251" spans="1:20" s="62" customFormat="1">
      <c r="A1251" s="59"/>
      <c r="B1251" s="59"/>
      <c r="C1251" s="59"/>
      <c r="D1251" s="59"/>
      <c r="E1251" s="59"/>
      <c r="F1251" s="59"/>
      <c r="G1251" s="59"/>
      <c r="H1251" s="59"/>
      <c r="I1251" s="59"/>
      <c r="J1251" s="59"/>
      <c r="K1251" s="59"/>
      <c r="L1251" s="59"/>
      <c r="M1251" s="59"/>
      <c r="N1251"/>
      <c r="O1251"/>
      <c r="P1251"/>
      <c r="Q1251"/>
      <c r="R1251"/>
      <c r="S1251"/>
      <c r="T1251"/>
    </row>
    <row r="1252" spans="1:20" s="62" customFormat="1">
      <c r="A1252" s="59"/>
      <c r="B1252" s="59"/>
      <c r="C1252" s="59"/>
      <c r="D1252" s="59"/>
      <c r="E1252" s="59"/>
      <c r="F1252" s="59"/>
      <c r="G1252" s="59"/>
      <c r="H1252" s="59"/>
      <c r="I1252" s="59"/>
      <c r="J1252" s="59"/>
      <c r="K1252" s="59"/>
      <c r="L1252" s="59"/>
      <c r="M1252" s="59"/>
      <c r="N1252"/>
      <c r="O1252"/>
      <c r="P1252"/>
      <c r="Q1252"/>
      <c r="R1252"/>
      <c r="S1252"/>
      <c r="T1252"/>
    </row>
    <row r="1253" spans="1:20" s="62" customFormat="1">
      <c r="A1253" s="59"/>
      <c r="B1253" s="59"/>
      <c r="C1253" s="59"/>
      <c r="D1253" s="59"/>
      <c r="E1253" s="59"/>
      <c r="F1253" s="59"/>
      <c r="G1253" s="59"/>
      <c r="H1253" s="59"/>
      <c r="I1253" s="59"/>
      <c r="J1253" s="59"/>
      <c r="K1253" s="59"/>
      <c r="L1253" s="59"/>
      <c r="M1253" s="59"/>
      <c r="N1253"/>
      <c r="O1253"/>
      <c r="P1253"/>
      <c r="Q1253"/>
      <c r="R1253"/>
      <c r="S1253"/>
      <c r="T1253"/>
    </row>
    <row r="1254" spans="1:20" s="62" customFormat="1">
      <c r="A1254" s="59"/>
      <c r="B1254" s="59"/>
      <c r="C1254" s="59"/>
      <c r="D1254" s="59"/>
      <c r="E1254" s="59"/>
      <c r="F1254" s="59"/>
      <c r="G1254" s="59"/>
      <c r="H1254" s="59"/>
      <c r="I1254" s="59"/>
      <c r="J1254" s="59"/>
      <c r="K1254" s="59"/>
      <c r="L1254" s="59"/>
      <c r="M1254" s="59"/>
      <c r="N1254"/>
      <c r="O1254"/>
      <c r="P1254"/>
      <c r="Q1254"/>
      <c r="R1254"/>
      <c r="S1254"/>
      <c r="T1254"/>
    </row>
    <row r="1255" spans="1:20" s="62" customFormat="1">
      <c r="A1255" s="59"/>
      <c r="B1255" s="59"/>
      <c r="C1255" s="59"/>
      <c r="D1255" s="59"/>
      <c r="E1255" s="59"/>
      <c r="F1255" s="59"/>
      <c r="G1255" s="59"/>
      <c r="H1255" s="59"/>
      <c r="I1255" s="59"/>
      <c r="J1255" s="59"/>
      <c r="K1255" s="59"/>
      <c r="L1255" s="59"/>
      <c r="M1255" s="59"/>
      <c r="N1255"/>
      <c r="O1255"/>
      <c r="P1255"/>
      <c r="Q1255"/>
      <c r="R1255"/>
      <c r="S1255"/>
      <c r="T1255"/>
    </row>
    <row r="1256" spans="1:20" s="62" customFormat="1">
      <c r="A1256" s="59"/>
      <c r="B1256" s="59"/>
      <c r="C1256" s="59"/>
      <c r="D1256" s="59"/>
      <c r="E1256" s="59"/>
      <c r="F1256" s="59"/>
      <c r="G1256" s="59"/>
      <c r="H1256" s="59"/>
      <c r="I1256" s="59"/>
      <c r="J1256" s="59"/>
      <c r="K1256" s="59"/>
      <c r="L1256" s="59"/>
      <c r="M1256" s="59"/>
      <c r="N1256"/>
      <c r="O1256"/>
      <c r="P1256"/>
      <c r="Q1256"/>
      <c r="R1256"/>
      <c r="S1256"/>
      <c r="T1256"/>
    </row>
    <row r="1257" spans="1:20" s="62" customFormat="1">
      <c r="A1257" s="59"/>
      <c r="B1257" s="59"/>
      <c r="C1257" s="59"/>
      <c r="D1257" s="59"/>
      <c r="E1257" s="59"/>
      <c r="F1257" s="59"/>
      <c r="G1257" s="59"/>
      <c r="H1257" s="59"/>
      <c r="I1257" s="59"/>
      <c r="J1257" s="59"/>
      <c r="K1257" s="59"/>
      <c r="L1257" s="59"/>
      <c r="M1257" s="59"/>
      <c r="N1257"/>
      <c r="O1257"/>
      <c r="P1257"/>
      <c r="Q1257"/>
      <c r="R1257"/>
      <c r="S1257"/>
      <c r="T1257"/>
    </row>
    <row r="1258" spans="1:20" s="62" customFormat="1">
      <c r="A1258" s="59"/>
      <c r="B1258" s="59"/>
      <c r="C1258" s="59"/>
      <c r="D1258" s="59"/>
      <c r="E1258" s="59"/>
      <c r="F1258" s="59"/>
      <c r="G1258" s="59"/>
      <c r="H1258" s="59"/>
      <c r="I1258" s="59"/>
      <c r="J1258" s="59"/>
      <c r="K1258" s="59"/>
      <c r="L1258" s="59"/>
      <c r="M1258" s="59"/>
      <c r="N1258"/>
      <c r="O1258"/>
      <c r="P1258"/>
      <c r="Q1258"/>
      <c r="R1258"/>
      <c r="S1258"/>
      <c r="T1258"/>
    </row>
    <row r="1259" spans="1:20" s="62" customFormat="1">
      <c r="A1259" s="59"/>
      <c r="B1259" s="59"/>
      <c r="C1259" s="59"/>
      <c r="D1259" s="59"/>
      <c r="E1259" s="59"/>
      <c r="F1259" s="59"/>
      <c r="G1259" s="59"/>
      <c r="H1259" s="59"/>
      <c r="I1259" s="59"/>
      <c r="J1259" s="59"/>
      <c r="K1259" s="59"/>
      <c r="L1259" s="59"/>
      <c r="M1259" s="59"/>
      <c r="N1259"/>
      <c r="O1259"/>
      <c r="P1259"/>
      <c r="Q1259"/>
      <c r="R1259"/>
      <c r="S1259"/>
      <c r="T1259"/>
    </row>
    <row r="1260" spans="1:20" s="62" customFormat="1">
      <c r="A1260" s="59"/>
      <c r="B1260" s="59"/>
      <c r="C1260" s="59"/>
      <c r="D1260" s="59"/>
      <c r="E1260" s="59"/>
      <c r="F1260" s="59"/>
      <c r="G1260" s="59"/>
      <c r="H1260" s="59"/>
      <c r="I1260" s="59"/>
      <c r="J1260" s="59"/>
      <c r="K1260" s="59"/>
      <c r="L1260" s="59"/>
      <c r="M1260" s="59"/>
      <c r="N1260"/>
      <c r="O1260"/>
      <c r="P1260"/>
      <c r="Q1260"/>
      <c r="R1260"/>
      <c r="S1260"/>
      <c r="T1260"/>
    </row>
    <row r="1261" spans="1:20" s="62" customFormat="1">
      <c r="A1261" s="59"/>
      <c r="B1261" s="59"/>
      <c r="C1261" s="59"/>
      <c r="D1261" s="59"/>
      <c r="E1261" s="59"/>
      <c r="F1261" s="59"/>
      <c r="G1261" s="59"/>
      <c r="H1261" s="59"/>
      <c r="I1261" s="59"/>
      <c r="J1261" s="59"/>
      <c r="K1261" s="59"/>
      <c r="L1261" s="59"/>
      <c r="M1261" s="59"/>
      <c r="N1261"/>
      <c r="O1261"/>
      <c r="P1261"/>
      <c r="Q1261"/>
      <c r="R1261"/>
      <c r="S1261"/>
      <c r="T1261"/>
    </row>
    <row r="1262" spans="1:20" s="62" customFormat="1">
      <c r="A1262" s="59"/>
      <c r="B1262" s="59"/>
      <c r="C1262" s="59"/>
      <c r="D1262" s="59"/>
      <c r="E1262" s="59"/>
      <c r="F1262" s="59"/>
      <c r="G1262" s="59"/>
      <c r="H1262" s="59"/>
      <c r="I1262" s="59"/>
      <c r="J1262" s="59"/>
      <c r="K1262" s="59"/>
      <c r="L1262" s="59"/>
      <c r="M1262" s="59"/>
      <c r="N1262"/>
      <c r="O1262"/>
      <c r="P1262"/>
      <c r="Q1262"/>
      <c r="R1262"/>
      <c r="S1262"/>
      <c r="T1262"/>
    </row>
    <row r="1263" spans="1:20" s="62" customFormat="1">
      <c r="A1263" s="59"/>
      <c r="B1263" s="59"/>
      <c r="C1263" s="59"/>
      <c r="D1263" s="59"/>
      <c r="E1263" s="59"/>
      <c r="F1263" s="59"/>
      <c r="G1263" s="59"/>
      <c r="H1263" s="59"/>
      <c r="I1263" s="59"/>
      <c r="J1263" s="59"/>
      <c r="K1263" s="59"/>
      <c r="L1263" s="59"/>
      <c r="M1263" s="59"/>
      <c r="N1263"/>
      <c r="O1263"/>
      <c r="P1263"/>
      <c r="Q1263"/>
      <c r="R1263"/>
      <c r="S1263"/>
      <c r="T1263"/>
    </row>
    <row r="1264" spans="1:20" s="62" customFormat="1">
      <c r="A1264" s="59"/>
      <c r="B1264" s="59"/>
      <c r="C1264" s="59"/>
      <c r="D1264" s="59"/>
      <c r="E1264" s="59"/>
      <c r="F1264" s="59"/>
      <c r="G1264" s="59"/>
      <c r="H1264" s="59"/>
      <c r="I1264" s="59"/>
      <c r="J1264" s="59"/>
      <c r="K1264" s="59"/>
      <c r="L1264" s="59"/>
      <c r="M1264" s="59"/>
      <c r="N1264"/>
      <c r="O1264"/>
      <c r="P1264"/>
      <c r="Q1264"/>
      <c r="R1264"/>
      <c r="S1264"/>
      <c r="T1264"/>
    </row>
    <row r="1265" spans="1:20" s="62" customFormat="1">
      <c r="A1265" s="59"/>
      <c r="B1265" s="59"/>
      <c r="C1265" s="59"/>
      <c r="D1265" s="59"/>
      <c r="E1265" s="59"/>
      <c r="F1265" s="59"/>
      <c r="G1265" s="59"/>
      <c r="H1265" s="59"/>
      <c r="I1265" s="59"/>
      <c r="J1265" s="59"/>
      <c r="K1265" s="59"/>
      <c r="L1265" s="59"/>
      <c r="M1265" s="59"/>
      <c r="N1265"/>
      <c r="O1265"/>
      <c r="P1265"/>
      <c r="Q1265"/>
      <c r="R1265"/>
      <c r="S1265"/>
      <c r="T1265"/>
    </row>
    <row r="1266" spans="1:20" s="62" customFormat="1">
      <c r="A1266" s="59"/>
      <c r="B1266" s="59"/>
      <c r="C1266" s="59"/>
      <c r="D1266" s="59"/>
      <c r="E1266" s="59"/>
      <c r="F1266" s="59"/>
      <c r="G1266" s="59"/>
      <c r="H1266" s="59"/>
      <c r="I1266" s="59"/>
      <c r="J1266" s="59"/>
      <c r="K1266" s="59"/>
      <c r="L1266" s="59"/>
      <c r="M1266" s="59"/>
      <c r="N1266"/>
      <c r="O1266"/>
      <c r="P1266"/>
      <c r="Q1266"/>
      <c r="R1266"/>
      <c r="S1266"/>
      <c r="T1266"/>
    </row>
    <row r="1267" spans="1:20" s="62" customFormat="1">
      <c r="A1267" s="59"/>
      <c r="B1267" s="59"/>
      <c r="C1267" s="59"/>
      <c r="D1267" s="59"/>
      <c r="E1267" s="59"/>
      <c r="F1267" s="59"/>
      <c r="G1267" s="59"/>
      <c r="H1267" s="59"/>
      <c r="I1267" s="59"/>
      <c r="J1267" s="59"/>
      <c r="K1267" s="59"/>
      <c r="L1267" s="59"/>
      <c r="M1267" s="59"/>
      <c r="N1267"/>
      <c r="O1267"/>
      <c r="P1267"/>
      <c r="Q1267"/>
      <c r="R1267"/>
      <c r="S1267"/>
      <c r="T1267"/>
    </row>
    <row r="1268" spans="1:20" s="62" customFormat="1">
      <c r="A1268" s="59"/>
      <c r="B1268" s="59"/>
      <c r="C1268" s="59"/>
      <c r="D1268" s="59"/>
      <c r="E1268" s="59"/>
      <c r="F1268" s="59"/>
      <c r="G1268" s="59"/>
      <c r="H1268" s="59"/>
      <c r="I1268" s="59"/>
      <c r="J1268" s="59"/>
      <c r="K1268" s="59"/>
      <c r="L1268" s="59"/>
      <c r="M1268" s="59"/>
      <c r="N1268"/>
      <c r="O1268"/>
      <c r="P1268"/>
      <c r="Q1268"/>
      <c r="R1268"/>
      <c r="S1268"/>
      <c r="T1268"/>
    </row>
    <row r="1269" spans="1:20" s="62" customFormat="1">
      <c r="A1269" s="59"/>
      <c r="B1269" s="59"/>
      <c r="C1269" s="59"/>
      <c r="D1269" s="59"/>
      <c r="E1269" s="59"/>
      <c r="F1269" s="59"/>
      <c r="G1269" s="59"/>
      <c r="H1269" s="59"/>
      <c r="I1269" s="59"/>
      <c r="J1269" s="59"/>
      <c r="K1269" s="59"/>
      <c r="L1269" s="59"/>
      <c r="M1269" s="59"/>
      <c r="N1269"/>
      <c r="O1269"/>
      <c r="P1269"/>
      <c r="Q1269"/>
      <c r="R1269"/>
      <c r="S1269"/>
      <c r="T1269"/>
    </row>
    <row r="1270" spans="1:20" s="62" customFormat="1">
      <c r="A1270" s="59"/>
      <c r="B1270" s="59"/>
      <c r="C1270" s="59"/>
      <c r="D1270" s="59"/>
      <c r="E1270" s="59"/>
      <c r="F1270" s="59"/>
      <c r="G1270" s="59"/>
      <c r="H1270" s="59"/>
      <c r="I1270" s="59"/>
      <c r="J1270" s="59"/>
      <c r="K1270" s="59"/>
      <c r="L1270" s="59"/>
      <c r="M1270" s="59"/>
      <c r="N1270"/>
      <c r="O1270"/>
      <c r="P1270"/>
      <c r="Q1270"/>
      <c r="R1270"/>
      <c r="S1270"/>
      <c r="T1270"/>
    </row>
    <row r="1271" spans="1:20" s="62" customFormat="1">
      <c r="A1271" s="59"/>
      <c r="B1271" s="59"/>
      <c r="C1271" s="59"/>
      <c r="D1271" s="59"/>
      <c r="E1271" s="59"/>
      <c r="F1271" s="59"/>
      <c r="G1271" s="59"/>
      <c r="H1271" s="59"/>
      <c r="I1271" s="59"/>
      <c r="J1271" s="59"/>
      <c r="K1271" s="59"/>
      <c r="L1271" s="59"/>
      <c r="M1271" s="59"/>
      <c r="N1271"/>
      <c r="O1271"/>
      <c r="P1271"/>
      <c r="Q1271"/>
      <c r="R1271"/>
      <c r="S1271"/>
      <c r="T1271"/>
    </row>
    <row r="1272" spans="1:20" s="62" customFormat="1">
      <c r="A1272" s="59"/>
      <c r="B1272" s="59"/>
      <c r="C1272" s="59"/>
      <c r="D1272" s="59"/>
      <c r="E1272" s="59"/>
      <c r="F1272" s="59"/>
      <c r="G1272" s="59"/>
      <c r="H1272" s="59"/>
      <c r="I1272" s="59"/>
      <c r="J1272" s="59"/>
      <c r="K1272" s="59"/>
      <c r="L1272" s="59"/>
      <c r="M1272" s="59"/>
      <c r="N1272"/>
      <c r="O1272"/>
      <c r="P1272"/>
      <c r="Q1272"/>
      <c r="R1272"/>
      <c r="S1272"/>
      <c r="T1272"/>
    </row>
    <row r="1273" spans="1:20" s="62" customFormat="1">
      <c r="A1273" s="59"/>
      <c r="B1273" s="59"/>
      <c r="C1273" s="59"/>
      <c r="D1273" s="59"/>
      <c r="E1273" s="59"/>
      <c r="F1273" s="59"/>
      <c r="G1273" s="59"/>
      <c r="H1273" s="59"/>
      <c r="I1273" s="59"/>
      <c r="J1273" s="59"/>
      <c r="K1273" s="59"/>
      <c r="L1273" s="59"/>
      <c r="M1273" s="59"/>
      <c r="N1273"/>
      <c r="O1273"/>
      <c r="P1273"/>
      <c r="Q1273"/>
      <c r="R1273"/>
      <c r="S1273"/>
      <c r="T1273"/>
    </row>
    <row r="1274" spans="1:20" s="62" customFormat="1">
      <c r="A1274" s="59"/>
      <c r="B1274" s="59"/>
      <c r="C1274" s="59"/>
      <c r="D1274" s="59"/>
      <c r="E1274" s="59"/>
      <c r="F1274" s="59"/>
      <c r="G1274" s="59"/>
      <c r="H1274" s="59"/>
      <c r="I1274" s="59"/>
      <c r="J1274" s="59"/>
      <c r="K1274" s="59"/>
      <c r="L1274" s="59"/>
      <c r="M1274" s="59"/>
      <c r="N1274"/>
      <c r="O1274"/>
      <c r="P1274"/>
      <c r="Q1274"/>
      <c r="R1274"/>
      <c r="S1274"/>
      <c r="T1274"/>
    </row>
    <row r="1275" spans="1:20" s="62" customFormat="1">
      <c r="A1275" s="59"/>
      <c r="B1275" s="59"/>
      <c r="C1275" s="59"/>
      <c r="D1275" s="59"/>
      <c r="E1275" s="59"/>
      <c r="F1275" s="59"/>
      <c r="G1275" s="59"/>
      <c r="H1275" s="59"/>
      <c r="I1275" s="59"/>
      <c r="J1275" s="59"/>
      <c r="K1275" s="59"/>
      <c r="L1275" s="59"/>
      <c r="M1275" s="59"/>
      <c r="N1275"/>
      <c r="O1275"/>
      <c r="P1275"/>
      <c r="Q1275"/>
      <c r="R1275"/>
      <c r="S1275"/>
      <c r="T1275"/>
    </row>
    <row r="1276" spans="1:20" s="62" customFormat="1">
      <c r="A1276" s="59"/>
      <c r="B1276" s="59"/>
      <c r="C1276" s="59"/>
      <c r="D1276" s="59"/>
      <c r="E1276" s="59"/>
      <c r="F1276" s="59"/>
      <c r="G1276" s="59"/>
      <c r="H1276" s="59"/>
      <c r="I1276" s="59"/>
      <c r="J1276" s="59"/>
      <c r="K1276" s="59"/>
      <c r="L1276" s="59"/>
      <c r="M1276" s="59"/>
      <c r="N1276"/>
      <c r="O1276"/>
      <c r="P1276"/>
      <c r="Q1276"/>
      <c r="R1276"/>
      <c r="S1276"/>
      <c r="T1276"/>
    </row>
    <row r="1277" spans="1:20" s="62" customFormat="1">
      <c r="A1277" s="59"/>
      <c r="B1277" s="59"/>
      <c r="C1277" s="59"/>
      <c r="D1277" s="59"/>
      <c r="E1277" s="59"/>
      <c r="F1277" s="59"/>
      <c r="G1277" s="59"/>
      <c r="H1277" s="59"/>
      <c r="I1277" s="59"/>
      <c r="J1277" s="59"/>
      <c r="K1277" s="59"/>
      <c r="L1277" s="59"/>
      <c r="M1277" s="59"/>
      <c r="N1277"/>
      <c r="O1277"/>
      <c r="P1277"/>
      <c r="Q1277"/>
      <c r="R1277"/>
      <c r="S1277"/>
      <c r="T1277"/>
    </row>
    <row r="1278" spans="1:20" s="62" customFormat="1">
      <c r="A1278" s="59"/>
      <c r="B1278" s="59"/>
      <c r="C1278" s="59"/>
      <c r="D1278" s="59"/>
      <c r="E1278" s="59"/>
      <c r="F1278" s="59"/>
      <c r="G1278" s="59"/>
      <c r="H1278" s="59"/>
      <c r="I1278" s="59"/>
      <c r="J1278" s="59"/>
      <c r="K1278" s="59"/>
      <c r="L1278" s="59"/>
      <c r="M1278" s="59"/>
      <c r="N1278"/>
      <c r="O1278"/>
      <c r="P1278"/>
      <c r="Q1278"/>
      <c r="R1278"/>
      <c r="S1278"/>
      <c r="T1278"/>
    </row>
    <row r="1279" spans="1:20" s="62" customFormat="1">
      <c r="A1279" s="59"/>
      <c r="B1279" s="59"/>
      <c r="C1279" s="59"/>
      <c r="D1279" s="59"/>
      <c r="E1279" s="59"/>
      <c r="F1279" s="59"/>
      <c r="G1279" s="59"/>
      <c r="H1279" s="59"/>
      <c r="I1279" s="59"/>
      <c r="J1279" s="59"/>
      <c r="K1279" s="59"/>
      <c r="L1279" s="59"/>
      <c r="M1279" s="59"/>
      <c r="N1279"/>
      <c r="O1279"/>
      <c r="P1279"/>
      <c r="Q1279"/>
      <c r="R1279"/>
      <c r="S1279"/>
      <c r="T1279"/>
    </row>
    <row r="1280" spans="1:20" s="62" customFormat="1">
      <c r="A1280" s="59"/>
      <c r="B1280" s="59"/>
      <c r="C1280" s="59"/>
      <c r="D1280" s="59"/>
      <c r="E1280" s="59"/>
      <c r="F1280" s="59"/>
      <c r="G1280" s="59"/>
      <c r="H1280" s="59"/>
      <c r="I1280" s="59"/>
      <c r="J1280" s="59"/>
      <c r="K1280" s="59"/>
      <c r="L1280" s="59"/>
      <c r="M1280" s="59"/>
      <c r="N1280"/>
      <c r="O1280"/>
      <c r="P1280"/>
      <c r="Q1280"/>
      <c r="R1280"/>
      <c r="S1280"/>
      <c r="T1280"/>
    </row>
    <row r="1281" spans="1:20" s="62" customFormat="1">
      <c r="A1281" s="59"/>
      <c r="B1281" s="59"/>
      <c r="C1281" s="59"/>
      <c r="D1281" s="59"/>
      <c r="E1281" s="59"/>
      <c r="F1281" s="59"/>
      <c r="G1281" s="59"/>
      <c r="H1281" s="59"/>
      <c r="I1281" s="59"/>
      <c r="J1281" s="59"/>
      <c r="K1281" s="59"/>
      <c r="L1281" s="59"/>
      <c r="M1281" s="59"/>
      <c r="N1281"/>
      <c r="O1281"/>
      <c r="P1281"/>
      <c r="Q1281"/>
      <c r="R1281"/>
      <c r="S1281"/>
      <c r="T1281"/>
    </row>
    <row r="1282" spans="1:20" s="62" customFormat="1">
      <c r="A1282" s="59"/>
      <c r="B1282" s="59"/>
      <c r="C1282" s="59"/>
      <c r="D1282" s="59"/>
      <c r="E1282" s="59"/>
      <c r="F1282" s="59"/>
      <c r="G1282" s="59"/>
      <c r="H1282" s="59"/>
      <c r="I1282" s="59"/>
      <c r="J1282" s="59"/>
      <c r="K1282" s="59"/>
      <c r="L1282" s="59"/>
      <c r="M1282" s="59"/>
      <c r="N1282"/>
      <c r="O1282"/>
      <c r="P1282"/>
      <c r="Q1282"/>
      <c r="R1282"/>
      <c r="S1282"/>
      <c r="T1282"/>
    </row>
    <row r="1283" spans="1:20" s="62" customFormat="1">
      <c r="A1283" s="59"/>
      <c r="B1283" s="59"/>
      <c r="C1283" s="59"/>
      <c r="D1283" s="59"/>
      <c r="E1283" s="59"/>
      <c r="F1283" s="59"/>
      <c r="G1283" s="59"/>
      <c r="H1283" s="59"/>
      <c r="I1283" s="59"/>
      <c r="J1283" s="59"/>
      <c r="K1283" s="59"/>
      <c r="L1283" s="59"/>
      <c r="M1283" s="59"/>
      <c r="N1283"/>
      <c r="O1283"/>
      <c r="P1283"/>
      <c r="Q1283"/>
      <c r="R1283"/>
      <c r="S1283"/>
      <c r="T1283"/>
    </row>
    <row r="1284" spans="1:20" s="62" customFormat="1">
      <c r="A1284" s="59"/>
      <c r="B1284" s="59"/>
      <c r="C1284" s="59"/>
      <c r="D1284" s="59"/>
      <c r="E1284" s="59"/>
      <c r="F1284" s="59"/>
      <c r="G1284" s="59"/>
      <c r="H1284" s="59"/>
      <c r="I1284" s="59"/>
      <c r="J1284" s="59"/>
      <c r="K1284" s="59"/>
      <c r="L1284" s="59"/>
      <c r="M1284" s="59"/>
      <c r="N1284"/>
      <c r="O1284"/>
      <c r="P1284"/>
      <c r="Q1284"/>
      <c r="R1284"/>
      <c r="S1284"/>
      <c r="T1284"/>
    </row>
    <row r="1285" spans="1:20" s="62" customFormat="1">
      <c r="A1285" s="59"/>
      <c r="B1285" s="59"/>
      <c r="C1285" s="59"/>
      <c r="D1285" s="59"/>
      <c r="E1285" s="59"/>
      <c r="F1285" s="59"/>
      <c r="G1285" s="59"/>
      <c r="H1285" s="59"/>
      <c r="I1285" s="59"/>
      <c r="J1285" s="59"/>
      <c r="K1285" s="59"/>
      <c r="L1285" s="59"/>
      <c r="M1285" s="59"/>
      <c r="N1285"/>
      <c r="O1285"/>
      <c r="P1285"/>
      <c r="Q1285"/>
      <c r="R1285"/>
      <c r="S1285"/>
      <c r="T1285"/>
    </row>
    <row r="1286" spans="1:20" s="62" customFormat="1">
      <c r="A1286" s="59"/>
      <c r="B1286" s="59"/>
      <c r="C1286" s="59"/>
      <c r="D1286" s="59"/>
      <c r="E1286" s="59"/>
      <c r="F1286" s="59"/>
      <c r="G1286" s="59"/>
      <c r="H1286" s="59"/>
      <c r="I1286" s="59"/>
      <c r="J1286" s="59"/>
      <c r="K1286" s="59"/>
      <c r="L1286" s="59"/>
      <c r="M1286" s="59"/>
      <c r="N1286"/>
      <c r="O1286"/>
      <c r="P1286"/>
      <c r="Q1286"/>
      <c r="R1286"/>
      <c r="S1286"/>
      <c r="T1286"/>
    </row>
    <row r="1287" spans="1:20" s="62" customFormat="1">
      <c r="A1287" s="59"/>
      <c r="B1287" s="59"/>
      <c r="C1287" s="59"/>
      <c r="D1287" s="59"/>
      <c r="E1287" s="59"/>
      <c r="F1287" s="59"/>
      <c r="G1287" s="59"/>
      <c r="H1287" s="59"/>
      <c r="I1287" s="59"/>
      <c r="J1287" s="59"/>
      <c r="K1287" s="59"/>
      <c r="L1287" s="59"/>
      <c r="M1287" s="59"/>
      <c r="N1287"/>
      <c r="O1287"/>
      <c r="P1287"/>
      <c r="Q1287"/>
      <c r="R1287"/>
      <c r="S1287"/>
      <c r="T1287"/>
    </row>
    <row r="1288" spans="1:20" s="62" customFormat="1">
      <c r="A1288" s="59"/>
      <c r="B1288" s="59"/>
      <c r="C1288" s="59"/>
      <c r="D1288" s="59"/>
      <c r="E1288" s="59"/>
      <c r="F1288" s="59"/>
      <c r="G1288" s="59"/>
      <c r="H1288" s="59"/>
      <c r="I1288" s="59"/>
      <c r="J1288" s="59"/>
      <c r="K1288" s="59"/>
      <c r="L1288" s="59"/>
      <c r="M1288" s="59"/>
      <c r="N1288"/>
      <c r="O1288"/>
      <c r="P1288"/>
      <c r="Q1288"/>
      <c r="R1288"/>
      <c r="S1288"/>
      <c r="T1288"/>
    </row>
    <row r="1289" spans="1:20" s="62" customFormat="1">
      <c r="A1289" s="59"/>
      <c r="B1289" s="59"/>
      <c r="C1289" s="59"/>
      <c r="D1289" s="59"/>
      <c r="E1289" s="59"/>
      <c r="F1289" s="59"/>
      <c r="G1289" s="59"/>
      <c r="H1289" s="59"/>
      <c r="I1289" s="59"/>
      <c r="J1289" s="59"/>
      <c r="K1289" s="59"/>
      <c r="L1289" s="59"/>
      <c r="M1289" s="59"/>
      <c r="N1289"/>
      <c r="O1289"/>
      <c r="P1289"/>
      <c r="Q1289"/>
      <c r="R1289"/>
      <c r="S1289"/>
      <c r="T1289"/>
    </row>
    <row r="1290" spans="1:20" s="62" customFormat="1">
      <c r="A1290" s="59"/>
      <c r="B1290" s="59"/>
      <c r="C1290" s="59"/>
      <c r="D1290" s="59"/>
      <c r="E1290" s="59"/>
      <c r="F1290" s="59"/>
      <c r="G1290" s="59"/>
      <c r="H1290" s="59"/>
      <c r="I1290" s="59"/>
      <c r="J1290" s="59"/>
      <c r="K1290" s="59"/>
      <c r="L1290" s="59"/>
      <c r="M1290" s="59"/>
      <c r="N1290"/>
      <c r="O1290"/>
      <c r="P1290"/>
      <c r="Q1290"/>
      <c r="R1290"/>
      <c r="S1290"/>
      <c r="T1290"/>
    </row>
    <row r="1291" spans="1:20" s="62" customFormat="1">
      <c r="A1291" s="59"/>
      <c r="B1291" s="59"/>
      <c r="C1291" s="59"/>
      <c r="D1291" s="59"/>
      <c r="E1291" s="59"/>
      <c r="F1291" s="59"/>
      <c r="G1291" s="59"/>
      <c r="H1291" s="59"/>
      <c r="I1291" s="59"/>
      <c r="J1291" s="59"/>
      <c r="K1291" s="59"/>
      <c r="L1291" s="59"/>
      <c r="M1291" s="59"/>
      <c r="N1291"/>
      <c r="O1291"/>
      <c r="P1291"/>
      <c r="Q1291"/>
      <c r="R1291"/>
      <c r="S1291"/>
      <c r="T1291"/>
    </row>
    <row r="1292" spans="1:20" s="62" customFormat="1">
      <c r="A1292" s="59"/>
      <c r="B1292" s="59"/>
      <c r="C1292" s="59"/>
      <c r="D1292" s="59"/>
      <c r="E1292" s="59"/>
      <c r="F1292" s="59"/>
      <c r="G1292" s="59"/>
      <c r="H1292" s="59"/>
      <c r="I1292" s="59"/>
      <c r="J1292" s="59"/>
      <c r="K1292" s="59"/>
      <c r="L1292" s="59"/>
      <c r="M1292" s="59"/>
      <c r="N1292"/>
      <c r="O1292"/>
      <c r="P1292"/>
      <c r="Q1292"/>
      <c r="R1292"/>
      <c r="S1292"/>
      <c r="T1292"/>
    </row>
    <row r="1293" spans="1:20" s="62" customFormat="1">
      <c r="A1293" s="59"/>
      <c r="B1293" s="59"/>
      <c r="C1293" s="59"/>
      <c r="D1293" s="59"/>
      <c r="E1293" s="59"/>
      <c r="F1293" s="59"/>
      <c r="G1293" s="59"/>
      <c r="H1293" s="59"/>
      <c r="I1293" s="59"/>
      <c r="J1293" s="59"/>
      <c r="K1293" s="59"/>
      <c r="L1293" s="59"/>
      <c r="M1293" s="59"/>
      <c r="N1293"/>
      <c r="O1293"/>
      <c r="P1293"/>
      <c r="Q1293"/>
      <c r="R1293"/>
      <c r="S1293"/>
      <c r="T1293"/>
    </row>
    <row r="1294" spans="1:20" s="62" customFormat="1">
      <c r="A1294" s="59"/>
      <c r="B1294" s="59"/>
      <c r="C1294" s="59"/>
      <c r="D1294" s="59"/>
      <c r="E1294" s="59"/>
      <c r="F1294" s="59"/>
      <c r="G1294" s="59"/>
      <c r="H1294" s="59"/>
      <c r="I1294" s="59"/>
      <c r="J1294" s="59"/>
      <c r="K1294" s="59"/>
      <c r="L1294" s="59"/>
      <c r="M1294" s="59"/>
      <c r="N1294"/>
      <c r="O1294"/>
      <c r="P1294"/>
      <c r="Q1294"/>
      <c r="R1294"/>
      <c r="S1294"/>
      <c r="T1294"/>
    </row>
    <row r="1295" spans="1:20" s="62" customFormat="1">
      <c r="A1295" s="59"/>
      <c r="B1295" s="59"/>
      <c r="C1295" s="59"/>
      <c r="D1295" s="59"/>
      <c r="E1295" s="59"/>
      <c r="F1295" s="59"/>
      <c r="G1295" s="59"/>
      <c r="H1295" s="59"/>
      <c r="I1295" s="59"/>
      <c r="J1295" s="59"/>
      <c r="K1295" s="59"/>
      <c r="L1295" s="59"/>
      <c r="M1295" s="59"/>
      <c r="N1295"/>
      <c r="O1295"/>
      <c r="P1295"/>
      <c r="Q1295"/>
      <c r="R1295"/>
      <c r="S1295"/>
      <c r="T1295"/>
    </row>
    <row r="1296" spans="1:20" s="62" customFormat="1">
      <c r="A1296" s="59"/>
      <c r="B1296" s="59"/>
      <c r="C1296" s="59"/>
      <c r="D1296" s="59"/>
      <c r="E1296" s="59"/>
      <c r="F1296" s="59"/>
      <c r="G1296" s="59"/>
      <c r="H1296" s="59"/>
      <c r="I1296" s="59"/>
      <c r="J1296" s="59"/>
      <c r="K1296" s="59"/>
      <c r="L1296" s="59"/>
      <c r="M1296" s="59"/>
      <c r="N1296"/>
      <c r="O1296"/>
      <c r="P1296"/>
      <c r="Q1296"/>
      <c r="R1296"/>
      <c r="S1296"/>
      <c r="T1296"/>
    </row>
    <row r="1297" spans="1:20" s="62" customFormat="1">
      <c r="A1297" s="59"/>
      <c r="B1297" s="59"/>
      <c r="C1297" s="59"/>
      <c r="D1297" s="59"/>
      <c r="E1297" s="59"/>
      <c r="F1297" s="59"/>
      <c r="G1297" s="59"/>
      <c r="H1297" s="59"/>
      <c r="I1297" s="59"/>
      <c r="J1297" s="59"/>
      <c r="K1297" s="59"/>
      <c r="L1297" s="59"/>
      <c r="M1297" s="59"/>
      <c r="N1297"/>
      <c r="O1297"/>
      <c r="P1297"/>
      <c r="Q1297"/>
      <c r="R1297"/>
      <c r="S1297"/>
      <c r="T1297"/>
    </row>
    <row r="1298" spans="1:20" s="62" customFormat="1">
      <c r="A1298" s="59"/>
      <c r="B1298" s="59"/>
      <c r="C1298" s="59"/>
      <c r="D1298" s="59"/>
      <c r="E1298" s="59"/>
      <c r="F1298" s="59"/>
      <c r="G1298" s="59"/>
      <c r="H1298" s="59"/>
      <c r="I1298" s="59"/>
      <c r="J1298" s="59"/>
      <c r="K1298" s="59"/>
      <c r="L1298" s="59"/>
      <c r="M1298" s="59"/>
      <c r="N1298"/>
      <c r="O1298"/>
      <c r="P1298"/>
      <c r="Q1298"/>
      <c r="R1298"/>
      <c r="S1298"/>
      <c r="T1298"/>
    </row>
    <row r="1299" spans="1:20" s="62" customFormat="1">
      <c r="A1299" s="59"/>
      <c r="B1299" s="59"/>
      <c r="C1299" s="59"/>
      <c r="D1299" s="59"/>
      <c r="E1299" s="59"/>
      <c r="F1299" s="59"/>
      <c r="G1299" s="59"/>
      <c r="H1299" s="59"/>
      <c r="I1299" s="59"/>
      <c r="J1299" s="59"/>
      <c r="K1299" s="59"/>
      <c r="L1299" s="59"/>
      <c r="M1299" s="59"/>
      <c r="N1299"/>
      <c r="O1299"/>
      <c r="P1299"/>
      <c r="Q1299"/>
      <c r="R1299"/>
      <c r="S1299"/>
      <c r="T1299"/>
    </row>
    <row r="1300" spans="1:20" s="62" customFormat="1">
      <c r="A1300" s="59"/>
      <c r="B1300" s="59"/>
      <c r="C1300" s="59"/>
      <c r="D1300" s="59"/>
      <c r="E1300" s="59"/>
      <c r="F1300" s="59"/>
      <c r="G1300" s="59"/>
      <c r="H1300" s="59"/>
      <c r="I1300" s="59"/>
      <c r="J1300" s="59"/>
      <c r="K1300" s="59"/>
      <c r="L1300" s="59"/>
      <c r="M1300" s="59"/>
      <c r="N1300"/>
      <c r="O1300"/>
      <c r="P1300"/>
      <c r="Q1300"/>
      <c r="R1300"/>
      <c r="S1300"/>
      <c r="T1300"/>
    </row>
    <row r="1301" spans="1:20" s="62" customFormat="1">
      <c r="A1301" s="59"/>
      <c r="B1301" s="59"/>
      <c r="C1301" s="59"/>
      <c r="D1301" s="59"/>
      <c r="E1301" s="59"/>
      <c r="F1301" s="59"/>
      <c r="G1301" s="59"/>
      <c r="H1301" s="59"/>
      <c r="I1301" s="59"/>
      <c r="J1301" s="59"/>
      <c r="K1301" s="59"/>
      <c r="L1301" s="59"/>
      <c r="M1301" s="59"/>
      <c r="N1301"/>
      <c r="O1301"/>
      <c r="P1301"/>
      <c r="Q1301"/>
      <c r="R1301"/>
      <c r="S1301"/>
      <c r="T1301"/>
    </row>
    <row r="1302" spans="1:20" s="62" customFormat="1">
      <c r="A1302" s="59"/>
      <c r="B1302" s="59"/>
      <c r="C1302" s="59"/>
      <c r="D1302" s="59"/>
      <c r="E1302" s="59"/>
      <c r="F1302" s="59"/>
      <c r="G1302" s="59"/>
      <c r="H1302" s="59"/>
      <c r="I1302" s="59"/>
      <c r="J1302" s="59"/>
      <c r="K1302" s="59"/>
      <c r="L1302" s="59"/>
      <c r="M1302" s="59"/>
      <c r="N1302"/>
      <c r="O1302"/>
      <c r="P1302"/>
      <c r="Q1302"/>
      <c r="R1302"/>
      <c r="S1302"/>
      <c r="T1302"/>
    </row>
    <row r="1303" spans="1:20" s="62" customFormat="1">
      <c r="A1303" s="59"/>
      <c r="B1303" s="59"/>
      <c r="C1303" s="59"/>
      <c r="D1303" s="59"/>
      <c r="E1303" s="59"/>
      <c r="F1303" s="59"/>
      <c r="G1303" s="59"/>
      <c r="H1303" s="59"/>
      <c r="I1303" s="59"/>
      <c r="J1303" s="59"/>
      <c r="K1303" s="59"/>
      <c r="L1303" s="59"/>
      <c r="M1303" s="59"/>
      <c r="N1303"/>
      <c r="O1303"/>
      <c r="P1303"/>
      <c r="Q1303"/>
      <c r="R1303"/>
      <c r="S1303"/>
      <c r="T1303"/>
    </row>
    <row r="1304" spans="1:20" s="62" customFormat="1">
      <c r="A1304" s="59"/>
      <c r="B1304" s="59"/>
      <c r="C1304" s="59"/>
      <c r="D1304" s="59"/>
      <c r="E1304" s="59"/>
      <c r="F1304" s="59"/>
      <c r="G1304" s="59"/>
      <c r="H1304" s="59"/>
      <c r="I1304" s="59"/>
      <c r="J1304" s="59"/>
      <c r="K1304" s="59"/>
      <c r="L1304" s="59"/>
      <c r="M1304" s="59"/>
      <c r="N1304"/>
      <c r="O1304"/>
      <c r="P1304"/>
      <c r="Q1304"/>
      <c r="R1304"/>
      <c r="S1304"/>
      <c r="T1304"/>
    </row>
    <row r="1305" spans="1:20" s="62" customFormat="1">
      <c r="A1305" s="59"/>
      <c r="B1305" s="59"/>
      <c r="C1305" s="59"/>
      <c r="D1305" s="59"/>
      <c r="E1305" s="59"/>
      <c r="F1305" s="59"/>
      <c r="G1305" s="59"/>
      <c r="H1305" s="59"/>
      <c r="I1305" s="59"/>
      <c r="J1305" s="59"/>
      <c r="K1305" s="59"/>
      <c r="L1305" s="59"/>
      <c r="M1305" s="59"/>
      <c r="N1305"/>
      <c r="O1305"/>
      <c r="P1305"/>
      <c r="Q1305"/>
      <c r="R1305"/>
      <c r="S1305"/>
      <c r="T1305"/>
    </row>
    <row r="1306" spans="1:20" s="62" customFormat="1">
      <c r="A1306" s="59"/>
      <c r="B1306" s="59"/>
      <c r="C1306" s="59"/>
      <c r="D1306" s="59"/>
      <c r="E1306" s="59"/>
      <c r="F1306" s="59"/>
      <c r="G1306" s="59"/>
      <c r="H1306" s="59"/>
      <c r="I1306" s="59"/>
      <c r="J1306" s="59"/>
      <c r="K1306" s="59"/>
      <c r="L1306" s="59"/>
      <c r="M1306" s="59"/>
      <c r="N1306"/>
      <c r="O1306"/>
      <c r="P1306"/>
      <c r="Q1306"/>
      <c r="R1306"/>
      <c r="S1306"/>
      <c r="T1306"/>
    </row>
    <row r="1307" spans="1:20" s="62" customFormat="1">
      <c r="A1307" s="59"/>
      <c r="B1307" s="59"/>
      <c r="C1307" s="59"/>
      <c r="D1307" s="59"/>
      <c r="E1307" s="59"/>
      <c r="F1307" s="59"/>
      <c r="G1307" s="59"/>
      <c r="H1307" s="59"/>
      <c r="I1307" s="59"/>
      <c r="J1307" s="59"/>
      <c r="K1307" s="59"/>
      <c r="L1307" s="59"/>
      <c r="M1307" s="59"/>
      <c r="N1307"/>
      <c r="O1307"/>
      <c r="P1307"/>
      <c r="Q1307"/>
      <c r="R1307"/>
      <c r="S1307"/>
      <c r="T1307"/>
    </row>
    <row r="1308" spans="1:20" s="62" customFormat="1">
      <c r="A1308" s="59"/>
      <c r="B1308" s="59"/>
      <c r="C1308" s="59"/>
      <c r="D1308" s="59"/>
      <c r="E1308" s="59"/>
      <c r="F1308" s="59"/>
      <c r="G1308" s="59"/>
      <c r="H1308" s="59"/>
      <c r="I1308" s="59"/>
      <c r="J1308" s="59"/>
      <c r="K1308" s="59"/>
      <c r="L1308" s="59"/>
      <c r="M1308" s="59"/>
      <c r="N1308"/>
      <c r="O1308"/>
      <c r="P1308"/>
      <c r="Q1308"/>
      <c r="R1308"/>
      <c r="S1308"/>
      <c r="T1308"/>
    </row>
    <row r="1309" spans="1:20" s="62" customFormat="1">
      <c r="A1309" s="59"/>
      <c r="B1309" s="59"/>
      <c r="C1309" s="59"/>
      <c r="D1309" s="59"/>
      <c r="E1309" s="59"/>
      <c r="F1309" s="59"/>
      <c r="G1309" s="59"/>
      <c r="H1309" s="59"/>
      <c r="I1309" s="59"/>
      <c r="J1309" s="59"/>
      <c r="K1309" s="59"/>
      <c r="L1309" s="59"/>
      <c r="M1309" s="59"/>
      <c r="N1309"/>
      <c r="O1309"/>
      <c r="P1309"/>
      <c r="Q1309"/>
      <c r="R1309"/>
      <c r="S1309"/>
      <c r="T1309"/>
    </row>
    <row r="1310" spans="1:20" s="62" customFormat="1">
      <c r="A1310" s="59"/>
      <c r="B1310" s="59"/>
      <c r="C1310" s="59"/>
      <c r="D1310" s="59"/>
      <c r="E1310" s="59"/>
      <c r="F1310" s="59"/>
      <c r="G1310" s="59"/>
      <c r="H1310" s="59"/>
      <c r="I1310" s="59"/>
      <c r="J1310" s="59"/>
      <c r="K1310" s="59"/>
      <c r="L1310" s="59"/>
      <c r="M1310" s="59"/>
      <c r="N1310"/>
      <c r="O1310"/>
      <c r="P1310"/>
      <c r="Q1310"/>
      <c r="R1310"/>
      <c r="S1310"/>
      <c r="T1310"/>
    </row>
    <row r="1311" spans="1:20" s="62" customFormat="1">
      <c r="A1311" s="59"/>
      <c r="B1311" s="59"/>
      <c r="C1311" s="59"/>
      <c r="D1311" s="59"/>
      <c r="E1311" s="59"/>
      <c r="F1311" s="59"/>
      <c r="G1311" s="59"/>
      <c r="H1311" s="59"/>
      <c r="I1311" s="59"/>
      <c r="J1311" s="59"/>
      <c r="K1311" s="59"/>
      <c r="L1311" s="59"/>
      <c r="M1311" s="59"/>
      <c r="N1311"/>
      <c r="O1311"/>
      <c r="P1311"/>
      <c r="Q1311"/>
      <c r="R1311"/>
      <c r="S1311"/>
      <c r="T1311"/>
    </row>
    <row r="1312" spans="1:20" s="62" customFormat="1">
      <c r="A1312" s="59"/>
      <c r="B1312" s="59"/>
      <c r="C1312" s="59"/>
      <c r="D1312" s="59"/>
      <c r="E1312" s="59"/>
      <c r="F1312" s="59"/>
      <c r="G1312" s="59"/>
      <c r="H1312" s="59"/>
      <c r="I1312" s="59"/>
      <c r="J1312" s="59"/>
      <c r="K1312" s="59"/>
      <c r="L1312" s="59"/>
      <c r="M1312" s="59"/>
      <c r="N1312"/>
      <c r="O1312"/>
      <c r="P1312"/>
      <c r="Q1312"/>
      <c r="R1312"/>
      <c r="S1312"/>
      <c r="T1312"/>
    </row>
    <row r="1313" spans="1:20" s="62" customFormat="1">
      <c r="A1313" s="59"/>
      <c r="B1313" s="59"/>
      <c r="C1313" s="59"/>
      <c r="D1313" s="59"/>
      <c r="E1313" s="59"/>
      <c r="F1313" s="59"/>
      <c r="G1313" s="59"/>
      <c r="H1313" s="59"/>
      <c r="I1313" s="59"/>
      <c r="J1313" s="59"/>
      <c r="K1313" s="59"/>
      <c r="L1313" s="59"/>
      <c r="M1313" s="59"/>
      <c r="N1313"/>
      <c r="O1313"/>
      <c r="P1313"/>
      <c r="Q1313"/>
      <c r="R1313"/>
      <c r="S1313"/>
      <c r="T1313"/>
    </row>
    <row r="1314" spans="1:20" s="62" customFormat="1">
      <c r="A1314" s="59"/>
      <c r="B1314" s="59"/>
      <c r="C1314" s="59"/>
      <c r="D1314" s="59"/>
      <c r="E1314" s="59"/>
      <c r="F1314" s="59"/>
      <c r="G1314" s="59"/>
      <c r="H1314" s="59"/>
      <c r="I1314" s="59"/>
      <c r="J1314" s="59"/>
      <c r="K1314" s="59"/>
      <c r="L1314" s="59"/>
      <c r="M1314" s="59"/>
      <c r="N1314"/>
      <c r="O1314"/>
      <c r="P1314"/>
      <c r="Q1314"/>
      <c r="R1314"/>
      <c r="S1314"/>
      <c r="T1314"/>
    </row>
    <row r="1315" spans="1:20" s="62" customFormat="1">
      <c r="A1315" s="59"/>
      <c r="B1315" s="59"/>
      <c r="C1315" s="59"/>
      <c r="D1315" s="59"/>
      <c r="E1315" s="59"/>
      <c r="F1315" s="59"/>
      <c r="G1315" s="59"/>
      <c r="H1315" s="59"/>
      <c r="I1315" s="59"/>
      <c r="J1315" s="59"/>
      <c r="K1315" s="59"/>
      <c r="L1315" s="59"/>
      <c r="M1315" s="59"/>
      <c r="N1315"/>
      <c r="O1315"/>
      <c r="P1315"/>
      <c r="Q1315"/>
      <c r="R1315"/>
      <c r="S1315"/>
      <c r="T1315"/>
    </row>
    <row r="1316" spans="1:20" s="62" customFormat="1">
      <c r="A1316" s="59"/>
      <c r="B1316" s="59"/>
      <c r="C1316" s="59"/>
      <c r="D1316" s="59"/>
      <c r="E1316" s="59"/>
      <c r="F1316" s="59"/>
      <c r="G1316" s="59"/>
      <c r="H1316" s="59"/>
      <c r="I1316" s="59"/>
      <c r="J1316" s="59"/>
      <c r="K1316" s="59"/>
      <c r="L1316" s="59"/>
      <c r="M1316" s="59"/>
      <c r="N1316"/>
      <c r="O1316"/>
      <c r="P1316"/>
      <c r="Q1316"/>
      <c r="R1316"/>
      <c r="S1316"/>
      <c r="T1316"/>
    </row>
    <row r="1317" spans="1:20" s="62" customFormat="1">
      <c r="A1317" s="59"/>
      <c r="B1317" s="59"/>
      <c r="C1317" s="59"/>
      <c r="D1317" s="59"/>
      <c r="E1317" s="59"/>
      <c r="F1317" s="59"/>
      <c r="G1317" s="59"/>
      <c r="H1317" s="59"/>
      <c r="I1317" s="59"/>
      <c r="J1317" s="59"/>
      <c r="K1317" s="59"/>
      <c r="L1317" s="59"/>
      <c r="M1317" s="59"/>
      <c r="N1317"/>
      <c r="O1317"/>
      <c r="P1317"/>
      <c r="Q1317"/>
      <c r="R1317"/>
      <c r="S1317"/>
      <c r="T1317"/>
    </row>
    <row r="1318" spans="1:20" s="62" customFormat="1">
      <c r="A1318" s="59"/>
      <c r="B1318" s="59"/>
      <c r="C1318" s="59"/>
      <c r="D1318" s="59"/>
      <c r="E1318" s="59"/>
      <c r="F1318" s="59"/>
      <c r="G1318" s="59"/>
      <c r="H1318" s="59"/>
      <c r="I1318" s="59"/>
      <c r="J1318" s="59"/>
      <c r="K1318" s="59"/>
      <c r="L1318" s="59"/>
      <c r="M1318" s="59"/>
      <c r="N1318"/>
      <c r="O1318"/>
      <c r="P1318"/>
      <c r="Q1318"/>
      <c r="R1318"/>
      <c r="S1318"/>
      <c r="T1318"/>
    </row>
    <row r="1319" spans="1:20" s="62" customFormat="1">
      <c r="A1319" s="59"/>
      <c r="B1319" s="59"/>
      <c r="C1319" s="59"/>
      <c r="D1319" s="59"/>
      <c r="E1319" s="59"/>
      <c r="F1319" s="59"/>
      <c r="G1319" s="59"/>
      <c r="H1319" s="59"/>
      <c r="I1319" s="59"/>
      <c r="J1319" s="59"/>
      <c r="K1319" s="59"/>
      <c r="L1319" s="59"/>
      <c r="M1319" s="59"/>
      <c r="N1319"/>
      <c r="O1319"/>
      <c r="P1319"/>
      <c r="Q1319"/>
      <c r="R1319"/>
      <c r="S1319"/>
      <c r="T1319"/>
    </row>
    <row r="1320" spans="1:20" s="62" customFormat="1">
      <c r="A1320" s="59"/>
      <c r="B1320" s="59"/>
      <c r="C1320" s="59"/>
      <c r="D1320" s="59"/>
      <c r="E1320" s="59"/>
      <c r="F1320" s="59"/>
      <c r="G1320" s="59"/>
      <c r="H1320" s="59"/>
      <c r="I1320" s="59"/>
      <c r="J1320" s="59"/>
      <c r="K1320" s="59"/>
      <c r="L1320" s="59"/>
      <c r="M1320" s="59"/>
      <c r="N1320"/>
      <c r="O1320"/>
      <c r="P1320"/>
      <c r="Q1320"/>
      <c r="R1320"/>
      <c r="S1320"/>
      <c r="T1320"/>
    </row>
    <row r="1321" spans="1:20" s="62" customFormat="1">
      <c r="A1321" s="59"/>
      <c r="B1321" s="59"/>
      <c r="C1321" s="59"/>
      <c r="D1321" s="59"/>
      <c r="E1321" s="59"/>
      <c r="F1321" s="59"/>
      <c r="G1321" s="59"/>
      <c r="H1321" s="59"/>
      <c r="I1321" s="59"/>
      <c r="J1321" s="59"/>
      <c r="K1321" s="59"/>
      <c r="L1321" s="59"/>
      <c r="M1321" s="59"/>
      <c r="N1321"/>
      <c r="O1321"/>
      <c r="P1321"/>
      <c r="Q1321"/>
      <c r="R1321"/>
      <c r="S1321"/>
      <c r="T1321"/>
    </row>
    <row r="1322" spans="1:20" s="62" customFormat="1">
      <c r="A1322" s="59"/>
      <c r="B1322" s="59"/>
      <c r="C1322" s="59"/>
      <c r="D1322" s="59"/>
      <c r="E1322" s="59"/>
      <c r="F1322" s="59"/>
      <c r="G1322" s="59"/>
      <c r="H1322" s="59"/>
      <c r="I1322" s="59"/>
      <c r="J1322" s="59"/>
      <c r="K1322" s="59"/>
      <c r="L1322" s="59"/>
      <c r="M1322" s="59"/>
      <c r="N1322"/>
      <c r="O1322"/>
      <c r="P1322"/>
      <c r="Q1322"/>
      <c r="R1322"/>
      <c r="S1322"/>
      <c r="T1322"/>
    </row>
    <row r="1323" spans="1:20" s="62" customFormat="1">
      <c r="A1323" s="59"/>
      <c r="B1323" s="59"/>
      <c r="C1323" s="59"/>
      <c r="D1323" s="59"/>
      <c r="E1323" s="59"/>
      <c r="F1323" s="59"/>
      <c r="G1323" s="59"/>
      <c r="H1323" s="59"/>
      <c r="I1323" s="59"/>
      <c r="J1323" s="59"/>
      <c r="K1323" s="59"/>
      <c r="L1323" s="59"/>
      <c r="M1323" s="59"/>
      <c r="N1323"/>
      <c r="O1323"/>
      <c r="P1323"/>
      <c r="Q1323"/>
      <c r="R1323"/>
      <c r="S1323"/>
      <c r="T1323"/>
    </row>
    <row r="1324" spans="1:20" s="62" customFormat="1">
      <c r="A1324" s="59"/>
      <c r="B1324" s="59"/>
      <c r="C1324" s="59"/>
      <c r="D1324" s="59"/>
      <c r="E1324" s="59"/>
      <c r="F1324" s="59"/>
      <c r="G1324" s="59"/>
      <c r="H1324" s="59"/>
      <c r="I1324" s="59"/>
      <c r="J1324" s="59"/>
      <c r="K1324" s="59"/>
      <c r="L1324" s="59"/>
      <c r="M1324" s="59"/>
      <c r="N1324"/>
      <c r="O1324"/>
      <c r="P1324"/>
      <c r="Q1324"/>
      <c r="R1324"/>
      <c r="S1324"/>
      <c r="T1324"/>
    </row>
    <row r="1325" spans="1:20" s="62" customFormat="1">
      <c r="A1325" s="59"/>
      <c r="B1325" s="59"/>
      <c r="C1325" s="59"/>
      <c r="D1325" s="59"/>
      <c r="E1325" s="59"/>
      <c r="F1325" s="59"/>
      <c r="G1325" s="59"/>
      <c r="H1325" s="59"/>
      <c r="I1325" s="59"/>
      <c r="J1325" s="59"/>
      <c r="K1325" s="59"/>
      <c r="L1325" s="59"/>
      <c r="M1325" s="59"/>
      <c r="N1325"/>
      <c r="O1325"/>
      <c r="P1325"/>
      <c r="Q1325"/>
      <c r="R1325"/>
      <c r="S1325"/>
      <c r="T1325"/>
    </row>
    <row r="1326" spans="1:20" s="62" customFormat="1">
      <c r="A1326" s="59"/>
      <c r="B1326" s="59"/>
      <c r="C1326" s="59"/>
      <c r="D1326" s="59"/>
      <c r="E1326" s="59"/>
      <c r="F1326" s="59"/>
      <c r="G1326" s="59"/>
      <c r="H1326" s="59"/>
      <c r="I1326" s="59"/>
      <c r="J1326" s="59"/>
      <c r="K1326" s="59"/>
      <c r="L1326" s="59"/>
      <c r="M1326" s="59"/>
      <c r="N1326"/>
      <c r="O1326"/>
      <c r="P1326"/>
      <c r="Q1326"/>
      <c r="R1326"/>
      <c r="S1326"/>
      <c r="T1326"/>
    </row>
    <row r="1327" spans="1:20" s="62" customFormat="1">
      <c r="A1327" s="59"/>
      <c r="B1327" s="59"/>
      <c r="C1327" s="59"/>
      <c r="D1327" s="59"/>
      <c r="E1327" s="59"/>
      <c r="F1327" s="59"/>
      <c r="G1327" s="59"/>
      <c r="H1327" s="59"/>
      <c r="I1327" s="59"/>
      <c r="J1327" s="59"/>
      <c r="K1327" s="59"/>
      <c r="L1327" s="59"/>
      <c r="M1327" s="59"/>
      <c r="N1327"/>
      <c r="O1327"/>
      <c r="P1327"/>
      <c r="Q1327"/>
      <c r="R1327"/>
      <c r="S1327"/>
      <c r="T1327"/>
    </row>
    <row r="1328" spans="1:20" s="62" customFormat="1">
      <c r="A1328" s="59"/>
      <c r="B1328" s="59"/>
      <c r="C1328" s="59"/>
      <c r="D1328" s="59"/>
      <c r="E1328" s="59"/>
      <c r="F1328" s="59"/>
      <c r="G1328" s="59"/>
      <c r="H1328" s="59"/>
      <c r="I1328" s="59"/>
      <c r="J1328" s="59"/>
      <c r="K1328" s="59"/>
      <c r="L1328" s="59"/>
      <c r="M1328" s="59"/>
      <c r="N1328"/>
      <c r="O1328"/>
      <c r="P1328"/>
      <c r="Q1328"/>
      <c r="R1328"/>
      <c r="S1328"/>
      <c r="T1328"/>
    </row>
    <row r="1329" spans="1:20" s="62" customFormat="1">
      <c r="A1329" s="59"/>
      <c r="B1329" s="59"/>
      <c r="C1329" s="59"/>
      <c r="D1329" s="59"/>
      <c r="E1329" s="59"/>
      <c r="F1329" s="59"/>
      <c r="G1329" s="59"/>
      <c r="H1329" s="59"/>
      <c r="I1329" s="59"/>
      <c r="J1329" s="59"/>
      <c r="K1329" s="59"/>
      <c r="L1329" s="59"/>
      <c r="M1329" s="59"/>
      <c r="N1329"/>
      <c r="O1329"/>
      <c r="P1329"/>
      <c r="Q1329"/>
      <c r="R1329"/>
      <c r="S1329"/>
      <c r="T1329"/>
    </row>
    <row r="1330" spans="1:20" s="62" customFormat="1">
      <c r="A1330" s="59"/>
      <c r="B1330" s="59"/>
      <c r="C1330" s="59"/>
      <c r="D1330" s="59"/>
      <c r="E1330" s="59"/>
      <c r="F1330" s="59"/>
      <c r="G1330" s="59"/>
      <c r="H1330" s="59"/>
      <c r="I1330" s="59"/>
      <c r="J1330" s="59"/>
      <c r="K1330" s="59"/>
      <c r="L1330" s="59"/>
      <c r="M1330" s="59"/>
      <c r="N1330"/>
      <c r="O1330"/>
      <c r="P1330"/>
      <c r="Q1330"/>
      <c r="R1330"/>
      <c r="S1330"/>
      <c r="T1330"/>
    </row>
    <row r="1331" spans="1:20" s="62" customFormat="1">
      <c r="A1331" s="59"/>
      <c r="B1331" s="59"/>
      <c r="C1331" s="59"/>
      <c r="D1331" s="59"/>
      <c r="E1331" s="59"/>
      <c r="F1331" s="59"/>
      <c r="G1331" s="59"/>
      <c r="H1331" s="59"/>
      <c r="I1331" s="59"/>
      <c r="J1331" s="59"/>
      <c r="K1331" s="59"/>
      <c r="L1331" s="59"/>
      <c r="M1331" s="59"/>
      <c r="N1331"/>
      <c r="O1331"/>
      <c r="P1331"/>
      <c r="Q1331"/>
      <c r="R1331"/>
      <c r="S1331"/>
      <c r="T1331"/>
    </row>
    <row r="1332" spans="1:20" s="62" customFormat="1">
      <c r="A1332" s="59"/>
      <c r="B1332" s="59"/>
      <c r="C1332" s="59"/>
      <c r="D1332" s="59"/>
      <c r="E1332" s="59"/>
      <c r="F1332" s="59"/>
      <c r="G1332" s="59"/>
      <c r="H1332" s="59"/>
      <c r="I1332" s="59"/>
      <c r="J1332" s="59"/>
      <c r="K1332" s="59"/>
      <c r="L1332" s="59"/>
      <c r="M1332" s="59"/>
      <c r="N1332"/>
      <c r="O1332"/>
      <c r="P1332"/>
      <c r="Q1332"/>
      <c r="R1332"/>
      <c r="S1332"/>
      <c r="T1332"/>
    </row>
    <row r="1333" spans="1:20" s="62" customFormat="1">
      <c r="A1333" s="59"/>
      <c r="B1333" s="59"/>
      <c r="C1333" s="59"/>
      <c r="D1333" s="59"/>
      <c r="E1333" s="59"/>
      <c r="F1333" s="59"/>
      <c r="G1333" s="59"/>
      <c r="H1333" s="59"/>
      <c r="I1333" s="59"/>
      <c r="J1333" s="59"/>
      <c r="K1333" s="59"/>
      <c r="L1333" s="59"/>
      <c r="M1333" s="59"/>
      <c r="N1333"/>
      <c r="O1333"/>
      <c r="P1333"/>
      <c r="Q1333"/>
      <c r="R1333"/>
      <c r="S1333"/>
      <c r="T1333"/>
    </row>
    <row r="1334" spans="1:20" s="62" customFormat="1">
      <c r="A1334" s="59"/>
      <c r="B1334" s="59"/>
      <c r="C1334" s="59"/>
      <c r="D1334" s="59"/>
      <c r="E1334" s="59"/>
      <c r="F1334" s="59"/>
      <c r="G1334" s="59"/>
      <c r="H1334" s="59"/>
      <c r="I1334" s="59"/>
      <c r="J1334" s="59"/>
      <c r="K1334" s="59"/>
      <c r="L1334" s="59"/>
      <c r="M1334" s="59"/>
      <c r="N1334"/>
      <c r="O1334"/>
      <c r="P1334"/>
      <c r="Q1334"/>
      <c r="R1334"/>
      <c r="S1334"/>
      <c r="T1334"/>
    </row>
    <row r="1335" spans="1:20" s="62" customFormat="1">
      <c r="A1335" s="59"/>
      <c r="B1335" s="59"/>
      <c r="C1335" s="59"/>
      <c r="D1335" s="59"/>
      <c r="E1335" s="59"/>
      <c r="F1335" s="59"/>
      <c r="G1335" s="59"/>
      <c r="H1335" s="59"/>
      <c r="I1335" s="59"/>
      <c r="J1335" s="59"/>
      <c r="K1335" s="59"/>
      <c r="L1335" s="59"/>
      <c r="M1335" s="59"/>
      <c r="N1335"/>
      <c r="O1335"/>
      <c r="P1335"/>
      <c r="Q1335"/>
      <c r="R1335"/>
      <c r="S1335"/>
      <c r="T1335"/>
    </row>
    <row r="1336" spans="1:20" s="62" customFormat="1">
      <c r="A1336" s="59"/>
      <c r="B1336" s="59"/>
      <c r="C1336" s="59"/>
      <c r="D1336" s="59"/>
      <c r="E1336" s="59"/>
      <c r="F1336" s="59"/>
      <c r="G1336" s="59"/>
      <c r="H1336" s="59"/>
      <c r="I1336" s="59"/>
      <c r="J1336" s="59"/>
      <c r="K1336" s="59"/>
      <c r="L1336" s="59"/>
      <c r="M1336" s="59"/>
      <c r="N1336"/>
      <c r="O1336"/>
      <c r="P1336"/>
      <c r="Q1336"/>
      <c r="R1336"/>
      <c r="S1336"/>
      <c r="T1336"/>
    </row>
    <row r="1337" spans="1:20" s="62" customFormat="1">
      <c r="A1337" s="59"/>
      <c r="B1337" s="59"/>
      <c r="C1337" s="59"/>
      <c r="D1337" s="59"/>
      <c r="E1337" s="59"/>
      <c r="F1337" s="59"/>
      <c r="G1337" s="59"/>
      <c r="H1337" s="59"/>
      <c r="I1337" s="59"/>
      <c r="J1337" s="59"/>
      <c r="K1337" s="59"/>
      <c r="L1337" s="59"/>
      <c r="M1337" s="59"/>
      <c r="N1337"/>
      <c r="O1337"/>
      <c r="P1337"/>
      <c r="Q1337"/>
      <c r="R1337"/>
      <c r="S1337"/>
      <c r="T1337"/>
    </row>
    <row r="1338" spans="1:20" s="62" customFormat="1">
      <c r="A1338" s="59"/>
      <c r="B1338" s="59"/>
      <c r="C1338" s="59"/>
      <c r="D1338" s="59"/>
      <c r="E1338" s="59"/>
      <c r="F1338" s="59"/>
      <c r="G1338" s="59"/>
      <c r="H1338" s="59"/>
      <c r="I1338" s="59"/>
      <c r="J1338" s="59"/>
      <c r="K1338" s="59"/>
      <c r="L1338" s="59"/>
      <c r="M1338" s="59"/>
      <c r="N1338"/>
      <c r="O1338"/>
      <c r="P1338"/>
      <c r="Q1338"/>
      <c r="R1338"/>
      <c r="S1338"/>
      <c r="T1338"/>
    </row>
    <row r="1339" spans="1:20" s="62" customFormat="1">
      <c r="A1339" s="59"/>
      <c r="B1339" s="59"/>
      <c r="C1339" s="59"/>
      <c r="D1339" s="59"/>
      <c r="E1339" s="59"/>
      <c r="F1339" s="59"/>
      <c r="G1339" s="59"/>
      <c r="H1339" s="59"/>
      <c r="I1339" s="59"/>
      <c r="J1339" s="59"/>
      <c r="K1339" s="59"/>
      <c r="L1339" s="59"/>
      <c r="M1339" s="59"/>
      <c r="N1339"/>
      <c r="O1339"/>
      <c r="P1339"/>
      <c r="Q1339"/>
      <c r="R1339"/>
      <c r="S1339"/>
      <c r="T1339"/>
    </row>
    <row r="1340" spans="1:20" s="62" customFormat="1">
      <c r="A1340" s="59"/>
      <c r="B1340" s="59"/>
      <c r="C1340" s="59"/>
      <c r="D1340" s="59"/>
      <c r="E1340" s="59"/>
      <c r="F1340" s="59"/>
      <c r="G1340" s="59"/>
      <c r="H1340" s="59"/>
      <c r="I1340" s="59"/>
      <c r="J1340" s="59"/>
      <c r="K1340" s="59"/>
      <c r="L1340" s="59"/>
      <c r="M1340" s="59"/>
      <c r="N1340"/>
      <c r="O1340"/>
      <c r="P1340"/>
      <c r="Q1340"/>
      <c r="R1340"/>
      <c r="S1340"/>
      <c r="T1340"/>
    </row>
    <row r="1341" spans="1:20" s="62" customFormat="1">
      <c r="A1341" s="59"/>
      <c r="B1341" s="59"/>
      <c r="C1341" s="59"/>
      <c r="D1341" s="59"/>
      <c r="E1341" s="59"/>
      <c r="F1341" s="59"/>
      <c r="G1341" s="59"/>
      <c r="H1341" s="59"/>
      <c r="I1341" s="59"/>
      <c r="J1341" s="59"/>
      <c r="K1341" s="59"/>
      <c r="L1341" s="59"/>
      <c r="M1341" s="59"/>
      <c r="N1341"/>
      <c r="O1341"/>
      <c r="P1341"/>
      <c r="Q1341"/>
      <c r="R1341"/>
      <c r="S1341"/>
      <c r="T1341"/>
    </row>
    <row r="1342" spans="1:20" s="62" customFormat="1">
      <c r="A1342" s="59"/>
      <c r="B1342" s="59"/>
      <c r="C1342" s="59"/>
      <c r="D1342" s="59"/>
      <c r="E1342" s="59"/>
      <c r="F1342" s="59"/>
      <c r="G1342" s="59"/>
      <c r="H1342" s="59"/>
      <c r="I1342" s="59"/>
      <c r="J1342" s="59"/>
      <c r="K1342" s="59"/>
      <c r="L1342" s="59"/>
      <c r="M1342" s="59"/>
      <c r="N1342"/>
      <c r="O1342"/>
      <c r="P1342"/>
      <c r="Q1342"/>
      <c r="R1342"/>
      <c r="S1342"/>
      <c r="T1342"/>
    </row>
    <row r="1343" spans="1:20" s="62" customFormat="1">
      <c r="A1343" s="59"/>
      <c r="B1343" s="59"/>
      <c r="C1343" s="59"/>
      <c r="D1343" s="59"/>
      <c r="E1343" s="59"/>
      <c r="F1343" s="59"/>
      <c r="G1343" s="59"/>
      <c r="H1343" s="59"/>
      <c r="I1343" s="59"/>
      <c r="J1343" s="59"/>
      <c r="K1343" s="59"/>
      <c r="L1343" s="59"/>
      <c r="M1343" s="59"/>
      <c r="N1343"/>
      <c r="O1343"/>
      <c r="P1343"/>
      <c r="Q1343"/>
      <c r="R1343"/>
      <c r="S1343"/>
      <c r="T1343"/>
    </row>
    <row r="1344" spans="1:20" s="62" customFormat="1">
      <c r="A1344" s="59"/>
      <c r="B1344" s="59"/>
      <c r="C1344" s="59"/>
      <c r="D1344" s="59"/>
      <c r="E1344" s="59"/>
      <c r="F1344" s="59"/>
      <c r="G1344" s="59"/>
      <c r="H1344" s="59"/>
      <c r="I1344" s="59"/>
      <c r="J1344" s="59"/>
      <c r="K1344" s="59"/>
      <c r="L1344" s="59"/>
      <c r="M1344" s="59"/>
      <c r="N1344"/>
      <c r="O1344"/>
      <c r="P1344"/>
      <c r="Q1344"/>
      <c r="R1344"/>
      <c r="S1344"/>
      <c r="T1344"/>
    </row>
    <row r="1345" spans="1:25" s="62" customFormat="1">
      <c r="A1345" s="59"/>
      <c r="B1345" s="59"/>
      <c r="C1345" s="59"/>
      <c r="D1345" s="59"/>
      <c r="E1345" s="59"/>
      <c r="F1345" s="59"/>
      <c r="G1345" s="59"/>
      <c r="H1345" s="59"/>
      <c r="I1345" s="59"/>
      <c r="J1345" s="59"/>
      <c r="K1345" s="59"/>
      <c r="L1345" s="59"/>
      <c r="M1345" s="59"/>
      <c r="N1345"/>
      <c r="O1345"/>
      <c r="P1345"/>
      <c r="Q1345"/>
      <c r="R1345"/>
      <c r="S1345"/>
      <c r="T1345"/>
    </row>
    <row r="1346" spans="1:25" s="62" customFormat="1">
      <c r="A1346" s="59"/>
      <c r="B1346" s="59"/>
      <c r="C1346" s="59"/>
      <c r="D1346" s="59"/>
      <c r="E1346" s="59"/>
      <c r="F1346" s="59"/>
      <c r="G1346" s="59"/>
      <c r="H1346" s="59"/>
      <c r="I1346" s="59"/>
      <c r="J1346" s="59"/>
      <c r="K1346" s="59"/>
      <c r="L1346" s="59"/>
      <c r="M1346" s="59"/>
      <c r="N1346"/>
      <c r="O1346"/>
      <c r="P1346"/>
      <c r="Q1346"/>
      <c r="R1346"/>
      <c r="S1346"/>
      <c r="T1346"/>
    </row>
    <row r="1347" spans="1:25" s="62" customFormat="1">
      <c r="A1347" s="59"/>
      <c r="B1347" s="59"/>
      <c r="C1347" s="59"/>
      <c r="D1347" s="59"/>
      <c r="E1347" s="59"/>
      <c r="F1347" s="59"/>
      <c r="G1347" s="59"/>
      <c r="H1347" s="59"/>
      <c r="I1347" s="59"/>
      <c r="J1347" s="59"/>
      <c r="K1347" s="59"/>
      <c r="L1347" s="59"/>
      <c r="M1347" s="59"/>
      <c r="N1347"/>
      <c r="O1347"/>
      <c r="P1347"/>
      <c r="Q1347"/>
      <c r="R1347"/>
      <c r="S1347"/>
      <c r="T1347"/>
    </row>
    <row r="1348" spans="1:25" s="62" customFormat="1">
      <c r="A1348" s="59"/>
      <c r="B1348" s="59"/>
      <c r="C1348" s="59"/>
      <c r="D1348" s="59"/>
      <c r="E1348" s="59"/>
      <c r="F1348" s="59"/>
      <c r="G1348" s="59"/>
      <c r="H1348" s="59"/>
      <c r="I1348" s="59"/>
      <c r="J1348" s="59"/>
      <c r="K1348" s="59"/>
      <c r="L1348" s="59"/>
      <c r="M1348" s="59"/>
      <c r="N1348"/>
      <c r="O1348"/>
      <c r="P1348"/>
      <c r="Q1348"/>
      <c r="R1348"/>
      <c r="S1348"/>
      <c r="T1348"/>
    </row>
    <row r="1349" spans="1:25" s="62" customFormat="1">
      <c r="A1349" s="59"/>
      <c r="B1349" s="59"/>
      <c r="C1349" s="59"/>
      <c r="D1349" s="59"/>
      <c r="E1349" s="59"/>
      <c r="F1349" s="59"/>
      <c r="G1349" s="59"/>
      <c r="H1349" s="59"/>
      <c r="I1349" s="59"/>
      <c r="J1349" s="59"/>
      <c r="K1349" s="59"/>
      <c r="L1349" s="59"/>
      <c r="M1349" s="59"/>
      <c r="N1349"/>
      <c r="O1349"/>
      <c r="P1349"/>
      <c r="Q1349"/>
      <c r="R1349"/>
      <c r="S1349"/>
      <c r="T1349"/>
    </row>
    <row r="1350" spans="1:25" s="62" customFormat="1">
      <c r="A1350" s="59"/>
      <c r="B1350" s="59"/>
      <c r="C1350" s="59"/>
      <c r="D1350" s="59"/>
      <c r="E1350" s="59"/>
      <c r="F1350" s="59"/>
      <c r="G1350" s="59"/>
      <c r="H1350" s="59"/>
      <c r="I1350" s="59"/>
      <c r="J1350" s="59"/>
      <c r="K1350" s="59"/>
      <c r="L1350" s="59"/>
      <c r="M1350" s="59"/>
      <c r="N1350"/>
      <c r="O1350"/>
      <c r="P1350"/>
      <c r="Q1350"/>
      <c r="R1350"/>
      <c r="S1350"/>
      <c r="T1350"/>
    </row>
    <row r="1351" spans="1:25" s="62" customFormat="1">
      <c r="A1351" s="59"/>
      <c r="B1351" s="59"/>
      <c r="C1351" s="59"/>
      <c r="D1351" s="59"/>
      <c r="E1351" s="59"/>
      <c r="F1351" s="59"/>
      <c r="G1351" s="59"/>
      <c r="H1351" s="59"/>
      <c r="I1351" s="59"/>
      <c r="J1351" s="59"/>
      <c r="K1351" s="59"/>
      <c r="L1351" s="59"/>
      <c r="M1351" s="59"/>
      <c r="N1351"/>
      <c r="O1351"/>
      <c r="P1351"/>
      <c r="Q1351"/>
      <c r="R1351"/>
      <c r="S1351"/>
      <c r="T1351"/>
    </row>
    <row r="1352" spans="1:25" s="62" customFormat="1">
      <c r="A1352" s="59"/>
      <c r="B1352" s="59"/>
      <c r="C1352" s="59"/>
      <c r="D1352" s="59"/>
      <c r="E1352" s="59"/>
      <c r="F1352" s="59"/>
      <c r="G1352" s="59"/>
      <c r="H1352" s="59"/>
      <c r="I1352" s="59"/>
      <c r="J1352" s="59"/>
      <c r="K1352" s="59"/>
      <c r="L1352" s="59"/>
      <c r="M1352" s="59"/>
      <c r="N1352"/>
      <c r="O1352"/>
      <c r="P1352"/>
      <c r="Q1352"/>
      <c r="R1352"/>
      <c r="S1352"/>
      <c r="T1352"/>
      <c r="V1352"/>
      <c r="W1352"/>
      <c r="X1352"/>
      <c r="Y1352"/>
    </row>
    <row r="1353" spans="1:25">
      <c r="N1353"/>
      <c r="O1353"/>
      <c r="P1353"/>
      <c r="Q1353"/>
      <c r="R1353"/>
      <c r="S1353"/>
      <c r="T1353"/>
    </row>
    <row r="1354" spans="1:25">
      <c r="N1354"/>
      <c r="O1354"/>
      <c r="P1354"/>
      <c r="Q1354"/>
      <c r="R1354"/>
      <c r="S1354"/>
      <c r="T1354"/>
    </row>
    <row r="1355" spans="1:25">
      <c r="N1355"/>
      <c r="O1355"/>
      <c r="P1355"/>
      <c r="Q1355"/>
      <c r="R1355"/>
      <c r="S1355"/>
      <c r="T1355"/>
    </row>
    <row r="1356" spans="1:25">
      <c r="N1356"/>
      <c r="O1356"/>
      <c r="P1356"/>
      <c r="Q1356"/>
      <c r="R1356"/>
      <c r="S1356"/>
      <c r="T1356"/>
    </row>
    <row r="1357" spans="1:25">
      <c r="N1357"/>
      <c r="O1357"/>
      <c r="P1357"/>
      <c r="Q1357"/>
      <c r="R1357"/>
      <c r="S1357"/>
      <c r="T1357"/>
    </row>
    <row r="1358" spans="1:25">
      <c r="N1358"/>
      <c r="O1358"/>
      <c r="P1358"/>
      <c r="Q1358"/>
      <c r="R1358"/>
      <c r="S1358"/>
      <c r="T1358"/>
    </row>
    <row r="1359" spans="1:25">
      <c r="N1359"/>
      <c r="O1359"/>
      <c r="P1359"/>
      <c r="Q1359"/>
      <c r="R1359"/>
      <c r="S1359"/>
      <c r="T1359"/>
    </row>
    <row r="1360" spans="1:25">
      <c r="N1360"/>
      <c r="O1360"/>
      <c r="P1360"/>
      <c r="Q1360"/>
      <c r="R1360"/>
      <c r="S1360"/>
      <c r="T1360"/>
    </row>
    <row r="1361" spans="14:20">
      <c r="N1361"/>
      <c r="O1361"/>
      <c r="P1361"/>
      <c r="Q1361"/>
      <c r="R1361"/>
      <c r="S1361"/>
      <c r="T1361"/>
    </row>
    <row r="1362" spans="14:20">
      <c r="N1362"/>
      <c r="O1362"/>
      <c r="P1362"/>
      <c r="Q1362"/>
      <c r="R1362"/>
      <c r="S1362"/>
      <c r="T1362"/>
    </row>
    <row r="1363" spans="14:20">
      <c r="N1363"/>
      <c r="O1363"/>
      <c r="P1363"/>
      <c r="Q1363"/>
      <c r="R1363"/>
      <c r="S1363"/>
      <c r="T1363"/>
    </row>
    <row r="1364" spans="14:20">
      <c r="N1364"/>
      <c r="O1364"/>
      <c r="P1364"/>
      <c r="Q1364"/>
      <c r="R1364"/>
      <c r="S1364"/>
      <c r="T1364"/>
    </row>
    <row r="1365" spans="14:20">
      <c r="N1365"/>
      <c r="O1365"/>
      <c r="P1365"/>
      <c r="Q1365"/>
      <c r="R1365"/>
      <c r="S1365"/>
      <c r="T1365"/>
    </row>
    <row r="1366" spans="14:20">
      <c r="N1366"/>
      <c r="O1366"/>
      <c r="P1366"/>
      <c r="Q1366"/>
      <c r="R1366"/>
      <c r="S1366"/>
      <c r="T1366"/>
    </row>
    <row r="1367" spans="14:20">
      <c r="N1367"/>
      <c r="O1367"/>
      <c r="P1367"/>
      <c r="Q1367"/>
      <c r="R1367"/>
      <c r="S1367"/>
      <c r="T1367"/>
    </row>
    <row r="1368" spans="14:20">
      <c r="N1368"/>
      <c r="O1368"/>
      <c r="P1368"/>
      <c r="Q1368"/>
      <c r="R1368"/>
      <c r="S1368"/>
      <c r="T1368"/>
    </row>
    <row r="1369" spans="14:20">
      <c r="N1369"/>
      <c r="O1369"/>
      <c r="P1369"/>
      <c r="Q1369"/>
      <c r="R1369"/>
      <c r="S1369"/>
      <c r="T1369"/>
    </row>
    <row r="1370" spans="14:20">
      <c r="N1370"/>
      <c r="O1370"/>
      <c r="P1370"/>
      <c r="Q1370"/>
      <c r="R1370"/>
      <c r="S1370"/>
      <c r="T1370"/>
    </row>
    <row r="1371" spans="14:20">
      <c r="N1371"/>
      <c r="O1371"/>
      <c r="P1371"/>
      <c r="Q1371"/>
      <c r="R1371"/>
      <c r="S1371"/>
      <c r="T1371"/>
    </row>
    <row r="1372" spans="14:20">
      <c r="N1372"/>
      <c r="O1372"/>
      <c r="P1372"/>
      <c r="Q1372"/>
      <c r="R1372"/>
      <c r="S1372"/>
      <c r="T1372"/>
    </row>
    <row r="1373" spans="14:20">
      <c r="N1373"/>
      <c r="O1373"/>
      <c r="P1373"/>
      <c r="Q1373"/>
      <c r="R1373"/>
      <c r="S1373"/>
      <c r="T1373"/>
    </row>
    <row r="1374" spans="14:20">
      <c r="N1374"/>
      <c r="O1374"/>
      <c r="P1374"/>
      <c r="Q1374"/>
      <c r="R1374"/>
      <c r="S1374"/>
      <c r="T1374"/>
    </row>
    <row r="1375" spans="14:20">
      <c r="N1375"/>
      <c r="O1375"/>
      <c r="P1375"/>
      <c r="Q1375"/>
      <c r="R1375"/>
      <c r="S1375"/>
      <c r="T1375"/>
    </row>
    <row r="1376" spans="14:20">
      <c r="N1376"/>
      <c r="O1376"/>
      <c r="P1376"/>
      <c r="Q1376"/>
      <c r="R1376"/>
      <c r="S1376"/>
      <c r="T1376"/>
    </row>
    <row r="1377" spans="14:20">
      <c r="N1377"/>
      <c r="O1377"/>
      <c r="P1377"/>
      <c r="Q1377"/>
      <c r="R1377"/>
      <c r="S1377"/>
      <c r="T1377"/>
    </row>
    <row r="1378" spans="14:20">
      <c r="N1378"/>
      <c r="O1378"/>
      <c r="P1378"/>
      <c r="Q1378"/>
      <c r="R1378"/>
      <c r="S1378"/>
      <c r="T1378"/>
    </row>
    <row r="1379" spans="14:20">
      <c r="N1379"/>
      <c r="O1379"/>
      <c r="P1379"/>
      <c r="Q1379"/>
      <c r="R1379"/>
      <c r="S1379"/>
      <c r="T1379"/>
    </row>
    <row r="1380" spans="14:20">
      <c r="N1380"/>
      <c r="O1380"/>
      <c r="P1380"/>
      <c r="Q1380"/>
      <c r="R1380"/>
      <c r="S1380"/>
      <c r="T1380"/>
    </row>
    <row r="1381" spans="14:20">
      <c r="N1381"/>
      <c r="O1381"/>
      <c r="P1381"/>
      <c r="Q1381"/>
      <c r="R1381"/>
      <c r="S1381"/>
      <c r="T1381"/>
    </row>
    <row r="1382" spans="14:20">
      <c r="N1382"/>
      <c r="O1382"/>
      <c r="P1382"/>
      <c r="Q1382"/>
      <c r="R1382"/>
      <c r="S1382"/>
      <c r="T1382"/>
    </row>
    <row r="1383" spans="14:20">
      <c r="N1383"/>
      <c r="O1383"/>
      <c r="P1383"/>
      <c r="Q1383"/>
      <c r="R1383"/>
      <c r="S1383"/>
      <c r="T1383"/>
    </row>
    <row r="1384" spans="14:20">
      <c r="N1384"/>
      <c r="O1384"/>
      <c r="P1384"/>
      <c r="Q1384"/>
      <c r="R1384"/>
      <c r="S1384"/>
      <c r="T1384"/>
    </row>
    <row r="1385" spans="14:20">
      <c r="N1385"/>
      <c r="O1385"/>
      <c r="P1385"/>
      <c r="Q1385"/>
      <c r="R1385"/>
      <c r="S1385"/>
      <c r="T1385"/>
    </row>
    <row r="1386" spans="14:20">
      <c r="N1386"/>
      <c r="O1386"/>
      <c r="P1386"/>
      <c r="Q1386"/>
      <c r="R1386"/>
      <c r="S1386"/>
      <c r="T1386"/>
    </row>
    <row r="1387" spans="14:20">
      <c r="N1387"/>
      <c r="O1387"/>
      <c r="P1387"/>
      <c r="Q1387"/>
      <c r="R1387"/>
      <c r="S1387"/>
      <c r="T1387"/>
    </row>
    <row r="1388" spans="14:20">
      <c r="N1388"/>
      <c r="O1388"/>
      <c r="P1388"/>
      <c r="Q1388"/>
      <c r="R1388"/>
      <c r="S1388"/>
      <c r="T1388"/>
    </row>
    <row r="1389" spans="14:20">
      <c r="N1389"/>
      <c r="O1389"/>
      <c r="P1389"/>
      <c r="Q1389"/>
      <c r="R1389"/>
      <c r="S1389"/>
      <c r="T1389"/>
    </row>
    <row r="1390" spans="14:20">
      <c r="N1390"/>
      <c r="O1390"/>
      <c r="P1390"/>
      <c r="Q1390"/>
      <c r="R1390"/>
      <c r="S1390"/>
      <c r="T1390"/>
    </row>
    <row r="1391" spans="14:20">
      <c r="N1391"/>
      <c r="O1391"/>
      <c r="P1391"/>
      <c r="Q1391"/>
      <c r="R1391"/>
      <c r="S1391"/>
      <c r="T1391"/>
    </row>
    <row r="1392" spans="14:20">
      <c r="N1392"/>
      <c r="O1392"/>
      <c r="P1392"/>
      <c r="Q1392"/>
      <c r="R1392"/>
      <c r="S1392"/>
      <c r="T1392"/>
    </row>
    <row r="1393" spans="14:20">
      <c r="N1393"/>
      <c r="O1393"/>
      <c r="P1393"/>
      <c r="Q1393"/>
      <c r="R1393"/>
      <c r="S1393"/>
      <c r="T1393"/>
    </row>
    <row r="1394" spans="14:20">
      <c r="N1394"/>
      <c r="O1394"/>
      <c r="P1394"/>
      <c r="Q1394"/>
      <c r="R1394"/>
      <c r="S1394"/>
      <c r="T1394"/>
    </row>
    <row r="1395" spans="14:20">
      <c r="N1395"/>
      <c r="O1395"/>
      <c r="P1395"/>
      <c r="Q1395"/>
      <c r="R1395"/>
      <c r="S1395"/>
      <c r="T1395"/>
    </row>
    <row r="1396" spans="14:20">
      <c r="N1396"/>
      <c r="O1396"/>
      <c r="P1396"/>
      <c r="Q1396"/>
      <c r="R1396"/>
      <c r="S1396"/>
      <c r="T1396"/>
    </row>
    <row r="1397" spans="14:20">
      <c r="N1397"/>
      <c r="O1397"/>
      <c r="P1397"/>
      <c r="Q1397"/>
      <c r="R1397"/>
      <c r="S1397"/>
      <c r="T1397"/>
    </row>
    <row r="1398" spans="14:20">
      <c r="N1398"/>
      <c r="O1398"/>
      <c r="P1398"/>
      <c r="Q1398"/>
      <c r="R1398"/>
      <c r="S1398"/>
      <c r="T1398"/>
    </row>
    <row r="1399" spans="14:20">
      <c r="N1399"/>
      <c r="O1399"/>
      <c r="P1399"/>
      <c r="Q1399"/>
      <c r="R1399"/>
      <c r="S1399"/>
      <c r="T1399"/>
    </row>
    <row r="1400" spans="14:20">
      <c r="N1400"/>
      <c r="O1400"/>
      <c r="P1400"/>
      <c r="Q1400"/>
      <c r="R1400"/>
      <c r="S1400"/>
      <c r="T1400"/>
    </row>
    <row r="1401" spans="14:20">
      <c r="N1401"/>
      <c r="O1401"/>
      <c r="P1401"/>
      <c r="Q1401"/>
      <c r="R1401"/>
      <c r="S1401"/>
      <c r="T1401"/>
    </row>
    <row r="1402" spans="14:20">
      <c r="N1402"/>
      <c r="O1402"/>
      <c r="P1402"/>
      <c r="Q1402"/>
      <c r="R1402"/>
      <c r="S1402"/>
      <c r="T1402"/>
    </row>
    <row r="1403" spans="14:20">
      <c r="N1403"/>
      <c r="O1403"/>
      <c r="P1403"/>
      <c r="Q1403"/>
      <c r="R1403"/>
      <c r="S1403"/>
      <c r="T1403"/>
    </row>
    <row r="1404" spans="14:20">
      <c r="N1404"/>
      <c r="O1404"/>
      <c r="P1404"/>
      <c r="Q1404"/>
      <c r="R1404"/>
      <c r="S1404"/>
      <c r="T1404"/>
    </row>
    <row r="1405" spans="14:20">
      <c r="N1405"/>
      <c r="O1405"/>
      <c r="P1405"/>
      <c r="Q1405"/>
      <c r="R1405"/>
      <c r="S1405"/>
      <c r="T1405"/>
    </row>
    <row r="1406" spans="14:20">
      <c r="N1406"/>
      <c r="O1406"/>
      <c r="P1406"/>
      <c r="Q1406"/>
      <c r="R1406"/>
      <c r="S1406"/>
      <c r="T1406"/>
    </row>
    <row r="1407" spans="14:20">
      <c r="N1407"/>
      <c r="O1407"/>
      <c r="P1407"/>
      <c r="Q1407"/>
      <c r="R1407"/>
      <c r="S1407"/>
      <c r="T1407"/>
    </row>
    <row r="1408" spans="14:20">
      <c r="N1408"/>
      <c r="O1408"/>
      <c r="P1408"/>
      <c r="Q1408"/>
      <c r="R1408"/>
      <c r="S1408"/>
      <c r="T1408"/>
    </row>
    <row r="1409" spans="14:20">
      <c r="N1409"/>
      <c r="O1409"/>
      <c r="P1409"/>
      <c r="Q1409"/>
      <c r="R1409"/>
      <c r="S1409"/>
      <c r="T1409"/>
    </row>
    <row r="1410" spans="14:20">
      <c r="N1410"/>
      <c r="O1410"/>
      <c r="P1410"/>
      <c r="Q1410"/>
      <c r="R1410"/>
      <c r="S1410"/>
      <c r="T1410"/>
    </row>
    <row r="1411" spans="14:20">
      <c r="N1411"/>
      <c r="O1411"/>
      <c r="P1411"/>
      <c r="Q1411"/>
      <c r="R1411"/>
      <c r="S1411"/>
      <c r="T1411"/>
    </row>
    <row r="1412" spans="14:20">
      <c r="N1412"/>
      <c r="O1412"/>
      <c r="P1412"/>
      <c r="Q1412"/>
      <c r="R1412"/>
      <c r="S1412"/>
      <c r="T1412"/>
    </row>
    <row r="1413" spans="14:20">
      <c r="N1413"/>
      <c r="O1413"/>
      <c r="P1413"/>
      <c r="Q1413"/>
      <c r="R1413"/>
      <c r="S1413"/>
      <c r="T1413"/>
    </row>
    <row r="1414" spans="14:20">
      <c r="N1414"/>
      <c r="O1414"/>
      <c r="P1414"/>
      <c r="Q1414"/>
      <c r="R1414"/>
      <c r="S1414"/>
      <c r="T1414"/>
    </row>
    <row r="1415" spans="14:20">
      <c r="N1415"/>
      <c r="O1415"/>
      <c r="P1415"/>
      <c r="Q1415"/>
      <c r="R1415"/>
      <c r="S1415"/>
      <c r="T1415"/>
    </row>
    <row r="1416" spans="14:20">
      <c r="N1416"/>
      <c r="O1416"/>
      <c r="P1416"/>
      <c r="Q1416"/>
      <c r="R1416"/>
      <c r="S1416"/>
      <c r="T1416"/>
    </row>
    <row r="1417" spans="14:20">
      <c r="N1417"/>
      <c r="O1417"/>
      <c r="P1417"/>
      <c r="Q1417"/>
      <c r="R1417"/>
      <c r="S1417"/>
      <c r="T1417"/>
    </row>
    <row r="1418" spans="14:20">
      <c r="N1418"/>
      <c r="O1418"/>
      <c r="P1418"/>
      <c r="Q1418"/>
      <c r="R1418"/>
      <c r="S1418"/>
      <c r="T1418"/>
    </row>
    <row r="1419" spans="14:20">
      <c r="N1419"/>
      <c r="O1419"/>
      <c r="P1419"/>
      <c r="Q1419"/>
      <c r="R1419"/>
      <c r="S1419"/>
      <c r="T1419"/>
    </row>
    <row r="1420" spans="14:20">
      <c r="N1420"/>
      <c r="O1420"/>
      <c r="P1420"/>
      <c r="Q1420"/>
      <c r="R1420"/>
      <c r="S1420"/>
      <c r="T1420"/>
    </row>
    <row r="1421" spans="14:20">
      <c r="N1421"/>
      <c r="O1421"/>
      <c r="P1421"/>
      <c r="Q1421"/>
      <c r="R1421"/>
      <c r="S1421"/>
      <c r="T1421"/>
    </row>
    <row r="1422" spans="14:20">
      <c r="N1422"/>
      <c r="O1422"/>
      <c r="P1422"/>
      <c r="Q1422"/>
      <c r="R1422"/>
      <c r="S1422"/>
      <c r="T1422"/>
    </row>
    <row r="1423" spans="14:20">
      <c r="N1423"/>
      <c r="O1423"/>
      <c r="P1423"/>
      <c r="Q1423"/>
      <c r="R1423"/>
      <c r="S1423"/>
      <c r="T1423"/>
    </row>
    <row r="1424" spans="14:20">
      <c r="N1424"/>
      <c r="O1424"/>
      <c r="P1424"/>
      <c r="Q1424"/>
      <c r="R1424"/>
      <c r="S1424"/>
      <c r="T1424"/>
    </row>
    <row r="1425" spans="14:20">
      <c r="N1425"/>
      <c r="O1425"/>
      <c r="P1425"/>
      <c r="Q1425"/>
      <c r="R1425"/>
      <c r="S1425"/>
      <c r="T1425"/>
    </row>
    <row r="1426" spans="14:20">
      <c r="N1426"/>
      <c r="O1426"/>
      <c r="P1426"/>
      <c r="Q1426"/>
      <c r="R1426"/>
      <c r="S1426"/>
      <c r="T1426"/>
    </row>
    <row r="1427" spans="14:20">
      <c r="N1427"/>
      <c r="O1427"/>
      <c r="P1427"/>
      <c r="Q1427"/>
      <c r="R1427"/>
      <c r="S1427"/>
      <c r="T1427"/>
    </row>
    <row r="1428" spans="14:20">
      <c r="N1428"/>
      <c r="O1428"/>
      <c r="P1428"/>
      <c r="Q1428"/>
      <c r="R1428"/>
      <c r="S1428"/>
      <c r="T1428"/>
    </row>
    <row r="1429" spans="14:20">
      <c r="N1429"/>
      <c r="O1429"/>
      <c r="P1429"/>
      <c r="Q1429"/>
      <c r="R1429"/>
      <c r="S1429"/>
      <c r="T1429"/>
    </row>
    <row r="1430" spans="14:20">
      <c r="N1430"/>
      <c r="O1430"/>
      <c r="P1430"/>
      <c r="Q1430"/>
      <c r="R1430"/>
      <c r="S1430"/>
      <c r="T1430"/>
    </row>
    <row r="1431" spans="14:20">
      <c r="N1431"/>
      <c r="O1431"/>
      <c r="P1431"/>
      <c r="Q1431"/>
      <c r="R1431"/>
      <c r="S1431"/>
      <c r="T1431"/>
    </row>
    <row r="1432" spans="14:20">
      <c r="N1432"/>
      <c r="O1432"/>
      <c r="P1432"/>
      <c r="Q1432"/>
      <c r="R1432"/>
      <c r="S1432"/>
      <c r="T1432"/>
    </row>
    <row r="1433" spans="14:20">
      <c r="N1433"/>
      <c r="O1433"/>
      <c r="P1433"/>
      <c r="Q1433"/>
      <c r="R1433"/>
      <c r="S1433"/>
      <c r="T1433"/>
    </row>
    <row r="1434" spans="14:20">
      <c r="N1434"/>
      <c r="O1434"/>
      <c r="P1434"/>
      <c r="Q1434"/>
      <c r="R1434"/>
      <c r="S1434"/>
      <c r="T1434"/>
    </row>
    <row r="1435" spans="14:20">
      <c r="N1435"/>
      <c r="O1435"/>
      <c r="P1435"/>
      <c r="Q1435"/>
      <c r="R1435"/>
      <c r="S1435"/>
      <c r="T1435"/>
    </row>
    <row r="1436" spans="14:20">
      <c r="N1436"/>
      <c r="O1436"/>
      <c r="P1436"/>
      <c r="Q1436"/>
      <c r="R1436"/>
      <c r="S1436"/>
      <c r="T1436"/>
    </row>
    <row r="1437" spans="14:20">
      <c r="N1437"/>
      <c r="O1437"/>
      <c r="P1437"/>
      <c r="Q1437"/>
      <c r="R1437"/>
      <c r="S1437"/>
      <c r="T1437"/>
    </row>
    <row r="1438" spans="14:20">
      <c r="N1438"/>
      <c r="O1438"/>
      <c r="P1438"/>
      <c r="Q1438"/>
      <c r="R1438"/>
      <c r="S1438"/>
      <c r="T1438"/>
    </row>
    <row r="1439" spans="14:20">
      <c r="N1439"/>
      <c r="O1439"/>
      <c r="P1439"/>
      <c r="Q1439"/>
      <c r="R1439"/>
      <c r="S1439"/>
      <c r="T1439"/>
    </row>
    <row r="1440" spans="14:20">
      <c r="N1440"/>
      <c r="O1440"/>
      <c r="P1440"/>
      <c r="Q1440"/>
      <c r="R1440"/>
      <c r="S1440"/>
      <c r="T1440"/>
    </row>
    <row r="1441" spans="14:20">
      <c r="N1441"/>
      <c r="O1441"/>
      <c r="P1441"/>
      <c r="Q1441"/>
      <c r="R1441"/>
      <c r="S1441"/>
      <c r="T1441"/>
    </row>
    <row r="1442" spans="14:20">
      <c r="N1442"/>
      <c r="O1442"/>
      <c r="P1442"/>
      <c r="Q1442"/>
      <c r="R1442"/>
      <c r="S1442"/>
      <c r="T1442"/>
    </row>
    <row r="1443" spans="14:20">
      <c r="N1443"/>
      <c r="O1443"/>
      <c r="P1443"/>
      <c r="Q1443"/>
      <c r="R1443"/>
      <c r="S1443"/>
      <c r="T1443"/>
    </row>
    <row r="1444" spans="14:20">
      <c r="N1444"/>
      <c r="O1444"/>
      <c r="P1444"/>
      <c r="Q1444"/>
      <c r="R1444"/>
      <c r="S1444"/>
      <c r="T1444"/>
    </row>
    <row r="1445" spans="14:20">
      <c r="N1445"/>
      <c r="O1445"/>
      <c r="P1445"/>
      <c r="Q1445"/>
      <c r="R1445"/>
      <c r="S1445"/>
      <c r="T1445"/>
    </row>
    <row r="1446" spans="14:20">
      <c r="N1446"/>
      <c r="O1446"/>
      <c r="P1446"/>
      <c r="Q1446"/>
      <c r="R1446"/>
      <c r="S1446"/>
      <c r="T1446"/>
    </row>
    <row r="1447" spans="14:20">
      <c r="N1447"/>
      <c r="O1447"/>
      <c r="P1447"/>
      <c r="Q1447"/>
      <c r="R1447"/>
      <c r="S1447"/>
      <c r="T1447"/>
    </row>
    <row r="1448" spans="14:20">
      <c r="N1448"/>
      <c r="O1448"/>
      <c r="P1448"/>
      <c r="Q1448"/>
      <c r="R1448"/>
      <c r="S1448"/>
      <c r="T1448"/>
    </row>
    <row r="1449" spans="14:20">
      <c r="N1449"/>
      <c r="O1449"/>
      <c r="P1449"/>
      <c r="Q1449"/>
      <c r="R1449"/>
      <c r="S1449"/>
      <c r="T1449"/>
    </row>
    <row r="1450" spans="14:20">
      <c r="N1450"/>
      <c r="O1450"/>
      <c r="P1450"/>
      <c r="Q1450"/>
      <c r="R1450"/>
      <c r="S1450"/>
      <c r="T1450"/>
    </row>
    <row r="1451" spans="14:20">
      <c r="N1451"/>
      <c r="O1451"/>
      <c r="P1451"/>
      <c r="Q1451"/>
      <c r="R1451"/>
      <c r="S1451"/>
      <c r="T1451"/>
    </row>
    <row r="1452" spans="14:20">
      <c r="N1452"/>
      <c r="O1452"/>
      <c r="P1452"/>
      <c r="Q1452"/>
      <c r="R1452"/>
      <c r="S1452"/>
      <c r="T1452"/>
    </row>
    <row r="1453" spans="14:20">
      <c r="N1453"/>
      <c r="O1453"/>
      <c r="P1453"/>
      <c r="Q1453"/>
      <c r="R1453"/>
      <c r="S1453"/>
      <c r="T1453"/>
    </row>
    <row r="1454" spans="14:20">
      <c r="N1454"/>
      <c r="O1454"/>
      <c r="P1454"/>
      <c r="Q1454"/>
      <c r="R1454"/>
      <c r="S1454"/>
      <c r="T1454"/>
    </row>
    <row r="1455" spans="14:20">
      <c r="N1455"/>
      <c r="O1455"/>
      <c r="P1455"/>
      <c r="Q1455"/>
      <c r="R1455"/>
      <c r="S1455"/>
      <c r="T1455"/>
    </row>
    <row r="1456" spans="14:20">
      <c r="N1456"/>
      <c r="O1456"/>
      <c r="P1456"/>
      <c r="Q1456"/>
      <c r="R1456"/>
      <c r="S1456"/>
      <c r="T1456"/>
    </row>
    <row r="1457" spans="14:20">
      <c r="N1457"/>
      <c r="O1457"/>
      <c r="P1457"/>
      <c r="Q1457"/>
      <c r="R1457"/>
      <c r="S1457"/>
      <c r="T1457"/>
    </row>
    <row r="1458" spans="14:20">
      <c r="N1458"/>
      <c r="O1458"/>
      <c r="P1458"/>
      <c r="Q1458"/>
      <c r="R1458"/>
      <c r="S1458"/>
      <c r="T1458"/>
    </row>
    <row r="1459" spans="14:20">
      <c r="N1459"/>
      <c r="O1459"/>
      <c r="P1459"/>
      <c r="Q1459"/>
      <c r="R1459"/>
      <c r="S1459"/>
      <c r="T1459"/>
    </row>
    <row r="1460" spans="14:20">
      <c r="N1460"/>
      <c r="O1460"/>
      <c r="P1460"/>
      <c r="Q1460"/>
      <c r="R1460"/>
      <c r="S1460"/>
      <c r="T1460"/>
    </row>
    <row r="1461" spans="14:20">
      <c r="N1461"/>
      <c r="O1461"/>
      <c r="P1461"/>
      <c r="Q1461"/>
      <c r="R1461"/>
      <c r="S1461"/>
      <c r="T1461"/>
    </row>
    <row r="1462" spans="14:20">
      <c r="N1462"/>
      <c r="O1462"/>
      <c r="P1462"/>
      <c r="Q1462"/>
      <c r="R1462"/>
      <c r="S1462"/>
      <c r="T1462"/>
    </row>
    <row r="1463" spans="14:20">
      <c r="N1463"/>
      <c r="O1463"/>
      <c r="P1463"/>
      <c r="Q1463"/>
      <c r="R1463"/>
      <c r="S1463"/>
      <c r="T1463"/>
    </row>
    <row r="1464" spans="14:20">
      <c r="N1464"/>
      <c r="O1464"/>
      <c r="P1464"/>
      <c r="Q1464"/>
      <c r="R1464"/>
      <c r="S1464"/>
      <c r="T1464"/>
    </row>
    <row r="1465" spans="14:20">
      <c r="N1465"/>
      <c r="O1465"/>
      <c r="P1465"/>
      <c r="Q1465"/>
      <c r="R1465"/>
      <c r="S1465"/>
      <c r="T1465"/>
    </row>
    <row r="1466" spans="14:20">
      <c r="N1466"/>
      <c r="O1466"/>
      <c r="P1466"/>
      <c r="Q1466"/>
      <c r="R1466"/>
      <c r="S1466"/>
      <c r="T1466"/>
    </row>
    <row r="1467" spans="14:20">
      <c r="N1467"/>
      <c r="O1467"/>
      <c r="P1467"/>
      <c r="Q1467"/>
      <c r="R1467"/>
      <c r="S1467"/>
      <c r="T1467"/>
    </row>
    <row r="1468" spans="14:20">
      <c r="N1468"/>
      <c r="O1468"/>
      <c r="P1468"/>
      <c r="Q1468"/>
      <c r="R1468"/>
      <c r="S1468"/>
      <c r="T1468"/>
    </row>
    <row r="1469" spans="14:20">
      <c r="N1469"/>
      <c r="O1469"/>
      <c r="P1469"/>
      <c r="Q1469"/>
      <c r="R1469"/>
      <c r="S1469"/>
      <c r="T1469"/>
    </row>
    <row r="1470" spans="14:20">
      <c r="N1470"/>
      <c r="O1470"/>
      <c r="P1470"/>
      <c r="Q1470"/>
      <c r="R1470"/>
      <c r="S1470"/>
      <c r="T1470"/>
    </row>
    <row r="1471" spans="14:20">
      <c r="N1471"/>
      <c r="O1471"/>
      <c r="P1471"/>
      <c r="Q1471"/>
      <c r="R1471"/>
      <c r="S1471"/>
      <c r="T1471"/>
    </row>
    <row r="1472" spans="14:20">
      <c r="N1472"/>
      <c r="O1472"/>
      <c r="P1472"/>
      <c r="Q1472"/>
      <c r="R1472"/>
      <c r="S1472"/>
      <c r="T1472"/>
    </row>
    <row r="1473" spans="14:20">
      <c r="N1473"/>
      <c r="O1473"/>
      <c r="P1473"/>
      <c r="Q1473"/>
      <c r="R1473"/>
      <c r="S1473"/>
      <c r="T1473"/>
    </row>
    <row r="1474" spans="14:20">
      <c r="N1474"/>
      <c r="O1474"/>
      <c r="P1474"/>
      <c r="Q1474"/>
      <c r="R1474"/>
      <c r="S1474"/>
      <c r="T1474"/>
    </row>
    <row r="1475" spans="14:20">
      <c r="N1475"/>
      <c r="O1475"/>
      <c r="P1475"/>
      <c r="Q1475"/>
      <c r="R1475"/>
      <c r="S1475"/>
      <c r="T1475"/>
    </row>
    <row r="1476" spans="14:20">
      <c r="N1476"/>
      <c r="O1476"/>
      <c r="P1476"/>
      <c r="Q1476"/>
      <c r="R1476"/>
      <c r="S1476"/>
      <c r="T1476"/>
    </row>
    <row r="1477" spans="14:20">
      <c r="N1477"/>
      <c r="O1477"/>
      <c r="P1477"/>
      <c r="Q1477"/>
      <c r="R1477"/>
      <c r="S1477"/>
      <c r="T1477"/>
    </row>
    <row r="1478" spans="14:20">
      <c r="N1478"/>
      <c r="O1478"/>
      <c r="P1478"/>
      <c r="Q1478"/>
      <c r="R1478"/>
      <c r="S1478"/>
      <c r="T1478"/>
    </row>
    <row r="1479" spans="14:20">
      <c r="N1479"/>
      <c r="O1479"/>
      <c r="P1479"/>
      <c r="Q1479"/>
      <c r="R1479"/>
      <c r="S1479"/>
      <c r="T1479"/>
    </row>
    <row r="1480" spans="14:20">
      <c r="N1480"/>
      <c r="O1480"/>
      <c r="P1480"/>
      <c r="Q1480"/>
      <c r="R1480"/>
      <c r="S1480"/>
      <c r="T1480"/>
    </row>
    <row r="1481" spans="14:20">
      <c r="N1481"/>
      <c r="O1481"/>
      <c r="P1481"/>
      <c r="Q1481"/>
      <c r="R1481"/>
      <c r="S1481"/>
      <c r="T1481"/>
    </row>
    <row r="1482" spans="14:20">
      <c r="N1482"/>
      <c r="O1482"/>
      <c r="P1482"/>
      <c r="Q1482"/>
      <c r="R1482"/>
      <c r="S1482"/>
      <c r="T1482"/>
    </row>
    <row r="1483" spans="14:20">
      <c r="N1483"/>
      <c r="O1483"/>
      <c r="P1483"/>
      <c r="Q1483"/>
      <c r="R1483"/>
      <c r="S1483"/>
      <c r="T1483"/>
    </row>
    <row r="1484" spans="14:20">
      <c r="N1484"/>
      <c r="O1484"/>
      <c r="P1484"/>
      <c r="Q1484"/>
      <c r="R1484"/>
      <c r="S1484"/>
      <c r="T1484"/>
    </row>
    <row r="1485" spans="14:20">
      <c r="N1485"/>
      <c r="O1485"/>
      <c r="P1485"/>
      <c r="Q1485"/>
      <c r="R1485"/>
      <c r="S1485"/>
      <c r="T1485"/>
    </row>
    <row r="1486" spans="14:20">
      <c r="N1486"/>
      <c r="O1486"/>
      <c r="P1486"/>
      <c r="Q1486"/>
      <c r="R1486"/>
      <c r="S1486"/>
      <c r="T1486"/>
    </row>
    <row r="1487" spans="14:20">
      <c r="N1487"/>
      <c r="O1487"/>
      <c r="P1487"/>
      <c r="Q1487"/>
      <c r="R1487"/>
      <c r="S1487"/>
      <c r="T1487"/>
    </row>
    <row r="1488" spans="14:20">
      <c r="N1488"/>
      <c r="O1488"/>
      <c r="P1488"/>
      <c r="Q1488"/>
      <c r="R1488"/>
      <c r="S1488"/>
      <c r="T1488"/>
    </row>
    <row r="1489" spans="14:20">
      <c r="N1489"/>
      <c r="O1489"/>
      <c r="P1489"/>
      <c r="Q1489"/>
      <c r="R1489"/>
      <c r="S1489"/>
      <c r="T1489"/>
    </row>
    <row r="1490" spans="14:20">
      <c r="N1490"/>
      <c r="O1490"/>
      <c r="P1490"/>
      <c r="Q1490"/>
      <c r="R1490"/>
      <c r="S1490"/>
      <c r="T1490"/>
    </row>
    <row r="1491" spans="14:20">
      <c r="N1491"/>
      <c r="O1491"/>
      <c r="P1491"/>
      <c r="Q1491"/>
      <c r="R1491"/>
      <c r="S1491"/>
      <c r="T1491"/>
    </row>
    <row r="1492" spans="14:20">
      <c r="N1492"/>
      <c r="O1492"/>
      <c r="P1492"/>
      <c r="Q1492"/>
      <c r="R1492"/>
      <c r="S1492"/>
      <c r="T1492"/>
    </row>
    <row r="1493" spans="14:20">
      <c r="N1493"/>
      <c r="O1493"/>
      <c r="P1493"/>
      <c r="Q1493"/>
      <c r="R1493"/>
      <c r="S1493"/>
      <c r="T1493"/>
    </row>
    <row r="1494" spans="14:20">
      <c r="N1494"/>
      <c r="O1494"/>
      <c r="P1494"/>
      <c r="Q1494"/>
      <c r="R1494"/>
      <c r="S1494"/>
      <c r="T1494"/>
    </row>
    <row r="1495" spans="14:20">
      <c r="N1495"/>
      <c r="O1495"/>
      <c r="P1495"/>
      <c r="Q1495"/>
      <c r="R1495"/>
      <c r="S1495"/>
      <c r="T1495"/>
    </row>
    <row r="1496" spans="14:20">
      <c r="N1496"/>
      <c r="O1496"/>
      <c r="P1496"/>
      <c r="Q1496"/>
      <c r="R1496"/>
      <c r="S1496"/>
      <c r="T1496"/>
    </row>
    <row r="1497" spans="14:20">
      <c r="N1497"/>
      <c r="O1497"/>
      <c r="P1497"/>
      <c r="Q1497"/>
      <c r="R1497"/>
      <c r="S1497"/>
      <c r="T1497"/>
    </row>
    <row r="1498" spans="14:20">
      <c r="N1498"/>
      <c r="O1498"/>
      <c r="P1498"/>
      <c r="Q1498"/>
      <c r="R1498"/>
      <c r="S1498"/>
      <c r="T1498"/>
    </row>
    <row r="1499" spans="14:20">
      <c r="N1499"/>
      <c r="O1499"/>
      <c r="P1499"/>
      <c r="Q1499"/>
      <c r="R1499"/>
      <c r="S1499"/>
      <c r="T1499"/>
    </row>
    <row r="1500" spans="14:20">
      <c r="N1500"/>
      <c r="O1500"/>
      <c r="P1500"/>
      <c r="Q1500"/>
      <c r="R1500"/>
      <c r="S1500"/>
      <c r="T1500"/>
    </row>
    <row r="1501" spans="14:20">
      <c r="N1501"/>
      <c r="O1501"/>
      <c r="P1501"/>
      <c r="Q1501"/>
      <c r="R1501"/>
      <c r="S1501"/>
      <c r="T1501"/>
    </row>
    <row r="1502" spans="14:20">
      <c r="N1502"/>
      <c r="O1502"/>
      <c r="P1502"/>
      <c r="Q1502"/>
      <c r="R1502"/>
      <c r="S1502"/>
      <c r="T1502"/>
    </row>
    <row r="1503" spans="14:20">
      <c r="N1503"/>
      <c r="O1503"/>
      <c r="P1503"/>
      <c r="Q1503"/>
      <c r="R1503"/>
      <c r="S1503"/>
      <c r="T1503"/>
    </row>
    <row r="1504" spans="14:20">
      <c r="N1504"/>
      <c r="O1504"/>
      <c r="P1504"/>
      <c r="Q1504"/>
      <c r="R1504"/>
      <c r="S1504"/>
      <c r="T1504"/>
    </row>
    <row r="1505" spans="14:20">
      <c r="N1505"/>
      <c r="O1505"/>
      <c r="P1505"/>
      <c r="Q1505"/>
      <c r="R1505"/>
      <c r="S1505"/>
      <c r="T1505"/>
    </row>
    <row r="1506" spans="14:20">
      <c r="N1506"/>
      <c r="O1506"/>
      <c r="P1506"/>
      <c r="Q1506"/>
      <c r="R1506"/>
      <c r="S1506"/>
      <c r="T1506"/>
    </row>
    <row r="1507" spans="14:20">
      <c r="N1507"/>
      <c r="O1507"/>
      <c r="P1507"/>
      <c r="Q1507"/>
      <c r="R1507"/>
      <c r="S1507"/>
      <c r="T1507"/>
    </row>
    <row r="1508" spans="14:20">
      <c r="N1508"/>
      <c r="O1508"/>
      <c r="P1508"/>
      <c r="Q1508"/>
      <c r="R1508"/>
      <c r="S1508"/>
      <c r="T1508"/>
    </row>
    <row r="1509" spans="14:20">
      <c r="N1509"/>
      <c r="O1509"/>
      <c r="P1509"/>
      <c r="Q1509"/>
      <c r="R1509"/>
      <c r="S1509"/>
      <c r="T1509"/>
    </row>
    <row r="1510" spans="14:20">
      <c r="N1510"/>
      <c r="O1510"/>
      <c r="P1510"/>
      <c r="Q1510"/>
      <c r="R1510"/>
      <c r="S1510"/>
      <c r="T1510"/>
    </row>
    <row r="1511" spans="14:20">
      <c r="N1511"/>
      <c r="O1511"/>
      <c r="P1511"/>
      <c r="Q1511"/>
      <c r="R1511"/>
      <c r="S1511"/>
      <c r="T1511"/>
    </row>
    <row r="1512" spans="14:20">
      <c r="N1512"/>
      <c r="O1512"/>
      <c r="P1512"/>
      <c r="Q1512"/>
      <c r="R1512"/>
      <c r="S1512"/>
      <c r="T1512"/>
    </row>
    <row r="1513" spans="14:20">
      <c r="N1513"/>
      <c r="O1513"/>
      <c r="P1513"/>
      <c r="Q1513"/>
      <c r="R1513"/>
      <c r="S1513"/>
      <c r="T1513"/>
    </row>
    <row r="1514" spans="14:20">
      <c r="N1514"/>
      <c r="O1514"/>
      <c r="P1514"/>
      <c r="Q1514"/>
      <c r="R1514"/>
      <c r="S1514"/>
      <c r="T1514"/>
    </row>
    <row r="1515" spans="14:20">
      <c r="N1515"/>
      <c r="O1515"/>
      <c r="P1515"/>
      <c r="Q1515"/>
      <c r="R1515"/>
      <c r="S1515"/>
      <c r="T1515"/>
    </row>
    <row r="1516" spans="14:20">
      <c r="N1516"/>
      <c r="O1516"/>
      <c r="P1516"/>
      <c r="Q1516"/>
      <c r="R1516"/>
      <c r="S1516"/>
      <c r="T1516"/>
    </row>
    <row r="1517" spans="14:20">
      <c r="N1517"/>
      <c r="O1517"/>
      <c r="P1517"/>
      <c r="Q1517"/>
      <c r="R1517"/>
      <c r="S1517"/>
      <c r="T1517"/>
    </row>
    <row r="1518" spans="14:20">
      <c r="N1518"/>
      <c r="O1518"/>
      <c r="P1518"/>
      <c r="Q1518"/>
      <c r="R1518"/>
      <c r="S1518"/>
      <c r="T1518"/>
    </row>
    <row r="1519" spans="14:20">
      <c r="N1519"/>
      <c r="O1519"/>
      <c r="P1519"/>
      <c r="Q1519"/>
      <c r="R1519"/>
      <c r="S1519"/>
      <c r="T1519"/>
    </row>
    <row r="1520" spans="14:20">
      <c r="N1520"/>
      <c r="O1520"/>
      <c r="P1520"/>
      <c r="Q1520"/>
      <c r="R1520"/>
      <c r="S1520"/>
      <c r="T1520"/>
    </row>
    <row r="1521" spans="14:20">
      <c r="N1521"/>
      <c r="O1521"/>
      <c r="P1521"/>
      <c r="Q1521"/>
      <c r="R1521"/>
      <c r="S1521"/>
      <c r="T1521"/>
    </row>
    <row r="1522" spans="14:20">
      <c r="N1522"/>
      <c r="O1522"/>
      <c r="P1522"/>
      <c r="Q1522"/>
      <c r="R1522"/>
      <c r="S1522"/>
      <c r="T1522"/>
    </row>
    <row r="1523" spans="14:20">
      <c r="N1523"/>
      <c r="O1523"/>
      <c r="P1523"/>
      <c r="Q1523"/>
      <c r="R1523"/>
      <c r="S1523"/>
      <c r="T1523"/>
    </row>
    <row r="1524" spans="14:20">
      <c r="N1524"/>
      <c r="O1524"/>
      <c r="P1524"/>
      <c r="Q1524"/>
      <c r="R1524"/>
      <c r="S1524"/>
      <c r="T1524"/>
    </row>
    <row r="1525" spans="14:20">
      <c r="N1525"/>
      <c r="O1525"/>
      <c r="P1525"/>
      <c r="Q1525"/>
      <c r="R1525"/>
      <c r="S1525"/>
      <c r="T1525"/>
    </row>
    <row r="1526" spans="14:20">
      <c r="N1526"/>
      <c r="O1526"/>
      <c r="P1526"/>
      <c r="Q1526"/>
      <c r="R1526"/>
      <c r="S1526"/>
      <c r="T1526"/>
    </row>
    <row r="1527" spans="14:20">
      <c r="N1527"/>
      <c r="O1527"/>
      <c r="P1527"/>
      <c r="Q1527"/>
      <c r="R1527"/>
      <c r="S1527"/>
      <c r="T1527"/>
    </row>
    <row r="1528" spans="14:20">
      <c r="N1528"/>
      <c r="O1528"/>
      <c r="P1528"/>
      <c r="Q1528"/>
      <c r="R1528"/>
      <c r="S1528"/>
      <c r="T1528"/>
    </row>
    <row r="1529" spans="14:20">
      <c r="N1529"/>
      <c r="O1529"/>
      <c r="P1529"/>
      <c r="Q1529"/>
      <c r="R1529"/>
      <c r="S1529"/>
      <c r="T1529"/>
    </row>
    <row r="1530" spans="14:20">
      <c r="N1530"/>
      <c r="O1530"/>
      <c r="P1530"/>
      <c r="Q1530"/>
      <c r="R1530"/>
      <c r="S1530"/>
      <c r="T1530"/>
    </row>
    <row r="1531" spans="14:20">
      <c r="N1531"/>
      <c r="O1531"/>
      <c r="P1531"/>
      <c r="Q1531"/>
      <c r="R1531"/>
      <c r="S1531"/>
      <c r="T1531"/>
    </row>
    <row r="1532" spans="14:20">
      <c r="N1532"/>
      <c r="O1532"/>
      <c r="P1532"/>
      <c r="Q1532"/>
      <c r="R1532"/>
      <c r="S1532"/>
      <c r="T1532"/>
    </row>
    <row r="1533" spans="14:20">
      <c r="N1533"/>
      <c r="O1533"/>
      <c r="P1533"/>
      <c r="Q1533"/>
      <c r="R1533"/>
      <c r="S1533"/>
      <c r="T1533"/>
    </row>
    <row r="1534" spans="14:20">
      <c r="N1534"/>
      <c r="O1534"/>
      <c r="P1534"/>
      <c r="Q1534"/>
      <c r="R1534"/>
      <c r="S1534"/>
      <c r="T1534"/>
    </row>
    <row r="1535" spans="14:20">
      <c r="N1535"/>
      <c r="O1535"/>
      <c r="P1535"/>
      <c r="Q1535"/>
      <c r="R1535"/>
      <c r="S1535"/>
      <c r="T1535"/>
    </row>
    <row r="1536" spans="14:20">
      <c r="N1536"/>
      <c r="O1536"/>
      <c r="P1536"/>
      <c r="Q1536"/>
      <c r="R1536"/>
      <c r="S1536"/>
      <c r="T1536"/>
    </row>
    <row r="1537" spans="14:20">
      <c r="N1537"/>
      <c r="O1537"/>
      <c r="P1537"/>
      <c r="Q1537"/>
      <c r="R1537"/>
      <c r="S1537"/>
      <c r="T1537"/>
    </row>
    <row r="1538" spans="14:20">
      <c r="N1538"/>
      <c r="O1538"/>
      <c r="P1538"/>
      <c r="Q1538"/>
      <c r="R1538"/>
      <c r="S1538"/>
      <c r="T1538"/>
    </row>
    <row r="1539" spans="14:20">
      <c r="N1539"/>
      <c r="O1539"/>
      <c r="P1539"/>
      <c r="Q1539"/>
      <c r="R1539"/>
      <c r="S1539"/>
      <c r="T1539"/>
    </row>
    <row r="1540" spans="14:20">
      <c r="N1540"/>
      <c r="O1540"/>
      <c r="P1540"/>
      <c r="Q1540"/>
      <c r="R1540"/>
      <c r="S1540"/>
      <c r="T1540"/>
    </row>
    <row r="1541" spans="14:20">
      <c r="N1541"/>
      <c r="O1541"/>
      <c r="P1541"/>
      <c r="Q1541"/>
      <c r="R1541"/>
      <c r="S1541"/>
      <c r="T1541"/>
    </row>
    <row r="1542" spans="14:20">
      <c r="N1542"/>
      <c r="O1542"/>
      <c r="P1542"/>
      <c r="Q1542"/>
      <c r="R1542"/>
      <c r="S1542"/>
      <c r="T1542"/>
    </row>
    <row r="1543" spans="14:20">
      <c r="N1543"/>
      <c r="O1543"/>
      <c r="P1543"/>
      <c r="Q1543"/>
      <c r="R1543"/>
      <c r="S1543"/>
      <c r="T1543"/>
    </row>
    <row r="1544" spans="14:20">
      <c r="N1544"/>
      <c r="O1544"/>
      <c r="P1544"/>
      <c r="Q1544"/>
      <c r="R1544"/>
      <c r="S1544"/>
      <c r="T1544"/>
    </row>
    <row r="1545" spans="14:20">
      <c r="N1545"/>
      <c r="O1545"/>
      <c r="P1545"/>
      <c r="Q1545"/>
      <c r="R1545"/>
      <c r="S1545"/>
      <c r="T1545"/>
    </row>
    <row r="1546" spans="14:20">
      <c r="N1546"/>
      <c r="O1546"/>
      <c r="P1546"/>
      <c r="Q1546"/>
      <c r="R1546"/>
      <c r="S1546"/>
      <c r="T1546"/>
    </row>
    <row r="1547" spans="14:20">
      <c r="N1547"/>
      <c r="O1547"/>
      <c r="P1547"/>
      <c r="Q1547"/>
      <c r="R1547"/>
      <c r="S1547"/>
      <c r="T1547"/>
    </row>
    <row r="1548" spans="14:20">
      <c r="N1548"/>
      <c r="O1548"/>
      <c r="P1548"/>
      <c r="Q1548"/>
      <c r="R1548"/>
      <c r="S1548"/>
      <c r="T1548"/>
    </row>
    <row r="1549" spans="14:20">
      <c r="N1549"/>
      <c r="O1549"/>
      <c r="P1549"/>
      <c r="Q1549"/>
      <c r="R1549"/>
      <c r="S1549"/>
      <c r="T1549"/>
    </row>
    <row r="1550" spans="14:20">
      <c r="N1550"/>
      <c r="O1550"/>
      <c r="P1550"/>
      <c r="Q1550"/>
      <c r="R1550"/>
      <c r="S1550"/>
      <c r="T1550"/>
    </row>
    <row r="1551" spans="14:20">
      <c r="N1551"/>
      <c r="O1551"/>
      <c r="P1551"/>
      <c r="Q1551"/>
      <c r="R1551"/>
      <c r="S1551"/>
      <c r="T1551"/>
    </row>
    <row r="1552" spans="14:20">
      <c r="N1552"/>
      <c r="O1552"/>
      <c r="P1552"/>
      <c r="Q1552"/>
      <c r="R1552"/>
      <c r="S1552"/>
      <c r="T1552"/>
    </row>
    <row r="1553" spans="14:20">
      <c r="N1553"/>
      <c r="O1553"/>
      <c r="P1553"/>
      <c r="Q1553"/>
      <c r="R1553"/>
      <c r="S1553"/>
      <c r="T1553"/>
    </row>
    <row r="1554" spans="14:20">
      <c r="N1554"/>
      <c r="O1554"/>
      <c r="P1554"/>
      <c r="Q1554"/>
      <c r="R1554"/>
      <c r="S1554"/>
      <c r="T1554"/>
    </row>
    <row r="1555" spans="14:20">
      <c r="N1555"/>
      <c r="O1555"/>
      <c r="P1555"/>
      <c r="Q1555"/>
      <c r="R1555"/>
      <c r="S1555"/>
      <c r="T1555"/>
    </row>
    <row r="1556" spans="14:20">
      <c r="N1556"/>
      <c r="O1556"/>
      <c r="P1556"/>
      <c r="Q1556"/>
      <c r="R1556"/>
      <c r="S1556"/>
      <c r="T1556"/>
    </row>
    <row r="1557" spans="14:20">
      <c r="N1557"/>
      <c r="O1557"/>
      <c r="P1557"/>
      <c r="Q1557"/>
      <c r="R1557"/>
      <c r="S1557"/>
      <c r="T1557"/>
    </row>
    <row r="1558" spans="14:20">
      <c r="N1558"/>
      <c r="O1558"/>
      <c r="P1558"/>
      <c r="Q1558"/>
      <c r="R1558"/>
      <c r="S1558"/>
      <c r="T1558"/>
    </row>
    <row r="1559" spans="14:20">
      <c r="N1559"/>
      <c r="O1559"/>
      <c r="P1559"/>
      <c r="Q1559"/>
      <c r="R1559"/>
      <c r="S1559"/>
      <c r="T1559"/>
    </row>
    <row r="1560" spans="14:20">
      <c r="N1560"/>
      <c r="O1560"/>
      <c r="P1560"/>
      <c r="Q1560"/>
      <c r="R1560"/>
      <c r="S1560"/>
      <c r="T1560"/>
    </row>
    <row r="1561" spans="14:20">
      <c r="N1561"/>
      <c r="O1561"/>
      <c r="P1561"/>
      <c r="Q1561"/>
      <c r="R1561"/>
      <c r="S1561"/>
      <c r="T1561"/>
    </row>
    <row r="1562" spans="14:20">
      <c r="N1562"/>
      <c r="O1562"/>
      <c r="P1562"/>
      <c r="Q1562"/>
      <c r="R1562"/>
      <c r="S1562"/>
      <c r="T1562"/>
    </row>
    <row r="1563" spans="14:20">
      <c r="N1563"/>
      <c r="O1563"/>
      <c r="P1563"/>
      <c r="Q1563"/>
      <c r="R1563"/>
      <c r="S1563"/>
      <c r="T1563"/>
    </row>
    <row r="1564" spans="14:20">
      <c r="N1564"/>
      <c r="O1564"/>
      <c r="P1564"/>
      <c r="Q1564"/>
      <c r="R1564"/>
      <c r="S1564"/>
      <c r="T1564"/>
    </row>
    <row r="1565" spans="14:20">
      <c r="N1565"/>
      <c r="O1565"/>
      <c r="P1565"/>
      <c r="Q1565"/>
      <c r="R1565"/>
      <c r="S1565"/>
      <c r="T1565"/>
    </row>
    <row r="1566" spans="14:20">
      <c r="N1566"/>
      <c r="O1566"/>
      <c r="P1566"/>
      <c r="Q1566"/>
      <c r="R1566"/>
      <c r="S1566"/>
      <c r="T1566"/>
    </row>
    <row r="1567" spans="14:20">
      <c r="N1567"/>
      <c r="O1567"/>
      <c r="P1567"/>
      <c r="Q1567"/>
      <c r="R1567"/>
      <c r="S1567"/>
      <c r="T1567"/>
    </row>
    <row r="1568" spans="14:20">
      <c r="N1568"/>
      <c r="O1568"/>
      <c r="P1568"/>
      <c r="Q1568"/>
      <c r="R1568"/>
      <c r="S1568"/>
      <c r="T1568"/>
    </row>
    <row r="1569" spans="14:20">
      <c r="N1569"/>
      <c r="O1569"/>
      <c r="P1569"/>
      <c r="Q1569"/>
      <c r="R1569"/>
      <c r="S1569"/>
      <c r="T1569"/>
    </row>
    <row r="1570" spans="14:20">
      <c r="N1570"/>
      <c r="O1570"/>
      <c r="P1570"/>
      <c r="Q1570"/>
      <c r="R1570"/>
      <c r="S1570"/>
      <c r="T1570"/>
    </row>
    <row r="1571" spans="14:20">
      <c r="N1571"/>
      <c r="O1571"/>
      <c r="P1571"/>
      <c r="Q1571"/>
      <c r="R1571"/>
      <c r="S1571"/>
      <c r="T1571"/>
    </row>
    <row r="1572" spans="14:20">
      <c r="N1572"/>
      <c r="O1572"/>
      <c r="P1572"/>
      <c r="Q1572"/>
      <c r="R1572"/>
      <c r="S1572"/>
      <c r="T1572"/>
    </row>
    <row r="1573" spans="14:20">
      <c r="N1573"/>
      <c r="O1573"/>
      <c r="P1573"/>
      <c r="Q1573"/>
      <c r="R1573"/>
      <c r="S1573"/>
      <c r="T1573"/>
    </row>
    <row r="1574" spans="14:20">
      <c r="N1574"/>
      <c r="O1574"/>
      <c r="P1574"/>
      <c r="Q1574"/>
      <c r="R1574"/>
      <c r="S1574"/>
      <c r="T1574"/>
    </row>
    <row r="1575" spans="14:20">
      <c r="N1575"/>
      <c r="O1575"/>
      <c r="P1575"/>
      <c r="Q1575"/>
      <c r="R1575"/>
      <c r="S1575"/>
      <c r="T1575"/>
    </row>
    <row r="1576" spans="14:20">
      <c r="N1576"/>
      <c r="O1576"/>
      <c r="P1576"/>
      <c r="Q1576"/>
      <c r="R1576"/>
      <c r="S1576"/>
      <c r="T1576"/>
    </row>
    <row r="1577" spans="14:20">
      <c r="N1577"/>
      <c r="O1577"/>
      <c r="P1577"/>
      <c r="Q1577"/>
      <c r="R1577"/>
      <c r="S1577"/>
      <c r="T1577"/>
    </row>
    <row r="1578" spans="14:20">
      <c r="N1578"/>
      <c r="O1578"/>
      <c r="P1578"/>
      <c r="Q1578"/>
      <c r="R1578"/>
      <c r="S1578"/>
      <c r="T1578"/>
    </row>
    <row r="1579" spans="14:20">
      <c r="N1579"/>
      <c r="O1579"/>
      <c r="P1579"/>
      <c r="Q1579"/>
      <c r="R1579"/>
      <c r="S1579"/>
      <c r="T1579"/>
    </row>
    <row r="1580" spans="14:20">
      <c r="N1580"/>
      <c r="O1580"/>
      <c r="P1580"/>
      <c r="Q1580"/>
      <c r="R1580"/>
      <c r="S1580"/>
      <c r="T1580"/>
    </row>
    <row r="1581" spans="14:20">
      <c r="N1581"/>
      <c r="O1581"/>
      <c r="P1581"/>
      <c r="Q1581"/>
      <c r="R1581"/>
      <c r="S1581"/>
      <c r="T1581"/>
    </row>
    <row r="1582" spans="14:20">
      <c r="N1582"/>
      <c r="O1582"/>
      <c r="P1582"/>
      <c r="Q1582"/>
      <c r="R1582"/>
      <c r="S1582"/>
      <c r="T1582"/>
    </row>
    <row r="1583" spans="14:20">
      <c r="N1583"/>
      <c r="O1583"/>
      <c r="P1583"/>
      <c r="Q1583"/>
      <c r="R1583"/>
      <c r="S1583"/>
      <c r="T1583"/>
    </row>
    <row r="1584" spans="14:20">
      <c r="N1584"/>
      <c r="O1584"/>
      <c r="P1584"/>
      <c r="Q1584"/>
      <c r="R1584"/>
      <c r="S1584"/>
      <c r="T1584"/>
    </row>
    <row r="1585" spans="14:20">
      <c r="N1585"/>
      <c r="O1585"/>
      <c r="P1585"/>
      <c r="Q1585"/>
      <c r="R1585"/>
      <c r="S1585"/>
      <c r="T1585"/>
    </row>
    <row r="1586" spans="14:20">
      <c r="N1586"/>
      <c r="O1586"/>
      <c r="P1586"/>
      <c r="Q1586"/>
      <c r="R1586"/>
      <c r="S1586"/>
      <c r="T1586"/>
    </row>
    <row r="1587" spans="14:20">
      <c r="N1587"/>
      <c r="O1587"/>
      <c r="P1587"/>
      <c r="Q1587"/>
      <c r="R1587"/>
      <c r="S1587"/>
      <c r="T1587"/>
    </row>
    <row r="1588" spans="14:20">
      <c r="N1588"/>
      <c r="O1588"/>
      <c r="P1588"/>
      <c r="Q1588"/>
      <c r="R1588"/>
      <c r="S1588"/>
      <c r="T1588"/>
    </row>
    <row r="1589" spans="14:20">
      <c r="N1589"/>
      <c r="O1589"/>
      <c r="P1589"/>
      <c r="Q1589"/>
      <c r="R1589"/>
      <c r="S1589"/>
      <c r="T1589"/>
    </row>
    <row r="1590" spans="14:20">
      <c r="N1590"/>
      <c r="O1590"/>
      <c r="P1590"/>
      <c r="Q1590"/>
      <c r="R1590"/>
      <c r="S1590"/>
      <c r="T1590"/>
    </row>
    <row r="1591" spans="14:20">
      <c r="N1591"/>
      <c r="O1591"/>
      <c r="P1591"/>
      <c r="Q1591"/>
      <c r="R1591"/>
      <c r="S1591"/>
      <c r="T1591"/>
    </row>
    <row r="1592" spans="14:20">
      <c r="N1592"/>
      <c r="O1592"/>
      <c r="P1592"/>
      <c r="Q1592"/>
      <c r="R1592"/>
      <c r="S1592"/>
      <c r="T1592"/>
    </row>
    <row r="1593" spans="14:20">
      <c r="N1593"/>
      <c r="O1593"/>
      <c r="P1593"/>
      <c r="Q1593"/>
      <c r="R1593"/>
      <c r="S1593"/>
      <c r="T1593"/>
    </row>
    <row r="1594" spans="14:20">
      <c r="N1594"/>
      <c r="O1594"/>
      <c r="P1594"/>
      <c r="Q1594"/>
      <c r="R1594"/>
      <c r="S1594"/>
      <c r="T1594"/>
    </row>
    <row r="1595" spans="14:20">
      <c r="N1595"/>
      <c r="O1595"/>
      <c r="P1595"/>
      <c r="Q1595"/>
      <c r="R1595"/>
      <c r="S1595"/>
      <c r="T1595"/>
    </row>
    <row r="1596" spans="14:20">
      <c r="N1596"/>
      <c r="O1596"/>
      <c r="P1596"/>
      <c r="Q1596"/>
      <c r="R1596"/>
      <c r="S1596"/>
      <c r="T1596"/>
    </row>
    <row r="1597" spans="14:20">
      <c r="N1597"/>
      <c r="O1597"/>
      <c r="P1597"/>
      <c r="Q1597"/>
      <c r="R1597"/>
      <c r="S1597"/>
      <c r="T1597"/>
    </row>
    <row r="1598" spans="14:20">
      <c r="N1598"/>
      <c r="O1598"/>
      <c r="P1598"/>
      <c r="Q1598"/>
      <c r="R1598"/>
      <c r="S1598"/>
      <c r="T1598"/>
    </row>
    <row r="1599" spans="14:20">
      <c r="N1599"/>
      <c r="O1599"/>
      <c r="P1599"/>
      <c r="Q1599"/>
      <c r="R1599"/>
      <c r="S1599"/>
      <c r="T1599"/>
    </row>
    <row r="1600" spans="14:20">
      <c r="N1600"/>
      <c r="O1600"/>
      <c r="P1600"/>
      <c r="Q1600"/>
      <c r="R1600"/>
      <c r="S1600"/>
      <c r="T1600"/>
    </row>
    <row r="1601" spans="14:20">
      <c r="N1601"/>
      <c r="O1601"/>
      <c r="P1601"/>
      <c r="Q1601"/>
      <c r="R1601"/>
      <c r="S1601"/>
      <c r="T1601"/>
    </row>
    <row r="1602" spans="14:20">
      <c r="N1602"/>
      <c r="O1602"/>
      <c r="P1602"/>
      <c r="Q1602"/>
      <c r="R1602"/>
      <c r="S1602"/>
      <c r="T1602"/>
    </row>
    <row r="1603" spans="14:20">
      <c r="N1603"/>
      <c r="O1603"/>
      <c r="P1603"/>
      <c r="Q1603"/>
      <c r="R1603"/>
      <c r="S1603"/>
      <c r="T1603"/>
    </row>
    <row r="1604" spans="14:20">
      <c r="N1604"/>
      <c r="O1604"/>
      <c r="P1604"/>
      <c r="Q1604"/>
      <c r="R1604"/>
      <c r="S1604"/>
      <c r="T1604"/>
    </row>
    <row r="1605" spans="14:20">
      <c r="N1605"/>
      <c r="O1605"/>
      <c r="P1605"/>
      <c r="Q1605"/>
      <c r="R1605"/>
      <c r="S1605"/>
      <c r="T1605"/>
    </row>
    <row r="1606" spans="14:20">
      <c r="N1606"/>
      <c r="O1606"/>
      <c r="P1606"/>
      <c r="Q1606"/>
      <c r="R1606"/>
      <c r="S1606"/>
      <c r="T1606"/>
    </row>
    <row r="1607" spans="14:20">
      <c r="N1607"/>
      <c r="O1607"/>
      <c r="P1607"/>
      <c r="Q1607"/>
      <c r="R1607"/>
      <c r="S1607"/>
      <c r="T1607"/>
    </row>
    <row r="1608" spans="14:20">
      <c r="N1608"/>
      <c r="O1608"/>
      <c r="P1608"/>
      <c r="Q1608"/>
      <c r="R1608"/>
      <c r="S1608"/>
      <c r="T1608"/>
    </row>
    <row r="1609" spans="14:20">
      <c r="N1609"/>
      <c r="O1609"/>
      <c r="P1609"/>
      <c r="Q1609"/>
      <c r="R1609"/>
      <c r="S1609"/>
      <c r="T1609"/>
    </row>
    <row r="1610" spans="14:20">
      <c r="N1610"/>
      <c r="O1610"/>
      <c r="P1610"/>
      <c r="Q1610"/>
      <c r="R1610"/>
      <c r="S1610"/>
      <c r="T1610"/>
    </row>
    <row r="1611" spans="14:20">
      <c r="N1611"/>
      <c r="O1611"/>
      <c r="P1611"/>
      <c r="Q1611"/>
      <c r="R1611"/>
      <c r="S1611"/>
      <c r="T1611"/>
    </row>
    <row r="1612" spans="14:20">
      <c r="N1612"/>
      <c r="O1612"/>
      <c r="P1612"/>
      <c r="Q1612"/>
      <c r="R1612"/>
      <c r="S1612"/>
      <c r="T1612"/>
    </row>
    <row r="1613" spans="14:20">
      <c r="N1613"/>
      <c r="O1613"/>
      <c r="P1613"/>
      <c r="Q1613"/>
      <c r="R1613"/>
      <c r="S1613"/>
      <c r="T1613"/>
    </row>
    <row r="1614" spans="14:20">
      <c r="N1614"/>
      <c r="O1614"/>
      <c r="P1614"/>
      <c r="Q1614"/>
      <c r="R1614"/>
      <c r="S1614"/>
      <c r="T1614"/>
    </row>
    <row r="1615" spans="14:20">
      <c r="N1615"/>
      <c r="O1615"/>
      <c r="P1615"/>
      <c r="Q1615"/>
      <c r="R1615"/>
      <c r="S1615"/>
      <c r="T1615"/>
    </row>
    <row r="1616" spans="14:20">
      <c r="N1616"/>
      <c r="O1616"/>
      <c r="P1616"/>
      <c r="Q1616"/>
      <c r="R1616"/>
      <c r="S1616"/>
      <c r="T1616"/>
    </row>
    <row r="1617" spans="14:20">
      <c r="N1617"/>
      <c r="O1617"/>
      <c r="P1617"/>
      <c r="Q1617"/>
      <c r="R1617"/>
      <c r="S1617"/>
      <c r="T1617"/>
    </row>
    <row r="1618" spans="14:20">
      <c r="N1618"/>
      <c r="O1618"/>
      <c r="P1618"/>
      <c r="Q1618"/>
      <c r="R1618"/>
      <c r="S1618"/>
      <c r="T1618"/>
    </row>
    <row r="1619" spans="14:20">
      <c r="N1619"/>
      <c r="O1619"/>
      <c r="P1619"/>
      <c r="Q1619"/>
      <c r="R1619"/>
      <c r="S1619"/>
      <c r="T1619"/>
    </row>
    <row r="1620" spans="14:20">
      <c r="N1620"/>
      <c r="O1620"/>
      <c r="P1620"/>
      <c r="Q1620"/>
      <c r="R1620"/>
      <c r="S1620"/>
      <c r="T1620"/>
    </row>
    <row r="1621" spans="14:20">
      <c r="N1621"/>
      <c r="O1621"/>
      <c r="P1621"/>
      <c r="Q1621"/>
      <c r="R1621"/>
      <c r="S1621"/>
      <c r="T1621"/>
    </row>
    <row r="1622" spans="14:20">
      <c r="N1622"/>
      <c r="O1622"/>
      <c r="P1622"/>
      <c r="Q1622"/>
      <c r="R1622"/>
      <c r="S1622"/>
      <c r="T1622"/>
    </row>
    <row r="1623" spans="14:20">
      <c r="N1623"/>
      <c r="O1623"/>
      <c r="P1623"/>
      <c r="Q1623"/>
      <c r="R1623"/>
      <c r="S1623"/>
      <c r="T1623"/>
    </row>
    <row r="1624" spans="14:20">
      <c r="N1624"/>
      <c r="O1624"/>
      <c r="P1624"/>
      <c r="Q1624"/>
      <c r="R1624"/>
      <c r="S1624"/>
      <c r="T1624"/>
    </row>
    <row r="1625" spans="14:20">
      <c r="N1625"/>
      <c r="O1625"/>
      <c r="P1625"/>
      <c r="Q1625"/>
      <c r="R1625"/>
      <c r="S1625"/>
      <c r="T1625"/>
    </row>
    <row r="1626" spans="14:20">
      <c r="N1626"/>
      <c r="O1626"/>
      <c r="P1626"/>
      <c r="Q1626"/>
      <c r="R1626"/>
      <c r="S1626"/>
      <c r="T1626"/>
    </row>
    <row r="1627" spans="14:20">
      <c r="N1627"/>
      <c r="O1627"/>
      <c r="P1627"/>
      <c r="Q1627"/>
      <c r="R1627"/>
      <c r="S1627"/>
      <c r="T1627"/>
    </row>
    <row r="1628" spans="14:20">
      <c r="N1628"/>
      <c r="O1628"/>
      <c r="P1628"/>
      <c r="Q1628"/>
      <c r="R1628"/>
      <c r="S1628"/>
      <c r="T1628"/>
    </row>
    <row r="1629" spans="14:20">
      <c r="N1629"/>
      <c r="O1629"/>
      <c r="P1629"/>
      <c r="Q1629"/>
      <c r="R1629"/>
      <c r="S1629"/>
      <c r="T1629"/>
    </row>
    <row r="1630" spans="14:20">
      <c r="N1630"/>
      <c r="O1630"/>
      <c r="P1630"/>
      <c r="Q1630"/>
      <c r="R1630"/>
      <c r="S1630"/>
      <c r="T1630"/>
    </row>
    <row r="1631" spans="14:20">
      <c r="N1631"/>
      <c r="O1631"/>
      <c r="P1631"/>
      <c r="Q1631"/>
      <c r="R1631"/>
      <c r="S1631"/>
      <c r="T1631"/>
    </row>
    <row r="1632" spans="14:20">
      <c r="N1632"/>
      <c r="O1632"/>
      <c r="P1632"/>
      <c r="Q1632"/>
      <c r="R1632"/>
      <c r="S1632"/>
      <c r="T1632"/>
    </row>
    <row r="1633" spans="14:20">
      <c r="N1633"/>
      <c r="O1633"/>
      <c r="P1633"/>
      <c r="Q1633"/>
      <c r="R1633"/>
      <c r="S1633"/>
      <c r="T1633"/>
    </row>
    <row r="1634" spans="14:20">
      <c r="N1634"/>
      <c r="O1634"/>
      <c r="P1634"/>
      <c r="Q1634"/>
      <c r="R1634"/>
      <c r="S1634"/>
      <c r="T1634"/>
    </row>
    <row r="1635" spans="14:20">
      <c r="N1635"/>
      <c r="O1635"/>
      <c r="P1635"/>
      <c r="Q1635"/>
      <c r="R1635"/>
      <c r="S1635"/>
      <c r="T1635"/>
    </row>
    <row r="1636" spans="14:20">
      <c r="N1636"/>
      <c r="O1636"/>
      <c r="P1636"/>
      <c r="Q1636"/>
      <c r="R1636"/>
      <c r="S1636"/>
      <c r="T1636"/>
    </row>
    <row r="1637" spans="14:20">
      <c r="N1637"/>
      <c r="O1637"/>
      <c r="P1637"/>
      <c r="Q1637"/>
      <c r="R1637"/>
      <c r="S1637"/>
      <c r="T1637"/>
    </row>
    <row r="1638" spans="14:20">
      <c r="N1638"/>
      <c r="O1638"/>
      <c r="P1638"/>
      <c r="Q1638"/>
      <c r="R1638"/>
      <c r="S1638"/>
      <c r="T1638"/>
    </row>
    <row r="1639" spans="14:20">
      <c r="N1639"/>
      <c r="O1639"/>
      <c r="P1639"/>
      <c r="Q1639"/>
      <c r="R1639"/>
      <c r="S1639"/>
      <c r="T1639"/>
    </row>
    <row r="1640" spans="14:20">
      <c r="N1640"/>
      <c r="O1640"/>
      <c r="P1640"/>
      <c r="Q1640"/>
      <c r="R1640"/>
      <c r="S1640"/>
      <c r="T1640"/>
    </row>
    <row r="1641" spans="14:20">
      <c r="N1641"/>
      <c r="O1641"/>
      <c r="P1641"/>
      <c r="Q1641"/>
      <c r="R1641"/>
      <c r="S1641"/>
      <c r="T1641"/>
    </row>
    <row r="1642" spans="14:20">
      <c r="N1642"/>
      <c r="O1642"/>
      <c r="P1642"/>
      <c r="Q1642"/>
      <c r="R1642"/>
      <c r="S1642"/>
      <c r="T1642"/>
    </row>
    <row r="1643" spans="14:20">
      <c r="N1643"/>
      <c r="O1643"/>
      <c r="P1643"/>
      <c r="Q1643"/>
      <c r="R1643"/>
      <c r="S1643"/>
      <c r="T1643"/>
    </row>
    <row r="1644" spans="14:20">
      <c r="N1644"/>
      <c r="O1644"/>
      <c r="P1644"/>
      <c r="Q1644"/>
      <c r="R1644"/>
      <c r="S1644"/>
      <c r="T1644"/>
    </row>
    <row r="1645" spans="14:20">
      <c r="N1645"/>
      <c r="O1645"/>
      <c r="P1645"/>
      <c r="Q1645"/>
      <c r="R1645"/>
      <c r="S1645"/>
      <c r="T1645"/>
    </row>
    <row r="1646" spans="14:20">
      <c r="N1646"/>
      <c r="O1646"/>
      <c r="P1646"/>
      <c r="Q1646"/>
      <c r="R1646"/>
      <c r="S1646"/>
      <c r="T1646"/>
    </row>
    <row r="1647" spans="14:20">
      <c r="N1647"/>
      <c r="O1647"/>
      <c r="P1647"/>
      <c r="Q1647"/>
      <c r="R1647"/>
      <c r="S1647"/>
      <c r="T1647"/>
    </row>
    <row r="1648" spans="14:20">
      <c r="N1648"/>
      <c r="O1648"/>
      <c r="P1648"/>
      <c r="Q1648"/>
      <c r="R1648"/>
      <c r="S1648"/>
      <c r="T1648"/>
    </row>
    <row r="1649" spans="14:20">
      <c r="N1649"/>
      <c r="O1649"/>
      <c r="P1649"/>
      <c r="Q1649"/>
      <c r="R1649"/>
      <c r="S1649"/>
      <c r="T1649"/>
    </row>
    <row r="1650" spans="14:20">
      <c r="N1650"/>
      <c r="O1650"/>
      <c r="P1650"/>
      <c r="Q1650"/>
      <c r="R1650"/>
      <c r="S1650"/>
      <c r="T1650"/>
    </row>
    <row r="1651" spans="14:20">
      <c r="N1651"/>
      <c r="O1651"/>
      <c r="P1651"/>
      <c r="Q1651"/>
      <c r="R1651"/>
      <c r="S1651"/>
      <c r="T1651"/>
    </row>
    <row r="1652" spans="14:20">
      <c r="N1652"/>
      <c r="O1652"/>
      <c r="P1652"/>
      <c r="Q1652"/>
      <c r="R1652"/>
      <c r="S1652"/>
      <c r="T1652"/>
    </row>
    <row r="1653" spans="14:20">
      <c r="N1653"/>
      <c r="O1653"/>
      <c r="P1653"/>
      <c r="Q1653"/>
      <c r="R1653"/>
      <c r="S1653"/>
      <c r="T1653"/>
    </row>
    <row r="1654" spans="14:20">
      <c r="N1654"/>
      <c r="O1654"/>
      <c r="P1654"/>
      <c r="Q1654"/>
      <c r="R1654"/>
      <c r="S1654"/>
      <c r="T1654"/>
    </row>
    <row r="1655" spans="14:20">
      <c r="N1655"/>
      <c r="O1655"/>
      <c r="P1655"/>
      <c r="Q1655"/>
      <c r="R1655"/>
      <c r="S1655"/>
      <c r="T1655"/>
    </row>
    <row r="1656" spans="14:20">
      <c r="N1656"/>
      <c r="O1656"/>
      <c r="P1656"/>
      <c r="Q1656"/>
      <c r="R1656"/>
      <c r="S1656"/>
      <c r="T1656"/>
    </row>
    <row r="1657" spans="14:20">
      <c r="N1657"/>
      <c r="O1657"/>
      <c r="P1657"/>
      <c r="Q1657"/>
      <c r="R1657"/>
      <c r="S1657"/>
      <c r="T1657"/>
    </row>
    <row r="1658" spans="14:20">
      <c r="N1658"/>
      <c r="O1658"/>
      <c r="P1658"/>
      <c r="Q1658"/>
      <c r="R1658"/>
      <c r="S1658"/>
      <c r="T1658"/>
    </row>
    <row r="1659" spans="14:20">
      <c r="N1659"/>
      <c r="O1659"/>
      <c r="P1659"/>
      <c r="Q1659"/>
      <c r="R1659"/>
      <c r="S1659"/>
      <c r="T1659"/>
    </row>
    <row r="1660" spans="14:20">
      <c r="N1660"/>
      <c r="O1660"/>
      <c r="P1660"/>
      <c r="Q1660"/>
      <c r="R1660"/>
      <c r="S1660"/>
      <c r="T1660"/>
    </row>
    <row r="1661" spans="14:20">
      <c r="N1661"/>
      <c r="O1661"/>
      <c r="P1661"/>
      <c r="Q1661"/>
      <c r="R1661"/>
      <c r="S1661"/>
      <c r="T1661"/>
    </row>
    <row r="1662" spans="14:20">
      <c r="N1662"/>
      <c r="O1662"/>
      <c r="P1662"/>
      <c r="Q1662"/>
      <c r="R1662"/>
      <c r="S1662"/>
      <c r="T1662"/>
    </row>
    <row r="1663" spans="14:20">
      <c r="N1663"/>
      <c r="O1663"/>
      <c r="P1663"/>
      <c r="Q1663"/>
      <c r="R1663"/>
      <c r="S1663"/>
      <c r="T1663"/>
    </row>
    <row r="1664" spans="14:20">
      <c r="N1664"/>
      <c r="O1664"/>
      <c r="P1664"/>
      <c r="Q1664"/>
      <c r="R1664"/>
      <c r="S1664"/>
      <c r="T1664"/>
    </row>
    <row r="1665" spans="14:20">
      <c r="N1665"/>
      <c r="O1665"/>
      <c r="P1665"/>
      <c r="Q1665"/>
      <c r="R1665"/>
      <c r="S1665"/>
      <c r="T1665"/>
    </row>
    <row r="1666" spans="14:20">
      <c r="N1666"/>
      <c r="O1666"/>
      <c r="P1666"/>
      <c r="Q1666"/>
      <c r="R1666"/>
      <c r="S1666"/>
      <c r="T1666"/>
    </row>
    <row r="1667" spans="14:20">
      <c r="N1667"/>
      <c r="O1667"/>
      <c r="P1667"/>
      <c r="Q1667"/>
      <c r="R1667"/>
      <c r="S1667"/>
      <c r="T1667"/>
    </row>
    <row r="1668" spans="14:20">
      <c r="N1668"/>
      <c r="O1668"/>
      <c r="P1668"/>
      <c r="Q1668"/>
      <c r="R1668"/>
      <c r="S1668"/>
      <c r="T1668"/>
    </row>
    <row r="1669" spans="14:20">
      <c r="N1669"/>
      <c r="O1669"/>
      <c r="P1669"/>
      <c r="Q1669"/>
      <c r="R1669"/>
      <c r="S1669"/>
      <c r="T1669"/>
    </row>
    <row r="1670" spans="14:20">
      <c r="N1670"/>
      <c r="O1670"/>
      <c r="P1670"/>
      <c r="Q1670"/>
      <c r="R1670"/>
      <c r="S1670"/>
      <c r="T1670"/>
    </row>
    <row r="1671" spans="14:20">
      <c r="N1671"/>
      <c r="O1671"/>
      <c r="P1671"/>
      <c r="Q1671"/>
      <c r="R1671"/>
      <c r="S1671"/>
      <c r="T1671"/>
    </row>
    <row r="1672" spans="14:20">
      <c r="N1672"/>
      <c r="O1672"/>
      <c r="P1672"/>
      <c r="Q1672"/>
      <c r="R1672"/>
      <c r="S1672"/>
      <c r="T1672"/>
    </row>
    <row r="1673" spans="14:20">
      <c r="N1673"/>
      <c r="O1673"/>
      <c r="P1673"/>
      <c r="Q1673"/>
      <c r="R1673"/>
      <c r="S1673"/>
      <c r="T1673"/>
    </row>
    <row r="1674" spans="14:20">
      <c r="N1674"/>
      <c r="O1674"/>
      <c r="P1674"/>
      <c r="Q1674"/>
      <c r="R1674"/>
      <c r="S1674"/>
      <c r="T1674"/>
    </row>
    <row r="1675" spans="14:20">
      <c r="N1675"/>
      <c r="O1675"/>
      <c r="P1675"/>
      <c r="Q1675"/>
      <c r="R1675"/>
      <c r="S1675"/>
      <c r="T1675"/>
    </row>
    <row r="1676" spans="14:20">
      <c r="N1676"/>
      <c r="O1676"/>
      <c r="P1676"/>
      <c r="Q1676"/>
      <c r="R1676"/>
      <c r="S1676"/>
      <c r="T1676"/>
    </row>
    <row r="1677" spans="14:20">
      <c r="N1677"/>
      <c r="O1677"/>
      <c r="P1677"/>
      <c r="Q1677"/>
      <c r="R1677"/>
      <c r="S1677"/>
      <c r="T1677"/>
    </row>
    <row r="1678" spans="14:20">
      <c r="N1678"/>
      <c r="O1678"/>
      <c r="P1678"/>
      <c r="Q1678"/>
      <c r="R1678"/>
      <c r="S1678"/>
      <c r="T1678"/>
    </row>
    <row r="1679" spans="14:20">
      <c r="N1679"/>
      <c r="O1679"/>
      <c r="P1679"/>
      <c r="Q1679"/>
      <c r="R1679"/>
      <c r="S1679"/>
      <c r="T1679"/>
    </row>
    <row r="1680" spans="14:20">
      <c r="N1680"/>
      <c r="O1680"/>
      <c r="P1680"/>
      <c r="Q1680"/>
      <c r="R1680"/>
      <c r="S1680"/>
      <c r="T1680"/>
    </row>
    <row r="1681" spans="14:20">
      <c r="N1681"/>
      <c r="O1681"/>
      <c r="P1681"/>
      <c r="Q1681"/>
      <c r="R1681"/>
      <c r="S1681"/>
      <c r="T1681"/>
    </row>
    <row r="1682" spans="14:20">
      <c r="N1682"/>
      <c r="O1682"/>
      <c r="P1682"/>
      <c r="Q1682"/>
      <c r="R1682"/>
      <c r="S1682"/>
      <c r="T1682"/>
    </row>
    <row r="1683" spans="14:20">
      <c r="N1683"/>
      <c r="O1683"/>
      <c r="P1683"/>
      <c r="Q1683"/>
      <c r="R1683"/>
      <c r="S1683"/>
      <c r="T1683"/>
    </row>
    <row r="1684" spans="14:20">
      <c r="N1684"/>
      <c r="O1684"/>
      <c r="P1684"/>
      <c r="Q1684"/>
      <c r="R1684"/>
      <c r="S1684"/>
      <c r="T1684"/>
    </row>
    <row r="1685" spans="14:20">
      <c r="N1685"/>
      <c r="O1685"/>
      <c r="P1685"/>
      <c r="Q1685"/>
      <c r="R1685"/>
      <c r="S1685"/>
      <c r="T1685"/>
    </row>
    <row r="1686" spans="14:20">
      <c r="N1686"/>
      <c r="O1686"/>
      <c r="P1686"/>
      <c r="Q1686"/>
      <c r="R1686"/>
      <c r="S1686"/>
      <c r="T1686"/>
    </row>
    <row r="1687" spans="14:20">
      <c r="N1687"/>
      <c r="O1687"/>
      <c r="P1687"/>
      <c r="Q1687"/>
      <c r="R1687"/>
      <c r="S1687"/>
      <c r="T1687"/>
    </row>
    <row r="1688" spans="14:20">
      <c r="N1688"/>
      <c r="O1688"/>
      <c r="P1688"/>
      <c r="Q1688"/>
      <c r="R1688"/>
      <c r="S1688"/>
      <c r="T1688"/>
    </row>
    <row r="1689" spans="14:20">
      <c r="N1689"/>
      <c r="O1689"/>
      <c r="P1689"/>
      <c r="Q1689"/>
      <c r="R1689"/>
      <c r="S1689"/>
      <c r="T1689"/>
    </row>
    <row r="1690" spans="14:20">
      <c r="N1690"/>
      <c r="O1690"/>
      <c r="P1690"/>
      <c r="Q1690"/>
      <c r="R1690"/>
      <c r="S1690"/>
      <c r="T1690"/>
    </row>
    <row r="1691" spans="14:20">
      <c r="N1691"/>
      <c r="O1691"/>
      <c r="P1691"/>
      <c r="Q1691"/>
      <c r="R1691"/>
      <c r="S1691"/>
      <c r="T1691"/>
    </row>
    <row r="1692" spans="14:20">
      <c r="N1692"/>
      <c r="O1692"/>
      <c r="P1692"/>
      <c r="Q1692"/>
      <c r="R1692"/>
      <c r="S1692"/>
      <c r="T1692"/>
    </row>
    <row r="1693" spans="14:20">
      <c r="N1693"/>
      <c r="O1693"/>
      <c r="P1693"/>
      <c r="Q1693"/>
      <c r="R1693"/>
      <c r="S1693"/>
      <c r="T1693"/>
    </row>
    <row r="1694" spans="14:20">
      <c r="N1694"/>
      <c r="O1694"/>
      <c r="P1694"/>
      <c r="Q1694"/>
      <c r="R1694"/>
      <c r="S1694"/>
      <c r="T1694"/>
    </row>
    <row r="1695" spans="14:20">
      <c r="N1695"/>
      <c r="O1695"/>
      <c r="P1695"/>
      <c r="Q1695"/>
      <c r="R1695"/>
      <c r="S1695"/>
      <c r="T1695"/>
    </row>
    <row r="1696" spans="14:20">
      <c r="N1696"/>
      <c r="O1696"/>
      <c r="P1696"/>
      <c r="Q1696"/>
      <c r="R1696"/>
      <c r="S1696"/>
      <c r="T1696"/>
    </row>
    <row r="1697" spans="14:20">
      <c r="N1697"/>
      <c r="O1697"/>
      <c r="P1697"/>
      <c r="Q1697"/>
      <c r="R1697"/>
      <c r="S1697"/>
      <c r="T1697"/>
    </row>
    <row r="1698" spans="14:20">
      <c r="N1698"/>
      <c r="O1698"/>
      <c r="P1698"/>
      <c r="Q1698"/>
      <c r="R1698"/>
      <c r="S1698"/>
      <c r="T1698"/>
    </row>
    <row r="1699" spans="14:20">
      <c r="N1699"/>
      <c r="O1699"/>
      <c r="P1699"/>
      <c r="Q1699"/>
      <c r="R1699"/>
      <c r="S1699"/>
      <c r="T1699"/>
    </row>
    <row r="1700" spans="14:20">
      <c r="N1700"/>
      <c r="O1700"/>
      <c r="P1700"/>
      <c r="Q1700"/>
      <c r="R1700"/>
      <c r="S1700"/>
      <c r="T1700"/>
    </row>
    <row r="1701" spans="14:20">
      <c r="N1701"/>
      <c r="O1701"/>
      <c r="P1701"/>
      <c r="Q1701"/>
      <c r="R1701"/>
      <c r="S1701"/>
      <c r="T1701"/>
    </row>
    <row r="1702" spans="14:20">
      <c r="N1702"/>
      <c r="O1702"/>
      <c r="P1702"/>
      <c r="Q1702"/>
      <c r="R1702"/>
      <c r="S1702"/>
      <c r="T1702"/>
    </row>
    <row r="1703" spans="14:20">
      <c r="N1703"/>
      <c r="O1703"/>
      <c r="P1703"/>
      <c r="Q1703"/>
      <c r="R1703"/>
      <c r="S1703"/>
      <c r="T1703"/>
    </row>
    <row r="1704" spans="14:20">
      <c r="N1704"/>
      <c r="O1704"/>
      <c r="P1704"/>
      <c r="Q1704"/>
      <c r="R1704"/>
      <c r="S1704"/>
      <c r="T1704"/>
    </row>
    <row r="1705" spans="14:20">
      <c r="N1705"/>
      <c r="O1705"/>
      <c r="P1705"/>
      <c r="Q1705"/>
      <c r="R1705"/>
      <c r="S1705"/>
      <c r="T1705"/>
    </row>
    <row r="1706" spans="14:20">
      <c r="N1706"/>
      <c r="O1706"/>
      <c r="P1706"/>
      <c r="Q1706"/>
      <c r="R1706"/>
      <c r="S1706"/>
      <c r="T1706"/>
    </row>
    <row r="1707" spans="14:20">
      <c r="N1707"/>
      <c r="O1707"/>
      <c r="P1707"/>
      <c r="Q1707"/>
      <c r="R1707"/>
      <c r="S1707"/>
      <c r="T1707"/>
    </row>
    <row r="1708" spans="14:20">
      <c r="N1708"/>
      <c r="O1708"/>
      <c r="P1708"/>
      <c r="Q1708"/>
      <c r="R1708"/>
      <c r="S1708"/>
      <c r="T1708"/>
    </row>
    <row r="1709" spans="14:20">
      <c r="N1709"/>
      <c r="O1709"/>
      <c r="P1709"/>
      <c r="Q1709"/>
      <c r="R1709"/>
      <c r="S1709"/>
      <c r="T1709"/>
    </row>
    <row r="1710" spans="14:20">
      <c r="N1710"/>
      <c r="O1710"/>
      <c r="P1710"/>
      <c r="Q1710"/>
      <c r="R1710"/>
      <c r="S1710"/>
      <c r="T1710"/>
    </row>
    <row r="1711" spans="14:20">
      <c r="N1711"/>
      <c r="O1711"/>
      <c r="P1711"/>
      <c r="Q1711"/>
      <c r="R1711"/>
      <c r="S1711"/>
      <c r="T1711"/>
    </row>
    <row r="1712" spans="14:20">
      <c r="N1712"/>
      <c r="O1712"/>
      <c r="P1712"/>
      <c r="Q1712"/>
      <c r="R1712"/>
      <c r="S1712"/>
      <c r="T1712"/>
    </row>
    <row r="1713" spans="14:20">
      <c r="N1713"/>
      <c r="O1713"/>
      <c r="P1713"/>
      <c r="Q1713"/>
      <c r="R1713"/>
      <c r="S1713"/>
      <c r="T1713"/>
    </row>
    <row r="1714" spans="14:20">
      <c r="N1714"/>
      <c r="O1714"/>
      <c r="P1714"/>
      <c r="Q1714"/>
      <c r="R1714"/>
      <c r="S1714"/>
      <c r="T1714"/>
    </row>
    <row r="1715" spans="14:20">
      <c r="N1715"/>
      <c r="O1715"/>
      <c r="P1715"/>
      <c r="Q1715"/>
      <c r="R1715"/>
      <c r="S1715"/>
      <c r="T1715"/>
    </row>
    <row r="1716" spans="14:20">
      <c r="N1716"/>
      <c r="O1716"/>
      <c r="P1716"/>
      <c r="Q1716"/>
      <c r="R1716"/>
      <c r="S1716"/>
      <c r="T1716"/>
    </row>
    <row r="1717" spans="14:20">
      <c r="N1717"/>
      <c r="O1717"/>
      <c r="P1717"/>
      <c r="Q1717"/>
      <c r="R1717"/>
      <c r="S1717"/>
      <c r="T1717"/>
    </row>
    <row r="1718" spans="14:20">
      <c r="N1718"/>
      <c r="O1718"/>
      <c r="P1718"/>
      <c r="Q1718"/>
      <c r="R1718"/>
      <c r="S1718"/>
      <c r="T1718"/>
    </row>
    <row r="1719" spans="14:20">
      <c r="N1719"/>
      <c r="O1719"/>
      <c r="P1719"/>
      <c r="Q1719"/>
      <c r="R1719"/>
      <c r="S1719"/>
      <c r="T1719"/>
    </row>
    <row r="1720" spans="14:20">
      <c r="N1720"/>
      <c r="O1720"/>
      <c r="P1720"/>
      <c r="Q1720"/>
      <c r="R1720"/>
      <c r="S1720"/>
      <c r="T1720"/>
    </row>
    <row r="1721" spans="14:20">
      <c r="N1721"/>
      <c r="O1721"/>
      <c r="P1721"/>
      <c r="Q1721"/>
      <c r="R1721"/>
      <c r="S1721"/>
      <c r="T1721"/>
    </row>
    <row r="1722" spans="14:20">
      <c r="N1722"/>
      <c r="O1722"/>
      <c r="P1722"/>
      <c r="Q1722"/>
      <c r="R1722"/>
      <c r="S1722"/>
      <c r="T1722"/>
    </row>
    <row r="1723" spans="14:20">
      <c r="N1723"/>
      <c r="O1723"/>
      <c r="P1723"/>
      <c r="Q1723"/>
      <c r="R1723"/>
      <c r="S1723"/>
      <c r="T1723"/>
    </row>
    <row r="1724" spans="14:20">
      <c r="N1724"/>
      <c r="O1724"/>
      <c r="P1724"/>
      <c r="Q1724"/>
      <c r="R1724"/>
      <c r="S1724"/>
      <c r="T1724"/>
    </row>
    <row r="1725" spans="14:20">
      <c r="N1725"/>
      <c r="O1725"/>
      <c r="P1725"/>
      <c r="Q1725"/>
      <c r="R1725"/>
      <c r="S1725"/>
      <c r="T1725"/>
    </row>
    <row r="1726" spans="14:20">
      <c r="N1726"/>
      <c r="O1726"/>
      <c r="P1726"/>
      <c r="Q1726"/>
      <c r="R1726"/>
      <c r="S1726"/>
      <c r="T1726"/>
    </row>
    <row r="1727" spans="14:20">
      <c r="N1727"/>
      <c r="O1727"/>
      <c r="P1727"/>
      <c r="Q1727"/>
      <c r="R1727"/>
      <c r="S1727"/>
      <c r="T1727"/>
    </row>
    <row r="1728" spans="14:20">
      <c r="N1728"/>
      <c r="O1728"/>
      <c r="P1728"/>
      <c r="Q1728"/>
      <c r="R1728"/>
      <c r="S1728"/>
      <c r="T1728"/>
    </row>
    <row r="1729" spans="14:20">
      <c r="N1729"/>
      <c r="O1729"/>
      <c r="P1729"/>
      <c r="Q1729"/>
      <c r="R1729"/>
      <c r="S1729"/>
      <c r="T1729"/>
    </row>
    <row r="1730" spans="14:20">
      <c r="N1730"/>
      <c r="O1730"/>
      <c r="P1730"/>
      <c r="Q1730"/>
      <c r="R1730"/>
      <c r="S1730"/>
      <c r="T1730"/>
    </row>
    <row r="1731" spans="14:20">
      <c r="N1731"/>
      <c r="O1731"/>
      <c r="P1731"/>
      <c r="Q1731"/>
      <c r="R1731"/>
      <c r="S1731"/>
      <c r="T1731"/>
    </row>
    <row r="1732" spans="14:20">
      <c r="N1732"/>
      <c r="O1732"/>
      <c r="P1732"/>
      <c r="Q1732"/>
      <c r="R1732"/>
      <c r="S1732"/>
      <c r="T1732"/>
    </row>
    <row r="1733" spans="14:20">
      <c r="N1733"/>
      <c r="O1733"/>
      <c r="P1733"/>
      <c r="Q1733"/>
      <c r="R1733"/>
      <c r="S1733"/>
      <c r="T1733"/>
    </row>
    <row r="1734" spans="14:20">
      <c r="N1734"/>
      <c r="O1734"/>
      <c r="P1734"/>
      <c r="Q1734"/>
      <c r="R1734"/>
      <c r="S1734"/>
      <c r="T1734"/>
    </row>
    <row r="1735" spans="14:20">
      <c r="N1735"/>
      <c r="O1735"/>
      <c r="P1735"/>
      <c r="Q1735"/>
      <c r="R1735"/>
      <c r="S1735"/>
      <c r="T1735"/>
    </row>
    <row r="1736" spans="14:20">
      <c r="N1736"/>
      <c r="O1736"/>
      <c r="P1736"/>
      <c r="Q1736"/>
      <c r="R1736"/>
      <c r="S1736"/>
      <c r="T1736"/>
    </row>
    <row r="1737" spans="14:20">
      <c r="N1737"/>
      <c r="O1737"/>
      <c r="P1737"/>
      <c r="Q1737"/>
      <c r="R1737"/>
      <c r="S1737"/>
      <c r="T1737"/>
    </row>
    <row r="1738" spans="14:20">
      <c r="N1738"/>
      <c r="O1738"/>
      <c r="P1738"/>
      <c r="Q1738"/>
      <c r="R1738"/>
      <c r="S1738"/>
      <c r="T1738"/>
    </row>
    <row r="1739" spans="14:20">
      <c r="N1739"/>
      <c r="O1739"/>
      <c r="P1739"/>
      <c r="Q1739"/>
      <c r="R1739"/>
      <c r="S1739"/>
      <c r="T1739"/>
    </row>
    <row r="1740" spans="14:20">
      <c r="N1740"/>
      <c r="O1740"/>
      <c r="P1740"/>
      <c r="Q1740"/>
      <c r="R1740"/>
      <c r="S1740"/>
      <c r="T1740"/>
    </row>
    <row r="1741" spans="14:20">
      <c r="N1741"/>
      <c r="O1741"/>
      <c r="P1741"/>
      <c r="Q1741"/>
      <c r="R1741"/>
      <c r="S1741"/>
      <c r="T1741"/>
    </row>
    <row r="1742" spans="14:20">
      <c r="N1742"/>
      <c r="O1742"/>
      <c r="P1742"/>
      <c r="Q1742"/>
      <c r="R1742"/>
      <c r="S1742"/>
      <c r="T1742"/>
    </row>
    <row r="1743" spans="14:20">
      <c r="N1743"/>
      <c r="O1743"/>
      <c r="P1743"/>
      <c r="Q1743"/>
      <c r="R1743"/>
      <c r="S1743"/>
      <c r="T1743"/>
    </row>
    <row r="1744" spans="14:20">
      <c r="N1744"/>
      <c r="O1744"/>
      <c r="P1744"/>
      <c r="Q1744"/>
      <c r="R1744"/>
      <c r="S1744"/>
      <c r="T1744"/>
    </row>
    <row r="1745" spans="14:20">
      <c r="N1745"/>
      <c r="O1745"/>
      <c r="P1745"/>
      <c r="Q1745"/>
      <c r="R1745"/>
      <c r="S1745"/>
      <c r="T1745"/>
    </row>
    <row r="1746" spans="14:20">
      <c r="N1746"/>
      <c r="O1746"/>
      <c r="P1746"/>
      <c r="Q1746"/>
      <c r="R1746"/>
      <c r="S1746"/>
      <c r="T1746"/>
    </row>
    <row r="1747" spans="14:20">
      <c r="N1747"/>
      <c r="O1747"/>
      <c r="P1747"/>
      <c r="Q1747"/>
      <c r="R1747"/>
      <c r="S1747"/>
      <c r="T1747"/>
    </row>
    <row r="1748" spans="14:20">
      <c r="N1748"/>
      <c r="O1748"/>
      <c r="P1748"/>
      <c r="Q1748"/>
      <c r="R1748"/>
      <c r="S1748"/>
      <c r="T1748"/>
    </row>
    <row r="1749" spans="14:20">
      <c r="N1749"/>
      <c r="O1749"/>
      <c r="P1749"/>
      <c r="Q1749"/>
      <c r="R1749"/>
      <c r="S1749"/>
      <c r="T1749"/>
    </row>
    <row r="1750" spans="14:20">
      <c r="N1750"/>
      <c r="O1750"/>
      <c r="P1750"/>
      <c r="Q1750"/>
      <c r="R1750"/>
      <c r="S1750"/>
      <c r="T1750"/>
    </row>
    <row r="1751" spans="14:20">
      <c r="N1751"/>
      <c r="O1751"/>
      <c r="P1751"/>
      <c r="Q1751"/>
      <c r="R1751"/>
      <c r="S1751"/>
      <c r="T1751"/>
    </row>
    <row r="1752" spans="14:20">
      <c r="N1752"/>
      <c r="O1752"/>
      <c r="P1752"/>
      <c r="Q1752"/>
      <c r="R1752"/>
      <c r="S1752"/>
      <c r="T1752"/>
    </row>
    <row r="1753" spans="14:20">
      <c r="N1753"/>
      <c r="O1753"/>
      <c r="P1753"/>
      <c r="Q1753"/>
      <c r="R1753"/>
      <c r="S1753"/>
      <c r="T1753"/>
    </row>
    <row r="1754" spans="14:20">
      <c r="N1754"/>
      <c r="O1754"/>
      <c r="P1754"/>
      <c r="Q1754"/>
      <c r="R1754"/>
      <c r="S1754"/>
      <c r="T1754"/>
    </row>
    <row r="1755" spans="14:20">
      <c r="N1755"/>
      <c r="O1755"/>
      <c r="P1755"/>
      <c r="Q1755"/>
      <c r="R1755"/>
      <c r="S1755"/>
      <c r="T1755"/>
    </row>
    <row r="1756" spans="14:20">
      <c r="N1756"/>
      <c r="O1756"/>
      <c r="P1756"/>
      <c r="Q1756"/>
      <c r="R1756"/>
      <c r="S1756"/>
      <c r="T1756"/>
    </row>
    <row r="1757" spans="14:20">
      <c r="N1757"/>
      <c r="O1757"/>
      <c r="P1757"/>
      <c r="Q1757"/>
      <c r="R1757"/>
      <c r="S1757"/>
      <c r="T1757"/>
    </row>
    <row r="1758" spans="14:20">
      <c r="N1758"/>
      <c r="O1758"/>
      <c r="P1758"/>
      <c r="Q1758"/>
      <c r="R1758"/>
      <c r="S1758"/>
      <c r="T1758"/>
    </row>
    <row r="1759" spans="14:20">
      <c r="N1759"/>
      <c r="O1759"/>
      <c r="P1759"/>
      <c r="Q1759"/>
      <c r="R1759"/>
      <c r="S1759"/>
      <c r="T1759"/>
    </row>
    <row r="1760" spans="14:20">
      <c r="N1760"/>
      <c r="O1760"/>
      <c r="P1760"/>
      <c r="Q1760"/>
      <c r="R1760"/>
      <c r="S1760"/>
      <c r="T1760"/>
    </row>
    <row r="1761" spans="14:20">
      <c r="N1761"/>
      <c r="O1761"/>
      <c r="P1761"/>
      <c r="Q1761"/>
      <c r="R1761"/>
      <c r="S1761"/>
      <c r="T1761"/>
    </row>
    <row r="1762" spans="14:20">
      <c r="N1762"/>
      <c r="O1762"/>
      <c r="P1762"/>
      <c r="Q1762"/>
      <c r="R1762"/>
      <c r="S1762"/>
      <c r="T1762"/>
    </row>
    <row r="1763" spans="14:20">
      <c r="N1763"/>
      <c r="O1763"/>
      <c r="P1763"/>
      <c r="Q1763"/>
      <c r="R1763"/>
      <c r="S1763"/>
      <c r="T1763"/>
    </row>
    <row r="1764" spans="14:20">
      <c r="N1764"/>
      <c r="O1764"/>
      <c r="P1764"/>
      <c r="Q1764"/>
      <c r="R1764"/>
      <c r="S1764"/>
      <c r="T1764"/>
    </row>
    <row r="1765" spans="14:20">
      <c r="N1765"/>
      <c r="O1765"/>
      <c r="P1765"/>
      <c r="Q1765"/>
      <c r="R1765"/>
      <c r="S1765"/>
      <c r="T1765"/>
    </row>
    <row r="1766" spans="14:20">
      <c r="N1766"/>
      <c r="O1766"/>
      <c r="P1766"/>
      <c r="Q1766"/>
      <c r="R1766"/>
      <c r="S1766"/>
      <c r="T1766"/>
    </row>
    <row r="1767" spans="14:20">
      <c r="N1767"/>
      <c r="O1767"/>
      <c r="P1767"/>
      <c r="Q1767"/>
      <c r="R1767"/>
      <c r="S1767"/>
      <c r="T1767"/>
    </row>
    <row r="1768" spans="14:20">
      <c r="N1768"/>
      <c r="O1768"/>
      <c r="P1768"/>
      <c r="Q1768"/>
      <c r="R1768"/>
      <c r="S1768"/>
      <c r="T1768"/>
    </row>
    <row r="1769" spans="14:20">
      <c r="N1769"/>
      <c r="O1769"/>
      <c r="P1769"/>
      <c r="Q1769"/>
      <c r="R1769"/>
      <c r="S1769"/>
      <c r="T1769"/>
    </row>
    <row r="1770" spans="14:20">
      <c r="N1770"/>
      <c r="O1770"/>
      <c r="P1770"/>
      <c r="Q1770"/>
      <c r="R1770"/>
      <c r="S1770"/>
      <c r="T1770"/>
    </row>
    <row r="1771" spans="14:20">
      <c r="N1771"/>
      <c r="O1771"/>
      <c r="P1771"/>
      <c r="Q1771"/>
      <c r="R1771"/>
      <c r="S1771"/>
      <c r="T1771"/>
    </row>
    <row r="1772" spans="14:20">
      <c r="N1772"/>
      <c r="O1772"/>
      <c r="P1772"/>
      <c r="Q1772"/>
      <c r="R1772"/>
      <c r="S1772"/>
      <c r="T1772"/>
    </row>
    <row r="1773" spans="14:20">
      <c r="N1773"/>
      <c r="O1773"/>
      <c r="P1773"/>
      <c r="Q1773"/>
      <c r="R1773"/>
      <c r="S1773"/>
      <c r="T1773"/>
    </row>
    <row r="1774" spans="14:20">
      <c r="N1774"/>
      <c r="O1774"/>
      <c r="P1774"/>
      <c r="Q1774"/>
      <c r="R1774"/>
      <c r="S1774"/>
      <c r="T1774"/>
    </row>
    <row r="1775" spans="14:20">
      <c r="N1775"/>
      <c r="O1775"/>
      <c r="P1775"/>
      <c r="Q1775"/>
      <c r="R1775"/>
      <c r="S1775"/>
      <c r="T1775"/>
    </row>
    <row r="1776" spans="14:20">
      <c r="N1776"/>
      <c r="O1776"/>
      <c r="P1776"/>
      <c r="Q1776"/>
      <c r="R1776"/>
      <c r="S1776"/>
      <c r="T1776"/>
    </row>
    <row r="1777" spans="14:20">
      <c r="N1777"/>
      <c r="O1777"/>
      <c r="P1777"/>
      <c r="Q1777"/>
      <c r="R1777"/>
      <c r="S1777"/>
      <c r="T1777"/>
    </row>
    <row r="1778" spans="14:20">
      <c r="N1778"/>
      <c r="O1778"/>
      <c r="P1778"/>
      <c r="Q1778"/>
      <c r="R1778"/>
      <c r="S1778"/>
      <c r="T1778"/>
    </row>
    <row r="1779" spans="14:20">
      <c r="N1779"/>
      <c r="O1779"/>
      <c r="P1779"/>
      <c r="Q1779"/>
      <c r="R1779"/>
      <c r="S1779"/>
      <c r="T1779"/>
    </row>
    <row r="1780" spans="14:20">
      <c r="N1780"/>
      <c r="O1780"/>
      <c r="P1780"/>
      <c r="Q1780"/>
      <c r="R1780"/>
      <c r="S1780"/>
      <c r="T1780"/>
    </row>
    <row r="1781" spans="14:20">
      <c r="N1781"/>
      <c r="O1781"/>
      <c r="P1781"/>
      <c r="Q1781"/>
      <c r="R1781"/>
      <c r="S1781"/>
      <c r="T1781"/>
    </row>
    <row r="1782" spans="14:20">
      <c r="N1782"/>
      <c r="O1782"/>
      <c r="P1782"/>
      <c r="Q1782"/>
      <c r="R1782"/>
      <c r="S1782"/>
      <c r="T1782"/>
    </row>
    <row r="1783" spans="14:20">
      <c r="N1783"/>
      <c r="O1783"/>
      <c r="P1783"/>
      <c r="Q1783"/>
      <c r="R1783"/>
      <c r="S1783"/>
      <c r="T1783"/>
    </row>
    <row r="1784" spans="14:20">
      <c r="N1784"/>
      <c r="O1784"/>
      <c r="P1784"/>
      <c r="Q1784"/>
      <c r="R1784"/>
      <c r="S1784"/>
      <c r="T1784"/>
    </row>
    <row r="1785" spans="14:20">
      <c r="N1785"/>
      <c r="O1785"/>
      <c r="P1785"/>
      <c r="Q1785"/>
      <c r="R1785"/>
      <c r="S1785"/>
      <c r="T1785"/>
    </row>
    <row r="1786" spans="14:20">
      <c r="N1786"/>
      <c r="O1786"/>
      <c r="P1786"/>
      <c r="Q1786"/>
      <c r="R1786"/>
      <c r="S1786"/>
      <c r="T1786"/>
    </row>
    <row r="1787" spans="14:20">
      <c r="N1787"/>
      <c r="O1787"/>
      <c r="P1787"/>
      <c r="Q1787"/>
      <c r="R1787"/>
      <c r="S1787"/>
      <c r="T1787"/>
    </row>
    <row r="1788" spans="14:20">
      <c r="N1788"/>
      <c r="O1788"/>
      <c r="P1788"/>
      <c r="Q1788"/>
      <c r="R1788"/>
      <c r="S1788"/>
      <c r="T1788"/>
    </row>
    <row r="1789" spans="14:20">
      <c r="N1789"/>
      <c r="O1789"/>
      <c r="P1789"/>
      <c r="Q1789"/>
      <c r="R1789"/>
      <c r="S1789"/>
      <c r="T1789"/>
    </row>
    <row r="1790" spans="14:20">
      <c r="N1790"/>
      <c r="O1790"/>
      <c r="P1790"/>
      <c r="Q1790"/>
      <c r="R1790"/>
      <c r="S1790"/>
      <c r="T1790"/>
    </row>
    <row r="1791" spans="14:20">
      <c r="N1791"/>
      <c r="O1791"/>
      <c r="P1791"/>
      <c r="Q1791"/>
      <c r="R1791"/>
      <c r="S1791"/>
      <c r="T1791"/>
    </row>
    <row r="1792" spans="14:20">
      <c r="N1792"/>
      <c r="O1792"/>
      <c r="P1792"/>
      <c r="Q1792"/>
      <c r="R1792"/>
      <c r="S1792"/>
      <c r="T1792"/>
    </row>
    <row r="1793" spans="14:20">
      <c r="N1793"/>
      <c r="O1793"/>
      <c r="P1793"/>
      <c r="Q1793"/>
      <c r="R1793"/>
      <c r="S1793"/>
      <c r="T1793"/>
    </row>
    <row r="1794" spans="14:20">
      <c r="N1794"/>
      <c r="O1794"/>
      <c r="P1794"/>
      <c r="Q1794"/>
      <c r="R1794"/>
      <c r="S1794"/>
      <c r="T1794"/>
    </row>
    <row r="1795" spans="14:20">
      <c r="N1795"/>
      <c r="O1795"/>
      <c r="P1795"/>
      <c r="Q1795"/>
      <c r="R1795"/>
      <c r="S1795"/>
      <c r="T1795"/>
    </row>
    <row r="1796" spans="14:20">
      <c r="N1796"/>
      <c r="O1796"/>
      <c r="P1796"/>
      <c r="Q1796"/>
      <c r="R1796"/>
      <c r="S1796"/>
      <c r="T1796"/>
    </row>
    <row r="1797" spans="14:20">
      <c r="N1797"/>
      <c r="O1797"/>
      <c r="P1797"/>
      <c r="Q1797"/>
      <c r="R1797"/>
      <c r="S1797"/>
      <c r="T1797"/>
    </row>
    <row r="1798" spans="14:20">
      <c r="N1798"/>
      <c r="O1798"/>
      <c r="P1798"/>
      <c r="Q1798"/>
      <c r="R1798"/>
      <c r="S1798"/>
      <c r="T1798"/>
    </row>
    <row r="1799" spans="14:20">
      <c r="N1799"/>
      <c r="O1799"/>
      <c r="P1799"/>
      <c r="Q1799"/>
      <c r="R1799"/>
      <c r="S1799"/>
      <c r="T1799"/>
    </row>
    <row r="1800" spans="14:20">
      <c r="N1800"/>
      <c r="O1800"/>
      <c r="P1800"/>
      <c r="Q1800"/>
      <c r="R1800"/>
      <c r="S1800"/>
      <c r="T1800"/>
    </row>
    <row r="1801" spans="14:20">
      <c r="N1801"/>
      <c r="O1801"/>
      <c r="P1801"/>
      <c r="Q1801"/>
      <c r="R1801"/>
      <c r="S1801"/>
      <c r="T1801"/>
    </row>
    <row r="1802" spans="14:20">
      <c r="N1802"/>
      <c r="O1802"/>
      <c r="P1802"/>
      <c r="Q1802"/>
      <c r="R1802"/>
      <c r="S1802"/>
      <c r="T1802"/>
    </row>
    <row r="1803" spans="14:20">
      <c r="N1803"/>
      <c r="O1803"/>
      <c r="P1803"/>
      <c r="Q1803"/>
      <c r="R1803"/>
      <c r="S1803"/>
      <c r="T1803"/>
    </row>
    <row r="1804" spans="14:20">
      <c r="N1804"/>
      <c r="O1804"/>
      <c r="P1804"/>
      <c r="Q1804"/>
      <c r="R1804"/>
      <c r="S1804"/>
      <c r="T1804"/>
    </row>
    <row r="1805" spans="14:20">
      <c r="N1805"/>
      <c r="O1805"/>
      <c r="P1805"/>
      <c r="Q1805"/>
      <c r="R1805"/>
      <c r="S1805"/>
      <c r="T1805"/>
    </row>
    <row r="1806" spans="14:20">
      <c r="N1806"/>
      <c r="O1806"/>
      <c r="P1806"/>
      <c r="Q1806"/>
      <c r="R1806"/>
      <c r="S1806"/>
      <c r="T1806"/>
    </row>
    <row r="1807" spans="14:20">
      <c r="N1807"/>
      <c r="O1807"/>
      <c r="P1807"/>
      <c r="Q1807"/>
      <c r="R1807"/>
      <c r="S1807"/>
      <c r="T1807"/>
    </row>
    <row r="1808" spans="14:20">
      <c r="N1808"/>
      <c r="O1808"/>
      <c r="P1808"/>
      <c r="Q1808"/>
      <c r="R1808"/>
      <c r="S1808"/>
      <c r="T1808"/>
    </row>
    <row r="1809" spans="14:20">
      <c r="N1809"/>
      <c r="O1809"/>
      <c r="P1809"/>
      <c r="Q1809"/>
      <c r="R1809"/>
      <c r="S1809"/>
      <c r="T1809"/>
    </row>
    <row r="1810" spans="14:20">
      <c r="N1810"/>
      <c r="O1810"/>
      <c r="P1810"/>
      <c r="Q1810"/>
      <c r="R1810"/>
      <c r="S1810"/>
      <c r="T1810"/>
    </row>
    <row r="1811" spans="14:20">
      <c r="N1811"/>
      <c r="O1811"/>
      <c r="P1811"/>
      <c r="Q1811"/>
      <c r="R1811"/>
      <c r="S1811"/>
      <c r="T1811"/>
    </row>
    <row r="1812" spans="14:20">
      <c r="N1812"/>
      <c r="O1812"/>
      <c r="P1812"/>
      <c r="Q1812"/>
      <c r="R1812"/>
      <c r="S1812"/>
      <c r="T1812"/>
    </row>
    <row r="1813" spans="14:20">
      <c r="N1813"/>
      <c r="O1813"/>
      <c r="P1813"/>
      <c r="Q1813"/>
      <c r="R1813"/>
      <c r="S1813"/>
      <c r="T1813"/>
    </row>
    <row r="1814" spans="14:20">
      <c r="N1814"/>
      <c r="O1814"/>
      <c r="P1814"/>
      <c r="Q1814"/>
      <c r="R1814"/>
      <c r="S1814"/>
      <c r="T1814"/>
    </row>
    <row r="1815" spans="14:20">
      <c r="N1815"/>
      <c r="O1815"/>
      <c r="P1815"/>
      <c r="Q1815"/>
      <c r="R1815"/>
      <c r="S1815"/>
      <c r="T1815"/>
    </row>
    <row r="1816" spans="14:20">
      <c r="N1816"/>
      <c r="O1816"/>
      <c r="P1816"/>
      <c r="Q1816"/>
      <c r="R1816"/>
      <c r="S1816"/>
      <c r="T1816"/>
    </row>
    <row r="1817" spans="14:20">
      <c r="N1817"/>
      <c r="O1817"/>
      <c r="P1817"/>
      <c r="Q1817"/>
      <c r="R1817"/>
      <c r="S1817"/>
      <c r="T1817"/>
    </row>
    <row r="1818" spans="14:20">
      <c r="N1818"/>
      <c r="O1818"/>
      <c r="P1818"/>
      <c r="Q1818"/>
      <c r="R1818"/>
      <c r="S1818"/>
      <c r="T1818"/>
    </row>
    <row r="1819" spans="14:20">
      <c r="N1819"/>
      <c r="O1819"/>
      <c r="P1819"/>
      <c r="Q1819"/>
      <c r="R1819"/>
      <c r="S1819"/>
      <c r="T1819"/>
    </row>
    <row r="1820" spans="14:20">
      <c r="N1820"/>
      <c r="O1820"/>
      <c r="P1820"/>
      <c r="Q1820"/>
      <c r="R1820"/>
      <c r="S1820"/>
      <c r="T1820"/>
    </row>
    <row r="1821" spans="14:20">
      <c r="N1821"/>
      <c r="O1821"/>
      <c r="P1821"/>
      <c r="Q1821"/>
      <c r="R1821"/>
      <c r="S1821"/>
      <c r="T1821"/>
    </row>
    <row r="1822" spans="14:20">
      <c r="N1822"/>
      <c r="O1822"/>
      <c r="P1822"/>
      <c r="Q1822"/>
      <c r="R1822"/>
      <c r="S1822"/>
      <c r="T1822"/>
    </row>
    <row r="1823" spans="14:20">
      <c r="N1823"/>
      <c r="O1823"/>
      <c r="P1823"/>
      <c r="Q1823"/>
      <c r="R1823"/>
      <c r="S1823"/>
      <c r="T1823"/>
    </row>
    <row r="1824" spans="14:20">
      <c r="N1824"/>
      <c r="O1824"/>
      <c r="P1824"/>
      <c r="Q1824"/>
      <c r="R1824"/>
      <c r="S1824"/>
      <c r="T1824"/>
    </row>
    <row r="1825" spans="14:20">
      <c r="N1825"/>
      <c r="O1825"/>
      <c r="P1825"/>
      <c r="Q1825"/>
      <c r="R1825"/>
      <c r="S1825"/>
      <c r="T1825"/>
    </row>
    <row r="1826" spans="14:20">
      <c r="N1826"/>
      <c r="O1826"/>
      <c r="P1826"/>
      <c r="Q1826"/>
      <c r="R1826"/>
      <c r="S1826"/>
      <c r="T1826"/>
    </row>
    <row r="1827" spans="14:20">
      <c r="N1827"/>
      <c r="O1827"/>
      <c r="P1827"/>
      <c r="Q1827"/>
      <c r="R1827"/>
      <c r="S1827"/>
      <c r="T1827"/>
    </row>
    <row r="1828" spans="14:20">
      <c r="N1828"/>
      <c r="O1828"/>
      <c r="P1828"/>
      <c r="Q1828"/>
      <c r="R1828"/>
      <c r="S1828"/>
      <c r="T1828"/>
    </row>
    <row r="1829" spans="14:20">
      <c r="N1829"/>
      <c r="O1829"/>
      <c r="P1829"/>
      <c r="Q1829"/>
      <c r="R1829"/>
      <c r="S1829"/>
      <c r="T1829"/>
    </row>
    <row r="1830" spans="14:20">
      <c r="N1830"/>
      <c r="O1830"/>
      <c r="P1830"/>
      <c r="Q1830"/>
      <c r="R1830"/>
      <c r="S1830"/>
      <c r="T1830"/>
    </row>
    <row r="1831" spans="14:20">
      <c r="N1831"/>
      <c r="O1831"/>
      <c r="P1831"/>
      <c r="Q1831"/>
      <c r="R1831"/>
      <c r="S1831"/>
      <c r="T1831"/>
    </row>
    <row r="1832" spans="14:20">
      <c r="N1832"/>
      <c r="O1832"/>
      <c r="P1832"/>
      <c r="Q1832"/>
      <c r="R1832"/>
      <c r="S1832"/>
      <c r="T1832"/>
    </row>
    <row r="1833" spans="14:20">
      <c r="N1833"/>
      <c r="O1833"/>
      <c r="P1833"/>
      <c r="Q1833"/>
      <c r="R1833"/>
      <c r="S1833"/>
      <c r="T1833"/>
    </row>
    <row r="1834" spans="14:20">
      <c r="N1834"/>
      <c r="O1834"/>
      <c r="P1834"/>
      <c r="Q1834"/>
      <c r="R1834"/>
      <c r="S1834"/>
      <c r="T1834"/>
    </row>
    <row r="1835" spans="14:20">
      <c r="N1835"/>
      <c r="O1835"/>
      <c r="P1835"/>
      <c r="Q1835"/>
      <c r="R1835"/>
      <c r="S1835"/>
      <c r="T1835"/>
    </row>
    <row r="1836" spans="14:20">
      <c r="N1836"/>
      <c r="O1836"/>
      <c r="P1836"/>
      <c r="Q1836"/>
      <c r="R1836"/>
      <c r="S1836"/>
      <c r="T1836"/>
    </row>
    <row r="1837" spans="14:20">
      <c r="N1837"/>
      <c r="O1837"/>
      <c r="P1837"/>
      <c r="Q1837"/>
      <c r="R1837"/>
      <c r="S1837"/>
      <c r="T1837"/>
    </row>
    <row r="1838" spans="14:20">
      <c r="N1838"/>
      <c r="O1838"/>
      <c r="P1838"/>
      <c r="Q1838"/>
      <c r="R1838"/>
      <c r="S1838"/>
      <c r="T1838"/>
    </row>
    <row r="1839" spans="14:20">
      <c r="N1839"/>
      <c r="O1839"/>
      <c r="P1839"/>
      <c r="Q1839"/>
      <c r="R1839"/>
      <c r="S1839"/>
      <c r="T1839"/>
    </row>
    <row r="1840" spans="14:20">
      <c r="N1840"/>
      <c r="O1840"/>
      <c r="P1840"/>
      <c r="Q1840"/>
      <c r="R1840"/>
      <c r="S1840"/>
      <c r="T1840"/>
    </row>
    <row r="1841" spans="14:20">
      <c r="N1841"/>
      <c r="O1841"/>
      <c r="P1841"/>
      <c r="Q1841"/>
      <c r="R1841"/>
      <c r="S1841"/>
      <c r="T1841"/>
    </row>
    <row r="1842" spans="14:20">
      <c r="N1842"/>
      <c r="O1842"/>
      <c r="P1842"/>
      <c r="Q1842"/>
      <c r="R1842"/>
      <c r="S1842"/>
      <c r="T1842"/>
    </row>
    <row r="1843" spans="14:20">
      <c r="N1843"/>
      <c r="O1843"/>
      <c r="P1843"/>
      <c r="Q1843"/>
      <c r="R1843"/>
      <c r="S1843"/>
      <c r="T1843"/>
    </row>
    <row r="1844" spans="14:20">
      <c r="N1844"/>
      <c r="O1844"/>
      <c r="P1844"/>
      <c r="Q1844"/>
      <c r="R1844"/>
      <c r="S1844"/>
      <c r="T1844"/>
    </row>
    <row r="1845" spans="14:20">
      <c r="N1845"/>
      <c r="O1845"/>
      <c r="P1845"/>
      <c r="Q1845"/>
      <c r="R1845"/>
      <c r="S1845"/>
      <c r="T1845"/>
    </row>
    <row r="1846" spans="14:20">
      <c r="N1846"/>
      <c r="O1846"/>
      <c r="P1846"/>
      <c r="Q1846"/>
      <c r="R1846"/>
      <c r="S1846"/>
      <c r="T1846"/>
    </row>
    <row r="1847" spans="14:20">
      <c r="N1847"/>
      <c r="O1847"/>
      <c r="P1847"/>
      <c r="Q1847"/>
      <c r="R1847"/>
      <c r="S1847"/>
      <c r="T1847"/>
    </row>
    <row r="1848" spans="14:20">
      <c r="N1848"/>
      <c r="O1848"/>
      <c r="P1848"/>
      <c r="Q1848"/>
      <c r="R1848"/>
      <c r="S1848"/>
      <c r="T1848"/>
    </row>
    <row r="1849" spans="14:20">
      <c r="N1849"/>
      <c r="O1849"/>
      <c r="P1849"/>
      <c r="Q1849"/>
      <c r="R1849"/>
      <c r="S1849"/>
      <c r="T1849"/>
    </row>
    <row r="1850" spans="14:20">
      <c r="N1850"/>
      <c r="O1850"/>
      <c r="P1850"/>
      <c r="Q1850"/>
      <c r="R1850"/>
      <c r="S1850"/>
      <c r="T1850"/>
    </row>
    <row r="1851" spans="14:20">
      <c r="N1851"/>
      <c r="O1851"/>
      <c r="P1851"/>
      <c r="Q1851"/>
      <c r="R1851"/>
      <c r="S1851"/>
      <c r="T1851"/>
    </row>
    <row r="1852" spans="14:20">
      <c r="N1852"/>
      <c r="O1852"/>
      <c r="P1852"/>
      <c r="Q1852"/>
      <c r="R1852"/>
      <c r="S1852"/>
      <c r="T1852"/>
    </row>
    <row r="1853" spans="14:20">
      <c r="N1853"/>
      <c r="O1853"/>
      <c r="P1853"/>
      <c r="Q1853"/>
      <c r="R1853"/>
      <c r="S1853"/>
      <c r="T1853"/>
    </row>
    <row r="1854" spans="14:20">
      <c r="N1854"/>
      <c r="O1854"/>
      <c r="P1854"/>
      <c r="Q1854"/>
      <c r="R1854"/>
      <c r="S1854"/>
      <c r="T1854"/>
    </row>
    <row r="1855" spans="14:20">
      <c r="N1855"/>
      <c r="O1855"/>
      <c r="P1855"/>
      <c r="Q1855"/>
      <c r="R1855"/>
      <c r="S1855"/>
      <c r="T1855"/>
    </row>
    <row r="1856" spans="14:20">
      <c r="N1856"/>
      <c r="O1856"/>
      <c r="P1856"/>
      <c r="Q1856"/>
      <c r="R1856"/>
      <c r="S1856"/>
      <c r="T1856"/>
    </row>
    <row r="1857" spans="14:20">
      <c r="N1857"/>
      <c r="O1857"/>
      <c r="P1857"/>
      <c r="Q1857"/>
      <c r="R1857"/>
      <c r="S1857"/>
      <c r="T1857"/>
    </row>
    <row r="1858" spans="14:20">
      <c r="N1858"/>
      <c r="O1858"/>
      <c r="P1858"/>
      <c r="Q1858"/>
      <c r="R1858"/>
      <c r="S1858"/>
      <c r="T1858"/>
    </row>
    <row r="1859" spans="14:20">
      <c r="N1859"/>
      <c r="O1859"/>
      <c r="P1859"/>
      <c r="Q1859"/>
      <c r="R1859"/>
      <c r="S1859"/>
      <c r="T1859"/>
    </row>
    <row r="1860" spans="14:20">
      <c r="N1860"/>
      <c r="O1860"/>
      <c r="P1860"/>
      <c r="Q1860"/>
      <c r="R1860"/>
      <c r="S1860"/>
      <c r="T1860"/>
    </row>
    <row r="1861" spans="14:20">
      <c r="N1861"/>
      <c r="O1861"/>
      <c r="P1861"/>
      <c r="Q1861"/>
      <c r="R1861"/>
      <c r="S1861"/>
      <c r="T1861"/>
    </row>
    <row r="1862" spans="14:20">
      <c r="N1862"/>
      <c r="O1862"/>
      <c r="P1862"/>
      <c r="Q1862"/>
      <c r="R1862"/>
      <c r="S1862"/>
      <c r="T1862"/>
    </row>
    <row r="1863" spans="14:20">
      <c r="N1863"/>
      <c r="O1863"/>
      <c r="P1863"/>
      <c r="Q1863"/>
      <c r="R1863"/>
      <c r="S1863"/>
      <c r="T1863"/>
    </row>
    <row r="1864" spans="14:20">
      <c r="N1864"/>
      <c r="O1864"/>
      <c r="P1864"/>
      <c r="Q1864"/>
      <c r="R1864"/>
      <c r="S1864"/>
      <c r="T1864"/>
    </row>
    <row r="1865" spans="14:20">
      <c r="N1865"/>
      <c r="O1865"/>
      <c r="P1865"/>
      <c r="Q1865"/>
      <c r="R1865"/>
      <c r="S1865"/>
      <c r="T1865"/>
    </row>
    <row r="1866" spans="14:20">
      <c r="N1866"/>
      <c r="O1866"/>
      <c r="P1866"/>
      <c r="Q1866"/>
      <c r="R1866"/>
      <c r="S1866"/>
      <c r="T1866"/>
    </row>
    <row r="1867" spans="14:20">
      <c r="N1867"/>
      <c r="O1867"/>
      <c r="P1867"/>
      <c r="Q1867"/>
      <c r="R1867"/>
      <c r="S1867"/>
      <c r="T1867"/>
    </row>
    <row r="1868" spans="14:20">
      <c r="N1868"/>
      <c r="O1868"/>
      <c r="P1868"/>
      <c r="Q1868"/>
      <c r="R1868"/>
      <c r="S1868"/>
      <c r="T1868"/>
    </row>
    <row r="1869" spans="14:20">
      <c r="N1869"/>
      <c r="O1869"/>
      <c r="P1869"/>
      <c r="Q1869"/>
      <c r="R1869"/>
      <c r="S1869"/>
      <c r="T1869"/>
    </row>
    <row r="1870" spans="14:20">
      <c r="N1870"/>
      <c r="O1870"/>
      <c r="P1870"/>
      <c r="Q1870"/>
      <c r="R1870"/>
      <c r="S1870"/>
      <c r="T1870"/>
    </row>
    <row r="1871" spans="14:20">
      <c r="N1871"/>
      <c r="O1871"/>
      <c r="P1871"/>
      <c r="Q1871"/>
      <c r="R1871"/>
      <c r="S1871"/>
      <c r="T1871"/>
    </row>
    <row r="1872" spans="14:20">
      <c r="N1872"/>
      <c r="O1872"/>
      <c r="P1872"/>
      <c r="Q1872"/>
      <c r="R1872"/>
      <c r="S1872"/>
      <c r="T1872"/>
    </row>
    <row r="1873" spans="14:20">
      <c r="N1873"/>
      <c r="O1873"/>
      <c r="P1873"/>
      <c r="Q1873"/>
      <c r="R1873"/>
      <c r="S1873"/>
      <c r="T1873"/>
    </row>
    <row r="1874" spans="14:20">
      <c r="N1874"/>
      <c r="O1874"/>
      <c r="P1874"/>
      <c r="Q1874"/>
      <c r="R1874"/>
      <c r="S1874"/>
      <c r="T1874"/>
    </row>
    <row r="1875" spans="14:20">
      <c r="N1875"/>
      <c r="O1875"/>
      <c r="P1875"/>
      <c r="Q1875"/>
      <c r="R1875"/>
      <c r="S1875"/>
      <c r="T1875"/>
    </row>
    <row r="1876" spans="14:20">
      <c r="N1876"/>
      <c r="O1876"/>
      <c r="P1876"/>
      <c r="Q1876"/>
      <c r="R1876"/>
      <c r="S1876"/>
      <c r="T1876"/>
    </row>
    <row r="1877" spans="14:20">
      <c r="N1877"/>
      <c r="O1877"/>
      <c r="P1877"/>
      <c r="Q1877"/>
      <c r="R1877"/>
      <c r="S1877"/>
      <c r="T1877"/>
    </row>
    <row r="1878" spans="14:20">
      <c r="N1878"/>
      <c r="O1878"/>
      <c r="P1878"/>
      <c r="Q1878"/>
      <c r="R1878"/>
      <c r="S1878"/>
      <c r="T1878"/>
    </row>
    <row r="1879" spans="14:20">
      <c r="N1879"/>
      <c r="O1879"/>
      <c r="P1879"/>
      <c r="Q1879"/>
      <c r="R1879"/>
      <c r="S1879"/>
      <c r="T1879"/>
    </row>
    <row r="1880" spans="14:20">
      <c r="N1880"/>
      <c r="O1880"/>
      <c r="P1880"/>
      <c r="Q1880"/>
      <c r="R1880"/>
      <c r="S1880"/>
      <c r="T1880"/>
    </row>
    <row r="1881" spans="14:20">
      <c r="N1881"/>
      <c r="O1881"/>
      <c r="P1881"/>
      <c r="Q1881"/>
      <c r="R1881"/>
      <c r="S1881"/>
      <c r="T1881"/>
    </row>
    <row r="1882" spans="14:20">
      <c r="N1882"/>
      <c r="O1882"/>
      <c r="P1882"/>
      <c r="Q1882"/>
      <c r="R1882"/>
      <c r="S1882"/>
      <c r="T1882"/>
    </row>
    <row r="1883" spans="14:20">
      <c r="N1883"/>
      <c r="O1883"/>
      <c r="P1883"/>
      <c r="Q1883"/>
      <c r="R1883"/>
      <c r="S1883"/>
      <c r="T1883"/>
    </row>
    <row r="1884" spans="14:20">
      <c r="N1884"/>
      <c r="O1884"/>
      <c r="P1884"/>
      <c r="Q1884"/>
      <c r="R1884"/>
      <c r="S1884"/>
      <c r="T1884"/>
    </row>
    <row r="1885" spans="14:20">
      <c r="N1885"/>
      <c r="O1885"/>
      <c r="P1885"/>
      <c r="Q1885"/>
      <c r="R1885"/>
      <c r="S1885"/>
      <c r="T1885"/>
    </row>
    <row r="1886" spans="14:20">
      <c r="N1886"/>
      <c r="O1886"/>
      <c r="P1886"/>
      <c r="Q1886"/>
      <c r="R1886"/>
      <c r="S1886"/>
      <c r="T1886"/>
    </row>
    <row r="1887" spans="14:20">
      <c r="N1887"/>
      <c r="O1887"/>
      <c r="P1887"/>
      <c r="Q1887"/>
      <c r="R1887"/>
      <c r="S1887"/>
      <c r="T1887"/>
    </row>
    <row r="1888" spans="14:20">
      <c r="N1888"/>
      <c r="O1888"/>
      <c r="P1888"/>
      <c r="Q1888"/>
      <c r="R1888"/>
      <c r="S1888"/>
      <c r="T1888"/>
    </row>
    <row r="1889" spans="14:20">
      <c r="N1889"/>
      <c r="O1889"/>
      <c r="P1889"/>
      <c r="Q1889"/>
      <c r="R1889"/>
      <c r="S1889"/>
      <c r="T1889"/>
    </row>
    <row r="1890" spans="14:20">
      <c r="N1890"/>
      <c r="O1890"/>
      <c r="P1890"/>
      <c r="Q1890"/>
      <c r="R1890"/>
      <c r="S1890"/>
      <c r="T1890"/>
    </row>
    <row r="1891" spans="14:20">
      <c r="N1891"/>
      <c r="O1891"/>
      <c r="P1891"/>
      <c r="Q1891"/>
      <c r="R1891"/>
      <c r="S1891"/>
      <c r="T1891"/>
    </row>
    <row r="1892" spans="14:20">
      <c r="N1892"/>
      <c r="O1892"/>
      <c r="P1892"/>
      <c r="Q1892"/>
      <c r="R1892"/>
      <c r="S1892"/>
      <c r="T1892"/>
    </row>
    <row r="1893" spans="14:20">
      <c r="N1893"/>
      <c r="O1893"/>
      <c r="P1893"/>
      <c r="Q1893"/>
      <c r="R1893"/>
      <c r="S1893"/>
      <c r="T1893"/>
    </row>
    <row r="1894" spans="14:20">
      <c r="N1894"/>
      <c r="O1894"/>
      <c r="P1894"/>
      <c r="Q1894"/>
      <c r="R1894"/>
      <c r="S1894"/>
      <c r="T1894"/>
    </row>
    <row r="1895" spans="14:20">
      <c r="N1895"/>
      <c r="O1895"/>
      <c r="P1895"/>
      <c r="Q1895"/>
      <c r="R1895"/>
      <c r="S1895"/>
      <c r="T1895"/>
    </row>
    <row r="1896" spans="14:20">
      <c r="N1896"/>
      <c r="O1896"/>
      <c r="P1896"/>
      <c r="Q1896"/>
      <c r="R1896"/>
      <c r="S1896"/>
      <c r="T1896"/>
    </row>
    <row r="1897" spans="14:20">
      <c r="N1897"/>
      <c r="O1897"/>
      <c r="P1897"/>
      <c r="Q1897"/>
      <c r="R1897"/>
      <c r="S1897"/>
      <c r="T1897"/>
    </row>
    <row r="1898" spans="14:20">
      <c r="N1898"/>
      <c r="O1898"/>
      <c r="P1898"/>
      <c r="Q1898"/>
      <c r="R1898"/>
      <c r="S1898"/>
      <c r="T1898"/>
    </row>
    <row r="1899" spans="14:20">
      <c r="N1899"/>
      <c r="O1899"/>
      <c r="P1899"/>
      <c r="Q1899"/>
      <c r="R1899"/>
      <c r="S1899"/>
      <c r="T1899"/>
    </row>
    <row r="1900" spans="14:20">
      <c r="N1900"/>
      <c r="O1900"/>
      <c r="P1900"/>
      <c r="Q1900"/>
      <c r="R1900"/>
      <c r="S1900"/>
      <c r="T1900"/>
    </row>
    <row r="1901" spans="14:20">
      <c r="N1901"/>
      <c r="O1901"/>
      <c r="P1901"/>
      <c r="Q1901"/>
      <c r="R1901"/>
      <c r="S1901"/>
      <c r="T1901"/>
    </row>
    <row r="1902" spans="14:20">
      <c r="N1902"/>
      <c r="O1902"/>
      <c r="P1902"/>
      <c r="Q1902"/>
      <c r="R1902"/>
      <c r="S1902"/>
      <c r="T1902"/>
    </row>
    <row r="1903" spans="14:20">
      <c r="N1903"/>
      <c r="O1903"/>
      <c r="P1903"/>
      <c r="Q1903"/>
      <c r="R1903"/>
      <c r="S1903"/>
      <c r="T1903"/>
    </row>
    <row r="1904" spans="14:20">
      <c r="N1904"/>
      <c r="O1904"/>
      <c r="P1904"/>
      <c r="Q1904"/>
      <c r="R1904"/>
      <c r="S1904"/>
      <c r="T1904"/>
    </row>
    <row r="1905" spans="14:20">
      <c r="N1905"/>
      <c r="O1905"/>
      <c r="P1905"/>
      <c r="Q1905"/>
      <c r="R1905"/>
      <c r="S1905"/>
      <c r="T1905"/>
    </row>
    <row r="1906" spans="14:20">
      <c r="N1906"/>
      <c r="O1906"/>
      <c r="P1906"/>
      <c r="Q1906"/>
      <c r="R1906"/>
      <c r="S1906"/>
      <c r="T1906"/>
    </row>
    <row r="1907" spans="14:20">
      <c r="N1907"/>
      <c r="O1907"/>
      <c r="P1907"/>
      <c r="Q1907"/>
      <c r="R1907"/>
      <c r="S1907"/>
      <c r="T1907"/>
    </row>
    <row r="1908" spans="14:20">
      <c r="N1908"/>
      <c r="O1908"/>
      <c r="P1908"/>
      <c r="Q1908"/>
      <c r="R1908"/>
      <c r="S1908"/>
      <c r="T1908"/>
    </row>
    <row r="1909" spans="14:20">
      <c r="N1909"/>
      <c r="O1909"/>
      <c r="P1909"/>
      <c r="Q1909"/>
      <c r="R1909"/>
      <c r="S1909"/>
      <c r="T1909"/>
    </row>
    <row r="1910" spans="14:20">
      <c r="N1910"/>
      <c r="O1910"/>
      <c r="P1910"/>
      <c r="Q1910"/>
      <c r="R1910"/>
      <c r="S1910"/>
      <c r="T1910"/>
    </row>
    <row r="1911" spans="14:20">
      <c r="N1911"/>
      <c r="O1911"/>
      <c r="P1911"/>
      <c r="Q1911"/>
      <c r="R1911"/>
      <c r="S1911"/>
      <c r="T1911"/>
    </row>
    <row r="1912" spans="14:20">
      <c r="N1912"/>
      <c r="O1912"/>
      <c r="P1912"/>
      <c r="Q1912"/>
      <c r="R1912"/>
      <c r="S1912"/>
      <c r="T1912"/>
    </row>
    <row r="1913" spans="14:20">
      <c r="N1913"/>
      <c r="O1913"/>
      <c r="P1913"/>
      <c r="Q1913"/>
      <c r="R1913"/>
      <c r="S1913"/>
      <c r="T1913"/>
    </row>
    <row r="1914" spans="14:20">
      <c r="N1914"/>
      <c r="O1914"/>
      <c r="P1914"/>
      <c r="Q1914"/>
      <c r="R1914"/>
      <c r="S1914"/>
      <c r="T1914"/>
    </row>
    <row r="1915" spans="14:20">
      <c r="N1915"/>
      <c r="O1915"/>
      <c r="P1915"/>
      <c r="Q1915"/>
      <c r="R1915"/>
      <c r="S1915"/>
      <c r="T1915"/>
    </row>
    <row r="1916" spans="14:20">
      <c r="N1916"/>
      <c r="O1916"/>
      <c r="P1916"/>
      <c r="Q1916"/>
      <c r="R1916"/>
      <c r="S1916"/>
      <c r="T1916"/>
    </row>
    <row r="1917" spans="14:20">
      <c r="N1917"/>
      <c r="O1917"/>
      <c r="P1917"/>
      <c r="Q1917"/>
      <c r="R1917"/>
      <c r="S1917"/>
      <c r="T1917"/>
    </row>
    <row r="1918" spans="14:20">
      <c r="N1918"/>
      <c r="O1918"/>
      <c r="P1918"/>
      <c r="Q1918"/>
      <c r="R1918"/>
      <c r="S1918"/>
      <c r="T1918"/>
    </row>
    <row r="1919" spans="14:20">
      <c r="N1919"/>
      <c r="O1919"/>
      <c r="P1919"/>
      <c r="Q1919"/>
      <c r="R1919"/>
      <c r="S1919"/>
      <c r="T1919"/>
    </row>
    <row r="1920" spans="14:20">
      <c r="N1920"/>
      <c r="O1920"/>
      <c r="P1920"/>
      <c r="Q1920"/>
      <c r="R1920"/>
      <c r="S1920"/>
      <c r="T1920"/>
    </row>
    <row r="1921" spans="14:20">
      <c r="N1921"/>
      <c r="O1921"/>
      <c r="P1921"/>
      <c r="Q1921"/>
      <c r="R1921"/>
      <c r="S1921"/>
      <c r="T1921"/>
    </row>
    <row r="1922" spans="14:20">
      <c r="N1922"/>
      <c r="O1922"/>
      <c r="P1922"/>
      <c r="Q1922"/>
      <c r="R1922"/>
      <c r="S1922"/>
      <c r="T1922"/>
    </row>
    <row r="1923" spans="14:20">
      <c r="N1923"/>
      <c r="O1923"/>
      <c r="P1923"/>
      <c r="Q1923"/>
      <c r="R1923"/>
      <c r="S1923"/>
      <c r="T1923"/>
    </row>
    <row r="1924" spans="14:20">
      <c r="N1924"/>
      <c r="O1924"/>
      <c r="P1924"/>
      <c r="Q1924"/>
      <c r="R1924"/>
      <c r="S1924"/>
      <c r="T1924"/>
    </row>
    <row r="1925" spans="14:20">
      <c r="N1925"/>
      <c r="O1925"/>
      <c r="P1925"/>
      <c r="Q1925"/>
      <c r="R1925"/>
      <c r="S1925"/>
      <c r="T1925"/>
    </row>
    <row r="1926" spans="14:20">
      <c r="N1926"/>
      <c r="O1926"/>
      <c r="P1926"/>
      <c r="Q1926"/>
      <c r="R1926"/>
      <c r="S1926"/>
      <c r="T1926"/>
    </row>
    <row r="1927" spans="14:20">
      <c r="N1927"/>
      <c r="O1927"/>
      <c r="P1927"/>
      <c r="Q1927"/>
      <c r="R1927"/>
      <c r="S1927"/>
      <c r="T1927"/>
    </row>
    <row r="1928" spans="14:20">
      <c r="N1928"/>
      <c r="O1928"/>
      <c r="P1928"/>
      <c r="Q1928"/>
      <c r="R1928"/>
      <c r="S1928"/>
      <c r="T1928"/>
    </row>
    <row r="1929" spans="14:20">
      <c r="N1929"/>
      <c r="O1929"/>
      <c r="P1929"/>
      <c r="Q1929"/>
      <c r="R1929"/>
      <c r="S1929"/>
      <c r="T1929"/>
    </row>
    <row r="1930" spans="14:20">
      <c r="N1930"/>
      <c r="O1930"/>
      <c r="P1930"/>
      <c r="Q1930"/>
      <c r="R1930"/>
      <c r="S1930"/>
      <c r="T1930"/>
    </row>
    <row r="1931" spans="14:20">
      <c r="N1931"/>
      <c r="O1931"/>
      <c r="P1931"/>
      <c r="Q1931"/>
      <c r="R1931"/>
      <c r="S1931"/>
      <c r="T1931"/>
    </row>
    <row r="1932" spans="14:20">
      <c r="N1932"/>
      <c r="O1932"/>
      <c r="P1932"/>
      <c r="Q1932"/>
      <c r="R1932"/>
      <c r="S1932"/>
      <c r="T1932"/>
    </row>
    <row r="1933" spans="14:20">
      <c r="N1933"/>
      <c r="O1933"/>
      <c r="P1933"/>
      <c r="Q1933"/>
      <c r="R1933"/>
      <c r="S1933"/>
      <c r="T1933"/>
    </row>
    <row r="1934" spans="14:20">
      <c r="N1934"/>
      <c r="O1934"/>
      <c r="P1934"/>
      <c r="Q1934"/>
      <c r="R1934"/>
      <c r="S1934"/>
      <c r="T1934"/>
    </row>
    <row r="1935" spans="14:20">
      <c r="N1935"/>
      <c r="O1935"/>
      <c r="P1935"/>
      <c r="Q1935"/>
      <c r="R1935"/>
      <c r="S1935"/>
      <c r="T1935"/>
    </row>
    <row r="1936" spans="14:20">
      <c r="N1936"/>
      <c r="O1936"/>
      <c r="P1936"/>
      <c r="Q1936"/>
      <c r="R1936"/>
      <c r="S1936"/>
      <c r="T1936"/>
    </row>
    <row r="1937" spans="14:20">
      <c r="N1937"/>
      <c r="O1937"/>
      <c r="P1937"/>
      <c r="Q1937"/>
      <c r="R1937"/>
      <c r="S1937"/>
      <c r="T1937"/>
    </row>
    <row r="1938" spans="14:20">
      <c r="N1938"/>
      <c r="O1938"/>
      <c r="P1938"/>
      <c r="Q1938"/>
      <c r="R1938"/>
      <c r="S1938"/>
      <c r="T1938"/>
    </row>
    <row r="1939" spans="14:20">
      <c r="N1939"/>
      <c r="O1939"/>
      <c r="P1939"/>
      <c r="Q1939"/>
      <c r="R1939"/>
      <c r="S1939"/>
      <c r="T1939"/>
    </row>
    <row r="1940" spans="14:20">
      <c r="N1940"/>
      <c r="O1940"/>
      <c r="P1940"/>
      <c r="Q1940"/>
      <c r="R1940"/>
      <c r="S1940"/>
      <c r="T1940"/>
    </row>
    <row r="1941" spans="14:20">
      <c r="N1941"/>
      <c r="O1941"/>
      <c r="P1941"/>
      <c r="Q1941"/>
      <c r="R1941"/>
      <c r="S1941"/>
      <c r="T1941"/>
    </row>
    <row r="1942" spans="14:20">
      <c r="N1942"/>
      <c r="O1942"/>
      <c r="P1942"/>
      <c r="Q1942"/>
      <c r="R1942"/>
      <c r="S1942"/>
      <c r="T1942"/>
    </row>
    <row r="1943" spans="14:20">
      <c r="N1943"/>
      <c r="O1943"/>
      <c r="P1943"/>
      <c r="Q1943"/>
      <c r="R1943"/>
      <c r="S1943"/>
      <c r="T1943"/>
    </row>
    <row r="1944" spans="14:20">
      <c r="N1944"/>
      <c r="O1944"/>
      <c r="P1944"/>
      <c r="Q1944"/>
      <c r="R1944"/>
      <c r="S1944"/>
      <c r="T1944"/>
    </row>
    <row r="1945" spans="14:20">
      <c r="N1945"/>
      <c r="O1945"/>
      <c r="P1945"/>
      <c r="Q1945"/>
      <c r="R1945"/>
      <c r="S1945"/>
      <c r="T1945"/>
    </row>
    <row r="1946" spans="14:20">
      <c r="N1946"/>
      <c r="O1946"/>
      <c r="P1946"/>
      <c r="Q1946"/>
      <c r="R1946"/>
      <c r="S1946"/>
      <c r="T1946"/>
    </row>
    <row r="1947" spans="14:20">
      <c r="N1947"/>
      <c r="O1947"/>
      <c r="P1947"/>
      <c r="Q1947"/>
      <c r="R1947"/>
      <c r="S1947"/>
      <c r="T1947"/>
    </row>
    <row r="1948" spans="14:20">
      <c r="N1948"/>
      <c r="O1948"/>
      <c r="P1948"/>
      <c r="Q1948"/>
      <c r="R1948"/>
      <c r="S1948"/>
      <c r="T1948"/>
    </row>
    <row r="1949" spans="14:20">
      <c r="N1949"/>
      <c r="O1949"/>
      <c r="P1949"/>
      <c r="Q1949"/>
      <c r="R1949"/>
      <c r="S1949"/>
      <c r="T1949"/>
    </row>
    <row r="1950" spans="14:20">
      <c r="N1950"/>
      <c r="O1950"/>
      <c r="P1950"/>
      <c r="Q1950"/>
      <c r="R1950"/>
      <c r="S1950"/>
      <c r="T1950"/>
    </row>
    <row r="1951" spans="14:20">
      <c r="N1951"/>
      <c r="O1951"/>
      <c r="P1951"/>
      <c r="Q1951"/>
      <c r="R1951"/>
      <c r="S1951"/>
      <c r="T1951"/>
    </row>
    <row r="1952" spans="14:20">
      <c r="N1952"/>
      <c r="O1952"/>
      <c r="P1952"/>
      <c r="Q1952"/>
      <c r="R1952"/>
      <c r="S1952"/>
      <c r="T1952"/>
    </row>
    <row r="1953" spans="14:20">
      <c r="N1953"/>
      <c r="O1953"/>
      <c r="P1953"/>
      <c r="Q1953"/>
      <c r="R1953"/>
      <c r="S1953"/>
      <c r="T1953"/>
    </row>
    <row r="1954" spans="14:20">
      <c r="N1954"/>
      <c r="O1954"/>
      <c r="P1954"/>
      <c r="Q1954"/>
      <c r="R1954"/>
      <c r="S1954"/>
      <c r="T1954"/>
    </row>
    <row r="1955" spans="14:20">
      <c r="N1955"/>
      <c r="O1955"/>
      <c r="P1955"/>
      <c r="Q1955"/>
      <c r="R1955"/>
      <c r="S1955"/>
      <c r="T1955"/>
    </row>
    <row r="1956" spans="14:20">
      <c r="N1956"/>
      <c r="O1956"/>
      <c r="P1956"/>
      <c r="Q1956"/>
      <c r="R1956"/>
      <c r="S1956"/>
      <c r="T1956"/>
    </row>
    <row r="1957" spans="14:20">
      <c r="N1957"/>
      <c r="O1957"/>
      <c r="P1957"/>
      <c r="Q1957"/>
      <c r="R1957"/>
      <c r="S1957"/>
      <c r="T1957"/>
    </row>
    <row r="1958" spans="14:20">
      <c r="N1958"/>
      <c r="O1958"/>
      <c r="P1958"/>
      <c r="Q1958"/>
      <c r="R1958"/>
      <c r="S1958"/>
      <c r="T1958"/>
    </row>
    <row r="1959" spans="14:20">
      <c r="N1959"/>
      <c r="O1959"/>
      <c r="P1959"/>
      <c r="Q1959"/>
      <c r="R1959"/>
      <c r="S1959"/>
      <c r="T1959"/>
    </row>
    <row r="1960" spans="14:20">
      <c r="N1960"/>
      <c r="O1960"/>
      <c r="P1960"/>
      <c r="Q1960"/>
      <c r="R1960"/>
      <c r="S1960"/>
      <c r="T1960"/>
    </row>
    <row r="1961" spans="14:20">
      <c r="N1961"/>
      <c r="O1961"/>
      <c r="P1961"/>
      <c r="Q1961"/>
      <c r="R1961"/>
      <c r="S1961"/>
      <c r="T1961"/>
    </row>
    <row r="1962" spans="14:20">
      <c r="N1962"/>
      <c r="O1962"/>
      <c r="P1962"/>
      <c r="Q1962"/>
      <c r="R1962"/>
      <c r="S1962"/>
      <c r="T1962"/>
    </row>
    <row r="1963" spans="14:20">
      <c r="N1963"/>
      <c r="O1963"/>
      <c r="P1963"/>
      <c r="Q1963"/>
      <c r="R1963"/>
      <c r="S1963"/>
      <c r="T1963"/>
    </row>
    <row r="1964" spans="14:20">
      <c r="N1964"/>
      <c r="O1964"/>
      <c r="P1964"/>
      <c r="Q1964"/>
      <c r="R1964"/>
      <c r="S1964"/>
      <c r="T1964"/>
    </row>
    <row r="1965" spans="14:20">
      <c r="N1965"/>
      <c r="O1965"/>
      <c r="P1965"/>
      <c r="Q1965"/>
      <c r="R1965"/>
      <c r="S1965"/>
      <c r="T1965"/>
    </row>
    <row r="1966" spans="14:20">
      <c r="N1966"/>
      <c r="O1966"/>
      <c r="P1966"/>
      <c r="Q1966"/>
      <c r="R1966"/>
      <c r="S1966"/>
      <c r="T1966"/>
    </row>
    <row r="1967" spans="14:20">
      <c r="N1967"/>
      <c r="O1967"/>
      <c r="P1967"/>
      <c r="Q1967"/>
      <c r="R1967"/>
      <c r="S1967"/>
      <c r="T1967"/>
    </row>
    <row r="1968" spans="14:20">
      <c r="N1968"/>
      <c r="O1968"/>
      <c r="P1968"/>
      <c r="Q1968"/>
      <c r="R1968"/>
      <c r="S1968"/>
      <c r="T1968"/>
    </row>
    <row r="1969" spans="14:20">
      <c r="N1969"/>
      <c r="O1969"/>
      <c r="P1969"/>
      <c r="Q1969"/>
      <c r="R1969"/>
      <c r="S1969"/>
      <c r="T1969"/>
    </row>
    <row r="1970" spans="14:20">
      <c r="N1970"/>
      <c r="O1970"/>
      <c r="P1970"/>
      <c r="Q1970"/>
      <c r="R1970"/>
      <c r="S1970"/>
      <c r="T1970"/>
    </row>
    <row r="1971" spans="14:20">
      <c r="N1971"/>
      <c r="O1971"/>
      <c r="P1971"/>
      <c r="Q1971"/>
      <c r="R1971"/>
      <c r="S1971"/>
      <c r="T1971"/>
    </row>
    <row r="1972" spans="14:20">
      <c r="N1972"/>
      <c r="O1972"/>
      <c r="P1972"/>
      <c r="Q1972"/>
      <c r="R1972"/>
      <c r="S1972"/>
      <c r="T1972"/>
    </row>
    <row r="1973" spans="14:20">
      <c r="N1973"/>
      <c r="O1973"/>
      <c r="P1973"/>
      <c r="Q1973"/>
      <c r="R1973"/>
      <c r="S1973"/>
      <c r="T1973"/>
    </row>
    <row r="1974" spans="14:20">
      <c r="N1974"/>
      <c r="O1974"/>
      <c r="P1974"/>
      <c r="Q1974"/>
      <c r="R1974"/>
      <c r="S1974"/>
      <c r="T1974"/>
    </row>
    <row r="1975" spans="14:20">
      <c r="N1975"/>
      <c r="O1975"/>
      <c r="P1975"/>
      <c r="Q1975"/>
      <c r="R1975"/>
      <c r="S1975"/>
      <c r="T1975"/>
    </row>
    <row r="1976" spans="14:20">
      <c r="N1976"/>
      <c r="O1976"/>
      <c r="P1976"/>
      <c r="Q1976"/>
      <c r="R1976"/>
      <c r="S1976"/>
      <c r="T1976"/>
    </row>
    <row r="1977" spans="14:20">
      <c r="N1977"/>
      <c r="O1977"/>
      <c r="P1977"/>
      <c r="Q1977"/>
      <c r="R1977"/>
      <c r="S1977"/>
      <c r="T1977"/>
    </row>
    <row r="1978" spans="14:20">
      <c r="N1978"/>
      <c r="O1978"/>
      <c r="P1978"/>
      <c r="Q1978"/>
      <c r="R1978"/>
      <c r="S1978"/>
      <c r="T1978"/>
    </row>
    <row r="1979" spans="14:20">
      <c r="N1979"/>
      <c r="O1979"/>
      <c r="P1979"/>
      <c r="Q1979"/>
      <c r="R1979"/>
      <c r="S1979"/>
      <c r="T1979"/>
    </row>
    <row r="1980" spans="14:20">
      <c r="N1980"/>
      <c r="O1980"/>
      <c r="P1980"/>
      <c r="Q1980"/>
      <c r="R1980"/>
      <c r="S1980"/>
      <c r="T1980"/>
    </row>
    <row r="1981" spans="14:20">
      <c r="N1981"/>
      <c r="O1981"/>
      <c r="P1981"/>
      <c r="Q1981"/>
      <c r="R1981"/>
      <c r="S1981"/>
      <c r="T1981"/>
    </row>
    <row r="1982" spans="14:20">
      <c r="N1982"/>
      <c r="O1982"/>
      <c r="P1982"/>
      <c r="Q1982"/>
      <c r="R1982"/>
      <c r="S1982"/>
      <c r="T1982"/>
    </row>
    <row r="1983" spans="14:20">
      <c r="N1983"/>
      <c r="O1983"/>
      <c r="P1983"/>
      <c r="Q1983"/>
      <c r="R1983"/>
      <c r="S1983"/>
      <c r="T1983"/>
    </row>
    <row r="1984" spans="14:20">
      <c r="N1984"/>
      <c r="O1984"/>
      <c r="P1984"/>
      <c r="Q1984"/>
      <c r="R1984"/>
      <c r="S1984"/>
      <c r="T1984"/>
    </row>
    <row r="1985" spans="14:20">
      <c r="N1985"/>
      <c r="O1985"/>
      <c r="P1985"/>
      <c r="Q1985"/>
      <c r="R1985"/>
      <c r="S1985"/>
      <c r="T1985"/>
    </row>
    <row r="1986" spans="14:20">
      <c r="N1986"/>
      <c r="O1986"/>
      <c r="P1986"/>
      <c r="Q1986"/>
      <c r="R1986"/>
      <c r="S1986"/>
      <c r="T1986"/>
    </row>
    <row r="1987" spans="14:20">
      <c r="N1987"/>
      <c r="O1987"/>
      <c r="P1987"/>
      <c r="Q1987"/>
      <c r="R1987"/>
      <c r="S1987"/>
      <c r="T1987"/>
    </row>
    <row r="1988" spans="14:20">
      <c r="N1988"/>
      <c r="O1988"/>
      <c r="P1988"/>
      <c r="Q1988"/>
      <c r="R1988"/>
      <c r="S1988"/>
      <c r="T1988"/>
    </row>
    <row r="1989" spans="14:20">
      <c r="N1989"/>
      <c r="O1989"/>
      <c r="P1989"/>
      <c r="Q1989"/>
      <c r="R1989"/>
      <c r="S1989"/>
      <c r="T1989"/>
    </row>
    <row r="1990" spans="14:20">
      <c r="N1990"/>
      <c r="O1990"/>
      <c r="P1990"/>
      <c r="Q1990"/>
      <c r="R1990"/>
      <c r="S1990"/>
      <c r="T1990"/>
    </row>
    <row r="1991" spans="14:20">
      <c r="N1991"/>
      <c r="O1991"/>
      <c r="P1991"/>
      <c r="Q1991"/>
      <c r="R1991"/>
      <c r="S1991"/>
      <c r="T1991"/>
    </row>
    <row r="1992" spans="14:20">
      <c r="N1992"/>
      <c r="O1992"/>
      <c r="P1992"/>
      <c r="Q1992"/>
      <c r="R1992"/>
      <c r="S1992"/>
      <c r="T1992"/>
    </row>
    <row r="1993" spans="14:20">
      <c r="N1993"/>
      <c r="O1993"/>
      <c r="P1993"/>
      <c r="Q1993"/>
      <c r="R1993"/>
      <c r="S1993"/>
      <c r="T1993"/>
    </row>
    <row r="1994" spans="14:20">
      <c r="N1994"/>
      <c r="O1994"/>
      <c r="P1994"/>
      <c r="Q1994"/>
      <c r="R1994"/>
      <c r="S1994"/>
      <c r="T1994"/>
    </row>
    <row r="1995" spans="14:20">
      <c r="N1995"/>
      <c r="O1995"/>
      <c r="P1995"/>
      <c r="Q1995"/>
      <c r="R1995"/>
      <c r="S1995"/>
      <c r="T1995"/>
    </row>
    <row r="1996" spans="14:20">
      <c r="N1996"/>
      <c r="O1996"/>
      <c r="P1996"/>
      <c r="Q1996"/>
      <c r="R1996"/>
      <c r="S1996"/>
      <c r="T1996"/>
    </row>
    <row r="1997" spans="14:20">
      <c r="N1997"/>
      <c r="O1997"/>
      <c r="P1997"/>
      <c r="Q1997"/>
      <c r="R1997"/>
      <c r="S1997"/>
      <c r="T1997"/>
    </row>
    <row r="1998" spans="14:20">
      <c r="N1998"/>
      <c r="O1998"/>
      <c r="P1998"/>
      <c r="Q1998"/>
      <c r="R1998"/>
      <c r="S1998"/>
      <c r="T1998"/>
    </row>
    <row r="1999" spans="14:20">
      <c r="N1999"/>
      <c r="O1999"/>
      <c r="P1999"/>
      <c r="Q1999"/>
      <c r="R1999"/>
      <c r="S1999"/>
      <c r="T1999"/>
    </row>
    <row r="2000" spans="14:20">
      <c r="N2000"/>
      <c r="O2000"/>
      <c r="P2000"/>
      <c r="Q2000"/>
      <c r="R2000"/>
      <c r="S2000"/>
      <c r="T2000"/>
    </row>
    <row r="2001" spans="14:20">
      <c r="N2001"/>
      <c r="O2001"/>
      <c r="P2001"/>
      <c r="Q2001"/>
      <c r="R2001"/>
      <c r="S2001"/>
      <c r="T2001"/>
    </row>
    <row r="2002" spans="14:20">
      <c r="N2002"/>
      <c r="O2002"/>
      <c r="P2002"/>
      <c r="Q2002"/>
      <c r="R2002"/>
      <c r="S2002"/>
      <c r="T2002"/>
    </row>
    <row r="2003" spans="14:20">
      <c r="N2003"/>
      <c r="O2003"/>
      <c r="P2003"/>
      <c r="Q2003"/>
      <c r="R2003"/>
      <c r="S2003"/>
      <c r="T2003"/>
    </row>
    <row r="2004" spans="14:20">
      <c r="N2004"/>
      <c r="O2004"/>
      <c r="P2004"/>
      <c r="Q2004"/>
      <c r="R2004"/>
      <c r="S2004"/>
      <c r="T2004"/>
    </row>
    <row r="2005" spans="14:20">
      <c r="N2005"/>
      <c r="O2005"/>
      <c r="P2005"/>
      <c r="Q2005"/>
      <c r="R2005"/>
      <c r="S2005"/>
      <c r="T2005"/>
    </row>
    <row r="2006" spans="14:20">
      <c r="N2006"/>
      <c r="O2006"/>
      <c r="P2006"/>
      <c r="Q2006"/>
      <c r="R2006"/>
      <c r="S2006"/>
      <c r="T2006"/>
    </row>
    <row r="2007" spans="14:20">
      <c r="N2007"/>
      <c r="O2007"/>
      <c r="P2007"/>
      <c r="Q2007"/>
      <c r="R2007"/>
      <c r="S2007"/>
      <c r="T2007"/>
    </row>
    <row r="2008" spans="14:20">
      <c r="N2008"/>
      <c r="O2008"/>
      <c r="P2008"/>
      <c r="Q2008"/>
      <c r="R2008"/>
      <c r="S2008"/>
      <c r="T2008"/>
    </row>
    <row r="2009" spans="14:20">
      <c r="N2009"/>
      <c r="O2009"/>
      <c r="P2009"/>
      <c r="Q2009"/>
      <c r="R2009"/>
      <c r="S2009"/>
      <c r="T2009"/>
    </row>
    <row r="2010" spans="14:20">
      <c r="N2010"/>
      <c r="O2010"/>
      <c r="P2010"/>
      <c r="Q2010"/>
      <c r="R2010"/>
      <c r="S2010"/>
      <c r="T2010"/>
    </row>
    <row r="2011" spans="14:20">
      <c r="N2011"/>
      <c r="O2011"/>
      <c r="P2011"/>
      <c r="Q2011"/>
      <c r="R2011"/>
      <c r="S2011"/>
      <c r="T2011"/>
    </row>
    <row r="2012" spans="14:20">
      <c r="N2012"/>
      <c r="O2012"/>
      <c r="P2012"/>
      <c r="Q2012"/>
      <c r="R2012"/>
      <c r="S2012"/>
      <c r="T2012"/>
    </row>
    <row r="2013" spans="14:20">
      <c r="N2013"/>
      <c r="O2013"/>
      <c r="P2013"/>
      <c r="Q2013"/>
      <c r="R2013"/>
      <c r="S2013"/>
      <c r="T2013"/>
    </row>
    <row r="2014" spans="14:20">
      <c r="N2014"/>
      <c r="O2014"/>
      <c r="P2014"/>
      <c r="Q2014"/>
      <c r="R2014"/>
      <c r="S2014"/>
      <c r="T2014"/>
    </row>
    <row r="2015" spans="14:20">
      <c r="N2015"/>
      <c r="O2015"/>
      <c r="P2015"/>
      <c r="Q2015"/>
      <c r="R2015"/>
      <c r="S2015"/>
      <c r="T2015"/>
    </row>
    <row r="2016" spans="14:20">
      <c r="N2016"/>
      <c r="O2016"/>
      <c r="P2016"/>
      <c r="Q2016"/>
      <c r="R2016"/>
      <c r="S2016"/>
      <c r="T2016"/>
    </row>
    <row r="2017" spans="14:20">
      <c r="N2017"/>
      <c r="O2017"/>
      <c r="P2017"/>
      <c r="Q2017"/>
      <c r="R2017"/>
      <c r="S2017"/>
      <c r="T2017"/>
    </row>
    <row r="2018" spans="14:20">
      <c r="N2018"/>
      <c r="O2018"/>
      <c r="P2018"/>
      <c r="Q2018"/>
      <c r="R2018"/>
      <c r="S2018"/>
      <c r="T2018"/>
    </row>
    <row r="2019" spans="14:20">
      <c r="N2019"/>
      <c r="O2019"/>
      <c r="P2019"/>
      <c r="Q2019"/>
      <c r="R2019"/>
      <c r="S2019"/>
      <c r="T2019"/>
    </row>
    <row r="2020" spans="14:20">
      <c r="N2020"/>
      <c r="O2020"/>
      <c r="P2020"/>
      <c r="Q2020"/>
      <c r="R2020"/>
      <c r="S2020"/>
      <c r="T2020"/>
    </row>
    <row r="2021" spans="14:20">
      <c r="N2021"/>
      <c r="O2021"/>
      <c r="P2021"/>
      <c r="Q2021"/>
      <c r="R2021"/>
      <c r="S2021"/>
      <c r="T2021"/>
    </row>
    <row r="2022" spans="14:20">
      <c r="N2022"/>
      <c r="O2022"/>
      <c r="P2022"/>
      <c r="Q2022"/>
      <c r="R2022"/>
      <c r="S2022"/>
      <c r="T2022"/>
    </row>
    <row r="2023" spans="14:20">
      <c r="N2023"/>
      <c r="O2023"/>
      <c r="P2023"/>
      <c r="Q2023"/>
      <c r="R2023"/>
      <c r="S2023"/>
      <c r="T2023"/>
    </row>
    <row r="2024" spans="14:20">
      <c r="N2024"/>
      <c r="O2024"/>
      <c r="P2024"/>
      <c r="Q2024"/>
      <c r="R2024"/>
      <c r="S2024"/>
      <c r="T2024"/>
    </row>
    <row r="2025" spans="14:20">
      <c r="N2025"/>
      <c r="O2025"/>
      <c r="P2025"/>
      <c r="Q2025"/>
      <c r="R2025"/>
      <c r="S2025"/>
      <c r="T2025"/>
    </row>
    <row r="2026" spans="14:20">
      <c r="N2026"/>
      <c r="O2026"/>
      <c r="P2026"/>
      <c r="Q2026"/>
      <c r="R2026"/>
      <c r="S2026"/>
      <c r="T2026"/>
    </row>
    <row r="2027" spans="14:20">
      <c r="N2027"/>
      <c r="O2027"/>
      <c r="P2027"/>
      <c r="Q2027"/>
      <c r="R2027"/>
      <c r="S2027"/>
      <c r="T2027"/>
    </row>
    <row r="2028" spans="14:20">
      <c r="N2028"/>
      <c r="O2028"/>
      <c r="P2028"/>
      <c r="Q2028"/>
      <c r="R2028"/>
      <c r="S2028"/>
      <c r="T2028"/>
    </row>
    <row r="2029" spans="14:20">
      <c r="N2029"/>
      <c r="O2029"/>
      <c r="P2029"/>
      <c r="Q2029"/>
      <c r="R2029"/>
      <c r="S2029"/>
      <c r="T2029"/>
    </row>
    <row r="2030" spans="14:20">
      <c r="N2030"/>
      <c r="O2030"/>
      <c r="P2030"/>
      <c r="Q2030"/>
      <c r="R2030"/>
      <c r="S2030"/>
      <c r="T2030"/>
    </row>
    <row r="2031" spans="14:20">
      <c r="N2031"/>
      <c r="O2031"/>
      <c r="P2031"/>
      <c r="Q2031"/>
      <c r="R2031"/>
      <c r="S2031"/>
      <c r="T2031"/>
    </row>
    <row r="2032" spans="14:20">
      <c r="N2032"/>
      <c r="O2032"/>
      <c r="P2032"/>
      <c r="Q2032"/>
      <c r="R2032"/>
      <c r="S2032"/>
      <c r="T2032"/>
    </row>
    <row r="2033" spans="14:20">
      <c r="N2033"/>
      <c r="O2033"/>
      <c r="P2033"/>
      <c r="Q2033"/>
      <c r="R2033"/>
      <c r="S2033"/>
      <c r="T2033"/>
    </row>
    <row r="2034" spans="14:20">
      <c r="N2034"/>
      <c r="O2034"/>
      <c r="P2034"/>
      <c r="Q2034"/>
      <c r="R2034"/>
      <c r="S2034"/>
      <c r="T2034"/>
    </row>
    <row r="2035" spans="14:20">
      <c r="N2035"/>
      <c r="O2035"/>
      <c r="P2035"/>
      <c r="Q2035"/>
      <c r="R2035"/>
      <c r="S2035"/>
      <c r="T2035"/>
    </row>
    <row r="2036" spans="14:20">
      <c r="N2036"/>
      <c r="O2036"/>
      <c r="P2036"/>
      <c r="Q2036"/>
      <c r="R2036"/>
      <c r="S2036"/>
      <c r="T2036"/>
    </row>
    <row r="2037" spans="14:20">
      <c r="N2037"/>
      <c r="O2037"/>
      <c r="P2037"/>
      <c r="Q2037"/>
      <c r="R2037"/>
      <c r="S2037"/>
      <c r="T2037"/>
    </row>
    <row r="2038" spans="14:20">
      <c r="N2038"/>
      <c r="O2038"/>
      <c r="P2038"/>
      <c r="Q2038"/>
      <c r="R2038"/>
      <c r="S2038"/>
      <c r="T2038"/>
    </row>
    <row r="2039" spans="14:20">
      <c r="N2039"/>
      <c r="O2039"/>
      <c r="P2039"/>
      <c r="Q2039"/>
      <c r="R2039"/>
      <c r="S2039"/>
      <c r="T2039"/>
    </row>
    <row r="2040" spans="14:20">
      <c r="N2040"/>
      <c r="O2040"/>
      <c r="P2040"/>
      <c r="Q2040"/>
      <c r="R2040"/>
      <c r="S2040"/>
      <c r="T2040"/>
    </row>
    <row r="2041" spans="14:20">
      <c r="N2041"/>
      <c r="O2041"/>
      <c r="P2041"/>
      <c r="Q2041"/>
      <c r="R2041"/>
      <c r="S2041"/>
      <c r="T2041"/>
    </row>
    <row r="2042" spans="14:20">
      <c r="N2042"/>
      <c r="O2042"/>
      <c r="P2042"/>
      <c r="Q2042"/>
      <c r="R2042"/>
      <c r="S2042"/>
      <c r="T2042"/>
    </row>
    <row r="2043" spans="14:20">
      <c r="N2043"/>
      <c r="O2043"/>
      <c r="P2043"/>
      <c r="Q2043"/>
      <c r="R2043"/>
      <c r="S2043"/>
      <c r="T2043"/>
    </row>
    <row r="2044" spans="14:20">
      <c r="N2044"/>
      <c r="O2044"/>
      <c r="P2044"/>
      <c r="Q2044"/>
      <c r="R2044"/>
      <c r="S2044"/>
      <c r="T2044"/>
    </row>
    <row r="2045" spans="14:20">
      <c r="N2045"/>
      <c r="O2045"/>
      <c r="P2045"/>
      <c r="Q2045"/>
      <c r="R2045"/>
      <c r="S2045"/>
      <c r="T2045"/>
    </row>
    <row r="2046" spans="14:20">
      <c r="N2046"/>
      <c r="O2046"/>
      <c r="P2046"/>
      <c r="Q2046"/>
      <c r="R2046"/>
      <c r="S2046"/>
      <c r="T2046"/>
    </row>
    <row r="2047" spans="14:20">
      <c r="N2047"/>
      <c r="O2047"/>
      <c r="P2047"/>
      <c r="Q2047"/>
      <c r="R2047"/>
      <c r="S2047"/>
      <c r="T2047"/>
    </row>
    <row r="2048" spans="14:20">
      <c r="N2048"/>
      <c r="O2048"/>
      <c r="P2048"/>
      <c r="Q2048"/>
      <c r="R2048"/>
      <c r="S2048"/>
      <c r="T2048"/>
    </row>
    <row r="2049" spans="14:20">
      <c r="N2049"/>
      <c r="O2049"/>
      <c r="P2049"/>
      <c r="Q2049"/>
      <c r="R2049"/>
      <c r="S2049"/>
      <c r="T2049"/>
    </row>
    <row r="2050" spans="14:20">
      <c r="N2050"/>
      <c r="O2050"/>
      <c r="P2050"/>
      <c r="Q2050"/>
      <c r="R2050"/>
      <c r="S2050"/>
      <c r="T2050"/>
    </row>
    <row r="2051" spans="14:20">
      <c r="N2051"/>
      <c r="O2051"/>
      <c r="P2051"/>
      <c r="Q2051"/>
      <c r="R2051"/>
      <c r="S2051"/>
      <c r="T2051"/>
    </row>
    <row r="2052" spans="14:20">
      <c r="N2052"/>
      <c r="O2052"/>
      <c r="P2052"/>
      <c r="Q2052"/>
      <c r="R2052"/>
      <c r="S2052"/>
      <c r="T2052"/>
    </row>
    <row r="2053" spans="14:20">
      <c r="N2053"/>
      <c r="O2053"/>
      <c r="P2053"/>
      <c r="Q2053"/>
      <c r="R2053"/>
      <c r="S2053"/>
      <c r="T2053"/>
    </row>
    <row r="2054" spans="14:20">
      <c r="N2054"/>
      <c r="O2054"/>
      <c r="P2054"/>
      <c r="Q2054"/>
      <c r="R2054"/>
      <c r="S2054"/>
      <c r="T2054"/>
    </row>
    <row r="2055" spans="14:20">
      <c r="N2055"/>
      <c r="O2055"/>
      <c r="P2055"/>
      <c r="Q2055"/>
      <c r="R2055"/>
      <c r="S2055"/>
      <c r="T2055"/>
    </row>
    <row r="2056" spans="14:20">
      <c r="N2056"/>
      <c r="O2056"/>
      <c r="P2056"/>
      <c r="Q2056"/>
      <c r="R2056"/>
      <c r="S2056"/>
      <c r="T2056"/>
    </row>
    <row r="2057" spans="14:20">
      <c r="N2057"/>
      <c r="O2057"/>
      <c r="P2057"/>
      <c r="Q2057"/>
      <c r="R2057"/>
      <c r="S2057"/>
      <c r="T2057"/>
    </row>
    <row r="2058" spans="14:20">
      <c r="N2058"/>
      <c r="O2058"/>
      <c r="P2058"/>
      <c r="Q2058"/>
      <c r="R2058"/>
      <c r="S2058"/>
      <c r="T2058"/>
    </row>
    <row r="2059" spans="14:20">
      <c r="N2059"/>
      <c r="O2059"/>
      <c r="P2059"/>
      <c r="Q2059"/>
      <c r="R2059"/>
      <c r="S2059"/>
      <c r="T2059"/>
    </row>
    <row r="2060" spans="14:20">
      <c r="N2060"/>
      <c r="O2060"/>
      <c r="P2060"/>
      <c r="Q2060"/>
      <c r="R2060"/>
      <c r="S2060"/>
      <c r="T2060"/>
    </row>
    <row r="2061" spans="14:20">
      <c r="N2061"/>
      <c r="O2061"/>
      <c r="P2061"/>
      <c r="Q2061"/>
      <c r="R2061"/>
      <c r="S2061"/>
      <c r="T2061"/>
    </row>
    <row r="2062" spans="14:20">
      <c r="N2062"/>
      <c r="O2062"/>
      <c r="P2062"/>
      <c r="Q2062"/>
      <c r="R2062"/>
      <c r="S2062"/>
      <c r="T2062"/>
    </row>
    <row r="2063" spans="14:20">
      <c r="N2063"/>
      <c r="O2063"/>
      <c r="P2063"/>
      <c r="Q2063"/>
      <c r="R2063"/>
      <c r="S2063"/>
      <c r="T2063"/>
    </row>
    <row r="2064" spans="14:20">
      <c r="N2064"/>
      <c r="O2064"/>
      <c r="P2064"/>
      <c r="Q2064"/>
      <c r="R2064"/>
      <c r="S2064"/>
      <c r="T2064"/>
    </row>
    <row r="2065" spans="14:20">
      <c r="N2065"/>
      <c r="O2065"/>
      <c r="P2065"/>
      <c r="Q2065"/>
      <c r="R2065"/>
      <c r="S2065"/>
      <c r="T2065"/>
    </row>
    <row r="2066" spans="14:20">
      <c r="N2066"/>
      <c r="O2066"/>
      <c r="P2066"/>
      <c r="Q2066"/>
      <c r="R2066"/>
      <c r="S2066"/>
      <c r="T2066"/>
    </row>
    <row r="2067" spans="14:20">
      <c r="N2067"/>
      <c r="O2067"/>
      <c r="P2067"/>
      <c r="Q2067"/>
      <c r="R2067"/>
      <c r="S2067"/>
      <c r="T2067"/>
    </row>
    <row r="2068" spans="14:20">
      <c r="N2068"/>
      <c r="O2068"/>
      <c r="P2068"/>
      <c r="Q2068"/>
      <c r="R2068"/>
      <c r="S2068"/>
      <c r="T2068"/>
    </row>
    <row r="2069" spans="14:20">
      <c r="N2069"/>
      <c r="O2069"/>
      <c r="P2069"/>
      <c r="Q2069"/>
      <c r="R2069"/>
      <c r="S2069"/>
      <c r="T2069"/>
    </row>
    <row r="2070" spans="14:20">
      <c r="N2070"/>
      <c r="O2070"/>
      <c r="P2070"/>
      <c r="Q2070"/>
      <c r="R2070"/>
      <c r="S2070"/>
      <c r="T2070"/>
    </row>
    <row r="2071" spans="14:20">
      <c r="N2071"/>
      <c r="O2071"/>
      <c r="P2071"/>
      <c r="Q2071"/>
      <c r="R2071"/>
      <c r="S2071"/>
      <c r="T2071"/>
    </row>
    <row r="2072" spans="14:20">
      <c r="N2072"/>
      <c r="O2072"/>
      <c r="P2072"/>
      <c r="Q2072"/>
      <c r="R2072"/>
      <c r="S2072"/>
      <c r="T2072"/>
    </row>
    <row r="2073" spans="14:20">
      <c r="N2073"/>
      <c r="O2073"/>
      <c r="P2073"/>
      <c r="Q2073"/>
      <c r="R2073"/>
      <c r="S2073"/>
      <c r="T2073"/>
    </row>
    <row r="2074" spans="14:20">
      <c r="N2074"/>
      <c r="O2074"/>
      <c r="P2074"/>
      <c r="Q2074"/>
      <c r="R2074"/>
      <c r="S2074"/>
      <c r="T2074"/>
    </row>
    <row r="2075" spans="14:20">
      <c r="N2075"/>
      <c r="O2075"/>
      <c r="P2075"/>
      <c r="Q2075"/>
      <c r="R2075"/>
      <c r="S2075"/>
      <c r="T2075"/>
    </row>
    <row r="2076" spans="14:20">
      <c r="N2076"/>
      <c r="O2076"/>
      <c r="P2076"/>
      <c r="Q2076"/>
      <c r="R2076"/>
      <c r="S2076"/>
      <c r="T2076"/>
    </row>
    <row r="2077" spans="14:20">
      <c r="N2077"/>
      <c r="O2077"/>
      <c r="P2077"/>
      <c r="Q2077"/>
      <c r="R2077"/>
      <c r="S2077"/>
      <c r="T2077"/>
    </row>
    <row r="2078" spans="14:20">
      <c r="N2078"/>
      <c r="O2078"/>
      <c r="P2078"/>
      <c r="Q2078"/>
      <c r="R2078"/>
      <c r="S2078"/>
      <c r="T2078"/>
    </row>
    <row r="2079" spans="14:20">
      <c r="N2079"/>
      <c r="O2079"/>
      <c r="P2079"/>
      <c r="Q2079"/>
      <c r="R2079"/>
      <c r="S2079"/>
      <c r="T2079"/>
    </row>
    <row r="2080" spans="14:20">
      <c r="N2080"/>
      <c r="O2080"/>
      <c r="P2080"/>
      <c r="Q2080"/>
      <c r="R2080"/>
      <c r="S2080"/>
      <c r="T2080"/>
    </row>
    <row r="2081" spans="14:20">
      <c r="N2081"/>
      <c r="O2081"/>
      <c r="P2081"/>
      <c r="Q2081"/>
      <c r="R2081"/>
      <c r="S2081"/>
      <c r="T2081"/>
    </row>
    <row r="2082" spans="14:20">
      <c r="N2082"/>
      <c r="O2082"/>
      <c r="P2082"/>
      <c r="Q2082"/>
      <c r="R2082"/>
      <c r="S2082"/>
      <c r="T2082"/>
    </row>
    <row r="2083" spans="14:20">
      <c r="N2083"/>
      <c r="O2083"/>
      <c r="P2083"/>
      <c r="Q2083"/>
      <c r="R2083"/>
      <c r="S2083"/>
      <c r="T2083"/>
    </row>
    <row r="2084" spans="14:20">
      <c r="N2084"/>
      <c r="O2084"/>
      <c r="P2084"/>
      <c r="Q2084"/>
      <c r="R2084"/>
      <c r="S2084"/>
      <c r="T2084"/>
    </row>
    <row r="2085" spans="14:20">
      <c r="N2085"/>
      <c r="O2085"/>
      <c r="P2085"/>
      <c r="Q2085"/>
      <c r="R2085"/>
      <c r="S2085"/>
      <c r="T2085"/>
    </row>
    <row r="2086" spans="14:20">
      <c r="N2086"/>
      <c r="O2086"/>
      <c r="P2086"/>
      <c r="Q2086"/>
      <c r="R2086"/>
      <c r="S2086"/>
      <c r="T2086"/>
    </row>
    <row r="2087" spans="14:20">
      <c r="N2087"/>
      <c r="O2087"/>
      <c r="P2087"/>
      <c r="Q2087"/>
      <c r="R2087"/>
      <c r="S2087"/>
      <c r="T2087"/>
    </row>
    <row r="2088" spans="14:20">
      <c r="N2088"/>
      <c r="O2088"/>
      <c r="P2088"/>
      <c r="Q2088"/>
      <c r="R2088"/>
      <c r="S2088"/>
      <c r="T2088"/>
    </row>
    <row r="2089" spans="14:20">
      <c r="N2089"/>
      <c r="O2089"/>
      <c r="P2089"/>
      <c r="Q2089"/>
      <c r="R2089"/>
      <c r="S2089"/>
      <c r="T2089"/>
    </row>
    <row r="2090" spans="14:20">
      <c r="N2090"/>
      <c r="O2090"/>
      <c r="P2090"/>
      <c r="Q2090"/>
      <c r="R2090"/>
      <c r="S2090"/>
      <c r="T2090"/>
    </row>
    <row r="2091" spans="14:20">
      <c r="N2091"/>
      <c r="O2091"/>
      <c r="P2091"/>
      <c r="Q2091"/>
      <c r="R2091"/>
      <c r="S2091"/>
      <c r="T2091"/>
    </row>
    <row r="2092" spans="14:20">
      <c r="N2092"/>
      <c r="O2092"/>
      <c r="P2092"/>
      <c r="Q2092"/>
      <c r="R2092"/>
      <c r="S2092"/>
      <c r="T2092"/>
    </row>
    <row r="2093" spans="14:20">
      <c r="N2093"/>
      <c r="O2093"/>
      <c r="P2093"/>
      <c r="Q2093"/>
      <c r="R2093"/>
      <c r="S2093"/>
      <c r="T2093"/>
    </row>
    <row r="2094" spans="14:20">
      <c r="N2094"/>
      <c r="O2094"/>
      <c r="P2094"/>
      <c r="Q2094"/>
      <c r="R2094"/>
      <c r="S2094"/>
      <c r="T2094"/>
    </row>
    <row r="2095" spans="14:20">
      <c r="N2095"/>
      <c r="O2095"/>
      <c r="P2095"/>
      <c r="Q2095"/>
      <c r="R2095"/>
      <c r="S2095"/>
      <c r="T2095"/>
    </row>
    <row r="2096" spans="14:20">
      <c r="N2096"/>
      <c r="O2096"/>
      <c r="P2096"/>
      <c r="Q2096"/>
      <c r="R2096"/>
      <c r="S2096"/>
      <c r="T2096"/>
    </row>
    <row r="2097" spans="14:20">
      <c r="N2097"/>
      <c r="O2097"/>
      <c r="P2097"/>
      <c r="Q2097"/>
      <c r="R2097"/>
      <c r="S2097"/>
      <c r="T2097"/>
    </row>
    <row r="2098" spans="14:20">
      <c r="N2098"/>
      <c r="O2098"/>
      <c r="P2098"/>
      <c r="Q2098"/>
      <c r="R2098"/>
      <c r="S2098"/>
      <c r="T2098"/>
    </row>
    <row r="2099" spans="14:20">
      <c r="N2099"/>
      <c r="O2099"/>
      <c r="P2099"/>
      <c r="Q2099"/>
      <c r="R2099"/>
      <c r="S2099"/>
      <c r="T2099"/>
    </row>
    <row r="2100" spans="14:20">
      <c r="N2100"/>
      <c r="O2100"/>
      <c r="P2100"/>
      <c r="Q2100"/>
      <c r="R2100"/>
      <c r="S2100"/>
      <c r="T2100"/>
    </row>
    <row r="2101" spans="14:20">
      <c r="N2101"/>
      <c r="O2101"/>
      <c r="P2101"/>
      <c r="Q2101"/>
      <c r="R2101"/>
      <c r="S2101"/>
      <c r="T2101"/>
    </row>
    <row r="2102" spans="14:20">
      <c r="N2102"/>
      <c r="O2102"/>
      <c r="P2102"/>
      <c r="Q2102"/>
      <c r="R2102"/>
      <c r="S2102"/>
      <c r="T2102"/>
    </row>
    <row r="2103" spans="14:20">
      <c r="N2103"/>
      <c r="O2103"/>
      <c r="P2103"/>
      <c r="Q2103"/>
      <c r="R2103"/>
      <c r="S2103"/>
      <c r="T2103"/>
    </row>
    <row r="2104" spans="14:20">
      <c r="N2104"/>
      <c r="O2104"/>
      <c r="P2104"/>
      <c r="Q2104"/>
      <c r="R2104"/>
      <c r="S2104"/>
      <c r="T2104"/>
    </row>
    <row r="2105" spans="14:20">
      <c r="N2105"/>
      <c r="O2105"/>
      <c r="P2105"/>
      <c r="Q2105"/>
      <c r="R2105"/>
      <c r="S2105"/>
      <c r="T2105"/>
    </row>
    <row r="2106" spans="14:20">
      <c r="N2106"/>
      <c r="O2106"/>
      <c r="P2106"/>
      <c r="Q2106"/>
      <c r="R2106"/>
      <c r="S2106"/>
      <c r="T2106"/>
    </row>
    <row r="2107" spans="14:20">
      <c r="N2107"/>
      <c r="O2107"/>
      <c r="P2107"/>
      <c r="Q2107"/>
      <c r="R2107"/>
      <c r="S2107"/>
      <c r="T2107"/>
    </row>
    <row r="2108" spans="14:20">
      <c r="N2108"/>
      <c r="O2108"/>
      <c r="P2108"/>
      <c r="Q2108"/>
      <c r="R2108"/>
      <c r="S2108"/>
      <c r="T2108"/>
    </row>
    <row r="2109" spans="14:20">
      <c r="N2109"/>
      <c r="O2109"/>
      <c r="P2109"/>
      <c r="Q2109"/>
      <c r="R2109"/>
      <c r="S2109"/>
      <c r="T2109"/>
    </row>
    <row r="2110" spans="14:20">
      <c r="N2110"/>
      <c r="O2110"/>
      <c r="P2110"/>
      <c r="Q2110"/>
      <c r="R2110"/>
      <c r="S2110"/>
      <c r="T2110"/>
    </row>
    <row r="2111" spans="14:20">
      <c r="N2111"/>
      <c r="O2111"/>
      <c r="P2111"/>
      <c r="Q2111"/>
      <c r="R2111"/>
      <c r="S2111"/>
      <c r="T2111"/>
    </row>
    <row r="2112" spans="14:20">
      <c r="N2112"/>
      <c r="O2112"/>
      <c r="P2112"/>
      <c r="Q2112"/>
      <c r="R2112"/>
      <c r="S2112"/>
      <c r="T2112"/>
    </row>
    <row r="2113" spans="14:20">
      <c r="N2113"/>
      <c r="O2113"/>
      <c r="P2113"/>
      <c r="Q2113"/>
      <c r="R2113"/>
      <c r="S2113"/>
      <c r="T2113"/>
    </row>
    <row r="2114" spans="14:20">
      <c r="N2114"/>
      <c r="O2114"/>
      <c r="P2114"/>
      <c r="Q2114"/>
      <c r="R2114"/>
      <c r="S2114"/>
      <c r="T2114"/>
    </row>
    <row r="2115" spans="14:20">
      <c r="N2115"/>
      <c r="O2115"/>
      <c r="P2115"/>
      <c r="Q2115"/>
      <c r="R2115"/>
      <c r="S2115"/>
      <c r="T2115"/>
    </row>
    <row r="2116" spans="14:20">
      <c r="N2116"/>
      <c r="O2116"/>
      <c r="P2116"/>
      <c r="Q2116"/>
      <c r="R2116"/>
      <c r="S2116"/>
      <c r="T2116"/>
    </row>
    <row r="2117" spans="14:20">
      <c r="N2117"/>
      <c r="O2117"/>
      <c r="P2117"/>
      <c r="Q2117"/>
      <c r="R2117"/>
      <c r="S2117"/>
      <c r="T2117"/>
    </row>
    <row r="2118" spans="14:20">
      <c r="N2118"/>
      <c r="O2118"/>
      <c r="P2118"/>
      <c r="Q2118"/>
      <c r="R2118"/>
      <c r="S2118"/>
      <c r="T2118"/>
    </row>
    <row r="2119" spans="14:20">
      <c r="N2119"/>
      <c r="O2119"/>
      <c r="P2119"/>
      <c r="Q2119"/>
      <c r="R2119"/>
      <c r="S2119"/>
      <c r="T2119"/>
    </row>
    <row r="2120" spans="14:20">
      <c r="N2120"/>
      <c r="O2120"/>
      <c r="P2120"/>
      <c r="Q2120"/>
      <c r="R2120"/>
      <c r="S2120"/>
      <c r="T2120"/>
    </row>
    <row r="2121" spans="14:20">
      <c r="N2121"/>
      <c r="O2121"/>
      <c r="P2121"/>
      <c r="Q2121"/>
      <c r="R2121"/>
      <c r="S2121"/>
      <c r="T2121"/>
    </row>
    <row r="2122" spans="14:20">
      <c r="N2122"/>
      <c r="O2122"/>
      <c r="P2122"/>
      <c r="Q2122"/>
      <c r="R2122"/>
      <c r="S2122"/>
      <c r="T2122"/>
    </row>
    <row r="2123" spans="14:20">
      <c r="N2123"/>
      <c r="O2123"/>
      <c r="P2123"/>
      <c r="Q2123"/>
      <c r="R2123"/>
      <c r="S2123"/>
      <c r="T2123"/>
    </row>
    <row r="2124" spans="14:20">
      <c r="N2124"/>
      <c r="O2124"/>
      <c r="P2124"/>
      <c r="Q2124"/>
      <c r="R2124"/>
      <c r="S2124"/>
      <c r="T2124"/>
    </row>
    <row r="2125" spans="14:20">
      <c r="N2125"/>
      <c r="O2125"/>
      <c r="P2125"/>
      <c r="Q2125"/>
      <c r="R2125"/>
      <c r="S2125"/>
      <c r="T2125"/>
    </row>
    <row r="2126" spans="14:20">
      <c r="N2126"/>
      <c r="O2126"/>
      <c r="P2126"/>
      <c r="Q2126"/>
      <c r="R2126"/>
      <c r="S2126"/>
      <c r="T2126"/>
    </row>
    <row r="2127" spans="14:20">
      <c r="N2127"/>
      <c r="O2127"/>
      <c r="P2127"/>
      <c r="Q2127"/>
      <c r="R2127"/>
      <c r="S2127"/>
      <c r="T2127"/>
    </row>
    <row r="2128" spans="14:20">
      <c r="N2128"/>
      <c r="O2128"/>
      <c r="P2128"/>
      <c r="Q2128"/>
      <c r="R2128"/>
      <c r="S2128"/>
      <c r="T2128"/>
    </row>
    <row r="2129" spans="14:20">
      <c r="N2129"/>
      <c r="O2129"/>
      <c r="P2129"/>
      <c r="Q2129"/>
      <c r="R2129"/>
      <c r="S2129"/>
      <c r="T2129"/>
    </row>
    <row r="2130" spans="14:20">
      <c r="N2130"/>
      <c r="O2130"/>
      <c r="P2130"/>
      <c r="Q2130"/>
      <c r="R2130"/>
      <c r="S2130"/>
      <c r="T2130"/>
    </row>
    <row r="2131" spans="14:20">
      <c r="N2131"/>
      <c r="O2131"/>
      <c r="P2131"/>
      <c r="Q2131"/>
      <c r="R2131"/>
      <c r="S2131"/>
      <c r="T2131"/>
    </row>
    <row r="2132" spans="14:20">
      <c r="N2132"/>
      <c r="O2132"/>
      <c r="P2132"/>
      <c r="Q2132"/>
      <c r="R2132"/>
      <c r="S2132"/>
      <c r="T2132"/>
    </row>
    <row r="2133" spans="14:20">
      <c r="N2133"/>
      <c r="O2133"/>
      <c r="P2133"/>
      <c r="Q2133"/>
      <c r="R2133"/>
      <c r="S2133"/>
      <c r="T2133"/>
    </row>
    <row r="2134" spans="14:20">
      <c r="N2134"/>
      <c r="O2134"/>
      <c r="P2134"/>
      <c r="Q2134"/>
      <c r="R2134"/>
      <c r="S2134"/>
      <c r="T2134"/>
    </row>
    <row r="2135" spans="14:20">
      <c r="N2135"/>
      <c r="O2135"/>
      <c r="P2135"/>
      <c r="Q2135"/>
      <c r="R2135"/>
      <c r="S2135"/>
      <c r="T2135"/>
    </row>
    <row r="2136" spans="14:20">
      <c r="N2136"/>
      <c r="O2136"/>
      <c r="P2136"/>
      <c r="Q2136"/>
      <c r="R2136"/>
      <c r="S2136"/>
      <c r="T2136"/>
    </row>
    <row r="2137" spans="14:20">
      <c r="N2137"/>
      <c r="O2137"/>
      <c r="P2137"/>
      <c r="Q2137"/>
      <c r="R2137"/>
      <c r="S2137"/>
      <c r="T2137"/>
    </row>
    <row r="2138" spans="14:20">
      <c r="N2138"/>
      <c r="O2138"/>
      <c r="P2138"/>
      <c r="Q2138"/>
      <c r="R2138"/>
      <c r="S2138"/>
      <c r="T2138"/>
    </row>
    <row r="2139" spans="14:20">
      <c r="N2139"/>
      <c r="O2139"/>
      <c r="P2139"/>
      <c r="Q2139"/>
      <c r="R2139"/>
      <c r="S2139"/>
      <c r="T2139"/>
    </row>
    <row r="2140" spans="14:20">
      <c r="N2140"/>
      <c r="O2140"/>
      <c r="P2140"/>
      <c r="Q2140"/>
      <c r="R2140"/>
      <c r="S2140"/>
      <c r="T2140"/>
    </row>
    <row r="2141" spans="14:20">
      <c r="N2141"/>
      <c r="O2141"/>
      <c r="P2141"/>
      <c r="Q2141"/>
      <c r="R2141"/>
      <c r="S2141"/>
      <c r="T2141"/>
    </row>
    <row r="2142" spans="14:20">
      <c r="N2142"/>
      <c r="O2142"/>
      <c r="P2142"/>
      <c r="Q2142"/>
      <c r="R2142"/>
      <c r="S2142"/>
      <c r="T2142"/>
    </row>
    <row r="2143" spans="14:20">
      <c r="N2143"/>
      <c r="O2143"/>
      <c r="P2143"/>
      <c r="Q2143"/>
      <c r="R2143"/>
      <c r="S2143"/>
      <c r="T2143"/>
    </row>
    <row r="2144" spans="14:20">
      <c r="N2144"/>
      <c r="O2144"/>
      <c r="P2144"/>
      <c r="Q2144"/>
      <c r="R2144"/>
      <c r="S2144"/>
      <c r="T2144"/>
    </row>
    <row r="2145" spans="14:20">
      <c r="N2145"/>
      <c r="O2145"/>
      <c r="P2145"/>
      <c r="Q2145"/>
      <c r="R2145"/>
      <c r="S2145"/>
      <c r="T2145"/>
    </row>
    <row r="2146" spans="14:20">
      <c r="N2146"/>
      <c r="O2146"/>
      <c r="P2146"/>
      <c r="Q2146"/>
      <c r="R2146"/>
      <c r="S2146"/>
      <c r="T2146"/>
    </row>
    <row r="2147" spans="14:20">
      <c r="N2147"/>
      <c r="O2147"/>
      <c r="P2147"/>
      <c r="Q2147"/>
      <c r="R2147"/>
      <c r="S2147"/>
      <c r="T2147"/>
    </row>
    <row r="2148" spans="14:20">
      <c r="N2148"/>
      <c r="O2148"/>
      <c r="P2148"/>
      <c r="Q2148"/>
      <c r="R2148"/>
      <c r="S2148"/>
      <c r="T2148"/>
    </row>
    <row r="2149" spans="14:20">
      <c r="N2149"/>
      <c r="O2149"/>
      <c r="P2149"/>
      <c r="Q2149"/>
      <c r="R2149"/>
      <c r="S2149"/>
      <c r="T2149"/>
    </row>
    <row r="2150" spans="14:20">
      <c r="N2150"/>
      <c r="O2150"/>
      <c r="P2150"/>
      <c r="Q2150"/>
      <c r="R2150"/>
      <c r="S2150"/>
      <c r="T2150"/>
    </row>
    <row r="2151" spans="14:20">
      <c r="N2151"/>
      <c r="O2151"/>
      <c r="P2151"/>
      <c r="Q2151"/>
      <c r="R2151"/>
      <c r="S2151"/>
      <c r="T2151"/>
    </row>
    <row r="2152" spans="14:20">
      <c r="N2152"/>
      <c r="O2152"/>
      <c r="P2152"/>
      <c r="Q2152"/>
      <c r="R2152"/>
      <c r="S2152"/>
      <c r="T2152"/>
    </row>
    <row r="2153" spans="14:20">
      <c r="N2153"/>
      <c r="O2153"/>
      <c r="P2153"/>
      <c r="Q2153"/>
      <c r="R2153"/>
      <c r="S2153"/>
      <c r="T2153"/>
    </row>
    <row r="2154" spans="14:20">
      <c r="N2154"/>
      <c r="O2154"/>
      <c r="P2154"/>
      <c r="Q2154"/>
      <c r="R2154"/>
      <c r="S2154"/>
      <c r="T2154"/>
    </row>
    <row r="2155" spans="14:20">
      <c r="N2155"/>
      <c r="O2155"/>
      <c r="P2155"/>
      <c r="Q2155"/>
      <c r="R2155"/>
      <c r="S2155"/>
      <c r="T2155"/>
    </row>
    <row r="2156" spans="14:20">
      <c r="N2156"/>
      <c r="O2156"/>
      <c r="P2156"/>
      <c r="Q2156"/>
      <c r="R2156"/>
      <c r="S2156"/>
      <c r="T2156"/>
    </row>
    <row r="2157" spans="14:20">
      <c r="N2157"/>
      <c r="O2157"/>
      <c r="P2157"/>
      <c r="Q2157"/>
      <c r="R2157"/>
      <c r="S2157"/>
      <c r="T2157"/>
    </row>
    <row r="2158" spans="14:20">
      <c r="N2158"/>
      <c r="O2158"/>
      <c r="P2158"/>
      <c r="Q2158"/>
      <c r="R2158"/>
      <c r="S2158"/>
      <c r="T2158"/>
    </row>
    <row r="2159" spans="14:20">
      <c r="N2159"/>
      <c r="O2159"/>
      <c r="P2159"/>
      <c r="Q2159"/>
      <c r="R2159"/>
      <c r="S2159"/>
      <c r="T2159"/>
    </row>
    <row r="2160" spans="14:20">
      <c r="N2160"/>
      <c r="O2160"/>
      <c r="P2160"/>
      <c r="Q2160"/>
      <c r="R2160"/>
      <c r="S2160"/>
      <c r="T2160"/>
    </row>
    <row r="2161" spans="14:20">
      <c r="N2161"/>
      <c r="O2161"/>
      <c r="P2161"/>
      <c r="Q2161"/>
      <c r="R2161"/>
      <c r="S2161"/>
      <c r="T2161"/>
    </row>
    <row r="2162" spans="14:20">
      <c r="N2162"/>
      <c r="O2162"/>
      <c r="P2162"/>
      <c r="Q2162"/>
      <c r="R2162"/>
      <c r="S2162"/>
      <c r="T2162"/>
    </row>
    <row r="2163" spans="14:20">
      <c r="N2163"/>
      <c r="O2163"/>
      <c r="P2163"/>
      <c r="Q2163"/>
      <c r="R2163"/>
      <c r="S2163"/>
      <c r="T2163"/>
    </row>
    <row r="2164" spans="14:20">
      <c r="N2164"/>
      <c r="O2164"/>
      <c r="P2164"/>
      <c r="Q2164"/>
      <c r="R2164"/>
      <c r="S2164"/>
      <c r="T2164"/>
    </row>
    <row r="2165" spans="14:20">
      <c r="N2165"/>
      <c r="O2165"/>
      <c r="P2165"/>
      <c r="Q2165"/>
      <c r="R2165"/>
      <c r="S2165"/>
      <c r="T2165"/>
    </row>
    <row r="2166" spans="14:20">
      <c r="N2166"/>
      <c r="O2166"/>
      <c r="P2166"/>
      <c r="Q2166"/>
      <c r="R2166"/>
      <c r="S2166"/>
      <c r="T2166"/>
    </row>
    <row r="2167" spans="14:20">
      <c r="N2167"/>
      <c r="O2167"/>
      <c r="P2167"/>
      <c r="Q2167"/>
      <c r="R2167"/>
      <c r="S2167"/>
      <c r="T2167"/>
    </row>
    <row r="2168" spans="14:20">
      <c r="N2168"/>
      <c r="O2168"/>
      <c r="P2168"/>
      <c r="Q2168"/>
      <c r="R2168"/>
      <c r="S2168"/>
      <c r="T2168"/>
    </row>
    <row r="2169" spans="14:20">
      <c r="N2169"/>
      <c r="O2169"/>
      <c r="P2169"/>
      <c r="Q2169"/>
      <c r="R2169"/>
      <c r="S2169"/>
      <c r="T2169"/>
    </row>
    <row r="2170" spans="14:20">
      <c r="N2170"/>
      <c r="O2170"/>
      <c r="P2170"/>
      <c r="Q2170"/>
      <c r="R2170"/>
      <c r="S2170"/>
      <c r="T2170"/>
    </row>
    <row r="2171" spans="14:20">
      <c r="N2171"/>
      <c r="O2171"/>
      <c r="P2171"/>
      <c r="Q2171"/>
      <c r="R2171"/>
      <c r="S2171"/>
      <c r="T2171"/>
    </row>
    <row r="2172" spans="14:20">
      <c r="N2172"/>
      <c r="O2172"/>
      <c r="P2172"/>
      <c r="Q2172"/>
      <c r="R2172"/>
      <c r="S2172"/>
      <c r="T2172"/>
    </row>
    <row r="2173" spans="14:20">
      <c r="N2173"/>
      <c r="O2173"/>
      <c r="P2173"/>
      <c r="Q2173"/>
      <c r="R2173"/>
      <c r="S2173"/>
      <c r="T2173"/>
    </row>
    <row r="2174" spans="14:20">
      <c r="N2174"/>
      <c r="O2174"/>
      <c r="P2174"/>
      <c r="Q2174"/>
      <c r="R2174"/>
      <c r="S2174"/>
      <c r="T2174"/>
    </row>
    <row r="2175" spans="14:20">
      <c r="N2175"/>
      <c r="O2175"/>
      <c r="P2175"/>
      <c r="Q2175"/>
      <c r="R2175"/>
      <c r="S2175"/>
      <c r="T2175"/>
    </row>
    <row r="2176" spans="14:20">
      <c r="N2176"/>
      <c r="O2176"/>
      <c r="P2176"/>
      <c r="Q2176"/>
      <c r="R2176"/>
      <c r="S2176"/>
      <c r="T2176"/>
    </row>
    <row r="2177" spans="14:20">
      <c r="N2177"/>
      <c r="O2177"/>
      <c r="P2177"/>
      <c r="Q2177"/>
      <c r="R2177"/>
      <c r="S2177"/>
      <c r="T2177"/>
    </row>
    <row r="2178" spans="14:20">
      <c r="N2178"/>
      <c r="O2178"/>
      <c r="P2178"/>
      <c r="Q2178"/>
      <c r="R2178"/>
      <c r="S2178"/>
      <c r="T2178"/>
    </row>
    <row r="2179" spans="14:20">
      <c r="N2179"/>
      <c r="O2179"/>
      <c r="P2179"/>
      <c r="Q2179"/>
      <c r="R2179"/>
      <c r="S2179"/>
      <c r="T2179"/>
    </row>
    <row r="2180" spans="14:20">
      <c r="N2180"/>
      <c r="O2180"/>
      <c r="P2180"/>
      <c r="Q2180"/>
      <c r="R2180"/>
      <c r="S2180"/>
      <c r="T2180"/>
    </row>
    <row r="2181" spans="14:20">
      <c r="N2181"/>
      <c r="O2181"/>
      <c r="P2181"/>
      <c r="Q2181"/>
      <c r="R2181"/>
      <c r="S2181"/>
      <c r="T2181"/>
    </row>
    <row r="2182" spans="14:20">
      <c r="N2182"/>
      <c r="O2182"/>
      <c r="P2182"/>
      <c r="Q2182"/>
      <c r="R2182"/>
      <c r="S2182"/>
      <c r="T2182"/>
    </row>
    <row r="2183" spans="14:20">
      <c r="N2183"/>
      <c r="O2183"/>
      <c r="P2183"/>
      <c r="Q2183"/>
      <c r="R2183"/>
      <c r="S2183"/>
      <c r="T2183"/>
    </row>
    <row r="2184" spans="14:20">
      <c r="N2184"/>
      <c r="O2184"/>
      <c r="P2184"/>
      <c r="Q2184"/>
      <c r="R2184"/>
      <c r="S2184"/>
      <c r="T2184"/>
    </row>
    <row r="2185" spans="14:20">
      <c r="N2185"/>
      <c r="O2185"/>
      <c r="P2185"/>
      <c r="Q2185"/>
      <c r="R2185"/>
      <c r="S2185"/>
      <c r="T2185"/>
    </row>
    <row r="2186" spans="14:20">
      <c r="N2186"/>
      <c r="O2186"/>
      <c r="P2186"/>
      <c r="Q2186"/>
      <c r="R2186"/>
      <c r="S2186"/>
      <c r="T2186"/>
    </row>
    <row r="2187" spans="14:20">
      <c r="N2187"/>
      <c r="O2187"/>
      <c r="P2187"/>
      <c r="Q2187"/>
      <c r="R2187"/>
      <c r="S2187"/>
      <c r="T2187"/>
    </row>
    <row r="2188" spans="14:20">
      <c r="N2188"/>
      <c r="O2188"/>
      <c r="P2188"/>
      <c r="Q2188"/>
      <c r="R2188"/>
      <c r="S2188"/>
      <c r="T2188"/>
    </row>
    <row r="2189" spans="14:20">
      <c r="N2189"/>
      <c r="O2189"/>
      <c r="P2189"/>
      <c r="Q2189"/>
      <c r="R2189"/>
      <c r="S2189"/>
      <c r="T2189"/>
    </row>
    <row r="2190" spans="14:20">
      <c r="N2190"/>
      <c r="O2190"/>
      <c r="P2190"/>
      <c r="Q2190"/>
      <c r="R2190"/>
      <c r="S2190"/>
      <c r="T2190"/>
    </row>
    <row r="2191" spans="14:20">
      <c r="N2191"/>
      <c r="O2191"/>
      <c r="P2191"/>
      <c r="Q2191"/>
      <c r="R2191"/>
      <c r="S2191"/>
      <c r="T2191"/>
    </row>
    <row r="2192" spans="14:20">
      <c r="N2192"/>
      <c r="O2192"/>
      <c r="P2192"/>
      <c r="Q2192"/>
      <c r="R2192"/>
      <c r="S2192"/>
      <c r="T2192"/>
    </row>
    <row r="2193" spans="14:20">
      <c r="N2193"/>
      <c r="O2193"/>
      <c r="P2193"/>
      <c r="Q2193"/>
      <c r="R2193"/>
      <c r="S2193"/>
      <c r="T2193"/>
    </row>
    <row r="2194" spans="14:20">
      <c r="N2194"/>
      <c r="O2194"/>
      <c r="P2194"/>
      <c r="Q2194"/>
      <c r="R2194"/>
      <c r="S2194"/>
      <c r="T2194"/>
    </row>
    <row r="2195" spans="14:20">
      <c r="N2195"/>
      <c r="O2195"/>
      <c r="P2195"/>
      <c r="Q2195"/>
      <c r="R2195"/>
      <c r="S2195"/>
      <c r="T2195"/>
    </row>
    <row r="2196" spans="14:20">
      <c r="N2196"/>
      <c r="O2196"/>
      <c r="P2196"/>
      <c r="Q2196"/>
      <c r="R2196"/>
      <c r="S2196"/>
      <c r="T2196"/>
    </row>
    <row r="2197" spans="14:20">
      <c r="N2197"/>
      <c r="O2197"/>
      <c r="P2197"/>
      <c r="Q2197"/>
      <c r="R2197"/>
      <c r="S2197"/>
      <c r="T2197"/>
    </row>
    <row r="2198" spans="14:20">
      <c r="N2198"/>
      <c r="O2198"/>
      <c r="P2198"/>
      <c r="Q2198"/>
      <c r="R2198"/>
      <c r="S2198"/>
      <c r="T2198"/>
    </row>
    <row r="2199" spans="14:20">
      <c r="N2199"/>
      <c r="O2199"/>
      <c r="P2199"/>
      <c r="Q2199"/>
      <c r="R2199"/>
      <c r="S2199"/>
      <c r="T2199"/>
    </row>
    <row r="2200" spans="14:20">
      <c r="N2200"/>
      <c r="O2200"/>
      <c r="P2200"/>
      <c r="Q2200"/>
      <c r="R2200"/>
      <c r="S2200"/>
      <c r="T2200"/>
    </row>
    <row r="2201" spans="14:20">
      <c r="N2201"/>
      <c r="O2201"/>
      <c r="P2201"/>
      <c r="Q2201"/>
      <c r="R2201"/>
      <c r="S2201"/>
      <c r="T2201"/>
    </row>
    <row r="2202" spans="14:20">
      <c r="N2202"/>
      <c r="O2202"/>
      <c r="P2202"/>
      <c r="Q2202"/>
      <c r="R2202"/>
      <c r="S2202"/>
      <c r="T2202"/>
    </row>
    <row r="2203" spans="14:20">
      <c r="N2203"/>
      <c r="O2203"/>
      <c r="P2203"/>
      <c r="Q2203"/>
      <c r="R2203"/>
      <c r="S2203"/>
      <c r="T2203"/>
    </row>
    <row r="2204" spans="14:20">
      <c r="N2204"/>
      <c r="O2204"/>
      <c r="P2204"/>
      <c r="Q2204"/>
      <c r="R2204"/>
      <c r="S2204"/>
      <c r="T2204"/>
    </row>
    <row r="2205" spans="14:20">
      <c r="N2205"/>
      <c r="O2205"/>
      <c r="P2205"/>
      <c r="Q2205"/>
      <c r="R2205"/>
      <c r="S2205"/>
      <c r="T2205"/>
    </row>
    <row r="2206" spans="14:20">
      <c r="N2206"/>
      <c r="O2206"/>
      <c r="P2206"/>
      <c r="Q2206"/>
      <c r="R2206"/>
      <c r="S2206"/>
      <c r="T2206"/>
    </row>
    <row r="2207" spans="14:20">
      <c r="N2207"/>
      <c r="O2207"/>
      <c r="P2207"/>
      <c r="Q2207"/>
      <c r="R2207"/>
      <c r="S2207"/>
      <c r="T2207"/>
    </row>
    <row r="2208" spans="14:20">
      <c r="N2208"/>
      <c r="O2208"/>
      <c r="P2208"/>
      <c r="Q2208"/>
      <c r="R2208"/>
      <c r="S2208"/>
      <c r="T2208"/>
    </row>
    <row r="2209" spans="14:20">
      <c r="N2209"/>
      <c r="O2209"/>
      <c r="P2209"/>
      <c r="Q2209"/>
      <c r="R2209"/>
      <c r="S2209"/>
      <c r="T2209"/>
    </row>
    <row r="2210" spans="14:20">
      <c r="N2210"/>
      <c r="O2210"/>
      <c r="P2210"/>
      <c r="Q2210"/>
      <c r="R2210"/>
      <c r="S2210"/>
      <c r="T2210"/>
    </row>
    <row r="2211" spans="14:20">
      <c r="N2211"/>
      <c r="O2211"/>
      <c r="P2211"/>
      <c r="Q2211"/>
      <c r="R2211"/>
      <c r="S2211"/>
      <c r="T2211"/>
    </row>
    <row r="2212" spans="14:20">
      <c r="N2212"/>
      <c r="O2212"/>
      <c r="P2212"/>
      <c r="Q2212"/>
      <c r="R2212"/>
      <c r="S2212"/>
      <c r="T2212"/>
    </row>
    <row r="2213" spans="14:20">
      <c r="N2213"/>
      <c r="O2213"/>
      <c r="P2213"/>
      <c r="Q2213"/>
      <c r="R2213"/>
      <c r="S2213"/>
      <c r="T2213"/>
    </row>
    <row r="2214" spans="14:20">
      <c r="N2214"/>
      <c r="O2214"/>
      <c r="P2214"/>
      <c r="Q2214"/>
      <c r="R2214"/>
      <c r="S2214"/>
      <c r="T2214"/>
    </row>
    <row r="2215" spans="14:20">
      <c r="N2215"/>
      <c r="O2215"/>
      <c r="P2215"/>
      <c r="Q2215"/>
      <c r="R2215"/>
      <c r="S2215"/>
      <c r="T2215"/>
    </row>
    <row r="2216" spans="14:20">
      <c r="N2216"/>
      <c r="O2216"/>
      <c r="P2216"/>
      <c r="Q2216"/>
      <c r="R2216"/>
      <c r="S2216"/>
      <c r="T2216"/>
    </row>
    <row r="2217" spans="14:20">
      <c r="N2217"/>
      <c r="O2217"/>
      <c r="P2217"/>
      <c r="Q2217"/>
      <c r="R2217"/>
      <c r="S2217"/>
      <c r="T2217"/>
    </row>
    <row r="2218" spans="14:20">
      <c r="N2218"/>
      <c r="O2218"/>
      <c r="P2218"/>
      <c r="Q2218"/>
      <c r="R2218"/>
      <c r="S2218"/>
      <c r="T2218"/>
    </row>
    <row r="2219" spans="14:20">
      <c r="N2219"/>
      <c r="O2219"/>
      <c r="P2219"/>
      <c r="Q2219"/>
      <c r="R2219"/>
      <c r="S2219"/>
      <c r="T2219"/>
    </row>
    <row r="2220" spans="14:20">
      <c r="N2220"/>
      <c r="O2220"/>
      <c r="P2220"/>
      <c r="Q2220"/>
      <c r="R2220"/>
      <c r="S2220"/>
      <c r="T2220"/>
    </row>
    <row r="2221" spans="14:20">
      <c r="N2221"/>
      <c r="O2221"/>
      <c r="P2221"/>
      <c r="Q2221"/>
      <c r="R2221"/>
      <c r="S2221"/>
      <c r="T2221"/>
    </row>
    <row r="2222" spans="14:20">
      <c r="N2222"/>
      <c r="O2222"/>
      <c r="P2222"/>
      <c r="Q2222"/>
      <c r="R2222"/>
      <c r="S2222"/>
      <c r="T2222"/>
    </row>
    <row r="2223" spans="14:20">
      <c r="N2223"/>
      <c r="O2223"/>
      <c r="P2223"/>
      <c r="Q2223"/>
      <c r="R2223"/>
      <c r="S2223"/>
      <c r="T2223"/>
    </row>
    <row r="2224" spans="14:20">
      <c r="N2224"/>
      <c r="O2224"/>
      <c r="P2224"/>
      <c r="Q2224"/>
      <c r="R2224"/>
      <c r="S2224"/>
      <c r="T2224"/>
    </row>
    <row r="2225" spans="14:20">
      <c r="N2225"/>
      <c r="O2225"/>
      <c r="P2225"/>
      <c r="Q2225"/>
      <c r="R2225"/>
      <c r="S2225"/>
      <c r="T2225"/>
    </row>
    <row r="2226" spans="14:20">
      <c r="N2226"/>
      <c r="O2226"/>
      <c r="P2226"/>
      <c r="Q2226"/>
      <c r="R2226"/>
      <c r="S2226"/>
      <c r="T2226"/>
    </row>
    <row r="2227" spans="14:20">
      <c r="N2227"/>
      <c r="O2227"/>
      <c r="P2227"/>
      <c r="Q2227"/>
      <c r="R2227"/>
      <c r="S2227"/>
      <c r="T2227"/>
    </row>
    <row r="2228" spans="14:20">
      <c r="N2228"/>
      <c r="O2228"/>
      <c r="P2228"/>
      <c r="Q2228"/>
      <c r="R2228"/>
      <c r="S2228"/>
      <c r="T2228"/>
    </row>
    <row r="2229" spans="14:20">
      <c r="N2229"/>
      <c r="O2229"/>
      <c r="P2229"/>
      <c r="Q2229"/>
      <c r="R2229"/>
      <c r="S2229"/>
      <c r="T2229"/>
    </row>
    <row r="2230" spans="14:20">
      <c r="N2230"/>
      <c r="O2230"/>
      <c r="P2230"/>
      <c r="Q2230"/>
      <c r="R2230"/>
      <c r="S2230"/>
      <c r="T2230"/>
    </row>
    <row r="2231" spans="14:20">
      <c r="N2231"/>
      <c r="O2231"/>
      <c r="P2231"/>
      <c r="Q2231"/>
      <c r="R2231"/>
      <c r="S2231"/>
      <c r="T2231"/>
    </row>
    <row r="2232" spans="14:20">
      <c r="N2232"/>
      <c r="O2232"/>
      <c r="P2232"/>
      <c r="Q2232"/>
      <c r="R2232"/>
      <c r="S2232"/>
      <c r="T2232"/>
    </row>
    <row r="2233" spans="14:20">
      <c r="N2233"/>
      <c r="O2233"/>
      <c r="P2233"/>
      <c r="Q2233"/>
      <c r="R2233"/>
      <c r="S2233"/>
      <c r="T2233"/>
    </row>
    <row r="2234" spans="14:20">
      <c r="N2234"/>
      <c r="O2234"/>
      <c r="P2234"/>
      <c r="Q2234"/>
      <c r="R2234"/>
      <c r="S2234"/>
      <c r="T2234"/>
    </row>
    <row r="2235" spans="14:20">
      <c r="N2235"/>
      <c r="O2235"/>
      <c r="P2235"/>
      <c r="Q2235"/>
      <c r="R2235"/>
      <c r="S2235"/>
      <c r="T2235"/>
    </row>
    <row r="2236" spans="14:20">
      <c r="N2236"/>
      <c r="O2236"/>
      <c r="P2236"/>
      <c r="Q2236"/>
      <c r="R2236"/>
      <c r="S2236"/>
      <c r="T2236"/>
    </row>
    <row r="2237" spans="14:20">
      <c r="N2237"/>
      <c r="O2237"/>
      <c r="P2237"/>
      <c r="Q2237"/>
      <c r="R2237"/>
      <c r="S2237"/>
      <c r="T2237"/>
    </row>
    <row r="2238" spans="14:20">
      <c r="N2238"/>
      <c r="O2238"/>
      <c r="P2238"/>
      <c r="Q2238"/>
      <c r="R2238"/>
      <c r="S2238"/>
      <c r="T2238"/>
    </row>
    <row r="2239" spans="14:20">
      <c r="N2239"/>
      <c r="O2239"/>
      <c r="P2239"/>
      <c r="Q2239"/>
      <c r="R2239"/>
      <c r="S2239"/>
      <c r="T2239"/>
    </row>
    <row r="2240" spans="14:20">
      <c r="N2240"/>
      <c r="O2240"/>
      <c r="P2240"/>
      <c r="Q2240"/>
      <c r="R2240"/>
      <c r="S2240"/>
      <c r="T2240"/>
    </row>
    <row r="2241" spans="14:20">
      <c r="N2241"/>
      <c r="O2241"/>
      <c r="P2241"/>
      <c r="Q2241"/>
      <c r="R2241"/>
      <c r="S2241"/>
      <c r="T2241"/>
    </row>
    <row r="2242" spans="14:20">
      <c r="N2242"/>
      <c r="O2242"/>
      <c r="P2242"/>
      <c r="Q2242"/>
      <c r="R2242"/>
      <c r="S2242"/>
      <c r="T2242"/>
    </row>
    <row r="2243" spans="14:20">
      <c r="N2243"/>
      <c r="O2243"/>
      <c r="P2243"/>
      <c r="Q2243"/>
      <c r="R2243"/>
      <c r="S2243"/>
      <c r="T2243"/>
    </row>
    <row r="2244" spans="14:20">
      <c r="N2244"/>
      <c r="O2244"/>
      <c r="P2244"/>
      <c r="Q2244"/>
      <c r="R2244"/>
      <c r="S2244"/>
      <c r="T2244"/>
    </row>
    <row r="2245" spans="14:20">
      <c r="N2245"/>
      <c r="O2245"/>
      <c r="P2245"/>
      <c r="Q2245"/>
      <c r="R2245"/>
      <c r="S2245"/>
      <c r="T2245"/>
    </row>
    <row r="2246" spans="14:20">
      <c r="N2246"/>
      <c r="O2246"/>
      <c r="P2246"/>
      <c r="Q2246"/>
      <c r="R2246"/>
      <c r="S2246"/>
      <c r="T2246"/>
    </row>
    <row r="2247" spans="14:20">
      <c r="N2247"/>
      <c r="O2247"/>
      <c r="P2247"/>
      <c r="Q2247"/>
      <c r="R2247"/>
      <c r="S2247"/>
      <c r="T2247"/>
    </row>
    <row r="2248" spans="14:20">
      <c r="N2248"/>
      <c r="O2248"/>
      <c r="P2248"/>
      <c r="Q2248"/>
      <c r="R2248"/>
      <c r="S2248"/>
      <c r="T2248"/>
    </row>
    <row r="2249" spans="14:20">
      <c r="N2249"/>
      <c r="O2249"/>
      <c r="P2249"/>
      <c r="Q2249"/>
      <c r="R2249"/>
      <c r="S2249"/>
      <c r="T2249"/>
    </row>
    <row r="2250" spans="14:20">
      <c r="N2250"/>
      <c r="O2250"/>
      <c r="P2250"/>
      <c r="Q2250"/>
      <c r="R2250"/>
      <c r="S2250"/>
      <c r="T2250"/>
    </row>
    <row r="2251" spans="14:20">
      <c r="N2251"/>
      <c r="O2251"/>
      <c r="P2251"/>
      <c r="Q2251"/>
      <c r="R2251"/>
      <c r="S2251"/>
      <c r="T2251"/>
    </row>
    <row r="2252" spans="14:20">
      <c r="N2252"/>
      <c r="O2252"/>
      <c r="P2252"/>
      <c r="Q2252"/>
      <c r="R2252"/>
      <c r="S2252"/>
      <c r="T2252"/>
    </row>
    <row r="2253" spans="14:20">
      <c r="N2253"/>
      <c r="O2253"/>
      <c r="P2253"/>
      <c r="Q2253"/>
      <c r="R2253"/>
      <c r="S2253"/>
      <c r="T2253"/>
    </row>
    <row r="2254" spans="14:20">
      <c r="N2254"/>
      <c r="O2254"/>
      <c r="P2254"/>
      <c r="Q2254"/>
      <c r="R2254"/>
      <c r="S2254"/>
      <c r="T2254"/>
    </row>
    <row r="2255" spans="14:20">
      <c r="N2255"/>
      <c r="O2255"/>
      <c r="P2255"/>
      <c r="Q2255"/>
      <c r="R2255"/>
      <c r="S2255"/>
      <c r="T2255"/>
    </row>
    <row r="2256" spans="14:20">
      <c r="N2256"/>
      <c r="O2256"/>
      <c r="P2256"/>
      <c r="Q2256"/>
      <c r="R2256"/>
      <c r="S2256"/>
      <c r="T2256"/>
    </row>
    <row r="2257" spans="14:20">
      <c r="N2257"/>
      <c r="O2257"/>
      <c r="P2257"/>
      <c r="Q2257"/>
      <c r="R2257"/>
      <c r="S2257"/>
      <c r="T2257"/>
    </row>
    <row r="2258" spans="14:20">
      <c r="N2258"/>
      <c r="O2258"/>
      <c r="P2258"/>
      <c r="Q2258"/>
      <c r="R2258"/>
      <c r="S2258"/>
      <c r="T2258"/>
    </row>
    <row r="2259" spans="14:20">
      <c r="N2259"/>
      <c r="O2259"/>
      <c r="P2259"/>
      <c r="Q2259"/>
      <c r="R2259"/>
      <c r="S2259"/>
      <c r="T2259"/>
    </row>
    <row r="2260" spans="14:20">
      <c r="N2260"/>
      <c r="O2260"/>
      <c r="P2260"/>
      <c r="Q2260"/>
      <c r="R2260"/>
      <c r="S2260"/>
      <c r="T2260"/>
    </row>
    <row r="2261" spans="14:20">
      <c r="N2261"/>
      <c r="O2261"/>
      <c r="P2261"/>
      <c r="Q2261"/>
      <c r="R2261"/>
      <c r="S2261"/>
      <c r="T2261"/>
    </row>
    <row r="2262" spans="14:20">
      <c r="N2262"/>
      <c r="O2262"/>
      <c r="P2262"/>
      <c r="Q2262"/>
      <c r="R2262"/>
      <c r="S2262"/>
      <c r="T2262"/>
    </row>
    <row r="2263" spans="14:20">
      <c r="N2263"/>
      <c r="O2263"/>
      <c r="P2263"/>
      <c r="Q2263"/>
      <c r="R2263"/>
      <c r="S2263"/>
      <c r="T2263"/>
    </row>
    <row r="2264" spans="14:20">
      <c r="N2264"/>
      <c r="O2264"/>
      <c r="P2264"/>
      <c r="Q2264"/>
      <c r="R2264"/>
      <c r="S2264"/>
      <c r="T2264"/>
    </row>
    <row r="2265" spans="14:20">
      <c r="N2265"/>
      <c r="O2265"/>
      <c r="P2265"/>
      <c r="Q2265"/>
      <c r="R2265"/>
      <c r="S2265"/>
      <c r="T2265"/>
    </row>
    <row r="2266" spans="14:20">
      <c r="N2266"/>
      <c r="O2266"/>
      <c r="P2266"/>
      <c r="Q2266"/>
      <c r="R2266"/>
      <c r="S2266"/>
      <c r="T2266"/>
    </row>
    <row r="2267" spans="14:20">
      <c r="N2267"/>
      <c r="O2267"/>
      <c r="P2267"/>
      <c r="Q2267"/>
      <c r="R2267"/>
      <c r="S2267"/>
      <c r="T2267"/>
    </row>
    <row r="2268" spans="14:20">
      <c r="N2268"/>
      <c r="O2268"/>
      <c r="P2268"/>
      <c r="Q2268"/>
      <c r="R2268"/>
      <c r="S2268"/>
      <c r="T2268"/>
    </row>
    <row r="2269" spans="14:20">
      <c r="N2269"/>
      <c r="O2269"/>
      <c r="P2269"/>
      <c r="Q2269"/>
      <c r="R2269"/>
      <c r="S2269"/>
      <c r="T2269"/>
    </row>
    <row r="2270" spans="14:20">
      <c r="N2270"/>
      <c r="O2270"/>
      <c r="P2270"/>
      <c r="Q2270"/>
      <c r="R2270"/>
      <c r="S2270"/>
      <c r="T2270"/>
    </row>
    <row r="2271" spans="14:20">
      <c r="N2271"/>
      <c r="O2271"/>
      <c r="P2271"/>
      <c r="Q2271"/>
      <c r="R2271"/>
      <c r="S2271"/>
      <c r="T2271"/>
    </row>
    <row r="2272" spans="14:20">
      <c r="N2272"/>
      <c r="O2272"/>
      <c r="P2272"/>
      <c r="Q2272"/>
      <c r="R2272"/>
      <c r="S2272"/>
      <c r="T2272"/>
    </row>
    <row r="2273" spans="14:20">
      <c r="N2273"/>
      <c r="O2273"/>
      <c r="P2273"/>
      <c r="Q2273"/>
      <c r="R2273"/>
      <c r="S2273"/>
      <c r="T2273"/>
    </row>
    <row r="2274" spans="14:20">
      <c r="N2274"/>
      <c r="O2274"/>
      <c r="P2274"/>
      <c r="Q2274"/>
      <c r="R2274"/>
      <c r="S2274"/>
      <c r="T2274"/>
    </row>
    <row r="2275" spans="14:20">
      <c r="N2275"/>
      <c r="O2275"/>
      <c r="P2275"/>
      <c r="Q2275"/>
      <c r="R2275"/>
      <c r="S2275"/>
      <c r="T2275"/>
    </row>
    <row r="2276" spans="14:20">
      <c r="N2276"/>
      <c r="O2276"/>
      <c r="P2276"/>
      <c r="Q2276"/>
      <c r="R2276"/>
      <c r="S2276"/>
      <c r="T2276"/>
    </row>
    <row r="2277" spans="14:20">
      <c r="N2277"/>
      <c r="O2277"/>
      <c r="P2277"/>
      <c r="Q2277"/>
      <c r="R2277"/>
      <c r="S2277"/>
      <c r="T2277"/>
    </row>
    <row r="2278" spans="14:20">
      <c r="N2278"/>
      <c r="O2278"/>
      <c r="P2278"/>
      <c r="Q2278"/>
      <c r="R2278"/>
      <c r="S2278"/>
      <c r="T2278"/>
    </row>
    <row r="2279" spans="14:20">
      <c r="N2279"/>
      <c r="O2279"/>
      <c r="P2279"/>
      <c r="Q2279"/>
      <c r="R2279"/>
      <c r="S2279"/>
      <c r="T2279"/>
    </row>
    <row r="2280" spans="14:20">
      <c r="N2280"/>
      <c r="O2280"/>
      <c r="P2280"/>
      <c r="Q2280"/>
      <c r="R2280"/>
      <c r="S2280"/>
      <c r="T2280"/>
    </row>
    <row r="2281" spans="14:20">
      <c r="N2281"/>
      <c r="O2281"/>
      <c r="P2281"/>
      <c r="Q2281"/>
      <c r="R2281"/>
      <c r="S2281"/>
      <c r="T2281"/>
    </row>
    <row r="2282" spans="14:20">
      <c r="N2282"/>
      <c r="O2282"/>
      <c r="P2282"/>
      <c r="Q2282"/>
      <c r="R2282"/>
      <c r="S2282"/>
      <c r="T2282"/>
    </row>
    <row r="2283" spans="14:20">
      <c r="N2283"/>
      <c r="O2283"/>
      <c r="P2283"/>
      <c r="Q2283"/>
      <c r="R2283"/>
      <c r="S2283"/>
      <c r="T2283"/>
    </row>
    <row r="2284" spans="14:20">
      <c r="N2284"/>
      <c r="O2284"/>
      <c r="P2284"/>
      <c r="Q2284"/>
      <c r="R2284"/>
      <c r="S2284"/>
      <c r="T2284"/>
    </row>
    <row r="2285" spans="14:20">
      <c r="N2285"/>
      <c r="O2285"/>
      <c r="P2285"/>
      <c r="Q2285"/>
      <c r="R2285"/>
      <c r="S2285"/>
      <c r="T2285"/>
    </row>
    <row r="2286" spans="14:20">
      <c r="N2286"/>
      <c r="O2286"/>
      <c r="P2286"/>
      <c r="Q2286"/>
      <c r="R2286"/>
      <c r="S2286"/>
      <c r="T2286"/>
    </row>
    <row r="2287" spans="14:20">
      <c r="N2287"/>
      <c r="O2287"/>
      <c r="P2287"/>
      <c r="Q2287"/>
      <c r="R2287"/>
      <c r="S2287"/>
      <c r="T2287"/>
    </row>
    <row r="2288" spans="14:20">
      <c r="N2288"/>
      <c r="O2288"/>
      <c r="P2288"/>
      <c r="Q2288"/>
      <c r="R2288"/>
      <c r="S2288"/>
      <c r="T2288"/>
    </row>
    <row r="2289" spans="14:20">
      <c r="N2289"/>
      <c r="O2289"/>
      <c r="P2289"/>
      <c r="Q2289"/>
      <c r="R2289"/>
      <c r="S2289"/>
      <c r="T2289"/>
    </row>
    <row r="2290" spans="14:20">
      <c r="N2290"/>
      <c r="O2290"/>
      <c r="P2290"/>
      <c r="Q2290"/>
      <c r="R2290"/>
      <c r="S2290"/>
      <c r="T2290"/>
    </row>
    <row r="2291" spans="14:20">
      <c r="N2291"/>
      <c r="O2291"/>
      <c r="P2291"/>
      <c r="Q2291"/>
      <c r="R2291"/>
      <c r="S2291"/>
      <c r="T2291"/>
    </row>
    <row r="2292" spans="14:20">
      <c r="N2292"/>
      <c r="O2292"/>
      <c r="P2292"/>
      <c r="Q2292"/>
      <c r="R2292"/>
      <c r="S2292"/>
      <c r="T2292"/>
    </row>
    <row r="2293" spans="14:20">
      <c r="N2293"/>
      <c r="O2293"/>
      <c r="P2293"/>
      <c r="Q2293"/>
      <c r="R2293"/>
      <c r="S2293"/>
      <c r="T2293"/>
    </row>
    <row r="2294" spans="14:20">
      <c r="N2294"/>
      <c r="O2294"/>
      <c r="P2294"/>
      <c r="Q2294"/>
      <c r="R2294"/>
      <c r="S2294"/>
      <c r="T2294"/>
    </row>
    <row r="2295" spans="14:20">
      <c r="N2295"/>
      <c r="O2295"/>
      <c r="P2295"/>
      <c r="Q2295"/>
      <c r="R2295"/>
      <c r="S2295"/>
      <c r="T2295"/>
    </row>
    <row r="2296" spans="14:20">
      <c r="N2296"/>
      <c r="O2296"/>
      <c r="P2296"/>
      <c r="Q2296"/>
      <c r="R2296"/>
      <c r="S2296"/>
      <c r="T2296"/>
    </row>
    <row r="2297" spans="14:20">
      <c r="N2297"/>
      <c r="O2297"/>
      <c r="P2297"/>
      <c r="Q2297"/>
      <c r="R2297"/>
      <c r="S2297"/>
      <c r="T2297"/>
    </row>
    <row r="2298" spans="14:20">
      <c r="N2298"/>
      <c r="O2298"/>
      <c r="P2298"/>
      <c r="Q2298"/>
      <c r="R2298"/>
      <c r="S2298"/>
      <c r="T2298"/>
    </row>
    <row r="2299" spans="14:20">
      <c r="N2299"/>
      <c r="O2299"/>
      <c r="P2299"/>
      <c r="Q2299"/>
      <c r="R2299"/>
      <c r="S2299"/>
      <c r="T2299"/>
    </row>
    <row r="2300" spans="14:20">
      <c r="N2300"/>
      <c r="O2300"/>
      <c r="P2300"/>
      <c r="Q2300"/>
      <c r="R2300"/>
      <c r="S2300"/>
      <c r="T2300"/>
    </row>
    <row r="2301" spans="14:20">
      <c r="N2301"/>
      <c r="O2301"/>
      <c r="P2301"/>
      <c r="Q2301"/>
      <c r="R2301"/>
      <c r="S2301"/>
      <c r="T2301"/>
    </row>
    <row r="2302" spans="14:20">
      <c r="N2302"/>
      <c r="O2302"/>
      <c r="P2302"/>
      <c r="Q2302"/>
      <c r="R2302"/>
      <c r="S2302"/>
      <c r="T2302"/>
    </row>
    <row r="2303" spans="14:20">
      <c r="N2303"/>
      <c r="O2303"/>
      <c r="P2303"/>
      <c r="Q2303"/>
      <c r="R2303"/>
      <c r="S2303"/>
      <c r="T2303"/>
    </row>
    <row r="2304" spans="14:20">
      <c r="N2304"/>
      <c r="O2304"/>
      <c r="P2304"/>
      <c r="Q2304"/>
      <c r="R2304"/>
      <c r="S2304"/>
      <c r="T2304"/>
    </row>
    <row r="2305" spans="14:20">
      <c r="N2305"/>
      <c r="O2305"/>
      <c r="P2305"/>
      <c r="Q2305"/>
      <c r="R2305"/>
      <c r="S2305"/>
      <c r="T2305"/>
    </row>
    <row r="2306" spans="14:20">
      <c r="N2306"/>
      <c r="O2306"/>
      <c r="P2306"/>
      <c r="Q2306"/>
      <c r="R2306"/>
      <c r="S2306"/>
      <c r="T2306"/>
    </row>
    <row r="2307" spans="14:20">
      <c r="N2307"/>
      <c r="O2307"/>
      <c r="P2307"/>
      <c r="Q2307"/>
      <c r="R2307"/>
      <c r="S2307"/>
      <c r="T2307"/>
    </row>
    <row r="2308" spans="14:20">
      <c r="N2308"/>
      <c r="O2308"/>
      <c r="P2308"/>
      <c r="Q2308"/>
      <c r="R2308"/>
      <c r="S2308"/>
      <c r="T2308"/>
    </row>
    <row r="2309" spans="14:20">
      <c r="N2309"/>
      <c r="O2309"/>
      <c r="P2309"/>
      <c r="Q2309"/>
      <c r="R2309"/>
      <c r="S2309"/>
      <c r="T2309"/>
    </row>
    <row r="2310" spans="14:20">
      <c r="N2310"/>
      <c r="O2310"/>
      <c r="P2310"/>
      <c r="Q2310"/>
      <c r="R2310"/>
      <c r="S2310"/>
      <c r="T2310"/>
    </row>
    <row r="2311" spans="14:20">
      <c r="N2311"/>
      <c r="O2311"/>
      <c r="P2311"/>
      <c r="Q2311"/>
      <c r="R2311"/>
      <c r="S2311"/>
      <c r="T2311"/>
    </row>
    <row r="2312" spans="14:20">
      <c r="N2312"/>
      <c r="O2312"/>
      <c r="P2312"/>
      <c r="Q2312"/>
      <c r="R2312"/>
      <c r="S2312"/>
      <c r="T2312"/>
    </row>
    <row r="2313" spans="14:20">
      <c r="N2313"/>
      <c r="O2313"/>
      <c r="P2313"/>
      <c r="Q2313"/>
      <c r="R2313"/>
      <c r="S2313"/>
      <c r="T2313"/>
    </row>
    <row r="2314" spans="14:20">
      <c r="N2314"/>
      <c r="O2314"/>
      <c r="P2314"/>
      <c r="Q2314"/>
      <c r="R2314"/>
      <c r="S2314"/>
      <c r="T2314"/>
    </row>
    <row r="2315" spans="14:20">
      <c r="N2315"/>
      <c r="O2315"/>
      <c r="P2315"/>
      <c r="Q2315"/>
      <c r="R2315"/>
      <c r="S2315"/>
      <c r="T2315"/>
    </row>
    <row r="2316" spans="14:20">
      <c r="N2316"/>
      <c r="O2316"/>
      <c r="P2316"/>
      <c r="Q2316"/>
      <c r="R2316"/>
      <c r="S2316"/>
      <c r="T2316"/>
    </row>
    <row r="2317" spans="14:20">
      <c r="N2317"/>
      <c r="O2317"/>
      <c r="P2317"/>
      <c r="Q2317"/>
      <c r="R2317"/>
      <c r="S2317"/>
      <c r="T2317"/>
    </row>
    <row r="2318" spans="14:20">
      <c r="N2318"/>
      <c r="O2318"/>
      <c r="P2318"/>
      <c r="Q2318"/>
      <c r="R2318"/>
      <c r="S2318"/>
      <c r="T2318"/>
    </row>
    <row r="2319" spans="14:20">
      <c r="N2319"/>
      <c r="O2319"/>
      <c r="P2319"/>
      <c r="Q2319"/>
      <c r="R2319"/>
      <c r="S2319"/>
      <c r="T2319"/>
    </row>
    <row r="2320" spans="14:20">
      <c r="N2320"/>
      <c r="O2320"/>
      <c r="P2320"/>
      <c r="Q2320"/>
      <c r="R2320"/>
      <c r="S2320"/>
      <c r="T2320"/>
    </row>
    <row r="2321" spans="14:20">
      <c r="N2321"/>
      <c r="O2321"/>
      <c r="P2321"/>
      <c r="Q2321"/>
      <c r="R2321"/>
      <c r="S2321"/>
      <c r="T2321"/>
    </row>
    <row r="2322" spans="14:20">
      <c r="N2322"/>
      <c r="O2322"/>
      <c r="P2322"/>
      <c r="Q2322"/>
      <c r="R2322"/>
      <c r="S2322"/>
      <c r="T2322"/>
    </row>
    <row r="2323" spans="14:20">
      <c r="N2323"/>
      <c r="O2323"/>
      <c r="P2323"/>
      <c r="Q2323"/>
      <c r="R2323"/>
      <c r="S2323"/>
      <c r="T2323"/>
    </row>
    <row r="2324" spans="14:20">
      <c r="N2324"/>
      <c r="O2324"/>
      <c r="P2324"/>
      <c r="Q2324"/>
      <c r="R2324"/>
      <c r="S2324"/>
      <c r="T2324"/>
    </row>
    <row r="2325" spans="14:20">
      <c r="N2325"/>
      <c r="O2325"/>
      <c r="P2325"/>
      <c r="Q2325"/>
      <c r="R2325"/>
      <c r="S2325"/>
      <c r="T2325"/>
    </row>
    <row r="2326" spans="14:20">
      <c r="N2326"/>
      <c r="O2326"/>
      <c r="P2326"/>
      <c r="Q2326"/>
      <c r="R2326"/>
      <c r="S2326"/>
      <c r="T2326"/>
    </row>
    <row r="2327" spans="14:20">
      <c r="N2327"/>
      <c r="O2327"/>
      <c r="P2327"/>
      <c r="Q2327"/>
      <c r="R2327"/>
      <c r="S2327"/>
      <c r="T2327"/>
    </row>
    <row r="2328" spans="14:20">
      <c r="N2328"/>
      <c r="O2328"/>
      <c r="P2328"/>
      <c r="Q2328"/>
      <c r="R2328"/>
      <c r="S2328"/>
      <c r="T2328"/>
    </row>
    <row r="2329" spans="14:20">
      <c r="N2329"/>
      <c r="O2329"/>
      <c r="P2329"/>
      <c r="Q2329"/>
      <c r="R2329"/>
      <c r="S2329"/>
      <c r="T2329"/>
    </row>
    <row r="2330" spans="14:20">
      <c r="N2330"/>
      <c r="O2330"/>
      <c r="P2330"/>
      <c r="Q2330"/>
      <c r="R2330"/>
      <c r="S2330"/>
      <c r="T2330"/>
    </row>
    <row r="2331" spans="14:20">
      <c r="N2331"/>
      <c r="O2331"/>
      <c r="P2331"/>
      <c r="Q2331"/>
      <c r="R2331"/>
      <c r="S2331"/>
      <c r="T2331"/>
    </row>
    <row r="2332" spans="14:20">
      <c r="N2332"/>
      <c r="O2332"/>
      <c r="P2332"/>
      <c r="Q2332"/>
      <c r="R2332"/>
      <c r="S2332"/>
      <c r="T2332"/>
    </row>
    <row r="2333" spans="14:20">
      <c r="N2333"/>
      <c r="O2333"/>
      <c r="P2333"/>
      <c r="Q2333"/>
      <c r="R2333"/>
      <c r="S2333"/>
      <c r="T2333"/>
    </row>
    <row r="2334" spans="14:20">
      <c r="N2334"/>
      <c r="O2334"/>
      <c r="P2334"/>
      <c r="Q2334"/>
      <c r="R2334"/>
      <c r="S2334"/>
      <c r="T2334"/>
    </row>
    <row r="2335" spans="14:20">
      <c r="N2335"/>
      <c r="O2335"/>
      <c r="P2335"/>
      <c r="Q2335"/>
      <c r="R2335"/>
      <c r="S2335"/>
      <c r="T2335"/>
    </row>
    <row r="2336" spans="14:20">
      <c r="N2336"/>
      <c r="O2336"/>
      <c r="P2336"/>
      <c r="Q2336"/>
      <c r="R2336"/>
      <c r="S2336"/>
      <c r="T2336"/>
    </row>
    <row r="2337" spans="14:20">
      <c r="N2337"/>
      <c r="O2337"/>
      <c r="P2337"/>
      <c r="Q2337"/>
      <c r="R2337"/>
      <c r="S2337"/>
      <c r="T2337"/>
    </row>
    <row r="2338" spans="14:20">
      <c r="N2338"/>
      <c r="O2338"/>
      <c r="P2338"/>
      <c r="Q2338"/>
      <c r="R2338"/>
      <c r="S2338"/>
      <c r="T2338"/>
    </row>
    <row r="2339" spans="14:20">
      <c r="N2339"/>
      <c r="O2339"/>
      <c r="P2339"/>
      <c r="Q2339"/>
      <c r="R2339"/>
      <c r="S2339"/>
      <c r="T2339"/>
    </row>
    <row r="2340" spans="14:20">
      <c r="N2340"/>
      <c r="O2340"/>
      <c r="P2340"/>
      <c r="Q2340"/>
      <c r="R2340"/>
      <c r="S2340"/>
      <c r="T2340"/>
    </row>
    <row r="2341" spans="14:20">
      <c r="N2341"/>
      <c r="O2341"/>
      <c r="P2341"/>
      <c r="Q2341"/>
      <c r="R2341"/>
      <c r="S2341"/>
      <c r="T2341"/>
    </row>
    <row r="2342" spans="14:20">
      <c r="N2342"/>
      <c r="O2342"/>
      <c r="P2342"/>
      <c r="Q2342"/>
      <c r="R2342"/>
      <c r="S2342"/>
      <c r="T2342"/>
    </row>
    <row r="2343" spans="14:20">
      <c r="N2343"/>
      <c r="O2343"/>
      <c r="P2343"/>
      <c r="Q2343"/>
      <c r="R2343"/>
      <c r="S2343"/>
      <c r="T2343"/>
    </row>
    <row r="2344" spans="14:20">
      <c r="N2344"/>
      <c r="O2344"/>
      <c r="P2344"/>
      <c r="Q2344"/>
      <c r="R2344"/>
      <c r="S2344"/>
      <c r="T2344"/>
    </row>
    <row r="2345" spans="14:20">
      <c r="N2345"/>
      <c r="O2345"/>
      <c r="P2345"/>
      <c r="Q2345"/>
      <c r="R2345"/>
      <c r="S2345"/>
      <c r="T2345"/>
    </row>
    <row r="2346" spans="14:20">
      <c r="N2346"/>
      <c r="O2346"/>
      <c r="P2346"/>
      <c r="Q2346"/>
      <c r="R2346"/>
      <c r="S2346"/>
      <c r="T2346"/>
    </row>
    <row r="2347" spans="14:20">
      <c r="N2347"/>
      <c r="O2347"/>
      <c r="P2347"/>
      <c r="Q2347"/>
      <c r="R2347"/>
      <c r="S2347"/>
      <c r="T2347"/>
    </row>
    <row r="2348" spans="14:20">
      <c r="N2348"/>
      <c r="O2348"/>
      <c r="P2348"/>
      <c r="Q2348"/>
      <c r="R2348"/>
      <c r="S2348"/>
      <c r="T2348"/>
    </row>
    <row r="2349" spans="14:20">
      <c r="N2349"/>
      <c r="O2349"/>
      <c r="P2349"/>
      <c r="Q2349"/>
      <c r="R2349"/>
      <c r="S2349"/>
      <c r="T2349"/>
    </row>
    <row r="2350" spans="14:20">
      <c r="N2350"/>
      <c r="O2350"/>
      <c r="P2350"/>
      <c r="Q2350"/>
      <c r="R2350"/>
      <c r="S2350"/>
      <c r="T2350"/>
    </row>
    <row r="2351" spans="14:20">
      <c r="N2351"/>
      <c r="O2351"/>
      <c r="P2351"/>
      <c r="Q2351"/>
      <c r="R2351"/>
      <c r="S2351"/>
      <c r="T2351"/>
    </row>
    <row r="2352" spans="14:20">
      <c r="N2352"/>
      <c r="O2352"/>
      <c r="P2352"/>
      <c r="Q2352"/>
      <c r="R2352"/>
      <c r="S2352"/>
      <c r="T2352"/>
    </row>
    <row r="2353" spans="14:20">
      <c r="N2353"/>
      <c r="O2353"/>
      <c r="P2353"/>
      <c r="Q2353"/>
      <c r="R2353"/>
      <c r="S2353"/>
      <c r="T2353"/>
    </row>
    <row r="2354" spans="14:20">
      <c r="N2354"/>
      <c r="O2354"/>
      <c r="P2354"/>
      <c r="Q2354"/>
      <c r="R2354"/>
      <c r="S2354"/>
      <c r="T2354"/>
    </row>
    <row r="2355" spans="14:20">
      <c r="N2355"/>
      <c r="O2355"/>
      <c r="P2355"/>
      <c r="Q2355"/>
      <c r="R2355"/>
      <c r="S2355"/>
      <c r="T2355"/>
    </row>
    <row r="2356" spans="14:20">
      <c r="N2356"/>
      <c r="O2356"/>
      <c r="P2356"/>
      <c r="Q2356"/>
      <c r="R2356"/>
      <c r="S2356"/>
      <c r="T2356"/>
    </row>
    <row r="2357" spans="14:20">
      <c r="N2357"/>
      <c r="O2357"/>
      <c r="P2357"/>
      <c r="Q2357"/>
      <c r="R2357"/>
      <c r="S2357"/>
      <c r="T2357"/>
    </row>
    <row r="2358" spans="14:20">
      <c r="N2358"/>
      <c r="O2358"/>
      <c r="P2358"/>
      <c r="Q2358"/>
      <c r="R2358"/>
      <c r="S2358"/>
      <c r="T2358"/>
    </row>
    <row r="2359" spans="14:20">
      <c r="N2359"/>
      <c r="O2359"/>
      <c r="P2359"/>
      <c r="Q2359"/>
      <c r="R2359"/>
      <c r="S2359"/>
      <c r="T2359"/>
    </row>
    <row r="2360" spans="14:20">
      <c r="N2360"/>
      <c r="O2360"/>
      <c r="P2360"/>
      <c r="Q2360"/>
      <c r="R2360"/>
      <c r="S2360"/>
      <c r="T2360"/>
    </row>
    <row r="2361" spans="14:20">
      <c r="N2361"/>
      <c r="O2361"/>
      <c r="P2361"/>
      <c r="Q2361"/>
      <c r="R2361"/>
      <c r="S2361"/>
      <c r="T2361"/>
    </row>
    <row r="2362" spans="14:20">
      <c r="N2362"/>
      <c r="O2362"/>
      <c r="P2362"/>
      <c r="Q2362"/>
      <c r="R2362"/>
      <c r="S2362"/>
      <c r="T2362"/>
    </row>
    <row r="2363" spans="14:20">
      <c r="N2363"/>
      <c r="O2363"/>
      <c r="P2363"/>
      <c r="Q2363"/>
      <c r="R2363"/>
      <c r="S2363"/>
      <c r="T2363"/>
    </row>
    <row r="2364" spans="14:20">
      <c r="N2364"/>
      <c r="O2364"/>
      <c r="P2364"/>
      <c r="Q2364"/>
      <c r="R2364"/>
      <c r="S2364"/>
      <c r="T2364"/>
    </row>
    <row r="2365" spans="14:20">
      <c r="N2365"/>
      <c r="O2365"/>
      <c r="P2365"/>
      <c r="Q2365"/>
      <c r="R2365"/>
      <c r="S2365"/>
      <c r="T2365"/>
    </row>
    <row r="2366" spans="14:20">
      <c r="N2366"/>
      <c r="O2366"/>
      <c r="P2366"/>
      <c r="Q2366"/>
      <c r="R2366"/>
      <c r="S2366"/>
      <c r="T2366"/>
    </row>
    <row r="2367" spans="14:20">
      <c r="N2367"/>
      <c r="O2367"/>
      <c r="P2367"/>
      <c r="Q2367"/>
      <c r="R2367"/>
      <c r="S2367"/>
      <c r="T2367"/>
    </row>
    <row r="2368" spans="14:20">
      <c r="N2368"/>
      <c r="O2368"/>
      <c r="P2368"/>
      <c r="Q2368"/>
      <c r="R2368"/>
      <c r="S2368"/>
      <c r="T2368"/>
    </row>
    <row r="2369" spans="14:20">
      <c r="N2369"/>
      <c r="O2369"/>
      <c r="P2369"/>
      <c r="Q2369"/>
      <c r="R2369"/>
      <c r="S2369"/>
      <c r="T2369"/>
    </row>
    <row r="2370" spans="14:20">
      <c r="N2370"/>
      <c r="O2370"/>
      <c r="P2370"/>
      <c r="Q2370"/>
      <c r="R2370"/>
      <c r="S2370"/>
      <c r="T2370"/>
    </row>
    <row r="2371" spans="14:20">
      <c r="N2371"/>
      <c r="O2371"/>
      <c r="P2371"/>
      <c r="Q2371"/>
      <c r="R2371"/>
      <c r="S2371"/>
      <c r="T2371"/>
    </row>
    <row r="2372" spans="14:20">
      <c r="N2372"/>
      <c r="O2372"/>
      <c r="P2372"/>
      <c r="Q2372"/>
      <c r="R2372"/>
      <c r="S2372"/>
      <c r="T2372"/>
    </row>
    <row r="2373" spans="14:20">
      <c r="N2373"/>
      <c r="O2373"/>
      <c r="P2373"/>
      <c r="Q2373"/>
      <c r="R2373"/>
      <c r="S2373"/>
      <c r="T2373"/>
    </row>
    <row r="2374" spans="14:20">
      <c r="N2374"/>
      <c r="O2374"/>
      <c r="P2374"/>
      <c r="Q2374"/>
      <c r="R2374"/>
      <c r="S2374"/>
      <c r="T2374"/>
    </row>
    <row r="2375" spans="14:20">
      <c r="N2375"/>
      <c r="O2375"/>
      <c r="P2375"/>
      <c r="Q2375"/>
      <c r="R2375"/>
      <c r="S2375"/>
      <c r="T2375"/>
    </row>
    <row r="2376" spans="14:20">
      <c r="N2376"/>
      <c r="O2376"/>
      <c r="P2376"/>
      <c r="Q2376"/>
      <c r="R2376"/>
      <c r="S2376"/>
      <c r="T2376"/>
    </row>
    <row r="2377" spans="14:20">
      <c r="N2377"/>
      <c r="O2377"/>
      <c r="P2377"/>
      <c r="Q2377"/>
      <c r="R2377"/>
      <c r="S2377"/>
      <c r="T2377"/>
    </row>
    <row r="2378" spans="14:20">
      <c r="N2378"/>
      <c r="O2378"/>
      <c r="P2378"/>
      <c r="Q2378"/>
      <c r="R2378"/>
      <c r="S2378"/>
      <c r="T2378"/>
    </row>
    <row r="2379" spans="14:20">
      <c r="N2379"/>
      <c r="O2379"/>
      <c r="P2379"/>
      <c r="Q2379"/>
      <c r="R2379"/>
      <c r="S2379"/>
      <c r="T2379"/>
    </row>
    <row r="2380" spans="14:20">
      <c r="N2380"/>
      <c r="O2380"/>
      <c r="P2380"/>
      <c r="Q2380"/>
      <c r="R2380"/>
      <c r="S2380"/>
      <c r="T2380"/>
    </row>
    <row r="2381" spans="14:20">
      <c r="N2381"/>
      <c r="O2381"/>
      <c r="P2381"/>
      <c r="Q2381"/>
      <c r="R2381"/>
      <c r="S2381"/>
      <c r="T2381"/>
    </row>
    <row r="2382" spans="14:20">
      <c r="N2382"/>
      <c r="O2382"/>
      <c r="P2382"/>
      <c r="Q2382"/>
      <c r="R2382"/>
      <c r="S2382"/>
      <c r="T2382"/>
    </row>
    <row r="2383" spans="14:20">
      <c r="N2383"/>
      <c r="O2383"/>
      <c r="P2383"/>
      <c r="Q2383"/>
      <c r="R2383"/>
      <c r="S2383"/>
      <c r="T2383"/>
    </row>
    <row r="2384" spans="14:20">
      <c r="N2384"/>
      <c r="O2384"/>
      <c r="P2384"/>
      <c r="Q2384"/>
      <c r="R2384"/>
      <c r="S2384"/>
      <c r="T2384"/>
    </row>
    <row r="2385" spans="14:20">
      <c r="N2385"/>
      <c r="O2385"/>
      <c r="P2385"/>
      <c r="Q2385"/>
      <c r="R2385"/>
      <c r="S2385"/>
      <c r="T2385"/>
    </row>
    <row r="2386" spans="14:20">
      <c r="N2386"/>
      <c r="O2386"/>
      <c r="P2386"/>
      <c r="Q2386"/>
      <c r="R2386"/>
      <c r="S2386"/>
      <c r="T2386"/>
    </row>
    <row r="2387" spans="14:20">
      <c r="N2387"/>
      <c r="O2387"/>
      <c r="P2387"/>
      <c r="Q2387"/>
      <c r="R2387"/>
      <c r="S2387"/>
      <c r="T2387"/>
    </row>
    <row r="2388" spans="14:20">
      <c r="N2388"/>
      <c r="O2388"/>
      <c r="P2388"/>
      <c r="Q2388"/>
      <c r="R2388"/>
      <c r="S2388"/>
      <c r="T2388"/>
    </row>
    <row r="2389" spans="14:20">
      <c r="N2389"/>
      <c r="O2389"/>
      <c r="P2389"/>
      <c r="Q2389"/>
      <c r="R2389"/>
      <c r="S2389"/>
      <c r="T2389"/>
    </row>
    <row r="2390" spans="14:20">
      <c r="N2390"/>
      <c r="O2390"/>
      <c r="P2390"/>
      <c r="Q2390"/>
      <c r="R2390"/>
      <c r="S2390"/>
      <c r="T2390"/>
    </row>
    <row r="2391" spans="14:20">
      <c r="N2391"/>
      <c r="O2391"/>
      <c r="P2391"/>
      <c r="Q2391"/>
      <c r="R2391"/>
      <c r="S2391"/>
      <c r="T2391"/>
    </row>
    <row r="2392" spans="14:20">
      <c r="N2392"/>
      <c r="O2392"/>
      <c r="P2392"/>
      <c r="Q2392"/>
      <c r="R2392"/>
      <c r="S2392"/>
      <c r="T2392"/>
    </row>
    <row r="2393" spans="14:20">
      <c r="N2393"/>
      <c r="O2393"/>
      <c r="P2393"/>
      <c r="Q2393"/>
      <c r="R2393"/>
      <c r="S2393"/>
      <c r="T2393"/>
    </row>
    <row r="2394" spans="14:20">
      <c r="N2394"/>
      <c r="O2394"/>
      <c r="P2394"/>
      <c r="Q2394"/>
      <c r="R2394"/>
      <c r="S2394"/>
      <c r="T2394"/>
    </row>
    <row r="2395" spans="14:20">
      <c r="N2395"/>
      <c r="O2395"/>
      <c r="P2395"/>
      <c r="Q2395"/>
      <c r="R2395"/>
      <c r="S2395"/>
      <c r="T2395"/>
    </row>
    <row r="2396" spans="14:20">
      <c r="N2396"/>
      <c r="O2396"/>
      <c r="P2396"/>
      <c r="Q2396"/>
      <c r="R2396"/>
      <c r="S2396"/>
      <c r="T2396"/>
    </row>
    <row r="2397" spans="14:20">
      <c r="N2397"/>
      <c r="O2397"/>
      <c r="P2397"/>
      <c r="Q2397"/>
      <c r="R2397"/>
      <c r="S2397"/>
      <c r="T2397"/>
    </row>
    <row r="2398" spans="14:20">
      <c r="N2398"/>
      <c r="O2398"/>
      <c r="P2398"/>
      <c r="Q2398"/>
      <c r="R2398"/>
      <c r="S2398"/>
      <c r="T2398"/>
    </row>
    <row r="2399" spans="14:20">
      <c r="N2399"/>
      <c r="O2399"/>
      <c r="P2399"/>
      <c r="Q2399"/>
      <c r="R2399"/>
      <c r="S2399"/>
      <c r="T2399"/>
    </row>
    <row r="2400" spans="14:20">
      <c r="N2400"/>
      <c r="O2400"/>
      <c r="P2400"/>
      <c r="Q2400"/>
      <c r="R2400"/>
      <c r="S2400"/>
      <c r="T2400"/>
    </row>
    <row r="2401" spans="14:20">
      <c r="N2401"/>
      <c r="O2401"/>
      <c r="P2401"/>
      <c r="Q2401"/>
      <c r="R2401"/>
      <c r="S2401"/>
      <c r="T2401"/>
    </row>
    <row r="2402" spans="14:20">
      <c r="N2402"/>
      <c r="O2402"/>
      <c r="P2402"/>
      <c r="Q2402"/>
      <c r="R2402"/>
      <c r="S2402"/>
      <c r="T2402"/>
    </row>
    <row r="2403" spans="14:20">
      <c r="N2403"/>
      <c r="O2403"/>
      <c r="P2403"/>
      <c r="Q2403"/>
      <c r="R2403"/>
      <c r="S2403"/>
      <c r="T2403"/>
    </row>
    <row r="2404" spans="14:20">
      <c r="N2404"/>
      <c r="O2404"/>
      <c r="P2404"/>
      <c r="Q2404"/>
      <c r="R2404"/>
      <c r="S2404"/>
      <c r="T2404"/>
    </row>
    <row r="2405" spans="14:20">
      <c r="N2405"/>
      <c r="O2405"/>
      <c r="P2405"/>
      <c r="Q2405"/>
      <c r="R2405"/>
      <c r="S2405"/>
      <c r="T2405"/>
    </row>
    <row r="2406" spans="14:20">
      <c r="N2406"/>
      <c r="O2406"/>
      <c r="P2406"/>
      <c r="Q2406"/>
      <c r="R2406"/>
      <c r="S2406"/>
      <c r="T2406"/>
    </row>
    <row r="2407" spans="14:20">
      <c r="N2407"/>
      <c r="O2407"/>
      <c r="P2407"/>
      <c r="Q2407"/>
      <c r="R2407"/>
      <c r="S2407"/>
      <c r="T2407"/>
    </row>
    <row r="2408" spans="14:20">
      <c r="N2408"/>
      <c r="O2408"/>
      <c r="P2408"/>
      <c r="Q2408"/>
      <c r="R2408"/>
      <c r="S2408"/>
      <c r="T2408"/>
    </row>
    <row r="2409" spans="14:20">
      <c r="N2409"/>
      <c r="O2409"/>
      <c r="P2409"/>
      <c r="Q2409"/>
      <c r="R2409"/>
      <c r="S2409"/>
      <c r="T2409"/>
    </row>
    <row r="2410" spans="14:20">
      <c r="N2410"/>
      <c r="O2410"/>
      <c r="P2410"/>
      <c r="Q2410"/>
      <c r="R2410"/>
      <c r="S2410"/>
      <c r="T2410"/>
    </row>
    <row r="2411" spans="14:20">
      <c r="N2411"/>
      <c r="O2411"/>
      <c r="P2411"/>
      <c r="Q2411"/>
      <c r="R2411"/>
      <c r="S2411"/>
      <c r="T2411"/>
    </row>
    <row r="2412" spans="14:20">
      <c r="N2412"/>
      <c r="O2412"/>
      <c r="P2412"/>
      <c r="Q2412"/>
      <c r="R2412"/>
      <c r="S2412"/>
      <c r="T2412"/>
    </row>
    <row r="2413" spans="14:20">
      <c r="N2413"/>
      <c r="O2413"/>
      <c r="P2413"/>
      <c r="Q2413"/>
      <c r="R2413"/>
      <c r="S2413"/>
      <c r="T2413"/>
    </row>
    <row r="2414" spans="14:20">
      <c r="N2414"/>
      <c r="O2414"/>
      <c r="P2414"/>
      <c r="Q2414"/>
      <c r="R2414"/>
      <c r="S2414"/>
      <c r="T2414"/>
    </row>
    <row r="2415" spans="14:20">
      <c r="N2415"/>
      <c r="O2415"/>
      <c r="P2415"/>
      <c r="Q2415"/>
      <c r="R2415"/>
      <c r="S2415"/>
      <c r="T2415"/>
    </row>
    <row r="2416" spans="14:20">
      <c r="N2416"/>
      <c r="O2416"/>
      <c r="P2416"/>
      <c r="Q2416"/>
      <c r="R2416"/>
      <c r="S2416"/>
      <c r="T2416"/>
    </row>
    <row r="2417" spans="14:20">
      <c r="N2417"/>
      <c r="O2417"/>
      <c r="P2417"/>
      <c r="Q2417"/>
      <c r="R2417"/>
      <c r="S2417"/>
      <c r="T2417"/>
    </row>
    <row r="2418" spans="14:20">
      <c r="N2418"/>
      <c r="O2418"/>
      <c r="P2418"/>
      <c r="Q2418"/>
      <c r="R2418"/>
      <c r="S2418"/>
      <c r="T2418"/>
    </row>
    <row r="2419" spans="14:20">
      <c r="N2419"/>
      <c r="O2419"/>
      <c r="P2419"/>
      <c r="Q2419"/>
      <c r="R2419"/>
      <c r="S2419"/>
      <c r="T2419"/>
    </row>
    <row r="2420" spans="14:20">
      <c r="N2420"/>
      <c r="O2420"/>
      <c r="P2420"/>
      <c r="Q2420"/>
      <c r="R2420"/>
      <c r="S2420"/>
      <c r="T2420"/>
    </row>
    <row r="2421" spans="14:20">
      <c r="N2421"/>
      <c r="O2421"/>
      <c r="P2421"/>
      <c r="Q2421"/>
      <c r="R2421"/>
      <c r="S2421"/>
      <c r="T2421"/>
    </row>
    <row r="2422" spans="14:20">
      <c r="N2422"/>
      <c r="O2422"/>
      <c r="P2422"/>
      <c r="Q2422"/>
      <c r="R2422"/>
      <c r="S2422"/>
      <c r="T2422"/>
    </row>
    <row r="2423" spans="14:20">
      <c r="N2423"/>
      <c r="O2423"/>
      <c r="P2423"/>
      <c r="Q2423"/>
      <c r="R2423"/>
      <c r="S2423"/>
      <c r="T2423"/>
    </row>
    <row r="2424" spans="14:20">
      <c r="N2424"/>
      <c r="O2424"/>
      <c r="P2424"/>
      <c r="Q2424"/>
      <c r="R2424"/>
      <c r="S2424"/>
      <c r="T2424"/>
    </row>
    <row r="2425" spans="14:20">
      <c r="N2425"/>
      <c r="O2425"/>
      <c r="P2425"/>
      <c r="Q2425"/>
      <c r="R2425"/>
      <c r="S2425"/>
      <c r="T2425"/>
    </row>
    <row r="2426" spans="14:20">
      <c r="N2426"/>
      <c r="O2426"/>
      <c r="P2426"/>
      <c r="Q2426"/>
      <c r="R2426"/>
      <c r="S2426"/>
      <c r="T2426"/>
    </row>
    <row r="2427" spans="14:20">
      <c r="N2427"/>
      <c r="O2427"/>
      <c r="P2427"/>
      <c r="Q2427"/>
      <c r="R2427"/>
      <c r="S2427"/>
      <c r="T2427"/>
    </row>
    <row r="2428" spans="14:20">
      <c r="N2428"/>
      <c r="O2428"/>
      <c r="P2428"/>
      <c r="Q2428"/>
      <c r="R2428"/>
      <c r="S2428"/>
      <c r="T2428"/>
    </row>
    <row r="2429" spans="14:20">
      <c r="N2429"/>
      <c r="O2429"/>
      <c r="P2429"/>
      <c r="Q2429"/>
      <c r="R2429"/>
      <c r="S2429"/>
      <c r="T2429"/>
    </row>
    <row r="2430" spans="14:20">
      <c r="N2430"/>
      <c r="O2430"/>
      <c r="P2430"/>
      <c r="Q2430"/>
      <c r="R2430"/>
      <c r="S2430"/>
      <c r="T2430"/>
    </row>
    <row r="2431" spans="14:20">
      <c r="N2431"/>
      <c r="O2431"/>
      <c r="P2431"/>
      <c r="Q2431"/>
      <c r="R2431"/>
      <c r="S2431"/>
      <c r="T2431"/>
    </row>
    <row r="2432" spans="14:20">
      <c r="N2432"/>
      <c r="O2432"/>
      <c r="P2432"/>
      <c r="Q2432"/>
      <c r="R2432"/>
      <c r="S2432"/>
      <c r="T2432"/>
    </row>
    <row r="2433" spans="14:20">
      <c r="N2433"/>
      <c r="O2433"/>
      <c r="P2433"/>
      <c r="Q2433"/>
      <c r="R2433"/>
      <c r="S2433"/>
      <c r="T2433"/>
    </row>
    <row r="2434" spans="14:20">
      <c r="N2434"/>
      <c r="O2434"/>
      <c r="P2434"/>
      <c r="Q2434"/>
      <c r="R2434"/>
      <c r="S2434"/>
      <c r="T2434"/>
    </row>
    <row r="2435" spans="14:20">
      <c r="N2435"/>
      <c r="O2435"/>
      <c r="P2435"/>
      <c r="Q2435"/>
      <c r="R2435"/>
      <c r="S2435"/>
      <c r="T2435"/>
    </row>
    <row r="2436" spans="14:20">
      <c r="N2436"/>
      <c r="O2436"/>
      <c r="P2436"/>
      <c r="Q2436"/>
      <c r="R2436"/>
      <c r="S2436"/>
      <c r="T2436"/>
    </row>
    <row r="2437" spans="14:20">
      <c r="N2437"/>
      <c r="O2437"/>
      <c r="P2437"/>
      <c r="Q2437"/>
      <c r="R2437"/>
      <c r="S2437"/>
      <c r="T2437"/>
    </row>
    <row r="2438" spans="14:20">
      <c r="N2438"/>
      <c r="O2438"/>
      <c r="P2438"/>
      <c r="Q2438"/>
      <c r="R2438"/>
      <c r="S2438"/>
      <c r="T2438"/>
    </row>
    <row r="2439" spans="14:20">
      <c r="N2439"/>
      <c r="O2439"/>
      <c r="P2439"/>
      <c r="Q2439"/>
      <c r="R2439"/>
      <c r="S2439"/>
      <c r="T2439"/>
    </row>
    <row r="2440" spans="14:20">
      <c r="N2440"/>
      <c r="O2440"/>
      <c r="P2440"/>
      <c r="Q2440"/>
      <c r="R2440"/>
      <c r="S2440"/>
      <c r="T2440"/>
    </row>
    <row r="2441" spans="14:20">
      <c r="N2441"/>
      <c r="O2441"/>
      <c r="P2441"/>
      <c r="Q2441"/>
      <c r="R2441"/>
      <c r="S2441"/>
      <c r="T2441"/>
    </row>
    <row r="2442" spans="14:20">
      <c r="N2442"/>
      <c r="O2442"/>
      <c r="P2442"/>
      <c r="Q2442"/>
      <c r="R2442"/>
      <c r="S2442"/>
      <c r="T2442"/>
    </row>
    <row r="2443" spans="14:20">
      <c r="N2443"/>
      <c r="O2443"/>
      <c r="P2443"/>
      <c r="Q2443"/>
      <c r="R2443"/>
      <c r="S2443"/>
      <c r="T2443"/>
    </row>
    <row r="2444" spans="14:20">
      <c r="N2444"/>
      <c r="O2444"/>
      <c r="P2444"/>
      <c r="Q2444"/>
      <c r="R2444"/>
      <c r="S2444"/>
      <c r="T2444"/>
    </row>
    <row r="2445" spans="14:20">
      <c r="N2445"/>
      <c r="O2445"/>
      <c r="P2445"/>
      <c r="Q2445"/>
      <c r="R2445"/>
      <c r="S2445"/>
      <c r="T2445"/>
    </row>
    <row r="2446" spans="14:20">
      <c r="N2446"/>
      <c r="O2446"/>
      <c r="P2446"/>
      <c r="Q2446"/>
      <c r="R2446"/>
      <c r="S2446"/>
      <c r="T2446"/>
    </row>
    <row r="2447" spans="14:20">
      <c r="N2447"/>
      <c r="O2447"/>
      <c r="P2447"/>
      <c r="Q2447"/>
      <c r="R2447"/>
      <c r="S2447"/>
      <c r="T2447"/>
    </row>
    <row r="2448" spans="14:20">
      <c r="N2448"/>
      <c r="O2448"/>
      <c r="P2448"/>
      <c r="Q2448"/>
      <c r="R2448"/>
      <c r="S2448"/>
      <c r="T2448"/>
    </row>
    <row r="2449" spans="14:20">
      <c r="N2449"/>
      <c r="O2449"/>
      <c r="P2449"/>
      <c r="Q2449"/>
      <c r="R2449"/>
      <c r="S2449"/>
      <c r="T2449"/>
    </row>
    <row r="2450" spans="14:20">
      <c r="N2450"/>
      <c r="O2450"/>
      <c r="P2450"/>
      <c r="Q2450"/>
      <c r="R2450"/>
      <c r="S2450"/>
      <c r="T2450"/>
    </row>
    <row r="2451" spans="14:20">
      <c r="N2451"/>
      <c r="O2451"/>
      <c r="P2451"/>
      <c r="Q2451"/>
      <c r="R2451"/>
      <c r="S2451"/>
      <c r="T2451"/>
    </row>
    <row r="2452" spans="14:20">
      <c r="N2452"/>
      <c r="O2452"/>
      <c r="P2452"/>
      <c r="Q2452"/>
      <c r="R2452"/>
      <c r="S2452"/>
      <c r="T2452"/>
    </row>
    <row r="2453" spans="14:20">
      <c r="N2453"/>
      <c r="O2453"/>
      <c r="P2453"/>
      <c r="Q2453"/>
      <c r="R2453"/>
      <c r="S2453"/>
      <c r="T2453"/>
    </row>
    <row r="2454" spans="14:20">
      <c r="N2454"/>
      <c r="O2454"/>
      <c r="P2454"/>
      <c r="Q2454"/>
      <c r="R2454"/>
      <c r="S2454"/>
      <c r="T2454"/>
    </row>
    <row r="2455" spans="14:20">
      <c r="N2455"/>
      <c r="O2455"/>
      <c r="P2455"/>
      <c r="Q2455"/>
      <c r="R2455"/>
      <c r="S2455"/>
      <c r="T2455"/>
    </row>
    <row r="2456" spans="14:20">
      <c r="N2456"/>
      <c r="O2456"/>
      <c r="P2456"/>
      <c r="Q2456"/>
      <c r="R2456"/>
      <c r="S2456"/>
      <c r="T2456"/>
    </row>
    <row r="2457" spans="14:20">
      <c r="N2457"/>
      <c r="O2457"/>
      <c r="P2457"/>
      <c r="Q2457"/>
      <c r="R2457"/>
      <c r="S2457"/>
      <c r="T2457"/>
    </row>
    <row r="2458" spans="14:20">
      <c r="N2458"/>
      <c r="O2458"/>
      <c r="P2458"/>
      <c r="Q2458"/>
      <c r="R2458"/>
      <c r="S2458"/>
      <c r="T2458"/>
    </row>
    <row r="2459" spans="14:20">
      <c r="N2459"/>
      <c r="O2459"/>
      <c r="P2459"/>
      <c r="Q2459"/>
      <c r="R2459"/>
      <c r="S2459"/>
      <c r="T2459"/>
    </row>
    <row r="2460" spans="14:20">
      <c r="N2460"/>
      <c r="O2460"/>
      <c r="P2460"/>
      <c r="Q2460"/>
      <c r="R2460"/>
      <c r="S2460"/>
      <c r="T2460"/>
    </row>
    <row r="2461" spans="14:20">
      <c r="N2461"/>
      <c r="O2461"/>
      <c r="P2461"/>
      <c r="Q2461"/>
      <c r="R2461"/>
      <c r="S2461"/>
      <c r="T2461"/>
    </row>
    <row r="2462" spans="14:20">
      <c r="N2462"/>
      <c r="O2462"/>
      <c r="P2462"/>
      <c r="Q2462"/>
      <c r="R2462"/>
      <c r="S2462"/>
      <c r="T2462"/>
    </row>
    <row r="2463" spans="14:20">
      <c r="N2463"/>
      <c r="O2463"/>
      <c r="P2463"/>
      <c r="Q2463"/>
      <c r="R2463"/>
      <c r="S2463"/>
      <c r="T2463"/>
    </row>
    <row r="2464" spans="14:20">
      <c r="N2464"/>
      <c r="O2464"/>
      <c r="P2464"/>
      <c r="Q2464"/>
      <c r="R2464"/>
      <c r="S2464"/>
      <c r="T2464"/>
    </row>
    <row r="2465" spans="14:20">
      <c r="N2465"/>
      <c r="O2465"/>
      <c r="P2465"/>
      <c r="Q2465"/>
      <c r="R2465"/>
      <c r="S2465"/>
      <c r="T2465"/>
    </row>
    <row r="2466" spans="14:20">
      <c r="N2466"/>
      <c r="O2466"/>
      <c r="P2466"/>
      <c r="Q2466"/>
      <c r="R2466"/>
      <c r="S2466"/>
      <c r="T2466"/>
    </row>
    <row r="2467" spans="14:20">
      <c r="N2467"/>
      <c r="O2467"/>
      <c r="P2467"/>
      <c r="Q2467"/>
      <c r="R2467"/>
      <c r="S2467"/>
      <c r="T2467"/>
    </row>
  </sheetData>
  <mergeCells count="25">
    <mergeCell ref="A28:J28"/>
    <mergeCell ref="B18:C18"/>
    <mergeCell ref="B19:C19"/>
    <mergeCell ref="B20:C20"/>
    <mergeCell ref="B21:C21"/>
    <mergeCell ref="A22:D22"/>
    <mergeCell ref="E22:G22"/>
    <mergeCell ref="H22:J22"/>
    <mergeCell ref="A23:D23"/>
    <mergeCell ref="E23:G23"/>
    <mergeCell ref="H23:J23"/>
    <mergeCell ref="A17:D17"/>
    <mergeCell ref="E17:G17"/>
    <mergeCell ref="H17:J17"/>
    <mergeCell ref="A1:B2"/>
    <mergeCell ref="C2:H2"/>
    <mergeCell ref="A7:J7"/>
    <mergeCell ref="F10:H10"/>
    <mergeCell ref="F11:H11"/>
    <mergeCell ref="F12:H12"/>
    <mergeCell ref="A15:D15"/>
    <mergeCell ref="E15:G15"/>
    <mergeCell ref="A16:D16"/>
    <mergeCell ref="E16:G16"/>
    <mergeCell ref="H16:J16"/>
  </mergeCells>
  <conditionalFormatting sqref="Q2:S16">
    <cfRule type="cellIs" dxfId="5" priority="1" operator="equal">
      <formula>0</formula>
    </cfRule>
  </conditionalFormatting>
  <pageMargins left="0.5" right="0.5" top="0.5" bottom="0.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dimension ref="A1:E287"/>
  <sheetViews>
    <sheetView topLeftCell="A230" workbookViewId="0">
      <selection activeCell="A250" sqref="A250"/>
    </sheetView>
  </sheetViews>
  <sheetFormatPr baseColWidth="10" defaultColWidth="8.83203125" defaultRowHeight="15"/>
  <cols>
    <col min="1" max="1" width="30.5" bestFit="1" customWidth="1"/>
    <col min="5" max="5" width="20.5" bestFit="1" customWidth="1"/>
    <col min="9" max="9" width="25" bestFit="1" customWidth="1"/>
  </cols>
  <sheetData>
    <row r="1" spans="1:5">
      <c r="A1" s="44" t="s">
        <v>401</v>
      </c>
      <c r="E1" t="s">
        <v>404</v>
      </c>
    </row>
    <row r="2" spans="1:5">
      <c r="A2" s="42" t="s">
        <v>59</v>
      </c>
      <c r="E2" t="s">
        <v>405</v>
      </c>
    </row>
    <row r="3" spans="1:5">
      <c r="A3" s="43" t="s">
        <v>62</v>
      </c>
      <c r="E3" t="s">
        <v>436</v>
      </c>
    </row>
    <row r="4" spans="1:5">
      <c r="A4" s="43" t="s">
        <v>63</v>
      </c>
      <c r="E4" t="s">
        <v>158</v>
      </c>
    </row>
    <row r="5" spans="1:5">
      <c r="A5" s="42" t="s">
        <v>400</v>
      </c>
      <c r="E5" t="s">
        <v>406</v>
      </c>
    </row>
    <row r="6" spans="1:5">
      <c r="A6" s="43" t="s">
        <v>399</v>
      </c>
      <c r="E6" t="s">
        <v>407</v>
      </c>
    </row>
    <row r="7" spans="1:5">
      <c r="A7" s="43" t="s">
        <v>396</v>
      </c>
      <c r="E7" t="s">
        <v>408</v>
      </c>
    </row>
    <row r="8" spans="1:5">
      <c r="A8" s="42" t="s">
        <v>395</v>
      </c>
      <c r="E8" t="s">
        <v>81</v>
      </c>
    </row>
    <row r="9" spans="1:5">
      <c r="A9" s="43" t="s">
        <v>394</v>
      </c>
      <c r="E9" t="s">
        <v>409</v>
      </c>
    </row>
    <row r="10" spans="1:5">
      <c r="A10" s="42" t="s">
        <v>66</v>
      </c>
      <c r="E10" t="s">
        <v>410</v>
      </c>
    </row>
    <row r="11" spans="1:5">
      <c r="A11" s="43" t="s">
        <v>393</v>
      </c>
      <c r="E11" t="s">
        <v>124</v>
      </c>
    </row>
    <row r="12" spans="1:5">
      <c r="A12" s="43" t="s">
        <v>389</v>
      </c>
      <c r="E12" t="s">
        <v>91</v>
      </c>
    </row>
    <row r="13" spans="1:5">
      <c r="A13" s="42" t="s">
        <v>486</v>
      </c>
      <c r="E13" t="s">
        <v>121</v>
      </c>
    </row>
    <row r="14" spans="1:5">
      <c r="A14" s="42" t="s">
        <v>484</v>
      </c>
      <c r="E14" t="s">
        <v>64</v>
      </c>
    </row>
    <row r="15" spans="1:5">
      <c r="A15" s="42" t="s">
        <v>67</v>
      </c>
      <c r="E15" t="s">
        <v>411</v>
      </c>
    </row>
    <row r="16" spans="1:5">
      <c r="A16" s="42" t="s">
        <v>68</v>
      </c>
      <c r="E16" t="s">
        <v>412</v>
      </c>
    </row>
    <row r="17" spans="1:5">
      <c r="A17" s="43" t="s">
        <v>70</v>
      </c>
      <c r="E17" t="s">
        <v>72</v>
      </c>
    </row>
    <row r="18" spans="1:5">
      <c r="A18" s="43" t="s">
        <v>387</v>
      </c>
      <c r="E18" t="s">
        <v>61</v>
      </c>
    </row>
    <row r="19" spans="1:5">
      <c r="A19" s="42" t="s">
        <v>386</v>
      </c>
      <c r="E19" t="s">
        <v>413</v>
      </c>
    </row>
    <row r="20" spans="1:5">
      <c r="A20" s="43" t="s">
        <v>385</v>
      </c>
      <c r="E20" t="s">
        <v>414</v>
      </c>
    </row>
    <row r="21" spans="1:5">
      <c r="A21" s="42" t="s">
        <v>384</v>
      </c>
      <c r="E21" t="s">
        <v>415</v>
      </c>
    </row>
    <row r="22" spans="1:5">
      <c r="A22" s="42" t="s">
        <v>432</v>
      </c>
      <c r="E22" t="s">
        <v>416</v>
      </c>
    </row>
    <row r="23" spans="1:5">
      <c r="A23" s="43" t="s">
        <v>383</v>
      </c>
      <c r="E23" t="s">
        <v>417</v>
      </c>
    </row>
    <row r="24" spans="1:5">
      <c r="A24" s="42" t="s">
        <v>382</v>
      </c>
      <c r="E24" t="s">
        <v>177</v>
      </c>
    </row>
    <row r="25" spans="1:5">
      <c r="A25" s="43" t="s">
        <v>381</v>
      </c>
      <c r="E25" t="s">
        <v>418</v>
      </c>
    </row>
    <row r="26" spans="1:5">
      <c r="A26" s="43" t="s">
        <v>75</v>
      </c>
      <c r="E26" t="s">
        <v>419</v>
      </c>
    </row>
    <row r="27" spans="1:5">
      <c r="A27" s="42" t="s">
        <v>73</v>
      </c>
      <c r="E27" t="s">
        <v>420</v>
      </c>
    </row>
    <row r="28" spans="1:5">
      <c r="A28" s="43" t="s">
        <v>430</v>
      </c>
      <c r="E28" t="s">
        <v>169</v>
      </c>
    </row>
    <row r="29" spans="1:5">
      <c r="A29" s="42" t="s">
        <v>74</v>
      </c>
      <c r="E29" t="s">
        <v>421</v>
      </c>
    </row>
    <row r="30" spans="1:5">
      <c r="A30" s="42" t="s">
        <v>76</v>
      </c>
      <c r="E30" t="s">
        <v>422</v>
      </c>
    </row>
    <row r="31" spans="1:5">
      <c r="A31" s="42" t="s">
        <v>380</v>
      </c>
      <c r="E31" t="s">
        <v>423</v>
      </c>
    </row>
    <row r="32" spans="1:5">
      <c r="A32" s="43" t="s">
        <v>78</v>
      </c>
      <c r="E32" t="s">
        <v>183</v>
      </c>
    </row>
    <row r="33" spans="1:5">
      <c r="A33" s="43" t="s">
        <v>379</v>
      </c>
      <c r="E33" t="s">
        <v>424</v>
      </c>
    </row>
    <row r="34" spans="1:5">
      <c r="A34" s="42" t="s">
        <v>80</v>
      </c>
      <c r="E34" t="s">
        <v>97</v>
      </c>
    </row>
    <row r="35" spans="1:5">
      <c r="A35" s="43" t="s">
        <v>373</v>
      </c>
      <c r="E35" t="s">
        <v>148</v>
      </c>
    </row>
    <row r="36" spans="1:5">
      <c r="A36" s="43" t="s">
        <v>82</v>
      </c>
      <c r="E36" t="s">
        <v>217</v>
      </c>
    </row>
    <row r="37" spans="1:5">
      <c r="A37" s="42" t="s">
        <v>377</v>
      </c>
      <c r="E37" t="s">
        <v>425</v>
      </c>
    </row>
    <row r="38" spans="1:5">
      <c r="A38" s="43" t="s">
        <v>83</v>
      </c>
      <c r="E38" t="s">
        <v>79</v>
      </c>
    </row>
    <row r="39" spans="1:5">
      <c r="A39" s="43" t="s">
        <v>84</v>
      </c>
      <c r="E39" t="s">
        <v>88</v>
      </c>
    </row>
    <row r="40" spans="1:5">
      <c r="A40" s="42" t="s">
        <v>378</v>
      </c>
      <c r="E40" t="s">
        <v>210</v>
      </c>
    </row>
    <row r="41" spans="1:5">
      <c r="A41" s="42" t="s">
        <v>85</v>
      </c>
      <c r="E41" t="s">
        <v>485</v>
      </c>
    </row>
    <row r="42" spans="1:5">
      <c r="A42" s="42" t="s">
        <v>86</v>
      </c>
      <c r="E42" t="s">
        <v>426</v>
      </c>
    </row>
    <row r="43" spans="1:5">
      <c r="A43" s="42" t="s">
        <v>374</v>
      </c>
      <c r="E43" t="s">
        <v>134</v>
      </c>
    </row>
    <row r="44" spans="1:5">
      <c r="A44" s="43" t="s">
        <v>87</v>
      </c>
      <c r="E44" t="s">
        <v>212</v>
      </c>
    </row>
    <row r="45" spans="1:5">
      <c r="A45" s="42" t="s">
        <v>89</v>
      </c>
      <c r="E45" t="s">
        <v>427</v>
      </c>
    </row>
    <row r="46" spans="1:5">
      <c r="A46" s="42" t="s">
        <v>372</v>
      </c>
      <c r="E46" t="s">
        <v>104</v>
      </c>
    </row>
    <row r="47" spans="1:5">
      <c r="A47" s="43" t="s">
        <v>371</v>
      </c>
    </row>
    <row r="48" spans="1:5">
      <c r="A48" s="42" t="s">
        <v>90</v>
      </c>
    </row>
    <row r="49" spans="1:1">
      <c r="A49" s="42" t="s">
        <v>92</v>
      </c>
    </row>
    <row r="50" spans="1:1">
      <c r="A50" s="42" t="s">
        <v>94</v>
      </c>
    </row>
    <row r="51" spans="1:1">
      <c r="A51" s="43" t="s">
        <v>93</v>
      </c>
    </row>
    <row r="52" spans="1:1">
      <c r="A52" s="42" t="s">
        <v>95</v>
      </c>
    </row>
    <row r="53" spans="1:1">
      <c r="A53" s="42" t="s">
        <v>478</v>
      </c>
    </row>
    <row r="54" spans="1:1">
      <c r="A54" s="42" t="s">
        <v>96</v>
      </c>
    </row>
    <row r="55" spans="1:1">
      <c r="A55" s="43" t="s">
        <v>98</v>
      </c>
    </row>
    <row r="56" spans="1:1">
      <c r="A56" s="42" t="s">
        <v>99</v>
      </c>
    </row>
    <row r="57" spans="1:1">
      <c r="A57" s="43" t="s">
        <v>370</v>
      </c>
    </row>
    <row r="58" spans="1:1">
      <c r="A58" s="42" t="s">
        <v>365</v>
      </c>
    </row>
    <row r="59" spans="1:1">
      <c r="A59" s="43" t="s">
        <v>364</v>
      </c>
    </row>
    <row r="60" spans="1:1">
      <c r="A60" s="42" t="s">
        <v>363</v>
      </c>
    </row>
    <row r="61" spans="1:1">
      <c r="A61" s="43" t="s">
        <v>362</v>
      </c>
    </row>
    <row r="62" spans="1:1">
      <c r="A62" s="42" t="s">
        <v>100</v>
      </c>
    </row>
    <row r="63" spans="1:1">
      <c r="A63" s="43" t="s">
        <v>361</v>
      </c>
    </row>
    <row r="64" spans="1:1">
      <c r="A64" s="42" t="s">
        <v>360</v>
      </c>
    </row>
    <row r="65" spans="1:1">
      <c r="A65" s="43" t="s">
        <v>101</v>
      </c>
    </row>
    <row r="66" spans="1:1">
      <c r="A66" s="42" t="s">
        <v>359</v>
      </c>
    </row>
    <row r="67" spans="1:1">
      <c r="A67" s="43" t="s">
        <v>102</v>
      </c>
    </row>
    <row r="68" spans="1:1">
      <c r="A68" s="43" t="s">
        <v>105</v>
      </c>
    </row>
    <row r="69" spans="1:1">
      <c r="A69" s="42" t="s">
        <v>103</v>
      </c>
    </row>
    <row r="70" spans="1:1">
      <c r="A70" s="42" t="s">
        <v>356</v>
      </c>
    </row>
    <row r="71" spans="1:1">
      <c r="A71" s="43" t="s">
        <v>355</v>
      </c>
    </row>
    <row r="72" spans="1:1">
      <c r="A72" s="42" t="s">
        <v>106</v>
      </c>
    </row>
    <row r="73" spans="1:1">
      <c r="A73" s="42" t="s">
        <v>354</v>
      </c>
    </row>
    <row r="74" spans="1:1">
      <c r="A74" s="43" t="s">
        <v>350</v>
      </c>
    </row>
    <row r="75" spans="1:1">
      <c r="A75" s="42" t="s">
        <v>349</v>
      </c>
    </row>
    <row r="76" spans="1:1">
      <c r="A76" s="43" t="s">
        <v>348</v>
      </c>
    </row>
    <row r="77" spans="1:1">
      <c r="A77" s="42" t="s">
        <v>347</v>
      </c>
    </row>
    <row r="78" spans="1:1">
      <c r="A78" s="43" t="s">
        <v>346</v>
      </c>
    </row>
    <row r="79" spans="1:1">
      <c r="A79" s="42" t="s">
        <v>107</v>
      </c>
    </row>
    <row r="80" spans="1:1">
      <c r="A80" s="43" t="s">
        <v>345</v>
      </c>
    </row>
    <row r="81" spans="1:1">
      <c r="A81" s="43" t="s">
        <v>343</v>
      </c>
    </row>
    <row r="82" spans="1:1">
      <c r="A82" s="42" t="s">
        <v>344</v>
      </c>
    </row>
    <row r="83" spans="1:1">
      <c r="A83" s="42" t="s">
        <v>342</v>
      </c>
    </row>
    <row r="84" spans="1:1">
      <c r="A84" s="43" t="s">
        <v>341</v>
      </c>
    </row>
    <row r="85" spans="1:1">
      <c r="A85" s="42" t="s">
        <v>340</v>
      </c>
    </row>
    <row r="86" spans="1:1">
      <c r="A86" s="43" t="s">
        <v>339</v>
      </c>
    </row>
    <row r="87" spans="1:1">
      <c r="A87" s="42" t="s">
        <v>338</v>
      </c>
    </row>
    <row r="88" spans="1:1">
      <c r="A88" s="43" t="s">
        <v>108</v>
      </c>
    </row>
    <row r="89" spans="1:1">
      <c r="A89" s="42" t="s">
        <v>330</v>
      </c>
    </row>
    <row r="90" spans="1:1">
      <c r="A90" s="42" t="s">
        <v>332</v>
      </c>
    </row>
    <row r="91" spans="1:1">
      <c r="A91" s="42" t="s">
        <v>109</v>
      </c>
    </row>
    <row r="92" spans="1:1">
      <c r="A92" s="43" t="s">
        <v>331</v>
      </c>
    </row>
    <row r="93" spans="1:1">
      <c r="A93" s="42" t="s">
        <v>110</v>
      </c>
    </row>
    <row r="94" spans="1:1">
      <c r="A94" s="42" t="s">
        <v>328</v>
      </c>
    </row>
    <row r="95" spans="1:1">
      <c r="A95" s="43" t="s">
        <v>112</v>
      </c>
    </row>
    <row r="96" spans="1:1">
      <c r="A96" s="42" t="s">
        <v>113</v>
      </c>
    </row>
    <row r="97" spans="1:1">
      <c r="A97" s="42" t="s">
        <v>327</v>
      </c>
    </row>
    <row r="98" spans="1:1">
      <c r="A98" s="43" t="s">
        <v>321</v>
      </c>
    </row>
    <row r="99" spans="1:1">
      <c r="A99" s="43" t="s">
        <v>319</v>
      </c>
    </row>
    <row r="100" spans="1:1">
      <c r="A100" s="42" t="s">
        <v>317</v>
      </c>
    </row>
    <row r="101" spans="1:1">
      <c r="A101" s="42" t="s">
        <v>320</v>
      </c>
    </row>
    <row r="102" spans="1:1">
      <c r="A102" s="43" t="s">
        <v>315</v>
      </c>
    </row>
    <row r="103" spans="1:1">
      <c r="A103" s="42" t="s">
        <v>114</v>
      </c>
    </row>
    <row r="104" spans="1:1">
      <c r="A104" s="42" t="s">
        <v>115</v>
      </c>
    </row>
    <row r="105" spans="1:1">
      <c r="A105" s="42" t="s">
        <v>118</v>
      </c>
    </row>
    <row r="106" spans="1:1">
      <c r="A106" s="42" t="s">
        <v>116</v>
      </c>
    </row>
    <row r="107" spans="1:1">
      <c r="A107" s="43" t="s">
        <v>117</v>
      </c>
    </row>
    <row r="108" spans="1:1">
      <c r="A108" s="42" t="s">
        <v>119</v>
      </c>
    </row>
    <row r="109" spans="1:1">
      <c r="A109" s="42" t="s">
        <v>307</v>
      </c>
    </row>
    <row r="110" spans="1:1">
      <c r="A110" s="42" t="s">
        <v>435</v>
      </c>
    </row>
    <row r="111" spans="1:1">
      <c r="A111" s="42" t="s">
        <v>120</v>
      </c>
    </row>
    <row r="112" spans="1:1">
      <c r="A112" s="43" t="s">
        <v>308</v>
      </c>
    </row>
    <row r="113" spans="1:1">
      <c r="A113" s="42" t="s">
        <v>305</v>
      </c>
    </row>
    <row r="114" spans="1:1">
      <c r="A114" s="43" t="s">
        <v>306</v>
      </c>
    </row>
    <row r="115" spans="1:1">
      <c r="A115" s="42" t="s">
        <v>304</v>
      </c>
    </row>
    <row r="116" spans="1:1">
      <c r="A116" s="43" t="s">
        <v>122</v>
      </c>
    </row>
    <row r="117" spans="1:1">
      <c r="A117" s="42" t="s">
        <v>302</v>
      </c>
    </row>
    <row r="118" spans="1:1">
      <c r="A118" s="43" t="s">
        <v>123</v>
      </c>
    </row>
    <row r="119" spans="1:1">
      <c r="A119" s="42" t="s">
        <v>301</v>
      </c>
    </row>
    <row r="120" spans="1:1">
      <c r="A120" s="42" t="s">
        <v>125</v>
      </c>
    </row>
    <row r="121" spans="1:1">
      <c r="A121" s="43" t="s">
        <v>300</v>
      </c>
    </row>
    <row r="122" spans="1:1">
      <c r="A122" s="42" t="s">
        <v>653</v>
      </c>
    </row>
    <row r="123" spans="1:1">
      <c r="A123" s="42" t="s">
        <v>431</v>
      </c>
    </row>
    <row r="124" spans="1:1">
      <c r="A124" s="42" t="s">
        <v>127</v>
      </c>
    </row>
    <row r="125" spans="1:1">
      <c r="A125" s="42" t="s">
        <v>129</v>
      </c>
    </row>
    <row r="126" spans="1:1">
      <c r="A126" s="42" t="s">
        <v>126</v>
      </c>
    </row>
    <row r="127" spans="1:1">
      <c r="A127" s="43" t="s">
        <v>299</v>
      </c>
    </row>
    <row r="128" spans="1:1">
      <c r="A128" s="42" t="s">
        <v>130</v>
      </c>
    </row>
    <row r="129" spans="1:1">
      <c r="A129" s="42" t="s">
        <v>640</v>
      </c>
    </row>
    <row r="130" spans="1:1">
      <c r="A130" s="42" t="s">
        <v>131</v>
      </c>
    </row>
    <row r="131" spans="1:1">
      <c r="A131" s="43" t="s">
        <v>295</v>
      </c>
    </row>
    <row r="132" spans="1:1">
      <c r="A132" s="43" t="s">
        <v>293</v>
      </c>
    </row>
    <row r="133" spans="1:1">
      <c r="A133" s="42" t="s">
        <v>132</v>
      </c>
    </row>
    <row r="134" spans="1:1">
      <c r="A134" s="42" t="s">
        <v>292</v>
      </c>
    </row>
    <row r="135" spans="1:1">
      <c r="A135" s="42" t="s">
        <v>133</v>
      </c>
    </row>
    <row r="136" spans="1:1">
      <c r="A136" s="43" t="s">
        <v>291</v>
      </c>
    </row>
    <row r="137" spans="1:1">
      <c r="A137" s="42" t="s">
        <v>135</v>
      </c>
    </row>
    <row r="138" spans="1:1">
      <c r="A138" s="42" t="s">
        <v>290</v>
      </c>
    </row>
    <row r="139" spans="1:1">
      <c r="A139" s="43" t="s">
        <v>289</v>
      </c>
    </row>
    <row r="140" spans="1:1">
      <c r="A140" s="42" t="s">
        <v>288</v>
      </c>
    </row>
    <row r="141" spans="1:1">
      <c r="A141" s="43" t="s">
        <v>136</v>
      </c>
    </row>
    <row r="142" spans="1:1">
      <c r="A142" s="42" t="s">
        <v>287</v>
      </c>
    </row>
    <row r="143" spans="1:1">
      <c r="A143" s="42" t="s">
        <v>137</v>
      </c>
    </row>
    <row r="144" spans="1:1">
      <c r="A144" s="43" t="s">
        <v>286</v>
      </c>
    </row>
    <row r="145" spans="1:1">
      <c r="A145" s="42" t="s">
        <v>285</v>
      </c>
    </row>
    <row r="146" spans="1:1">
      <c r="A146" s="43" t="s">
        <v>283</v>
      </c>
    </row>
    <row r="147" spans="1:1">
      <c r="A147" s="42" t="s">
        <v>282</v>
      </c>
    </row>
    <row r="148" spans="1:1">
      <c r="A148" s="43" t="s">
        <v>281</v>
      </c>
    </row>
    <row r="149" spans="1:1">
      <c r="A149" s="42" t="s">
        <v>280</v>
      </c>
    </row>
    <row r="150" spans="1:1">
      <c r="A150" s="42" t="s">
        <v>278</v>
      </c>
    </row>
    <row r="151" spans="1:1">
      <c r="A151" s="43" t="s">
        <v>277</v>
      </c>
    </row>
    <row r="152" spans="1:1">
      <c r="A152" s="42" t="s">
        <v>138</v>
      </c>
    </row>
    <row r="153" spans="1:1">
      <c r="A153" s="42" t="s">
        <v>139</v>
      </c>
    </row>
    <row r="154" spans="1:1">
      <c r="A154" s="43" t="s">
        <v>276</v>
      </c>
    </row>
    <row r="155" spans="1:1">
      <c r="A155" s="42" t="s">
        <v>275</v>
      </c>
    </row>
    <row r="156" spans="1:1">
      <c r="A156" s="43" t="s">
        <v>271</v>
      </c>
    </row>
    <row r="157" spans="1:1">
      <c r="A157" s="42" t="s">
        <v>270</v>
      </c>
    </row>
    <row r="158" spans="1:1">
      <c r="A158" s="43" t="s">
        <v>269</v>
      </c>
    </row>
    <row r="159" spans="1:1">
      <c r="A159" s="42" t="s">
        <v>140</v>
      </c>
    </row>
    <row r="160" spans="1:1">
      <c r="A160" s="42" t="s">
        <v>268</v>
      </c>
    </row>
    <row r="161" spans="1:1">
      <c r="A161" s="43" t="s">
        <v>267</v>
      </c>
    </row>
    <row r="162" spans="1:1">
      <c r="A162" s="42" t="s">
        <v>266</v>
      </c>
    </row>
    <row r="163" spans="1:1">
      <c r="A163" s="42" t="s">
        <v>141</v>
      </c>
    </row>
    <row r="164" spans="1:1">
      <c r="A164" s="43" t="s">
        <v>265</v>
      </c>
    </row>
    <row r="165" spans="1:1">
      <c r="A165" s="42" t="s">
        <v>142</v>
      </c>
    </row>
    <row r="166" spans="1:1">
      <c r="A166" s="42" t="s">
        <v>143</v>
      </c>
    </row>
    <row r="167" spans="1:1">
      <c r="A167" s="42" t="s">
        <v>144</v>
      </c>
    </row>
    <row r="168" spans="1:1">
      <c r="A168" s="42" t="s">
        <v>264</v>
      </c>
    </row>
    <row r="169" spans="1:1">
      <c r="A169" s="43" t="s">
        <v>262</v>
      </c>
    </row>
    <row r="170" spans="1:1">
      <c r="A170" s="42" t="s">
        <v>261</v>
      </c>
    </row>
    <row r="171" spans="1:1">
      <c r="A171" s="43" t="s">
        <v>260</v>
      </c>
    </row>
    <row r="172" spans="1:1">
      <c r="A172" s="42" t="s">
        <v>145</v>
      </c>
    </row>
    <row r="173" spans="1:1">
      <c r="A173" s="43" t="s">
        <v>259</v>
      </c>
    </row>
    <row r="174" spans="1:1">
      <c r="A174" s="42" t="s">
        <v>256</v>
      </c>
    </row>
    <row r="175" spans="1:1">
      <c r="A175" s="42" t="s">
        <v>146</v>
      </c>
    </row>
    <row r="176" spans="1:1">
      <c r="A176" s="43" t="s">
        <v>243</v>
      </c>
    </row>
    <row r="177" spans="1:1">
      <c r="A177" s="42" t="s">
        <v>147</v>
      </c>
    </row>
    <row r="178" spans="1:1">
      <c r="A178" s="42" t="s">
        <v>149</v>
      </c>
    </row>
    <row r="179" spans="1:1">
      <c r="A179" s="43" t="s">
        <v>150</v>
      </c>
    </row>
    <row r="180" spans="1:1">
      <c r="A180" s="42" t="s">
        <v>253</v>
      </c>
    </row>
    <row r="181" spans="1:1">
      <c r="A181" s="42" t="s">
        <v>151</v>
      </c>
    </row>
    <row r="182" spans="1:1">
      <c r="A182" s="43" t="s">
        <v>251</v>
      </c>
    </row>
    <row r="183" spans="1:1">
      <c r="A183" s="43" t="s">
        <v>252</v>
      </c>
    </row>
    <row r="184" spans="1:1">
      <c r="A184" s="42" t="s">
        <v>250</v>
      </c>
    </row>
    <row r="185" spans="1:1">
      <c r="A185" s="42" t="s">
        <v>152</v>
      </c>
    </row>
    <row r="186" spans="1:1">
      <c r="A186" s="43" t="s">
        <v>249</v>
      </c>
    </row>
    <row r="187" spans="1:1">
      <c r="A187" s="42" t="s">
        <v>153</v>
      </c>
    </row>
    <row r="188" spans="1:1">
      <c r="A188" s="42" t="s">
        <v>154</v>
      </c>
    </row>
    <row r="189" spans="1:1">
      <c r="A189" s="42" t="s">
        <v>248</v>
      </c>
    </row>
    <row r="190" spans="1:1">
      <c r="A190" s="43" t="s">
        <v>247</v>
      </c>
    </row>
    <row r="191" spans="1:1">
      <c r="A191" s="42" t="s">
        <v>246</v>
      </c>
    </row>
    <row r="192" spans="1:1">
      <c r="A192" s="43" t="s">
        <v>245</v>
      </c>
    </row>
    <row r="193" spans="1:1">
      <c r="A193" s="42" t="s">
        <v>244</v>
      </c>
    </row>
    <row r="194" spans="1:1">
      <c r="A194" s="42" t="s">
        <v>242</v>
      </c>
    </row>
    <row r="195" spans="1:1">
      <c r="A195" s="42" t="s">
        <v>155</v>
      </c>
    </row>
    <row r="196" spans="1:1">
      <c r="A196" s="43" t="s">
        <v>155</v>
      </c>
    </row>
    <row r="197" spans="1:1">
      <c r="A197" s="43" t="s">
        <v>156</v>
      </c>
    </row>
    <row r="198" spans="1:1">
      <c r="A198" s="42" t="s">
        <v>157</v>
      </c>
    </row>
    <row r="199" spans="1:1">
      <c r="A199" s="42" t="s">
        <v>241</v>
      </c>
    </row>
    <row r="200" spans="1:1">
      <c r="A200" s="43" t="s">
        <v>240</v>
      </c>
    </row>
    <row r="201" spans="1:1">
      <c r="A201" s="42" t="s">
        <v>434</v>
      </c>
    </row>
    <row r="202" spans="1:1">
      <c r="A202" s="42" t="s">
        <v>239</v>
      </c>
    </row>
    <row r="203" spans="1:1">
      <c r="A203" s="43" t="s">
        <v>238</v>
      </c>
    </row>
    <row r="204" spans="1:1">
      <c r="A204" s="42" t="s">
        <v>159</v>
      </c>
    </row>
    <row r="205" spans="1:1">
      <c r="A205" s="42" t="s">
        <v>237</v>
      </c>
    </row>
    <row r="206" spans="1:1">
      <c r="A206" s="43" t="s">
        <v>236</v>
      </c>
    </row>
    <row r="207" spans="1:1">
      <c r="A207" s="42" t="s">
        <v>160</v>
      </c>
    </row>
    <row r="208" spans="1:1">
      <c r="A208" s="42" t="s">
        <v>161</v>
      </c>
    </row>
    <row r="209" spans="1:1">
      <c r="A209" s="42" t="s">
        <v>479</v>
      </c>
    </row>
    <row r="210" spans="1:1">
      <c r="A210" s="43" t="s">
        <v>235</v>
      </c>
    </row>
    <row r="211" spans="1:1">
      <c r="A211" s="42" t="s">
        <v>234</v>
      </c>
    </row>
    <row r="212" spans="1:1">
      <c r="A212" s="42" t="s">
        <v>433</v>
      </c>
    </row>
    <row r="213" spans="1:1">
      <c r="A213" s="42" t="s">
        <v>162</v>
      </c>
    </row>
    <row r="214" spans="1:1">
      <c r="A214" s="43" t="s">
        <v>229</v>
      </c>
    </row>
    <row r="215" spans="1:1">
      <c r="A215" s="42" t="s">
        <v>228</v>
      </c>
    </row>
    <row r="216" spans="1:1">
      <c r="A216" s="42" t="s">
        <v>163</v>
      </c>
    </row>
    <row r="217" spans="1:1">
      <c r="A217" s="43" t="s">
        <v>227</v>
      </c>
    </row>
    <row r="218" spans="1:1">
      <c r="A218" s="42" t="s">
        <v>226</v>
      </c>
    </row>
    <row r="219" spans="1:1">
      <c r="A219" s="42" t="s">
        <v>224</v>
      </c>
    </row>
    <row r="220" spans="1:1">
      <c r="A220" s="42" t="s">
        <v>164</v>
      </c>
    </row>
    <row r="221" spans="1:1">
      <c r="A221" s="42" t="s">
        <v>222</v>
      </c>
    </row>
    <row r="222" spans="1:1">
      <c r="A222" s="43" t="s">
        <v>221</v>
      </c>
    </row>
    <row r="223" spans="1:1">
      <c r="A223" s="42" t="s">
        <v>220</v>
      </c>
    </row>
    <row r="224" spans="1:1">
      <c r="A224" s="43" t="s">
        <v>219</v>
      </c>
    </row>
    <row r="225" spans="1:1">
      <c r="A225" s="42" t="s">
        <v>218</v>
      </c>
    </row>
    <row r="226" spans="1:1">
      <c r="A226" s="42" t="s">
        <v>165</v>
      </c>
    </row>
    <row r="227" spans="1:1">
      <c r="A227" s="42" t="s">
        <v>167</v>
      </c>
    </row>
    <row r="228" spans="1:1">
      <c r="A228" s="43" t="s">
        <v>167</v>
      </c>
    </row>
    <row r="229" spans="1:1">
      <c r="A229" s="42" t="s">
        <v>166</v>
      </c>
    </row>
    <row r="230" spans="1:1">
      <c r="A230" s="42" t="s">
        <v>166</v>
      </c>
    </row>
    <row r="231" spans="1:1">
      <c r="A231" s="42" t="s">
        <v>214</v>
      </c>
    </row>
    <row r="232" spans="1:1">
      <c r="A232" s="43" t="s">
        <v>213</v>
      </c>
    </row>
    <row r="233" spans="1:1">
      <c r="A233" s="42" t="s">
        <v>211</v>
      </c>
    </row>
    <row r="234" spans="1:1">
      <c r="A234" s="43" t="s">
        <v>209</v>
      </c>
    </row>
    <row r="235" spans="1:1">
      <c r="A235" s="42" t="s">
        <v>208</v>
      </c>
    </row>
    <row r="236" spans="1:1">
      <c r="A236" s="43" t="s">
        <v>207</v>
      </c>
    </row>
    <row r="237" spans="1:1">
      <c r="A237" s="42" t="s">
        <v>168</v>
      </c>
    </row>
    <row r="238" spans="1:1">
      <c r="A238" s="42" t="s">
        <v>205</v>
      </c>
    </row>
    <row r="239" spans="1:1">
      <c r="A239" s="43" t="s">
        <v>170</v>
      </c>
    </row>
    <row r="240" spans="1:1">
      <c r="A240" s="42" t="s">
        <v>204</v>
      </c>
    </row>
    <row r="241" spans="1:1">
      <c r="A241" s="43" t="s">
        <v>203</v>
      </c>
    </row>
    <row r="242" spans="1:1">
      <c r="A242" s="42" t="s">
        <v>202</v>
      </c>
    </row>
    <row r="243" spans="1:1">
      <c r="A243" s="43" t="s">
        <v>201</v>
      </c>
    </row>
    <row r="244" spans="1:1">
      <c r="A244" s="42" t="s">
        <v>199</v>
      </c>
    </row>
    <row r="245" spans="1:1">
      <c r="A245" s="42" t="s">
        <v>197</v>
      </c>
    </row>
    <row r="246" spans="1:1">
      <c r="A246" s="43" t="s">
        <v>198</v>
      </c>
    </row>
    <row r="247" spans="1:1">
      <c r="A247" s="43" t="s">
        <v>171</v>
      </c>
    </row>
    <row r="248" spans="1:1">
      <c r="A248" s="43" t="s">
        <v>172</v>
      </c>
    </row>
    <row r="249" spans="1:1">
      <c r="A249" s="42" t="s">
        <v>195</v>
      </c>
    </row>
    <row r="250" spans="1:1">
      <c r="A250" s="43" t="s">
        <v>402</v>
      </c>
    </row>
    <row r="251" spans="1:1">
      <c r="A251" s="43" t="s">
        <v>403</v>
      </c>
    </row>
    <row r="252" spans="1:1">
      <c r="A252" s="42" t="s">
        <v>173</v>
      </c>
    </row>
    <row r="253" spans="1:1">
      <c r="A253" s="43" t="s">
        <v>174</v>
      </c>
    </row>
    <row r="254" spans="1:1">
      <c r="A254" s="42" t="s">
        <v>175</v>
      </c>
    </row>
    <row r="255" spans="1:1">
      <c r="A255" s="42" t="s">
        <v>193</v>
      </c>
    </row>
    <row r="256" spans="1:1">
      <c r="A256" s="43" t="s">
        <v>192</v>
      </c>
    </row>
    <row r="257" spans="1:1">
      <c r="A257" s="42" t="s">
        <v>176</v>
      </c>
    </row>
    <row r="258" spans="1:1">
      <c r="A258" s="43" t="s">
        <v>185</v>
      </c>
    </row>
    <row r="259" spans="1:1">
      <c r="A259" s="43" t="s">
        <v>194</v>
      </c>
    </row>
    <row r="260" spans="1:1">
      <c r="A260" s="42" t="s">
        <v>190</v>
      </c>
    </row>
    <row r="261" spans="1:1">
      <c r="A261" s="43" t="s">
        <v>187</v>
      </c>
    </row>
    <row r="262" spans="1:1">
      <c r="A262" s="42" t="s">
        <v>184</v>
      </c>
    </row>
    <row r="263" spans="1:1">
      <c r="A263" s="43" t="s">
        <v>182</v>
      </c>
    </row>
    <row r="264" spans="1:1">
      <c r="A264" s="42" t="s">
        <v>178</v>
      </c>
    </row>
    <row r="265" spans="1:1">
      <c r="A265" s="42" t="s">
        <v>181</v>
      </c>
    </row>
    <row r="266" spans="1:1">
      <c r="A266" s="42" t="s">
        <v>179</v>
      </c>
    </row>
    <row r="267" spans="1:1">
      <c r="A267" s="42"/>
    </row>
    <row r="268" spans="1:1">
      <c r="A268" s="42"/>
    </row>
    <row r="269" spans="1:1">
      <c r="A269" s="42"/>
    </row>
    <row r="270" spans="1:1">
      <c r="A270" s="42"/>
    </row>
    <row r="271" spans="1:1">
      <c r="A271" s="42"/>
    </row>
    <row r="272" spans="1:1">
      <c r="A272" s="42"/>
    </row>
    <row r="273" spans="1:1">
      <c r="A273" s="42"/>
    </row>
    <row r="274" spans="1:1">
      <c r="A274" s="42"/>
    </row>
    <row r="275" spans="1:1">
      <c r="A275" s="42"/>
    </row>
    <row r="276" spans="1:1">
      <c r="A276" s="42"/>
    </row>
    <row r="277" spans="1:1">
      <c r="A277" s="42"/>
    </row>
    <row r="278" spans="1:1">
      <c r="A278" s="42"/>
    </row>
    <row r="279" spans="1:1">
      <c r="A279" s="42"/>
    </row>
    <row r="280" spans="1:1">
      <c r="A280" s="42"/>
    </row>
    <row r="281" spans="1:1">
      <c r="A281" s="42"/>
    </row>
    <row r="282" spans="1:1">
      <c r="A282" s="42"/>
    </row>
    <row r="283" spans="1:1">
      <c r="A283" s="42"/>
    </row>
    <row r="284" spans="1:1">
      <c r="A284" s="42"/>
    </row>
    <row r="285" spans="1:1">
      <c r="A285" s="42"/>
    </row>
    <row r="286" spans="1:1">
      <c r="A286" s="42"/>
    </row>
    <row r="287" spans="1:1">
      <c r="A287" s="42"/>
    </row>
  </sheetData>
  <sortState xmlns:xlrd2="http://schemas.microsoft.com/office/spreadsheetml/2017/richdata2" ref="I61:J84">
    <sortCondition ref="I61"/>
  </sortState>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24</vt:i4>
      </vt:variant>
    </vt:vector>
  </HeadingPairs>
  <TitlesOfParts>
    <vt:vector size="41" baseType="lpstr">
      <vt:lpstr>rls</vt:lpstr>
      <vt:lpstr>Released Formulated</vt:lpstr>
      <vt:lpstr>RTS</vt:lpstr>
      <vt:lpstr>Amvac CLT</vt:lpstr>
      <vt:lpstr>Barricade 65MC</vt:lpstr>
      <vt:lpstr>Sheet3</vt:lpstr>
      <vt:lpstr>Sheet1</vt:lpstr>
      <vt:lpstr>Comps</vt:lpstr>
      <vt:lpstr>Drop Down Terms</vt:lpstr>
      <vt:lpstr>Repacks</vt:lpstr>
      <vt:lpstr>PrintCOA</vt:lpstr>
      <vt:lpstr>Packlist</vt:lpstr>
      <vt:lpstr>formulas</vt:lpstr>
      <vt:lpstr>Lag</vt:lpstr>
      <vt:lpstr>PreAmine</vt:lpstr>
      <vt:lpstr>Prod 4L</vt:lpstr>
      <vt:lpstr>Tabls</vt:lpstr>
      <vt:lpstr>Repacks!cntAcross</vt:lpstr>
      <vt:lpstr>cntAcross</vt:lpstr>
      <vt:lpstr>Repacks!cntDown</vt:lpstr>
      <vt:lpstr>cntDown</vt:lpstr>
      <vt:lpstr>formulas!COAHeaders</vt:lpstr>
      <vt:lpstr>Repacks!COAlookupRange</vt:lpstr>
      <vt:lpstr>crit_Comps</vt:lpstr>
      <vt:lpstr>Comps!Criteria</vt:lpstr>
      <vt:lpstr>Repacks!Criteria</vt:lpstr>
      <vt:lpstr>Tabls!Criteria</vt:lpstr>
      <vt:lpstr>Repacks!critRepack</vt:lpstr>
      <vt:lpstr>Repacks!db_Repack</vt:lpstr>
      <vt:lpstr>Repacks!ext_repack</vt:lpstr>
      <vt:lpstr>Repacks!Extract</vt:lpstr>
      <vt:lpstr>formulas!HeadNumbers</vt:lpstr>
      <vt:lpstr>'Barricade 65MC'!Print_Area</vt:lpstr>
      <vt:lpstr>Packlist!Print_Area</vt:lpstr>
      <vt:lpstr>PreAmine!Print_Area</vt:lpstr>
      <vt:lpstr>PrintCOA!Print_Area</vt:lpstr>
      <vt:lpstr>'Prod 4L'!Print_Area</vt:lpstr>
      <vt:lpstr>'Released Formulated'!Print_Area</vt:lpstr>
      <vt:lpstr>Repacks!tblAlpha</vt:lpstr>
      <vt:lpstr>tblAlpha</vt:lpstr>
      <vt:lpstr>Repacks!tbsRepackExtData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Hobson</dc:creator>
  <cp:lastModifiedBy>Cartee, Joanna L.</cp:lastModifiedBy>
  <cp:lastPrinted>2025-10-22T20:51:07Z</cp:lastPrinted>
  <dcterms:created xsi:type="dcterms:W3CDTF">2015-01-06T19:32:33Z</dcterms:created>
  <dcterms:modified xsi:type="dcterms:W3CDTF">2025-11-10T19:06:30Z</dcterms:modified>
</cp:coreProperties>
</file>